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defaultThemeVersion="166925"/>
  <mc:AlternateContent xmlns:mc="http://schemas.openxmlformats.org/markup-compatibility/2006">
    <mc:Choice Requires="x15">
      <x15ac:absPath xmlns:x15ac="http://schemas.microsoft.com/office/spreadsheetml/2010/11/ac" url="https://enw365-my.sharepoint.com/personal/gillian_williamson_enwl_co_uk/Documents/Documents/Working Files/Open Networks/NHR 2021/FINAL AUG2021/"/>
    </mc:Choice>
  </mc:AlternateContent>
  <xr:revisionPtr revIDLastSave="0" documentId="10_ncr:100000_{BC66FEAA-5221-4D03-B29B-D12F4111A800}" xr6:coauthVersionLast="31" xr6:coauthVersionMax="31" xr10:uidLastSave="{00000000-0000-0000-0000-000000000000}"/>
  <workbookProtection workbookAlgorithmName="SHA-512" workbookHashValue="O+edbfEbl28mMHdKwq2bENs7oGjrOmIMZO0VSsRCECcryIMCu+pdtSkEjvM/5aNMqW6XJwUtoAHPy75/M80C9g==" workbookSaltValue="8+Uy35x89nsMUZy5Jpr4bQ==" workbookSpinCount="100000" lockStructure="1"/>
  <bookViews>
    <workbookView xWindow="0" yWindow="0" windowWidth="23040" windowHeight="8784" tabRatio="837" activeTab="1" xr2:uid="{9E2CA57D-43F6-44FA-B752-44626192393A}"/>
  </bookViews>
  <sheets>
    <sheet name="Introduction" sheetId="27" r:id="rId1"/>
    <sheet name="Demand headroom summary table" sheetId="24" r:id="rId2"/>
    <sheet name="Gen headroom summary table" sheetId="21" r:id="rId3"/>
    <sheet name="Primary Headroom" sheetId="25" r:id="rId4"/>
    <sheet name="BSP Headroom" sheetId="26" r:id="rId5"/>
    <sheet name="Gen Primary Headroom" sheetId="22" r:id="rId6"/>
    <sheet name="Gen BSP Headroom" sheetId="23"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5" hidden="1">'Gen Primary Headroom'!$B$9:$D$380</definedName>
    <definedName name="_xlnm._FilterDatabase" localSheetId="3" hidden="1">'Primary Headroom'!$EY$8:$EZ$374</definedName>
    <definedName name="Adjusted_BSP_Dems">'[1]Transfer Adjustments'!$B$26:$FN$34</definedName>
    <definedName name="BI">'Gen Primary Headroom'!$G:$G</definedName>
    <definedName name="BSP">[2]FirmCapData_MD!$B$377:$AG$441</definedName>
    <definedName name="BSP_Capacities">'[1]Primary &amp; BSP Firm Caps'!$K$2:$O$68</definedName>
    <definedName name="BSP_DATA" localSheetId="4">#REF!</definedName>
    <definedName name="BSP_DATA" localSheetId="2">#REF!</definedName>
    <definedName name="BSP_DATA" localSheetId="0">#REF!</definedName>
    <definedName name="BSP_DATA">#REF!</definedName>
    <definedName name="BSP_Demand">[3]BSPs!$C$4:$AO$69</definedName>
    <definedName name="BSP_Demands" localSheetId="2">#REF!</definedName>
    <definedName name="BSP_Demands" localSheetId="0">#REF!</definedName>
    <definedName name="BSP_Demands">#REF!</definedName>
    <definedName name="BSP_Easting">'[4]5) BSP Headroom Data'!$E$7:$E$70</definedName>
    <definedName name="BSP_Headroom">'[4]5) BSP Headroom Data'!$G$7:$K$70</definedName>
    <definedName name="BSP_Northing">'[4]5) BSP Headroom Data'!$F$7:$F$70</definedName>
    <definedName name="BSP_Ratios">[3]Matching!$B$4:$G$68</definedName>
    <definedName name="BSPName_SingleChart" localSheetId="4">#REF!</definedName>
    <definedName name="BSPName_SingleChart" localSheetId="2">#REF!</definedName>
    <definedName name="BSPName_SingleChart" localSheetId="0">#REF!</definedName>
    <definedName name="BSPName_SingleChart">#REF!</definedName>
    <definedName name="Connection_Type">[5]Matching!$B$3:$B$8</definedName>
    <definedName name="EV_charging_scenario">[6]Inputs!$H$172</definedName>
    <definedName name="EV_charging_scenario_list" localSheetId="4">#REF!</definedName>
    <definedName name="EV_charging_scenario_list" localSheetId="2">#REF!</definedName>
    <definedName name="EV_charging_scenario_list" localSheetId="0">#REF!</definedName>
    <definedName name="EV_charging_scenario_list">#REF!</definedName>
    <definedName name="FL_BSP2">'[2]FL @ BSP'!$B$4:$O$236</definedName>
    <definedName name="FL_PRY">'[2]FL @ Primaries'!$B$4:$BT$381</definedName>
    <definedName name="Graph_network_number" localSheetId="4">#REF!</definedName>
    <definedName name="Graph_network_number" localSheetId="2">#REF!</definedName>
    <definedName name="Graph_network_number" localSheetId="0">#REF!</definedName>
    <definedName name="Graph_network_number">#REF!</definedName>
    <definedName name="Graph_voltage_level" localSheetId="4">#REF!</definedName>
    <definedName name="Graph_voltage_level" localSheetId="2">#REF!</definedName>
    <definedName name="Graph_voltage_level" localSheetId="0">#REF!</definedName>
    <definedName name="Graph_voltage_level">#REF!</definedName>
    <definedName name="HR_Primary_List">'[5]Net Cap Indicator'!$G$25:$G$396</definedName>
    <definedName name="LILogicDuration">'[7]LI Logic and Risk'!$G$12:$G$16</definedName>
    <definedName name="LILogicLoading">'[7]LI Logic and Risk'!$E$12:$E$16</definedName>
    <definedName name="LILogicRanking">'[7]LI Logic and Risk'!$D$12:$D$16</definedName>
    <definedName name="LimitingFactor">'[7]Cover Sheet'!$C$85:$C$95</definedName>
    <definedName name="LIRiskWeighting">'[7]LI Logic and Risk'!$D$22:$E$26</definedName>
    <definedName name="node">[8]!DATA_nodes[[#Headers],[Pd_Smin]]</definedName>
    <definedName name="P2_6">'[7]Cover Sheet'!$C$102:$C$106</definedName>
    <definedName name="Please_Select_Year" localSheetId="2">#REF!</definedName>
    <definedName name="Please_Select_Year" localSheetId="0">#REF!</definedName>
    <definedName name="Please_Select_Year">#REF!</definedName>
    <definedName name="Primary">[2]FirmCapData_MD!$B$2:$AG$373</definedName>
    <definedName name="Primary_Capacities">'[1]Primary &amp; BSP Firm Caps'!$B$2:$G$369</definedName>
    <definedName name="PRIMARY_DATA" localSheetId="4">#REF!</definedName>
    <definedName name="PRIMARY_DATA" localSheetId="2">#REF!</definedName>
    <definedName name="PRIMARY_DATA" localSheetId="0">#REF!</definedName>
    <definedName name="PRIMARY_DATA">#REF!</definedName>
    <definedName name="Primary_Demand">[3]Primaries!$C$4:$AP$368</definedName>
    <definedName name="Primary_Demands" localSheetId="2">#REF!</definedName>
    <definedName name="Primary_Demands" localSheetId="0">#REF!</definedName>
    <definedName name="Primary_Demands">#REF!</definedName>
    <definedName name="Primary_List">[9]Demand_Heat_Map!$B$7:$B$377</definedName>
    <definedName name="Primary_Max_Demand" localSheetId="4">#REF!</definedName>
    <definedName name="Primary_Max_Demand" localSheetId="2">#REF!</definedName>
    <definedName name="Primary_Max_Demand" localSheetId="0">#REF!</definedName>
    <definedName name="Primary_Max_Demand">#REF!</definedName>
    <definedName name="Primary_Name_Location">'[1]Substation Location'!$B$5:$B$375</definedName>
    <definedName name="Primary_Ratios">[3]Matching!$J$4:$O$373</definedName>
    <definedName name="Primary_Subs" localSheetId="2">#REF!</definedName>
    <definedName name="Primary_Subs" localSheetId="0">#REF!</definedName>
    <definedName name="Primary_Subs">#REF!</definedName>
    <definedName name="Primary_Substation">'[10]4) Primary Headroom Data'!$B$7:$B$376</definedName>
    <definedName name="PrimaryVoltages">'[7]Cover Sheet'!$C$77:$C$78</definedName>
    <definedName name="Profile_EV">[6]Inputs!$E$60</definedName>
    <definedName name="Profile_EV_list">OFFSET([6]Inputs!$AE$68,0,0,1,[6]Inputs!$AD$68)</definedName>
    <definedName name="PryName_SingleChart" localSheetId="4">#REF!</definedName>
    <definedName name="PryName_SingleChart" localSheetId="2">#REF!</definedName>
    <definedName name="PryName_SingleChart" localSheetId="0">#REF!</definedName>
    <definedName name="PryName_SingleChart">#REF!</definedName>
    <definedName name="PryName1_MultiChart" localSheetId="4">#REF!</definedName>
    <definedName name="PryName1_MultiChart" localSheetId="2">#REF!</definedName>
    <definedName name="PryName1_MultiChart" localSheetId="0">#REF!</definedName>
    <definedName name="PryName1_MultiChart">#REF!</definedName>
    <definedName name="PryName10_MultiChart" localSheetId="4">#REF!</definedName>
    <definedName name="PryName10_MultiChart" localSheetId="2">#REF!</definedName>
    <definedName name="PryName10_MultiChart" localSheetId="0">#REF!</definedName>
    <definedName name="PryName10_MultiChart">#REF!</definedName>
    <definedName name="PryName2_MultiChart" localSheetId="4">#REF!</definedName>
    <definedName name="PryName2_MultiChart" localSheetId="2">#REF!</definedName>
    <definedName name="PryName2_MultiChart" localSheetId="0">#REF!</definedName>
    <definedName name="PryName2_MultiChart">#REF!</definedName>
    <definedName name="PryName3_MultiChart" localSheetId="4">#REF!</definedName>
    <definedName name="PryName3_MultiChart" localSheetId="2">#REF!</definedName>
    <definedName name="PryName3_MultiChart" localSheetId="0">#REF!</definedName>
    <definedName name="PryName3_MultiChart">#REF!</definedName>
    <definedName name="PryName4_MultiChart" localSheetId="4">#REF!</definedName>
    <definedName name="PryName4_MultiChart" localSheetId="2">#REF!</definedName>
    <definedName name="PryName4_MultiChart" localSheetId="0">#REF!</definedName>
    <definedName name="PryName4_MultiChart">#REF!</definedName>
    <definedName name="PryName5_MultiChart" localSheetId="4">#REF!</definedName>
    <definedName name="PryName5_MultiChart" localSheetId="2">#REF!</definedName>
    <definedName name="PryName5_MultiChart" localSheetId="0">#REF!</definedName>
    <definedName name="PryName5_MultiChart">#REF!</definedName>
    <definedName name="PryName6_MultiChart" localSheetId="4">#REF!</definedName>
    <definedName name="PryName6_MultiChart" localSheetId="2">#REF!</definedName>
    <definedName name="PryName6_MultiChart" localSheetId="0">#REF!</definedName>
    <definedName name="PryName6_MultiChart">#REF!</definedName>
    <definedName name="PryName7_MultiChart" localSheetId="4">#REF!</definedName>
    <definedName name="PryName7_MultiChart" localSheetId="2">#REF!</definedName>
    <definedName name="PryName7_MultiChart" localSheetId="0">#REF!</definedName>
    <definedName name="PryName7_MultiChart">#REF!</definedName>
    <definedName name="PryName8_MultiChart" localSheetId="4">#REF!</definedName>
    <definedName name="PryName8_MultiChart" localSheetId="2">#REF!</definedName>
    <definedName name="PryName8_MultiChart" localSheetId="0">#REF!</definedName>
    <definedName name="PryName8_MultiChart">#REF!</definedName>
    <definedName name="PryName9_MultiChart" localSheetId="4">#REF!</definedName>
    <definedName name="PryName9_MultiChart" localSheetId="2">#REF!</definedName>
    <definedName name="PryName9_MultiChart" localSheetId="0">#REF!</definedName>
    <definedName name="PryName9_MultiChart">#REF!</definedName>
    <definedName name="ryName1_MultiChart" localSheetId="4">#REF!</definedName>
    <definedName name="ryName1_MultiChart" localSheetId="2">#REF!</definedName>
    <definedName name="ryName1_MultiChart" localSheetId="0">#REF!</definedName>
    <definedName name="ryName1_MultiChart">#REF!</definedName>
    <definedName name="ryName2_MultiChart" localSheetId="4">#REF!</definedName>
    <definedName name="ryName2_MultiChart" localSheetId="2">#REF!</definedName>
    <definedName name="ryName2_MultiChart" localSheetId="0">#REF!</definedName>
    <definedName name="ryName2_MultiChart">#REF!</definedName>
    <definedName name="Season">'[7]Cover Sheet'!$C$81:$C$82</definedName>
    <definedName name="Security_Type">[5]Matching!$D$3:$D$5</definedName>
    <definedName name="SelectedChart" localSheetId="4">CHOOSE(#REF!,Chart1,Chart2,Chart3)</definedName>
    <definedName name="SelectedChart" localSheetId="2">CHOOSE(#REF!,Chart1,Chart2,Chart3)</definedName>
    <definedName name="SelectedChart" localSheetId="0">CHOOSE(#REF!,Chart1,Chart2,Chart3)</definedName>
    <definedName name="SelectedChart">CHOOSE(#REF!,Chart1,Chart2,Chart3)</definedName>
    <definedName name="SUB_LIST_BSP" localSheetId="4">#REF!</definedName>
    <definedName name="SUB_LIST_BSP" localSheetId="2">#REF!</definedName>
    <definedName name="SUB_LIST_BSP" localSheetId="0">#REF!</definedName>
    <definedName name="SUB_LIST_BSP">#REF!</definedName>
    <definedName name="SUB_LIST_PRIMARY" localSheetId="4">[1]Multi_Pry_Chart_Data!#REF!</definedName>
    <definedName name="SUB_LIST_PRIMARY" localSheetId="2">[1]Multi_Pry_Chart_Data!#REF!</definedName>
    <definedName name="SUB_LIST_PRIMARY" localSheetId="0">[1]Multi_Pry_Chart_Data!#REF!</definedName>
    <definedName name="SUB_LIST_PRIMARY">[1]Multi_Pry_Chart_Data!#REF!</definedName>
    <definedName name="Voltages">'[7]Cover Sheet'!$C$75:$C$78</definedName>
    <definedName name="Year" localSheetId="2">#REF!</definedName>
    <definedName name="Year" localSheetId="0">#REF!</definedName>
    <definedName name="Year">#REF!</definedName>
    <definedName name="Years" localSheetId="2">#REF!</definedName>
    <definedName name="Years" localSheetId="0">#REF!</definedName>
    <definedName name="Years">#REF!</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21" l="1"/>
  <c r="G11" i="21"/>
  <c r="G12" i="21"/>
  <c r="G13" i="21"/>
  <c r="F10" i="24"/>
  <c r="F26" i="24"/>
  <c r="G26" i="24"/>
  <c r="H26" i="24"/>
  <c r="I26" i="24"/>
  <c r="J26" i="24"/>
  <c r="K26" i="24"/>
  <c r="L26" i="24"/>
  <c r="M26" i="24"/>
  <c r="N26" i="24"/>
  <c r="O26" i="24"/>
  <c r="P26" i="24"/>
  <c r="Q26" i="24"/>
  <c r="R26" i="24"/>
  <c r="S26" i="24"/>
  <c r="F27" i="24"/>
  <c r="G27" i="24"/>
  <c r="H27" i="24"/>
  <c r="I27" i="24"/>
  <c r="J27" i="24"/>
  <c r="K27" i="24"/>
  <c r="L27" i="24"/>
  <c r="M27" i="24"/>
  <c r="N27" i="24"/>
  <c r="O27" i="24"/>
  <c r="P27" i="24"/>
  <c r="Q27" i="24"/>
  <c r="R27" i="24"/>
  <c r="S27" i="24"/>
  <c r="F28" i="24"/>
  <c r="G28" i="24"/>
  <c r="H28" i="24"/>
  <c r="I28" i="24"/>
  <c r="J28" i="24"/>
  <c r="K28" i="24"/>
  <c r="L28" i="24"/>
  <c r="M28" i="24"/>
  <c r="N28" i="24"/>
  <c r="O28" i="24"/>
  <c r="P28" i="24"/>
  <c r="Q28" i="24"/>
  <c r="R28" i="24"/>
  <c r="S28" i="24"/>
  <c r="F29" i="24"/>
  <c r="G29" i="24"/>
  <c r="H29" i="24"/>
  <c r="I29" i="24"/>
  <c r="J29" i="24"/>
  <c r="K29" i="24"/>
  <c r="L29" i="24"/>
  <c r="M29" i="24"/>
  <c r="N29" i="24"/>
  <c r="O29" i="24"/>
  <c r="P29" i="24"/>
  <c r="Q29" i="24"/>
  <c r="R29" i="24"/>
  <c r="S29" i="24"/>
  <c r="F30" i="24"/>
  <c r="G30" i="24"/>
  <c r="H30" i="24"/>
  <c r="I30" i="24"/>
  <c r="J30" i="24"/>
  <c r="K30" i="24"/>
  <c r="L30" i="24"/>
  <c r="M30" i="24"/>
  <c r="N30" i="24"/>
  <c r="O30" i="24"/>
  <c r="P30" i="24"/>
  <c r="Q30" i="24"/>
  <c r="R30" i="24"/>
  <c r="S30" i="24"/>
  <c r="F31" i="24"/>
  <c r="G31" i="24"/>
  <c r="H31" i="24"/>
  <c r="I31" i="24"/>
  <c r="J31" i="24"/>
  <c r="K31" i="24"/>
  <c r="L31" i="24"/>
  <c r="M31" i="24"/>
  <c r="N31" i="24"/>
  <c r="O31" i="24"/>
  <c r="P31" i="24"/>
  <c r="Q31" i="24"/>
  <c r="R31" i="24"/>
  <c r="S31" i="24"/>
  <c r="F32" i="24"/>
  <c r="G32" i="24"/>
  <c r="H32" i="24"/>
  <c r="I32" i="24"/>
  <c r="J32" i="24"/>
  <c r="K32" i="24"/>
  <c r="L32" i="24"/>
  <c r="M32" i="24"/>
  <c r="N32" i="24"/>
  <c r="O32" i="24"/>
  <c r="P32" i="24"/>
  <c r="Q32" i="24"/>
  <c r="R32" i="24"/>
  <c r="S32" i="24"/>
  <c r="F33" i="24"/>
  <c r="G33" i="24"/>
  <c r="H33" i="24"/>
  <c r="I33" i="24"/>
  <c r="J33" i="24"/>
  <c r="K33" i="24"/>
  <c r="L33" i="24"/>
  <c r="M33" i="24"/>
  <c r="N33" i="24"/>
  <c r="O33" i="24"/>
  <c r="P33" i="24"/>
  <c r="Q33" i="24"/>
  <c r="R33" i="24"/>
  <c r="S33" i="24"/>
  <c r="F34" i="24"/>
  <c r="G34" i="24"/>
  <c r="H34" i="24"/>
  <c r="I34" i="24"/>
  <c r="J34" i="24"/>
  <c r="K34" i="24"/>
  <c r="L34" i="24"/>
  <c r="M34" i="24"/>
  <c r="N34" i="24"/>
  <c r="O34" i="24"/>
  <c r="P34" i="24"/>
  <c r="Q34" i="24"/>
  <c r="R34" i="24"/>
  <c r="S34" i="24"/>
  <c r="F35" i="24"/>
  <c r="G35" i="24"/>
  <c r="H35" i="24"/>
  <c r="I35" i="24"/>
  <c r="J35" i="24"/>
  <c r="K35" i="24"/>
  <c r="L35" i="24"/>
  <c r="M35" i="24"/>
  <c r="N35" i="24"/>
  <c r="O35" i="24"/>
  <c r="P35" i="24"/>
  <c r="Q35" i="24"/>
  <c r="R35" i="24"/>
  <c r="S35" i="24"/>
  <c r="D7" i="24"/>
  <c r="E7" i="24"/>
  <c r="G10" i="24"/>
  <c r="D6" i="21" l="1"/>
  <c r="E6" i="21"/>
  <c r="E9" i="21"/>
  <c r="D9" i="21"/>
  <c r="E7" i="21"/>
  <c r="D7" i="21"/>
  <c r="D20" i="21" l="1"/>
  <c r="E25" i="24" l="1"/>
  <c r="D25" i="24"/>
  <c r="E24" i="24"/>
  <c r="D24" i="24"/>
  <c r="S18" i="24"/>
  <c r="R18" i="24"/>
  <c r="Q18" i="24"/>
  <c r="P18" i="24"/>
  <c r="O18" i="24"/>
  <c r="N18" i="24"/>
  <c r="M18" i="24"/>
  <c r="L18" i="24"/>
  <c r="K18" i="24"/>
  <c r="J18" i="24"/>
  <c r="I18" i="24"/>
  <c r="H18" i="24"/>
  <c r="G18" i="24"/>
  <c r="F18" i="24"/>
  <c r="S17" i="24"/>
  <c r="R17" i="24"/>
  <c r="Q17" i="24"/>
  <c r="P17" i="24"/>
  <c r="O17" i="24"/>
  <c r="N17" i="24"/>
  <c r="M17" i="24"/>
  <c r="L17" i="24"/>
  <c r="K17" i="24"/>
  <c r="J17" i="24"/>
  <c r="I17" i="24"/>
  <c r="H17" i="24"/>
  <c r="G17" i="24"/>
  <c r="F17" i="24"/>
  <c r="S16" i="24"/>
  <c r="R16" i="24"/>
  <c r="Q16" i="24"/>
  <c r="P16" i="24"/>
  <c r="O16" i="24"/>
  <c r="N16" i="24"/>
  <c r="M16" i="24"/>
  <c r="L16" i="24"/>
  <c r="K16" i="24"/>
  <c r="J16" i="24"/>
  <c r="I16" i="24"/>
  <c r="H16" i="24"/>
  <c r="G16" i="24"/>
  <c r="F16" i="24"/>
  <c r="S15" i="24"/>
  <c r="R15" i="24"/>
  <c r="Q15" i="24"/>
  <c r="P15" i="24"/>
  <c r="O15" i="24"/>
  <c r="N15" i="24"/>
  <c r="M15" i="24"/>
  <c r="L15" i="24"/>
  <c r="K15" i="24"/>
  <c r="J15" i="24"/>
  <c r="I15" i="24"/>
  <c r="H15" i="24"/>
  <c r="G15" i="24"/>
  <c r="F15" i="24"/>
  <c r="S14" i="24"/>
  <c r="R14" i="24"/>
  <c r="Q14" i="24"/>
  <c r="P14" i="24"/>
  <c r="O14" i="24"/>
  <c r="N14" i="24"/>
  <c r="M14" i="24"/>
  <c r="L14" i="24"/>
  <c r="K14" i="24"/>
  <c r="J14" i="24"/>
  <c r="I14" i="24"/>
  <c r="H14" i="24"/>
  <c r="G14" i="24"/>
  <c r="F14" i="24"/>
  <c r="S13" i="24"/>
  <c r="R13" i="24"/>
  <c r="Q13" i="24"/>
  <c r="P13" i="24"/>
  <c r="O13" i="24"/>
  <c r="N13" i="24"/>
  <c r="M13" i="24"/>
  <c r="L13" i="24"/>
  <c r="K13" i="24"/>
  <c r="J13" i="24"/>
  <c r="I13" i="24"/>
  <c r="H13" i="24"/>
  <c r="G13" i="24"/>
  <c r="F13" i="24"/>
  <c r="S12" i="24"/>
  <c r="R12" i="24"/>
  <c r="Q12" i="24"/>
  <c r="P12" i="24"/>
  <c r="O12" i="24"/>
  <c r="N12" i="24"/>
  <c r="M12" i="24"/>
  <c r="L12" i="24"/>
  <c r="K12" i="24"/>
  <c r="J12" i="24"/>
  <c r="I12" i="24"/>
  <c r="H12" i="24"/>
  <c r="G12" i="24"/>
  <c r="F12" i="24"/>
  <c r="S11" i="24"/>
  <c r="R11" i="24"/>
  <c r="Q11" i="24"/>
  <c r="P11" i="24"/>
  <c r="O11" i="24"/>
  <c r="N11" i="24"/>
  <c r="M11" i="24"/>
  <c r="L11" i="24"/>
  <c r="K11" i="24"/>
  <c r="J11" i="24"/>
  <c r="I11" i="24"/>
  <c r="H11" i="24"/>
  <c r="G11" i="24"/>
  <c r="F11" i="24"/>
  <c r="S10" i="24"/>
  <c r="R10" i="24"/>
  <c r="Q10" i="24"/>
  <c r="P10" i="24"/>
  <c r="O10" i="24"/>
  <c r="N10" i="24"/>
  <c r="M10" i="24"/>
  <c r="L10" i="24"/>
  <c r="K10" i="24"/>
  <c r="J10" i="24"/>
  <c r="I10" i="24"/>
  <c r="H10" i="24"/>
  <c r="S9" i="24"/>
  <c r="R9" i="24"/>
  <c r="Q9" i="24"/>
  <c r="P9" i="24"/>
  <c r="O9" i="24"/>
  <c r="N9" i="24"/>
  <c r="M9" i="24"/>
  <c r="L9" i="24"/>
  <c r="K9" i="24"/>
  <c r="J9" i="24"/>
  <c r="I9" i="24"/>
  <c r="H9" i="24"/>
  <c r="G9" i="24"/>
  <c r="F9" i="24"/>
  <c r="E8" i="24"/>
  <c r="D8" i="24"/>
  <c r="E6" i="24"/>
  <c r="D6" i="24"/>
  <c r="E22" i="21" l="1"/>
  <c r="D22" i="21"/>
  <c r="G25" i="21" l="1"/>
  <c r="H25" i="21"/>
  <c r="I25" i="21"/>
  <c r="J25" i="21"/>
  <c r="K25" i="21"/>
  <c r="L25" i="21"/>
  <c r="M25" i="21"/>
  <c r="N25" i="21"/>
  <c r="O25" i="21"/>
  <c r="P25" i="21"/>
  <c r="Q25" i="21"/>
  <c r="R25" i="21"/>
  <c r="S25" i="21"/>
  <c r="G26" i="21"/>
  <c r="H26" i="21"/>
  <c r="I26" i="21"/>
  <c r="J26" i="21"/>
  <c r="K26" i="21"/>
  <c r="L26" i="21"/>
  <c r="M26" i="21"/>
  <c r="N26" i="21"/>
  <c r="O26" i="21"/>
  <c r="P26" i="21"/>
  <c r="Q26" i="21"/>
  <c r="R26" i="21"/>
  <c r="S26" i="21"/>
  <c r="G27" i="21"/>
  <c r="H27" i="21"/>
  <c r="I27" i="21"/>
  <c r="J27" i="21"/>
  <c r="K27" i="21"/>
  <c r="L27" i="21"/>
  <c r="M27" i="21"/>
  <c r="N27" i="21"/>
  <c r="O27" i="21"/>
  <c r="P27" i="21"/>
  <c r="Q27" i="21"/>
  <c r="R27" i="21"/>
  <c r="S27" i="21"/>
  <c r="F26" i="21"/>
  <c r="F25" i="21"/>
  <c r="F27" i="21"/>
  <c r="H24" i="21"/>
  <c r="I24" i="21"/>
  <c r="J24" i="21"/>
  <c r="K24" i="21"/>
  <c r="L24" i="21"/>
  <c r="M24" i="21"/>
  <c r="N24" i="21"/>
  <c r="O24" i="21"/>
  <c r="P24" i="21"/>
  <c r="Q24" i="21"/>
  <c r="R24" i="21"/>
  <c r="S24" i="21"/>
  <c r="G24" i="21"/>
  <c r="F24" i="21"/>
  <c r="S23" i="21"/>
  <c r="G23" i="21"/>
  <c r="H23" i="21"/>
  <c r="I23" i="21"/>
  <c r="J23" i="21"/>
  <c r="K23" i="21"/>
  <c r="L23" i="21"/>
  <c r="M23" i="21"/>
  <c r="N23" i="21"/>
  <c r="O23" i="21"/>
  <c r="P23" i="21"/>
  <c r="Q23" i="21"/>
  <c r="R23" i="21"/>
  <c r="F23" i="21"/>
  <c r="H13" i="21"/>
  <c r="I13" i="21"/>
  <c r="J13" i="21"/>
  <c r="K13" i="21"/>
  <c r="L13" i="21"/>
  <c r="M13" i="21"/>
  <c r="N13" i="21"/>
  <c r="O13" i="21"/>
  <c r="P13" i="21"/>
  <c r="Q13" i="21"/>
  <c r="R13" i="21"/>
  <c r="S13" i="21"/>
  <c r="G14" i="21"/>
  <c r="H14" i="21"/>
  <c r="I14" i="21"/>
  <c r="J14" i="21"/>
  <c r="K14" i="21"/>
  <c r="L14" i="21"/>
  <c r="M14" i="21"/>
  <c r="N14" i="21"/>
  <c r="O14" i="21"/>
  <c r="P14" i="21"/>
  <c r="Q14" i="21"/>
  <c r="R14" i="21"/>
  <c r="S14" i="21"/>
  <c r="F14" i="21"/>
  <c r="F13" i="21"/>
  <c r="H12" i="21"/>
  <c r="I12" i="21"/>
  <c r="J12" i="21"/>
  <c r="K12" i="21"/>
  <c r="L12" i="21"/>
  <c r="M12" i="21"/>
  <c r="N12" i="21"/>
  <c r="O12" i="21"/>
  <c r="P12" i="21"/>
  <c r="Q12" i="21"/>
  <c r="R12" i="21"/>
  <c r="S12" i="21"/>
  <c r="F12" i="21"/>
  <c r="H11" i="21"/>
  <c r="I11" i="21"/>
  <c r="J11" i="21"/>
  <c r="K11" i="21"/>
  <c r="L11" i="21"/>
  <c r="M11" i="21"/>
  <c r="N11" i="21"/>
  <c r="O11" i="21"/>
  <c r="P11" i="21"/>
  <c r="Q11" i="21"/>
  <c r="R11" i="21"/>
  <c r="S11" i="21"/>
  <c r="F11" i="21"/>
  <c r="H10" i="21"/>
  <c r="I10" i="21"/>
  <c r="J10" i="21"/>
  <c r="K10" i="21"/>
  <c r="L10" i="21"/>
  <c r="M10" i="21"/>
  <c r="N10" i="21"/>
  <c r="O10" i="21"/>
  <c r="P10" i="21"/>
  <c r="Q10" i="21"/>
  <c r="R10" i="21"/>
  <c r="S10" i="21"/>
  <c r="F10" i="21"/>
</calcChain>
</file>

<file path=xl/sharedStrings.xml><?xml version="1.0" encoding="utf-8"?>
<sst xmlns="http://schemas.openxmlformats.org/spreadsheetml/2006/main" count="3354" uniqueCount="918">
  <si>
    <t>Easting</t>
  </si>
  <si>
    <t>Northing</t>
  </si>
  <si>
    <t>Firm</t>
  </si>
  <si>
    <t>Siddick</t>
  </si>
  <si>
    <t>BSP</t>
  </si>
  <si>
    <t>Non Firm</t>
  </si>
  <si>
    <t>Central Outlook</t>
  </si>
  <si>
    <t xml:space="preserve">Consumer Transformation </t>
  </si>
  <si>
    <t>Leading the Way</t>
  </si>
  <si>
    <t>Primary</t>
  </si>
  <si>
    <t>Albion St</t>
  </si>
  <si>
    <t>Alderley &amp; Chelford</t>
  </si>
  <si>
    <t>Alston</t>
  </si>
  <si>
    <t>Ambleside</t>
  </si>
  <si>
    <t>Ancoats North T11 &amp; T12</t>
  </si>
  <si>
    <t>Ancoats North T14</t>
  </si>
  <si>
    <t>Annie Pit</t>
  </si>
  <si>
    <t>Ansdell</t>
  </si>
  <si>
    <t>Ardwick</t>
  </si>
  <si>
    <t>Arnside</t>
  </si>
  <si>
    <t>Ashton (Golborne)</t>
  </si>
  <si>
    <t>Ashton (Ribble)</t>
  </si>
  <si>
    <t>Ashton On Mersey</t>
  </si>
  <si>
    <t>Ashton Under Lyne T11 &amp; T12</t>
  </si>
  <si>
    <t>Ashton Under Lyne T13</t>
  </si>
  <si>
    <t>Ashwood Dale</t>
  </si>
  <si>
    <t>Askam &amp; Dalton</t>
  </si>
  <si>
    <t>Askerton Castle</t>
  </si>
  <si>
    <t>Aspatria</t>
  </si>
  <si>
    <t>Atherton Town Centre</t>
  </si>
  <si>
    <t>Athletic St</t>
  </si>
  <si>
    <t>Avenham</t>
  </si>
  <si>
    <t>Baguley</t>
  </si>
  <si>
    <t>Bamber Bridge</t>
  </si>
  <si>
    <t>Barbara St</t>
  </si>
  <si>
    <t>Barrow</t>
  </si>
  <si>
    <t>Barton Dock Rd</t>
  </si>
  <si>
    <t>Bedford</t>
  </si>
  <si>
    <t>Belgrave</t>
  </si>
  <si>
    <t>Benchill</t>
  </si>
  <si>
    <t>Bentham</t>
  </si>
  <si>
    <t>Bispham</t>
  </si>
  <si>
    <t>Blackbull</t>
  </si>
  <si>
    <t>Blackburn</t>
  </si>
  <si>
    <t>Blackburn Rd Clayton</t>
  </si>
  <si>
    <t>Blackfriars</t>
  </si>
  <si>
    <t>Blackley</t>
  </si>
  <si>
    <t>Blackpool</t>
  </si>
  <si>
    <t>Bollington</t>
  </si>
  <si>
    <t>Bolton By Bowland</t>
  </si>
  <si>
    <t>Bolton Le Sands</t>
  </si>
  <si>
    <t>Botany Bay</t>
  </si>
  <si>
    <t>Bow Lane</t>
  </si>
  <si>
    <t>Bowaters</t>
  </si>
  <si>
    <t>Bowdon</t>
  </si>
  <si>
    <t>Bradford</t>
  </si>
  <si>
    <t>Bradshawgate</t>
  </si>
  <si>
    <t>Bramhall</t>
  </si>
  <si>
    <t>Bridgewater</t>
  </si>
  <si>
    <t>Brinksway</t>
  </si>
  <si>
    <t>Broadheath</t>
  </si>
  <si>
    <t>Broadway</t>
  </si>
  <si>
    <t>Buckshaw</t>
  </si>
  <si>
    <t>Burnley</t>
  </si>
  <si>
    <t>Burnley Centre</t>
  </si>
  <si>
    <t>Burnley North</t>
  </si>
  <si>
    <t>Burrow Beck</t>
  </si>
  <si>
    <t>Burscough Bridge</t>
  </si>
  <si>
    <t>Bury Town Centre</t>
  </si>
  <si>
    <t>Campbell St</t>
  </si>
  <si>
    <t>Cannon St</t>
  </si>
  <si>
    <t>Capontree</t>
  </si>
  <si>
    <t>Carleton</t>
  </si>
  <si>
    <t>Carlisle North</t>
  </si>
  <si>
    <t>Carr St</t>
  </si>
  <si>
    <t>Castleton</t>
  </si>
  <si>
    <t>Catterall Waterworks</t>
  </si>
  <si>
    <t>Cecil St</t>
  </si>
  <si>
    <t>Central Manchester</t>
  </si>
  <si>
    <t>Chadderton</t>
  </si>
  <si>
    <t>Chamberhall</t>
  </si>
  <si>
    <t>Chapel Wharf</t>
  </si>
  <si>
    <t>Chassen Rd</t>
  </si>
  <si>
    <t>Chatsworth St</t>
  </si>
  <si>
    <t>Cheadle Heath</t>
  </si>
  <si>
    <t>Cheadle Hulme</t>
  </si>
  <si>
    <t>Cheetham Hill</t>
  </si>
  <si>
    <t>Chester Rd T11 &amp; T12</t>
  </si>
  <si>
    <t>Chester Rd T13</t>
  </si>
  <si>
    <t>Chorley South</t>
  </si>
  <si>
    <t>Chorlton</t>
  </si>
  <si>
    <t>Church</t>
  </si>
  <si>
    <t>Circle Sq</t>
  </si>
  <si>
    <t>Clarendon Rd</t>
  </si>
  <si>
    <t>Claughton</t>
  </si>
  <si>
    <t>Cleveleys</t>
  </si>
  <si>
    <t>Clifton Junction</t>
  </si>
  <si>
    <t>Clover Hill</t>
  </si>
  <si>
    <t>Cog Lane</t>
  </si>
  <si>
    <t>Coniston</t>
  </si>
  <si>
    <t>Copse Rd</t>
  </si>
  <si>
    <t>Cox Green</t>
  </si>
  <si>
    <t>Craggs Row &amp; Bushell St</t>
  </si>
  <si>
    <t>Crown Lane</t>
  </si>
  <si>
    <t>Culcheth</t>
  </si>
  <si>
    <t>Cutacre</t>
  </si>
  <si>
    <t>Deansgate</t>
  </si>
  <si>
    <t>Denton East</t>
  </si>
  <si>
    <t>Denton West</t>
  </si>
  <si>
    <t>Dickinson St</t>
  </si>
  <si>
    <t>Didsbury</t>
  </si>
  <si>
    <t>Dodgson Rd</t>
  </si>
  <si>
    <t>Douglas St</t>
  </si>
  <si>
    <t>Droylsden East</t>
  </si>
  <si>
    <t>Dukinfield</t>
  </si>
  <si>
    <t>Dumers Lane</t>
  </si>
  <si>
    <t>Dumplington</t>
  </si>
  <si>
    <t>Eastlands</t>
  </si>
  <si>
    <t>Easton</t>
  </si>
  <si>
    <t>Egremont</t>
  </si>
  <si>
    <t>Embleton</t>
  </si>
  <si>
    <t>Exchange St</t>
  </si>
  <si>
    <t>Failsworth</t>
  </si>
  <si>
    <t>Fallowfield</t>
  </si>
  <si>
    <t>Farnworth</t>
  </si>
  <si>
    <t>Feniscowles</t>
  </si>
  <si>
    <t>Ferodo</t>
  </si>
  <si>
    <t>Flat Lane</t>
  </si>
  <si>
    <t>Frederick Rd</t>
  </si>
  <si>
    <t>Fusehill</t>
  </si>
  <si>
    <t>Gale</t>
  </si>
  <si>
    <t>Garstang</t>
  </si>
  <si>
    <t>Gatley</t>
  </si>
  <si>
    <t>Gidlow</t>
  </si>
  <si>
    <t>Gillsrow</t>
  </si>
  <si>
    <t>Glaxo</t>
  </si>
  <si>
    <t>Glossop</t>
  </si>
  <si>
    <t>Golborne</t>
  </si>
  <si>
    <t>Gowhole</t>
  </si>
  <si>
    <t>Grane Rd &amp; Prinny Hill</t>
  </si>
  <si>
    <t>Grange</t>
  </si>
  <si>
    <t>Great Harwood</t>
  </si>
  <si>
    <t>Green Lane (Altrincham)</t>
  </si>
  <si>
    <t>Green Lane (Hazel Grove)</t>
  </si>
  <si>
    <t>Green St T11</t>
  </si>
  <si>
    <t>Green St T12 &amp; T13</t>
  </si>
  <si>
    <t>Greenfield</t>
  </si>
  <si>
    <t>Greenhill</t>
  </si>
  <si>
    <t>Griffin</t>
  </si>
  <si>
    <t>Hadfield</t>
  </si>
  <si>
    <t>Hall Cross</t>
  </si>
  <si>
    <t>Handforth</t>
  </si>
  <si>
    <t>Hanging Bridge</t>
  </si>
  <si>
    <t>Hareholme</t>
  </si>
  <si>
    <t>Harpurhey</t>
  </si>
  <si>
    <t>Harwood</t>
  </si>
  <si>
    <t>Hattersley</t>
  </si>
  <si>
    <t>Haverthwaite</t>
  </si>
  <si>
    <t>Hawk Green</t>
  </si>
  <si>
    <t>Haydock</t>
  </si>
  <si>
    <t>HDA No1 &amp; HDA No2</t>
  </si>
  <si>
    <t>Heady Hill</t>
  </si>
  <si>
    <t>Heap Bridge</t>
  </si>
  <si>
    <t>Heasandford</t>
  </si>
  <si>
    <t>Heaton Moor</t>
  </si>
  <si>
    <t>Heaton Norris</t>
  </si>
  <si>
    <t>Helwith Bridge</t>
  </si>
  <si>
    <t>Hensingham</t>
  </si>
  <si>
    <t>Heyrod</t>
  </si>
  <si>
    <t>Heyside</t>
  </si>
  <si>
    <t>Heywood</t>
  </si>
  <si>
    <t>Higher Mill</t>
  </si>
  <si>
    <t>Higher Walton</t>
  </si>
  <si>
    <t>Hill Top T11 &amp; T12</t>
  </si>
  <si>
    <t>Hill Top T13</t>
  </si>
  <si>
    <t>Hindley Green</t>
  </si>
  <si>
    <t>Hollinwood</t>
  </si>
  <si>
    <t>Holme Rd</t>
  </si>
  <si>
    <t>Holt St</t>
  </si>
  <si>
    <t>Hurst</t>
  </si>
  <si>
    <t>Hutton End &amp; Skelton C</t>
  </si>
  <si>
    <t>Hyde</t>
  </si>
  <si>
    <t>Hyndburn Rd</t>
  </si>
  <si>
    <t>India St</t>
  </si>
  <si>
    <t>Ingleton</t>
  </si>
  <si>
    <t>Irlam</t>
  </si>
  <si>
    <t>James St</t>
  </si>
  <si>
    <t>Kay St</t>
  </si>
  <si>
    <t>Kendal</t>
  </si>
  <si>
    <t>Keswick</t>
  </si>
  <si>
    <t>Kingsway</t>
  </si>
  <si>
    <t>Kinkry Hill</t>
  </si>
  <si>
    <t>Kirkby Lonsdale</t>
  </si>
  <si>
    <t>Kirkby Moor</t>
  </si>
  <si>
    <t>Kirkby Stephen</t>
  </si>
  <si>
    <t>Kirkby Thore</t>
  </si>
  <si>
    <t>Kirkhall Lane</t>
  </si>
  <si>
    <t>Kitt Green</t>
  </si>
  <si>
    <t>Knott Mill</t>
  </si>
  <si>
    <t>Lamberhead</t>
  </si>
  <si>
    <t>Lancaster</t>
  </si>
  <si>
    <t>Langley</t>
  </si>
  <si>
    <t>Langroyd Rd</t>
  </si>
  <si>
    <t>Leigh</t>
  </si>
  <si>
    <t>Levenshulme</t>
  </si>
  <si>
    <t>Leyland National</t>
  </si>
  <si>
    <t>Little Hulton</t>
  </si>
  <si>
    <t>Little Salkeld</t>
  </si>
  <si>
    <t>Littleborough</t>
  </si>
  <si>
    <t>Longford Bridge</t>
  </si>
  <si>
    <t>Longridge</t>
  </si>
  <si>
    <t>Longsight</t>
  </si>
  <si>
    <t>Lostock</t>
  </si>
  <si>
    <t>Lower Darwen</t>
  </si>
  <si>
    <t>Lyons Rd</t>
  </si>
  <si>
    <t>Manchester University</t>
  </si>
  <si>
    <t>Marple</t>
  </si>
  <si>
    <t>Marton</t>
  </si>
  <si>
    <t>Maryport</t>
  </si>
  <si>
    <t>Medipark</t>
  </si>
  <si>
    <t>Melling</t>
  </si>
  <si>
    <t>Mereside</t>
  </si>
  <si>
    <t>Middleton Junction</t>
  </si>
  <si>
    <t>Midway</t>
  </si>
  <si>
    <t>Milnrow</t>
  </si>
  <si>
    <t>Mintsfeet</t>
  </si>
  <si>
    <t>Monsall</t>
  </si>
  <si>
    <t>Monton</t>
  </si>
  <si>
    <t>Moorside</t>
  </si>
  <si>
    <t>Morton Park &amp; Pirelli</t>
  </si>
  <si>
    <t>Mosley Rd</t>
  </si>
  <si>
    <t>Moss Lane</t>
  </si>
  <si>
    <t>Moss Nook Primary</t>
  </si>
  <si>
    <t>Moss Side (Leyland) &amp; Seven Stars</t>
  </si>
  <si>
    <t>Moss Side (Longsight)</t>
  </si>
  <si>
    <t>Mossley</t>
  </si>
  <si>
    <t>Mount St</t>
  </si>
  <si>
    <t>Musgrave Rd</t>
  </si>
  <si>
    <t>Nelson</t>
  </si>
  <si>
    <t>New Moston</t>
  </si>
  <si>
    <t>Newbiggin on Lune</t>
  </si>
  <si>
    <t>Newby</t>
  </si>
  <si>
    <t>Newton</t>
  </si>
  <si>
    <t>Newton Heath</t>
  </si>
  <si>
    <t>Newton Le Willows</t>
  </si>
  <si>
    <t>Newtongate T11 &amp; T12</t>
  </si>
  <si>
    <t>Newtongate T13</t>
  </si>
  <si>
    <t>Norbreck</t>
  </si>
  <si>
    <t>Norbury</t>
  </si>
  <si>
    <t>Northenden</t>
  </si>
  <si>
    <t>NWGB Partington</t>
  </si>
  <si>
    <t>Offerton</t>
  </si>
  <si>
    <t>Openshaw</t>
  </si>
  <si>
    <t>Ormskirk</t>
  </si>
  <si>
    <t>Padiham</t>
  </si>
  <si>
    <t>Peel St &amp; Ribblesdale T13</t>
  </si>
  <si>
    <t>Pendleton</t>
  </si>
  <si>
    <t>Petteril Bank</t>
  </si>
  <si>
    <t>Phillips Lane</t>
  </si>
  <si>
    <t>Piccadilly</t>
  </si>
  <si>
    <t>Pimbo</t>
  </si>
  <si>
    <t>Portwood</t>
  </si>
  <si>
    <t>Poulton</t>
  </si>
  <si>
    <t>Poynton</t>
  </si>
  <si>
    <t>Preesall</t>
  </si>
  <si>
    <t>Preston East</t>
  </si>
  <si>
    <t>Preston Old Rd</t>
  </si>
  <si>
    <t>Prestwich</t>
  </si>
  <si>
    <t>Pringle St</t>
  </si>
  <si>
    <t>Queens Park</t>
  </si>
  <si>
    <t>Radcliffe</t>
  </si>
  <si>
    <t>Randal St</t>
  </si>
  <si>
    <t>Rawtenstall Rd</t>
  </si>
  <si>
    <t>Reddish Vale</t>
  </si>
  <si>
    <t>Ribblesdale T14</t>
  </si>
  <si>
    <t>Ribbleton</t>
  </si>
  <si>
    <t>Ringley</t>
  </si>
  <si>
    <t>Risley</t>
  </si>
  <si>
    <t>Robert Hall St</t>
  </si>
  <si>
    <t>Rochdale Central</t>
  </si>
  <si>
    <t>Roman Rd</t>
  </si>
  <si>
    <t>Romiley</t>
  </si>
  <si>
    <t>Rossall</t>
  </si>
  <si>
    <t>Royton</t>
  </si>
  <si>
    <t>S.E. Macclesfield</t>
  </si>
  <si>
    <t>S.W. Macclesfield</t>
  </si>
  <si>
    <t>Sale</t>
  </si>
  <si>
    <t>Sale Moor</t>
  </si>
  <si>
    <t>Salford Quays</t>
  </si>
  <si>
    <t>Sandgate</t>
  </si>
  <si>
    <t>Scarisbrick</t>
  </si>
  <si>
    <t>Sebergham</t>
  </si>
  <si>
    <t>Sedbergh</t>
  </si>
  <si>
    <t>Selsmire</t>
  </si>
  <si>
    <t>Settle</t>
  </si>
  <si>
    <t>Shannon St South</t>
  </si>
  <si>
    <t>Shap</t>
  </si>
  <si>
    <t>Shaw</t>
  </si>
  <si>
    <t>Silloth</t>
  </si>
  <si>
    <t>Skelmersdale</t>
  </si>
  <si>
    <t>Slipway</t>
  </si>
  <si>
    <t>Snipe</t>
  </si>
  <si>
    <t>South Park</t>
  </si>
  <si>
    <t>Spa Rd</t>
  </si>
  <si>
    <t>Spadeadam 11/33kV</t>
  </si>
  <si>
    <t>Spadeadam 132/11kV</t>
  </si>
  <si>
    <t>Spotland</t>
  </si>
  <si>
    <t>Spring Cottage</t>
  </si>
  <si>
    <t>Spring Garden St 11kV</t>
  </si>
  <si>
    <t>Spring Garden St 6.6kV</t>
  </si>
  <si>
    <t>Squires Gate</t>
  </si>
  <si>
    <t>St Annes</t>
  </si>
  <si>
    <t>St Marys</t>
  </si>
  <si>
    <t>St Marys St</t>
  </si>
  <si>
    <t>St Thomas Rd</t>
  </si>
  <si>
    <t>Stainburn</t>
  </si>
  <si>
    <t>Standish</t>
  </si>
  <si>
    <t>Strangeways</t>
  </si>
  <si>
    <t>Strawberry Bank</t>
  </si>
  <si>
    <t>Stuart St</t>
  </si>
  <si>
    <t>Stubbins</t>
  </si>
  <si>
    <t>Swinton</t>
  </si>
  <si>
    <t>Tame Valley</t>
  </si>
  <si>
    <t>Tardy Gate</t>
  </si>
  <si>
    <t>Tarleton</t>
  </si>
  <si>
    <t>The Height</t>
  </si>
  <si>
    <t>Thornton</t>
  </si>
  <si>
    <t>Townley St</t>
  </si>
  <si>
    <t>Trafford</t>
  </si>
  <si>
    <t>Trafford Park North</t>
  </si>
  <si>
    <t>Trimpell</t>
  </si>
  <si>
    <t>Trinity</t>
  </si>
  <si>
    <t>Tulketh</t>
  </si>
  <si>
    <t>Ulverston</t>
  </si>
  <si>
    <t>Union Rd</t>
  </si>
  <si>
    <t>Upholland</t>
  </si>
  <si>
    <t>Urmston</t>
  </si>
  <si>
    <t>Victoria Park</t>
  </si>
  <si>
    <t>Warbreck</t>
  </si>
  <si>
    <t>Wardleworth</t>
  </si>
  <si>
    <t>Warton</t>
  </si>
  <si>
    <t>Waterhead</t>
  </si>
  <si>
    <t>Waterswallows</t>
  </si>
  <si>
    <t>Weaste</t>
  </si>
  <si>
    <t>Werneth</t>
  </si>
  <si>
    <t>Wesley Place Bacup</t>
  </si>
  <si>
    <t>West Didsbury</t>
  </si>
  <si>
    <t>Westgate</t>
  </si>
  <si>
    <t>Westhoughton</t>
  </si>
  <si>
    <t>Westlinton</t>
  </si>
  <si>
    <t>Whalley</t>
  </si>
  <si>
    <t>Whalley Range</t>
  </si>
  <si>
    <t>Whasset</t>
  </si>
  <si>
    <t>Whinfell</t>
  </si>
  <si>
    <t>Whittle Le Woods</t>
  </si>
  <si>
    <t>Whitworth</t>
  </si>
  <si>
    <t>Wigton</t>
  </si>
  <si>
    <t>Willow Hey</t>
  </si>
  <si>
    <t>Willowbank</t>
  </si>
  <si>
    <t>Willowholme</t>
  </si>
  <si>
    <t>Wilmslow</t>
  </si>
  <si>
    <t>Windermere</t>
  </si>
  <si>
    <t>Winifred Rd</t>
  </si>
  <si>
    <t>Withington</t>
  </si>
  <si>
    <t>Withyfold Drive</t>
  </si>
  <si>
    <t>Woodbine St</t>
  </si>
  <si>
    <t>Woodfield Rd</t>
  </si>
  <si>
    <t>Woodhill Lane</t>
  </si>
  <si>
    <t>Woodhouse Park</t>
  </si>
  <si>
    <t>Woodley</t>
  </si>
  <si>
    <t>Woolfold</t>
  </si>
  <si>
    <t>Wordsworth St</t>
  </si>
  <si>
    <t>Worsley Mesnes</t>
  </si>
  <si>
    <t>Wrightington</t>
  </si>
  <si>
    <t>Yealand</t>
  </si>
  <si>
    <t>Adswood</t>
  </si>
  <si>
    <t>Agecroft</t>
  </si>
  <si>
    <t>Altrincham</t>
  </si>
  <si>
    <t>Atherton</t>
  </si>
  <si>
    <t>Barrow &amp; Sandgate</t>
  </si>
  <si>
    <t>Barton</t>
  </si>
  <si>
    <t>Belfield</t>
  </si>
  <si>
    <t>Bloom St</t>
  </si>
  <si>
    <t>Bolton</t>
  </si>
  <si>
    <t>Bury</t>
  </si>
  <si>
    <t>Buxton</t>
  </si>
  <si>
    <t>Carlisle</t>
  </si>
  <si>
    <t>Carrington BSP</t>
  </si>
  <si>
    <t>Droylsden</t>
  </si>
  <si>
    <t>Hartshead-Heyrod</t>
  </si>
  <si>
    <t>Hazel Grove</t>
  </si>
  <si>
    <t>Huncoat</t>
  </si>
  <si>
    <t>Kendal (Parkside Rd)</t>
  </si>
  <si>
    <t>Leyland</t>
  </si>
  <si>
    <t>Lytham</t>
  </si>
  <si>
    <t>Moss Nook</t>
  </si>
  <si>
    <t>New Mills</t>
  </si>
  <si>
    <t>Orrell</t>
  </si>
  <si>
    <t>Peel</t>
  </si>
  <si>
    <t>Penrith &amp; Shap</t>
  </si>
  <si>
    <t>Red Bank</t>
  </si>
  <si>
    <t>Ribble</t>
  </si>
  <si>
    <t>Rossendale</t>
  </si>
  <si>
    <t>Stainburn &amp; Siddick</t>
  </si>
  <si>
    <t>Stretford</t>
  </si>
  <si>
    <t>Vernon Park</t>
  </si>
  <si>
    <t>Wigan</t>
  </si>
  <si>
    <t>Steady Progression</t>
  </si>
  <si>
    <t>System Transformation</t>
  </si>
  <si>
    <t>2021</t>
  </si>
  <si>
    <t>2022</t>
  </si>
  <si>
    <t>2023</t>
  </si>
  <si>
    <t>2024</t>
  </si>
  <si>
    <t>2025</t>
  </si>
  <si>
    <t>2026</t>
  </si>
  <si>
    <t>2027</t>
  </si>
  <si>
    <t>2028</t>
  </si>
  <si>
    <t>2029</t>
  </si>
  <si>
    <t>2030</t>
  </si>
  <si>
    <t>2035</t>
  </si>
  <si>
    <t>2040</t>
  </si>
  <si>
    <t>2045</t>
  </si>
  <si>
    <t>2050</t>
  </si>
  <si>
    <t>Select Primary</t>
  </si>
  <si>
    <t>Select BSP</t>
  </si>
  <si>
    <t>Grid Coordinates</t>
  </si>
  <si>
    <t xml:space="preserve">Easting </t>
  </si>
  <si>
    <t>Primary Demand Headroom (MVA)</t>
  </si>
  <si>
    <t>BSP Demand Headroom (MVA)</t>
  </si>
  <si>
    <t>Central Outlook Firm Headroom MVA</t>
  </si>
  <si>
    <t>Central Outlook Non Firm Headroom MVA</t>
  </si>
  <si>
    <t>Steady Progression Firm Headroom MVA</t>
  </si>
  <si>
    <t>Steady Progression Non Firm Headroom MVA</t>
  </si>
  <si>
    <t>System Transformation Firm Headroom MVA</t>
  </si>
  <si>
    <t>System Transformation Non Firm Headroom MVA</t>
  </si>
  <si>
    <t>Consumer Transformation Firm Headroom MVA</t>
  </si>
  <si>
    <t>Consumer Transformation Non Firm Headroom MVA</t>
  </si>
  <si>
    <t>Leading the Way Firm Headroom MVA</t>
  </si>
  <si>
    <t>Leading the Way Non Firm Headroom MVA</t>
  </si>
  <si>
    <t>Network Headroom Report 2021 
Data Workbook</t>
  </si>
  <si>
    <t>CONTENTS</t>
  </si>
  <si>
    <t>Section</t>
  </si>
  <si>
    <t>Tab</t>
  </si>
  <si>
    <t>Description</t>
  </si>
  <si>
    <t>BSP AND PRIMARY SUBSTATION DATASETS</t>
  </si>
  <si>
    <t>Select specific Primary or BSP to return overview of Demand Headroom 2021-2050</t>
  </si>
  <si>
    <t>All Primary data showing demand headroom by Scenario</t>
  </si>
  <si>
    <t>All BSP data showing demand headroom by Scenario</t>
  </si>
  <si>
    <t>Primary Headroom</t>
  </si>
  <si>
    <t>BSP Headroom</t>
  </si>
  <si>
    <t>This workbook is an accompaniment to our 2021 Network Headroom Report. It contains detailed datasets and interactive tools which allow our customers to understand headroom availability by Primary and Bulk Supply point, from a Demand and Generation point of view out to 2050.</t>
  </si>
  <si>
    <t>Primary Substation Headroom</t>
  </si>
  <si>
    <t>Primary Substation</t>
  </si>
  <si>
    <t>Primary Substation Location</t>
  </si>
  <si>
    <t xml:space="preserve"> Generation Headroom - N-0 -(MW)</t>
  </si>
  <si>
    <t xml:space="preserve"> Battery Headroom (MW)</t>
  </si>
  <si>
    <t>Inverter Based</t>
  </si>
  <si>
    <t>Synchronous   - LV</t>
  </si>
  <si>
    <t>Synchronous   - HV</t>
  </si>
  <si>
    <t>ALBION ST</t>
  </si>
  <si>
    <t>LOWER DARWEN</t>
  </si>
  <si>
    <t>ALDERLEY &amp; CHELFORD</t>
  </si>
  <si>
    <t>MOSS NOOK</t>
  </si>
  <si>
    <t>ALSTON</t>
  </si>
  <si>
    <t>PENRITH &amp; SHAP</t>
  </si>
  <si>
    <t>AMBLESIDE</t>
  </si>
  <si>
    <t>KENDAL (PARKSIDE RD)</t>
  </si>
  <si>
    <t>ANCOATS NORTH T11 &amp; T12</t>
  </si>
  <si>
    <t>RED BANK</t>
  </si>
  <si>
    <t>ANCOATS NORTH T14</t>
  </si>
  <si>
    <t>ANNIE PIT</t>
  </si>
  <si>
    <t>STAINBURN &amp; SIDDICK</t>
  </si>
  <si>
    <t>ANSDELL</t>
  </si>
  <si>
    <t>LYTHAM</t>
  </si>
  <si>
    <t>ARDWICK</t>
  </si>
  <si>
    <t>STUART ST</t>
  </si>
  <si>
    <t>ARNSIDE</t>
  </si>
  <si>
    <t>ASHTON (GOLBORNE)</t>
  </si>
  <si>
    <t>ORRELL</t>
  </si>
  <si>
    <t>ASHTON (RIBBLE)</t>
  </si>
  <si>
    <t>RIBBLE</t>
  </si>
  <si>
    <t>ASHTON ON MERSEY</t>
  </si>
  <si>
    <t>SALE</t>
  </si>
  <si>
    <t>ASHTON UNDER LYNE T11 &amp; T12</t>
  </si>
  <si>
    <t>HARTSHEAD-HEYROD</t>
  </si>
  <si>
    <t>ASHTON UNDER LYNE T13</t>
  </si>
  <si>
    <t>ASHWOOD DALE</t>
  </si>
  <si>
    <t>BUXTON</t>
  </si>
  <si>
    <t>ASKAM &amp; DALTON</t>
  </si>
  <si>
    <t>ULVERSTON</t>
  </si>
  <si>
    <t>ASKERTON CASTLE</t>
  </si>
  <si>
    <t>ASPATRIA</t>
  </si>
  <si>
    <t>ATHERTON TOWN CENTRE</t>
  </si>
  <si>
    <t>ATHERTON</t>
  </si>
  <si>
    <t>ATHLETIC ST</t>
  </si>
  <si>
    <t>BURNLEY</t>
  </si>
  <si>
    <t>AVENHAM</t>
  </si>
  <si>
    <t>PRESTON EAST</t>
  </si>
  <si>
    <t>BAGULEY</t>
  </si>
  <si>
    <t>BAMBER BRIDGE</t>
  </si>
  <si>
    <t>BARBARA ST</t>
  </si>
  <si>
    <t>BOLTON</t>
  </si>
  <si>
    <t>BARROW</t>
  </si>
  <si>
    <t>BARROW &amp; SANDGATE</t>
  </si>
  <si>
    <t>BARTON DOCK RD</t>
  </si>
  <si>
    <t>BARTON</t>
  </si>
  <si>
    <t>BEDFORD</t>
  </si>
  <si>
    <t>BELGRAVE</t>
  </si>
  <si>
    <t>GREENHILL</t>
  </si>
  <si>
    <t>BENCHILL</t>
  </si>
  <si>
    <t>WEST DIDSBURY</t>
  </si>
  <si>
    <t>BENTHAM</t>
  </si>
  <si>
    <t>BISPHAM</t>
  </si>
  <si>
    <t>BLACKBULL</t>
  </si>
  <si>
    <t>BLACKBURN</t>
  </si>
  <si>
    <t>BLACKFRIARS</t>
  </si>
  <si>
    <t>FREDERICK RD</t>
  </si>
  <si>
    <t>BLACKLEY</t>
  </si>
  <si>
    <t>BLACKPOOL</t>
  </si>
  <si>
    <t>BOLLINGTON</t>
  </si>
  <si>
    <t>MACCLESFIELD</t>
  </si>
  <si>
    <t>BOLTON BY BOWLAND</t>
  </si>
  <si>
    <t>PADIHAM</t>
  </si>
  <si>
    <t>BOLTON LE SANDS</t>
  </si>
  <si>
    <t>LANCASTER</t>
  </si>
  <si>
    <t>BOTANY BAY</t>
  </si>
  <si>
    <t>LEYLAND</t>
  </si>
  <si>
    <t>BOW LANE</t>
  </si>
  <si>
    <t>BOWATERS</t>
  </si>
  <si>
    <t>BOWDON</t>
  </si>
  <si>
    <t>ALTRINCHAM</t>
  </si>
  <si>
    <t>BRADFORD</t>
  </si>
  <si>
    <t>BRADSHAWGATE</t>
  </si>
  <si>
    <t>BRAMHALL</t>
  </si>
  <si>
    <t>HAZEL GROVE</t>
  </si>
  <si>
    <t>BRIDGEWATER</t>
  </si>
  <si>
    <t>BLOOM ST</t>
  </si>
  <si>
    <t>BRINKSWAY</t>
  </si>
  <si>
    <t>ADSWOOD</t>
  </si>
  <si>
    <t>BROADHEATH</t>
  </si>
  <si>
    <t>BROADWAY</t>
  </si>
  <si>
    <t>BUCKSHAW</t>
  </si>
  <si>
    <t>BURNLEY CENTRE</t>
  </si>
  <si>
    <t>BURNLEY NORTH</t>
  </si>
  <si>
    <t>BURROW BECK</t>
  </si>
  <si>
    <t>BURSCOUGH BRIDGE</t>
  </si>
  <si>
    <t>WRIGHTINGTON</t>
  </si>
  <si>
    <t>BURY TOWN CENTRE</t>
  </si>
  <si>
    <t>BURY</t>
  </si>
  <si>
    <t>CRAGGS ROW &amp; BUSHELL ST</t>
  </si>
  <si>
    <t>CAMPBELL ST</t>
  </si>
  <si>
    <t>KEARSLEY LOCAL</t>
  </si>
  <si>
    <t>CANNON ST</t>
  </si>
  <si>
    <t>CAPONTREE</t>
  </si>
  <si>
    <t>CARLISLE</t>
  </si>
  <si>
    <t>CARLETON</t>
  </si>
  <si>
    <t>EGREMONT</t>
  </si>
  <si>
    <t>CARLISLE NORTH</t>
  </si>
  <si>
    <t>CARR ST</t>
  </si>
  <si>
    <t>CASTLETON</t>
  </si>
  <si>
    <t>CATTERALL WATERWORKS</t>
  </si>
  <si>
    <t>CECIL ST</t>
  </si>
  <si>
    <t>CENTRAL MANCHESTER</t>
  </si>
  <si>
    <t>CHADDERTON</t>
  </si>
  <si>
    <t>CHAMBERHALL</t>
  </si>
  <si>
    <t>CHAPEL WHARF</t>
  </si>
  <si>
    <t>CHASSEN RD</t>
  </si>
  <si>
    <t>CHATSWORTH ST</t>
  </si>
  <si>
    <t>CHEADLE HEATH</t>
  </si>
  <si>
    <t>CHEADLE HULME</t>
  </si>
  <si>
    <t>CHEETHAM HILL</t>
  </si>
  <si>
    <t>AGECROFT</t>
  </si>
  <si>
    <t>CHESTER RD T11 &amp; T12</t>
  </si>
  <si>
    <t>STRETFORD</t>
  </si>
  <si>
    <t>CHESTER RD T13</t>
  </si>
  <si>
    <t>CHORLEY SOUTH</t>
  </si>
  <si>
    <t>CHORLTON</t>
  </si>
  <si>
    <t>CHURCH</t>
  </si>
  <si>
    <t>HUNCOAT</t>
  </si>
  <si>
    <t>CLARENDON RD</t>
  </si>
  <si>
    <t>CLAUGHTON</t>
  </si>
  <si>
    <t>BLACKBURN RD CLAYTON</t>
  </si>
  <si>
    <t>CLEVELEYS</t>
  </si>
  <si>
    <t>CLIFTON JUNCTION</t>
  </si>
  <si>
    <t>CLOVER HILL</t>
  </si>
  <si>
    <t>NELSON</t>
  </si>
  <si>
    <t>COG LANE</t>
  </si>
  <si>
    <t>CONISTON</t>
  </si>
  <si>
    <t>COPSE RD</t>
  </si>
  <si>
    <t>THORNTON</t>
  </si>
  <si>
    <t>COX GREEN</t>
  </si>
  <si>
    <t>CROWN LANE</t>
  </si>
  <si>
    <t>WESTHOUGHTON</t>
  </si>
  <si>
    <t>CULCHETH</t>
  </si>
  <si>
    <t>GOLBORNE</t>
  </si>
  <si>
    <t>CUTACRE</t>
  </si>
  <si>
    <t>DEANSGATE</t>
  </si>
  <si>
    <t>DENTON EAST</t>
  </si>
  <si>
    <t>DROYLSDEN</t>
  </si>
  <si>
    <t>DENTON WEST</t>
  </si>
  <si>
    <t>DICKINSON ST</t>
  </si>
  <si>
    <t>DIDSBURY</t>
  </si>
  <si>
    <t>DODGSON RD</t>
  </si>
  <si>
    <t>DOUGLAS ST</t>
  </si>
  <si>
    <t>DROYLSDEN EAST</t>
  </si>
  <si>
    <t>DUKINFIELD</t>
  </si>
  <si>
    <t>HYDE</t>
  </si>
  <si>
    <t>DUMERS LANE</t>
  </si>
  <si>
    <t>DUMPLINGTON</t>
  </si>
  <si>
    <t>EASTLANDS</t>
  </si>
  <si>
    <t>EASTON</t>
  </si>
  <si>
    <t>EMBLETON</t>
  </si>
  <si>
    <t>EXCHANGE ST</t>
  </si>
  <si>
    <t>FAILSWORTH</t>
  </si>
  <si>
    <t>FALLOWFIELD</t>
  </si>
  <si>
    <t>FARNWORTH</t>
  </si>
  <si>
    <t>FENISCOWLES</t>
  </si>
  <si>
    <t>FERODO</t>
  </si>
  <si>
    <t>NEW MILLS</t>
  </si>
  <si>
    <t>FLAT LANE</t>
  </si>
  <si>
    <t>FUSEHILL</t>
  </si>
  <si>
    <t>GALE</t>
  </si>
  <si>
    <t>BELFIELD</t>
  </si>
  <si>
    <t>GARSTANG</t>
  </si>
  <si>
    <t>GATLEY</t>
  </si>
  <si>
    <t>GIDLOW</t>
  </si>
  <si>
    <t>WIGAN</t>
  </si>
  <si>
    <t>GILLSROW</t>
  </si>
  <si>
    <t>GLAXO</t>
  </si>
  <si>
    <t>GLOSSOP</t>
  </si>
  <si>
    <t>GOWHOLE</t>
  </si>
  <si>
    <t>GRANE RD &amp; PRINNY HILL</t>
  </si>
  <si>
    <t>ROSSENDALE</t>
  </si>
  <si>
    <t>GRANGE</t>
  </si>
  <si>
    <t>GREAT HARWOOD</t>
  </si>
  <si>
    <t>GREEN LANE (ALTRINCHAM)</t>
  </si>
  <si>
    <t>GREEN LANE (HAZEL GROVE)</t>
  </si>
  <si>
    <t>GREEN ST T11</t>
  </si>
  <si>
    <t>GREEN ST T12 &amp; T13</t>
  </si>
  <si>
    <t>GREENFIELD</t>
  </si>
  <si>
    <t>GRIFFIN</t>
  </si>
  <si>
    <t>HADFIELD</t>
  </si>
  <si>
    <t>HALL CROSS</t>
  </si>
  <si>
    <t>PEEL</t>
  </si>
  <si>
    <t>HANDFORTH</t>
  </si>
  <si>
    <t>HANGING BRIDGE</t>
  </si>
  <si>
    <t>HAREHOLME</t>
  </si>
  <si>
    <t>HARPURHEY</t>
  </si>
  <si>
    <t>HARWOOD</t>
  </si>
  <si>
    <t>HATTERSLEY</t>
  </si>
  <si>
    <t>HAVERTHWAITE</t>
  </si>
  <si>
    <t>HAWK GREEN</t>
  </si>
  <si>
    <t>HAYDOCK</t>
  </si>
  <si>
    <t>HDA NO1 &amp; HDA NO2</t>
  </si>
  <si>
    <t>HEADY HILL</t>
  </si>
  <si>
    <t>HEAP BRIDGE</t>
  </si>
  <si>
    <t>HEASANDFORD</t>
  </si>
  <si>
    <t>HEATON MOOR</t>
  </si>
  <si>
    <t>VERNON PARK</t>
  </si>
  <si>
    <t>HEATON NORRIS</t>
  </si>
  <si>
    <t>HELWITH BRIDGE</t>
  </si>
  <si>
    <t>HENSINGHAM</t>
  </si>
  <si>
    <t>HEYROD</t>
  </si>
  <si>
    <t>HEYSIDE</t>
  </si>
  <si>
    <t>ROYTON</t>
  </si>
  <si>
    <t>HEYWOOD</t>
  </si>
  <si>
    <t>HIGHER MILL</t>
  </si>
  <si>
    <t>HIGHER WALTON</t>
  </si>
  <si>
    <t>HILL TOP T11 &amp; T12</t>
  </si>
  <si>
    <t>HILL TOP T13</t>
  </si>
  <si>
    <t>HINDLEY GREEN</t>
  </si>
  <si>
    <t>HOLLINWOOD</t>
  </si>
  <si>
    <t>HOLME RD</t>
  </si>
  <si>
    <t>HOLT ST</t>
  </si>
  <si>
    <t>HURST</t>
  </si>
  <si>
    <t>HUTTON END &amp; SKELTON C</t>
  </si>
  <si>
    <t>HYNDBURN RD</t>
  </si>
  <si>
    <t>INDIA ST</t>
  </si>
  <si>
    <t>INGLETON</t>
  </si>
  <si>
    <t>IRLAM</t>
  </si>
  <si>
    <t>CARRINGTON BSP</t>
  </si>
  <si>
    <t>JAMES ST</t>
  </si>
  <si>
    <t>KAY ST</t>
  </si>
  <si>
    <t>KENDAL</t>
  </si>
  <si>
    <t>KESWICK</t>
  </si>
  <si>
    <t>KINGSWAY</t>
  </si>
  <si>
    <t>KINKRY HILL</t>
  </si>
  <si>
    <t>KIRKBY LONSDALE</t>
  </si>
  <si>
    <t>KIRKBY MOOR</t>
  </si>
  <si>
    <t>KIRKBY STEPHEN</t>
  </si>
  <si>
    <t>KIRKBY THORE</t>
  </si>
  <si>
    <t>KIRKHALL LANE</t>
  </si>
  <si>
    <t>KITT GREEN</t>
  </si>
  <si>
    <t>KNOTT MILL</t>
  </si>
  <si>
    <t>LAMBERHEAD</t>
  </si>
  <si>
    <t>LANGLEY</t>
  </si>
  <si>
    <t>LANGROYD RD</t>
  </si>
  <si>
    <t>LEIGH</t>
  </si>
  <si>
    <t>LEVENSHULME</t>
  </si>
  <si>
    <t>LONGSIGHT</t>
  </si>
  <si>
    <t>LEYLAND NATIONAL</t>
  </si>
  <si>
    <t>LITTLE HULTON</t>
  </si>
  <si>
    <t>LITTLE SALKELD</t>
  </si>
  <si>
    <t>LITTLEBOROUGH</t>
  </si>
  <si>
    <t>LONGFORD BRIDGE</t>
  </si>
  <si>
    <t>LONGRIDGE</t>
  </si>
  <si>
    <t>LOSTOCK</t>
  </si>
  <si>
    <t>LYONS RD</t>
  </si>
  <si>
    <t>MANCHESTER UNIVERSITY</t>
  </si>
  <si>
    <t>MARPLE</t>
  </si>
  <si>
    <t>MARTON</t>
  </si>
  <si>
    <t>MARYPORT</t>
  </si>
  <si>
    <t>MELLING</t>
  </si>
  <si>
    <t>MERESIDE</t>
  </si>
  <si>
    <t>MIDDLETON JUNCTION</t>
  </si>
  <si>
    <t>MIDWAY</t>
  </si>
  <si>
    <t>MILNROW</t>
  </si>
  <si>
    <t>MINTSFEET</t>
  </si>
  <si>
    <t>MONSALL</t>
  </si>
  <si>
    <t>MONTON</t>
  </si>
  <si>
    <t>MOORSIDE</t>
  </si>
  <si>
    <t>MORTON PARK &amp; PIRELLI</t>
  </si>
  <si>
    <t>MOSLEY RD</t>
  </si>
  <si>
    <t>MOSS LANE</t>
  </si>
  <si>
    <t>MOSS NOOK PRIMARY</t>
  </si>
  <si>
    <t>MOSS SIDE (Leyland) &amp; SEVEN STARS</t>
  </si>
  <si>
    <t>MOSS SIDE (Longsight)</t>
  </si>
  <si>
    <t>MOSSLEY</t>
  </si>
  <si>
    <t>MOUNT ST</t>
  </si>
  <si>
    <t>MUSGRAVE RD</t>
  </si>
  <si>
    <t>NEW MOSTON</t>
  </si>
  <si>
    <t>NEWBIGGIN ON LUNE</t>
  </si>
  <si>
    <t>NEWBY</t>
  </si>
  <si>
    <t>NEWTON</t>
  </si>
  <si>
    <t>NEWTON HEATH</t>
  </si>
  <si>
    <t>NEWTON LE WILLOWS</t>
  </si>
  <si>
    <t>NEWTONGATE T11 &amp; T12</t>
  </si>
  <si>
    <t>NEWTONGATE T13</t>
  </si>
  <si>
    <t>NORBRECK</t>
  </si>
  <si>
    <t>NORBURY</t>
  </si>
  <si>
    <t>NORTHENDEN</t>
  </si>
  <si>
    <t>NWGB PARTINGTON</t>
  </si>
  <si>
    <t>OFFERTON</t>
  </si>
  <si>
    <t>OPENSHAW</t>
  </si>
  <si>
    <t>ORMSKIRK</t>
  </si>
  <si>
    <t>SKELMERSDALE</t>
  </si>
  <si>
    <t>PEEL ST &amp; RIBBLESDALE T13</t>
  </si>
  <si>
    <t>PENDLETON</t>
  </si>
  <si>
    <t>PETTERIL BANK</t>
  </si>
  <si>
    <t>PHILLIPS LANE</t>
  </si>
  <si>
    <t>PICCADILLY</t>
  </si>
  <si>
    <t>PIMBO</t>
  </si>
  <si>
    <t>PORTWOOD</t>
  </si>
  <si>
    <t>POULTON</t>
  </si>
  <si>
    <t>POYNTON</t>
  </si>
  <si>
    <t>PREESALL</t>
  </si>
  <si>
    <t>PRESTON OLD RD</t>
  </si>
  <si>
    <t>PRESTWICH</t>
  </si>
  <si>
    <t>PRINGLE ST</t>
  </si>
  <si>
    <t>QUEENS PARK</t>
  </si>
  <si>
    <t>RADCLIFFE</t>
  </si>
  <si>
    <t>RANDAL ST</t>
  </si>
  <si>
    <t>RAWTENSTALL RD</t>
  </si>
  <si>
    <t>REDDISH VALE</t>
  </si>
  <si>
    <t>RIBBLESDALE T14</t>
  </si>
  <si>
    <t>RIBBLETON</t>
  </si>
  <si>
    <t>RINGLEY</t>
  </si>
  <si>
    <t>RISLEY</t>
  </si>
  <si>
    <t>ROBERT HALL ST</t>
  </si>
  <si>
    <t>ROCHDALE CENTRAL</t>
  </si>
  <si>
    <t>ROMAN RD</t>
  </si>
  <si>
    <t>ROMILEY</t>
  </si>
  <si>
    <t>ROSSALL</t>
  </si>
  <si>
    <t>SALE MOOR</t>
  </si>
  <si>
    <t>SALFORD QUAYS</t>
  </si>
  <si>
    <t>SANDGATE</t>
  </si>
  <si>
    <t>SCARISBRICK</t>
  </si>
  <si>
    <t>SEBERGHAM</t>
  </si>
  <si>
    <t>SEDBERGH</t>
  </si>
  <si>
    <t>SELSMIRE</t>
  </si>
  <si>
    <t>SETTLE</t>
  </si>
  <si>
    <t>SHANNON ST SOUTH</t>
  </si>
  <si>
    <t>SHAP</t>
  </si>
  <si>
    <t>SHAW</t>
  </si>
  <si>
    <t>SILLOTH</t>
  </si>
  <si>
    <t>SLIPWAY</t>
  </si>
  <si>
    <t>SNIPE</t>
  </si>
  <si>
    <t>S.E. MACCLESFIELD</t>
  </si>
  <si>
    <t>SOUTH PARK</t>
  </si>
  <si>
    <t>S.W. MACCLESFIELD</t>
  </si>
  <si>
    <t>SPA RD</t>
  </si>
  <si>
    <t>SPADEADAM 132/11KV</t>
  </si>
  <si>
    <t>SPOTLAND</t>
  </si>
  <si>
    <t>SPRING COTTAGE</t>
  </si>
  <si>
    <t>SPRING GARDEN ST 11kV</t>
  </si>
  <si>
    <t>SPRING GARDEN ST 6.6KV</t>
  </si>
  <si>
    <t>SQUIRES GATE</t>
  </si>
  <si>
    <t>ST ANNES</t>
  </si>
  <si>
    <t>ST MARYS</t>
  </si>
  <si>
    <t>ST MARYS ST</t>
  </si>
  <si>
    <t>ST THOMAS RD</t>
  </si>
  <si>
    <t>STAINBURN</t>
  </si>
  <si>
    <t>STANDISH</t>
  </si>
  <si>
    <t>STRANGEWAYS</t>
  </si>
  <si>
    <t>STRAWBERRY BANK</t>
  </si>
  <si>
    <t>STUBBINS</t>
  </si>
  <si>
    <t>SWINTON</t>
  </si>
  <si>
    <t>TAME VALLEY</t>
  </si>
  <si>
    <t>TARDY GATE</t>
  </si>
  <si>
    <t>TARLETON</t>
  </si>
  <si>
    <t>THE HEIGHT</t>
  </si>
  <si>
    <t>TOWNLEY ST</t>
  </si>
  <si>
    <t>TRAFFORD</t>
  </si>
  <si>
    <t>TRAFFORD PARK NORTH</t>
  </si>
  <si>
    <t>TRIMPELL</t>
  </si>
  <si>
    <t>TRINITY</t>
  </si>
  <si>
    <t>TULKETH</t>
  </si>
  <si>
    <t>UNION RD</t>
  </si>
  <si>
    <t>UPHOLLAND</t>
  </si>
  <si>
    <t>URMSTON</t>
  </si>
  <si>
    <t>VICTORIA PARK</t>
  </si>
  <si>
    <t>WARBRECK</t>
  </si>
  <si>
    <t>WARDLEWORTH</t>
  </si>
  <si>
    <t>WARTON</t>
  </si>
  <si>
    <t>WATERHEAD</t>
  </si>
  <si>
    <t>WATERSWALLOWS</t>
  </si>
  <si>
    <t>WEASTE</t>
  </si>
  <si>
    <t>WERNETH</t>
  </si>
  <si>
    <t>WESLEY PLACE BACUP</t>
  </si>
  <si>
    <t>WESTGATE</t>
  </si>
  <si>
    <t>WESTLINTON</t>
  </si>
  <si>
    <t>WHALLEY</t>
  </si>
  <si>
    <t>WHALLEY RANGE</t>
  </si>
  <si>
    <t>WHASSET</t>
  </si>
  <si>
    <t>WHITTLE LE WOODS</t>
  </si>
  <si>
    <t>WHITWORTH</t>
  </si>
  <si>
    <t>WIGTON</t>
  </si>
  <si>
    <t>WILLOW HEY</t>
  </si>
  <si>
    <t>WILLOWBANK</t>
  </si>
  <si>
    <t>WILLOWHOLME</t>
  </si>
  <si>
    <t>WILMSLOW</t>
  </si>
  <si>
    <t>WINDERMERE</t>
  </si>
  <si>
    <t>WINIFRED RD</t>
  </si>
  <si>
    <t>WITHINGTON</t>
  </si>
  <si>
    <t>WITHYFOLD DRIVE</t>
  </si>
  <si>
    <t>WOODBINE ST</t>
  </si>
  <si>
    <t>WOODFIELD RD</t>
  </si>
  <si>
    <t>WOODHILL LANE</t>
  </si>
  <si>
    <t>WOODHOUSE PARK</t>
  </si>
  <si>
    <t>WOODLEY</t>
  </si>
  <si>
    <t>WOOLFOLD</t>
  </si>
  <si>
    <t>WORDSWORTH ST</t>
  </si>
  <si>
    <t>WORSLEY MESNES</t>
  </si>
  <si>
    <t>YEALAND</t>
  </si>
  <si>
    <t>BSP Coordinates</t>
  </si>
  <si>
    <t xml:space="preserve"> Generation Headroom (MW)</t>
  </si>
  <si>
    <t>Inverter Based (PV, Wind etc.)</t>
  </si>
  <si>
    <t>Synchronous    (Gas, Diesel etc.)</t>
  </si>
  <si>
    <t>Select Technology</t>
  </si>
  <si>
    <t>Primary Generation Headroom (MVA)</t>
  </si>
  <si>
    <t>BSP Generation Headroom (MVA)</t>
  </si>
  <si>
    <t>Steady Transformation</t>
  </si>
  <si>
    <t>Leading The Way</t>
  </si>
  <si>
    <t>Consumer Transformation</t>
  </si>
  <si>
    <t>Gen Primary Headroom</t>
  </si>
  <si>
    <t>Gen BSP Headroom</t>
  </si>
  <si>
    <t>All Primary data showing generation headroom by Scenario</t>
  </si>
  <si>
    <t>All BSP data showing generation headroom by Scenario</t>
  </si>
  <si>
    <t>Select specific Primary or BSP and technology type to return overview of Generation Headroom 2021-2050</t>
  </si>
  <si>
    <t>GSP</t>
  </si>
  <si>
    <t>GSP Group</t>
  </si>
  <si>
    <t>ROCHDALE</t>
  </si>
  <si>
    <t>SOUTH MANCHESTER</t>
  </si>
  <si>
    <t>HARKER / HUTTON</t>
  </si>
  <si>
    <t>WHITEGATE</t>
  </si>
  <si>
    <t>PENWORTHAM WEST / STANAH</t>
  </si>
  <si>
    <t>STALYBRIDGE</t>
  </si>
  <si>
    <t>WASHWAY FARM / KIRKBY</t>
  </si>
  <si>
    <t>PENWORTHAM EAST / ROCHDALE</t>
  </si>
  <si>
    <t>CARRINGTON</t>
  </si>
  <si>
    <t>KEARSLEY</t>
  </si>
  <si>
    <t>HEYSHAM</t>
  </si>
  <si>
    <t>BREDBURY</t>
  </si>
  <si>
    <t>BOLD</t>
  </si>
  <si>
    <t>BSP Group</t>
  </si>
  <si>
    <t>HUTTON</t>
  </si>
  <si>
    <t>HARKER</t>
  </si>
  <si>
    <t xml:space="preserve">PENWORTHAM </t>
  </si>
  <si>
    <t>-</t>
  </si>
  <si>
    <t>STANAH</t>
  </si>
  <si>
    <t>KIRKBY</t>
  </si>
  <si>
    <t>WASHWAY FARM</t>
  </si>
  <si>
    <t>INTERACTIVE DATA TOOLS</t>
  </si>
  <si>
    <t xml:space="preserve">SIDDICK &amp; STAINBURN </t>
  </si>
  <si>
    <t>Reason</t>
  </si>
  <si>
    <t>Golborne BSP</t>
  </si>
  <si>
    <t>Project in flight to replace Switchgear - PIU 2022</t>
  </si>
  <si>
    <t>Kendal BSP</t>
  </si>
  <si>
    <t>Project in flight to replace Switchgear - PIU 2023</t>
  </si>
  <si>
    <t>Rochdale BSP</t>
  </si>
  <si>
    <t>Project in flight to replace Switchgear - PIU 2021</t>
  </si>
  <si>
    <t>Royton BSP</t>
  </si>
  <si>
    <t>Stainburn / Siddick BSP</t>
  </si>
  <si>
    <t>Capacity Limited BSPs</t>
  </si>
  <si>
    <t>Switchgear to be replaced in RIIO-ED2</t>
  </si>
  <si>
    <t>Lower Darwen BSP</t>
  </si>
  <si>
    <t>Nelson BSP</t>
  </si>
  <si>
    <t>Buxton BSP</t>
  </si>
  <si>
    <t xml:space="preserve">Headroom limited by Tx reverse power capability </t>
  </si>
  <si>
    <t>Demand Headroom Summary Table</t>
  </si>
  <si>
    <t>Generation Headroom Summary Table</t>
  </si>
  <si>
    <t xml:space="preserve">Central Outlook </t>
  </si>
  <si>
    <t xml:space="preserve">Steady Progression </t>
  </si>
  <si>
    <t xml:space="preserve">System Transformation </t>
  </si>
  <si>
    <t>Click the scenario name to move directly to the associated results</t>
  </si>
  <si>
    <t>The Data continued in this workbook is based on our 2020 DFES data and existing network. Please note the value of headroom is therefore calculated from a fixed reference point and does not reflect the development of our network. Results should only be used as an indication and will be updated upon the next publication of our DFES.
Negative values shown in red cells in the report indicate where there are shortfalls in the capacity of our existing network and show us where future network interventions may be required; this allows users to understand the influence of the various scenarios on available network headroom up to 2050. Negative values also show where interventions may be required to accommodate forecast requirements and should not be interpreted as a barrier to specific requirements.</t>
  </si>
  <si>
    <t>Generation – Synchronous (LV)</t>
  </si>
  <si>
    <t>Generation – Synchronous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</si>
</sst>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sz val="11"/>
      <name val="Calibri"/>
      <family val="2"/>
    </font>
    <font>
      <b/>
      <sz val="11"/>
      <name val="Calibri"/>
      <family val="2"/>
      <scheme val="minor"/>
    </font>
    <font>
      <b/>
      <sz val="16"/>
      <color theme="0"/>
      <name val="Calibri"/>
      <family val="2"/>
      <scheme val="minor"/>
    </font>
    <font>
      <b/>
      <sz val="16"/>
      <color rgb="FF002060"/>
      <name val="Arial"/>
      <family val="2"/>
    </font>
    <font>
      <u/>
      <sz val="11"/>
      <color theme="10"/>
      <name val="Calibri"/>
      <family val="2"/>
    </font>
    <font>
      <sz val="10"/>
      <name val="Arial"/>
      <family val="2"/>
    </font>
    <font>
      <b/>
      <sz val="12"/>
      <color theme="1"/>
      <name val="Calibri"/>
      <family val="2"/>
      <scheme val="minor"/>
    </font>
    <font>
      <b/>
      <sz val="11"/>
      <color rgb="FFFF0000"/>
      <name val="Calibri Light"/>
      <family val="2"/>
      <scheme val="major"/>
    </font>
    <font>
      <b/>
      <sz val="12"/>
      <color theme="0"/>
      <name val="Calibri"/>
      <family val="2"/>
      <scheme val="minor"/>
    </font>
    <font>
      <b/>
      <sz val="16"/>
      <name val="Calibri"/>
      <family val="2"/>
      <scheme val="minor"/>
    </font>
    <font>
      <b/>
      <sz val="30"/>
      <color rgb="FF002060"/>
      <name val="Calibri"/>
      <family val="2"/>
      <scheme val="minor"/>
    </font>
    <font>
      <sz val="30"/>
      <color theme="1"/>
      <name val="Calibri"/>
      <family val="2"/>
      <scheme val="minor"/>
    </font>
    <font>
      <sz val="14"/>
      <color rgb="FF00245D"/>
      <name val="Calibri"/>
      <family val="2"/>
      <scheme val="minor"/>
    </font>
    <font>
      <b/>
      <sz val="24"/>
      <color theme="0"/>
      <name val="Calibri"/>
      <family val="2"/>
      <scheme val="minor"/>
    </font>
    <font>
      <b/>
      <sz val="11"/>
      <color theme="0"/>
      <name val="Arial"/>
      <family val="2"/>
    </font>
    <font>
      <b/>
      <sz val="11"/>
      <name val="Arial"/>
      <family val="2"/>
    </font>
    <font>
      <b/>
      <sz val="11"/>
      <color rgb="FFFF0000"/>
      <name val="Calibri"/>
      <family val="2"/>
      <scheme val="minor"/>
    </font>
    <font>
      <b/>
      <sz val="14"/>
      <color theme="1"/>
      <name val="Calibri"/>
      <family val="2"/>
      <scheme val="minor"/>
    </font>
    <font>
      <sz val="14"/>
      <color theme="1"/>
      <name val="Calibri"/>
      <family val="2"/>
      <scheme val="minor"/>
    </font>
    <font>
      <u/>
      <sz val="11"/>
      <color theme="0"/>
      <name val="Calibri"/>
      <family val="2"/>
    </font>
    <font>
      <b/>
      <sz val="16"/>
      <color theme="1"/>
      <name val="Calibri"/>
      <family val="2"/>
      <scheme val="minor"/>
    </font>
  </fonts>
  <fills count="25">
    <fill>
      <patternFill patternType="none"/>
    </fill>
    <fill>
      <patternFill patternType="gray125"/>
    </fill>
    <fill>
      <patternFill patternType="solid">
        <fgColor rgb="FF00245D"/>
        <bgColor indexed="64"/>
      </patternFill>
    </fill>
    <fill>
      <patternFill patternType="solid">
        <fgColor theme="0" tint="-4.9989318521683403E-2"/>
        <bgColor indexed="64"/>
      </patternFill>
    </fill>
    <fill>
      <patternFill patternType="solid">
        <fgColor rgb="FF00B0F0"/>
        <bgColor indexed="64"/>
      </patternFill>
    </fill>
    <fill>
      <patternFill patternType="solid">
        <fgColor theme="0"/>
        <bgColor indexed="64"/>
      </patternFill>
    </fill>
    <fill>
      <patternFill patternType="solid">
        <fgColor rgb="FF1AA19C"/>
        <bgColor indexed="64"/>
      </patternFill>
    </fill>
    <fill>
      <patternFill patternType="solid">
        <fgColor rgb="FFF79444"/>
        <bgColor indexed="64"/>
      </patternFill>
    </fill>
    <fill>
      <patternFill patternType="solid">
        <fgColor rgb="FF6FA251"/>
        <bgColor indexed="64"/>
      </patternFill>
    </fill>
    <fill>
      <patternFill patternType="solid">
        <fgColor rgb="FFCEF6F5"/>
        <bgColor indexed="64"/>
      </patternFill>
    </fill>
    <fill>
      <patternFill patternType="solid">
        <fgColor rgb="FFFDE6D4"/>
        <bgColor indexed="64"/>
      </patternFill>
    </fill>
    <fill>
      <patternFill patternType="solid">
        <fgColor rgb="FFCAE6B4"/>
        <bgColor indexed="64"/>
      </patternFill>
    </fill>
    <fill>
      <patternFill patternType="solid">
        <fgColor rgb="FF858689"/>
        <bgColor indexed="64"/>
      </patternFill>
    </fill>
    <fill>
      <patternFill patternType="solid">
        <fgColor rgb="FF1E9AD6"/>
        <bgColor indexed="64"/>
      </patternFill>
    </fill>
    <fill>
      <patternFill patternType="solid">
        <fgColor rgb="FFE4E4E6"/>
        <bgColor indexed="64"/>
      </patternFill>
    </fill>
    <fill>
      <patternFill patternType="solid">
        <fgColor rgb="FFE2EFF9"/>
        <bgColor indexed="64"/>
      </patternFill>
    </fill>
    <fill>
      <patternFill patternType="solid">
        <fgColor theme="6"/>
        <bgColor indexed="64"/>
      </patternFill>
    </fill>
    <fill>
      <patternFill patternType="solid">
        <fgColor theme="9"/>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7AC143"/>
        <bgColor indexed="64"/>
      </patternFill>
    </fill>
    <fill>
      <patternFill patternType="solid">
        <fgColor rgb="FF5F6062"/>
        <bgColor indexed="64"/>
      </patternFill>
    </fill>
    <fill>
      <patternFill patternType="solid">
        <fgColor theme="7" tint="0.39997558519241921"/>
        <bgColor indexed="64"/>
      </patternFill>
    </fill>
    <fill>
      <patternFill patternType="solid">
        <fgColor rgb="FF002060"/>
        <bgColor indexed="64"/>
      </patternFill>
    </fill>
    <fill>
      <patternFill patternType="solid">
        <fgColor rgb="FF92D050"/>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245D"/>
      </left>
      <right style="thin">
        <color rgb="FF00245D"/>
      </right>
      <top style="thin">
        <color rgb="FF00245D"/>
      </top>
      <bottom style="thin">
        <color rgb="FF00245D"/>
      </bottom>
      <diagonal/>
    </border>
    <border>
      <left style="thin">
        <color indexed="64"/>
      </left>
      <right/>
      <top/>
      <bottom style="thin">
        <color indexed="64"/>
      </bottom>
      <diagonal/>
    </border>
    <border>
      <left style="medium">
        <color rgb="FF00245D"/>
      </left>
      <right/>
      <top style="medium">
        <color rgb="FF00245D"/>
      </top>
      <bottom style="medium">
        <color rgb="FF00245D"/>
      </bottom>
      <diagonal/>
    </border>
    <border>
      <left/>
      <right/>
      <top style="medium">
        <color rgb="FF00245D"/>
      </top>
      <bottom/>
      <diagonal/>
    </border>
    <border>
      <left style="medium">
        <color rgb="FF00245D"/>
      </left>
      <right style="medium">
        <color rgb="FF00245D"/>
      </right>
      <top style="medium">
        <color rgb="FF00245D"/>
      </top>
      <bottom/>
      <diagonal/>
    </border>
    <border>
      <left style="medium">
        <color rgb="FF00245D"/>
      </left>
      <right style="medium">
        <color rgb="FF00245D"/>
      </right>
      <top/>
      <bottom style="medium">
        <color rgb="FF00245D"/>
      </bottom>
      <diagonal/>
    </border>
    <border>
      <left style="medium">
        <color rgb="FF00245D"/>
      </left>
      <right/>
      <top/>
      <bottom style="medium">
        <color rgb="FF00245D"/>
      </bottom>
      <diagonal/>
    </border>
    <border>
      <left/>
      <right/>
      <top/>
      <bottom style="medium">
        <color rgb="FF00245D"/>
      </bottom>
      <diagonal/>
    </border>
    <border>
      <left style="medium">
        <color rgb="FF00245D"/>
      </left>
      <right style="medium">
        <color rgb="FF00245D"/>
      </right>
      <top/>
      <bottom/>
      <diagonal/>
    </border>
    <border>
      <left/>
      <right style="medium">
        <color rgb="FF00245D"/>
      </right>
      <top style="medium">
        <color rgb="FF00245D"/>
      </top>
      <bottom/>
      <diagonal/>
    </border>
    <border>
      <left style="medium">
        <color rgb="FF00245D"/>
      </left>
      <right/>
      <top style="medium">
        <color rgb="FF00245D"/>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rgb="FF00245D"/>
      </top>
      <bottom style="medium">
        <color rgb="FF00245D"/>
      </bottom>
      <diagonal/>
    </border>
    <border>
      <left/>
      <right style="medium">
        <color rgb="FF00245D"/>
      </right>
      <top style="medium">
        <color rgb="FF00245D"/>
      </top>
      <bottom style="medium">
        <color rgb="FF00245D"/>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rgb="FF00245D"/>
      </top>
      <bottom/>
      <diagonal/>
    </border>
    <border>
      <left style="medium">
        <color theme="4" tint="0.39991454817346722"/>
      </left>
      <right/>
      <top style="medium">
        <color theme="4" tint="0.39991454817346722"/>
      </top>
      <bottom style="medium">
        <color theme="4" tint="0.39991454817346722"/>
      </bottom>
      <diagonal/>
    </border>
    <border>
      <left/>
      <right/>
      <top style="medium">
        <color theme="4" tint="0.39991454817346722"/>
      </top>
      <bottom style="medium">
        <color theme="4" tint="0.39991454817346722"/>
      </bottom>
      <diagonal/>
    </border>
    <border>
      <left/>
      <right style="medium">
        <color theme="4" tint="0.39991454817346722"/>
      </right>
      <top style="medium">
        <color theme="4" tint="0.39991454817346722"/>
      </top>
      <bottom style="medium">
        <color theme="4" tint="0.39991454817346722"/>
      </bottom>
      <diagonal/>
    </border>
    <border>
      <left style="medium">
        <color theme="4" tint="0.39988402966399123"/>
      </left>
      <right/>
      <top style="medium">
        <color theme="4" tint="0.39988402966399123"/>
      </top>
      <bottom style="medium">
        <color theme="4" tint="0.39988402966399123"/>
      </bottom>
      <diagonal/>
    </border>
    <border>
      <left/>
      <right/>
      <top style="medium">
        <color theme="4" tint="0.39988402966399123"/>
      </top>
      <bottom style="medium">
        <color theme="4" tint="0.39988402966399123"/>
      </bottom>
      <diagonal/>
    </border>
    <border>
      <left/>
      <right style="medium">
        <color theme="4" tint="0.39988402966399123"/>
      </right>
      <top style="medium">
        <color theme="4" tint="0.39988402966399123"/>
      </top>
      <bottom style="medium">
        <color theme="4" tint="0.39988402966399123"/>
      </bottom>
      <diagonal/>
    </border>
    <border>
      <left style="thin">
        <color theme="4" tint="0.39991454817346722"/>
      </left>
      <right/>
      <top style="thin">
        <color theme="4" tint="0.39991454817346722"/>
      </top>
      <bottom style="thin">
        <color theme="4" tint="0.39991454817346722"/>
      </bottom>
      <diagonal/>
    </border>
    <border>
      <left/>
      <right/>
      <top style="thin">
        <color theme="4" tint="0.39991454817346722"/>
      </top>
      <bottom style="thin">
        <color theme="4" tint="0.39991454817346722"/>
      </bottom>
      <diagonal/>
    </border>
    <border>
      <left/>
      <right style="thin">
        <color theme="4" tint="0.39991454817346722"/>
      </right>
      <top style="thin">
        <color theme="4" tint="0.39991454817346722"/>
      </top>
      <bottom style="thin">
        <color theme="4" tint="0.39991454817346722"/>
      </bottom>
      <diagonal/>
    </border>
    <border>
      <left style="medium">
        <color indexed="64"/>
      </left>
      <right/>
      <top/>
      <bottom style="medium">
        <color rgb="FF00245D"/>
      </bottom>
      <diagonal/>
    </border>
    <border>
      <left style="medium">
        <color theme="4" tint="0.39994506668294322"/>
      </left>
      <right style="medium">
        <color theme="4" tint="0.39994506668294322"/>
      </right>
      <top/>
      <bottom style="medium">
        <color theme="4" tint="0.39994506668294322"/>
      </bottom>
      <diagonal/>
    </border>
    <border>
      <left style="medium">
        <color theme="4" tint="0.39994506668294322"/>
      </left>
      <right style="medium">
        <color theme="4" tint="0.39994506668294322"/>
      </right>
      <top style="medium">
        <color theme="4" tint="0.39994506668294322"/>
      </top>
      <bottom style="medium">
        <color theme="4" tint="0.39994506668294322"/>
      </bottom>
      <diagonal/>
    </border>
    <border>
      <left style="thin">
        <color theme="4" tint="0.39994506668294322"/>
      </left>
      <right style="thin">
        <color theme="4" tint="0.39994506668294322"/>
      </right>
      <top/>
      <bottom style="thin">
        <color theme="4" tint="0.39994506668294322"/>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medium">
        <color rgb="FF00245D"/>
      </left>
      <right style="medium">
        <color rgb="FF00245D"/>
      </right>
      <top style="medium">
        <color rgb="FF00245D"/>
      </top>
      <bottom style="medium">
        <color rgb="FF00245D"/>
      </bottom>
      <diagonal/>
    </border>
    <border>
      <left/>
      <right style="thin">
        <color rgb="FF00245D"/>
      </right>
      <top style="thin">
        <color rgb="FF00245D"/>
      </top>
      <bottom style="thin">
        <color rgb="FF00245D"/>
      </bottom>
      <diagonal/>
    </border>
    <border>
      <left style="medium">
        <color rgb="FF00245D"/>
      </left>
      <right/>
      <top/>
      <bottom/>
      <diagonal/>
    </border>
    <border>
      <left/>
      <right style="medium">
        <color rgb="FF00245D"/>
      </right>
      <top/>
      <bottom style="medium">
        <color rgb="FF00245D"/>
      </bottom>
      <diagonal/>
    </border>
    <border>
      <left/>
      <right style="thin">
        <color auto="1"/>
      </right>
      <top/>
      <bottom style="thin">
        <color auto="1"/>
      </bottom>
      <diagonal/>
    </border>
    <border>
      <left style="medium">
        <color rgb="FF00245D"/>
      </left>
      <right style="thin">
        <color rgb="FF00245D"/>
      </right>
      <top style="medium">
        <color rgb="FF00245D"/>
      </top>
      <bottom style="medium">
        <color rgb="FF00245D"/>
      </bottom>
      <diagonal/>
    </border>
    <border>
      <left style="thin">
        <color rgb="FF00245D"/>
      </left>
      <right style="thin">
        <color rgb="FF00245D"/>
      </right>
      <top style="medium">
        <color rgb="FF00245D"/>
      </top>
      <bottom style="medium">
        <color rgb="FF00245D"/>
      </bottom>
      <diagonal/>
    </border>
    <border>
      <left style="thin">
        <color rgb="FF00245D"/>
      </left>
      <right style="medium">
        <color rgb="FF00245D"/>
      </right>
      <top style="medium">
        <color rgb="FF00245D"/>
      </top>
      <bottom style="medium">
        <color rgb="FF00245D"/>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auto="1"/>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auto="1"/>
      </left>
      <right style="medium">
        <color auto="1"/>
      </right>
      <top style="medium">
        <color auto="1"/>
      </top>
      <bottom style="thin">
        <color auto="1"/>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rgb="FF00245D"/>
      </left>
      <right/>
      <top style="medium">
        <color rgb="FF00245D"/>
      </top>
      <bottom style="medium">
        <color indexed="64"/>
      </bottom>
      <diagonal/>
    </border>
    <border>
      <left/>
      <right/>
      <top style="medium">
        <color rgb="FF00245D"/>
      </top>
      <bottom style="medium">
        <color indexed="64"/>
      </bottom>
      <diagonal/>
    </border>
    <border>
      <left style="medium">
        <color theme="4" tint="0.39991454817346722"/>
      </left>
      <right/>
      <top style="medium">
        <color theme="4" tint="0.39991454817346722"/>
      </top>
      <bottom style="medium">
        <color indexed="64"/>
      </bottom>
      <diagonal/>
    </border>
    <border>
      <left/>
      <right/>
      <top style="medium">
        <color theme="4" tint="0.39991454817346722"/>
      </top>
      <bottom style="medium">
        <color indexed="64"/>
      </bottom>
      <diagonal/>
    </border>
    <border>
      <left/>
      <right/>
      <top/>
      <bottom style="medium">
        <color indexed="64"/>
      </bottom>
      <diagonal/>
    </border>
    <border>
      <left style="medium">
        <color indexed="64"/>
      </left>
      <right/>
      <top/>
      <bottom/>
      <diagonal/>
    </border>
    <border>
      <left/>
      <right style="thin">
        <color auto="1"/>
      </right>
      <top style="thin">
        <color auto="1"/>
      </top>
      <bottom style="medium">
        <color indexed="64"/>
      </bottom>
      <diagonal/>
    </border>
    <border>
      <left style="medium">
        <color indexed="64"/>
      </left>
      <right/>
      <top/>
      <bottom style="thin">
        <color indexed="64"/>
      </bottom>
      <diagonal/>
    </border>
    <border>
      <left style="thin">
        <color theme="4" tint="0.39994506668294322"/>
      </left>
      <right/>
      <top style="thin">
        <color theme="4" tint="0.39994506668294322"/>
      </top>
      <bottom style="thin">
        <color theme="4" tint="0.39994506668294322"/>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rgb="FF00245D"/>
      </left>
      <right/>
      <top style="thin">
        <color rgb="FF00245D"/>
      </top>
      <bottom style="thin">
        <color rgb="FF00245D"/>
      </bottom>
      <diagonal/>
    </border>
    <border>
      <left/>
      <right style="medium">
        <color auto="1"/>
      </right>
      <top/>
      <bottom style="thin">
        <color auto="1"/>
      </bottom>
      <diagonal/>
    </border>
    <border>
      <left style="medium">
        <color indexed="64"/>
      </left>
      <right style="medium">
        <color indexed="64"/>
      </right>
      <top style="medium">
        <color indexed="64"/>
      </top>
      <bottom style="thin">
        <color auto="1"/>
      </bottom>
      <diagonal/>
    </border>
    <border>
      <left/>
      <right/>
      <top style="thin">
        <color indexed="64"/>
      </top>
      <bottom style="thin">
        <color indexed="64"/>
      </bottom>
      <diagonal/>
    </border>
    <border>
      <left style="thin">
        <color theme="4" tint="0.39991454817346722"/>
      </left>
      <right/>
      <top style="medium">
        <color theme="4" tint="0.39991454817346722"/>
      </top>
      <bottom style="thin">
        <color theme="4" tint="0.39991454817346722"/>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medium">
        <color rgb="FF00245D"/>
      </bottom>
      <diagonal/>
    </border>
    <border>
      <left/>
      <right/>
      <top style="thin">
        <color theme="0"/>
      </top>
      <bottom style="medium">
        <color rgb="FF00245D"/>
      </bottom>
      <diagonal/>
    </border>
    <border>
      <left/>
      <right style="thin">
        <color theme="0"/>
      </right>
      <top style="thin">
        <color theme="0"/>
      </top>
      <bottom style="medium">
        <color rgb="FF00245D"/>
      </bottom>
      <diagonal/>
    </border>
    <border>
      <left style="thin">
        <color theme="0"/>
      </left>
      <right/>
      <top style="medium">
        <color rgb="FF00245D"/>
      </top>
      <bottom/>
      <diagonal/>
    </border>
    <border>
      <left/>
      <right style="thin">
        <color theme="0"/>
      </right>
      <top style="medium">
        <color rgb="FF00245D"/>
      </top>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top/>
      <bottom/>
      <diagonal/>
    </border>
    <border>
      <left/>
      <right style="thin">
        <color theme="0" tint="-4.9989318521683403E-2"/>
      </right>
      <top/>
      <bottom/>
      <diagonal/>
    </border>
    <border>
      <left style="thin">
        <color theme="0"/>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style="thin">
        <color theme="0"/>
      </right>
      <top style="medium">
        <color theme="0"/>
      </top>
      <bottom/>
      <diagonal/>
    </border>
    <border>
      <left style="thin">
        <color theme="0"/>
      </left>
      <right style="medium">
        <color theme="0"/>
      </right>
      <top/>
      <bottom/>
      <diagonal/>
    </border>
    <border>
      <left style="medium">
        <color theme="0"/>
      </left>
      <right style="medium">
        <color theme="0"/>
      </right>
      <top/>
      <bottom/>
      <diagonal/>
    </border>
    <border>
      <left style="medium">
        <color theme="0"/>
      </left>
      <right style="thin">
        <color theme="0"/>
      </right>
      <top/>
      <bottom/>
      <diagonal/>
    </border>
    <border>
      <left/>
      <right style="medium">
        <color theme="0"/>
      </right>
      <top/>
      <bottom/>
      <diagonal/>
    </border>
    <border>
      <left style="medium">
        <color theme="0"/>
      </left>
      <right/>
      <top/>
      <bottom/>
      <diagonal/>
    </border>
    <border>
      <left/>
      <right style="medium">
        <color theme="0"/>
      </right>
      <top/>
      <bottom style="thin">
        <color theme="0"/>
      </bottom>
      <diagonal/>
    </border>
    <border>
      <left style="medium">
        <color theme="0"/>
      </left>
      <right style="medium">
        <color theme="0"/>
      </right>
      <top/>
      <bottom style="thin">
        <color theme="0"/>
      </bottom>
      <diagonal/>
    </border>
    <border>
      <left style="medium">
        <color theme="0"/>
      </left>
      <right/>
      <top/>
      <bottom style="thin">
        <color theme="0"/>
      </bottom>
      <diagonal/>
    </border>
    <border>
      <left style="thin">
        <color theme="0"/>
      </left>
      <right style="thin">
        <color theme="0"/>
      </right>
      <top/>
      <bottom/>
      <diagonal/>
    </border>
    <border>
      <left/>
      <right style="thin">
        <color theme="0"/>
      </right>
      <top/>
      <bottom/>
      <diagonal/>
    </border>
    <border>
      <left style="thin">
        <color theme="0"/>
      </left>
      <right/>
      <top/>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theme="0" tint="-4.9989318521683403E-2"/>
      </left>
      <right style="thin">
        <color theme="0"/>
      </right>
      <top style="thin">
        <color theme="0" tint="-4.9989318521683403E-2"/>
      </top>
      <bottom/>
      <diagonal/>
    </border>
    <border>
      <left style="thin">
        <color theme="0"/>
      </left>
      <right style="thin">
        <color theme="0"/>
      </right>
      <top style="thin">
        <color theme="0" tint="-4.9989318521683403E-2"/>
      </top>
      <bottom/>
      <diagonal/>
    </border>
    <border>
      <left style="thin">
        <color theme="0"/>
      </left>
      <right style="thin">
        <color theme="0" tint="-4.9989318521683403E-2"/>
      </right>
      <top style="thin">
        <color theme="0" tint="-4.9989318521683403E-2"/>
      </top>
      <bottom/>
      <diagonal/>
    </border>
  </borders>
  <cellStyleXfs count="5">
    <xf numFmtId="0" fontId="0" fillId="0" borderId="0"/>
    <xf numFmtId="0" fontId="5" fillId="0" borderId="0"/>
    <xf numFmtId="0" fontId="9" fillId="0" borderId="0" applyNumberFormat="0" applyFill="0" applyBorder="0" applyAlignment="0" applyProtection="0">
      <alignment vertical="top"/>
      <protection locked="0"/>
    </xf>
    <xf numFmtId="0" fontId="10" fillId="0" borderId="0"/>
    <xf numFmtId="0" fontId="10" fillId="0" borderId="0"/>
  </cellStyleXfs>
  <cellXfs count="343">
    <xf numFmtId="0" fontId="0" fillId="0" borderId="0" xfId="0"/>
    <xf numFmtId="0" fontId="1" fillId="3" borderId="3" xfId="0" applyFont="1" applyFill="1" applyBorder="1" applyAlignment="1">
      <alignment horizontal="center" vertical="top"/>
    </xf>
    <xf numFmtId="0" fontId="0" fillId="5" borderId="0" xfId="0" applyFill="1"/>
    <xf numFmtId="0" fontId="0" fillId="0" borderId="0" xfId="0" applyFill="1"/>
    <xf numFmtId="1" fontId="6" fillId="0" borderId="0" xfId="0" applyNumberFormat="1" applyFont="1" applyFill="1" applyBorder="1" applyAlignment="1">
      <alignment horizontal="center" vertical="center"/>
    </xf>
    <xf numFmtId="0" fontId="0" fillId="5" borderId="0" xfId="0" applyFill="1" applyBorder="1"/>
    <xf numFmtId="2" fontId="0" fillId="0" borderId="1" xfId="0" applyNumberFormat="1" applyBorder="1" applyAlignment="1">
      <alignment horizontal="center"/>
    </xf>
    <xf numFmtId="0" fontId="3" fillId="0" borderId="1" xfId="0" applyFont="1" applyBorder="1"/>
    <xf numFmtId="0" fontId="3" fillId="0" borderId="1" xfId="0" applyFont="1" applyBorder="1" applyAlignment="1">
      <alignment horizontal="center"/>
    </xf>
    <xf numFmtId="1" fontId="0" fillId="0" borderId="1" xfId="0" applyNumberFormat="1" applyBorder="1" applyAlignment="1">
      <alignment horizontal="center"/>
    </xf>
    <xf numFmtId="0" fontId="8" fillId="5" borderId="0" xfId="0" applyFont="1" applyFill="1" applyBorder="1" applyAlignment="1">
      <alignment horizontal="left" vertical="center"/>
    </xf>
    <xf numFmtId="1" fontId="6" fillId="6" borderId="3" xfId="0" applyNumberFormat="1" applyFont="1" applyFill="1" applyBorder="1" applyAlignment="1">
      <alignment horizontal="center" vertical="center"/>
    </xf>
    <xf numFmtId="1" fontId="6" fillId="12" borderId="34" xfId="0" applyNumberFormat="1" applyFont="1" applyFill="1" applyBorder="1" applyAlignment="1">
      <alignment horizontal="center" vertical="center"/>
    </xf>
    <xf numFmtId="1" fontId="6" fillId="12" borderId="35" xfId="0" applyNumberFormat="1" applyFont="1" applyFill="1" applyBorder="1" applyAlignment="1">
      <alignment horizontal="center" vertical="center"/>
    </xf>
    <xf numFmtId="1" fontId="6" fillId="12" borderId="36" xfId="0" applyNumberFormat="1" applyFont="1" applyFill="1" applyBorder="1" applyAlignment="1">
      <alignment horizontal="center" vertical="center"/>
    </xf>
    <xf numFmtId="1" fontId="6" fillId="12" borderId="37" xfId="0" applyNumberFormat="1" applyFont="1" applyFill="1" applyBorder="1" applyAlignment="1">
      <alignment horizontal="center" vertical="center"/>
    </xf>
    <xf numFmtId="1" fontId="6" fillId="13" borderId="36" xfId="0" applyNumberFormat="1" applyFont="1" applyFill="1" applyBorder="1" applyAlignment="1">
      <alignment horizontal="center" vertical="center"/>
    </xf>
    <xf numFmtId="1" fontId="6" fillId="13" borderId="37" xfId="0" applyNumberFormat="1" applyFont="1" applyFill="1" applyBorder="1" applyAlignment="1">
      <alignment horizontal="center" vertical="center"/>
    </xf>
    <xf numFmtId="1" fontId="6" fillId="7" borderId="36" xfId="0" applyNumberFormat="1" applyFont="1" applyFill="1" applyBorder="1" applyAlignment="1">
      <alignment horizontal="center" vertical="center"/>
    </xf>
    <xf numFmtId="1" fontId="6" fillId="7" borderId="37" xfId="0" applyNumberFormat="1" applyFont="1" applyFill="1" applyBorder="1" applyAlignment="1">
      <alignment horizontal="center" vertical="center"/>
    </xf>
    <xf numFmtId="1" fontId="6" fillId="8" borderId="37" xfId="0" applyNumberFormat="1" applyFont="1" applyFill="1" applyBorder="1" applyAlignment="1">
      <alignment horizontal="center" vertical="center"/>
    </xf>
    <xf numFmtId="49" fontId="11" fillId="0" borderId="38" xfId="0" applyNumberFormat="1" applyFont="1" applyBorder="1"/>
    <xf numFmtId="2" fontId="4" fillId="9" borderId="39" xfId="0" applyNumberFormat="1" applyFont="1" applyFill="1" applyBorder="1" applyAlignment="1">
      <alignment horizontal="center" vertical="center"/>
    </xf>
    <xf numFmtId="2" fontId="4" fillId="9" borderId="3" xfId="0" applyNumberFormat="1" applyFont="1" applyFill="1" applyBorder="1" applyAlignment="1">
      <alignment horizontal="center" vertical="center"/>
    </xf>
    <xf numFmtId="2" fontId="4" fillId="0" borderId="0" xfId="0" applyNumberFormat="1" applyFont="1" applyFill="1" applyBorder="1" applyAlignment="1">
      <alignment horizontal="center" vertical="center"/>
    </xf>
    <xf numFmtId="2" fontId="0" fillId="14" borderId="35" xfId="0" applyNumberFormat="1" applyFont="1" applyFill="1" applyBorder="1" applyAlignment="1">
      <alignment horizontal="center" vertical="center"/>
    </xf>
    <xf numFmtId="2" fontId="0" fillId="14" borderId="37" xfId="0" applyNumberFormat="1" applyFont="1" applyFill="1" applyBorder="1" applyAlignment="1">
      <alignment horizontal="center" vertical="center"/>
    </xf>
    <xf numFmtId="2" fontId="0" fillId="15" borderId="37" xfId="0" applyNumberFormat="1" applyFont="1" applyFill="1" applyBorder="1" applyAlignment="1">
      <alignment horizontal="center" vertical="center"/>
    </xf>
    <xf numFmtId="2" fontId="0" fillId="10" borderId="37" xfId="0" applyNumberFormat="1" applyFont="1" applyFill="1" applyBorder="1" applyAlignment="1">
      <alignment horizontal="center" vertical="center"/>
    </xf>
    <xf numFmtId="2" fontId="0" fillId="11" borderId="37" xfId="0" applyNumberFormat="1" applyFont="1" applyFill="1" applyBorder="1" applyAlignment="1">
      <alignment horizontal="center" vertical="center"/>
    </xf>
    <xf numFmtId="0" fontId="17" fillId="5" borderId="0" xfId="0" applyFont="1" applyFill="1" applyBorder="1" applyAlignment="1">
      <alignment vertical="center" wrapText="1"/>
    </xf>
    <xf numFmtId="0" fontId="16" fillId="5" borderId="0" xfId="0" applyFont="1" applyFill="1" applyBorder="1" applyAlignment="1">
      <alignment wrapText="1"/>
    </xf>
    <xf numFmtId="49" fontId="8" fillId="5" borderId="0" xfId="0" applyNumberFormat="1" applyFont="1" applyFill="1" applyBorder="1" applyAlignment="1">
      <alignment horizontal="left" vertical="center"/>
    </xf>
    <xf numFmtId="1" fontId="6" fillId="22" borderId="37" xfId="0" applyNumberFormat="1" applyFont="1" applyFill="1" applyBorder="1" applyAlignment="1">
      <alignment horizontal="center" vertical="center"/>
    </xf>
    <xf numFmtId="0" fontId="13" fillId="6" borderId="1" xfId="0" applyFont="1" applyFill="1" applyBorder="1" applyAlignment="1">
      <alignment horizontal="center" vertical="center"/>
    </xf>
    <xf numFmtId="0" fontId="13" fillId="16" borderId="2" xfId="0" applyFont="1" applyFill="1" applyBorder="1" applyAlignment="1" applyProtection="1">
      <alignment horizontal="center" vertical="center"/>
    </xf>
    <xf numFmtId="0" fontId="13" fillId="17" borderId="2" xfId="0" applyFont="1" applyFill="1" applyBorder="1" applyAlignment="1" applyProtection="1">
      <alignment horizontal="center" vertical="center"/>
    </xf>
    <xf numFmtId="0" fontId="13" fillId="4" borderId="2" xfId="0" applyFont="1" applyFill="1" applyBorder="1" applyAlignment="1" applyProtection="1">
      <alignment horizontal="center" vertical="center"/>
    </xf>
    <xf numFmtId="0" fontId="13" fillId="7" borderId="2" xfId="0" applyFont="1" applyFill="1" applyBorder="1" applyAlignment="1">
      <alignment horizontal="center" vertical="center"/>
    </xf>
    <xf numFmtId="0" fontId="13" fillId="6" borderId="2" xfId="0" applyFont="1" applyFill="1" applyBorder="1" applyAlignment="1">
      <alignment horizontal="center" vertical="center"/>
    </xf>
    <xf numFmtId="0" fontId="4" fillId="24" borderId="57" xfId="0" applyFont="1" applyFill="1" applyBorder="1" applyAlignment="1">
      <alignment horizontal="center" vertical="center" wrapText="1"/>
    </xf>
    <xf numFmtId="0" fontId="4" fillId="24" borderId="58" xfId="0" applyFont="1" applyFill="1" applyBorder="1" applyAlignment="1">
      <alignment horizontal="center" vertical="center" wrapText="1"/>
    </xf>
    <xf numFmtId="0" fontId="0" fillId="5" borderId="0" xfId="0" applyFill="1" applyAlignment="1">
      <alignment horizontal="center"/>
    </xf>
    <xf numFmtId="0" fontId="0" fillId="5" borderId="62" xfId="0" applyFont="1" applyFill="1" applyBorder="1" applyAlignment="1">
      <alignment vertical="top"/>
    </xf>
    <xf numFmtId="0" fontId="0" fillId="5" borderId="66" xfId="0" applyFill="1" applyBorder="1" applyAlignment="1">
      <alignment horizontal="center"/>
    </xf>
    <xf numFmtId="0" fontId="0" fillId="5" borderId="14" xfId="0" applyFill="1" applyBorder="1" applyAlignment="1">
      <alignment horizontal="center"/>
    </xf>
    <xf numFmtId="0" fontId="0" fillId="5" borderId="57" xfId="0" applyFill="1" applyBorder="1" applyAlignment="1">
      <alignment horizontal="center"/>
    </xf>
    <xf numFmtId="0" fontId="0" fillId="5" borderId="65" xfId="0" applyFill="1" applyBorder="1" applyAlignment="1">
      <alignment horizontal="center"/>
    </xf>
    <xf numFmtId="0" fontId="0" fillId="0" borderId="0" xfId="0" applyAlignment="1">
      <alignment horizontal="center"/>
    </xf>
    <xf numFmtId="0" fontId="4" fillId="6" borderId="57" xfId="0" applyFont="1" applyFill="1" applyBorder="1" applyAlignment="1">
      <alignment horizontal="center" vertical="center" wrapText="1"/>
    </xf>
    <xf numFmtId="0" fontId="4" fillId="6" borderId="59" xfId="0" applyFont="1" applyFill="1" applyBorder="1" applyAlignment="1">
      <alignment horizontal="center" vertical="center" wrapText="1"/>
    </xf>
    <xf numFmtId="0" fontId="4" fillId="6" borderId="58" xfId="0" applyFont="1" applyFill="1" applyBorder="1" applyAlignment="1">
      <alignment horizontal="center" vertical="center" wrapText="1"/>
    </xf>
    <xf numFmtId="0" fontId="4" fillId="12" borderId="57" xfId="0" applyFont="1" applyFill="1" applyBorder="1" applyAlignment="1">
      <alignment horizontal="center" vertical="center" wrapText="1"/>
    </xf>
    <xf numFmtId="0" fontId="4" fillId="12" borderId="59" xfId="0" applyFont="1" applyFill="1" applyBorder="1" applyAlignment="1">
      <alignment horizontal="center" vertical="center" wrapText="1"/>
    </xf>
    <xf numFmtId="0" fontId="4" fillId="12" borderId="58" xfId="0" applyFont="1" applyFill="1" applyBorder="1" applyAlignment="1">
      <alignment horizontal="center" vertical="center" wrapText="1"/>
    </xf>
    <xf numFmtId="0" fontId="4" fillId="13" borderId="57" xfId="0" applyFont="1" applyFill="1" applyBorder="1" applyAlignment="1">
      <alignment horizontal="center" vertical="center" wrapText="1"/>
    </xf>
    <xf numFmtId="0" fontId="4" fillId="13" borderId="59" xfId="0" applyFont="1" applyFill="1" applyBorder="1" applyAlignment="1">
      <alignment horizontal="center" vertical="center" wrapText="1"/>
    </xf>
    <xf numFmtId="0" fontId="4" fillId="13" borderId="58" xfId="0" applyFont="1" applyFill="1" applyBorder="1" applyAlignment="1">
      <alignment horizontal="center" vertical="center" wrapText="1"/>
    </xf>
    <xf numFmtId="1" fontId="0" fillId="0" borderId="0" xfId="0" applyNumberFormat="1"/>
    <xf numFmtId="0" fontId="4" fillId="8" borderId="57"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58" xfId="0" applyFont="1" applyFill="1" applyBorder="1" applyAlignment="1">
      <alignment horizontal="center" vertical="center" wrapText="1"/>
    </xf>
    <xf numFmtId="0" fontId="4" fillId="7" borderId="57" xfId="0" applyFont="1" applyFill="1" applyBorder="1" applyAlignment="1">
      <alignment horizontal="center" vertical="center" wrapText="1"/>
    </xf>
    <xf numFmtId="0" fontId="4" fillId="7" borderId="59" xfId="0" applyFont="1" applyFill="1" applyBorder="1" applyAlignment="1">
      <alignment horizontal="center" vertical="center" wrapText="1"/>
    </xf>
    <xf numFmtId="0" fontId="4" fillId="7" borderId="58" xfId="0" applyFont="1" applyFill="1" applyBorder="1" applyAlignment="1">
      <alignment horizontal="center" vertical="center" wrapText="1"/>
    </xf>
    <xf numFmtId="0" fontId="4" fillId="8" borderId="65" xfId="0" applyFont="1" applyFill="1" applyBorder="1" applyAlignment="1">
      <alignment horizontal="center" vertical="center" wrapText="1"/>
    </xf>
    <xf numFmtId="0" fontId="4" fillId="7" borderId="65" xfId="0" applyFont="1" applyFill="1" applyBorder="1" applyAlignment="1">
      <alignment horizontal="center" vertical="center" wrapText="1"/>
    </xf>
    <xf numFmtId="0" fontId="4" fillId="6" borderId="65" xfId="0" applyFont="1" applyFill="1" applyBorder="1" applyAlignment="1">
      <alignment horizontal="center" vertical="center" wrapText="1"/>
    </xf>
    <xf numFmtId="0" fontId="4" fillId="13" borderId="65" xfId="0" applyFont="1" applyFill="1" applyBorder="1" applyAlignment="1">
      <alignment horizontal="center" vertical="center" wrapText="1"/>
    </xf>
    <xf numFmtId="0" fontId="4" fillId="12" borderId="65" xfId="0" applyFont="1" applyFill="1" applyBorder="1" applyAlignment="1">
      <alignment horizontal="center" vertical="center" wrapText="1"/>
    </xf>
    <xf numFmtId="0" fontId="0" fillId="5" borderId="0" xfId="0" applyFill="1" applyAlignment="1">
      <alignment vertical="center"/>
    </xf>
    <xf numFmtId="0" fontId="0" fillId="0" borderId="0" xfId="0" applyAlignment="1">
      <alignment vertical="center"/>
    </xf>
    <xf numFmtId="0" fontId="3" fillId="0" borderId="18" xfId="0" applyFont="1" applyBorder="1" applyAlignment="1">
      <alignment horizontal="left"/>
    </xf>
    <xf numFmtId="0" fontId="3" fillId="0" borderId="2" xfId="0" applyFont="1" applyBorder="1"/>
    <xf numFmtId="0" fontId="0" fillId="5" borderId="61" xfId="0" applyFont="1" applyFill="1" applyBorder="1" applyAlignment="1">
      <alignment horizontal="left" vertical="top"/>
    </xf>
    <xf numFmtId="0" fontId="4" fillId="24" borderId="73" xfId="0" applyFont="1" applyFill="1" applyBorder="1" applyAlignment="1">
      <alignment horizontal="center" vertical="center" wrapText="1"/>
    </xf>
    <xf numFmtId="0" fontId="0" fillId="5" borderId="74" xfId="0" applyFont="1" applyFill="1" applyBorder="1" applyAlignment="1">
      <alignment vertical="top"/>
    </xf>
    <xf numFmtId="0" fontId="0" fillId="5" borderId="57" xfId="0" applyFill="1" applyBorder="1" applyAlignment="1">
      <alignment horizontal="left"/>
    </xf>
    <xf numFmtId="1" fontId="6" fillId="22" borderId="75" xfId="0" applyNumberFormat="1" applyFont="1" applyFill="1" applyBorder="1" applyAlignment="1">
      <alignment horizontal="center" vertical="center"/>
    </xf>
    <xf numFmtId="1" fontId="6" fillId="22" borderId="76" xfId="0" applyNumberFormat="1" applyFont="1" applyFill="1" applyBorder="1" applyAlignment="1">
      <alignment horizontal="center" vertical="center"/>
    </xf>
    <xf numFmtId="0" fontId="1" fillId="3" borderId="77" xfId="0" applyFont="1" applyFill="1" applyBorder="1" applyAlignment="1">
      <alignment horizontal="center" vertical="top"/>
    </xf>
    <xf numFmtId="0" fontId="0" fillId="3" borderId="77" xfId="0" applyFont="1" applyFill="1" applyBorder="1" applyAlignment="1">
      <alignment horizontal="center" vertical="top"/>
    </xf>
    <xf numFmtId="0" fontId="22" fillId="18" borderId="38" xfId="0" applyFont="1" applyFill="1" applyBorder="1" applyAlignment="1">
      <alignment horizontal="center" vertical="center"/>
    </xf>
    <xf numFmtId="0" fontId="22" fillId="18" borderId="7" xfId="0" applyFont="1" applyFill="1" applyBorder="1" applyAlignment="1">
      <alignment horizontal="center" vertical="center"/>
    </xf>
    <xf numFmtId="0" fontId="0" fillId="5" borderId="78" xfId="0" applyFont="1" applyFill="1" applyBorder="1" applyAlignment="1">
      <alignment horizontal="center" vertical="top"/>
    </xf>
    <xf numFmtId="0" fontId="0" fillId="5" borderId="60" xfId="0" applyFont="1" applyFill="1" applyBorder="1" applyAlignment="1">
      <alignment horizontal="center" vertical="top"/>
    </xf>
    <xf numFmtId="0" fontId="0" fillId="5" borderId="79" xfId="0" applyFont="1" applyFill="1" applyBorder="1" applyAlignment="1">
      <alignment horizontal="center" vertical="top"/>
    </xf>
    <xf numFmtId="0" fontId="0" fillId="5" borderId="62" xfId="0" applyFont="1" applyFill="1" applyBorder="1" applyAlignment="1">
      <alignment horizontal="center" vertical="top"/>
    </xf>
    <xf numFmtId="0" fontId="0" fillId="5" borderId="56" xfId="0" applyFont="1" applyFill="1" applyBorder="1" applyAlignment="1">
      <alignment horizontal="center" vertical="top"/>
    </xf>
    <xf numFmtId="0" fontId="12" fillId="0" borderId="14" xfId="0" applyFont="1" applyBorder="1" applyAlignment="1">
      <alignment horizontal="center"/>
    </xf>
    <xf numFmtId="0" fontId="3" fillId="0" borderId="14" xfId="0" applyFont="1" applyBorder="1" applyAlignment="1">
      <alignment horizontal="center"/>
    </xf>
    <xf numFmtId="1" fontId="24" fillId="6" borderId="13" xfId="2" applyNumberFormat="1" applyFont="1" applyFill="1" applyBorder="1" applyAlignment="1" applyProtection="1">
      <alignment horizontal="center" vertical="center"/>
    </xf>
    <xf numFmtId="1" fontId="24" fillId="12" borderId="24" xfId="2" applyNumberFormat="1" applyFont="1" applyFill="1" applyBorder="1" applyAlignment="1" applyProtection="1">
      <alignment horizontal="center" vertical="center"/>
    </xf>
    <xf numFmtId="1" fontId="24" fillId="13" borderId="81" xfId="2" applyNumberFormat="1" applyFont="1" applyFill="1" applyBorder="1" applyAlignment="1" applyProtection="1">
      <alignment horizontal="center" vertical="center"/>
    </xf>
    <xf numFmtId="1" fontId="24" fillId="7" borderId="30" xfId="2" applyNumberFormat="1" applyFont="1" applyFill="1" applyBorder="1" applyAlignment="1" applyProtection="1">
      <alignment horizontal="center" vertical="center"/>
    </xf>
    <xf numFmtId="1" fontId="24" fillId="8" borderId="0" xfId="2" applyNumberFormat="1" applyFont="1" applyFill="1" applyBorder="1" applyAlignment="1" applyProtection="1">
      <alignment horizontal="center" vertical="center"/>
    </xf>
    <xf numFmtId="1" fontId="24" fillId="6" borderId="13" xfId="2" applyNumberFormat="1" applyFont="1" applyFill="1" applyBorder="1" applyAlignment="1" applyProtection="1">
      <alignment horizontal="left" vertical="center"/>
    </xf>
    <xf numFmtId="1" fontId="24" fillId="12" borderId="24" xfId="2" applyNumberFormat="1" applyFont="1" applyFill="1" applyBorder="1" applyAlignment="1" applyProtection="1">
      <alignment horizontal="left" vertical="center"/>
    </xf>
    <xf numFmtId="1" fontId="24" fillId="13" borderId="81" xfId="2" applyNumberFormat="1" applyFont="1" applyFill="1" applyBorder="1" applyAlignment="1" applyProtection="1">
      <alignment horizontal="left" vertical="center"/>
    </xf>
    <xf numFmtId="1" fontId="24" fillId="7" borderId="30" xfId="2" applyNumberFormat="1" applyFont="1" applyFill="1" applyBorder="1" applyAlignment="1" applyProtection="1">
      <alignment horizontal="left" vertical="center"/>
    </xf>
    <xf numFmtId="1" fontId="24" fillId="8" borderId="0" xfId="2" applyNumberFormat="1" applyFont="1" applyFill="1" applyBorder="1" applyAlignment="1" applyProtection="1">
      <alignment horizontal="left" vertical="center"/>
    </xf>
    <xf numFmtId="1" fontId="0" fillId="0" borderId="14" xfId="0" applyNumberFormat="1" applyBorder="1" applyAlignment="1">
      <alignment horizontal="center"/>
    </xf>
    <xf numFmtId="2" fontId="0" fillId="0" borderId="18" xfId="0" applyNumberFormat="1" applyBorder="1" applyAlignment="1">
      <alignment horizontal="center"/>
    </xf>
    <xf numFmtId="0" fontId="7" fillId="2" borderId="94" xfId="0" applyFont="1" applyFill="1" applyBorder="1" applyAlignment="1">
      <alignment horizontal="center"/>
    </xf>
    <xf numFmtId="0" fontId="7" fillId="2" borderId="95" xfId="0" applyFont="1" applyFill="1" applyBorder="1" applyAlignment="1">
      <alignment horizontal="center"/>
    </xf>
    <xf numFmtId="0" fontId="7" fillId="2" borderId="96" xfId="0" applyFont="1" applyFill="1" applyBorder="1" applyAlignment="1">
      <alignment horizontal="center"/>
    </xf>
    <xf numFmtId="0" fontId="7" fillId="2" borderId="97" xfId="0" applyFont="1" applyFill="1" applyBorder="1" applyAlignment="1">
      <alignment horizontal="center"/>
    </xf>
    <xf numFmtId="0" fontId="7" fillId="2" borderId="98" xfId="0" applyFont="1" applyFill="1" applyBorder="1" applyAlignment="1">
      <alignment horizontal="center"/>
    </xf>
    <xf numFmtId="0" fontId="7" fillId="2" borderId="99" xfId="0" applyFont="1" applyFill="1" applyBorder="1" applyAlignment="1">
      <alignment horizontal="center"/>
    </xf>
    <xf numFmtId="0" fontId="7" fillId="2" borderId="111" xfId="0" applyFont="1" applyFill="1" applyBorder="1" applyAlignment="1">
      <alignment horizontal="center"/>
    </xf>
    <xf numFmtId="0" fontId="7" fillId="2" borderId="112" xfId="0" applyFont="1" applyFill="1" applyBorder="1" applyAlignment="1">
      <alignment horizontal="center"/>
    </xf>
    <xf numFmtId="0" fontId="7" fillId="2" borderId="113" xfId="0" applyFont="1" applyFill="1" applyBorder="1" applyAlignment="1">
      <alignment horizontal="center"/>
    </xf>
    <xf numFmtId="0" fontId="7" fillId="20" borderId="7" xfId="0" applyFont="1" applyFill="1" applyBorder="1" applyAlignment="1">
      <alignment horizontal="center" vertical="center" wrapText="1"/>
    </xf>
    <xf numFmtId="0" fontId="7" fillId="20" borderId="11" xfId="0" applyFont="1" applyFill="1" applyBorder="1" applyAlignment="1">
      <alignment horizontal="center" vertical="center" wrapText="1"/>
    </xf>
    <xf numFmtId="0" fontId="7" fillId="20" borderId="8" xfId="0" applyFont="1" applyFill="1" applyBorder="1" applyAlignment="1">
      <alignment horizontal="center" vertical="center" wrapText="1"/>
    </xf>
    <xf numFmtId="0" fontId="9" fillId="5" borderId="38" xfId="2" applyFill="1" applyBorder="1" applyAlignment="1" applyProtection="1">
      <alignment horizontal="center" vertical="center" wrapText="1"/>
    </xf>
    <xf numFmtId="0" fontId="23" fillId="5" borderId="13" xfId="0" applyFont="1" applyFill="1" applyBorder="1" applyAlignment="1">
      <alignment horizontal="center" vertical="center" wrapText="1" shrinkToFit="1"/>
    </xf>
    <xf numFmtId="0" fontId="23" fillId="5" borderId="6" xfId="0" applyFont="1" applyFill="1" applyBorder="1" applyAlignment="1">
      <alignment horizontal="center" vertical="center" wrapText="1" shrinkToFit="1"/>
    </xf>
    <xf numFmtId="0" fontId="23" fillId="5" borderId="12" xfId="0" applyFont="1" applyFill="1" applyBorder="1" applyAlignment="1">
      <alignment horizontal="center" vertical="center" wrapText="1" shrinkToFit="1"/>
    </xf>
    <xf numFmtId="0" fontId="23" fillId="5" borderId="9" xfId="0" applyFont="1" applyFill="1" applyBorder="1" applyAlignment="1">
      <alignment horizontal="center" vertical="center" wrapText="1" shrinkToFit="1"/>
    </xf>
    <xf numFmtId="0" fontId="23" fillId="5" borderId="10" xfId="0" applyFont="1" applyFill="1" applyBorder="1" applyAlignment="1">
      <alignment horizontal="center" vertical="center" wrapText="1" shrinkToFit="1"/>
    </xf>
    <xf numFmtId="0" fontId="23" fillId="5" borderId="41" xfId="0" applyFont="1" applyFill="1" applyBorder="1" applyAlignment="1">
      <alignment horizontal="center" vertical="center" wrapText="1" shrinkToFit="1"/>
    </xf>
    <xf numFmtId="0" fontId="23" fillId="5" borderId="5" xfId="0" applyFont="1" applyFill="1" applyBorder="1" applyAlignment="1">
      <alignment horizontal="center" vertical="center" wrapText="1" shrinkToFit="1"/>
    </xf>
    <xf numFmtId="0" fontId="23" fillId="5" borderId="16" xfId="0" applyFont="1" applyFill="1" applyBorder="1" applyAlignment="1">
      <alignment horizontal="center" vertical="center" wrapText="1" shrinkToFit="1"/>
    </xf>
    <xf numFmtId="0" fontId="23" fillId="5" borderId="17" xfId="0" applyFont="1" applyFill="1" applyBorder="1" applyAlignment="1">
      <alignment horizontal="center" vertical="center" wrapText="1" shrinkToFit="1"/>
    </xf>
    <xf numFmtId="0" fontId="15" fillId="19" borderId="19" xfId="0" applyFont="1" applyFill="1" applyBorder="1" applyAlignment="1">
      <alignment horizontal="center" vertical="center" wrapText="1"/>
    </xf>
    <xf numFmtId="0" fontId="15" fillId="19" borderId="20" xfId="0" applyFont="1" applyFill="1" applyBorder="1" applyAlignment="1">
      <alignment horizontal="center" vertical="center" wrapText="1"/>
    </xf>
    <xf numFmtId="0" fontId="15" fillId="19" borderId="21" xfId="0" applyFont="1" applyFill="1" applyBorder="1" applyAlignment="1">
      <alignment horizontal="center" vertical="center" wrapText="1"/>
    </xf>
    <xf numFmtId="0" fontId="15" fillId="19" borderId="22" xfId="0" applyFont="1" applyFill="1" applyBorder="1" applyAlignment="1">
      <alignment horizontal="center" vertical="center" wrapText="1"/>
    </xf>
    <xf numFmtId="0" fontId="15" fillId="19" borderId="4" xfId="0" applyFont="1" applyFill="1" applyBorder="1" applyAlignment="1">
      <alignment horizontal="center" vertical="center" wrapText="1"/>
    </xf>
    <xf numFmtId="0" fontId="15" fillId="19" borderId="42" xfId="0" applyFont="1" applyFill="1" applyBorder="1" applyAlignment="1">
      <alignment horizontal="center" vertical="center" wrapText="1"/>
    </xf>
    <xf numFmtId="0" fontId="17" fillId="5" borderId="0" xfId="0" applyFont="1" applyFill="1" applyBorder="1" applyAlignment="1">
      <alignment horizontal="center" vertical="center" wrapText="1"/>
    </xf>
    <xf numFmtId="0" fontId="18" fillId="2" borderId="13" xfId="0" applyFont="1" applyFill="1" applyBorder="1" applyAlignment="1">
      <alignment horizontal="center"/>
    </xf>
    <xf numFmtId="0" fontId="18" fillId="2" borderId="6" xfId="0" applyFont="1" applyFill="1" applyBorder="1" applyAlignment="1">
      <alignment horizontal="center"/>
    </xf>
    <xf numFmtId="0" fontId="18" fillId="2" borderId="12" xfId="0" applyFont="1" applyFill="1" applyBorder="1" applyAlignment="1">
      <alignment horizontal="center"/>
    </xf>
    <xf numFmtId="0" fontId="18" fillId="2" borderId="9" xfId="0" applyFont="1" applyFill="1" applyBorder="1" applyAlignment="1">
      <alignment horizontal="center"/>
    </xf>
    <xf numFmtId="0" fontId="18" fillId="2" borderId="10" xfId="0" applyFont="1" applyFill="1" applyBorder="1" applyAlignment="1">
      <alignment horizontal="center"/>
    </xf>
    <xf numFmtId="0" fontId="18" fillId="2" borderId="41" xfId="0" applyFont="1" applyFill="1" applyBorder="1" applyAlignment="1">
      <alignment horizontal="center"/>
    </xf>
    <xf numFmtId="0" fontId="22" fillId="18" borderId="43" xfId="0" applyFont="1" applyFill="1" applyBorder="1" applyAlignment="1">
      <alignment horizontal="center" vertical="center"/>
    </xf>
    <xf numFmtId="0" fontId="22" fillId="18" borderId="44" xfId="0" applyFont="1" applyFill="1" applyBorder="1" applyAlignment="1">
      <alignment horizontal="center" vertical="center"/>
    </xf>
    <xf numFmtId="0" fontId="22" fillId="18" borderId="45" xfId="0" applyFont="1" applyFill="1" applyBorder="1" applyAlignment="1">
      <alignment horizontal="center" vertical="center"/>
    </xf>
    <xf numFmtId="49" fontId="7" fillId="21" borderId="13" xfId="0" applyNumberFormat="1" applyFont="1" applyFill="1" applyBorder="1" applyAlignment="1">
      <alignment horizontal="center" vertical="center" wrapText="1"/>
    </xf>
    <xf numFmtId="49" fontId="7" fillId="21" borderId="40" xfId="0" applyNumberFormat="1" applyFont="1" applyFill="1" applyBorder="1" applyAlignment="1">
      <alignment horizontal="center" vertical="center" wrapText="1"/>
    </xf>
    <xf numFmtId="49" fontId="7" fillId="21" borderId="9" xfId="0" applyNumberFormat="1" applyFont="1" applyFill="1" applyBorder="1" applyAlignment="1">
      <alignment horizontal="center" vertical="center" wrapText="1"/>
    </xf>
    <xf numFmtId="0" fontId="12" fillId="0" borderId="14" xfId="0" quotePrefix="1" applyFont="1" applyBorder="1" applyAlignment="1" applyProtection="1">
      <alignment horizontal="center"/>
      <protection locked="0"/>
    </xf>
    <xf numFmtId="0" fontId="12" fillId="0" borderId="80" xfId="0" applyFont="1" applyBorder="1" applyAlignment="1" applyProtection="1">
      <alignment horizontal="center"/>
      <protection locked="0"/>
    </xf>
    <xf numFmtId="0" fontId="7" fillId="2" borderId="83" xfId="0" applyFont="1" applyFill="1" applyBorder="1" applyAlignment="1">
      <alignment horizontal="center"/>
    </xf>
    <xf numFmtId="0" fontId="3" fillId="0" borderId="2" xfId="0" applyFont="1" applyBorder="1" applyAlignment="1">
      <alignment horizontal="left"/>
    </xf>
    <xf numFmtId="0" fontId="3" fillId="0" borderId="18" xfId="0" applyFont="1" applyBorder="1" applyAlignment="1">
      <alignment horizontal="left"/>
    </xf>
    <xf numFmtId="0" fontId="2" fillId="2" borderId="83" xfId="0" applyFont="1" applyFill="1" applyBorder="1" applyAlignment="1">
      <alignment horizontal="center"/>
    </xf>
    <xf numFmtId="0" fontId="2" fillId="2" borderId="82" xfId="0" applyFont="1" applyFill="1" applyBorder="1" applyAlignment="1">
      <alignment horizontal="center"/>
    </xf>
    <xf numFmtId="1" fontId="21" fillId="0" borderId="14" xfId="0" applyNumberFormat="1" applyFont="1" applyBorder="1" applyAlignment="1">
      <alignment horizontal="center"/>
    </xf>
    <xf numFmtId="1" fontId="21" fillId="0" borderId="80" xfId="0" applyNumberFormat="1" applyFont="1" applyBorder="1" applyAlignment="1">
      <alignment horizontal="center"/>
    </xf>
    <xf numFmtId="0" fontId="13" fillId="16" borderId="2" xfId="0" applyFont="1" applyFill="1" applyBorder="1" applyAlignment="1" applyProtection="1">
      <alignment horizontal="center" vertical="center"/>
    </xf>
    <xf numFmtId="0" fontId="13" fillId="16" borderId="18" xfId="0" applyFont="1" applyFill="1" applyBorder="1" applyAlignment="1" applyProtection="1">
      <alignment horizontal="center" vertical="center"/>
    </xf>
    <xf numFmtId="0" fontId="2" fillId="16" borderId="19" xfId="0" applyFont="1" applyFill="1" applyBorder="1" applyAlignment="1" applyProtection="1">
      <alignment horizontal="center" vertical="center"/>
    </xf>
    <xf numFmtId="0" fontId="2" fillId="16" borderId="20" xfId="0" applyFont="1" applyFill="1" applyBorder="1" applyAlignment="1" applyProtection="1">
      <alignment horizontal="center" vertical="center"/>
    </xf>
    <xf numFmtId="0" fontId="2" fillId="16" borderId="14" xfId="0" applyFont="1" applyFill="1" applyBorder="1" applyAlignment="1" applyProtection="1">
      <alignment horizontal="center" vertical="center"/>
    </xf>
    <xf numFmtId="0" fontId="2" fillId="16" borderId="15" xfId="0" applyFont="1" applyFill="1" applyBorder="1" applyAlignment="1" applyProtection="1">
      <alignment horizontal="center" vertical="center"/>
    </xf>
    <xf numFmtId="0" fontId="13" fillId="4" borderId="2" xfId="0" applyFont="1" applyFill="1" applyBorder="1" applyAlignment="1" applyProtection="1">
      <alignment horizontal="center" vertical="center"/>
    </xf>
    <xf numFmtId="0" fontId="13" fillId="4" borderId="18" xfId="0" applyFont="1" applyFill="1" applyBorder="1" applyAlignment="1" applyProtection="1">
      <alignment horizontal="center" vertical="center"/>
    </xf>
    <xf numFmtId="0" fontId="2" fillId="4" borderId="19" xfId="0" applyFont="1" applyFill="1" applyBorder="1" applyAlignment="1" applyProtection="1">
      <alignment horizontal="center" vertical="center"/>
    </xf>
    <xf numFmtId="0" fontId="2" fillId="4" borderId="20" xfId="0" applyFont="1" applyFill="1" applyBorder="1" applyAlignment="1" applyProtection="1">
      <alignment horizontal="center" vertical="center"/>
    </xf>
    <xf numFmtId="0" fontId="2" fillId="4" borderId="14"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13" fillId="6" borderId="1" xfId="0" applyFont="1" applyFill="1" applyBorder="1" applyAlignment="1">
      <alignment horizontal="center" vertical="center"/>
    </xf>
    <xf numFmtId="0" fontId="2" fillId="6" borderId="14" xfId="0" applyFont="1" applyFill="1" applyBorder="1" applyAlignment="1">
      <alignment horizontal="center" vertical="center"/>
    </xf>
    <xf numFmtId="0" fontId="2" fillId="6" borderId="15" xfId="0" applyFont="1" applyFill="1" applyBorder="1" applyAlignment="1">
      <alignment horizontal="center" vertical="center"/>
    </xf>
    <xf numFmtId="0" fontId="13" fillId="7" borderId="2" xfId="0" applyFont="1" applyFill="1" applyBorder="1" applyAlignment="1">
      <alignment horizontal="center" vertical="center"/>
    </xf>
    <xf numFmtId="0" fontId="13" fillId="7" borderId="18" xfId="0" applyFont="1" applyFill="1" applyBorder="1" applyAlignment="1">
      <alignment horizontal="center" vertical="center"/>
    </xf>
    <xf numFmtId="0" fontId="2" fillId="7" borderId="19" xfId="0" applyFont="1" applyFill="1" applyBorder="1" applyAlignment="1">
      <alignment horizontal="center" vertical="center"/>
    </xf>
    <xf numFmtId="0" fontId="2" fillId="7" borderId="20"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15" xfId="0" applyFont="1" applyFill="1" applyBorder="1" applyAlignment="1">
      <alignment horizontal="center" vertical="center"/>
    </xf>
    <xf numFmtId="0" fontId="13" fillId="17" borderId="2" xfId="0" applyFont="1" applyFill="1" applyBorder="1" applyAlignment="1" applyProtection="1">
      <alignment horizontal="center" vertical="center"/>
    </xf>
    <xf numFmtId="0" fontId="13" fillId="17" borderId="18" xfId="0" applyFont="1" applyFill="1" applyBorder="1" applyAlignment="1" applyProtection="1">
      <alignment horizontal="center" vertical="center"/>
    </xf>
    <xf numFmtId="0" fontId="2" fillId="17" borderId="19" xfId="0" applyFont="1" applyFill="1" applyBorder="1" applyAlignment="1" applyProtection="1">
      <alignment horizontal="center" vertical="center"/>
    </xf>
    <xf numFmtId="0" fontId="2" fillId="17" borderId="20" xfId="0" applyFont="1" applyFill="1" applyBorder="1" applyAlignment="1" applyProtection="1">
      <alignment horizontal="center" vertical="center"/>
    </xf>
    <xf numFmtId="0" fontId="2" fillId="17" borderId="14" xfId="0" applyFont="1" applyFill="1" applyBorder="1" applyAlignment="1" applyProtection="1">
      <alignment horizontal="center" vertical="center"/>
    </xf>
    <xf numFmtId="0" fontId="2" fillId="17" borderId="15" xfId="0" applyFont="1" applyFill="1" applyBorder="1" applyAlignment="1" applyProtection="1">
      <alignment horizontal="center" vertical="center"/>
    </xf>
    <xf numFmtId="0" fontId="12" fillId="0" borderId="14" xfId="0" applyFont="1" applyBorder="1" applyAlignment="1" applyProtection="1">
      <alignment horizontal="center"/>
      <protection locked="0"/>
    </xf>
    <xf numFmtId="0" fontId="12" fillId="0" borderId="15" xfId="0" applyFont="1" applyBorder="1" applyAlignment="1" applyProtection="1">
      <alignment horizontal="center"/>
      <protection locked="0"/>
    </xf>
    <xf numFmtId="1" fontId="21" fillId="0" borderId="15" xfId="0" applyNumberFormat="1" applyFont="1" applyBorder="1" applyAlignment="1">
      <alignment horizontal="center"/>
    </xf>
    <xf numFmtId="0" fontId="13" fillId="7" borderId="14" xfId="0" applyFont="1" applyFill="1" applyBorder="1" applyAlignment="1">
      <alignment horizontal="center" vertical="center"/>
    </xf>
    <xf numFmtId="0" fontId="13" fillId="7" borderId="15" xfId="0" applyFont="1" applyFill="1" applyBorder="1" applyAlignment="1">
      <alignment horizontal="center" vertical="center"/>
    </xf>
    <xf numFmtId="0" fontId="13" fillId="17" borderId="19" xfId="0" applyFont="1" applyFill="1" applyBorder="1" applyAlignment="1" applyProtection="1">
      <alignment horizontal="center" vertical="center"/>
    </xf>
    <xf numFmtId="0" fontId="13" fillId="17" borderId="20" xfId="0" applyFont="1" applyFill="1" applyBorder="1" applyAlignment="1" applyProtection="1">
      <alignment horizontal="center" vertical="center"/>
    </xf>
    <xf numFmtId="0" fontId="13" fillId="16" borderId="14" xfId="0" applyFont="1" applyFill="1" applyBorder="1" applyAlignment="1" applyProtection="1">
      <alignment horizontal="center" vertical="center"/>
    </xf>
    <xf numFmtId="0" fontId="13" fillId="16" borderId="15" xfId="0" applyFont="1" applyFill="1" applyBorder="1" applyAlignment="1" applyProtection="1">
      <alignment horizontal="center" vertical="center"/>
    </xf>
    <xf numFmtId="0" fontId="13" fillId="4" borderId="14" xfId="0" applyFont="1" applyFill="1" applyBorder="1" applyAlignment="1" applyProtection="1">
      <alignment horizontal="center" vertical="center"/>
    </xf>
    <xf numFmtId="0" fontId="13" fillId="4" borderId="15" xfId="0" applyFont="1" applyFill="1" applyBorder="1" applyAlignment="1" applyProtection="1">
      <alignment horizontal="center" vertical="center"/>
    </xf>
    <xf numFmtId="0" fontId="2" fillId="2" borderId="105" xfId="0" applyFont="1" applyFill="1" applyBorder="1" applyAlignment="1">
      <alignment horizontal="center"/>
    </xf>
    <xf numFmtId="0" fontId="2" fillId="2" borderId="109" xfId="0" applyFont="1" applyFill="1" applyBorder="1" applyAlignment="1">
      <alignment horizontal="center"/>
    </xf>
    <xf numFmtId="0" fontId="13" fillId="6" borderId="14" xfId="0" applyFont="1" applyFill="1" applyBorder="1" applyAlignment="1">
      <alignment horizontal="center" vertical="center"/>
    </xf>
    <xf numFmtId="0" fontId="13" fillId="6" borderId="15" xfId="0" applyFont="1" applyFill="1" applyBorder="1" applyAlignment="1">
      <alignment horizontal="center" vertical="center"/>
    </xf>
    <xf numFmtId="0" fontId="7" fillId="2" borderId="89" xfId="0" applyFont="1" applyFill="1" applyBorder="1" applyAlignment="1">
      <alignment horizontal="center"/>
    </xf>
    <xf numFmtId="0" fontId="7" fillId="2" borderId="90" xfId="0" applyFont="1" applyFill="1" applyBorder="1" applyAlignment="1">
      <alignment horizontal="center"/>
    </xf>
    <xf numFmtId="0" fontId="7" fillId="2" borderId="91" xfId="0" applyFont="1" applyFill="1" applyBorder="1" applyAlignment="1">
      <alignment horizontal="center"/>
    </xf>
    <xf numFmtId="0" fontId="2" fillId="2" borderId="106" xfId="0" applyFont="1" applyFill="1" applyBorder="1" applyAlignment="1">
      <alignment horizontal="center"/>
    </xf>
    <xf numFmtId="0" fontId="2" fillId="2" borderId="108" xfId="0" applyFont="1" applyFill="1" applyBorder="1" applyAlignment="1">
      <alignment horizontal="center"/>
    </xf>
    <xf numFmtId="0" fontId="7" fillId="2" borderId="92" xfId="0" applyFont="1" applyFill="1" applyBorder="1" applyAlignment="1">
      <alignment horizontal="center"/>
    </xf>
    <xf numFmtId="0" fontId="7" fillId="2" borderId="0" xfId="0" applyFont="1" applyFill="1" applyBorder="1" applyAlignment="1">
      <alignment horizontal="center"/>
    </xf>
    <xf numFmtId="0" fontId="7" fillId="2" borderId="93" xfId="0" applyFont="1" applyFill="1" applyBorder="1" applyAlignment="1">
      <alignment horizontal="center"/>
    </xf>
    <xf numFmtId="0" fontId="2" fillId="2" borderId="107" xfId="0" applyFont="1" applyFill="1" applyBorder="1" applyAlignment="1">
      <alignment horizontal="center"/>
    </xf>
    <xf numFmtId="0" fontId="2" fillId="2" borderId="110" xfId="0" applyFont="1" applyFill="1" applyBorder="1" applyAlignment="1">
      <alignment horizontal="center"/>
    </xf>
    <xf numFmtId="0" fontId="3" fillId="0" borderId="14" xfId="0" applyFont="1" applyBorder="1" applyAlignment="1">
      <alignment horizontal="center"/>
    </xf>
    <xf numFmtId="0" fontId="3" fillId="0" borderId="80" xfId="0" applyFont="1" applyBorder="1" applyAlignment="1">
      <alignment horizontal="center"/>
    </xf>
    <xf numFmtId="1" fontId="2" fillId="2" borderId="101" xfId="0" applyNumberFormat="1" applyFont="1" applyFill="1" applyBorder="1" applyAlignment="1">
      <alignment horizontal="center"/>
    </xf>
    <xf numFmtId="1" fontId="2" fillId="2" borderId="104" xfId="0" applyNumberFormat="1" applyFont="1" applyFill="1" applyBorder="1" applyAlignment="1">
      <alignment horizontal="center"/>
    </xf>
    <xf numFmtId="1" fontId="2" fillId="2" borderId="98" xfId="0" applyNumberFormat="1" applyFont="1" applyFill="1" applyBorder="1" applyAlignment="1">
      <alignment horizontal="center"/>
    </xf>
    <xf numFmtId="1" fontId="2" fillId="2" borderId="103" xfId="0" applyNumberFormat="1" applyFont="1" applyFill="1" applyBorder="1" applyAlignment="1">
      <alignment horizontal="center"/>
    </xf>
    <xf numFmtId="0" fontId="7" fillId="2" borderId="84" xfId="0" applyFont="1" applyFill="1" applyBorder="1" applyAlignment="1">
      <alignment horizontal="center"/>
    </xf>
    <xf numFmtId="0" fontId="7" fillId="2" borderId="85" xfId="0" applyFont="1" applyFill="1" applyBorder="1" applyAlignment="1">
      <alignment horizontal="center"/>
    </xf>
    <xf numFmtId="0" fontId="7" fillId="2" borderId="86" xfId="0" applyFont="1" applyFill="1" applyBorder="1" applyAlignment="1">
      <alignment horizontal="center"/>
    </xf>
    <xf numFmtId="1" fontId="2" fillId="2" borderId="100" xfId="0" applyNumberFormat="1" applyFont="1" applyFill="1" applyBorder="1" applyAlignment="1">
      <alignment horizontal="center"/>
    </xf>
    <xf numFmtId="1" fontId="2" fillId="2" borderId="102" xfId="0" applyNumberFormat="1" applyFont="1" applyFill="1" applyBorder="1" applyAlignment="1">
      <alignment horizontal="center"/>
    </xf>
    <xf numFmtId="0" fontId="7" fillId="2" borderId="87" xfId="0" applyFont="1" applyFill="1" applyBorder="1" applyAlignment="1">
      <alignment horizontal="center"/>
    </xf>
    <xf numFmtId="0" fontId="7" fillId="2" borderId="6" xfId="0" applyFont="1" applyFill="1" applyBorder="1" applyAlignment="1">
      <alignment horizontal="center"/>
    </xf>
    <xf numFmtId="0" fontId="7" fillId="2" borderId="88" xfId="0" applyFont="1" applyFill="1" applyBorder="1" applyAlignment="1">
      <alignment horizontal="center"/>
    </xf>
    <xf numFmtId="0" fontId="0" fillId="0" borderId="14" xfId="0" applyBorder="1" applyAlignment="1">
      <alignment horizontal="center"/>
    </xf>
    <xf numFmtId="0" fontId="0" fillId="0" borderId="80" xfId="0" applyBorder="1" applyAlignment="1">
      <alignment horizontal="center"/>
    </xf>
    <xf numFmtId="0" fontId="0" fillId="0" borderId="15" xfId="0" applyBorder="1" applyAlignment="1">
      <alignment horizontal="center"/>
    </xf>
    <xf numFmtId="0" fontId="3" fillId="0" borderId="15" xfId="0" applyFont="1" applyBorder="1" applyAlignment="1">
      <alignment horizontal="center"/>
    </xf>
    <xf numFmtId="0" fontId="0" fillId="0" borderId="0" xfId="0" applyAlignment="1">
      <alignment horizontal="center" vertical="top" wrapText="1"/>
    </xf>
    <xf numFmtId="1" fontId="14" fillId="13" borderId="30" xfId="0" applyNumberFormat="1" applyFont="1" applyFill="1" applyBorder="1" applyAlignment="1">
      <alignment horizontal="left" vertical="center"/>
    </xf>
    <xf numFmtId="1" fontId="14" fillId="13" borderId="31" xfId="0" applyNumberFormat="1" applyFont="1" applyFill="1" applyBorder="1" applyAlignment="1">
      <alignment horizontal="left" vertical="center"/>
    </xf>
    <xf numFmtId="1" fontId="14" fillId="13" borderId="32" xfId="0" applyNumberFormat="1" applyFont="1" applyFill="1" applyBorder="1" applyAlignment="1">
      <alignment horizontal="left" vertical="center"/>
    </xf>
    <xf numFmtId="0" fontId="25" fillId="5" borderId="23" xfId="0" applyFont="1" applyFill="1" applyBorder="1" applyAlignment="1">
      <alignment horizontal="center" vertical="center"/>
    </xf>
    <xf numFmtId="0" fontId="25" fillId="5" borderId="33" xfId="0" applyFont="1" applyFill="1" applyBorder="1" applyAlignment="1">
      <alignment horizontal="center" vertical="center"/>
    </xf>
    <xf numFmtId="1" fontId="14" fillId="6" borderId="13"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6" borderId="12" xfId="0" applyNumberFormat="1" applyFont="1" applyFill="1" applyBorder="1" applyAlignment="1">
      <alignment horizontal="center" vertical="center"/>
    </xf>
    <xf numFmtId="1" fontId="14" fillId="6" borderId="5" xfId="0" applyNumberFormat="1" applyFont="1" applyFill="1" applyBorder="1" applyAlignment="1">
      <alignment horizontal="center" vertical="center"/>
    </xf>
    <xf numFmtId="1" fontId="14" fillId="6" borderId="16" xfId="0" applyNumberFormat="1" applyFont="1" applyFill="1" applyBorder="1" applyAlignment="1">
      <alignment horizontal="center" vertical="center"/>
    </xf>
    <xf numFmtId="1" fontId="14" fillId="6" borderId="17" xfId="0" applyNumberFormat="1" applyFont="1" applyFill="1" applyBorder="1" applyAlignment="1">
      <alignment horizontal="center" vertical="center"/>
    </xf>
    <xf numFmtId="1" fontId="14" fillId="12" borderId="24" xfId="0" applyNumberFormat="1" applyFont="1" applyFill="1" applyBorder="1" applyAlignment="1">
      <alignment horizontal="left" vertical="center"/>
    </xf>
    <xf numFmtId="1" fontId="14" fillId="12" borderId="25" xfId="0" applyNumberFormat="1" applyFont="1" applyFill="1" applyBorder="1" applyAlignment="1">
      <alignment horizontal="left" vertical="center"/>
    </xf>
    <xf numFmtId="1" fontId="14" fillId="12" borderId="26" xfId="0" applyNumberFormat="1" applyFont="1" applyFill="1" applyBorder="1" applyAlignment="1">
      <alignment horizontal="left" vertical="center"/>
    </xf>
    <xf numFmtId="1" fontId="14" fillId="12" borderId="27" xfId="0" applyNumberFormat="1" applyFont="1" applyFill="1" applyBorder="1" applyAlignment="1">
      <alignment horizontal="left" vertical="center"/>
    </xf>
    <xf numFmtId="1" fontId="14" fillId="12" borderId="28" xfId="0" applyNumberFormat="1" applyFont="1" applyFill="1" applyBorder="1" applyAlignment="1">
      <alignment horizontal="left" vertical="center"/>
    </xf>
    <xf numFmtId="1" fontId="14" fillId="12" borderId="29" xfId="0" applyNumberFormat="1" applyFont="1" applyFill="1" applyBorder="1" applyAlignment="1">
      <alignment horizontal="left" vertical="center"/>
    </xf>
    <xf numFmtId="1" fontId="14" fillId="7" borderId="30" xfId="0" applyNumberFormat="1" applyFont="1" applyFill="1" applyBorder="1" applyAlignment="1">
      <alignment horizontal="left" vertical="center"/>
    </xf>
    <xf numFmtId="1" fontId="14" fillId="7" borderId="31" xfId="0" applyNumberFormat="1" applyFont="1" applyFill="1" applyBorder="1" applyAlignment="1">
      <alignment horizontal="left" vertical="center"/>
    </xf>
    <xf numFmtId="1" fontId="14" fillId="7" borderId="32" xfId="0" applyNumberFormat="1" applyFont="1" applyFill="1" applyBorder="1" applyAlignment="1">
      <alignment horizontal="left" vertical="center"/>
    </xf>
    <xf numFmtId="1" fontId="14" fillId="8" borderId="0" xfId="0" applyNumberFormat="1" applyFont="1" applyFill="1" applyBorder="1" applyAlignment="1">
      <alignment horizontal="center" vertical="center"/>
    </xf>
    <xf numFmtId="1" fontId="14" fillId="8" borderId="0" xfId="0" applyNumberFormat="1" applyFont="1" applyFill="1" applyBorder="1" applyAlignment="1">
      <alignment horizontal="left" vertical="center"/>
    </xf>
    <xf numFmtId="1" fontId="14" fillId="13" borderId="69" xfId="0" applyNumberFormat="1" applyFont="1" applyFill="1" applyBorder="1" applyAlignment="1">
      <alignment horizontal="center" vertical="center"/>
    </xf>
    <xf numFmtId="1" fontId="14" fillId="13" borderId="70" xfId="0" applyNumberFormat="1" applyFont="1" applyFill="1" applyBorder="1" applyAlignment="1">
      <alignment horizontal="center" vertical="center"/>
    </xf>
    <xf numFmtId="0" fontId="4" fillId="13" borderId="54" xfId="0" applyFont="1" applyFill="1" applyBorder="1" applyAlignment="1">
      <alignment horizontal="center" vertical="center" wrapText="1"/>
    </xf>
    <xf numFmtId="0" fontId="4" fillId="13" borderId="60" xfId="0" applyFont="1" applyFill="1" applyBorder="1" applyAlignment="1">
      <alignment horizontal="center" vertical="center" wrapText="1"/>
    </xf>
    <xf numFmtId="0" fontId="4" fillId="13" borderId="51" xfId="0" applyFont="1" applyFill="1" applyBorder="1" applyAlignment="1">
      <alignment horizontal="center" vertical="center" wrapText="1"/>
    </xf>
    <xf numFmtId="0" fontId="4" fillId="13" borderId="52" xfId="0" applyFont="1" applyFill="1" applyBorder="1" applyAlignment="1">
      <alignment horizontal="center" vertical="center" wrapText="1"/>
    </xf>
    <xf numFmtId="0" fontId="4" fillId="13" borderId="53" xfId="0" applyFont="1" applyFill="1" applyBorder="1" applyAlignment="1">
      <alignment horizontal="center" vertical="center" wrapText="1"/>
    </xf>
    <xf numFmtId="0" fontId="0" fillId="13" borderId="47" xfId="0" applyFill="1" applyBorder="1" applyAlignment="1">
      <alignment horizontal="center"/>
    </xf>
    <xf numFmtId="1" fontId="14" fillId="12" borderId="69" xfId="0" applyNumberFormat="1" applyFont="1" applyFill="1" applyBorder="1" applyAlignment="1">
      <alignment horizontal="center" vertical="center"/>
    </xf>
    <xf numFmtId="1" fontId="14" fillId="12" borderId="70" xfId="0" applyNumberFormat="1" applyFont="1" applyFill="1" applyBorder="1" applyAlignment="1">
      <alignment horizontal="center" vertical="center"/>
    </xf>
    <xf numFmtId="0" fontId="4" fillId="12" borderId="51" xfId="0" applyFont="1" applyFill="1" applyBorder="1" applyAlignment="1">
      <alignment horizontal="center" vertical="center" wrapText="1"/>
    </xf>
    <xf numFmtId="0" fontId="4" fillId="12" borderId="52" xfId="0" applyFont="1" applyFill="1" applyBorder="1" applyAlignment="1">
      <alignment horizontal="center" vertical="center" wrapText="1"/>
    </xf>
    <xf numFmtId="0" fontId="4" fillId="12" borderId="53" xfId="0" applyFont="1" applyFill="1" applyBorder="1" applyAlignment="1">
      <alignment horizontal="center" vertical="center" wrapText="1"/>
    </xf>
    <xf numFmtId="0" fontId="4" fillId="12" borderId="54" xfId="0" applyFont="1" applyFill="1" applyBorder="1" applyAlignment="1">
      <alignment horizontal="center" vertical="center" wrapText="1"/>
    </xf>
    <xf numFmtId="0" fontId="4" fillId="12" borderId="60" xfId="0" applyFont="1" applyFill="1" applyBorder="1" applyAlignment="1">
      <alignment horizontal="center" vertical="center" wrapText="1"/>
    </xf>
    <xf numFmtId="1" fontId="14" fillId="6" borderId="67" xfId="0" applyNumberFormat="1" applyFont="1" applyFill="1" applyBorder="1" applyAlignment="1">
      <alignment horizontal="center" vertical="center"/>
    </xf>
    <xf numFmtId="1" fontId="14" fillId="6" borderId="68" xfId="0" applyNumberFormat="1" applyFont="1" applyFill="1" applyBorder="1" applyAlignment="1">
      <alignment horizontal="center" vertical="center"/>
    </xf>
    <xf numFmtId="0" fontId="0" fillId="12" borderId="47" xfId="0" applyFill="1" applyBorder="1" applyAlignment="1">
      <alignment horizontal="center"/>
    </xf>
    <xf numFmtId="0" fontId="4" fillId="6" borderId="51"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6" borderId="53" xfId="0" applyFont="1" applyFill="1" applyBorder="1" applyAlignment="1">
      <alignment horizontal="center" vertical="center" wrapText="1"/>
    </xf>
    <xf numFmtId="0" fontId="0" fillId="6" borderId="47" xfId="0" applyFill="1" applyBorder="1" applyAlignment="1">
      <alignment horizontal="center"/>
    </xf>
    <xf numFmtId="0" fontId="4" fillId="6" borderId="54" xfId="0" applyFont="1" applyFill="1" applyBorder="1" applyAlignment="1">
      <alignment horizontal="center" vertical="center" wrapText="1"/>
    </xf>
    <xf numFmtId="0" fontId="4" fillId="6" borderId="60" xfId="0" applyFont="1" applyFill="1" applyBorder="1" applyAlignment="1">
      <alignment horizontal="center" vertical="center" wrapText="1"/>
    </xf>
    <xf numFmtId="0" fontId="19" fillId="23" borderId="46" xfId="0" applyFont="1" applyFill="1" applyBorder="1" applyAlignment="1" applyProtection="1">
      <alignment horizontal="center" vertical="center"/>
    </xf>
    <xf numFmtId="0" fontId="19" fillId="23" borderId="50" xfId="0" applyFont="1" applyFill="1" applyBorder="1" applyAlignment="1" applyProtection="1">
      <alignment horizontal="center" vertical="center"/>
    </xf>
    <xf numFmtId="0" fontId="19" fillId="23" borderId="47" xfId="0" applyFont="1" applyFill="1" applyBorder="1" applyAlignment="1" applyProtection="1">
      <alignment horizontal="center" vertical="center"/>
    </xf>
    <xf numFmtId="0" fontId="4" fillId="24" borderId="49" xfId="0" applyFont="1" applyFill="1" applyBorder="1" applyAlignment="1">
      <alignment horizontal="left" vertical="center" wrapText="1"/>
    </xf>
    <xf numFmtId="0" fontId="4" fillId="24" borderId="72" xfId="0" applyFont="1" applyFill="1" applyBorder="1" applyAlignment="1">
      <alignment horizontal="left" vertical="center" wrapText="1"/>
    </xf>
    <xf numFmtId="0" fontId="4" fillId="24" borderId="50" xfId="0" applyFont="1" applyFill="1" applyBorder="1" applyAlignment="1">
      <alignment horizontal="center" vertical="center" wrapText="1"/>
    </xf>
    <xf numFmtId="0" fontId="4" fillId="24" borderId="48" xfId="0" applyFont="1" applyFill="1" applyBorder="1" applyAlignment="1">
      <alignment horizontal="left" vertical="center" wrapText="1"/>
    </xf>
    <xf numFmtId="0" fontId="4" fillId="24" borderId="55" xfId="0" applyFont="1" applyFill="1" applyBorder="1" applyAlignment="1">
      <alignment horizontal="left" vertical="center" wrapText="1"/>
    </xf>
    <xf numFmtId="0" fontId="4" fillId="24" borderId="48" xfId="0" applyFont="1" applyFill="1" applyBorder="1" applyAlignment="1">
      <alignment horizontal="center" vertical="center" wrapText="1"/>
    </xf>
    <xf numFmtId="0" fontId="4" fillId="24" borderId="55" xfId="0" applyFont="1" applyFill="1" applyBorder="1" applyAlignment="1">
      <alignment horizontal="center" vertical="center" wrapText="1"/>
    </xf>
    <xf numFmtId="0" fontId="0" fillId="7" borderId="47" xfId="0" applyFill="1" applyBorder="1" applyAlignment="1">
      <alignment horizontal="center"/>
    </xf>
    <xf numFmtId="0" fontId="4" fillId="7" borderId="51" xfId="0" applyFont="1" applyFill="1" applyBorder="1" applyAlignment="1">
      <alignment horizontal="center" vertical="center" wrapText="1"/>
    </xf>
    <xf numFmtId="0" fontId="4" fillId="7" borderId="52" xfId="0" applyFont="1" applyFill="1" applyBorder="1" applyAlignment="1">
      <alignment horizontal="center" vertical="center" wrapText="1"/>
    </xf>
    <xf numFmtId="0" fontId="4" fillId="7" borderId="53" xfId="0" applyFont="1" applyFill="1" applyBorder="1" applyAlignment="1">
      <alignment horizontal="center" vertical="center" wrapText="1"/>
    </xf>
    <xf numFmtId="0" fontId="4" fillId="7" borderId="54" xfId="0" applyFont="1" applyFill="1" applyBorder="1" applyAlignment="1">
      <alignment horizontal="center" vertical="center" wrapText="1"/>
    </xf>
    <xf numFmtId="0" fontId="4" fillId="7" borderId="60" xfId="0" applyFont="1" applyFill="1" applyBorder="1" applyAlignment="1">
      <alignment horizontal="center" vertical="center" wrapText="1"/>
    </xf>
    <xf numFmtId="0" fontId="4" fillId="8" borderId="54" xfId="0" applyFont="1" applyFill="1" applyBorder="1" applyAlignment="1">
      <alignment horizontal="center" vertical="center" wrapText="1"/>
    </xf>
    <xf numFmtId="0" fontId="4" fillId="8" borderId="60" xfId="0" applyFont="1" applyFill="1" applyBorder="1" applyAlignment="1">
      <alignment horizontal="center" vertical="center" wrapText="1"/>
    </xf>
    <xf numFmtId="0" fontId="4" fillId="8" borderId="51" xfId="0" applyFont="1" applyFill="1" applyBorder="1" applyAlignment="1">
      <alignment horizontal="center" vertical="center" wrapText="1"/>
    </xf>
    <xf numFmtId="0" fontId="4" fillId="8" borderId="52" xfId="0" applyFont="1" applyFill="1" applyBorder="1" applyAlignment="1">
      <alignment horizontal="center" vertical="center" wrapText="1"/>
    </xf>
    <xf numFmtId="0" fontId="4" fillId="8" borderId="53" xfId="0" applyFont="1" applyFill="1" applyBorder="1" applyAlignment="1">
      <alignment horizontal="center" vertical="center" wrapText="1"/>
    </xf>
    <xf numFmtId="0" fontId="0" fillId="8" borderId="47" xfId="0" applyFill="1" applyBorder="1" applyAlignment="1">
      <alignment horizontal="center"/>
    </xf>
    <xf numFmtId="1" fontId="14" fillId="7" borderId="69" xfId="0" applyNumberFormat="1" applyFont="1" applyFill="1" applyBorder="1" applyAlignment="1">
      <alignment horizontal="center" vertical="center"/>
    </xf>
    <xf numFmtId="1" fontId="14" fillId="7" borderId="70" xfId="0" applyNumberFormat="1" applyFont="1" applyFill="1" applyBorder="1" applyAlignment="1">
      <alignment horizontal="center" vertical="center"/>
    </xf>
    <xf numFmtId="1" fontId="14" fillId="8" borderId="69" xfId="0" applyNumberFormat="1" applyFont="1" applyFill="1" applyBorder="1" applyAlignment="1">
      <alignment horizontal="center" vertical="center"/>
    </xf>
    <xf numFmtId="1" fontId="14" fillId="8" borderId="70" xfId="0" applyNumberFormat="1" applyFont="1" applyFill="1" applyBorder="1" applyAlignment="1">
      <alignment horizontal="center" vertical="center"/>
    </xf>
    <xf numFmtId="0" fontId="4" fillId="24" borderId="56" xfId="0" applyFont="1" applyFill="1" applyBorder="1" applyAlignment="1">
      <alignment horizontal="left" vertical="center" wrapText="1"/>
    </xf>
    <xf numFmtId="0" fontId="4" fillId="24" borderId="49" xfId="0" applyFont="1" applyFill="1" applyBorder="1" applyAlignment="1">
      <alignment horizontal="center" vertical="center" wrapText="1"/>
    </xf>
    <xf numFmtId="0" fontId="4" fillId="6" borderId="61" xfId="0" applyFont="1" applyFill="1" applyBorder="1" applyAlignment="1">
      <alignment horizontal="center" vertical="center" wrapText="1"/>
    </xf>
    <xf numFmtId="0" fontId="4" fillId="6" borderId="64" xfId="0" applyFont="1" applyFill="1" applyBorder="1" applyAlignment="1">
      <alignment horizontal="center" vertical="center" wrapText="1"/>
    </xf>
    <xf numFmtId="0" fontId="4" fillId="6" borderId="48" xfId="0" applyFont="1" applyFill="1" applyBorder="1" applyAlignment="1">
      <alignment horizontal="center" vertical="center" wrapText="1"/>
    </xf>
    <xf numFmtId="0" fontId="4" fillId="6" borderId="56" xfId="0" applyFont="1" applyFill="1" applyBorder="1" applyAlignment="1">
      <alignment horizontal="center" vertical="center" wrapText="1"/>
    </xf>
    <xf numFmtId="0" fontId="20" fillId="6" borderId="47" xfId="0" applyFont="1" applyFill="1" applyBorder="1" applyAlignment="1" applyProtection="1">
      <alignment horizontal="center" vertical="center"/>
    </xf>
    <xf numFmtId="0" fontId="20" fillId="6" borderId="63" xfId="0" applyFont="1" applyFill="1" applyBorder="1" applyAlignment="1" applyProtection="1">
      <alignment horizontal="center" vertical="center"/>
    </xf>
    <xf numFmtId="0" fontId="4" fillId="6" borderId="49" xfId="0" applyFont="1" applyFill="1" applyBorder="1" applyAlignment="1">
      <alignment horizontal="center" vertical="center" wrapText="1"/>
    </xf>
    <xf numFmtId="0" fontId="4" fillId="6" borderId="50" xfId="0" applyFont="1" applyFill="1" applyBorder="1" applyAlignment="1">
      <alignment horizontal="center" vertical="center" wrapText="1"/>
    </xf>
    <xf numFmtId="0" fontId="20" fillId="12" borderId="47" xfId="0" applyFont="1" applyFill="1" applyBorder="1" applyAlignment="1" applyProtection="1">
      <alignment horizontal="center" vertical="center"/>
    </xf>
    <xf numFmtId="0" fontId="20" fillId="12" borderId="63" xfId="0" applyFont="1" applyFill="1" applyBorder="1" applyAlignment="1" applyProtection="1">
      <alignment horizontal="center" vertical="center"/>
    </xf>
    <xf numFmtId="0" fontId="0" fillId="6" borderId="71" xfId="0" applyFill="1" applyBorder="1" applyAlignment="1">
      <alignment horizontal="center"/>
    </xf>
    <xf numFmtId="0" fontId="4" fillId="12" borderId="49" xfId="0" applyFont="1" applyFill="1" applyBorder="1" applyAlignment="1">
      <alignment horizontal="center" vertical="center" wrapText="1"/>
    </xf>
    <xf numFmtId="0" fontId="4" fillId="12" borderId="50" xfId="0" applyFont="1" applyFill="1" applyBorder="1" applyAlignment="1">
      <alignment horizontal="center" vertical="center" wrapText="1"/>
    </xf>
    <xf numFmtId="0" fontId="4" fillId="12" borderId="61" xfId="0" applyFont="1" applyFill="1" applyBorder="1" applyAlignment="1">
      <alignment horizontal="center" vertical="center" wrapText="1"/>
    </xf>
    <xf numFmtId="0" fontId="4" fillId="12" borderId="64" xfId="0" applyFont="1" applyFill="1" applyBorder="1" applyAlignment="1">
      <alignment horizontal="center" vertical="center" wrapText="1"/>
    </xf>
    <xf numFmtId="0" fontId="4" fillId="12" borderId="48" xfId="0" applyFont="1" applyFill="1" applyBorder="1" applyAlignment="1">
      <alignment horizontal="center" vertical="center" wrapText="1"/>
    </xf>
    <xf numFmtId="0" fontId="4" fillId="12" borderId="56" xfId="0" applyFont="1" applyFill="1" applyBorder="1" applyAlignment="1">
      <alignment horizontal="center" vertical="center" wrapText="1"/>
    </xf>
    <xf numFmtId="0" fontId="20" fillId="13" borderId="47" xfId="0" applyFont="1" applyFill="1" applyBorder="1" applyAlignment="1" applyProtection="1">
      <alignment horizontal="center" vertical="center"/>
    </xf>
    <xf numFmtId="0" fontId="20" fillId="13" borderId="63" xfId="0" applyFont="1" applyFill="1" applyBorder="1" applyAlignment="1" applyProtection="1">
      <alignment horizontal="center" vertical="center"/>
    </xf>
    <xf numFmtId="0" fontId="0" fillId="12" borderId="71" xfId="0" applyFill="1" applyBorder="1" applyAlignment="1">
      <alignment horizontal="center"/>
    </xf>
    <xf numFmtId="0" fontId="4" fillId="13" borderId="49" xfId="0" applyFont="1" applyFill="1" applyBorder="1" applyAlignment="1">
      <alignment horizontal="center" vertical="center" wrapText="1"/>
    </xf>
    <xf numFmtId="0" fontId="4" fillId="13" borderId="50" xfId="0" applyFont="1" applyFill="1" applyBorder="1" applyAlignment="1">
      <alignment horizontal="center" vertical="center" wrapText="1"/>
    </xf>
    <xf numFmtId="0" fontId="4" fillId="13" borderId="48" xfId="0" applyFont="1" applyFill="1" applyBorder="1" applyAlignment="1">
      <alignment horizontal="center" vertical="center" wrapText="1"/>
    </xf>
    <xf numFmtId="0" fontId="4" fillId="13" borderId="56" xfId="0" applyFont="1" applyFill="1" applyBorder="1" applyAlignment="1">
      <alignment horizontal="center" vertical="center" wrapText="1"/>
    </xf>
    <xf numFmtId="0" fontId="0" fillId="13" borderId="71" xfId="0" applyFill="1" applyBorder="1" applyAlignment="1">
      <alignment horizontal="center"/>
    </xf>
    <xf numFmtId="0" fontId="20" fillId="7" borderId="47" xfId="0" applyFont="1" applyFill="1" applyBorder="1" applyAlignment="1" applyProtection="1">
      <alignment horizontal="center" vertical="center"/>
    </xf>
    <xf numFmtId="0" fontId="20" fillId="7" borderId="63" xfId="0" applyFont="1" applyFill="1" applyBorder="1" applyAlignment="1" applyProtection="1">
      <alignment horizontal="center" vertical="center"/>
    </xf>
    <xf numFmtId="0" fontId="0" fillId="7" borderId="71" xfId="0" applyFill="1" applyBorder="1" applyAlignment="1">
      <alignment horizontal="center"/>
    </xf>
    <xf numFmtId="0" fontId="4" fillId="13" borderId="61" xfId="0" applyFont="1" applyFill="1" applyBorder="1" applyAlignment="1">
      <alignment horizontal="center" vertical="center" wrapText="1"/>
    </xf>
    <xf numFmtId="0" fontId="4" fillId="13" borderId="64" xfId="0" applyFont="1" applyFill="1" applyBorder="1" applyAlignment="1">
      <alignment horizontal="center" vertical="center" wrapText="1"/>
    </xf>
    <xf numFmtId="0" fontId="4" fillId="7" borderId="48" xfId="0" applyFont="1" applyFill="1" applyBorder="1" applyAlignment="1">
      <alignment horizontal="center" vertical="center" wrapText="1"/>
    </xf>
    <xf numFmtId="0" fontId="4" fillId="7" borderId="56" xfId="0" applyFont="1" applyFill="1" applyBorder="1" applyAlignment="1">
      <alignment horizontal="center" vertical="center" wrapText="1"/>
    </xf>
    <xf numFmtId="0" fontId="4" fillId="7" borderId="49"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4" fillId="7" borderId="61" xfId="0" applyFont="1" applyFill="1" applyBorder="1" applyAlignment="1">
      <alignment horizontal="center" vertical="center" wrapText="1"/>
    </xf>
    <xf numFmtId="0" fontId="4" fillId="7" borderId="64" xfId="0" applyFont="1" applyFill="1" applyBorder="1" applyAlignment="1">
      <alignment horizontal="center" vertical="center" wrapText="1"/>
    </xf>
    <xf numFmtId="0" fontId="20" fillId="8" borderId="47" xfId="0" applyFont="1" applyFill="1" applyBorder="1" applyAlignment="1" applyProtection="1">
      <alignment horizontal="center" vertical="center"/>
    </xf>
    <xf numFmtId="0" fontId="20" fillId="8" borderId="63" xfId="0" applyFont="1" applyFill="1" applyBorder="1" applyAlignment="1" applyProtection="1">
      <alignment horizontal="center" vertical="center"/>
    </xf>
    <xf numFmtId="0" fontId="4" fillId="8" borderId="48" xfId="0" applyFont="1" applyFill="1" applyBorder="1" applyAlignment="1">
      <alignment horizontal="center" vertical="center" wrapText="1"/>
    </xf>
    <xf numFmtId="0" fontId="4" fillId="8" borderId="56" xfId="0" applyFont="1" applyFill="1" applyBorder="1" applyAlignment="1">
      <alignment horizontal="center" vertical="center" wrapText="1"/>
    </xf>
    <xf numFmtId="0" fontId="4" fillId="8" borderId="49"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0" fillId="8" borderId="71" xfId="0" applyFill="1" applyBorder="1" applyAlignment="1">
      <alignment horizontal="center"/>
    </xf>
    <xf numFmtId="0" fontId="4" fillId="8" borderId="61" xfId="0" applyFont="1" applyFill="1" applyBorder="1" applyAlignment="1">
      <alignment horizontal="center" vertical="center" wrapText="1"/>
    </xf>
    <xf numFmtId="0" fontId="4" fillId="8" borderId="64" xfId="0" applyFont="1" applyFill="1" applyBorder="1" applyAlignment="1">
      <alignment horizontal="center" vertical="center" wrapText="1"/>
    </xf>
  </cellXfs>
  <cellStyles count="5">
    <cellStyle name="Hyperlink" xfId="2" builtinId="8"/>
    <cellStyle name="Normal" xfId="0" builtinId="0"/>
    <cellStyle name="Normal 2" xfId="1" xr:uid="{006F83B9-170E-46E1-9A33-28F9EB549B53}"/>
    <cellStyle name="Normal 3" xfId="3" xr:uid="{B086F85E-D564-4CF8-848F-D652AD899D32}"/>
    <cellStyle name="Normal 4 2" xfId="4" xr:uid="{A56AA467-1E95-4A25-9180-C3ECA8D86949}"/>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1E9AD6"/>
      <color rgb="FF858689"/>
      <color rgb="FF1AA19C"/>
      <color rgb="FFF79444"/>
      <color rgb="FF6FA2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6350</xdr:colOff>
      <xdr:row>1</xdr:row>
      <xdr:rowOff>0</xdr:rowOff>
    </xdr:from>
    <xdr:to>
      <xdr:col>2</xdr:col>
      <xdr:colOff>1604036</xdr:colOff>
      <xdr:row>19</xdr:row>
      <xdr:rowOff>66977</xdr:rowOff>
    </xdr:to>
    <xdr:sp macro="" textlink="">
      <xdr:nvSpPr>
        <xdr:cNvPr id="2" name="Teardrop 1">
          <a:extLst>
            <a:ext uri="{FF2B5EF4-FFF2-40B4-BE49-F238E27FC236}">
              <a16:creationId xmlns:a16="http://schemas.microsoft.com/office/drawing/2014/main" id="{2368DF13-840A-473C-8535-6B3BFC031F5B}"/>
            </a:ext>
          </a:extLst>
        </xdr:cNvPr>
        <xdr:cNvSpPr/>
      </xdr:nvSpPr>
      <xdr:spPr>
        <a:xfrm rot="10800000">
          <a:off x="615950" y="184150"/>
          <a:ext cx="3515386" cy="3457877"/>
        </a:xfrm>
        <a:prstGeom prst="teardrop">
          <a:avLst/>
        </a:prstGeom>
        <a:solidFill>
          <a:srgbClr val="00245D"/>
        </a:solidFill>
        <a:ln w="12700" cap="flat" cmpd="sng" algn="ctr">
          <a:noFill/>
          <a:prstDash val="solid"/>
          <a:miter lim="800000"/>
        </a:ln>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a:ln>
              <a:noFill/>
            </a:ln>
            <a:solidFill>
              <a:srgbClr val="FFFFFF"/>
            </a:solidFill>
            <a:effectLst/>
            <a:uLnTx/>
            <a:uFillTx/>
            <a:latin typeface="Calibri"/>
            <a:ea typeface="+mn-ea"/>
            <a:cs typeface="+mn-cs"/>
          </a:endParaRPr>
        </a:p>
      </xdr:txBody>
    </xdr:sp>
    <xdr:clientData/>
  </xdr:twoCellAnchor>
  <xdr:twoCellAnchor editAs="oneCell">
    <xdr:from>
      <xdr:col>1</xdr:col>
      <xdr:colOff>450850</xdr:colOff>
      <xdr:row>6</xdr:row>
      <xdr:rowOff>101600</xdr:rowOff>
    </xdr:from>
    <xdr:to>
      <xdr:col>2</xdr:col>
      <xdr:colOff>1212271</xdr:colOff>
      <xdr:row>12</xdr:row>
      <xdr:rowOff>44634</xdr:rowOff>
    </xdr:to>
    <xdr:pic>
      <xdr:nvPicPr>
        <xdr:cNvPr id="3" name="Picture 2" descr="ENW-logo_white.png">
          <a:extLst>
            <a:ext uri="{FF2B5EF4-FFF2-40B4-BE49-F238E27FC236}">
              <a16:creationId xmlns:a16="http://schemas.microsoft.com/office/drawing/2014/main" id="{8320D29B-001F-4FF8-BD9E-7D048BFAA7B9}"/>
            </a:ext>
          </a:extLst>
        </xdr:cNvPr>
        <xdr:cNvPicPr>
          <a:picLocks noChangeAspect="1"/>
        </xdr:cNvPicPr>
      </xdr:nvPicPr>
      <xdr:blipFill>
        <a:blip xmlns:r="http://schemas.openxmlformats.org/officeDocument/2006/relationships" r:embed="rId1" cstate="print"/>
        <a:stretch>
          <a:fillRect/>
        </a:stretch>
      </xdr:blipFill>
      <xdr:spPr>
        <a:xfrm>
          <a:off x="1060450" y="1206500"/>
          <a:ext cx="2679121" cy="1124134"/>
        </a:xfrm>
        <a:prstGeom prst="rect">
          <a:avLst/>
        </a:prstGeom>
      </xdr:spPr>
    </xdr:pic>
    <xdr:clientData/>
  </xdr:twoCellAnchor>
  <xdr:twoCellAnchor>
    <xdr:from>
      <xdr:col>1</xdr:col>
      <xdr:colOff>0</xdr:colOff>
      <xdr:row>22</xdr:row>
      <xdr:rowOff>42335</xdr:rowOff>
    </xdr:from>
    <xdr:to>
      <xdr:col>1</xdr:col>
      <xdr:colOff>1703916</xdr:colOff>
      <xdr:row>23</xdr:row>
      <xdr:rowOff>52919</xdr:rowOff>
    </xdr:to>
    <xdr:sp macro="" textlink="">
      <xdr:nvSpPr>
        <xdr:cNvPr id="4" name="TextBox 3">
          <a:extLst>
            <a:ext uri="{FF2B5EF4-FFF2-40B4-BE49-F238E27FC236}">
              <a16:creationId xmlns:a16="http://schemas.microsoft.com/office/drawing/2014/main" id="{C9F6FF66-D11C-489E-9925-6B1C1A5EDA07}"/>
            </a:ext>
          </a:extLst>
        </xdr:cNvPr>
        <xdr:cNvSpPr txBox="1"/>
      </xdr:nvSpPr>
      <xdr:spPr>
        <a:xfrm>
          <a:off x="609600" y="4169835"/>
          <a:ext cx="1703916" cy="27728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Version</a:t>
          </a:r>
        </a:p>
      </xdr:txBody>
    </xdr:sp>
    <xdr:clientData/>
  </xdr:twoCellAnchor>
  <xdr:twoCellAnchor>
    <xdr:from>
      <xdr:col>1</xdr:col>
      <xdr:colOff>1703926</xdr:colOff>
      <xdr:row>22</xdr:row>
      <xdr:rowOff>42335</xdr:rowOff>
    </xdr:from>
    <xdr:to>
      <xdr:col>2</xdr:col>
      <xdr:colOff>518583</xdr:colOff>
      <xdr:row>23</xdr:row>
      <xdr:rowOff>52919</xdr:rowOff>
    </xdr:to>
    <xdr:sp macro="" textlink="">
      <xdr:nvSpPr>
        <xdr:cNvPr id="5" name="TextBox 4">
          <a:extLst>
            <a:ext uri="{FF2B5EF4-FFF2-40B4-BE49-F238E27FC236}">
              <a16:creationId xmlns:a16="http://schemas.microsoft.com/office/drawing/2014/main" id="{6A025A50-7944-497C-86B8-0D7F3DD39B02}"/>
            </a:ext>
          </a:extLst>
        </xdr:cNvPr>
        <xdr:cNvSpPr txBox="1"/>
      </xdr:nvSpPr>
      <xdr:spPr>
        <a:xfrm>
          <a:off x="2313526" y="4169835"/>
          <a:ext cx="732357" cy="27728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1.1</a:t>
          </a:r>
        </a:p>
      </xdr:txBody>
    </xdr:sp>
    <xdr:clientData/>
  </xdr:twoCellAnchor>
  <xdr:twoCellAnchor>
    <xdr:from>
      <xdr:col>1</xdr:col>
      <xdr:colOff>0</xdr:colOff>
      <xdr:row>24</xdr:row>
      <xdr:rowOff>0</xdr:rowOff>
    </xdr:from>
    <xdr:to>
      <xdr:col>1</xdr:col>
      <xdr:colOff>1703916</xdr:colOff>
      <xdr:row>25</xdr:row>
      <xdr:rowOff>92227</xdr:rowOff>
    </xdr:to>
    <xdr:sp macro="" textlink="">
      <xdr:nvSpPr>
        <xdr:cNvPr id="6" name="TextBox 5">
          <a:extLst>
            <a:ext uri="{FF2B5EF4-FFF2-40B4-BE49-F238E27FC236}">
              <a16:creationId xmlns:a16="http://schemas.microsoft.com/office/drawing/2014/main" id="{15511A60-04B8-46FE-B908-0F63F8E3DB93}"/>
            </a:ext>
          </a:extLst>
        </xdr:cNvPr>
        <xdr:cNvSpPr txBox="1"/>
      </xdr:nvSpPr>
      <xdr:spPr>
        <a:xfrm>
          <a:off x="609600" y="4578350"/>
          <a:ext cx="1703916" cy="276377"/>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bg1"/>
              </a:solidFill>
            </a:rPr>
            <a:t>Published</a:t>
          </a:r>
        </a:p>
      </xdr:txBody>
    </xdr:sp>
    <xdr:clientData/>
  </xdr:twoCellAnchor>
  <xdr:twoCellAnchor>
    <xdr:from>
      <xdr:col>1</xdr:col>
      <xdr:colOff>1705428</xdr:colOff>
      <xdr:row>24</xdr:row>
      <xdr:rowOff>0</xdr:rowOff>
    </xdr:from>
    <xdr:to>
      <xdr:col>2</xdr:col>
      <xdr:colOff>997857</xdr:colOff>
      <xdr:row>25</xdr:row>
      <xdr:rowOff>90714</xdr:rowOff>
    </xdr:to>
    <xdr:sp macro="" textlink="">
      <xdr:nvSpPr>
        <xdr:cNvPr id="7" name="TextBox 6">
          <a:extLst>
            <a:ext uri="{FF2B5EF4-FFF2-40B4-BE49-F238E27FC236}">
              <a16:creationId xmlns:a16="http://schemas.microsoft.com/office/drawing/2014/main" id="{FA6A986A-901E-4E16-B2AC-40245FA2916C}"/>
            </a:ext>
          </a:extLst>
        </xdr:cNvPr>
        <xdr:cNvSpPr txBox="1"/>
      </xdr:nvSpPr>
      <xdr:spPr>
        <a:xfrm>
          <a:off x="2315028" y="4578350"/>
          <a:ext cx="1210129" cy="274864"/>
        </a:xfrm>
        <a:prstGeom prst="rect">
          <a:avLst/>
        </a:prstGeom>
        <a:solidFill>
          <a:srgbClr val="00245D"/>
        </a:solidFill>
        <a:ln w="1905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baseline="0">
              <a:solidFill>
                <a:schemeClr val="bg1"/>
              </a:solidFill>
            </a:rPr>
            <a:t>Oct 2021</a:t>
          </a:r>
          <a:endParaRPr lang="en-GB" sz="16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984250</xdr:colOff>
      <xdr:row>3</xdr:row>
      <xdr:rowOff>131234</xdr:rowOff>
    </xdr:from>
    <xdr:to>
      <xdr:col>2</xdr:col>
      <xdr:colOff>1756833</xdr:colOff>
      <xdr:row>3</xdr:row>
      <xdr:rowOff>131234</xdr:rowOff>
    </xdr:to>
    <xdr:cxnSp macro="">
      <xdr:nvCxnSpPr>
        <xdr:cNvPr id="2" name="Straight Arrow Connector 1">
          <a:extLst>
            <a:ext uri="{FF2B5EF4-FFF2-40B4-BE49-F238E27FC236}">
              <a16:creationId xmlns:a16="http://schemas.microsoft.com/office/drawing/2014/main" id="{D4206CB3-E347-4B1F-8DA6-E99FA7DE7FF1}"/>
            </a:ext>
          </a:extLst>
        </xdr:cNvPr>
        <xdr:cNvCxnSpPr/>
      </xdr:nvCxnSpPr>
      <xdr:spPr>
        <a:xfrm>
          <a:off x="2203450" y="69003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990600</xdr:colOff>
      <xdr:row>21</xdr:row>
      <xdr:rowOff>143934</xdr:rowOff>
    </xdr:from>
    <xdr:to>
      <xdr:col>2</xdr:col>
      <xdr:colOff>1763183</xdr:colOff>
      <xdr:row>21</xdr:row>
      <xdr:rowOff>143934</xdr:rowOff>
    </xdr:to>
    <xdr:cxnSp macro="">
      <xdr:nvCxnSpPr>
        <xdr:cNvPr id="3" name="Straight Arrow Connector 2">
          <a:extLst>
            <a:ext uri="{FF2B5EF4-FFF2-40B4-BE49-F238E27FC236}">
              <a16:creationId xmlns:a16="http://schemas.microsoft.com/office/drawing/2014/main" id="{F28A29A8-8936-447E-BD2D-14D4121146B1}"/>
            </a:ext>
          </a:extLst>
        </xdr:cNvPr>
        <xdr:cNvCxnSpPr/>
      </xdr:nvCxnSpPr>
      <xdr:spPr>
        <a:xfrm>
          <a:off x="2209800" y="411268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1174750</xdr:colOff>
      <xdr:row>3</xdr:row>
      <xdr:rowOff>121709</xdr:rowOff>
    </xdr:from>
    <xdr:to>
      <xdr:col>2</xdr:col>
      <xdr:colOff>1947333</xdr:colOff>
      <xdr:row>3</xdr:row>
      <xdr:rowOff>121709</xdr:rowOff>
    </xdr:to>
    <xdr:cxnSp macro="">
      <xdr:nvCxnSpPr>
        <xdr:cNvPr id="2" name="Straight Arrow Connector 1">
          <a:extLst>
            <a:ext uri="{FF2B5EF4-FFF2-40B4-BE49-F238E27FC236}">
              <a16:creationId xmlns:a16="http://schemas.microsoft.com/office/drawing/2014/main" id="{AE672A03-DA35-48D0-9406-7E8FEAB087B6}"/>
            </a:ext>
          </a:extLst>
        </xdr:cNvPr>
        <xdr:cNvCxnSpPr/>
      </xdr:nvCxnSpPr>
      <xdr:spPr>
        <a:xfrm>
          <a:off x="2393950" y="70273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1190625</xdr:colOff>
      <xdr:row>17</xdr:row>
      <xdr:rowOff>143934</xdr:rowOff>
    </xdr:from>
    <xdr:to>
      <xdr:col>2</xdr:col>
      <xdr:colOff>1963208</xdr:colOff>
      <xdr:row>17</xdr:row>
      <xdr:rowOff>143934</xdr:rowOff>
    </xdr:to>
    <xdr:cxnSp macro="">
      <xdr:nvCxnSpPr>
        <xdr:cNvPr id="3" name="Straight Arrow Connector 2">
          <a:extLst>
            <a:ext uri="{FF2B5EF4-FFF2-40B4-BE49-F238E27FC236}">
              <a16:creationId xmlns:a16="http://schemas.microsoft.com/office/drawing/2014/main" id="{5F1287A4-1EFC-4E6B-B1B9-AD1222DCEA6B}"/>
            </a:ext>
          </a:extLst>
        </xdr:cNvPr>
        <xdr:cNvCxnSpPr/>
      </xdr:nvCxnSpPr>
      <xdr:spPr>
        <a:xfrm>
          <a:off x="2409825" y="319193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1193800</xdr:colOff>
      <xdr:row>4</xdr:row>
      <xdr:rowOff>131234</xdr:rowOff>
    </xdr:from>
    <xdr:to>
      <xdr:col>2</xdr:col>
      <xdr:colOff>1966383</xdr:colOff>
      <xdr:row>4</xdr:row>
      <xdr:rowOff>131234</xdr:rowOff>
    </xdr:to>
    <xdr:cxnSp macro="">
      <xdr:nvCxnSpPr>
        <xdr:cNvPr id="4" name="Straight Arrow Connector 3">
          <a:extLst>
            <a:ext uri="{FF2B5EF4-FFF2-40B4-BE49-F238E27FC236}">
              <a16:creationId xmlns:a16="http://schemas.microsoft.com/office/drawing/2014/main" id="{ED368E5B-88C3-4AAF-8FBF-055525664725}"/>
            </a:ext>
          </a:extLst>
        </xdr:cNvPr>
        <xdr:cNvCxnSpPr/>
      </xdr:nvCxnSpPr>
      <xdr:spPr>
        <a:xfrm>
          <a:off x="2413000" y="988484"/>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1181100</xdr:colOff>
      <xdr:row>18</xdr:row>
      <xdr:rowOff>143934</xdr:rowOff>
    </xdr:from>
    <xdr:to>
      <xdr:col>2</xdr:col>
      <xdr:colOff>1953683</xdr:colOff>
      <xdr:row>18</xdr:row>
      <xdr:rowOff>143934</xdr:rowOff>
    </xdr:to>
    <xdr:cxnSp macro="">
      <xdr:nvCxnSpPr>
        <xdr:cNvPr id="8" name="Straight Arrow Connector 7">
          <a:extLst>
            <a:ext uri="{FF2B5EF4-FFF2-40B4-BE49-F238E27FC236}">
              <a16:creationId xmlns:a16="http://schemas.microsoft.com/office/drawing/2014/main" id="{1EF9F8FA-DE4D-4691-8600-DE7DA381291B}"/>
            </a:ext>
          </a:extLst>
        </xdr:cNvPr>
        <xdr:cNvCxnSpPr/>
      </xdr:nvCxnSpPr>
      <xdr:spPr>
        <a:xfrm>
          <a:off x="2400300" y="3468159"/>
          <a:ext cx="772583" cy="0"/>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Network%20Strategy\04%20-%20System%20Planning\04%20-%20System%20Development\RIIO%20ED2\Revised%20Primary_BSP_Peak_Forecasts_Feb2021%20v2%20incl%20GSP%20filte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nsfer%20Directory/fs1gbn1fs002_transfer/Lucy%20Penketh/Heat%20maps/Heatmap%20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chuifen_ten_enwl_co_uk/Documents/Desktop/Network%20Capacity%20Report/MD_2022_org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398067/Desktop/Projects/Heat%20Map/Demand_Data_Refres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ransfer%20Directory\fs1gbn1fs002_transfer\Paul%20Oldfield\Heatmap%20Tool\20190610\Heatmap%20too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twork%20Strategy/04%20-%20System%20Planning/04%20-%20System%20Development/Network%20Capacity%20Indicator/Network%20Capacity%20Indicator%20v3.2_Jan_new.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ENWL/02%20-%20Forecasting%20Engineer/05%20-%20Work/12%20-%20Forecasting%20FY2020/03%20-%20EELG_Output_Data_June/INPUT/ENWL_EELG_model_FY19_20_V1.3_HPv8.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15%20-%20Capacity%20Strategy%20Team\04%20-%20Forecasting%20and%20Reporting\Load%20Index%20Reporting\2020%20Report\Submitted\reinforcement_load_index_li_reporting_pack_v6.0-Submitted.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chuifen_ten_enwl_co_uk/Documents/Desktop/Network%20Capacity%20Report/Network%20Capacity%20Indicator%20v3.2_Report_try3.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N398067/AppData/Local/Microsoft/Windows/Temporary%20Internet%20Files/Content.Outlook/MYRBN6VB/Studies_v181017_PO_Heatmap_V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ximum Demand"/>
      <sheetName val="Primary &amp; BSP Firm Caps"/>
      <sheetName val="Transfer Adjustments"/>
      <sheetName val="Connectivity"/>
      <sheetName val="Quick GSP review"/>
      <sheetName val="Multi_BSP_Chart_Data"/>
      <sheetName val="Multi_Pry_Chart_Data"/>
      <sheetName val="Single_BSP_Chart_Data"/>
      <sheetName val="Single_Pry_Chart_Data"/>
      <sheetName val="Graph_Settings"/>
      <sheetName val="Substation Location"/>
    </sheetNames>
    <sheetDataSet>
      <sheetData sheetId="0"/>
      <sheetData sheetId="1">
        <row r="2">
          <cell r="B2" t="str">
            <v>Primary</v>
          </cell>
          <cell r="C2" t="str">
            <v>BSP</v>
          </cell>
          <cell r="D2" t="str">
            <v>GSP</v>
          </cell>
          <cell r="E2" t="str">
            <v>Substation firm capacity immediately available under single circuit outage conditions (MVA)</v>
          </cell>
          <cell r="F2" t="str">
            <v>Assessed contribution towards security supply from DG adjustment (MVA)</v>
          </cell>
          <cell r="G2" t="str">
            <v>LI firm capacity (MVA)</v>
          </cell>
          <cell r="K2" t="str">
            <v>BSP</v>
          </cell>
          <cell r="L2" t="str">
            <v>GSP</v>
          </cell>
          <cell r="M2" t="str">
            <v>Substation firm capacity immediately available under single circuit outage conditions (MVA)</v>
          </cell>
          <cell r="N2" t="str">
            <v>Assessed contribution towards security supply from DG adjustment (MVA)</v>
          </cell>
          <cell r="O2" t="str">
            <v>LI firm capacity (MVA)</v>
          </cell>
        </row>
        <row r="3">
          <cell r="B3" t="str">
            <v>Albion St</v>
          </cell>
          <cell r="C3" t="str">
            <v>Lower Darwen</v>
          </cell>
          <cell r="D3" t="str">
            <v>Penwortham East GSP / Rochdale SGT 1 GROUP</v>
          </cell>
          <cell r="E3">
            <v>22.863</v>
          </cell>
          <cell r="F3">
            <v>0</v>
          </cell>
          <cell r="G3">
            <v>22.863</v>
          </cell>
          <cell r="K3" t="str">
            <v>Adswood</v>
          </cell>
          <cell r="L3" t="str">
            <v>Bredbury GSP</v>
          </cell>
          <cell r="M3">
            <v>117</v>
          </cell>
          <cell r="N3">
            <v>0.93240000000000001</v>
          </cell>
          <cell r="O3">
            <v>117.9324</v>
          </cell>
        </row>
        <row r="4">
          <cell r="B4" t="str">
            <v>Alderley &amp; Chelford</v>
          </cell>
          <cell r="C4" t="str">
            <v>Moss Nook</v>
          </cell>
          <cell r="D4" t="str">
            <v>South Manchester GSP</v>
          </cell>
          <cell r="E4">
            <v>28.31</v>
          </cell>
          <cell r="F4">
            <v>2.1419999999999999</v>
          </cell>
          <cell r="G4">
            <v>30.451999999999998</v>
          </cell>
          <cell r="K4" t="str">
            <v>Agecroft</v>
          </cell>
          <cell r="L4" t="str">
            <v>Kearsley 132 GSP</v>
          </cell>
          <cell r="M4">
            <v>78</v>
          </cell>
          <cell r="N4">
            <v>0.47249999999999998</v>
          </cell>
          <cell r="O4">
            <v>78.472499999999997</v>
          </cell>
        </row>
        <row r="5">
          <cell r="B5" t="str">
            <v>Alston</v>
          </cell>
          <cell r="C5" t="str">
            <v>Penrith &amp; Shap</v>
          </cell>
          <cell r="D5" t="str">
            <v>Harker ENWL SGTs 1 2 3A 4 / Hutton GSP GROUP</v>
          </cell>
          <cell r="E5">
            <v>1.7</v>
          </cell>
          <cell r="F5">
            <v>0.14615999999999998</v>
          </cell>
          <cell r="G5">
            <v>1.84616</v>
          </cell>
          <cell r="K5" t="str">
            <v>Altrincham</v>
          </cell>
          <cell r="L5" t="str">
            <v>Carrington ENWL SGTs 1B 2B 4 7</v>
          </cell>
          <cell r="M5">
            <v>117</v>
          </cell>
          <cell r="N5">
            <v>0</v>
          </cell>
          <cell r="O5">
            <v>117</v>
          </cell>
        </row>
        <row r="6">
          <cell r="B6" t="str">
            <v>Ambleside</v>
          </cell>
          <cell r="C6" t="str">
            <v>Kendal (Parkside Rd)</v>
          </cell>
          <cell r="D6" t="str">
            <v>Harker ENWL SGTs 1 2 3A 4 / Hutton GSP GROUP</v>
          </cell>
          <cell r="E6">
            <v>17.8</v>
          </cell>
          <cell r="F6">
            <v>0.25559999999999999</v>
          </cell>
          <cell r="G6">
            <v>18.055600000000002</v>
          </cell>
          <cell r="K6" t="str">
            <v>Atherton</v>
          </cell>
          <cell r="L6" t="str">
            <v>Kearsley 132 GSP</v>
          </cell>
          <cell r="M6">
            <v>117</v>
          </cell>
          <cell r="N6">
            <v>2.95953</v>
          </cell>
          <cell r="O6">
            <v>119.95953</v>
          </cell>
        </row>
        <row r="7">
          <cell r="B7" t="str">
            <v>Ancoats North T11 &amp; T12</v>
          </cell>
          <cell r="C7" t="str">
            <v>Red Bank</v>
          </cell>
          <cell r="D7" t="str">
            <v>Whitegate GSP</v>
          </cell>
          <cell r="E7">
            <v>22.863</v>
          </cell>
          <cell r="F7">
            <v>0</v>
          </cell>
          <cell r="G7">
            <v>22.863</v>
          </cell>
          <cell r="K7" t="str">
            <v>Barrow &amp; Sandgate</v>
          </cell>
          <cell r="L7" t="str">
            <v>Harker ENWL SGTs 1 2 3A 4 / Hutton GSP GROUP</v>
          </cell>
          <cell r="M7">
            <v>126</v>
          </cell>
          <cell r="N7">
            <v>2.4485999999999999</v>
          </cell>
          <cell r="O7">
            <v>128.4486</v>
          </cell>
        </row>
        <row r="8">
          <cell r="B8" t="str">
            <v>Ancoats North T14</v>
          </cell>
          <cell r="C8" t="str">
            <v>Red Bank</v>
          </cell>
          <cell r="D8" t="str">
            <v>Whitegate GSP</v>
          </cell>
          <cell r="E8">
            <v>13.25</v>
          </cell>
          <cell r="F8">
            <v>0</v>
          </cell>
          <cell r="G8">
            <v>13.25</v>
          </cell>
          <cell r="K8" t="str">
            <v>Barton</v>
          </cell>
          <cell r="L8" t="str">
            <v>Carrington ENWL SGTs 1B 2B 4 7</v>
          </cell>
          <cell r="M8">
            <v>150</v>
          </cell>
          <cell r="N8">
            <v>16.687080000000002</v>
          </cell>
          <cell r="O8">
            <v>166.68708000000001</v>
          </cell>
        </row>
        <row r="9">
          <cell r="B9" t="str">
            <v>Annie Pit</v>
          </cell>
          <cell r="C9" t="str">
            <v>Stainburn &amp; Siddick</v>
          </cell>
          <cell r="D9" t="str">
            <v>Harker ENWL SGTs 1 2 3A 4 / Hutton GSP GROUP</v>
          </cell>
          <cell r="E9">
            <v>21.5</v>
          </cell>
          <cell r="F9">
            <v>0</v>
          </cell>
          <cell r="G9">
            <v>21.5</v>
          </cell>
          <cell r="K9" t="str">
            <v>Belfield</v>
          </cell>
          <cell r="L9" t="str">
            <v>Rochdale SGTs 2 3 4</v>
          </cell>
          <cell r="M9">
            <v>117</v>
          </cell>
          <cell r="N9">
            <v>8.9816399999999987</v>
          </cell>
          <cell r="O9">
            <v>125.98164</v>
          </cell>
        </row>
        <row r="10">
          <cell r="B10" t="str">
            <v>Ansdell</v>
          </cell>
          <cell r="C10" t="str">
            <v>Lytham</v>
          </cell>
          <cell r="D10" t="str">
            <v>Penwortham West GSP / Stanah GSP GROUP</v>
          </cell>
          <cell r="E10">
            <v>16</v>
          </cell>
          <cell r="F10">
            <v>0</v>
          </cell>
          <cell r="G10">
            <v>16</v>
          </cell>
          <cell r="K10" t="str">
            <v>Bispham</v>
          </cell>
          <cell r="L10" t="str">
            <v>Penwortham West GSP / Stanah GSP GROUP</v>
          </cell>
          <cell r="M10">
            <v>117</v>
          </cell>
          <cell r="N10">
            <v>0</v>
          </cell>
          <cell r="O10">
            <v>117</v>
          </cell>
        </row>
        <row r="11">
          <cell r="B11" t="str">
            <v>Ardwick</v>
          </cell>
          <cell r="C11" t="str">
            <v>Stuart St</v>
          </cell>
          <cell r="D11" t="str">
            <v>Stalybridge GSP</v>
          </cell>
          <cell r="E11">
            <v>16</v>
          </cell>
          <cell r="F11">
            <v>0</v>
          </cell>
          <cell r="G11">
            <v>16</v>
          </cell>
          <cell r="K11" t="str">
            <v>Blackburn</v>
          </cell>
          <cell r="L11" t="str">
            <v>Penwortham East GSP / Rochdale SGT 1 GROUP</v>
          </cell>
          <cell r="M11">
            <v>117</v>
          </cell>
          <cell r="N11">
            <v>6.0244799999999996</v>
          </cell>
          <cell r="O11">
            <v>123.02448</v>
          </cell>
        </row>
        <row r="12">
          <cell r="B12" t="str">
            <v>Arnside</v>
          </cell>
          <cell r="C12" t="str">
            <v>Kendal (Parkside Rd)</v>
          </cell>
          <cell r="D12" t="str">
            <v>Harker ENWL SGTs 1 2 3A 4 / Hutton GSP GROUP</v>
          </cell>
          <cell r="E12">
            <v>15</v>
          </cell>
          <cell r="F12">
            <v>0</v>
          </cell>
          <cell r="G12">
            <v>15</v>
          </cell>
          <cell r="K12" t="str">
            <v>Blackpool</v>
          </cell>
          <cell r="L12" t="str">
            <v>Penwortham West GSP / Stanah GSP GROUP</v>
          </cell>
          <cell r="M12">
            <v>117</v>
          </cell>
          <cell r="N12">
            <v>3.78</v>
          </cell>
          <cell r="O12">
            <v>120.78</v>
          </cell>
        </row>
        <row r="13">
          <cell r="B13" t="str">
            <v>Ashton (Golborne)</v>
          </cell>
          <cell r="C13" t="str">
            <v>Golborne</v>
          </cell>
          <cell r="D13" t="str">
            <v>Bold</v>
          </cell>
          <cell r="E13">
            <v>21.2</v>
          </cell>
          <cell r="F13">
            <v>0</v>
          </cell>
          <cell r="G13">
            <v>21.2</v>
          </cell>
          <cell r="K13" t="str">
            <v>Bloom St</v>
          </cell>
          <cell r="L13" t="str">
            <v>South Manchester GSP</v>
          </cell>
          <cell r="M13">
            <v>93.2</v>
          </cell>
          <cell r="N13">
            <v>0.2394</v>
          </cell>
          <cell r="O13">
            <v>93.439400000000006</v>
          </cell>
        </row>
        <row r="14">
          <cell r="B14" t="str">
            <v>Ashton (Ribble)</v>
          </cell>
          <cell r="C14" t="str">
            <v>Ribble</v>
          </cell>
          <cell r="D14" t="str">
            <v>Penwortham East GSP / Rochdale SGT 1 GROUP</v>
          </cell>
          <cell r="E14">
            <v>10.5</v>
          </cell>
          <cell r="F14">
            <v>0</v>
          </cell>
          <cell r="G14">
            <v>10.5</v>
          </cell>
          <cell r="K14" t="str">
            <v>Bolton</v>
          </cell>
          <cell r="L14" t="str">
            <v>Kearsley 132 GSP</v>
          </cell>
          <cell r="M14">
            <v>143</v>
          </cell>
          <cell r="N14">
            <v>7.3295999999999995E-3</v>
          </cell>
          <cell r="O14">
            <v>143.00732959999999</v>
          </cell>
        </row>
        <row r="15">
          <cell r="B15" t="str">
            <v>Ashton On Mersey</v>
          </cell>
          <cell r="C15" t="str">
            <v>Sale</v>
          </cell>
          <cell r="D15" t="str">
            <v>Carrington ENWL SGTs 1B 2B 4 7</v>
          </cell>
          <cell r="E15">
            <v>22.86</v>
          </cell>
          <cell r="F15">
            <v>0</v>
          </cell>
          <cell r="G15">
            <v>22.86</v>
          </cell>
          <cell r="K15" t="str">
            <v>Burnley</v>
          </cell>
          <cell r="L15" t="str">
            <v>Rochdale SGTs 2 3 4</v>
          </cell>
          <cell r="M15">
            <v>117</v>
          </cell>
          <cell r="N15">
            <v>2.2605299999999997</v>
          </cell>
          <cell r="O15">
            <v>119.26053</v>
          </cell>
        </row>
        <row r="16">
          <cell r="B16" t="str">
            <v>Ashton Under Lyne T11 &amp; T12</v>
          </cell>
          <cell r="C16" t="str">
            <v>Hartshead-Heyrod</v>
          </cell>
          <cell r="D16" t="str">
            <v>Stalybridge GSP</v>
          </cell>
          <cell r="E16">
            <v>22.863</v>
          </cell>
          <cell r="F16">
            <v>0</v>
          </cell>
          <cell r="G16">
            <v>22.863</v>
          </cell>
          <cell r="K16" t="str">
            <v>Bury</v>
          </cell>
          <cell r="L16" t="str">
            <v>Kearsley 132 GSP</v>
          </cell>
          <cell r="M16">
            <v>117</v>
          </cell>
          <cell r="N16">
            <v>5.6641799999999991</v>
          </cell>
          <cell r="O16">
            <v>122.66418</v>
          </cell>
        </row>
        <row r="17">
          <cell r="B17" t="str">
            <v>Ashton Under Lyne T13</v>
          </cell>
          <cell r="C17" t="str">
            <v>Hartshead-Heyrod</v>
          </cell>
          <cell r="D17" t="str">
            <v>Stalybridge GSP</v>
          </cell>
          <cell r="E17">
            <v>13.25</v>
          </cell>
          <cell r="F17">
            <v>0</v>
          </cell>
          <cell r="G17">
            <v>13.25</v>
          </cell>
          <cell r="K17" t="str">
            <v>Buxton</v>
          </cell>
          <cell r="L17" t="str">
            <v>Stalybridge GSP</v>
          </cell>
          <cell r="M17">
            <v>103.5</v>
          </cell>
          <cell r="N17">
            <v>0</v>
          </cell>
          <cell r="O17">
            <v>103.5</v>
          </cell>
        </row>
        <row r="18">
          <cell r="B18" t="str">
            <v>Ashwood Dale</v>
          </cell>
          <cell r="C18" t="str">
            <v>Buxton</v>
          </cell>
          <cell r="D18" t="str">
            <v>Stalybridge GSP</v>
          </cell>
          <cell r="E18">
            <v>19.719000000000001</v>
          </cell>
          <cell r="F18">
            <v>0</v>
          </cell>
          <cell r="G18">
            <v>19.719000000000001</v>
          </cell>
          <cell r="K18" t="str">
            <v>Carlisle</v>
          </cell>
          <cell r="L18" t="str">
            <v>Harker ENWL SGTs 1 2 3A 4 / Hutton GSP GROUP</v>
          </cell>
          <cell r="M18">
            <v>150</v>
          </cell>
          <cell r="N18">
            <v>18.066179999999999</v>
          </cell>
          <cell r="O18">
            <v>168.06618</v>
          </cell>
        </row>
        <row r="19">
          <cell r="B19" t="str">
            <v>Askam &amp; Dalton</v>
          </cell>
          <cell r="C19" t="str">
            <v>Ulverston</v>
          </cell>
          <cell r="D19" t="str">
            <v>Harker ENWL SGTs 1 2 3A 4 / Hutton GSP GROUP</v>
          </cell>
          <cell r="E19">
            <v>20.02</v>
          </cell>
          <cell r="F19">
            <v>3.3605999999999998</v>
          </cell>
          <cell r="G19">
            <v>23.380600000000001</v>
          </cell>
          <cell r="K19" t="str">
            <v>Carlisle North</v>
          </cell>
          <cell r="L19" t="str">
            <v>Harker ENWL SGTs 1 2 3A 4 / Hutton GSP GROUP</v>
          </cell>
          <cell r="M19">
            <v>24.5</v>
          </cell>
          <cell r="N19">
            <v>0.83789999999999998</v>
          </cell>
          <cell r="O19">
            <v>25.337900000000001</v>
          </cell>
        </row>
        <row r="20">
          <cell r="B20" t="str">
            <v>Askerton Castle</v>
          </cell>
          <cell r="C20" t="str">
            <v>Spadeadam 11/33kV</v>
          </cell>
          <cell r="D20" t="str">
            <v>Harker ENWL SGTs 1 2 3A 4 / Hutton GSP GROUP</v>
          </cell>
          <cell r="E20">
            <v>2.2999999999999998</v>
          </cell>
          <cell r="F20">
            <v>1.4399999999999999E-3</v>
          </cell>
          <cell r="G20">
            <v>2.3014399999999999</v>
          </cell>
          <cell r="K20" t="str">
            <v>Carrington BSP</v>
          </cell>
          <cell r="L20" t="str">
            <v>Carrington ENWL SGTs 1B 2B 4 7</v>
          </cell>
          <cell r="M20">
            <v>69</v>
          </cell>
          <cell r="N20">
            <v>0.64929999999999999</v>
          </cell>
          <cell r="O20">
            <v>69.649299999999997</v>
          </cell>
        </row>
        <row r="21">
          <cell r="B21" t="str">
            <v>Aspatria</v>
          </cell>
          <cell r="C21" t="str">
            <v>Stainburn &amp; Siddick</v>
          </cell>
          <cell r="D21" t="str">
            <v>Harker ENWL SGTs 1 2 3A 4 / Hutton GSP GROUP</v>
          </cell>
          <cell r="E21">
            <v>13</v>
          </cell>
          <cell r="F21">
            <v>0.65610000000000002</v>
          </cell>
          <cell r="G21">
            <v>13.6561</v>
          </cell>
          <cell r="K21" t="str">
            <v>Castleton</v>
          </cell>
          <cell r="L21" t="str">
            <v>Rochdale SGTs 2 3 4</v>
          </cell>
          <cell r="M21">
            <v>78</v>
          </cell>
          <cell r="N21">
            <v>0.11604</v>
          </cell>
          <cell r="O21">
            <v>117</v>
          </cell>
        </row>
        <row r="22">
          <cell r="B22" t="str">
            <v>Atherton Town Centre</v>
          </cell>
          <cell r="C22" t="str">
            <v>Atherton</v>
          </cell>
          <cell r="D22" t="str">
            <v>Kearsley 132 GSP</v>
          </cell>
          <cell r="E22">
            <v>33.24</v>
          </cell>
          <cell r="F22">
            <v>0</v>
          </cell>
          <cell r="G22">
            <v>33.24</v>
          </cell>
          <cell r="K22" t="str">
            <v>Chadderton</v>
          </cell>
          <cell r="L22" t="str">
            <v>Whitegate GSP</v>
          </cell>
          <cell r="M22">
            <v>117</v>
          </cell>
          <cell r="N22">
            <v>2.4626700000000001</v>
          </cell>
          <cell r="O22">
            <v>119.46267</v>
          </cell>
        </row>
        <row r="23">
          <cell r="B23" t="str">
            <v>Athletic St</v>
          </cell>
          <cell r="C23" t="str">
            <v>Burnley</v>
          </cell>
          <cell r="D23" t="str">
            <v>Rochdale SGTs 2 3 4</v>
          </cell>
          <cell r="E23">
            <v>17.5</v>
          </cell>
          <cell r="F23">
            <v>0.26748</v>
          </cell>
          <cell r="G23">
            <v>17.767479999999999</v>
          </cell>
          <cell r="K23" t="str">
            <v>Droylsden</v>
          </cell>
          <cell r="L23" t="str">
            <v>Stalybridge GSP</v>
          </cell>
          <cell r="M23">
            <v>117</v>
          </cell>
          <cell r="N23">
            <v>0.1953</v>
          </cell>
          <cell r="O23">
            <v>117.1953</v>
          </cell>
        </row>
        <row r="24">
          <cell r="B24" t="str">
            <v>Avenham</v>
          </cell>
          <cell r="C24" t="str">
            <v>Preston East</v>
          </cell>
          <cell r="D24" t="str">
            <v>Penwortham East GSP / Rochdale SGT 1 GROUP</v>
          </cell>
          <cell r="E24">
            <v>17.5</v>
          </cell>
          <cell r="F24">
            <v>0</v>
          </cell>
          <cell r="G24">
            <v>17.5</v>
          </cell>
          <cell r="K24" t="str">
            <v>Egremont</v>
          </cell>
          <cell r="L24" t="str">
            <v>Harker ENWL SGTs 1 2 3A 4 / Hutton GSP GROUP</v>
          </cell>
          <cell r="M24">
            <v>117</v>
          </cell>
          <cell r="N24">
            <v>0.61350000000000005</v>
          </cell>
          <cell r="O24">
            <v>117.6135</v>
          </cell>
        </row>
        <row r="25">
          <cell r="B25" t="str">
            <v>Baguley</v>
          </cell>
          <cell r="C25" t="str">
            <v>Sale</v>
          </cell>
          <cell r="D25" t="str">
            <v>Carrington ENWL SGTs 1B 2B 4 7</v>
          </cell>
          <cell r="E25">
            <v>22.863</v>
          </cell>
          <cell r="F25">
            <v>0</v>
          </cell>
          <cell r="G25">
            <v>22.863</v>
          </cell>
          <cell r="K25" t="str">
            <v>Frederick Rd</v>
          </cell>
          <cell r="L25" t="str">
            <v>Kearsley 132 GSP</v>
          </cell>
          <cell r="M25">
            <v>138</v>
          </cell>
          <cell r="N25">
            <v>1.26E-2</v>
          </cell>
          <cell r="O25">
            <v>138.01259999999999</v>
          </cell>
        </row>
        <row r="26">
          <cell r="B26" t="str">
            <v>Bamber Bridge</v>
          </cell>
          <cell r="C26" t="str">
            <v>Ribble</v>
          </cell>
          <cell r="D26" t="str">
            <v>Penwortham East GSP / Rochdale SGT 1 GROUP</v>
          </cell>
          <cell r="E26">
            <v>22.863</v>
          </cell>
          <cell r="F26">
            <v>0</v>
          </cell>
          <cell r="G26">
            <v>22.863</v>
          </cell>
          <cell r="K26" t="str">
            <v>Golborne</v>
          </cell>
          <cell r="L26" t="str">
            <v>Bold</v>
          </cell>
          <cell r="M26">
            <v>117</v>
          </cell>
          <cell r="N26">
            <v>3.9343499999999998</v>
          </cell>
          <cell r="O26">
            <v>120.93434999999999</v>
          </cell>
        </row>
        <row r="27">
          <cell r="B27" t="str">
            <v>Barbara St</v>
          </cell>
          <cell r="C27" t="str">
            <v>Bolton</v>
          </cell>
          <cell r="D27" t="str">
            <v>Kearsley 132 GSP</v>
          </cell>
          <cell r="E27">
            <v>15.6</v>
          </cell>
          <cell r="F27">
            <v>0</v>
          </cell>
          <cell r="G27">
            <v>15.6</v>
          </cell>
          <cell r="K27" t="str">
            <v>Greenhill</v>
          </cell>
          <cell r="L27" t="str">
            <v>Whitegate GSP</v>
          </cell>
          <cell r="M27">
            <v>117</v>
          </cell>
          <cell r="N27">
            <v>0</v>
          </cell>
          <cell r="O27">
            <v>117</v>
          </cell>
        </row>
        <row r="28">
          <cell r="B28" t="str">
            <v>Barrow</v>
          </cell>
          <cell r="C28" t="str">
            <v>Barrow &amp; Sandgate</v>
          </cell>
          <cell r="D28" t="str">
            <v>Harker ENWL SGTs 1 2 3A 4 / Hutton GSP GROUP</v>
          </cell>
          <cell r="E28">
            <v>23</v>
          </cell>
          <cell r="F28">
            <v>9.9599999999999994E-2</v>
          </cell>
          <cell r="G28">
            <v>23.099599999999999</v>
          </cell>
          <cell r="K28" t="str">
            <v>Hartshead-Heyrod</v>
          </cell>
          <cell r="L28" t="str">
            <v>Stalybridge GSP</v>
          </cell>
          <cell r="M28">
            <v>118</v>
          </cell>
          <cell r="N28">
            <v>3.0541800000000001</v>
          </cell>
          <cell r="O28">
            <v>121.05418</v>
          </cell>
        </row>
        <row r="29">
          <cell r="B29" t="str">
            <v>Barton Dock Rd</v>
          </cell>
          <cell r="C29" t="str">
            <v>Barton</v>
          </cell>
          <cell r="D29" t="str">
            <v>Carrington ENWL SGTs 1B 2B 4 7</v>
          </cell>
          <cell r="E29">
            <v>12.5</v>
          </cell>
          <cell r="F29">
            <v>0</v>
          </cell>
          <cell r="G29">
            <v>12.5</v>
          </cell>
          <cell r="K29" t="str">
            <v>Hazel Grove</v>
          </cell>
          <cell r="L29" t="str">
            <v>Bredbury GSP</v>
          </cell>
          <cell r="M29">
            <v>117</v>
          </cell>
          <cell r="N29">
            <v>1.5E-3</v>
          </cell>
          <cell r="O29">
            <v>117.00149999999999</v>
          </cell>
        </row>
        <row r="30">
          <cell r="B30" t="str">
            <v>Bedford</v>
          </cell>
          <cell r="C30" t="str">
            <v>Atherton</v>
          </cell>
          <cell r="D30" t="str">
            <v>Kearsley 132 GSP</v>
          </cell>
          <cell r="E30">
            <v>23</v>
          </cell>
          <cell r="F30">
            <v>1.0070399999999999</v>
          </cell>
          <cell r="G30">
            <v>24.00704</v>
          </cell>
          <cell r="K30" t="str">
            <v>Huncoat</v>
          </cell>
          <cell r="L30" t="str">
            <v>Padiham GSP</v>
          </cell>
          <cell r="M30">
            <v>117</v>
          </cell>
          <cell r="N30">
            <v>6.3100499999999995</v>
          </cell>
          <cell r="O30">
            <v>123.31005</v>
          </cell>
        </row>
        <row r="31">
          <cell r="B31" t="str">
            <v>Belgrave</v>
          </cell>
          <cell r="C31" t="str">
            <v>Greenhill</v>
          </cell>
          <cell r="D31" t="str">
            <v>Whitegate GSP</v>
          </cell>
          <cell r="E31">
            <v>17.5</v>
          </cell>
          <cell r="F31">
            <v>0</v>
          </cell>
          <cell r="G31">
            <v>17.5</v>
          </cell>
          <cell r="K31" t="str">
            <v>Hyde</v>
          </cell>
          <cell r="L31" t="str">
            <v>Stalybridge GSP</v>
          </cell>
          <cell r="M31">
            <v>117</v>
          </cell>
          <cell r="N31">
            <v>0.72719999999999996</v>
          </cell>
          <cell r="O31">
            <v>117.7272</v>
          </cell>
        </row>
        <row r="32">
          <cell r="B32" t="str">
            <v>Benchill</v>
          </cell>
          <cell r="C32" t="str">
            <v>West Didsbury</v>
          </cell>
          <cell r="D32" t="str">
            <v>South Manchester GSP</v>
          </cell>
          <cell r="E32">
            <v>12</v>
          </cell>
          <cell r="F32">
            <v>0</v>
          </cell>
          <cell r="G32">
            <v>12</v>
          </cell>
          <cell r="K32" t="str">
            <v>Kendal (Parkside Rd)</v>
          </cell>
          <cell r="L32" t="str">
            <v>Harker ENWL SGTs 1 2 3A 4 / Hutton GSP GROUP</v>
          </cell>
          <cell r="M32">
            <v>117</v>
          </cell>
          <cell r="N32">
            <v>11.635511999999999</v>
          </cell>
          <cell r="O32">
            <v>128.63551200000001</v>
          </cell>
        </row>
        <row r="33">
          <cell r="B33" t="str">
            <v>Bentham</v>
          </cell>
          <cell r="C33" t="str">
            <v>Kendal (Parkside Rd)</v>
          </cell>
          <cell r="D33" t="str">
            <v>Harker ENWL SGTs 1 2 3A 4 / Hutton GSP GROUP</v>
          </cell>
          <cell r="E33">
            <v>5.5</v>
          </cell>
          <cell r="F33">
            <v>1.044E-2</v>
          </cell>
          <cell r="G33">
            <v>5.51044</v>
          </cell>
          <cell r="K33" t="str">
            <v>Lancaster</v>
          </cell>
          <cell r="L33" t="str">
            <v>Heysham GSP</v>
          </cell>
          <cell r="M33">
            <v>135</v>
          </cell>
          <cell r="N33">
            <v>9.3345299999999991</v>
          </cell>
          <cell r="O33">
            <v>144.33453</v>
          </cell>
        </row>
        <row r="34">
          <cell r="B34" t="str">
            <v>Bispham</v>
          </cell>
          <cell r="C34" t="str">
            <v>Bispham</v>
          </cell>
          <cell r="D34" t="str">
            <v>Penwortham West GSP / Stanah GSP GROUP</v>
          </cell>
          <cell r="E34">
            <v>22.863</v>
          </cell>
          <cell r="F34">
            <v>0</v>
          </cell>
          <cell r="G34">
            <v>22.863</v>
          </cell>
          <cell r="K34" t="str">
            <v>Leyland</v>
          </cell>
          <cell r="L34" t="str">
            <v>Penwortham West GSP / Stanah GSP GROUP</v>
          </cell>
          <cell r="M34">
            <v>117</v>
          </cell>
          <cell r="N34">
            <v>5.6007499999999997</v>
          </cell>
          <cell r="O34">
            <v>122.60075000000001</v>
          </cell>
        </row>
        <row r="35">
          <cell r="B35" t="str">
            <v>Blackbull</v>
          </cell>
          <cell r="C35" t="str">
            <v>Ribble</v>
          </cell>
          <cell r="D35" t="str">
            <v>Penwortham East GSP / Rochdale SGT 1 GROUP</v>
          </cell>
          <cell r="E35">
            <v>22.863</v>
          </cell>
          <cell r="F35">
            <v>0</v>
          </cell>
          <cell r="G35">
            <v>22.863</v>
          </cell>
          <cell r="K35" t="str">
            <v>Longsight</v>
          </cell>
          <cell r="L35" t="str">
            <v>Bredbury GSP</v>
          </cell>
          <cell r="M35">
            <v>117</v>
          </cell>
          <cell r="N35"/>
          <cell r="O35">
            <v>117</v>
          </cell>
        </row>
        <row r="36">
          <cell r="B36" t="str">
            <v>Blackburn</v>
          </cell>
          <cell r="C36" t="str">
            <v>Blackburn</v>
          </cell>
          <cell r="D36" t="str">
            <v>Penwortham East GSP / Rochdale SGT 1 GROUP</v>
          </cell>
          <cell r="E36">
            <v>22.863</v>
          </cell>
          <cell r="F36">
            <v>0</v>
          </cell>
          <cell r="G36">
            <v>22.863</v>
          </cell>
          <cell r="K36" t="str">
            <v>Lower Darwen</v>
          </cell>
          <cell r="L36" t="str">
            <v>Penwortham East GSP / Rochdale SGT 1 GROUP</v>
          </cell>
          <cell r="M36">
            <v>85</v>
          </cell>
          <cell r="N36">
            <v>5.9999999999999995E-4</v>
          </cell>
          <cell r="O36">
            <v>85.000600000000006</v>
          </cell>
        </row>
        <row r="37">
          <cell r="B37" t="str">
            <v>Blackburn Rd Clayton</v>
          </cell>
          <cell r="C37" t="str">
            <v>Huncoat</v>
          </cell>
          <cell r="D37" t="str">
            <v>Padiham GSP</v>
          </cell>
          <cell r="E37">
            <v>19.32</v>
          </cell>
          <cell r="F37">
            <v>0</v>
          </cell>
          <cell r="G37">
            <v>19.32</v>
          </cell>
          <cell r="K37" t="str">
            <v>Lytham</v>
          </cell>
          <cell r="L37" t="str">
            <v>Penwortham West GSP / Stanah GSP GROUP</v>
          </cell>
          <cell r="M37">
            <v>58.5</v>
          </cell>
          <cell r="N37"/>
          <cell r="O37">
            <v>58.5</v>
          </cell>
        </row>
        <row r="38">
          <cell r="B38" t="str">
            <v>Blackfriars</v>
          </cell>
          <cell r="C38" t="str">
            <v>Frederick Rd</v>
          </cell>
          <cell r="D38" t="str">
            <v>Kearsley 132 GSP</v>
          </cell>
          <cell r="E38">
            <v>17.8</v>
          </cell>
          <cell r="F38">
            <v>0</v>
          </cell>
          <cell r="G38">
            <v>17.8</v>
          </cell>
          <cell r="K38" t="str">
            <v>Moss Nook</v>
          </cell>
          <cell r="L38" t="str">
            <v>South Manchester GSP</v>
          </cell>
          <cell r="M38">
            <v>146</v>
          </cell>
          <cell r="N38">
            <v>2.1618000000000004</v>
          </cell>
          <cell r="O38">
            <v>148.1618</v>
          </cell>
        </row>
        <row r="39">
          <cell r="B39" t="str">
            <v>Blackley</v>
          </cell>
          <cell r="C39" t="str">
            <v>Red Bank</v>
          </cell>
          <cell r="D39" t="str">
            <v>Whitegate GSP</v>
          </cell>
          <cell r="E39">
            <v>22.863</v>
          </cell>
          <cell r="F39">
            <v>1.0559999999999998E-2</v>
          </cell>
          <cell r="G39">
            <v>22.873560000000001</v>
          </cell>
          <cell r="K39" t="str">
            <v>Moss Nook Primary</v>
          </cell>
          <cell r="L39" t="str">
            <v>South Manchester GSP</v>
          </cell>
          <cell r="M39">
            <v>32</v>
          </cell>
          <cell r="N39">
            <v>6.7095000000000002</v>
          </cell>
          <cell r="O39">
            <v>38.709499999999998</v>
          </cell>
        </row>
        <row r="40">
          <cell r="B40" t="str">
            <v>Blackpool</v>
          </cell>
          <cell r="C40" t="str">
            <v>Blackpool</v>
          </cell>
          <cell r="D40" t="str">
            <v>Penwortham West GSP / Stanah GSP GROUP</v>
          </cell>
          <cell r="E40">
            <v>23.75</v>
          </cell>
          <cell r="F40">
            <v>0</v>
          </cell>
          <cell r="G40">
            <v>23.75</v>
          </cell>
          <cell r="K40" t="str">
            <v>Nelson</v>
          </cell>
          <cell r="L40" t="str">
            <v>Padiham GSP</v>
          </cell>
          <cell r="M40">
            <v>68.587199999999996</v>
          </cell>
          <cell r="N40">
            <v>0.13944000000000001</v>
          </cell>
          <cell r="O40">
            <v>68.726639999999989</v>
          </cell>
        </row>
        <row r="41">
          <cell r="B41" t="str">
            <v>Bollington</v>
          </cell>
          <cell r="C41" t="str">
            <v>NA</v>
          </cell>
          <cell r="D41" t="str">
            <v>Macclesfield 33 GSP</v>
          </cell>
          <cell r="E41">
            <v>13</v>
          </cell>
          <cell r="F41">
            <v>0</v>
          </cell>
          <cell r="G41">
            <v>13</v>
          </cell>
          <cell r="K41" t="str">
            <v>New Mills</v>
          </cell>
          <cell r="L41" t="str">
            <v>Stalybridge GSP</v>
          </cell>
          <cell r="M41">
            <v>58.5</v>
          </cell>
          <cell r="N41">
            <v>0.71729999999999994</v>
          </cell>
          <cell r="O41">
            <v>59.217300000000002</v>
          </cell>
        </row>
        <row r="42">
          <cell r="B42" t="str">
            <v>Bolton By Bowland</v>
          </cell>
          <cell r="C42" t="str">
            <v>Padiham</v>
          </cell>
          <cell r="D42" t="str">
            <v>Padiham GSP</v>
          </cell>
          <cell r="E42">
            <v>3</v>
          </cell>
          <cell r="F42">
            <v>0.3624</v>
          </cell>
          <cell r="G42">
            <v>3.3624000000000001</v>
          </cell>
          <cell r="K42" t="str">
            <v>Orrell</v>
          </cell>
          <cell r="L42" t="str">
            <v>Washway Farm GSP / Kirkby GSP GROUP</v>
          </cell>
          <cell r="M42">
            <v>78</v>
          </cell>
          <cell r="N42">
            <v>4.2089999999999996</v>
          </cell>
          <cell r="O42">
            <v>82.209000000000003</v>
          </cell>
        </row>
        <row r="43">
          <cell r="B43" t="str">
            <v>Bolton Le Sands</v>
          </cell>
          <cell r="C43" t="str">
            <v>Lancaster</v>
          </cell>
          <cell r="D43" t="str">
            <v>Heysham GSP</v>
          </cell>
          <cell r="E43">
            <v>17.5</v>
          </cell>
          <cell r="F43">
            <v>0.12</v>
          </cell>
          <cell r="G43">
            <v>17.62</v>
          </cell>
          <cell r="K43" t="str">
            <v>Padiham</v>
          </cell>
          <cell r="L43" t="str">
            <v>Padiham GSP</v>
          </cell>
          <cell r="M43">
            <v>103.49999999999999</v>
          </cell>
          <cell r="N43">
            <v>0.54120000000000001</v>
          </cell>
          <cell r="O43">
            <v>104.04119999999999</v>
          </cell>
        </row>
        <row r="44">
          <cell r="B44" t="str">
            <v>Botany Bay</v>
          </cell>
          <cell r="C44" t="str">
            <v>Leyland</v>
          </cell>
          <cell r="D44" t="str">
            <v>Penwortham West GSP / Stanah GSP GROUP</v>
          </cell>
          <cell r="E44">
            <v>10</v>
          </cell>
          <cell r="F44">
            <v>0</v>
          </cell>
          <cell r="G44">
            <v>12</v>
          </cell>
          <cell r="K44" t="str">
            <v>Peel</v>
          </cell>
          <cell r="L44" t="str">
            <v>Penwortham West GSP / Stanah GSP GROUP</v>
          </cell>
          <cell r="M44">
            <v>58.5</v>
          </cell>
          <cell r="N44">
            <v>5.2403399999999998</v>
          </cell>
          <cell r="O44">
            <v>63.740340000000003</v>
          </cell>
        </row>
        <row r="45">
          <cell r="B45" t="str">
            <v>Bow Lane</v>
          </cell>
          <cell r="C45" t="str">
            <v>Leyland</v>
          </cell>
          <cell r="D45" t="str">
            <v>Penwortham West GSP / Stanah GSP GROUP</v>
          </cell>
          <cell r="E45">
            <v>22.863</v>
          </cell>
          <cell r="F45">
            <v>0</v>
          </cell>
          <cell r="G45">
            <v>22.863</v>
          </cell>
          <cell r="K45" t="str">
            <v>Penrith &amp; Shap</v>
          </cell>
          <cell r="L45" t="str">
            <v>Harker ENWL SGTs 1 2 3A 4 / Hutton GSP GROUP</v>
          </cell>
          <cell r="M45">
            <v>118.2</v>
          </cell>
          <cell r="N45">
            <v>3.810384</v>
          </cell>
          <cell r="O45">
            <v>122.010384</v>
          </cell>
        </row>
        <row r="46">
          <cell r="B46" t="str">
            <v>Bowaters</v>
          </cell>
          <cell r="C46" t="str">
            <v>Barrow &amp; Sandgate</v>
          </cell>
          <cell r="D46" t="str">
            <v>Harker ENWL SGTs 1 2 3A 4 / Hutton GSP GROUP</v>
          </cell>
          <cell r="E46">
            <v>34.5</v>
          </cell>
          <cell r="F46">
            <v>0</v>
          </cell>
          <cell r="G46">
            <v>34.5</v>
          </cell>
          <cell r="K46" t="str">
            <v>Preston East</v>
          </cell>
          <cell r="L46" t="str">
            <v>Penwortham East GSP / Rochdale SGT 1 GROUP</v>
          </cell>
          <cell r="M46">
            <v>117</v>
          </cell>
          <cell r="N46">
            <v>4.7123999999999997</v>
          </cell>
          <cell r="O46">
            <v>121.7124</v>
          </cell>
        </row>
        <row r="47">
          <cell r="B47" t="str">
            <v>Bowdon</v>
          </cell>
          <cell r="C47" t="str">
            <v>Altrincham</v>
          </cell>
          <cell r="D47" t="str">
            <v>Carrington ENWL SGTs 1B 2B 4 7</v>
          </cell>
          <cell r="E47">
            <v>22.863</v>
          </cell>
          <cell r="F47">
            <v>0</v>
          </cell>
          <cell r="G47">
            <v>22.863</v>
          </cell>
          <cell r="K47" t="str">
            <v>Radcliffe</v>
          </cell>
          <cell r="L47" t="str">
            <v>Kearsley 132 GSP</v>
          </cell>
          <cell r="M47">
            <v>38</v>
          </cell>
          <cell r="N47">
            <v>3.9600000000000003E-2</v>
          </cell>
          <cell r="O47">
            <v>38.0396</v>
          </cell>
        </row>
        <row r="48">
          <cell r="B48" t="str">
            <v>Bradford</v>
          </cell>
          <cell r="C48" t="str">
            <v>Stuart St</v>
          </cell>
          <cell r="D48" t="str">
            <v>Stalybridge GSP</v>
          </cell>
          <cell r="E48">
            <v>22.863</v>
          </cell>
          <cell r="F48">
            <v>0.3906</v>
          </cell>
          <cell r="G48">
            <v>23.253599999999999</v>
          </cell>
          <cell r="K48" t="str">
            <v>Red Bank</v>
          </cell>
          <cell r="L48" t="str">
            <v>Whitegate GSP</v>
          </cell>
          <cell r="M48">
            <v>117</v>
          </cell>
          <cell r="N48">
            <v>1.0559999999999998E-2</v>
          </cell>
          <cell r="O48">
            <v>117.01056</v>
          </cell>
        </row>
        <row r="49">
          <cell r="B49" t="str">
            <v>Bradshawgate</v>
          </cell>
          <cell r="C49" t="str">
            <v>Bolton</v>
          </cell>
          <cell r="D49" t="str">
            <v>Kearsley 132 GSP</v>
          </cell>
          <cell r="E49">
            <v>20.86</v>
          </cell>
          <cell r="F49">
            <v>0</v>
          </cell>
          <cell r="G49">
            <v>20.86</v>
          </cell>
          <cell r="K49" t="str">
            <v>Ribble</v>
          </cell>
          <cell r="L49" t="str">
            <v>Penwortham East GSP / Rochdale SGT 1 GROUP</v>
          </cell>
          <cell r="M49">
            <v>234</v>
          </cell>
          <cell r="N49">
            <v>1.5099320000000001</v>
          </cell>
          <cell r="O49">
            <v>235.50993199999999</v>
          </cell>
        </row>
        <row r="50">
          <cell r="B50" t="str">
            <v>Bramhall</v>
          </cell>
          <cell r="C50" t="str">
            <v>Hazel Grove</v>
          </cell>
          <cell r="D50" t="str">
            <v>Bredbury GSP</v>
          </cell>
          <cell r="E50">
            <v>17.5</v>
          </cell>
          <cell r="F50">
            <v>0</v>
          </cell>
          <cell r="G50">
            <v>17.5</v>
          </cell>
          <cell r="K50" t="str">
            <v>Risley</v>
          </cell>
          <cell r="L50" t="str">
            <v>Risley</v>
          </cell>
          <cell r="M50">
            <v>19.3</v>
          </cell>
          <cell r="N50">
            <v>3.0208499999999998</v>
          </cell>
          <cell r="O50">
            <v>22.32085</v>
          </cell>
        </row>
        <row r="51">
          <cell r="B51" t="str">
            <v>Bridgewater</v>
          </cell>
          <cell r="C51" t="str">
            <v>Bloom Street</v>
          </cell>
          <cell r="D51" t="str">
            <v>South Manchester GSP</v>
          </cell>
          <cell r="E51">
            <v>20.5</v>
          </cell>
          <cell r="F51">
            <v>0.2394</v>
          </cell>
          <cell r="G51">
            <v>20.7394</v>
          </cell>
          <cell r="K51" t="str">
            <v>Rochdale Central</v>
          </cell>
          <cell r="L51" t="str">
            <v>Rochdale SGTs 2 3 4</v>
          </cell>
          <cell r="M51">
            <v>68.599999999999994</v>
          </cell>
          <cell r="N51">
            <v>0.23519999999999999</v>
          </cell>
          <cell r="O51">
            <v>68.8352</v>
          </cell>
        </row>
        <row r="52">
          <cell r="B52" t="str">
            <v>Brinksway</v>
          </cell>
          <cell r="C52" t="str">
            <v>Adswood</v>
          </cell>
          <cell r="D52" t="str">
            <v>Bredbury GSP</v>
          </cell>
          <cell r="E52">
            <v>22.863</v>
          </cell>
          <cell r="F52">
            <v>5.04E-2</v>
          </cell>
          <cell r="G52">
            <v>22.913399999999999</v>
          </cell>
          <cell r="K52" t="str">
            <v>Rossendale</v>
          </cell>
          <cell r="L52" t="str">
            <v>Padiham GSP</v>
          </cell>
          <cell r="M52">
            <v>117</v>
          </cell>
          <cell r="N52">
            <v>3.0371999999999999</v>
          </cell>
          <cell r="O52">
            <v>120.0372</v>
          </cell>
        </row>
        <row r="53">
          <cell r="B53" t="str">
            <v>Broadheath</v>
          </cell>
          <cell r="C53" t="str">
            <v>Altrincham</v>
          </cell>
          <cell r="D53" t="str">
            <v>Carrington ENWL SGTs 1B 2B 4 7</v>
          </cell>
          <cell r="E53">
            <v>40.1</v>
          </cell>
          <cell r="F53">
            <v>0</v>
          </cell>
          <cell r="G53">
            <v>40.1</v>
          </cell>
          <cell r="K53" t="str">
            <v>Royton</v>
          </cell>
          <cell r="L53" t="str">
            <v>Whitegate GSP</v>
          </cell>
          <cell r="M53">
            <v>68.587199999999996</v>
          </cell>
          <cell r="N53">
            <v>0</v>
          </cell>
          <cell r="O53">
            <v>68.587199999999996</v>
          </cell>
        </row>
        <row r="54">
          <cell r="B54" t="str">
            <v>Broadway</v>
          </cell>
          <cell r="C54" t="str">
            <v>Lancaster</v>
          </cell>
          <cell r="D54" t="str">
            <v>Heysham GSP</v>
          </cell>
          <cell r="E54">
            <v>22.863</v>
          </cell>
          <cell r="F54">
            <v>0</v>
          </cell>
          <cell r="G54">
            <v>22.863</v>
          </cell>
          <cell r="K54" t="str">
            <v>Sale</v>
          </cell>
          <cell r="L54" t="str">
            <v>Carrington ENWL SGTs 1B 2B 4 7</v>
          </cell>
          <cell r="M54">
            <v>78</v>
          </cell>
          <cell r="N54">
            <v>0.189</v>
          </cell>
          <cell r="O54">
            <v>78.188999999999993</v>
          </cell>
        </row>
        <row r="55">
          <cell r="B55" t="str">
            <v>Buckshaw</v>
          </cell>
          <cell r="C55" t="str">
            <v>Leyland</v>
          </cell>
          <cell r="D55" t="str">
            <v>Penwortham West GSP / Stanah GSP GROUP</v>
          </cell>
          <cell r="E55">
            <v>23</v>
          </cell>
          <cell r="F55">
            <v>0.89775000000000005</v>
          </cell>
          <cell r="G55">
            <v>23.897749999999998</v>
          </cell>
          <cell r="K55" t="str">
            <v>Skelmersdale</v>
          </cell>
          <cell r="L55" t="str">
            <v>Washway Farm GSP / Kirkby GSP GROUP</v>
          </cell>
          <cell r="M55">
            <v>117</v>
          </cell>
          <cell r="N55">
            <v>1.8120000000000001</v>
          </cell>
          <cell r="O55">
            <v>118.812</v>
          </cell>
        </row>
        <row r="56">
          <cell r="B56" t="str">
            <v>Burnley</v>
          </cell>
          <cell r="C56" t="str">
            <v>Burnley</v>
          </cell>
          <cell r="D56" t="str">
            <v>Rochdale SGTs 2 3 4</v>
          </cell>
          <cell r="E56">
            <v>22.863</v>
          </cell>
          <cell r="F56">
            <v>4.3199999999999995E-2</v>
          </cell>
          <cell r="G56">
            <v>22.906199999999998</v>
          </cell>
          <cell r="K56" t="str">
            <v>Spadeadam 11/33kV</v>
          </cell>
          <cell r="L56" t="str">
            <v>Harker ENWL SGTs 1 2 3A 4 / Hutton GSP GROUP</v>
          </cell>
          <cell r="M56">
            <v>9.5</v>
          </cell>
          <cell r="N56">
            <v>3.2939999999999997E-2</v>
          </cell>
          <cell r="O56">
            <v>9.53294</v>
          </cell>
        </row>
        <row r="57">
          <cell r="B57" t="str">
            <v>Burnley Centre</v>
          </cell>
          <cell r="C57" t="str">
            <v>Burnley</v>
          </cell>
          <cell r="D57" t="str">
            <v>Rochdale SGTs 2 3 4</v>
          </cell>
          <cell r="E57">
            <v>18.3</v>
          </cell>
          <cell r="F57">
            <v>0</v>
          </cell>
          <cell r="G57">
            <v>18.3</v>
          </cell>
          <cell r="K57" t="str">
            <v>Spadeadam 132/11kV</v>
          </cell>
          <cell r="L57" t="str">
            <v>Harker ENWL SGTs 1 2 3A 4 / Hutton GSP GROUP</v>
          </cell>
          <cell r="M57">
            <v>38</v>
          </cell>
          <cell r="N57"/>
          <cell r="O57">
            <v>38</v>
          </cell>
        </row>
        <row r="58">
          <cell r="B58" t="str">
            <v>Burnley North</v>
          </cell>
          <cell r="C58" t="str">
            <v>Burnley</v>
          </cell>
          <cell r="D58" t="str">
            <v>Rochdale SGTs 2 3 4</v>
          </cell>
          <cell r="E58">
            <v>9</v>
          </cell>
          <cell r="F58">
            <v>0</v>
          </cell>
          <cell r="G58">
            <v>12</v>
          </cell>
          <cell r="K58" t="str">
            <v>Stainburn &amp; Siddick</v>
          </cell>
          <cell r="L58" t="str">
            <v>Harker ENWL SGTs 1 2 3A 4 / Hutton GSP GROUP</v>
          </cell>
          <cell r="M58">
            <v>131.9</v>
          </cell>
          <cell r="N58">
            <v>52.781279999999995</v>
          </cell>
          <cell r="O58">
            <v>184.68128000000002</v>
          </cell>
        </row>
        <row r="59">
          <cell r="B59" t="str">
            <v>Burrow Beck</v>
          </cell>
          <cell r="C59" t="str">
            <v>Lancaster</v>
          </cell>
          <cell r="D59" t="str">
            <v>Heysham GSP</v>
          </cell>
          <cell r="E59">
            <v>23</v>
          </cell>
          <cell r="F59">
            <v>3.4068299999999998</v>
          </cell>
          <cell r="G59">
            <v>26.406829999999999</v>
          </cell>
          <cell r="K59" t="str">
            <v>Stretford</v>
          </cell>
          <cell r="L59" t="str">
            <v>South Manchester GSP</v>
          </cell>
          <cell r="M59">
            <v>103.5</v>
          </cell>
          <cell r="N59">
            <v>2.52</v>
          </cell>
          <cell r="O59">
            <v>106.02</v>
          </cell>
        </row>
        <row r="60">
          <cell r="B60" t="str">
            <v>Burscough Bridge</v>
          </cell>
          <cell r="C60" t="str">
            <v>Wrightington</v>
          </cell>
          <cell r="D60" t="str">
            <v>Penwortham West GSP / Stanah GSP GROUP</v>
          </cell>
          <cell r="E60">
            <v>17.5</v>
          </cell>
          <cell r="F60">
            <v>0</v>
          </cell>
          <cell r="G60">
            <v>17.5</v>
          </cell>
          <cell r="K60" t="str">
            <v>Stuart St</v>
          </cell>
          <cell r="L60" t="str">
            <v>Stalybridge GSP</v>
          </cell>
          <cell r="M60">
            <v>103.5</v>
          </cell>
          <cell r="N60">
            <v>0.3906</v>
          </cell>
          <cell r="O60">
            <v>207</v>
          </cell>
        </row>
        <row r="61">
          <cell r="B61" t="str">
            <v>Bury Town Centre</v>
          </cell>
          <cell r="C61" t="str">
            <v>Bury</v>
          </cell>
          <cell r="D61" t="str">
            <v>Kearsley 132 GSP</v>
          </cell>
          <cell r="E61">
            <v>22.863</v>
          </cell>
          <cell r="F61">
            <v>0</v>
          </cell>
          <cell r="G61">
            <v>22.863</v>
          </cell>
          <cell r="K61" t="str">
            <v>Thornton</v>
          </cell>
          <cell r="L61" t="str">
            <v>Penwortham West GSP / Stanah GSP GROUP</v>
          </cell>
          <cell r="M61">
            <v>75</v>
          </cell>
          <cell r="N61">
            <v>10.682879999999999</v>
          </cell>
          <cell r="O61">
            <v>85.682879999999997</v>
          </cell>
        </row>
        <row r="62">
          <cell r="B62" t="str">
            <v>Campbell St</v>
          </cell>
          <cell r="C62" t="str">
            <v>NA</v>
          </cell>
          <cell r="D62" t="str">
            <v>Kearsley Local 33 GSP</v>
          </cell>
          <cell r="E62">
            <v>17.5</v>
          </cell>
          <cell r="F62">
            <v>0.75600000000000001</v>
          </cell>
          <cell r="G62">
            <v>18.256</v>
          </cell>
          <cell r="K62" t="str">
            <v>Trimpell</v>
          </cell>
          <cell r="L62" t="str">
            <v>Heysham GSP</v>
          </cell>
          <cell r="M62">
            <v>23.815000000000001</v>
          </cell>
          <cell r="N62">
            <v>1.8</v>
          </cell>
          <cell r="O62">
            <v>25.615000000000002</v>
          </cell>
        </row>
        <row r="63">
          <cell r="B63" t="str">
            <v>Cannon St</v>
          </cell>
          <cell r="C63" t="str">
            <v>Red Bank</v>
          </cell>
          <cell r="D63" t="str">
            <v>Whitegate GSP</v>
          </cell>
          <cell r="E63">
            <v>36</v>
          </cell>
          <cell r="F63">
            <v>0</v>
          </cell>
          <cell r="G63">
            <v>36</v>
          </cell>
          <cell r="K63" t="str">
            <v>Ulverston</v>
          </cell>
          <cell r="L63" t="str">
            <v>Harker ENWL SGTs 1 2 3A 4 / Hutton GSP GROUP</v>
          </cell>
          <cell r="M63">
            <v>117</v>
          </cell>
          <cell r="N63">
            <v>6.9077999999999991</v>
          </cell>
          <cell r="O63">
            <v>123.90779999999999</v>
          </cell>
        </row>
        <row r="64">
          <cell r="B64" t="str">
            <v>Capontree</v>
          </cell>
          <cell r="C64" t="str">
            <v>Carlisle</v>
          </cell>
          <cell r="D64" t="str">
            <v>Harker ENWL SGTs 1 2 3A 4 / Hutton GSP GROUP</v>
          </cell>
          <cell r="E64">
            <v>22.863</v>
          </cell>
          <cell r="F64">
            <v>0</v>
          </cell>
          <cell r="G64">
            <v>22.863</v>
          </cell>
          <cell r="K64" t="str">
            <v>Vernon Park</v>
          </cell>
          <cell r="L64" t="str">
            <v>Bredbury GSP</v>
          </cell>
          <cell r="M64">
            <v>117</v>
          </cell>
          <cell r="N64">
            <v>4.1263199999999998</v>
          </cell>
          <cell r="O64">
            <v>121.12631999999999</v>
          </cell>
        </row>
        <row r="65">
          <cell r="B65" t="str">
            <v>Carleton</v>
          </cell>
          <cell r="C65" t="str">
            <v>Egremont</v>
          </cell>
          <cell r="D65" t="str">
            <v>Harker ENWL SGTs 1 2 3A 4 / Hutton GSP GROUP</v>
          </cell>
          <cell r="E65">
            <v>5</v>
          </cell>
          <cell r="F65">
            <v>3.5999999999999997E-2</v>
          </cell>
          <cell r="G65">
            <v>5.0359999999999996</v>
          </cell>
          <cell r="K65" t="str">
            <v>West Didsbury</v>
          </cell>
          <cell r="L65" t="str">
            <v>South Manchester GSP</v>
          </cell>
          <cell r="M65">
            <v>124</v>
          </cell>
          <cell r="N65">
            <v>2.2759200000000002</v>
          </cell>
          <cell r="O65">
            <v>126.27592</v>
          </cell>
        </row>
        <row r="66">
          <cell r="B66" t="str">
            <v>Carlisle North</v>
          </cell>
          <cell r="C66" t="str">
            <v>Carlisle North</v>
          </cell>
          <cell r="D66" t="str">
            <v>Harker ENWL SGTs 1 2 3A 4 / Hutton GSP GROUP</v>
          </cell>
          <cell r="E66">
            <v>24.5</v>
          </cell>
          <cell r="F66">
            <v>0.83789999999999998</v>
          </cell>
          <cell r="G66">
            <v>25.337900000000001</v>
          </cell>
          <cell r="K66" t="str">
            <v>Westhoughton</v>
          </cell>
          <cell r="L66" t="str">
            <v>Kearsley 132 GSP</v>
          </cell>
          <cell r="M66">
            <v>117</v>
          </cell>
          <cell r="N66">
            <v>0.39438000000000001</v>
          </cell>
          <cell r="O66">
            <v>117.39438</v>
          </cell>
        </row>
        <row r="67">
          <cell r="B67" t="str">
            <v>Carr St</v>
          </cell>
          <cell r="C67" t="str">
            <v>NA</v>
          </cell>
          <cell r="D67" t="str">
            <v>Kearsley Local 33 GSP</v>
          </cell>
          <cell r="E67">
            <v>22.863</v>
          </cell>
          <cell r="F67">
            <v>0</v>
          </cell>
          <cell r="G67">
            <v>22.863</v>
          </cell>
          <cell r="K67" t="str">
            <v>Wigan</v>
          </cell>
          <cell r="L67" t="str">
            <v>Washway Farm GSP / Kirkby GSP GROUP</v>
          </cell>
          <cell r="M67">
            <v>72</v>
          </cell>
          <cell r="N67">
            <v>0</v>
          </cell>
          <cell r="O67">
            <v>72</v>
          </cell>
        </row>
        <row r="68">
          <cell r="B68" t="str">
            <v>Castleton</v>
          </cell>
          <cell r="C68" t="str">
            <v>Castleton</v>
          </cell>
          <cell r="D68" t="str">
            <v>Rochdale SGTs 2 3 4</v>
          </cell>
          <cell r="E68">
            <v>22.863</v>
          </cell>
          <cell r="F68">
            <v>2.6399999999999996E-3</v>
          </cell>
          <cell r="G68">
            <v>22.865639999999999</v>
          </cell>
          <cell r="K68" t="str">
            <v>Wrightington</v>
          </cell>
          <cell r="L68" t="str">
            <v>Penwortham West GSP / Stanah GSP GROUP</v>
          </cell>
          <cell r="M68">
            <v>117</v>
          </cell>
          <cell r="N68">
            <v>3.06264</v>
          </cell>
          <cell r="O68">
            <v>120.06264</v>
          </cell>
        </row>
        <row r="69">
          <cell r="B69" t="str">
            <v>Catterall Waterworks</v>
          </cell>
          <cell r="C69" t="str">
            <v>Ribble</v>
          </cell>
          <cell r="D69" t="str">
            <v>Penwortham East GSP / Rochdale SGT 1 GROUP</v>
          </cell>
          <cell r="E69">
            <v>5</v>
          </cell>
          <cell r="F69">
            <v>0</v>
          </cell>
          <cell r="G69">
            <v>8</v>
          </cell>
        </row>
        <row r="70">
          <cell r="B70" t="str">
            <v>Cecil St</v>
          </cell>
          <cell r="C70" t="str">
            <v>Blackpool</v>
          </cell>
          <cell r="D70" t="str">
            <v>Penwortham West GSP / Stanah GSP GROUP</v>
          </cell>
          <cell r="E70">
            <v>22.31</v>
          </cell>
          <cell r="F70">
            <v>0</v>
          </cell>
          <cell r="G70">
            <v>22.31</v>
          </cell>
        </row>
        <row r="71">
          <cell r="B71" t="str">
            <v>Central Manchester</v>
          </cell>
          <cell r="C71" t="str">
            <v>Stuart St</v>
          </cell>
          <cell r="D71" t="str">
            <v>Stalybridge GSP</v>
          </cell>
          <cell r="E71">
            <v>29</v>
          </cell>
          <cell r="F71">
            <v>0</v>
          </cell>
          <cell r="G71">
            <v>29</v>
          </cell>
        </row>
        <row r="72">
          <cell r="B72" t="str">
            <v>Chadderton</v>
          </cell>
          <cell r="C72" t="str">
            <v>Chadderton</v>
          </cell>
          <cell r="D72" t="str">
            <v>Whitegate GSP</v>
          </cell>
          <cell r="E72">
            <v>38</v>
          </cell>
          <cell r="F72">
            <v>1.1396700000000002</v>
          </cell>
          <cell r="G72">
            <v>39.139670000000002</v>
          </cell>
        </row>
        <row r="73">
          <cell r="B73" t="str">
            <v>Chamberhall</v>
          </cell>
          <cell r="C73" t="str">
            <v>Bury</v>
          </cell>
          <cell r="D73" t="str">
            <v>Kearsley 132 GSP</v>
          </cell>
          <cell r="E73">
            <v>21.68</v>
          </cell>
          <cell r="F73">
            <v>0.18</v>
          </cell>
          <cell r="G73">
            <v>21.86</v>
          </cell>
        </row>
        <row r="74">
          <cell r="B74" t="str">
            <v>Chapel Wharf</v>
          </cell>
          <cell r="C74" t="str">
            <v>Frederick Rd</v>
          </cell>
          <cell r="D74" t="str">
            <v>Kearsley 132 GSP</v>
          </cell>
          <cell r="E74">
            <v>22.863</v>
          </cell>
          <cell r="F74">
            <v>1.26E-2</v>
          </cell>
          <cell r="G74">
            <v>22.875599999999999</v>
          </cell>
        </row>
        <row r="75">
          <cell r="B75" t="str">
            <v>Chassen Rd</v>
          </cell>
          <cell r="C75" t="str">
            <v>Barton</v>
          </cell>
          <cell r="D75" t="str">
            <v>Carrington ENWL SGTs 1B 2B 4 7</v>
          </cell>
          <cell r="E75">
            <v>16.600000000000001</v>
          </cell>
          <cell r="F75">
            <v>0.24407999999999999</v>
          </cell>
          <cell r="G75">
            <v>16.844080000000002</v>
          </cell>
        </row>
        <row r="76">
          <cell r="B76" t="str">
            <v>Chatsworth St</v>
          </cell>
          <cell r="C76" t="str">
            <v>Barrow &amp; Sandgate</v>
          </cell>
          <cell r="D76" t="str">
            <v>Harker ENWL SGTs 1 2 3A 4 / Hutton GSP GROUP</v>
          </cell>
          <cell r="E76">
            <v>20.100000000000001</v>
          </cell>
          <cell r="F76">
            <v>0.39600000000000002</v>
          </cell>
          <cell r="G76">
            <v>20.496000000000002</v>
          </cell>
        </row>
        <row r="77">
          <cell r="B77" t="str">
            <v>Cheadle Heath</v>
          </cell>
          <cell r="C77" t="str">
            <v>Adswood</v>
          </cell>
          <cell r="D77" t="str">
            <v>Bredbury GSP</v>
          </cell>
          <cell r="E77">
            <v>17.5</v>
          </cell>
          <cell r="F77">
            <v>0.88200000000000001</v>
          </cell>
          <cell r="G77">
            <v>18.382000000000001</v>
          </cell>
        </row>
        <row r="78">
          <cell r="B78" t="str">
            <v>Cheadle Hulme</v>
          </cell>
          <cell r="C78" t="str">
            <v>Adswood</v>
          </cell>
          <cell r="D78" t="str">
            <v>Bredbury GSP</v>
          </cell>
          <cell r="E78">
            <v>22.863</v>
          </cell>
          <cell r="F78">
            <v>0</v>
          </cell>
          <cell r="G78">
            <v>22.863</v>
          </cell>
        </row>
        <row r="79">
          <cell r="B79" t="str">
            <v>Cheetham Hill</v>
          </cell>
          <cell r="C79" t="str">
            <v>Agecroft</v>
          </cell>
          <cell r="D79" t="str">
            <v>Kearsley 132 GSP</v>
          </cell>
          <cell r="E79">
            <v>18.290456527927343</v>
          </cell>
          <cell r="F79">
            <v>0</v>
          </cell>
          <cell r="G79">
            <v>18.290456527927343</v>
          </cell>
        </row>
        <row r="80">
          <cell r="B80" t="str">
            <v>Chester Rd T11 &amp; T12</v>
          </cell>
          <cell r="C80" t="str">
            <v>Stretford</v>
          </cell>
          <cell r="D80" t="str">
            <v>South Manchester GSP</v>
          </cell>
          <cell r="E80">
            <v>16</v>
          </cell>
          <cell r="F80">
            <v>0</v>
          </cell>
          <cell r="G80">
            <v>16</v>
          </cell>
        </row>
        <row r="81">
          <cell r="B81" t="str">
            <v>Chester Rd T13</v>
          </cell>
          <cell r="C81" t="str">
            <v>Stretford</v>
          </cell>
          <cell r="D81" t="str">
            <v>South Manchester GSP</v>
          </cell>
          <cell r="E81">
            <v>13.25</v>
          </cell>
          <cell r="F81">
            <v>0</v>
          </cell>
          <cell r="G81">
            <v>13.25</v>
          </cell>
        </row>
        <row r="82">
          <cell r="B82" t="str">
            <v>Chorley South</v>
          </cell>
          <cell r="C82" t="str">
            <v>Wrightington</v>
          </cell>
          <cell r="D82" t="str">
            <v>Penwortham West GSP / Stanah GSP GROUP</v>
          </cell>
          <cell r="E82">
            <v>17.5</v>
          </cell>
          <cell r="F82">
            <v>0</v>
          </cell>
          <cell r="G82">
            <v>17.5</v>
          </cell>
        </row>
        <row r="83">
          <cell r="B83" t="str">
            <v>Chorlton</v>
          </cell>
          <cell r="C83" t="str">
            <v>West Didsbury</v>
          </cell>
          <cell r="D83" t="str">
            <v>South Manchester GSP</v>
          </cell>
          <cell r="E83">
            <v>12</v>
          </cell>
          <cell r="F83">
            <v>0</v>
          </cell>
          <cell r="G83">
            <v>12</v>
          </cell>
        </row>
        <row r="84">
          <cell r="B84" t="str">
            <v>Church</v>
          </cell>
          <cell r="C84" t="str">
            <v>Huncoat</v>
          </cell>
          <cell r="D84" t="str">
            <v>Padiham GSP</v>
          </cell>
          <cell r="E84">
            <v>7</v>
          </cell>
          <cell r="F84">
            <v>0</v>
          </cell>
          <cell r="G84">
            <v>12</v>
          </cell>
        </row>
        <row r="85">
          <cell r="B85" t="str">
            <v>Circle Sq</v>
          </cell>
          <cell r="C85" t="str">
            <v>Longsight</v>
          </cell>
          <cell r="D85" t="str">
            <v>Bredbury GSP</v>
          </cell>
          <cell r="E85">
            <v>22.86</v>
          </cell>
          <cell r="F85">
            <v>0</v>
          </cell>
          <cell r="G85">
            <v>22.86</v>
          </cell>
        </row>
        <row r="86">
          <cell r="B86" t="str">
            <v>Clarendon Rd</v>
          </cell>
          <cell r="C86" t="str">
            <v>Blackburn</v>
          </cell>
          <cell r="D86" t="str">
            <v>Penwortham East GSP / Rochdale SGT 1 GROUP</v>
          </cell>
          <cell r="E86">
            <v>22.863</v>
          </cell>
          <cell r="F86">
            <v>0</v>
          </cell>
          <cell r="G86">
            <v>22.863</v>
          </cell>
        </row>
        <row r="87">
          <cell r="B87" t="str">
            <v>Claughton</v>
          </cell>
          <cell r="C87" t="str">
            <v>Lancaster</v>
          </cell>
          <cell r="D87" t="str">
            <v>Heysham GSP</v>
          </cell>
          <cell r="E87">
            <v>4</v>
          </cell>
          <cell r="F87">
            <v>0</v>
          </cell>
          <cell r="G87">
            <v>4</v>
          </cell>
        </row>
        <row r="88">
          <cell r="B88" t="str">
            <v>Cleveleys</v>
          </cell>
          <cell r="C88" t="str">
            <v>Bispham</v>
          </cell>
          <cell r="D88" t="str">
            <v>Penwortham West GSP / Stanah GSP GROUP</v>
          </cell>
          <cell r="E88">
            <v>17.5</v>
          </cell>
          <cell r="F88">
            <v>0</v>
          </cell>
          <cell r="G88">
            <v>17.5</v>
          </cell>
        </row>
        <row r="89">
          <cell r="B89" t="str">
            <v>Clifton Junction</v>
          </cell>
          <cell r="C89" t="str">
            <v>NA</v>
          </cell>
          <cell r="D89" t="str">
            <v>Kearsley Local 33 GSP</v>
          </cell>
          <cell r="E89">
            <v>17.5</v>
          </cell>
          <cell r="F89">
            <v>0.91979999999999995</v>
          </cell>
          <cell r="G89">
            <v>18.419799999999999</v>
          </cell>
        </row>
        <row r="90">
          <cell r="B90" t="str">
            <v>Clover Hill</v>
          </cell>
          <cell r="C90" t="str">
            <v>Nelson</v>
          </cell>
          <cell r="D90" t="str">
            <v>Padiham GSP</v>
          </cell>
          <cell r="E90">
            <v>19.399999999999999</v>
          </cell>
          <cell r="F90">
            <v>9.4799999999999995E-2</v>
          </cell>
          <cell r="G90">
            <v>19.494799999999998</v>
          </cell>
        </row>
        <row r="91">
          <cell r="B91" t="str">
            <v>Cog Lane</v>
          </cell>
          <cell r="C91" t="str">
            <v>Huncoat</v>
          </cell>
          <cell r="D91" t="str">
            <v>Padiham GSP</v>
          </cell>
          <cell r="E91">
            <v>27.075101009858138</v>
          </cell>
          <cell r="F91">
            <v>5.9999999999999995E-4</v>
          </cell>
          <cell r="G91">
            <v>27.075701009858136</v>
          </cell>
        </row>
        <row r="92">
          <cell r="B92" t="str">
            <v>Coniston</v>
          </cell>
          <cell r="C92" t="str">
            <v>Ulverston</v>
          </cell>
          <cell r="D92" t="str">
            <v>Harker ENWL SGTs 1 2 3A 4 / Hutton GSP GROUP</v>
          </cell>
          <cell r="E92">
            <v>1.8</v>
          </cell>
          <cell r="F92">
            <v>0.11339999999999999</v>
          </cell>
          <cell r="G92">
            <v>1.9134</v>
          </cell>
        </row>
        <row r="93">
          <cell r="B93" t="str">
            <v>Copse Rd</v>
          </cell>
          <cell r="C93" t="str">
            <v>Thornton</v>
          </cell>
          <cell r="D93" t="str">
            <v>Penwortham West GSP / Stanah GSP GROUP</v>
          </cell>
          <cell r="E93">
            <v>22.863</v>
          </cell>
          <cell r="F93">
            <v>5.67</v>
          </cell>
          <cell r="G93">
            <v>28.533000000000001</v>
          </cell>
        </row>
        <row r="94">
          <cell r="B94" t="str">
            <v>Cox Green</v>
          </cell>
          <cell r="C94" t="str">
            <v>Bolton</v>
          </cell>
          <cell r="D94" t="str">
            <v>Kearsley 132 GSP</v>
          </cell>
          <cell r="E94">
            <v>16.7</v>
          </cell>
          <cell r="F94">
            <v>7.3295999999999995E-3</v>
          </cell>
          <cell r="G94">
            <v>16.707329599999998</v>
          </cell>
        </row>
        <row r="95">
          <cell r="B95" t="str">
            <v>Craggs Row &amp; Bushell St</v>
          </cell>
          <cell r="C95" t="str">
            <v>Preston East</v>
          </cell>
          <cell r="D95" t="str">
            <v>Penwortham East GSP / Rochdale SGT 1 GROUP</v>
          </cell>
          <cell r="E95">
            <v>22.86</v>
          </cell>
          <cell r="F95">
            <v>0</v>
          </cell>
          <cell r="G95">
            <v>22.86</v>
          </cell>
        </row>
        <row r="96">
          <cell r="B96" t="str">
            <v>Crown Lane</v>
          </cell>
          <cell r="C96" t="str">
            <v>Westhoughton</v>
          </cell>
          <cell r="D96" t="str">
            <v>Kearsley 132 GSP</v>
          </cell>
          <cell r="E96">
            <v>20.6</v>
          </cell>
          <cell r="F96">
            <v>0</v>
          </cell>
          <cell r="G96">
            <v>20.6</v>
          </cell>
        </row>
        <row r="97">
          <cell r="B97" t="str">
            <v>Culcheth</v>
          </cell>
          <cell r="C97" t="str">
            <v>Golborne</v>
          </cell>
          <cell r="D97" t="str">
            <v>Bold</v>
          </cell>
          <cell r="E97">
            <v>12</v>
          </cell>
          <cell r="F97">
            <v>0</v>
          </cell>
          <cell r="G97">
            <v>12</v>
          </cell>
        </row>
        <row r="98">
          <cell r="B98" t="str">
            <v>Cutacre</v>
          </cell>
          <cell r="C98" t="str">
            <v>NA</v>
          </cell>
          <cell r="D98" t="str">
            <v>Kearsley Local 33 GSP</v>
          </cell>
          <cell r="E98">
            <v>23</v>
          </cell>
          <cell r="F98">
            <v>0</v>
          </cell>
          <cell r="G98">
            <v>23</v>
          </cell>
        </row>
        <row r="99">
          <cell r="B99" t="str">
            <v>Deansgate</v>
          </cell>
          <cell r="C99" t="str">
            <v>Bloom Street</v>
          </cell>
          <cell r="D99" t="str">
            <v>South Manchester GSP</v>
          </cell>
          <cell r="E99">
            <v>20.170000000000002</v>
          </cell>
          <cell r="F99">
            <v>0</v>
          </cell>
          <cell r="G99">
            <v>20.170000000000002</v>
          </cell>
        </row>
        <row r="100">
          <cell r="B100" t="str">
            <v>Denton East</v>
          </cell>
          <cell r="C100" t="str">
            <v>Droylsden</v>
          </cell>
          <cell r="D100" t="str">
            <v>Stalybridge GSP</v>
          </cell>
          <cell r="E100">
            <v>22.863</v>
          </cell>
          <cell r="F100">
            <v>9.4500000000000001E-2</v>
          </cell>
          <cell r="G100">
            <v>22.9575</v>
          </cell>
        </row>
        <row r="101">
          <cell r="B101" t="str">
            <v>Denton West</v>
          </cell>
          <cell r="C101" t="str">
            <v>Droylsden</v>
          </cell>
          <cell r="D101" t="str">
            <v>Stalybridge GSP</v>
          </cell>
          <cell r="E101">
            <v>22.863</v>
          </cell>
          <cell r="F101">
            <v>0</v>
          </cell>
          <cell r="G101">
            <v>22.863</v>
          </cell>
        </row>
        <row r="102">
          <cell r="B102" t="str">
            <v>Dickinson St</v>
          </cell>
          <cell r="C102" t="str">
            <v>Bloom Street</v>
          </cell>
          <cell r="D102" t="str">
            <v>South Manchester GSP</v>
          </cell>
          <cell r="E102">
            <v>31.5</v>
          </cell>
          <cell r="F102">
            <v>0</v>
          </cell>
          <cell r="G102">
            <v>31.5</v>
          </cell>
        </row>
        <row r="103">
          <cell r="B103" t="str">
            <v>Didsbury</v>
          </cell>
          <cell r="C103" t="str">
            <v>West Didsbury</v>
          </cell>
          <cell r="D103" t="str">
            <v>South Manchester GSP</v>
          </cell>
          <cell r="E103">
            <v>22.863</v>
          </cell>
          <cell r="F103">
            <v>0</v>
          </cell>
          <cell r="G103">
            <v>22.863</v>
          </cell>
        </row>
        <row r="104">
          <cell r="B104" t="str">
            <v>Dodgson Rd</v>
          </cell>
          <cell r="C104" t="str">
            <v>Preston East</v>
          </cell>
          <cell r="D104" t="str">
            <v>Penwortham East GSP / Rochdale SGT 1 GROUP</v>
          </cell>
          <cell r="E104">
            <v>22.863</v>
          </cell>
          <cell r="F104">
            <v>0</v>
          </cell>
          <cell r="G104">
            <v>22.863</v>
          </cell>
        </row>
        <row r="105">
          <cell r="B105" t="str">
            <v>Douglas St</v>
          </cell>
          <cell r="C105" t="str">
            <v>Ribble</v>
          </cell>
          <cell r="D105" t="str">
            <v>Penwortham East GSP / Rochdale SGT 1 GROUP</v>
          </cell>
          <cell r="E105">
            <v>20.84</v>
          </cell>
          <cell r="F105">
            <v>1.4490000000000001</v>
          </cell>
          <cell r="G105">
            <v>22.289000000000001</v>
          </cell>
        </row>
        <row r="106">
          <cell r="B106" t="str">
            <v>Droylsden East</v>
          </cell>
          <cell r="C106" t="str">
            <v>Droylsden</v>
          </cell>
          <cell r="D106" t="str">
            <v>Stalybridge GSP</v>
          </cell>
          <cell r="E106">
            <v>19.62</v>
          </cell>
          <cell r="F106">
            <v>0</v>
          </cell>
          <cell r="G106">
            <v>19.62</v>
          </cell>
        </row>
        <row r="107">
          <cell r="B107" t="str">
            <v>Dukinfield</v>
          </cell>
          <cell r="C107" t="str">
            <v>Hyde</v>
          </cell>
          <cell r="D107" t="str">
            <v>Stalybridge GSP</v>
          </cell>
          <cell r="E107">
            <v>22.863</v>
          </cell>
          <cell r="F107">
            <v>0.39689999999999998</v>
          </cell>
          <cell r="G107">
            <v>23.259899999999998</v>
          </cell>
        </row>
        <row r="108">
          <cell r="B108" t="str">
            <v>Dumers Lane</v>
          </cell>
          <cell r="C108" t="str">
            <v>Bury</v>
          </cell>
          <cell r="D108" t="str">
            <v>Kearsley 132 GSP</v>
          </cell>
          <cell r="E108">
            <v>20.5</v>
          </cell>
          <cell r="F108">
            <v>0.67032000000000003</v>
          </cell>
          <cell r="G108">
            <v>21.17032</v>
          </cell>
        </row>
        <row r="109">
          <cell r="B109" t="str">
            <v>Dumplington</v>
          </cell>
          <cell r="C109" t="str">
            <v>Barton</v>
          </cell>
          <cell r="D109" t="str">
            <v>Carrington ENWL SGTs 1B 2B 4 7</v>
          </cell>
          <cell r="E109">
            <v>34</v>
          </cell>
          <cell r="F109">
            <v>0</v>
          </cell>
          <cell r="G109">
            <v>34</v>
          </cell>
        </row>
        <row r="110">
          <cell r="B110" t="str">
            <v>Eastlands</v>
          </cell>
          <cell r="C110" t="str">
            <v>Stuart St</v>
          </cell>
          <cell r="D110" t="str">
            <v>Stalybridge GSP</v>
          </cell>
          <cell r="E110">
            <v>22.863</v>
          </cell>
          <cell r="F110">
            <v>0</v>
          </cell>
          <cell r="G110">
            <v>22.863</v>
          </cell>
        </row>
        <row r="111">
          <cell r="B111" t="str">
            <v>Easton</v>
          </cell>
          <cell r="C111" t="str">
            <v>Spadeadam 11/33kV</v>
          </cell>
          <cell r="D111" t="str">
            <v>Harker ENWL SGTs 1 2 3A 4 / Hutton GSP GROUP</v>
          </cell>
          <cell r="E111">
            <v>1.7</v>
          </cell>
          <cell r="F111">
            <v>3.15E-2</v>
          </cell>
          <cell r="G111">
            <v>1.7315</v>
          </cell>
        </row>
        <row r="112">
          <cell r="B112" t="str">
            <v>Egremont</v>
          </cell>
          <cell r="C112" t="str">
            <v>Egremont</v>
          </cell>
          <cell r="D112" t="str">
            <v>Harker ENWL SGTs 1 2 3A 4 / Hutton GSP GROUP</v>
          </cell>
          <cell r="E112">
            <v>15</v>
          </cell>
          <cell r="F112">
            <v>0.14615999999999998</v>
          </cell>
          <cell r="G112">
            <v>15.14616</v>
          </cell>
        </row>
        <row r="113">
          <cell r="B113" t="str">
            <v>Embleton</v>
          </cell>
          <cell r="C113" t="str">
            <v>Stainburn &amp; Siddick</v>
          </cell>
          <cell r="D113" t="str">
            <v>Harker ENWL SGTs 1 2 3A 4 / Hutton GSP GROUP</v>
          </cell>
          <cell r="E113">
            <v>15.242000000000001</v>
          </cell>
          <cell r="F113">
            <v>0.12</v>
          </cell>
          <cell r="G113">
            <v>15.362</v>
          </cell>
        </row>
        <row r="114">
          <cell r="B114" t="str">
            <v>Exchange St</v>
          </cell>
          <cell r="C114" t="str">
            <v>Lower Darwen</v>
          </cell>
          <cell r="D114" t="str">
            <v>Penwortham East GSP / Rochdale SGT 1 GROUP</v>
          </cell>
          <cell r="E114">
            <v>17.5</v>
          </cell>
          <cell r="F114">
            <v>0</v>
          </cell>
          <cell r="G114">
            <v>17.5</v>
          </cell>
        </row>
        <row r="115">
          <cell r="B115" t="str">
            <v>Failsworth</v>
          </cell>
          <cell r="C115" t="str">
            <v>Chadderton</v>
          </cell>
          <cell r="D115" t="str">
            <v>Whitegate GSP</v>
          </cell>
          <cell r="E115">
            <v>22.863</v>
          </cell>
          <cell r="F115">
            <v>1.323</v>
          </cell>
          <cell r="G115">
            <v>24.186</v>
          </cell>
        </row>
        <row r="116">
          <cell r="B116" t="str">
            <v>Fallowfield</v>
          </cell>
          <cell r="C116" t="str">
            <v>West Didsbury</v>
          </cell>
          <cell r="D116" t="str">
            <v>South Manchester GSP</v>
          </cell>
          <cell r="E116">
            <v>22.863</v>
          </cell>
          <cell r="F116">
            <v>0</v>
          </cell>
          <cell r="G116">
            <v>22.863</v>
          </cell>
        </row>
        <row r="117">
          <cell r="B117" t="str">
            <v>Farnworth</v>
          </cell>
          <cell r="C117" t="str">
            <v>NA</v>
          </cell>
          <cell r="D117" t="str">
            <v>Kearsley Local 33 GSP</v>
          </cell>
          <cell r="E117">
            <v>23</v>
          </cell>
          <cell r="F117">
            <v>0</v>
          </cell>
          <cell r="G117">
            <v>23</v>
          </cell>
        </row>
        <row r="118">
          <cell r="B118" t="str">
            <v>Feniscowles</v>
          </cell>
          <cell r="C118" t="str">
            <v>Lower Darwen</v>
          </cell>
          <cell r="D118" t="str">
            <v>Penwortham East GSP / Rochdale SGT 1 GROUP</v>
          </cell>
          <cell r="E118">
            <v>12</v>
          </cell>
          <cell r="F118">
            <v>0</v>
          </cell>
          <cell r="G118">
            <v>12</v>
          </cell>
        </row>
        <row r="119">
          <cell r="B119" t="str">
            <v>Ferodo</v>
          </cell>
          <cell r="C119" t="str">
            <v>New Mills</v>
          </cell>
          <cell r="D119" t="str">
            <v>Stalybridge GSP</v>
          </cell>
          <cell r="E119">
            <v>16.54</v>
          </cell>
          <cell r="F119">
            <v>0</v>
          </cell>
          <cell r="G119">
            <v>16.54</v>
          </cell>
        </row>
        <row r="120">
          <cell r="B120" t="str">
            <v>Flat Lane</v>
          </cell>
          <cell r="C120" t="str">
            <v>Padiham</v>
          </cell>
          <cell r="D120" t="str">
            <v>Padiham GSP</v>
          </cell>
          <cell r="E120">
            <v>4.5</v>
          </cell>
          <cell r="F120">
            <v>0.1404</v>
          </cell>
          <cell r="G120">
            <v>4.6403999999999996</v>
          </cell>
        </row>
        <row r="121">
          <cell r="B121" t="str">
            <v>Frederick Rd</v>
          </cell>
          <cell r="C121" t="str">
            <v>Frederick Rd</v>
          </cell>
          <cell r="D121" t="str">
            <v>Kearsley 132 GSP</v>
          </cell>
          <cell r="E121">
            <v>20.5</v>
          </cell>
          <cell r="F121">
            <v>0</v>
          </cell>
          <cell r="G121">
            <v>20.5</v>
          </cell>
        </row>
        <row r="122">
          <cell r="B122" t="str">
            <v>Fusehill</v>
          </cell>
          <cell r="C122" t="str">
            <v>Carlisle</v>
          </cell>
          <cell r="D122" t="str">
            <v>Harker ENWL SGTs 1 2 3A 4 / Hutton GSP GROUP</v>
          </cell>
          <cell r="E122">
            <v>20.5</v>
          </cell>
          <cell r="F122">
            <v>2.4E-2</v>
          </cell>
          <cell r="G122">
            <v>20.524000000000001</v>
          </cell>
        </row>
        <row r="123">
          <cell r="B123" t="str">
            <v>Gale</v>
          </cell>
          <cell r="C123" t="str">
            <v>Belfield</v>
          </cell>
          <cell r="D123" t="str">
            <v>Rochdale SGTs 2 3 4</v>
          </cell>
          <cell r="E123">
            <v>22.863</v>
          </cell>
          <cell r="F123">
            <v>0</v>
          </cell>
          <cell r="G123">
            <v>22.863</v>
          </cell>
        </row>
        <row r="124">
          <cell r="B124" t="str">
            <v>Garstang</v>
          </cell>
          <cell r="C124" t="str">
            <v>Thornton</v>
          </cell>
          <cell r="D124" t="str">
            <v>Penwortham West GSP / Stanah GSP GROUP</v>
          </cell>
          <cell r="E124">
            <v>19.600000000000001</v>
          </cell>
          <cell r="F124">
            <v>0.54600000000000004</v>
          </cell>
          <cell r="G124">
            <v>20.146000000000001</v>
          </cell>
        </row>
        <row r="125">
          <cell r="B125" t="str">
            <v>Gatley</v>
          </cell>
          <cell r="C125" t="str">
            <v>Moss Nook</v>
          </cell>
          <cell r="D125" t="str">
            <v>South Manchester GSP</v>
          </cell>
          <cell r="E125">
            <v>10</v>
          </cell>
          <cell r="F125">
            <v>0</v>
          </cell>
          <cell r="G125">
            <v>10</v>
          </cell>
        </row>
        <row r="126">
          <cell r="B126" t="str">
            <v>Gidlow</v>
          </cell>
          <cell r="C126" t="str">
            <v>Wigan</v>
          </cell>
          <cell r="D126" t="str">
            <v>Washway Farm GSP / Kirkby GSP GROUP</v>
          </cell>
          <cell r="E126">
            <v>22.863</v>
          </cell>
          <cell r="F126">
            <v>0</v>
          </cell>
          <cell r="G126">
            <v>22.863</v>
          </cell>
        </row>
        <row r="127">
          <cell r="B127" t="str">
            <v>Gillsrow</v>
          </cell>
          <cell r="C127" t="str">
            <v>Penrith &amp; Shap</v>
          </cell>
          <cell r="D127" t="str">
            <v>Harker ENWL SGTs 1 2 3A 4 / Hutton GSP GROUP</v>
          </cell>
          <cell r="E127">
            <v>5.3</v>
          </cell>
          <cell r="F127">
            <v>0.27254400000000001</v>
          </cell>
          <cell r="G127">
            <v>5.5725439999999997</v>
          </cell>
        </row>
        <row r="128">
          <cell r="B128" t="str">
            <v>Glaxo</v>
          </cell>
          <cell r="C128" t="str">
            <v>Ulverston</v>
          </cell>
          <cell r="D128" t="str">
            <v>Harker ENWL SGTs 1 2 3A 4 / Hutton GSP GROUP</v>
          </cell>
          <cell r="E128">
            <v>12.05</v>
          </cell>
          <cell r="F128">
            <v>0</v>
          </cell>
          <cell r="G128">
            <v>12.05</v>
          </cell>
        </row>
        <row r="129">
          <cell r="B129" t="str">
            <v>Glossop</v>
          </cell>
          <cell r="C129" t="str">
            <v>Hyde</v>
          </cell>
          <cell r="D129" t="str">
            <v>Stalybridge GSP</v>
          </cell>
          <cell r="E129">
            <v>22.863</v>
          </cell>
          <cell r="F129">
            <v>0</v>
          </cell>
          <cell r="G129">
            <v>22.863</v>
          </cell>
        </row>
        <row r="130">
          <cell r="B130" t="str">
            <v>Golborne</v>
          </cell>
          <cell r="C130" t="str">
            <v>Golborne</v>
          </cell>
          <cell r="D130" t="str">
            <v>Bold</v>
          </cell>
          <cell r="E130">
            <v>32</v>
          </cell>
          <cell r="F130">
            <v>0</v>
          </cell>
          <cell r="G130">
            <v>32</v>
          </cell>
        </row>
        <row r="131">
          <cell r="B131" t="str">
            <v>Gowhole</v>
          </cell>
          <cell r="C131" t="str">
            <v>New Mills</v>
          </cell>
          <cell r="D131" t="str">
            <v>Stalybridge GSP</v>
          </cell>
          <cell r="E131">
            <v>22.863</v>
          </cell>
          <cell r="F131">
            <v>0.71729999999999994</v>
          </cell>
          <cell r="G131">
            <v>23.580300000000001</v>
          </cell>
        </row>
        <row r="132">
          <cell r="B132" t="str">
            <v>Grane Rd &amp; Prinny Hill</v>
          </cell>
          <cell r="C132" t="str">
            <v>Rossendale</v>
          </cell>
          <cell r="D132" t="str">
            <v>Padiham GSP</v>
          </cell>
          <cell r="E132">
            <v>17.5</v>
          </cell>
          <cell r="F132">
            <v>0</v>
          </cell>
          <cell r="G132">
            <v>17.5</v>
          </cell>
        </row>
        <row r="133">
          <cell r="B133" t="str">
            <v>Grange</v>
          </cell>
          <cell r="C133" t="str">
            <v>Ulverston</v>
          </cell>
          <cell r="D133" t="str">
            <v>Harker ENWL SGTs 1 2 3A 4 / Hutton GSP GROUP</v>
          </cell>
          <cell r="E133">
            <v>13</v>
          </cell>
          <cell r="F133">
            <v>2.1599999999999998E-2</v>
          </cell>
          <cell r="G133">
            <v>13.021599999999999</v>
          </cell>
        </row>
        <row r="134">
          <cell r="B134" t="str">
            <v>Great Harwood</v>
          </cell>
          <cell r="C134" t="str">
            <v>Huncoat</v>
          </cell>
          <cell r="D134" t="str">
            <v>Padiham GSP</v>
          </cell>
          <cell r="E134">
            <v>18.88</v>
          </cell>
          <cell r="F134">
            <v>2.1599999999999998E-2</v>
          </cell>
          <cell r="G134">
            <v>18.901599999999998</v>
          </cell>
        </row>
        <row r="135">
          <cell r="B135" t="str">
            <v>Green Lane (Altrincham)</v>
          </cell>
          <cell r="C135" t="str">
            <v>Altrincham</v>
          </cell>
          <cell r="D135" t="str">
            <v>Carrington ENWL SGTs 1B 2B 4 7</v>
          </cell>
          <cell r="E135">
            <v>22.863</v>
          </cell>
          <cell r="F135">
            <v>0</v>
          </cell>
          <cell r="G135">
            <v>22.863</v>
          </cell>
        </row>
        <row r="136">
          <cell r="B136" t="str">
            <v>Green Lane (Hazel Grove)</v>
          </cell>
          <cell r="C136" t="str">
            <v>Hazel Grove</v>
          </cell>
          <cell r="D136" t="str">
            <v>Bredbury GSP</v>
          </cell>
          <cell r="E136">
            <v>19.399999999999999</v>
          </cell>
          <cell r="F136">
            <v>0</v>
          </cell>
          <cell r="G136">
            <v>19.399999999999999</v>
          </cell>
        </row>
        <row r="137">
          <cell r="B137" t="str">
            <v>Green St T11</v>
          </cell>
          <cell r="C137" t="str">
            <v>Wigan</v>
          </cell>
          <cell r="D137" t="str">
            <v>Washway Farm GSP / Kirkby GSP GROUP</v>
          </cell>
          <cell r="E137">
            <v>13.25</v>
          </cell>
          <cell r="F137">
            <v>0</v>
          </cell>
          <cell r="G137">
            <v>13.25</v>
          </cell>
        </row>
        <row r="138">
          <cell r="B138" t="str">
            <v>Green St T12 &amp; T13</v>
          </cell>
          <cell r="C138" t="str">
            <v>Wigan</v>
          </cell>
          <cell r="D138" t="str">
            <v>Washway Farm GSP / Kirkby GSP GROUP</v>
          </cell>
          <cell r="E138">
            <v>21.46</v>
          </cell>
          <cell r="F138">
            <v>0</v>
          </cell>
          <cell r="G138">
            <v>21.46</v>
          </cell>
        </row>
        <row r="139">
          <cell r="B139" t="str">
            <v>Greenfield</v>
          </cell>
          <cell r="C139" t="str">
            <v>Hartshead-Heyrod</v>
          </cell>
          <cell r="D139" t="str">
            <v>Stalybridge GSP</v>
          </cell>
          <cell r="E139">
            <v>23</v>
          </cell>
          <cell r="F139">
            <v>3.9E-2</v>
          </cell>
          <cell r="G139">
            <v>23.039000000000001</v>
          </cell>
        </row>
        <row r="140">
          <cell r="B140" t="str">
            <v>Greenhill</v>
          </cell>
          <cell r="C140" t="str">
            <v>Greenhill</v>
          </cell>
          <cell r="D140" t="str">
            <v>Whitegate GSP</v>
          </cell>
          <cell r="E140">
            <v>42</v>
          </cell>
          <cell r="F140">
            <v>0</v>
          </cell>
          <cell r="G140">
            <v>42</v>
          </cell>
        </row>
        <row r="141">
          <cell r="B141" t="str">
            <v>Griffin</v>
          </cell>
          <cell r="C141" t="str">
            <v>Lower Darwen</v>
          </cell>
          <cell r="D141" t="str">
            <v>Penwortham East GSP / Rochdale SGT 1 GROUP</v>
          </cell>
          <cell r="E141">
            <v>22.86</v>
          </cell>
          <cell r="F141">
            <v>0</v>
          </cell>
          <cell r="G141">
            <v>22.86</v>
          </cell>
        </row>
        <row r="142">
          <cell r="B142" t="str">
            <v>Hadfield</v>
          </cell>
          <cell r="C142" t="str">
            <v>Hyde</v>
          </cell>
          <cell r="D142" t="str">
            <v>Stalybridge GSP</v>
          </cell>
          <cell r="E142">
            <v>22.863</v>
          </cell>
          <cell r="F142">
            <v>0.23579999999999998</v>
          </cell>
          <cell r="G142">
            <v>23.098800000000001</v>
          </cell>
        </row>
        <row r="143">
          <cell r="B143" t="str">
            <v>Hall Cross</v>
          </cell>
          <cell r="C143" t="str">
            <v>Peel</v>
          </cell>
          <cell r="D143" t="str">
            <v>Penwortham West GSP / Stanah GSP GROUP</v>
          </cell>
          <cell r="E143">
            <v>22.863</v>
          </cell>
          <cell r="F143">
            <v>0.75600000000000001</v>
          </cell>
          <cell r="G143">
            <v>23.619</v>
          </cell>
        </row>
        <row r="144">
          <cell r="B144" t="str">
            <v>Handforth</v>
          </cell>
          <cell r="C144" t="str">
            <v>Moss Nook</v>
          </cell>
          <cell r="D144" t="str">
            <v>South Manchester GSP</v>
          </cell>
          <cell r="E144">
            <v>22.863</v>
          </cell>
          <cell r="F144">
            <v>1.9800000000000002E-2</v>
          </cell>
          <cell r="G144">
            <v>22.8828</v>
          </cell>
        </row>
        <row r="145">
          <cell r="B145" t="str">
            <v>Hanging Bridge</v>
          </cell>
          <cell r="C145" t="str">
            <v>Wrightington</v>
          </cell>
          <cell r="D145" t="str">
            <v>Penwortham West GSP / Stanah GSP GROUP</v>
          </cell>
          <cell r="E145">
            <v>8</v>
          </cell>
          <cell r="F145">
            <v>0.54</v>
          </cell>
          <cell r="G145">
            <v>8.5399999999999991</v>
          </cell>
        </row>
        <row r="146">
          <cell r="B146" t="str">
            <v>Hareholme</v>
          </cell>
          <cell r="C146" t="str">
            <v>Rossendale</v>
          </cell>
          <cell r="D146" t="str">
            <v>Padiham GSP</v>
          </cell>
          <cell r="E146">
            <v>22.863</v>
          </cell>
          <cell r="F146">
            <v>0.34032000000000001</v>
          </cell>
          <cell r="G146">
            <v>23.203319999999998</v>
          </cell>
        </row>
        <row r="147">
          <cell r="B147" t="str">
            <v>Harpurhey</v>
          </cell>
          <cell r="C147" t="str">
            <v>Red Bank</v>
          </cell>
          <cell r="D147" t="str">
            <v>Whitegate GSP</v>
          </cell>
          <cell r="E147">
            <v>22.86</v>
          </cell>
          <cell r="F147">
            <v>0</v>
          </cell>
          <cell r="G147">
            <v>22.86</v>
          </cell>
        </row>
        <row r="148">
          <cell r="B148" t="str">
            <v>Harwood</v>
          </cell>
          <cell r="C148" t="str">
            <v>Bolton</v>
          </cell>
          <cell r="D148" t="str">
            <v>Kearsley 132 GSP</v>
          </cell>
          <cell r="E148">
            <v>16.7</v>
          </cell>
          <cell r="F148">
            <v>0</v>
          </cell>
          <cell r="G148">
            <v>16.7</v>
          </cell>
        </row>
        <row r="149">
          <cell r="B149" t="str">
            <v>Hattersley</v>
          </cell>
          <cell r="C149" t="str">
            <v>Hyde</v>
          </cell>
          <cell r="D149" t="str">
            <v>Stalybridge GSP</v>
          </cell>
          <cell r="E149">
            <v>17.5</v>
          </cell>
          <cell r="F149">
            <v>0</v>
          </cell>
          <cell r="G149">
            <v>17.5</v>
          </cell>
        </row>
        <row r="150">
          <cell r="B150" t="str">
            <v>Haverthwaite</v>
          </cell>
          <cell r="C150" t="str">
            <v>Ulverston</v>
          </cell>
          <cell r="D150" t="str">
            <v>Harker ENWL SGTs 1 2 3A 4 / Hutton GSP GROUP</v>
          </cell>
          <cell r="E150">
            <v>9.5</v>
          </cell>
          <cell r="F150">
            <v>0.15984000000000001</v>
          </cell>
          <cell r="G150">
            <v>9.6598400000000009</v>
          </cell>
        </row>
        <row r="151">
          <cell r="B151" t="str">
            <v>Hawk Green</v>
          </cell>
          <cell r="C151" t="str">
            <v>Hazel Grove</v>
          </cell>
          <cell r="D151" t="str">
            <v>Bredbury GSP</v>
          </cell>
          <cell r="E151">
            <v>23</v>
          </cell>
          <cell r="F151">
            <v>1E-3</v>
          </cell>
          <cell r="G151">
            <v>23.001000000000001</v>
          </cell>
        </row>
        <row r="152">
          <cell r="B152" t="str">
            <v>Haydock</v>
          </cell>
          <cell r="C152" t="str">
            <v>Golborne</v>
          </cell>
          <cell r="D152" t="str">
            <v>Bold</v>
          </cell>
          <cell r="E152">
            <v>32</v>
          </cell>
          <cell r="F152">
            <v>2.5514999999999999</v>
          </cell>
          <cell r="G152">
            <v>34.551499999999997</v>
          </cell>
        </row>
        <row r="153">
          <cell r="B153" t="str">
            <v>HDA No1 &amp; HDA No2</v>
          </cell>
          <cell r="C153" t="str">
            <v>Stainburn &amp; Siddick</v>
          </cell>
          <cell r="D153" t="str">
            <v>Harker ENWL SGTs 1 2 3A 4 / Hutton GSP GROUP</v>
          </cell>
          <cell r="E153">
            <v>20.78</v>
          </cell>
          <cell r="F153">
            <v>6.4345799999999995</v>
          </cell>
          <cell r="G153">
            <v>27.214580000000002</v>
          </cell>
        </row>
        <row r="154">
          <cell r="B154" t="str">
            <v>Heady Hill</v>
          </cell>
          <cell r="C154" t="str">
            <v>Castleton</v>
          </cell>
          <cell r="D154" t="str">
            <v>Rochdale SGTs 2 3 4</v>
          </cell>
          <cell r="E154">
            <v>17.5</v>
          </cell>
          <cell r="F154">
            <v>0</v>
          </cell>
          <cell r="G154">
            <v>17.5</v>
          </cell>
        </row>
        <row r="155">
          <cell r="B155" t="str">
            <v>Heap Bridge</v>
          </cell>
          <cell r="C155" t="str">
            <v>Bury</v>
          </cell>
          <cell r="D155" t="str">
            <v>Kearsley 132 GSP</v>
          </cell>
          <cell r="E155">
            <v>18.289920000000002</v>
          </cell>
          <cell r="F155">
            <v>4.7946599999999995</v>
          </cell>
          <cell r="G155">
            <v>23.084580000000003</v>
          </cell>
        </row>
        <row r="156">
          <cell r="B156" t="str">
            <v>Heasandford</v>
          </cell>
          <cell r="C156" t="str">
            <v>Burnley</v>
          </cell>
          <cell r="D156" t="str">
            <v>Rochdale SGTs 2 3 4</v>
          </cell>
          <cell r="E156">
            <v>18.29</v>
          </cell>
          <cell r="F156">
            <v>1.9498499999999999</v>
          </cell>
          <cell r="G156">
            <v>20.239850000000001</v>
          </cell>
        </row>
        <row r="157">
          <cell r="B157" t="str">
            <v>Heaton Moor</v>
          </cell>
          <cell r="C157" t="str">
            <v>Vernon Park</v>
          </cell>
          <cell r="D157" t="str">
            <v>Bredbury GSP</v>
          </cell>
          <cell r="E157">
            <v>17.5</v>
          </cell>
          <cell r="F157">
            <v>0</v>
          </cell>
          <cell r="G157">
            <v>17.5</v>
          </cell>
        </row>
        <row r="158">
          <cell r="B158" t="str">
            <v>Heaton Norris</v>
          </cell>
          <cell r="C158" t="str">
            <v>Vernon Park</v>
          </cell>
          <cell r="D158" t="str">
            <v>Bredbury GSP</v>
          </cell>
          <cell r="E158">
            <v>20.5</v>
          </cell>
          <cell r="F158">
            <v>0.72827999999999993</v>
          </cell>
          <cell r="G158">
            <v>21.228280000000002</v>
          </cell>
        </row>
        <row r="159">
          <cell r="B159" t="str">
            <v>Helwith Bridge</v>
          </cell>
          <cell r="C159" t="str">
            <v>Padiham</v>
          </cell>
          <cell r="D159" t="str">
            <v>Padiham GSP</v>
          </cell>
          <cell r="E159">
            <v>4</v>
          </cell>
          <cell r="F159">
            <v>0</v>
          </cell>
          <cell r="G159">
            <v>4</v>
          </cell>
        </row>
        <row r="160">
          <cell r="B160" t="str">
            <v>Hensingham</v>
          </cell>
          <cell r="C160" t="str">
            <v>Egremont</v>
          </cell>
          <cell r="D160" t="str">
            <v>Harker ENWL SGTs 1 2 3A 4 / Hutton GSP GROUP</v>
          </cell>
          <cell r="E160">
            <v>22.863</v>
          </cell>
          <cell r="F160">
            <v>0</v>
          </cell>
          <cell r="G160">
            <v>22.863</v>
          </cell>
        </row>
        <row r="161">
          <cell r="B161" t="str">
            <v>Heyrod</v>
          </cell>
          <cell r="C161" t="str">
            <v>Hartshead-Heyrod</v>
          </cell>
          <cell r="D161" t="str">
            <v>Stalybridge GSP</v>
          </cell>
          <cell r="E161">
            <v>22.863</v>
          </cell>
          <cell r="F161">
            <v>0</v>
          </cell>
          <cell r="G161">
            <v>22.863</v>
          </cell>
        </row>
        <row r="162">
          <cell r="B162" t="str">
            <v>Heyside</v>
          </cell>
          <cell r="C162" t="str">
            <v>Royton</v>
          </cell>
          <cell r="D162" t="str">
            <v>Whitegate GSP</v>
          </cell>
          <cell r="E162">
            <v>22.863</v>
          </cell>
          <cell r="F162">
            <v>0</v>
          </cell>
          <cell r="G162">
            <v>22.863</v>
          </cell>
        </row>
        <row r="163">
          <cell r="B163" t="str">
            <v>Heywood</v>
          </cell>
          <cell r="C163" t="str">
            <v>Castleton</v>
          </cell>
          <cell r="D163" t="str">
            <v>Rochdale SGTs 2 3 4</v>
          </cell>
          <cell r="E163">
            <v>20.291</v>
          </cell>
          <cell r="F163">
            <v>0</v>
          </cell>
          <cell r="G163">
            <v>20.291</v>
          </cell>
        </row>
        <row r="164">
          <cell r="B164" t="str">
            <v>Higher Mill</v>
          </cell>
          <cell r="C164" t="str">
            <v>Moss Nook</v>
          </cell>
          <cell r="D164" t="str">
            <v>South Manchester GSP</v>
          </cell>
          <cell r="E164">
            <v>20</v>
          </cell>
          <cell r="F164">
            <v>0</v>
          </cell>
          <cell r="G164">
            <v>20</v>
          </cell>
        </row>
        <row r="165">
          <cell r="B165" t="str">
            <v>Higher Walton</v>
          </cell>
          <cell r="C165" t="str">
            <v>Leyland</v>
          </cell>
          <cell r="D165" t="str">
            <v>Penwortham West GSP / Stanah GSP GROUP</v>
          </cell>
          <cell r="E165">
            <v>22.863</v>
          </cell>
          <cell r="F165">
            <v>4.0730000000000004</v>
          </cell>
          <cell r="G165">
            <v>26.936</v>
          </cell>
        </row>
        <row r="166">
          <cell r="B166" t="str">
            <v>Hill Top T11 &amp; T12</v>
          </cell>
          <cell r="C166" t="str">
            <v>NA</v>
          </cell>
          <cell r="D166" t="str">
            <v>Kearsley Local 33 GSP</v>
          </cell>
          <cell r="E166">
            <v>22.86</v>
          </cell>
          <cell r="F166">
            <v>2.1451500000000001</v>
          </cell>
          <cell r="G166">
            <v>25.00515</v>
          </cell>
        </row>
        <row r="167">
          <cell r="B167" t="str">
            <v>Hill Top T13</v>
          </cell>
          <cell r="C167" t="str">
            <v>NA</v>
          </cell>
          <cell r="D167" t="str">
            <v>Kearsley Local 33 GSP</v>
          </cell>
          <cell r="E167">
            <v>13.25</v>
          </cell>
          <cell r="F167">
            <v>1.26</v>
          </cell>
          <cell r="G167">
            <v>14.51</v>
          </cell>
        </row>
        <row r="168">
          <cell r="B168" t="str">
            <v>Hindley Green</v>
          </cell>
          <cell r="C168" t="str">
            <v>Atherton</v>
          </cell>
          <cell r="D168" t="str">
            <v>Kearsley 132 GSP</v>
          </cell>
          <cell r="E168">
            <v>35</v>
          </cell>
          <cell r="F168">
            <v>1.9335900000000001</v>
          </cell>
          <cell r="G168">
            <v>36.933590000000002</v>
          </cell>
        </row>
        <row r="169">
          <cell r="B169" t="str">
            <v>Hollinwood</v>
          </cell>
          <cell r="C169" t="str">
            <v>Chadderton</v>
          </cell>
          <cell r="D169" t="str">
            <v>Whitegate GSP</v>
          </cell>
          <cell r="E169">
            <v>22.863</v>
          </cell>
          <cell r="F169">
            <v>0</v>
          </cell>
          <cell r="G169">
            <v>22.863</v>
          </cell>
        </row>
        <row r="170">
          <cell r="B170" t="str">
            <v>Holme Rd</v>
          </cell>
          <cell r="C170" t="str">
            <v>Ribble</v>
          </cell>
          <cell r="D170" t="str">
            <v>Penwortham East GSP / Rochdale SGT 1 GROUP</v>
          </cell>
          <cell r="E170">
            <v>22.863</v>
          </cell>
          <cell r="F170">
            <v>0</v>
          </cell>
          <cell r="G170">
            <v>22.863</v>
          </cell>
        </row>
        <row r="171">
          <cell r="B171" t="str">
            <v>Holt St</v>
          </cell>
          <cell r="C171" t="str">
            <v>Bury</v>
          </cell>
          <cell r="D171" t="str">
            <v>Kearsley 132 GSP</v>
          </cell>
          <cell r="E171">
            <v>17.5</v>
          </cell>
          <cell r="F171">
            <v>1.9199999999999998E-2</v>
          </cell>
          <cell r="G171">
            <v>17.519200000000001</v>
          </cell>
        </row>
        <row r="172">
          <cell r="B172" t="str">
            <v>Hurst</v>
          </cell>
          <cell r="C172" t="str">
            <v>Hartshead-Heyrod</v>
          </cell>
          <cell r="D172" t="str">
            <v>Stalybridge GSP</v>
          </cell>
          <cell r="E172">
            <v>17.5</v>
          </cell>
          <cell r="F172">
            <v>0.1134</v>
          </cell>
          <cell r="G172">
            <v>17.613399999999999</v>
          </cell>
        </row>
        <row r="173">
          <cell r="B173" t="str">
            <v>Hutton End &amp; Skelton C</v>
          </cell>
          <cell r="C173" t="str">
            <v>Penrith &amp; Shap</v>
          </cell>
          <cell r="D173" t="str">
            <v>Harker ENWL SGTs 1 2 3A 4 / Hutton GSP GROUP</v>
          </cell>
          <cell r="E173">
            <v>17.36</v>
          </cell>
          <cell r="F173">
            <v>1.5318600000000002</v>
          </cell>
          <cell r="G173">
            <v>18.891860000000001</v>
          </cell>
        </row>
        <row r="174">
          <cell r="B174" t="str">
            <v>Hyde</v>
          </cell>
          <cell r="C174" t="str">
            <v>Hyde</v>
          </cell>
          <cell r="D174" t="str">
            <v>Stalybridge GSP</v>
          </cell>
          <cell r="E174">
            <v>22.863</v>
          </cell>
          <cell r="F174">
            <v>9.4500000000000001E-2</v>
          </cell>
          <cell r="G174">
            <v>22.9575</v>
          </cell>
        </row>
        <row r="175">
          <cell r="B175" t="str">
            <v>Hyndburn Rd</v>
          </cell>
          <cell r="C175" t="str">
            <v>Huncoat</v>
          </cell>
          <cell r="D175" t="str">
            <v>Padiham GSP</v>
          </cell>
          <cell r="E175">
            <v>14.7</v>
          </cell>
          <cell r="F175">
            <v>0</v>
          </cell>
          <cell r="G175">
            <v>14.7</v>
          </cell>
        </row>
        <row r="176">
          <cell r="B176" t="str">
            <v>India St</v>
          </cell>
          <cell r="C176" t="str">
            <v>Lower Darwen</v>
          </cell>
          <cell r="D176" t="str">
            <v>Penwortham East GSP / Rochdale SGT 1 GROUP</v>
          </cell>
          <cell r="E176">
            <v>22.863</v>
          </cell>
          <cell r="F176">
            <v>0</v>
          </cell>
          <cell r="G176">
            <v>22.863</v>
          </cell>
        </row>
        <row r="177">
          <cell r="B177" t="str">
            <v>Ingleton</v>
          </cell>
          <cell r="C177" t="str">
            <v>Kendal (Parkside Rd)</v>
          </cell>
          <cell r="D177" t="str">
            <v>Harker ENWL SGTs 1 2 3A 4 / Hutton GSP GROUP</v>
          </cell>
          <cell r="E177">
            <v>4</v>
          </cell>
          <cell r="F177">
            <v>4.7999999999999996E-3</v>
          </cell>
          <cell r="G177">
            <v>4.0048000000000004</v>
          </cell>
        </row>
        <row r="178">
          <cell r="B178" t="str">
            <v>Irlam</v>
          </cell>
          <cell r="C178" t="str">
            <v>Carrington BSP</v>
          </cell>
          <cell r="D178" t="str">
            <v>Carrington ENWL SGTs 1B 2B 4 7</v>
          </cell>
          <cell r="E178">
            <v>22.86</v>
          </cell>
          <cell r="F178">
            <v>0.64929999999999999</v>
          </cell>
          <cell r="G178">
            <v>23.5093</v>
          </cell>
        </row>
        <row r="179">
          <cell r="B179" t="str">
            <v>James St</v>
          </cell>
          <cell r="C179" t="str">
            <v>Carlisle</v>
          </cell>
          <cell r="D179" t="str">
            <v>Harker ENWL SGTs 1 2 3A 4 / Hutton GSP GROUP</v>
          </cell>
          <cell r="E179">
            <v>22.863</v>
          </cell>
          <cell r="F179">
            <v>0</v>
          </cell>
          <cell r="G179">
            <v>22.863</v>
          </cell>
        </row>
        <row r="180">
          <cell r="B180" t="str">
            <v>Kay St</v>
          </cell>
          <cell r="C180" t="str">
            <v>Huncoat</v>
          </cell>
          <cell r="D180" t="str">
            <v>Padiham GSP</v>
          </cell>
          <cell r="E180">
            <v>22.863</v>
          </cell>
          <cell r="F180">
            <v>2.1599999999999998E-2</v>
          </cell>
          <cell r="G180">
            <v>22.884599999999999</v>
          </cell>
        </row>
        <row r="181">
          <cell r="B181" t="str">
            <v>Kendal</v>
          </cell>
          <cell r="C181" t="str">
            <v>Kendal (Parkside Rd)</v>
          </cell>
          <cell r="D181" t="str">
            <v>Harker ENWL SGTs 1 2 3A 4 / Hutton GSP GROUP</v>
          </cell>
          <cell r="E181">
            <v>22.86</v>
          </cell>
          <cell r="F181">
            <v>0</v>
          </cell>
          <cell r="G181">
            <v>22.86</v>
          </cell>
        </row>
        <row r="182">
          <cell r="B182" t="str">
            <v>Keswick</v>
          </cell>
          <cell r="C182" t="str">
            <v>Stainburn &amp; Siddick</v>
          </cell>
          <cell r="D182" t="str">
            <v>Harker ENWL SGTs 1 2 3A 4 / Hutton GSP GROUP</v>
          </cell>
          <cell r="E182">
            <v>15</v>
          </cell>
          <cell r="F182">
            <v>0.25703999999999999</v>
          </cell>
          <cell r="G182">
            <v>15.25704</v>
          </cell>
        </row>
        <row r="183">
          <cell r="B183" t="str">
            <v>Kingsway</v>
          </cell>
          <cell r="C183" t="str">
            <v>Belfield</v>
          </cell>
          <cell r="D183" t="str">
            <v>Rochdale SGTs 2 3 4</v>
          </cell>
          <cell r="E183">
            <v>30</v>
          </cell>
          <cell r="F183">
            <v>0</v>
          </cell>
          <cell r="G183">
            <v>30</v>
          </cell>
        </row>
        <row r="184">
          <cell r="B184" t="str">
            <v>Kinkry Hill</v>
          </cell>
          <cell r="C184" t="str">
            <v>Spadeadam 11/33kV</v>
          </cell>
          <cell r="D184" t="str">
            <v>Harker ENWL SGTs 1 2 3A 4 / Hutton GSP GROUP</v>
          </cell>
          <cell r="E184">
            <v>1.5</v>
          </cell>
          <cell r="F184">
            <v>0</v>
          </cell>
          <cell r="G184">
            <v>1.5</v>
          </cell>
        </row>
        <row r="185">
          <cell r="B185" t="str">
            <v>Kirkby Lonsdale</v>
          </cell>
          <cell r="C185" t="str">
            <v>Kendal (Parkside Rd)</v>
          </cell>
          <cell r="D185" t="str">
            <v>Harker ENWL SGTs 1 2 3A 4 / Hutton GSP GROUP</v>
          </cell>
          <cell r="E185">
            <v>8</v>
          </cell>
          <cell r="F185">
            <v>1.392E-3</v>
          </cell>
          <cell r="G185">
            <v>8.0013919999999992</v>
          </cell>
        </row>
        <row r="186">
          <cell r="B186" t="str">
            <v>Kirkby Moor</v>
          </cell>
          <cell r="C186" t="str">
            <v>Ulverston</v>
          </cell>
          <cell r="D186" t="str">
            <v>Harker ENWL SGTs 1 2 3A 4 / Hutton GSP GROUP</v>
          </cell>
          <cell r="E186">
            <v>4</v>
          </cell>
          <cell r="F186">
            <v>1.3140000000000001</v>
          </cell>
          <cell r="G186">
            <v>5.3140000000000001</v>
          </cell>
        </row>
        <row r="187">
          <cell r="B187" t="str">
            <v>Kirkby Stephen</v>
          </cell>
          <cell r="C187" t="str">
            <v>Penrith &amp; Shap</v>
          </cell>
          <cell r="D187" t="str">
            <v>Harker ENWL SGTs 1 2 3A 4 / Hutton GSP GROUP</v>
          </cell>
          <cell r="E187">
            <v>15</v>
          </cell>
          <cell r="F187">
            <v>1.4399999999999999E-3</v>
          </cell>
          <cell r="G187">
            <v>15.001440000000001</v>
          </cell>
        </row>
        <row r="188">
          <cell r="B188" t="str">
            <v>Kirkby Thore</v>
          </cell>
          <cell r="C188" t="str">
            <v>Penrith &amp; Shap</v>
          </cell>
          <cell r="D188" t="str">
            <v>Harker ENWL SGTs 1 2 3A 4 / Hutton GSP GROUP</v>
          </cell>
          <cell r="E188">
            <v>15.75</v>
          </cell>
          <cell r="F188">
            <v>0</v>
          </cell>
          <cell r="G188">
            <v>15.75</v>
          </cell>
        </row>
        <row r="189">
          <cell r="B189" t="str">
            <v>Kirkhall Lane</v>
          </cell>
          <cell r="C189" t="str">
            <v>Atherton</v>
          </cell>
          <cell r="D189" t="str">
            <v>Kearsley 132 GSP</v>
          </cell>
          <cell r="E189">
            <v>16.649999999999999</v>
          </cell>
          <cell r="F189">
            <v>0</v>
          </cell>
          <cell r="G189">
            <v>16.649999999999999</v>
          </cell>
        </row>
        <row r="190">
          <cell r="B190" t="str">
            <v>Kitt Green</v>
          </cell>
          <cell r="C190" t="str">
            <v>Orrell</v>
          </cell>
          <cell r="D190" t="str">
            <v>Washway Farm GSP / Kirkby GSP GROUP</v>
          </cell>
          <cell r="E190">
            <v>20.5</v>
          </cell>
          <cell r="F190">
            <v>0</v>
          </cell>
          <cell r="G190">
            <v>20.5</v>
          </cell>
        </row>
        <row r="191">
          <cell r="B191" t="str">
            <v>Knott Mill</v>
          </cell>
          <cell r="C191" t="str">
            <v>Bloom Street</v>
          </cell>
          <cell r="D191" t="str">
            <v>South Manchester GSP</v>
          </cell>
          <cell r="E191">
            <v>22.863</v>
          </cell>
          <cell r="F191">
            <v>0</v>
          </cell>
          <cell r="G191">
            <v>22.863</v>
          </cell>
        </row>
        <row r="192">
          <cell r="B192" t="str">
            <v>Lamberhead</v>
          </cell>
          <cell r="C192" t="str">
            <v>Orrell</v>
          </cell>
          <cell r="D192" t="str">
            <v>Washway Farm GSP / Kirkby GSP GROUP</v>
          </cell>
          <cell r="E192">
            <v>22.86</v>
          </cell>
          <cell r="F192">
            <v>0</v>
          </cell>
          <cell r="G192">
            <v>22.86</v>
          </cell>
        </row>
        <row r="193">
          <cell r="B193" t="str">
            <v>Lancaster</v>
          </cell>
          <cell r="C193" t="str">
            <v>Lancaster</v>
          </cell>
          <cell r="D193" t="str">
            <v>Heysham GSP</v>
          </cell>
          <cell r="E193">
            <v>22.863</v>
          </cell>
          <cell r="F193">
            <v>1.4120999999999999</v>
          </cell>
          <cell r="G193">
            <v>24.275099999999998</v>
          </cell>
        </row>
        <row r="194">
          <cell r="B194" t="str">
            <v>Langley</v>
          </cell>
          <cell r="C194" t="str">
            <v>Chadderton</v>
          </cell>
          <cell r="D194" t="str">
            <v>Whitegate GSP</v>
          </cell>
          <cell r="E194">
            <v>22.863</v>
          </cell>
          <cell r="F194">
            <v>0</v>
          </cell>
          <cell r="G194">
            <v>22.863</v>
          </cell>
        </row>
        <row r="195">
          <cell r="B195" t="str">
            <v>Langroyd Rd</v>
          </cell>
          <cell r="C195" t="str">
            <v>Nelson</v>
          </cell>
          <cell r="D195" t="str">
            <v>Padiham GSP</v>
          </cell>
          <cell r="E195">
            <v>22.86</v>
          </cell>
          <cell r="F195">
            <v>4.4639999999999999E-2</v>
          </cell>
          <cell r="G195">
            <v>22.904640000000001</v>
          </cell>
        </row>
        <row r="196">
          <cell r="B196" t="str">
            <v>Leigh</v>
          </cell>
          <cell r="C196" t="str">
            <v>Atherton</v>
          </cell>
          <cell r="D196" t="str">
            <v>Kearsley 132 GSP</v>
          </cell>
          <cell r="E196">
            <v>10</v>
          </cell>
          <cell r="F196">
            <v>1.89E-2</v>
          </cell>
          <cell r="G196">
            <v>10.0189</v>
          </cell>
        </row>
        <row r="197">
          <cell r="B197" t="str">
            <v>Levenshulme</v>
          </cell>
          <cell r="C197" t="str">
            <v>Longsight</v>
          </cell>
          <cell r="D197" t="str">
            <v>Bredbury GSP</v>
          </cell>
          <cell r="E197">
            <v>17.5</v>
          </cell>
          <cell r="F197">
            <v>0</v>
          </cell>
          <cell r="G197">
            <v>17.5</v>
          </cell>
        </row>
        <row r="198">
          <cell r="B198" t="str">
            <v>Leyland National</v>
          </cell>
          <cell r="C198" t="str">
            <v>Stainburn &amp; Siddick</v>
          </cell>
          <cell r="D198" t="str">
            <v>Harker ENWL SGTs 1 2 3A 4 / Hutton GSP GROUP</v>
          </cell>
          <cell r="E198">
            <v>22.863</v>
          </cell>
          <cell r="F198">
            <v>2.6414400000000002</v>
          </cell>
          <cell r="G198">
            <v>25.504439999999999</v>
          </cell>
        </row>
        <row r="199">
          <cell r="B199" t="str">
            <v>Little Hulton</v>
          </cell>
          <cell r="C199" t="str">
            <v>NA</v>
          </cell>
          <cell r="D199" t="str">
            <v>Kearsley Local 33 GSP</v>
          </cell>
          <cell r="E199">
            <v>16.95</v>
          </cell>
          <cell r="F199">
            <v>0</v>
          </cell>
          <cell r="G199">
            <v>16.95</v>
          </cell>
        </row>
        <row r="200">
          <cell r="B200" t="str">
            <v>Little Salkeld</v>
          </cell>
          <cell r="C200" t="str">
            <v>Penrith &amp; Shap</v>
          </cell>
          <cell r="D200" t="str">
            <v>Harker ENWL SGTs 1 2 3A 4 / Hutton GSP GROUP</v>
          </cell>
          <cell r="E200">
            <v>13</v>
          </cell>
          <cell r="F200">
            <v>0.15912000000000001</v>
          </cell>
          <cell r="G200">
            <v>13.15912</v>
          </cell>
        </row>
        <row r="201">
          <cell r="B201" t="str">
            <v>Littleborough</v>
          </cell>
          <cell r="C201" t="str">
            <v>Belfield</v>
          </cell>
          <cell r="D201" t="str">
            <v>Rochdale SGTs 2 3 4</v>
          </cell>
          <cell r="E201">
            <v>17.5</v>
          </cell>
          <cell r="F201">
            <v>0</v>
          </cell>
          <cell r="G201">
            <v>17.5</v>
          </cell>
        </row>
        <row r="202">
          <cell r="B202" t="str">
            <v>Longford Bridge</v>
          </cell>
          <cell r="C202" t="str">
            <v>Stretford</v>
          </cell>
          <cell r="D202" t="str">
            <v>South Manchester GSP</v>
          </cell>
          <cell r="E202">
            <v>22.863</v>
          </cell>
          <cell r="F202">
            <v>0</v>
          </cell>
          <cell r="G202">
            <v>22.863</v>
          </cell>
        </row>
        <row r="203">
          <cell r="B203" t="str">
            <v>Longridge</v>
          </cell>
          <cell r="C203" t="str">
            <v>Preston East</v>
          </cell>
          <cell r="D203" t="str">
            <v>Penwortham East GSP / Rochdale SGT 1 GROUP</v>
          </cell>
          <cell r="E203">
            <v>22.863</v>
          </cell>
          <cell r="F203">
            <v>0</v>
          </cell>
          <cell r="G203">
            <v>22.863</v>
          </cell>
        </row>
        <row r="204">
          <cell r="B204" t="str">
            <v>Longsight</v>
          </cell>
          <cell r="C204" t="str">
            <v>Longsight</v>
          </cell>
          <cell r="D204" t="str">
            <v>Bredbury GSP</v>
          </cell>
          <cell r="E204">
            <v>22.863</v>
          </cell>
          <cell r="F204">
            <v>0</v>
          </cell>
          <cell r="G204">
            <v>22.863</v>
          </cell>
        </row>
        <row r="205">
          <cell r="B205" t="str">
            <v>Lostock</v>
          </cell>
          <cell r="C205" t="str">
            <v>Westhoughton</v>
          </cell>
          <cell r="D205" t="str">
            <v>Kearsley 132 GSP</v>
          </cell>
          <cell r="E205">
            <v>32</v>
          </cell>
          <cell r="F205">
            <v>0.39438000000000001</v>
          </cell>
          <cell r="G205">
            <v>32.394379999999998</v>
          </cell>
        </row>
        <row r="206">
          <cell r="B206" t="str">
            <v>Lower Darwen</v>
          </cell>
          <cell r="C206" t="str">
            <v>Lower Darwen</v>
          </cell>
          <cell r="D206" t="str">
            <v>Penwortham East GSP / Rochdale SGT 1 GROUP</v>
          </cell>
          <cell r="E206">
            <v>20.5</v>
          </cell>
          <cell r="F206">
            <v>5.9999999999999995E-4</v>
          </cell>
          <cell r="G206">
            <v>20.500599999999999</v>
          </cell>
        </row>
        <row r="207">
          <cell r="B207" t="str">
            <v>Lyons Rd</v>
          </cell>
          <cell r="C207" t="str">
            <v>Barton</v>
          </cell>
          <cell r="D207" t="str">
            <v>Carrington ENWL SGTs 1B 2B 4 7</v>
          </cell>
          <cell r="E207">
            <v>22.863</v>
          </cell>
          <cell r="F207">
            <v>0</v>
          </cell>
          <cell r="G207">
            <v>22.863</v>
          </cell>
        </row>
        <row r="208">
          <cell r="B208" t="str">
            <v>Manchester Airport</v>
          </cell>
          <cell r="C208" t="str">
            <v>Moss Nook</v>
          </cell>
          <cell r="D208" t="str">
            <v>South Manchester GSP</v>
          </cell>
          <cell r="E208">
            <v>30</v>
          </cell>
          <cell r="F208">
            <v>0</v>
          </cell>
          <cell r="G208">
            <v>30</v>
          </cell>
        </row>
        <row r="209">
          <cell r="B209" t="str">
            <v>Manchester University</v>
          </cell>
          <cell r="C209" t="str">
            <v>Longsight</v>
          </cell>
          <cell r="D209" t="str">
            <v>Bredbury GSP</v>
          </cell>
          <cell r="E209">
            <v>22.863</v>
          </cell>
          <cell r="F209">
            <v>0</v>
          </cell>
          <cell r="G209">
            <v>22.863</v>
          </cell>
        </row>
        <row r="210">
          <cell r="B210" t="str">
            <v>Marple</v>
          </cell>
          <cell r="C210" t="str">
            <v>Hazel Grove</v>
          </cell>
          <cell r="D210" t="str">
            <v>Bredbury GSP</v>
          </cell>
          <cell r="E210">
            <v>6</v>
          </cell>
          <cell r="F210">
            <v>0</v>
          </cell>
          <cell r="G210">
            <v>6</v>
          </cell>
        </row>
        <row r="211">
          <cell r="B211" t="str">
            <v>Marton</v>
          </cell>
          <cell r="C211" t="str">
            <v>Blackpool</v>
          </cell>
          <cell r="D211" t="str">
            <v>Penwortham West GSP / Stanah GSP GROUP</v>
          </cell>
          <cell r="E211">
            <v>22.9</v>
          </cell>
          <cell r="F211">
            <v>3.78</v>
          </cell>
          <cell r="G211">
            <v>26.68</v>
          </cell>
        </row>
        <row r="212">
          <cell r="B212" t="str">
            <v>Maryport</v>
          </cell>
          <cell r="C212" t="str">
            <v>Stainburn &amp; Siddick</v>
          </cell>
          <cell r="D212" t="str">
            <v>Harker ENWL SGTs 1 2 3A 4 / Hutton GSP GROUP</v>
          </cell>
          <cell r="E212">
            <v>15.2</v>
          </cell>
          <cell r="F212">
            <v>0.27012000000000003</v>
          </cell>
          <cell r="G212">
            <v>15.47012</v>
          </cell>
        </row>
        <row r="213">
          <cell r="B213" t="str">
            <v>Melling</v>
          </cell>
          <cell r="C213" t="str">
            <v>Kendal (Parkside Rd)</v>
          </cell>
          <cell r="D213" t="str">
            <v>Harker ENWL SGTs 1 2 3A 4 / Hutton GSP GROUP</v>
          </cell>
          <cell r="E213">
            <v>4</v>
          </cell>
          <cell r="F213">
            <v>0</v>
          </cell>
          <cell r="G213">
            <v>4</v>
          </cell>
        </row>
        <row r="214">
          <cell r="B214" t="str">
            <v>Mereside</v>
          </cell>
          <cell r="C214" t="str">
            <v>Peel</v>
          </cell>
          <cell r="D214" t="str">
            <v>Penwortham West GSP / Stanah GSP GROUP</v>
          </cell>
          <cell r="E214">
            <v>16.239999999999998</v>
          </cell>
          <cell r="F214">
            <v>0</v>
          </cell>
          <cell r="G214">
            <v>16.239999999999998</v>
          </cell>
        </row>
        <row r="215">
          <cell r="B215" t="str">
            <v>Middleton Junction</v>
          </cell>
          <cell r="C215" t="str">
            <v>Chadderton</v>
          </cell>
          <cell r="D215" t="str">
            <v>Whitegate GSP</v>
          </cell>
          <cell r="E215">
            <v>23</v>
          </cell>
          <cell r="F215">
            <v>0</v>
          </cell>
          <cell r="G215">
            <v>23</v>
          </cell>
        </row>
        <row r="216">
          <cell r="B216" t="str">
            <v>Midway</v>
          </cell>
          <cell r="C216" t="str">
            <v>Egremont</v>
          </cell>
          <cell r="D216" t="str">
            <v>Harker ENWL SGTs 1 2 3A 4 / Hutton GSP GROUP</v>
          </cell>
          <cell r="E216">
            <v>15</v>
          </cell>
          <cell r="F216">
            <v>0.43134</v>
          </cell>
          <cell r="G216">
            <v>15.431340000000001</v>
          </cell>
        </row>
        <row r="217">
          <cell r="B217" t="str">
            <v>Milnrow</v>
          </cell>
          <cell r="C217" t="str">
            <v>Castleton</v>
          </cell>
          <cell r="D217" t="str">
            <v>Rochdale SGTs 2 3 4</v>
          </cell>
          <cell r="E217">
            <v>22.86</v>
          </cell>
          <cell r="F217">
            <v>0.1134</v>
          </cell>
          <cell r="G217">
            <v>22.973399999999998</v>
          </cell>
        </row>
        <row r="218">
          <cell r="B218" t="str">
            <v>Mintsfeet</v>
          </cell>
          <cell r="C218" t="str">
            <v>Kendal (Parkside Rd)</v>
          </cell>
          <cell r="D218" t="str">
            <v>Harker ENWL SGTs 1 2 3A 4 / Hutton GSP GROUP</v>
          </cell>
          <cell r="E218">
            <v>21</v>
          </cell>
          <cell r="F218">
            <v>5.5702799999999995</v>
          </cell>
          <cell r="G218">
            <v>26.57028</v>
          </cell>
        </row>
        <row r="219">
          <cell r="B219" t="str">
            <v>Monsall</v>
          </cell>
          <cell r="C219" t="str">
            <v>Stuart St</v>
          </cell>
          <cell r="D219" t="str">
            <v>Stalybridge GSP</v>
          </cell>
          <cell r="E219">
            <v>18</v>
          </cell>
          <cell r="F219">
            <v>0</v>
          </cell>
          <cell r="G219">
            <v>18</v>
          </cell>
        </row>
        <row r="220">
          <cell r="B220" t="str">
            <v>Monton</v>
          </cell>
          <cell r="C220" t="str">
            <v>Barton</v>
          </cell>
          <cell r="D220" t="str">
            <v>Carrington ENWL SGTs 1B 2B 4 7</v>
          </cell>
          <cell r="E220">
            <v>17.5</v>
          </cell>
          <cell r="F220">
            <v>0</v>
          </cell>
          <cell r="G220">
            <v>17.5</v>
          </cell>
        </row>
        <row r="221">
          <cell r="B221" t="str">
            <v>Moorside</v>
          </cell>
          <cell r="C221" t="str">
            <v>Ribble</v>
          </cell>
          <cell r="D221" t="str">
            <v>Penwortham East GSP / Rochdale SGT 1 GROUP</v>
          </cell>
          <cell r="E221">
            <v>17.5</v>
          </cell>
          <cell r="F221">
            <v>6.0432E-2</v>
          </cell>
          <cell r="G221">
            <v>17.560431999999999</v>
          </cell>
        </row>
        <row r="222">
          <cell r="B222" t="str">
            <v>Morton Park &amp; Pirelli</v>
          </cell>
          <cell r="C222" t="str">
            <v>Carlisle</v>
          </cell>
          <cell r="D222" t="str">
            <v>Harker ENWL SGTs 1 2 3A 4 / Hutton GSP GROUP</v>
          </cell>
          <cell r="E222">
            <v>28.2</v>
          </cell>
          <cell r="F222">
            <v>1.9357199999999999</v>
          </cell>
          <cell r="G222">
            <v>30.135719999999999</v>
          </cell>
        </row>
        <row r="223">
          <cell r="B223" t="str">
            <v>Mosley Rd</v>
          </cell>
          <cell r="C223" t="str">
            <v>Stretford</v>
          </cell>
          <cell r="D223" t="str">
            <v>South Manchester GSP</v>
          </cell>
          <cell r="E223">
            <v>17.5</v>
          </cell>
          <cell r="F223">
            <v>0</v>
          </cell>
          <cell r="G223">
            <v>17.5</v>
          </cell>
        </row>
        <row r="224">
          <cell r="B224" t="str">
            <v>Moss Lane</v>
          </cell>
          <cell r="C224" t="str">
            <v>NA</v>
          </cell>
          <cell r="D224" t="str">
            <v>Kearsley Local 33 GSP</v>
          </cell>
          <cell r="E224">
            <v>22.863</v>
          </cell>
          <cell r="F224">
            <v>0</v>
          </cell>
          <cell r="G224">
            <v>22.863</v>
          </cell>
        </row>
        <row r="225">
          <cell r="B225" t="str">
            <v>Moss Nook Primary</v>
          </cell>
          <cell r="C225" t="str">
            <v>Moss Nook Primary</v>
          </cell>
          <cell r="D225" t="str">
            <v>South Manchester GSP</v>
          </cell>
          <cell r="E225">
            <v>32</v>
          </cell>
          <cell r="F225">
            <v>6.7095000000000002</v>
          </cell>
          <cell r="G225">
            <v>38.709499999999998</v>
          </cell>
        </row>
        <row r="226">
          <cell r="B226" t="str">
            <v>Moss Side (Leyland) &amp; Seven Stars</v>
          </cell>
          <cell r="C226" t="str">
            <v>Leyland</v>
          </cell>
          <cell r="D226" t="str">
            <v>Penwortham West GSP / Stanah GSP GROUP</v>
          </cell>
          <cell r="E226">
            <v>21.15</v>
          </cell>
          <cell r="F226">
            <v>0.63</v>
          </cell>
          <cell r="G226">
            <v>21.779999999999998</v>
          </cell>
        </row>
        <row r="227">
          <cell r="B227" t="str">
            <v>Moss Side (Longsight)</v>
          </cell>
          <cell r="C227" t="str">
            <v>Longsight</v>
          </cell>
          <cell r="D227" t="str">
            <v>Bredbury GSP</v>
          </cell>
          <cell r="E227">
            <v>20.5</v>
          </cell>
          <cell r="F227">
            <v>0</v>
          </cell>
          <cell r="G227">
            <v>20.5</v>
          </cell>
        </row>
        <row r="228">
          <cell r="B228" t="str">
            <v>Mossley</v>
          </cell>
          <cell r="C228" t="str">
            <v>Hartshead-Heyrod</v>
          </cell>
          <cell r="D228" t="str">
            <v>Stalybridge GSP</v>
          </cell>
          <cell r="E228">
            <v>22.863</v>
          </cell>
          <cell r="F228">
            <v>2.7757800000000001</v>
          </cell>
          <cell r="G228">
            <v>25.638780000000001</v>
          </cell>
        </row>
        <row r="229">
          <cell r="B229" t="str">
            <v>Mount St</v>
          </cell>
          <cell r="C229" t="str">
            <v>Barton</v>
          </cell>
          <cell r="D229" t="str">
            <v>Carrington ENWL SGTs 1B 2B 4 7</v>
          </cell>
          <cell r="E229">
            <v>20.5</v>
          </cell>
          <cell r="F229">
            <v>0</v>
          </cell>
          <cell r="G229">
            <v>20.5</v>
          </cell>
        </row>
        <row r="230">
          <cell r="B230" t="str">
            <v>Musgrave Rd</v>
          </cell>
          <cell r="C230" t="str">
            <v>Bolton</v>
          </cell>
          <cell r="D230" t="str">
            <v>Kearsley 132 GSP</v>
          </cell>
          <cell r="E230">
            <v>21.88</v>
          </cell>
          <cell r="F230">
            <v>0</v>
          </cell>
          <cell r="G230">
            <v>21.88</v>
          </cell>
        </row>
        <row r="231">
          <cell r="B231" t="str">
            <v>Nelson</v>
          </cell>
          <cell r="C231" t="str">
            <v>Nelson</v>
          </cell>
          <cell r="D231" t="str">
            <v>Padiham GSP</v>
          </cell>
          <cell r="E231">
            <v>22.86</v>
          </cell>
          <cell r="F231">
            <v>0</v>
          </cell>
          <cell r="G231">
            <v>22.86</v>
          </cell>
        </row>
        <row r="232">
          <cell r="B232" t="str">
            <v>New Moston</v>
          </cell>
          <cell r="C232" t="str">
            <v>Chadderton</v>
          </cell>
          <cell r="D232" t="str">
            <v>Whitegate GSP</v>
          </cell>
          <cell r="E232">
            <v>22.863</v>
          </cell>
          <cell r="F232">
            <v>0</v>
          </cell>
          <cell r="G232">
            <v>22.863</v>
          </cell>
        </row>
        <row r="233">
          <cell r="B233" t="str">
            <v>Newbiggin on Lune</v>
          </cell>
          <cell r="C233" t="str">
            <v>Penrith &amp; Shap</v>
          </cell>
          <cell r="D233" t="str">
            <v>Harker ENWL SGTs 1 2 3A 4 / Hutton GSP GROUP</v>
          </cell>
          <cell r="E233">
            <v>1.5</v>
          </cell>
          <cell r="F233">
            <v>0</v>
          </cell>
          <cell r="G233">
            <v>1.5</v>
          </cell>
        </row>
        <row r="234">
          <cell r="B234" t="str">
            <v>Newby</v>
          </cell>
          <cell r="C234" t="str">
            <v>Penrith &amp; Shap</v>
          </cell>
          <cell r="D234" t="str">
            <v>Harker ENWL SGTs 1 2 3A 4 / Hutton GSP GROUP</v>
          </cell>
          <cell r="E234">
            <v>7</v>
          </cell>
          <cell r="F234">
            <v>0</v>
          </cell>
          <cell r="G234">
            <v>7</v>
          </cell>
        </row>
        <row r="235">
          <cell r="B235" t="str">
            <v>Newton</v>
          </cell>
          <cell r="C235" t="str">
            <v>Hyde</v>
          </cell>
          <cell r="D235" t="str">
            <v>Stalybridge GSP</v>
          </cell>
          <cell r="E235">
            <v>15.242000000000001</v>
          </cell>
          <cell r="F235">
            <v>0</v>
          </cell>
          <cell r="G235">
            <v>15.242000000000001</v>
          </cell>
        </row>
        <row r="236">
          <cell r="B236" t="str">
            <v>Newton Heath</v>
          </cell>
          <cell r="C236" t="str">
            <v>Chadderton</v>
          </cell>
          <cell r="D236" t="str">
            <v>Whitegate GSP</v>
          </cell>
          <cell r="E236">
            <v>12</v>
          </cell>
          <cell r="F236">
            <v>0</v>
          </cell>
          <cell r="G236">
            <v>12</v>
          </cell>
        </row>
        <row r="237">
          <cell r="B237" t="str">
            <v>Newton Le Willows</v>
          </cell>
          <cell r="C237" t="str">
            <v>Golborne</v>
          </cell>
          <cell r="D237" t="str">
            <v>Bold</v>
          </cell>
          <cell r="E237">
            <v>22.863</v>
          </cell>
          <cell r="F237">
            <v>1.3828499999999999</v>
          </cell>
          <cell r="G237">
            <v>24.245850000000001</v>
          </cell>
        </row>
        <row r="238">
          <cell r="B238" t="str">
            <v>Newtongate T11 &amp; T12</v>
          </cell>
          <cell r="C238" t="str">
            <v>Penrith &amp; Shap</v>
          </cell>
          <cell r="D238" t="str">
            <v>Harker ENWL SGTs 1 2 3A 4 / Hutton GSP GROUP</v>
          </cell>
          <cell r="E238">
            <v>23</v>
          </cell>
          <cell r="F238">
            <v>1.69926</v>
          </cell>
          <cell r="G238">
            <v>24.699259999999999</v>
          </cell>
        </row>
        <row r="239">
          <cell r="B239" t="str">
            <v>Newtongate T13</v>
          </cell>
          <cell r="C239" t="str">
            <v>Penrith &amp; Shap</v>
          </cell>
          <cell r="D239" t="str">
            <v>Harker ENWL SGTs 1 2 3A 4 / Hutton GSP GROUP</v>
          </cell>
          <cell r="E239">
            <v>13.25</v>
          </cell>
          <cell r="F239">
            <v>0</v>
          </cell>
          <cell r="G239">
            <v>13.25</v>
          </cell>
        </row>
        <row r="240">
          <cell r="B240" t="str">
            <v>Norbreck</v>
          </cell>
          <cell r="C240" t="str">
            <v>Bispham</v>
          </cell>
          <cell r="D240" t="str">
            <v>Penwortham West GSP / Stanah GSP GROUP</v>
          </cell>
          <cell r="E240">
            <v>22.863</v>
          </cell>
          <cell r="F240">
            <v>0</v>
          </cell>
          <cell r="G240">
            <v>22.863</v>
          </cell>
        </row>
        <row r="241">
          <cell r="B241" t="str">
            <v>Norbury</v>
          </cell>
          <cell r="C241" t="str">
            <v>Hazel Grove</v>
          </cell>
          <cell r="D241" t="str">
            <v>Bredbury GSP</v>
          </cell>
          <cell r="E241">
            <v>22.863</v>
          </cell>
          <cell r="F241">
            <v>5.0000000000000001E-4</v>
          </cell>
          <cell r="G241">
            <v>22.863499999999998</v>
          </cell>
        </row>
        <row r="242">
          <cell r="B242" t="str">
            <v>Northenden</v>
          </cell>
          <cell r="C242" t="str">
            <v>West Didsbury</v>
          </cell>
          <cell r="D242" t="str">
            <v>South Manchester GSP</v>
          </cell>
          <cell r="E242">
            <v>17.5</v>
          </cell>
          <cell r="F242">
            <v>1.3797000000000001</v>
          </cell>
          <cell r="G242">
            <v>18.8797</v>
          </cell>
        </row>
        <row r="243">
          <cell r="B243" t="str">
            <v>NWGB Partington</v>
          </cell>
          <cell r="C243" t="str">
            <v>Carrington BSP</v>
          </cell>
          <cell r="D243" t="str">
            <v>Carrington ENWL SGTs 1B 2B 4 7</v>
          </cell>
          <cell r="E243">
            <v>16.059999999999999</v>
          </cell>
          <cell r="F243">
            <v>0</v>
          </cell>
          <cell r="G243">
            <v>16.059999999999999</v>
          </cell>
        </row>
        <row r="244">
          <cell r="B244" t="str">
            <v>Offerton</v>
          </cell>
          <cell r="C244" t="str">
            <v>Vernon Park</v>
          </cell>
          <cell r="D244" t="str">
            <v>Bredbury GSP</v>
          </cell>
          <cell r="E244">
            <v>17.5</v>
          </cell>
          <cell r="F244">
            <v>0</v>
          </cell>
          <cell r="G244">
            <v>17.5</v>
          </cell>
        </row>
        <row r="245">
          <cell r="B245" t="str">
            <v>Openshaw</v>
          </cell>
          <cell r="C245" t="str">
            <v>Droylsden</v>
          </cell>
          <cell r="D245" t="str">
            <v>Stalybridge GSP</v>
          </cell>
          <cell r="E245">
            <v>17.5</v>
          </cell>
          <cell r="F245">
            <v>0.1008</v>
          </cell>
          <cell r="G245">
            <v>17.6008</v>
          </cell>
        </row>
        <row r="246">
          <cell r="B246" t="str">
            <v>Ormskirk</v>
          </cell>
          <cell r="C246" t="str">
            <v>Skelmersdale</v>
          </cell>
          <cell r="D246" t="str">
            <v>Washway Farm GSP / Kirkby GSP GROUP</v>
          </cell>
          <cell r="E246">
            <v>22.863</v>
          </cell>
          <cell r="F246">
            <v>0</v>
          </cell>
          <cell r="G246">
            <v>22.863</v>
          </cell>
        </row>
        <row r="247">
          <cell r="B247" t="str">
            <v>Padiham</v>
          </cell>
          <cell r="C247" t="str">
            <v>Padiham</v>
          </cell>
          <cell r="D247" t="str">
            <v>Padiham GSP</v>
          </cell>
          <cell r="E247">
            <v>38</v>
          </cell>
          <cell r="F247">
            <v>0</v>
          </cell>
          <cell r="G247">
            <v>38</v>
          </cell>
        </row>
        <row r="248">
          <cell r="B248" t="str">
            <v>Peel St &amp; Ribblesdale T13</v>
          </cell>
          <cell r="C248" t="str">
            <v>Padiham</v>
          </cell>
          <cell r="D248" t="str">
            <v>Padiham GSP</v>
          </cell>
          <cell r="E248">
            <v>16</v>
          </cell>
          <cell r="F248">
            <v>0</v>
          </cell>
          <cell r="G248">
            <v>16</v>
          </cell>
        </row>
        <row r="249">
          <cell r="B249" t="str">
            <v>Pendleton</v>
          </cell>
          <cell r="C249" t="str">
            <v>Frederick Rd</v>
          </cell>
          <cell r="D249" t="str">
            <v>Kearsley 132 GSP</v>
          </cell>
          <cell r="E249">
            <v>22.863</v>
          </cell>
          <cell r="F249">
            <v>0</v>
          </cell>
          <cell r="G249">
            <v>22.863</v>
          </cell>
        </row>
        <row r="250">
          <cell r="B250" t="str">
            <v>Petteril Bank</v>
          </cell>
          <cell r="C250" t="str">
            <v>Carlisle</v>
          </cell>
          <cell r="D250" t="str">
            <v>Harker ENWL SGTs 1 2 3A 4 / Hutton GSP GROUP</v>
          </cell>
          <cell r="E250">
            <v>22.863</v>
          </cell>
          <cell r="F250">
            <v>0</v>
          </cell>
          <cell r="G250">
            <v>22.863</v>
          </cell>
        </row>
        <row r="251">
          <cell r="B251" t="str">
            <v>Phillips Lane</v>
          </cell>
          <cell r="C251" t="str">
            <v>Nelson</v>
          </cell>
          <cell r="D251" t="str">
            <v>Padiham GSP</v>
          </cell>
          <cell r="E251">
            <v>9</v>
          </cell>
          <cell r="F251">
            <v>0</v>
          </cell>
          <cell r="G251">
            <v>9</v>
          </cell>
        </row>
        <row r="252">
          <cell r="B252" t="str">
            <v>Piccadilly</v>
          </cell>
          <cell r="C252" t="str">
            <v>Bloom Street</v>
          </cell>
          <cell r="D252" t="str">
            <v>South Manchester GSP</v>
          </cell>
          <cell r="E252">
            <v>22.863</v>
          </cell>
          <cell r="F252">
            <v>0</v>
          </cell>
          <cell r="G252">
            <v>22.863</v>
          </cell>
        </row>
        <row r="253">
          <cell r="B253" t="str">
            <v>Pimbo</v>
          </cell>
          <cell r="C253" t="str">
            <v>Skelmersdale</v>
          </cell>
          <cell r="D253" t="str">
            <v>Washway Farm GSP / Kirkby GSP GROUP</v>
          </cell>
          <cell r="E253">
            <v>30</v>
          </cell>
          <cell r="F253">
            <v>0.55200000000000005</v>
          </cell>
          <cell r="G253">
            <v>30.552</v>
          </cell>
        </row>
        <row r="254">
          <cell r="B254" t="str">
            <v>Portwood</v>
          </cell>
          <cell r="C254" t="str">
            <v>Vernon Park</v>
          </cell>
          <cell r="D254" t="str">
            <v>Bredbury GSP</v>
          </cell>
          <cell r="E254">
            <v>22.863</v>
          </cell>
          <cell r="F254">
            <v>0.1827</v>
          </cell>
          <cell r="G254">
            <v>23.0457</v>
          </cell>
        </row>
        <row r="255">
          <cell r="B255" t="str">
            <v>Poulton</v>
          </cell>
          <cell r="C255" t="str">
            <v>Bispham</v>
          </cell>
          <cell r="D255" t="str">
            <v>Penwortham West GSP / Stanah GSP GROUP</v>
          </cell>
          <cell r="E255">
            <v>20.96</v>
          </cell>
          <cell r="F255">
            <v>0</v>
          </cell>
          <cell r="G255">
            <v>20.96</v>
          </cell>
        </row>
        <row r="256">
          <cell r="B256" t="str">
            <v>Poynton</v>
          </cell>
          <cell r="C256" t="str">
            <v>Hazel Grove</v>
          </cell>
          <cell r="D256" t="str">
            <v>Bredbury GSP</v>
          </cell>
          <cell r="E256">
            <v>17.5</v>
          </cell>
          <cell r="F256">
            <v>0</v>
          </cell>
          <cell r="G256">
            <v>17.5</v>
          </cell>
        </row>
        <row r="257">
          <cell r="B257" t="str">
            <v>Preesall</v>
          </cell>
          <cell r="C257" t="str">
            <v>Thornton</v>
          </cell>
          <cell r="D257" t="str">
            <v>Penwortham West GSP / Stanah GSP GROUP</v>
          </cell>
          <cell r="E257">
            <v>23</v>
          </cell>
          <cell r="F257">
            <v>4.0800000000000003E-3</v>
          </cell>
          <cell r="G257">
            <v>23.004079999999998</v>
          </cell>
        </row>
        <row r="258">
          <cell r="B258" t="str">
            <v>Preston East</v>
          </cell>
          <cell r="C258" t="str">
            <v>Preston East</v>
          </cell>
          <cell r="D258" t="str">
            <v>Penwortham East GSP / Rochdale SGT 1 GROUP</v>
          </cell>
          <cell r="E258">
            <v>32</v>
          </cell>
          <cell r="F258">
            <v>2.8274400000000002</v>
          </cell>
          <cell r="G258">
            <v>34.827440000000003</v>
          </cell>
        </row>
        <row r="259">
          <cell r="B259" t="str">
            <v>Preston Old Rd</v>
          </cell>
          <cell r="C259" t="str">
            <v>Blackpool</v>
          </cell>
          <cell r="D259" t="str">
            <v>Penwortham West GSP / Stanah GSP GROUP</v>
          </cell>
          <cell r="E259">
            <v>22.863</v>
          </cell>
          <cell r="F259">
            <v>0</v>
          </cell>
          <cell r="G259">
            <v>22.863</v>
          </cell>
        </row>
        <row r="260">
          <cell r="B260" t="str">
            <v>Prestwich</v>
          </cell>
          <cell r="C260" t="str">
            <v>Agecroft</v>
          </cell>
          <cell r="D260" t="str">
            <v>Kearsley 132 GSP</v>
          </cell>
          <cell r="E260">
            <v>22.863</v>
          </cell>
          <cell r="F260">
            <v>0</v>
          </cell>
          <cell r="G260">
            <v>22.863</v>
          </cell>
        </row>
        <row r="261">
          <cell r="B261" t="str">
            <v>Pringle St</v>
          </cell>
          <cell r="C261" t="str">
            <v>Blackburn</v>
          </cell>
          <cell r="D261" t="str">
            <v>Penwortham East GSP / Rochdale SGT 1 GROUP</v>
          </cell>
          <cell r="E261">
            <v>19.940000000000001</v>
          </cell>
          <cell r="F261">
            <v>0</v>
          </cell>
          <cell r="G261">
            <v>19.940000000000001</v>
          </cell>
        </row>
        <row r="262">
          <cell r="B262" t="str">
            <v>Queens Park</v>
          </cell>
          <cell r="C262" t="str">
            <v>Stuart St</v>
          </cell>
          <cell r="D262" t="str">
            <v>Stalybridge GSP</v>
          </cell>
          <cell r="E262">
            <v>19.2</v>
          </cell>
          <cell r="F262">
            <v>0</v>
          </cell>
          <cell r="G262">
            <v>19.2</v>
          </cell>
        </row>
        <row r="263">
          <cell r="B263" t="str">
            <v>Radcliffe</v>
          </cell>
          <cell r="C263" t="str">
            <v>Radcliffe</v>
          </cell>
          <cell r="D263" t="str">
            <v>Kearsley 132 GSP</v>
          </cell>
          <cell r="E263">
            <v>38</v>
          </cell>
          <cell r="F263">
            <v>3.9600000000000003E-2</v>
          </cell>
          <cell r="G263">
            <v>38.0396</v>
          </cell>
        </row>
        <row r="264">
          <cell r="B264" t="str">
            <v>Randal St</v>
          </cell>
          <cell r="C264" t="str">
            <v>Blackburn</v>
          </cell>
          <cell r="D264" t="str">
            <v>Penwortham East GSP / Rochdale SGT 1 GROUP</v>
          </cell>
          <cell r="E264">
            <v>18.8</v>
          </cell>
          <cell r="F264">
            <v>0</v>
          </cell>
          <cell r="G264">
            <v>18.8</v>
          </cell>
        </row>
        <row r="265">
          <cell r="B265" t="str">
            <v>Rawtenstall Rd</v>
          </cell>
          <cell r="C265" t="str">
            <v>Rossendale</v>
          </cell>
          <cell r="D265" t="str">
            <v>Padiham GSP</v>
          </cell>
          <cell r="E265">
            <v>22.863</v>
          </cell>
          <cell r="F265">
            <v>0</v>
          </cell>
          <cell r="G265">
            <v>22.863</v>
          </cell>
        </row>
        <row r="266">
          <cell r="B266" t="str">
            <v>Reddish Vale</v>
          </cell>
          <cell r="C266" t="str">
            <v>Vernon Park</v>
          </cell>
          <cell r="D266" t="str">
            <v>Bredbury GSP</v>
          </cell>
          <cell r="E266">
            <v>18.5</v>
          </cell>
          <cell r="F266">
            <v>0</v>
          </cell>
          <cell r="G266">
            <v>18.5</v>
          </cell>
        </row>
        <row r="267">
          <cell r="B267" t="str">
            <v>Ribblesdale T14</v>
          </cell>
          <cell r="C267" t="str">
            <v>Padiham</v>
          </cell>
          <cell r="D267" t="str">
            <v>Padiham GSP</v>
          </cell>
          <cell r="E267">
            <v>13.25</v>
          </cell>
          <cell r="F267">
            <v>0</v>
          </cell>
          <cell r="G267">
            <v>13.25</v>
          </cell>
        </row>
        <row r="268">
          <cell r="B268" t="str">
            <v>Ribbleton</v>
          </cell>
          <cell r="C268" t="str">
            <v>Preston East</v>
          </cell>
          <cell r="D268" t="str">
            <v>Penwortham East GSP / Rochdale SGT 1 GROUP</v>
          </cell>
          <cell r="E268">
            <v>22.863</v>
          </cell>
          <cell r="F268">
            <v>1.88496</v>
          </cell>
          <cell r="G268">
            <v>24.747959999999999</v>
          </cell>
        </row>
        <row r="269">
          <cell r="B269" t="str">
            <v>Ringley</v>
          </cell>
          <cell r="C269" t="str">
            <v>NA</v>
          </cell>
          <cell r="D269" t="str">
            <v>Kearsley Local 33 GSP</v>
          </cell>
          <cell r="E269">
            <v>23</v>
          </cell>
          <cell r="F269">
            <v>0.66779999999999995</v>
          </cell>
          <cell r="G269">
            <v>23.6678</v>
          </cell>
        </row>
        <row r="270">
          <cell r="B270" t="str">
            <v>Risley</v>
          </cell>
          <cell r="C270" t="str">
            <v>Risley</v>
          </cell>
          <cell r="D270" t="str">
            <v>Risley</v>
          </cell>
          <cell r="E270">
            <v>19.3</v>
          </cell>
          <cell r="F270">
            <v>3.0208499999999998</v>
          </cell>
          <cell r="G270">
            <v>22.32085</v>
          </cell>
        </row>
        <row r="271">
          <cell r="B271" t="str">
            <v>Robert Hall St</v>
          </cell>
          <cell r="C271" t="str">
            <v>Frederick Rd</v>
          </cell>
          <cell r="D271" t="str">
            <v>Kearsley 132 GSP</v>
          </cell>
          <cell r="E271">
            <v>20.5</v>
          </cell>
          <cell r="F271">
            <v>0</v>
          </cell>
          <cell r="G271">
            <v>20.5</v>
          </cell>
        </row>
        <row r="272">
          <cell r="B272" t="str">
            <v>Rochdale Central</v>
          </cell>
          <cell r="C272" t="str">
            <v>Rochdale Central</v>
          </cell>
          <cell r="D272" t="str">
            <v>Rochdale SGTs 2 3 4</v>
          </cell>
          <cell r="E272">
            <v>42</v>
          </cell>
          <cell r="F272">
            <v>0.1008</v>
          </cell>
          <cell r="G272">
            <v>42.1008</v>
          </cell>
        </row>
        <row r="273">
          <cell r="B273" t="str">
            <v>Roman Rd</v>
          </cell>
          <cell r="C273" t="str">
            <v>Lower Darwen</v>
          </cell>
          <cell r="D273" t="str">
            <v>Penwortham East GSP / Rochdale SGT 1 GROUP</v>
          </cell>
          <cell r="E273">
            <v>20.5</v>
          </cell>
          <cell r="F273">
            <v>0</v>
          </cell>
          <cell r="G273">
            <v>20.5</v>
          </cell>
        </row>
        <row r="274">
          <cell r="B274" t="str">
            <v>Romiley</v>
          </cell>
          <cell r="C274" t="str">
            <v>Vernon Park</v>
          </cell>
          <cell r="D274" t="str">
            <v>Bredbury GSP</v>
          </cell>
          <cell r="E274">
            <v>17.5</v>
          </cell>
          <cell r="F274">
            <v>1.12374</v>
          </cell>
          <cell r="G274">
            <v>18.623740000000002</v>
          </cell>
        </row>
        <row r="275">
          <cell r="B275" t="str">
            <v>Rossall</v>
          </cell>
          <cell r="C275" t="str">
            <v>Thornton</v>
          </cell>
          <cell r="D275" t="str">
            <v>Penwortham West GSP / Stanah GSP GROUP</v>
          </cell>
          <cell r="E275">
            <v>3.5</v>
          </cell>
          <cell r="F275">
            <v>3.5028000000000001</v>
          </cell>
          <cell r="G275">
            <v>7.0028000000000006</v>
          </cell>
        </row>
        <row r="276">
          <cell r="B276" t="str">
            <v>Royton</v>
          </cell>
          <cell r="C276" t="str">
            <v>Royton</v>
          </cell>
          <cell r="D276" t="str">
            <v>Whitegate GSP</v>
          </cell>
          <cell r="E276">
            <v>22.863</v>
          </cell>
          <cell r="F276">
            <v>0</v>
          </cell>
          <cell r="G276">
            <v>22.863</v>
          </cell>
        </row>
        <row r="277">
          <cell r="B277" t="str">
            <v>S.E. Macclesfield</v>
          </cell>
          <cell r="C277" t="str">
            <v>NA</v>
          </cell>
          <cell r="D277" t="str">
            <v>Macclesfield 33 GSP</v>
          </cell>
          <cell r="E277">
            <v>22.863</v>
          </cell>
          <cell r="F277">
            <v>1.2760000000000001E-2</v>
          </cell>
          <cell r="G277">
            <v>22.87576</v>
          </cell>
        </row>
        <row r="278">
          <cell r="B278" t="str">
            <v>S.W. Macclesfield</v>
          </cell>
          <cell r="C278" t="str">
            <v>NA</v>
          </cell>
          <cell r="D278" t="str">
            <v>Macclesfield 33 GSP</v>
          </cell>
          <cell r="E278">
            <v>22.863</v>
          </cell>
          <cell r="F278">
            <v>3.1934699999999996</v>
          </cell>
          <cell r="G278">
            <v>26.056469999999997</v>
          </cell>
        </row>
        <row r="279">
          <cell r="B279" t="str">
            <v>Sale</v>
          </cell>
          <cell r="C279" t="str">
            <v>Sale</v>
          </cell>
          <cell r="D279" t="str">
            <v>Carrington ENWL SGTs 1B 2B 4 7</v>
          </cell>
          <cell r="E279">
            <v>22.86</v>
          </cell>
          <cell r="F279">
            <v>0.189</v>
          </cell>
          <cell r="G279">
            <v>23.048999999999999</v>
          </cell>
        </row>
        <row r="280">
          <cell r="B280" t="str">
            <v>Sale Moor</v>
          </cell>
          <cell r="C280" t="str">
            <v>Sale</v>
          </cell>
          <cell r="D280" t="str">
            <v>Carrington ENWL SGTs 1B 2B 4 7</v>
          </cell>
          <cell r="E280">
            <v>10</v>
          </cell>
          <cell r="F280">
            <v>0</v>
          </cell>
          <cell r="G280">
            <v>10</v>
          </cell>
        </row>
        <row r="281">
          <cell r="B281" t="str">
            <v>Salford Quays</v>
          </cell>
          <cell r="C281" t="str">
            <v>Frederick Rd</v>
          </cell>
          <cell r="D281" t="str">
            <v>Kearsley 132 GSP</v>
          </cell>
          <cell r="E281">
            <v>20.5</v>
          </cell>
          <cell r="F281">
            <v>0</v>
          </cell>
          <cell r="G281">
            <v>20.5</v>
          </cell>
        </row>
        <row r="282">
          <cell r="B282" t="str">
            <v>Sandgate</v>
          </cell>
          <cell r="C282" t="str">
            <v>Barrow &amp; Sandgate</v>
          </cell>
          <cell r="D282" t="str">
            <v>Harker ENWL SGTs 1 2 3A 4 / Hutton GSP GROUP</v>
          </cell>
          <cell r="E282">
            <v>23</v>
          </cell>
          <cell r="F282">
            <v>0</v>
          </cell>
          <cell r="G282">
            <v>23</v>
          </cell>
        </row>
        <row r="283">
          <cell r="B283" t="str">
            <v>Scarisbrick</v>
          </cell>
          <cell r="C283" t="str">
            <v>Skelmersdale</v>
          </cell>
          <cell r="D283" t="str">
            <v>Washway Farm GSP / Kirkby GSP GROUP</v>
          </cell>
          <cell r="E283">
            <v>6</v>
          </cell>
          <cell r="F283">
            <v>1.26</v>
          </cell>
          <cell r="G283">
            <v>7.26</v>
          </cell>
        </row>
        <row r="284">
          <cell r="B284" t="str">
            <v>Sebergham</v>
          </cell>
          <cell r="C284" t="str">
            <v>Carlisle</v>
          </cell>
          <cell r="D284" t="str">
            <v>Harker ENWL SGTs 1 2 3A 4 / Hutton GSP GROUP</v>
          </cell>
          <cell r="E284">
            <v>4</v>
          </cell>
          <cell r="F284">
            <v>0</v>
          </cell>
          <cell r="G284">
            <v>4</v>
          </cell>
        </row>
        <row r="285">
          <cell r="B285" t="str">
            <v>Sedbergh</v>
          </cell>
          <cell r="C285" t="str">
            <v>Kendal (Parkside Rd)</v>
          </cell>
          <cell r="D285" t="str">
            <v>Harker ENWL SGTs 1 2 3A 4 / Hutton GSP GROUP</v>
          </cell>
          <cell r="E285">
            <v>7.6208000000000009</v>
          </cell>
          <cell r="F285">
            <v>1.7999999999999999E-2</v>
          </cell>
          <cell r="G285">
            <v>7.6388000000000007</v>
          </cell>
        </row>
        <row r="286">
          <cell r="B286" t="str">
            <v>Selsmire</v>
          </cell>
          <cell r="C286" t="str">
            <v>Penrith &amp; Shap</v>
          </cell>
          <cell r="D286" t="str">
            <v>Harker ENWL SGTs 1 2 3A 4 / Hutton GSP GROUP</v>
          </cell>
          <cell r="E286">
            <v>4</v>
          </cell>
          <cell r="F286">
            <v>0</v>
          </cell>
          <cell r="G286">
            <v>4</v>
          </cell>
        </row>
        <row r="287">
          <cell r="B287" t="str">
            <v>Settle</v>
          </cell>
          <cell r="C287" t="str">
            <v>Padiham</v>
          </cell>
          <cell r="D287" t="str">
            <v>Padiham GSP</v>
          </cell>
          <cell r="E287">
            <v>5</v>
          </cell>
          <cell r="F287">
            <v>0</v>
          </cell>
          <cell r="G287">
            <v>5</v>
          </cell>
        </row>
        <row r="288">
          <cell r="B288" t="str">
            <v>Shannon St South</v>
          </cell>
          <cell r="C288" t="str">
            <v>Blackpool</v>
          </cell>
          <cell r="D288" t="str">
            <v>Penwortham West GSP / Stanah GSP GROUP</v>
          </cell>
          <cell r="E288">
            <v>22</v>
          </cell>
          <cell r="F288">
            <v>0</v>
          </cell>
          <cell r="G288">
            <v>22</v>
          </cell>
        </row>
        <row r="289">
          <cell r="B289" t="str">
            <v>Shap</v>
          </cell>
          <cell r="C289" t="str">
            <v>Penrith &amp; Shap</v>
          </cell>
          <cell r="D289" t="str">
            <v>Harker ENWL SGTs 1 2 3A 4 / Hutton GSP GROUP</v>
          </cell>
          <cell r="E289">
            <v>8.5</v>
          </cell>
          <cell r="F289">
            <v>0</v>
          </cell>
          <cell r="G289">
            <v>8.5</v>
          </cell>
        </row>
        <row r="290">
          <cell r="B290" t="str">
            <v>Shaw</v>
          </cell>
          <cell r="C290" t="str">
            <v>Royton</v>
          </cell>
          <cell r="D290" t="str">
            <v>Whitegate GSP</v>
          </cell>
          <cell r="E290">
            <v>22.863</v>
          </cell>
          <cell r="F290">
            <v>0</v>
          </cell>
          <cell r="G290">
            <v>22.863</v>
          </cell>
        </row>
        <row r="291">
          <cell r="B291" t="str">
            <v>Siddick</v>
          </cell>
          <cell r="C291" t="str">
            <v>Stainburn &amp; Siddick</v>
          </cell>
          <cell r="D291" t="str">
            <v>Harker ENWL SGTs 1 2 3A 4 / Hutton GSP GROUP</v>
          </cell>
          <cell r="E291">
            <v>20.5</v>
          </cell>
          <cell r="F291">
            <v>3.8159999999999998</v>
          </cell>
          <cell r="G291">
            <v>24.315999999999999</v>
          </cell>
        </row>
        <row r="292">
          <cell r="B292" t="str">
            <v>Silloth</v>
          </cell>
          <cell r="C292" t="str">
            <v>Carlisle</v>
          </cell>
          <cell r="D292" t="str">
            <v>Harker ENWL SGTs 1 2 3A 4 / Hutton GSP GROUP</v>
          </cell>
          <cell r="E292">
            <v>30.69</v>
          </cell>
          <cell r="F292">
            <v>1.5209999999999999</v>
          </cell>
          <cell r="G292">
            <v>32.210999999999999</v>
          </cell>
        </row>
        <row r="293">
          <cell r="B293" t="str">
            <v>Skelmersdale</v>
          </cell>
          <cell r="C293" t="str">
            <v>Skelmersdale</v>
          </cell>
          <cell r="D293" t="str">
            <v>Washway Farm GSP / Kirkby GSP GROUP</v>
          </cell>
          <cell r="E293">
            <v>22.863</v>
          </cell>
          <cell r="F293">
            <v>0</v>
          </cell>
          <cell r="G293">
            <v>22.863</v>
          </cell>
        </row>
        <row r="294">
          <cell r="B294" t="str">
            <v>Slipway</v>
          </cell>
          <cell r="C294" t="str">
            <v>Egremont</v>
          </cell>
          <cell r="D294" t="str">
            <v>Harker ENWL SGTs 1 2 3A 4 / Hutton GSP GROUP</v>
          </cell>
          <cell r="E294">
            <v>13</v>
          </cell>
          <cell r="F294">
            <v>0</v>
          </cell>
          <cell r="G294">
            <v>13</v>
          </cell>
        </row>
        <row r="295">
          <cell r="B295" t="str">
            <v>Snipe</v>
          </cell>
          <cell r="C295" t="str">
            <v>Droylsden</v>
          </cell>
          <cell r="D295" t="str">
            <v>Stalybridge GSP</v>
          </cell>
          <cell r="E295">
            <v>19.5</v>
          </cell>
          <cell r="F295">
            <v>0</v>
          </cell>
          <cell r="G295">
            <v>19.5</v>
          </cell>
        </row>
        <row r="296">
          <cell r="B296" t="str">
            <v>South Park</v>
          </cell>
          <cell r="C296" t="str">
            <v>Lytham</v>
          </cell>
          <cell r="D296" t="str">
            <v>Penwortham West GSP / Stanah GSP GROUP</v>
          </cell>
          <cell r="E296">
            <v>23</v>
          </cell>
          <cell r="F296">
            <v>0</v>
          </cell>
          <cell r="G296">
            <v>23</v>
          </cell>
        </row>
        <row r="297">
          <cell r="B297" t="str">
            <v>Spa Rd</v>
          </cell>
          <cell r="C297" t="str">
            <v>Bolton</v>
          </cell>
          <cell r="D297" t="str">
            <v>Kearsley 132 GSP</v>
          </cell>
          <cell r="E297">
            <v>31.5</v>
          </cell>
          <cell r="F297">
            <v>0</v>
          </cell>
          <cell r="G297">
            <v>31.5</v>
          </cell>
        </row>
        <row r="298">
          <cell r="B298" t="str">
            <v>Spadeadam 132/11kV</v>
          </cell>
          <cell r="C298" t="str">
            <v>Spadeadam 132/11kV</v>
          </cell>
          <cell r="D298" t="str">
            <v>Harker ENWL SGTs 1 2 3A 4 / Hutton GSP GROUP</v>
          </cell>
          <cell r="E298">
            <v>38</v>
          </cell>
          <cell r="F298">
            <v>0</v>
          </cell>
          <cell r="G298">
            <v>38</v>
          </cell>
        </row>
        <row r="299">
          <cell r="B299" t="str">
            <v>Spadeadam 11/33kV</v>
          </cell>
          <cell r="C299" t="str">
            <v>Spadeadam 132/11kV</v>
          </cell>
          <cell r="D299" t="str">
            <v>Harker ENWL SGTs 1 2 3A 4 / Hut…</v>
          </cell>
          <cell r="E299">
            <v>9.5</v>
          </cell>
          <cell r="F299">
            <v>3.2939999999999997E-2</v>
          </cell>
          <cell r="G299">
            <v>9.53294</v>
          </cell>
        </row>
        <row r="300">
          <cell r="B300" t="str">
            <v>Spotland</v>
          </cell>
          <cell r="C300" t="str">
            <v>Rochdale Central</v>
          </cell>
          <cell r="D300" t="str">
            <v>Rochdale SGTs 2 3 4</v>
          </cell>
          <cell r="E300">
            <v>17.5</v>
          </cell>
          <cell r="F300">
            <v>0.13440000000000002</v>
          </cell>
          <cell r="G300">
            <v>17.634399999999999</v>
          </cell>
        </row>
        <row r="301">
          <cell r="B301" t="str">
            <v>Spring Cottage</v>
          </cell>
          <cell r="C301" t="str">
            <v>Nelson</v>
          </cell>
          <cell r="D301" t="str">
            <v>Padiham GSP</v>
          </cell>
          <cell r="E301">
            <v>13.752000000000001</v>
          </cell>
          <cell r="F301">
            <v>0</v>
          </cell>
          <cell r="G301">
            <v>13.752000000000001</v>
          </cell>
        </row>
        <row r="302">
          <cell r="B302" t="str">
            <v>Spring Garden St 11kV</v>
          </cell>
          <cell r="C302" t="str">
            <v>Lancaster</v>
          </cell>
          <cell r="D302" t="str">
            <v>Heysham GSP</v>
          </cell>
          <cell r="E302">
            <v>29</v>
          </cell>
          <cell r="F302">
            <v>0</v>
          </cell>
          <cell r="G302">
            <v>29</v>
          </cell>
        </row>
        <row r="303">
          <cell r="B303" t="str">
            <v>Spring Garden St 6.6kV</v>
          </cell>
          <cell r="C303" t="str">
            <v>Lancaster</v>
          </cell>
          <cell r="D303" t="str">
            <v>Heysham GSP</v>
          </cell>
          <cell r="E303">
            <v>22.863</v>
          </cell>
          <cell r="F303">
            <v>0</v>
          </cell>
          <cell r="G303">
            <v>22.863</v>
          </cell>
        </row>
        <row r="304">
          <cell r="B304" t="str">
            <v>Squires Gate</v>
          </cell>
          <cell r="C304" t="str">
            <v>Blackpool</v>
          </cell>
          <cell r="D304" t="str">
            <v>Penwortham West GSP / Stanah GSP GROUP</v>
          </cell>
          <cell r="E304">
            <v>22.9</v>
          </cell>
          <cell r="F304">
            <v>0</v>
          </cell>
          <cell r="G304">
            <v>22.9</v>
          </cell>
        </row>
        <row r="305">
          <cell r="B305" t="str">
            <v>St Annes</v>
          </cell>
          <cell r="C305" t="str">
            <v>Lytham</v>
          </cell>
          <cell r="D305" t="str">
            <v>Penwortham West GSP / Stanah GSP GROUP</v>
          </cell>
          <cell r="E305">
            <v>17.5</v>
          </cell>
          <cell r="F305">
            <v>0</v>
          </cell>
          <cell r="G305">
            <v>17.5</v>
          </cell>
        </row>
        <row r="306">
          <cell r="B306" t="str">
            <v>St Marys</v>
          </cell>
          <cell r="C306" t="str">
            <v>Greenhill</v>
          </cell>
          <cell r="D306" t="str">
            <v>Whitegate GSP</v>
          </cell>
          <cell r="E306">
            <v>22.863</v>
          </cell>
          <cell r="F306">
            <v>0</v>
          </cell>
          <cell r="G306">
            <v>22.863</v>
          </cell>
        </row>
        <row r="307">
          <cell r="B307" t="str">
            <v>St Marys St</v>
          </cell>
          <cell r="C307" t="str">
            <v>Ribble</v>
          </cell>
          <cell r="D307" t="str">
            <v>Penwortham East GSP / Rochdale SGT 1 GROUP</v>
          </cell>
          <cell r="E307">
            <v>17.5</v>
          </cell>
          <cell r="F307">
            <v>0</v>
          </cell>
          <cell r="G307">
            <v>17.5</v>
          </cell>
        </row>
        <row r="308">
          <cell r="B308" t="str">
            <v>St Thomas Rd</v>
          </cell>
          <cell r="C308" t="str">
            <v>Lytham</v>
          </cell>
          <cell r="D308" t="str">
            <v>Penwortham West GSP / Stanah GSP GROUP</v>
          </cell>
          <cell r="E308">
            <v>22.863</v>
          </cell>
          <cell r="F308">
            <v>0</v>
          </cell>
          <cell r="G308">
            <v>22.863</v>
          </cell>
        </row>
        <row r="309">
          <cell r="B309" t="str">
            <v>Stainburn</v>
          </cell>
          <cell r="C309" t="str">
            <v>Stainburn &amp; Siddick</v>
          </cell>
          <cell r="D309" t="str">
            <v>Harker ENWL SGTs 1 2 3A 4 / Hutton GSP GROUP</v>
          </cell>
          <cell r="E309">
            <v>15</v>
          </cell>
          <cell r="F309">
            <v>0</v>
          </cell>
          <cell r="G309">
            <v>15</v>
          </cell>
        </row>
        <row r="310">
          <cell r="B310" t="str">
            <v>Standish</v>
          </cell>
          <cell r="C310" t="str">
            <v>Wrightington</v>
          </cell>
          <cell r="D310" t="str">
            <v>Penwortham West GSP / Stanah GSP GROUP</v>
          </cell>
          <cell r="E310">
            <v>23</v>
          </cell>
          <cell r="F310">
            <v>2.52</v>
          </cell>
          <cell r="G310">
            <v>25.52</v>
          </cell>
        </row>
        <row r="311">
          <cell r="B311" t="str">
            <v>Strangeways</v>
          </cell>
          <cell r="C311" t="str">
            <v>Red Bank</v>
          </cell>
          <cell r="D311" t="str">
            <v>Whitegate GSP</v>
          </cell>
          <cell r="E311">
            <v>20.5</v>
          </cell>
          <cell r="F311">
            <v>0</v>
          </cell>
          <cell r="G311">
            <v>20.5</v>
          </cell>
        </row>
        <row r="312">
          <cell r="B312" t="str">
            <v>Strawberry Bank</v>
          </cell>
          <cell r="C312" t="str">
            <v>Huncoat</v>
          </cell>
          <cell r="D312" t="str">
            <v>Padiham GSP</v>
          </cell>
          <cell r="E312">
            <v>22.863</v>
          </cell>
          <cell r="F312">
            <v>3.38625</v>
          </cell>
          <cell r="G312">
            <v>26.24925</v>
          </cell>
        </row>
        <row r="313">
          <cell r="B313" t="str">
            <v>Stuart St</v>
          </cell>
          <cell r="C313" t="str">
            <v>Stuart St</v>
          </cell>
          <cell r="D313" t="str">
            <v>Stalybridge GSP</v>
          </cell>
          <cell r="E313">
            <v>20.5</v>
          </cell>
          <cell r="F313">
            <v>0</v>
          </cell>
          <cell r="G313">
            <v>20.5</v>
          </cell>
        </row>
        <row r="314">
          <cell r="B314" t="str">
            <v>Stubbins</v>
          </cell>
          <cell r="C314" t="str">
            <v>Rossendale</v>
          </cell>
          <cell r="D314" t="str">
            <v>Padiham GSP</v>
          </cell>
          <cell r="E314">
            <v>28</v>
          </cell>
          <cell r="F314">
            <v>0</v>
          </cell>
          <cell r="G314">
            <v>28</v>
          </cell>
        </row>
        <row r="315">
          <cell r="B315" t="str">
            <v>Swinton</v>
          </cell>
          <cell r="C315" t="str">
            <v>Agecroft</v>
          </cell>
          <cell r="D315" t="str">
            <v>Kearsley 132 GSP</v>
          </cell>
          <cell r="E315">
            <v>23</v>
          </cell>
          <cell r="F315">
            <v>0</v>
          </cell>
          <cell r="G315">
            <v>23</v>
          </cell>
        </row>
        <row r="316">
          <cell r="B316" t="str">
            <v>Tame Valley</v>
          </cell>
          <cell r="C316" t="str">
            <v>Hartshead-Heyrod</v>
          </cell>
          <cell r="D316" t="str">
            <v>Stalybridge GSP</v>
          </cell>
          <cell r="E316">
            <v>18.920000000000002</v>
          </cell>
          <cell r="F316">
            <v>1.26E-2</v>
          </cell>
          <cell r="G316">
            <v>18.932600000000001</v>
          </cell>
        </row>
        <row r="317">
          <cell r="B317" t="str">
            <v>Tardy Gate</v>
          </cell>
          <cell r="C317" t="str">
            <v>Ribble</v>
          </cell>
          <cell r="D317" t="str">
            <v>Penwortham East GSP / Rochdale SGT 1 GROUP</v>
          </cell>
          <cell r="E317">
            <v>22.863</v>
          </cell>
          <cell r="F317">
            <v>5.0000000000000001E-4</v>
          </cell>
          <cell r="G317">
            <v>22.863499999999998</v>
          </cell>
        </row>
        <row r="318">
          <cell r="B318" t="str">
            <v>Tarleton</v>
          </cell>
          <cell r="C318" t="str">
            <v>Wrightington</v>
          </cell>
          <cell r="D318" t="str">
            <v>Penwortham West GSP / Stanah GSP GROUP</v>
          </cell>
          <cell r="E318">
            <v>22.863</v>
          </cell>
          <cell r="F318">
            <v>2.6399999999999996E-3</v>
          </cell>
          <cell r="G318">
            <v>22.865639999999999</v>
          </cell>
        </row>
        <row r="319">
          <cell r="B319" t="str">
            <v>The Height</v>
          </cell>
          <cell r="C319" t="str">
            <v>Agecroft</v>
          </cell>
          <cell r="D319" t="str">
            <v>Kearsley 132 GSP</v>
          </cell>
          <cell r="E319">
            <v>16.8</v>
          </cell>
          <cell r="F319">
            <v>0.47249999999999998</v>
          </cell>
          <cell r="G319">
            <v>17.272500000000001</v>
          </cell>
        </row>
        <row r="320">
          <cell r="B320" t="str">
            <v>Thornton</v>
          </cell>
          <cell r="C320" t="str">
            <v>Bispham</v>
          </cell>
          <cell r="D320" t="str">
            <v>Penwortham West GSP / Stanah GSP GROUP</v>
          </cell>
          <cell r="E320">
            <v>22.863</v>
          </cell>
          <cell r="F320">
            <v>0</v>
          </cell>
          <cell r="G320">
            <v>22.863</v>
          </cell>
        </row>
        <row r="321">
          <cell r="B321" t="str">
            <v>Townley St</v>
          </cell>
          <cell r="C321" t="str">
            <v>Chadderton</v>
          </cell>
          <cell r="D321" t="str">
            <v>Whitegate GSP</v>
          </cell>
          <cell r="E321">
            <v>15.242000000000001</v>
          </cell>
          <cell r="F321">
            <v>0</v>
          </cell>
          <cell r="G321">
            <v>15.242000000000001</v>
          </cell>
        </row>
        <row r="322">
          <cell r="B322" t="str">
            <v>Trafford</v>
          </cell>
          <cell r="C322" t="str">
            <v>Stretford</v>
          </cell>
          <cell r="D322" t="str">
            <v>South Manchester GSP</v>
          </cell>
          <cell r="E322">
            <v>20.5</v>
          </cell>
          <cell r="F322">
            <v>0</v>
          </cell>
          <cell r="G322">
            <v>20.5</v>
          </cell>
        </row>
        <row r="323">
          <cell r="B323" t="str">
            <v>Trafford Park North</v>
          </cell>
          <cell r="C323" t="str">
            <v>Barton</v>
          </cell>
          <cell r="D323" t="str">
            <v>Carrington ENWL SGTs 1B 2B 4 7</v>
          </cell>
          <cell r="E323">
            <v>15.75</v>
          </cell>
          <cell r="F323">
            <v>8.82</v>
          </cell>
          <cell r="G323">
            <v>24.57</v>
          </cell>
        </row>
        <row r="324">
          <cell r="B324" t="str">
            <v>Trimpell</v>
          </cell>
          <cell r="C324" t="str">
            <v>Trimpell</v>
          </cell>
          <cell r="D324" t="str">
            <v>Heysham GSP</v>
          </cell>
          <cell r="E324">
            <v>23.815000000000001</v>
          </cell>
          <cell r="F324">
            <v>1.8</v>
          </cell>
          <cell r="G324">
            <v>25.615000000000002</v>
          </cell>
        </row>
        <row r="325">
          <cell r="B325" t="str">
            <v>Trinity</v>
          </cell>
          <cell r="C325" t="str">
            <v>Frederick Rd</v>
          </cell>
          <cell r="D325" t="str">
            <v>Kearsley 132 GSP</v>
          </cell>
          <cell r="E325">
            <v>22.9</v>
          </cell>
          <cell r="F325">
            <v>0</v>
          </cell>
          <cell r="G325">
            <v>22.9</v>
          </cell>
        </row>
        <row r="326">
          <cell r="B326" t="str">
            <v>Tulketh</v>
          </cell>
          <cell r="C326" t="str">
            <v>Ribble</v>
          </cell>
          <cell r="D326" t="str">
            <v>Penwortham East GSP / Rochdale SGT 1 GROUP</v>
          </cell>
          <cell r="E326">
            <v>22.863</v>
          </cell>
          <cell r="F326">
            <v>0</v>
          </cell>
          <cell r="G326">
            <v>22.863</v>
          </cell>
        </row>
        <row r="327">
          <cell r="B327" t="str">
            <v>Ulverston</v>
          </cell>
          <cell r="C327" t="str">
            <v>Ulverston</v>
          </cell>
          <cell r="D327" t="str">
            <v>Harker ENWL SGTs 1 2 3A 4 / Hutton GSP GROUP</v>
          </cell>
          <cell r="E327">
            <v>15</v>
          </cell>
          <cell r="F327">
            <v>1.12656</v>
          </cell>
          <cell r="G327">
            <v>16.126560000000001</v>
          </cell>
        </row>
        <row r="328">
          <cell r="B328" t="str">
            <v>Union Rd</v>
          </cell>
          <cell r="C328" t="str">
            <v>Bolton</v>
          </cell>
          <cell r="D328" t="str">
            <v>Kearsley 132 GSP</v>
          </cell>
          <cell r="E328">
            <v>22.863</v>
          </cell>
          <cell r="F328">
            <v>0</v>
          </cell>
          <cell r="G328">
            <v>22.863</v>
          </cell>
        </row>
        <row r="329">
          <cell r="B329" t="str">
            <v>Upholland</v>
          </cell>
          <cell r="C329" t="str">
            <v>Orrell</v>
          </cell>
          <cell r="D329" t="str">
            <v>Washway Farm GSP / Kirkby GSP GROUP</v>
          </cell>
          <cell r="E329">
            <v>17.5</v>
          </cell>
          <cell r="F329">
            <v>0.24</v>
          </cell>
          <cell r="G329">
            <v>17.739999999999998</v>
          </cell>
        </row>
        <row r="330">
          <cell r="B330" t="str">
            <v>Urmston</v>
          </cell>
          <cell r="C330" t="str">
            <v>Stretford</v>
          </cell>
          <cell r="D330" t="str">
            <v>South Manchester GSP</v>
          </cell>
          <cell r="E330">
            <v>22.863</v>
          </cell>
          <cell r="F330">
            <v>0</v>
          </cell>
          <cell r="G330">
            <v>22.863</v>
          </cell>
        </row>
        <row r="331">
          <cell r="B331" t="str">
            <v>Victoria Park</v>
          </cell>
          <cell r="C331" t="str">
            <v>Longsight</v>
          </cell>
          <cell r="D331" t="str">
            <v>Bredbury GSP</v>
          </cell>
          <cell r="E331">
            <v>20.5</v>
          </cell>
          <cell r="F331">
            <v>0</v>
          </cell>
          <cell r="G331">
            <v>20.5</v>
          </cell>
        </row>
        <row r="332">
          <cell r="B332" t="str">
            <v>Warbreck</v>
          </cell>
          <cell r="C332" t="str">
            <v>Bispham</v>
          </cell>
          <cell r="D332" t="str">
            <v>Penwortham West GSP / Stanah GSP GROUP</v>
          </cell>
          <cell r="E332">
            <v>17.5</v>
          </cell>
          <cell r="F332">
            <v>0</v>
          </cell>
          <cell r="G332">
            <v>17.5</v>
          </cell>
        </row>
        <row r="333">
          <cell r="B333" t="str">
            <v>Wardleworth</v>
          </cell>
          <cell r="C333" t="str">
            <v>Belfield</v>
          </cell>
          <cell r="D333" t="str">
            <v>Rochdale SGTs 2 3 4</v>
          </cell>
          <cell r="E333">
            <v>22.863</v>
          </cell>
          <cell r="F333">
            <v>0.26963999999999999</v>
          </cell>
          <cell r="G333">
            <v>23.132639999999999</v>
          </cell>
        </row>
        <row r="334">
          <cell r="B334" t="str">
            <v>Warton</v>
          </cell>
          <cell r="C334" t="str">
            <v>Peel</v>
          </cell>
          <cell r="D334" t="str">
            <v>Penwortham West GSP / Stanah GSP GROUP</v>
          </cell>
          <cell r="E334">
            <v>22.863</v>
          </cell>
          <cell r="F334">
            <v>0.63</v>
          </cell>
          <cell r="G334">
            <v>23.492999999999999</v>
          </cell>
        </row>
        <row r="335">
          <cell r="B335" t="str">
            <v>Waterhead</v>
          </cell>
          <cell r="C335" t="str">
            <v>Greenhill</v>
          </cell>
          <cell r="D335" t="str">
            <v>Whitegate GSP</v>
          </cell>
          <cell r="E335">
            <v>22.863</v>
          </cell>
          <cell r="F335">
            <v>0</v>
          </cell>
          <cell r="G335">
            <v>22.863</v>
          </cell>
        </row>
        <row r="336">
          <cell r="B336" t="str">
            <v>Waterswallows</v>
          </cell>
          <cell r="C336" t="str">
            <v>Buxton</v>
          </cell>
          <cell r="D336" t="str">
            <v>Stalybridge GSP</v>
          </cell>
          <cell r="E336">
            <v>22.863</v>
          </cell>
          <cell r="F336">
            <v>0</v>
          </cell>
          <cell r="G336">
            <v>22.863</v>
          </cell>
        </row>
        <row r="337">
          <cell r="B337" t="str">
            <v>Weaste</v>
          </cell>
          <cell r="C337" t="str">
            <v>Frederick Rd</v>
          </cell>
          <cell r="D337" t="str">
            <v>Kearsley 132 GSP</v>
          </cell>
          <cell r="E337">
            <v>20.5</v>
          </cell>
          <cell r="F337">
            <v>0</v>
          </cell>
          <cell r="G337">
            <v>20.5</v>
          </cell>
        </row>
        <row r="338">
          <cell r="B338" t="str">
            <v>Werneth</v>
          </cell>
          <cell r="C338" t="str">
            <v>Greenhill</v>
          </cell>
          <cell r="D338" t="str">
            <v>Whitegate GSP</v>
          </cell>
          <cell r="E338">
            <v>22.863</v>
          </cell>
          <cell r="F338">
            <v>0</v>
          </cell>
          <cell r="G338">
            <v>22.863</v>
          </cell>
        </row>
        <row r="339">
          <cell r="B339" t="str">
            <v>Wesley Place Bacup</v>
          </cell>
          <cell r="C339" t="str">
            <v>Rossendale</v>
          </cell>
          <cell r="D339" t="str">
            <v>Padiham GSP</v>
          </cell>
          <cell r="E339">
            <v>22.863</v>
          </cell>
          <cell r="F339">
            <v>0.12</v>
          </cell>
          <cell r="G339">
            <v>22.983000000000001</v>
          </cell>
        </row>
        <row r="340">
          <cell r="B340" t="str">
            <v>West Didsbury</v>
          </cell>
          <cell r="C340" t="str">
            <v>West Didsbury</v>
          </cell>
          <cell r="D340" t="str">
            <v>South Manchester GSP</v>
          </cell>
          <cell r="E340">
            <v>20.5</v>
          </cell>
          <cell r="F340">
            <v>2.0160000000000001E-2</v>
          </cell>
          <cell r="G340">
            <v>20.520160000000001</v>
          </cell>
        </row>
        <row r="341">
          <cell r="B341" t="str">
            <v>Westgate</v>
          </cell>
          <cell r="C341" t="str">
            <v>Lancaster</v>
          </cell>
          <cell r="D341" t="str">
            <v>Heysham GSP</v>
          </cell>
          <cell r="E341">
            <v>17.5</v>
          </cell>
          <cell r="F341">
            <v>0.55559999999999998</v>
          </cell>
          <cell r="G341">
            <v>18.055599999999998</v>
          </cell>
        </row>
        <row r="342">
          <cell r="B342" t="str">
            <v>Westhoughton</v>
          </cell>
          <cell r="C342" t="str">
            <v>Westhoughton</v>
          </cell>
          <cell r="D342" t="str">
            <v>Kearsley 132 GSP</v>
          </cell>
          <cell r="E342">
            <v>22.863</v>
          </cell>
          <cell r="F342">
            <v>0</v>
          </cell>
          <cell r="G342">
            <v>22.863</v>
          </cell>
        </row>
        <row r="343">
          <cell r="B343" t="str">
            <v>Westlinton</v>
          </cell>
          <cell r="C343" t="str">
            <v>Carlisle</v>
          </cell>
          <cell r="D343" t="str">
            <v>Harker ENWL SGTs 1 2 3A 4 / Hutton GSP GROUP</v>
          </cell>
          <cell r="E343">
            <v>15</v>
          </cell>
          <cell r="F343">
            <v>0.26112000000000002</v>
          </cell>
          <cell r="G343">
            <v>15.26112</v>
          </cell>
        </row>
        <row r="344">
          <cell r="B344" t="str">
            <v>Whalley</v>
          </cell>
          <cell r="C344" t="str">
            <v>Padiham</v>
          </cell>
          <cell r="D344" t="str">
            <v>Padiham GSP</v>
          </cell>
          <cell r="E344">
            <v>22.863</v>
          </cell>
          <cell r="F344">
            <v>3.8399999999999997E-2</v>
          </cell>
          <cell r="G344">
            <v>22.901399999999999</v>
          </cell>
        </row>
        <row r="345">
          <cell r="B345" t="str">
            <v>Whalley Range</v>
          </cell>
          <cell r="C345" t="str">
            <v>West Didsbury</v>
          </cell>
          <cell r="D345" t="str">
            <v>South Manchester GSP</v>
          </cell>
          <cell r="E345">
            <v>22.863</v>
          </cell>
          <cell r="F345">
            <v>3.5999999999999997E-4</v>
          </cell>
          <cell r="G345">
            <v>22.86336</v>
          </cell>
        </row>
        <row r="346">
          <cell r="B346" t="str">
            <v>Whasset</v>
          </cell>
          <cell r="C346" t="str">
            <v>Kendal (Parkside Rd)</v>
          </cell>
          <cell r="D346" t="str">
            <v>Harker ENWL SGTs 1 2 3A 4 / Hutton GSP GROUP</v>
          </cell>
          <cell r="E346">
            <v>16</v>
          </cell>
          <cell r="F346">
            <v>3.5999999999999997E-2</v>
          </cell>
          <cell r="G346">
            <v>16.036000000000001</v>
          </cell>
        </row>
        <row r="347">
          <cell r="B347" t="str">
            <v>Whinfell</v>
          </cell>
          <cell r="C347" t="str">
            <v>Penrith &amp; Shap</v>
          </cell>
          <cell r="D347" t="str">
            <v>Harker ENWL SGTs 1 2 3A 4 / Hutton GSP GROUP</v>
          </cell>
          <cell r="E347">
            <v>4</v>
          </cell>
          <cell r="F347">
            <v>0</v>
          </cell>
          <cell r="G347">
            <v>4</v>
          </cell>
        </row>
        <row r="348">
          <cell r="B348" t="str">
            <v>Whittle Le Woods</v>
          </cell>
          <cell r="C348" t="str">
            <v>Leyland</v>
          </cell>
          <cell r="D348" t="str">
            <v>Penwortham West GSP / Stanah GSP GROUP</v>
          </cell>
          <cell r="E348">
            <v>17.5</v>
          </cell>
          <cell r="F348">
            <v>0</v>
          </cell>
          <cell r="G348">
            <v>17.5</v>
          </cell>
        </row>
        <row r="349">
          <cell r="B349" t="str">
            <v>Whitworth</v>
          </cell>
          <cell r="C349" t="str">
            <v>Rochdale Central</v>
          </cell>
          <cell r="D349" t="str">
            <v>Rochdale SGTs 2 3 4</v>
          </cell>
          <cell r="E349">
            <v>8</v>
          </cell>
          <cell r="F349">
            <v>0</v>
          </cell>
          <cell r="G349">
            <v>8</v>
          </cell>
        </row>
        <row r="350">
          <cell r="B350" t="str">
            <v>Wigton</v>
          </cell>
          <cell r="C350" t="str">
            <v>Carlisle</v>
          </cell>
          <cell r="D350" t="str">
            <v>Harker ENWL SGTs 1 2 3A 4 / Hutton GSP GROUP</v>
          </cell>
          <cell r="E350">
            <v>22.863</v>
          </cell>
          <cell r="F350">
            <v>2.1566400000000003</v>
          </cell>
          <cell r="G350">
            <v>25.019639999999999</v>
          </cell>
        </row>
        <row r="351">
          <cell r="B351" t="str">
            <v>Willow Hey</v>
          </cell>
          <cell r="C351" t="str">
            <v>Skelmersdale</v>
          </cell>
          <cell r="D351" t="str">
            <v>Washway Farm GSP / Kirkby GSP GROUP</v>
          </cell>
          <cell r="E351">
            <v>22.863</v>
          </cell>
          <cell r="F351">
            <v>0</v>
          </cell>
          <cell r="G351">
            <v>22.863</v>
          </cell>
        </row>
        <row r="352">
          <cell r="B352" t="str">
            <v>Willowbank</v>
          </cell>
          <cell r="C352" t="str">
            <v>Greenhill</v>
          </cell>
          <cell r="D352" t="str">
            <v>Whitegate GSP</v>
          </cell>
          <cell r="E352">
            <v>17.5</v>
          </cell>
          <cell r="F352">
            <v>0</v>
          </cell>
          <cell r="G352">
            <v>17.5</v>
          </cell>
        </row>
        <row r="353">
          <cell r="B353" t="str">
            <v>Willowholme</v>
          </cell>
          <cell r="C353" t="str">
            <v>Carlisle</v>
          </cell>
          <cell r="D353" t="str">
            <v>Harker ENWL SGTs 1 2 3A 4 / Hutton GSP GROUP</v>
          </cell>
          <cell r="E353">
            <v>22.863</v>
          </cell>
          <cell r="F353">
            <v>0.62370000000000003</v>
          </cell>
          <cell r="G353">
            <v>23.486699999999999</v>
          </cell>
        </row>
        <row r="354">
          <cell r="B354" t="str">
            <v>Wilmslow</v>
          </cell>
          <cell r="C354" t="str">
            <v>Moss Nook</v>
          </cell>
          <cell r="D354" t="str">
            <v>South Manchester GSP</v>
          </cell>
          <cell r="E354">
            <v>17.5</v>
          </cell>
          <cell r="F354">
            <v>0</v>
          </cell>
          <cell r="G354">
            <v>17.5</v>
          </cell>
        </row>
        <row r="355">
          <cell r="B355" t="str">
            <v>Windermere</v>
          </cell>
          <cell r="C355" t="str">
            <v>Kendal (Parkside Rd)</v>
          </cell>
          <cell r="D355" t="str">
            <v>Harker ENWL SGTs 1 2 3A 4 / Hutton GSP GROUP</v>
          </cell>
          <cell r="E355">
            <v>23</v>
          </cell>
          <cell r="F355">
            <v>6.3E-2</v>
          </cell>
          <cell r="G355">
            <v>23.062999999999999</v>
          </cell>
        </row>
        <row r="356">
          <cell r="B356" t="str">
            <v>Winifred Rd</v>
          </cell>
          <cell r="C356" t="str">
            <v>Adswood</v>
          </cell>
          <cell r="D356" t="str">
            <v>Bredbury GSP</v>
          </cell>
          <cell r="E356">
            <v>17.5</v>
          </cell>
          <cell r="F356">
            <v>0</v>
          </cell>
          <cell r="G356">
            <v>17.5</v>
          </cell>
        </row>
        <row r="357">
          <cell r="B357" t="str">
            <v>Withington</v>
          </cell>
          <cell r="C357" t="str">
            <v>West Didsbury</v>
          </cell>
          <cell r="D357" t="str">
            <v>South Manchester GSP</v>
          </cell>
          <cell r="E357">
            <v>17.5</v>
          </cell>
          <cell r="F357">
            <v>0</v>
          </cell>
          <cell r="G357">
            <v>17.5</v>
          </cell>
        </row>
        <row r="358">
          <cell r="B358" t="str">
            <v>Withyfold Drive</v>
          </cell>
          <cell r="C358" t="str">
            <v>NA</v>
          </cell>
          <cell r="D358" t="str">
            <v>Macclesfield 33 GSP</v>
          </cell>
          <cell r="E358">
            <v>35</v>
          </cell>
          <cell r="F358">
            <v>0</v>
          </cell>
          <cell r="G358">
            <v>35</v>
          </cell>
        </row>
        <row r="359">
          <cell r="B359" t="str">
            <v>Woodbine St</v>
          </cell>
          <cell r="C359" t="str">
            <v>Castleton</v>
          </cell>
          <cell r="D359" t="str">
            <v>Rochdale SGTs 2 3 4</v>
          </cell>
          <cell r="E359">
            <v>17.5</v>
          </cell>
          <cell r="F359">
            <v>0</v>
          </cell>
          <cell r="G359">
            <v>17.5</v>
          </cell>
        </row>
        <row r="360">
          <cell r="B360" t="str">
            <v>Woodfield Rd</v>
          </cell>
          <cell r="C360" t="str">
            <v>Wrightington</v>
          </cell>
          <cell r="D360" t="str">
            <v>Penwortham West GSP / Stanah GSP GROUP</v>
          </cell>
          <cell r="E360">
            <v>22.863</v>
          </cell>
          <cell r="F360">
            <v>0</v>
          </cell>
          <cell r="G360">
            <v>22.863</v>
          </cell>
        </row>
        <row r="361">
          <cell r="B361" t="str">
            <v>Woodhill Lane</v>
          </cell>
          <cell r="C361" t="str">
            <v>Lancaster</v>
          </cell>
          <cell r="D361" t="str">
            <v>Heysham GSP</v>
          </cell>
          <cell r="E361">
            <v>9</v>
          </cell>
          <cell r="F361">
            <v>0</v>
          </cell>
          <cell r="G361">
            <v>12</v>
          </cell>
        </row>
        <row r="362">
          <cell r="B362" t="str">
            <v>Woodhouse Park</v>
          </cell>
          <cell r="C362" t="str">
            <v>Moss Nook</v>
          </cell>
          <cell r="D362" t="str">
            <v>South Manchester GSP</v>
          </cell>
          <cell r="E362">
            <v>17.5</v>
          </cell>
          <cell r="F362">
            <v>0</v>
          </cell>
          <cell r="G362">
            <v>17.5</v>
          </cell>
        </row>
        <row r="363">
          <cell r="B363" t="str">
            <v>Woodley</v>
          </cell>
          <cell r="C363" t="str">
            <v>Vernon Park</v>
          </cell>
          <cell r="D363" t="str">
            <v>Bredbury GSP</v>
          </cell>
          <cell r="E363">
            <v>22.863</v>
          </cell>
          <cell r="F363">
            <v>2.0916000000000001</v>
          </cell>
          <cell r="G363">
            <v>24.954599999999999</v>
          </cell>
        </row>
        <row r="364">
          <cell r="B364" t="str">
            <v>Woolfold</v>
          </cell>
          <cell r="C364" t="str">
            <v>Bury</v>
          </cell>
          <cell r="D364" t="str">
            <v>Kearsley 132 GSP</v>
          </cell>
          <cell r="E364">
            <v>23</v>
          </cell>
          <cell r="F364">
            <v>0</v>
          </cell>
          <cell r="G364">
            <v>23</v>
          </cell>
        </row>
        <row r="365">
          <cell r="B365" t="str">
            <v>Wordsworth St</v>
          </cell>
          <cell r="C365" t="str">
            <v>Bolton</v>
          </cell>
          <cell r="D365" t="str">
            <v>Kearsley 132 GSP</v>
          </cell>
          <cell r="E365">
            <v>22.863</v>
          </cell>
          <cell r="F365">
            <v>0</v>
          </cell>
          <cell r="G365">
            <v>22.863</v>
          </cell>
        </row>
        <row r="366">
          <cell r="B366" t="str">
            <v>Worsley Mesnes</v>
          </cell>
          <cell r="C366" t="str">
            <v>Wigan</v>
          </cell>
          <cell r="D366" t="str">
            <v>Washway Farm GSP / Kirkby GSP GROUP</v>
          </cell>
          <cell r="E366">
            <v>22.863</v>
          </cell>
          <cell r="F366">
            <v>0</v>
          </cell>
          <cell r="G366">
            <v>22.863</v>
          </cell>
        </row>
        <row r="367">
          <cell r="B367" t="str">
            <v>Wrightington</v>
          </cell>
          <cell r="C367" t="str">
            <v>Wrightington</v>
          </cell>
          <cell r="D367" t="str">
            <v>Penwortham West GSP / Stanah GSP GROUP</v>
          </cell>
          <cell r="E367">
            <v>22.863</v>
          </cell>
          <cell r="F367">
            <v>0</v>
          </cell>
          <cell r="G367">
            <v>22.863</v>
          </cell>
        </row>
        <row r="368">
          <cell r="B368" t="str">
            <v>Yealand</v>
          </cell>
          <cell r="C368" t="str">
            <v>Kendal (Parkside Rd)</v>
          </cell>
          <cell r="D368" t="str">
            <v>Harker ENWL SGTs 1 2 3A 4 / Hutton GSP GROUP</v>
          </cell>
          <cell r="E368">
            <v>4</v>
          </cell>
          <cell r="F368">
            <v>2.3519999999999999E-2</v>
          </cell>
          <cell r="G368">
            <v>4.0235200000000004</v>
          </cell>
        </row>
        <row r="369">
          <cell r="B369" t="str">
            <v>Medipark</v>
          </cell>
          <cell r="C369" t="str">
            <v>Altrincham</v>
          </cell>
          <cell r="D369" t="str">
            <v>Carrington ENWL SGTs 1B 2B 4 7</v>
          </cell>
          <cell r="E369">
            <v>32</v>
          </cell>
          <cell r="F369">
            <v>0</v>
          </cell>
          <cell r="G369">
            <v>32</v>
          </cell>
        </row>
      </sheetData>
      <sheetData sheetId="2">
        <row r="1">
          <cell r="G1">
            <v>6</v>
          </cell>
        </row>
        <row r="26">
          <cell r="B26"/>
          <cell r="C26"/>
          <cell r="D26"/>
          <cell r="E26"/>
          <cell r="F26"/>
          <cell r="G26">
            <v>2020</v>
          </cell>
          <cell r="H26">
            <v>2021</v>
          </cell>
          <cell r="I26">
            <v>2022</v>
          </cell>
          <cell r="J26">
            <v>2023</v>
          </cell>
          <cell r="K26">
            <v>2024</v>
          </cell>
          <cell r="L26">
            <v>2025</v>
          </cell>
          <cell r="M26">
            <v>2026</v>
          </cell>
          <cell r="N26">
            <v>2027</v>
          </cell>
          <cell r="O26">
            <v>2028</v>
          </cell>
          <cell r="P26">
            <v>2029</v>
          </cell>
          <cell r="Q26">
            <v>2030</v>
          </cell>
          <cell r="R26">
            <v>2031</v>
          </cell>
          <cell r="S26">
            <v>2032</v>
          </cell>
          <cell r="T26">
            <v>2033</v>
          </cell>
          <cell r="U26">
            <v>2034</v>
          </cell>
          <cell r="V26">
            <v>2035</v>
          </cell>
          <cell r="W26">
            <v>2036</v>
          </cell>
          <cell r="X26">
            <v>2037</v>
          </cell>
          <cell r="Y26">
            <v>2038</v>
          </cell>
          <cell r="Z26">
            <v>2039</v>
          </cell>
          <cell r="AA26">
            <v>2040</v>
          </cell>
          <cell r="AB26">
            <v>2041</v>
          </cell>
          <cell r="AC26">
            <v>2042</v>
          </cell>
          <cell r="AD26">
            <v>2043</v>
          </cell>
          <cell r="AE26">
            <v>2044</v>
          </cell>
          <cell r="AF26">
            <v>2045</v>
          </cell>
          <cell r="AG26">
            <v>2046</v>
          </cell>
          <cell r="AH26">
            <v>2047</v>
          </cell>
          <cell r="AI26">
            <v>2048</v>
          </cell>
          <cell r="AJ26">
            <v>2049</v>
          </cell>
          <cell r="AK26">
            <v>2050</v>
          </cell>
          <cell r="AL26">
            <v>2051</v>
          </cell>
          <cell r="AM26"/>
          <cell r="AN26">
            <v>2020</v>
          </cell>
          <cell r="AO26">
            <v>2021</v>
          </cell>
          <cell r="AP26">
            <v>2022</v>
          </cell>
          <cell r="AQ26">
            <v>2023</v>
          </cell>
          <cell r="AR26">
            <v>2024</v>
          </cell>
          <cell r="AS26">
            <v>2025</v>
          </cell>
          <cell r="AT26">
            <v>2026</v>
          </cell>
          <cell r="AU26">
            <v>2027</v>
          </cell>
          <cell r="AV26">
            <v>2028</v>
          </cell>
          <cell r="AW26">
            <v>2029</v>
          </cell>
          <cell r="AX26">
            <v>2030</v>
          </cell>
          <cell r="AY26">
            <v>2031</v>
          </cell>
          <cell r="AZ26">
            <v>2032</v>
          </cell>
          <cell r="BA26">
            <v>2033</v>
          </cell>
          <cell r="BB26">
            <v>2034</v>
          </cell>
          <cell r="BC26">
            <v>2035</v>
          </cell>
          <cell r="BD26">
            <v>2036</v>
          </cell>
          <cell r="BE26">
            <v>2037</v>
          </cell>
          <cell r="BF26">
            <v>2038</v>
          </cell>
          <cell r="BG26">
            <v>2039</v>
          </cell>
          <cell r="BH26">
            <v>2040</v>
          </cell>
          <cell r="BI26">
            <v>2041</v>
          </cell>
          <cell r="BJ26">
            <v>2042</v>
          </cell>
          <cell r="BK26">
            <v>2043</v>
          </cell>
          <cell r="BL26">
            <v>2044</v>
          </cell>
          <cell r="BM26">
            <v>2045</v>
          </cell>
          <cell r="BN26">
            <v>2046</v>
          </cell>
          <cell r="BO26">
            <v>2047</v>
          </cell>
          <cell r="BP26">
            <v>2048</v>
          </cell>
          <cell r="BQ26">
            <v>2049</v>
          </cell>
          <cell r="BR26">
            <v>2050</v>
          </cell>
          <cell r="BS26">
            <v>2051</v>
          </cell>
          <cell r="BT26"/>
          <cell r="BU26">
            <v>2020</v>
          </cell>
          <cell r="BV26">
            <v>2021</v>
          </cell>
          <cell r="BW26">
            <v>2022</v>
          </cell>
          <cell r="BX26">
            <v>2023</v>
          </cell>
          <cell r="BY26">
            <v>2024</v>
          </cell>
          <cell r="BZ26">
            <v>2025</v>
          </cell>
          <cell r="CA26">
            <v>2026</v>
          </cell>
          <cell r="CB26">
            <v>2027</v>
          </cell>
          <cell r="CC26">
            <v>2028</v>
          </cell>
          <cell r="CD26">
            <v>2029</v>
          </cell>
          <cell r="CE26">
            <v>2030</v>
          </cell>
          <cell r="CF26">
            <v>2031</v>
          </cell>
          <cell r="CG26">
            <v>2032</v>
          </cell>
          <cell r="CH26">
            <v>2033</v>
          </cell>
          <cell r="CI26">
            <v>2034</v>
          </cell>
          <cell r="CJ26">
            <v>2035</v>
          </cell>
          <cell r="CK26">
            <v>2036</v>
          </cell>
          <cell r="CL26">
            <v>2037</v>
          </cell>
          <cell r="CM26">
            <v>2038</v>
          </cell>
          <cell r="CN26">
            <v>2039</v>
          </cell>
          <cell r="CO26">
            <v>2040</v>
          </cell>
          <cell r="CP26">
            <v>2041</v>
          </cell>
          <cell r="CQ26">
            <v>2042</v>
          </cell>
          <cell r="CR26">
            <v>2043</v>
          </cell>
          <cell r="CS26">
            <v>2044</v>
          </cell>
          <cell r="CT26">
            <v>2045</v>
          </cell>
          <cell r="CU26">
            <v>2046</v>
          </cell>
          <cell r="CV26">
            <v>2047</v>
          </cell>
          <cell r="CW26">
            <v>2048</v>
          </cell>
          <cell r="CX26">
            <v>2049</v>
          </cell>
          <cell r="CY26">
            <v>2050</v>
          </cell>
          <cell r="CZ26">
            <v>2051</v>
          </cell>
          <cell r="DA26"/>
          <cell r="DB26">
            <v>2020</v>
          </cell>
          <cell r="DC26">
            <v>2021</v>
          </cell>
          <cell r="DD26">
            <v>2022</v>
          </cell>
          <cell r="DE26">
            <v>2023</v>
          </cell>
          <cell r="DF26">
            <v>2024</v>
          </cell>
          <cell r="DG26">
            <v>2025</v>
          </cell>
          <cell r="DH26">
            <v>2026</v>
          </cell>
          <cell r="DI26">
            <v>2027</v>
          </cell>
          <cell r="DJ26">
            <v>2028</v>
          </cell>
          <cell r="DK26">
            <v>2029</v>
          </cell>
          <cell r="DL26">
            <v>2030</v>
          </cell>
          <cell r="DM26">
            <v>2031</v>
          </cell>
          <cell r="DN26">
            <v>2032</v>
          </cell>
          <cell r="DO26">
            <v>2033</v>
          </cell>
          <cell r="DP26">
            <v>2034</v>
          </cell>
          <cell r="DQ26">
            <v>2035</v>
          </cell>
          <cell r="DR26">
            <v>2036</v>
          </cell>
          <cell r="DS26">
            <v>2037</v>
          </cell>
          <cell r="DT26">
            <v>2038</v>
          </cell>
          <cell r="DU26">
            <v>2039</v>
          </cell>
          <cell r="DV26">
            <v>2040</v>
          </cell>
          <cell r="DW26">
            <v>2041</v>
          </cell>
          <cell r="DX26">
            <v>2042</v>
          </cell>
          <cell r="DY26">
            <v>2043</v>
          </cell>
          <cell r="DZ26">
            <v>2044</v>
          </cell>
          <cell r="EA26">
            <v>2045</v>
          </cell>
          <cell r="EB26">
            <v>2046</v>
          </cell>
          <cell r="EC26">
            <v>2047</v>
          </cell>
          <cell r="ED26">
            <v>2048</v>
          </cell>
          <cell r="EE26">
            <v>2049</v>
          </cell>
          <cell r="EF26">
            <v>2050</v>
          </cell>
          <cell r="EG26">
            <v>2051</v>
          </cell>
          <cell r="EH26"/>
          <cell r="EI26">
            <v>2020</v>
          </cell>
          <cell r="EJ26">
            <v>2021</v>
          </cell>
          <cell r="EK26">
            <v>2022</v>
          </cell>
          <cell r="EL26">
            <v>2023</v>
          </cell>
          <cell r="EM26">
            <v>2024</v>
          </cell>
          <cell r="EN26">
            <v>2025</v>
          </cell>
          <cell r="EO26">
            <v>2026</v>
          </cell>
          <cell r="EP26">
            <v>2027</v>
          </cell>
          <cell r="EQ26">
            <v>2028</v>
          </cell>
          <cell r="ER26">
            <v>2029</v>
          </cell>
          <cell r="ES26">
            <v>2030</v>
          </cell>
          <cell r="ET26">
            <v>2031</v>
          </cell>
          <cell r="EU26">
            <v>2032</v>
          </cell>
          <cell r="EV26">
            <v>2033</v>
          </cell>
          <cell r="EW26">
            <v>2034</v>
          </cell>
          <cell r="EX26">
            <v>2035</v>
          </cell>
          <cell r="EY26">
            <v>2036</v>
          </cell>
          <cell r="EZ26">
            <v>2037</v>
          </cell>
          <cell r="FA26">
            <v>2038</v>
          </cell>
          <cell r="FB26">
            <v>2039</v>
          </cell>
          <cell r="FC26">
            <v>2040</v>
          </cell>
          <cell r="FD26">
            <v>2041</v>
          </cell>
          <cell r="FE26">
            <v>2042</v>
          </cell>
          <cell r="FF26">
            <v>2043</v>
          </cell>
          <cell r="FG26">
            <v>2044</v>
          </cell>
          <cell r="FH26">
            <v>2045</v>
          </cell>
          <cell r="FI26">
            <v>2046</v>
          </cell>
          <cell r="FJ26">
            <v>2047</v>
          </cell>
          <cell r="FK26">
            <v>2048</v>
          </cell>
          <cell r="FL26">
            <v>2049</v>
          </cell>
          <cell r="FM26">
            <v>2050</v>
          </cell>
          <cell r="FN26">
            <v>2051</v>
          </cell>
        </row>
        <row r="27">
          <cell r="B27" t="str">
            <v>Bloom St</v>
          </cell>
          <cell r="C27">
            <v>93.2</v>
          </cell>
          <cell r="D27">
            <v>0.2394</v>
          </cell>
          <cell r="E27">
            <v>93.439400000000006</v>
          </cell>
          <cell r="F27"/>
          <cell r="G27">
            <v>79.658570833517317</v>
          </cell>
          <cell r="H27">
            <v>77.377444913701495</v>
          </cell>
          <cell r="I27">
            <v>69.248556919122322</v>
          </cell>
          <cell r="J27">
            <v>72.285959356840095</v>
          </cell>
          <cell r="K27">
            <v>73.721896006850599</v>
          </cell>
          <cell r="L27">
            <v>74.998461296551852</v>
          </cell>
          <cell r="M27">
            <v>76.417788856723988</v>
          </cell>
          <cell r="N27">
            <v>77.784865261849106</v>
          </cell>
          <cell r="O27">
            <v>79.13947359796542</v>
          </cell>
          <cell r="P27">
            <v>80.463807119129456</v>
          </cell>
          <cell r="Q27">
            <v>81.755508582798257</v>
          </cell>
          <cell r="R27">
            <v>83.081999969283103</v>
          </cell>
          <cell r="S27">
            <v>84.566107494500073</v>
          </cell>
          <cell r="T27">
            <v>85.872155800529129</v>
          </cell>
          <cell r="U27">
            <v>87.07661533715104</v>
          </cell>
          <cell r="V27">
            <v>88.151555864622097</v>
          </cell>
          <cell r="W27">
            <v>89.953682164044864</v>
          </cell>
          <cell r="X27">
            <v>91.834353420560277</v>
          </cell>
          <cell r="Y27">
            <v>93.741171822720617</v>
          </cell>
          <cell r="Z27">
            <v>95.57441916590065</v>
          </cell>
          <cell r="AA27">
            <v>97.24484400563739</v>
          </cell>
          <cell r="AB27">
            <v>98.775338003039309</v>
          </cell>
          <cell r="AC27">
            <v>100.01554942359822</v>
          </cell>
          <cell r="AD27">
            <v>101.19062979489283</v>
          </cell>
          <cell r="AE27">
            <v>102.28734201596231</v>
          </cell>
          <cell r="AF27">
            <v>103.29861256388601</v>
          </cell>
          <cell r="AG27">
            <v>104.20960413044101</v>
          </cell>
          <cell r="AH27">
            <v>105.06959082566627</v>
          </cell>
          <cell r="AI27">
            <v>105.89011940354899</v>
          </cell>
          <cell r="AJ27">
            <v>106.67761047273571</v>
          </cell>
          <cell r="AK27">
            <v>107.4201875424794</v>
          </cell>
          <cell r="AL27">
            <v>107.49812088201226</v>
          </cell>
          <cell r="AM27"/>
          <cell r="AN27">
            <v>79.658570833517317</v>
          </cell>
          <cell r="AO27">
            <v>77.711943958411368</v>
          </cell>
          <cell r="AP27">
            <v>68.574464898893567</v>
          </cell>
          <cell r="AQ27">
            <v>70.198253297952917</v>
          </cell>
          <cell r="AR27">
            <v>70.942151426647072</v>
          </cell>
          <cell r="AS27">
            <v>71.634991115600357</v>
          </cell>
          <cell r="AT27">
            <v>72.487302678666623</v>
          </cell>
          <cell r="AU27">
            <v>73.397852069943525</v>
          </cell>
          <cell r="AV27">
            <v>74.330706973538184</v>
          </cell>
          <cell r="AW27">
            <v>75.303140906771318</v>
          </cell>
          <cell r="AX27">
            <v>76.36871264737988</v>
          </cell>
          <cell r="AY27">
            <v>77.658201876901401</v>
          </cell>
          <cell r="AZ27">
            <v>78.271090598478793</v>
          </cell>
          <cell r="BA27">
            <v>78.906489690134848</v>
          </cell>
          <cell r="BB27">
            <v>79.584352717598051</v>
          </cell>
          <cell r="BC27">
            <v>80.225658998551765</v>
          </cell>
          <cell r="BD27">
            <v>80.86821933755931</v>
          </cell>
          <cell r="BE27">
            <v>81.593741864312321</v>
          </cell>
          <cell r="BF27">
            <v>82.255110345577179</v>
          </cell>
          <cell r="BG27">
            <v>82.948979646256987</v>
          </cell>
          <cell r="BH27">
            <v>83.704253548109165</v>
          </cell>
          <cell r="BI27">
            <v>84.603878213792143</v>
          </cell>
          <cell r="BJ27">
            <v>85.321344164831757</v>
          </cell>
          <cell r="BK27">
            <v>85.978111916038159</v>
          </cell>
          <cell r="BL27">
            <v>86.584369385839381</v>
          </cell>
          <cell r="BM27">
            <v>87.055103292762197</v>
          </cell>
          <cell r="BN27">
            <v>87.467935075126903</v>
          </cell>
          <cell r="BO27">
            <v>87.825962771389555</v>
          </cell>
          <cell r="BP27">
            <v>88.132690062529022</v>
          </cell>
          <cell r="BQ27">
            <v>88.391089240310876</v>
          </cell>
          <cell r="BR27">
            <v>88.591292961440814</v>
          </cell>
          <cell r="BS27">
            <v>88.768663359625279</v>
          </cell>
          <cell r="BT27"/>
          <cell r="BU27">
            <v>79.658570833517317</v>
          </cell>
          <cell r="BV27">
            <v>77.370155559616464</v>
          </cell>
          <cell r="BW27">
            <v>69.115344338267292</v>
          </cell>
          <cell r="BX27">
            <v>71.999983726549047</v>
          </cell>
          <cell r="BY27">
            <v>73.298871789075463</v>
          </cell>
          <cell r="BZ27">
            <v>74.432700585165435</v>
          </cell>
          <cell r="CA27">
            <v>75.663471418820833</v>
          </cell>
          <cell r="CB27">
            <v>76.853146785317492</v>
          </cell>
          <cell r="CC27">
            <v>77.969674699860221</v>
          </cell>
          <cell r="CD27">
            <v>79.039783451373182</v>
          </cell>
          <cell r="CE27">
            <v>80.106978631019686</v>
          </cell>
          <cell r="CF27">
            <v>81.132575466910609</v>
          </cell>
          <cell r="CG27">
            <v>82.305345830728214</v>
          </cell>
          <cell r="CH27">
            <v>83.39069580676545</v>
          </cell>
          <cell r="CI27">
            <v>84.406224439770369</v>
          </cell>
          <cell r="CJ27">
            <v>85.350507878665667</v>
          </cell>
          <cell r="CK27">
            <v>86.391292990838508</v>
          </cell>
          <cell r="CL27">
            <v>87.41272325081124</v>
          </cell>
          <cell r="CM27">
            <v>88.290542467600062</v>
          </cell>
          <cell r="CN27">
            <v>89.111541049925165</v>
          </cell>
          <cell r="CO27">
            <v>89.848460917392003</v>
          </cell>
          <cell r="CP27">
            <v>90.507708546727827</v>
          </cell>
          <cell r="CQ27">
            <v>90.96990591521508</v>
          </cell>
          <cell r="CR27">
            <v>91.415362666653351</v>
          </cell>
          <cell r="CS27">
            <v>91.861922692794025</v>
          </cell>
          <cell r="CT27">
            <v>92.229721883449315</v>
          </cell>
          <cell r="CU27">
            <v>92.52232295484778</v>
          </cell>
          <cell r="CV27">
            <v>92.746475636396767</v>
          </cell>
          <cell r="CW27">
            <v>92.928536008756495</v>
          </cell>
          <cell r="CX27">
            <v>93.068500878128177</v>
          </cell>
          <cell r="CY27">
            <v>93.158218598524272</v>
          </cell>
          <cell r="CZ27">
            <v>93.224259889702083</v>
          </cell>
          <cell r="DA27"/>
          <cell r="DB27">
            <v>79.658570833517317</v>
          </cell>
          <cell r="DC27">
            <v>77.37460853958342</v>
          </cell>
          <cell r="DD27">
            <v>69.094281698025441</v>
          </cell>
          <cell r="DE27">
            <v>71.974127376045814</v>
          </cell>
          <cell r="DF27">
            <v>73.247603606171964</v>
          </cell>
          <cell r="DG27">
            <v>74.359230630615684</v>
          </cell>
          <cell r="DH27">
            <v>75.610025040274309</v>
          </cell>
          <cell r="DI27">
            <v>76.807849519899364</v>
          </cell>
          <cell r="DJ27">
            <v>78.041934785117363</v>
          </cell>
          <cell r="DK27">
            <v>79.208335453834167</v>
          </cell>
          <cell r="DL27">
            <v>80.309052189938242</v>
          </cell>
          <cell r="DM27">
            <v>81.380278778532926</v>
          </cell>
          <cell r="DN27">
            <v>82.641922776502213</v>
          </cell>
          <cell r="DO27">
            <v>83.722581290516729</v>
          </cell>
          <cell r="DP27">
            <v>84.699756044002612</v>
          </cell>
          <cell r="DQ27">
            <v>85.724249874545777</v>
          </cell>
          <cell r="DR27">
            <v>88.124961179819365</v>
          </cell>
          <cell r="DS27">
            <v>90.804344201416328</v>
          </cell>
          <cell r="DT27">
            <v>93.248643449099674</v>
          </cell>
          <cell r="DU27">
            <v>95.587892624360407</v>
          </cell>
          <cell r="DV27">
            <v>97.751704050628248</v>
          </cell>
          <cell r="DW27">
            <v>99.755386309004763</v>
          </cell>
          <cell r="DX27">
            <v>101.46111018864778</v>
          </cell>
          <cell r="DY27">
            <v>103.05975213298298</v>
          </cell>
          <cell r="DZ27">
            <v>104.50446750864619</v>
          </cell>
          <cell r="EA27">
            <v>105.89759135802213</v>
          </cell>
          <cell r="EB27">
            <v>107.2036190417692</v>
          </cell>
          <cell r="EC27">
            <v>108.44127798635374</v>
          </cell>
          <cell r="ED27">
            <v>109.62377869548925</v>
          </cell>
          <cell r="EE27">
            <v>110.75643805068322</v>
          </cell>
          <cell r="EF27">
            <v>111.18847879714318</v>
          </cell>
          <cell r="EG27">
            <v>110.92742967331635</v>
          </cell>
          <cell r="EH27"/>
          <cell r="EI27">
            <v>79.658570833517317</v>
          </cell>
          <cell r="EJ27">
            <v>77.264019159315524</v>
          </cell>
          <cell r="EK27">
            <v>68.904779387365096</v>
          </cell>
          <cell r="EL27">
            <v>71.687058372416715</v>
          </cell>
          <cell r="EM27">
            <v>72.876276419974644</v>
          </cell>
          <cell r="EN27">
            <v>73.952133184413924</v>
          </cell>
          <cell r="EO27">
            <v>75.239673505470591</v>
          </cell>
          <cell r="EP27">
            <v>76.539739465168353</v>
          </cell>
          <cell r="EQ27">
            <v>77.879842367247704</v>
          </cell>
          <cell r="ER27">
            <v>79.182932834193167</v>
          </cell>
          <cell r="ES27">
            <v>80.636431217461265</v>
          </cell>
          <cell r="ET27">
            <v>83.372035987170264</v>
          </cell>
          <cell r="EU27">
            <v>86.363054153735632</v>
          </cell>
          <cell r="EV27">
            <v>89.080567619431392</v>
          </cell>
          <cell r="EW27">
            <v>91.757325081143165</v>
          </cell>
          <cell r="EX27">
            <v>94.590501734631502</v>
          </cell>
          <cell r="EY27">
            <v>97.333756224270701</v>
          </cell>
          <cell r="EZ27">
            <v>100.01688959668205</v>
          </cell>
          <cell r="FA27">
            <v>102.5325199395842</v>
          </cell>
          <cell r="FB27">
            <v>104.94551570867317</v>
          </cell>
          <cell r="FC27">
            <v>107.17942237449009</v>
          </cell>
          <cell r="FD27">
            <v>109.23902605053406</v>
          </cell>
          <cell r="FE27">
            <v>111.064522033698</v>
          </cell>
          <cell r="FF27">
            <v>112.78678389472165</v>
          </cell>
          <cell r="FG27">
            <v>114.39660778422251</v>
          </cell>
          <cell r="FH27">
            <v>114.91856475627482</v>
          </cell>
          <cell r="FI27">
            <v>115.05180381367063</v>
          </cell>
          <cell r="FJ27">
            <v>115.13447216927746</v>
          </cell>
          <cell r="FK27">
            <v>115.28015520986693</v>
          </cell>
          <cell r="FL27">
            <v>115.255569091702</v>
          </cell>
          <cell r="FM27">
            <v>115.17363636879931</v>
          </cell>
          <cell r="FN27">
            <v>115.09669156901946</v>
          </cell>
        </row>
        <row r="28">
          <cell r="B28" t="str">
            <v>Frederick Rd</v>
          </cell>
          <cell r="C28">
            <v>138</v>
          </cell>
          <cell r="D28">
            <v>1.26E-2</v>
          </cell>
          <cell r="E28">
            <v>138.01259999999999</v>
          </cell>
          <cell r="F28"/>
          <cell r="G28">
            <v>98.923683312659136</v>
          </cell>
          <cell r="H28">
            <v>114.36818448066902</v>
          </cell>
          <cell r="I28">
            <v>123.6251428172812</v>
          </cell>
          <cell r="J28">
            <v>138.06726371854575</v>
          </cell>
          <cell r="K28">
            <v>142.85205852900313</v>
          </cell>
          <cell r="L28">
            <v>146.30965744815001</v>
          </cell>
          <cell r="M28">
            <v>148.41903000339795</v>
          </cell>
          <cell r="N28">
            <v>150.39606206409076</v>
          </cell>
          <cell r="O28">
            <v>152.41716125239469</v>
          </cell>
          <cell r="P28">
            <v>154.51148587604331</v>
          </cell>
          <cell r="Q28">
            <v>156.65378527780314</v>
          </cell>
          <cell r="R28">
            <v>159.10515663185473</v>
          </cell>
          <cell r="S28">
            <v>161.48865655597967</v>
          </cell>
          <cell r="T28">
            <v>163.65810236203481</v>
          </cell>
          <cell r="U28">
            <v>165.68397658949704</v>
          </cell>
          <cell r="V28">
            <v>167.57999033445981</v>
          </cell>
          <cell r="W28">
            <v>170.96947607378758</v>
          </cell>
          <cell r="X28">
            <v>174.30648361245031</v>
          </cell>
          <cell r="Y28">
            <v>177.59617424063583</v>
          </cell>
          <cell r="Z28">
            <v>180.81312118350249</v>
          </cell>
          <cell r="AA28">
            <v>183.82921652788912</v>
          </cell>
          <cell r="AB28">
            <v>186.52355995654179</v>
          </cell>
          <cell r="AC28">
            <v>188.90946528432877</v>
          </cell>
          <cell r="AD28">
            <v>191.20918902907204</v>
          </cell>
          <cell r="AE28">
            <v>193.46065970802425</v>
          </cell>
          <cell r="AF28">
            <v>195.60817116125202</v>
          </cell>
          <cell r="AG28">
            <v>197.63955058632669</v>
          </cell>
          <cell r="AH28">
            <v>199.60865227933658</v>
          </cell>
          <cell r="AI28">
            <v>201.52926275673084</v>
          </cell>
          <cell r="AJ28">
            <v>203.41692446762039</v>
          </cell>
          <cell r="AK28">
            <v>205.28002560391795</v>
          </cell>
          <cell r="AL28">
            <v>205.62819705107813</v>
          </cell>
          <cell r="AM28"/>
          <cell r="AN28">
            <v>98.923683312659136</v>
          </cell>
          <cell r="AO28">
            <v>112.08008315417759</v>
          </cell>
          <cell r="AP28">
            <v>116.29301998214638</v>
          </cell>
          <cell r="AQ28">
            <v>122.45046657392987</v>
          </cell>
          <cell r="AR28">
            <v>123.78603316763981</v>
          </cell>
          <cell r="AS28">
            <v>124.92093785045694</v>
          </cell>
          <cell r="AT28">
            <v>126.38892198737399</v>
          </cell>
          <cell r="AU28">
            <v>127.89730936645965</v>
          </cell>
          <cell r="AV28">
            <v>129.53251119196315</v>
          </cell>
          <cell r="AW28">
            <v>131.37591386776086</v>
          </cell>
          <cell r="AX28">
            <v>133.36429605647919</v>
          </cell>
          <cell r="AY28">
            <v>135.47481564812537</v>
          </cell>
          <cell r="AZ28">
            <v>136.91954919815629</v>
          </cell>
          <cell r="BA28">
            <v>138.38241266962604</v>
          </cell>
          <cell r="BB28">
            <v>139.79880693705832</v>
          </cell>
          <cell r="BC28">
            <v>141.25664840676563</v>
          </cell>
          <cell r="BD28">
            <v>142.9189450860257</v>
          </cell>
          <cell r="BE28">
            <v>144.7031957409244</v>
          </cell>
          <cell r="BF28">
            <v>146.47231039696879</v>
          </cell>
          <cell r="BG28">
            <v>148.26711549368497</v>
          </cell>
          <cell r="BH28">
            <v>150.03914080212635</v>
          </cell>
          <cell r="BI28">
            <v>151.88617451155363</v>
          </cell>
          <cell r="BJ28">
            <v>153.57847985466935</v>
          </cell>
          <cell r="BK28">
            <v>155.15699091221325</v>
          </cell>
          <cell r="BL28">
            <v>156.69015422411235</v>
          </cell>
          <cell r="BM28">
            <v>157.47998512021252</v>
          </cell>
          <cell r="BN28">
            <v>158.17544324898483</v>
          </cell>
          <cell r="BO28">
            <v>158.75878228715277</v>
          </cell>
          <cell r="BP28">
            <v>159.21964632802286</v>
          </cell>
          <cell r="BQ28">
            <v>159.54555091788185</v>
          </cell>
          <cell r="BR28">
            <v>159.77252860995731</v>
          </cell>
          <cell r="BS28">
            <v>160.19186058198758</v>
          </cell>
          <cell r="BT28"/>
          <cell r="BU28">
            <v>98.923683312659136</v>
          </cell>
          <cell r="BV28">
            <v>114.35901282060894</v>
          </cell>
          <cell r="BW28">
            <v>123.41028057734005</v>
          </cell>
          <cell r="BX28">
            <v>137.61087398707431</v>
          </cell>
          <cell r="BY28">
            <v>142.17311532806863</v>
          </cell>
          <cell r="BZ28">
            <v>145.39361130773673</v>
          </cell>
          <cell r="CA28">
            <v>147.18913016462972</v>
          </cell>
          <cell r="CB28">
            <v>148.87648477350493</v>
          </cell>
          <cell r="CC28">
            <v>150.56198438168605</v>
          </cell>
          <cell r="CD28">
            <v>152.33762965106894</v>
          </cell>
          <cell r="CE28">
            <v>154.17925044458232</v>
          </cell>
          <cell r="CF28">
            <v>156.21796868754603</v>
          </cell>
          <cell r="CG28">
            <v>158.18207908509959</v>
          </cell>
          <cell r="CH28">
            <v>160.05106013456714</v>
          </cell>
          <cell r="CI28">
            <v>161.8186553089848</v>
          </cell>
          <cell r="CJ28">
            <v>163.53188124277932</v>
          </cell>
          <cell r="CK28">
            <v>165.34287838095364</v>
          </cell>
          <cell r="CL28">
            <v>167.09434165421416</v>
          </cell>
          <cell r="CM28">
            <v>168.79413469155901</v>
          </cell>
          <cell r="CN28">
            <v>170.41039458704864</v>
          </cell>
          <cell r="CO28">
            <v>171.88025264304576</v>
          </cell>
          <cell r="CP28">
            <v>173.05101768155765</v>
          </cell>
          <cell r="CQ28">
            <v>173.96894594187646</v>
          </cell>
          <cell r="CR28">
            <v>174.70176599212812</v>
          </cell>
          <cell r="CS28">
            <v>175.35043159775734</v>
          </cell>
          <cell r="CT28">
            <v>175.93501318501833</v>
          </cell>
          <cell r="CU28">
            <v>176.45049519798795</v>
          </cell>
          <cell r="CV28">
            <v>176.9075153262927</v>
          </cell>
          <cell r="CW28">
            <v>177.31069990921688</v>
          </cell>
          <cell r="CX28">
            <v>177.68380403459679</v>
          </cell>
          <cell r="CY28">
            <v>178.01401835472745</v>
          </cell>
          <cell r="CZ28">
            <v>178.3066002986443</v>
          </cell>
          <cell r="DA28"/>
          <cell r="DB28">
            <v>98.923683312659136</v>
          </cell>
          <cell r="DC28">
            <v>114.37625849511522</v>
          </cell>
          <cell r="DD28">
            <v>123.44569560219173</v>
          </cell>
          <cell r="DE28">
            <v>137.68299680848162</v>
          </cell>
          <cell r="DF28">
            <v>142.25063218968819</v>
          </cell>
          <cell r="DG28">
            <v>145.48277348133271</v>
          </cell>
          <cell r="DH28">
            <v>147.33724130159283</v>
          </cell>
          <cell r="DI28">
            <v>149.09463457943662</v>
          </cell>
          <cell r="DJ28">
            <v>151.03997274193338</v>
          </cell>
          <cell r="DK28">
            <v>153.0335853608367</v>
          </cell>
          <cell r="DL28">
            <v>154.98459888441602</v>
          </cell>
          <cell r="DM28">
            <v>157.02478971080086</v>
          </cell>
          <cell r="DN28">
            <v>159.04122047291094</v>
          </cell>
          <cell r="DO28">
            <v>160.84421071834035</v>
          </cell>
          <cell r="DP28">
            <v>162.50084510162705</v>
          </cell>
          <cell r="DQ28">
            <v>164.56165203205956</v>
          </cell>
          <cell r="DR28">
            <v>169.63441325833858</v>
          </cell>
          <cell r="DS28">
            <v>175.10624226165805</v>
          </cell>
          <cell r="DT28">
            <v>181.12345436328604</v>
          </cell>
          <cell r="DU28">
            <v>186.92142558514323</v>
          </cell>
          <cell r="DV28">
            <v>192.4121474769978</v>
          </cell>
          <cell r="DW28">
            <v>197.53321634369541</v>
          </cell>
          <cell r="DX28">
            <v>202.16646207423338</v>
          </cell>
          <cell r="DY28">
            <v>206.49424710485448</v>
          </cell>
          <cell r="DZ28">
            <v>210.65395787176516</v>
          </cell>
          <cell r="EA28">
            <v>214.68148999958723</v>
          </cell>
          <cell r="EB28">
            <v>218.5955125670346</v>
          </cell>
          <cell r="EC28">
            <v>222.39025310396403</v>
          </cell>
          <cell r="ED28">
            <v>226.0874239642593</v>
          </cell>
          <cell r="EE28">
            <v>229.69987657752225</v>
          </cell>
          <cell r="EF28">
            <v>231.47976604699181</v>
          </cell>
          <cell r="EG28">
            <v>231.15804537053674</v>
          </cell>
          <cell r="EH28"/>
          <cell r="EI28">
            <v>98.923683312659136</v>
          </cell>
          <cell r="EJ28">
            <v>114.12648544024292</v>
          </cell>
          <cell r="EK28">
            <v>122.94996011952971</v>
          </cell>
          <cell r="EL28">
            <v>136.93743591114591</v>
          </cell>
          <cell r="EM28">
            <v>141.30015172200279</v>
          </cell>
          <cell r="EN28">
            <v>144.39851772728707</v>
          </cell>
          <cell r="EO28">
            <v>146.30791678696534</v>
          </cell>
          <cell r="EP28">
            <v>148.09351755305207</v>
          </cell>
          <cell r="EQ28">
            <v>149.97295541905729</v>
          </cell>
          <cell r="ER28">
            <v>151.95360093210164</v>
          </cell>
          <cell r="ES28">
            <v>154.47953661134875</v>
          </cell>
          <cell r="ET28">
            <v>160.25576568876883</v>
          </cell>
          <cell r="EU28">
            <v>166.13270629625262</v>
          </cell>
          <cell r="EV28">
            <v>171.6549739031413</v>
          </cell>
          <cell r="EW28">
            <v>177.18840023845272</v>
          </cell>
          <cell r="EX28">
            <v>183.61080616256959</v>
          </cell>
          <cell r="EY28">
            <v>189.79670024025111</v>
          </cell>
          <cell r="EZ28">
            <v>195.89996727640619</v>
          </cell>
          <cell r="FA28">
            <v>201.80206334945424</v>
          </cell>
          <cell r="FB28">
            <v>207.49643889432832</v>
          </cell>
          <cell r="FC28">
            <v>212.87828266925803</v>
          </cell>
          <cell r="FD28">
            <v>217.80601573241108</v>
          </cell>
          <cell r="FE28">
            <v>222.39680643429881</v>
          </cell>
          <cell r="FF28">
            <v>226.81603409400964</v>
          </cell>
          <cell r="FG28">
            <v>231.07498706029381</v>
          </cell>
          <cell r="FH28">
            <v>232.06893945976805</v>
          </cell>
          <cell r="FI28">
            <v>232.28956471252422</v>
          </cell>
          <cell r="FJ28">
            <v>232.43756718409364</v>
          </cell>
          <cell r="FK28">
            <v>232.7490533448821</v>
          </cell>
          <cell r="FL28">
            <v>232.73857799168169</v>
          </cell>
          <cell r="FM28">
            <v>232.68119580936599</v>
          </cell>
          <cell r="FN28">
            <v>232.59251010826972</v>
          </cell>
        </row>
        <row r="29">
          <cell r="B29" t="str">
            <v>Golborne</v>
          </cell>
          <cell r="C29">
            <v>117</v>
          </cell>
          <cell r="D29">
            <v>3.9343499999999998</v>
          </cell>
          <cell r="E29">
            <v>120.93434999999999</v>
          </cell>
          <cell r="F29"/>
          <cell r="G29">
            <v>79.965267352183005</v>
          </cell>
          <cell r="H29">
            <v>62.365320947788476</v>
          </cell>
          <cell r="I29">
            <v>63.120612527585713</v>
          </cell>
          <cell r="J29">
            <v>65.469137907726008</v>
          </cell>
          <cell r="K29">
            <v>66.575562833186041</v>
          </cell>
          <cell r="L29">
            <v>68.047286557509779</v>
          </cell>
          <cell r="M29">
            <v>69.984186847444562</v>
          </cell>
          <cell r="N29">
            <v>72.161899349190293</v>
          </cell>
          <cell r="O29">
            <v>74.642435370229691</v>
          </cell>
          <cell r="P29">
            <v>77.063577570504719</v>
          </cell>
          <cell r="Q29">
            <v>79.58989036430421</v>
          </cell>
          <cell r="R29">
            <v>82.452210541848999</v>
          </cell>
          <cell r="S29">
            <v>84.749360831621246</v>
          </cell>
          <cell r="T29">
            <v>86.770343093369974</v>
          </cell>
          <cell r="U29">
            <v>88.4525622404649</v>
          </cell>
          <cell r="V29">
            <v>89.959860400953787</v>
          </cell>
          <cell r="W29">
            <v>92.151007743133505</v>
          </cell>
          <cell r="X29">
            <v>94.173844958012779</v>
          </cell>
          <cell r="Y29">
            <v>95.851356351146009</v>
          </cell>
          <cell r="Z29">
            <v>97.469103098996541</v>
          </cell>
          <cell r="AA29">
            <v>98.856280487704737</v>
          </cell>
          <cell r="AB29">
            <v>100.00341789345451</v>
          </cell>
          <cell r="AC29">
            <v>100.81578629454029</v>
          </cell>
          <cell r="AD29">
            <v>101.59650359600597</v>
          </cell>
          <cell r="AE29">
            <v>102.20461495931198</v>
          </cell>
          <cell r="AF29">
            <v>102.70691479409348</v>
          </cell>
          <cell r="AG29">
            <v>103.03769914128014</v>
          </cell>
          <cell r="AH29">
            <v>103.39038418590953</v>
          </cell>
          <cell r="AI29">
            <v>103.70132183076346</v>
          </cell>
          <cell r="AJ29">
            <v>103.89448953830998</v>
          </cell>
          <cell r="AK29">
            <v>104.14500697584654</v>
          </cell>
          <cell r="AL29">
            <v>103.93535506586881</v>
          </cell>
          <cell r="AM29"/>
          <cell r="AN29">
            <v>79.965267352183005</v>
          </cell>
          <cell r="AO29">
            <v>62.616614214972117</v>
          </cell>
          <cell r="AP29">
            <v>62.813341167084644</v>
          </cell>
          <cell r="AQ29">
            <v>64.22397839518807</v>
          </cell>
          <cell r="AR29">
            <v>64.912819234007088</v>
          </cell>
          <cell r="AS29">
            <v>65.734755360193759</v>
          </cell>
          <cell r="AT29">
            <v>66.985557081784094</v>
          </cell>
          <cell r="AU29">
            <v>68.298938974105042</v>
          </cell>
          <cell r="AV29">
            <v>69.87772984812608</v>
          </cell>
          <cell r="AW29">
            <v>71.596361403168757</v>
          </cell>
          <cell r="AX29">
            <v>73.477366198355696</v>
          </cell>
          <cell r="AY29">
            <v>75.48816871375584</v>
          </cell>
          <cell r="AZ29">
            <v>76.991437240754081</v>
          </cell>
          <cell r="BA29">
            <v>78.48583235720821</v>
          </cell>
          <cell r="BB29">
            <v>79.843009014961069</v>
          </cell>
          <cell r="BC29">
            <v>81.191505554496899</v>
          </cell>
          <cell r="BD29">
            <v>82.558162511319381</v>
          </cell>
          <cell r="BE29">
            <v>83.987590356741279</v>
          </cell>
          <cell r="BF29">
            <v>85.424224911622645</v>
          </cell>
          <cell r="BG29">
            <v>86.925236799446907</v>
          </cell>
          <cell r="BH29">
            <v>88.382035359225753</v>
          </cell>
          <cell r="BI29">
            <v>89.996942893080302</v>
          </cell>
          <cell r="BJ29">
            <v>91.253324066081575</v>
          </cell>
          <cell r="BK29">
            <v>92.35916703169228</v>
          </cell>
          <cell r="BL29">
            <v>93.248528236961079</v>
          </cell>
          <cell r="BM29">
            <v>94.187320709621901</v>
          </cell>
          <cell r="BN29">
            <v>94.982463982327673</v>
          </cell>
          <cell r="BO29">
            <v>95.643671156039574</v>
          </cell>
          <cell r="BP29">
            <v>96.156298504756535</v>
          </cell>
          <cell r="BQ29">
            <v>96.390745434946524</v>
          </cell>
          <cell r="BR29">
            <v>96.523069665298692</v>
          </cell>
          <cell r="BS29">
            <v>96.854722392078727</v>
          </cell>
          <cell r="BT29"/>
          <cell r="BU29">
            <v>79.965267352183005</v>
          </cell>
          <cell r="BV29">
            <v>62.354329761553259</v>
          </cell>
          <cell r="BW29">
            <v>62.935857893330926</v>
          </cell>
          <cell r="BX29">
            <v>65.078733979887232</v>
          </cell>
          <cell r="BY29">
            <v>65.911933863558858</v>
          </cell>
          <cell r="BZ29">
            <v>67.105271199949087</v>
          </cell>
          <cell r="CA29">
            <v>68.719422480988385</v>
          </cell>
          <cell r="CB29">
            <v>70.553348411041071</v>
          </cell>
          <cell r="CC29">
            <v>72.585797005252033</v>
          </cell>
          <cell r="CD29">
            <v>74.564432936082483</v>
          </cell>
          <cell r="CE29">
            <v>76.65333768844468</v>
          </cell>
          <cell r="CF29">
            <v>78.846763380745742</v>
          </cell>
          <cell r="CG29">
            <v>80.575830091284161</v>
          </cell>
          <cell r="CH29">
            <v>82.227502776349553</v>
          </cell>
          <cell r="CI29">
            <v>83.625522653046744</v>
          </cell>
          <cell r="CJ29">
            <v>84.971201069693208</v>
          </cell>
          <cell r="CK29">
            <v>86.57750042534434</v>
          </cell>
          <cell r="CL29">
            <v>88.007133053941388</v>
          </cell>
          <cell r="CM29">
            <v>89.087632577185303</v>
          </cell>
          <cell r="CN29">
            <v>90.032210443759851</v>
          </cell>
          <cell r="CO29">
            <v>90.841615292152113</v>
          </cell>
          <cell r="CP29">
            <v>91.45670271423667</v>
          </cell>
          <cell r="CQ29">
            <v>91.849397624695143</v>
          </cell>
          <cell r="CR29">
            <v>92.239184405202096</v>
          </cell>
          <cell r="CS29">
            <v>92.478094161319177</v>
          </cell>
          <cell r="CT29">
            <v>92.626523790205866</v>
          </cell>
          <cell r="CU29">
            <v>92.600405307855965</v>
          </cell>
          <cell r="CV29">
            <v>92.563024727892611</v>
          </cell>
          <cell r="CW29">
            <v>92.452257373934572</v>
          </cell>
          <cell r="CX29">
            <v>92.231636521438958</v>
          </cell>
          <cell r="CY29">
            <v>92.037997342354458</v>
          </cell>
          <cell r="CZ29">
            <v>91.913607642842862</v>
          </cell>
          <cell r="DA29"/>
          <cell r="DB29">
            <v>79.965267352183005</v>
          </cell>
          <cell r="DC29">
            <v>62.387037339263813</v>
          </cell>
          <cell r="DD29">
            <v>63.075154029151051</v>
          </cell>
          <cell r="DE29">
            <v>65.292077677383105</v>
          </cell>
          <cell r="DF29">
            <v>66.155405913549458</v>
          </cell>
          <cell r="DG29">
            <v>67.312741642874428</v>
          </cell>
          <cell r="DH29">
            <v>68.776033368641507</v>
          </cell>
          <cell r="DI29">
            <v>70.384636005962847</v>
          </cell>
          <cell r="DJ29">
            <v>72.154842706467832</v>
          </cell>
          <cell r="DK29">
            <v>73.697900387299796</v>
          </cell>
          <cell r="DL29">
            <v>75.201243339616212</v>
          </cell>
          <cell r="DM29">
            <v>76.721470241708118</v>
          </cell>
          <cell r="DN29">
            <v>78.063493752033054</v>
          </cell>
          <cell r="DO29">
            <v>79.224240942559305</v>
          </cell>
          <cell r="DP29">
            <v>80.108655302394254</v>
          </cell>
          <cell r="DQ29">
            <v>81.854227842686356</v>
          </cell>
          <cell r="DR29">
            <v>87.147098752722769</v>
          </cell>
          <cell r="DS29">
            <v>92.301371823209124</v>
          </cell>
          <cell r="DT29">
            <v>97.779163909730713</v>
          </cell>
          <cell r="DU29">
            <v>104.14219341000015</v>
          </cell>
          <cell r="DV29">
            <v>110.11264557372999</v>
          </cell>
          <cell r="DW29">
            <v>115.68454759336278</v>
          </cell>
          <cell r="DX29">
            <v>121.00949034997001</v>
          </cell>
          <cell r="DY29">
            <v>125.8969852872474</v>
          </cell>
          <cell r="DZ29">
            <v>130.58269350946279</v>
          </cell>
          <cell r="EA29">
            <v>135.16580548756491</v>
          </cell>
          <cell r="EB29">
            <v>139.6037928003405</v>
          </cell>
          <cell r="EC29">
            <v>143.90552358118686</v>
          </cell>
          <cell r="ED29">
            <v>148.03407413361919</v>
          </cell>
          <cell r="EE29">
            <v>152.13661952070618</v>
          </cell>
          <cell r="EF29">
            <v>154.68077833308098</v>
          </cell>
          <cell r="EG29">
            <v>154.65675519192081</v>
          </cell>
          <cell r="EH29"/>
          <cell r="EI29">
            <v>79.965267352183005</v>
          </cell>
          <cell r="EJ29">
            <v>62.058735109725895</v>
          </cell>
          <cell r="EK29">
            <v>62.432393818483234</v>
          </cell>
          <cell r="EL29">
            <v>64.336999304235974</v>
          </cell>
          <cell r="EM29">
            <v>65.045273877944396</v>
          </cell>
          <cell r="EN29">
            <v>65.963290921090717</v>
          </cell>
          <cell r="EO29">
            <v>67.255573648007385</v>
          </cell>
          <cell r="EP29">
            <v>68.692819287890856</v>
          </cell>
          <cell r="EQ29">
            <v>70.311785440552384</v>
          </cell>
          <cell r="ER29">
            <v>71.747874212347767</v>
          </cell>
          <cell r="ES29">
            <v>74.163342530071958</v>
          </cell>
          <cell r="ET29">
            <v>80.170727876006339</v>
          </cell>
          <cell r="EU29">
            <v>86.025338825880226</v>
          </cell>
          <cell r="EV29">
            <v>91.486862552836612</v>
          </cell>
          <cell r="EW29">
            <v>96.811177226636161</v>
          </cell>
          <cell r="EX29">
            <v>101.92613084049201</v>
          </cell>
          <cell r="EY29">
            <v>106.90227510441397</v>
          </cell>
          <cell r="EZ29">
            <v>111.82908572447781</v>
          </cell>
          <cell r="FA29">
            <v>117.91380471273371</v>
          </cell>
          <cell r="FB29">
            <v>123.92634059543033</v>
          </cell>
          <cell r="FC29">
            <v>129.67293071079609</v>
          </cell>
          <cell r="FD29">
            <v>134.93949818742297</v>
          </cell>
          <cell r="FE29">
            <v>139.92544817362457</v>
          </cell>
          <cell r="FF29">
            <v>144.59121235227821</v>
          </cell>
          <cell r="FG29">
            <v>149.07260421495357</v>
          </cell>
          <cell r="FH29">
            <v>151.12195548751006</v>
          </cell>
          <cell r="FI29">
            <v>151.3825691272699</v>
          </cell>
          <cell r="FJ29">
            <v>151.60168272538124</v>
          </cell>
          <cell r="FK29">
            <v>151.94026068008986</v>
          </cell>
          <cell r="FL29">
            <v>152.01310546578964</v>
          </cell>
          <cell r="FM29">
            <v>152.12791775014375</v>
          </cell>
          <cell r="FN29">
            <v>152.16856843332982</v>
          </cell>
        </row>
        <row r="30">
          <cell r="B30" t="str">
            <v>Orrell</v>
          </cell>
          <cell r="C30">
            <v>78</v>
          </cell>
          <cell r="D30">
            <v>4.2089999999999996</v>
          </cell>
          <cell r="E30">
            <v>82.209000000000003</v>
          </cell>
          <cell r="F30"/>
          <cell r="G30">
            <v>48.949131625086551</v>
          </cell>
          <cell r="H30">
            <v>55.853294851660934</v>
          </cell>
          <cell r="I30">
            <v>56.05249759785255</v>
          </cell>
          <cell r="J30">
            <v>57.668763886560988</v>
          </cell>
          <cell r="K30">
            <v>58.56022140101571</v>
          </cell>
          <cell r="L30">
            <v>59.563249867365684</v>
          </cell>
          <cell r="M30">
            <v>60.658396878414955</v>
          </cell>
          <cell r="N30">
            <v>61.878350719866496</v>
          </cell>
          <cell r="O30">
            <v>63.246461012290993</v>
          </cell>
          <cell r="P30">
            <v>64.635139905930188</v>
          </cell>
          <cell r="Q30">
            <v>66.197615167038862</v>
          </cell>
          <cell r="R30">
            <v>68.130556531577795</v>
          </cell>
          <cell r="S30">
            <v>69.811872406755711</v>
          </cell>
          <cell r="T30">
            <v>71.156240468120302</v>
          </cell>
          <cell r="U30">
            <v>72.452595813518684</v>
          </cell>
          <cell r="V30">
            <v>73.547596753107257</v>
          </cell>
          <cell r="W30">
            <v>74.861436942786554</v>
          </cell>
          <cell r="X30">
            <v>76.10107740363577</v>
          </cell>
          <cell r="Y30">
            <v>77.179341065460136</v>
          </cell>
          <cell r="Z30">
            <v>78.22524840041909</v>
          </cell>
          <cell r="AA30">
            <v>79.12786025223717</v>
          </cell>
          <cell r="AB30">
            <v>79.817308658742249</v>
          </cell>
          <cell r="AC30">
            <v>80.305900497980758</v>
          </cell>
          <cell r="AD30">
            <v>80.659150444349763</v>
          </cell>
          <cell r="AE30">
            <v>80.96167067374742</v>
          </cell>
          <cell r="AF30">
            <v>81.188794322495937</v>
          </cell>
          <cell r="AG30">
            <v>81.31166153318128</v>
          </cell>
          <cell r="AH30">
            <v>81.36317409533298</v>
          </cell>
          <cell r="AI30">
            <v>81.394044747439608</v>
          </cell>
          <cell r="AJ30">
            <v>81.451212261424047</v>
          </cell>
          <cell r="AK30">
            <v>81.46212994618655</v>
          </cell>
          <cell r="AL30">
            <v>81.113874978186715</v>
          </cell>
          <cell r="AM30"/>
          <cell r="AN30">
            <v>48.949131625086551</v>
          </cell>
          <cell r="AO30">
            <v>56.051501553839358</v>
          </cell>
          <cell r="AP30">
            <v>55.933735924082569</v>
          </cell>
          <cell r="AQ30">
            <v>56.798783854039051</v>
          </cell>
          <cell r="AR30">
            <v>57.299916269642864</v>
          </cell>
          <cell r="AS30">
            <v>57.962884201955603</v>
          </cell>
          <cell r="AT30">
            <v>58.669775597284513</v>
          </cell>
          <cell r="AU30">
            <v>59.509427592921917</v>
          </cell>
          <cell r="AV30">
            <v>60.516690192722294</v>
          </cell>
          <cell r="AW30">
            <v>61.603157692902258</v>
          </cell>
          <cell r="AX30">
            <v>62.885947512015179</v>
          </cell>
          <cell r="AY30">
            <v>64.276327091693858</v>
          </cell>
          <cell r="AZ30">
            <v>65.296747510446522</v>
          </cell>
          <cell r="BA30">
            <v>66.209736174679207</v>
          </cell>
          <cell r="BB30">
            <v>67.184959144468536</v>
          </cell>
          <cell r="BC30">
            <v>68.114031920339997</v>
          </cell>
          <cell r="BD30">
            <v>69.048343351991036</v>
          </cell>
          <cell r="BE30">
            <v>70.072463252711316</v>
          </cell>
          <cell r="BF30">
            <v>71.150798756984756</v>
          </cell>
          <cell r="BG30">
            <v>72.221100849331606</v>
          </cell>
          <cell r="BH30">
            <v>73.293177996346202</v>
          </cell>
          <cell r="BI30">
            <v>74.531734779056819</v>
          </cell>
          <cell r="BJ30">
            <v>75.536245883580563</v>
          </cell>
          <cell r="BK30">
            <v>76.338277955858203</v>
          </cell>
          <cell r="BL30">
            <v>77.049329424424428</v>
          </cell>
          <cell r="BM30">
            <v>77.619908560867572</v>
          </cell>
          <cell r="BN30">
            <v>78.113239444269468</v>
          </cell>
          <cell r="BO30">
            <v>78.477066040395982</v>
          </cell>
          <cell r="BP30">
            <v>78.74936747379931</v>
          </cell>
          <cell r="BQ30">
            <v>78.945477180803223</v>
          </cell>
          <cell r="BR30">
            <v>78.98431166142548</v>
          </cell>
          <cell r="BS30">
            <v>79.05348682197409</v>
          </cell>
          <cell r="BT30"/>
          <cell r="BU30">
            <v>48.949131625086551</v>
          </cell>
          <cell r="BV30">
            <v>55.84537214440298</v>
          </cell>
          <cell r="BW30">
            <v>55.923635231491119</v>
          </cell>
          <cell r="BX30">
            <v>57.349618593072485</v>
          </cell>
          <cell r="BY30">
            <v>58.075313525978544</v>
          </cell>
          <cell r="BZ30">
            <v>58.915855068646337</v>
          </cell>
          <cell r="CA30">
            <v>59.754594479806912</v>
          </cell>
          <cell r="CB30">
            <v>60.695046866802755</v>
          </cell>
          <cell r="CC30">
            <v>61.722337600284234</v>
          </cell>
          <cell r="CD30">
            <v>62.779015987875638</v>
          </cell>
          <cell r="CE30">
            <v>64.014147757742094</v>
          </cell>
          <cell r="CF30">
            <v>65.43229915877879</v>
          </cell>
          <cell r="CG30">
            <v>66.666065345954053</v>
          </cell>
          <cell r="CH30">
            <v>67.726776108539724</v>
          </cell>
          <cell r="CI30">
            <v>68.794335888551402</v>
          </cell>
          <cell r="CJ30">
            <v>69.761300916013425</v>
          </cell>
          <cell r="CK30">
            <v>70.891061997082488</v>
          </cell>
          <cell r="CL30">
            <v>71.934301019032105</v>
          </cell>
          <cell r="CM30">
            <v>72.788448902110815</v>
          </cell>
          <cell r="CN30">
            <v>73.474568623454488</v>
          </cell>
          <cell r="CO30">
            <v>74.076053547785563</v>
          </cell>
          <cell r="CP30">
            <v>74.515157826778733</v>
          </cell>
          <cell r="CQ30">
            <v>74.786646199136939</v>
          </cell>
          <cell r="CR30">
            <v>74.939765099200088</v>
          </cell>
          <cell r="CS30">
            <v>75.039148667555608</v>
          </cell>
          <cell r="CT30">
            <v>75.098568884728877</v>
          </cell>
          <cell r="CU30">
            <v>75.044836628590673</v>
          </cell>
          <cell r="CV30">
            <v>74.908726003071109</v>
          </cell>
          <cell r="CW30">
            <v>74.746931454614938</v>
          </cell>
          <cell r="CX30">
            <v>74.608992075808317</v>
          </cell>
          <cell r="CY30">
            <v>74.408909433021151</v>
          </cell>
          <cell r="CZ30">
            <v>74.14009879623913</v>
          </cell>
          <cell r="DA30"/>
          <cell r="DB30">
            <v>48.949131625086551</v>
          </cell>
          <cell r="DC30">
            <v>55.86991486892623</v>
          </cell>
          <cell r="DD30">
            <v>55.99340198629907</v>
          </cell>
          <cell r="DE30">
            <v>57.445084764194412</v>
          </cell>
          <cell r="DF30">
            <v>58.12962802586221</v>
          </cell>
          <cell r="DG30">
            <v>58.858254804408496</v>
          </cell>
          <cell r="DH30">
            <v>59.532407699712124</v>
          </cell>
          <cell r="DI30">
            <v>60.269968269104112</v>
          </cell>
          <cell r="DJ30">
            <v>61.069804724255476</v>
          </cell>
          <cell r="DK30">
            <v>61.771495556894955</v>
          </cell>
          <cell r="DL30">
            <v>62.511043287020129</v>
          </cell>
          <cell r="DM30">
            <v>63.355224748552288</v>
          </cell>
          <cell r="DN30">
            <v>64.272712178835377</v>
          </cell>
          <cell r="DO30">
            <v>64.946010334027306</v>
          </cell>
          <cell r="DP30">
            <v>65.595131085933346</v>
          </cell>
          <cell r="DQ30">
            <v>66.81128697302924</v>
          </cell>
          <cell r="DR30">
            <v>70.662928193736107</v>
          </cell>
          <cell r="DS30">
            <v>74.473331117031236</v>
          </cell>
          <cell r="DT30">
            <v>78.288662203428572</v>
          </cell>
          <cell r="DU30">
            <v>82.990331718637734</v>
          </cell>
          <cell r="DV30">
            <v>87.521733631246391</v>
          </cell>
          <cell r="DW30">
            <v>91.745056086220998</v>
          </cell>
          <cell r="DX30">
            <v>95.60103573124384</v>
          </cell>
          <cell r="DY30">
            <v>99.253648951562923</v>
          </cell>
          <cell r="DZ30">
            <v>102.76498191986141</v>
          </cell>
          <cell r="EA30">
            <v>106.14515215768432</v>
          </cell>
          <cell r="EB30">
            <v>109.43005406029931</v>
          </cell>
          <cell r="EC30">
            <v>112.60103904851388</v>
          </cell>
          <cell r="ED30">
            <v>115.72687267682218</v>
          </cell>
          <cell r="EE30">
            <v>118.73605737986513</v>
          </cell>
          <cell r="EF30">
            <v>120.40045340001578</v>
          </cell>
          <cell r="EG30">
            <v>120.27417159576726</v>
          </cell>
          <cell r="EH30"/>
          <cell r="EI30">
            <v>48.949131625086551</v>
          </cell>
          <cell r="EJ30">
            <v>55.639189043861947</v>
          </cell>
          <cell r="EK30">
            <v>55.541084539017078</v>
          </cell>
          <cell r="EL30">
            <v>56.801094763952278</v>
          </cell>
          <cell r="EM30">
            <v>57.326756290110318</v>
          </cell>
          <cell r="EN30">
            <v>57.893369486837827</v>
          </cell>
          <cell r="EO30">
            <v>58.474577868549062</v>
          </cell>
          <cell r="EP30">
            <v>59.123260021715268</v>
          </cell>
          <cell r="EQ30">
            <v>59.83436653021073</v>
          </cell>
          <cell r="ER30">
            <v>60.476490069501516</v>
          </cell>
          <cell r="ES30">
            <v>61.766731410087289</v>
          </cell>
          <cell r="ET30">
            <v>66.073713174810962</v>
          </cell>
          <cell r="EU30">
            <v>70.416569984397938</v>
          </cell>
          <cell r="EV30">
            <v>74.379052462229168</v>
          </cell>
          <cell r="EW30">
            <v>78.383751017549926</v>
          </cell>
          <cell r="EX30">
            <v>82.14885780273957</v>
          </cell>
          <cell r="EY30">
            <v>85.748177913793057</v>
          </cell>
          <cell r="EZ30">
            <v>89.383098955352338</v>
          </cell>
          <cell r="FA30">
            <v>93.68077639255705</v>
          </cell>
          <cell r="FB30">
            <v>98.11929281480576</v>
          </cell>
          <cell r="FC30">
            <v>102.43939586774596</v>
          </cell>
          <cell r="FD30">
            <v>106.37998774143074</v>
          </cell>
          <cell r="FE30">
            <v>109.93767523380316</v>
          </cell>
          <cell r="FF30">
            <v>113.41774882218022</v>
          </cell>
          <cell r="FG30">
            <v>116.7700198496496</v>
          </cell>
          <cell r="FH30">
            <v>118.30904677036953</v>
          </cell>
          <cell r="FI30">
            <v>118.42662432142185</v>
          </cell>
          <cell r="FJ30">
            <v>118.49514281640596</v>
          </cell>
          <cell r="FK30">
            <v>118.68985112860122</v>
          </cell>
          <cell r="FL30">
            <v>118.65443264728154</v>
          </cell>
          <cell r="FM30">
            <v>118.55371648877332</v>
          </cell>
          <cell r="FN30">
            <v>118.46518013048933</v>
          </cell>
        </row>
        <row r="31">
          <cell r="B31" t="str">
            <v>Red Bank</v>
          </cell>
          <cell r="C31">
            <v>117</v>
          </cell>
          <cell r="D31">
            <v>1.0559999999999998E-2</v>
          </cell>
          <cell r="E31">
            <v>117.01056</v>
          </cell>
          <cell r="F31"/>
          <cell r="G31">
            <v>81.278641032265611</v>
          </cell>
          <cell r="H31">
            <v>65.416691605483862</v>
          </cell>
          <cell r="I31">
            <v>66.255189915363928</v>
          </cell>
          <cell r="J31">
            <v>70.083709821416676</v>
          </cell>
          <cell r="K31">
            <v>73.225725283014086</v>
          </cell>
          <cell r="L31">
            <v>75.794789785344634</v>
          </cell>
          <cell r="M31">
            <v>77.006312774973736</v>
          </cell>
          <cell r="N31">
            <v>78.271075141083273</v>
          </cell>
          <cell r="O31">
            <v>79.59399496556243</v>
          </cell>
          <cell r="P31">
            <v>80.843806816290012</v>
          </cell>
          <cell r="Q31">
            <v>82.189756751674309</v>
          </cell>
          <cell r="R31">
            <v>83.969820260924152</v>
          </cell>
          <cell r="S31">
            <v>85.574439907117451</v>
          </cell>
          <cell r="T31">
            <v>87.005918868225478</v>
          </cell>
          <cell r="U31">
            <v>88.308704512179929</v>
          </cell>
          <cell r="V31">
            <v>89.439558466106973</v>
          </cell>
          <cell r="W31">
            <v>91.417546619007723</v>
          </cell>
          <cell r="X31">
            <v>93.31566624175322</v>
          </cell>
          <cell r="Y31">
            <v>95.126606089139969</v>
          </cell>
          <cell r="Z31">
            <v>96.870539897887824</v>
          </cell>
          <cell r="AA31">
            <v>98.482601680439132</v>
          </cell>
          <cell r="AB31">
            <v>99.903414238720515</v>
          </cell>
          <cell r="AC31">
            <v>101.15048636179058</v>
          </cell>
          <cell r="AD31">
            <v>102.31305721390349</v>
          </cell>
          <cell r="AE31">
            <v>103.41838823686425</v>
          </cell>
          <cell r="AF31">
            <v>104.47385291157933</v>
          </cell>
          <cell r="AG31">
            <v>105.45945481969429</v>
          </cell>
          <cell r="AH31">
            <v>106.41639114451084</v>
          </cell>
          <cell r="AI31">
            <v>107.35145218646346</v>
          </cell>
          <cell r="AJ31">
            <v>108.26689375527349</v>
          </cell>
          <cell r="AK31">
            <v>109.16723887794771</v>
          </cell>
          <cell r="AL31">
            <v>109.31569325305544</v>
          </cell>
          <cell r="AM31"/>
          <cell r="AN31">
            <v>81.278641032265611</v>
          </cell>
          <cell r="AO31">
            <v>65.703020522706964</v>
          </cell>
          <cell r="AP31">
            <v>65.124770752610516</v>
          </cell>
          <cell r="AQ31">
            <v>66.180176021645678</v>
          </cell>
          <cell r="AR31">
            <v>66.8107580322541</v>
          </cell>
          <cell r="AS31">
            <v>67.640215037403379</v>
          </cell>
          <cell r="AT31">
            <v>68.632222827634266</v>
          </cell>
          <cell r="AU31">
            <v>69.820577325264168</v>
          </cell>
          <cell r="AV31">
            <v>71.149609979994665</v>
          </cell>
          <cell r="AW31">
            <v>72.537295702415591</v>
          </cell>
          <cell r="AX31">
            <v>74.313266288064682</v>
          </cell>
          <cell r="AY31">
            <v>76.452317308348455</v>
          </cell>
          <cell r="AZ31">
            <v>77.421872369952212</v>
          </cell>
          <cell r="BA31">
            <v>78.350600129377128</v>
          </cell>
          <cell r="BB31">
            <v>79.224822137522253</v>
          </cell>
          <cell r="BC31">
            <v>80.036959383341582</v>
          </cell>
          <cell r="BD31">
            <v>81.037573009020448</v>
          </cell>
          <cell r="BE31">
            <v>82.143434429740296</v>
          </cell>
          <cell r="BF31">
            <v>83.241342851934178</v>
          </cell>
          <cell r="BG31">
            <v>84.345663723538323</v>
          </cell>
          <cell r="BH31">
            <v>85.423393379516511</v>
          </cell>
          <cell r="BI31">
            <v>86.553683548833916</v>
          </cell>
          <cell r="BJ31">
            <v>87.538679338879632</v>
          </cell>
          <cell r="BK31">
            <v>88.443962549250983</v>
          </cell>
          <cell r="BL31">
            <v>89.290146939051454</v>
          </cell>
          <cell r="BM31">
            <v>89.92910141870901</v>
          </cell>
          <cell r="BN31">
            <v>90.496237104982526</v>
          </cell>
          <cell r="BO31">
            <v>90.974665837510543</v>
          </cell>
          <cell r="BP31">
            <v>91.368847152088662</v>
          </cell>
          <cell r="BQ31">
            <v>91.663777182308678</v>
          </cell>
          <cell r="BR31">
            <v>91.868040348583932</v>
          </cell>
          <cell r="BS31">
            <v>92.156961555039601</v>
          </cell>
          <cell r="BT31"/>
          <cell r="BU31">
            <v>81.278641032265611</v>
          </cell>
          <cell r="BV31">
            <v>65.413159344409536</v>
          </cell>
          <cell r="BW31">
            <v>66.161788784944264</v>
          </cell>
          <cell r="BX31">
            <v>69.883469359710347</v>
          </cell>
          <cell r="BY31">
            <v>72.923897252746997</v>
          </cell>
          <cell r="BZ31">
            <v>75.380497113869524</v>
          </cell>
          <cell r="CA31">
            <v>76.442066710798954</v>
          </cell>
          <cell r="CB31">
            <v>77.563178368846721</v>
          </cell>
          <cell r="CC31">
            <v>78.714404556597486</v>
          </cell>
          <cell r="CD31">
            <v>79.793913732334232</v>
          </cell>
          <cell r="CE31">
            <v>80.968888088466002</v>
          </cell>
          <cell r="CF31">
            <v>82.274283433075027</v>
          </cell>
          <cell r="CG31">
            <v>83.456347965969528</v>
          </cell>
          <cell r="CH31">
            <v>84.709196075951255</v>
          </cell>
          <cell r="CI31">
            <v>85.866542656115797</v>
          </cell>
          <cell r="CJ31">
            <v>86.907577932458238</v>
          </cell>
          <cell r="CK31">
            <v>88.109041780153959</v>
          </cell>
          <cell r="CL31">
            <v>89.224681727701707</v>
          </cell>
          <cell r="CM31">
            <v>90.249562502426159</v>
          </cell>
          <cell r="CN31">
            <v>91.199198566785526</v>
          </cell>
          <cell r="CO31">
            <v>92.050639618022998</v>
          </cell>
          <cell r="CP31">
            <v>92.723400588405312</v>
          </cell>
          <cell r="CQ31">
            <v>93.255488768861369</v>
          </cell>
          <cell r="CR31">
            <v>93.70943224816304</v>
          </cell>
          <cell r="CS31">
            <v>94.107796875362069</v>
          </cell>
          <cell r="CT31">
            <v>94.459492624304886</v>
          </cell>
          <cell r="CU31">
            <v>94.735817381541594</v>
          </cell>
          <cell r="CV31">
            <v>94.97407595240945</v>
          </cell>
          <cell r="CW31">
            <v>95.185618750018364</v>
          </cell>
          <cell r="CX31">
            <v>95.375345200900298</v>
          </cell>
          <cell r="CY31">
            <v>95.538808512445328</v>
          </cell>
          <cell r="CZ31">
            <v>95.696278120033242</v>
          </cell>
          <cell r="DA31"/>
          <cell r="DB31">
            <v>81.278641032265611</v>
          </cell>
          <cell r="DC31">
            <v>65.425941294346885</v>
          </cell>
          <cell r="DD31">
            <v>66.146481468449906</v>
          </cell>
          <cell r="DE31">
            <v>69.842493645797234</v>
          </cell>
          <cell r="DF31">
            <v>72.843628132152617</v>
          </cell>
          <cell r="DG31">
            <v>75.267553120637388</v>
          </cell>
          <cell r="DH31">
            <v>76.314266775712625</v>
          </cell>
          <cell r="DI31">
            <v>77.415174063508999</v>
          </cell>
          <cell r="DJ31">
            <v>78.612295838343826</v>
          </cell>
          <cell r="DK31">
            <v>79.721815546913547</v>
          </cell>
          <cell r="DL31">
            <v>80.881762658411645</v>
          </cell>
          <cell r="DM31">
            <v>82.141909851233379</v>
          </cell>
          <cell r="DN31">
            <v>83.217802669517638</v>
          </cell>
          <cell r="DO31">
            <v>84.168534017946968</v>
          </cell>
          <cell r="DP31">
            <v>85.012222373515712</v>
          </cell>
          <cell r="DQ31">
            <v>86.101793941465345</v>
          </cell>
          <cell r="DR31">
            <v>89.124585540525629</v>
          </cell>
          <cell r="DS31">
            <v>92.616656422454781</v>
          </cell>
          <cell r="DT31">
            <v>96.306464050020665</v>
          </cell>
          <cell r="DU31">
            <v>99.89056839298128</v>
          </cell>
          <cell r="DV31">
            <v>103.30629160227706</v>
          </cell>
          <cell r="DW31">
            <v>106.49722214699432</v>
          </cell>
          <cell r="DX31">
            <v>109.53833931968371</v>
          </cell>
          <cell r="DY31">
            <v>112.41765230145334</v>
          </cell>
          <cell r="DZ31">
            <v>115.21793172967391</v>
          </cell>
          <cell r="EA31">
            <v>117.95592962877699</v>
          </cell>
          <cell r="EB31">
            <v>120.63494672591759</v>
          </cell>
          <cell r="EC31">
            <v>123.2464164973721</v>
          </cell>
          <cell r="ED31">
            <v>125.7981086090137</v>
          </cell>
          <cell r="EE31">
            <v>128.29148876853677</v>
          </cell>
          <cell r="EF31">
            <v>129.09791898710631</v>
          </cell>
          <cell r="EG31">
            <v>128.7519621631493</v>
          </cell>
          <cell r="EH31"/>
          <cell r="EI31">
            <v>81.278641032265611</v>
          </cell>
          <cell r="EJ31">
            <v>65.270216682057551</v>
          </cell>
          <cell r="EK31">
            <v>65.836912465518154</v>
          </cell>
          <cell r="EL31">
            <v>69.374845776493444</v>
          </cell>
          <cell r="EM31">
            <v>72.244797445913306</v>
          </cell>
          <cell r="EN31">
            <v>74.573215517371409</v>
          </cell>
          <cell r="EO31">
            <v>75.614381366004167</v>
          </cell>
          <cell r="EP31">
            <v>76.715910032796245</v>
          </cell>
          <cell r="EQ31">
            <v>77.90367948536219</v>
          </cell>
          <cell r="ER31">
            <v>79.042844766148846</v>
          </cell>
          <cell r="ES31">
            <v>80.655018099467824</v>
          </cell>
          <cell r="ET31">
            <v>84.299941506263721</v>
          </cell>
          <cell r="EU31">
            <v>87.857643652461263</v>
          </cell>
          <cell r="EV31">
            <v>91.226306965539166</v>
          </cell>
          <cell r="EW31">
            <v>95.09288857337576</v>
          </cell>
          <cell r="EX31">
            <v>98.896221586232429</v>
          </cell>
          <cell r="EY31">
            <v>102.68234459473584</v>
          </cell>
          <cell r="EZ31">
            <v>106.40128632959588</v>
          </cell>
          <cell r="FA31">
            <v>110.00437274906788</v>
          </cell>
          <cell r="FB31">
            <v>113.51652765052242</v>
          </cell>
          <cell r="FC31">
            <v>116.88233833713652</v>
          </cell>
          <cell r="FD31">
            <v>119.95823570964028</v>
          </cell>
          <cell r="FE31">
            <v>122.90888115424693</v>
          </cell>
          <cell r="FF31">
            <v>125.79139752983563</v>
          </cell>
          <cell r="FG31">
            <v>128.59705157018738</v>
          </cell>
          <cell r="FH31">
            <v>128.39514263056594</v>
          </cell>
          <cell r="FI31">
            <v>128.30685540108743</v>
          </cell>
          <cell r="FJ31">
            <v>128.17321641200704</v>
          </cell>
          <cell r="FK31">
            <v>128.15557259757048</v>
          </cell>
          <cell r="FL31">
            <v>127.93482337851877</v>
          </cell>
          <cell r="FM31">
            <v>127.67888866479032</v>
          </cell>
          <cell r="FN31">
            <v>127.43878986904943</v>
          </cell>
        </row>
        <row r="32">
          <cell r="B32" t="str">
            <v>Stuart St</v>
          </cell>
          <cell r="C32">
            <v>103.5</v>
          </cell>
          <cell r="D32">
            <v>0.3906</v>
          </cell>
          <cell r="E32">
            <v>207</v>
          </cell>
          <cell r="F32"/>
          <cell r="G32">
            <v>80.293183476166362</v>
          </cell>
          <cell r="H32">
            <v>78.081147737428708</v>
          </cell>
          <cell r="I32">
            <v>89.820567666055652</v>
          </cell>
          <cell r="J32">
            <v>96.306920383949787</v>
          </cell>
          <cell r="K32">
            <v>105.90790259543196</v>
          </cell>
          <cell r="L32">
            <v>119.49939510484883</v>
          </cell>
          <cell r="M32">
            <v>137.12477636389548</v>
          </cell>
          <cell r="N32">
            <v>156.69591578063987</v>
          </cell>
          <cell r="O32">
            <v>176.42863632280014</v>
          </cell>
          <cell r="P32">
            <v>180.93742374402456</v>
          </cell>
          <cell r="Q32">
            <v>185.45653299204631</v>
          </cell>
          <cell r="R32">
            <v>188.17825596081246</v>
          </cell>
          <cell r="S32">
            <v>189.79223277897017</v>
          </cell>
          <cell r="T32">
            <v>191.26206284954841</v>
          </cell>
          <cell r="U32">
            <v>192.59218873470343</v>
          </cell>
          <cell r="V32">
            <v>193.80749569641958</v>
          </cell>
          <cell r="W32">
            <v>196.3727155636671</v>
          </cell>
          <cell r="X32">
            <v>198.79687786785479</v>
          </cell>
          <cell r="Y32">
            <v>201.217834889279</v>
          </cell>
          <cell r="Z32">
            <v>203.55925955937437</v>
          </cell>
          <cell r="AA32">
            <v>205.77714486689146</v>
          </cell>
          <cell r="AB32">
            <v>207.8216985277719</v>
          </cell>
          <cell r="AC32">
            <v>209.72518634130319</v>
          </cell>
          <cell r="AD32">
            <v>211.56713285102501</v>
          </cell>
          <cell r="AE32">
            <v>213.3248533805685</v>
          </cell>
          <cell r="AF32">
            <v>215.0434172806111</v>
          </cell>
          <cell r="AG32">
            <v>216.72606417236022</v>
          </cell>
          <cell r="AH32">
            <v>218.37366820814793</v>
          </cell>
          <cell r="AI32">
            <v>219.9638583846195</v>
          </cell>
          <cell r="AJ32">
            <v>221.52980753292607</v>
          </cell>
          <cell r="AK32">
            <v>223.09117642750178</v>
          </cell>
          <cell r="AL32">
            <v>223.28047413465308</v>
          </cell>
          <cell r="AM32"/>
          <cell r="AN32">
            <v>80.293183476166362</v>
          </cell>
          <cell r="AO32">
            <v>78.388195460626406</v>
          </cell>
          <cell r="AP32">
            <v>88.342820871866309</v>
          </cell>
          <cell r="AQ32">
            <v>91.680633097645895</v>
          </cell>
          <cell r="AR32">
            <v>100.47238859596794</v>
          </cell>
          <cell r="AS32">
            <v>113.43189662032171</v>
          </cell>
          <cell r="AT32">
            <v>130.48170561391669</v>
          </cell>
          <cell r="AU32">
            <v>149.63768586245325</v>
          </cell>
          <cell r="AV32">
            <v>169.03731374964622</v>
          </cell>
          <cell r="AW32">
            <v>173.35078231055687</v>
          </cell>
          <cell r="AX32">
            <v>177.77349000394798</v>
          </cell>
          <cell r="AY32">
            <v>180.37052506059717</v>
          </cell>
          <cell r="AZ32">
            <v>181.34242098645933</v>
          </cell>
          <cell r="BA32">
            <v>182.27073683200734</v>
          </cell>
          <cell r="BB32">
            <v>183.1224695691985</v>
          </cell>
          <cell r="BC32">
            <v>183.94620959452553</v>
          </cell>
          <cell r="BD32">
            <v>184.86499898109739</v>
          </cell>
          <cell r="BE32">
            <v>185.73415337538407</v>
          </cell>
          <cell r="BF32">
            <v>186.64989063412867</v>
          </cell>
          <cell r="BG32">
            <v>187.54757669035985</v>
          </cell>
          <cell r="BH32">
            <v>188.42137208358497</v>
          </cell>
          <cell r="BI32">
            <v>189.31397321961828</v>
          </cell>
          <cell r="BJ32">
            <v>190.12528992841797</v>
          </cell>
          <cell r="BK32">
            <v>190.88414155435362</v>
          </cell>
          <cell r="BL32">
            <v>191.57083140298201</v>
          </cell>
          <cell r="BM32">
            <v>192.12336441062664</v>
          </cell>
          <cell r="BN32">
            <v>192.62736391643051</v>
          </cell>
          <cell r="BO32">
            <v>193.05088374008025</v>
          </cell>
          <cell r="BP32">
            <v>193.38329099857538</v>
          </cell>
          <cell r="BQ32">
            <v>193.63992399901591</v>
          </cell>
          <cell r="BR32">
            <v>193.82858008801409</v>
          </cell>
          <cell r="BS32">
            <v>194.05891596687911</v>
          </cell>
          <cell r="BT32"/>
          <cell r="BU32">
            <v>80.293183476166362</v>
          </cell>
          <cell r="BV32">
            <v>78.076690208911927</v>
          </cell>
          <cell r="BW32">
            <v>89.675788383286232</v>
          </cell>
          <cell r="BX32">
            <v>96.002830656715517</v>
          </cell>
          <cell r="BY32">
            <v>105.45495254128959</v>
          </cell>
          <cell r="BZ32">
            <v>118.88460375515703</v>
          </cell>
          <cell r="CA32">
            <v>136.2980197862212</v>
          </cell>
          <cell r="CB32">
            <v>155.68001986393872</v>
          </cell>
          <cell r="CC32">
            <v>175.19464986657977</v>
          </cell>
          <cell r="CD32">
            <v>179.49216747206466</v>
          </cell>
          <cell r="CE32">
            <v>183.80666517778184</v>
          </cell>
          <cell r="CF32">
            <v>186.26070880174566</v>
          </cell>
          <cell r="CG32">
            <v>187.61771800318704</v>
          </cell>
          <cell r="CH32">
            <v>188.89927089539154</v>
          </cell>
          <cell r="CI32">
            <v>190.06575747835075</v>
          </cell>
          <cell r="CJ32">
            <v>191.16171509039589</v>
          </cell>
          <cell r="CK32">
            <v>192.36351834213562</v>
          </cell>
          <cell r="CL32">
            <v>193.422380959272</v>
          </cell>
          <cell r="CM32">
            <v>194.47434834562819</v>
          </cell>
          <cell r="CN32">
            <v>195.43924634373832</v>
          </cell>
          <cell r="CO32">
            <v>196.3099377087751</v>
          </cell>
          <cell r="CP32">
            <v>197.00549168297425</v>
          </cell>
          <cell r="CQ32">
            <v>197.60950989513785</v>
          </cell>
          <cell r="CR32">
            <v>198.15614324728622</v>
          </cell>
          <cell r="CS32">
            <v>198.62046659759912</v>
          </cell>
          <cell r="CT32">
            <v>199.0532998736617</v>
          </cell>
          <cell r="CU32">
            <v>199.41255588732832</v>
          </cell>
          <cell r="CV32">
            <v>199.72911719681071</v>
          </cell>
          <cell r="CW32">
            <v>199.98240840687737</v>
          </cell>
          <cell r="CX32">
            <v>200.21458059001614</v>
          </cell>
          <cell r="CY32">
            <v>200.41155366939842</v>
          </cell>
          <cell r="CZ32">
            <v>200.57760849240029</v>
          </cell>
          <cell r="DA32"/>
          <cell r="DB32">
            <v>80.293183476166362</v>
          </cell>
          <cell r="DC32">
            <v>78.094796361328264</v>
          </cell>
          <cell r="DD32">
            <v>89.659789854712841</v>
          </cell>
          <cell r="DE32">
            <v>95.955411361525464</v>
          </cell>
          <cell r="DF32">
            <v>105.3566968475005</v>
          </cell>
          <cell r="DG32">
            <v>118.74319504945259</v>
          </cell>
          <cell r="DH32">
            <v>136.14658436513912</v>
          </cell>
          <cell r="DI32">
            <v>155.50088879207763</v>
          </cell>
          <cell r="DJ32">
            <v>175.06681111704106</v>
          </cell>
          <cell r="DK32">
            <v>179.39230736492516</v>
          </cell>
          <cell r="DL32">
            <v>183.67693649825276</v>
          </cell>
          <cell r="DM32">
            <v>186.05095230843787</v>
          </cell>
          <cell r="DN32">
            <v>187.34869875098181</v>
          </cell>
          <cell r="DO32">
            <v>188.50196937187098</v>
          </cell>
          <cell r="DP32">
            <v>189.51123857865446</v>
          </cell>
          <cell r="DQ32">
            <v>190.81120840132149</v>
          </cell>
          <cell r="DR32">
            <v>194.60662023186072</v>
          </cell>
          <cell r="DS32">
            <v>198.27426902288772</v>
          </cell>
          <cell r="DT32">
            <v>201.87270872481645</v>
          </cell>
          <cell r="DU32">
            <v>205.34618924394152</v>
          </cell>
          <cell r="DV32">
            <v>208.6563408513602</v>
          </cell>
          <cell r="DW32">
            <v>211.76320983948216</v>
          </cell>
          <cell r="DX32">
            <v>214.70172915816846</v>
          </cell>
          <cell r="DY32">
            <v>217.52548225081506</v>
          </cell>
          <cell r="DZ32">
            <v>220.2960101225874</v>
          </cell>
          <cell r="EA32">
            <v>222.96406978681338</v>
          </cell>
          <cell r="EB32">
            <v>225.58012076660543</v>
          </cell>
          <cell r="EC32">
            <v>228.66180743483079</v>
          </cell>
          <cell r="ED32">
            <v>231.66481546000884</v>
          </cell>
          <cell r="EE32">
            <v>234.60430407470687</v>
          </cell>
          <cell r="EF32">
            <v>236.10055998485143</v>
          </cell>
          <cell r="EG32">
            <v>235.70071138158391</v>
          </cell>
          <cell r="EH32"/>
          <cell r="EI32">
            <v>80.293183476166362</v>
          </cell>
          <cell r="EJ32">
            <v>77.940225034178667</v>
          </cell>
          <cell r="EK32">
            <v>89.321223455434719</v>
          </cell>
          <cell r="EL32">
            <v>95.444635552468213</v>
          </cell>
          <cell r="EM32">
            <v>104.70217830570041</v>
          </cell>
          <cell r="EN32">
            <v>118.00727748049572</v>
          </cell>
          <cell r="EO32">
            <v>135.45252470593846</v>
          </cell>
          <cell r="EP32">
            <v>154.86139770510093</v>
          </cell>
          <cell r="EQ32">
            <v>174.47436163454898</v>
          </cell>
          <cell r="ER32">
            <v>178.89877658075397</v>
          </cell>
          <cell r="ES32">
            <v>183.7367638046901</v>
          </cell>
          <cell r="ET32">
            <v>189.22295016928709</v>
          </cell>
          <cell r="EU32">
            <v>193.74434785300522</v>
          </cell>
          <cell r="EV32">
            <v>198.05997373275579</v>
          </cell>
          <cell r="EW32">
            <v>202.23137361427968</v>
          </cell>
          <cell r="EX32">
            <v>206.2584017512923</v>
          </cell>
          <cell r="EY32">
            <v>210.21612553804363</v>
          </cell>
          <cell r="EZ32">
            <v>214.05825286460185</v>
          </cell>
          <cell r="FA32">
            <v>217.82306940040576</v>
          </cell>
          <cell r="FB32">
            <v>221.46355448889761</v>
          </cell>
          <cell r="FC32">
            <v>224.99436447421348</v>
          </cell>
          <cell r="FD32">
            <v>228.26694627193527</v>
          </cell>
          <cell r="FE32">
            <v>231.34134642386073</v>
          </cell>
          <cell r="FF32">
            <v>234.40227239610292</v>
          </cell>
          <cell r="FG32">
            <v>237.37041284435196</v>
          </cell>
          <cell r="FH32">
            <v>238.58173603217486</v>
          </cell>
          <cell r="FI32">
            <v>238.70361365370843</v>
          </cell>
          <cell r="FJ32">
            <v>238.76421904087286</v>
          </cell>
          <cell r="FK32">
            <v>238.81549735205755</v>
          </cell>
          <cell r="FL32">
            <v>238.75984992962594</v>
          </cell>
          <cell r="FM32">
            <v>238.68298185416458</v>
          </cell>
          <cell r="FN32">
            <v>238.55694376724637</v>
          </cell>
        </row>
        <row r="33">
          <cell r="B33" t="str">
            <v>Wigan</v>
          </cell>
          <cell r="C33">
            <v>72</v>
          </cell>
          <cell r="D33">
            <v>0</v>
          </cell>
          <cell r="E33">
            <v>72</v>
          </cell>
          <cell r="F33"/>
          <cell r="G33">
            <v>53.432419119958197</v>
          </cell>
          <cell r="H33">
            <v>60.303964021109024</v>
          </cell>
          <cell r="I33">
            <v>60.59100405730544</v>
          </cell>
          <cell r="J33">
            <v>62.432453429274993</v>
          </cell>
          <cell r="K33">
            <v>63.533331997519028</v>
          </cell>
          <cell r="L33">
            <v>65.45019875497286</v>
          </cell>
          <cell r="M33">
            <v>67.496405866991495</v>
          </cell>
          <cell r="N33">
            <v>70.700020802557276</v>
          </cell>
          <cell r="O33">
            <v>74.088577103373083</v>
          </cell>
          <cell r="P33">
            <v>76.907967709749698</v>
          </cell>
          <cell r="Q33">
            <v>80.092520137705478</v>
          </cell>
          <cell r="R33">
            <v>83.350161613713965</v>
          </cell>
          <cell r="S33">
            <v>85.443191442696317</v>
          </cell>
          <cell r="T33">
            <v>87.156223327478557</v>
          </cell>
          <cell r="U33">
            <v>88.78114714236257</v>
          </cell>
          <cell r="V33">
            <v>90.164629474712171</v>
          </cell>
          <cell r="W33">
            <v>92.301494954483758</v>
          </cell>
          <cell r="X33">
            <v>94.342499824369128</v>
          </cell>
          <cell r="Y33">
            <v>96.173175336273403</v>
          </cell>
          <cell r="Z33">
            <v>97.819442616692683</v>
          </cell>
          <cell r="AA33">
            <v>99.284573073521287</v>
          </cell>
          <cell r="AB33">
            <v>100.50220887383536</v>
          </cell>
          <cell r="AC33">
            <v>101.4581603916029</v>
          </cell>
          <cell r="AD33">
            <v>102.23682705340735</v>
          </cell>
          <cell r="AE33">
            <v>102.94287262869463</v>
          </cell>
          <cell r="AF33">
            <v>103.55640215348532</v>
          </cell>
          <cell r="AG33">
            <v>104.04930469342158</v>
          </cell>
          <cell r="AH33">
            <v>104.45605060127934</v>
          </cell>
          <cell r="AI33">
            <v>104.83693779861147</v>
          </cell>
          <cell r="AJ33">
            <v>105.23602490734051</v>
          </cell>
          <cell r="AK33">
            <v>105.58189985486014</v>
          </cell>
          <cell r="AL33">
            <v>105.19121957954069</v>
          </cell>
          <cell r="AM33"/>
          <cell r="AN33">
            <v>53.432419119958197</v>
          </cell>
          <cell r="AO33">
            <v>60.612432279937934</v>
          </cell>
          <cell r="AP33">
            <v>60.665000817501273</v>
          </cell>
          <cell r="AQ33">
            <v>61.783983304100673</v>
          </cell>
          <cell r="AR33">
            <v>62.546591295927058</v>
          </cell>
          <cell r="AS33">
            <v>63.67387093783352</v>
          </cell>
          <cell r="AT33">
            <v>64.885991373039673</v>
          </cell>
          <cell r="AU33">
            <v>66.54259345605341</v>
          </cell>
          <cell r="AV33">
            <v>68.422870150501993</v>
          </cell>
          <cell r="AW33">
            <v>70.266682305064421</v>
          </cell>
          <cell r="AX33">
            <v>72.375263855020435</v>
          </cell>
          <cell r="AY33">
            <v>74.571464962702152</v>
          </cell>
          <cell r="AZ33">
            <v>75.773804439408607</v>
          </cell>
          <cell r="BA33">
            <v>76.865471991070677</v>
          </cell>
          <cell r="BB33">
            <v>78.016206404241487</v>
          </cell>
          <cell r="BC33">
            <v>79.117916472782071</v>
          </cell>
          <cell r="BD33">
            <v>80.230389349957974</v>
          </cell>
          <cell r="BE33">
            <v>81.445864732405084</v>
          </cell>
          <cell r="BF33">
            <v>82.715813006139896</v>
          </cell>
          <cell r="BG33">
            <v>83.977851852501374</v>
          </cell>
          <cell r="BH33">
            <v>85.241692633544091</v>
          </cell>
          <cell r="BI33">
            <v>86.692492989279444</v>
          </cell>
          <cell r="BJ33">
            <v>87.874018231661111</v>
          </cell>
          <cell r="BK33">
            <v>88.830265522729704</v>
          </cell>
          <cell r="BL33">
            <v>89.684393490822742</v>
          </cell>
          <cell r="BM33">
            <v>90.369388560609352</v>
          </cell>
          <cell r="BN33">
            <v>90.965555509541389</v>
          </cell>
          <cell r="BO33">
            <v>91.396100377690402</v>
          </cell>
          <cell r="BP33">
            <v>91.703217109624134</v>
          </cell>
          <cell r="BQ33">
            <v>91.937136670204779</v>
          </cell>
          <cell r="BR33">
            <v>92.009380277161327</v>
          </cell>
          <cell r="BS33">
            <v>92.072216504026258</v>
          </cell>
          <cell r="BT33"/>
          <cell r="BU33">
            <v>53.432419119958197</v>
          </cell>
          <cell r="BV33">
            <v>60.293581267421033</v>
          </cell>
          <cell r="BW33">
            <v>60.421219495830414</v>
          </cell>
          <cell r="BX33">
            <v>62.028727729750194</v>
          </cell>
          <cell r="BY33">
            <v>62.915360255375873</v>
          </cell>
          <cell r="BZ33">
            <v>64.619817688554505</v>
          </cell>
          <cell r="CA33">
            <v>66.343425123335749</v>
          </cell>
          <cell r="CB33">
            <v>69.206928164744838</v>
          </cell>
          <cell r="CC33">
            <v>72.183072507232595</v>
          </cell>
          <cell r="CD33">
            <v>74.658737788649134</v>
          </cell>
          <cell r="CE33">
            <v>77.389959849894666</v>
          </cell>
          <cell r="CF33">
            <v>79.974785712698221</v>
          </cell>
          <cell r="CG33">
            <v>81.506715012266795</v>
          </cell>
          <cell r="CH33">
            <v>82.883539050613791</v>
          </cell>
          <cell r="CI33">
            <v>84.237958339084486</v>
          </cell>
          <cell r="CJ33">
            <v>85.467509226594416</v>
          </cell>
          <cell r="CK33">
            <v>86.882693521769312</v>
          </cell>
          <cell r="CL33">
            <v>88.194330265721518</v>
          </cell>
          <cell r="CM33">
            <v>89.291689537954397</v>
          </cell>
          <cell r="CN33">
            <v>90.19792296695347</v>
          </cell>
          <cell r="CO33">
            <v>90.998350661116746</v>
          </cell>
          <cell r="CP33">
            <v>91.583404184153267</v>
          </cell>
          <cell r="CQ33">
            <v>91.977757259649309</v>
          </cell>
          <cell r="CR33">
            <v>92.223509678242721</v>
          </cell>
          <cell r="CS33">
            <v>92.401456320260891</v>
          </cell>
          <cell r="CT33">
            <v>92.501215525136388</v>
          </cell>
          <cell r="CU33">
            <v>92.472826362637505</v>
          </cell>
          <cell r="CV33">
            <v>92.346823095039369</v>
          </cell>
          <cell r="CW33">
            <v>92.191348560752843</v>
          </cell>
          <cell r="CX33">
            <v>92.048736771199628</v>
          </cell>
          <cell r="CY33">
            <v>91.837548957728487</v>
          </cell>
          <cell r="CZ33">
            <v>91.554316288028971</v>
          </cell>
          <cell r="DA33"/>
          <cell r="DB33">
            <v>53.432419119958197</v>
          </cell>
          <cell r="DC33">
            <v>60.317709134469773</v>
          </cell>
          <cell r="DD33">
            <v>60.507207758007581</v>
          </cell>
          <cell r="DE33">
            <v>62.184066648365871</v>
          </cell>
          <cell r="DF33">
            <v>63.054225271934072</v>
          </cell>
          <cell r="DG33">
            <v>64.664281354220478</v>
          </cell>
          <cell r="DH33">
            <v>66.237972241687501</v>
          </cell>
          <cell r="DI33">
            <v>68.898566246582135</v>
          </cell>
          <cell r="DJ33">
            <v>71.817050452529728</v>
          </cell>
          <cell r="DK33">
            <v>74.001326295737599</v>
          </cell>
          <cell r="DL33">
            <v>76.275062706694897</v>
          </cell>
          <cell r="DM33">
            <v>78.29409092963003</v>
          </cell>
          <cell r="DN33">
            <v>79.472663159709668</v>
          </cell>
          <cell r="DO33">
            <v>80.384403690819255</v>
          </cell>
          <cell r="DP33">
            <v>81.241195271434123</v>
          </cell>
          <cell r="DQ33">
            <v>82.889156008746042</v>
          </cell>
          <cell r="DR33">
            <v>88.107543420188435</v>
          </cell>
          <cell r="DS33">
            <v>93.27810933329917</v>
          </cell>
          <cell r="DT33">
            <v>98.414714760698246</v>
          </cell>
          <cell r="DU33">
            <v>103.42238212055702</v>
          </cell>
          <cell r="DV33">
            <v>108.19501543943457</v>
          </cell>
          <cell r="DW33">
            <v>112.61262509794798</v>
          </cell>
          <cell r="DX33">
            <v>116.77004614240951</v>
          </cell>
          <cell r="DY33">
            <v>120.6774580234752</v>
          </cell>
          <cell r="DZ33">
            <v>124.45791957671875</v>
          </cell>
          <cell r="EA33">
            <v>128.11195977653793</v>
          </cell>
          <cell r="EB33">
            <v>131.67744258646297</v>
          </cell>
          <cell r="EC33">
            <v>135.12907681063396</v>
          </cell>
          <cell r="ED33">
            <v>138.52151318569634</v>
          </cell>
          <cell r="EE33">
            <v>141.78962794624707</v>
          </cell>
          <cell r="EF33">
            <v>143.68787297462328</v>
          </cell>
          <cell r="EG33">
            <v>143.47099559491213</v>
          </cell>
          <cell r="EH33"/>
          <cell r="EI33">
            <v>53.432419119958197</v>
          </cell>
          <cell r="EJ33">
            <v>60.039261522259224</v>
          </cell>
          <cell r="EK33">
            <v>59.955563831484326</v>
          </cell>
          <cell r="EL33">
            <v>61.355160892204189</v>
          </cell>
          <cell r="EM33">
            <v>62.006760622384633</v>
          </cell>
          <cell r="EN33">
            <v>63.39516500838868</v>
          </cell>
          <cell r="EO33">
            <v>64.824742629902033</v>
          </cell>
          <cell r="EP33">
            <v>67.335884254814232</v>
          </cell>
          <cell r="EQ33">
            <v>70.188982757332681</v>
          </cell>
          <cell r="ER33">
            <v>72.244293419385258</v>
          </cell>
          <cell r="ES33">
            <v>75.434412117097281</v>
          </cell>
          <cell r="ET33">
            <v>82.028569883477857</v>
          </cell>
          <cell r="EU33">
            <v>87.870936385436892</v>
          </cell>
          <cell r="EV33">
            <v>93.240477587722083</v>
          </cell>
          <cell r="EW33">
            <v>98.656302886645861</v>
          </cell>
          <cell r="EX33">
            <v>103.78230935258736</v>
          </cell>
          <cell r="EY33">
            <v>108.70391906216332</v>
          </cell>
          <cell r="EZ33">
            <v>113.65704228720109</v>
          </cell>
          <cell r="FA33">
            <v>118.61700239319336</v>
          </cell>
          <cell r="FB33">
            <v>123.36224262714681</v>
          </cell>
          <cell r="FC33">
            <v>127.96825955305687</v>
          </cell>
          <cell r="FD33">
            <v>132.12203400700372</v>
          </cell>
          <cell r="FE33">
            <v>135.98237915056157</v>
          </cell>
          <cell r="FF33">
            <v>139.74275468563013</v>
          </cell>
          <cell r="FG33">
            <v>143.38698851822267</v>
          </cell>
          <cell r="FH33">
            <v>144.14842595087737</v>
          </cell>
          <cell r="FI33">
            <v>143.51220556969957</v>
          </cell>
          <cell r="FJ33">
            <v>142.8079991654553</v>
          </cell>
          <cell r="FK33">
            <v>142.28689015361581</v>
          </cell>
          <cell r="FL33">
            <v>142.13081706604939</v>
          </cell>
          <cell r="FM33">
            <v>141.9303454442001</v>
          </cell>
          <cell r="FN33">
            <v>141.740618606786</v>
          </cell>
        </row>
        <row r="34">
          <cell r="B34" t="str">
            <v>Moss Nook</v>
          </cell>
          <cell r="C34">
            <v>146</v>
          </cell>
          <cell r="D34">
            <v>2.1618000000000004</v>
          </cell>
          <cell r="E34">
            <v>148.1618</v>
          </cell>
          <cell r="F34"/>
          <cell r="G34">
            <v>98.773287568991847</v>
          </cell>
          <cell r="H34">
            <v>102.2974586966775</v>
          </cell>
          <cell r="I34">
            <v>106.61912660025611</v>
          </cell>
          <cell r="J34">
            <v>112.92573289172603</v>
          </cell>
          <cell r="K34">
            <v>119.21564410555615</v>
          </cell>
          <cell r="L34">
            <v>125.69419008765151</v>
          </cell>
          <cell r="M34">
            <v>132.49805391577814</v>
          </cell>
          <cell r="N34">
            <v>134.33548472968158</v>
          </cell>
          <cell r="O34">
            <v>136.41079140633479</v>
          </cell>
          <cell r="P34">
            <v>138.59557501075068</v>
          </cell>
          <cell r="Q34">
            <v>141.02397181569074</v>
          </cell>
          <cell r="R34">
            <v>144.00575497087073</v>
          </cell>
          <cell r="S34">
            <v>146.74614816433842</v>
          </cell>
          <cell r="T34">
            <v>149.09944596779249</v>
          </cell>
          <cell r="U34">
            <v>151.29542000255469</v>
          </cell>
          <cell r="V34">
            <v>153.22865017182269</v>
          </cell>
          <cell r="W34">
            <v>155.47174566702375</v>
          </cell>
          <cell r="X34">
            <v>157.59500875801623</v>
          </cell>
          <cell r="Y34">
            <v>159.48210103507148</v>
          </cell>
          <cell r="Z34">
            <v>161.20391378660025</v>
          </cell>
          <cell r="AA34">
            <v>162.68070265144615</v>
          </cell>
          <cell r="AB34">
            <v>163.83215184472317</v>
          </cell>
          <cell r="AC34">
            <v>164.6186230537291</v>
          </cell>
          <cell r="AD34">
            <v>165.23286477570798</v>
          </cell>
          <cell r="AE34">
            <v>165.7272842908647</v>
          </cell>
          <cell r="AF34">
            <v>166.1158316450236</v>
          </cell>
          <cell r="AG34">
            <v>166.36767834717222</v>
          </cell>
          <cell r="AH34">
            <v>166.5635223423098</v>
          </cell>
          <cell r="AI34">
            <v>166.70964259979689</v>
          </cell>
          <cell r="AJ34">
            <v>166.82485823082311</v>
          </cell>
          <cell r="AK34">
            <v>166.91983902359232</v>
          </cell>
          <cell r="AL34">
            <v>166.79761854613736</v>
          </cell>
          <cell r="AM34"/>
          <cell r="AN34">
            <v>98.773287568991847</v>
          </cell>
          <cell r="AO34">
            <v>102.57946530249488</v>
          </cell>
          <cell r="AP34">
            <v>107.0343677815916</v>
          </cell>
          <cell r="AQ34">
            <v>112.89052307548398</v>
          </cell>
          <cell r="AR34">
            <v>118.72219952670403</v>
          </cell>
          <cell r="AS34">
            <v>124.7613324961804</v>
          </cell>
          <cell r="AT34">
            <v>131.09302403887443</v>
          </cell>
          <cell r="AU34">
            <v>132.50789897869524</v>
          </cell>
          <cell r="AV34">
            <v>134.15448375157422</v>
          </cell>
          <cell r="AW34">
            <v>135.97723425223467</v>
          </cell>
          <cell r="AX34">
            <v>138.07494390210729</v>
          </cell>
          <cell r="AY34">
            <v>140.33186667243555</v>
          </cell>
          <cell r="AZ34">
            <v>142.04644368279031</v>
          </cell>
          <cell r="BA34">
            <v>143.6544645730412</v>
          </cell>
          <cell r="BB34">
            <v>145.25866461834767</v>
          </cell>
          <cell r="BC34">
            <v>146.80686149895325</v>
          </cell>
          <cell r="BD34">
            <v>148.45698382859513</v>
          </cell>
          <cell r="BE34">
            <v>150.21311740914706</v>
          </cell>
          <cell r="BF34">
            <v>152.00376430329604</v>
          </cell>
          <cell r="BG34">
            <v>153.8139524879345</v>
          </cell>
          <cell r="BH34">
            <v>155.5935198760759</v>
          </cell>
          <cell r="BI34">
            <v>157.55103399598585</v>
          </cell>
          <cell r="BJ34">
            <v>159.17195413789881</v>
          </cell>
          <cell r="BK34">
            <v>160.56401083136836</v>
          </cell>
          <cell r="BL34">
            <v>161.79572240370857</v>
          </cell>
          <cell r="BM34">
            <v>162.72328993327568</v>
          </cell>
          <cell r="BN34">
            <v>163.50795690420549</v>
          </cell>
          <cell r="BO34">
            <v>164.10688348506599</v>
          </cell>
          <cell r="BP34">
            <v>164.53470487136434</v>
          </cell>
          <cell r="BQ34">
            <v>164.77135800384667</v>
          </cell>
          <cell r="BR34">
            <v>164.83250405335937</v>
          </cell>
          <cell r="BS34">
            <v>165.04332448474966</v>
          </cell>
          <cell r="BT34"/>
          <cell r="BU34">
            <v>98.773287568991847</v>
          </cell>
          <cell r="BV34">
            <v>102.28409604070113</v>
          </cell>
          <cell r="BW34">
            <v>106.42876490166977</v>
          </cell>
          <cell r="BX34">
            <v>112.49404720297376</v>
          </cell>
          <cell r="BY34">
            <v>118.56031260013702</v>
          </cell>
          <cell r="BZ34">
            <v>124.79851747671026</v>
          </cell>
          <cell r="CA34">
            <v>131.26857159091304</v>
          </cell>
          <cell r="CB34">
            <v>132.7407274954077</v>
          </cell>
          <cell r="CC34">
            <v>134.35781663226172</v>
          </cell>
          <cell r="CD34">
            <v>136.09723928238773</v>
          </cell>
          <cell r="CE34">
            <v>138.08933179220378</v>
          </cell>
          <cell r="CF34">
            <v>140.38405221181898</v>
          </cell>
          <cell r="CG34">
            <v>142.50045874090989</v>
          </cell>
          <cell r="CH34">
            <v>144.44387159644879</v>
          </cell>
          <cell r="CI34">
            <v>146.30612676688014</v>
          </cell>
          <cell r="CJ34">
            <v>148.03862925647152</v>
          </cell>
          <cell r="CK34">
            <v>150.04469268530681</v>
          </cell>
          <cell r="CL34">
            <v>151.9133373250618</v>
          </cell>
          <cell r="CM34">
            <v>153.53252828459802</v>
          </cell>
          <cell r="CN34">
            <v>154.96472787267109</v>
          </cell>
          <cell r="CO34">
            <v>156.23771887891652</v>
          </cell>
          <cell r="CP34">
            <v>157.21797859583316</v>
          </cell>
          <cell r="CQ34">
            <v>157.91656537730819</v>
          </cell>
          <cell r="CR34">
            <v>158.46716007426494</v>
          </cell>
          <cell r="CS34">
            <v>158.90178032982422</v>
          </cell>
          <cell r="CT34">
            <v>159.24185712178109</v>
          </cell>
          <cell r="CU34">
            <v>159.43170822108704</v>
          </cell>
          <cell r="CV34">
            <v>159.54119022486393</v>
          </cell>
          <cell r="CW34">
            <v>159.58959867804788</v>
          </cell>
          <cell r="CX34">
            <v>159.60089223123799</v>
          </cell>
          <cell r="CY34">
            <v>159.55969141456666</v>
          </cell>
          <cell r="CZ34">
            <v>159.49102367288799</v>
          </cell>
          <cell r="DA34"/>
          <cell r="DB34">
            <v>98.773287568991847</v>
          </cell>
          <cell r="DC34">
            <v>102.31131203650419</v>
          </cell>
          <cell r="DD34">
            <v>106.51577414793522</v>
          </cell>
          <cell r="DE34">
            <v>112.62349891962276</v>
          </cell>
          <cell r="DF34">
            <v>118.64234884435935</v>
          </cell>
          <cell r="DG34">
            <v>124.75714484361183</v>
          </cell>
          <cell r="DH34">
            <v>131.00399267924277</v>
          </cell>
          <cell r="DI34">
            <v>132.24168168405595</v>
          </cell>
          <cell r="DJ34">
            <v>133.68513479924178</v>
          </cell>
          <cell r="DK34">
            <v>135.09449812546509</v>
          </cell>
          <cell r="DL34">
            <v>136.58916709746291</v>
          </cell>
          <cell r="DM34">
            <v>138.28480686644988</v>
          </cell>
          <cell r="DN34">
            <v>140.13865669633634</v>
          </cell>
          <cell r="DO34">
            <v>141.7108610789798</v>
          </cell>
          <cell r="DP34">
            <v>143.17679925847034</v>
          </cell>
          <cell r="DQ34">
            <v>145.30801993879146</v>
          </cell>
          <cell r="DR34">
            <v>150.30839323552368</v>
          </cell>
          <cell r="DS34">
            <v>155.21463881570071</v>
          </cell>
          <cell r="DT34">
            <v>159.90424690687513</v>
          </cell>
          <cell r="DU34">
            <v>164.40586445497149</v>
          </cell>
          <cell r="DV34">
            <v>168.89630760506037</v>
          </cell>
          <cell r="DW34">
            <v>173.55954376350735</v>
          </cell>
          <cell r="DX34">
            <v>178.5752255105694</v>
          </cell>
          <cell r="DY34">
            <v>183.38061430009606</v>
          </cell>
          <cell r="DZ34">
            <v>187.99990359064481</v>
          </cell>
          <cell r="EA34">
            <v>192.48028500520996</v>
          </cell>
          <cell r="EB34">
            <v>196.83320571091951</v>
          </cell>
          <cell r="EC34">
            <v>201.05002048709127</v>
          </cell>
          <cell r="ED34">
            <v>205.17055324016587</v>
          </cell>
          <cell r="EE34">
            <v>209.19591292665865</v>
          </cell>
          <cell r="EF34">
            <v>211.77361022338573</v>
          </cell>
          <cell r="EG34">
            <v>211.74454752141264</v>
          </cell>
          <cell r="EH34"/>
          <cell r="EI34">
            <v>98.773287568991847</v>
          </cell>
          <cell r="EJ34">
            <v>102.00905051433641</v>
          </cell>
          <cell r="EK34">
            <v>105.92117525792146</v>
          </cell>
          <cell r="EL34">
            <v>111.73392888645172</v>
          </cell>
          <cell r="EM34">
            <v>117.52897323925123</v>
          </cell>
          <cell r="EN34">
            <v>123.42590685044546</v>
          </cell>
          <cell r="EO34">
            <v>129.58583257448009</v>
          </cell>
          <cell r="EP34">
            <v>130.71924117972819</v>
          </cell>
          <cell r="EQ34">
            <v>132.00459119987531</v>
          </cell>
          <cell r="ER34">
            <v>133.30076427112459</v>
          </cell>
          <cell r="ES34">
            <v>135.62767750378782</v>
          </cell>
          <cell r="ET34">
            <v>141.06108479157842</v>
          </cell>
          <cell r="EU34">
            <v>146.73654214644483</v>
          </cell>
          <cell r="EV34">
            <v>151.97484692764539</v>
          </cell>
          <cell r="EW34">
            <v>157.19091985580155</v>
          </cell>
          <cell r="EX34">
            <v>162.54717723172337</v>
          </cell>
          <cell r="EY34">
            <v>168.10203956181795</v>
          </cell>
          <cell r="EZ34">
            <v>173.56506584730141</v>
          </cell>
          <cell r="FA34">
            <v>178.86490679335901</v>
          </cell>
          <cell r="FB34">
            <v>183.9928452284006</v>
          </cell>
          <cell r="FC34">
            <v>188.88814853919934</v>
          </cell>
          <cell r="FD34">
            <v>193.48039161634063</v>
          </cell>
          <cell r="FE34">
            <v>198.35750408666604</v>
          </cell>
          <cell r="FF34">
            <v>203.04879838624606</v>
          </cell>
          <cell r="FG34">
            <v>207.56876250368248</v>
          </cell>
          <cell r="FH34">
            <v>209.98973916346563</v>
          </cell>
          <cell r="FI34">
            <v>210.31585253007529</v>
          </cell>
          <cell r="FJ34">
            <v>210.56861558450305</v>
          </cell>
          <cell r="FK34">
            <v>210.93757083258083</v>
          </cell>
          <cell r="FL34">
            <v>211.05901188191825</v>
          </cell>
          <cell r="FM34">
            <v>211.14737277757257</v>
          </cell>
          <cell r="FN34">
            <v>211.21200062878739</v>
          </cell>
        </row>
      </sheetData>
      <sheetData sheetId="3">
        <row r="1">
          <cell r="A1" t="str">
            <v>Primary</v>
          </cell>
        </row>
      </sheetData>
      <sheetData sheetId="4"/>
      <sheetData sheetId="5"/>
      <sheetData sheetId="6"/>
      <sheetData sheetId="7"/>
      <sheetData sheetId="8"/>
      <sheetData sheetId="9"/>
      <sheetData sheetId="10">
        <row r="5">
          <cell r="B5" t="str">
            <v>ALBION ST</v>
          </cell>
        </row>
        <row r="6">
          <cell r="B6" t="str">
            <v>ALDERLEY</v>
          </cell>
        </row>
        <row r="7">
          <cell r="B7" t="str">
            <v>ALSTON</v>
          </cell>
        </row>
        <row r="8">
          <cell r="B8" t="str">
            <v>AMBLESIDE</v>
          </cell>
        </row>
        <row r="9">
          <cell r="B9" t="str">
            <v>ANCOATS NORTH T11 &amp; T12</v>
          </cell>
        </row>
        <row r="10">
          <cell r="B10" t="str">
            <v>ANCOATS NORTH T14</v>
          </cell>
        </row>
        <row r="11">
          <cell r="B11" t="str">
            <v>ANNIE PIT</v>
          </cell>
        </row>
        <row r="12">
          <cell r="B12" t="str">
            <v>ANSDELL</v>
          </cell>
        </row>
        <row r="13">
          <cell r="B13" t="str">
            <v>ARDWICK</v>
          </cell>
        </row>
        <row r="14">
          <cell r="B14" t="str">
            <v>ARNSIDE</v>
          </cell>
        </row>
        <row r="15">
          <cell r="B15" t="str">
            <v>ASHTON (GOLBORNE)</v>
          </cell>
        </row>
        <row r="16">
          <cell r="B16" t="str">
            <v>ASHTON (RIBBLE)</v>
          </cell>
        </row>
        <row r="17">
          <cell r="B17" t="str">
            <v>ASHTON ON MERSEY</v>
          </cell>
        </row>
        <row r="18">
          <cell r="B18" t="str">
            <v>ASHTON UNDER LYNE T11 &amp; T12</v>
          </cell>
        </row>
        <row r="19">
          <cell r="B19" t="str">
            <v>ASHTON UNDER LYNE T13</v>
          </cell>
        </row>
        <row r="20">
          <cell r="B20" t="str">
            <v>ASHWOOD DALE</v>
          </cell>
        </row>
        <row r="21">
          <cell r="B21" t="str">
            <v>ASKAM</v>
          </cell>
        </row>
        <row r="22">
          <cell r="B22" t="str">
            <v>ASKERTON CASTLE</v>
          </cell>
        </row>
        <row r="23">
          <cell r="B23" t="str">
            <v>ASPATRIA</v>
          </cell>
        </row>
        <row r="24">
          <cell r="B24" t="str">
            <v>ATHERTON TOWN CENTRE</v>
          </cell>
        </row>
        <row r="25">
          <cell r="B25" t="str">
            <v>ATHLETIC ST</v>
          </cell>
        </row>
        <row r="26">
          <cell r="B26" t="str">
            <v>AVENHAM</v>
          </cell>
        </row>
        <row r="27">
          <cell r="B27" t="str">
            <v>BAGULEY</v>
          </cell>
        </row>
        <row r="28">
          <cell r="B28" t="str">
            <v>BAMBER BRIDGE</v>
          </cell>
        </row>
        <row r="29">
          <cell r="B29" t="str">
            <v>BARBARA ST</v>
          </cell>
        </row>
        <row r="30">
          <cell r="B30" t="str">
            <v>BARROW</v>
          </cell>
        </row>
        <row r="31">
          <cell r="B31" t="str">
            <v>BARTON DOCK RD</v>
          </cell>
        </row>
        <row r="32">
          <cell r="B32" t="str">
            <v>BEDFORD</v>
          </cell>
        </row>
        <row r="33">
          <cell r="B33" t="str">
            <v>BELGRAVE</v>
          </cell>
        </row>
        <row r="34">
          <cell r="B34" t="str">
            <v>BENCHILL</v>
          </cell>
        </row>
        <row r="35">
          <cell r="B35" t="str">
            <v>BENTHAM</v>
          </cell>
        </row>
        <row r="36">
          <cell r="B36" t="str">
            <v>BISPHAM</v>
          </cell>
        </row>
        <row r="37">
          <cell r="B37" t="str">
            <v>BLACKBULL</v>
          </cell>
        </row>
        <row r="38">
          <cell r="B38" t="str">
            <v>BLACKBURN</v>
          </cell>
        </row>
        <row r="39">
          <cell r="B39" t="str">
            <v>BLACKFRIARS</v>
          </cell>
        </row>
        <row r="40">
          <cell r="B40" t="str">
            <v>BLACKLEY</v>
          </cell>
        </row>
        <row r="41">
          <cell r="B41" t="str">
            <v>BLACKPOOL</v>
          </cell>
        </row>
        <row r="42">
          <cell r="B42" t="str">
            <v>BOLLINGTON</v>
          </cell>
        </row>
        <row r="43">
          <cell r="B43" t="str">
            <v>BOLTON BY BOWLAND</v>
          </cell>
        </row>
        <row r="44">
          <cell r="B44" t="str">
            <v>BOLTON LE SANDS</v>
          </cell>
        </row>
        <row r="45">
          <cell r="B45" t="str">
            <v>BOTANY BAY</v>
          </cell>
        </row>
        <row r="46">
          <cell r="B46" t="str">
            <v>BOW LANE</v>
          </cell>
        </row>
        <row r="47">
          <cell r="B47" t="str">
            <v>BOWATERS</v>
          </cell>
        </row>
        <row r="48">
          <cell r="B48" t="str">
            <v>BOWDON</v>
          </cell>
        </row>
        <row r="49">
          <cell r="B49" t="str">
            <v>BRADFORD</v>
          </cell>
        </row>
        <row r="50">
          <cell r="B50" t="str">
            <v>BRADSHAWGATE</v>
          </cell>
        </row>
        <row r="51">
          <cell r="B51" t="str">
            <v>BRAMHALL</v>
          </cell>
        </row>
        <row r="52">
          <cell r="B52" t="str">
            <v>BRIDGEWATER</v>
          </cell>
        </row>
        <row r="53">
          <cell r="B53" t="str">
            <v>BRINKSWAY</v>
          </cell>
        </row>
        <row r="54">
          <cell r="B54" t="str">
            <v>BROADHEATH</v>
          </cell>
        </row>
        <row r="55">
          <cell r="B55" t="str">
            <v>BROADWAY</v>
          </cell>
        </row>
        <row r="56">
          <cell r="B56" t="str">
            <v>BUCKSHAW</v>
          </cell>
        </row>
        <row r="57">
          <cell r="B57" t="str">
            <v>BURNLEY</v>
          </cell>
        </row>
        <row r="58">
          <cell r="B58" t="str">
            <v>BURNLEY CENTRE</v>
          </cell>
        </row>
        <row r="59">
          <cell r="B59" t="str">
            <v>BURNLEY NORTH</v>
          </cell>
        </row>
        <row r="60">
          <cell r="B60" t="str">
            <v>BURROW BECK</v>
          </cell>
        </row>
        <row r="61">
          <cell r="B61" t="str">
            <v>BURSCOUGH BRIDGE</v>
          </cell>
        </row>
        <row r="62">
          <cell r="B62" t="str">
            <v>BURY TOWN CENTRE</v>
          </cell>
        </row>
        <row r="63">
          <cell r="B63" t="str">
            <v>BUSHELL ST</v>
          </cell>
        </row>
        <row r="64">
          <cell r="B64" t="str">
            <v>CAMPBELL ST</v>
          </cell>
        </row>
        <row r="65">
          <cell r="B65" t="str">
            <v>CANNON ST</v>
          </cell>
        </row>
        <row r="66">
          <cell r="B66" t="str">
            <v>CAPONTREE</v>
          </cell>
        </row>
        <row r="67">
          <cell r="B67" t="str">
            <v>CARLETON</v>
          </cell>
        </row>
        <row r="68">
          <cell r="B68" t="str">
            <v>CARLISLE NORTH</v>
          </cell>
        </row>
        <row r="69">
          <cell r="B69" t="str">
            <v>CARR ST</v>
          </cell>
        </row>
        <row r="70">
          <cell r="B70" t="str">
            <v>CASTLETON</v>
          </cell>
        </row>
        <row r="71">
          <cell r="B71" t="str">
            <v>CATTERALL WATERWORKS</v>
          </cell>
        </row>
        <row r="72">
          <cell r="B72" t="str">
            <v>CECIL ST</v>
          </cell>
        </row>
        <row r="73">
          <cell r="B73" t="str">
            <v>CENTRAL MANCHESTER</v>
          </cell>
        </row>
        <row r="74">
          <cell r="B74" t="str">
            <v>CHADDERTON</v>
          </cell>
        </row>
        <row r="75">
          <cell r="B75" t="str">
            <v>CHAMBERHALL</v>
          </cell>
        </row>
        <row r="76">
          <cell r="B76" t="str">
            <v>CHAPEL WHARF</v>
          </cell>
        </row>
        <row r="77">
          <cell r="B77" t="str">
            <v>CHASSEN RD</v>
          </cell>
        </row>
        <row r="78">
          <cell r="B78" t="str">
            <v>CHATSWORTH ST</v>
          </cell>
        </row>
        <row r="79">
          <cell r="B79" t="str">
            <v>CHEADLE HEATH</v>
          </cell>
        </row>
        <row r="80">
          <cell r="B80" t="str">
            <v>CHEADLE HULME</v>
          </cell>
        </row>
        <row r="81">
          <cell r="B81" t="str">
            <v>CHEETHAM HILL</v>
          </cell>
        </row>
        <row r="82">
          <cell r="B82" t="str">
            <v>CHELFORD</v>
          </cell>
        </row>
        <row r="83">
          <cell r="B83" t="str">
            <v>CHESTER RD T11 &amp; T12</v>
          </cell>
        </row>
        <row r="84">
          <cell r="B84" t="str">
            <v>CHESTER RD T13</v>
          </cell>
        </row>
        <row r="85">
          <cell r="B85" t="str">
            <v>CHORLEY SOUTH</v>
          </cell>
        </row>
        <row r="86">
          <cell r="B86" t="str">
            <v>CHORLTON</v>
          </cell>
        </row>
        <row r="87">
          <cell r="B87" t="str">
            <v>CHURCH</v>
          </cell>
        </row>
        <row r="88">
          <cell r="B88" t="str">
            <v>CIRCLE SQUARE</v>
          </cell>
        </row>
        <row r="89">
          <cell r="B89" t="str">
            <v>CLARENDON RD</v>
          </cell>
        </row>
        <row r="90">
          <cell r="B90" t="str">
            <v>CLAUGHTON</v>
          </cell>
        </row>
        <row r="91">
          <cell r="B91" t="str">
            <v>BLACKBURN RD CLAYTON</v>
          </cell>
        </row>
        <row r="92">
          <cell r="B92" t="str">
            <v>CLEVELEYS</v>
          </cell>
        </row>
        <row r="93">
          <cell r="B93" t="str">
            <v>CLIFTON JUNCTION</v>
          </cell>
        </row>
        <row r="94">
          <cell r="B94" t="str">
            <v>CLOVER HILL</v>
          </cell>
        </row>
        <row r="95">
          <cell r="B95" t="str">
            <v>COG LANE</v>
          </cell>
        </row>
        <row r="96">
          <cell r="B96" t="str">
            <v>CONISTON</v>
          </cell>
        </row>
        <row r="97">
          <cell r="B97" t="str">
            <v>COPSE RD</v>
          </cell>
        </row>
        <row r="98">
          <cell r="B98" t="str">
            <v>COX GREEN</v>
          </cell>
        </row>
        <row r="99">
          <cell r="B99" t="str">
            <v>CRAGGS ROW</v>
          </cell>
        </row>
        <row r="100">
          <cell r="B100" t="str">
            <v>CROWN LANE</v>
          </cell>
        </row>
        <row r="101">
          <cell r="B101" t="str">
            <v>CULCHETH</v>
          </cell>
        </row>
        <row r="102">
          <cell r="B102" t="str">
            <v>CUTACRE</v>
          </cell>
        </row>
        <row r="103">
          <cell r="B103" t="str">
            <v>DALTON</v>
          </cell>
        </row>
        <row r="104">
          <cell r="B104" t="str">
            <v>DEANSGATE</v>
          </cell>
        </row>
        <row r="105">
          <cell r="B105" t="str">
            <v>DENTON EAST</v>
          </cell>
        </row>
        <row r="106">
          <cell r="B106" t="str">
            <v>DENTON WEST</v>
          </cell>
        </row>
        <row r="107">
          <cell r="B107" t="str">
            <v>DICKINSON ST</v>
          </cell>
        </row>
        <row r="108">
          <cell r="B108" t="str">
            <v>DIDSBURY</v>
          </cell>
        </row>
        <row r="109">
          <cell r="B109" t="str">
            <v>DODGSON RD</v>
          </cell>
        </row>
        <row r="110">
          <cell r="B110" t="str">
            <v>DOUGLAS ST</v>
          </cell>
        </row>
        <row r="111">
          <cell r="B111" t="str">
            <v>DROYLSDEN EAST</v>
          </cell>
        </row>
        <row r="112">
          <cell r="B112" t="str">
            <v>DUKINFIELD</v>
          </cell>
        </row>
        <row r="113">
          <cell r="B113" t="str">
            <v>DUMERS LANE</v>
          </cell>
        </row>
        <row r="114">
          <cell r="B114" t="str">
            <v>DUMPLINGTON</v>
          </cell>
        </row>
        <row r="115">
          <cell r="B115" t="str">
            <v>EASTLANDS</v>
          </cell>
        </row>
        <row r="116">
          <cell r="B116" t="str">
            <v>EASTON</v>
          </cell>
        </row>
        <row r="117">
          <cell r="B117" t="str">
            <v>EGREMONT</v>
          </cell>
        </row>
        <row r="118">
          <cell r="B118" t="str">
            <v>EMBLETON</v>
          </cell>
        </row>
        <row r="119">
          <cell r="B119" t="str">
            <v>EXCHANGE ST</v>
          </cell>
        </row>
        <row r="120">
          <cell r="B120" t="str">
            <v>FAILSWORTH</v>
          </cell>
        </row>
        <row r="121">
          <cell r="B121" t="str">
            <v>FALLOWFIELD</v>
          </cell>
        </row>
        <row r="122">
          <cell r="B122" t="str">
            <v>FARNWORTH</v>
          </cell>
        </row>
        <row r="123">
          <cell r="B123" t="str">
            <v>FENISCOWLES</v>
          </cell>
        </row>
        <row r="124">
          <cell r="B124" t="str">
            <v>FERODO</v>
          </cell>
        </row>
        <row r="125">
          <cell r="B125" t="str">
            <v>FLAT LANE</v>
          </cell>
        </row>
        <row r="126">
          <cell r="B126" t="str">
            <v>FREDERICK RD</v>
          </cell>
        </row>
        <row r="127">
          <cell r="B127" t="str">
            <v>FUSEHILL</v>
          </cell>
        </row>
        <row r="128">
          <cell r="B128" t="str">
            <v>GALE</v>
          </cell>
        </row>
        <row r="129">
          <cell r="B129" t="str">
            <v>GARSTANG</v>
          </cell>
        </row>
        <row r="130">
          <cell r="B130" t="str">
            <v>GATLEY</v>
          </cell>
        </row>
        <row r="131">
          <cell r="B131" t="str">
            <v>GIDLOW</v>
          </cell>
        </row>
        <row r="132">
          <cell r="B132" t="str">
            <v>GILLSROW</v>
          </cell>
        </row>
        <row r="133">
          <cell r="B133" t="str">
            <v>GLAXO</v>
          </cell>
        </row>
        <row r="134">
          <cell r="B134" t="str">
            <v>GLOSSOP</v>
          </cell>
        </row>
        <row r="135">
          <cell r="B135" t="str">
            <v>GOLBORNE</v>
          </cell>
        </row>
        <row r="136">
          <cell r="B136" t="str">
            <v>GOWHOLE</v>
          </cell>
        </row>
        <row r="137">
          <cell r="B137" t="str">
            <v>GRANE RD</v>
          </cell>
        </row>
        <row r="138">
          <cell r="B138" t="str">
            <v>GRANGE</v>
          </cell>
        </row>
        <row r="139">
          <cell r="B139" t="str">
            <v>GREAT HARWOOD</v>
          </cell>
        </row>
        <row r="140">
          <cell r="B140" t="str">
            <v>GREEN LANE (ALTRINCHAM)</v>
          </cell>
        </row>
        <row r="141">
          <cell r="B141" t="str">
            <v>GREEN LANE (HAZEL GROVE)</v>
          </cell>
        </row>
        <row r="142">
          <cell r="B142" t="str">
            <v>GREEN ST T11</v>
          </cell>
        </row>
        <row r="143">
          <cell r="B143" t="str">
            <v>GREEN ST T12 &amp; T13</v>
          </cell>
        </row>
        <row r="144">
          <cell r="B144" t="str">
            <v>GREENFIELD</v>
          </cell>
        </row>
        <row r="145">
          <cell r="B145" t="str">
            <v>GREENHILL</v>
          </cell>
        </row>
        <row r="146">
          <cell r="B146" t="str">
            <v>GRIFFIN</v>
          </cell>
        </row>
        <row r="147">
          <cell r="B147" t="str">
            <v>HADFIELD</v>
          </cell>
        </row>
        <row r="148">
          <cell r="B148" t="str">
            <v>HALL CROSS</v>
          </cell>
        </row>
        <row r="149">
          <cell r="B149" t="str">
            <v>HANDFORTH</v>
          </cell>
        </row>
        <row r="150">
          <cell r="B150" t="str">
            <v>HANGING BRIDGE</v>
          </cell>
        </row>
        <row r="151">
          <cell r="B151" t="str">
            <v>HAREHOLME</v>
          </cell>
        </row>
        <row r="152">
          <cell r="B152" t="str">
            <v>HARPURHEY</v>
          </cell>
        </row>
        <row r="153">
          <cell r="B153" t="str">
            <v>HARWOOD</v>
          </cell>
        </row>
        <row r="154">
          <cell r="B154" t="str">
            <v>HATTERSLEY</v>
          </cell>
        </row>
        <row r="155">
          <cell r="B155" t="str">
            <v>HAVERTHWAITE</v>
          </cell>
        </row>
        <row r="156">
          <cell r="B156" t="str">
            <v>HAWK GREEN</v>
          </cell>
        </row>
        <row r="157">
          <cell r="B157" t="str">
            <v>HAYDOCK</v>
          </cell>
        </row>
        <row r="158">
          <cell r="B158" t="str">
            <v>HDA NO1</v>
          </cell>
        </row>
        <row r="159">
          <cell r="B159" t="str">
            <v>HDA NO2</v>
          </cell>
        </row>
        <row r="160">
          <cell r="B160" t="str">
            <v>HEADY HILL</v>
          </cell>
        </row>
        <row r="161">
          <cell r="B161" t="str">
            <v>HEAP BRIDGE</v>
          </cell>
        </row>
        <row r="162">
          <cell r="B162" t="str">
            <v>HEASANDFORD</v>
          </cell>
        </row>
        <row r="163">
          <cell r="B163" t="str">
            <v>HEATON MOOR</v>
          </cell>
        </row>
        <row r="164">
          <cell r="B164" t="str">
            <v>HEATON NORRIS</v>
          </cell>
        </row>
        <row r="165">
          <cell r="B165" t="str">
            <v>HELWITH BRIDGE</v>
          </cell>
        </row>
        <row r="166">
          <cell r="B166" t="str">
            <v>HENSINGHAM</v>
          </cell>
        </row>
        <row r="167">
          <cell r="B167" t="str">
            <v>HEYROD</v>
          </cell>
        </row>
        <row r="168">
          <cell r="B168" t="str">
            <v>HEYSIDE</v>
          </cell>
        </row>
        <row r="169">
          <cell r="B169" t="str">
            <v>HEYWOOD</v>
          </cell>
        </row>
        <row r="170">
          <cell r="B170" t="str">
            <v>HIGHER MILL</v>
          </cell>
        </row>
        <row r="171">
          <cell r="B171" t="str">
            <v>HIGHER WALTON</v>
          </cell>
        </row>
        <row r="172">
          <cell r="B172" t="str">
            <v>HILL TOP T11 &amp; T12</v>
          </cell>
        </row>
        <row r="173">
          <cell r="B173" t="str">
            <v>HILL TOP T13</v>
          </cell>
        </row>
        <row r="174">
          <cell r="B174" t="str">
            <v>HINDLEY GREEN</v>
          </cell>
        </row>
        <row r="175">
          <cell r="B175" t="str">
            <v>HOLLINWOOD</v>
          </cell>
        </row>
        <row r="176">
          <cell r="B176" t="str">
            <v>HOLME RD</v>
          </cell>
        </row>
        <row r="177">
          <cell r="B177" t="str">
            <v>HOLT ST</v>
          </cell>
        </row>
        <row r="178">
          <cell r="B178" t="str">
            <v>HURST</v>
          </cell>
        </row>
        <row r="179">
          <cell r="B179" t="str">
            <v>HUTTON END</v>
          </cell>
        </row>
        <row r="180">
          <cell r="B180" t="str">
            <v>HYDE</v>
          </cell>
        </row>
        <row r="181">
          <cell r="B181" t="str">
            <v>HYNDBURN RD</v>
          </cell>
        </row>
        <row r="182">
          <cell r="B182" t="str">
            <v>INDIA ST</v>
          </cell>
        </row>
        <row r="183">
          <cell r="B183" t="str">
            <v>INGLETON</v>
          </cell>
        </row>
        <row r="184">
          <cell r="B184" t="str">
            <v>IRLAM</v>
          </cell>
        </row>
        <row r="185">
          <cell r="B185" t="str">
            <v>JAMES ST</v>
          </cell>
        </row>
        <row r="186">
          <cell r="B186" t="str">
            <v>KAY ST</v>
          </cell>
        </row>
        <row r="187">
          <cell r="B187" t="str">
            <v>KENDAL</v>
          </cell>
        </row>
        <row r="188">
          <cell r="B188" t="str">
            <v>KESWICK</v>
          </cell>
        </row>
        <row r="189">
          <cell r="B189" t="str">
            <v>KINGSWAY</v>
          </cell>
        </row>
        <row r="190">
          <cell r="B190" t="str">
            <v>KINKRY HILL</v>
          </cell>
        </row>
        <row r="191">
          <cell r="B191" t="str">
            <v>KIRKBY LONSDALE</v>
          </cell>
        </row>
        <row r="192">
          <cell r="B192" t="str">
            <v>KIRKBY MOOR</v>
          </cell>
        </row>
        <row r="193">
          <cell r="B193" t="str">
            <v>KIRKBY STEPHEN</v>
          </cell>
        </row>
        <row r="194">
          <cell r="B194" t="str">
            <v>KIRKBY THORE</v>
          </cell>
        </row>
        <row r="195">
          <cell r="B195" t="str">
            <v>KIRKHALL LANE</v>
          </cell>
        </row>
        <row r="196">
          <cell r="B196" t="str">
            <v>KITT GREEN</v>
          </cell>
        </row>
        <row r="197">
          <cell r="B197" t="str">
            <v>KNOTT MILL</v>
          </cell>
        </row>
        <row r="198">
          <cell r="B198" t="str">
            <v>LAMBERHEAD</v>
          </cell>
        </row>
        <row r="199">
          <cell r="B199" t="str">
            <v>LANCASTER</v>
          </cell>
        </row>
        <row r="200">
          <cell r="B200" t="str">
            <v>LANGLEY</v>
          </cell>
        </row>
        <row r="201">
          <cell r="B201" t="str">
            <v>LANGROYD RD</v>
          </cell>
        </row>
        <row r="202">
          <cell r="B202" t="str">
            <v>LEIGH</v>
          </cell>
        </row>
        <row r="203">
          <cell r="B203" t="str">
            <v>LEVENSHULME</v>
          </cell>
        </row>
        <row r="204">
          <cell r="B204" t="str">
            <v>LEYLAND NATIONAL</v>
          </cell>
        </row>
        <row r="205">
          <cell r="B205" t="str">
            <v>LITTLE HULTON</v>
          </cell>
        </row>
        <row r="206">
          <cell r="B206" t="str">
            <v>LITTLE SALKELD</v>
          </cell>
        </row>
        <row r="207">
          <cell r="B207" t="str">
            <v>LITTLEBOROUGH</v>
          </cell>
        </row>
        <row r="208">
          <cell r="B208" t="str">
            <v>LONGFORD BRIDGE</v>
          </cell>
        </row>
        <row r="209">
          <cell r="B209" t="str">
            <v>LONGRIDGE</v>
          </cell>
        </row>
        <row r="210">
          <cell r="B210" t="str">
            <v>LONGSIGHT</v>
          </cell>
        </row>
        <row r="211">
          <cell r="B211" t="str">
            <v>LOSTOCK</v>
          </cell>
        </row>
        <row r="212">
          <cell r="B212" t="str">
            <v>LOWER DARWEN</v>
          </cell>
        </row>
        <row r="213">
          <cell r="B213" t="str">
            <v>LYONS RD</v>
          </cell>
        </row>
        <row r="214">
          <cell r="B214" t="str">
            <v>MANCHESTER UNIVERSITY</v>
          </cell>
        </row>
        <row r="215">
          <cell r="B215" t="str">
            <v>MARPLE</v>
          </cell>
        </row>
        <row r="216">
          <cell r="B216" t="str">
            <v>MARTON</v>
          </cell>
        </row>
        <row r="217">
          <cell r="B217" t="str">
            <v>MARYPORT</v>
          </cell>
        </row>
        <row r="218">
          <cell r="B218" t="str">
            <v>MELLING</v>
          </cell>
        </row>
        <row r="219">
          <cell r="B219" t="str">
            <v>MERESIDE</v>
          </cell>
        </row>
        <row r="220">
          <cell r="B220" t="str">
            <v>MIDDLETON JUNCTION</v>
          </cell>
        </row>
        <row r="221">
          <cell r="B221" t="str">
            <v>MIDWAY</v>
          </cell>
        </row>
        <row r="222">
          <cell r="B222" t="str">
            <v>MILNROW</v>
          </cell>
        </row>
        <row r="223">
          <cell r="B223" t="str">
            <v>MINTSFEET</v>
          </cell>
        </row>
        <row r="224">
          <cell r="B224" t="str">
            <v>MONSALL</v>
          </cell>
        </row>
        <row r="225">
          <cell r="B225" t="str">
            <v>MONTON</v>
          </cell>
        </row>
        <row r="226">
          <cell r="B226" t="str">
            <v>MOORSIDE</v>
          </cell>
        </row>
        <row r="227">
          <cell r="B227" t="str">
            <v>MORTON PARK</v>
          </cell>
        </row>
        <row r="228">
          <cell r="B228" t="str">
            <v>MOSLEY RD</v>
          </cell>
        </row>
        <row r="229">
          <cell r="B229" t="str">
            <v>MOSS LANE</v>
          </cell>
        </row>
        <row r="230">
          <cell r="B230" t="str">
            <v>MOSS NOOK PRIMARY</v>
          </cell>
        </row>
        <row r="231">
          <cell r="B231" t="str">
            <v>MOSS SIDE (Leyland)</v>
          </cell>
        </row>
        <row r="232">
          <cell r="B232" t="str">
            <v>MOSS SIDE (Longsight)</v>
          </cell>
        </row>
        <row r="233">
          <cell r="B233" t="str">
            <v>MOSSLEY</v>
          </cell>
        </row>
        <row r="234">
          <cell r="B234" t="str">
            <v>MOUNT ST</v>
          </cell>
        </row>
        <row r="235">
          <cell r="B235" t="str">
            <v>MUSGRAVE RD</v>
          </cell>
        </row>
        <row r="236">
          <cell r="B236" t="str">
            <v>NELSON</v>
          </cell>
        </row>
        <row r="237">
          <cell r="B237" t="str">
            <v>NEW MOSTON</v>
          </cell>
        </row>
        <row r="238">
          <cell r="B238" t="str">
            <v>NEWBIGGIN ON LUNE</v>
          </cell>
        </row>
        <row r="239">
          <cell r="B239" t="str">
            <v>NEWBY</v>
          </cell>
        </row>
        <row r="240">
          <cell r="B240" t="str">
            <v>NEWTON</v>
          </cell>
        </row>
        <row r="241">
          <cell r="B241" t="str">
            <v>NEWTON HEATH</v>
          </cell>
        </row>
        <row r="242">
          <cell r="B242" t="str">
            <v>NEWTON LE WILLOWS</v>
          </cell>
        </row>
        <row r="243">
          <cell r="B243" t="str">
            <v>NEWTONGATE T11 &amp; T12</v>
          </cell>
        </row>
        <row r="244">
          <cell r="B244" t="str">
            <v>NEWTONGATE T13</v>
          </cell>
        </row>
        <row r="245">
          <cell r="B245" t="str">
            <v>NORBRECK</v>
          </cell>
        </row>
        <row r="246">
          <cell r="B246" t="str">
            <v>NORBURY</v>
          </cell>
        </row>
        <row r="247">
          <cell r="B247" t="str">
            <v>NORTHENDEN</v>
          </cell>
        </row>
        <row r="248">
          <cell r="B248" t="str">
            <v>NWGB PARTINGTON</v>
          </cell>
        </row>
        <row r="249">
          <cell r="B249" t="str">
            <v>OFFERTON</v>
          </cell>
        </row>
        <row r="250">
          <cell r="B250" t="str">
            <v>OPENSHAW</v>
          </cell>
        </row>
        <row r="251">
          <cell r="B251" t="str">
            <v>ORMSKIRK</v>
          </cell>
        </row>
        <row r="252">
          <cell r="B252" t="str">
            <v>PADIHAM</v>
          </cell>
        </row>
        <row r="253">
          <cell r="B253" t="str">
            <v>PEEL ST &amp; RIBBLESDALE T13</v>
          </cell>
        </row>
        <row r="254">
          <cell r="B254" t="str">
            <v>PENDLETON</v>
          </cell>
        </row>
        <row r="255">
          <cell r="B255" t="str">
            <v>PETTERIL BANK</v>
          </cell>
        </row>
        <row r="256">
          <cell r="B256" t="str">
            <v>PHILLIPS LANE</v>
          </cell>
        </row>
        <row r="257">
          <cell r="B257" t="str">
            <v>PICCADILLY</v>
          </cell>
        </row>
        <row r="258">
          <cell r="B258" t="str">
            <v>PIMBO</v>
          </cell>
        </row>
        <row r="259">
          <cell r="B259" t="str">
            <v>PIRELLI</v>
          </cell>
        </row>
        <row r="260">
          <cell r="B260" t="str">
            <v>PORTWOOD</v>
          </cell>
        </row>
        <row r="261">
          <cell r="B261" t="str">
            <v>POULTON</v>
          </cell>
        </row>
        <row r="262">
          <cell r="B262" t="str">
            <v>POYNTON</v>
          </cell>
        </row>
        <row r="263">
          <cell r="B263" t="str">
            <v>PREESALL</v>
          </cell>
        </row>
        <row r="264">
          <cell r="B264" t="str">
            <v>PRESTON EAST</v>
          </cell>
        </row>
        <row r="265">
          <cell r="B265" t="str">
            <v>PRESTON OLD RD</v>
          </cell>
        </row>
        <row r="266">
          <cell r="B266" t="str">
            <v>PRESTWICH</v>
          </cell>
        </row>
        <row r="267">
          <cell r="B267" t="str">
            <v>PRINGLE ST</v>
          </cell>
        </row>
        <row r="268">
          <cell r="B268" t="str">
            <v>PRINNY HILL</v>
          </cell>
        </row>
        <row r="269">
          <cell r="B269" t="str">
            <v>QUEENS PARK</v>
          </cell>
        </row>
        <row r="270">
          <cell r="B270" t="str">
            <v>RADCLIFFE</v>
          </cell>
        </row>
        <row r="271">
          <cell r="B271" t="str">
            <v>RANDAL ST</v>
          </cell>
        </row>
        <row r="272">
          <cell r="B272" t="str">
            <v>RAWTENSTALL RD</v>
          </cell>
        </row>
        <row r="273">
          <cell r="B273" t="str">
            <v>REDDISH VALE</v>
          </cell>
        </row>
        <row r="274">
          <cell r="B274" t="str">
            <v>RIBBLESDALE T14</v>
          </cell>
        </row>
        <row r="275">
          <cell r="B275" t="str">
            <v>RIBBLETON</v>
          </cell>
        </row>
        <row r="276">
          <cell r="B276" t="str">
            <v>RINGLEY</v>
          </cell>
        </row>
        <row r="277">
          <cell r="B277" t="str">
            <v>RISLEY</v>
          </cell>
        </row>
        <row r="278">
          <cell r="B278" t="str">
            <v>ROBERT HALL ST</v>
          </cell>
        </row>
        <row r="279">
          <cell r="B279" t="str">
            <v>ROCHDALE CENTRAL</v>
          </cell>
        </row>
        <row r="280">
          <cell r="B280" t="str">
            <v>ROMAN RD</v>
          </cell>
        </row>
        <row r="281">
          <cell r="B281" t="str">
            <v>ROMILEY</v>
          </cell>
        </row>
        <row r="282">
          <cell r="B282" t="str">
            <v>ROSSALL</v>
          </cell>
        </row>
        <row r="283">
          <cell r="B283" t="str">
            <v>ROYTON</v>
          </cell>
        </row>
        <row r="284">
          <cell r="B284" t="str">
            <v>SALE</v>
          </cell>
        </row>
        <row r="285">
          <cell r="B285" t="str">
            <v>SALE MOOR</v>
          </cell>
        </row>
        <row r="286">
          <cell r="B286" t="str">
            <v>SALFORD QUAYS</v>
          </cell>
        </row>
        <row r="287">
          <cell r="B287" t="str">
            <v>SANDGATE</v>
          </cell>
        </row>
        <row r="288">
          <cell r="B288" t="str">
            <v>SCARISBRICK</v>
          </cell>
        </row>
        <row r="289">
          <cell r="B289" t="str">
            <v>SEBERGHAM</v>
          </cell>
        </row>
        <row r="290">
          <cell r="B290" t="str">
            <v>SEDBERGH</v>
          </cell>
        </row>
        <row r="291">
          <cell r="B291" t="str">
            <v>SELSMIRE</v>
          </cell>
        </row>
        <row r="292">
          <cell r="B292" t="str">
            <v>SETTLE</v>
          </cell>
        </row>
        <row r="293">
          <cell r="B293" t="str">
            <v>SEVEN STARS</v>
          </cell>
        </row>
        <row r="294">
          <cell r="B294" t="str">
            <v>SHANNON ST SOUTH</v>
          </cell>
        </row>
        <row r="295">
          <cell r="B295" t="str">
            <v>SHAP</v>
          </cell>
        </row>
        <row r="296">
          <cell r="B296" t="str">
            <v>SHAW</v>
          </cell>
        </row>
        <row r="297">
          <cell r="B297" t="str">
            <v>Siddick</v>
          </cell>
        </row>
        <row r="298">
          <cell r="B298" t="str">
            <v>SILLOTH</v>
          </cell>
        </row>
        <row r="299">
          <cell r="B299" t="str">
            <v>SKELMERSDALE</v>
          </cell>
        </row>
        <row r="300">
          <cell r="B300" t="str">
            <v>SKELTON C</v>
          </cell>
        </row>
        <row r="301">
          <cell r="B301" t="str">
            <v>SLIPWAY</v>
          </cell>
        </row>
        <row r="302">
          <cell r="B302" t="str">
            <v>SNIPE</v>
          </cell>
        </row>
        <row r="303">
          <cell r="B303" t="str">
            <v>S.E. MACCLESFIELD</v>
          </cell>
        </row>
        <row r="304">
          <cell r="B304" t="str">
            <v>SOUTH PARK</v>
          </cell>
        </row>
        <row r="305">
          <cell r="B305" t="str">
            <v>S.W. MACCLESFIELD</v>
          </cell>
        </row>
        <row r="306">
          <cell r="B306" t="str">
            <v>SPA RD</v>
          </cell>
        </row>
        <row r="307">
          <cell r="B307" t="str">
            <v>Spadeadam 132/11kV</v>
          </cell>
        </row>
        <row r="308">
          <cell r="B308" t="str">
            <v>SPOTLAND</v>
          </cell>
        </row>
        <row r="309">
          <cell r="B309" t="str">
            <v>SPRING COTTAGE</v>
          </cell>
        </row>
        <row r="310">
          <cell r="B310" t="str">
            <v>SPRING GARDEN ST 11kV</v>
          </cell>
        </row>
        <row r="311">
          <cell r="B311" t="str">
            <v>SPRING GARDEN ST 6.6KV</v>
          </cell>
        </row>
        <row r="312">
          <cell r="B312" t="str">
            <v>SQUIRES GATE</v>
          </cell>
        </row>
        <row r="313">
          <cell r="B313" t="str">
            <v>ST ANNES</v>
          </cell>
        </row>
        <row r="314">
          <cell r="B314" t="str">
            <v>ST MARYS</v>
          </cell>
        </row>
        <row r="315">
          <cell r="B315" t="str">
            <v>ST MARYS ST</v>
          </cell>
        </row>
        <row r="316">
          <cell r="B316" t="str">
            <v>ST THOMAS RD</v>
          </cell>
        </row>
        <row r="317">
          <cell r="B317" t="str">
            <v>STAINBURN</v>
          </cell>
        </row>
        <row r="318">
          <cell r="B318" t="str">
            <v>STANDISH</v>
          </cell>
        </row>
        <row r="319">
          <cell r="B319" t="str">
            <v>STRANGEWAYS</v>
          </cell>
        </row>
        <row r="320">
          <cell r="B320" t="str">
            <v>STRAWBERRY BANK</v>
          </cell>
        </row>
        <row r="321">
          <cell r="B321" t="str">
            <v>STUART ST</v>
          </cell>
        </row>
        <row r="322">
          <cell r="B322" t="str">
            <v>STUBBINS</v>
          </cell>
        </row>
        <row r="323">
          <cell r="B323" t="str">
            <v>SWINTON</v>
          </cell>
        </row>
        <row r="324">
          <cell r="B324" t="str">
            <v>TAME VALLEY</v>
          </cell>
        </row>
        <row r="325">
          <cell r="B325" t="str">
            <v>TARDY GATE</v>
          </cell>
        </row>
        <row r="326">
          <cell r="B326" t="str">
            <v>TARLETON</v>
          </cell>
        </row>
        <row r="327">
          <cell r="B327" t="str">
            <v>THE HEIGHT</v>
          </cell>
        </row>
        <row r="328">
          <cell r="B328" t="str">
            <v>THORNTON</v>
          </cell>
        </row>
        <row r="329">
          <cell r="B329" t="str">
            <v>TOWNLEY ST</v>
          </cell>
        </row>
        <row r="330">
          <cell r="B330" t="str">
            <v>TRAFFORD</v>
          </cell>
        </row>
        <row r="331">
          <cell r="B331" t="str">
            <v>TRAFFORD PARK NORTH</v>
          </cell>
        </row>
        <row r="332">
          <cell r="B332" t="str">
            <v>TRIMPELL</v>
          </cell>
        </row>
        <row r="333">
          <cell r="B333" t="str">
            <v>TRINITY</v>
          </cell>
        </row>
        <row r="334">
          <cell r="B334" t="str">
            <v>TULKETH</v>
          </cell>
        </row>
        <row r="335">
          <cell r="B335" t="str">
            <v>ULVERSTON</v>
          </cell>
        </row>
        <row r="336">
          <cell r="B336" t="str">
            <v>UNION RD</v>
          </cell>
        </row>
        <row r="337">
          <cell r="B337" t="str">
            <v>UPHOLLAND</v>
          </cell>
        </row>
        <row r="338">
          <cell r="B338" t="str">
            <v>URMSTON</v>
          </cell>
        </row>
        <row r="339">
          <cell r="B339" t="str">
            <v>VICTORIA PARK</v>
          </cell>
        </row>
        <row r="340">
          <cell r="B340" t="str">
            <v>WARBRECK</v>
          </cell>
        </row>
        <row r="341">
          <cell r="B341" t="str">
            <v>WARDLEWORTH</v>
          </cell>
        </row>
        <row r="342">
          <cell r="B342" t="str">
            <v>WARTON</v>
          </cell>
        </row>
        <row r="343">
          <cell r="B343" t="str">
            <v>WATERHEAD</v>
          </cell>
        </row>
        <row r="344">
          <cell r="B344" t="str">
            <v>WATERSWALLOWS</v>
          </cell>
        </row>
        <row r="345">
          <cell r="B345" t="str">
            <v>WEASTE</v>
          </cell>
        </row>
        <row r="346">
          <cell r="B346" t="str">
            <v>WERNETH</v>
          </cell>
        </row>
        <row r="347">
          <cell r="B347" t="str">
            <v>WESLEY PLACE BACUP</v>
          </cell>
        </row>
        <row r="348">
          <cell r="B348" t="str">
            <v>WEST DIDSBURY</v>
          </cell>
        </row>
        <row r="349">
          <cell r="B349" t="str">
            <v>WESTGATE</v>
          </cell>
        </row>
        <row r="350">
          <cell r="B350" t="str">
            <v>WESTHOUGHTON</v>
          </cell>
        </row>
        <row r="351">
          <cell r="B351" t="str">
            <v>WESTLINTON</v>
          </cell>
        </row>
        <row r="352">
          <cell r="B352" t="str">
            <v>WHALLEY</v>
          </cell>
        </row>
        <row r="353">
          <cell r="B353" t="str">
            <v>WHALLEY RANGE</v>
          </cell>
        </row>
        <row r="354">
          <cell r="B354" t="str">
            <v>WHASSET</v>
          </cell>
        </row>
        <row r="355">
          <cell r="B355" t="str">
            <v>WHITTLE LE WOODS</v>
          </cell>
        </row>
        <row r="356">
          <cell r="B356" t="str">
            <v>WHITWORTH</v>
          </cell>
        </row>
        <row r="357">
          <cell r="B357" t="str">
            <v>WIGTON</v>
          </cell>
        </row>
        <row r="358">
          <cell r="B358" t="str">
            <v>WILLOW HEY</v>
          </cell>
        </row>
        <row r="359">
          <cell r="B359" t="str">
            <v>WILLOWBANK</v>
          </cell>
        </row>
        <row r="360">
          <cell r="B360" t="str">
            <v>WILLOWHOLME</v>
          </cell>
        </row>
        <row r="361">
          <cell r="B361" t="str">
            <v>WILMSLOW</v>
          </cell>
        </row>
        <row r="362">
          <cell r="B362" t="str">
            <v>WINDERMERE</v>
          </cell>
        </row>
        <row r="363">
          <cell r="B363" t="str">
            <v>WINIFRED RD</v>
          </cell>
        </row>
        <row r="364">
          <cell r="B364" t="str">
            <v>WITHINGTON</v>
          </cell>
        </row>
        <row r="365">
          <cell r="B365" t="str">
            <v>WITHYFOLD DRIVE</v>
          </cell>
        </row>
        <row r="366">
          <cell r="B366" t="str">
            <v>WOODBINE ST</v>
          </cell>
        </row>
        <row r="367">
          <cell r="B367" t="str">
            <v>WOODFIELD RD</v>
          </cell>
        </row>
        <row r="368">
          <cell r="B368" t="str">
            <v>WOODHILL LANE</v>
          </cell>
        </row>
        <row r="369">
          <cell r="B369" t="str">
            <v>WOODHOUSE PARK</v>
          </cell>
        </row>
        <row r="370">
          <cell r="B370" t="str">
            <v>WOODLEY</v>
          </cell>
        </row>
        <row r="371">
          <cell r="B371" t="str">
            <v>WOOLFOLD</v>
          </cell>
        </row>
        <row r="372">
          <cell r="B372" t="str">
            <v>WORDSWORTH ST</v>
          </cell>
        </row>
        <row r="373">
          <cell r="B373" t="str">
            <v>WORSLEY MESNES</v>
          </cell>
        </row>
        <row r="374">
          <cell r="B374" t="str">
            <v>WRIGHTINGTON</v>
          </cell>
        </row>
        <row r="375">
          <cell r="B375" t="str">
            <v>YEALAND</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User Guide and Network Maps"/>
      <sheetName val="2) 11 kV &amp; 6.6 kV Connections"/>
      <sheetName val="33 kV Connections"/>
      <sheetName val="4) Primary Headroom Data"/>
      <sheetName val="5) BSP Headroom Data"/>
      <sheetName val="6)Transmission Capacity - App G"/>
    </sheetNames>
    <sheetDataSet>
      <sheetData sheetId="0" refreshError="1"/>
      <sheetData sheetId="1" refreshError="1"/>
      <sheetData sheetId="2" refreshError="1"/>
      <sheetData sheetId="3">
        <row r="7">
          <cell r="B7" t="str">
            <v>ALBION ST</v>
          </cell>
        </row>
        <row r="8">
          <cell r="B8" t="str">
            <v>ALDERLEY</v>
          </cell>
        </row>
        <row r="9">
          <cell r="B9" t="str">
            <v>ALSTON</v>
          </cell>
        </row>
        <row r="10">
          <cell r="B10" t="str">
            <v>AMBLESIDE</v>
          </cell>
        </row>
        <row r="11">
          <cell r="B11" t="str">
            <v>ANCOATS NORTH T11 &amp; T12</v>
          </cell>
        </row>
        <row r="12">
          <cell r="B12" t="str">
            <v>ANCOATS NORTH T14</v>
          </cell>
        </row>
        <row r="13">
          <cell r="B13" t="str">
            <v>ANNIE PIT</v>
          </cell>
        </row>
        <row r="14">
          <cell r="B14" t="str">
            <v>ANSDELL</v>
          </cell>
        </row>
        <row r="15">
          <cell r="B15" t="str">
            <v>ARDWICK</v>
          </cell>
        </row>
        <row r="16">
          <cell r="B16" t="str">
            <v>ARNSIDE</v>
          </cell>
        </row>
        <row r="17">
          <cell r="B17" t="str">
            <v>ASHTON (GOLBORNE)</v>
          </cell>
        </row>
        <row r="18">
          <cell r="B18" t="str">
            <v>ASHTON (RIBBLE)</v>
          </cell>
        </row>
        <row r="19">
          <cell r="B19" t="str">
            <v>ASHTON ON MERSEY</v>
          </cell>
        </row>
        <row r="20">
          <cell r="B20" t="str">
            <v>ASHTON UNDER LYNE T11 &amp; T12</v>
          </cell>
        </row>
        <row r="21">
          <cell r="B21" t="str">
            <v>ASHTON UNDER LYNE T13</v>
          </cell>
        </row>
        <row r="22">
          <cell r="B22" t="str">
            <v>ASHWOOD DALE</v>
          </cell>
        </row>
        <row r="23">
          <cell r="B23" t="str">
            <v>ASKAM</v>
          </cell>
        </row>
        <row r="24">
          <cell r="B24" t="str">
            <v>ASKERTON CASTLE</v>
          </cell>
        </row>
        <row r="25">
          <cell r="B25" t="str">
            <v>ASPATRIA</v>
          </cell>
        </row>
        <row r="26">
          <cell r="B26" t="str">
            <v>ATHERTON TOWN CENTRE</v>
          </cell>
        </row>
        <row r="27">
          <cell r="B27" t="str">
            <v>ATHLETIC ST</v>
          </cell>
        </row>
        <row r="28">
          <cell r="B28" t="str">
            <v>AVENHAM</v>
          </cell>
        </row>
        <row r="29">
          <cell r="B29" t="str">
            <v>BAGULEY</v>
          </cell>
        </row>
        <row r="30">
          <cell r="B30" t="str">
            <v>BAMBER BRIDGE</v>
          </cell>
        </row>
        <row r="31">
          <cell r="B31" t="str">
            <v>BARBARA ST</v>
          </cell>
        </row>
        <row r="32">
          <cell r="B32" t="str">
            <v>BARROW</v>
          </cell>
        </row>
        <row r="33">
          <cell r="B33" t="str">
            <v>BARTON DOCK RD</v>
          </cell>
        </row>
        <row r="34">
          <cell r="B34" t="str">
            <v>BEDFORD</v>
          </cell>
        </row>
        <row r="35">
          <cell r="B35" t="str">
            <v>BELGRAVE</v>
          </cell>
        </row>
        <row r="36">
          <cell r="B36" t="str">
            <v>BENCHILL</v>
          </cell>
        </row>
        <row r="37">
          <cell r="B37" t="str">
            <v>BENTHAM</v>
          </cell>
        </row>
        <row r="38">
          <cell r="B38" t="str">
            <v>BISPHAM</v>
          </cell>
        </row>
        <row r="39">
          <cell r="B39" t="str">
            <v>BLACKBULL</v>
          </cell>
        </row>
        <row r="40">
          <cell r="B40" t="str">
            <v>BLACKBURN</v>
          </cell>
        </row>
        <row r="41">
          <cell r="B41" t="str">
            <v>BLACKFRIARS</v>
          </cell>
        </row>
        <row r="42">
          <cell r="B42" t="str">
            <v>BLACKLEY</v>
          </cell>
        </row>
        <row r="43">
          <cell r="B43" t="str">
            <v>BLACKPOOL</v>
          </cell>
        </row>
        <row r="44">
          <cell r="B44" t="str">
            <v>BOLLINGTON</v>
          </cell>
        </row>
        <row r="45">
          <cell r="B45" t="str">
            <v>BOLTON BY BOWLAND</v>
          </cell>
        </row>
        <row r="46">
          <cell r="B46" t="str">
            <v>BOLTON LE SANDS</v>
          </cell>
        </row>
        <row r="47">
          <cell r="B47" t="str">
            <v>BOTANY BAY</v>
          </cell>
        </row>
        <row r="48">
          <cell r="B48" t="str">
            <v>BOW LANE</v>
          </cell>
        </row>
        <row r="49">
          <cell r="B49" t="str">
            <v>BOWATERS</v>
          </cell>
        </row>
        <row r="50">
          <cell r="B50" t="str">
            <v>BOWDON</v>
          </cell>
        </row>
        <row r="51">
          <cell r="B51" t="str">
            <v>BRADFORD</v>
          </cell>
        </row>
        <row r="52">
          <cell r="B52" t="str">
            <v>BRADSHAWGATE</v>
          </cell>
        </row>
        <row r="53">
          <cell r="B53" t="str">
            <v>BRAMHALL</v>
          </cell>
        </row>
        <row r="54">
          <cell r="B54" t="str">
            <v>BRIDGEWATER</v>
          </cell>
        </row>
        <row r="55">
          <cell r="B55" t="str">
            <v>BRINKSWAY</v>
          </cell>
        </row>
        <row r="56">
          <cell r="B56" t="str">
            <v>BROADHEATH</v>
          </cell>
        </row>
        <row r="57">
          <cell r="B57" t="str">
            <v>BROADWAY</v>
          </cell>
        </row>
        <row r="58">
          <cell r="B58" t="str">
            <v>BUCKSHAW</v>
          </cell>
        </row>
        <row r="59">
          <cell r="B59" t="str">
            <v>BURNLEY</v>
          </cell>
        </row>
        <row r="60">
          <cell r="B60" t="str">
            <v>BURNLEY CENTRE</v>
          </cell>
        </row>
        <row r="61">
          <cell r="B61" t="str">
            <v>BURNLEY NORTH</v>
          </cell>
        </row>
        <row r="62">
          <cell r="B62" t="str">
            <v>BURROW BECK</v>
          </cell>
        </row>
        <row r="63">
          <cell r="B63" t="str">
            <v>BURSCOUGH BRIDGE</v>
          </cell>
        </row>
        <row r="64">
          <cell r="B64" t="str">
            <v>BURY TOWN CENTRE</v>
          </cell>
        </row>
        <row r="65">
          <cell r="B65" t="str">
            <v>BUSHELL ST</v>
          </cell>
        </row>
        <row r="66">
          <cell r="B66" t="str">
            <v>CAMPBELL ST</v>
          </cell>
        </row>
        <row r="67">
          <cell r="B67" t="str">
            <v>CANNON ST</v>
          </cell>
        </row>
        <row r="68">
          <cell r="B68" t="str">
            <v>CAPONTREE</v>
          </cell>
        </row>
        <row r="69">
          <cell r="B69" t="str">
            <v>CARLETON</v>
          </cell>
        </row>
        <row r="70">
          <cell r="B70" t="str">
            <v>CARLISLE NORTH</v>
          </cell>
        </row>
        <row r="71">
          <cell r="B71" t="str">
            <v>CARR ST</v>
          </cell>
        </row>
        <row r="72">
          <cell r="B72" t="str">
            <v>CASTLETON</v>
          </cell>
        </row>
        <row r="73">
          <cell r="B73" t="str">
            <v>CATTERALL WATERWORKS</v>
          </cell>
        </row>
        <row r="74">
          <cell r="B74" t="str">
            <v>CECIL ST</v>
          </cell>
        </row>
        <row r="75">
          <cell r="B75" t="str">
            <v>CENTRAL MANCHESTER</v>
          </cell>
        </row>
        <row r="76">
          <cell r="B76" t="str">
            <v>CHADDERTON</v>
          </cell>
        </row>
        <row r="77">
          <cell r="B77" t="str">
            <v>CHAMBERHALL</v>
          </cell>
        </row>
        <row r="78">
          <cell r="B78" t="str">
            <v>CHAPEL WHARF</v>
          </cell>
        </row>
        <row r="79">
          <cell r="B79" t="str">
            <v>CHASSEN RD</v>
          </cell>
        </row>
        <row r="80">
          <cell r="B80" t="str">
            <v>CHATSWORTH ST</v>
          </cell>
        </row>
        <row r="81">
          <cell r="B81" t="str">
            <v>CHEADLE HEATH</v>
          </cell>
        </row>
        <row r="82">
          <cell r="B82" t="str">
            <v>CHEADLE HULME</v>
          </cell>
        </row>
        <row r="83">
          <cell r="B83" t="str">
            <v>CHEETHAM HILL</v>
          </cell>
        </row>
        <row r="84">
          <cell r="B84" t="str">
            <v>CHELFORD</v>
          </cell>
        </row>
        <row r="85">
          <cell r="B85" t="str">
            <v>CHESTER RD T11 &amp; T12</v>
          </cell>
        </row>
        <row r="86">
          <cell r="B86" t="str">
            <v>CHESTER RD T13</v>
          </cell>
        </row>
        <row r="87">
          <cell r="B87" t="str">
            <v>CHORLEY SOUTH</v>
          </cell>
        </row>
        <row r="88">
          <cell r="B88" t="str">
            <v>CHORLTON</v>
          </cell>
        </row>
        <row r="89">
          <cell r="B89" t="str">
            <v>CHURCH</v>
          </cell>
        </row>
        <row r="90">
          <cell r="B90" t="str">
            <v>CLARENDON RD</v>
          </cell>
        </row>
        <row r="91">
          <cell r="B91" t="str">
            <v>CLAUGHTON</v>
          </cell>
        </row>
        <row r="92">
          <cell r="B92" t="str">
            <v>BLACKBURN RD CLAYTON</v>
          </cell>
        </row>
        <row r="93">
          <cell r="B93" t="str">
            <v>CLEVELEYS</v>
          </cell>
        </row>
        <row r="94">
          <cell r="B94" t="str">
            <v>CLIFTON JUNCTION</v>
          </cell>
        </row>
        <row r="95">
          <cell r="B95" t="str">
            <v>CLOVER HILL</v>
          </cell>
        </row>
        <row r="96">
          <cell r="B96" t="str">
            <v>COG LANE</v>
          </cell>
        </row>
        <row r="97">
          <cell r="B97" t="str">
            <v>CONISTON</v>
          </cell>
        </row>
        <row r="98">
          <cell r="B98" t="str">
            <v>COPSE RD</v>
          </cell>
        </row>
        <row r="99">
          <cell r="B99" t="str">
            <v>COX GREEN</v>
          </cell>
        </row>
        <row r="100">
          <cell r="B100" t="str">
            <v>CRAGGS ROW</v>
          </cell>
        </row>
        <row r="101">
          <cell r="B101" t="str">
            <v>CROWN LANE</v>
          </cell>
        </row>
        <row r="102">
          <cell r="B102" t="str">
            <v>CULCHETH</v>
          </cell>
        </row>
        <row r="103">
          <cell r="B103" t="str">
            <v>CUTACRE</v>
          </cell>
        </row>
        <row r="104">
          <cell r="B104" t="str">
            <v>DALTON</v>
          </cell>
        </row>
        <row r="105">
          <cell r="B105" t="str">
            <v>DEANSGATE</v>
          </cell>
        </row>
        <row r="106">
          <cell r="B106" t="str">
            <v>DENTON EAST</v>
          </cell>
        </row>
        <row r="107">
          <cell r="B107" t="str">
            <v>DENTON WEST</v>
          </cell>
        </row>
        <row r="108">
          <cell r="B108" t="str">
            <v>DICKINSON ST</v>
          </cell>
        </row>
        <row r="109">
          <cell r="B109" t="str">
            <v>DIDSBURY</v>
          </cell>
        </row>
        <row r="110">
          <cell r="B110" t="str">
            <v>DODGSON RD</v>
          </cell>
        </row>
        <row r="111">
          <cell r="B111" t="str">
            <v>DOUGLAS ST</v>
          </cell>
        </row>
        <row r="112">
          <cell r="B112" t="str">
            <v>DROYLSDEN EAST</v>
          </cell>
        </row>
        <row r="113">
          <cell r="B113" t="str">
            <v>DUKINFIELD</v>
          </cell>
        </row>
        <row r="114">
          <cell r="B114" t="str">
            <v>DUMERS LANE</v>
          </cell>
        </row>
        <row r="115">
          <cell r="B115" t="str">
            <v>DUMPLINGTON</v>
          </cell>
        </row>
        <row r="116">
          <cell r="B116" t="str">
            <v>EASTLANDS</v>
          </cell>
        </row>
        <row r="117">
          <cell r="B117" t="str">
            <v>EASTON</v>
          </cell>
        </row>
        <row r="118">
          <cell r="B118" t="str">
            <v>EGREMONT</v>
          </cell>
        </row>
        <row r="119">
          <cell r="B119" t="str">
            <v>EMBLETON</v>
          </cell>
        </row>
        <row r="120">
          <cell r="B120" t="str">
            <v>EXCHANGE ST</v>
          </cell>
        </row>
        <row r="121">
          <cell r="B121" t="str">
            <v>FAILSWORTH</v>
          </cell>
        </row>
        <row r="122">
          <cell r="B122" t="str">
            <v>FALLOWFIELD</v>
          </cell>
        </row>
        <row r="123">
          <cell r="B123" t="str">
            <v>FARNWORTH</v>
          </cell>
        </row>
        <row r="124">
          <cell r="B124" t="str">
            <v>FENISCOWLES</v>
          </cell>
        </row>
        <row r="125">
          <cell r="B125" t="str">
            <v>FERODO</v>
          </cell>
        </row>
        <row r="126">
          <cell r="B126" t="str">
            <v>FLAT LANE</v>
          </cell>
        </row>
        <row r="127">
          <cell r="B127" t="str">
            <v>FREDERICK RD</v>
          </cell>
        </row>
        <row r="128">
          <cell r="B128" t="str">
            <v>FUSEHILL</v>
          </cell>
        </row>
        <row r="129">
          <cell r="B129" t="str">
            <v>GALE</v>
          </cell>
        </row>
        <row r="130">
          <cell r="B130" t="str">
            <v>GARSTANG</v>
          </cell>
        </row>
        <row r="131">
          <cell r="B131" t="str">
            <v>GATLEY</v>
          </cell>
        </row>
        <row r="132">
          <cell r="B132" t="str">
            <v>GIDLOW</v>
          </cell>
        </row>
        <row r="133">
          <cell r="B133" t="str">
            <v>GILLSROW</v>
          </cell>
        </row>
        <row r="134">
          <cell r="B134" t="str">
            <v>GLAXO</v>
          </cell>
        </row>
        <row r="135">
          <cell r="B135" t="str">
            <v>GLOSSOP</v>
          </cell>
        </row>
        <row r="136">
          <cell r="B136" t="str">
            <v>GOLBORNE</v>
          </cell>
        </row>
        <row r="137">
          <cell r="B137" t="str">
            <v>GOWHOLE</v>
          </cell>
        </row>
        <row r="138">
          <cell r="B138" t="str">
            <v>GRANE RD</v>
          </cell>
        </row>
        <row r="139">
          <cell r="B139" t="str">
            <v>GRANGE</v>
          </cell>
        </row>
        <row r="140">
          <cell r="B140" t="str">
            <v>GREAT HARWOOD</v>
          </cell>
        </row>
        <row r="141">
          <cell r="B141" t="str">
            <v>GREEN LANE (ALTRINCHAM)</v>
          </cell>
        </row>
        <row r="142">
          <cell r="B142" t="str">
            <v>GREEN LANE (HAZEL GROVE)</v>
          </cell>
        </row>
        <row r="143">
          <cell r="B143" t="str">
            <v>GREEN ST T11</v>
          </cell>
        </row>
        <row r="144">
          <cell r="B144" t="str">
            <v>GREEN ST T12 &amp; T13</v>
          </cell>
        </row>
        <row r="145">
          <cell r="B145" t="str">
            <v>GREENFIELD</v>
          </cell>
        </row>
        <row r="146">
          <cell r="B146" t="str">
            <v>GREENHILL</v>
          </cell>
        </row>
        <row r="147">
          <cell r="B147" t="str">
            <v>GRIFFIN</v>
          </cell>
        </row>
        <row r="148">
          <cell r="B148" t="str">
            <v>HADFIELD</v>
          </cell>
        </row>
        <row r="149">
          <cell r="B149" t="str">
            <v>HALL CROSS</v>
          </cell>
        </row>
        <row r="150">
          <cell r="B150" t="str">
            <v>HANDFORTH</v>
          </cell>
        </row>
        <row r="151">
          <cell r="B151" t="str">
            <v>HANGING BRIDGE</v>
          </cell>
        </row>
        <row r="152">
          <cell r="B152" t="str">
            <v>HAREHOLME</v>
          </cell>
        </row>
        <row r="153">
          <cell r="B153" t="str">
            <v>HARPURHEY</v>
          </cell>
        </row>
        <row r="154">
          <cell r="B154" t="str">
            <v>HARWOOD</v>
          </cell>
        </row>
        <row r="155">
          <cell r="B155" t="str">
            <v>HATTERSLEY</v>
          </cell>
        </row>
        <row r="156">
          <cell r="B156" t="str">
            <v>HAVERTHWAITE</v>
          </cell>
        </row>
        <row r="157">
          <cell r="B157" t="str">
            <v>HAWK GREEN</v>
          </cell>
        </row>
        <row r="158">
          <cell r="B158" t="str">
            <v>HAYDOCK</v>
          </cell>
        </row>
        <row r="159">
          <cell r="B159" t="str">
            <v>HDA NO1</v>
          </cell>
        </row>
        <row r="160">
          <cell r="B160" t="str">
            <v>HDA NO2</v>
          </cell>
        </row>
        <row r="161">
          <cell r="B161" t="str">
            <v>HEADY HILL</v>
          </cell>
        </row>
        <row r="162">
          <cell r="B162" t="str">
            <v>HEAP BRIDGE</v>
          </cell>
        </row>
        <row r="163">
          <cell r="B163" t="str">
            <v>HEASANDFORD</v>
          </cell>
        </row>
        <row r="164">
          <cell r="B164" t="str">
            <v>HEATON MOOR</v>
          </cell>
        </row>
        <row r="165">
          <cell r="B165" t="str">
            <v>HEATON NORRIS</v>
          </cell>
        </row>
        <row r="166">
          <cell r="B166" t="str">
            <v>HELWITH BRIDGE</v>
          </cell>
        </row>
        <row r="167">
          <cell r="B167" t="str">
            <v>HENSINGHAM</v>
          </cell>
        </row>
        <row r="168">
          <cell r="B168" t="str">
            <v>HEYROD</v>
          </cell>
        </row>
        <row r="169">
          <cell r="B169" t="str">
            <v>HEYSIDE</v>
          </cell>
        </row>
        <row r="170">
          <cell r="B170" t="str">
            <v>HEYWOOD</v>
          </cell>
        </row>
        <row r="171">
          <cell r="B171" t="str">
            <v>HIGHER MILL</v>
          </cell>
        </row>
        <row r="172">
          <cell r="B172" t="str">
            <v>HIGHER WALTON</v>
          </cell>
        </row>
        <row r="173">
          <cell r="B173" t="str">
            <v>HILL TOP T11 &amp; T12</v>
          </cell>
        </row>
        <row r="174">
          <cell r="B174" t="str">
            <v>HILL TOP T13</v>
          </cell>
        </row>
        <row r="175">
          <cell r="B175" t="str">
            <v>HINDLEY GREEN</v>
          </cell>
        </row>
        <row r="176">
          <cell r="B176" t="str">
            <v>HOLLINWOOD</v>
          </cell>
        </row>
        <row r="177">
          <cell r="B177" t="str">
            <v>HOLME RD</v>
          </cell>
        </row>
        <row r="178">
          <cell r="B178" t="str">
            <v>HOLT ST</v>
          </cell>
        </row>
        <row r="179">
          <cell r="B179" t="str">
            <v>HURST</v>
          </cell>
        </row>
        <row r="180">
          <cell r="B180" t="str">
            <v>HUTTON END</v>
          </cell>
        </row>
        <row r="181">
          <cell r="B181" t="str">
            <v>HYDE</v>
          </cell>
        </row>
        <row r="182">
          <cell r="B182" t="str">
            <v>HYNDBURN RD</v>
          </cell>
        </row>
        <row r="183">
          <cell r="B183" t="str">
            <v>INDIA ST</v>
          </cell>
        </row>
        <row r="184">
          <cell r="B184" t="str">
            <v>INGLETON</v>
          </cell>
        </row>
        <row r="185">
          <cell r="B185" t="str">
            <v>IRLAM</v>
          </cell>
        </row>
        <row r="186">
          <cell r="B186" t="str">
            <v>JAMES ST</v>
          </cell>
        </row>
        <row r="187">
          <cell r="B187" t="str">
            <v>KAY ST</v>
          </cell>
        </row>
        <row r="188">
          <cell r="B188" t="str">
            <v>KENDAL</v>
          </cell>
        </row>
        <row r="189">
          <cell r="B189" t="str">
            <v>KESWICK</v>
          </cell>
        </row>
        <row r="190">
          <cell r="B190" t="str">
            <v>KINGSWAY</v>
          </cell>
        </row>
        <row r="191">
          <cell r="B191" t="str">
            <v>KINKRY HILL</v>
          </cell>
        </row>
        <row r="192">
          <cell r="B192" t="str">
            <v>KIRKBY LONSDALE</v>
          </cell>
        </row>
        <row r="193">
          <cell r="B193" t="str">
            <v>KIRKBY MOOR</v>
          </cell>
        </row>
        <row r="194">
          <cell r="B194" t="str">
            <v>KIRKBY STEPHEN</v>
          </cell>
        </row>
        <row r="195">
          <cell r="B195" t="str">
            <v>KIRKBY THORE</v>
          </cell>
        </row>
        <row r="196">
          <cell r="B196" t="str">
            <v>KIRKHALL LANE</v>
          </cell>
        </row>
        <row r="197">
          <cell r="B197" t="str">
            <v>KITT GREEN</v>
          </cell>
        </row>
        <row r="198">
          <cell r="B198" t="str">
            <v>KNOTT MILL</v>
          </cell>
        </row>
        <row r="199">
          <cell r="B199" t="str">
            <v>LAMBERHEAD</v>
          </cell>
        </row>
        <row r="200">
          <cell r="B200" t="str">
            <v>LANCASTER</v>
          </cell>
        </row>
        <row r="201">
          <cell r="B201" t="str">
            <v>LANGLEY</v>
          </cell>
        </row>
        <row r="202">
          <cell r="B202" t="str">
            <v>LANGROYD RD</v>
          </cell>
        </row>
        <row r="203">
          <cell r="B203" t="str">
            <v>LEIGH</v>
          </cell>
        </row>
        <row r="204">
          <cell r="B204" t="str">
            <v>LEVENSHULME</v>
          </cell>
        </row>
        <row r="205">
          <cell r="B205" t="str">
            <v>LEYLAND NATIONAL</v>
          </cell>
        </row>
        <row r="206">
          <cell r="B206" t="str">
            <v>LITTLE HULTON</v>
          </cell>
        </row>
        <row r="207">
          <cell r="B207" t="str">
            <v>LITTLE SALKELD</v>
          </cell>
        </row>
        <row r="208">
          <cell r="B208" t="str">
            <v>LITTLEBOROUGH</v>
          </cell>
        </row>
        <row r="209">
          <cell r="B209" t="str">
            <v>LONGFORD BRIDGE</v>
          </cell>
        </row>
        <row r="210">
          <cell r="B210" t="str">
            <v>LONGRIDGE</v>
          </cell>
        </row>
        <row r="211">
          <cell r="B211" t="str">
            <v>LONGSIGHT</v>
          </cell>
        </row>
        <row r="212">
          <cell r="B212" t="str">
            <v>LOSTOCK</v>
          </cell>
        </row>
        <row r="213">
          <cell r="B213" t="str">
            <v>LOWER DARWEN</v>
          </cell>
        </row>
        <row r="214">
          <cell r="B214" t="str">
            <v>LYONS RD</v>
          </cell>
        </row>
        <row r="215">
          <cell r="B215" t="str">
            <v>MANCHESTER UNIVERSITY</v>
          </cell>
        </row>
        <row r="216">
          <cell r="B216" t="str">
            <v>MARPLE</v>
          </cell>
        </row>
        <row r="217">
          <cell r="B217" t="str">
            <v>MARTON</v>
          </cell>
        </row>
        <row r="218">
          <cell r="B218" t="str">
            <v>MARYPORT</v>
          </cell>
        </row>
        <row r="219">
          <cell r="B219" t="str">
            <v>MELLING</v>
          </cell>
        </row>
        <row r="220">
          <cell r="B220" t="str">
            <v>MERESIDE</v>
          </cell>
        </row>
        <row r="221">
          <cell r="B221" t="str">
            <v>MIDDLETON JUNCTION</v>
          </cell>
        </row>
        <row r="222">
          <cell r="B222" t="str">
            <v>MIDWAY</v>
          </cell>
        </row>
        <row r="223">
          <cell r="B223" t="str">
            <v>MILNROW</v>
          </cell>
        </row>
        <row r="224">
          <cell r="B224" t="str">
            <v>MINTSFEET</v>
          </cell>
        </row>
        <row r="225">
          <cell r="B225" t="str">
            <v>MONSALL</v>
          </cell>
        </row>
        <row r="226">
          <cell r="B226" t="str">
            <v>MONTON</v>
          </cell>
        </row>
        <row r="227">
          <cell r="B227" t="str">
            <v>MOORSIDE</v>
          </cell>
        </row>
        <row r="228">
          <cell r="B228" t="str">
            <v>MORTON PARK</v>
          </cell>
        </row>
        <row r="229">
          <cell r="B229" t="str">
            <v>MOSLEY RD</v>
          </cell>
        </row>
        <row r="230">
          <cell r="B230" t="str">
            <v>MOSS LANE</v>
          </cell>
        </row>
        <row r="231">
          <cell r="B231" t="str">
            <v>MOSS NOOK PRIMARY</v>
          </cell>
        </row>
        <row r="232">
          <cell r="B232" t="str">
            <v>MOSS SIDE (Leyland)</v>
          </cell>
        </row>
        <row r="233">
          <cell r="B233" t="str">
            <v>MOSS SIDE (Longsight)</v>
          </cell>
        </row>
        <row r="234">
          <cell r="B234" t="str">
            <v>MOSSLEY</v>
          </cell>
        </row>
        <row r="235">
          <cell r="B235" t="str">
            <v>MOUNT ST</v>
          </cell>
        </row>
        <row r="236">
          <cell r="B236" t="str">
            <v>MUSGRAVE RD</v>
          </cell>
        </row>
        <row r="237">
          <cell r="B237" t="str">
            <v>NELSON</v>
          </cell>
        </row>
        <row r="238">
          <cell r="B238" t="str">
            <v>NEW MOSTON</v>
          </cell>
        </row>
        <row r="239">
          <cell r="B239" t="str">
            <v>NEWBIGGIN ON LUNE</v>
          </cell>
        </row>
        <row r="240">
          <cell r="B240" t="str">
            <v>NEWBY</v>
          </cell>
        </row>
        <row r="241">
          <cell r="B241" t="str">
            <v>NEWTON</v>
          </cell>
        </row>
        <row r="242">
          <cell r="B242" t="str">
            <v>NEWTON HEATH</v>
          </cell>
        </row>
        <row r="243">
          <cell r="B243" t="str">
            <v>NEWTON LE WILLOWS</v>
          </cell>
        </row>
        <row r="244">
          <cell r="B244" t="str">
            <v>NEWTONGATE T11 &amp; T12</v>
          </cell>
        </row>
        <row r="245">
          <cell r="B245" t="str">
            <v>NEWTONGATE T13</v>
          </cell>
        </row>
        <row r="246">
          <cell r="B246" t="str">
            <v>NORBRECK</v>
          </cell>
        </row>
        <row r="247">
          <cell r="B247" t="str">
            <v>NORBURY</v>
          </cell>
        </row>
        <row r="248">
          <cell r="B248" t="str">
            <v>NORTHENDEN</v>
          </cell>
        </row>
        <row r="249">
          <cell r="B249" t="str">
            <v>NWGB PARTINGTON</v>
          </cell>
        </row>
        <row r="250">
          <cell r="B250" t="str">
            <v>OFFERTON</v>
          </cell>
        </row>
        <row r="251">
          <cell r="B251" t="str">
            <v>OPENSHAW</v>
          </cell>
        </row>
        <row r="252">
          <cell r="B252" t="str">
            <v>ORMSKIRK</v>
          </cell>
        </row>
        <row r="253">
          <cell r="B253" t="str">
            <v>PADIHAM</v>
          </cell>
        </row>
        <row r="254">
          <cell r="B254" t="str">
            <v>PEEL ST &amp; RIBBLESDALE T13</v>
          </cell>
        </row>
        <row r="255">
          <cell r="B255" t="str">
            <v>PENDLETON</v>
          </cell>
        </row>
        <row r="256">
          <cell r="B256" t="str">
            <v>PETTERIL BANK</v>
          </cell>
        </row>
        <row r="257">
          <cell r="B257" t="str">
            <v>PHILLIPS LANE</v>
          </cell>
        </row>
        <row r="258">
          <cell r="B258" t="str">
            <v>PICCADILLY</v>
          </cell>
        </row>
        <row r="259">
          <cell r="B259" t="str">
            <v>PIMBO</v>
          </cell>
        </row>
        <row r="260">
          <cell r="B260" t="str">
            <v>PIRELLI</v>
          </cell>
        </row>
        <row r="261">
          <cell r="B261" t="str">
            <v>PORTWOOD</v>
          </cell>
        </row>
        <row r="262">
          <cell r="B262" t="str">
            <v>POULTON</v>
          </cell>
        </row>
        <row r="263">
          <cell r="B263" t="str">
            <v>POYNTON</v>
          </cell>
        </row>
        <row r="264">
          <cell r="B264" t="str">
            <v>PREESALL</v>
          </cell>
        </row>
        <row r="265">
          <cell r="B265" t="str">
            <v>PRESTON EAST</v>
          </cell>
        </row>
        <row r="266">
          <cell r="B266" t="str">
            <v>PRESTON OLD RD</v>
          </cell>
        </row>
        <row r="267">
          <cell r="B267" t="str">
            <v>PRESTWICH</v>
          </cell>
        </row>
        <row r="268">
          <cell r="B268" t="str">
            <v>PRINGLE ST</v>
          </cell>
        </row>
        <row r="269">
          <cell r="B269" t="str">
            <v>PRINNY HILL</v>
          </cell>
        </row>
        <row r="270">
          <cell r="B270" t="str">
            <v>QUEENS PARK</v>
          </cell>
        </row>
        <row r="271">
          <cell r="B271" t="str">
            <v>RADCLIFFE</v>
          </cell>
        </row>
        <row r="272">
          <cell r="B272" t="str">
            <v>RANDAL ST</v>
          </cell>
        </row>
        <row r="273">
          <cell r="B273" t="str">
            <v>RAWTENSTALL RD</v>
          </cell>
        </row>
        <row r="274">
          <cell r="B274" t="str">
            <v>REDDISH VALE</v>
          </cell>
        </row>
        <row r="275">
          <cell r="B275" t="str">
            <v>RIBBLESDALE T14</v>
          </cell>
        </row>
        <row r="276">
          <cell r="B276" t="str">
            <v>RIBBLETON</v>
          </cell>
        </row>
        <row r="277">
          <cell r="B277" t="str">
            <v>RINGLEY</v>
          </cell>
        </row>
        <row r="278">
          <cell r="B278" t="str">
            <v>RISLEY</v>
          </cell>
        </row>
        <row r="279">
          <cell r="B279" t="str">
            <v>ROBERT HALL ST</v>
          </cell>
        </row>
        <row r="280">
          <cell r="B280" t="str">
            <v>ROCHDALE CENTRAL</v>
          </cell>
        </row>
        <row r="281">
          <cell r="B281" t="str">
            <v>ROMAN RD</v>
          </cell>
        </row>
        <row r="282">
          <cell r="B282" t="str">
            <v>ROMILEY</v>
          </cell>
        </row>
        <row r="283">
          <cell r="B283" t="str">
            <v>ROSSALL</v>
          </cell>
        </row>
        <row r="284">
          <cell r="B284" t="str">
            <v>ROYTON</v>
          </cell>
        </row>
        <row r="285">
          <cell r="B285" t="str">
            <v>SALE</v>
          </cell>
        </row>
        <row r="286">
          <cell r="B286" t="str">
            <v>SALE MOOR</v>
          </cell>
        </row>
        <row r="287">
          <cell r="B287" t="str">
            <v>SALFORD QUAYS</v>
          </cell>
        </row>
        <row r="288">
          <cell r="B288" t="str">
            <v>SANDGATE</v>
          </cell>
        </row>
        <row r="289">
          <cell r="B289" t="str">
            <v>SCARISBRICK</v>
          </cell>
        </row>
        <row r="290">
          <cell r="B290" t="str">
            <v>SEBERGHAM</v>
          </cell>
        </row>
        <row r="291">
          <cell r="B291" t="str">
            <v>SEDBERGH</v>
          </cell>
        </row>
        <row r="292">
          <cell r="B292" t="str">
            <v>SELSMIRE</v>
          </cell>
        </row>
        <row r="293">
          <cell r="B293" t="str">
            <v>SETTLE</v>
          </cell>
        </row>
        <row r="294">
          <cell r="B294" t="str">
            <v>SEVEN STARS</v>
          </cell>
        </row>
        <row r="295">
          <cell r="B295" t="str">
            <v>SHANNON ST SOUTH</v>
          </cell>
        </row>
        <row r="296">
          <cell r="B296" t="str">
            <v>SHAP</v>
          </cell>
        </row>
        <row r="297">
          <cell r="B297" t="str">
            <v>SHAW</v>
          </cell>
        </row>
        <row r="298">
          <cell r="B298" t="str">
            <v>Siddick</v>
          </cell>
        </row>
        <row r="299">
          <cell r="B299" t="str">
            <v>SILLOTH</v>
          </cell>
        </row>
        <row r="300">
          <cell r="B300" t="str">
            <v>SKELMERSDALE</v>
          </cell>
        </row>
        <row r="301">
          <cell r="B301" t="str">
            <v>SKELTON C</v>
          </cell>
        </row>
        <row r="302">
          <cell r="B302" t="str">
            <v>SLIPWAY</v>
          </cell>
        </row>
        <row r="303">
          <cell r="B303" t="str">
            <v>SNIPE</v>
          </cell>
        </row>
        <row r="304">
          <cell r="B304" t="str">
            <v>S.E. MACCLESFIELD</v>
          </cell>
        </row>
        <row r="305">
          <cell r="B305" t="str">
            <v>SOUTH PARK</v>
          </cell>
        </row>
        <row r="306">
          <cell r="B306" t="str">
            <v>S.W. MACCLESFIELD</v>
          </cell>
        </row>
        <row r="307">
          <cell r="B307" t="str">
            <v>SPA RD</v>
          </cell>
        </row>
        <row r="308">
          <cell r="B308" t="str">
            <v>SPADEADAM 132/11KV</v>
          </cell>
        </row>
        <row r="309">
          <cell r="B309" t="str">
            <v>SPOTLAND</v>
          </cell>
        </row>
        <row r="310">
          <cell r="B310" t="str">
            <v>SPRING COTTAGE</v>
          </cell>
        </row>
        <row r="311">
          <cell r="B311" t="str">
            <v>SPRING GARDEN ST 11kV</v>
          </cell>
        </row>
        <row r="312">
          <cell r="B312" t="str">
            <v>SPRING GARDEN ST 6.6KV</v>
          </cell>
        </row>
        <row r="313">
          <cell r="B313" t="str">
            <v>SQUIRES GATE</v>
          </cell>
        </row>
        <row r="314">
          <cell r="B314" t="str">
            <v>ST ANNES</v>
          </cell>
        </row>
        <row r="315">
          <cell r="B315" t="str">
            <v>ST MARYS</v>
          </cell>
        </row>
        <row r="316">
          <cell r="B316" t="str">
            <v>ST MARYS ST</v>
          </cell>
        </row>
        <row r="317">
          <cell r="B317" t="str">
            <v>ST THOMAS RD</v>
          </cell>
        </row>
        <row r="318">
          <cell r="B318" t="str">
            <v>STAINBURN</v>
          </cell>
        </row>
        <row r="319">
          <cell r="B319" t="str">
            <v>STANDISH</v>
          </cell>
        </row>
        <row r="320">
          <cell r="B320" t="str">
            <v>STRANGEWAYS</v>
          </cell>
        </row>
        <row r="321">
          <cell r="B321" t="str">
            <v>STRAWBERRY BANK</v>
          </cell>
        </row>
        <row r="322">
          <cell r="B322" t="str">
            <v>STUART ST</v>
          </cell>
        </row>
        <row r="323">
          <cell r="B323" t="str">
            <v>STUBBINS</v>
          </cell>
        </row>
        <row r="324">
          <cell r="B324" t="str">
            <v>SWINTON</v>
          </cell>
        </row>
        <row r="325">
          <cell r="B325" t="str">
            <v>TAME VALLEY</v>
          </cell>
        </row>
        <row r="326">
          <cell r="B326" t="str">
            <v>TARDY GATE</v>
          </cell>
        </row>
        <row r="327">
          <cell r="B327" t="str">
            <v>TARLETON</v>
          </cell>
        </row>
        <row r="328">
          <cell r="B328" t="str">
            <v>THE HEIGHT</v>
          </cell>
        </row>
        <row r="329">
          <cell r="B329" t="str">
            <v>THORNTON</v>
          </cell>
        </row>
        <row r="330">
          <cell r="B330" t="str">
            <v>TOWNLEY ST</v>
          </cell>
        </row>
        <row r="331">
          <cell r="B331" t="str">
            <v>TRAFFORD</v>
          </cell>
        </row>
        <row r="332">
          <cell r="B332" t="str">
            <v>TRAFFORD PARK NORTH</v>
          </cell>
        </row>
        <row r="333">
          <cell r="B333" t="str">
            <v>TRIMPELL</v>
          </cell>
        </row>
        <row r="334">
          <cell r="B334" t="str">
            <v>TRINITY</v>
          </cell>
        </row>
        <row r="335">
          <cell r="B335" t="str">
            <v>TULKETH</v>
          </cell>
        </row>
        <row r="336">
          <cell r="B336" t="str">
            <v>ULVERSTON</v>
          </cell>
        </row>
        <row r="337">
          <cell r="B337" t="str">
            <v>UNION RD</v>
          </cell>
        </row>
        <row r="338">
          <cell r="B338" t="str">
            <v>UPHOLLAND</v>
          </cell>
        </row>
        <row r="339">
          <cell r="B339" t="str">
            <v>URMSTON</v>
          </cell>
        </row>
        <row r="340">
          <cell r="B340" t="str">
            <v>VICTORIA PARK</v>
          </cell>
        </row>
        <row r="341">
          <cell r="B341" t="str">
            <v>WARBRECK</v>
          </cell>
        </row>
        <row r="342">
          <cell r="B342" t="str">
            <v>WARDLEWORTH</v>
          </cell>
        </row>
        <row r="343">
          <cell r="B343" t="str">
            <v>WARTON</v>
          </cell>
        </row>
        <row r="344">
          <cell r="B344" t="str">
            <v>WATERHEAD</v>
          </cell>
        </row>
        <row r="345">
          <cell r="B345" t="str">
            <v>WATERSWALLOWS</v>
          </cell>
        </row>
        <row r="346">
          <cell r="B346" t="str">
            <v>WEASTE</v>
          </cell>
        </row>
        <row r="347">
          <cell r="B347" t="str">
            <v>WERNETH</v>
          </cell>
        </row>
        <row r="348">
          <cell r="B348" t="str">
            <v>WESLEY PLACE BACUP</v>
          </cell>
        </row>
        <row r="349">
          <cell r="B349" t="str">
            <v>WEST DIDSBURY</v>
          </cell>
        </row>
        <row r="350">
          <cell r="B350" t="str">
            <v>WESTGATE</v>
          </cell>
        </row>
        <row r="351">
          <cell r="B351" t="str">
            <v>WESTHOUGHTON</v>
          </cell>
        </row>
        <row r="352">
          <cell r="B352" t="str">
            <v>WESTLINTON</v>
          </cell>
        </row>
        <row r="353">
          <cell r="B353" t="str">
            <v>WHALLEY</v>
          </cell>
        </row>
        <row r="354">
          <cell r="B354" t="str">
            <v>WHALLEY RANGE</v>
          </cell>
        </row>
        <row r="355">
          <cell r="B355" t="str">
            <v>WHASSET</v>
          </cell>
        </row>
        <row r="356">
          <cell r="B356" t="str">
            <v>WHITTLE LE WOODS</v>
          </cell>
        </row>
        <row r="357">
          <cell r="B357" t="str">
            <v>WHITWORTH</v>
          </cell>
        </row>
        <row r="358">
          <cell r="B358" t="str">
            <v>WIGTON</v>
          </cell>
        </row>
        <row r="359">
          <cell r="B359" t="str">
            <v>WILLOW HEY</v>
          </cell>
        </row>
        <row r="360">
          <cell r="B360" t="str">
            <v>WILLOWBANK</v>
          </cell>
        </row>
        <row r="361">
          <cell r="B361" t="str">
            <v>WILLOWHOLME</v>
          </cell>
        </row>
        <row r="362">
          <cell r="B362" t="str">
            <v>WILMSLOW</v>
          </cell>
        </row>
        <row r="363">
          <cell r="B363" t="str">
            <v>WINDERMERE</v>
          </cell>
        </row>
        <row r="364">
          <cell r="B364" t="str">
            <v>WINIFRED RD</v>
          </cell>
        </row>
        <row r="365">
          <cell r="B365" t="str">
            <v>WITHINGTON</v>
          </cell>
        </row>
        <row r="366">
          <cell r="B366" t="str">
            <v>WITHYFOLD DRIVE</v>
          </cell>
        </row>
        <row r="367">
          <cell r="B367" t="str">
            <v>WOODBINE ST</v>
          </cell>
        </row>
        <row r="368">
          <cell r="B368" t="str">
            <v>WOODFIELD RD</v>
          </cell>
        </row>
        <row r="369">
          <cell r="B369" t="str">
            <v>WOODHILL LANE</v>
          </cell>
        </row>
        <row r="370">
          <cell r="B370" t="str">
            <v>WOODHOUSE PARK</v>
          </cell>
        </row>
        <row r="371">
          <cell r="B371" t="str">
            <v>WOODLEY</v>
          </cell>
        </row>
        <row r="372">
          <cell r="B372" t="str">
            <v>WOOLFOLD</v>
          </cell>
        </row>
        <row r="373">
          <cell r="B373" t="str">
            <v>WORDSWORTH ST</v>
          </cell>
        </row>
        <row r="374">
          <cell r="B374" t="str">
            <v>WORSLEY MESNES</v>
          </cell>
        </row>
        <row r="375">
          <cell r="B375" t="str">
            <v>WRIGHTINGTON</v>
          </cell>
        </row>
        <row r="376">
          <cell r="B376" t="str">
            <v>YEALAND</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L @ Primaries"/>
      <sheetName val="FL @ BSP"/>
      <sheetName val="FirmCapData_MD"/>
      <sheetName val="Maximum Demand"/>
      <sheetName val="Min Demand"/>
    </sheetNames>
    <sheetDataSet>
      <sheetData sheetId="0"/>
      <sheetData sheetId="1">
        <row r="4">
          <cell r="B4" t="str">
            <v>Albion St</v>
          </cell>
          <cell r="C4" t="str">
            <v>ALBION ST</v>
          </cell>
          <cell r="D4">
            <v>6.6</v>
          </cell>
          <cell r="E4">
            <v>54.75</v>
          </cell>
          <cell r="F4">
            <v>21.9</v>
          </cell>
          <cell r="G4">
            <v>0.66960485415170756</v>
          </cell>
          <cell r="H4">
            <v>0.58979397600903893</v>
          </cell>
          <cell r="I4">
            <v>12.913</v>
          </cell>
          <cell r="J4">
            <v>36.651000000000003</v>
          </cell>
          <cell r="K4">
            <v>3.4075980000000117E-2</v>
          </cell>
          <cell r="L4">
            <v>5.7980679999971585E-3</v>
          </cell>
          <cell r="M4">
            <v>12.916488074597952</v>
          </cell>
          <cell r="N4">
            <v>36.66086576480599</v>
          </cell>
          <cell r="O4">
            <v>8.2967662000000164E-2</v>
          </cell>
          <cell r="P4">
            <v>1.0977759999999392E-2</v>
          </cell>
          <cell r="Q4">
            <v>12.92121809313346</v>
          </cell>
          <cell r="R4">
            <v>36.674244277532374</v>
          </cell>
          <cell r="S4">
            <v>0.14913665200000015</v>
          </cell>
          <cell r="T4">
            <v>1.5909896000003698E-2</v>
          </cell>
          <cell r="U4">
            <v>12.927437828623731</v>
          </cell>
          <cell r="V4">
            <v>36.691836346101802</v>
          </cell>
          <cell r="W4">
            <v>0.2383711770000001</v>
          </cell>
          <cell r="X4">
            <v>6.1891704000002434E-2</v>
          </cell>
          <cell r="Y4">
            <v>12.939266190177728</v>
          </cell>
          <cell r="Z4">
            <v>36.72529200476243</v>
          </cell>
          <cell r="AA4">
            <v>0.36278942600000019</v>
          </cell>
          <cell r="AB4">
            <v>0.10773296800000054</v>
          </cell>
          <cell r="AC4">
            <v>12.954160034975098</v>
          </cell>
          <cell r="AD4">
            <v>36.767418159379076</v>
          </cell>
          <cell r="AE4">
            <v>0.52211517800000018</v>
          </cell>
          <cell r="AF4">
            <v>0.15400037600000438</v>
          </cell>
          <cell r="AG4">
            <v>12.972144772288667</v>
          </cell>
          <cell r="AH4">
            <v>36.818286678228205</v>
          </cell>
          <cell r="AI4">
            <v>0.7249552560000001</v>
          </cell>
          <cell r="AJ4">
            <v>0.19948871999999795</v>
          </cell>
          <cell r="AK4">
            <v>12.993867875514292</v>
          </cell>
          <cell r="AL4">
            <v>36.879728892625224</v>
          </cell>
          <cell r="AM4">
            <v>0.96925817700000017</v>
          </cell>
          <cell r="AN4">
            <v>0.24537073600000525</v>
          </cell>
          <cell r="AO4">
            <v>13.01925247422516</v>
          </cell>
          <cell r="AP4">
            <v>36.951527380169843</v>
          </cell>
          <cell r="AQ4">
            <v>1.2443330510000001</v>
          </cell>
          <cell r="AR4">
            <v>0.29091600799999817</v>
          </cell>
          <cell r="AS4">
            <v>13.047299463255571</v>
          </cell>
          <cell r="AT4">
            <v>37.030856244710918</v>
          </cell>
          <cell r="AU4">
            <v>12.923</v>
          </cell>
          <cell r="AV4">
            <v>37.052999999999997</v>
          </cell>
          <cell r="AW4">
            <v>1.5627145010000001</v>
          </cell>
          <cell r="AX4">
            <v>0.33603302799999746</v>
          </cell>
          <cell r="AY4">
            <v>13.089097332877467</v>
          </cell>
          <cell r="AZ4">
            <v>37.522794201658627</v>
          </cell>
          <cell r="BA4">
            <v>3.6405598980000002</v>
          </cell>
          <cell r="BB4">
            <v>0.44336352000000545</v>
          </cell>
          <cell r="BC4">
            <v>13.280250649201836</v>
          </cell>
          <cell r="BD4">
            <v>38.063457426535656</v>
          </cell>
          <cell r="BE4">
            <v>12.936</v>
          </cell>
          <cell r="BF4">
            <v>37.445</v>
          </cell>
          <cell r="BG4">
            <v>5.9983402555800005</v>
          </cell>
          <cell r="BH4">
            <v>-0.37195316000001455</v>
          </cell>
          <cell r="BI4">
            <v>13.428181227908809</v>
          </cell>
          <cell r="BJ4">
            <v>38.83709873530816</v>
          </cell>
          <cell r="BK4">
            <v>8.0801910307782006</v>
          </cell>
          <cell r="BL4">
            <v>-4.9935448999999998</v>
          </cell>
          <cell r="BM4">
            <v>13.206011511287562</v>
          </cell>
          <cell r="BN4">
            <v>38.208707882519455</v>
          </cell>
          <cell r="BO4">
            <v>12.845000000000001</v>
          </cell>
          <cell r="BP4">
            <v>37.54</v>
          </cell>
          <cell r="BQ4">
            <v>9.6629629931779988</v>
          </cell>
          <cell r="BR4">
            <v>-12.837063064000006</v>
          </cell>
          <cell r="BS4">
            <v>12.567338252981228</v>
          </cell>
          <cell r="BT4">
            <v>36.754653983227691</v>
          </cell>
        </row>
        <row r="5">
          <cell r="B5" t="str">
            <v>Alderley &amp; Chelford</v>
          </cell>
          <cell r="C5" t="str">
            <v>ALDERLEY</v>
          </cell>
          <cell r="D5">
            <v>11</v>
          </cell>
          <cell r="E5">
            <v>33.405000000000001</v>
          </cell>
          <cell r="F5">
            <v>13.1</v>
          </cell>
          <cell r="G5">
            <v>0.85522787457476401</v>
          </cell>
          <cell r="H5">
            <v>0.76297868410166059</v>
          </cell>
          <cell r="I5">
            <v>9.9939999999999998</v>
          </cell>
          <cell r="J5">
            <v>28.565999999999999</v>
          </cell>
          <cell r="K5">
            <v>1.7558890999999965E-2</v>
          </cell>
          <cell r="L5">
            <v>1.8892319999999074E-3</v>
          </cell>
          <cell r="M5">
            <v>9.9950207617317535</v>
          </cell>
          <cell r="N5">
            <v>28.568887150169992</v>
          </cell>
          <cell r="O5">
            <v>4.214646199999994E-2</v>
          </cell>
          <cell r="P5">
            <v>3.6399279999983492E-3</v>
          </cell>
          <cell r="Q5">
            <v>9.9964031622356107</v>
          </cell>
          <cell r="R5">
            <v>28.572797169252368</v>
          </cell>
          <cell r="S5">
            <v>1.7558890999999965E-2</v>
          </cell>
          <cell r="T5">
            <v>5.3563319999945236E-3</v>
          </cell>
          <cell r="U5">
            <v>9.995202737287963</v>
          </cell>
          <cell r="V5">
            <v>28.569401854769215</v>
          </cell>
          <cell r="W5">
            <v>0.12111490799999991</v>
          </cell>
          <cell r="X5">
            <v>7.4685300000002286E-2</v>
          </cell>
          <cell r="Y5">
            <v>10.004276845708745</v>
          </cell>
          <cell r="Z5">
            <v>28.595067309159443</v>
          </cell>
          <cell r="AA5">
            <v>0.18387467899999987</v>
          </cell>
          <cell r="AB5">
            <v>0.14400062400000024</v>
          </cell>
          <cell r="AC5">
            <v>10.011208990404334</v>
          </cell>
          <cell r="AD5">
            <v>28.614674375249116</v>
          </cell>
          <cell r="AE5">
            <v>0.26255053299999986</v>
          </cell>
          <cell r="AF5">
            <v>0.21351067199999818</v>
          </cell>
          <cell r="AG5">
            <v>10.018986733168862</v>
          </cell>
          <cell r="AH5">
            <v>28.636673153853604</v>
          </cell>
          <cell r="AI5">
            <v>0.35971562299999993</v>
          </cell>
          <cell r="AJ5">
            <v>0.28275274399999972</v>
          </cell>
          <cell r="AK5">
            <v>10.027720844057569</v>
          </cell>
          <cell r="AL5">
            <v>28.661376950001767</v>
          </cell>
          <cell r="AM5">
            <v>0.47417685099999984</v>
          </cell>
          <cell r="AN5">
            <v>0.35217399200000088</v>
          </cell>
          <cell r="AO5">
            <v>10.037372171059193</v>
          </cell>
          <cell r="AP5">
            <v>28.688675025082954</v>
          </cell>
          <cell r="AQ5">
            <v>0.60139550099999994</v>
          </cell>
          <cell r="AR5">
            <v>0.42148955200000415</v>
          </cell>
          <cell r="AS5">
            <v>10.047687541881782</v>
          </cell>
          <cell r="AT5">
            <v>28.717851299719378</v>
          </cell>
          <cell r="AU5">
            <v>9.9949999999999992</v>
          </cell>
          <cell r="AV5">
            <v>28.584</v>
          </cell>
          <cell r="AW5">
            <v>0.73863894399999996</v>
          </cell>
          <cell r="AX5">
            <v>0.49065503199999938</v>
          </cell>
          <cell r="AY5">
            <v>10.059521200723344</v>
          </cell>
          <cell r="AZ5">
            <v>28.766493514247099</v>
          </cell>
          <cell r="BA5">
            <v>1.6069664719999999</v>
          </cell>
          <cell r="BB5">
            <v>0.65953156799999846</v>
          </cell>
          <cell r="BC5">
            <v>10.113960295773795</v>
          </cell>
          <cell r="BD5">
            <v>28.920470527334434</v>
          </cell>
          <cell r="BE5">
            <v>9.9979999999999993</v>
          </cell>
          <cell r="BF5">
            <v>28.628</v>
          </cell>
          <cell r="BG5">
            <v>2.6613511683</v>
          </cell>
          <cell r="BH5">
            <v>-0.69749993600000693</v>
          </cell>
          <cell r="BI5">
            <v>10.101075457965161</v>
          </cell>
          <cell r="BJ5">
            <v>28.9195414212043</v>
          </cell>
          <cell r="BK5">
            <v>3.6654139977739999</v>
          </cell>
          <cell r="BL5">
            <v>-7.5071447919999983</v>
          </cell>
          <cell r="BM5">
            <v>9.7963614265272305</v>
          </cell>
          <cell r="BN5">
            <v>28.057679989394494</v>
          </cell>
          <cell r="BO5">
            <v>9.9990000000000006</v>
          </cell>
          <cell r="BP5">
            <v>28.646000000000001</v>
          </cell>
          <cell r="BQ5">
            <v>4.4785111011299996</v>
          </cell>
          <cell r="BR5">
            <v>-18.159118604000003</v>
          </cell>
          <cell r="BS5">
            <v>9.2809543250491267</v>
          </cell>
          <cell r="BT5">
            <v>26.615060136162263</v>
          </cell>
        </row>
        <row r="6">
          <cell r="B6" t="str">
            <v>Alston</v>
          </cell>
          <cell r="C6" t="str">
            <v>ALSTON</v>
          </cell>
          <cell r="D6">
            <v>11</v>
          </cell>
          <cell r="E6">
            <v>33.405000000000001</v>
          </cell>
          <cell r="F6">
            <v>13.1</v>
          </cell>
          <cell r="G6">
            <v>0.10527590626066016</v>
          </cell>
          <cell r="H6">
            <v>0.10592486761686705</v>
          </cell>
          <cell r="I6">
            <v>1.387</v>
          </cell>
          <cell r="J6">
            <v>3.5150000000000001</v>
          </cell>
          <cell r="K6">
            <v>1.1590324999999957E-2</v>
          </cell>
          <cell r="L6">
            <v>1.4158880000003649E-4</v>
          </cell>
          <cell r="M6">
            <v>1.3876157657809582</v>
          </cell>
          <cell r="N6">
            <v>3.5167416486373528</v>
          </cell>
          <cell r="O6">
            <v>2.7471371000000022E-2</v>
          </cell>
          <cell r="P6">
            <v>2.9011639999998451E-4</v>
          </cell>
          <cell r="Q6">
            <v>1.388457100202136</v>
          </cell>
          <cell r="R6">
            <v>3.5191213017351943</v>
          </cell>
          <cell r="S6">
            <v>1.1590324999999957E-2</v>
          </cell>
          <cell r="T6">
            <v>4.5025920000041353E-4</v>
          </cell>
          <cell r="U6">
            <v>1.38763196677537</v>
          </cell>
          <cell r="V6">
            <v>3.516787471969395</v>
          </cell>
          <cell r="W6">
            <v>7.6565299999999947E-2</v>
          </cell>
          <cell r="X6">
            <v>1.9585327199999281E-2</v>
          </cell>
          <cell r="Y6">
            <v>1.3920465991360611</v>
          </cell>
          <cell r="Z6">
            <v>3.5292739378841556</v>
          </cell>
          <cell r="AA6">
            <v>0.11444877099999995</v>
          </cell>
          <cell r="AB6">
            <v>3.8731075199999854E-2</v>
          </cell>
          <cell r="AC6">
            <v>1.3950398568579996</v>
          </cell>
          <cell r="AD6">
            <v>3.5377401492162428</v>
          </cell>
          <cell r="AE6">
            <v>0.16134324099999997</v>
          </cell>
          <cell r="AF6">
            <v>5.7908759199999604E-2</v>
          </cell>
          <cell r="AG6">
            <v>1.3985077455759849</v>
          </cell>
          <cell r="AH6">
            <v>3.5475488197317939</v>
          </cell>
          <cell r="AI6">
            <v>0.21865359299999998</v>
          </cell>
          <cell r="AJ6">
            <v>7.7068367200000321E-2</v>
          </cell>
          <cell r="AK6">
            <v>1.4025213775751595</v>
          </cell>
          <cell r="AL6">
            <v>3.5589010853470082</v>
          </cell>
          <cell r="AM6">
            <v>0.28563017099999999</v>
          </cell>
          <cell r="AN6">
            <v>9.6256591199999963E-2</v>
          </cell>
          <cell r="AO6">
            <v>1.4070438568141932</v>
          </cell>
          <cell r="AP6">
            <v>3.5716925882977928</v>
          </cell>
          <cell r="AQ6">
            <v>0.35967270699999998</v>
          </cell>
          <cell r="AR6">
            <v>0.11544004320000001</v>
          </cell>
          <cell r="AS6">
            <v>1.4119369522021268</v>
          </cell>
          <cell r="AT6">
            <v>3.5855323520169944</v>
          </cell>
          <cell r="AU6">
            <v>1.387</v>
          </cell>
          <cell r="AV6">
            <v>3.5150000000000001</v>
          </cell>
          <cell r="AW6">
            <v>0.43942201600000008</v>
          </cell>
          <cell r="AX6">
            <v>0.13461132720000046</v>
          </cell>
          <cell r="AY6">
            <v>1.4171289368382129</v>
          </cell>
          <cell r="AZ6">
            <v>3.6002175021929661</v>
          </cell>
          <cell r="BA6">
            <v>0.93827661800000006</v>
          </cell>
          <cell r="BB6">
            <v>0.22961165920000104</v>
          </cell>
          <cell r="BC6">
            <v>1.4482982373840754</v>
          </cell>
          <cell r="BD6">
            <v>3.6883775973162498</v>
          </cell>
          <cell r="BE6">
            <v>1.391</v>
          </cell>
          <cell r="BF6">
            <v>3.7040000000000002</v>
          </cell>
          <cell r="BG6">
            <v>1.5352205695999999</v>
          </cell>
          <cell r="BH6">
            <v>0.24857117519999994</v>
          </cell>
          <cell r="BI6">
            <v>1.484624785821683</v>
          </cell>
          <cell r="BJ6">
            <v>3.9688108837666007</v>
          </cell>
          <cell r="BK6">
            <v>2.0986105709789999</v>
          </cell>
          <cell r="BL6">
            <v>0.24857117519999905</v>
          </cell>
          <cell r="BM6">
            <v>1.5141950920903111</v>
          </cell>
          <cell r="BN6">
            <v>4.0524483401038403</v>
          </cell>
          <cell r="BO6">
            <v>1.393</v>
          </cell>
          <cell r="BP6">
            <v>3.8079999999999998</v>
          </cell>
          <cell r="BQ6">
            <v>2.5531395628190001</v>
          </cell>
          <cell r="BR6">
            <v>0.24857117520000083</v>
          </cell>
          <cell r="BS6">
            <v>1.5400516771624304</v>
          </cell>
          <cell r="BT6">
            <v>4.2239249524256381</v>
          </cell>
        </row>
        <row r="7">
          <cell r="B7" t="str">
            <v>Ambleside</v>
          </cell>
          <cell r="C7" t="str">
            <v>AMBLESIDE</v>
          </cell>
          <cell r="D7">
            <v>11</v>
          </cell>
          <cell r="E7">
            <v>33.405000000000001</v>
          </cell>
          <cell r="F7">
            <v>13.1</v>
          </cell>
          <cell r="G7">
            <v>0.42659278163894793</v>
          </cell>
          <cell r="H7">
            <v>0.42655148402858006</v>
          </cell>
          <cell r="I7">
            <v>5.5869999999999997</v>
          </cell>
          <cell r="J7">
            <v>14.247999999999999</v>
          </cell>
          <cell r="K7">
            <v>1.5182129999999905E-2</v>
          </cell>
          <cell r="L7">
            <v>5.2557640000028272E-4</v>
          </cell>
          <cell r="M7">
            <v>5.5878244407743987</v>
          </cell>
          <cell r="N7">
            <v>14.250331870649056</v>
          </cell>
          <cell r="O7">
            <v>3.6470560999999901E-2</v>
          </cell>
          <cell r="P7">
            <v>1.0929043999992061E-3</v>
          </cell>
          <cell r="Q7">
            <v>5.5889715706236709</v>
          </cell>
          <cell r="R7">
            <v>14.253576443830344</v>
          </cell>
          <cell r="S7">
            <v>1.5182129999999905E-2</v>
          </cell>
          <cell r="T7">
            <v>1.7148683999996805E-3</v>
          </cell>
          <cell r="U7">
            <v>5.5878868624158846</v>
          </cell>
          <cell r="V7">
            <v>14.250508425713006</v>
          </cell>
          <cell r="W7">
            <v>0.10357366099999998</v>
          </cell>
          <cell r="X7">
            <v>7.7789140400000623E-2</v>
          </cell>
          <cell r="Y7">
            <v>5.596519078382661</v>
          </cell>
          <cell r="Z7">
            <v>14.274924019500103</v>
          </cell>
          <cell r="AA7">
            <v>0.15648270999999991</v>
          </cell>
          <cell r="AB7">
            <v>0.15391060840000037</v>
          </cell>
          <cell r="AC7">
            <v>5.6032914241757181</v>
          </cell>
          <cell r="AD7">
            <v>14.294079106039346</v>
          </cell>
          <cell r="AE7">
            <v>0.22308940700000002</v>
          </cell>
          <cell r="AF7">
            <v>0.23016537239999924</v>
          </cell>
          <cell r="AG7">
            <v>5.6107897062634606</v>
          </cell>
          <cell r="AH7">
            <v>14.315287450485318</v>
          </cell>
          <cell r="AI7">
            <v>0.30600728399999988</v>
          </cell>
          <cell r="AJ7">
            <v>0.30634732839999979</v>
          </cell>
          <cell r="AK7">
            <v>5.6191402818462404</v>
          </cell>
          <cell r="AL7">
            <v>14.338906444970894</v>
          </cell>
          <cell r="AM7">
            <v>0.40418040099999997</v>
          </cell>
          <cell r="AN7">
            <v>0.38264914839999964</v>
          </cell>
          <cell r="AO7">
            <v>5.6282978411047671</v>
          </cell>
          <cell r="AP7">
            <v>14.364807933974182</v>
          </cell>
          <cell r="AQ7">
            <v>0.51362651800000003</v>
          </cell>
          <cell r="AR7">
            <v>0.45893322040000006</v>
          </cell>
          <cell r="AS7">
            <v>5.6380461478880211</v>
          </cell>
          <cell r="AT7">
            <v>14.392380309300284</v>
          </cell>
          <cell r="AU7">
            <v>5.593</v>
          </cell>
          <cell r="AV7">
            <v>14.46</v>
          </cell>
          <cell r="AW7">
            <v>0.63592001899999995</v>
          </cell>
          <cell r="AX7">
            <v>0.53516836439999915</v>
          </cell>
          <cell r="AY7">
            <v>5.6544661994000753</v>
          </cell>
          <cell r="AZ7">
            <v>14.633852665638234</v>
          </cell>
          <cell r="BA7">
            <v>1.4186905219999999</v>
          </cell>
          <cell r="BB7">
            <v>0.91004689639999947</v>
          </cell>
          <cell r="BC7">
            <v>5.7152270159441088</v>
          </cell>
          <cell r="BD7">
            <v>14.805710207273103</v>
          </cell>
          <cell r="BE7">
            <v>5.5330000000000004</v>
          </cell>
          <cell r="BF7">
            <v>14.537000000000001</v>
          </cell>
          <cell r="BG7">
            <v>2.3468237303999997</v>
          </cell>
          <cell r="BH7">
            <v>0.97510658839999875</v>
          </cell>
          <cell r="BI7">
            <v>5.7073561239807606</v>
          </cell>
          <cell r="BJ7">
            <v>15.030153590432791</v>
          </cell>
          <cell r="BK7">
            <v>3.2190928918979997</v>
          </cell>
          <cell r="BL7">
            <v>0.85570178839999889</v>
          </cell>
          <cell r="BM7">
            <v>5.7468712550511372</v>
          </cell>
          <cell r="BN7">
            <v>15.141919258990146</v>
          </cell>
          <cell r="BO7">
            <v>5.5380000000000003</v>
          </cell>
          <cell r="BP7">
            <v>14.753</v>
          </cell>
          <cell r="BQ7">
            <v>3.9264466421729995</v>
          </cell>
          <cell r="BR7">
            <v>0.84429698839999778</v>
          </cell>
          <cell r="BS7">
            <v>5.7883991017587286</v>
          </cell>
          <cell r="BT7">
            <v>15.461235611426469</v>
          </cell>
        </row>
        <row r="8">
          <cell r="B8" t="str">
            <v>Ancoats North T11 &amp; T12</v>
          </cell>
          <cell r="C8" t="str">
            <v>ANCOATS NORTH T11 &amp; T12</v>
          </cell>
          <cell r="D8">
            <v>6.6</v>
          </cell>
          <cell r="E8">
            <v>50</v>
          </cell>
          <cell r="F8">
            <v>20</v>
          </cell>
          <cell r="G8">
            <v>0.83288927159231474</v>
          </cell>
          <cell r="H8">
            <v>0.69892890568536647</v>
          </cell>
          <cell r="I8">
            <v>13.977</v>
          </cell>
          <cell r="J8">
            <v>41.64</v>
          </cell>
          <cell r="K8">
            <v>1.7786285000000124E-2</v>
          </cell>
          <cell r="L8">
            <v>2.5397760000034353E-4</v>
          </cell>
          <cell r="M8">
            <v>13.978578113707329</v>
          </cell>
          <cell r="N8">
            <v>41.644463579615739</v>
          </cell>
          <cell r="O8">
            <v>4.2813454999999889E-2</v>
          </cell>
          <cell r="P8">
            <v>5.2778799999986248E-4</v>
          </cell>
          <cell r="Q8">
            <v>13.98079137550198</v>
          </cell>
          <cell r="R8">
            <v>41.650723629309894</v>
          </cell>
          <cell r="S8">
            <v>1.7786285000000124E-2</v>
          </cell>
          <cell r="T8">
            <v>8.256200000000824E-4</v>
          </cell>
          <cell r="U8">
            <v>13.97862811944877</v>
          </cell>
          <cell r="V8">
            <v>41.644605017211227</v>
          </cell>
          <cell r="W8">
            <v>0.12022003319999985</v>
          </cell>
          <cell r="X8">
            <v>8.4067507999999957E-2</v>
          </cell>
          <cell r="Y8">
            <v>13.994870525288471</v>
          </cell>
          <cell r="Z8">
            <v>41.690545478459377</v>
          </cell>
          <cell r="AA8">
            <v>0.18082053589999991</v>
          </cell>
          <cell r="AB8">
            <v>0.16732769199999931</v>
          </cell>
          <cell r="AC8">
            <v>14.007455071681205</v>
          </cell>
          <cell r="AD8">
            <v>41.726139950829214</v>
          </cell>
          <cell r="AE8">
            <v>0.25759871799999989</v>
          </cell>
          <cell r="AF8">
            <v>0.25064856800000035</v>
          </cell>
          <cell r="AG8">
            <v>14.021460107179848</v>
          </cell>
          <cell r="AH8">
            <v>41.765752173116603</v>
          </cell>
          <cell r="AI8">
            <v>0.35438830999999982</v>
          </cell>
          <cell r="AJ8">
            <v>0.33392694000000001</v>
          </cell>
          <cell r="AK8">
            <v>14.037211968920428</v>
          </cell>
          <cell r="AL8">
            <v>41.810305166128913</v>
          </cell>
          <cell r="AM8">
            <v>0.47009169399999995</v>
          </cell>
          <cell r="AN8">
            <v>0.41726060800000075</v>
          </cell>
          <cell r="AO8">
            <v>14.054623195519051</v>
          </cell>
          <cell r="AP8">
            <v>41.859551551715562</v>
          </cell>
          <cell r="AQ8">
            <v>0.59976805699999991</v>
          </cell>
          <cell r="AR8">
            <v>0.50058308400000007</v>
          </cell>
          <cell r="AS8">
            <v>14.073255761736283</v>
          </cell>
          <cell r="AT8">
            <v>41.912252407408005</v>
          </cell>
          <cell r="AU8">
            <v>13.988</v>
          </cell>
          <cell r="AV8">
            <v>42.021000000000001</v>
          </cell>
          <cell r="AW8">
            <v>0.75020279099999998</v>
          </cell>
          <cell r="AX8">
            <v>0.58388040000000041</v>
          </cell>
          <cell r="AY8">
            <v>14.104702013552304</v>
          </cell>
          <cell r="AZ8">
            <v>42.351083140643837</v>
          </cell>
          <cell r="BA8">
            <v>1.7316157516000001</v>
          </cell>
          <cell r="BB8">
            <v>0.99883079199999925</v>
          </cell>
          <cell r="BC8">
            <v>14.226852128326566</v>
          </cell>
          <cell r="BD8">
            <v>42.696575838562218</v>
          </cell>
          <cell r="BE8">
            <v>13.917</v>
          </cell>
          <cell r="BF8">
            <v>42.481999999999999</v>
          </cell>
          <cell r="BG8">
            <v>2.8519975939630005</v>
          </cell>
          <cell r="BH8">
            <v>1.0817446639999999</v>
          </cell>
          <cell r="BI8">
            <v>14.261113204781447</v>
          </cell>
          <cell r="BJ8">
            <v>43.455299122387181</v>
          </cell>
          <cell r="BK8">
            <v>3.87469135555</v>
          </cell>
          <cell r="BL8">
            <v>1.0817446640000035</v>
          </cell>
          <cell r="BM8">
            <v>14.350575707592174</v>
          </cell>
          <cell r="BN8">
            <v>43.708337291984726</v>
          </cell>
          <cell r="BO8">
            <v>13.928000000000001</v>
          </cell>
          <cell r="BP8">
            <v>42.847999999999999</v>
          </cell>
          <cell r="BQ8">
            <v>4.695051027490301</v>
          </cell>
          <cell r="BR8">
            <v>1.0817446640000017</v>
          </cell>
          <cell r="BS8">
            <v>14.433338567808395</v>
          </cell>
          <cell r="BT8">
            <v>44.27731331236965</v>
          </cell>
        </row>
        <row r="9">
          <cell r="B9" t="str">
            <v>Ancoats North T14</v>
          </cell>
          <cell r="C9" t="str">
            <v>ANCOATS NORTH T14</v>
          </cell>
          <cell r="D9">
            <v>6.6</v>
          </cell>
          <cell r="E9">
            <v>50</v>
          </cell>
          <cell r="F9">
            <v>20</v>
          </cell>
          <cell r="G9">
            <v>0.45517443987368467</v>
          </cell>
          <cell r="H9">
            <v>0.38308044083528203</v>
          </cell>
          <cell r="I9">
            <v>7.6609999999999996</v>
          </cell>
          <cell r="J9">
            <v>22.757000000000001</v>
          </cell>
          <cell r="K9">
            <v>6.9164789999999754E-3</v>
          </cell>
          <cell r="L9">
            <v>4.3230680000005961E-5</v>
          </cell>
          <cell r="M9">
            <v>7.6616088167056402</v>
          </cell>
          <cell r="N9">
            <v>22.758721993684233</v>
          </cell>
          <cell r="O9">
            <v>1.6229566099999981E-2</v>
          </cell>
          <cell r="P9">
            <v>0.54008719668000005</v>
          </cell>
          <cell r="Q9">
            <v>7.709665095870565</v>
          </cell>
          <cell r="R9">
            <v>22.894645677188684</v>
          </cell>
          <cell r="S9">
            <v>6.9164789999999754E-3</v>
          </cell>
          <cell r="T9">
            <v>0.54013324988</v>
          </cell>
          <cell r="U9">
            <v>7.7088544406407538</v>
          </cell>
          <cell r="V9">
            <v>22.892352797947868</v>
          </cell>
          <cell r="W9">
            <v>4.3358997479999994E-2</v>
          </cell>
          <cell r="X9">
            <v>0.61103131787999998</v>
          </cell>
          <cell r="Y9">
            <v>7.718244306776997</v>
          </cell>
          <cell r="Z9">
            <v>22.918911350025351</v>
          </cell>
          <cell r="AA9">
            <v>6.3442986699999981E-2</v>
          </cell>
          <cell r="AB9">
            <v>0.68193105028000001</v>
          </cell>
          <cell r="AC9">
            <v>7.7262033183177818</v>
          </cell>
          <cell r="AD9">
            <v>22.941422834153474</v>
          </cell>
          <cell r="AE9">
            <v>8.8103606899999964E-2</v>
          </cell>
          <cell r="AF9">
            <v>0.75283841468000001</v>
          </cell>
          <cell r="AG9">
            <v>7.7345633488684964</v>
          </cell>
          <cell r="AH9">
            <v>22.965068571326825</v>
          </cell>
          <cell r="AI9">
            <v>0.1182262811</v>
          </cell>
          <cell r="AJ9">
            <v>0.82373921867999988</v>
          </cell>
          <cell r="AK9">
            <v>7.7434006113432305</v>
          </cell>
          <cell r="AL9">
            <v>22.990064124218865</v>
          </cell>
          <cell r="AM9">
            <v>0.15336645350000006</v>
          </cell>
          <cell r="AN9">
            <v>0.89464698347999971</v>
          </cell>
          <cell r="AO9">
            <v>7.7526773999931429</v>
          </cell>
          <cell r="AP9">
            <v>23.016302844866814</v>
          </cell>
          <cell r="AQ9">
            <v>0.19214850010000006</v>
          </cell>
          <cell r="AR9">
            <v>0.96555277547999996</v>
          </cell>
          <cell r="AS9">
            <v>7.7622725974389821</v>
          </cell>
          <cell r="AT9">
            <v>23.043442161589923</v>
          </cell>
          <cell r="AU9">
            <v>7.67</v>
          </cell>
          <cell r="AV9">
            <v>23.085999999999999</v>
          </cell>
          <cell r="AW9">
            <v>0.23678604220000005</v>
          </cell>
          <cell r="AX9">
            <v>1.0364548674799998</v>
          </cell>
          <cell r="AY9">
            <v>7.7813796942343929</v>
          </cell>
          <cell r="AZ9">
            <v>23.401029348318492</v>
          </cell>
          <cell r="BA9">
            <v>0.5255091756200001</v>
          </cell>
          <cell r="BB9">
            <v>1.3907508954800005</v>
          </cell>
          <cell r="BC9">
            <v>7.8376292830131691</v>
          </cell>
          <cell r="BD9">
            <v>23.560127210976201</v>
          </cell>
          <cell r="BE9">
            <v>7.68</v>
          </cell>
          <cell r="BF9">
            <v>23.436</v>
          </cell>
          <cell r="BG9">
            <v>0.86279133199400015</v>
          </cell>
          <cell r="BH9">
            <v>1.4602643994799998</v>
          </cell>
          <cell r="BI9">
            <v>7.8832146745316694</v>
          </cell>
          <cell r="BJ9">
            <v>24.010777897591844</v>
          </cell>
          <cell r="BK9">
            <v>1.1992396273487003</v>
          </cell>
          <cell r="BL9">
            <v>1.3163712474799993</v>
          </cell>
          <cell r="BM9">
            <v>7.9000588811755605</v>
          </cell>
          <cell r="BN9">
            <v>24.058420508558253</v>
          </cell>
          <cell r="BO9">
            <v>7.6539999999999999</v>
          </cell>
          <cell r="BP9">
            <v>23.527000000000001</v>
          </cell>
          <cell r="BQ9">
            <v>1.5029861849185002</v>
          </cell>
          <cell r="BR9">
            <v>0.9313121674799989</v>
          </cell>
          <cell r="BS9">
            <v>7.8669458801583536</v>
          </cell>
          <cell r="BT9">
            <v>24.129301903542842</v>
          </cell>
        </row>
        <row r="10">
          <cell r="B10" t="str">
            <v>Annie Pit</v>
          </cell>
          <cell r="C10" t="str">
            <v>ANNIE PIT</v>
          </cell>
          <cell r="D10">
            <v>11</v>
          </cell>
          <cell r="E10">
            <v>33.405000000000001</v>
          </cell>
          <cell r="F10">
            <v>13.1</v>
          </cell>
          <cell r="G10">
            <v>0.77497670801694041</v>
          </cell>
          <cell r="H10">
            <v>0.63090554942874821</v>
          </cell>
          <cell r="I10">
            <v>8.2620000000000005</v>
          </cell>
          <cell r="J10">
            <v>25.88</v>
          </cell>
          <cell r="K10">
            <v>4.8870632999999719E-2</v>
          </cell>
          <cell r="L10">
            <v>5.6710799999990513E-3</v>
          </cell>
          <cell r="M10">
            <v>8.2648626975166017</v>
          </cell>
          <cell r="N10">
            <v>25.888096931305896</v>
          </cell>
          <cell r="O10">
            <v>0.11701919499999969</v>
          </cell>
          <cell r="P10">
            <v>1.0773092000000872E-2</v>
          </cell>
          <cell r="Q10">
            <v>8.26870735557271</v>
          </cell>
          <cell r="R10">
            <v>25.898971266437169</v>
          </cell>
          <cell r="S10">
            <v>4.8870632999999719E-2</v>
          </cell>
          <cell r="T10">
            <v>1.5660291999999743E-2</v>
          </cell>
          <cell r="U10">
            <v>8.2653869951745289</v>
          </cell>
          <cell r="V10">
            <v>25.889579869023017</v>
          </cell>
          <cell r="W10">
            <v>0.3296633089999994</v>
          </cell>
          <cell r="X10">
            <v>0.11314970000000102</v>
          </cell>
          <cell r="Y10">
            <v>8.2852416554497115</v>
          </cell>
          <cell r="Z10">
            <v>25.945737328697966</v>
          </cell>
          <cell r="AA10">
            <v>0.49605194299999988</v>
          </cell>
          <cell r="AB10">
            <v>0.21052170799999459</v>
          </cell>
          <cell r="AC10">
            <v>8.299085498873378</v>
          </cell>
          <cell r="AD10">
            <v>25.984893630948203</v>
          </cell>
          <cell r="AE10">
            <v>0.70493360599999999</v>
          </cell>
          <cell r="AF10">
            <v>0.30834649599999864</v>
          </cell>
          <cell r="AG10">
            <v>8.3151834126958359</v>
          </cell>
          <cell r="AH10">
            <v>26.030425407055471</v>
          </cell>
          <cell r="AI10">
            <v>0.96479963900000021</v>
          </cell>
          <cell r="AJ10">
            <v>0.4054017440000024</v>
          </cell>
          <cell r="AK10">
            <v>8.3339169215744597</v>
          </cell>
          <cell r="AL10">
            <v>26.083411771709443</v>
          </cell>
          <cell r="AM10">
            <v>1.2726318320000001</v>
          </cell>
          <cell r="AN10">
            <v>0.50287489200000124</v>
          </cell>
          <cell r="AO10">
            <v>8.3551899350044909</v>
          </cell>
          <cell r="AP10">
            <v>26.143580939920032</v>
          </cell>
          <cell r="AQ10">
            <v>1.615766689</v>
          </cell>
          <cell r="AR10">
            <v>0.60002041600001021</v>
          </cell>
          <cell r="AS10">
            <v>8.3782986619580608</v>
          </cell>
          <cell r="AT10">
            <v>26.208942290053862</v>
          </cell>
          <cell r="AU10">
            <v>8.2720000000000002</v>
          </cell>
          <cell r="AV10">
            <v>26.236000000000001</v>
          </cell>
          <cell r="AW10">
            <v>1.9985581149999998</v>
          </cell>
          <cell r="AX10">
            <v>0.69673997599999637</v>
          </cell>
          <cell r="AY10">
            <v>8.4134664616713764</v>
          </cell>
          <cell r="AZ10">
            <v>26.636127577433186</v>
          </cell>
          <cell r="BA10">
            <v>4.4483570009999998</v>
          </cell>
          <cell r="BB10">
            <v>0.59489858400000273</v>
          </cell>
          <cell r="BC10">
            <v>8.5367022699628947</v>
          </cell>
          <cell r="BD10">
            <v>26.984691080344938</v>
          </cell>
          <cell r="BE10">
            <v>8.3230000000000004</v>
          </cell>
          <cell r="BF10">
            <v>26.486999999999998</v>
          </cell>
          <cell r="BG10">
            <v>7.3043335044999997</v>
          </cell>
          <cell r="BH10">
            <v>-3.9516809959999861</v>
          </cell>
          <cell r="BI10">
            <v>8.4989686207528869</v>
          </cell>
          <cell r="BJ10">
            <v>26.984714420041641</v>
          </cell>
          <cell r="BK10">
            <v>9.9289231364680006</v>
          </cell>
          <cell r="BL10">
            <v>-14.576480996000001</v>
          </cell>
          <cell r="BM10">
            <v>8.0790664744295313</v>
          </cell>
          <cell r="BN10">
            <v>25.797051799641515</v>
          </cell>
          <cell r="BO10">
            <v>8.3160000000000007</v>
          </cell>
          <cell r="BP10">
            <v>26.613</v>
          </cell>
          <cell r="BQ10">
            <v>12.00821142137</v>
          </cell>
          <cell r="BR10">
            <v>-17.758880995999988</v>
          </cell>
          <cell r="BS10">
            <v>8.0141681248242538</v>
          </cell>
          <cell r="BT10">
            <v>25.759290537139911</v>
          </cell>
        </row>
        <row r="11">
          <cell r="B11" t="str">
            <v>Ansdell</v>
          </cell>
          <cell r="C11" t="str">
            <v>ANSDELL</v>
          </cell>
          <cell r="D11">
            <v>6.6</v>
          </cell>
          <cell r="E11">
            <v>50</v>
          </cell>
          <cell r="F11">
            <v>20</v>
          </cell>
          <cell r="G11">
            <v>0.75068910541497191</v>
          </cell>
          <cell r="H11">
            <v>0.65382875880395874</v>
          </cell>
          <cell r="I11">
            <v>13.074999999999999</v>
          </cell>
          <cell r="J11">
            <v>37.53</v>
          </cell>
          <cell r="K11">
            <v>1.632623699999991E-2</v>
          </cell>
          <cell r="L11">
            <v>1.680443999999337E-3</v>
          </cell>
          <cell r="M11">
            <v>13.076575176079174</v>
          </cell>
          <cell r="N11">
            <v>37.534455270748595</v>
          </cell>
          <cell r="O11">
            <v>3.9664138999999876E-2</v>
          </cell>
          <cell r="P11">
            <v>3.2309799999996613E-3</v>
          </cell>
          <cell r="Q11">
            <v>13.078752349772964</v>
          </cell>
          <cell r="R11">
            <v>37.540613247879392</v>
          </cell>
          <cell r="S11">
            <v>1.632623699999991E-2</v>
          </cell>
          <cell r="T11">
            <v>4.7452480000003128E-3</v>
          </cell>
          <cell r="U11">
            <v>13.076843276899542</v>
          </cell>
          <cell r="V11">
            <v>37.535213574381082</v>
          </cell>
          <cell r="W11">
            <v>0.11399556700000002</v>
          </cell>
          <cell r="X11">
            <v>3.3222908000000384E-2</v>
          </cell>
          <cell r="Y11">
            <v>13.087878276692566</v>
          </cell>
          <cell r="Z11">
            <v>37.566425267117239</v>
          </cell>
          <cell r="AA11">
            <v>0.17345219399999978</v>
          </cell>
          <cell r="AB11">
            <v>6.1683232000000476E-2</v>
          </cell>
          <cell r="AC11">
            <v>13.09556901537835</v>
          </cell>
          <cell r="AD11">
            <v>37.588177961025451</v>
          </cell>
          <cell r="AE11">
            <v>0.24934440099999999</v>
          </cell>
          <cell r="AF11">
            <v>9.0307136000001176E-2</v>
          </cell>
          <cell r="AG11">
            <v>13.104711803987518</v>
          </cell>
          <cell r="AH11">
            <v>37.614037672323441</v>
          </cell>
          <cell r="AI11">
            <v>0.34555779899999994</v>
          </cell>
          <cell r="AJ11">
            <v>0.11869330399999889</v>
          </cell>
          <cell r="AK11">
            <v>13.115611439286155</v>
          </cell>
          <cell r="AL11">
            <v>37.644866496451947</v>
          </cell>
          <cell r="AM11">
            <v>0.46112418700000002</v>
          </cell>
          <cell r="AN11">
            <v>0.14723031200000003</v>
          </cell>
          <cell r="AO11">
            <v>13.128217217236418</v>
          </cell>
          <cell r="AP11">
            <v>37.680521020735</v>
          </cell>
          <cell r="AQ11">
            <v>0.59103405499999995</v>
          </cell>
          <cell r="AR11">
            <v>0.17567311200000058</v>
          </cell>
          <cell r="AS11">
            <v>13.142069483220768</v>
          </cell>
          <cell r="AT11">
            <v>37.719701145584331</v>
          </cell>
          <cell r="AU11">
            <v>13.084</v>
          </cell>
          <cell r="AV11">
            <v>37.921999999999997</v>
          </cell>
          <cell r="AW11">
            <v>0.73984620999999962</v>
          </cell>
          <cell r="AX11">
            <v>0.20398462799999928</v>
          </cell>
          <cell r="AY11">
            <v>13.166563786119511</v>
          </cell>
          <cell r="AZ11">
            <v>38.155525652182163</v>
          </cell>
          <cell r="BA11">
            <v>1.7084732980000001</v>
          </cell>
          <cell r="BB11">
            <v>0.33140554399999766</v>
          </cell>
          <cell r="BC11">
            <v>13.262443120991351</v>
          </cell>
          <cell r="BD11">
            <v>38.426713363636303</v>
          </cell>
          <cell r="BE11">
            <v>13.093999999999999</v>
          </cell>
          <cell r="BF11">
            <v>38.347000000000001</v>
          </cell>
          <cell r="BG11">
            <v>2.8157402299199994</v>
          </cell>
          <cell r="BH11">
            <v>0.3258504840000005</v>
          </cell>
          <cell r="BI11">
            <v>13.368817915812929</v>
          </cell>
          <cell r="BJ11">
            <v>39.124302447451505</v>
          </cell>
          <cell r="BK11">
            <v>3.8024715794392998</v>
          </cell>
          <cell r="BL11">
            <v>-0.19650869599999998</v>
          </cell>
          <cell r="BM11">
            <v>13.409439945672951</v>
          </cell>
          <cell r="BN11">
            <v>39.239198898569839</v>
          </cell>
          <cell r="BO11">
            <v>13.095000000000001</v>
          </cell>
          <cell r="BP11">
            <v>38.384999999999998</v>
          </cell>
          <cell r="BQ11">
            <v>4.5589667543239996</v>
          </cell>
          <cell r="BR11">
            <v>-0.66997567599999597</v>
          </cell>
          <cell r="BS11">
            <v>13.435198491810064</v>
          </cell>
          <cell r="BT11">
            <v>39.347226642033327</v>
          </cell>
        </row>
        <row r="12">
          <cell r="B12" t="str">
            <v>Ardwick</v>
          </cell>
          <cell r="C12" t="str">
            <v>ARDWICK</v>
          </cell>
          <cell r="D12">
            <v>6.6</v>
          </cell>
          <cell r="E12">
            <v>62.5</v>
          </cell>
          <cell r="F12">
            <v>25</v>
          </cell>
          <cell r="G12">
            <v>0.62934090617024141</v>
          </cell>
          <cell r="H12">
            <v>0.54919969182186845</v>
          </cell>
          <cell r="I12">
            <v>13.728999999999999</v>
          </cell>
          <cell r="J12">
            <v>39.331000000000003</v>
          </cell>
          <cell r="K12">
            <v>1.0825317999999973E-2</v>
          </cell>
          <cell r="L12">
            <v>5.1814359999990955E-4</v>
          </cell>
          <cell r="M12">
            <v>13.729992295546712</v>
          </cell>
          <cell r="N12">
            <v>39.333806635640087</v>
          </cell>
          <cell r="O12">
            <v>2.6036292999999988E-2</v>
          </cell>
          <cell r="P12">
            <v>1.0256556000001193E-3</v>
          </cell>
          <cell r="Q12">
            <v>13.731367306561969</v>
          </cell>
          <cell r="R12">
            <v>39.337695754092472</v>
          </cell>
          <cell r="S12">
            <v>1.0825317999999973E-2</v>
          </cell>
          <cell r="T12">
            <v>1.5453876000000033E-3</v>
          </cell>
          <cell r="U12">
            <v>13.730082156092154</v>
          </cell>
          <cell r="V12">
            <v>39.334060799644263</v>
          </cell>
          <cell r="W12">
            <v>7.2996902299999944E-2</v>
          </cell>
          <cell r="X12">
            <v>5.452567960000021E-2</v>
          </cell>
          <cell r="Y12">
            <v>13.740155332876927</v>
          </cell>
          <cell r="Z12">
            <v>39.362552046094677</v>
          </cell>
          <cell r="AA12">
            <v>0.10970275849999983</v>
          </cell>
          <cell r="AB12">
            <v>0.10751881959999987</v>
          </cell>
          <cell r="AC12">
            <v>13.748001960089367</v>
          </cell>
          <cell r="AD12">
            <v>39.384745659340119</v>
          </cell>
          <cell r="AE12">
            <v>0.15616742919999999</v>
          </cell>
          <cell r="AF12">
            <v>0.1605936235999994</v>
          </cell>
          <cell r="AG12">
            <v>13.756709405924676</v>
          </cell>
          <cell r="AH12">
            <v>39.409374035327964</v>
          </cell>
          <cell r="AI12">
            <v>0.21469336900000008</v>
          </cell>
          <cell r="AJ12">
            <v>0.21359254759999957</v>
          </cell>
          <cell r="AK12">
            <v>13.766465301399869</v>
          </cell>
          <cell r="AL12">
            <v>39.436967874716181</v>
          </cell>
          <cell r="AM12">
            <v>0.28461162599999995</v>
          </cell>
          <cell r="AN12">
            <v>0.26666613560000019</v>
          </cell>
          <cell r="AO12">
            <v>13.777224297584548</v>
          </cell>
          <cell r="AP12">
            <v>39.467398911359972</v>
          </cell>
          <cell r="AQ12">
            <v>0.36294289399999996</v>
          </cell>
          <cell r="AR12">
            <v>0.31971303159999986</v>
          </cell>
          <cell r="AS12">
            <v>13.788716906425613</v>
          </cell>
          <cell r="AT12">
            <v>39.499904917940142</v>
          </cell>
          <cell r="AU12">
            <v>13.798</v>
          </cell>
          <cell r="AV12">
            <v>41.652999999999999</v>
          </cell>
          <cell r="AW12">
            <v>0.45380393599999996</v>
          </cell>
          <cell r="AX12">
            <v>0.37271504759999963</v>
          </cell>
          <cell r="AY12">
            <v>13.870301660253302</v>
          </cell>
          <cell r="AZ12">
            <v>41.857499977024624</v>
          </cell>
          <cell r="BA12">
            <v>1.046535539</v>
          </cell>
          <cell r="BB12">
            <v>0.63543730759999995</v>
          </cell>
          <cell r="BC12">
            <v>13.945134466023356</v>
          </cell>
          <cell r="BD12">
            <v>42.069159114685505</v>
          </cell>
          <cell r="BE12">
            <v>13.752000000000001</v>
          </cell>
          <cell r="BF12">
            <v>42.442</v>
          </cell>
          <cell r="BG12">
            <v>1.7237056020510002</v>
          </cell>
          <cell r="BH12">
            <v>0.6878708075999993</v>
          </cell>
          <cell r="BI12">
            <v>13.962958225648993</v>
          </cell>
          <cell r="BJ12">
            <v>43.038679967613938</v>
          </cell>
          <cell r="BK12">
            <v>2.3436979416954595</v>
          </cell>
          <cell r="BL12">
            <v>0.68787080759999841</v>
          </cell>
          <cell r="BM12">
            <v>14.017193489920089</v>
          </cell>
          <cell r="BN12">
            <v>43.192080460196088</v>
          </cell>
          <cell r="BO12">
            <v>13.763</v>
          </cell>
          <cell r="BP12">
            <v>42.795999999999999</v>
          </cell>
          <cell r="BQ12">
            <v>2.8433048461519794</v>
          </cell>
          <cell r="BR12">
            <v>0.68787080760000019</v>
          </cell>
          <cell r="BS12">
            <v>14.071897759734782</v>
          </cell>
          <cell r="BT12">
            <v>43.669694802407186</v>
          </cell>
        </row>
        <row r="13">
          <cell r="B13" t="str">
            <v>Arnside</v>
          </cell>
          <cell r="C13" t="str">
            <v>ARNSIDE</v>
          </cell>
          <cell r="D13">
            <v>11</v>
          </cell>
          <cell r="E13">
            <v>33.405000000000001</v>
          </cell>
          <cell r="F13">
            <v>13.1</v>
          </cell>
          <cell r="G13">
            <v>0.37456646115692332</v>
          </cell>
          <cell r="H13">
            <v>0.38003758555781525</v>
          </cell>
          <cell r="I13">
            <v>4.9779999999999998</v>
          </cell>
          <cell r="J13">
            <v>12.510999999999999</v>
          </cell>
          <cell r="K13">
            <v>9.0717269999999739E-3</v>
          </cell>
          <cell r="L13">
            <v>3.0919680000018879E-4</v>
          </cell>
          <cell r="M13">
            <v>4.9784923708073796</v>
          </cell>
          <cell r="N13">
            <v>12.512392634947025</v>
          </cell>
          <cell r="O13">
            <v>2.1972732999999967E-2</v>
          </cell>
          <cell r="P13">
            <v>6.5366480000017546E-4</v>
          </cell>
          <cell r="Q13">
            <v>4.9791875778964201</v>
          </cell>
          <cell r="R13">
            <v>12.514358977534982</v>
          </cell>
          <cell r="S13">
            <v>9.0717269999999739E-3</v>
          </cell>
          <cell r="T13">
            <v>1.0377408000001864E-3</v>
          </cell>
          <cell r="U13">
            <v>4.9785306094505177</v>
          </cell>
          <cell r="V13">
            <v>12.512500790162489</v>
          </cell>
          <cell r="W13">
            <v>6.3362937000000008E-2</v>
          </cell>
          <cell r="X13">
            <v>2.0428432799999952E-2</v>
          </cell>
          <cell r="Y13">
            <v>4.9823979063554358</v>
          </cell>
          <cell r="Z13">
            <v>12.523439157627809</v>
          </cell>
          <cell r="AA13">
            <v>9.6493807999999959E-2</v>
          </cell>
          <cell r="AB13">
            <v>3.9851564800000183E-2</v>
          </cell>
          <cell r="AC13">
            <v>4.9851562761535311</v>
          </cell>
          <cell r="AD13">
            <v>12.531241005584821</v>
          </cell>
          <cell r="AE13">
            <v>0.13855855999999994</v>
          </cell>
          <cell r="AF13">
            <v>5.9363308800000292E-2</v>
          </cell>
          <cell r="AG13">
            <v>4.9883882040209269</v>
          </cell>
          <cell r="AH13">
            <v>12.540382278030187</v>
          </cell>
          <cell r="AI13">
            <v>0.19148314399999999</v>
          </cell>
          <cell r="AJ13">
            <v>7.8826636799999239E-2</v>
          </cell>
          <cell r="AK13">
            <v>4.9921875840644967</v>
          </cell>
          <cell r="AL13">
            <v>12.551128547602639</v>
          </cell>
          <cell r="AM13">
            <v>0.25474085600000007</v>
          </cell>
          <cell r="AN13">
            <v>9.8370032800000118E-2</v>
          </cell>
          <cell r="AO13">
            <v>4.9965335151547698</v>
          </cell>
          <cell r="AP13">
            <v>12.563420696980645</v>
          </cell>
          <cell r="AQ13">
            <v>0.32564026899999998</v>
          </cell>
          <cell r="AR13">
            <v>0.11790228080000009</v>
          </cell>
          <cell r="AS13">
            <v>5.0012799464112803</v>
          </cell>
          <cell r="AT13">
            <v>12.576845631892303</v>
          </cell>
          <cell r="AU13">
            <v>4.9829999999999997</v>
          </cell>
          <cell r="AV13">
            <v>12.7</v>
          </cell>
          <cell r="AW13">
            <v>0.40511068300000008</v>
          </cell>
          <cell r="AX13">
            <v>0.13740219280000021</v>
          </cell>
          <cell r="AY13">
            <v>5.0114745413529063</v>
          </cell>
          <cell r="AZ13">
            <v>12.780538165127266</v>
          </cell>
          <cell r="BA13">
            <v>0.91939450700000003</v>
          </cell>
          <cell r="BB13">
            <v>0.23272599280000117</v>
          </cell>
          <cell r="BC13">
            <v>5.0434706436998553</v>
          </cell>
          <cell r="BD13">
            <v>12.871036808891535</v>
          </cell>
          <cell r="BE13">
            <v>4.9939999999999998</v>
          </cell>
          <cell r="BF13">
            <v>12.955</v>
          </cell>
          <cell r="BG13">
            <v>1.5168559981999998</v>
          </cell>
          <cell r="BH13">
            <v>0.25168550880000007</v>
          </cell>
          <cell r="BI13">
            <v>5.0868243559217703</v>
          </cell>
          <cell r="BJ13">
            <v>13.21754692612623</v>
          </cell>
          <cell r="BK13">
            <v>2.0585150416450002</v>
          </cell>
          <cell r="BL13">
            <v>0.25168550879999918</v>
          </cell>
          <cell r="BM13">
            <v>5.1152540826983124</v>
          </cell>
          <cell r="BN13">
            <v>13.297958336490126</v>
          </cell>
          <cell r="BO13">
            <v>4.9950000000000001</v>
          </cell>
          <cell r="BP13">
            <v>12.993</v>
          </cell>
          <cell r="BQ13">
            <v>2.4792334409589998</v>
          </cell>
          <cell r="BR13">
            <v>0.25168550880000007</v>
          </cell>
          <cell r="BS13">
            <v>5.1383360718889461</v>
          </cell>
          <cell r="BT13">
            <v>13.398415633685266</v>
          </cell>
        </row>
        <row r="14">
          <cell r="B14" t="str">
            <v>Ashton (Golborne)</v>
          </cell>
          <cell r="C14" t="str">
            <v>ASHTON (Golborne)</v>
          </cell>
          <cell r="D14">
            <v>6.6</v>
          </cell>
          <cell r="E14">
            <v>62.5</v>
          </cell>
          <cell r="F14">
            <v>25</v>
          </cell>
          <cell r="G14">
            <v>0.70616936645080453</v>
          </cell>
          <cell r="H14">
            <v>0.57670727380046549</v>
          </cell>
          <cell r="I14">
            <v>14.414999999999999</v>
          </cell>
          <cell r="J14">
            <v>44.128</v>
          </cell>
          <cell r="K14">
            <v>2.6506614000000317E-2</v>
          </cell>
          <cell r="L14">
            <v>4.1509919999977996E-3</v>
          </cell>
          <cell r="M14">
            <v>14.417681845011638</v>
          </cell>
          <cell r="N14">
            <v>44.135585403175284</v>
          </cell>
          <cell r="O14">
            <v>6.4377732000000076E-2</v>
          </cell>
          <cell r="P14">
            <v>28.007956672000006</v>
          </cell>
          <cell r="Q14">
            <v>16.870692397716756</v>
          </cell>
          <cell r="R14">
            <v>51.073746987735085</v>
          </cell>
          <cell r="S14">
            <v>2.6506614000000317E-2</v>
          </cell>
          <cell r="T14">
            <v>28.011653587999994</v>
          </cell>
          <cell r="U14">
            <v>16.867702930334325</v>
          </cell>
          <cell r="V14">
            <v>51.065291497102073</v>
          </cell>
          <cell r="W14">
            <v>0.18425628700000019</v>
          </cell>
          <cell r="X14">
            <v>28.062375695999997</v>
          </cell>
          <cell r="Y14">
            <v>16.885939481679596</v>
          </cell>
          <cell r="Z14">
            <v>51.116872253588866</v>
          </cell>
          <cell r="AA14">
            <v>0.27985774100000005</v>
          </cell>
          <cell r="AB14">
            <v>28.113040607999999</v>
          </cell>
          <cell r="AC14">
            <v>16.898734470434672</v>
          </cell>
          <cell r="AD14">
            <v>51.153061946844538</v>
          </cell>
          <cell r="AE14">
            <v>0.40197389800000005</v>
          </cell>
          <cell r="AF14">
            <v>28.164095840000005</v>
          </cell>
          <cell r="AG14">
            <v>16.913883038321806</v>
          </cell>
          <cell r="AH14">
            <v>51.195908567157574</v>
          </cell>
          <cell r="AI14">
            <v>0.55702432600000007</v>
          </cell>
          <cell r="AJ14">
            <v>28.214554104000001</v>
          </cell>
          <cell r="AK14">
            <v>16.931860386601656</v>
          </cell>
          <cell r="AL14">
            <v>51.246756186663312</v>
          </cell>
          <cell r="AM14">
            <v>0.74339868100000017</v>
          </cell>
          <cell r="AN14">
            <v>28.265373279999995</v>
          </cell>
          <cell r="AO14">
            <v>16.952609439476333</v>
          </cell>
          <cell r="AP14">
            <v>51.305443370626847</v>
          </cell>
          <cell r="AQ14">
            <v>0.95299942999999998</v>
          </cell>
          <cell r="AR14">
            <v>28.315950808000004</v>
          </cell>
          <cell r="AS14">
            <v>16.975369136182888</v>
          </cell>
          <cell r="AT14">
            <v>51.369817514142653</v>
          </cell>
          <cell r="AU14">
            <v>14.425000000000001</v>
          </cell>
          <cell r="AV14">
            <v>44.476999999999997</v>
          </cell>
          <cell r="AW14">
            <v>1.19513688</v>
          </cell>
          <cell r="AX14">
            <v>28.366197331999999</v>
          </cell>
          <cell r="AY14">
            <v>17.010946100742835</v>
          </cell>
          <cell r="AZ14">
            <v>51.791160094472673</v>
          </cell>
          <cell r="BA14">
            <v>2.77407892</v>
          </cell>
          <cell r="BB14">
            <v>27.861580915999994</v>
          </cell>
          <cell r="BC14">
            <v>17.104925220169154</v>
          </cell>
          <cell r="BD14">
            <v>52.056973185017831</v>
          </cell>
          <cell r="BE14">
            <v>14.443</v>
          </cell>
          <cell r="BF14">
            <v>45.101999999999997</v>
          </cell>
          <cell r="BG14">
            <v>4.5718552838200006</v>
          </cell>
          <cell r="BH14">
            <v>21.851322692000004</v>
          </cell>
          <cell r="BI14">
            <v>16.754428623815919</v>
          </cell>
          <cell r="BJ14">
            <v>51.639707416515705</v>
          </cell>
          <cell r="BK14">
            <v>6.1733841126483995</v>
          </cell>
          <cell r="BL14">
            <v>7.9788754919999922</v>
          </cell>
          <cell r="BM14">
            <v>15.681001650361397</v>
          </cell>
          <cell r="BN14">
            <v>48.60359744836272</v>
          </cell>
          <cell r="BO14">
            <v>14.452</v>
          </cell>
          <cell r="BP14">
            <v>45.424999999999997</v>
          </cell>
          <cell r="BQ14">
            <v>7.4065213511729997</v>
          </cell>
          <cell r="BR14">
            <v>3.8237218919999973</v>
          </cell>
          <cell r="BS14">
            <v>15.434391509016804</v>
          </cell>
          <cell r="BT14">
            <v>48.203622791223466</v>
          </cell>
        </row>
        <row r="15">
          <cell r="B15" t="str">
            <v>Ashton (Ribble)</v>
          </cell>
          <cell r="C15" t="str">
            <v>ASHTON (Ribble)</v>
          </cell>
          <cell r="D15">
            <v>6.6</v>
          </cell>
          <cell r="E15">
            <v>62.5</v>
          </cell>
          <cell r="F15">
            <v>25</v>
          </cell>
          <cell r="G15">
            <v>0.35780086922112425</v>
          </cell>
          <cell r="H15">
            <v>0.31175612362924848</v>
          </cell>
          <cell r="I15">
            <v>7.7930000000000001</v>
          </cell>
          <cell r="J15">
            <v>22.36</v>
          </cell>
          <cell r="K15">
            <v>9.9298660000000094E-3</v>
          </cell>
          <cell r="L15">
            <v>3.9384760000005237E-4</v>
          </cell>
          <cell r="M15">
            <v>7.7939030907312121</v>
          </cell>
          <cell r="N15">
            <v>22.362554326320264</v>
          </cell>
          <cell r="O15">
            <v>2.4125633999999951E-2</v>
          </cell>
          <cell r="P15">
            <v>8.0008760000005452E-4</v>
          </cell>
          <cell r="Q15">
            <v>7.7951804351629557</v>
          </cell>
          <cell r="R15">
            <v>22.366167201958653</v>
          </cell>
          <cell r="S15">
            <v>9.9298660000000094E-3</v>
          </cell>
          <cell r="T15">
            <v>1.2285035999999305E-3</v>
          </cell>
          <cell r="U15">
            <v>7.7939761041957993</v>
          </cell>
          <cell r="V15">
            <v>22.362760839583977</v>
          </cell>
          <cell r="W15">
            <v>6.9170604000000024E-2</v>
          </cell>
          <cell r="X15">
            <v>1.8927199599999778E-2</v>
          </cell>
          <cell r="Y15">
            <v>7.8007065591853753</v>
          </cell>
          <cell r="Z15">
            <v>22.381797441038376</v>
          </cell>
          <cell r="AA15">
            <v>0.10514307700000003</v>
          </cell>
          <cell r="AB15">
            <v>3.6642115599999858E-2</v>
          </cell>
          <cell r="AC15">
            <v>7.805402987744654</v>
          </cell>
          <cell r="AD15">
            <v>22.395080946964871</v>
          </cell>
          <cell r="AE15">
            <v>0.15109397999999996</v>
          </cell>
          <cell r="AF15">
            <v>5.4434111600000668E-2</v>
          </cell>
          <cell r="AG15">
            <v>7.810979045304741</v>
          </cell>
          <cell r="AH15">
            <v>22.410852419416969</v>
          </cell>
          <cell r="AI15">
            <v>0.20942864300000008</v>
          </cell>
          <cell r="AJ15">
            <v>7.2155583599999629E-2</v>
          </cell>
          <cell r="AK15">
            <v>7.8176322316707676</v>
          </cell>
          <cell r="AL15">
            <v>22.42967047220063</v>
          </cell>
          <cell r="AM15">
            <v>0.27955193700000003</v>
          </cell>
          <cell r="AN15">
            <v>8.9948007600000546E-2</v>
          </cell>
          <cell r="AO15">
            <v>7.8253228624970248</v>
          </cell>
          <cell r="AP15">
            <v>22.451422861036026</v>
          </cell>
          <cell r="AQ15">
            <v>0.35841526000000001</v>
          </cell>
          <cell r="AR15">
            <v>0.10771885560000016</v>
          </cell>
          <cell r="AS15">
            <v>7.8337761601697169</v>
          </cell>
          <cell r="AT15">
            <v>22.475332397467021</v>
          </cell>
          <cell r="AU15">
            <v>7.798</v>
          </cell>
          <cell r="AV15">
            <v>22.494</v>
          </cell>
          <cell r="AW15">
            <v>0.44930775100000009</v>
          </cell>
          <cell r="AX15">
            <v>0.1254490356000002</v>
          </cell>
          <cell r="AY15">
            <v>7.8482781796154661</v>
          </cell>
          <cell r="AZ15">
            <v>22.636208167007243</v>
          </cell>
          <cell r="BA15">
            <v>1.042044626</v>
          </cell>
          <cell r="BB15">
            <v>0.2121141996</v>
          </cell>
          <cell r="BC15">
            <v>7.9077104447828344</v>
          </cell>
          <cell r="BD15">
            <v>22.804307997891737</v>
          </cell>
          <cell r="BE15">
            <v>7.8259999999999996</v>
          </cell>
          <cell r="BF15">
            <v>22.891999999999999</v>
          </cell>
          <cell r="BG15">
            <v>1.7175702790899998</v>
          </cell>
          <cell r="BH15">
            <v>0.22935012760000073</v>
          </cell>
          <cell r="BI15">
            <v>7.9963113668020069</v>
          </cell>
          <cell r="BJ15">
            <v>23.373713289515393</v>
          </cell>
          <cell r="BK15">
            <v>2.3194105102808997</v>
          </cell>
          <cell r="BL15">
            <v>0.22935012759999718</v>
          </cell>
          <cell r="BM15">
            <v>8.0489587333909789</v>
          </cell>
          <cell r="BN15">
            <v>23.522622529222097</v>
          </cell>
          <cell r="BO15">
            <v>7.8259999999999996</v>
          </cell>
          <cell r="BP15">
            <v>22.896999999999998</v>
          </cell>
          <cell r="BQ15">
            <v>2.7823341408543998</v>
          </cell>
          <cell r="BR15">
            <v>0.22935012759999895</v>
          </cell>
          <cell r="BS15">
            <v>8.0894540489555009</v>
          </cell>
          <cell r="BT15">
            <v>23.642160578189948</v>
          </cell>
        </row>
        <row r="16">
          <cell r="B16" t="str">
            <v>Ashton On Mersey</v>
          </cell>
          <cell r="C16" t="str">
            <v>ASHTON ON MERSEY</v>
          </cell>
          <cell r="D16">
            <v>6.6</v>
          </cell>
          <cell r="E16">
            <v>50</v>
          </cell>
          <cell r="F16">
            <v>20</v>
          </cell>
          <cell r="G16">
            <v>0.76313231298505058</v>
          </cell>
          <cell r="H16">
            <v>0.66516391625262139</v>
          </cell>
          <cell r="I16">
            <v>13.302</v>
          </cell>
          <cell r="J16">
            <v>38.152999999999999</v>
          </cell>
          <cell r="K16">
            <v>1.12422459999999E-2</v>
          </cell>
          <cell r="L16">
            <v>3.3709720000008048E-3</v>
          </cell>
          <cell r="M16">
            <v>13.303278325052428</v>
          </cell>
          <cell r="N16">
            <v>38.156615649252529</v>
          </cell>
          <cell r="O16">
            <v>2.7092603000000048E-2</v>
          </cell>
          <cell r="P16">
            <v>6.4556760000007429E-3</v>
          </cell>
          <cell r="Q16">
            <v>13.304934713319923</v>
          </cell>
          <cell r="R16">
            <v>38.161300622757423</v>
          </cell>
          <cell r="S16">
            <v>1.12422459999999E-2</v>
          </cell>
          <cell r="T16">
            <v>9.4487160000005233E-3</v>
          </cell>
          <cell r="U16">
            <v>13.303809989769771</v>
          </cell>
          <cell r="V16">
            <v>38.158119424160333</v>
          </cell>
          <cell r="W16">
            <v>7.6377217000000108E-2</v>
          </cell>
          <cell r="X16">
            <v>5.2017932000000933E-2</v>
          </cell>
          <cell r="Y16">
            <v>13.313231662702696</v>
          </cell>
          <cell r="Z16">
            <v>38.184767939444306</v>
          </cell>
          <cell r="AA16">
            <v>0.11509838999999999</v>
          </cell>
          <cell r="AB16">
            <v>9.4539376000001063E-2</v>
          </cell>
          <cell r="AC16">
            <v>13.320338548580668</v>
          </cell>
          <cell r="AD16">
            <v>38.20486924823404</v>
          </cell>
          <cell r="AE16">
            <v>0.16419147999999995</v>
          </cell>
          <cell r="AF16">
            <v>0.13736919600000075</v>
          </cell>
          <cell r="AG16">
            <v>13.328379717797819</v>
          </cell>
          <cell r="AH16">
            <v>38.227613109362501</v>
          </cell>
          <cell r="AI16">
            <v>0.22609457599999994</v>
          </cell>
          <cell r="AJ16">
            <v>0.17972448000000174</v>
          </cell>
          <cell r="AK16">
            <v>13.337499960791497</v>
          </cell>
          <cell r="AL16">
            <v>38.253409052030094</v>
          </cell>
          <cell r="AM16">
            <v>0.30012105700000014</v>
          </cell>
          <cell r="AN16">
            <v>0.22236437600000158</v>
          </cell>
          <cell r="AO16">
            <v>13.347705622028819</v>
          </cell>
          <cell r="AP16">
            <v>38.282275021099707</v>
          </cell>
          <cell r="AQ16">
            <v>0.38310648199999986</v>
          </cell>
          <cell r="AR16">
            <v>0.26481171600000142</v>
          </cell>
          <cell r="AS16">
            <v>13.358678143337599</v>
          </cell>
          <cell r="AT16">
            <v>38.313309997996321</v>
          </cell>
          <cell r="AU16">
            <v>13.32</v>
          </cell>
          <cell r="AV16">
            <v>38.82</v>
          </cell>
          <cell r="AW16">
            <v>0.47894491699999997</v>
          </cell>
          <cell r="AX16">
            <v>0.30699692800000111</v>
          </cell>
          <cell r="AY16">
            <v>13.388752081178506</v>
          </cell>
          <cell r="AZ16">
            <v>39.014460251288043</v>
          </cell>
          <cell r="BA16">
            <v>1.1033017809999996</v>
          </cell>
          <cell r="BB16">
            <v>0.50725749600000025</v>
          </cell>
          <cell r="BC16">
            <v>13.460887398806333</v>
          </cell>
          <cell r="BD16">
            <v>39.218489740318766</v>
          </cell>
          <cell r="BE16">
            <v>13.339</v>
          </cell>
          <cell r="BF16">
            <v>39.573999999999998</v>
          </cell>
          <cell r="BG16">
            <v>1.8167481868099997</v>
          </cell>
          <cell r="BH16">
            <v>0.54680940800000055</v>
          </cell>
          <cell r="BI16">
            <v>13.545757668728598</v>
          </cell>
          <cell r="BJ16">
            <v>40.158798998481245</v>
          </cell>
          <cell r="BK16">
            <v>2.4651184159590001</v>
          </cell>
          <cell r="BL16">
            <v>0.54680940800000055</v>
          </cell>
          <cell r="BM16">
            <v>13.602475354536736</v>
          </cell>
          <cell r="BN16">
            <v>40.319220839473822</v>
          </cell>
          <cell r="BO16">
            <v>13.343999999999999</v>
          </cell>
          <cell r="BP16">
            <v>39.649000000000001</v>
          </cell>
          <cell r="BQ16">
            <v>2.9805799081132998</v>
          </cell>
          <cell r="BR16">
            <v>0.54680940800000055</v>
          </cell>
          <cell r="BS16">
            <v>13.652566541090094</v>
          </cell>
          <cell r="BT16">
            <v>40.521757974608335</v>
          </cell>
        </row>
        <row r="17">
          <cell r="B17" t="str">
            <v>Ashton Under Lyne T11 &amp; T12</v>
          </cell>
          <cell r="C17" t="str">
            <v>ASHTON UNDER LYNE T11 &amp; T12</v>
          </cell>
          <cell r="D17">
            <v>6.6</v>
          </cell>
          <cell r="E17">
            <v>50</v>
          </cell>
          <cell r="F17">
            <v>20</v>
          </cell>
          <cell r="G17">
            <v>0.84427062790211094</v>
          </cell>
          <cell r="H17">
            <v>0.73086849285283262</v>
          </cell>
          <cell r="I17">
            <v>14.614000000000001</v>
          </cell>
          <cell r="J17">
            <v>42.204000000000001</v>
          </cell>
          <cell r="K17">
            <v>3.3847556000000001E-2</v>
          </cell>
          <cell r="L17">
            <v>4.6750840000004956E-3</v>
          </cell>
          <cell r="M17">
            <v>14.617369857056651</v>
          </cell>
          <cell r="N17">
            <v>42.213531395105548</v>
          </cell>
          <cell r="O17">
            <v>8.1834179000000118E-2</v>
          </cell>
          <cell r="P17">
            <v>8.9012800000007886E-3</v>
          </cell>
          <cell r="Q17">
            <v>14.621937294193742</v>
          </cell>
          <cell r="R17">
            <v>42.226450058194672</v>
          </cell>
          <cell r="S17">
            <v>3.3847556000000001E-2</v>
          </cell>
          <cell r="T17">
            <v>1.2965208000000672E-2</v>
          </cell>
          <cell r="U17">
            <v>14.618095054832866</v>
          </cell>
          <cell r="V17">
            <v>42.215582564166603</v>
          </cell>
          <cell r="W17">
            <v>0.23181592300000031</v>
          </cell>
          <cell r="X17">
            <v>0.13169201200000025</v>
          </cell>
          <cell r="Y17">
            <v>14.645798697594669</v>
          </cell>
          <cell r="Z17">
            <v>42.293940298808366</v>
          </cell>
          <cell r="AA17">
            <v>0.35027280700000007</v>
          </cell>
          <cell r="AB17">
            <v>0.25033206400000108</v>
          </cell>
          <cell r="AC17">
            <v>14.666539300598251</v>
          </cell>
          <cell r="AD17">
            <v>42.352603582927287</v>
          </cell>
          <cell r="AE17">
            <v>0.50100153800000014</v>
          </cell>
          <cell r="AF17">
            <v>0.36936401599999957</v>
          </cell>
          <cell r="AG17">
            <v>14.690137240438679</v>
          </cell>
          <cell r="AH17">
            <v>42.419348636060079</v>
          </cell>
          <cell r="AI17">
            <v>0.69176084500000012</v>
          </cell>
          <cell r="AJ17">
            <v>0.4877554640000028</v>
          </cell>
          <cell r="AK17">
            <v>14.717180917956775</v>
          </cell>
          <cell r="AL17">
            <v>42.495839707105148</v>
          </cell>
          <cell r="AM17">
            <v>0.9204575049999999</v>
          </cell>
          <cell r="AN17">
            <v>0.60650856400000031</v>
          </cell>
          <cell r="AO17">
            <v>14.747574889542513</v>
          </cell>
          <cell r="AP17">
            <v>42.581806840767015</v>
          </cell>
          <cell r="AQ17">
            <v>1.1772403589999998</v>
          </cell>
          <cell r="AR17">
            <v>0.72499189600000058</v>
          </cell>
          <cell r="AS17">
            <v>14.78040216734628</v>
          </cell>
          <cell r="AT17">
            <v>42.674656403738773</v>
          </cell>
          <cell r="AU17">
            <v>14.622999999999999</v>
          </cell>
          <cell r="AV17">
            <v>42.555999999999997</v>
          </cell>
          <cell r="AW17">
            <v>1.475221559</v>
          </cell>
          <cell r="AX17">
            <v>0.84311980400000053</v>
          </cell>
          <cell r="AY17">
            <v>14.825802274242649</v>
          </cell>
          <cell r="AZ17">
            <v>43.129611453428126</v>
          </cell>
          <cell r="BA17">
            <v>3.4214137930000001</v>
          </cell>
          <cell r="BB17">
            <v>1.4197112160000014</v>
          </cell>
          <cell r="BC17">
            <v>15.046488610170723</v>
          </cell>
          <cell r="BD17">
            <v>43.753806672027942</v>
          </cell>
          <cell r="BE17">
            <v>14.65</v>
          </cell>
          <cell r="BF17">
            <v>43.573999999999998</v>
          </cell>
          <cell r="BG17">
            <v>5.6419176088000009</v>
          </cell>
          <cell r="BH17">
            <v>1.5339798600000005</v>
          </cell>
          <cell r="BI17">
            <v>15.277728232619522</v>
          </cell>
          <cell r="BJ17">
            <v>45.349483560110038</v>
          </cell>
          <cell r="BK17">
            <v>7.6528201644200999</v>
          </cell>
          <cell r="BL17">
            <v>1.4913448519999957</v>
          </cell>
          <cell r="BM17">
            <v>15.449906989961288</v>
          </cell>
          <cell r="BN17">
            <v>45.836478627680584</v>
          </cell>
          <cell r="BO17">
            <v>14.579000000000001</v>
          </cell>
          <cell r="BP17">
            <v>43.69</v>
          </cell>
          <cell r="BQ17">
            <v>9.2450207764089996</v>
          </cell>
          <cell r="BR17">
            <v>1.3772532720000061</v>
          </cell>
          <cell r="BS17">
            <v>15.508207997159836</v>
          </cell>
          <cell r="BT17">
            <v>46.318197103697955</v>
          </cell>
        </row>
        <row r="18">
          <cell r="B18" t="str">
            <v>Ashton Under Lyne T13</v>
          </cell>
          <cell r="C18" t="str">
            <v>ASHTON UNDER LYNE T13</v>
          </cell>
          <cell r="D18">
            <v>6.6</v>
          </cell>
          <cell r="E18">
            <v>50</v>
          </cell>
          <cell r="F18">
            <v>20</v>
          </cell>
          <cell r="G18">
            <v>0.45939809716101865</v>
          </cell>
          <cell r="H18">
            <v>0.399401351120655</v>
          </cell>
          <cell r="I18">
            <v>7.9870000000000001</v>
          </cell>
          <cell r="J18">
            <v>22.966999999999999</v>
          </cell>
          <cell r="K18">
            <v>9.9985789999999519E-3</v>
          </cell>
          <cell r="L18">
            <v>1.7418640000002039E-3</v>
          </cell>
          <cell r="M18">
            <v>7.9880270224130996</v>
          </cell>
          <cell r="N18">
            <v>22.969904858050931</v>
          </cell>
          <cell r="O18">
            <v>2.427848999999993E-2</v>
          </cell>
          <cell r="P18">
            <v>3.3034439999999332E-3</v>
          </cell>
          <cell r="Q18">
            <v>7.989412793487829</v>
          </cell>
          <cell r="R18">
            <v>22.973824410547383</v>
          </cell>
          <cell r="S18">
            <v>9.9985789999999519E-3</v>
          </cell>
          <cell r="T18">
            <v>4.7957640000000357E-3</v>
          </cell>
          <cell r="U18">
            <v>7.9882941693808389</v>
          </cell>
          <cell r="V18">
            <v>22.970660463780778</v>
          </cell>
          <cell r="W18">
            <v>6.9320710799999907E-2</v>
          </cell>
          <cell r="X18">
            <v>3.2132660000000035E-2</v>
          </cell>
          <cell r="Y18">
            <v>7.9958748683244814</v>
          </cell>
          <cell r="Z18">
            <v>22.992101918297511</v>
          </cell>
          <cell r="AA18">
            <v>0.10517717599999998</v>
          </cell>
          <cell r="AB18">
            <v>5.9432083999999996E-2</v>
          </cell>
          <cell r="AC18">
            <v>8.0013995758442586</v>
          </cell>
          <cell r="AD18">
            <v>23.007728150902739</v>
          </cell>
          <cell r="AE18">
            <v>0.15099437699999996</v>
          </cell>
          <cell r="AF18">
            <v>8.6866728000000615E-2</v>
          </cell>
          <cell r="AG18">
            <v>8.0078074504547718</v>
          </cell>
          <cell r="AH18">
            <v>23.025852357263087</v>
          </cell>
          <cell r="AI18">
            <v>0.20921855199999995</v>
          </cell>
          <cell r="AJ18">
            <v>0.11406923600000041</v>
          </cell>
          <cell r="AK18">
            <v>8.0152803471859873</v>
          </cell>
          <cell r="AL18">
            <v>23.046988901078088</v>
          </cell>
          <cell r="AM18">
            <v>0.27923756899999996</v>
          </cell>
          <cell r="AN18">
            <v>0.14139637600000055</v>
          </cell>
          <cell r="AO18">
            <v>8.0237959274812187</v>
          </cell>
          <cell r="AP18">
            <v>23.071074599368071</v>
          </cell>
          <cell r="AQ18">
            <v>0.3580035949999999</v>
          </cell>
          <cell r="AR18">
            <v>0.16862346000000028</v>
          </cell>
          <cell r="AS18">
            <v>8.0330679199949682</v>
          </cell>
          <cell r="AT18">
            <v>23.097299754494404</v>
          </cell>
          <cell r="AU18">
            <v>7.9880000000000004</v>
          </cell>
          <cell r="AV18">
            <v>22.992999999999999</v>
          </cell>
          <cell r="AW18">
            <v>0.44949345299999988</v>
          </cell>
          <cell r="AX18">
            <v>0.19572180800000027</v>
          </cell>
          <cell r="AY18">
            <v>8.0444416976702442</v>
          </cell>
          <cell r="AZ18">
            <v>23.152641228657238</v>
          </cell>
          <cell r="BA18">
            <v>1.0476096413</v>
          </cell>
          <cell r="BB18">
            <v>0.32616118399999894</v>
          </cell>
          <cell r="BC18">
            <v>8.108173781180577</v>
          </cell>
          <cell r="BD18">
            <v>23.332902782374457</v>
          </cell>
          <cell r="BE18">
            <v>7.9969999999999999</v>
          </cell>
          <cell r="BF18">
            <v>23.34</v>
          </cell>
          <cell r="BG18">
            <v>1.7278140087839999</v>
          </cell>
          <cell r="BH18">
            <v>0.35201507199999926</v>
          </cell>
          <cell r="BI18">
            <v>8.1789378605544023</v>
          </cell>
          <cell r="BJ18">
            <v>23.854597979810361</v>
          </cell>
          <cell r="BK18">
            <v>2.3362718592349001</v>
          </cell>
          <cell r="BL18">
            <v>0.35201507199999749</v>
          </cell>
          <cell r="BM18">
            <v>8.2321641186980941</v>
          </cell>
          <cell r="BN18">
            <v>24.005144572092721</v>
          </cell>
          <cell r="BO18">
            <v>8.0009999999999994</v>
          </cell>
          <cell r="BP18">
            <v>23.507999999999999</v>
          </cell>
          <cell r="BQ18">
            <v>2.8091921701041995</v>
          </cell>
          <cell r="BR18">
            <v>0.35201507199999926</v>
          </cell>
          <cell r="BS18">
            <v>8.2775339169989479</v>
          </cell>
          <cell r="BT18">
            <v>24.290156031752133</v>
          </cell>
        </row>
        <row r="19">
          <cell r="B19" t="str">
            <v>Ashwood Dale</v>
          </cell>
          <cell r="C19" t="str">
            <v>ASHWOOD DALE</v>
          </cell>
          <cell r="D19">
            <v>6.6</v>
          </cell>
          <cell r="E19">
            <v>50</v>
          </cell>
          <cell r="F19">
            <v>20</v>
          </cell>
          <cell r="G19">
            <v>0.78494428501672242</v>
          </cell>
          <cell r="H19">
            <v>0.68394217580312577</v>
          </cell>
          <cell r="I19">
            <v>13.677</v>
          </cell>
          <cell r="J19">
            <v>39.241999999999997</v>
          </cell>
          <cell r="K19">
            <v>1.7432891000000006E-2</v>
          </cell>
          <cell r="L19">
            <v>3.6413279999991666E-3</v>
          </cell>
          <cell r="M19">
            <v>13.678843516062516</v>
          </cell>
          <cell r="N19">
            <v>39.247214250836123</v>
          </cell>
          <cell r="O19">
            <v>4.2304907999999974E-2</v>
          </cell>
          <cell r="P19">
            <v>6.9339519999993549E-3</v>
          </cell>
          <cell r="Q19">
            <v>13.68130728319327</v>
          </cell>
          <cell r="R19">
            <v>39.254182836617808</v>
          </cell>
          <cell r="S19">
            <v>1.7432891000000006E-2</v>
          </cell>
          <cell r="T19">
            <v>1.0100039999998867E-2</v>
          </cell>
          <cell r="U19">
            <v>13.679408506837035</v>
          </cell>
          <cell r="V19">
            <v>39.248812286068002</v>
          </cell>
          <cell r="W19">
            <v>0.12383741199999998</v>
          </cell>
          <cell r="X19">
            <v>9.4002151999999839E-2</v>
          </cell>
          <cell r="Y19">
            <v>13.696056019835689</v>
          </cell>
          <cell r="Z19">
            <v>39.29589856339296</v>
          </cell>
          <cell r="AA19">
            <v>0.18981728000000009</v>
          </cell>
          <cell r="AB19">
            <v>0.1778355279999988</v>
          </cell>
          <cell r="AC19">
            <v>13.709161279949564</v>
          </cell>
          <cell r="AD19">
            <v>39.332965836575902</v>
          </cell>
          <cell r="AE19">
            <v>0.27346596999999995</v>
          </cell>
          <cell r="AF19">
            <v>0.26196960399999991</v>
          </cell>
          <cell r="AG19">
            <v>13.72383846557312</v>
          </cell>
          <cell r="AH19">
            <v>39.374479186508502</v>
          </cell>
          <cell r="AI19">
            <v>0.37803703599999994</v>
          </cell>
          <cell r="AJ19">
            <v>0.34560598400000009</v>
          </cell>
          <cell r="AK19">
            <v>13.740302347332452</v>
          </cell>
          <cell r="AL19">
            <v>39.421046076255216</v>
          </cell>
          <cell r="AM19">
            <v>0.50236191499999994</v>
          </cell>
          <cell r="AN19">
            <v>0.42951983200000088</v>
          </cell>
          <cell r="AO19">
            <v>13.758518511739901</v>
          </cell>
          <cell r="AP19">
            <v>39.472569169774076</v>
          </cell>
          <cell r="AQ19">
            <v>0.64133321099999996</v>
          </cell>
          <cell r="AR19">
            <v>0.51322517199999984</v>
          </cell>
          <cell r="AS19">
            <v>13.777997665639422</v>
          </cell>
          <cell r="AT19">
            <v>39.527664537030589</v>
          </cell>
          <cell r="AU19">
            <v>13.685</v>
          </cell>
          <cell r="AV19">
            <v>39.587000000000003</v>
          </cell>
          <cell r="AW19">
            <v>0.79374185799999986</v>
          </cell>
          <cell r="AX19">
            <v>0.59665610399999958</v>
          </cell>
          <cell r="AY19">
            <v>13.806628278430516</v>
          </cell>
          <cell r="AZ19">
            <v>39.931016721849055</v>
          </cell>
          <cell r="BA19">
            <v>1.7716696249999999</v>
          </cell>
          <cell r="BB19">
            <v>1.0028832559999992</v>
          </cell>
          <cell r="BC19">
            <v>13.927710432231244</v>
          </cell>
          <cell r="BD19">
            <v>40.273488769981725</v>
          </cell>
          <cell r="BE19">
            <v>13.702</v>
          </cell>
          <cell r="BF19">
            <v>40.262999999999998</v>
          </cell>
          <cell r="BG19">
            <v>2.9481159476999999</v>
          </cell>
          <cell r="BH19">
            <v>1.082729816000001</v>
          </cell>
          <cell r="BI19">
            <v>14.05460755859607</v>
          </cell>
          <cell r="BJ19">
            <v>41.26032478312365</v>
          </cell>
          <cell r="BK19">
            <v>4.0550203017359996</v>
          </cell>
          <cell r="BL19">
            <v>0.9868010479999989</v>
          </cell>
          <cell r="BM19">
            <v>14.143044986890315</v>
          </cell>
          <cell r="BN19">
            <v>41.510463604153891</v>
          </cell>
          <cell r="BO19">
            <v>13.709</v>
          </cell>
          <cell r="BP19">
            <v>40.585999999999999</v>
          </cell>
          <cell r="BQ19">
            <v>4.9423199210499993</v>
          </cell>
          <cell r="BR19">
            <v>0.7300949960000005</v>
          </cell>
          <cell r="BS19">
            <v>14.205207618077889</v>
          </cell>
          <cell r="BT19">
            <v>41.989487086477197</v>
          </cell>
        </row>
        <row r="20">
          <cell r="B20" t="str">
            <v>Askam &amp; Dalton</v>
          </cell>
          <cell r="C20" t="str">
            <v>ASKAM</v>
          </cell>
          <cell r="D20">
            <v>11</v>
          </cell>
          <cell r="E20">
            <v>62.5</v>
          </cell>
          <cell r="F20">
            <v>25</v>
          </cell>
          <cell r="G20">
            <v>0.40889807433083286</v>
          </cell>
          <cell r="H20">
            <v>0.32889840200924281</v>
          </cell>
          <cell r="I20">
            <v>8.2210000000000001</v>
          </cell>
          <cell r="J20">
            <v>25.552</v>
          </cell>
          <cell r="K20">
            <v>2.5866809000000046E-2</v>
          </cell>
          <cell r="L20">
            <v>1.9508839999957672E-3</v>
          </cell>
          <cell r="M20">
            <v>8.2224600502310707</v>
          </cell>
          <cell r="N20">
            <v>25.556129645677053</v>
          </cell>
          <cell r="O20">
            <v>6.2491011999998847E-2</v>
          </cell>
          <cell r="P20">
            <v>4.0248680000019021E-3</v>
          </cell>
          <cell r="Q20">
            <v>8.2244911782930359</v>
          </cell>
          <cell r="R20">
            <v>25.561874543381347</v>
          </cell>
          <cell r="S20">
            <v>2.5866809000000046E-2</v>
          </cell>
          <cell r="T20">
            <v>6.2778359999953182E-3</v>
          </cell>
          <cell r="U20">
            <v>8.2226871563130679</v>
          </cell>
          <cell r="V20">
            <v>25.556771998679569</v>
          </cell>
          <cell r="W20">
            <v>0.17900670800000107</v>
          </cell>
          <cell r="X20">
            <v>8.0154135999983112E-2</v>
          </cell>
          <cell r="Y20">
            <v>8.2346024166406178</v>
          </cell>
          <cell r="Z20">
            <v>25.590473444188422</v>
          </cell>
          <cell r="AA20">
            <v>0.27171986300000128</v>
          </cell>
          <cell r="AB20">
            <v>0.15418900399999558</v>
          </cell>
          <cell r="AC20">
            <v>8.2433544180920642</v>
          </cell>
          <cell r="AD20">
            <v>25.61522784248951</v>
          </cell>
          <cell r="AE20">
            <v>0.38919246700000087</v>
          </cell>
          <cell r="AF20">
            <v>0.22868958799999461</v>
          </cell>
          <cell r="AG20">
            <v>8.2534303973437897</v>
          </cell>
          <cell r="AH20">
            <v>25.64372701551347</v>
          </cell>
          <cell r="AI20">
            <v>0.53668531699999988</v>
          </cell>
          <cell r="AJ20">
            <v>0.30292601199999325</v>
          </cell>
          <cell r="AK20">
            <v>8.2650681660738918</v>
          </cell>
          <cell r="AL20">
            <v>25.676643596261215</v>
          </cell>
          <cell r="AM20">
            <v>0.71260380400000045</v>
          </cell>
          <cell r="AN20">
            <v>0.37758074399999941</v>
          </cell>
          <cell r="AO20">
            <v>8.2782198492958337</v>
          </cell>
          <cell r="AP20">
            <v>25.713842173822226</v>
          </cell>
          <cell r="AQ20">
            <v>0.90954182300000141</v>
          </cell>
          <cell r="AR20">
            <v>0.45216747199999219</v>
          </cell>
          <cell r="AS20">
            <v>8.2924712025478424</v>
          </cell>
          <cell r="AT20">
            <v>25.754151087924544</v>
          </cell>
          <cell r="AU20">
            <v>8.2219999999999995</v>
          </cell>
          <cell r="AV20">
            <v>25.562999999999999</v>
          </cell>
          <cell r="AW20">
            <v>1.1311376899999992</v>
          </cell>
          <cell r="AX20">
            <v>0.52657722799998652</v>
          </cell>
          <cell r="AY20">
            <v>8.3090074685588124</v>
          </cell>
          <cell r="AZ20">
            <v>25.809094284127248</v>
          </cell>
          <cell r="BA20">
            <v>2.5629815449999995</v>
          </cell>
          <cell r="BB20">
            <v>0.86439446800000042</v>
          </cell>
          <cell r="BC20">
            <v>8.4018905876108736</v>
          </cell>
          <cell r="BD20">
            <v>26.071807417485125</v>
          </cell>
          <cell r="BE20">
            <v>8.2710000000000008</v>
          </cell>
          <cell r="BF20">
            <v>25.701000000000001</v>
          </cell>
          <cell r="BG20">
            <v>4.2309060586000022</v>
          </cell>
          <cell r="BH20">
            <v>0.85584935999999345</v>
          </cell>
          <cell r="BI20">
            <v>8.5379854191118643</v>
          </cell>
          <cell r="BJ20">
            <v>26.456148801327725</v>
          </cell>
          <cell r="BK20">
            <v>5.7577489846770007</v>
          </cell>
          <cell r="BL20">
            <v>-0.11619799999999714</v>
          </cell>
          <cell r="BM20">
            <v>8.5671046345136617</v>
          </cell>
          <cell r="BN20">
            <v>26.538510380021496</v>
          </cell>
          <cell r="BO20">
            <v>8.2720000000000002</v>
          </cell>
          <cell r="BP20">
            <v>25.710999999999999</v>
          </cell>
          <cell r="BQ20">
            <v>6.9616186504570017</v>
          </cell>
          <cell r="BR20">
            <v>-0.34656607599998779</v>
          </cell>
          <cell r="BS20">
            <v>8.6192002167787525</v>
          </cell>
          <cell r="BT20">
            <v>26.693030510854783</v>
          </cell>
        </row>
        <row r="21">
          <cell r="B21" t="str">
            <v>Askerton Castle</v>
          </cell>
          <cell r="C21" t="str">
            <v>ASKERTON CASTLE</v>
          </cell>
          <cell r="D21">
            <v>11</v>
          </cell>
          <cell r="E21">
            <v>50</v>
          </cell>
          <cell r="F21">
            <v>20</v>
          </cell>
          <cell r="G21">
            <v>8.3165139274132438E-2</v>
          </cell>
          <cell r="H21">
            <v>7.4604542519486769E-2</v>
          </cell>
          <cell r="I21">
            <v>1.492</v>
          </cell>
          <cell r="J21">
            <v>4.1580000000000004</v>
          </cell>
          <cell r="K21">
            <v>1.6709079999999987E-3</v>
          </cell>
          <cell r="L21">
            <v>6.0024400000024958E-5</v>
          </cell>
          <cell r="M21">
            <v>1.4920908503897354</v>
          </cell>
          <cell r="N21">
            <v>4.1582569637066218</v>
          </cell>
          <cell r="O21">
            <v>3.9412550000000046E-3</v>
          </cell>
          <cell r="P21">
            <v>1.2255640000002899E-4</v>
          </cell>
          <cell r="Q21">
            <v>1.4922132947823388</v>
          </cell>
          <cell r="R21">
            <v>4.1586032887479343</v>
          </cell>
          <cell r="S21">
            <v>1.6709079999999987E-3</v>
          </cell>
          <cell r="T21">
            <v>1.8971200000000854E-4</v>
          </cell>
          <cell r="U21">
            <v>1.4920976572234417</v>
          </cell>
          <cell r="V21">
            <v>4.1582762163397105</v>
          </cell>
          <cell r="W21">
            <v>1.0818043999999999E-2</v>
          </cell>
          <cell r="X21">
            <v>7.3389064000001225E-3</v>
          </cell>
          <cell r="Y21">
            <v>1.4929529927455547</v>
          </cell>
          <cell r="Z21">
            <v>4.1606954705312136</v>
          </cell>
          <cell r="AA21">
            <v>1.6045284999999992E-2</v>
          </cell>
          <cell r="AB21">
            <v>1.4492441599999961E-2</v>
          </cell>
          <cell r="AC21">
            <v>1.493602814970268</v>
          </cell>
          <cell r="AD21">
            <v>4.1625334453378562</v>
          </cell>
          <cell r="AE21">
            <v>2.2483007999999999E-2</v>
          </cell>
          <cell r="AF21">
            <v>2.1659100000000042E-2</v>
          </cell>
          <cell r="AG21">
            <v>1.4943168598123997</v>
          </cell>
          <cell r="AH21">
            <v>4.164553069137626</v>
          </cell>
          <cell r="AI21">
            <v>3.0301153999999997E-2</v>
          </cell>
          <cell r="AJ21">
            <v>2.8818336000000055E-2</v>
          </cell>
          <cell r="AK21">
            <v>1.4951029684968957</v>
          </cell>
          <cell r="AL21">
            <v>4.1667765202638529</v>
          </cell>
          <cell r="AM21">
            <v>3.9370420000000017E-2</v>
          </cell>
          <cell r="AN21">
            <v>3.5989315999999993E-2</v>
          </cell>
          <cell r="AO21">
            <v>1.4959553603514235</v>
          </cell>
          <cell r="AP21">
            <v>4.1691874485061122</v>
          </cell>
          <cell r="AQ21">
            <v>4.9355252000000016E-2</v>
          </cell>
          <cell r="AR21">
            <v>4.3158296000000096E-2</v>
          </cell>
          <cell r="AS21">
            <v>1.4968557019855897</v>
          </cell>
          <cell r="AT21">
            <v>4.1717339992057267</v>
          </cell>
          <cell r="AU21">
            <v>1.492</v>
          </cell>
          <cell r="AV21">
            <v>4.1619999999999999</v>
          </cell>
          <cell r="AW21">
            <v>6.0263455900000013E-2</v>
          </cell>
          <cell r="AX21">
            <v>5.0322259999999952E-2</v>
          </cell>
          <cell r="AY21">
            <v>1.4978042448039448</v>
          </cell>
          <cell r="AZ21">
            <v>4.1784168834421447</v>
          </cell>
          <cell r="BA21">
            <v>0.12792740499999999</v>
          </cell>
          <cell r="BB21">
            <v>8.5785480000000081E-2</v>
          </cell>
          <cell r="BC21">
            <v>1.5032170174258219</v>
          </cell>
          <cell r="BD21">
            <v>4.1937265163459454</v>
          </cell>
          <cell r="BE21">
            <v>1.4930000000000001</v>
          </cell>
          <cell r="BF21">
            <v>4.1840000000000002</v>
          </cell>
          <cell r="BG21">
            <v>0.21007028424000002</v>
          </cell>
          <cell r="BH21">
            <v>9.2861283999999933E-2</v>
          </cell>
          <cell r="BI21">
            <v>1.5088997838608547</v>
          </cell>
          <cell r="BJ21">
            <v>4.2289713799496429</v>
          </cell>
          <cell r="BK21">
            <v>0.2902489009036</v>
          </cell>
          <cell r="BL21">
            <v>9.2861283999999933E-2</v>
          </cell>
          <cell r="BM21">
            <v>1.5131080698530348</v>
          </cell>
          <cell r="BN21">
            <v>4.2408742101986148</v>
          </cell>
          <cell r="BO21">
            <v>1.502</v>
          </cell>
          <cell r="BP21">
            <v>4.21</v>
          </cell>
          <cell r="BQ21">
            <v>0.35784588463099998</v>
          </cell>
          <cell r="BR21">
            <v>9.2861283999999933E-2</v>
          </cell>
          <cell r="BS21">
            <v>1.5256559913758911</v>
          </cell>
          <cell r="BT21">
            <v>4.2769092476703321</v>
          </cell>
        </row>
        <row r="22">
          <cell r="B22" t="str">
            <v>Aspatria</v>
          </cell>
          <cell r="C22" t="str">
            <v>ASPATRIA</v>
          </cell>
          <cell r="D22">
            <v>11</v>
          </cell>
          <cell r="E22">
            <v>33.405000000000001</v>
          </cell>
          <cell r="F22">
            <v>13.1</v>
          </cell>
          <cell r="G22">
            <v>0.58191679040431421</v>
          </cell>
          <cell r="H22">
            <v>0.52855237000050759</v>
          </cell>
          <cell r="I22">
            <v>6.923</v>
          </cell>
          <cell r="J22">
            <v>19.436</v>
          </cell>
          <cell r="K22">
            <v>1.9342422999999886E-2</v>
          </cell>
          <cell r="L22">
            <v>3.9692360000564975E-4</v>
          </cell>
          <cell r="M22">
            <v>6.9240360470066493</v>
          </cell>
          <cell r="N22">
            <v>19.438930383456118</v>
          </cell>
          <cell r="O22">
            <v>4.6121383000000016E-2</v>
          </cell>
          <cell r="P22">
            <v>8.2255559999921957E-4</v>
          </cell>
          <cell r="Q22">
            <v>6.9254639177806849</v>
          </cell>
          <cell r="R22">
            <v>19.442969011884031</v>
          </cell>
          <cell r="S22">
            <v>1.9342422999999886E-2</v>
          </cell>
          <cell r="T22">
            <v>1.2873316000057144E-3</v>
          </cell>
          <cell r="U22">
            <v>6.9240827813065122</v>
          </cell>
          <cell r="V22">
            <v>19.439062568017505</v>
          </cell>
          <cell r="W22">
            <v>0.12877073100000036</v>
          </cell>
          <cell r="X22">
            <v>4.4256283600006441E-2</v>
          </cell>
          <cell r="Y22">
            <v>6.93208156304149</v>
          </cell>
          <cell r="Z22">
            <v>19.461686539241644</v>
          </cell>
          <cell r="AA22">
            <v>0.19285530000000017</v>
          </cell>
          <cell r="AB22">
            <v>8.7259399600004173E-2</v>
          </cell>
          <cell r="AC22">
            <v>6.9377022088380027</v>
          </cell>
          <cell r="AD22">
            <v>19.47758412627109</v>
          </cell>
          <cell r="AE22">
            <v>0.27294562700000036</v>
          </cell>
          <cell r="AF22">
            <v>0.13036069960000418</v>
          </cell>
          <cell r="AG22">
            <v>6.9441680923843991</v>
          </cell>
          <cell r="AH22">
            <v>19.495872406679169</v>
          </cell>
          <cell r="AI22">
            <v>0.37212669300000023</v>
          </cell>
          <cell r="AJ22">
            <v>0.17340736759999942</v>
          </cell>
          <cell r="AK22">
            <v>6.9516331124308657</v>
          </cell>
          <cell r="AL22">
            <v>19.516986671865368</v>
          </cell>
          <cell r="AM22">
            <v>0.48916444199999987</v>
          </cell>
          <cell r="AN22">
            <v>0.21654229960000571</v>
          </cell>
          <cell r="AO22">
            <v>6.9600399979301546</v>
          </cell>
          <cell r="AP22">
            <v>19.540764934846191</v>
          </cell>
          <cell r="AQ22">
            <v>0.61931954000000022</v>
          </cell>
          <cell r="AR22">
            <v>0.25966354760000243</v>
          </cell>
          <cell r="AS22">
            <v>6.9691346474762721</v>
          </cell>
          <cell r="AT22">
            <v>19.566488488312491</v>
          </cell>
          <cell r="AU22">
            <v>6.9290000000000003</v>
          </cell>
          <cell r="AV22">
            <v>19.640999999999998</v>
          </cell>
          <cell r="AW22">
            <v>0.76440725600000015</v>
          </cell>
          <cell r="AX22">
            <v>0.30274809159999982</v>
          </cell>
          <cell r="AY22">
            <v>6.9850111297458195</v>
          </cell>
          <cell r="AZ22">
            <v>19.79942339866075</v>
          </cell>
          <cell r="BA22">
            <v>1.6889892609999997</v>
          </cell>
          <cell r="BB22">
            <v>0.48100302760000346</v>
          </cell>
          <cell r="BC22">
            <v>7.0428950574511475</v>
          </cell>
          <cell r="BD22">
            <v>19.963143869869349</v>
          </cell>
          <cell r="BE22">
            <v>6.9320000000000004</v>
          </cell>
          <cell r="BF22">
            <v>19.853000000000002</v>
          </cell>
          <cell r="BG22">
            <v>2.7697271333</v>
          </cell>
          <cell r="BH22">
            <v>0.38603999959999769</v>
          </cell>
          <cell r="BI22">
            <v>7.097634818516326</v>
          </cell>
          <cell r="BJ22">
            <v>20.321486013493992</v>
          </cell>
          <cell r="BK22">
            <v>3.7716562967330001</v>
          </cell>
          <cell r="BL22">
            <v>-2.4210882443999999</v>
          </cell>
          <cell r="BM22">
            <v>7.0028864389612151</v>
          </cell>
          <cell r="BN22">
            <v>20.053497126734566</v>
          </cell>
          <cell r="BO22">
            <v>6.9939999999999998</v>
          </cell>
          <cell r="BP22">
            <v>20.213999999999999</v>
          </cell>
          <cell r="BQ22">
            <v>4.5752610666529998</v>
          </cell>
          <cell r="BR22">
            <v>-6.209826772399996</v>
          </cell>
          <cell r="BS22">
            <v>6.9082075499798945</v>
          </cell>
          <cell r="BT22">
            <v>19.971342307264702</v>
          </cell>
        </row>
        <row r="23">
          <cell r="B23" t="str">
            <v>Atherton Town Centre</v>
          </cell>
          <cell r="C23" t="str">
            <v>ATHERTON TOWN CENTRE</v>
          </cell>
          <cell r="D23">
            <v>11</v>
          </cell>
          <cell r="E23">
            <v>50</v>
          </cell>
          <cell r="F23">
            <v>20</v>
          </cell>
          <cell r="G23">
            <v>0.57573877010573338</v>
          </cell>
          <cell r="H23">
            <v>0.48634033427301721</v>
          </cell>
          <cell r="I23">
            <v>9.7240000000000002</v>
          </cell>
          <cell r="J23">
            <v>28.779</v>
          </cell>
          <cell r="K23">
            <v>4.6409996000000175E-2</v>
          </cell>
          <cell r="L23">
            <v>7.0645439999994508E-3</v>
          </cell>
          <cell r="M23">
            <v>9.7268066854603443</v>
          </cell>
          <cell r="N23">
            <v>28.78693850528667</v>
          </cell>
          <cell r="O23">
            <v>0.11261104999999993</v>
          </cell>
          <cell r="P23">
            <v>1.3503559999998416E-2</v>
          </cell>
          <cell r="Q23">
            <v>9.730619300366568</v>
          </cell>
          <cell r="R23">
            <v>28.797722208703643</v>
          </cell>
          <cell r="S23">
            <v>4.6409996000000175E-2</v>
          </cell>
          <cell r="T23">
            <v>1.9732835999997533E-2</v>
          </cell>
          <cell r="U23">
            <v>9.7274715983509239</v>
          </cell>
          <cell r="V23">
            <v>28.788819162941977</v>
          </cell>
          <cell r="W23">
            <v>0.3213252230000001</v>
          </cell>
          <cell r="X23">
            <v>0.1172551759999978</v>
          </cell>
          <cell r="Y23">
            <v>9.7470195010385403</v>
          </cell>
          <cell r="Z23">
            <v>28.84410898113553</v>
          </cell>
          <cell r="AA23">
            <v>0.48733745500000003</v>
          </cell>
          <cell r="AB23">
            <v>0.21466699599999739</v>
          </cell>
          <cell r="AC23">
            <v>9.7608456780688329</v>
          </cell>
          <cell r="AD23">
            <v>28.883215315279553</v>
          </cell>
          <cell r="AE23">
            <v>0.69928139900000019</v>
          </cell>
          <cell r="AF23">
            <v>0.31271216799999824</v>
          </cell>
          <cell r="AG23">
            <v>9.7771158871205106</v>
          </cell>
          <cell r="AH23">
            <v>28.929234415886608</v>
          </cell>
          <cell r="AI23">
            <v>0.96835353300000016</v>
          </cell>
          <cell r="AJ23">
            <v>0.40976600800000096</v>
          </cell>
          <cell r="AK23">
            <v>9.7963325170883486</v>
          </cell>
          <cell r="AL23">
            <v>28.983587253333852</v>
          </cell>
          <cell r="AM23">
            <v>1.2917266199999999</v>
          </cell>
          <cell r="AN23">
            <v>0.50740455600000001</v>
          </cell>
          <cell r="AO23">
            <v>9.8184298971610051</v>
          </cell>
          <cell r="AP23">
            <v>29.046088082517176</v>
          </cell>
          <cell r="AQ23">
            <v>1.6553521530000004</v>
          </cell>
          <cell r="AR23">
            <v>0.60463527199999856</v>
          </cell>
          <cell r="AS23">
            <v>9.8426185771080839</v>
          </cell>
          <cell r="AT23">
            <v>29.1145040009913</v>
          </cell>
          <cell r="AU23">
            <v>9.7520000000000007</v>
          </cell>
          <cell r="AV23">
            <v>29.719000000000001</v>
          </cell>
          <cell r="AW23">
            <v>2.0765370610000002</v>
          </cell>
          <cell r="AX23">
            <v>0.70131647199999936</v>
          </cell>
          <cell r="AY23">
            <v>9.8977994986406284</v>
          </cell>
          <cell r="AZ23">
            <v>30.131383256729546</v>
          </cell>
          <cell r="BA23">
            <v>4.8242875410000003</v>
          </cell>
          <cell r="BB23">
            <v>1.1627526879999985</v>
          </cell>
          <cell r="BC23">
            <v>10.066238117078388</v>
          </cell>
          <cell r="BD23">
            <v>30.607799613973683</v>
          </cell>
          <cell r="BE23">
            <v>9.7789999999999999</v>
          </cell>
          <cell r="BF23">
            <v>30.524000000000001</v>
          </cell>
          <cell r="BG23">
            <v>7.9476415353600007</v>
          </cell>
          <cell r="BH23">
            <v>1.2540123759999888</v>
          </cell>
          <cell r="BI23">
            <v>10.261961578428497</v>
          </cell>
          <cell r="BJ23">
            <v>31.890021628637395</v>
          </cell>
          <cell r="BK23">
            <v>10.731207586062601</v>
          </cell>
          <cell r="BL23">
            <v>1.2540123759999959</v>
          </cell>
          <cell r="BM23">
            <v>10.408060906490338</v>
          </cell>
          <cell r="BN23">
            <v>32.303252931034699</v>
          </cell>
          <cell r="BO23">
            <v>9.7110000000000003</v>
          </cell>
          <cell r="BP23">
            <v>30.358000000000001</v>
          </cell>
          <cell r="BQ23">
            <v>12.880290404775002</v>
          </cell>
          <cell r="BR23">
            <v>1.2540123759999888</v>
          </cell>
          <cell r="BS23">
            <v>10.45285850138983</v>
          </cell>
          <cell r="BT23">
            <v>32.456292708054555</v>
          </cell>
        </row>
        <row r="24">
          <cell r="B24" t="str">
            <v>Athletic St</v>
          </cell>
          <cell r="C24" t="str">
            <v>ATHLETIC ST</v>
          </cell>
          <cell r="D24">
            <v>6.6</v>
          </cell>
          <cell r="E24">
            <v>54.75</v>
          </cell>
          <cell r="F24">
            <v>21.9</v>
          </cell>
          <cell r="G24">
            <v>0.71506422540336811</v>
          </cell>
          <cell r="H24">
            <v>0.61105199586088232</v>
          </cell>
          <cell r="I24">
            <v>13.38</v>
          </cell>
          <cell r="J24">
            <v>39.143999999999998</v>
          </cell>
          <cell r="K24">
            <v>1.9585189999999919E-2</v>
          </cell>
          <cell r="L24">
            <v>3.7203880000005185E-3</v>
          </cell>
          <cell r="M24">
            <v>13.382038709353322</v>
          </cell>
          <cell r="N24">
            <v>39.149766340834404</v>
          </cell>
          <cell r="O24">
            <v>4.7293663000000041E-2</v>
          </cell>
          <cell r="P24">
            <v>7.1108960000012544E-3</v>
          </cell>
          <cell r="Q24">
            <v>13.384759164664212</v>
          </cell>
          <cell r="R24">
            <v>39.157460950427385</v>
          </cell>
          <cell r="S24">
            <v>1.9585189999999919E-2</v>
          </cell>
          <cell r="T24">
            <v>1.0394116000000508E-2</v>
          </cell>
          <cell r="U24">
            <v>13.382622509149883</v>
          </cell>
          <cell r="V24">
            <v>39.151417576014417</v>
          </cell>
          <cell r="W24">
            <v>0.13407288199999989</v>
          </cell>
          <cell r="X24">
            <v>4.9892348000001085E-2</v>
          </cell>
          <cell r="Y24">
            <v>13.396092784100309</v>
          </cell>
          <cell r="Z24">
            <v>39.189517267061994</v>
          </cell>
          <cell r="AA24">
            <v>0.20260345399999991</v>
          </cell>
          <cell r="AB24">
            <v>8.9338940000001088E-2</v>
          </cell>
          <cell r="AC24">
            <v>13.405538336327844</v>
          </cell>
          <cell r="AD24">
            <v>39.216233323190558</v>
          </cell>
          <cell r="AE24">
            <v>0.28962552399999986</v>
          </cell>
          <cell r="AF24">
            <v>0.12912150799999988</v>
          </cell>
          <cell r="AG24">
            <v>13.416630865401146</v>
          </cell>
          <cell r="AH24">
            <v>39.247607733303525</v>
          </cell>
          <cell r="AI24">
            <v>0.3994616820000001</v>
          </cell>
          <cell r="AJ24">
            <v>0.16839808400000233</v>
          </cell>
          <cell r="AK24">
            <v>13.429674846782131</v>
          </cell>
          <cell r="AL24">
            <v>39.284501684056188</v>
          </cell>
          <cell r="AM24">
            <v>0.53092285799999983</v>
          </cell>
          <cell r="AN24">
            <v>0.20798340800000137</v>
          </cell>
          <cell r="AO24">
            <v>13.444637535088031</v>
          </cell>
          <cell r="AP24">
            <v>39.326822557519719</v>
          </cell>
          <cell r="AQ24">
            <v>0.67837667199999996</v>
          </cell>
          <cell r="AR24">
            <v>0.24735983600000111</v>
          </cell>
          <cell r="AS24">
            <v>13.460980942741283</v>
          </cell>
          <cell r="AT24">
            <v>39.373048695036957</v>
          </cell>
          <cell r="AU24">
            <v>13.388999999999999</v>
          </cell>
          <cell r="AV24">
            <v>39.453000000000003</v>
          </cell>
          <cell r="AW24">
            <v>0.8477769399999997</v>
          </cell>
          <cell r="AX24">
            <v>0.28645330000000069</v>
          </cell>
          <cell r="AY24">
            <v>13.488219414301062</v>
          </cell>
          <cell r="AZ24">
            <v>39.733634882710561</v>
          </cell>
          <cell r="BA24">
            <v>1.9478752959999999</v>
          </cell>
          <cell r="BB24">
            <v>0.47016924400000004</v>
          </cell>
          <cell r="BC24">
            <v>13.60052404031538</v>
          </cell>
          <cell r="BD24">
            <v>40.05128033316393</v>
          </cell>
          <cell r="BE24">
            <v>13.329000000000001</v>
          </cell>
          <cell r="BF24">
            <v>39.770000000000003</v>
          </cell>
          <cell r="BG24">
            <v>3.2038894419899999</v>
          </cell>
          <cell r="BH24">
            <v>0.50636469200000089</v>
          </cell>
          <cell r="BI24">
            <v>13.653563064094099</v>
          </cell>
          <cell r="BJ24">
            <v>40.688002974174488</v>
          </cell>
          <cell r="BK24">
            <v>4.3316680371688996</v>
          </cell>
          <cell r="BL24">
            <v>0.50636469200000089</v>
          </cell>
          <cell r="BM24">
            <v>13.752218105838468</v>
          </cell>
          <cell r="BN24">
            <v>40.967041570237228</v>
          </cell>
          <cell r="BO24">
            <v>13.33</v>
          </cell>
          <cell r="BP24">
            <v>39.78</v>
          </cell>
          <cell r="BQ24">
            <v>5.2094052773407</v>
          </cell>
          <cell r="BR24">
            <v>0.50636469200000089</v>
          </cell>
          <cell r="BS24">
            <v>13.830000201579519</v>
          </cell>
          <cell r="BT24">
            <v>41.194214132526078</v>
          </cell>
        </row>
        <row r="25">
          <cell r="B25" t="str">
            <v>Avenham</v>
          </cell>
          <cell r="C25" t="str">
            <v>AVENHAM</v>
          </cell>
          <cell r="D25">
            <v>6.6</v>
          </cell>
          <cell r="E25">
            <v>54.75</v>
          </cell>
          <cell r="F25">
            <v>21.9</v>
          </cell>
          <cell r="G25">
            <v>0.68276642046447611</v>
          </cell>
          <cell r="H25">
            <v>0.60279560878012128</v>
          </cell>
          <cell r="I25">
            <v>13.2</v>
          </cell>
          <cell r="J25">
            <v>37.378</v>
          </cell>
          <cell r="K25">
            <v>1.3066502000000035E-2</v>
          </cell>
          <cell r="L25">
            <v>9.2377999999992966E-4</v>
          </cell>
          <cell r="M25">
            <v>13.201223832284656</v>
          </cell>
          <cell r="N25">
            <v>37.381461520430065</v>
          </cell>
          <cell r="O25">
            <v>3.059689600000004E-2</v>
          </cell>
          <cell r="P25">
            <v>1.7588320000001545E-3</v>
          </cell>
          <cell r="Q25">
            <v>13.202830392162216</v>
          </cell>
          <cell r="R25">
            <v>37.386005557965284</v>
          </cell>
          <cell r="S25">
            <v>1.3066502000000035E-2</v>
          </cell>
          <cell r="T25">
            <v>2.5620320000006025E-3</v>
          </cell>
          <cell r="U25">
            <v>13.201367142168476</v>
          </cell>
          <cell r="V25">
            <v>37.381866861992698</v>
          </cell>
          <cell r="W25">
            <v>8.1525922000000084E-2</v>
          </cell>
          <cell r="X25">
            <v>9.9069727999999468E-2</v>
          </cell>
          <cell r="Y25">
            <v>13.215798022294239</v>
          </cell>
          <cell r="Z25">
            <v>37.422683554774373</v>
          </cell>
          <cell r="AA25">
            <v>0.11908717700000004</v>
          </cell>
          <cell r="AB25">
            <v>0.1955606599999995</v>
          </cell>
          <cell r="AC25">
            <v>13.227524547483618</v>
          </cell>
          <cell r="AD25">
            <v>37.455851176699035</v>
          </cell>
          <cell r="AE25">
            <v>0.16504742999999999</v>
          </cell>
          <cell r="AF25">
            <v>0.29212771200000054</v>
          </cell>
          <cell r="AG25">
            <v>13.239992453227348</v>
          </cell>
          <cell r="AH25">
            <v>37.491115739493381</v>
          </cell>
          <cell r="AI25">
            <v>0.22091359600000005</v>
          </cell>
          <cell r="AJ25">
            <v>0.38857092800000048</v>
          </cell>
          <cell r="AK25">
            <v>13.253316068787623</v>
          </cell>
          <cell r="AL25">
            <v>37.528800615143744</v>
          </cell>
          <cell r="AM25">
            <v>0.28580808599999996</v>
          </cell>
          <cell r="AN25">
            <v>0.48508423999999994</v>
          </cell>
          <cell r="AO25">
            <v>13.267435589686714</v>
          </cell>
          <cell r="AP25">
            <v>37.56873665104316</v>
          </cell>
          <cell r="AQ25">
            <v>0.35724686400000005</v>
          </cell>
          <cell r="AR25">
            <v>0.58154554400000036</v>
          </cell>
          <cell r="AS25">
            <v>13.282123037798783</v>
          </cell>
          <cell r="AT25">
            <v>37.61027902767664</v>
          </cell>
          <cell r="AU25">
            <v>13.209</v>
          </cell>
          <cell r="AV25">
            <v>37.682000000000002</v>
          </cell>
          <cell r="AW25">
            <v>0.43864312700000008</v>
          </cell>
          <cell r="AX25">
            <v>0.67793847200000057</v>
          </cell>
          <cell r="AY25">
            <v>13.306675558599217</v>
          </cell>
          <cell r="AZ25">
            <v>37.958268199366763</v>
          </cell>
          <cell r="BA25">
            <v>0.95802942600000018</v>
          </cell>
          <cell r="BB25">
            <v>1.1571121479999995</v>
          </cell>
          <cell r="BC25">
            <v>13.394026902594405</v>
          </cell>
          <cell r="BD25">
            <v>38.205335110105786</v>
          </cell>
          <cell r="BE25">
            <v>13.226000000000001</v>
          </cell>
          <cell r="BF25">
            <v>38.289000000000001</v>
          </cell>
          <cell r="BG25">
            <v>1.5664782346600001</v>
          </cell>
          <cell r="BH25">
            <v>1.2525696279999989</v>
          </cell>
          <cell r="BI25">
            <v>13.472602733691696</v>
          </cell>
          <cell r="BJ25">
            <v>38.986497861010157</v>
          </cell>
          <cell r="BK25">
            <v>2.1689435240249999</v>
          </cell>
          <cell r="BL25">
            <v>1.2259227479999995</v>
          </cell>
          <cell r="BM25">
            <v>13.52297378121461</v>
          </cell>
          <cell r="BN25">
            <v>39.128968698125838</v>
          </cell>
          <cell r="BO25">
            <v>13.236000000000001</v>
          </cell>
          <cell r="BP25">
            <v>38.567999999999998</v>
          </cell>
          <cell r="BQ25">
            <v>2.7051530969659998</v>
          </cell>
          <cell r="BR25">
            <v>1.1546155119999986</v>
          </cell>
          <cell r="BS25">
            <v>13.573642188696393</v>
          </cell>
          <cell r="BT25">
            <v>39.522996324967544</v>
          </cell>
        </row>
        <row r="26">
          <cell r="B26" t="str">
            <v>Baguley</v>
          </cell>
          <cell r="C26" t="str">
            <v>BAGULEY</v>
          </cell>
          <cell r="D26">
            <v>11</v>
          </cell>
          <cell r="E26">
            <v>46</v>
          </cell>
          <cell r="F26">
            <v>18.399999999999999</v>
          </cell>
          <cell r="G26">
            <v>0.55056347640833503</v>
          </cell>
          <cell r="H26">
            <v>0.44866227712839735</v>
          </cell>
          <cell r="I26">
            <v>8.2539999999999996</v>
          </cell>
          <cell r="J26">
            <v>25.321999999999999</v>
          </cell>
          <cell r="K26">
            <v>2.5583772999999921E-2</v>
          </cell>
          <cell r="L26">
            <v>8.2115239999769329E-4</v>
          </cell>
          <cell r="M26">
            <v>8.2553858991625102</v>
          </cell>
          <cell r="N26">
            <v>25.325919914783409</v>
          </cell>
          <cell r="O26">
            <v>6.2437111000000045E-2</v>
          </cell>
          <cell r="P26">
            <v>8.1057020923999978</v>
          </cell>
          <cell r="Q26">
            <v>8.6827161243510282</v>
          </cell>
          <cell r="R26">
            <v>26.53459231493051</v>
          </cell>
          <cell r="S26">
            <v>2.5583772999999921E-2</v>
          </cell>
          <cell r="T26">
            <v>8.1066549724000012</v>
          </cell>
          <cell r="U26">
            <v>8.6808318389791808</v>
          </cell>
          <cell r="V26">
            <v>26.529262751074015</v>
          </cell>
          <cell r="W26">
            <v>0.17984353370000006</v>
          </cell>
          <cell r="X26">
            <v>8.1481615403999967</v>
          </cell>
          <cell r="Y26">
            <v>8.6911069064858353</v>
          </cell>
          <cell r="Z26">
            <v>26.558325030718436</v>
          </cell>
          <cell r="AA26">
            <v>0.27411722599999988</v>
          </cell>
          <cell r="AB26">
            <v>8.1897201364000018</v>
          </cell>
          <cell r="AC26">
            <v>8.6982362526871686</v>
          </cell>
          <cell r="AD26">
            <v>26.578489866895989</v>
          </cell>
          <cell r="AE26">
            <v>0.39515626700000006</v>
          </cell>
          <cell r="AF26">
            <v>8.2314662803999994</v>
          </cell>
          <cell r="AG26">
            <v>8.7067802590853347</v>
          </cell>
          <cell r="AH26">
            <v>26.602655966346568</v>
          </cell>
          <cell r="AI26">
            <v>0.54970739099999999</v>
          </cell>
          <cell r="AJ26">
            <v>8.2730649923999984</v>
          </cell>
          <cell r="AK26">
            <v>8.7170754555049808</v>
          </cell>
          <cell r="AL26">
            <v>26.631775179154484</v>
          </cell>
          <cell r="AM26">
            <v>0.73622855799999998</v>
          </cell>
          <cell r="AN26">
            <v>8.3148357403999995</v>
          </cell>
          <cell r="AO26">
            <v>8.7290576735576231</v>
          </cell>
          <cell r="AP26">
            <v>26.665666009709202</v>
          </cell>
          <cell r="AQ26">
            <v>0.94650038599999997</v>
          </cell>
          <cell r="AR26">
            <v>8.356566824399998</v>
          </cell>
          <cell r="AS26">
            <v>8.7422843962012386</v>
          </cell>
          <cell r="AT26">
            <v>26.703076830805898</v>
          </cell>
          <cell r="AU26">
            <v>8.2650000000000006</v>
          </cell>
          <cell r="AV26">
            <v>25.707999999999998</v>
          </cell>
          <cell r="AW26">
            <v>1.1911425420000001</v>
          </cell>
          <cell r="AX26">
            <v>8.3982127404000018</v>
          </cell>
          <cell r="AY26">
            <v>8.768310623058964</v>
          </cell>
          <cell r="AZ26">
            <v>27.131577418432876</v>
          </cell>
          <cell r="BA26">
            <v>2.7924057141</v>
          </cell>
          <cell r="BB26">
            <v>8.5062238844000042</v>
          </cell>
          <cell r="BC26">
            <v>8.8580242581970783</v>
          </cell>
          <cell r="BD26">
            <v>27.385325897517099</v>
          </cell>
          <cell r="BE26">
            <v>8.2810000000000006</v>
          </cell>
          <cell r="BF26">
            <v>26.302</v>
          </cell>
          <cell r="BG26">
            <v>4.6052134576700006</v>
          </cell>
          <cell r="BH26">
            <v>7.7456883644000003</v>
          </cell>
          <cell r="BI26">
            <v>8.9292542265187969</v>
          </cell>
          <cell r="BJ26">
            <v>28.135539838017124</v>
          </cell>
          <cell r="BK26">
            <v>6.2027946308394899</v>
          </cell>
          <cell r="BL26">
            <v>3.5504172004000027</v>
          </cell>
          <cell r="BM26">
            <v>8.7929108614754163</v>
          </cell>
          <cell r="BN26">
            <v>27.749902566049254</v>
          </cell>
          <cell r="BO26">
            <v>8.2279999999999998</v>
          </cell>
          <cell r="BP26">
            <v>26.501999999999999</v>
          </cell>
          <cell r="BQ26">
            <v>7.4168531820703301</v>
          </cell>
          <cell r="BR26">
            <v>-3.4384266796000018</v>
          </cell>
          <cell r="BS26">
            <v>8.4368132374683977</v>
          </cell>
          <cell r="BT26">
            <v>27.092613024861684</v>
          </cell>
        </row>
        <row r="27">
          <cell r="B27" t="str">
            <v>Bamber Bridge</v>
          </cell>
          <cell r="C27" t="str">
            <v>BAMBER BRIDGE</v>
          </cell>
          <cell r="D27">
            <v>11</v>
          </cell>
          <cell r="E27">
            <v>50</v>
          </cell>
          <cell r="F27">
            <v>20</v>
          </cell>
          <cell r="G27">
            <v>0.4606114793327602</v>
          </cell>
          <cell r="H27">
            <v>0.40743085707066645</v>
          </cell>
          <cell r="I27">
            <v>8.1470000000000002</v>
          </cell>
          <cell r="J27">
            <v>23.026</v>
          </cell>
          <cell r="K27">
            <v>2.8575722000000026E-2</v>
          </cell>
          <cell r="L27">
            <v>2.2349600000000081E-3</v>
          </cell>
          <cell r="M27">
            <v>8.1486171414133288</v>
          </cell>
          <cell r="N27">
            <v>23.030573966638009</v>
          </cell>
          <cell r="O27">
            <v>6.8575469E-2</v>
          </cell>
          <cell r="P27">
            <v>4.3040600000008311E-3</v>
          </cell>
          <cell r="Q27">
            <v>8.1508251832442333</v>
          </cell>
          <cell r="R27">
            <v>23.036819252045113</v>
          </cell>
          <cell r="S27">
            <v>2.8575722000000026E-2</v>
          </cell>
          <cell r="T27">
            <v>6.3296759999991181E-3</v>
          </cell>
          <cell r="U27">
            <v>8.1488320582664979</v>
          </cell>
          <cell r="V27">
            <v>23.031181843295077</v>
          </cell>
          <cell r="W27">
            <v>0.1917855690000001</v>
          </cell>
          <cell r="X27">
            <v>6.5266668000000472E-2</v>
          </cell>
          <cell r="Y27">
            <v>8.1604917434752497</v>
          </cell>
          <cell r="Z27">
            <v>23.064160413205514</v>
          </cell>
          <cell r="AA27">
            <v>0.28779148599999993</v>
          </cell>
          <cell r="AB27">
            <v>0.1241837359999991</v>
          </cell>
          <cell r="AC27">
            <v>8.168623091392833</v>
          </cell>
          <cell r="AD27">
            <v>23.087159338216352</v>
          </cell>
          <cell r="AE27">
            <v>0.40897526899999992</v>
          </cell>
          <cell r="AF27">
            <v>0.1833294239999983</v>
          </cell>
          <cell r="AG27">
            <v>8.1780879339950747</v>
          </cell>
          <cell r="AH27">
            <v>23.113929955763989</v>
          </cell>
          <cell r="AI27">
            <v>0.56109608700000013</v>
          </cell>
          <cell r="AJ27">
            <v>0.24215050000000016</v>
          </cell>
          <cell r="AK27">
            <v>8.1891595121118268</v>
          </cell>
          <cell r="AL27">
            <v>23.145245107623158</v>
          </cell>
          <cell r="AM27">
            <v>0.74237448699999997</v>
          </cell>
          <cell r="AN27">
            <v>0.30118255200000021</v>
          </cell>
          <cell r="AO27">
            <v>8.2017725397619436</v>
          </cell>
          <cell r="AP27">
            <v>23.180920137153919</v>
          </cell>
          <cell r="AQ27">
            <v>0.94516040999999995</v>
          </cell>
          <cell r="AR27">
            <v>0.36008619200000069</v>
          </cell>
          <cell r="AS27">
            <v>8.2155076797294129</v>
          </cell>
          <cell r="AT27">
            <v>23.219768979600097</v>
          </cell>
          <cell r="AU27">
            <v>8.1519999999999992</v>
          </cell>
          <cell r="AV27">
            <v>23.305</v>
          </cell>
          <cell r="AW27">
            <v>1.1783786339999998</v>
          </cell>
          <cell r="AX27">
            <v>0.41880873999999935</v>
          </cell>
          <cell r="AY27">
            <v>8.2358305963931961</v>
          </cell>
          <cell r="AZ27">
            <v>23.54210873272217</v>
          </cell>
          <cell r="BA27">
            <v>2.6870255419999998</v>
          </cell>
          <cell r="BB27">
            <v>0.70495929199999985</v>
          </cell>
          <cell r="BC27">
            <v>8.3300330324542742</v>
          </cell>
          <cell r="BD27">
            <v>23.80855345809449</v>
          </cell>
          <cell r="BE27">
            <v>8.15</v>
          </cell>
          <cell r="BF27">
            <v>23.673999999999999</v>
          </cell>
          <cell r="BG27">
            <v>4.4088326382299998</v>
          </cell>
          <cell r="BH27">
            <v>0.76183784400000398</v>
          </cell>
          <cell r="BI27">
            <v>8.4213898177096684</v>
          </cell>
          <cell r="BJ27">
            <v>24.441606321789948</v>
          </cell>
          <cell r="BK27">
            <v>5.9670951132059988</v>
          </cell>
          <cell r="BL27">
            <v>0.76183784400000398</v>
          </cell>
          <cell r="BM27">
            <v>8.5031773867456213</v>
          </cell>
          <cell r="BN27">
            <v>24.67293650051829</v>
          </cell>
          <cell r="BO27">
            <v>8.1560000000000006</v>
          </cell>
          <cell r="BP27">
            <v>23.879000000000001</v>
          </cell>
          <cell r="BQ27">
            <v>7.1974230150389991</v>
          </cell>
          <cell r="BR27">
            <v>0.76183784400000043</v>
          </cell>
          <cell r="BS27">
            <v>8.573752854501512</v>
          </cell>
          <cell r="BT27">
            <v>25.060583505112223</v>
          </cell>
        </row>
        <row r="28">
          <cell r="B28" t="str">
            <v>Barbara St</v>
          </cell>
          <cell r="C28" t="str">
            <v>BARBARA ST</v>
          </cell>
          <cell r="D28">
            <v>6.6</v>
          </cell>
          <cell r="E28">
            <v>50</v>
          </cell>
          <cell r="F28">
            <v>20</v>
          </cell>
          <cell r="G28">
            <v>0.77407339501051997</v>
          </cell>
          <cell r="H28">
            <v>0.69045022797611433</v>
          </cell>
          <cell r="I28">
            <v>13.807</v>
          </cell>
          <cell r="J28">
            <v>38.698</v>
          </cell>
          <cell r="K28">
            <v>1.8402385000000021E-2</v>
          </cell>
          <cell r="L28">
            <v>4.5128079999998683E-3</v>
          </cell>
          <cell r="M28">
            <v>13.809004559522286</v>
          </cell>
          <cell r="N28">
            <v>38.703669750525997</v>
          </cell>
          <cell r="O28">
            <v>4.4238260000000085E-2</v>
          </cell>
          <cell r="P28">
            <v>8.6061520000000336E-3</v>
          </cell>
          <cell r="Q28">
            <v>13.811622687195966</v>
          </cell>
          <cell r="R28">
            <v>38.711074933854285</v>
          </cell>
          <cell r="S28">
            <v>1.8402385000000021E-2</v>
          </cell>
          <cell r="T28">
            <v>1.2554364000000096E-2</v>
          </cell>
          <cell r="U28">
            <v>13.809708013237634</v>
          </cell>
          <cell r="V28">
            <v>38.7056594180955</v>
          </cell>
          <cell r="W28">
            <v>0.12407684699999999</v>
          </cell>
          <cell r="X28">
            <v>6.5134480000000217E-2</v>
          </cell>
          <cell r="Y28">
            <v>13.823551698572301</v>
          </cell>
          <cell r="Z28">
            <v>38.744815273202512</v>
          </cell>
          <cell r="AA28">
            <v>0.186481746</v>
          </cell>
          <cell r="AB28">
            <v>0.11764038400000043</v>
          </cell>
          <cell r="AC28">
            <v>13.833603786912429</v>
          </cell>
          <cell r="AD28">
            <v>38.773246872524076</v>
          </cell>
          <cell r="AE28">
            <v>0.265408227</v>
          </cell>
          <cell r="AF28">
            <v>0.17054233200000013</v>
          </cell>
          <cell r="AG28">
            <v>13.845135783726064</v>
          </cell>
          <cell r="AH28">
            <v>38.805864285114254</v>
          </cell>
          <cell r="AI28">
            <v>0.36469791600000001</v>
          </cell>
          <cell r="AJ28">
            <v>0.2228242800000011</v>
          </cell>
          <cell r="AK28">
            <v>13.858394863335679</v>
          </cell>
          <cell r="AL28">
            <v>38.84336662553126</v>
          </cell>
          <cell r="AM28">
            <v>0.48321590099999978</v>
          </cell>
          <cell r="AN28">
            <v>0.27547134800000084</v>
          </cell>
          <cell r="AO28">
            <v>13.873367922339529</v>
          </cell>
          <cell r="AP28">
            <v>38.885716831758174</v>
          </cell>
          <cell r="AQ28">
            <v>0.61592825700000009</v>
          </cell>
          <cell r="AR28">
            <v>0.32785830799999971</v>
          </cell>
          <cell r="AS28">
            <v>13.889559913236409</v>
          </cell>
          <cell r="AT28">
            <v>38.931514698014553</v>
          </cell>
          <cell r="AU28">
            <v>13.817</v>
          </cell>
          <cell r="AV28">
            <v>39.026000000000003</v>
          </cell>
          <cell r="AW28">
            <v>0.76896327800000008</v>
          </cell>
          <cell r="AX28">
            <v>0.37989882000000108</v>
          </cell>
          <cell r="AY28">
            <v>13.917499369930615</v>
          </cell>
          <cell r="AZ28">
            <v>39.310255143931656</v>
          </cell>
          <cell r="BA28">
            <v>1.7620634219999998</v>
          </cell>
          <cell r="BB28">
            <v>0.62624885600000013</v>
          </cell>
          <cell r="BC28">
            <v>14.025923141910939</v>
          </cell>
          <cell r="BD28">
            <v>39.616923881568098</v>
          </cell>
          <cell r="BE28">
            <v>13.756</v>
          </cell>
          <cell r="BF28">
            <v>39.197000000000003</v>
          </cell>
          <cell r="BG28">
            <v>2.8948134272399995</v>
          </cell>
          <cell r="BH28">
            <v>0.67487230800000297</v>
          </cell>
          <cell r="BI28">
            <v>14.068266518206544</v>
          </cell>
          <cell r="BJ28">
            <v>40.08022309024544</v>
          </cell>
          <cell r="BK28">
            <v>3.9203197954180005</v>
          </cell>
          <cell r="BL28">
            <v>0.6748723080000012</v>
          </cell>
          <cell r="BM28">
            <v>14.157975060285823</v>
          </cell>
          <cell r="BN28">
            <v>40.333957163983911</v>
          </cell>
          <cell r="BO28">
            <v>13.815</v>
          </cell>
          <cell r="BP28">
            <v>39.741</v>
          </cell>
          <cell r="BQ28">
            <v>4.731282550540401</v>
          </cell>
          <cell r="BR28">
            <v>0.67487230800000475</v>
          </cell>
          <cell r="BS28">
            <v>14.287915903463501</v>
          </cell>
          <cell r="BT28">
            <v>41.07860816908002</v>
          </cell>
        </row>
        <row r="29">
          <cell r="B29" t="str">
            <v>Barrow</v>
          </cell>
          <cell r="C29" t="str">
            <v>BARROW (DEVONSHIRE RD)</v>
          </cell>
          <cell r="D29">
            <v>11</v>
          </cell>
          <cell r="E29">
            <v>50</v>
          </cell>
          <cell r="F29">
            <v>20</v>
          </cell>
          <cell r="G29">
            <v>0.47570232192216388</v>
          </cell>
          <cell r="H29">
            <v>0.40565508531722327</v>
          </cell>
          <cell r="I29">
            <v>8.1120000000000001</v>
          </cell>
          <cell r="J29">
            <v>23.782</v>
          </cell>
          <cell r="K29">
            <v>1.4327400999999629E-2</v>
          </cell>
          <cell r="L29">
            <v>6.6629240000013468E-3</v>
          </cell>
          <cell r="M29">
            <v>8.1131017063444659</v>
          </cell>
          <cell r="N29">
            <v>23.785116096108194</v>
          </cell>
          <cell r="O29">
            <v>3.44729539999995E-2</v>
          </cell>
          <cell r="P29">
            <v>1.2651552000001232E-2</v>
          </cell>
          <cell r="Q29">
            <v>8.1144733951113217</v>
          </cell>
          <cell r="R29">
            <v>23.788995817823075</v>
          </cell>
          <cell r="S29">
            <v>1.4327400999999629E-2</v>
          </cell>
          <cell r="T29">
            <v>1.8385464000001406E-2</v>
          </cell>
          <cell r="U29">
            <v>8.1137169801285189</v>
          </cell>
          <cell r="V29">
            <v>23.786856353168154</v>
          </cell>
          <cell r="W29">
            <v>9.7229533999999784E-2</v>
          </cell>
          <cell r="X29">
            <v>6.3648596000001056E-2</v>
          </cell>
          <cell r="Y29">
            <v>8.1204439119692928</v>
          </cell>
          <cell r="Z29">
            <v>23.805882989652918</v>
          </cell>
          <cell r="AA29">
            <v>0.14650925199999998</v>
          </cell>
          <cell r="AB29">
            <v>0.10877472800000021</v>
          </cell>
          <cell r="AC29">
            <v>8.1253989340520736</v>
          </cell>
          <cell r="AD29">
            <v>23.819897908515568</v>
          </cell>
          <cell r="AE29">
            <v>0.20882812199999989</v>
          </cell>
          <cell r="AF29">
            <v>0.15442031200000184</v>
          </cell>
          <cell r="AG29">
            <v>8.1310655982866002</v>
          </cell>
          <cell r="AH29">
            <v>23.835925655343338</v>
          </cell>
          <cell r="AI29">
            <v>0.28712933599999957</v>
          </cell>
          <cell r="AJ29">
            <v>0.19918143600000082</v>
          </cell>
          <cell r="AK29">
            <v>8.1375246959203658</v>
          </cell>
          <cell r="AL29">
            <v>23.854194742292059</v>
          </cell>
          <cell r="AM29">
            <v>0.38054041399999972</v>
          </cell>
          <cell r="AN29">
            <v>0.24442025200000206</v>
          </cell>
          <cell r="AO29">
            <v>8.1448019280680022</v>
          </cell>
          <cell r="AP29">
            <v>23.874777863091513</v>
          </cell>
          <cell r="AQ29">
            <v>0.48510542299999981</v>
          </cell>
          <cell r="AR29">
            <v>0.28928252400000165</v>
          </cell>
          <cell r="AS29">
            <v>8.152644826332514</v>
          </cell>
          <cell r="AT29">
            <v>23.89696092927948</v>
          </cell>
          <cell r="AU29">
            <v>8.1170000000000009</v>
          </cell>
          <cell r="AV29">
            <v>24.024000000000001</v>
          </cell>
          <cell r="AW29">
            <v>0.60469251999999951</v>
          </cell>
          <cell r="AX29">
            <v>0.33365579200000273</v>
          </cell>
          <cell r="AY29">
            <v>8.1662505136842576</v>
          </cell>
          <cell r="AZ29">
            <v>24.163301488812237</v>
          </cell>
          <cell r="BA29">
            <v>1.3803448999999999</v>
          </cell>
          <cell r="BB29">
            <v>0.5359355720000023</v>
          </cell>
          <cell r="BC29">
            <v>8.2175786405774573</v>
          </cell>
          <cell r="BD29">
            <v>24.308479355179376</v>
          </cell>
          <cell r="BE29">
            <v>8.1300000000000008</v>
          </cell>
          <cell r="BF29">
            <v>24.452000000000002</v>
          </cell>
          <cell r="BG29">
            <v>2.2713233761899998</v>
          </cell>
          <cell r="BH29">
            <v>0.57548748400000083</v>
          </cell>
          <cell r="BI29">
            <v>8.2794188196784226</v>
          </cell>
          <cell r="BJ29">
            <v>24.87462024252601</v>
          </cell>
          <cell r="BK29">
            <v>3.0832087451290997</v>
          </cell>
          <cell r="BL29">
            <v>0.57548748399999905</v>
          </cell>
          <cell r="BM29">
            <v>8.3220317502518881</v>
          </cell>
          <cell r="BN29">
            <v>24.995147811224925</v>
          </cell>
          <cell r="BO29">
            <v>8.0869999999999997</v>
          </cell>
          <cell r="BP29">
            <v>24.343</v>
          </cell>
          <cell r="BQ29">
            <v>3.7276892955357992</v>
          </cell>
          <cell r="BR29">
            <v>0.57548748400000438</v>
          </cell>
          <cell r="BS29">
            <v>8.312858206548686</v>
          </cell>
          <cell r="BT29">
            <v>24.981823477748829</v>
          </cell>
        </row>
        <row r="30">
          <cell r="B30" t="str">
            <v>Barton Dock Rd</v>
          </cell>
          <cell r="C30" t="str">
            <v>BARTON DOCK RD</v>
          </cell>
          <cell r="D30">
            <v>6.6</v>
          </cell>
          <cell r="E30">
            <v>62.5</v>
          </cell>
          <cell r="F30">
            <v>25</v>
          </cell>
          <cell r="G30">
            <v>0.63601731009013907</v>
          </cell>
          <cell r="H30">
            <v>0.56173530010265038</v>
          </cell>
          <cell r="I30">
            <v>14.042999999999999</v>
          </cell>
          <cell r="J30">
            <v>39.75</v>
          </cell>
          <cell r="K30">
            <v>3.8252780000000153E-3</v>
          </cell>
          <cell r="L30">
            <v>5.4731359999993234E-4</v>
          </cell>
          <cell r="M30">
            <v>14.04338250256626</v>
          </cell>
          <cell r="N30">
            <v>39.751081880633691</v>
          </cell>
          <cell r="O30">
            <v>0.365025355</v>
          </cell>
          <cell r="P30">
            <v>1.0610376000000921E-3</v>
          </cell>
          <cell r="Q30">
            <v>14.075024254138524</v>
          </cell>
          <cell r="R30">
            <v>39.840578269055172</v>
          </cell>
          <cell r="S30">
            <v>3.8252780000000153E-3</v>
          </cell>
          <cell r="T30">
            <v>1.569001600000175E-3</v>
          </cell>
          <cell r="U30">
            <v>14.043471877087748</v>
          </cell>
          <cell r="V30">
            <v>39.751334669954538</v>
          </cell>
          <cell r="W30">
            <v>0.38040849459999992</v>
          </cell>
          <cell r="X30">
            <v>2.9757901600000136E-2</v>
          </cell>
          <cell r="Y30">
            <v>14.078880254433122</v>
          </cell>
          <cell r="Z30">
            <v>39.851484684881441</v>
          </cell>
          <cell r="AA30">
            <v>0.3919595776</v>
          </cell>
          <cell r="AB30">
            <v>5.7944921599999977E-2</v>
          </cell>
          <cell r="AC30">
            <v>14.082356436927688</v>
          </cell>
          <cell r="AD30">
            <v>39.861316813739634</v>
          </cell>
          <cell r="AE30">
            <v>0.4062472399999999</v>
          </cell>
          <cell r="AF30">
            <v>8.6193833599999992E-2</v>
          </cell>
          <cell r="AG30">
            <v>14.086077422182271</v>
          </cell>
          <cell r="AH30">
            <v>39.87184134936448</v>
          </cell>
          <cell r="AI30">
            <v>0.42382321500000009</v>
          </cell>
          <cell r="AJ30">
            <v>0.11436030959999954</v>
          </cell>
          <cell r="AK30">
            <v>14.090078848909277</v>
          </cell>
          <cell r="AL30">
            <v>39.883159093256829</v>
          </cell>
          <cell r="AM30">
            <v>0.44444256800000004</v>
          </cell>
          <cell r="AN30">
            <v>0.14258395759999953</v>
          </cell>
          <cell r="AO30">
            <v>14.094351503420699</v>
          </cell>
          <cell r="AP30">
            <v>39.895243985171604</v>
          </cell>
          <cell r="AQ30">
            <v>0.46728206100000003</v>
          </cell>
          <cell r="AR30">
            <v>0.17077608959999957</v>
          </cell>
          <cell r="AS30">
            <v>14.09881561287993</v>
          </cell>
          <cell r="AT30">
            <v>39.907870393453926</v>
          </cell>
          <cell r="AU30">
            <v>14.053000000000001</v>
          </cell>
          <cell r="AV30">
            <v>40.180999999999997</v>
          </cell>
          <cell r="AW30">
            <v>0.49354574000000007</v>
          </cell>
          <cell r="AX30">
            <v>0.19892216560000009</v>
          </cell>
          <cell r="AY30">
            <v>14.113575232076263</v>
          </cell>
          <cell r="AZ30">
            <v>40.352332629492295</v>
          </cell>
          <cell r="BA30">
            <v>0.6636612409</v>
          </cell>
          <cell r="BB30">
            <v>0.33772197359999956</v>
          </cell>
          <cell r="BC30">
            <v>14.140598313402053</v>
          </cell>
          <cell r="BD30">
            <v>40.428765445708379</v>
          </cell>
          <cell r="BE30">
            <v>14.063000000000001</v>
          </cell>
          <cell r="BF30">
            <v>40.549999999999997</v>
          </cell>
          <cell r="BG30">
            <v>0.86183056556599991</v>
          </cell>
          <cell r="BH30">
            <v>0.3653901695999987</v>
          </cell>
          <cell r="BI30">
            <v>14.170353973000482</v>
          </cell>
          <cell r="BJ30">
            <v>40.853642889183831</v>
          </cell>
          <cell r="BK30">
            <v>1.0560148910299998</v>
          </cell>
          <cell r="BL30">
            <v>0.36539016959999915</v>
          </cell>
          <cell r="BM30">
            <v>14.18734069611852</v>
          </cell>
          <cell r="BN30">
            <v>40.901688597611439</v>
          </cell>
          <cell r="BO30">
            <v>14.007999999999999</v>
          </cell>
          <cell r="BP30">
            <v>40.683</v>
          </cell>
          <cell r="BQ30">
            <v>1.2272597951035999</v>
          </cell>
          <cell r="BR30">
            <v>0.36539016960000092</v>
          </cell>
          <cell r="BS30">
            <v>14.147320740279767</v>
          </cell>
          <cell r="BT30">
            <v>41.077058560847014</v>
          </cell>
        </row>
        <row r="31">
          <cell r="B31" t="str">
            <v>Bedford</v>
          </cell>
          <cell r="C31" t="str">
            <v>BEDFORD</v>
          </cell>
          <cell r="D31">
            <v>11</v>
          </cell>
          <cell r="E31">
            <v>62.5</v>
          </cell>
          <cell r="F31">
            <v>25</v>
          </cell>
          <cell r="G31">
            <v>0.40410480349828892</v>
          </cell>
          <cell r="H31">
            <v>0.33827849194479143</v>
          </cell>
          <cell r="I31">
            <v>8.4550000000000001</v>
          </cell>
          <cell r="J31">
            <v>25.251000000000001</v>
          </cell>
          <cell r="K31">
            <v>3.2051585999999688E-2</v>
          </cell>
          <cell r="L31">
            <v>5.3352239999995277E-3</v>
          </cell>
          <cell r="M31">
            <v>8.4569622986197857</v>
          </cell>
          <cell r="N31">
            <v>25.256550218643056</v>
          </cell>
          <cell r="O31">
            <v>7.7350036000000344E-2</v>
          </cell>
          <cell r="P31">
            <v>1.0170679999999876E-2</v>
          </cell>
          <cell r="Q31">
            <v>8.4595936462674786</v>
          </cell>
          <cell r="R31">
            <v>25.263992793704428</v>
          </cell>
          <cell r="S31">
            <v>3.2051585999999688E-2</v>
          </cell>
          <cell r="T31">
            <v>1.4829495999997278E-2</v>
          </cell>
          <cell r="U31">
            <v>8.4574606186647809</v>
          </cell>
          <cell r="V31">
            <v>25.257959680575127</v>
          </cell>
          <cell r="W31">
            <v>0.21861936400000026</v>
          </cell>
          <cell r="X31">
            <v>0.11084652399999584</v>
          </cell>
          <cell r="Y31">
            <v>8.4722924744659629</v>
          </cell>
          <cell r="Z31">
            <v>25.299910503833512</v>
          </cell>
          <cell r="AA31">
            <v>0.32990294200000037</v>
          </cell>
          <cell r="AB31">
            <v>0.2067698879999984</v>
          </cell>
          <cell r="AC31">
            <v>8.4831680184424787</v>
          </cell>
          <cell r="AD31">
            <v>25.330671187413056</v>
          </cell>
          <cell r="AE31">
            <v>0.47119870999999991</v>
          </cell>
          <cell r="AF31">
            <v>0.30314931199999684</v>
          </cell>
          <cell r="AG31">
            <v>8.4956427308134685</v>
          </cell>
          <cell r="AH31">
            <v>25.365955002256573</v>
          </cell>
          <cell r="AI31">
            <v>0.64958614200000042</v>
          </cell>
          <cell r="AJ31">
            <v>0.39879389199999338</v>
          </cell>
          <cell r="AK31">
            <v>8.5100256813493562</v>
          </cell>
          <cell r="AL31">
            <v>25.406636129686163</v>
          </cell>
          <cell r="AM31">
            <v>0.86308243700000009</v>
          </cell>
          <cell r="AN31">
            <v>0.49485908399999623</v>
          </cell>
          <cell r="AO31">
            <v>8.5262734456993741</v>
          </cell>
          <cell r="AP31">
            <v>25.452591747090235</v>
          </cell>
          <cell r="AQ31">
            <v>1.1025471059999994</v>
          </cell>
          <cell r="AR31">
            <v>0.59061747999999525</v>
          </cell>
          <cell r="AS31">
            <v>8.543868093591767</v>
          </cell>
          <cell r="AT31">
            <v>25.50235692643944</v>
          </cell>
          <cell r="AU31">
            <v>8.407</v>
          </cell>
          <cell r="AV31">
            <v>25.338000000000001</v>
          </cell>
          <cell r="AW31">
            <v>1.3792188120000004</v>
          </cell>
          <cell r="AX31">
            <v>0.68596802399999746</v>
          </cell>
          <cell r="AY31">
            <v>8.5153941977901333</v>
          </cell>
          <cell r="AZ31">
            <v>25.64458508919472</v>
          </cell>
          <cell r="BA31">
            <v>3.1805408700000006</v>
          </cell>
          <cell r="BB31">
            <v>1.146495036000001</v>
          </cell>
          <cell r="BC31">
            <v>8.6341104859202069</v>
          </cell>
          <cell r="BD31">
            <v>25.980365458691001</v>
          </cell>
          <cell r="BE31">
            <v>8.423</v>
          </cell>
          <cell r="BF31">
            <v>25.843</v>
          </cell>
          <cell r="BG31">
            <v>5.2380566259400005</v>
          </cell>
          <cell r="BH31">
            <v>1.2237139040000073</v>
          </cell>
          <cell r="BI31">
            <v>8.7621549959002234</v>
          </cell>
          <cell r="BJ31">
            <v>26.802275189897372</v>
          </cell>
          <cell r="BK31">
            <v>7.1005279772240009</v>
          </cell>
          <cell r="BL31">
            <v>-0.29920857200000484</v>
          </cell>
          <cell r="BM31">
            <v>8.7799766899500629</v>
          </cell>
          <cell r="BN31">
            <v>26.852682552756871</v>
          </cell>
          <cell r="BO31">
            <v>8.4290000000000003</v>
          </cell>
          <cell r="BP31">
            <v>26.106000000000002</v>
          </cell>
          <cell r="BQ31">
            <v>8.5715662376930002</v>
          </cell>
          <cell r="BR31">
            <v>-4.3745597720000049</v>
          </cell>
          <cell r="BS31">
            <v>8.6492857102507692</v>
          </cell>
          <cell r="BT31">
            <v>26.729062078067255</v>
          </cell>
        </row>
        <row r="32">
          <cell r="B32" t="str">
            <v>Belgrave</v>
          </cell>
          <cell r="C32" t="str">
            <v>BELGRAVE</v>
          </cell>
          <cell r="D32">
            <v>6.6</v>
          </cell>
          <cell r="E32">
            <v>62.5</v>
          </cell>
          <cell r="F32">
            <v>25</v>
          </cell>
          <cell r="G32">
            <v>0.75568878572370501</v>
          </cell>
          <cell r="H32">
            <v>0.60214433409850665</v>
          </cell>
          <cell r="I32">
            <v>15.052</v>
          </cell>
          <cell r="J32">
            <v>47.225999999999999</v>
          </cell>
          <cell r="K32">
            <v>1.5343429999999936E-2</v>
          </cell>
          <cell r="L32">
            <v>3.0425080000000548E-3</v>
          </cell>
          <cell r="M32">
            <v>15.053608352462668</v>
          </cell>
          <cell r="N32">
            <v>47.230549107731562</v>
          </cell>
          <cell r="O32">
            <v>3.6960528000000048E-2</v>
          </cell>
          <cell r="P32">
            <v>29.205809843999997</v>
          </cell>
          <cell r="Q32">
            <v>17.610078991837064</v>
          </cell>
          <cell r="R32">
            <v>54.461340007755339</v>
          </cell>
          <cell r="S32">
            <v>1.5343429999999936E-2</v>
          </cell>
          <cell r="T32">
            <v>29.208482711999995</v>
          </cell>
          <cell r="U32">
            <v>17.608421801490078</v>
          </cell>
          <cell r="V32">
            <v>54.456652765627062</v>
          </cell>
          <cell r="W32">
            <v>0.10412377800000006</v>
          </cell>
          <cell r="X32">
            <v>29.241374223999998</v>
          </cell>
          <cell r="Y32">
            <v>17.619065328933079</v>
          </cell>
          <cell r="Z32">
            <v>54.486757207349825</v>
          </cell>
          <cell r="AA32">
            <v>0.15685262699999991</v>
          </cell>
          <cell r="AB32">
            <v>29.274215408</v>
          </cell>
          <cell r="AC32">
            <v>17.626550765537189</v>
          </cell>
          <cell r="AD32">
            <v>54.507929219281451</v>
          </cell>
          <cell r="AE32">
            <v>0.22367475900000011</v>
          </cell>
          <cell r="AF32">
            <v>29.307324368</v>
          </cell>
          <cell r="AG32">
            <v>17.635292469001826</v>
          </cell>
          <cell r="AH32">
            <v>54.532654490477327</v>
          </cell>
          <cell r="AI32">
            <v>0.30789031999999994</v>
          </cell>
          <cell r="AJ32">
            <v>29.340008092000005</v>
          </cell>
          <cell r="AK32">
            <v>17.645518504405285</v>
          </cell>
          <cell r="AL32">
            <v>54.56157808639108</v>
          </cell>
          <cell r="AM32">
            <v>0.4085593609999999</v>
          </cell>
          <cell r="AN32">
            <v>29.372939047999999</v>
          </cell>
          <cell r="AO32">
            <v>17.657205473228267</v>
          </cell>
          <cell r="AP32">
            <v>54.594633826016064</v>
          </cell>
          <cell r="AQ32">
            <v>0.52138524600000002</v>
          </cell>
          <cell r="AR32">
            <v>29.405694120000003</v>
          </cell>
          <cell r="AS32">
            <v>17.669940504245364</v>
          </cell>
          <cell r="AT32">
            <v>54.630653933179303</v>
          </cell>
          <cell r="AU32">
            <v>15.061</v>
          </cell>
          <cell r="AV32">
            <v>47.646999999999998</v>
          </cell>
          <cell r="AW32">
            <v>0.65132122799999992</v>
          </cell>
          <cell r="AX32">
            <v>29.438213596000001</v>
          </cell>
          <cell r="AY32">
            <v>17.693151671276823</v>
          </cell>
          <cell r="AZ32">
            <v>55.09184918348538</v>
          </cell>
          <cell r="BA32">
            <v>1.4940947329999998</v>
          </cell>
          <cell r="BB32">
            <v>28.899402788000003</v>
          </cell>
          <cell r="BC32">
            <v>17.719741511418725</v>
          </cell>
          <cell r="BD32">
            <v>55.167056608585398</v>
          </cell>
          <cell r="BE32">
            <v>15.074</v>
          </cell>
          <cell r="BF32">
            <v>48.029000000000003</v>
          </cell>
          <cell r="BG32">
            <v>2.4539190213499995</v>
          </cell>
          <cell r="BH32">
            <v>23.285251016000004</v>
          </cell>
          <cell r="BI32">
            <v>17.325593446936601</v>
          </cell>
          <cell r="BJ32">
            <v>54.397467979216259</v>
          </cell>
          <cell r="BK32">
            <v>3.3155829426216998</v>
          </cell>
          <cell r="BL32">
            <v>10.358411016</v>
          </cell>
          <cell r="BM32">
            <v>16.270164256501143</v>
          </cell>
          <cell r="BN32">
            <v>51.412263428739699</v>
          </cell>
          <cell r="BO32">
            <v>15.081</v>
          </cell>
          <cell r="BP32">
            <v>48.085999999999999</v>
          </cell>
          <cell r="BQ32">
            <v>3.9877116810920996</v>
          </cell>
          <cell r="BR32">
            <v>6.4864910159999987</v>
          </cell>
          <cell r="BS32">
            <v>15.997255113138307</v>
          </cell>
          <cell r="BT32">
            <v>50.677560815187775</v>
          </cell>
        </row>
        <row r="33">
          <cell r="B33" t="str">
            <v>Benchill</v>
          </cell>
          <cell r="C33" t="str">
            <v>BENCHILL</v>
          </cell>
          <cell r="D33">
            <v>11</v>
          </cell>
          <cell r="E33">
            <v>33.405000000000001</v>
          </cell>
          <cell r="F33">
            <v>13.1</v>
          </cell>
          <cell r="G33">
            <v>0.37470522994035443</v>
          </cell>
          <cell r="H33">
            <v>0.34476057448650593</v>
          </cell>
          <cell r="I33">
            <v>4.516</v>
          </cell>
          <cell r="J33">
            <v>12.516</v>
          </cell>
          <cell r="K33">
            <v>6.7688289999999762E-3</v>
          </cell>
          <cell r="L33">
            <v>1.5726719999986649E-4</v>
          </cell>
          <cell r="M33">
            <v>4.5163635257732277</v>
          </cell>
          <cell r="N33">
            <v>12.517028206157541</v>
          </cell>
          <cell r="O33">
            <v>1.6545240000000017E-2</v>
          </cell>
          <cell r="P33">
            <v>3.3059519999967257E-4</v>
          </cell>
          <cell r="Q33">
            <v>4.5168857516359564</v>
          </cell>
          <cell r="R33">
            <v>12.518505283952928</v>
          </cell>
          <cell r="S33">
            <v>6.7688289999999762E-3</v>
          </cell>
          <cell r="T33">
            <v>5.2085199999973852E-4</v>
          </cell>
          <cell r="U33">
            <v>4.5163826090261505</v>
          </cell>
          <cell r="V33">
            <v>12.517082181747737</v>
          </cell>
          <cell r="W33">
            <v>4.7789662900000029E-2</v>
          </cell>
          <cell r="X33">
            <v>9.0780959999996469E-3</v>
          </cell>
          <cell r="Y33">
            <v>4.5189847832644663</v>
          </cell>
          <cell r="Z33">
            <v>12.524442241946703</v>
          </cell>
          <cell r="AA33">
            <v>7.2944958899999968E-2</v>
          </cell>
          <cell r="AB33">
            <v>1.764723200000029E-2</v>
          </cell>
          <cell r="AC33">
            <v>4.5207548568911449</v>
          </cell>
          <cell r="AD33">
            <v>12.529448766205201</v>
          </cell>
          <cell r="AE33">
            <v>0.10528746920000004</v>
          </cell>
          <cell r="AF33">
            <v>2.6256255999999922E-2</v>
          </cell>
          <cell r="AG33">
            <v>4.5229042550140388</v>
          </cell>
          <cell r="AH33">
            <v>12.535528182157872</v>
          </cell>
          <cell r="AI33">
            <v>0.14664010290000001</v>
          </cell>
          <cell r="AJ33">
            <v>3.4835123999999995E-2</v>
          </cell>
          <cell r="AK33">
            <v>4.5255249791910872</v>
          </cell>
          <cell r="AL33">
            <v>12.542940709506714</v>
          </cell>
          <cell r="AM33">
            <v>0.1965958042</v>
          </cell>
          <cell r="AN33">
            <v>4.3450580000000016E-2</v>
          </cell>
          <cell r="AO33">
            <v>4.528599167685079</v>
          </cell>
          <cell r="AP33">
            <v>12.551635827629703</v>
          </cell>
          <cell r="AQ33">
            <v>0.25294622999999994</v>
          </cell>
          <cell r="AR33">
            <v>5.205839599999984E-2</v>
          </cell>
          <cell r="AS33">
            <v>4.5320085911750168</v>
          </cell>
          <cell r="AT33">
            <v>12.561279133508389</v>
          </cell>
          <cell r="AU33">
            <v>4.5190000000000001</v>
          </cell>
          <cell r="AV33">
            <v>12.593</v>
          </cell>
          <cell r="AW33">
            <v>0.31852775700000002</v>
          </cell>
          <cell r="AX33">
            <v>6.0648803999999723E-2</v>
          </cell>
          <cell r="AY33">
            <v>4.5389016081421589</v>
          </cell>
          <cell r="AZ33">
            <v>12.649290248295351</v>
          </cell>
          <cell r="BA33">
            <v>0.74785792179999988</v>
          </cell>
          <cell r="BB33">
            <v>0.10262170400000037</v>
          </cell>
          <cell r="BC33">
            <v>4.5636386037178109</v>
          </cell>
          <cell r="BD33">
            <v>12.719257037566253</v>
          </cell>
          <cell r="BE33">
            <v>4.524</v>
          </cell>
          <cell r="BF33">
            <v>12.782999999999999</v>
          </cell>
          <cell r="BG33">
            <v>1.2333912060149999</v>
          </cell>
          <cell r="BH33">
            <v>0.11096751999999932</v>
          </cell>
          <cell r="BI33">
            <v>4.5945605338501982</v>
          </cell>
          <cell r="BJ33">
            <v>12.982575327878472</v>
          </cell>
          <cell r="BK33">
            <v>1.6594286421881601</v>
          </cell>
          <cell r="BL33">
            <v>0.11096752000000021</v>
          </cell>
          <cell r="BM33">
            <v>4.6169217000737834</v>
          </cell>
          <cell r="BN33">
            <v>13.045822256966218</v>
          </cell>
          <cell r="BO33">
            <v>4.5250000000000004</v>
          </cell>
          <cell r="BP33">
            <v>12.805</v>
          </cell>
          <cell r="BQ33">
            <v>1.98091443164535</v>
          </cell>
          <cell r="BR33">
            <v>0.11096752000000021</v>
          </cell>
          <cell r="BS33">
            <v>4.6347953279904877</v>
          </cell>
          <cell r="BT33">
            <v>13.1155480838587</v>
          </cell>
        </row>
        <row r="34">
          <cell r="B34" t="str">
            <v>Bentham</v>
          </cell>
          <cell r="C34" t="str">
            <v>BENTHAM</v>
          </cell>
          <cell r="D34">
            <v>11</v>
          </cell>
          <cell r="E34">
            <v>19.75</v>
          </cell>
          <cell r="F34">
            <v>7.88</v>
          </cell>
          <cell r="G34">
            <v>0.33172519675110801</v>
          </cell>
          <cell r="H34">
            <v>0.33776091506743838</v>
          </cell>
          <cell r="I34">
            <v>2.661</v>
          </cell>
          <cell r="J34">
            <v>6.55</v>
          </cell>
          <cell r="K34">
            <v>1.0294582000000219E-2</v>
          </cell>
          <cell r="L34">
            <v>2.9884519999967551E-4</v>
          </cell>
          <cell r="M34">
            <v>2.6615560107314145</v>
          </cell>
          <cell r="N34">
            <v>6.5515726358343827</v>
          </cell>
          <cell r="O34">
            <v>2.4709134000000077E-2</v>
          </cell>
          <cell r="P34">
            <v>6.1943719999746349E-4</v>
          </cell>
          <cell r="Q34">
            <v>2.662329405218228</v>
          </cell>
          <cell r="R34">
            <v>6.5537601257790152</v>
          </cell>
          <cell r="S34">
            <v>1.0294582000000219E-2</v>
          </cell>
          <cell r="T34">
            <v>9.6952519999859987E-4</v>
          </cell>
          <cell r="U34">
            <v>2.661591212302191</v>
          </cell>
          <cell r="V34">
            <v>6.5516722009119999</v>
          </cell>
          <cell r="W34">
            <v>6.9836119999999724E-2</v>
          </cell>
          <cell r="X34">
            <v>2.9569337199998103E-2</v>
          </cell>
          <cell r="Y34">
            <v>2.6662174334066671</v>
          </cell>
          <cell r="Z34">
            <v>6.5647571301689736</v>
          </cell>
          <cell r="AA34">
            <v>0.10527806999999978</v>
          </cell>
          <cell r="AB34">
            <v>5.8194817200000415E-2</v>
          </cell>
          <cell r="AC34">
            <v>2.6695801014027385</v>
          </cell>
          <cell r="AD34">
            <v>6.574268191540579</v>
          </cell>
          <cell r="AE34">
            <v>0.14990014900000048</v>
          </cell>
          <cell r="AF34">
            <v>8.6894365199999157E-2</v>
          </cell>
          <cell r="AG34">
            <v>2.6734284887741815</v>
          </cell>
          <cell r="AH34">
            <v>6.5851530747684981</v>
          </cell>
          <cell r="AI34">
            <v>0.20558057600000001</v>
          </cell>
          <cell r="AJ34">
            <v>0.11555238520000088</v>
          </cell>
          <cell r="AK34">
            <v>2.6778551092358622</v>
          </cell>
          <cell r="AL34">
            <v>6.5976734481532722</v>
          </cell>
          <cell r="AM34">
            <v>0.27166897200000051</v>
          </cell>
          <cell r="AN34">
            <v>0.14427700119999898</v>
          </cell>
          <cell r="AO34">
            <v>2.6828315017813966</v>
          </cell>
          <cell r="AP34">
            <v>6.6117488118124461</v>
          </cell>
          <cell r="AQ34">
            <v>0.34543201400000001</v>
          </cell>
          <cell r="AR34">
            <v>0.17299120519999889</v>
          </cell>
          <cell r="AS34">
            <v>2.6882101622872066</v>
          </cell>
          <cell r="AT34">
            <v>6.6269619610818804</v>
          </cell>
          <cell r="AU34">
            <v>2.661</v>
          </cell>
          <cell r="AV34">
            <v>6.556</v>
          </cell>
          <cell r="AW34">
            <v>0.42827781599999959</v>
          </cell>
          <cell r="AX34">
            <v>0.20167758919999557</v>
          </cell>
          <cell r="AY34">
            <v>2.6940640838881524</v>
          </cell>
          <cell r="AZ34">
            <v>6.649519351724134</v>
          </cell>
          <cell r="BA34">
            <v>0.96075050900000036</v>
          </cell>
          <cell r="BB34">
            <v>0.34319676120000153</v>
          </cell>
          <cell r="BC34">
            <v>2.7294394824962773</v>
          </cell>
          <cell r="BD34">
            <v>6.7495760886960623</v>
          </cell>
          <cell r="BE34">
            <v>2.637</v>
          </cell>
          <cell r="BF34">
            <v>6.6959999999999997</v>
          </cell>
          <cell r="BG34">
            <v>1.5818853923599994</v>
          </cell>
          <cell r="BH34">
            <v>0.37140924519999885</v>
          </cell>
          <cell r="BI34">
            <v>2.7395213804365381</v>
          </cell>
          <cell r="BJ34">
            <v>6.9859742532931275</v>
          </cell>
          <cell r="BK34">
            <v>2.1551034115139993</v>
          </cell>
          <cell r="BL34">
            <v>0.3714092451999953</v>
          </cell>
          <cell r="BM34">
            <v>2.7696075238604383</v>
          </cell>
          <cell r="BN34">
            <v>7.0710707174322911</v>
          </cell>
          <cell r="BO34">
            <v>2.6389999999999998</v>
          </cell>
          <cell r="BP34">
            <v>6.718</v>
          </cell>
          <cell r="BQ34">
            <v>2.6126514315880005</v>
          </cell>
          <cell r="BR34">
            <v>0.3714092451999953</v>
          </cell>
          <cell r="BS34">
            <v>2.7956225668201569</v>
          </cell>
          <cell r="BT34">
            <v>7.1609955163415044</v>
          </cell>
        </row>
        <row r="35">
          <cell r="B35" t="str">
            <v>Bispham</v>
          </cell>
          <cell r="C35" t="str">
            <v>BISPHAM</v>
          </cell>
          <cell r="D35">
            <v>6.6</v>
          </cell>
          <cell r="E35">
            <v>62.5</v>
          </cell>
          <cell r="F35">
            <v>25</v>
          </cell>
          <cell r="G35">
            <v>0.6696927074960306</v>
          </cell>
          <cell r="H35">
            <v>0.57044194262388759</v>
          </cell>
          <cell r="I35">
            <v>14.259</v>
          </cell>
          <cell r="J35">
            <v>41.85</v>
          </cell>
          <cell r="K35">
            <v>2.0185230000000165E-2</v>
          </cell>
          <cell r="L35">
            <v>3.2330200000014742E-3</v>
          </cell>
          <cell r="M35">
            <v>14.261048565597189</v>
          </cell>
          <cell r="N35">
            <v>41.855794218501913</v>
          </cell>
          <cell r="O35">
            <v>4.8533173000000041E-2</v>
          </cell>
          <cell r="P35">
            <v>6.2842920000001357E-3</v>
          </cell>
          <cell r="Q35">
            <v>14.263795284571826</v>
          </cell>
          <cell r="R35">
            <v>41.863563112953827</v>
          </cell>
          <cell r="S35">
            <v>2.0185230000000165E-2</v>
          </cell>
          <cell r="T35">
            <v>9.3132800000019778E-3</v>
          </cell>
          <cell r="U35">
            <v>14.261580450407454</v>
          </cell>
          <cell r="V35">
            <v>41.857298615926503</v>
          </cell>
          <cell r="W35">
            <v>0.1361941510000001</v>
          </cell>
          <cell r="X35">
            <v>0.10994792000000064</v>
          </cell>
          <cell r="Y35">
            <v>14.28053184711375</v>
          </cell>
          <cell r="Z35">
            <v>41.910901260422413</v>
          </cell>
          <cell r="AA35">
            <v>0.2047470910000001</v>
          </cell>
          <cell r="AB35">
            <v>0.21057879200000107</v>
          </cell>
          <cell r="AC35">
            <v>14.295331592477496</v>
          </cell>
          <cell r="AD35">
            <v>41.952761261648575</v>
          </cell>
          <cell r="AE35">
            <v>0.29146309800000025</v>
          </cell>
          <cell r="AF35">
            <v>0.31158581200000102</v>
          </cell>
          <cell r="AG35">
            <v>14.311753098564093</v>
          </cell>
          <cell r="AH35">
            <v>41.999208294893087</v>
          </cell>
          <cell r="AI35">
            <v>0.40057221600000015</v>
          </cell>
          <cell r="AJ35">
            <v>0.41210329600000106</v>
          </cell>
          <cell r="AK35">
            <v>14.330090670548033</v>
          </cell>
          <cell r="AL35">
            <v>42.051074780894453</v>
          </cell>
          <cell r="AM35">
            <v>0.53083851300000029</v>
          </cell>
          <cell r="AN35">
            <v>0.51296806400000117</v>
          </cell>
          <cell r="AO35">
            <v>14.350309395183766</v>
          </cell>
          <cell r="AP35">
            <v>42.108261970081934</v>
          </cell>
          <cell r="AQ35">
            <v>0.67672243100000007</v>
          </cell>
          <cell r="AR35">
            <v>0.61364880400000077</v>
          </cell>
          <cell r="AS35">
            <v>14.371878209073</v>
          </cell>
          <cell r="AT35">
            <v>42.169267788334849</v>
          </cell>
          <cell r="AU35">
            <v>14.276</v>
          </cell>
          <cell r="AV35">
            <v>42.53</v>
          </cell>
          <cell r="AW35">
            <v>0.84547617800000008</v>
          </cell>
          <cell r="AX35">
            <v>0.71405658400000105</v>
          </cell>
          <cell r="AY35">
            <v>14.412423736356173</v>
          </cell>
          <cell r="AZ35">
            <v>42.915864596369026</v>
          </cell>
          <cell r="BA35">
            <v>1.9472744170000005</v>
          </cell>
          <cell r="BB35">
            <v>1.2044318120000033</v>
          </cell>
          <cell r="BC35">
            <v>14.551702793896935</v>
          </cell>
          <cell r="BD35">
            <v>43.309805260626405</v>
          </cell>
          <cell r="BE35">
            <v>14.303000000000001</v>
          </cell>
          <cell r="BF35">
            <v>43.540999999999997</v>
          </cell>
          <cell r="BG35">
            <v>3.2105374857700002</v>
          </cell>
          <cell r="BH35">
            <v>1.2975397040000023</v>
          </cell>
          <cell r="BI35">
            <v>14.697354481672928</v>
          </cell>
          <cell r="BJ35">
            <v>44.656402912728929</v>
          </cell>
          <cell r="BK35">
            <v>4.3746826347976997</v>
          </cell>
          <cell r="BL35">
            <v>0.82215936799999811</v>
          </cell>
          <cell r="BM35">
            <v>14.757605777159274</v>
          </cell>
          <cell r="BN35">
            <v>44.826819311183606</v>
          </cell>
          <cell r="BO35">
            <v>14.304</v>
          </cell>
          <cell r="BP35">
            <v>43.561999999999998</v>
          </cell>
          <cell r="BQ35">
            <v>5.3195131807272</v>
          </cell>
          <cell r="BR35">
            <v>-0.44996173599999478</v>
          </cell>
          <cell r="BS35">
            <v>14.729975278400907</v>
          </cell>
          <cell r="BT35">
            <v>44.766840031900429</v>
          </cell>
        </row>
        <row r="36">
          <cell r="B36" t="str">
            <v>Blackbull</v>
          </cell>
          <cell r="C36" t="str">
            <v>BLACKBULL</v>
          </cell>
          <cell r="D36">
            <v>6.6</v>
          </cell>
          <cell r="E36">
            <v>62.5</v>
          </cell>
          <cell r="F36">
            <v>25</v>
          </cell>
          <cell r="G36">
            <v>0.61686640006328608</v>
          </cell>
          <cell r="H36">
            <v>0.52133868991877597</v>
          </cell>
          <cell r="I36">
            <v>13.032</v>
          </cell>
          <cell r="J36">
            <v>38.549999999999997</v>
          </cell>
          <cell r="K36">
            <v>1.5815521000000055E-2</v>
          </cell>
          <cell r="L36">
            <v>9.5737600000056489E-4</v>
          </cell>
          <cell r="M36">
            <v>13.0334672479694</v>
          </cell>
          <cell r="N36">
            <v>38.554150003955378</v>
          </cell>
          <cell r="O36">
            <v>3.8315054000000015E-2</v>
          </cell>
          <cell r="P36">
            <v>1.9399120000000991E-3</v>
          </cell>
          <cell r="Q36">
            <v>13.035521396281261</v>
          </cell>
          <cell r="R36">
            <v>38.559960012758893</v>
          </cell>
          <cell r="S36">
            <v>1.5815521000000055E-2</v>
          </cell>
          <cell r="T36">
            <v>2.9735399999997192E-3</v>
          </cell>
          <cell r="U36">
            <v>13.033643616579722</v>
          </cell>
          <cell r="V36">
            <v>38.55464884971677</v>
          </cell>
          <cell r="W36">
            <v>0.10922378499999996</v>
          </cell>
          <cell r="X36">
            <v>3.9104099999999864E-2</v>
          </cell>
          <cell r="Y36">
            <v>13.044975324898951</v>
          </cell>
          <cell r="Z36">
            <v>38.586699760896586</v>
          </cell>
          <cell r="AA36">
            <v>0.16553999200000002</v>
          </cell>
          <cell r="AB36">
            <v>7.5273059999998448E-2</v>
          </cell>
          <cell r="AC36">
            <v>13.053065678847966</v>
          </cell>
          <cell r="AD36">
            <v>38.609582737454772</v>
          </cell>
          <cell r="AE36">
            <v>0.23729042599999994</v>
          </cell>
          <cell r="AF36">
            <v>0.11162717199999994</v>
          </cell>
          <cell r="AG36">
            <v>13.062522374110651</v>
          </cell>
          <cell r="AH36">
            <v>38.636330310846212</v>
          </cell>
          <cell r="AI36">
            <v>0.32815804100000001</v>
          </cell>
          <cell r="AJ36">
            <v>0.14781177600000017</v>
          </cell>
          <cell r="AK36">
            <v>13.07363656090471</v>
          </cell>
          <cell r="AL36">
            <v>38.667765978244027</v>
          </cell>
          <cell r="AM36">
            <v>0.43718761099999992</v>
          </cell>
          <cell r="AN36">
            <v>0.18416683999999917</v>
          </cell>
          <cell r="AO36">
            <v>13.086354418113185</v>
          </cell>
          <cell r="AP36">
            <v>38.703737510541124</v>
          </cell>
          <cell r="AQ36">
            <v>0.55966786300000004</v>
          </cell>
          <cell r="AR36">
            <v>0.22046912000000063</v>
          </cell>
          <cell r="AS36">
            <v>13.100244287445429</v>
          </cell>
          <cell r="AT36">
            <v>38.743023993719625</v>
          </cell>
          <cell r="AU36">
            <v>13.041</v>
          </cell>
          <cell r="AV36">
            <v>38.756</v>
          </cell>
          <cell r="AW36">
            <v>0.70083831399999985</v>
          </cell>
          <cell r="AX36">
            <v>0.25667262799999957</v>
          </cell>
          <cell r="AY36">
            <v>13.124760484866018</v>
          </cell>
          <cell r="AZ36">
            <v>38.992910427376934</v>
          </cell>
          <cell r="BA36">
            <v>1.620611163</v>
          </cell>
          <cell r="BB36">
            <v>0.43291788400000009</v>
          </cell>
          <cell r="BC36">
            <v>13.220637204253661</v>
          </cell>
          <cell r="BD36">
            <v>39.264090741124626</v>
          </cell>
          <cell r="BE36">
            <v>13.114000000000001</v>
          </cell>
          <cell r="BF36">
            <v>39.524999999999999</v>
          </cell>
          <cell r="BG36">
            <v>2.66975307983</v>
          </cell>
          <cell r="BH36">
            <v>0.46203929600000038</v>
          </cell>
          <cell r="BI36">
            <v>13.387960783519921</v>
          </cell>
          <cell r="BJ36">
            <v>40.299878111224459</v>
          </cell>
          <cell r="BK36">
            <v>3.6097337748406</v>
          </cell>
          <cell r="BL36">
            <v>-0.17322232000000071</v>
          </cell>
          <cell r="BM36">
            <v>13.4146167899281</v>
          </cell>
          <cell r="BN36">
            <v>40.375272682786758</v>
          </cell>
          <cell r="BO36">
            <v>13.115</v>
          </cell>
          <cell r="BP36">
            <v>39.548999999999999</v>
          </cell>
          <cell r="BQ36">
            <v>4.3395617703595999</v>
          </cell>
          <cell r="BR36">
            <v>-1.8731868479999996</v>
          </cell>
          <cell r="BS36">
            <v>13.330751852325282</v>
          </cell>
          <cell r="BT36">
            <v>40.159238391331058</v>
          </cell>
        </row>
        <row r="37">
          <cell r="B37" t="str">
            <v>Blackburn</v>
          </cell>
          <cell r="C37" t="str">
            <v>BLACKBURN</v>
          </cell>
          <cell r="D37">
            <v>6.6</v>
          </cell>
          <cell r="E37">
            <v>54.75</v>
          </cell>
          <cell r="F37">
            <v>21.9</v>
          </cell>
          <cell r="G37">
            <v>0.79704115969033817</v>
          </cell>
          <cell r="H37">
            <v>0.68234773737628474</v>
          </cell>
          <cell r="I37">
            <v>14.942</v>
          </cell>
          <cell r="J37">
            <v>43.634</v>
          </cell>
          <cell r="K37">
            <v>1.4999530000000094E-2</v>
          </cell>
          <cell r="L37">
            <v>1.1812199999998718E-3</v>
          </cell>
          <cell r="M37">
            <v>14.943415448540636</v>
          </cell>
          <cell r="N37">
            <v>43.638003493046014</v>
          </cell>
          <cell r="O37">
            <v>3.5852488000000071E-2</v>
          </cell>
          <cell r="P37">
            <v>2.3343359999996594E-3</v>
          </cell>
          <cell r="Q37">
            <v>14.945340480775137</v>
          </cell>
          <cell r="R37">
            <v>43.643448306434088</v>
          </cell>
          <cell r="S37">
            <v>1.4999530000000094E-2</v>
          </cell>
          <cell r="T37">
            <v>3.5140199999998956E-3</v>
          </cell>
          <cell r="U37">
            <v>14.9436195156176</v>
          </cell>
          <cell r="V37">
            <v>43.638580681901772</v>
          </cell>
          <cell r="W37">
            <v>9.9513105000000102E-2</v>
          </cell>
          <cell r="X37">
            <v>5.1384196000000326E-2</v>
          </cell>
          <cell r="Y37">
            <v>14.95520009050793</v>
          </cell>
          <cell r="Z37">
            <v>43.671335494041735</v>
          </cell>
          <cell r="AA37">
            <v>0.148720187</v>
          </cell>
          <cell r="AB37">
            <v>9.9285507999999911E-2</v>
          </cell>
          <cell r="AC37">
            <v>14.963694871934669</v>
          </cell>
          <cell r="AD37">
            <v>43.695362364247913</v>
          </cell>
          <cell r="AE37">
            <v>0.21055769499999999</v>
          </cell>
          <cell r="AF37">
            <v>0.14736945199999996</v>
          </cell>
          <cell r="AG37">
            <v>14.97331050525314</v>
          </cell>
          <cell r="AH37">
            <v>43.722559482347492</v>
          </cell>
          <cell r="AI37">
            <v>0.2878359760000001</v>
          </cell>
          <cell r="AJ37">
            <v>0.19529054800000045</v>
          </cell>
          <cell r="AK37">
            <v>14.984262610406674</v>
          </cell>
          <cell r="AL37">
            <v>43.753536713636819</v>
          </cell>
          <cell r="AM37">
            <v>0.37960993099999996</v>
          </cell>
          <cell r="AN37">
            <v>0.2433772159999994</v>
          </cell>
          <cell r="AO37">
            <v>14.996497241973049</v>
          </cell>
          <cell r="AP37">
            <v>43.788141477420432</v>
          </cell>
          <cell r="AQ37">
            <v>0.48205435699999988</v>
          </cell>
          <cell r="AR37">
            <v>0.29140708000000171</v>
          </cell>
          <cell r="AS37">
            <v>15.009660328615114</v>
          </cell>
          <cell r="AT37">
            <v>43.825372308724226</v>
          </cell>
          <cell r="AU37">
            <v>14.944000000000001</v>
          </cell>
          <cell r="AV37">
            <v>43.707999999999998</v>
          </cell>
          <cell r="AW37">
            <v>0.5997828340000001</v>
          </cell>
          <cell r="AX37">
            <v>0.33933827199999822</v>
          </cell>
          <cell r="AY37">
            <v>15.026151791416783</v>
          </cell>
          <cell r="AZ37">
            <v>43.940360355189718</v>
          </cell>
          <cell r="BA37">
            <v>1.3607797669999999</v>
          </cell>
          <cell r="BB37">
            <v>0.57372377199999924</v>
          </cell>
          <cell r="BC37">
            <v>15.113225172574234</v>
          </cell>
          <cell r="BD37">
            <v>44.186641068298812</v>
          </cell>
          <cell r="BE37">
            <v>14.954000000000001</v>
          </cell>
          <cell r="BF37">
            <v>44.078000000000003</v>
          </cell>
          <cell r="BG37">
            <v>2.2331036432200002</v>
          </cell>
          <cell r="BH37">
            <v>0.62035148799999984</v>
          </cell>
          <cell r="BI37">
            <v>15.203612589110666</v>
          </cell>
          <cell r="BJ37">
            <v>44.784011017718733</v>
          </cell>
          <cell r="BK37">
            <v>3.0350248878638002</v>
          </cell>
          <cell r="BL37">
            <v>0.62035148799999806</v>
          </cell>
          <cell r="BM37">
            <v>15.273762505241571</v>
          </cell>
          <cell r="BN37">
            <v>44.982424943302057</v>
          </cell>
          <cell r="BO37">
            <v>14.968</v>
          </cell>
          <cell r="BP37">
            <v>44.469000000000001</v>
          </cell>
          <cell r="BQ37">
            <v>3.6828007635533</v>
          </cell>
          <cell r="BR37">
            <v>0.62035148799999984</v>
          </cell>
          <cell r="BS37">
            <v>15.344428198605794</v>
          </cell>
          <cell r="BT37">
            <v>45.533699727455975</v>
          </cell>
        </row>
        <row r="38">
          <cell r="B38" t="str">
            <v>Blackburn Rd Clayton</v>
          </cell>
          <cell r="C38" t="str">
            <v>BLACKBURN RD CLAYTON</v>
          </cell>
          <cell r="D38">
            <v>6.6</v>
          </cell>
          <cell r="E38">
            <v>54.75</v>
          </cell>
          <cell r="F38">
            <v>21.9</v>
          </cell>
          <cell r="G38">
            <v>0.74630372584541249</v>
          </cell>
          <cell r="H38">
            <v>0.63437503980902588</v>
          </cell>
          <cell r="I38">
            <v>13.891</v>
          </cell>
          <cell r="J38">
            <v>40.854999999999997</v>
          </cell>
          <cell r="K38">
            <v>1.5848160000000222E-2</v>
          </cell>
          <cell r="L38">
            <v>4.8814639999985587E-3</v>
          </cell>
          <cell r="M38">
            <v>13.892813371817667</v>
          </cell>
          <cell r="N38">
            <v>40.860128990036337</v>
          </cell>
          <cell r="O38">
            <v>3.7930722000000028E-2</v>
          </cell>
          <cell r="P38">
            <v>9.2345199999996908E-3</v>
          </cell>
          <cell r="Q38">
            <v>13.895125888661378</v>
          </cell>
          <cell r="R38">
            <v>40.866669775403523</v>
          </cell>
          <cell r="S38">
            <v>1.5848160000000222E-2</v>
          </cell>
          <cell r="T38">
            <v>1.3374100000000055E-2</v>
          </cell>
          <cell r="U38">
            <v>13.893556284799596</v>
          </cell>
          <cell r="V38">
            <v>40.862230265265751</v>
          </cell>
          <cell r="W38">
            <v>0.10565105200000025</v>
          </cell>
          <cell r="X38">
            <v>5.5208748000000085E-2</v>
          </cell>
          <cell r="Y38">
            <v>13.905071583156332</v>
          </cell>
          <cell r="Z38">
            <v>40.894800447487491</v>
          </cell>
          <cell r="AA38">
            <v>0.15817703100000036</v>
          </cell>
          <cell r="AB38">
            <v>9.6922348000000547E-2</v>
          </cell>
          <cell r="AC38">
            <v>13.913315408353903</v>
          </cell>
          <cell r="AD38">
            <v>40.918117506287963</v>
          </cell>
          <cell r="AE38">
            <v>0.22426681000000026</v>
          </cell>
          <cell r="AF38">
            <v>0.13898892000000007</v>
          </cell>
          <cell r="AG38">
            <v>13.922776635378815</v>
          </cell>
          <cell r="AH38">
            <v>40.944877897438602</v>
          </cell>
          <cell r="AI38">
            <v>0.30695014500000029</v>
          </cell>
          <cell r="AJ38">
            <v>0.18040353599999914</v>
          </cell>
          <cell r="AK38">
            <v>13.933632390744833</v>
          </cell>
          <cell r="AL38">
            <v>40.975582610375461</v>
          </cell>
          <cell r="AM38">
            <v>0.40524581500000045</v>
          </cell>
          <cell r="AN38">
            <v>0.22214416799999981</v>
          </cell>
          <cell r="AO38">
            <v>13.94588239023817</v>
          </cell>
          <cell r="AP38">
            <v>41.01023084122054</v>
          </cell>
          <cell r="AQ38">
            <v>0.5150382480000002</v>
          </cell>
          <cell r="AR38">
            <v>0.26360142799999942</v>
          </cell>
          <cell r="AS38">
            <v>13.959113307051565</v>
          </cell>
          <cell r="AT38">
            <v>41.047653525220809</v>
          </cell>
          <cell r="AU38">
            <v>13.9</v>
          </cell>
          <cell r="AV38">
            <v>41.308999999999997</v>
          </cell>
          <cell r="AW38">
            <v>0.64089440000000009</v>
          </cell>
          <cell r="AX38">
            <v>0.30470008000000082</v>
          </cell>
          <cell r="AY38">
            <v>13.98271806478367</v>
          </cell>
          <cell r="AZ38">
            <v>41.542962018140642</v>
          </cell>
          <cell r="BA38">
            <v>1.4542931840000004</v>
          </cell>
          <cell r="BB38">
            <v>0.49653495999999908</v>
          </cell>
          <cell r="BC38">
            <v>14.070653205163802</v>
          </cell>
          <cell r="BD38">
            <v>41.791680154410173</v>
          </cell>
          <cell r="BE38">
            <v>13.916</v>
          </cell>
          <cell r="BF38">
            <v>41.756</v>
          </cell>
          <cell r="BG38">
            <v>2.3857477627400003</v>
          </cell>
          <cell r="BH38">
            <v>0.53427256799999956</v>
          </cell>
          <cell r="BI38">
            <v>14.171435533938171</v>
          </cell>
          <cell r="BJ38">
            <v>42.478480792814743</v>
          </cell>
          <cell r="BK38">
            <v>3.2368251153776</v>
          </cell>
          <cell r="BL38">
            <v>0.53427256799999956</v>
          </cell>
          <cell r="BM38">
            <v>14.245885494339158</v>
          </cell>
          <cell r="BN38">
            <v>42.689057080249178</v>
          </cell>
          <cell r="BO38">
            <v>13.827</v>
          </cell>
          <cell r="BP38">
            <v>41.53</v>
          </cell>
          <cell r="BQ38">
            <v>3.9176442470133002</v>
          </cell>
          <cell r="BR38">
            <v>0.53427256799999956</v>
          </cell>
          <cell r="BS38">
            <v>14.216441722963296</v>
          </cell>
          <cell r="BT38">
            <v>42.631507532737281</v>
          </cell>
        </row>
        <row r="39">
          <cell r="B39" t="str">
            <v>Blackfriars</v>
          </cell>
          <cell r="C39" t="str">
            <v>BLACKFRIARS</v>
          </cell>
          <cell r="D39">
            <v>6.6</v>
          </cell>
          <cell r="E39">
            <v>54.75</v>
          </cell>
          <cell r="F39">
            <v>21.9</v>
          </cell>
          <cell r="G39">
            <v>0.73381481772394608</v>
          </cell>
          <cell r="H39">
            <v>0.60617298577815926</v>
          </cell>
          <cell r="I39">
            <v>13.273999999999999</v>
          </cell>
          <cell r="J39">
            <v>40.173000000000002</v>
          </cell>
          <cell r="K39">
            <v>1.3343160000000021E-2</v>
          </cell>
          <cell r="L39">
            <v>2.419456000000153E-4</v>
          </cell>
          <cell r="M39">
            <v>13.275188388541686</v>
          </cell>
          <cell r="N39">
            <v>40.176361270386046</v>
          </cell>
          <cell r="O39">
            <v>3.1937297000000031E-2</v>
          </cell>
          <cell r="P39">
            <v>4.9588040000081435E-4</v>
          </cell>
          <cell r="Q39">
            <v>13.27683716722766</v>
          </cell>
          <cell r="R39">
            <v>40.181024720744162</v>
          </cell>
          <cell r="S39">
            <v>1.3343160000000021E-2</v>
          </cell>
          <cell r="T39">
            <v>7.6793240000139207E-4</v>
          </cell>
          <cell r="U39">
            <v>13.275234400453893</v>
          </cell>
          <cell r="V39">
            <v>40.176491411726595</v>
          </cell>
          <cell r="W39">
            <v>8.8762918100000032E-2</v>
          </cell>
          <cell r="X39">
            <v>7.0280048399999906E-2</v>
          </cell>
          <cell r="Y39">
            <v>13.28791265144265</v>
          </cell>
          <cell r="Z39">
            <v>40.212350920717533</v>
          </cell>
          <cell r="AA39">
            <v>0.13276645199999992</v>
          </cell>
          <cell r="AB39">
            <v>0.13980659640000059</v>
          </cell>
          <cell r="AC39">
            <v>13.297843958010239</v>
          </cell>
          <cell r="AD39">
            <v>40.240440897597473</v>
          </cell>
          <cell r="AE39">
            <v>0.18817047099999995</v>
          </cell>
          <cell r="AF39">
            <v>0.20938465239999982</v>
          </cell>
          <cell r="AG39">
            <v>13.308777054168591</v>
          </cell>
          <cell r="AH39">
            <v>40.271364363329212</v>
          </cell>
          <cell r="AI39">
            <v>0.25757412700000004</v>
          </cell>
          <cell r="AJ39">
            <v>0.27892512439999972</v>
          </cell>
          <cell r="AK39">
            <v>13.320931513214518</v>
          </cell>
          <cell r="AL39">
            <v>40.305742364981327</v>
          </cell>
          <cell r="AM39">
            <v>0.34014218699999998</v>
          </cell>
          <cell r="AN39">
            <v>0.3485125523999999</v>
          </cell>
          <cell r="AO39">
            <v>13.334241666541105</v>
          </cell>
          <cell r="AP39">
            <v>40.343389163684783</v>
          </cell>
          <cell r="AQ39">
            <v>0.43240832399999996</v>
          </cell>
          <cell r="AR39">
            <v>0.4180895443999999</v>
          </cell>
          <cell r="AS39">
            <v>13.348399268676657</v>
          </cell>
          <cell r="AT39">
            <v>40.38343290958634</v>
          </cell>
          <cell r="AU39">
            <v>13.284000000000001</v>
          </cell>
          <cell r="AV39">
            <v>40.448</v>
          </cell>
          <cell r="AW39">
            <v>0.5390807740000001</v>
          </cell>
          <cell r="AX39">
            <v>0.48764440840000045</v>
          </cell>
          <cell r="AY39">
            <v>13.373815160673093</v>
          </cell>
          <cell r="AZ39">
            <v>40.702035636661215</v>
          </cell>
          <cell r="BA39">
            <v>1.2324844346999999</v>
          </cell>
          <cell r="BB39">
            <v>0.75167347240000293</v>
          </cell>
          <cell r="BC39">
            <v>13.457568803299836</v>
          </cell>
          <cell r="BD39">
            <v>40.938926711262987</v>
          </cell>
          <cell r="BE39">
            <v>13.304</v>
          </cell>
          <cell r="BF39">
            <v>41.01</v>
          </cell>
          <cell r="BG39">
            <v>2.0272366031460001</v>
          </cell>
          <cell r="BH39">
            <v>0.52405132039999902</v>
          </cell>
          <cell r="BI39">
            <v>13.527179813551443</v>
          </cell>
          <cell r="BJ39">
            <v>41.641247838344697</v>
          </cell>
          <cell r="BK39">
            <v>2.7625579248268997</v>
          </cell>
          <cell r="BL39">
            <v>-2.9088366795999994</v>
          </cell>
          <cell r="BM39">
            <v>13.291203927508338</v>
          </cell>
          <cell r="BN39">
            <v>40.973807241474361</v>
          </cell>
          <cell r="BO39">
            <v>13.314</v>
          </cell>
          <cell r="BP39">
            <v>41.311999999999998</v>
          </cell>
          <cell r="BQ39">
            <v>3.3637442613552997</v>
          </cell>
          <cell r="BR39">
            <v>-3.2367246795999991</v>
          </cell>
          <cell r="BS39">
            <v>13.325111331775572</v>
          </cell>
          <cell r="BT39">
            <v>41.343427592186082</v>
          </cell>
        </row>
        <row r="40">
          <cell r="B40" t="str">
            <v>Blackley</v>
          </cell>
          <cell r="C40" t="str">
            <v>BLACKLEY</v>
          </cell>
          <cell r="D40">
            <v>6.6</v>
          </cell>
          <cell r="E40">
            <v>54.75</v>
          </cell>
          <cell r="F40">
            <v>21.9</v>
          </cell>
          <cell r="G40">
            <v>0.68484213949988604</v>
          </cell>
          <cell r="H40">
            <v>0.60428336282289208</v>
          </cell>
          <cell r="I40">
            <v>13.231999999999999</v>
          </cell>
          <cell r="J40">
            <v>37.49</v>
          </cell>
          <cell r="K40">
            <v>1.9338059999999713E-2</v>
          </cell>
          <cell r="L40">
            <v>1.3032440000007028E-3</v>
          </cell>
          <cell r="M40">
            <v>13.233805645821336</v>
          </cell>
          <cell r="N40">
            <v>37.49510713761876</v>
          </cell>
          <cell r="O40">
            <v>4.7125389999999934E-2</v>
          </cell>
          <cell r="P40">
            <v>2.582396000001097E-3</v>
          </cell>
          <cell r="Q40">
            <v>13.236348303579987</v>
          </cell>
          <cell r="R40">
            <v>37.502298859792269</v>
          </cell>
          <cell r="S40">
            <v>1.9338059999999713E-2</v>
          </cell>
          <cell r="T40">
            <v>3.890504000001016E-3</v>
          </cell>
          <cell r="U40">
            <v>13.234031972375497</v>
          </cell>
          <cell r="V40">
            <v>37.495747285783594</v>
          </cell>
          <cell r="W40">
            <v>0.13540894259999958</v>
          </cell>
          <cell r="X40">
            <v>3.9013879999999723E-2</v>
          </cell>
          <cell r="Y40">
            <v>13.247258039936503</v>
          </cell>
          <cell r="Z40">
            <v>37.533156254026871</v>
          </cell>
          <cell r="AA40">
            <v>0.20612754499999997</v>
          </cell>
          <cell r="AB40">
            <v>7.4163900000000282E-2</v>
          </cell>
          <cell r="AC40">
            <v>13.256519142609438</v>
          </cell>
          <cell r="AD40">
            <v>37.559350608032062</v>
          </cell>
          <cell r="AE40">
            <v>0.29679865599999977</v>
          </cell>
          <cell r="AF40">
            <v>0.10951215999999953</v>
          </cell>
          <cell r="AG40">
            <v>13.267542978635189</v>
          </cell>
          <cell r="AH40">
            <v>37.590530724866049</v>
          </cell>
          <cell r="AI40">
            <v>0.41241523599999996</v>
          </cell>
          <cell r="AJ40">
            <v>0.14465853200000023</v>
          </cell>
          <cell r="AK40">
            <v>13.280731316653526</v>
          </cell>
          <cell r="AL40">
            <v>37.627832977847433</v>
          </cell>
          <cell r="AM40">
            <v>0.55180964099999952</v>
          </cell>
          <cell r="AN40">
            <v>0.17998699600000112</v>
          </cell>
          <cell r="AO40">
            <v>13.296015603843031</v>
          </cell>
          <cell r="AP40">
            <v>37.671063470316639</v>
          </cell>
          <cell r="AQ40">
            <v>0.70885916999999998</v>
          </cell>
          <cell r="AR40">
            <v>0.21524625600000125</v>
          </cell>
          <cell r="AS40">
            <v>13.312838260069801</v>
          </cell>
          <cell r="AT40">
            <v>37.718645127498718</v>
          </cell>
          <cell r="AU40">
            <v>13.243</v>
          </cell>
          <cell r="AV40">
            <v>37.828000000000003</v>
          </cell>
          <cell r="AW40">
            <v>0.8913776989999993</v>
          </cell>
          <cell r="AX40">
            <v>0.25038996400000091</v>
          </cell>
          <cell r="AY40">
            <v>13.342878767815918</v>
          </cell>
          <cell r="AZ40">
            <v>38.110499816076775</v>
          </cell>
          <cell r="BA40">
            <v>2.0848533455</v>
          </cell>
          <cell r="BB40">
            <v>0.42048340799999995</v>
          </cell>
          <cell r="BC40">
            <v>13.462160128643013</v>
          </cell>
          <cell r="BD40">
            <v>38.447878452516768</v>
          </cell>
          <cell r="BE40">
            <v>13.164999999999999</v>
          </cell>
          <cell r="BF40">
            <v>38.286999999999999</v>
          </cell>
          <cell r="BG40">
            <v>3.4367690702570002</v>
          </cell>
          <cell r="BH40">
            <v>0.45422953600000415</v>
          </cell>
          <cell r="BI40">
            <v>13.505374104960445</v>
          </cell>
          <cell r="BJ40">
            <v>39.249723351031328</v>
          </cell>
          <cell r="BK40">
            <v>4.6301570951000297</v>
          </cell>
          <cell r="BL40">
            <v>0.45422953600000415</v>
          </cell>
          <cell r="BM40">
            <v>13.60976848335299</v>
          </cell>
          <cell r="BN40">
            <v>39.54499524254782</v>
          </cell>
          <cell r="BO40">
            <v>13.176</v>
          </cell>
          <cell r="BP40">
            <v>38.621000000000002</v>
          </cell>
          <cell r="BQ40">
            <v>5.5391333817606005</v>
          </cell>
          <cell r="BR40">
            <v>0.4542295360000006</v>
          </cell>
          <cell r="BS40">
            <v>13.700283286957607</v>
          </cell>
          <cell r="BT40">
            <v>40.103897069881988</v>
          </cell>
        </row>
        <row r="41">
          <cell r="B41" t="str">
            <v>Blackpool</v>
          </cell>
          <cell r="C41" t="str">
            <v>BLACKPOOL</v>
          </cell>
          <cell r="D41">
            <v>6.6</v>
          </cell>
          <cell r="E41">
            <v>62.5</v>
          </cell>
          <cell r="F41">
            <v>25</v>
          </cell>
          <cell r="G41">
            <v>0.69329424386440031</v>
          </cell>
          <cell r="H41">
            <v>0.59620087418763212</v>
          </cell>
          <cell r="I41">
            <v>14.904</v>
          </cell>
          <cell r="J41">
            <v>43.328000000000003</v>
          </cell>
          <cell r="K41">
            <v>1.0465412000000007E-2</v>
          </cell>
          <cell r="L41">
            <v>1.215956000000018E-3</v>
          </cell>
          <cell r="M41">
            <v>14.905021854690803</v>
          </cell>
          <cell r="N41">
            <v>43.330890241525019</v>
          </cell>
          <cell r="O41">
            <v>2.4212999100000077E-2</v>
          </cell>
          <cell r="P41">
            <v>2.2893080000001564E-3</v>
          </cell>
          <cell r="Q41">
            <v>14.90631835062702</v>
          </cell>
          <cell r="R41">
            <v>43.334557285798141</v>
          </cell>
          <cell r="S41">
            <v>1.0465412000000007E-2</v>
          </cell>
          <cell r="T41">
            <v>3.3014759999998589E-3</v>
          </cell>
          <cell r="U41">
            <v>14.905204290377682</v>
          </cell>
          <cell r="V41">
            <v>43.331406247570314</v>
          </cell>
          <cell r="W41">
            <v>6.2828331600000009E-2</v>
          </cell>
          <cell r="X41">
            <v>0.14653716800000005</v>
          </cell>
          <cell r="Y41">
            <v>14.922314731447436</v>
          </cell>
          <cell r="Z41">
            <v>43.379801883208373</v>
          </cell>
          <cell r="AA41">
            <v>9.0365046900000023E-2</v>
          </cell>
          <cell r="AB41">
            <v>0.2897372359999999</v>
          </cell>
          <cell r="AC41">
            <v>14.937250326568471</v>
          </cell>
          <cell r="AD41">
            <v>43.422046125572933</v>
          </cell>
          <cell r="AE41">
            <v>0.12341991159999999</v>
          </cell>
          <cell r="AF41">
            <v>0.43301365199999986</v>
          </cell>
          <cell r="AG41">
            <v>14.952675313292515</v>
          </cell>
          <cell r="AH41">
            <v>43.465674576422074</v>
          </cell>
          <cell r="AI41">
            <v>0.16283669119999988</v>
          </cell>
          <cell r="AJ41">
            <v>0.57613271599999938</v>
          </cell>
          <cell r="AK41">
            <v>14.968643058510578</v>
          </cell>
          <cell r="AL41">
            <v>43.510838180117879</v>
          </cell>
          <cell r="AM41">
            <v>0.2079304796</v>
          </cell>
          <cell r="AN41">
            <v>0.7193222720000001</v>
          </cell>
          <cell r="AO41">
            <v>14.985113579658043</v>
          </cell>
          <cell r="AP41">
            <v>43.557423848890075</v>
          </cell>
          <cell r="AQ41">
            <v>0.25706620820000003</v>
          </cell>
          <cell r="AR41">
            <v>0.86244189600000021</v>
          </cell>
          <cell r="AS41">
            <v>15.001931561412096</v>
          </cell>
          <cell r="AT41">
            <v>43.604992284666722</v>
          </cell>
          <cell r="AU41">
            <v>14.914999999999999</v>
          </cell>
          <cell r="AV41">
            <v>43.777000000000001</v>
          </cell>
          <cell r="AW41">
            <v>0.31333078599999997</v>
          </cell>
          <cell r="AX41">
            <v>1.0054759359999996</v>
          </cell>
          <cell r="AY41">
            <v>15.03036566908421</v>
          </cell>
          <cell r="AZ41">
            <v>44.103303387702276</v>
          </cell>
          <cell r="BA41">
            <v>0.67576267220000008</v>
          </cell>
          <cell r="BB41">
            <v>1.7174216199999999</v>
          </cell>
          <cell r="BC41">
            <v>15.124349332624552</v>
          </cell>
          <cell r="BD41">
            <v>44.369129330942798</v>
          </cell>
          <cell r="BE41">
            <v>14.926</v>
          </cell>
          <cell r="BF41">
            <v>44.171999999999997</v>
          </cell>
          <cell r="BG41">
            <v>1.1084808576580001</v>
          </cell>
          <cell r="BH41">
            <v>1.8596633639999995</v>
          </cell>
          <cell r="BI41">
            <v>15.185645282631498</v>
          </cell>
          <cell r="BJ41">
            <v>44.906387760207316</v>
          </cell>
          <cell r="BK41">
            <v>1.5723827017228</v>
          </cell>
          <cell r="BL41">
            <v>1.8596633639999995</v>
          </cell>
          <cell r="BM41">
            <v>15.226226169684281</v>
          </cell>
          <cell r="BN41">
            <v>45.021167841893671</v>
          </cell>
          <cell r="BO41">
            <v>14.89</v>
          </cell>
          <cell r="BP41">
            <v>44.674999999999997</v>
          </cell>
          <cell r="BQ41">
            <v>2.0252684571964998</v>
          </cell>
          <cell r="BR41">
            <v>1.8596633639999987</v>
          </cell>
          <cell r="BS41">
            <v>15.229843398901689</v>
          </cell>
          <cell r="BT41">
            <v>45.636222287619475</v>
          </cell>
        </row>
        <row r="42">
          <cell r="B42" t="str">
            <v>Bollington</v>
          </cell>
          <cell r="C42" t="str">
            <v>BOLLINGTON</v>
          </cell>
          <cell r="D42">
            <v>11</v>
          </cell>
          <cell r="E42">
            <v>62.5</v>
          </cell>
          <cell r="F42">
            <v>25</v>
          </cell>
          <cell r="G42">
            <v>0.34566333523856574</v>
          </cell>
          <cell r="H42">
            <v>0.31430769669959996</v>
          </cell>
          <cell r="I42">
            <v>7.8570000000000002</v>
          </cell>
          <cell r="J42">
            <v>21.602</v>
          </cell>
          <cell r="K42">
            <v>1.2328321000000031E-2</v>
          </cell>
          <cell r="L42">
            <v>8.6400400000030686E-4</v>
          </cell>
          <cell r="M42">
            <v>7.8576924174899991</v>
          </cell>
          <cell r="N42">
            <v>21.60395845241036</v>
          </cell>
          <cell r="O42">
            <v>2.9708062000000091E-2</v>
          </cell>
          <cell r="P42">
            <v>1.7857440000002001E-3</v>
          </cell>
          <cell r="Q42">
            <v>7.8586529961247189</v>
          </cell>
          <cell r="R42">
            <v>21.606675379076254</v>
          </cell>
          <cell r="S42">
            <v>1.2328321000000031E-2</v>
          </cell>
          <cell r="T42">
            <v>2.7876439999987568E-3</v>
          </cell>
          <cell r="U42">
            <v>7.8577933824056192</v>
          </cell>
          <cell r="V42">
            <v>21.604244024316351</v>
          </cell>
          <cell r="W42">
            <v>8.6155902000000006E-2</v>
          </cell>
          <cell r="X42">
            <v>4.3535288000000172E-2</v>
          </cell>
          <cell r="Y42">
            <v>7.8638070221325478</v>
          </cell>
          <cell r="Z42">
            <v>21.621253166038446</v>
          </cell>
          <cell r="AA42">
            <v>0.13139274300000015</v>
          </cell>
          <cell r="AB42">
            <v>8.4351824000000519E-2</v>
          </cell>
          <cell r="AC42">
            <v>7.8683236530757865</v>
          </cell>
          <cell r="AD42">
            <v>21.634028127510771</v>
          </cell>
          <cell r="AE42">
            <v>0.18830923200000038</v>
          </cell>
          <cell r="AF42">
            <v>0.12537704000000005</v>
          </cell>
          <cell r="AG42">
            <v>7.8734642594163899</v>
          </cell>
          <cell r="AH42">
            <v>21.648567957922175</v>
          </cell>
          <cell r="AI42">
            <v>0.25889582600000027</v>
          </cell>
          <cell r="AJ42">
            <v>0.166276388</v>
          </cell>
          <cell r="AK42">
            <v>7.8793157538368046</v>
          </cell>
          <cell r="AL42">
            <v>21.665118483461178</v>
          </cell>
          <cell r="AM42">
            <v>0.34237713100000033</v>
          </cell>
          <cell r="AN42">
            <v>0.20736406799999951</v>
          </cell>
          <cell r="AO42">
            <v>7.8858539299297528</v>
          </cell>
          <cell r="AP42">
            <v>21.683611238068838</v>
          </cell>
          <cell r="AQ42">
            <v>0.43537414000000019</v>
          </cell>
          <cell r="AR42">
            <v>0.24841868000000034</v>
          </cell>
          <cell r="AS42">
            <v>7.8928898153360851</v>
          </cell>
          <cell r="AT42">
            <v>21.703511727198716</v>
          </cell>
          <cell r="AU42">
            <v>7.8620000000000001</v>
          </cell>
          <cell r="AV42">
            <v>21.803000000000001</v>
          </cell>
          <cell r="AW42">
            <v>0.53561988700000018</v>
          </cell>
          <cell r="AX42">
            <v>0.28939078399999829</v>
          </cell>
          <cell r="AY42">
            <v>7.905301830271469</v>
          </cell>
          <cell r="AZ42">
            <v>21.92547607129098</v>
          </cell>
          <cell r="BA42">
            <v>1.1737398300000002</v>
          </cell>
          <cell r="BB42">
            <v>0.48888881199999901</v>
          </cell>
          <cell r="BC42">
            <v>7.949265372183735</v>
          </cell>
          <cell r="BD42">
            <v>22.049823745735548</v>
          </cell>
          <cell r="BE42">
            <v>7.8730000000000002</v>
          </cell>
          <cell r="BF42">
            <v>22.181999999999999</v>
          </cell>
          <cell r="BG42">
            <v>1.9443088833000006</v>
          </cell>
          <cell r="BH42">
            <v>0.52597969199999994</v>
          </cell>
          <cell r="BI42">
            <v>8.0026565249023189</v>
          </cell>
          <cell r="BJ42">
            <v>22.54872403193405</v>
          </cell>
          <cell r="BK42">
            <v>2.6707551969859997</v>
          </cell>
          <cell r="BL42">
            <v>0.25098389199999893</v>
          </cell>
          <cell r="BM42">
            <v>8.0263515317752656</v>
          </cell>
          <cell r="BN42">
            <v>22.615743632094535</v>
          </cell>
          <cell r="BO42">
            <v>7.8730000000000002</v>
          </cell>
          <cell r="BP42">
            <v>22.195</v>
          </cell>
          <cell r="BQ42">
            <v>3.2519084230240001</v>
          </cell>
          <cell r="BR42">
            <v>-0.48490679200000208</v>
          </cell>
          <cell r="BS42">
            <v>8.0182299215018045</v>
          </cell>
          <cell r="BT42">
            <v>22.605772249300461</v>
          </cell>
        </row>
        <row r="43">
          <cell r="B43" t="str">
            <v>Bolton By Bowland</v>
          </cell>
          <cell r="C43" t="str">
            <v>BOLTON BY BOWLAND</v>
          </cell>
          <cell r="D43">
            <v>11</v>
          </cell>
          <cell r="E43">
            <v>33.405000000000001</v>
          </cell>
          <cell r="F43">
            <v>13.1</v>
          </cell>
          <cell r="G43">
            <v>0.29121088991910321</v>
          </cell>
          <cell r="H43">
            <v>0.26284871141018779</v>
          </cell>
          <cell r="I43">
            <v>3.4430000000000001</v>
          </cell>
          <cell r="J43">
            <v>9.7270000000000003</v>
          </cell>
          <cell r="K43">
            <v>5.9310639999999859E-3</v>
          </cell>
          <cell r="L43">
            <v>1.2992599999961385E-4</v>
          </cell>
          <cell r="M43">
            <v>3.4433181194734597</v>
          </cell>
          <cell r="N43">
            <v>9.727899777747643</v>
          </cell>
          <cell r="O43">
            <v>1.3934396999999987E-2</v>
          </cell>
          <cell r="P43">
            <v>2.6373840000015747E-4</v>
          </cell>
          <cell r="Q43">
            <v>3.4437452088450167</v>
          </cell>
          <cell r="R43">
            <v>9.7291077689108452</v>
          </cell>
          <cell r="S43">
            <v>5.9310639999999859E-3</v>
          </cell>
          <cell r="T43">
            <v>4.0647520000014481E-4</v>
          </cell>
          <cell r="U43">
            <v>3.4433326345421018</v>
          </cell>
          <cell r="V43">
            <v>9.727940832561508</v>
          </cell>
          <cell r="W43">
            <v>3.7535431000000008E-2</v>
          </cell>
          <cell r="X43">
            <v>2.4147691200000487E-2</v>
          </cell>
          <cell r="Y43">
            <v>3.4462375242915115</v>
          </cell>
          <cell r="Z43">
            <v>9.736157101523137</v>
          </cell>
          <cell r="AA43">
            <v>5.5149117999999997E-2</v>
          </cell>
          <cell r="AB43">
            <v>4.7897615200000132E-2</v>
          </cell>
          <cell r="AC43">
            <v>3.4484085508320121</v>
          </cell>
          <cell r="AD43">
            <v>9.7422976918788322</v>
          </cell>
          <cell r="AE43">
            <v>7.6781876999999943E-2</v>
          </cell>
          <cell r="AF43">
            <v>7.1674491199999579E-2</v>
          </cell>
          <cell r="AG43">
            <v>3.4507919385584711</v>
          </cell>
          <cell r="AH43">
            <v>9.7490389303731355</v>
          </cell>
          <cell r="AI43">
            <v>0.10311402999999997</v>
          </cell>
          <cell r="AJ43">
            <v>9.5436051200000094E-2</v>
          </cell>
          <cell r="AK43">
            <v>3.4534211766207674</v>
          </cell>
          <cell r="AL43">
            <v>9.7564755386259492</v>
          </cell>
          <cell r="AM43">
            <v>0.133724383</v>
          </cell>
          <cell r="AN43">
            <v>0.1192216672000006</v>
          </cell>
          <cell r="AO43">
            <v>3.4562762245612202</v>
          </cell>
          <cell r="AP43">
            <v>9.7645508336631774</v>
          </cell>
          <cell r="AQ43">
            <v>0.16744986900000003</v>
          </cell>
          <cell r="AR43">
            <v>0.14300304320000023</v>
          </cell>
          <cell r="AS43">
            <v>3.4592945520390339</v>
          </cell>
          <cell r="AT43">
            <v>9.7730879529727925</v>
          </cell>
          <cell r="AU43">
            <v>3.4460000000000002</v>
          </cell>
          <cell r="AV43">
            <v>9.8309999999999995</v>
          </cell>
          <cell r="AW43">
            <v>0.20529527399999992</v>
          </cell>
          <cell r="AX43">
            <v>0.16677405520000033</v>
          </cell>
          <cell r="AY43">
            <v>3.4655285752155294</v>
          </cell>
          <cell r="AZ43">
            <v>9.8862351518472487</v>
          </cell>
          <cell r="BA43">
            <v>0.44310217799999985</v>
          </cell>
          <cell r="BB43">
            <v>0.24985610319999907</v>
          </cell>
          <cell r="BC43">
            <v>3.4823708772898185</v>
          </cell>
          <cell r="BD43">
            <v>9.9338723758773355</v>
          </cell>
          <cell r="BE43">
            <v>3.4489999999999998</v>
          </cell>
          <cell r="BF43">
            <v>9.952</v>
          </cell>
          <cell r="BG43">
            <v>0.72280162552999994</v>
          </cell>
          <cell r="BH43">
            <v>0.14725010319999843</v>
          </cell>
          <cell r="BI43">
            <v>3.4946658727082873</v>
          </cell>
          <cell r="BJ43">
            <v>10.081162593043327</v>
          </cell>
          <cell r="BK43">
            <v>0.99220193608200014</v>
          </cell>
          <cell r="BL43">
            <v>-1.3121418967999983</v>
          </cell>
          <cell r="BM43">
            <v>3.4322075070504496</v>
          </cell>
          <cell r="BN43">
            <v>9.9045036574493821</v>
          </cell>
          <cell r="BO43">
            <v>3.45</v>
          </cell>
          <cell r="BP43">
            <v>9.9619999999999997</v>
          </cell>
          <cell r="BQ43">
            <v>1.220962388946</v>
          </cell>
          <cell r="BR43">
            <v>-1.4515338967999991</v>
          </cell>
          <cell r="BS43">
            <v>3.4378981343520945</v>
          </cell>
          <cell r="BT43">
            <v>9.9277707549414291</v>
          </cell>
        </row>
        <row r="44">
          <cell r="B44" t="str">
            <v>Bolton Le Sands</v>
          </cell>
          <cell r="C44" t="str">
            <v>BOLTON LE SANDS</v>
          </cell>
          <cell r="D44">
            <v>11</v>
          </cell>
          <cell r="E44">
            <v>33.405000000000001</v>
          </cell>
          <cell r="F44">
            <v>13.1</v>
          </cell>
          <cell r="G44">
            <v>0.69457973198193479</v>
          </cell>
          <cell r="H44">
            <v>0.60818433516496373</v>
          </cell>
          <cell r="I44">
            <v>7.9660000000000002</v>
          </cell>
          <cell r="J44">
            <v>23.199000000000002</v>
          </cell>
          <cell r="K44">
            <v>2.2304665000000057E-2</v>
          </cell>
          <cell r="L44">
            <v>8.4020560000030997E-4</v>
          </cell>
          <cell r="M44">
            <v>7.9672147906610249</v>
          </cell>
          <cell r="N44">
            <v>23.202435946856532</v>
          </cell>
          <cell r="O44">
            <v>5.3169191999999921E-2</v>
          </cell>
          <cell r="P44">
            <v>1.8109096000014091E-3</v>
          </cell>
          <cell r="Q44">
            <v>7.968885706950803</v>
          </cell>
          <cell r="R44">
            <v>23.207162011813722</v>
          </cell>
          <cell r="S44">
            <v>2.2304665000000057E-2</v>
          </cell>
          <cell r="T44">
            <v>2.9132455999993923E-3</v>
          </cell>
          <cell r="U44">
            <v>7.9673235970430287</v>
          </cell>
          <cell r="V44">
            <v>23.202743697778736</v>
          </cell>
          <cell r="W44">
            <v>0.14735437799999995</v>
          </cell>
          <cell r="X44">
            <v>5.8596173600000689E-2</v>
          </cell>
          <cell r="Y44">
            <v>7.9768096005823645</v>
          </cell>
          <cell r="Z44">
            <v>23.229574167494835</v>
          </cell>
          <cell r="AA44">
            <v>0.21995557499999974</v>
          </cell>
          <cell r="AB44">
            <v>0.11438197759999902</v>
          </cell>
          <cell r="AC44">
            <v>7.9835481705448919</v>
          </cell>
          <cell r="AD44">
            <v>23.248633721558846</v>
          </cell>
          <cell r="AE44">
            <v>0.31082112200000012</v>
          </cell>
          <cell r="AF44">
            <v>0.1704418696000003</v>
          </cell>
          <cell r="AG44">
            <v>7.9912597561592058</v>
          </cell>
          <cell r="AH44">
            <v>23.270445379485174</v>
          </cell>
          <cell r="AI44">
            <v>0.42379830200000002</v>
          </cell>
          <cell r="AJ44">
            <v>0.22635056560000155</v>
          </cell>
          <cell r="AK44">
            <v>8.0001239657929268</v>
          </cell>
          <cell r="AL44">
            <v>23.295517150452625</v>
          </cell>
          <cell r="AM44">
            <v>0.55749744500000009</v>
          </cell>
          <cell r="AN44">
            <v>0.28250806159999886</v>
          </cell>
          <cell r="AO44">
            <v>8.0100888550323894</v>
          </cell>
          <cell r="AP44">
            <v>23.323702113472613</v>
          </cell>
          <cell r="AQ44">
            <v>0.70641680200000012</v>
          </cell>
          <cell r="AR44">
            <v>0.338632329600002</v>
          </cell>
          <cell r="AS44">
            <v>8.02085085431324</v>
          </cell>
          <cell r="AT44">
            <v>23.354141644155074</v>
          </cell>
          <cell r="AU44">
            <v>7.9720000000000004</v>
          </cell>
          <cell r="AV44">
            <v>23.451000000000001</v>
          </cell>
          <cell r="AW44">
            <v>0.87542515499999984</v>
          </cell>
          <cell r="AX44">
            <v>0.39465630160000043</v>
          </cell>
          <cell r="AY44">
            <v>8.0386619882600705</v>
          </cell>
          <cell r="AZ44">
            <v>23.639548575784293</v>
          </cell>
          <cell r="BA44">
            <v>1.9608391080000001</v>
          </cell>
          <cell r="BB44">
            <v>0.65817904160000129</v>
          </cell>
          <cell r="BC44">
            <v>8.1094628030621898</v>
          </cell>
          <cell r="BD44">
            <v>23.839803520824738</v>
          </cell>
          <cell r="BE44">
            <v>7.9420000000000002</v>
          </cell>
          <cell r="BF44">
            <v>23.995999999999999</v>
          </cell>
          <cell r="BG44">
            <v>3.2113074183699997</v>
          </cell>
          <cell r="BH44">
            <v>0.67589787760000331</v>
          </cell>
          <cell r="BI44">
            <v>8.1460253658203285</v>
          </cell>
          <cell r="BJ44">
            <v>24.573070878822481</v>
          </cell>
          <cell r="BK44">
            <v>4.3626630816920002</v>
          </cell>
          <cell r="BL44">
            <v>0.2513474776000022</v>
          </cell>
          <cell r="BM44">
            <v>8.1841727489500915</v>
          </cell>
          <cell r="BN44">
            <v>24.68096797200479</v>
          </cell>
          <cell r="BO44">
            <v>7.9489999999999998</v>
          </cell>
          <cell r="BP44">
            <v>24.212</v>
          </cell>
          <cell r="BQ44">
            <v>5.2894501972469996</v>
          </cell>
          <cell r="BR44">
            <v>0.21079707760000144</v>
          </cell>
          <cell r="BS44">
            <v>8.2376881131584021</v>
          </cell>
          <cell r="BT44">
            <v>25.028533289849022</v>
          </cell>
        </row>
        <row r="45">
          <cell r="B45" t="str">
            <v>Botany Bay</v>
          </cell>
          <cell r="C45" t="str">
            <v>BOTANY BAY</v>
          </cell>
          <cell r="D45">
            <v>11</v>
          </cell>
          <cell r="E45">
            <v>50</v>
          </cell>
          <cell r="F45">
            <v>20</v>
          </cell>
          <cell r="G45">
            <v>0.25629431989047413</v>
          </cell>
          <cell r="H45">
            <v>0.22084801245363445</v>
          </cell>
          <cell r="I45">
            <v>4.4160000000000004</v>
          </cell>
          <cell r="J45">
            <v>12.811999999999999</v>
          </cell>
          <cell r="K45">
            <v>1.654497399999999E-2</v>
          </cell>
          <cell r="L45">
            <v>1.7502280000001313E-3</v>
          </cell>
          <cell r="M45">
            <v>4.4169602490726891</v>
          </cell>
          <cell r="N45">
            <v>12.814715994523706</v>
          </cell>
          <cell r="O45">
            <v>4.0003153000000125E-2</v>
          </cell>
          <cell r="P45">
            <v>3.3845720000003077E-3</v>
          </cell>
          <cell r="Q45">
            <v>4.4182772649734803</v>
          </cell>
          <cell r="R45">
            <v>12.818441078021223</v>
          </cell>
          <cell r="S45">
            <v>1.654497399999999E-2</v>
          </cell>
          <cell r="T45">
            <v>4.9993679999995599E-3</v>
          </cell>
          <cell r="U45">
            <v>4.4171307846957468</v>
          </cell>
          <cell r="V45">
            <v>12.815198342105697</v>
          </cell>
          <cell r="W45">
            <v>0.11375320300000002</v>
          </cell>
          <cell r="X45">
            <v>3.9128288000000566E-2</v>
          </cell>
          <cell r="Y45">
            <v>4.4240241972711791</v>
          </cell>
          <cell r="Z45">
            <v>12.834695857216115</v>
          </cell>
          <cell r="AA45">
            <v>0.17216185099999992</v>
          </cell>
          <cell r="AB45">
            <v>7.3256951999999931E-2</v>
          </cell>
          <cell r="AC45">
            <v>4.4288811465432953</v>
          </cell>
          <cell r="AD45">
            <v>12.848433384280886</v>
          </cell>
          <cell r="AE45">
            <v>0.24640863899999998</v>
          </cell>
          <cell r="AF45">
            <v>0.10758476000000039</v>
          </cell>
          <cell r="AG45">
            <v>4.4345798349276366</v>
          </cell>
          <cell r="AH45">
            <v>12.864551709082633</v>
          </cell>
          <cell r="AI45">
            <v>0.34017613800000002</v>
          </cell>
          <cell r="AJ45">
            <v>0.14167000400000074</v>
          </cell>
          <cell r="AK45">
            <v>4.4412903636174264</v>
          </cell>
          <cell r="AL45">
            <v>12.883531950450221</v>
          </cell>
          <cell r="AM45">
            <v>0.45244342900000012</v>
          </cell>
          <cell r="AN45">
            <v>0.17593744800000044</v>
          </cell>
          <cell r="AO45">
            <v>4.448981442589961</v>
          </cell>
          <cell r="AP45">
            <v>12.905285606834703</v>
          </cell>
          <cell r="AQ45">
            <v>0.5784033959999999</v>
          </cell>
          <cell r="AR45">
            <v>0.21010986400000009</v>
          </cell>
          <cell r="AS45">
            <v>4.4573862129927813</v>
          </cell>
          <cell r="AT45">
            <v>12.929057887419305</v>
          </cell>
          <cell r="AU45">
            <v>4.4210000000000003</v>
          </cell>
          <cell r="AV45">
            <v>13.022</v>
          </cell>
          <cell r="AW45">
            <v>0.72301644700000001</v>
          </cell>
          <cell r="AX45">
            <v>0.2441423239999998</v>
          </cell>
          <cell r="AY45">
            <v>4.4717626706169051</v>
          </cell>
          <cell r="AZ45">
            <v>13.165578514497412</v>
          </cell>
          <cell r="BA45">
            <v>1.6620258940000001</v>
          </cell>
          <cell r="BB45">
            <v>0.40800235599999857</v>
          </cell>
          <cell r="BC45">
            <v>4.5296483061243302</v>
          </cell>
          <cell r="BD45">
            <v>13.329303816099783</v>
          </cell>
          <cell r="BE45">
            <v>4.43</v>
          </cell>
          <cell r="BF45">
            <v>13.305999999999999</v>
          </cell>
          <cell r="BG45">
            <v>2.7367210320300002</v>
          </cell>
          <cell r="BH45">
            <v>0.44047846799999979</v>
          </cell>
          <cell r="BI45">
            <v>4.5967597260555877</v>
          </cell>
          <cell r="BJ45">
            <v>13.777667732490867</v>
          </cell>
          <cell r="BK45">
            <v>3.7032077548930005</v>
          </cell>
          <cell r="BL45">
            <v>0.44047846799999979</v>
          </cell>
          <cell r="BM45">
            <v>4.6474871232931472</v>
          </cell>
          <cell r="BN45">
            <v>13.921146478805355</v>
          </cell>
          <cell r="BO45">
            <v>4.41</v>
          </cell>
          <cell r="BP45">
            <v>13.324</v>
          </cell>
          <cell r="BQ45">
            <v>4.455775591788</v>
          </cell>
          <cell r="BR45">
            <v>0.44047846800000157</v>
          </cell>
          <cell r="BS45">
            <v>4.6669866908581277</v>
          </cell>
          <cell r="BT45">
            <v>14.050868127121891</v>
          </cell>
        </row>
        <row r="46">
          <cell r="B46" t="str">
            <v>Bow Lane</v>
          </cell>
          <cell r="C46" t="str">
            <v>BOW LANE</v>
          </cell>
          <cell r="D46">
            <v>11</v>
          </cell>
          <cell r="E46">
            <v>33.405000000000001</v>
          </cell>
          <cell r="F46">
            <v>13.1</v>
          </cell>
          <cell r="G46">
            <v>0.96313352095110905</v>
          </cell>
          <cell r="H46">
            <v>0.79480916667313983</v>
          </cell>
          <cell r="I46">
            <v>9.15</v>
          </cell>
          <cell r="J46">
            <v>28.603999999999999</v>
          </cell>
          <cell r="K46">
            <v>4.0668472000000122E-2</v>
          </cell>
          <cell r="L46">
            <v>24.003662428000005</v>
          </cell>
          <cell r="M46">
            <v>10.412000083418132</v>
          </cell>
          <cell r="N46">
            <v>32.173475267371799</v>
          </cell>
          <cell r="O46">
            <v>9.766869300000014E-2</v>
          </cell>
          <cell r="P46">
            <v>24.007024052000002</v>
          </cell>
          <cell r="Q46">
            <v>10.415168258641724</v>
          </cell>
          <cell r="R46">
            <v>32.182436220110155</v>
          </cell>
          <cell r="S46">
            <v>4.0668472000000122E-2</v>
          </cell>
          <cell r="T46">
            <v>24.010292056000004</v>
          </cell>
          <cell r="U46">
            <v>10.412348048646352</v>
          </cell>
          <cell r="V46">
            <v>32.174459461661762</v>
          </cell>
          <cell r="W46">
            <v>0.27359799200000046</v>
          </cell>
          <cell r="X46">
            <v>24.092243367999998</v>
          </cell>
          <cell r="Y46">
            <v>10.428875006202521</v>
          </cell>
          <cell r="Z46">
            <v>32.221204756703159</v>
          </cell>
          <cell r="AA46">
            <v>0.41090918100000007</v>
          </cell>
          <cell r="AB46">
            <v>24.174145228000008</v>
          </cell>
          <cell r="AC46">
            <v>10.440380707370705</v>
          </cell>
          <cell r="AD46">
            <v>32.253747793976473</v>
          </cell>
          <cell r="AE46">
            <v>0.58436102400000034</v>
          </cell>
          <cell r="AF46">
            <v>24.256392263999999</v>
          </cell>
          <cell r="AG46">
            <v>10.453801417972716</v>
          </cell>
          <cell r="AH46">
            <v>32.291707295876577</v>
          </cell>
          <cell r="AI46">
            <v>0.80224566500000027</v>
          </cell>
          <cell r="AJ46">
            <v>24.338112091999996</v>
          </cell>
          <cell r="AK46">
            <v>10.469526574411587</v>
          </cell>
          <cell r="AL46">
            <v>32.336184754889153</v>
          </cell>
          <cell r="AM46">
            <v>1.0620391870000001</v>
          </cell>
          <cell r="AN46">
            <v>24.420151083999997</v>
          </cell>
          <cell r="AO46">
            <v>10.487468128409374</v>
          </cell>
          <cell r="AP46">
            <v>32.38693113287659</v>
          </cell>
          <cell r="AQ46">
            <v>1.3527561210000003</v>
          </cell>
          <cell r="AR46">
            <v>24.501977800000002</v>
          </cell>
          <cell r="AS46">
            <v>10.5070215990105</v>
          </cell>
          <cell r="AT46">
            <v>32.442236699507745</v>
          </cell>
          <cell r="AU46">
            <v>9.1609999999999996</v>
          </cell>
          <cell r="AV46">
            <v>29.042000000000002</v>
          </cell>
          <cell r="AW46">
            <v>1.6869742480000001</v>
          </cell>
          <cell r="AX46">
            <v>24.583512991999999</v>
          </cell>
          <cell r="AY46">
            <v>10.539842989068784</v>
          </cell>
          <cell r="AZ46">
            <v>32.941956911048266</v>
          </cell>
          <cell r="BA46">
            <v>3.8491137650000002</v>
          </cell>
          <cell r="BB46">
            <v>24.41070651199999</v>
          </cell>
          <cell r="BC46">
            <v>10.644255894925125</v>
          </cell>
          <cell r="BD46">
            <v>33.237281206145916</v>
          </cell>
          <cell r="BE46">
            <v>9.1750000000000007</v>
          </cell>
          <cell r="BF46">
            <v>29.481999999999999</v>
          </cell>
          <cell r="BG46">
            <v>6.3156791233299998</v>
          </cell>
          <cell r="BH46">
            <v>19.848119320000006</v>
          </cell>
          <cell r="BI46">
            <v>10.548243279479973</v>
          </cell>
          <cell r="BJ46">
            <v>33.366118540556563</v>
          </cell>
          <cell r="BK46">
            <v>8.5420211170279998</v>
          </cell>
          <cell r="BL46">
            <v>9.0037490280000085</v>
          </cell>
          <cell r="BM46">
            <v>10.095914101488294</v>
          </cell>
          <cell r="BN46">
            <v>32.086738424210751</v>
          </cell>
          <cell r="BO46">
            <v>9.1820000000000004</v>
          </cell>
          <cell r="BP46">
            <v>29.701000000000001</v>
          </cell>
          <cell r="BQ46">
            <v>10.292189506970999</v>
          </cell>
          <cell r="BR46">
            <v>5.2337773960000078</v>
          </cell>
          <cell r="BS46">
            <v>9.9969019246235948</v>
          </cell>
          <cell r="BT46">
            <v>32.005890707613247</v>
          </cell>
        </row>
        <row r="47">
          <cell r="B47" t="str">
            <v>Bowaters</v>
          </cell>
          <cell r="C47" t="str">
            <v>BOWATERS</v>
          </cell>
          <cell r="D47">
            <v>11</v>
          </cell>
          <cell r="E47">
            <v>33.405000000000001</v>
          </cell>
          <cell r="F47">
            <v>13.1</v>
          </cell>
          <cell r="G47">
            <v>1.0332626557208906</v>
          </cell>
          <cell r="H47">
            <v>0.91771367549595673</v>
          </cell>
          <cell r="I47">
            <v>12.022</v>
          </cell>
          <cell r="J47">
            <v>34.515999999999998</v>
          </cell>
          <cell r="K47">
            <v>9.2377899999895874E-4</v>
          </cell>
          <cell r="L47">
            <v>1.2635160000940004E-5</v>
          </cell>
          <cell r="M47">
            <v>12.022049148997032</v>
          </cell>
          <cell r="N47">
            <v>34.516139014356355</v>
          </cell>
          <cell r="O47">
            <v>2.141206199999246E-3</v>
          </cell>
          <cell r="P47">
            <v>2.6806240001064907E-5</v>
          </cell>
          <cell r="Q47">
            <v>12.022113791142349</v>
          </cell>
          <cell r="R47">
            <v>34.516321849953577</v>
          </cell>
          <cell r="S47">
            <v>9.2377899999895874E-4</v>
          </cell>
          <cell r="T47">
            <v>4.2561880000846486E-5</v>
          </cell>
          <cell r="U47">
            <v>12.022050719742472</v>
          </cell>
          <cell r="V47">
            <v>34.516143457095367</v>
          </cell>
          <cell r="W47">
            <v>5.5881132999990868E-3</v>
          </cell>
          <cell r="X47">
            <v>6.954568680004769E-3</v>
          </cell>
          <cell r="Y47">
            <v>12.022658320074321</v>
          </cell>
          <cell r="Z47">
            <v>34.517862010354968</v>
          </cell>
          <cell r="AA47">
            <v>8.0635262999990687E-3</v>
          </cell>
          <cell r="AB47">
            <v>1.3867730679997692E-2</v>
          </cell>
          <cell r="AC47">
            <v>12.023151092465552</v>
          </cell>
          <cell r="AD47">
            <v>34.519255781152658</v>
          </cell>
          <cell r="AE47">
            <v>1.1043106599998964E-2</v>
          </cell>
          <cell r="AF47">
            <v>2.078434947999952E-2</v>
          </cell>
          <cell r="AG47">
            <v>12.023670508212311</v>
          </cell>
          <cell r="AH47">
            <v>34.520724910739808</v>
          </cell>
          <cell r="AI47">
            <v>1.4599585500000067E-2</v>
          </cell>
          <cell r="AJ47">
            <v>2.7698685879997242E-2</v>
          </cell>
          <cell r="AK47">
            <v>12.024220083487954</v>
          </cell>
          <cell r="AL47">
            <v>34.522279344356527</v>
          </cell>
          <cell r="AM47">
            <v>1.8668539899999281E-2</v>
          </cell>
          <cell r="AN47">
            <v>3.461617428000352E-2</v>
          </cell>
          <cell r="AO47">
            <v>12.024796722188684</v>
          </cell>
          <cell r="AP47">
            <v>34.52391032489885</v>
          </cell>
          <cell r="AQ47">
            <v>2.3104132099999397E-2</v>
          </cell>
          <cell r="AR47">
            <v>4.1533125079997291E-2</v>
          </cell>
          <cell r="AS47">
            <v>12.025392576166595</v>
          </cell>
          <cell r="AT47">
            <v>34.525595654452367</v>
          </cell>
          <cell r="AU47">
            <v>12.023</v>
          </cell>
          <cell r="AV47">
            <v>34.537999999999997</v>
          </cell>
          <cell r="AW47">
            <v>2.8117504999999987E-2</v>
          </cell>
          <cell r="AX47">
            <v>4.8448727479996734E-2</v>
          </cell>
          <cell r="AY47">
            <v>12.027018684993923</v>
          </cell>
          <cell r="AZ47">
            <v>34.549366557642621</v>
          </cell>
          <cell r="BA47">
            <v>5.9744848899999425E-2</v>
          </cell>
          <cell r="BB47">
            <v>8.2941807080000984E-2</v>
          </cell>
          <cell r="BC47">
            <v>12.03048910720362</v>
          </cell>
          <cell r="BD47">
            <v>34.559182393954849</v>
          </cell>
          <cell r="BE47">
            <v>11.929</v>
          </cell>
          <cell r="BF47">
            <v>34.322000000000003</v>
          </cell>
          <cell r="BG47">
            <v>9.741345711699978E-2</v>
          </cell>
          <cell r="BH47">
            <v>8.7610819079998237E-2</v>
          </cell>
          <cell r="BI47">
            <v>11.938711255969904</v>
          </cell>
          <cell r="BJ47">
            <v>34.349467579800631</v>
          </cell>
          <cell r="BK47">
            <v>0.13656267834919955</v>
          </cell>
          <cell r="BL47">
            <v>-0.15221110091999535</v>
          </cell>
          <cell r="BM47">
            <v>11.928178670819669</v>
          </cell>
          <cell r="BN47">
            <v>34.31967693026801</v>
          </cell>
          <cell r="BO47">
            <v>11.925000000000001</v>
          </cell>
          <cell r="BP47">
            <v>34.072000000000003</v>
          </cell>
          <cell r="BQ47">
            <v>0.17332836154789888</v>
          </cell>
          <cell r="BR47">
            <v>-0.79397623291999864</v>
          </cell>
          <cell r="BS47">
            <v>11.892424434944669</v>
          </cell>
          <cell r="BT47">
            <v>33.979862388193567</v>
          </cell>
        </row>
        <row r="48">
          <cell r="B48" t="str">
            <v>Bowdon</v>
          </cell>
          <cell r="C48" t="str">
            <v>BOWDON</v>
          </cell>
          <cell r="D48">
            <v>11</v>
          </cell>
          <cell r="E48">
            <v>33.405000000000001</v>
          </cell>
          <cell r="F48">
            <v>13.1</v>
          </cell>
          <cell r="G48">
            <v>0.69204117757672856</v>
          </cell>
          <cell r="H48">
            <v>0.61045280939121582</v>
          </cell>
          <cell r="I48">
            <v>7.9960000000000004</v>
          </cell>
          <cell r="J48">
            <v>23.114999999999998</v>
          </cell>
          <cell r="K48">
            <v>1.2379379999999995E-2</v>
          </cell>
          <cell r="L48">
            <v>5.3738520000004009E-3</v>
          </cell>
          <cell r="M48">
            <v>7.9969318030249266</v>
          </cell>
          <cell r="N48">
            <v>23.117635536950619</v>
          </cell>
          <cell r="O48">
            <v>2.9431121999999921E-2</v>
          </cell>
          <cell r="P48">
            <v>1.014994800000002E-2</v>
          </cell>
          <cell r="Q48">
            <v>7.9980774674017558</v>
          </cell>
          <cell r="R48">
            <v>23.120875965149899</v>
          </cell>
          <cell r="S48">
            <v>1.2379379999999995E-2</v>
          </cell>
          <cell r="T48">
            <v>1.467935599999981E-2</v>
          </cell>
          <cell r="U48">
            <v>7.9974202153194121</v>
          </cell>
          <cell r="V48">
            <v>23.119016975532404</v>
          </cell>
          <cell r="W48">
            <v>8.0816417000000029E-2</v>
          </cell>
          <cell r="X48">
            <v>9.2267751999999703E-2</v>
          </cell>
          <cell r="Y48">
            <v>8.0050845628695111</v>
          </cell>
          <cell r="Z48">
            <v>23.140695024036582</v>
          </cell>
          <cell r="AA48">
            <v>0.12007516800000001</v>
          </cell>
          <cell r="AB48">
            <v>0.16971495200000009</v>
          </cell>
          <cell r="AC48">
            <v>8.0112100367082277</v>
          </cell>
          <cell r="AD48">
            <v>23.158020480393933</v>
          </cell>
          <cell r="AE48">
            <v>0.1691060410000001</v>
          </cell>
          <cell r="AF48">
            <v>0.24753149600000013</v>
          </cell>
          <cell r="AG48">
            <v>8.017867799467405</v>
          </cell>
          <cell r="AH48">
            <v>23.176851477172118</v>
          </cell>
          <cell r="AI48">
            <v>0.23001567399999995</v>
          </cell>
          <cell r="AJ48">
            <v>0.32464029600000011</v>
          </cell>
          <cell r="AK48">
            <v>8.0251118885079222</v>
          </cell>
          <cell r="AL48">
            <v>23.19734085510839</v>
          </cell>
          <cell r="AM48">
            <v>0.30202447299999996</v>
          </cell>
          <cell r="AN48">
            <v>0.40209000399999972</v>
          </cell>
          <cell r="AO48">
            <v>8.0329564257123884</v>
          </cell>
          <cell r="AP48">
            <v>23.219528556918583</v>
          </cell>
          <cell r="AQ48">
            <v>0.38217530100000002</v>
          </cell>
          <cell r="AR48">
            <v>0.47923028400000156</v>
          </cell>
          <cell r="AS48">
            <v>8.041212067852836</v>
          </cell>
          <cell r="AT48">
            <v>23.242879039080826</v>
          </cell>
          <cell r="AU48">
            <v>8.0020000000000007</v>
          </cell>
          <cell r="AV48">
            <v>23.35</v>
          </cell>
          <cell r="AW48">
            <v>0.47428678699999999</v>
          </cell>
          <cell r="AX48">
            <v>0.55598325600000065</v>
          </cell>
          <cell r="AY48">
            <v>8.0560751533330972</v>
          </cell>
          <cell r="AZ48">
            <v>23.502947630462138</v>
          </cell>
          <cell r="BA48">
            <v>1.0699919879999999</v>
          </cell>
          <cell r="BB48">
            <v>0.92496203199999938</v>
          </cell>
          <cell r="BC48">
            <v>8.1067079309516306</v>
          </cell>
          <cell r="BD48">
            <v>23.646158752079643</v>
          </cell>
          <cell r="BE48">
            <v>8.0129999999999999</v>
          </cell>
          <cell r="BF48">
            <v>23.773</v>
          </cell>
          <cell r="BG48">
            <v>1.7560782530999999</v>
          </cell>
          <cell r="BH48">
            <v>0.99600163599999947</v>
          </cell>
          <cell r="BI48">
            <v>8.1574467331639315</v>
          </cell>
          <cell r="BJ48">
            <v>24.181557058161836</v>
          </cell>
          <cell r="BK48">
            <v>2.4005952710911003</v>
          </cell>
          <cell r="BL48">
            <v>0.77216784799999916</v>
          </cell>
          <cell r="BM48">
            <v>8.1795268764438323</v>
          </cell>
          <cell r="BN48">
            <v>24.244009134332995</v>
          </cell>
          <cell r="BO48">
            <v>7.9610000000000003</v>
          </cell>
          <cell r="BP48">
            <v>23.817</v>
          </cell>
          <cell r="BQ48">
            <v>2.9380527889540002</v>
          </cell>
          <cell r="BR48">
            <v>0.17318705600000017</v>
          </cell>
          <cell r="BS48">
            <v>8.1242977419997899</v>
          </cell>
          <cell r="BT48">
            <v>24.278875762882009</v>
          </cell>
        </row>
        <row r="49">
          <cell r="B49" t="str">
            <v>Bradford</v>
          </cell>
          <cell r="C49" t="str">
            <v>BRADFORD</v>
          </cell>
          <cell r="D49">
            <v>6.6</v>
          </cell>
          <cell r="E49">
            <v>54.75</v>
          </cell>
          <cell r="F49">
            <v>21.9</v>
          </cell>
          <cell r="G49">
            <v>0.88923723685789857</v>
          </cell>
          <cell r="H49">
            <v>0.72999855173626282</v>
          </cell>
          <cell r="I49">
            <v>15.986000000000001</v>
          </cell>
          <cell r="J49">
            <v>48.683</v>
          </cell>
          <cell r="K49">
            <v>1.0470019999999969E-2</v>
          </cell>
          <cell r="L49">
            <v>5.9894160000029117E-4</v>
          </cell>
          <cell r="M49">
            <v>15.986968283024154</v>
          </cell>
          <cell r="N49">
            <v>48.685738717969947</v>
          </cell>
          <cell r="O49">
            <v>2.5328527999999961E-2</v>
          </cell>
          <cell r="P49">
            <v>16.0011796856</v>
          </cell>
          <cell r="Q49">
            <v>17.387955883529049</v>
          </cell>
          <cell r="R49">
            <v>52.64833004867107</v>
          </cell>
          <cell r="S49">
            <v>1.0470019999999969E-2</v>
          </cell>
          <cell r="T49">
            <v>16.001769281599998</v>
          </cell>
          <cell r="U49">
            <v>17.386707677440526</v>
          </cell>
          <cell r="V49">
            <v>52.64479958871302</v>
          </cell>
          <cell r="W49">
            <v>7.1788359400000001E-2</v>
          </cell>
          <cell r="X49">
            <v>16.039579181600001</v>
          </cell>
          <cell r="Y49">
            <v>17.395379149516568</v>
          </cell>
          <cell r="Z49">
            <v>52.66932621554438</v>
          </cell>
          <cell r="AA49">
            <v>0.10850864819999995</v>
          </cell>
          <cell r="AB49">
            <v>16.077399285600002</v>
          </cell>
          <cell r="AC49">
            <v>17.401899742826959</v>
          </cell>
          <cell r="AD49">
            <v>52.68776923853293</v>
          </cell>
          <cell r="AE49">
            <v>0.15526778349999992</v>
          </cell>
          <cell r="AF49">
            <v>16.115309145599998</v>
          </cell>
          <cell r="AG49">
            <v>17.409306359073696</v>
          </cell>
          <cell r="AH49">
            <v>52.708718312827784</v>
          </cell>
          <cell r="AI49">
            <v>0.21450464299999994</v>
          </cell>
          <cell r="AJ49">
            <v>16.153127121599997</v>
          </cell>
          <cell r="AK49">
            <v>17.417796455346739</v>
          </cell>
          <cell r="AL49">
            <v>52.732731931418165</v>
          </cell>
          <cell r="AM49">
            <v>0.2855784400000001</v>
          </cell>
          <cell r="AN49">
            <v>16.191027593600005</v>
          </cell>
          <cell r="AO49">
            <v>17.427329231640968</v>
          </cell>
          <cell r="AP49">
            <v>52.759694694462894</v>
          </cell>
          <cell r="AQ49">
            <v>0.365416564</v>
          </cell>
          <cell r="AR49">
            <v>16.228894673600003</v>
          </cell>
          <cell r="AS49">
            <v>17.437625766673456</v>
          </cell>
          <cell r="AT49">
            <v>52.788817693439682</v>
          </cell>
          <cell r="AU49">
            <v>16.018999999999998</v>
          </cell>
          <cell r="AV49">
            <v>49.822000000000003</v>
          </cell>
          <cell r="AW49">
            <v>0.45819490100000004</v>
          </cell>
          <cell r="AX49">
            <v>16.2667079416</v>
          </cell>
          <cell r="AY49">
            <v>17.482049569446279</v>
          </cell>
          <cell r="AZ49">
            <v>53.960129087070094</v>
          </cell>
          <cell r="BA49">
            <v>1.0647939329</v>
          </cell>
          <cell r="BB49">
            <v>16.074077085600006</v>
          </cell>
          <cell r="BC49">
            <v>17.518262393354128</v>
          </cell>
          <cell r="BD49">
            <v>54.062554420474711</v>
          </cell>
          <cell r="BE49">
            <v>16.042999999999999</v>
          </cell>
          <cell r="BF49">
            <v>50.607999999999997</v>
          </cell>
          <cell r="BG49">
            <v>1.7556285132959999</v>
          </cell>
          <cell r="BH49">
            <v>13.012132569600002</v>
          </cell>
          <cell r="BI49">
            <v>17.334844066142132</v>
          </cell>
          <cell r="BJ49">
            <v>54.261886797618821</v>
          </cell>
          <cell r="BK49">
            <v>2.3798203881532594</v>
          </cell>
          <cell r="BL49">
            <v>5.2459197456000037</v>
          </cell>
          <cell r="BM49">
            <v>16.710079260453419</v>
          </cell>
          <cell r="BN49">
            <v>52.494785074622079</v>
          </cell>
          <cell r="BO49">
            <v>16.062000000000001</v>
          </cell>
          <cell r="BP49">
            <v>51.326000000000001</v>
          </cell>
          <cell r="BQ49">
            <v>2.8730687889195998</v>
          </cell>
          <cell r="BR49">
            <v>1.2965726496000016</v>
          </cell>
          <cell r="BS49">
            <v>16.426749031356593</v>
          </cell>
          <cell r="BT49">
            <v>52.357666054013883</v>
          </cell>
        </row>
        <row r="50">
          <cell r="B50" t="str">
            <v>Bradshawgate</v>
          </cell>
          <cell r="C50" t="str">
            <v>BRADSHAWGATE</v>
          </cell>
          <cell r="D50">
            <v>6.6</v>
          </cell>
          <cell r="E50">
            <v>54.75</v>
          </cell>
          <cell r="F50">
            <v>21.9</v>
          </cell>
          <cell r="G50">
            <v>0.72928268097449822</v>
          </cell>
          <cell r="H50">
            <v>0.63493793790846764</v>
          </cell>
          <cell r="I50">
            <v>13.904</v>
          </cell>
          <cell r="J50">
            <v>39.924999999999997</v>
          </cell>
          <cell r="K50">
            <v>1.2057567000000047E-2</v>
          </cell>
          <cell r="L50">
            <v>9.839879999999912E-4</v>
          </cell>
          <cell r="M50">
            <v>13.90514084019544</v>
          </cell>
          <cell r="N50">
            <v>39.928226783353779</v>
          </cell>
          <cell r="O50">
            <v>2.7972518999999973E-2</v>
          </cell>
          <cell r="P50">
            <v>1.8702280000000293E-3</v>
          </cell>
          <cell r="Q50">
            <v>13.906610563335425</v>
          </cell>
          <cell r="R50">
            <v>39.932383788148783</v>
          </cell>
          <cell r="S50">
            <v>1.2057567000000047E-2</v>
          </cell>
          <cell r="T50">
            <v>2.7197039999999895E-3</v>
          </cell>
          <cell r="U50">
            <v>13.905292675968141</v>
          </cell>
          <cell r="V50">
            <v>39.928656239771797</v>
          </cell>
          <cell r="W50">
            <v>7.3032673200000064E-2</v>
          </cell>
          <cell r="X50">
            <v>8.5210435999999667E-2</v>
          </cell>
          <cell r="Y50">
            <v>13.917842682074852</v>
          </cell>
          <cell r="Z50">
            <v>39.964153017459743</v>
          </cell>
          <cell r="AA50">
            <v>0.10542611699999993</v>
          </cell>
          <cell r="AB50">
            <v>0.16768086400000026</v>
          </cell>
          <cell r="AC50">
            <v>13.927890664999683</v>
          </cell>
          <cell r="AD50">
            <v>39.992573004913332</v>
          </cell>
          <cell r="AE50">
            <v>0.144490326</v>
          </cell>
          <cell r="AF50">
            <v>0.25022984799999959</v>
          </cell>
          <cell r="AG50">
            <v>13.938529060411133</v>
          </cell>
          <cell r="AH50">
            <v>40.022662931058846</v>
          </cell>
          <cell r="AI50">
            <v>0.19128043699999997</v>
          </cell>
          <cell r="AJ50">
            <v>0.33264479599999941</v>
          </cell>
          <cell r="AK50">
            <v>13.949831571864816</v>
          </cell>
          <cell r="AL50">
            <v>40.054631261032199</v>
          </cell>
          <cell r="AM50">
            <v>0.24499447100000005</v>
          </cell>
          <cell r="AN50">
            <v>0.4151322679999998</v>
          </cell>
          <cell r="AO50">
            <v>13.9617461137062</v>
          </cell>
          <cell r="AP50">
            <v>40.088330674355291</v>
          </cell>
          <cell r="AQ50">
            <v>0.30366361799999997</v>
          </cell>
          <cell r="AR50">
            <v>0.49756296400000055</v>
          </cell>
          <cell r="AS50">
            <v>13.974089148909028</v>
          </cell>
          <cell r="AT50">
            <v>40.12324204992467</v>
          </cell>
          <cell r="AU50">
            <v>13.914</v>
          </cell>
          <cell r="AV50">
            <v>40.253999999999998</v>
          </cell>
          <cell r="AW50">
            <v>0.37004236200000007</v>
          </cell>
          <cell r="AX50">
            <v>0.57991974800000046</v>
          </cell>
          <cell r="AY50">
            <v>13.997100133322492</v>
          </cell>
          <cell r="AZ50">
            <v>40.489042671159361</v>
          </cell>
          <cell r="BA50">
            <v>0.78860159199999991</v>
          </cell>
          <cell r="BB50">
            <v>0.98881056000000012</v>
          </cell>
          <cell r="BC50">
            <v>14.06948324006335</v>
          </cell>
          <cell r="BD50">
            <v>40.693773013638598</v>
          </cell>
          <cell r="BE50">
            <v>13.930999999999999</v>
          </cell>
          <cell r="BF50">
            <v>40.686999999999998</v>
          </cell>
          <cell r="BG50">
            <v>1.2790159188689998</v>
          </cell>
          <cell r="BH50">
            <v>1.0704544200000008</v>
          </cell>
          <cell r="BI50">
            <v>14.1365253534241</v>
          </cell>
          <cell r="BJ50">
            <v>41.268313484447766</v>
          </cell>
          <cell r="BK50">
            <v>1.7739567283273998</v>
          </cell>
          <cell r="BL50">
            <v>1.0704544200000017</v>
          </cell>
          <cell r="BM50">
            <v>14.179821445783757</v>
          </cell>
          <cell r="BN50">
            <v>41.390773326473344</v>
          </cell>
          <cell r="BO50">
            <v>13.912000000000001</v>
          </cell>
          <cell r="BP50">
            <v>40.953000000000003</v>
          </cell>
          <cell r="BQ50">
            <v>2.2257893493585001</v>
          </cell>
          <cell r="BR50">
            <v>1.0704544199999999</v>
          </cell>
          <cell r="BS50">
            <v>14.200346549629359</v>
          </cell>
          <cell r="BT50">
            <v>41.768567202298648</v>
          </cell>
        </row>
        <row r="51">
          <cell r="B51" t="str">
            <v>Bramhall</v>
          </cell>
          <cell r="C51" t="str">
            <v>BRAMHALL</v>
          </cell>
          <cell r="D51">
            <v>11</v>
          </cell>
          <cell r="E51">
            <v>62.5</v>
          </cell>
          <cell r="F51">
            <v>25</v>
          </cell>
          <cell r="G51">
            <v>0.36927416200034824</v>
          </cell>
          <cell r="H51">
            <v>0.31813140843106702</v>
          </cell>
          <cell r="I51">
            <v>7.952</v>
          </cell>
          <cell r="J51">
            <v>23.076000000000001</v>
          </cell>
          <cell r="K51">
            <v>2.2554194000000027E-2</v>
          </cell>
          <cell r="L51">
            <v>1.9323600000000773E-3</v>
          </cell>
          <cell r="M51">
            <v>7.9532852107766754</v>
          </cell>
          <cell r="N51">
            <v>23.079635125021763</v>
          </cell>
          <cell r="O51">
            <v>5.4569466000000011E-2</v>
          </cell>
          <cell r="P51">
            <v>3.7674719999998274E-3</v>
          </cell>
          <cell r="Q51">
            <v>7.9550618951689085</v>
          </cell>
          <cell r="R51">
            <v>23.084660347348873</v>
          </cell>
          <cell r="S51">
            <v>2.2554194000000027E-2</v>
          </cell>
          <cell r="T51">
            <v>5.5969479999995464E-3</v>
          </cell>
          <cell r="U51">
            <v>7.9534775517646992</v>
          </cell>
          <cell r="V51">
            <v>23.080179147489492</v>
          </cell>
          <cell r="W51">
            <v>0.15477701399999999</v>
          </cell>
          <cell r="X51">
            <v>4.1141351999999909E-2</v>
          </cell>
          <cell r="Y51">
            <v>7.9622830473953901</v>
          </cell>
          <cell r="Z51">
            <v>23.105084850178173</v>
          </cell>
          <cell r="AA51">
            <v>0.23402426999999992</v>
          </cell>
          <cell r="AB51">
            <v>7.6688008000001417E-2</v>
          </cell>
          <cell r="AC51">
            <v>7.9683081652130747</v>
          </cell>
          <cell r="AD51">
            <v>23.122126456843503</v>
          </cell>
          <cell r="AE51">
            <v>0.33493735700000005</v>
          </cell>
          <cell r="AF51">
            <v>0.1124698120000005</v>
          </cell>
          <cell r="AG51">
            <v>7.9754827863145019</v>
          </cell>
          <cell r="AH51">
            <v>23.142419349776556</v>
          </cell>
          <cell r="AI51">
            <v>0.4627648339999999</v>
          </cell>
          <cell r="AJ51">
            <v>0.14795223999999951</v>
          </cell>
          <cell r="AK51">
            <v>7.9840543333702367</v>
          </cell>
          <cell r="AL51">
            <v>23.166663345970033</v>
          </cell>
          <cell r="AM51">
            <v>0.61612974799999987</v>
          </cell>
          <cell r="AN51">
            <v>0.18365197199999805</v>
          </cell>
          <cell r="AO51">
            <v>7.9939776537577218</v>
          </cell>
          <cell r="AP51">
            <v>23.194730734521546</v>
          </cell>
          <cell r="AQ51">
            <v>0.78840300199999991</v>
          </cell>
          <cell r="AR51">
            <v>0.2192407799999998</v>
          </cell>
          <cell r="AS51">
            <v>8.0048875826168135</v>
          </cell>
          <cell r="AT51">
            <v>23.225588673235652</v>
          </cell>
          <cell r="AU51">
            <v>7.9589999999999996</v>
          </cell>
          <cell r="AV51">
            <v>23.292999999999999</v>
          </cell>
          <cell r="AW51">
            <v>0.98772553399999996</v>
          </cell>
          <cell r="AX51">
            <v>0.25466235200000131</v>
          </cell>
          <cell r="AY51">
            <v>8.0242084527654569</v>
          </cell>
          <cell r="AZ51">
            <v>23.47743735656455</v>
          </cell>
          <cell r="BA51">
            <v>2.2836015089999999</v>
          </cell>
          <cell r="BB51">
            <v>0.42464268400000016</v>
          </cell>
          <cell r="BC51">
            <v>8.1011459558054355</v>
          </cell>
          <cell r="BD51">
            <v>23.695049477073066</v>
          </cell>
          <cell r="BE51">
            <v>7.9729999999999999</v>
          </cell>
          <cell r="BF51">
            <v>23.712</v>
          </cell>
          <cell r="BG51">
            <v>3.7525336560100002</v>
          </cell>
          <cell r="BH51">
            <v>0.45792226000000014</v>
          </cell>
          <cell r="BI51">
            <v>8.1939916233199472</v>
          </cell>
          <cell r="BJ51">
            <v>24.337058701739831</v>
          </cell>
          <cell r="BK51">
            <v>5.0551491159144</v>
          </cell>
          <cell r="BL51">
            <v>0.41741900400000276</v>
          </cell>
          <cell r="BM51">
            <v>8.2602353342901047</v>
          </cell>
          <cell r="BN51">
            <v>24.52442421069167</v>
          </cell>
          <cell r="BO51">
            <v>7.9809999999999999</v>
          </cell>
          <cell r="BP51">
            <v>23.747</v>
          </cell>
          <cell r="BQ51">
            <v>6.0542982001814991</v>
          </cell>
          <cell r="BR51">
            <v>0.3090320039999952</v>
          </cell>
          <cell r="BS51">
            <v>8.3149882187569695</v>
          </cell>
          <cell r="BT51">
            <v>24.691661337277875</v>
          </cell>
        </row>
        <row r="52">
          <cell r="B52" t="str">
            <v>Bridgewater</v>
          </cell>
          <cell r="C52" t="str">
            <v>BRIDGEWATER</v>
          </cell>
          <cell r="D52">
            <v>6.6</v>
          </cell>
          <cell r="E52">
            <v>62.5</v>
          </cell>
          <cell r="F52">
            <v>25</v>
          </cell>
          <cell r="G52">
            <v>0.60629412997147392</v>
          </cell>
          <cell r="H52">
            <v>0.51821956031612082</v>
          </cell>
          <cell r="I52">
            <v>12.955</v>
          </cell>
          <cell r="J52">
            <v>37.892000000000003</v>
          </cell>
          <cell r="K52">
            <v>5.5548870000000083E-3</v>
          </cell>
          <cell r="L52">
            <v>3.5224119999455183E-5</v>
          </cell>
          <cell r="M52">
            <v>12.95548900790302</v>
          </cell>
          <cell r="N52">
            <v>37.89338312321712</v>
          </cell>
          <cell r="O52">
            <v>1.3283989100000004E-2</v>
          </cell>
          <cell r="P52">
            <v>0.28007493611999923</v>
          </cell>
          <cell r="Q52">
            <v>12.980662250673477</v>
          </cell>
          <cell r="R52">
            <v>37.964583805886903</v>
          </cell>
          <cell r="S52">
            <v>5.5548870000000083E-3</v>
          </cell>
          <cell r="T52">
            <v>0.28011907411999903</v>
          </cell>
          <cell r="U52">
            <v>12.979989990659561</v>
          </cell>
          <cell r="V52">
            <v>37.962682367428656</v>
          </cell>
          <cell r="W52">
            <v>3.6840834039999992E-2</v>
          </cell>
          <cell r="X52">
            <v>0.3140960577199996</v>
          </cell>
          <cell r="Y52">
            <v>12.98569901650397</v>
          </cell>
          <cell r="Z52">
            <v>37.978829930982862</v>
          </cell>
          <cell r="AA52">
            <v>5.5042787600000004E-2</v>
          </cell>
          <cell r="AB52">
            <v>0.34807614611999949</v>
          </cell>
          <cell r="AC52">
            <v>12.990263761348285</v>
          </cell>
          <cell r="AD52">
            <v>37.99174097911807</v>
          </cell>
          <cell r="AE52">
            <v>7.7940556199999983E-2</v>
          </cell>
          <cell r="AF52">
            <v>0.38206586571999956</v>
          </cell>
          <cell r="AG52">
            <v>12.995240125988555</v>
          </cell>
          <cell r="AH52">
            <v>38.00581626384924</v>
          </cell>
          <cell r="AI52">
            <v>0.10660550220000001</v>
          </cell>
          <cell r="AJ52">
            <v>0.41604885851999995</v>
          </cell>
          <cell r="AK52">
            <v>13.000720399371943</v>
          </cell>
          <cell r="AL52">
            <v>38.021316817737834</v>
          </cell>
          <cell r="AM52">
            <v>0.14069114119999995</v>
          </cell>
          <cell r="AN52">
            <v>0.45004063291999952</v>
          </cell>
          <cell r="AO52">
            <v>13.006675628607129</v>
          </cell>
          <cell r="AP52">
            <v>38.038160749640717</v>
          </cell>
          <cell r="AQ52">
            <v>0.1787679268</v>
          </cell>
          <cell r="AR52">
            <v>0.48403084091999915</v>
          </cell>
          <cell r="AS52">
            <v>13.012979855600257</v>
          </cell>
          <cell r="AT52">
            <v>38.055991796268636</v>
          </cell>
          <cell r="AU52">
            <v>12.965999999999999</v>
          </cell>
          <cell r="AV52">
            <v>38.276000000000003</v>
          </cell>
          <cell r="AW52">
            <v>0.22287260029999997</v>
          </cell>
          <cell r="AX52">
            <v>0.51801720491999959</v>
          </cell>
          <cell r="AY52">
            <v>13.030811049770245</v>
          </cell>
          <cell r="AZ52">
            <v>38.459313331153439</v>
          </cell>
          <cell r="BA52">
            <v>0.51015169806999994</v>
          </cell>
          <cell r="BB52">
            <v>0.68771363691999987</v>
          </cell>
          <cell r="BC52">
            <v>13.070786041455969</v>
          </cell>
          <cell r="BD52">
            <v>38.572379681948846</v>
          </cell>
          <cell r="BE52">
            <v>12.978</v>
          </cell>
          <cell r="BF52">
            <v>38.667999999999999</v>
          </cell>
          <cell r="BG52">
            <v>0.83977550044399996</v>
          </cell>
          <cell r="BH52">
            <v>0.71036604092000033</v>
          </cell>
          <cell r="BI52">
            <v>13.113602217604322</v>
          </cell>
          <cell r="BJ52">
            <v>39.051540990447798</v>
          </cell>
          <cell r="BK52">
            <v>1.14676851715327</v>
          </cell>
          <cell r="BL52">
            <v>-0.50473167907999983</v>
          </cell>
          <cell r="BM52">
            <v>13.034163657771403</v>
          </cell>
          <cell r="BN52">
            <v>38.826854813065594</v>
          </cell>
          <cell r="BO52">
            <v>12.988</v>
          </cell>
          <cell r="BP52">
            <v>39.027000000000001</v>
          </cell>
          <cell r="BQ52">
            <v>1.40023561196407</v>
          </cell>
          <cell r="BR52">
            <v>-3.7563416830800014</v>
          </cell>
          <cell r="BS52">
            <v>12.781894170545742</v>
          </cell>
          <cell r="BT52">
            <v>38.44404468140327</v>
          </cell>
        </row>
        <row r="53">
          <cell r="B53" t="str">
            <v>Brinksway</v>
          </cell>
          <cell r="C53" t="str">
            <v>BRINKSWAY</v>
          </cell>
          <cell r="D53">
            <v>6.6</v>
          </cell>
          <cell r="E53">
            <v>54.75</v>
          </cell>
          <cell r="F53">
            <v>21.9</v>
          </cell>
          <cell r="G53">
            <v>0.70108939040469576</v>
          </cell>
          <cell r="H53">
            <v>0.61255687211915288</v>
          </cell>
          <cell r="I53">
            <v>13.413</v>
          </cell>
          <cell r="J53">
            <v>38.378999999999998</v>
          </cell>
          <cell r="K53">
            <v>1.952118199999997E-2</v>
          </cell>
          <cell r="L53">
            <v>3.2904399999997835E-3</v>
          </cell>
          <cell r="M53">
            <v>13.414995499409448</v>
          </cell>
          <cell r="N53">
            <v>38.384644124657093</v>
          </cell>
          <cell r="O53">
            <v>4.648764900000002E-2</v>
          </cell>
          <cell r="P53">
            <v>6.2286399999997855E-3</v>
          </cell>
          <cell r="Q53">
            <v>13.417611479340126</v>
          </cell>
          <cell r="R53">
            <v>38.392043233250817</v>
          </cell>
          <cell r="S53">
            <v>1.952118199999997E-2</v>
          </cell>
          <cell r="T53">
            <v>9.0261120000003636E-3</v>
          </cell>
          <cell r="U53">
            <v>13.415497240587202</v>
          </cell>
          <cell r="V53">
            <v>38.38606326301386</v>
          </cell>
          <cell r="W53">
            <v>0.12793249979999999</v>
          </cell>
          <cell r="X53">
            <v>6.9946219999999837E-2</v>
          </cell>
          <cell r="Y53">
            <v>13.430309898809611</v>
          </cell>
          <cell r="Z53">
            <v>38.427959787319715</v>
          </cell>
          <cell r="AA53">
            <v>0.19032827199999991</v>
          </cell>
          <cell r="AB53">
            <v>0.1307871360000008</v>
          </cell>
          <cell r="AC53">
            <v>13.441090313219657</v>
          </cell>
          <cell r="AD53">
            <v>38.45845140385309</v>
          </cell>
          <cell r="AE53">
            <v>0.26843281699999988</v>
          </cell>
          <cell r="AF53">
            <v>0.19186772799999918</v>
          </cell>
          <cell r="AG53">
            <v>13.453265855085437</v>
          </cell>
          <cell r="AH53">
            <v>38.492889036724748</v>
          </cell>
          <cell r="AI53">
            <v>0.36571543099999992</v>
          </cell>
          <cell r="AJ53">
            <v>0.25251110399999988</v>
          </cell>
          <cell r="AK53">
            <v>13.467080796424609</v>
          </cell>
          <cell r="AL53">
            <v>38.531963591535238</v>
          </cell>
          <cell r="AM53">
            <v>0.48094932099999999</v>
          </cell>
          <cell r="AN53">
            <v>0.31337565200000039</v>
          </cell>
          <cell r="AO53">
            <v>13.482485414694787</v>
          </cell>
          <cell r="AP53">
            <v>38.575534431696973</v>
          </cell>
          <cell r="AQ53">
            <v>0.60936724000000009</v>
          </cell>
          <cell r="AR53">
            <v>0.37405093200000028</v>
          </cell>
          <cell r="AS53">
            <v>13.499026779746996</v>
          </cell>
          <cell r="AT53">
            <v>38.622320477290963</v>
          </cell>
          <cell r="AU53">
            <v>13.423</v>
          </cell>
          <cell r="AV53">
            <v>38.761000000000003</v>
          </cell>
          <cell r="AW53">
            <v>0.75700642400000007</v>
          </cell>
          <cell r="AX53">
            <v>0.43448598800000049</v>
          </cell>
          <cell r="AY53">
            <v>13.527228555273576</v>
          </cell>
          <cell r="AZ53">
            <v>39.055802872908892</v>
          </cell>
          <cell r="BA53">
            <v>1.7085604428000001</v>
          </cell>
          <cell r="BB53">
            <v>0.727372248</v>
          </cell>
          <cell r="BC53">
            <v>13.63608884769109</v>
          </cell>
          <cell r="BD53">
            <v>39.363706276790388</v>
          </cell>
          <cell r="BE53">
            <v>13.443</v>
          </cell>
          <cell r="BF53">
            <v>39.462000000000003</v>
          </cell>
          <cell r="BG53">
            <v>2.7957280706769998</v>
          </cell>
          <cell r="BH53">
            <v>0.78514497600000155</v>
          </cell>
          <cell r="BI53">
            <v>13.75624515415649</v>
          </cell>
          <cell r="BJ53">
            <v>40.347991090711524</v>
          </cell>
          <cell r="BK53">
            <v>3.7946315723362996</v>
          </cell>
          <cell r="BL53">
            <v>0.74464171999999706</v>
          </cell>
          <cell r="BM53">
            <v>13.84008343291752</v>
          </cell>
          <cell r="BN53">
            <v>40.585121552451255</v>
          </cell>
          <cell r="BO53">
            <v>13.465999999999999</v>
          </cell>
          <cell r="BP53">
            <v>39.838000000000001</v>
          </cell>
          <cell r="BQ53">
            <v>4.6031659357542001</v>
          </cell>
          <cell r="BR53">
            <v>0.63625471999999483</v>
          </cell>
          <cell r="BS53">
            <v>13.924330443332934</v>
          </cell>
          <cell r="BT53">
            <v>41.134354258019819</v>
          </cell>
        </row>
        <row r="54">
          <cell r="B54" t="str">
            <v>Broadheath</v>
          </cell>
          <cell r="C54" t="str">
            <v>BROADHEATH</v>
          </cell>
          <cell r="D54">
            <v>11</v>
          </cell>
          <cell r="E54">
            <v>46</v>
          </cell>
          <cell r="F54">
            <v>18.399999999999999</v>
          </cell>
          <cell r="G54">
            <v>0.72177701848510145</v>
          </cell>
          <cell r="H54">
            <v>0.61181104877278447</v>
          </cell>
          <cell r="I54">
            <v>11.256</v>
          </cell>
          <cell r="J54">
            <v>33.198</v>
          </cell>
          <cell r="K54">
            <v>2.1383994000000239E-2</v>
          </cell>
          <cell r="L54">
            <v>3.8282079999998331E-3</v>
          </cell>
          <cell r="M54">
            <v>11.257323297419234</v>
          </cell>
          <cell r="N54">
            <v>33.201742850314666</v>
          </cell>
          <cell r="O54">
            <v>5.0736961000000136E-2</v>
          </cell>
          <cell r="P54">
            <v>7.3546079999999847E-3</v>
          </cell>
          <cell r="Q54">
            <v>11.259049016636345</v>
          </cell>
          <cell r="R54">
            <v>33.206623921358045</v>
          </cell>
          <cell r="S54">
            <v>2.1383994000000239E-2</v>
          </cell>
          <cell r="T54">
            <v>1.0793752000001433E-2</v>
          </cell>
          <cell r="U54">
            <v>11.257688893665001</v>
          </cell>
          <cell r="V54">
            <v>33.202776912652901</v>
          </cell>
          <cell r="W54">
            <v>0.13876714600000017</v>
          </cell>
          <cell r="X54">
            <v>0.14808163199999846</v>
          </cell>
          <cell r="Y54">
            <v>11.271055656290455</v>
          </cell>
          <cell r="Z54">
            <v>33.240583826632779</v>
          </cell>
          <cell r="AA54">
            <v>0.20572452999999991</v>
          </cell>
          <cell r="AB54">
            <v>0.28532658800000021</v>
          </cell>
          <cell r="AC54">
            <v>11.281773499560288</v>
          </cell>
          <cell r="AD54">
            <v>33.270898465255954</v>
          </cell>
          <cell r="AE54">
            <v>0.28914361</v>
          </cell>
          <cell r="AF54">
            <v>0.42294233599999842</v>
          </cell>
          <cell r="AG54">
            <v>11.293374819328113</v>
          </cell>
          <cell r="AH54">
            <v>33.303711952770122</v>
          </cell>
          <cell r="AI54">
            <v>0.39251663099999989</v>
          </cell>
          <cell r="AJ54">
            <v>0.56001283999999885</v>
          </cell>
          <cell r="AK54">
            <v>11.305994831499355</v>
          </cell>
          <cell r="AL54">
            <v>33.33940673750989</v>
          </cell>
          <cell r="AM54">
            <v>0.5144909649999998</v>
          </cell>
          <cell r="AN54">
            <v>0.69742537199999965</v>
          </cell>
          <cell r="AO54">
            <v>11.319609111218387</v>
          </cell>
          <cell r="AP54">
            <v>33.377913735551083</v>
          </cell>
          <cell r="AQ54">
            <v>0.65009236100000001</v>
          </cell>
          <cell r="AR54">
            <v>0.83462026000000122</v>
          </cell>
          <cell r="AS54">
            <v>11.333927202854872</v>
          </cell>
          <cell r="AT54">
            <v>33.41841141431032</v>
          </cell>
          <cell r="AU54">
            <v>11.269</v>
          </cell>
          <cell r="AV54">
            <v>33.621000000000002</v>
          </cell>
          <cell r="AW54">
            <v>0.80595220899999997</v>
          </cell>
          <cell r="AX54">
            <v>0.97151323599999628</v>
          </cell>
          <cell r="AY54">
            <v>11.362292741195091</v>
          </cell>
          <cell r="AZ54">
            <v>33.884871719738122</v>
          </cell>
          <cell r="BA54">
            <v>1.8143175830000002</v>
          </cell>
          <cell r="BB54">
            <v>1.6434802319999982</v>
          </cell>
          <cell r="BC54">
            <v>11.450487318117595</v>
          </cell>
          <cell r="BD54">
            <v>34.13432365336125</v>
          </cell>
          <cell r="BE54">
            <v>11.286</v>
          </cell>
          <cell r="BF54">
            <v>34.268000000000001</v>
          </cell>
          <cell r="BG54">
            <v>2.9789969622899997</v>
          </cell>
          <cell r="BH54">
            <v>1.775208435999998</v>
          </cell>
          <cell r="BI54">
            <v>11.5355310696805</v>
          </cell>
          <cell r="BJ54">
            <v>34.973780445951256</v>
          </cell>
          <cell r="BK54">
            <v>4.0848660327431006</v>
          </cell>
          <cell r="BL54">
            <v>1.5513746479999977</v>
          </cell>
          <cell r="BM54">
            <v>11.581825915840414</v>
          </cell>
          <cell r="BN54">
            <v>35.104722044565911</v>
          </cell>
          <cell r="BO54">
            <v>11.298</v>
          </cell>
          <cell r="BP54">
            <v>34.671999999999997</v>
          </cell>
          <cell r="BQ54">
            <v>5.0206574295093009</v>
          </cell>
          <cell r="BR54">
            <v>0.95239385599999871</v>
          </cell>
          <cell r="BS54">
            <v>11.611503887961112</v>
          </cell>
          <cell r="BT54">
            <v>35.558722900422595</v>
          </cell>
        </row>
        <row r="55">
          <cell r="B55" t="str">
            <v>Broadway</v>
          </cell>
          <cell r="C55" t="str">
            <v>BROADWAY</v>
          </cell>
          <cell r="D55">
            <v>6.6</v>
          </cell>
          <cell r="E55">
            <v>62.5</v>
          </cell>
          <cell r="F55">
            <v>25</v>
          </cell>
          <cell r="G55">
            <v>0.71171095195309009</v>
          </cell>
          <cell r="H55">
            <v>0.58432392646239617</v>
          </cell>
          <cell r="I55">
            <v>14.606</v>
          </cell>
          <cell r="J55">
            <v>44.475999999999999</v>
          </cell>
          <cell r="K55">
            <v>2.1898607999999986E-2</v>
          </cell>
          <cell r="L55">
            <v>2.0865999999983842E-3</v>
          </cell>
          <cell r="M55">
            <v>14.608098161559905</v>
          </cell>
          <cell r="N55">
            <v>44.481934497068131</v>
          </cell>
          <cell r="O55">
            <v>5.2528563999999944E-2</v>
          </cell>
          <cell r="P55">
            <v>4.0493799999978819E-3</v>
          </cell>
          <cell r="Q55">
            <v>14.610949286545241</v>
          </cell>
          <cell r="R55">
            <v>44.489998696312703</v>
          </cell>
          <cell r="S55">
            <v>2.1898607999999986E-2</v>
          </cell>
          <cell r="T55">
            <v>5.9926840000024129E-3</v>
          </cell>
          <cell r="U55">
            <v>14.608439855294582</v>
          </cell>
          <cell r="V55">
            <v>44.482900952895655</v>
          </cell>
          <cell r="W55">
            <v>0.14742619299999993</v>
          </cell>
          <cell r="X55">
            <v>5.0623540000000133E-2</v>
          </cell>
          <cell r="Y55">
            <v>14.623324858584922</v>
          </cell>
          <cell r="Z55">
            <v>44.525002099953987</v>
          </cell>
          <cell r="AA55">
            <v>0.22154773200000011</v>
          </cell>
          <cell r="AB55">
            <v>9.5248183999999014E-2</v>
          </cell>
          <cell r="AC55">
            <v>14.633712455663753</v>
          </cell>
          <cell r="AD55">
            <v>44.554382661292685</v>
          </cell>
          <cell r="AE55">
            <v>0.31495558899999998</v>
          </cell>
          <cell r="AF55">
            <v>0.14011063199999541</v>
          </cell>
          <cell r="AG55">
            <v>14.645807970483856</v>
          </cell>
          <cell r="AH55">
            <v>44.588593943497635</v>
          </cell>
          <cell r="AI55">
            <v>0.43189240499999992</v>
          </cell>
          <cell r="AJ55">
            <v>0.18465647200000035</v>
          </cell>
          <cell r="AK55">
            <v>14.659934039409775</v>
          </cell>
          <cell r="AL55">
            <v>44.628548500013736</v>
          </cell>
          <cell r="AM55">
            <v>0.57102706600000008</v>
          </cell>
          <cell r="AN55">
            <v>0.22942215599999827</v>
          </cell>
          <cell r="AO55">
            <v>14.676021147544594</v>
          </cell>
          <cell r="AP55">
            <v>44.674049713020985</v>
          </cell>
          <cell r="AQ55">
            <v>0.72651942499999977</v>
          </cell>
          <cell r="AR55">
            <v>0.27406781599999874</v>
          </cell>
          <cell r="AS55">
            <v>14.693528683778645</v>
          </cell>
          <cell r="AT55">
            <v>44.723568503392848</v>
          </cell>
          <cell r="AU55">
            <v>14.617000000000001</v>
          </cell>
          <cell r="AV55">
            <v>44.933</v>
          </cell>
          <cell r="AW55">
            <v>0.90335736599999983</v>
          </cell>
          <cell r="AX55">
            <v>0.31853714800000077</v>
          </cell>
          <cell r="AY55">
            <v>14.723888049481703</v>
          </cell>
          <cell r="AZ55">
            <v>45.235325058465257</v>
          </cell>
          <cell r="BA55">
            <v>2.0443833230000004</v>
          </cell>
          <cell r="BB55">
            <v>0.31059952799999913</v>
          </cell>
          <cell r="BC55">
            <v>14.823007573176032</v>
          </cell>
          <cell r="BD55">
            <v>45.515677407874222</v>
          </cell>
          <cell r="BE55">
            <v>14.638</v>
          </cell>
          <cell r="BF55">
            <v>45.738999999999997</v>
          </cell>
          <cell r="BG55">
            <v>3.3548114863000005</v>
          </cell>
          <cell r="BH55">
            <v>-0.44980423200000175</v>
          </cell>
          <cell r="BI55">
            <v>14.892122230343624</v>
          </cell>
          <cell r="BJ55">
            <v>46.457766209304907</v>
          </cell>
          <cell r="BK55">
            <v>4.5453381938540005</v>
          </cell>
          <cell r="BL55">
            <v>-9.7368442320000028</v>
          </cell>
          <cell r="BM55">
            <v>14.18386099869346</v>
          </cell>
          <cell r="BN55">
            <v>44.454500930299432</v>
          </cell>
          <cell r="BO55">
            <v>14.641999999999999</v>
          </cell>
          <cell r="BP55">
            <v>45.826000000000001</v>
          </cell>
          <cell r="BQ55">
            <v>5.4849066014760002</v>
          </cell>
          <cell r="BR55">
            <v>-10.623884232000002</v>
          </cell>
          <cell r="BS55">
            <v>14.192456042675378</v>
          </cell>
          <cell r="BT55">
            <v>44.554497677337302</v>
          </cell>
        </row>
        <row r="56">
          <cell r="B56" t="str">
            <v>Buckshaw</v>
          </cell>
          <cell r="C56" t="str">
            <v>BUCKSHAW</v>
          </cell>
          <cell r="D56">
            <v>11</v>
          </cell>
          <cell r="E56">
            <v>62.5</v>
          </cell>
          <cell r="F56">
            <v>25</v>
          </cell>
          <cell r="G56">
            <v>0.36015860292984869</v>
          </cell>
          <cell r="H56">
            <v>0.29778704942402529</v>
          </cell>
          <cell r="I56">
            <v>7.444</v>
          </cell>
          <cell r="J56">
            <v>22.507999999999999</v>
          </cell>
          <cell r="K56">
            <v>1.2519903000000276E-2</v>
          </cell>
          <cell r="L56">
            <v>3.6411559999827148E-4</v>
          </cell>
          <cell r="M56">
            <v>7.4446762356006317</v>
          </cell>
          <cell r="N56">
            <v>22.509912683115544</v>
          </cell>
          <cell r="O56">
            <v>3.0170670000000177E-2</v>
          </cell>
          <cell r="P56">
            <v>7.2029559999897685E-4</v>
          </cell>
          <cell r="Q56">
            <v>7.445621355209517</v>
          </cell>
          <cell r="R56">
            <v>22.512585885053447</v>
          </cell>
          <cell r="S56">
            <v>1.2519903000000276E-2</v>
          </cell>
          <cell r="T56">
            <v>1.0828275999958947E-3</v>
          </cell>
          <cell r="U56">
            <v>7.4447139581976023</v>
          </cell>
          <cell r="V56">
            <v>22.510019378732032</v>
          </cell>
          <cell r="W56">
            <v>8.5185048000000041E-2</v>
          </cell>
          <cell r="X56">
            <v>2.568459559999603E-2</v>
          </cell>
          <cell r="Y56">
            <v>7.4498191471434012</v>
          </cell>
          <cell r="Z56">
            <v>22.524459033623284</v>
          </cell>
          <cell r="AA56">
            <v>0.128455349</v>
          </cell>
          <cell r="AB56">
            <v>5.0291667599998036E-2</v>
          </cell>
          <cell r="AC56">
            <v>7.4533817852864406</v>
          </cell>
          <cell r="AD56">
            <v>22.534535695982715</v>
          </cell>
          <cell r="AE56">
            <v>0.18328940100000035</v>
          </cell>
          <cell r="AF56">
            <v>7.495234360000147E-2</v>
          </cell>
          <cell r="AG56">
            <v>7.4575541764328008</v>
          </cell>
          <cell r="AH56">
            <v>22.546337000276129</v>
          </cell>
          <cell r="AI56">
            <v>0.25235546300000022</v>
          </cell>
          <cell r="AJ56">
            <v>9.9553403599999868E-2</v>
          </cell>
          <cell r="AK56">
            <v>7.4624704253510661</v>
          </cell>
          <cell r="AL56">
            <v>22.560242252068555</v>
          </cell>
          <cell r="AM56">
            <v>0.33488093500000016</v>
          </cell>
          <cell r="AN56">
            <v>0.12420394759999986</v>
          </cell>
          <cell r="AO56">
            <v>7.4680957073227274</v>
          </cell>
          <cell r="AP56">
            <v>22.576152952181545</v>
          </cell>
          <cell r="AQ56">
            <v>0.4273532750000002</v>
          </cell>
          <cell r="AR56">
            <v>0.14883394359999613</v>
          </cell>
          <cell r="AS56">
            <v>7.4742419859783933</v>
          </cell>
          <cell r="AT56">
            <v>22.593537253447483</v>
          </cell>
          <cell r="AU56">
            <v>7.45</v>
          </cell>
          <cell r="AV56">
            <v>22.754999999999999</v>
          </cell>
          <cell r="AW56">
            <v>0.53349206400000027</v>
          </cell>
          <cell r="AX56">
            <v>0.17343044359999915</v>
          </cell>
          <cell r="AY56">
            <v>7.4871038090962792</v>
          </cell>
          <cell r="AZ56">
            <v>22.859945420079317</v>
          </cell>
          <cell r="BA56">
            <v>1.2210497150000004</v>
          </cell>
          <cell r="BB56">
            <v>0.23440471159999632</v>
          </cell>
          <cell r="BC56">
            <v>7.5263915459082495</v>
          </cell>
          <cell r="BD56">
            <v>22.971067920548183</v>
          </cell>
          <cell r="BE56">
            <v>7.4530000000000003</v>
          </cell>
          <cell r="BF56">
            <v>22.896000000000001</v>
          </cell>
          <cell r="BG56">
            <v>2.0065072439500002</v>
          </cell>
          <cell r="BH56">
            <v>3.8382911599997627E-2</v>
          </cell>
          <cell r="BI56">
            <v>7.5603288983427284</v>
          </cell>
          <cell r="BJ56">
            <v>23.199571967341697</v>
          </cell>
          <cell r="BK56">
            <v>2.7128398983849005</v>
          </cell>
          <cell r="BL56">
            <v>-2.727536384400004</v>
          </cell>
          <cell r="BM56">
            <v>7.4522286345311857</v>
          </cell>
          <cell r="BN56">
            <v>22.893818248984914</v>
          </cell>
          <cell r="BO56">
            <v>7.4589999999999996</v>
          </cell>
          <cell r="BP56">
            <v>23.106999999999999</v>
          </cell>
          <cell r="BQ56">
            <v>3.2636905430190004</v>
          </cell>
          <cell r="BR56">
            <v>-3.6243309644000004</v>
          </cell>
          <cell r="BS56">
            <v>7.4400712868759102</v>
          </cell>
          <cell r="BT56">
            <v>23.053461514363285</v>
          </cell>
        </row>
        <row r="57">
          <cell r="B57" t="str">
            <v>Burnley</v>
          </cell>
          <cell r="C57" t="str">
            <v>BURNLEY</v>
          </cell>
          <cell r="D57">
            <v>6.6</v>
          </cell>
          <cell r="E57">
            <v>54.75</v>
          </cell>
          <cell r="F57">
            <v>21.9</v>
          </cell>
          <cell r="G57">
            <v>0.98519945258735164</v>
          </cell>
          <cell r="H57">
            <v>0.79979016855599361</v>
          </cell>
          <cell r="I57">
            <v>15.414</v>
          </cell>
          <cell r="J57">
            <v>47.996000000000002</v>
          </cell>
          <cell r="K57">
            <v>1.6996652000000001E-2</v>
          </cell>
          <cell r="L57">
            <v>24.005285320000002</v>
          </cell>
          <cell r="M57">
            <v>17.515404691376258</v>
          </cell>
          <cell r="N57">
            <v>53.939670029157504</v>
          </cell>
          <cell r="O57">
            <v>4.1132861999999992E-2</v>
          </cell>
          <cell r="P57">
            <v>24.009989896000004</v>
          </cell>
          <cell r="Q57">
            <v>17.517927605855157</v>
          </cell>
          <cell r="R57">
            <v>53.946805908903045</v>
          </cell>
          <cell r="S57">
            <v>1.6996652000000001E-2</v>
          </cell>
          <cell r="T57">
            <v>24.014455420000001</v>
          </cell>
          <cell r="U57">
            <v>17.516206867088908</v>
          </cell>
          <cell r="V57">
            <v>53.941938924701979</v>
          </cell>
          <cell r="W57">
            <v>0.11714512499999996</v>
          </cell>
          <cell r="X57">
            <v>24.047353239999996</v>
          </cell>
          <cell r="Y57">
            <v>17.52784539937349</v>
          </cell>
          <cell r="Z57">
            <v>53.974857665107919</v>
          </cell>
          <cell r="AA57">
            <v>0.17744017800000011</v>
          </cell>
          <cell r="AB57">
            <v>24.080112616000005</v>
          </cell>
          <cell r="AC57">
            <v>17.535985550832947</v>
          </cell>
          <cell r="AD57">
            <v>53.997881490295399</v>
          </cell>
          <cell r="AE57">
            <v>0.25415954200000002</v>
          </cell>
          <cell r="AF57">
            <v>24.113240100000006</v>
          </cell>
          <cell r="AG57">
            <v>17.545594657993924</v>
          </cell>
          <cell r="AH57">
            <v>54.025060149634093</v>
          </cell>
          <cell r="AI57">
            <v>0.35117317400000014</v>
          </cell>
          <cell r="AJ57">
            <v>24.145661820000004</v>
          </cell>
          <cell r="AK57">
            <v>17.556917314860566</v>
          </cell>
          <cell r="AL57">
            <v>54.057085459439904</v>
          </cell>
          <cell r="AM57">
            <v>0.46745878999999979</v>
          </cell>
          <cell r="AN57">
            <v>24.178423883999997</v>
          </cell>
          <cell r="AO57">
            <v>17.5699556054924</v>
          </cell>
          <cell r="AP57">
            <v>54.093963314323304</v>
          </cell>
          <cell r="AQ57">
            <v>0.59800861699999985</v>
          </cell>
          <cell r="AR57">
            <v>24.210879152</v>
          </cell>
          <cell r="AS57">
            <v>17.584214853292025</v>
          </cell>
          <cell r="AT57">
            <v>54.134294557578244</v>
          </cell>
          <cell r="AU57">
            <v>15.423</v>
          </cell>
          <cell r="AV57">
            <v>48.345999999999997</v>
          </cell>
          <cell r="AW57">
            <v>0.7479693999999999</v>
          </cell>
          <cell r="AX57">
            <v>24.242948704000003</v>
          </cell>
          <cell r="AY57">
            <v>17.609138377975803</v>
          </cell>
          <cell r="AZ57">
            <v>54.529333086715397</v>
          </cell>
          <cell r="BA57">
            <v>1.7231076189999996</v>
          </cell>
          <cell r="BB57">
            <v>23.819923488000015</v>
          </cell>
          <cell r="BC57">
            <v>17.65743574023416</v>
          </cell>
          <cell r="BD57">
            <v>54.665938656180622</v>
          </cell>
          <cell r="BE57">
            <v>15.433</v>
          </cell>
          <cell r="BF57">
            <v>48.731999999999999</v>
          </cell>
          <cell r="BG57">
            <v>2.8363233071799998</v>
          </cell>
          <cell r="BH57">
            <v>19.209208124000003</v>
          </cell>
          <cell r="BI57">
            <v>17.361483864578808</v>
          </cell>
          <cell r="BJ57">
            <v>54.186576072210059</v>
          </cell>
          <cell r="BK57">
            <v>3.8331190687703991</v>
          </cell>
          <cell r="BL57">
            <v>8.5844081240000012</v>
          </cell>
          <cell r="BM57">
            <v>16.519251919305376</v>
          </cell>
          <cell r="BN57">
            <v>51.804384392870936</v>
          </cell>
          <cell r="BO57">
            <v>15.433999999999999</v>
          </cell>
          <cell r="BP57">
            <v>48.747999999999998</v>
          </cell>
          <cell r="BQ57">
            <v>4.6051933694024996</v>
          </cell>
          <cell r="BR57">
            <v>5.4020081240000035</v>
          </cell>
          <cell r="BS57">
            <v>16.309403102431933</v>
          </cell>
          <cell r="BT57">
            <v>51.224013880005444</v>
          </cell>
        </row>
        <row r="58">
          <cell r="B58" t="str">
            <v>Burnley Centre</v>
          </cell>
          <cell r="C58" t="str">
            <v>BURNLEY CENTRE</v>
          </cell>
          <cell r="D58">
            <v>6.6</v>
          </cell>
          <cell r="E58">
            <v>62.5</v>
          </cell>
          <cell r="F58">
            <v>25</v>
          </cell>
          <cell r="G58">
            <v>0.6549241991340734</v>
          </cell>
          <cell r="H58">
            <v>0.55701563542677734</v>
          </cell>
          <cell r="I58">
            <v>13.923</v>
          </cell>
          <cell r="J58">
            <v>40.926000000000002</v>
          </cell>
          <cell r="K58">
            <v>2.1852181999999942E-2</v>
          </cell>
          <cell r="L58">
            <v>5.4793119999998474E-3</v>
          </cell>
          <cell r="M58">
            <v>13.925390885669433</v>
          </cell>
          <cell r="N58">
            <v>40.93276244587959</v>
          </cell>
          <cell r="O58">
            <v>5.1417017000000009E-2</v>
          </cell>
          <cell r="P58">
            <v>1.032112000000085E-2</v>
          </cell>
          <cell r="Q58">
            <v>13.928400686366093</v>
          </cell>
          <cell r="R58">
            <v>40.941275447810106</v>
          </cell>
          <cell r="S58">
            <v>2.1852181999999942E-2</v>
          </cell>
          <cell r="T58">
            <v>1.4891728000000271E-2</v>
          </cell>
          <cell r="U58">
            <v>13.926214258534785</v>
          </cell>
          <cell r="V58">
            <v>40.935091296025732</v>
          </cell>
          <cell r="W58">
            <v>0.138430308</v>
          </cell>
          <cell r="X58">
            <v>0.11790118799999894</v>
          </cell>
          <cell r="Y58">
            <v>13.945423190638996</v>
          </cell>
          <cell r="Z58">
            <v>40.989422360626698</v>
          </cell>
          <cell r="AA58">
            <v>0.20340214199999995</v>
          </cell>
          <cell r="AB58">
            <v>0.22075423199999911</v>
          </cell>
          <cell r="AC58">
            <v>13.960104060107181</v>
          </cell>
          <cell r="AD58">
            <v>41.030946130045365</v>
          </cell>
          <cell r="AE58">
            <v>0.2834446169999999</v>
          </cell>
          <cell r="AF58">
            <v>0.32396440800000015</v>
          </cell>
          <cell r="AG58">
            <v>13.976134509710903</v>
          </cell>
          <cell r="AH58">
            <v>41.076287088526406</v>
          </cell>
          <cell r="AI58">
            <v>0.38142779100000002</v>
          </cell>
          <cell r="AJ58">
            <v>0.42645835200000093</v>
          </cell>
          <cell r="AK58">
            <v>13.993671709414487</v>
          </cell>
          <cell r="AL58">
            <v>41.125889779860117</v>
          </cell>
          <cell r="AM58">
            <v>0.49590920499999991</v>
          </cell>
          <cell r="AN58">
            <v>0.52928230000000021</v>
          </cell>
          <cell r="AO58">
            <v>14.012680998694343</v>
          </cell>
          <cell r="AP58">
            <v>41.179656169281408</v>
          </cell>
          <cell r="AQ58">
            <v>0.62240336799999996</v>
          </cell>
          <cell r="AR58">
            <v>0.63178764400000187</v>
          </cell>
          <cell r="AS58">
            <v>14.032713260362637</v>
          </cell>
          <cell r="AT58">
            <v>41.236315961554027</v>
          </cell>
          <cell r="AU58">
            <v>13.932</v>
          </cell>
          <cell r="AV58">
            <v>41.250999999999998</v>
          </cell>
          <cell r="AW58">
            <v>0.76616310599999993</v>
          </cell>
          <cell r="AX58">
            <v>0.7339004400000011</v>
          </cell>
          <cell r="AY58">
            <v>14.063221529103734</v>
          </cell>
          <cell r="AZ58">
            <v>41.622150532267668</v>
          </cell>
          <cell r="BA58">
            <v>1.6813543350000004</v>
          </cell>
          <cell r="BB58">
            <v>1.2298325679999991</v>
          </cell>
          <cell r="BC58">
            <v>14.186662809410358</v>
          </cell>
          <cell r="BD58">
            <v>41.971295197800323</v>
          </cell>
          <cell r="BE58">
            <v>13.942</v>
          </cell>
          <cell r="BF58">
            <v>41.582999999999998</v>
          </cell>
          <cell r="BG58">
            <v>2.74269365905</v>
          </cell>
          <cell r="BH58">
            <v>1.3233547880000014</v>
          </cell>
          <cell r="BI58">
            <v>14.297686994763996</v>
          </cell>
          <cell r="BJ58">
            <v>42.589034743909941</v>
          </cell>
          <cell r="BK58">
            <v>3.7568659648309999</v>
          </cell>
          <cell r="BL58">
            <v>0.78508781599999899</v>
          </cell>
          <cell r="BM58">
            <v>14.339317914849943</v>
          </cell>
          <cell r="BN58">
            <v>42.70678476750917</v>
          </cell>
          <cell r="BO58">
            <v>13.951000000000001</v>
          </cell>
          <cell r="BP58">
            <v>41.892000000000003</v>
          </cell>
          <cell r="BQ58">
            <v>4.6190077264729998</v>
          </cell>
          <cell r="BR58">
            <v>-0.6553183679999961</v>
          </cell>
          <cell r="BS58">
            <v>14.297732896681582</v>
          </cell>
          <cell r="BT58">
            <v>42.872708730016008</v>
          </cell>
        </row>
        <row r="59">
          <cell r="B59" t="str">
            <v>Burnley North</v>
          </cell>
          <cell r="C59" t="str">
            <v>BURNLEY NORTH</v>
          </cell>
          <cell r="D59">
            <v>6.6</v>
          </cell>
          <cell r="E59">
            <v>62.5</v>
          </cell>
          <cell r="F59">
            <v>25</v>
          </cell>
          <cell r="G59">
            <v>0.40870809627010807</v>
          </cell>
          <cell r="H59">
            <v>0.32842018916795868</v>
          </cell>
          <cell r="I59">
            <v>8.2089999999999996</v>
          </cell>
          <cell r="J59">
            <v>25.54</v>
          </cell>
          <cell r="K59">
            <v>1.1911837000000092E-2</v>
          </cell>
          <cell r="L59">
            <v>5.2895280000022638E-3</v>
          </cell>
          <cell r="M59">
            <v>8.2105047291989663</v>
          </cell>
          <cell r="N59">
            <v>25.544256016881754</v>
          </cell>
          <cell r="O59">
            <v>2.8533121000000106E-2</v>
          </cell>
          <cell r="P59">
            <v>9.9454240000014238E-3</v>
          </cell>
          <cell r="Q59">
            <v>8.2123659997445113</v>
          </cell>
          <cell r="R59">
            <v>25.549520484979265</v>
          </cell>
          <cell r="S59">
            <v>1.1911837000000092E-2</v>
          </cell>
          <cell r="T59">
            <v>1.4325452000001349E-2</v>
          </cell>
          <cell r="U59">
            <v>8.2112951675555994</v>
          </cell>
          <cell r="V59">
            <v>25.546491714170095</v>
          </cell>
          <cell r="W59">
            <v>7.963442500000012E-2</v>
          </cell>
          <cell r="X59">
            <v>5.0730676000002362E-2</v>
          </cell>
          <cell r="Y59">
            <v>8.2204039888114071</v>
          </cell>
          <cell r="Z59">
            <v>25.572255351284483</v>
          </cell>
          <cell r="AA59">
            <v>0.11934928500000003</v>
          </cell>
          <cell r="AB59">
            <v>8.6974343999997927E-2</v>
          </cell>
          <cell r="AC59">
            <v>8.2270486367792923</v>
          </cell>
          <cell r="AD59">
            <v>25.59104925383124</v>
          </cell>
          <cell r="AE59">
            <v>0.16935912999999997</v>
          </cell>
          <cell r="AF59">
            <v>0.12354156000000138</v>
          </cell>
          <cell r="AG59">
            <v>8.2346221654874743</v>
          </cell>
          <cell r="AH59">
            <v>25.612470427859506</v>
          </cell>
          <cell r="AI59">
            <v>0.2319583360000001</v>
          </cell>
          <cell r="AJ59">
            <v>0.15942334800000069</v>
          </cell>
          <cell r="AK59">
            <v>8.2432370182747405</v>
          </cell>
          <cell r="AL59">
            <v>25.636836911158706</v>
          </cell>
          <cell r="AM59">
            <v>0.30640360900000002</v>
          </cell>
          <cell r="AN59">
            <v>0.19560419600000145</v>
          </cell>
          <cell r="AO59">
            <v>8.252914294144249</v>
          </cell>
          <cell r="AP59">
            <v>25.664208380721675</v>
          </cell>
          <cell r="AQ59">
            <v>0.38957738300000005</v>
          </cell>
          <cell r="AR59">
            <v>0.23147803600000216</v>
          </cell>
          <cell r="AS59">
            <v>8.26332825959717</v>
          </cell>
          <cell r="AT59">
            <v>25.69366352308489</v>
          </cell>
          <cell r="AU59">
            <v>8.2140000000000004</v>
          </cell>
          <cell r="AV59">
            <v>25.696999999999999</v>
          </cell>
          <cell r="AW59">
            <v>0.48485689000000004</v>
          </cell>
          <cell r="AX59">
            <v>0.26697852000000033</v>
          </cell>
          <cell r="AY59">
            <v>8.2797685418711815</v>
          </cell>
          <cell r="AZ59">
            <v>25.883021527783452</v>
          </cell>
          <cell r="BA59">
            <v>1.1003946099999999</v>
          </cell>
          <cell r="BB59">
            <v>0.31606475599999939</v>
          </cell>
          <cell r="BC59">
            <v>8.3379080600388278</v>
          </cell>
          <cell r="BD59">
            <v>26.047464917988499</v>
          </cell>
          <cell r="BE59">
            <v>8.218</v>
          </cell>
          <cell r="BF59">
            <v>25.863</v>
          </cell>
          <cell r="BG59">
            <v>1.8059627921099999</v>
          </cell>
          <cell r="BH59">
            <v>-6.6792092000000025E-2</v>
          </cell>
          <cell r="BI59">
            <v>8.3701379805871543</v>
          </cell>
          <cell r="BJ59">
            <v>26.293311190996818</v>
          </cell>
          <cell r="BK59">
            <v>2.4498422442357004</v>
          </cell>
          <cell r="BL59">
            <v>-5.0561591279999991</v>
          </cell>
          <cell r="BM59">
            <v>7.9900064008432148</v>
          </cell>
          <cell r="BN59">
            <v>25.218136719876437</v>
          </cell>
          <cell r="BO59">
            <v>8.2189999999999994</v>
          </cell>
          <cell r="BP59">
            <v>25.85</v>
          </cell>
          <cell r="BQ59">
            <v>2.9632855011725998</v>
          </cell>
          <cell r="BR59">
            <v>-6.0828090239999977</v>
          </cell>
          <cell r="BS59">
            <v>7.9461124627806408</v>
          </cell>
          <cell r="BT59">
            <v>25.07815748772358</v>
          </cell>
        </row>
        <row r="60">
          <cell r="B60" t="str">
            <v>Burrow Beck</v>
          </cell>
          <cell r="C60" t="str">
            <v>BURROW BECK</v>
          </cell>
          <cell r="D60">
            <v>11</v>
          </cell>
          <cell r="E60">
            <v>62.5</v>
          </cell>
          <cell r="F60">
            <v>25</v>
          </cell>
          <cell r="G60">
            <v>0.49907742195682114</v>
          </cell>
          <cell r="H60">
            <v>0.40120721878491561</v>
          </cell>
          <cell r="I60">
            <v>10.029</v>
          </cell>
          <cell r="J60">
            <v>31.189</v>
          </cell>
          <cell r="K60">
            <v>2.083818700000073E-2</v>
          </cell>
          <cell r="L60">
            <v>1.6527800000147863E-3</v>
          </cell>
          <cell r="M60">
            <v>10.03018046962289</v>
          </cell>
          <cell r="N60">
            <v>31.19233887230132</v>
          </cell>
          <cell r="O60">
            <v>4.9762244999998373E-2</v>
          </cell>
          <cell r="P60">
            <v>3.2123960000092211E-3</v>
          </cell>
          <cell r="Q60">
            <v>10.031780447567415</v>
          </cell>
          <cell r="R60">
            <v>31.196864293318615</v>
          </cell>
          <cell r="S60">
            <v>2.083818700000073E-2</v>
          </cell>
          <cell r="T60">
            <v>4.762480000017888E-3</v>
          </cell>
          <cell r="U60">
            <v>10.03034368654399</v>
          </cell>
          <cell r="V60">
            <v>31.192800519468179</v>
          </cell>
          <cell r="W60">
            <v>0.13841323099999947</v>
          </cell>
          <cell r="X60">
            <v>5.461854800000765E-2</v>
          </cell>
          <cell r="Y60">
            <v>10.0391315408698</v>
          </cell>
          <cell r="Z60">
            <v>31.217656325011617</v>
          </cell>
          <cell r="AA60">
            <v>0.20701187000000054</v>
          </cell>
          <cell r="AB60">
            <v>0.10447665200000955</v>
          </cell>
          <cell r="AC60">
            <v>10.045348907456926</v>
          </cell>
          <cell r="AD60">
            <v>31.235241693311135</v>
          </cell>
          <cell r="AE60">
            <v>0.29304133599999815</v>
          </cell>
          <cell r="AF60">
            <v>0.15453103600000873</v>
          </cell>
          <cell r="AG60">
            <v>10.052491457223276</v>
          </cell>
          <cell r="AH60">
            <v>31.25544387481013</v>
          </cell>
          <cell r="AI60">
            <v>0.40022082499999811</v>
          </cell>
          <cell r="AJ60">
            <v>0.20434243600001878</v>
          </cell>
          <cell r="AK60">
            <v>10.060731341952774</v>
          </cell>
          <cell r="AL60">
            <v>31.278749788283825</v>
          </cell>
          <cell r="AM60">
            <v>0.52725974900000061</v>
          </cell>
          <cell r="AN60">
            <v>0.25433428400000935</v>
          </cell>
          <cell r="AO60">
            <v>10.070023047759051</v>
          </cell>
          <cell r="AP60">
            <v>31.305030701021458</v>
          </cell>
          <cell r="AQ60">
            <v>0.66890014500000028</v>
          </cell>
          <cell r="AR60">
            <v>0.30423429200001806</v>
          </cell>
          <cell r="AS60">
            <v>10.080076311741786</v>
          </cell>
          <cell r="AT60">
            <v>31.333465625562461</v>
          </cell>
          <cell r="AU60">
            <v>10.039999999999999</v>
          </cell>
          <cell r="AV60">
            <v>31.669</v>
          </cell>
          <cell r="AW60">
            <v>0.8297239319999985</v>
          </cell>
          <cell r="AX60">
            <v>0.35399679200000378</v>
          </cell>
          <cell r="AY60">
            <v>10.10212922533152</v>
          </cell>
          <cell r="AZ60">
            <v>31.844727986167143</v>
          </cell>
          <cell r="BA60">
            <v>1.8636883529999988</v>
          </cell>
          <cell r="BB60">
            <v>0.5967394720000172</v>
          </cell>
          <cell r="BC60">
            <v>10.169138969735036</v>
          </cell>
          <cell r="BD60">
            <v>32.034260164860356</v>
          </cell>
          <cell r="BE60">
            <v>10.053000000000001</v>
          </cell>
          <cell r="BF60">
            <v>32.149000000000001</v>
          </cell>
          <cell r="BG60">
            <v>3.0535575583099988</v>
          </cell>
          <cell r="BH60">
            <v>0.62001668000001331</v>
          </cell>
          <cell r="BI60">
            <v>10.245812643216034</v>
          </cell>
          <cell r="BJ60">
            <v>32.694356510066235</v>
          </cell>
          <cell r="BK60">
            <v>4.1437775120440001</v>
          </cell>
          <cell r="BL60">
            <v>-2.0723840559999971</v>
          </cell>
          <cell r="BM60">
            <v>10.161719960858603</v>
          </cell>
          <cell r="BN60">
            <v>32.456506486293819</v>
          </cell>
          <cell r="BO60">
            <v>10.055</v>
          </cell>
          <cell r="BP60">
            <v>32.192</v>
          </cell>
          <cell r="BQ60">
            <v>5.0149578563089996</v>
          </cell>
          <cell r="BR60">
            <v>-9.2772672719999747</v>
          </cell>
          <cell r="BS60">
            <v>9.8312867737710299</v>
          </cell>
          <cell r="BT60">
            <v>31.559243442769503</v>
          </cell>
        </row>
        <row r="61">
          <cell r="B61" t="str">
            <v>Burscough Bridge</v>
          </cell>
          <cell r="C61" t="str">
            <v>BURSCOUGH BRIDGE</v>
          </cell>
          <cell r="D61">
            <v>11</v>
          </cell>
          <cell r="E61">
            <v>62.5</v>
          </cell>
          <cell r="F61">
            <v>25</v>
          </cell>
          <cell r="G61">
            <v>0.53407877580004992</v>
          </cell>
          <cell r="H61">
            <v>0.43819191638659766</v>
          </cell>
          <cell r="I61">
            <v>8.6440000000000001</v>
          </cell>
          <cell r="J61">
            <v>26.844000000000001</v>
          </cell>
          <cell r="K61">
            <v>3.0130021999999812E-2</v>
          </cell>
          <cell r="L61">
            <v>43.996483219199995</v>
          </cell>
          <cell r="M61">
            <v>10.954797909664942</v>
          </cell>
          <cell r="N61">
            <v>33.37992348750312</v>
          </cell>
          <cell r="O61">
            <v>7.1296595999999823E-2</v>
          </cell>
          <cell r="P61">
            <v>43.997049475200001</v>
          </cell>
          <cell r="Q61">
            <v>10.956988315177174</v>
          </cell>
          <cell r="R61">
            <v>33.386118889868108</v>
          </cell>
          <cell r="S61">
            <v>3.0130021999999812E-2</v>
          </cell>
          <cell r="T61">
            <v>43.997697003200003</v>
          </cell>
          <cell r="U61">
            <v>10.954861616803045</v>
          </cell>
          <cell r="V61">
            <v>33.380103678500575</v>
          </cell>
          <cell r="W61">
            <v>0.19474910999999961</v>
          </cell>
          <cell r="X61">
            <v>44.049237479200002</v>
          </cell>
          <cell r="Y61">
            <v>10.966207051572438</v>
          </cell>
          <cell r="Z61">
            <v>33.412193413944358</v>
          </cell>
          <cell r="AA61">
            <v>0.28839747199999977</v>
          </cell>
          <cell r="AB61">
            <v>44.100840583199997</v>
          </cell>
          <cell r="AC61">
            <v>10.973830776390191</v>
          </cell>
          <cell r="AD61">
            <v>33.433756564010494</v>
          </cell>
          <cell r="AE61">
            <v>0.40455542199999961</v>
          </cell>
          <cell r="AF61">
            <v>44.15260879920001</v>
          </cell>
          <cell r="AG61">
            <v>10.982644614312381</v>
          </cell>
          <cell r="AH61">
            <v>33.458685862262733</v>
          </cell>
          <cell r="AI61">
            <v>0.54762800499999997</v>
          </cell>
          <cell r="AJ61">
            <v>44.204286199199991</v>
          </cell>
          <cell r="AK61">
            <v>10.992866337504173</v>
          </cell>
          <cell r="AL61">
            <v>33.48759726140004</v>
          </cell>
          <cell r="AM61">
            <v>0.71567637099999981</v>
          </cell>
          <cell r="AN61">
            <v>44.256113655199997</v>
          </cell>
          <cell r="AO61">
            <v>11.004406825233264</v>
          </cell>
          <cell r="AP61">
            <v>33.520238689925804</v>
          </cell>
          <cell r="AQ61">
            <v>0.90198410500000037</v>
          </cell>
          <cell r="AR61">
            <v>44.3079215992</v>
          </cell>
          <cell r="AS61">
            <v>11.016904657123407</v>
          </cell>
          <cell r="AT61">
            <v>33.555587896644397</v>
          </cell>
          <cell r="AU61">
            <v>8.6560000000000006</v>
          </cell>
          <cell r="AV61">
            <v>27.239000000000001</v>
          </cell>
          <cell r="AW61">
            <v>1.1119306840000007</v>
          </cell>
          <cell r="AX61">
            <v>44.359669491199995</v>
          </cell>
          <cell r="AY61">
            <v>11.042640054694068</v>
          </cell>
          <cell r="AZ61">
            <v>33.989437467702437</v>
          </cell>
          <cell r="BA61">
            <v>2.4448637389999996</v>
          </cell>
          <cell r="BB61">
            <v>44.608443167200022</v>
          </cell>
          <cell r="BC61">
            <v>11.125658128050606</v>
          </cell>
          <cell r="BD61">
            <v>34.224248038228232</v>
          </cell>
          <cell r="BE61">
            <v>8.7149999999999999</v>
          </cell>
          <cell r="BF61">
            <v>27.637</v>
          </cell>
          <cell r="BG61">
            <v>3.9837488620999997</v>
          </cell>
          <cell r="BH61">
            <v>44.5002002672</v>
          </cell>
          <cell r="BI61">
            <v>11.259747371016134</v>
          </cell>
          <cell r="BJ61">
            <v>34.834632489808591</v>
          </cell>
          <cell r="BK61">
            <v>5.4091946320939996</v>
          </cell>
          <cell r="BL61">
            <v>32.661537011200004</v>
          </cell>
          <cell r="BM61">
            <v>10.713195196591073</v>
          </cell>
          <cell r="BN61">
            <v>33.28874949457574</v>
          </cell>
          <cell r="BO61">
            <v>8.7200000000000006</v>
          </cell>
          <cell r="BP61">
            <v>27.824999999999999</v>
          </cell>
          <cell r="BQ61">
            <v>6.5646432040970009</v>
          </cell>
          <cell r="BR61">
            <v>1.2547290791999988</v>
          </cell>
          <cell r="BS61">
            <v>9.1304106084232206</v>
          </cell>
          <cell r="BT61">
            <v>28.985816497147823</v>
          </cell>
        </row>
        <row r="62">
          <cell r="B62" t="str">
            <v>Bury Town Centre</v>
          </cell>
          <cell r="C62" t="str">
            <v>BURY TOWN CENTRE</v>
          </cell>
          <cell r="D62">
            <v>6.6</v>
          </cell>
          <cell r="E62">
            <v>50</v>
          </cell>
          <cell r="F62">
            <v>20</v>
          </cell>
          <cell r="G62">
            <v>0.82485615526418399</v>
          </cell>
          <cell r="H62">
            <v>0.71383499004918916</v>
          </cell>
          <cell r="I62">
            <v>14.275</v>
          </cell>
          <cell r="J62">
            <v>41.238</v>
          </cell>
          <cell r="K62">
            <v>1.6257095000000166E-2</v>
          </cell>
          <cell r="L62">
            <v>3.1742399999998838E-3</v>
          </cell>
          <cell r="M62">
            <v>14.276699800983783</v>
          </cell>
          <cell r="N62">
            <v>41.2428077632092</v>
          </cell>
          <cell r="O62">
            <v>3.8627706999999956E-2</v>
          </cell>
          <cell r="P62">
            <v>6.0478799999992283E-3</v>
          </cell>
          <cell r="Q62">
            <v>14.278908100330403</v>
          </cell>
          <cell r="R62">
            <v>41.249053776980737</v>
          </cell>
          <cell r="S62">
            <v>1.6257095000000166E-2</v>
          </cell>
          <cell r="T62">
            <v>8.8138079999997565E-3</v>
          </cell>
          <cell r="U62">
            <v>14.2771931352418</v>
          </cell>
          <cell r="V62">
            <v>41.244203123206141</v>
          </cell>
          <cell r="W62">
            <v>0.10593888699999998</v>
          </cell>
          <cell r="X62">
            <v>8.9233871999999881E-2</v>
          </cell>
          <cell r="Y62">
            <v>14.292073188628354</v>
          </cell>
          <cell r="Z62">
            <v>41.286290269822345</v>
          </cell>
          <cell r="AA62">
            <v>0.15729599500000013</v>
          </cell>
          <cell r="AB62">
            <v>0.16959601199999996</v>
          </cell>
          <cell r="AC62">
            <v>14.303595634581423</v>
          </cell>
          <cell r="AD62">
            <v>41.318880668499425</v>
          </cell>
          <cell r="AE62">
            <v>0.22139229800000004</v>
          </cell>
          <cell r="AF62">
            <v>0.25022626800000003</v>
          </cell>
          <cell r="AG62">
            <v>14.316255925156808</v>
          </cell>
          <cell r="AH62">
            <v>41.354689377770008</v>
          </cell>
          <cell r="AI62">
            <v>0.30095485000000011</v>
          </cell>
          <cell r="AJ62">
            <v>0.33041931999999985</v>
          </cell>
          <cell r="AK62">
            <v>14.330230916213466</v>
          </cell>
          <cell r="AL62">
            <v>41.394216621542753</v>
          </cell>
          <cell r="AM62">
            <v>0.39494979900000016</v>
          </cell>
          <cell r="AN62">
            <v>0.41085984000000098</v>
          </cell>
          <cell r="AO62">
            <v>14.345490062423067</v>
          </cell>
          <cell r="AP62">
            <v>41.437376004582454</v>
          </cell>
          <cell r="AQ62">
            <v>0.49952985600000011</v>
          </cell>
          <cell r="AR62">
            <v>0.49111722400000035</v>
          </cell>
          <cell r="AS62">
            <v>14.361659145198473</v>
          </cell>
          <cell r="AT62">
            <v>41.483109076886677</v>
          </cell>
          <cell r="AU62">
            <v>14.292</v>
          </cell>
          <cell r="AV62">
            <v>41.655000000000001</v>
          </cell>
          <cell r="AW62">
            <v>0.61962709400000016</v>
          </cell>
          <cell r="AX62">
            <v>0.57113248799999949</v>
          </cell>
          <cell r="AY62">
            <v>14.396164449273913</v>
          </cell>
          <cell r="AZ62">
            <v>41.949621553760586</v>
          </cell>
          <cell r="BA62">
            <v>1.3947049030000001</v>
          </cell>
          <cell r="BB62">
            <v>0.96162649999999905</v>
          </cell>
          <cell r="BC62">
            <v>14.498125540882123</v>
          </cell>
          <cell r="BD62">
            <v>42.238011070933979</v>
          </cell>
          <cell r="BE62">
            <v>14.289</v>
          </cell>
          <cell r="BF62">
            <v>42.292000000000002</v>
          </cell>
          <cell r="BG62">
            <v>2.2870639837400004</v>
          </cell>
          <cell r="BH62">
            <v>1.0392788799999972</v>
          </cell>
          <cell r="BI62">
            <v>14.579979537545041</v>
          </cell>
          <cell r="BJ62">
            <v>43.115014416738504</v>
          </cell>
          <cell r="BK62">
            <v>3.1237462161413001</v>
          </cell>
          <cell r="BL62">
            <v>1.0392788800000008</v>
          </cell>
          <cell r="BM62">
            <v>14.653170251500052</v>
          </cell>
          <cell r="BN62">
            <v>43.322029017368394</v>
          </cell>
          <cell r="BO62">
            <v>14.298</v>
          </cell>
          <cell r="BP62">
            <v>42.637</v>
          </cell>
          <cell r="BQ62">
            <v>3.8192474082484997</v>
          </cell>
          <cell r="BR62">
            <v>1.039278879999999</v>
          </cell>
          <cell r="BS62">
            <v>14.723010827331082</v>
          </cell>
          <cell r="BT62">
            <v>43.839112152334053</v>
          </cell>
        </row>
        <row r="63">
          <cell r="B63" t="str">
            <v>Craggs Row &amp; Bushell St</v>
          </cell>
          <cell r="C63" t="str">
            <v>BUSHELL ST</v>
          </cell>
          <cell r="D63">
            <v>6.6</v>
          </cell>
          <cell r="E63">
            <v>54.75</v>
          </cell>
          <cell r="F63">
            <v>21.9</v>
          </cell>
          <cell r="G63">
            <v>0.71002474649478731</v>
          </cell>
          <cell r="H63">
            <v>0.60580228353189225</v>
          </cell>
          <cell r="I63">
            <v>13.265000000000001</v>
          </cell>
          <cell r="J63">
            <v>38.868000000000002</v>
          </cell>
          <cell r="K63">
            <v>1.995867699999998E-2</v>
          </cell>
          <cell r="L63">
            <v>3.7047080000003341E-3</v>
          </cell>
          <cell r="M63">
            <v>13.267070009348439</v>
          </cell>
          <cell r="N63">
            <v>38.873854870589604</v>
          </cell>
          <cell r="O63">
            <v>4.7797560000000017E-2</v>
          </cell>
          <cell r="P63">
            <v>7.0291719999997504E-3</v>
          </cell>
          <cell r="Q63">
            <v>13.269796095224089</v>
          </cell>
          <cell r="R63">
            <v>38.881565405824681</v>
          </cell>
          <cell r="S63">
            <v>1.995867699999998E-2</v>
          </cell>
          <cell r="T63">
            <v>1.0207636000000075E-2</v>
          </cell>
          <cell r="U63">
            <v>13.26763886801985</v>
          </cell>
          <cell r="V63">
            <v>38.875463845885967</v>
          </cell>
          <cell r="W63">
            <v>0.13326939000000015</v>
          </cell>
          <cell r="X63">
            <v>9.256277199999996E-2</v>
          </cell>
          <cell r="Y63">
            <v>13.284755190836725</v>
          </cell>
          <cell r="Z63">
            <v>38.923876117617127</v>
          </cell>
          <cell r="AA63">
            <v>0.19963830000000005</v>
          </cell>
          <cell r="AB63">
            <v>0.17483787599999978</v>
          </cell>
          <cell r="AC63">
            <v>13.297758169851319</v>
          </cell>
          <cell r="AD63">
            <v>38.960654096164511</v>
          </cell>
          <cell r="AE63">
            <v>0.28320301700000006</v>
          </cell>
          <cell r="AF63">
            <v>0.2574012519999993</v>
          </cell>
          <cell r="AG63">
            <v>13.312290609126093</v>
          </cell>
          <cell r="AH63">
            <v>39.001758041598009</v>
          </cell>
          <cell r="AI63">
            <v>0.38780615600000001</v>
          </cell>
          <cell r="AJ63">
            <v>0.33946680400000062</v>
          </cell>
          <cell r="AK63">
            <v>13.32861988473187</v>
          </cell>
          <cell r="AL63">
            <v>39.047944207648847</v>
          </cell>
          <cell r="AM63">
            <v>0.51219591800000008</v>
          </cell>
          <cell r="AN63">
            <v>0.42179839199999947</v>
          </cell>
          <cell r="AO63">
            <v>13.34670331307577</v>
          </cell>
          <cell r="AP63">
            <v>39.099091866885139</v>
          </cell>
          <cell r="AQ63">
            <v>0.65116510900000002</v>
          </cell>
          <cell r="AR63">
            <v>0.50391651599999943</v>
          </cell>
          <cell r="AS63">
            <v>13.366043437443901</v>
          </cell>
          <cell r="AT63">
            <v>39.153793999243923</v>
          </cell>
          <cell r="AU63">
            <v>13.266999999999999</v>
          </cell>
          <cell r="AV63">
            <v>38.957999999999998</v>
          </cell>
          <cell r="AW63">
            <v>0.81089020299999992</v>
          </cell>
          <cell r="AX63">
            <v>0.58575938400000016</v>
          </cell>
          <cell r="AY63">
            <v>13.38917515379061</v>
          </cell>
          <cell r="AZ63">
            <v>39.3035635189514</v>
          </cell>
          <cell r="BA63">
            <v>1.8462936799999996</v>
          </cell>
          <cell r="BB63">
            <v>0.98280036799999948</v>
          </cell>
          <cell r="BC63">
            <v>13.514481546996297</v>
          </cell>
          <cell r="BD63">
            <v>39.657983520398474</v>
          </cell>
          <cell r="BE63">
            <v>13.319000000000001</v>
          </cell>
          <cell r="BF63">
            <v>39.863</v>
          </cell>
          <cell r="BG63">
            <v>3.0362368800400001</v>
          </cell>
          <cell r="BH63">
            <v>1.0501001920000004</v>
          </cell>
          <cell r="BI63">
            <v>13.676461789173008</v>
          </cell>
          <cell r="BJ63">
            <v>40.874054620557231</v>
          </cell>
          <cell r="BK63">
            <v>4.1341548483510007</v>
          </cell>
          <cell r="BL63">
            <v>0.99156193600000009</v>
          </cell>
          <cell r="BM63">
            <v>13.767383934126491</v>
          </cell>
          <cell r="BN63">
            <v>41.13122128158377</v>
          </cell>
          <cell r="BO63">
            <v>13.308999999999999</v>
          </cell>
          <cell r="BP63">
            <v>40.155999999999999</v>
          </cell>
          <cell r="BQ63">
            <v>5.0246351462330008</v>
          </cell>
          <cell r="BR63">
            <v>0.89803725199999995</v>
          </cell>
          <cell r="BS63">
            <v>13.827099470218453</v>
          </cell>
          <cell r="BT63">
            <v>41.621406594882501</v>
          </cell>
        </row>
        <row r="64">
          <cell r="B64" t="str">
            <v>Campbell St</v>
          </cell>
          <cell r="C64" t="str">
            <v>CAMPBELL ST</v>
          </cell>
          <cell r="D64">
            <v>11</v>
          </cell>
          <cell r="E64">
            <v>62.5</v>
          </cell>
          <cell r="F64">
            <v>25</v>
          </cell>
          <cell r="G64">
            <v>0.40786684469550899</v>
          </cell>
          <cell r="H64">
            <v>0.34511786971841529</v>
          </cell>
          <cell r="I64">
            <v>8.6270000000000007</v>
          </cell>
          <cell r="J64">
            <v>25.489000000000001</v>
          </cell>
          <cell r="K64">
            <v>1.4638947999999985E-2</v>
          </cell>
          <cell r="L64">
            <v>3.398928000001078E-3</v>
          </cell>
          <cell r="M64">
            <v>8.6279467429603827</v>
          </cell>
          <cell r="N64">
            <v>25.491677793469311</v>
          </cell>
          <cell r="O64">
            <v>3.5184499999999952E-2</v>
          </cell>
          <cell r="P64">
            <v>6.4940399999997567E-3</v>
          </cell>
          <cell r="Q64">
            <v>8.6291875560262223</v>
          </cell>
          <cell r="R64">
            <v>25.495187342801465</v>
          </cell>
          <cell r="S64">
            <v>1.4638947999999985E-2</v>
          </cell>
          <cell r="T64">
            <v>9.4871320000002868E-3</v>
          </cell>
          <cell r="U64">
            <v>8.6282662907984093</v>
          </cell>
          <cell r="V64">
            <v>25.492581611242034</v>
          </cell>
          <cell r="W64">
            <v>9.8647664999999995E-2</v>
          </cell>
          <cell r="X64">
            <v>5.1502208000000493E-2</v>
          </cell>
          <cell r="Y64">
            <v>8.6348808245086683</v>
          </cell>
          <cell r="Z64">
            <v>25.511290337805679</v>
          </cell>
          <cell r="AA64">
            <v>0.14823427899999997</v>
          </cell>
          <cell r="AB64">
            <v>9.3464571999998469E-2</v>
          </cell>
          <cell r="AC64">
            <v>8.6396858996988808</v>
          </cell>
          <cell r="AD64">
            <v>25.52488114281012</v>
          </cell>
          <cell r="AE64">
            <v>0.21093629999999997</v>
          </cell>
          <cell r="AF64">
            <v>0.13573487999999934</v>
          </cell>
          <cell r="AG64">
            <v>8.6451955180993902</v>
          </cell>
          <cell r="AH64">
            <v>25.540464696941125</v>
          </cell>
          <cell r="AI64">
            <v>0.28980007699999999</v>
          </cell>
          <cell r="AJ64">
            <v>0.1775276880000014</v>
          </cell>
          <cell r="AK64">
            <v>8.6515283464475043</v>
          </cell>
          <cell r="AL64">
            <v>25.55837664041729</v>
          </cell>
          <cell r="AM64">
            <v>0.38392241500000002</v>
          </cell>
          <cell r="AN64">
            <v>0.21960488800000011</v>
          </cell>
          <cell r="AO64">
            <v>8.6586769682591225</v>
          </cell>
          <cell r="AP64">
            <v>25.578595996253824</v>
          </cell>
          <cell r="AQ64">
            <v>0.48930762800000016</v>
          </cell>
          <cell r="AR64">
            <v>0.26148415199999953</v>
          </cell>
          <cell r="AS64">
            <v>8.6664063487534886</v>
          </cell>
          <cell r="AT64">
            <v>25.600457985701571</v>
          </cell>
          <cell r="AU64">
            <v>8.6280000000000001</v>
          </cell>
          <cell r="AV64">
            <v>25.536999999999999</v>
          </cell>
          <cell r="AW64">
            <v>0.61084671200000007</v>
          </cell>
          <cell r="AX64">
            <v>0.30309689599999956</v>
          </cell>
          <cell r="AY64">
            <v>8.6759695989184493</v>
          </cell>
          <cell r="AZ64">
            <v>25.672678514744135</v>
          </cell>
          <cell r="BA64">
            <v>1.3997311320000001</v>
          </cell>
          <cell r="BB64">
            <v>0.50060342800000157</v>
          </cell>
          <cell r="BC64">
            <v>8.7277416972514867</v>
          </cell>
          <cell r="BD64">
            <v>25.819112121974324</v>
          </cell>
          <cell r="BE64">
            <v>8.6359999999999992</v>
          </cell>
          <cell r="BF64">
            <v>25.786000000000001</v>
          </cell>
          <cell r="BG64">
            <v>2.2998761022399998</v>
          </cell>
          <cell r="BH64">
            <v>0.52057185200000511</v>
          </cell>
          <cell r="BI64">
            <v>8.7840351259650724</v>
          </cell>
          <cell r="BJ64">
            <v>26.204706565694831</v>
          </cell>
          <cell r="BK64">
            <v>3.1160824370954998</v>
          </cell>
          <cell r="BL64">
            <v>-1.5312378919999983</v>
          </cell>
          <cell r="BM64">
            <v>8.7191827658849625</v>
          </cell>
          <cell r="BN64">
            <v>26.021276391340443</v>
          </cell>
          <cell r="BO64">
            <v>8.6430000000000007</v>
          </cell>
          <cell r="BP64">
            <v>25.984999999999999</v>
          </cell>
          <cell r="BQ64">
            <v>3.7630511253355001</v>
          </cell>
          <cell r="BR64">
            <v>-7.0218951319999992</v>
          </cell>
          <cell r="BS64">
            <v>8.4719550486822968</v>
          </cell>
          <cell r="BT64">
            <v>25.501211820142114</v>
          </cell>
        </row>
        <row r="65">
          <cell r="B65" t="str">
            <v>Cannon St</v>
          </cell>
          <cell r="C65" t="str">
            <v>CANNON ST</v>
          </cell>
          <cell r="D65">
            <v>6.6</v>
          </cell>
          <cell r="E65">
            <v>54.75</v>
          </cell>
          <cell r="F65">
            <v>21.9</v>
          </cell>
          <cell r="G65">
            <v>0.99787460925667448</v>
          </cell>
          <cell r="H65">
            <v>0.82281178124044796</v>
          </cell>
          <cell r="I65">
            <v>18.018999999999998</v>
          </cell>
          <cell r="J65">
            <v>54.631999999999998</v>
          </cell>
          <cell r="K65">
            <v>6.5813619999999795E-3</v>
          </cell>
          <cell r="L65">
            <v>2.6170200000397159E-5</v>
          </cell>
          <cell r="M65">
            <v>18.019578009165809</v>
          </cell>
          <cell r="N65">
            <v>54.633634856802928</v>
          </cell>
          <cell r="O65">
            <v>1.521390210000001E-2</v>
          </cell>
          <cell r="P65">
            <v>5.1107960000074115E-5</v>
          </cell>
          <cell r="Q65">
            <v>18.020335342070805</v>
          </cell>
          <cell r="R65">
            <v>54.635776917733885</v>
          </cell>
          <cell r="S65">
            <v>6.5813619999999795E-3</v>
          </cell>
          <cell r="T65">
            <v>7.6028360000091055E-5</v>
          </cell>
          <cell r="U65">
            <v>18.019582370623702</v>
          </cell>
          <cell r="V65">
            <v>54.633647192868736</v>
          </cell>
          <cell r="W65">
            <v>3.9403187630000003E-2</v>
          </cell>
          <cell r="X65">
            <v>8.8640013160000253E-2</v>
          </cell>
          <cell r="Y65">
            <v>18.030200875218789</v>
          </cell>
          <cell r="Z65">
            <v>54.66368085928972</v>
          </cell>
          <cell r="AA65">
            <v>5.6609290990000005E-2</v>
          </cell>
          <cell r="AB65">
            <v>0.17720407595999998</v>
          </cell>
          <cell r="AC65">
            <v>18.039453365204349</v>
          </cell>
          <cell r="AD65">
            <v>54.689850852936324</v>
          </cell>
          <cell r="AE65">
            <v>7.7232343800000047E-2</v>
          </cell>
          <cell r="AF65">
            <v>0.26577138476000028</v>
          </cell>
          <cell r="AG65">
            <v>18.04900504469957</v>
          </cell>
          <cell r="AH65">
            <v>54.716867082307481</v>
          </cell>
          <cell r="AI65">
            <v>0.1017836553</v>
          </cell>
          <cell r="AJ65">
            <v>0.35433473516000036</v>
          </cell>
          <cell r="AK65">
            <v>18.058900011441576</v>
          </cell>
          <cell r="AL65">
            <v>54.744854274639046</v>
          </cell>
          <cell r="AM65">
            <v>0.12983050480000002</v>
          </cell>
          <cell r="AN65">
            <v>0.44290107235999976</v>
          </cell>
          <cell r="AO65">
            <v>18.069101019734351</v>
          </cell>
          <cell r="AP65">
            <v>54.773707083194083</v>
          </cell>
          <cell r="AQ65">
            <v>0.16036248309999995</v>
          </cell>
          <cell r="AR65">
            <v>0.53146597476000013</v>
          </cell>
          <cell r="AS65">
            <v>18.079519294905833</v>
          </cell>
          <cell r="AT65">
            <v>54.803174415282179</v>
          </cell>
          <cell r="AU65">
            <v>18.035</v>
          </cell>
          <cell r="AV65">
            <v>55.261000000000003</v>
          </cell>
          <cell r="AW65">
            <v>0.19531022550000005</v>
          </cell>
          <cell r="AX65">
            <v>0.62002869276000006</v>
          </cell>
          <cell r="AY65">
            <v>18.106323658172453</v>
          </cell>
          <cell r="AZ65">
            <v>55.462733769411095</v>
          </cell>
          <cell r="BA65">
            <v>0.42018394833999995</v>
          </cell>
          <cell r="BB65">
            <v>1.0627434119600003</v>
          </cell>
          <cell r="BC65">
            <v>18.164722501614829</v>
          </cell>
          <cell r="BD65">
            <v>55.627910642257312</v>
          </cell>
          <cell r="BE65">
            <v>18.058</v>
          </cell>
          <cell r="BF65">
            <v>55.767000000000003</v>
          </cell>
          <cell r="BG65">
            <v>0.6890367969583</v>
          </cell>
          <cell r="BH65">
            <v>1.1498475239599999</v>
          </cell>
          <cell r="BI65">
            <v>18.218860660256176</v>
          </cell>
          <cell r="BJ65">
            <v>56.22198265477315</v>
          </cell>
          <cell r="BK65">
            <v>0.97875778244142997</v>
          </cell>
          <cell r="BL65">
            <v>0.99529561996000182</v>
          </cell>
          <cell r="BM65">
            <v>18.230684888374419</v>
          </cell>
          <cell r="BN65">
            <v>56.25542662231198</v>
          </cell>
          <cell r="BO65">
            <v>18.074999999999999</v>
          </cell>
          <cell r="BP65">
            <v>56.218000000000004</v>
          </cell>
          <cell r="BQ65">
            <v>1.2633093227433001</v>
          </cell>
          <cell r="BR65">
            <v>0.58171364396000036</v>
          </cell>
          <cell r="BS65">
            <v>18.236397652498059</v>
          </cell>
          <cell r="BT65">
            <v>56.674501498195873</v>
          </cell>
        </row>
        <row r="66">
          <cell r="B66" t="str">
            <v>Capontree</v>
          </cell>
          <cell r="C66" t="str">
            <v>CAPONTREE</v>
          </cell>
          <cell r="D66">
            <v>11</v>
          </cell>
          <cell r="E66">
            <v>33.405000000000001</v>
          </cell>
          <cell r="F66">
            <v>13.1</v>
          </cell>
          <cell r="G66">
            <v>0.50198203172552902</v>
          </cell>
          <cell r="H66">
            <v>0.44350824796163679</v>
          </cell>
          <cell r="I66">
            <v>5.8090000000000002</v>
          </cell>
          <cell r="J66">
            <v>16.765999999999998</v>
          </cell>
          <cell r="K66">
            <v>1.7745243999999993E-2</v>
          </cell>
          <cell r="L66">
            <v>5.0802760000223657E-4</v>
          </cell>
          <cell r="M66">
            <v>5.8099580482974416</v>
          </cell>
          <cell r="N66">
            <v>16.768709769791297</v>
          </cell>
          <cell r="O66">
            <v>4.2410705999999965E-2</v>
          </cell>
          <cell r="P66">
            <v>1.0690636000028064E-3</v>
          </cell>
          <cell r="Q66">
            <v>5.8112820960620786</v>
          </cell>
          <cell r="R66">
            <v>16.772454742403259</v>
          </cell>
          <cell r="S66">
            <v>1.7745243999999993E-2</v>
          </cell>
          <cell r="T66">
            <v>1.6915435999997896E-3</v>
          </cell>
          <cell r="U66">
            <v>5.8100201667775497</v>
          </cell>
          <cell r="V66">
            <v>16.768885467385385</v>
          </cell>
          <cell r="W66">
            <v>0.120058844</v>
          </cell>
          <cell r="X66">
            <v>5.3823695600001997E-2</v>
          </cell>
          <cell r="Y66">
            <v>5.8181264664586765</v>
          </cell>
          <cell r="Z66">
            <v>16.791813545284803</v>
          </cell>
          <cell r="AA66">
            <v>0.18096977199999986</v>
          </cell>
          <cell r="AB66">
            <v>0.10600666760000266</v>
          </cell>
          <cell r="AC66">
            <v>5.8240623567867402</v>
          </cell>
          <cell r="AD66">
            <v>16.808602778498219</v>
          </cell>
          <cell r="AE66">
            <v>0.25710834599999999</v>
          </cell>
          <cell r="AF66">
            <v>0.15833067560000202</v>
          </cell>
          <cell r="AG66">
            <v>5.8308048937229673</v>
          </cell>
          <cell r="AH66">
            <v>16.827673552858247</v>
          </cell>
          <cell r="AI66">
            <v>0.35109086400000011</v>
          </cell>
          <cell r="AJ66">
            <v>0.21057658760000209</v>
          </cell>
          <cell r="AK66">
            <v>5.8384798958523918</v>
          </cell>
          <cell r="AL66">
            <v>16.849381737063595</v>
          </cell>
          <cell r="AM66">
            <v>0.46174583499999988</v>
          </cell>
          <cell r="AN66">
            <v>0.26294983560000418</v>
          </cell>
          <cell r="AO66">
            <v>5.847036658227406</v>
          </cell>
          <cell r="AP66">
            <v>16.873583915865094</v>
          </cell>
          <cell r="AQ66">
            <v>0.5846658950000001</v>
          </cell>
          <cell r="AR66">
            <v>0.31530467160000342</v>
          </cell>
          <cell r="AS66">
            <v>5.8562362044444773</v>
          </cell>
          <cell r="AT66">
            <v>16.899604161920816</v>
          </cell>
          <cell r="AU66">
            <v>5.8140000000000001</v>
          </cell>
          <cell r="AV66">
            <v>16.956</v>
          </cell>
          <cell r="AW66">
            <v>0.71883944600000005</v>
          </cell>
          <cell r="AX66">
            <v>0.36760742759999943</v>
          </cell>
          <cell r="AY66">
            <v>5.8710236722666531</v>
          </cell>
          <cell r="AZ66">
            <v>17.117287301391638</v>
          </cell>
          <cell r="BA66">
            <v>1.5687926739999996</v>
          </cell>
          <cell r="BB66">
            <v>0.11817789160000558</v>
          </cell>
          <cell r="BC66">
            <v>5.9025429918331032</v>
          </cell>
          <cell r="BD66">
            <v>17.20643739980693</v>
          </cell>
          <cell r="BE66">
            <v>5.7510000000000003</v>
          </cell>
          <cell r="BF66">
            <v>16.984999999999999</v>
          </cell>
          <cell r="BG66">
            <v>2.5849599611999996</v>
          </cell>
          <cell r="BH66">
            <v>-1.6587364804000018</v>
          </cell>
          <cell r="BI66">
            <v>5.7996141250881488</v>
          </cell>
          <cell r="BJ66">
            <v>17.122501510045122</v>
          </cell>
          <cell r="BK66">
            <v>3.5428943141849998</v>
          </cell>
          <cell r="BL66">
            <v>-22.803336480399999</v>
          </cell>
          <cell r="BM66">
            <v>4.7400889573295046</v>
          </cell>
          <cell r="BN66">
            <v>14.125711786205317</v>
          </cell>
          <cell r="BO66">
            <v>5.7560000000000002</v>
          </cell>
          <cell r="BP66">
            <v>17.173999999999999</v>
          </cell>
          <cell r="BQ66">
            <v>4.3162545298950015</v>
          </cell>
          <cell r="BR66">
            <v>-24.822936480399999</v>
          </cell>
          <cell r="BS66">
            <v>4.6796783323354454</v>
          </cell>
          <cell r="BT66">
            <v>14.129702600225519</v>
          </cell>
        </row>
        <row r="67">
          <cell r="B67" t="str">
            <v>Carleton</v>
          </cell>
          <cell r="C67" t="str">
            <v>CARLETON</v>
          </cell>
          <cell r="D67">
            <v>11</v>
          </cell>
          <cell r="E67">
            <v>33.405000000000001</v>
          </cell>
          <cell r="F67">
            <v>13.1</v>
          </cell>
          <cell r="G67">
            <v>0.19546730714932919</v>
          </cell>
          <cell r="H67">
            <v>0.19810740217567982</v>
          </cell>
          <cell r="I67">
            <v>2.5950000000000002</v>
          </cell>
          <cell r="J67">
            <v>6.5289999999999999</v>
          </cell>
          <cell r="K67">
            <v>3.900146000000021E-3</v>
          </cell>
          <cell r="L67">
            <v>4.31335599998528E-5</v>
          </cell>
          <cell r="M67">
            <v>2.5952069685014054</v>
          </cell>
          <cell r="N67">
            <v>6.529585395323342</v>
          </cell>
          <cell r="O67">
            <v>9.2773699999999792E-3</v>
          </cell>
          <cell r="P67">
            <v>9.0936759999826755E-5</v>
          </cell>
          <cell r="Q67">
            <v>2.5954917085845217</v>
          </cell>
          <cell r="R67">
            <v>6.5303907618979311</v>
          </cell>
          <cell r="S67">
            <v>3.900146000000021E-3</v>
          </cell>
          <cell r="T67">
            <v>1.4416635999980887E-4</v>
          </cell>
          <cell r="U67">
            <v>2.5952122713481578</v>
          </cell>
          <cell r="V67">
            <v>6.5296003940389351</v>
          </cell>
          <cell r="W67">
            <v>2.5779613000000007E-2</v>
          </cell>
          <cell r="X67">
            <v>2.2519766359999971E-2</v>
          </cell>
          <cell r="Y67">
            <v>2.5975350599704718</v>
          </cell>
          <cell r="Z67">
            <v>6.5361702323833404</v>
          </cell>
          <cell r="AA67">
            <v>3.8510610000000001E-2</v>
          </cell>
          <cell r="AB67">
            <v>4.4899911160000139E-2</v>
          </cell>
          <cell r="AC67">
            <v>2.5993779169859068</v>
          </cell>
          <cell r="AD67">
            <v>6.5413826191528255</v>
          </cell>
          <cell r="AE67">
            <v>5.4371337999999991E-2</v>
          </cell>
          <cell r="AF67">
            <v>6.7292083560000049E-2</v>
          </cell>
          <cell r="AG67">
            <v>2.6013856735625636</v>
          </cell>
          <cell r="AH67">
            <v>6.5470614123141289</v>
          </cell>
          <cell r="AI67">
            <v>7.3884921999999992E-2</v>
          </cell>
          <cell r="AJ67">
            <v>8.9678167959999944E-2</v>
          </cell>
          <cell r="AK67">
            <v>2.6035848358198086</v>
          </cell>
          <cell r="AL67">
            <v>6.5532815824942388</v>
          </cell>
          <cell r="AM67">
            <v>9.6740607000000006E-2</v>
          </cell>
          <cell r="AN67">
            <v>0.11207508395999988</v>
          </cell>
          <cell r="AO67">
            <v>2.6059599813987977</v>
          </cell>
          <cell r="AP67">
            <v>6.5599995086750731</v>
          </cell>
          <cell r="AQ67">
            <v>0.12206054499999994</v>
          </cell>
          <cell r="AR67">
            <v>0.13447065996000018</v>
          </cell>
          <cell r="AS67">
            <v>2.6084643963853815</v>
          </cell>
          <cell r="AT67">
            <v>6.5670830639547475</v>
          </cell>
          <cell r="AU67">
            <v>2.597</v>
          </cell>
          <cell r="AV67">
            <v>6.6239999999999997</v>
          </cell>
          <cell r="AW67">
            <v>0.15035789099999999</v>
          </cell>
          <cell r="AX67">
            <v>0.15686210395999989</v>
          </cell>
          <cell r="AY67">
            <v>2.6131248678900536</v>
          </cell>
          <cell r="AZ67">
            <v>6.6696080137231766</v>
          </cell>
          <cell r="BA67">
            <v>0.32865284299999997</v>
          </cell>
          <cell r="BB67">
            <v>0.26851546795999981</v>
          </cell>
          <cell r="BC67">
            <v>2.6283432077349338</v>
          </cell>
          <cell r="BD67">
            <v>6.7126519789340406</v>
          </cell>
          <cell r="BE67">
            <v>2.5760000000000001</v>
          </cell>
          <cell r="BF67">
            <v>6.6429999999999998</v>
          </cell>
          <cell r="BG67">
            <v>0.54287532338</v>
          </cell>
          <cell r="BH67">
            <v>0.2908314559600006</v>
          </cell>
          <cell r="BI67">
            <v>2.6197582575888334</v>
          </cell>
          <cell r="BJ67">
            <v>6.7667670426958866</v>
          </cell>
          <cell r="BK67">
            <v>0.74946677247499993</v>
          </cell>
          <cell r="BL67">
            <v>0.2908314559600006</v>
          </cell>
          <cell r="BM67">
            <v>2.6306014965658582</v>
          </cell>
          <cell r="BN67">
            <v>6.7974363539386085</v>
          </cell>
          <cell r="BO67">
            <v>2.5779999999999998</v>
          </cell>
          <cell r="BP67">
            <v>6.726</v>
          </cell>
          <cell r="BQ67">
            <v>0.92222755235000009</v>
          </cell>
          <cell r="BR67">
            <v>0.29083145595999971</v>
          </cell>
          <cell r="BS67">
            <v>2.6416690859082435</v>
          </cell>
          <cell r="BT67">
            <v>6.9060833695906716</v>
          </cell>
        </row>
        <row r="68">
          <cell r="B68" t="str">
            <v>Carlisle North</v>
          </cell>
          <cell r="C68" t="str">
            <v>CARLISLE NORTH</v>
          </cell>
          <cell r="D68">
            <v>11</v>
          </cell>
          <cell r="E68">
            <v>62.5</v>
          </cell>
          <cell r="F68">
            <v>25</v>
          </cell>
          <cell r="G68">
            <v>0.66052621989259741</v>
          </cell>
          <cell r="H68">
            <v>0.539586710863728</v>
          </cell>
          <cell r="I68">
            <v>13.489000000000001</v>
          </cell>
          <cell r="J68">
            <v>41.280999999999999</v>
          </cell>
          <cell r="K68">
            <v>1.2020197999999926E-2</v>
          </cell>
          <cell r="L68">
            <v>7.0255960000764617E-4</v>
          </cell>
          <cell r="M68">
            <v>13.489667771593201</v>
          </cell>
          <cell r="N68">
            <v>41.282888743287337</v>
          </cell>
          <cell r="O68">
            <v>2.8465256999999911E-2</v>
          </cell>
          <cell r="P68">
            <v>1.3491795999982514E-3</v>
          </cell>
          <cell r="Q68">
            <v>13.490564852090614</v>
          </cell>
          <cell r="R68">
            <v>41.285426070099305</v>
          </cell>
          <cell r="S68">
            <v>1.2020197999999926E-2</v>
          </cell>
          <cell r="T68">
            <v>1.9797996000114892E-3</v>
          </cell>
          <cell r="U68">
            <v>13.489734809307548</v>
          </cell>
          <cell r="V68">
            <v>41.283078354576979</v>
          </cell>
          <cell r="W68">
            <v>7.8873662999999927E-2</v>
          </cell>
          <cell r="X68">
            <v>4.8701695600005479E-2</v>
          </cell>
          <cell r="Y68">
            <v>13.495695969784517</v>
          </cell>
          <cell r="Z68">
            <v>41.299939062565002</v>
          </cell>
          <cell r="AA68">
            <v>0.11757426899999995</v>
          </cell>
          <cell r="AB68">
            <v>9.5416291600006531E-2</v>
          </cell>
          <cell r="AC68">
            <v>13.500179105227025</v>
          </cell>
          <cell r="AD68">
            <v>41.312619284454506</v>
          </cell>
          <cell r="AE68">
            <v>0.16546496500000002</v>
          </cell>
          <cell r="AF68">
            <v>0.14220026360000659</v>
          </cell>
          <cell r="AG68">
            <v>13.505148236595682</v>
          </cell>
          <cell r="AH68">
            <v>41.326674110404042</v>
          </cell>
          <cell r="AI68">
            <v>0.22393317100000004</v>
          </cell>
          <cell r="AJ68">
            <v>0.18888469160001264</v>
          </cell>
          <cell r="AK68">
            <v>13.5106673185544</v>
          </cell>
          <cell r="AL68">
            <v>41.342284431519779</v>
          </cell>
          <cell r="AM68">
            <v>0.29208971499999997</v>
          </cell>
          <cell r="AN68">
            <v>0.23563305560000813</v>
          </cell>
          <cell r="AO68">
            <v>13.51669826215122</v>
          </cell>
          <cell r="AP68">
            <v>41.359342515976834</v>
          </cell>
          <cell r="AQ68">
            <v>0.36734920199999993</v>
          </cell>
          <cell r="AR68">
            <v>0.28234131160001041</v>
          </cell>
          <cell r="AS68">
            <v>13.523099908446993</v>
          </cell>
          <cell r="AT68">
            <v>41.377449106002835</v>
          </cell>
          <cell r="AU68">
            <v>13.49</v>
          </cell>
          <cell r="AV68">
            <v>41.311999999999998</v>
          </cell>
          <cell r="AW68">
            <v>0.44961787999999997</v>
          </cell>
          <cell r="AX68">
            <v>0.32899377960000109</v>
          </cell>
          <cell r="AY68">
            <v>13.530866513751295</v>
          </cell>
          <cell r="AZ68">
            <v>41.427587955987974</v>
          </cell>
          <cell r="BA68">
            <v>0.96432995900000007</v>
          </cell>
          <cell r="BB68">
            <v>-0.15104828840000195</v>
          </cell>
          <cell r="BC68">
            <v>13.532686217404354</v>
          </cell>
          <cell r="BD68">
            <v>41.432734855159289</v>
          </cell>
          <cell r="BE68">
            <v>13.494999999999999</v>
          </cell>
          <cell r="BF68">
            <v>41.552</v>
          </cell>
          <cell r="BG68">
            <v>1.5867886177999999</v>
          </cell>
          <cell r="BH68">
            <v>-5.9047066563999948</v>
          </cell>
          <cell r="BI68">
            <v>13.268368078006867</v>
          </cell>
          <cell r="BJ68">
            <v>40.910988124501266</v>
          </cell>
          <cell r="BK68">
            <v>2.1904271327560001</v>
          </cell>
          <cell r="BL68">
            <v>-19.26564729639999</v>
          </cell>
          <cell r="BM68">
            <v>12.59878336745891</v>
          </cell>
          <cell r="BN68">
            <v>39.01711656687209</v>
          </cell>
          <cell r="BO68">
            <v>13.500999999999999</v>
          </cell>
          <cell r="BP68">
            <v>41.761000000000003</v>
          </cell>
          <cell r="BQ68">
            <v>2.696127684121</v>
          </cell>
          <cell r="BR68">
            <v>-23.457569004399993</v>
          </cell>
          <cell r="BS68">
            <v>12.411306933179301</v>
          </cell>
          <cell r="BT68">
            <v>38.678882572156475</v>
          </cell>
        </row>
        <row r="69">
          <cell r="B69" t="str">
            <v>Carr St</v>
          </cell>
          <cell r="C69" t="str">
            <v>CARR ST</v>
          </cell>
          <cell r="D69">
            <v>11</v>
          </cell>
          <cell r="E69">
            <v>33.405000000000001</v>
          </cell>
          <cell r="F69">
            <v>13.1</v>
          </cell>
          <cell r="G69">
            <v>0.68856997018087407</v>
          </cell>
          <cell r="H69">
            <v>0.60719855151301072</v>
          </cell>
          <cell r="I69">
            <v>7.9530000000000003</v>
          </cell>
          <cell r="J69">
            <v>22.998000000000001</v>
          </cell>
          <cell r="K69">
            <v>2.1090363999999862E-2</v>
          </cell>
          <cell r="L69">
            <v>3.6974879999993604E-3</v>
          </cell>
          <cell r="M69">
            <v>7.95430102482044</v>
          </cell>
          <cell r="N69">
            <v>23.001679853892099</v>
          </cell>
          <cell r="O69">
            <v>5.1347511000000012E-2</v>
          </cell>
          <cell r="P69">
            <v>7.0831280000005492E-3</v>
          </cell>
          <cell r="Q69">
            <v>7.9560668131959611</v>
          </cell>
          <cell r="R69">
            <v>23.006674257629989</v>
          </cell>
          <cell r="S69">
            <v>2.1090363999999862E-2</v>
          </cell>
          <cell r="T69">
            <v>1.0369728000000134E-2</v>
          </cell>
          <cell r="U69">
            <v>7.9546512265986307</v>
          </cell>
          <cell r="V69">
            <v>23.002670374100667</v>
          </cell>
          <cell r="W69">
            <v>0.14733958000000003</v>
          </cell>
          <cell r="X69">
            <v>5.1966384000000421E-2</v>
          </cell>
          <cell r="Y69">
            <v>7.9634608501787731</v>
          </cell>
          <cell r="Z69">
            <v>23.027587752393547</v>
          </cell>
          <cell r="AA69">
            <v>0.224124247</v>
          </cell>
          <cell r="AB69">
            <v>9.3511668000001436E-2</v>
          </cell>
          <cell r="AC69">
            <v>7.9696715619117766</v>
          </cell>
          <cell r="AD69">
            <v>23.045154297923155</v>
          </cell>
          <cell r="AE69">
            <v>0.32247916499999985</v>
          </cell>
          <cell r="AF69">
            <v>0.1354005199999988</v>
          </cell>
          <cell r="AG69">
            <v>7.9770324508537467</v>
          </cell>
          <cell r="AH69">
            <v>23.065974035868866</v>
          </cell>
          <cell r="AI69">
            <v>0.44776742800000013</v>
          </cell>
          <cell r="AJ69">
            <v>0.17676420000000048</v>
          </cell>
          <cell r="AK69">
            <v>7.9857794094130217</v>
          </cell>
          <cell r="AL69">
            <v>23.09071417071695</v>
          </cell>
          <cell r="AM69">
            <v>0.59871420400000019</v>
          </cell>
          <cell r="AN69">
            <v>0.21844539200000002</v>
          </cell>
          <cell r="AO69">
            <v>7.9958897557019535</v>
          </cell>
          <cell r="AP69">
            <v>23.119310548401142</v>
          </cell>
          <cell r="AQ69">
            <v>0.76870557800000006</v>
          </cell>
          <cell r="AR69">
            <v>0.25991343599999928</v>
          </cell>
          <cell r="AS69">
            <v>8.0069884967842242</v>
          </cell>
          <cell r="AT69">
            <v>23.150702528728772</v>
          </cell>
          <cell r="AU69">
            <v>7.9589999999999996</v>
          </cell>
          <cell r="AV69">
            <v>23.234000000000002</v>
          </cell>
          <cell r="AW69">
            <v>0.96612917399999998</v>
          </cell>
          <cell r="AX69">
            <v>0.30109040400000042</v>
          </cell>
          <cell r="AY69">
            <v>8.0255117785891503</v>
          </cell>
          <cell r="AZ69">
            <v>23.422123718676669</v>
          </cell>
          <cell r="BA69">
            <v>2.2570847950000008</v>
          </cell>
          <cell r="BB69">
            <v>0.49524974800000132</v>
          </cell>
          <cell r="BC69">
            <v>8.1034600990273589</v>
          </cell>
          <cell r="BD69">
            <v>23.642594862532508</v>
          </cell>
          <cell r="BE69">
            <v>7.976</v>
          </cell>
          <cell r="BF69">
            <v>23.827000000000002</v>
          </cell>
          <cell r="BG69">
            <v>3.7215270069100006</v>
          </cell>
          <cell r="BH69">
            <v>0.53353164799999897</v>
          </cell>
          <cell r="BI69">
            <v>8.19933265998454</v>
          </cell>
          <cell r="BJ69">
            <v>24.458680153341991</v>
          </cell>
          <cell r="BK69">
            <v>5.0195492465575997</v>
          </cell>
          <cell r="BL69">
            <v>0.5335316480000043</v>
          </cell>
          <cell r="BM69">
            <v>8.2674611590276914</v>
          </cell>
          <cell r="BN69">
            <v>24.651376648003886</v>
          </cell>
          <cell r="BO69">
            <v>7.9779999999999998</v>
          </cell>
          <cell r="BP69">
            <v>23.873000000000001</v>
          </cell>
          <cell r="BQ69">
            <v>6.0141380840864</v>
          </cell>
          <cell r="BR69">
            <v>0.53353164800000785</v>
          </cell>
          <cell r="BS69">
            <v>8.3216635347622585</v>
          </cell>
          <cell r="BT69">
            <v>24.845027263507731</v>
          </cell>
        </row>
        <row r="70">
          <cell r="B70" t="str">
            <v>Castleton</v>
          </cell>
          <cell r="C70" t="str">
            <v>CASTLETON</v>
          </cell>
          <cell r="D70">
            <v>6.6</v>
          </cell>
          <cell r="E70">
            <v>50</v>
          </cell>
          <cell r="F70">
            <v>20</v>
          </cell>
          <cell r="G70">
            <v>0.79351957609289869</v>
          </cell>
          <cell r="H70">
            <v>0.68588801366316587</v>
          </cell>
          <cell r="I70">
            <v>13.715999999999999</v>
          </cell>
          <cell r="J70">
            <v>39.670999999999999</v>
          </cell>
          <cell r="K70">
            <v>1.6689070000000084E-2</v>
          </cell>
          <cell r="L70">
            <v>3.4335559999996157E-3</v>
          </cell>
          <cell r="M70">
            <v>13.717760273263318</v>
          </cell>
          <cell r="N70">
            <v>39.675978804644934</v>
          </cell>
          <cell r="O70">
            <v>4.0381974000000098E-2</v>
          </cell>
          <cell r="P70">
            <v>6.532387999999667E-3</v>
          </cell>
          <cell r="Q70">
            <v>13.720103942352964</v>
          </cell>
          <cell r="R70">
            <v>39.682607701869514</v>
          </cell>
          <cell r="S70">
            <v>1.6689070000000084E-2</v>
          </cell>
          <cell r="T70">
            <v>9.5078880000003529E-3</v>
          </cell>
          <cell r="U70">
            <v>13.718291639508067</v>
          </cell>
          <cell r="V70">
            <v>39.677481735344756</v>
          </cell>
          <cell r="W70">
            <v>0.11471201800000008</v>
          </cell>
          <cell r="X70">
            <v>4.6950639999999932E-2</v>
          </cell>
          <cell r="Y70">
            <v>13.730141815017303</v>
          </cell>
          <cell r="Z70">
            <v>39.710999093188086</v>
          </cell>
          <cell r="AA70">
            <v>0.17356088700000005</v>
          </cell>
          <cell r="AB70">
            <v>8.4326295999999967E-2</v>
          </cell>
          <cell r="AC70">
            <v>13.738559277958425</v>
          </cell>
          <cell r="AD70">
            <v>39.734807273692297</v>
          </cell>
          <cell r="AE70">
            <v>0.24847480100000008</v>
          </cell>
          <cell r="AF70">
            <v>0.12198411199999937</v>
          </cell>
          <cell r="AG70">
            <v>13.7484067504764</v>
          </cell>
          <cell r="AH70">
            <v>39.762660132072334</v>
          </cell>
          <cell r="AI70">
            <v>0.34329819000000006</v>
          </cell>
          <cell r="AJ70">
            <v>0.15917166799999904</v>
          </cell>
          <cell r="AK70">
            <v>13.75995471329939</v>
          </cell>
          <cell r="AL70">
            <v>39.795322703356433</v>
          </cell>
          <cell r="AM70">
            <v>0.45701188999999998</v>
          </cell>
          <cell r="AN70">
            <v>0.19661972800000038</v>
          </cell>
          <cell r="AO70">
            <v>13.773177937970173</v>
          </cell>
          <cell r="AP70">
            <v>39.832723630691895</v>
          </cell>
          <cell r="AQ70">
            <v>0.58471167600000018</v>
          </cell>
          <cell r="AR70">
            <v>0.23386921999999943</v>
          </cell>
          <cell r="AS70">
            <v>13.787607257675619</v>
          </cell>
          <cell r="AT70">
            <v>39.873535909938411</v>
          </cell>
          <cell r="AU70">
            <v>13.726000000000001</v>
          </cell>
          <cell r="AV70">
            <v>40.061999999999998</v>
          </cell>
          <cell r="AW70">
            <v>0.73219410399999996</v>
          </cell>
          <cell r="AX70">
            <v>0.27085842799999993</v>
          </cell>
          <cell r="AY70">
            <v>13.813744340812354</v>
          </cell>
          <cell r="AZ70">
            <v>40.310178473596636</v>
          </cell>
          <cell r="BA70">
            <v>1.6922723719999999</v>
          </cell>
          <cell r="BB70">
            <v>0.44559170799999981</v>
          </cell>
          <cell r="BC70">
            <v>13.913014606375581</v>
          </cell>
          <cell r="BD70">
            <v>40.59095718539642</v>
          </cell>
          <cell r="BE70">
            <v>13.737</v>
          </cell>
          <cell r="BF70">
            <v>40.479999999999997</v>
          </cell>
          <cell r="BG70">
            <v>2.7854693033800002</v>
          </cell>
          <cell r="BH70">
            <v>0.47985783600000032</v>
          </cell>
          <cell r="BI70">
            <v>14.022642045895944</v>
          </cell>
          <cell r="BJ70">
            <v>41.287917710580082</v>
          </cell>
          <cell r="BK70">
            <v>3.7638440482638993</v>
          </cell>
          <cell r="BL70">
            <v>0.45768763199999851</v>
          </cell>
          <cell r="BM70">
            <v>14.106288250301954</v>
          </cell>
          <cell r="BN70">
            <v>41.524504904004104</v>
          </cell>
          <cell r="BO70">
            <v>13.746</v>
          </cell>
          <cell r="BP70">
            <v>40.835999999999999</v>
          </cell>
          <cell r="BQ70">
            <v>4.5233632765955001</v>
          </cell>
          <cell r="BR70">
            <v>0.39836001200000259</v>
          </cell>
          <cell r="BS70">
            <v>14.176539131143556</v>
          </cell>
          <cell r="BT70">
            <v>42.053748556791085</v>
          </cell>
        </row>
        <row r="71">
          <cell r="B71" t="str">
            <v>Catterall Waterworks</v>
          </cell>
          <cell r="C71" t="str">
            <v>CATTERALL WATERWORKS</v>
          </cell>
          <cell r="D71">
            <v>6.6</v>
          </cell>
          <cell r="E71">
            <v>54.75</v>
          </cell>
          <cell r="F71">
            <v>21.9</v>
          </cell>
          <cell r="G71">
            <v>0.43879742598476379</v>
          </cell>
          <cell r="H71">
            <v>0.34353469379319379</v>
          </cell>
          <cell r="I71">
            <v>7.5229999999999997</v>
          </cell>
          <cell r="J71">
            <v>24.023</v>
          </cell>
          <cell r="K71">
            <v>4.566543000000145E-3</v>
          </cell>
          <cell r="L71">
            <v>1.1803239999963466E-4</v>
          </cell>
          <cell r="M71">
            <v>7.5234097940709432</v>
          </cell>
          <cell r="N71">
            <v>24.024159072665817</v>
          </cell>
          <cell r="O71">
            <v>1.0984619000000251E-2</v>
          </cell>
          <cell r="P71">
            <v>2.5706479999954013E-4</v>
          </cell>
          <cell r="Q71">
            <v>7.5239833922981925</v>
          </cell>
          <cell r="R71">
            <v>24.025781453450474</v>
          </cell>
          <cell r="S71">
            <v>4.566543000000145E-3</v>
          </cell>
          <cell r="T71">
            <v>4.1642079999704151E-4</v>
          </cell>
          <cell r="U71">
            <v>7.5234358962865588</v>
          </cell>
          <cell r="V71">
            <v>24.024232900880481</v>
          </cell>
          <cell r="W71">
            <v>3.0971945999999306E-2</v>
          </cell>
          <cell r="X71">
            <v>1.3389640799999825E-2</v>
          </cell>
          <cell r="Y71">
            <v>7.5268806324364634</v>
          </cell>
          <cell r="Z71">
            <v>24.033976086044461</v>
          </cell>
          <cell r="AA71">
            <v>4.6661163999999644E-2</v>
          </cell>
          <cell r="AB71">
            <v>2.637842079999686E-2</v>
          </cell>
          <cell r="AC71">
            <v>7.5293893066584507</v>
          </cell>
          <cell r="AD71">
            <v>24.041071688261084</v>
          </cell>
          <cell r="AE71">
            <v>6.6495094999999615E-2</v>
          </cell>
          <cell r="AF71">
            <v>3.9408184799999191E-2</v>
          </cell>
          <cell r="AG71">
            <v>7.5322641344091803</v>
          </cell>
          <cell r="AH71">
            <v>24.049202929050221</v>
          </cell>
          <cell r="AI71">
            <v>9.140392499999983E-2</v>
          </cell>
          <cell r="AJ71">
            <v>5.2415384799999742E-2</v>
          </cell>
          <cell r="AK71">
            <v>7.5355809268526812</v>
          </cell>
          <cell r="AL71">
            <v>24.05858423476457</v>
          </cell>
          <cell r="AM71">
            <v>0.12110741100000055</v>
          </cell>
          <cell r="AN71">
            <v>6.545982479999779E-2</v>
          </cell>
          <cell r="AO71">
            <v>7.5393204005774379</v>
          </cell>
          <cell r="AP71">
            <v>24.06916106367995</v>
          </cell>
          <cell r="AQ71">
            <v>0.15435021199999976</v>
          </cell>
          <cell r="AR71">
            <v>7.849946079999981E-2</v>
          </cell>
          <cell r="AS71">
            <v>7.5433690638290596</v>
          </cell>
          <cell r="AT71">
            <v>24.080612412639798</v>
          </cell>
          <cell r="AU71">
            <v>7.5279999999999996</v>
          </cell>
          <cell r="AV71">
            <v>24.184999999999999</v>
          </cell>
          <cell r="AW71">
            <v>0.19234632499999993</v>
          </cell>
          <cell r="AX71">
            <v>9.1524220800003775E-2</v>
          </cell>
          <cell r="AY71">
            <v>7.552832232732217</v>
          </cell>
          <cell r="AZ71">
            <v>24.255236160627813</v>
          </cell>
          <cell r="BA71">
            <v>0.43860969499999936</v>
          </cell>
          <cell r="BB71">
            <v>-6.7170971199999485E-2</v>
          </cell>
          <cell r="BC71">
            <v>7.5604924616929363</v>
          </cell>
          <cell r="BD71">
            <v>24.276902560002078</v>
          </cell>
          <cell r="BE71">
            <v>7.5730000000000004</v>
          </cell>
          <cell r="BF71">
            <v>24.512</v>
          </cell>
          <cell r="BG71">
            <v>0.72173648708999938</v>
          </cell>
          <cell r="BH71">
            <v>-0.85742009919999163</v>
          </cell>
          <cell r="BI71">
            <v>7.5611307621248001</v>
          </cell>
          <cell r="BJ71">
            <v>24.478428725643717</v>
          </cell>
          <cell r="BK71">
            <v>0.97998768635379996</v>
          </cell>
          <cell r="BL71">
            <v>-10.144460099199996</v>
          </cell>
          <cell r="BM71">
            <v>6.7713165735549019</v>
          </cell>
          <cell r="BN71">
            <v>22.244496851183214</v>
          </cell>
          <cell r="BO71">
            <v>7.5730000000000004</v>
          </cell>
          <cell r="BP71">
            <v>24.539000000000001</v>
          </cell>
          <cell r="BQ71">
            <v>1.1851714632448003</v>
          </cell>
          <cell r="BR71">
            <v>-11.031500099199999</v>
          </cell>
          <cell r="BS71">
            <v>6.7116696229548101</v>
          </cell>
          <cell r="BT71">
            <v>22.10278979819752</v>
          </cell>
        </row>
        <row r="72">
          <cell r="B72" t="str">
            <v>Cecil St</v>
          </cell>
          <cell r="C72" t="str">
            <v>CECIL ST</v>
          </cell>
          <cell r="D72">
            <v>6.6</v>
          </cell>
          <cell r="E72">
            <v>62.5</v>
          </cell>
          <cell r="F72">
            <v>25</v>
          </cell>
          <cell r="G72">
            <v>0.54008777366778038</v>
          </cell>
          <cell r="H72">
            <v>0.46898343955899785</v>
          </cell>
          <cell r="I72">
            <v>11.723000000000001</v>
          </cell>
          <cell r="J72">
            <v>33.750999999999998</v>
          </cell>
          <cell r="K72">
            <v>1.259959300000002E-2</v>
          </cell>
          <cell r="L72">
            <v>5.5306960000001126E-3</v>
          </cell>
          <cell r="M72">
            <v>11.724585988974946</v>
          </cell>
          <cell r="N72">
            <v>33.755485854236277</v>
          </cell>
          <cell r="O72">
            <v>2.9993887000000052E-2</v>
          </cell>
          <cell r="P72">
            <v>1.0448403999999467E-2</v>
          </cell>
          <cell r="Q72">
            <v>11.726537782969015</v>
          </cell>
          <cell r="R72">
            <v>33.761006361311026</v>
          </cell>
          <cell r="S72">
            <v>1.259959300000002E-2</v>
          </cell>
          <cell r="T72">
            <v>1.5114003999999515E-2</v>
          </cell>
          <cell r="U72">
            <v>11.725424311013359</v>
          </cell>
          <cell r="V72">
            <v>33.757856987029001</v>
          </cell>
          <cell r="W72">
            <v>8.2472379599999979E-2</v>
          </cell>
          <cell r="X72">
            <v>0.11143481199999972</v>
          </cell>
          <cell r="Y72">
            <v>11.739962480192132</v>
          </cell>
          <cell r="Z72">
            <v>33.798977139078389</v>
          </cell>
          <cell r="AA72">
            <v>0.12264098279999991</v>
          </cell>
          <cell r="AB72">
            <v>0.20761158000000046</v>
          </cell>
          <cell r="AC72">
            <v>11.75188960697472</v>
          </cell>
          <cell r="AD72">
            <v>33.832712147990549</v>
          </cell>
          <cell r="AE72">
            <v>0.17290329999999998</v>
          </cell>
          <cell r="AF72">
            <v>0.30417141999999986</v>
          </cell>
          <cell r="AG72">
            <v>11.764733214850844</v>
          </cell>
          <cell r="AH72">
            <v>33.869039356886987</v>
          </cell>
          <cell r="AI72">
            <v>0.23548995100000003</v>
          </cell>
          <cell r="AJ72">
            <v>0.40000166799999981</v>
          </cell>
          <cell r="AK72">
            <v>11.778591099590516</v>
          </cell>
          <cell r="AL72">
            <v>33.908235373976275</v>
          </cell>
          <cell r="AM72">
            <v>0.30961182399999998</v>
          </cell>
          <cell r="AN72">
            <v>0.49618556799999958</v>
          </cell>
          <cell r="AO72">
            <v>11.79348899108841</v>
          </cell>
          <cell r="AP72">
            <v>33.950372974390447</v>
          </cell>
          <cell r="AQ72">
            <v>0.39220305700000002</v>
          </cell>
          <cell r="AR72">
            <v>0.59205052800000013</v>
          </cell>
          <cell r="AS72">
            <v>11.80909985943191</v>
          </cell>
          <cell r="AT72">
            <v>33.994527177854046</v>
          </cell>
          <cell r="AU72">
            <v>11.731999999999999</v>
          </cell>
          <cell r="AV72">
            <v>34.082999999999998</v>
          </cell>
          <cell r="AW72">
            <v>0.48773926099999998</v>
          </cell>
          <cell r="AX72">
            <v>0.6875158559999992</v>
          </cell>
          <cell r="AY72">
            <v>11.834808160328247</v>
          </cell>
          <cell r="AZ72">
            <v>34.373785389317668</v>
          </cell>
          <cell r="BA72">
            <v>1.1096521152999999</v>
          </cell>
          <cell r="BB72">
            <v>1.1495897039999998</v>
          </cell>
          <cell r="BC72">
            <v>11.929632404929896</v>
          </cell>
          <cell r="BD72">
            <v>34.64198885483254</v>
          </cell>
          <cell r="BE72">
            <v>11.742000000000001</v>
          </cell>
          <cell r="BF72">
            <v>34.421999999999997</v>
          </cell>
          <cell r="BG72">
            <v>1.8265163595980001</v>
          </cell>
          <cell r="BH72">
            <v>1.2413029720000019</v>
          </cell>
          <cell r="BI72">
            <v>12.01036459347322</v>
          </cell>
          <cell r="BJ72">
            <v>35.18104969550113</v>
          </cell>
          <cell r="BK72">
            <v>2.5053334355874002</v>
          </cell>
          <cell r="BL72">
            <v>1.2413029719999993</v>
          </cell>
          <cell r="BM72">
            <v>12.069745687647917</v>
          </cell>
          <cell r="BN72">
            <v>35.349004792961949</v>
          </cell>
          <cell r="BO72">
            <v>11.744999999999999</v>
          </cell>
          <cell r="BP72">
            <v>34.451000000000001</v>
          </cell>
          <cell r="BQ72">
            <v>3.0784428804502997</v>
          </cell>
          <cell r="BR72">
            <v>1.2413029719999975</v>
          </cell>
          <cell r="BS72">
            <v>12.122879762233779</v>
          </cell>
          <cell r="BT72">
            <v>35.519805369394668</v>
          </cell>
        </row>
        <row r="73">
          <cell r="B73" t="str">
            <v>Central Manchester</v>
          </cell>
          <cell r="C73" t="str">
            <v>CENTRAL MANCHESTER</v>
          </cell>
          <cell r="D73">
            <v>6.6</v>
          </cell>
          <cell r="E73">
            <v>62.5</v>
          </cell>
          <cell r="F73">
            <v>25</v>
          </cell>
          <cell r="G73">
            <v>0.73241515520473155</v>
          </cell>
          <cell r="H73">
            <v>0.62790753757066864</v>
          </cell>
          <cell r="I73">
            <v>15.696999999999999</v>
          </cell>
          <cell r="J73">
            <v>45.774000000000001</v>
          </cell>
          <cell r="K73">
            <v>7.801901E-3</v>
          </cell>
          <cell r="L73">
            <v>6.8016800000014754E-5</v>
          </cell>
          <cell r="M73">
            <v>15.697688439266717</v>
          </cell>
          <cell r="N73">
            <v>45.775947200295725</v>
          </cell>
          <cell r="O73">
            <v>1.8426361099999955E-2</v>
          </cell>
          <cell r="P73">
            <v>0.92013329679999978</v>
          </cell>
          <cell r="Q73">
            <v>15.779102677445316</v>
          </cell>
          <cell r="R73">
            <v>46.006221439900621</v>
          </cell>
          <cell r="S73">
            <v>7.801901E-3</v>
          </cell>
          <cell r="T73">
            <v>0.92019887039999948</v>
          </cell>
          <cell r="U73">
            <v>15.778179014420601</v>
          </cell>
          <cell r="V73">
            <v>46.00360892634739</v>
          </cell>
          <cell r="W73">
            <v>4.9873482140000036E-2</v>
          </cell>
          <cell r="X73">
            <v>0.98921062839999974</v>
          </cell>
          <cell r="Y73">
            <v>15.787896286504687</v>
          </cell>
          <cell r="Z73">
            <v>46.031093522288558</v>
          </cell>
          <cell r="AA73">
            <v>7.3518246500000051E-2</v>
          </cell>
          <cell r="AB73">
            <v>1.0582228179999993</v>
          </cell>
          <cell r="AC73">
            <v>15.796001667915458</v>
          </cell>
          <cell r="AD73">
            <v>46.054019002927198</v>
          </cell>
          <cell r="AE73">
            <v>0.10281286279999996</v>
          </cell>
          <cell r="AF73">
            <v>1.1272438283999995</v>
          </cell>
          <cell r="AG73">
            <v>15.804602054815579</v>
          </cell>
          <cell r="AH73">
            <v>46.078344570518809</v>
          </cell>
          <cell r="AI73">
            <v>0.13892819760000003</v>
          </cell>
          <cell r="AJ73">
            <v>1.1962544483999997</v>
          </cell>
          <cell r="AK73">
            <v>15.813798190922032</v>
          </cell>
          <cell r="AL73">
            <v>46.10435517132516</v>
          </cell>
          <cell r="AM73">
            <v>0.18136782459999995</v>
          </cell>
          <cell r="AN73">
            <v>1.2652731763999994</v>
          </cell>
          <cell r="AO73">
            <v>15.823548268386075</v>
          </cell>
          <cell r="AP73">
            <v>46.131932554892835</v>
          </cell>
          <cell r="AQ73">
            <v>0.22842489369999991</v>
          </cell>
          <cell r="AR73">
            <v>1.3342881644</v>
          </cell>
          <cell r="AS73">
            <v>15.833701940115178</v>
          </cell>
          <cell r="AT73">
            <v>46.160651475427201</v>
          </cell>
          <cell r="AU73">
            <v>15.734</v>
          </cell>
          <cell r="AV73">
            <v>50.652000000000001</v>
          </cell>
          <cell r="AW73">
            <v>0.28267847540000007</v>
          </cell>
          <cell r="AX73">
            <v>1.4032973923999987</v>
          </cell>
          <cell r="AY73">
            <v>15.881484639563871</v>
          </cell>
          <cell r="AZ73">
            <v>51.069149555025867</v>
          </cell>
          <cell r="BA73">
            <v>0.63410952171000012</v>
          </cell>
          <cell r="BB73">
            <v>1.7480791324000007</v>
          </cell>
          <cell r="BC73">
            <v>15.942387463744073</v>
          </cell>
          <cell r="BD73">
            <v>51.2414087549108</v>
          </cell>
          <cell r="BE73">
            <v>15.65</v>
          </cell>
          <cell r="BF73">
            <v>51.09</v>
          </cell>
          <cell r="BG73">
            <v>1.0413347530120003</v>
          </cell>
          <cell r="BH73">
            <v>1.8111874404000006</v>
          </cell>
          <cell r="BI73">
            <v>15.899530978217546</v>
          </cell>
          <cell r="BJ73">
            <v>51.795780187254962</v>
          </cell>
          <cell r="BK73">
            <v>1.4357941396936</v>
          </cell>
          <cell r="BL73">
            <v>1.1823210764000012</v>
          </cell>
          <cell r="BM73">
            <v>15.879025685572893</v>
          </cell>
          <cell r="BN73">
            <v>51.737782461337964</v>
          </cell>
          <cell r="BO73">
            <v>15.661</v>
          </cell>
          <cell r="BP73">
            <v>51.472000000000001</v>
          </cell>
          <cell r="BQ73">
            <v>1.7791968726051</v>
          </cell>
          <cell r="BR73">
            <v>-0.50052971159999937</v>
          </cell>
          <cell r="BS73">
            <v>15.772854368122761</v>
          </cell>
          <cell r="BT73">
            <v>51.788371928819764</v>
          </cell>
        </row>
        <row r="74">
          <cell r="B74" t="str">
            <v>Chadderton</v>
          </cell>
          <cell r="C74" t="str">
            <v>CHADDERTON</v>
          </cell>
          <cell r="D74">
            <v>6.6</v>
          </cell>
          <cell r="E74">
            <v>54.75</v>
          </cell>
          <cell r="F74">
            <v>21.9</v>
          </cell>
          <cell r="G74">
            <v>0.91060624489595976</v>
          </cell>
          <cell r="H74">
            <v>0.76193174824704013</v>
          </cell>
          <cell r="I74">
            <v>16.684999999999999</v>
          </cell>
          <cell r="J74">
            <v>49.851999999999997</v>
          </cell>
          <cell r="K74">
            <v>1.270661400000006E-2</v>
          </cell>
          <cell r="L74">
            <v>2.2148160000003969E-3</v>
          </cell>
          <cell r="M74">
            <v>16.686305286610178</v>
          </cell>
          <cell r="N74">
            <v>49.855691908053799</v>
          </cell>
          <cell r="O74">
            <v>3.0495602000000066E-2</v>
          </cell>
          <cell r="P74">
            <v>4.2508120000004368E-3</v>
          </cell>
          <cell r="Q74">
            <v>16.688039522950948</v>
          </cell>
          <cell r="R74">
            <v>49.860597069160754</v>
          </cell>
          <cell r="S74">
            <v>1.270661400000006E-2</v>
          </cell>
          <cell r="T74">
            <v>6.2333240000000956E-3</v>
          </cell>
          <cell r="U74">
            <v>16.686656814894352</v>
          </cell>
          <cell r="V74">
            <v>49.856686180187872</v>
          </cell>
          <cell r="W74">
            <v>8.5295194000000019E-2</v>
          </cell>
          <cell r="X74">
            <v>4.3889344000000108E-2</v>
          </cell>
          <cell r="Y74">
            <v>16.696300716331731</v>
          </cell>
          <cell r="Z74">
            <v>49.883963252601731</v>
          </cell>
          <cell r="AA74">
            <v>0.12800026800000003</v>
          </cell>
          <cell r="AB74">
            <v>8.15186360000002E-2</v>
          </cell>
          <cell r="AC74">
            <v>16.703328150852229</v>
          </cell>
          <cell r="AD74">
            <v>49.903839839016882</v>
          </cell>
          <cell r="AE74">
            <v>0.18191121400000004</v>
          </cell>
          <cell r="AF74">
            <v>0.1193624679999985</v>
          </cell>
          <cell r="AG74">
            <v>16.711354612333704</v>
          </cell>
          <cell r="AH74">
            <v>49.926542100386818</v>
          </cell>
          <cell r="AI74">
            <v>0.24960131600000007</v>
          </cell>
          <cell r="AJ74">
            <v>0.15688794399999928</v>
          </cell>
          <cell r="AK74">
            <v>16.720558588436923</v>
          </cell>
          <cell r="AL74">
            <v>49.952574876052672</v>
          </cell>
          <cell r="AM74">
            <v>0.33028598000000003</v>
          </cell>
          <cell r="AN74">
            <v>0.19461160799999888</v>
          </cell>
          <cell r="AO74">
            <v>16.730916630867995</v>
          </cell>
          <cell r="AP74">
            <v>49.981871844224003</v>
          </cell>
          <cell r="AQ74">
            <v>0.42055481600000005</v>
          </cell>
          <cell r="AR74">
            <v>0.23220691999999943</v>
          </cell>
          <cell r="AS74">
            <v>16.74210184302974</v>
          </cell>
          <cell r="AT74">
            <v>50.013508401698317</v>
          </cell>
          <cell r="AU74">
            <v>16.701000000000001</v>
          </cell>
          <cell r="AV74">
            <v>50.435000000000002</v>
          </cell>
          <cell r="AW74">
            <v>0.5245419870000001</v>
          </cell>
          <cell r="AX74">
            <v>0.26962493599999959</v>
          </cell>
          <cell r="AY74">
            <v>16.770471588905387</v>
          </cell>
          <cell r="AZ74">
            <v>50.631495326459209</v>
          </cell>
          <cell r="BA74">
            <v>1.1992395300000003</v>
          </cell>
          <cell r="BB74">
            <v>0.44956211599999918</v>
          </cell>
          <cell r="BC74">
            <v>16.845232738508848</v>
          </cell>
          <cell r="BD74">
            <v>50.842951789874853</v>
          </cell>
          <cell r="BE74">
            <v>16.611999999999998</v>
          </cell>
          <cell r="BF74">
            <v>50.488999999999997</v>
          </cell>
          <cell r="BG74">
            <v>1.9704845275</v>
          </cell>
          <cell r="BH74">
            <v>0.48521326799999898</v>
          </cell>
          <cell r="BI74">
            <v>16.82681784595156</v>
          </cell>
          <cell r="BJ74">
            <v>51.096596622368935</v>
          </cell>
          <cell r="BK74">
            <v>2.6736728812696002</v>
          </cell>
          <cell r="BL74">
            <v>0.48521326800000075</v>
          </cell>
          <cell r="BM74">
            <v>16.888330874033361</v>
          </cell>
          <cell r="BN74">
            <v>51.270581739520779</v>
          </cell>
          <cell r="BO74">
            <v>16.696000000000002</v>
          </cell>
          <cell r="BP74">
            <v>51.029000000000003</v>
          </cell>
          <cell r="BQ74">
            <v>3.2354305742623999</v>
          </cell>
          <cell r="BR74">
            <v>0.48521326799999898</v>
          </cell>
          <cell r="BS74">
            <v>17.02147192786196</v>
          </cell>
          <cell r="BT74">
            <v>51.949573629108201</v>
          </cell>
        </row>
        <row r="75">
          <cell r="B75" t="str">
            <v>Chamberhall</v>
          </cell>
          <cell r="C75" t="str">
            <v>CHAMBERHALL</v>
          </cell>
          <cell r="D75">
            <v>6.6</v>
          </cell>
          <cell r="E75">
            <v>54.75</v>
          </cell>
          <cell r="F75">
            <v>21.9</v>
          </cell>
          <cell r="G75">
            <v>0.790642579831771</v>
          </cell>
          <cell r="H75">
            <v>0.66398914050695212</v>
          </cell>
          <cell r="I75">
            <v>14.539</v>
          </cell>
          <cell r="J75">
            <v>43.280999999999999</v>
          </cell>
          <cell r="K75">
            <v>2.1894410999999891E-2</v>
          </cell>
          <cell r="L75">
            <v>5.1088999999997498E-3</v>
          </cell>
          <cell r="M75">
            <v>14.541362177102251</v>
          </cell>
          <cell r="N75">
            <v>43.287681245789464</v>
          </cell>
          <cell r="O75">
            <v>5.2399894999999752E-2</v>
          </cell>
          <cell r="P75">
            <v>9.7314879999990112E-3</v>
          </cell>
          <cell r="Q75">
            <v>14.544435086469722</v>
          </cell>
          <cell r="R75">
            <v>43.296372745996308</v>
          </cell>
          <cell r="S75">
            <v>2.1894410999999891E-2</v>
          </cell>
          <cell r="T75">
            <v>1.4178604000000483E-2</v>
          </cell>
          <cell r="U75">
            <v>14.542155570442535</v>
          </cell>
          <cell r="V75">
            <v>43.289925301033712</v>
          </cell>
          <cell r="W75">
            <v>0.14576270899999999</v>
          </cell>
          <cell r="X75">
            <v>0.10126857999999839</v>
          </cell>
          <cell r="Y75">
            <v>14.560609633515517</v>
          </cell>
          <cell r="Z75">
            <v>43.342121273591111</v>
          </cell>
          <cell r="AA75">
            <v>0.2181040649999999</v>
          </cell>
          <cell r="AB75">
            <v>0.18826356399999966</v>
          </cell>
          <cell r="AC75">
            <v>14.574547948483803</v>
          </cell>
          <cell r="AD75">
            <v>43.38154478172067</v>
          </cell>
          <cell r="AE75">
            <v>0.30915173099999982</v>
          </cell>
          <cell r="AF75">
            <v>0.2756879800000025</v>
          </cell>
          <cell r="AG75">
            <v>14.590160206754339</v>
          </cell>
          <cell r="AH75">
            <v>43.425702916491595</v>
          </cell>
          <cell r="AI75">
            <v>0.42312299300000022</v>
          </cell>
          <cell r="AJ75">
            <v>0.36240751999999965</v>
          </cell>
          <cell r="AK75">
            <v>14.607716098960184</v>
          </cell>
          <cell r="AL75">
            <v>43.475358478205727</v>
          </cell>
          <cell r="AM75">
            <v>0.55864892499999952</v>
          </cell>
          <cell r="AN75">
            <v>0.44952359600000058</v>
          </cell>
          <cell r="AO75">
            <v>14.627192223695292</v>
          </cell>
          <cell r="AP75">
            <v>43.530445277691449</v>
          </cell>
          <cell r="AQ75">
            <v>0.71005151399999988</v>
          </cell>
          <cell r="AR75">
            <v>0.5363440999999991</v>
          </cell>
          <cell r="AS75">
            <v>14.648031339887828</v>
          </cell>
          <cell r="AT75">
            <v>43.589387199186156</v>
          </cell>
          <cell r="AU75">
            <v>14.564</v>
          </cell>
          <cell r="AV75">
            <v>43.962000000000003</v>
          </cell>
          <cell r="AW75">
            <v>0.8843890679999995</v>
          </cell>
          <cell r="AX75">
            <v>0.62277434800000186</v>
          </cell>
          <cell r="AY75">
            <v>14.69584260665763</v>
          </cell>
          <cell r="AZ75">
            <v>44.334907204867683</v>
          </cell>
          <cell r="BA75">
            <v>2.0142109009999998</v>
          </cell>
          <cell r="BB75">
            <v>1.0395601080000016</v>
          </cell>
          <cell r="BC75">
            <v>14.831135683952974</v>
          </cell>
          <cell r="BD75">
            <v>44.717573814480218</v>
          </cell>
          <cell r="BE75">
            <v>14.56</v>
          </cell>
          <cell r="BF75">
            <v>44.606000000000002</v>
          </cell>
          <cell r="BG75">
            <v>3.3088535539300001</v>
          </cell>
          <cell r="BH75">
            <v>1.1207182639999989</v>
          </cell>
          <cell r="BI75">
            <v>14.94748704264798</v>
          </cell>
          <cell r="BJ75">
            <v>45.701978861913233</v>
          </cell>
          <cell r="BK75">
            <v>4.4994866101267998</v>
          </cell>
          <cell r="BL75">
            <v>0.9608369839999984</v>
          </cell>
          <cell r="BM75">
            <v>15.037654438929026</v>
          </cell>
          <cell r="BN75">
            <v>45.957010771322281</v>
          </cell>
          <cell r="BO75">
            <v>14.57</v>
          </cell>
          <cell r="BP75">
            <v>44.95</v>
          </cell>
          <cell r="BQ75">
            <v>5.4624922820971005</v>
          </cell>
          <cell r="BR75">
            <v>0.53299356000000309</v>
          </cell>
          <cell r="BS75">
            <v>15.094468994675356</v>
          </cell>
          <cell r="BT75">
            <v>46.433422330628147</v>
          </cell>
        </row>
        <row r="76">
          <cell r="B76" t="str">
            <v>Chapel Wharf</v>
          </cell>
          <cell r="C76" t="str">
            <v>CHAPEL WHARF</v>
          </cell>
          <cell r="D76">
            <v>6.6</v>
          </cell>
          <cell r="E76">
            <v>50</v>
          </cell>
          <cell r="F76">
            <v>20</v>
          </cell>
          <cell r="G76">
            <v>0.7449683279797199</v>
          </cell>
          <cell r="H76">
            <v>0.64397503863319649</v>
          </cell>
          <cell r="I76">
            <v>12.879</v>
          </cell>
          <cell r="J76">
            <v>37.247</v>
          </cell>
          <cell r="K76">
            <v>5.5598779999999903E-3</v>
          </cell>
          <cell r="L76">
            <v>1.6472239999998362E-4</v>
          </cell>
          <cell r="M76">
            <v>12.879500772663929</v>
          </cell>
          <cell r="N76">
            <v>37.248416398985995</v>
          </cell>
          <cell r="O76">
            <v>1.3374798999999993E-2</v>
          </cell>
          <cell r="P76">
            <v>3.2402319999980111E-4</v>
          </cell>
          <cell r="Q76">
            <v>12.880198336164355</v>
          </cell>
          <cell r="R76">
            <v>37.250389406511829</v>
          </cell>
          <cell r="S76">
            <v>5.5598779999999903E-3</v>
          </cell>
          <cell r="T76">
            <v>4.8533120000004981E-4</v>
          </cell>
          <cell r="U76">
            <v>12.879528818660443</v>
          </cell>
          <cell r="V76">
            <v>37.24849572504327</v>
          </cell>
          <cell r="W76">
            <v>3.7528591899999991E-2</v>
          </cell>
          <cell r="X76">
            <v>2.3876855199999825E-2</v>
          </cell>
          <cell r="Y76">
            <v>12.884371583547408</v>
          </cell>
          <cell r="Z76">
            <v>37.262193132608331</v>
          </cell>
          <cell r="AA76">
            <v>5.6421259899999993E-2</v>
          </cell>
          <cell r="AB76">
            <v>4.7270759200000123E-2</v>
          </cell>
          <cell r="AC76">
            <v>12.888070699263666</v>
          </cell>
          <cell r="AD76">
            <v>37.272655811837772</v>
          </cell>
          <cell r="AE76">
            <v>8.0338621999999998E-2</v>
          </cell>
          <cell r="AF76">
            <v>7.0688023199999783E-2</v>
          </cell>
          <cell r="AG76">
            <v>12.892211405191064</v>
          </cell>
          <cell r="AH76">
            <v>37.284367496798417</v>
          </cell>
          <cell r="AI76">
            <v>0.11046097699999999</v>
          </cell>
          <cell r="AJ76">
            <v>9.4080719199999496E-2</v>
          </cell>
          <cell r="AK76">
            <v>12.896892758085086</v>
          </cell>
          <cell r="AL76">
            <v>37.297608362304381</v>
          </cell>
          <cell r="AM76">
            <v>0.14644357199999999</v>
          </cell>
          <cell r="AN76">
            <v>0.11749483119999971</v>
          </cell>
          <cell r="AO76">
            <v>12.902088622445</v>
          </cell>
          <cell r="AP76">
            <v>37.312304485996464</v>
          </cell>
          <cell r="AQ76">
            <v>0.18675440899999998</v>
          </cell>
          <cell r="AR76">
            <v>0.14090015119999988</v>
          </cell>
          <cell r="AS76">
            <v>12.90766234068677</v>
          </cell>
          <cell r="AT76">
            <v>37.328069341857173</v>
          </cell>
          <cell r="AU76">
            <v>12.888999999999999</v>
          </cell>
          <cell r="AV76">
            <v>37.685000000000002</v>
          </cell>
          <cell r="AW76">
            <v>0.23343276399999999</v>
          </cell>
          <cell r="AX76">
            <v>0.16429143919999967</v>
          </cell>
          <cell r="AY76">
            <v>12.923791844815264</v>
          </cell>
          <cell r="AZ76">
            <v>37.783406197595461</v>
          </cell>
          <cell r="BA76">
            <v>0.5374368128</v>
          </cell>
          <cell r="BB76">
            <v>0.28057027919999999</v>
          </cell>
          <cell r="BC76">
            <v>12.960557062843215</v>
          </cell>
          <cell r="BD76">
            <v>37.887393937512918</v>
          </cell>
          <cell r="BE76">
            <v>12.843</v>
          </cell>
          <cell r="BF76">
            <v>37.947000000000003</v>
          </cell>
          <cell r="BG76">
            <v>0.88467434595600003</v>
          </cell>
          <cell r="BH76">
            <v>0.30290327919999971</v>
          </cell>
          <cell r="BI76">
            <v>12.946886100237483</v>
          </cell>
          <cell r="BJ76">
            <v>38.240834263795804</v>
          </cell>
          <cell r="BK76">
            <v>1.2014961584907</v>
          </cell>
          <cell r="BL76">
            <v>0.2069745111999981</v>
          </cell>
          <cell r="BM76">
            <v>12.966209230347214</v>
          </cell>
          <cell r="BN76">
            <v>38.295488329133164</v>
          </cell>
          <cell r="BO76">
            <v>12.845000000000001</v>
          </cell>
          <cell r="BP76">
            <v>38.070999999999998</v>
          </cell>
          <cell r="BQ76">
            <v>1.4553230436626001</v>
          </cell>
          <cell r="BR76">
            <v>-4.9731540799999419E-2</v>
          </cell>
          <cell r="BS76">
            <v>12.967957368567935</v>
          </cell>
          <cell r="BT76">
            <v>38.418775956444961</v>
          </cell>
        </row>
        <row r="77">
          <cell r="B77" t="str">
            <v>Chassen Rd</v>
          </cell>
          <cell r="C77" t="str">
            <v>CHASSEN RD</v>
          </cell>
          <cell r="D77">
            <v>6.6</v>
          </cell>
          <cell r="E77">
            <v>54.75</v>
          </cell>
          <cell r="F77">
            <v>21.9</v>
          </cell>
          <cell r="G77">
            <v>0.72484179348282773</v>
          </cell>
          <cell r="H77">
            <v>0.63006599975168465</v>
          </cell>
          <cell r="I77">
            <v>13.797000000000001</v>
          </cell>
          <cell r="J77">
            <v>39.680999999999997</v>
          </cell>
          <cell r="K77">
            <v>1.3008658999999922E-2</v>
          </cell>
          <cell r="L77">
            <v>3.5144200000001291E-3</v>
          </cell>
          <cell r="M77">
            <v>13.798445394561893</v>
          </cell>
          <cell r="N77">
            <v>39.685088193184818</v>
          </cell>
          <cell r="O77">
            <v>3.1314335000000026E-2</v>
          </cell>
          <cell r="P77">
            <v>6.7709680000000994E-3</v>
          </cell>
          <cell r="Q77">
            <v>13.800331599990791</v>
          </cell>
          <cell r="R77">
            <v>39.690423187782756</v>
          </cell>
          <cell r="S77">
            <v>1.3008658999999922E-2</v>
          </cell>
          <cell r="T77">
            <v>9.960228000000626E-3</v>
          </cell>
          <cell r="U77">
            <v>13.799009256529157</v>
          </cell>
          <cell r="V77">
            <v>39.686683035667642</v>
          </cell>
          <cell r="W77">
            <v>8.8090503999999958E-2</v>
          </cell>
          <cell r="X77">
            <v>6.1553752000000461E-2</v>
          </cell>
          <cell r="Y77">
            <v>13.810090477497619</v>
          </cell>
          <cell r="Z77">
            <v>39.718025461630141</v>
          </cell>
          <cell r="AA77">
            <v>0.13260022199999999</v>
          </cell>
          <cell r="AB77">
            <v>0.11311515199999977</v>
          </cell>
          <cell r="AC77">
            <v>13.818494520806505</v>
          </cell>
          <cell r="AD77">
            <v>39.741795685682533</v>
          </cell>
          <cell r="AE77">
            <v>0.18896735999999992</v>
          </cell>
          <cell r="AF77">
            <v>0.16503591200000001</v>
          </cell>
          <cell r="AG77">
            <v>13.827967255209577</v>
          </cell>
          <cell r="AH77">
            <v>39.768588624613706</v>
          </cell>
          <cell r="AI77">
            <v>0.25996253500000011</v>
          </cell>
          <cell r="AJ77">
            <v>0.2164415399999986</v>
          </cell>
          <cell r="AK77">
            <v>13.838674548627923</v>
          </cell>
          <cell r="AL77">
            <v>39.798873423750763</v>
          </cell>
          <cell r="AM77">
            <v>0.34478919299999999</v>
          </cell>
          <cell r="AN77">
            <v>0.26817929600000001</v>
          </cell>
          <cell r="AO77">
            <v>13.850620836686199</v>
          </cell>
          <cell r="AP77">
            <v>39.832662628934827</v>
          </cell>
          <cell r="AQ77">
            <v>0.439831796</v>
          </cell>
          <cell r="AR77">
            <v>0.31971408800000178</v>
          </cell>
          <cell r="AS77">
            <v>13.863443033422618</v>
          </cell>
          <cell r="AT77">
            <v>39.868929277982943</v>
          </cell>
          <cell r="AU77">
            <v>13.743</v>
          </cell>
          <cell r="AV77">
            <v>40.073999999999998</v>
          </cell>
          <cell r="AW77">
            <v>0.54959429700000006</v>
          </cell>
          <cell r="AX77">
            <v>0.37096253600000084</v>
          </cell>
          <cell r="AY77">
            <v>13.82352783868741</v>
          </cell>
          <cell r="AZ77">
            <v>40.301767123240651</v>
          </cell>
          <cell r="BA77">
            <v>1.2646901899999996</v>
          </cell>
          <cell r="BB77">
            <v>0.61548604000000084</v>
          </cell>
          <cell r="BC77">
            <v>13.907472765532491</v>
          </cell>
          <cell r="BD77">
            <v>40.539199231314115</v>
          </cell>
          <cell r="BE77">
            <v>13.76</v>
          </cell>
          <cell r="BF77">
            <v>40.701999999999998</v>
          </cell>
          <cell r="BG77">
            <v>2.0826995910999999</v>
          </cell>
          <cell r="BH77">
            <v>0.66346150400000203</v>
          </cell>
          <cell r="BI77">
            <v>14.000226795074857</v>
          </cell>
          <cell r="BJ77">
            <v>41.381463983280568</v>
          </cell>
          <cell r="BK77">
            <v>2.8291933619951002</v>
          </cell>
          <cell r="BL77">
            <v>0.6229582480000011</v>
          </cell>
          <cell r="BM77">
            <v>14.06198494868395</v>
          </cell>
          <cell r="BN77">
            <v>41.556142420122768</v>
          </cell>
          <cell r="BO77">
            <v>13.763</v>
          </cell>
          <cell r="BP77">
            <v>40.722999999999999</v>
          </cell>
          <cell r="BQ77">
            <v>3.4262173081617999</v>
          </cell>
          <cell r="BR77">
            <v>0.51457124799999709</v>
          </cell>
          <cell r="BS77">
            <v>14.107729596018093</v>
          </cell>
          <cell r="BT77">
            <v>41.698042540080365</v>
          </cell>
        </row>
        <row r="78">
          <cell r="B78" t="str">
            <v>Chatsworth St</v>
          </cell>
          <cell r="C78" t="str">
            <v>CHATSWORTH ST</v>
          </cell>
          <cell r="D78">
            <v>11</v>
          </cell>
          <cell r="E78">
            <v>62.5</v>
          </cell>
          <cell r="F78">
            <v>25</v>
          </cell>
          <cell r="G78">
            <v>0.40640906293063056</v>
          </cell>
          <cell r="H78">
            <v>0.34381043698150404</v>
          </cell>
          <cell r="I78">
            <v>8.5939999999999994</v>
          </cell>
          <cell r="J78">
            <v>25.396999999999998</v>
          </cell>
          <cell r="K78">
            <v>1.7804943000000018E-2</v>
          </cell>
          <cell r="L78">
            <v>6.218895999998697E-3</v>
          </cell>
          <cell r="M78">
            <v>8.5952609245376017</v>
          </cell>
          <cell r="N78">
            <v>25.400566433164411</v>
          </cell>
          <cell r="O78">
            <v>4.2217827999999957E-2</v>
          </cell>
          <cell r="P78">
            <v>1.1768911999999077E-2</v>
          </cell>
          <cell r="Q78">
            <v>8.5968335689883322</v>
          </cell>
          <cell r="R78">
            <v>25.405014543386439</v>
          </cell>
          <cell r="S78">
            <v>1.7804943000000018E-2</v>
          </cell>
          <cell r="T78">
            <v>1.7049643999999642E-2</v>
          </cell>
          <cell r="U78">
            <v>8.5958293913806312</v>
          </cell>
          <cell r="V78">
            <v>25.402174300202752</v>
          </cell>
          <cell r="W78">
            <v>0.11562568799999995</v>
          </cell>
          <cell r="X78">
            <v>0.10455785999999989</v>
          </cell>
          <cell r="Y78">
            <v>8.6055566391553562</v>
          </cell>
          <cell r="Z78">
            <v>25.429687111657913</v>
          </cell>
          <cell r="AA78">
            <v>0.17150185500000004</v>
          </cell>
          <cell r="AB78">
            <v>0.19191305599999886</v>
          </cell>
          <cell r="AC78">
            <v>8.6130743360630326</v>
          </cell>
          <cell r="AD78">
            <v>25.450950369507208</v>
          </cell>
          <cell r="AE78">
            <v>0.2410110780000001</v>
          </cell>
          <cell r="AF78">
            <v>0.2797192079999995</v>
          </cell>
          <cell r="AG78">
            <v>8.6213312518906626</v>
          </cell>
          <cell r="AH78">
            <v>25.474304454200819</v>
          </cell>
          <cell r="AI78">
            <v>0.32691787999999988</v>
          </cell>
          <cell r="AJ78">
            <v>0.36669362000000039</v>
          </cell>
          <cell r="AK78">
            <v>8.6304051623852747</v>
          </cell>
          <cell r="AL78">
            <v>25.499969348771298</v>
          </cell>
          <cell r="AM78">
            <v>0.42807579899999992</v>
          </cell>
          <cell r="AN78">
            <v>0.45408460799999872</v>
          </cell>
          <cell r="AO78">
            <v>8.6403014134954432</v>
          </cell>
          <cell r="AP78">
            <v>25.527960173844601</v>
          </cell>
          <cell r="AQ78">
            <v>0.54040278999999991</v>
          </cell>
          <cell r="AR78">
            <v>0.54111525199999733</v>
          </cell>
          <cell r="AS78">
            <v>8.650764975698376</v>
          </cell>
          <cell r="AT78">
            <v>25.557555597000842</v>
          </cell>
          <cell r="AU78">
            <v>8.5990000000000002</v>
          </cell>
          <cell r="AV78">
            <v>25.655999999999999</v>
          </cell>
          <cell r="AW78">
            <v>0.6683011430000001</v>
          </cell>
          <cell r="AX78">
            <v>0.62768904799999881</v>
          </cell>
          <cell r="AY78">
            <v>8.6670218441491791</v>
          </cell>
          <cell r="AZ78">
            <v>25.848394829066795</v>
          </cell>
          <cell r="BA78">
            <v>1.4898209829999998</v>
          </cell>
          <cell r="BB78">
            <v>1.0431069199999987</v>
          </cell>
          <cell r="BC78">
            <v>8.7319442369668145</v>
          </cell>
          <cell r="BD78">
            <v>26.032023085915622</v>
          </cell>
          <cell r="BE78">
            <v>8.6080000000000005</v>
          </cell>
          <cell r="BF78">
            <v>25.852</v>
          </cell>
          <cell r="BG78">
            <v>2.4423721006100001</v>
          </cell>
          <cell r="BH78">
            <v>1.1253857880000009</v>
          </cell>
          <cell r="BI78">
            <v>8.7952587252174919</v>
          </cell>
          <cell r="BJ78">
            <v>26.381647657750545</v>
          </cell>
          <cell r="BK78">
            <v>3.3427427691769998</v>
          </cell>
          <cell r="BL78">
            <v>1.1253857880000009</v>
          </cell>
          <cell r="BM78">
            <v>8.8425159295690907</v>
          </cell>
          <cell r="BN78">
            <v>26.515311216378283</v>
          </cell>
          <cell r="BO78">
            <v>8.5619999999999994</v>
          </cell>
          <cell r="BP78">
            <v>25.927</v>
          </cell>
          <cell r="BQ78">
            <v>4.0956480179289994</v>
          </cell>
          <cell r="BR78">
            <v>1.1253857880000009</v>
          </cell>
          <cell r="BS78">
            <v>8.8360332066637497</v>
          </cell>
          <cell r="BT78">
            <v>26.702082954808926</v>
          </cell>
        </row>
        <row r="79">
          <cell r="B79" t="str">
            <v>Cheadle Heath</v>
          </cell>
          <cell r="C79" t="str">
            <v>CHEADLE HEATH</v>
          </cell>
          <cell r="D79">
            <v>6.6</v>
          </cell>
          <cell r="E79">
            <v>62.5</v>
          </cell>
          <cell r="F79">
            <v>25</v>
          </cell>
          <cell r="G79">
            <v>0.64964775307014389</v>
          </cell>
          <cell r="H79">
            <v>0.55471049242089887</v>
          </cell>
          <cell r="I79">
            <v>13.866</v>
          </cell>
          <cell r="J79">
            <v>40.597999999999999</v>
          </cell>
          <cell r="K79">
            <v>1.718849099999975E-2</v>
          </cell>
          <cell r="L79">
            <v>2.9574240000016516E-3</v>
          </cell>
          <cell r="M79">
            <v>13.867762310522473</v>
          </cell>
          <cell r="N79">
            <v>40.60298456688399</v>
          </cell>
          <cell r="O79">
            <v>4.1535501999999447E-2</v>
          </cell>
          <cell r="P79">
            <v>5.6374640000012022E-3</v>
          </cell>
          <cell r="Q79">
            <v>13.870126564336147</v>
          </cell>
          <cell r="R79">
            <v>40.60967168650037</v>
          </cell>
          <cell r="S79">
            <v>1.718849099999975E-2</v>
          </cell>
          <cell r="T79">
            <v>8.2183920000016286E-3</v>
          </cell>
          <cell r="U79">
            <v>13.868222525869594</v>
          </cell>
          <cell r="V79">
            <v>40.604286252455012</v>
          </cell>
          <cell r="W79">
            <v>0.11753546119999969</v>
          </cell>
          <cell r="X79">
            <v>3.847092799999885E-2</v>
          </cell>
          <cell r="Y79">
            <v>13.879647019818169</v>
          </cell>
          <cell r="Z79">
            <v>40.636599601025658</v>
          </cell>
          <cell r="AA79">
            <v>0.17749848499999965</v>
          </cell>
          <cell r="AB79">
            <v>6.8669440000000748E-2</v>
          </cell>
          <cell r="AC79">
            <v>13.887534108752211</v>
          </cell>
          <cell r="AD79">
            <v>40.658907657301988</v>
          </cell>
          <cell r="AE79">
            <v>0.25376117799999953</v>
          </cell>
          <cell r="AF79">
            <v>9.9118048000002901E-2</v>
          </cell>
          <cell r="AG79">
            <v>13.896868926685231</v>
          </cell>
          <cell r="AH79">
            <v>40.685310509548309</v>
          </cell>
          <cell r="AI79">
            <v>0.3502487439999995</v>
          </cell>
          <cell r="AJ79">
            <v>0.12915653599999999</v>
          </cell>
          <cell r="AK79">
            <v>13.907937085978626</v>
          </cell>
          <cell r="AL79">
            <v>40.716615991514757</v>
          </cell>
          <cell r="AM79">
            <v>0.46590937999999937</v>
          </cell>
          <cell r="AN79">
            <v>0.15942603200000249</v>
          </cell>
          <cell r="AO79">
            <v>13.920702661886667</v>
          </cell>
          <cell r="AP79">
            <v>40.752722492676071</v>
          </cell>
          <cell r="AQ79">
            <v>0.59575859699999967</v>
          </cell>
          <cell r="AR79">
            <v>0.18952460400000248</v>
          </cell>
          <cell r="AS79">
            <v>13.934694464770825</v>
          </cell>
          <cell r="AT79">
            <v>40.792297287477723</v>
          </cell>
          <cell r="AU79">
            <v>13.875999999999999</v>
          </cell>
          <cell r="AV79">
            <v>40.975999999999999</v>
          </cell>
          <cell r="AW79">
            <v>0.74600394399999992</v>
          </cell>
          <cell r="AX79">
            <v>0.21939664000000292</v>
          </cell>
          <cell r="AY79">
            <v>13.96045064955276</v>
          </cell>
          <cell r="AZ79">
            <v>41.214862507897465</v>
          </cell>
          <cell r="BA79">
            <v>1.7230150256999992</v>
          </cell>
          <cell r="BB79">
            <v>0.35982033600000207</v>
          </cell>
          <cell r="BC79">
            <v>14.058200841932601</v>
          </cell>
          <cell r="BD79">
            <v>41.491341803473759</v>
          </cell>
          <cell r="BE79">
            <v>13.888</v>
          </cell>
          <cell r="BF79">
            <v>41.411000000000001</v>
          </cell>
          <cell r="BG79">
            <v>2.8319296959469997</v>
          </cell>
          <cell r="BH79">
            <v>0.38748853200000255</v>
          </cell>
          <cell r="BI79">
            <v>14.169626057657453</v>
          </cell>
          <cell r="BJ79">
            <v>42.207558780513679</v>
          </cell>
          <cell r="BK79">
            <v>3.8205390186378998</v>
          </cell>
          <cell r="BL79">
            <v>0.38748853200000255</v>
          </cell>
          <cell r="BM79">
            <v>14.256106945320932</v>
          </cell>
          <cell r="BN79">
            <v>42.45216366895319</v>
          </cell>
          <cell r="BO79">
            <v>13.912000000000001</v>
          </cell>
          <cell r="BP79">
            <v>41.781999999999996</v>
          </cell>
          <cell r="BQ79">
            <v>4.5852384346557997</v>
          </cell>
          <cell r="BR79">
            <v>0.38748853200000255</v>
          </cell>
          <cell r="BS79">
            <v>14.347000795879582</v>
          </cell>
          <cell r="BT79">
            <v>43.012368050351988</v>
          </cell>
        </row>
        <row r="80">
          <cell r="B80" t="str">
            <v>Cheadle Hulme</v>
          </cell>
          <cell r="C80" t="str">
            <v>CHEADLE HULME</v>
          </cell>
          <cell r="D80">
            <v>11</v>
          </cell>
          <cell r="E80">
            <v>62.5</v>
          </cell>
          <cell r="F80">
            <v>25</v>
          </cell>
          <cell r="G80">
            <v>0.37617053754651325</v>
          </cell>
          <cell r="H80">
            <v>0.31790588250574059</v>
          </cell>
          <cell r="I80">
            <v>7.9459999999999997</v>
          </cell>
          <cell r="J80">
            <v>23.506</v>
          </cell>
          <cell r="K80">
            <v>2.8983593999999835E-2</v>
          </cell>
          <cell r="L80">
            <v>2.3971640000004513E-3</v>
          </cell>
          <cell r="M80">
            <v>7.9476470626435152</v>
          </cell>
          <cell r="N80">
            <v>23.510658596657077</v>
          </cell>
          <cell r="O80">
            <v>6.9999213000000005E-2</v>
          </cell>
          <cell r="P80">
            <v>4.6741480000003222E-3</v>
          </cell>
          <cell r="Q80">
            <v>7.9499193350067854</v>
          </cell>
          <cell r="R80">
            <v>23.517085553444161</v>
          </cell>
          <cell r="S80">
            <v>2.8983593999999835E-2</v>
          </cell>
          <cell r="T80">
            <v>6.9445760000004242E-3</v>
          </cell>
          <cell r="U80">
            <v>7.9478857398746356</v>
          </cell>
          <cell r="V80">
            <v>23.511333677811635</v>
          </cell>
          <cell r="W80">
            <v>0.19787588399999989</v>
          </cell>
          <cell r="X80">
            <v>5.7459036000000019E-2</v>
          </cell>
          <cell r="Y80">
            <v>7.9594016077086822</v>
          </cell>
          <cell r="Z80">
            <v>23.543905470758446</v>
          </cell>
          <cell r="AA80">
            <v>0.29866335499999996</v>
          </cell>
          <cell r="AB80">
            <v>0.10797673600000035</v>
          </cell>
          <cell r="AC80">
            <v>7.9673430696365584</v>
          </cell>
          <cell r="AD80">
            <v>23.56636731708539</v>
          </cell>
          <cell r="AE80">
            <v>0.42677675700000006</v>
          </cell>
          <cell r="AF80">
            <v>0.15878692400000016</v>
          </cell>
          <cell r="AG80">
            <v>7.9767341226230011</v>
          </cell>
          <cell r="AH80">
            <v>23.592929226082173</v>
          </cell>
          <cell r="AI80">
            <v>0.58877880699999996</v>
          </cell>
          <cell r="AJ80">
            <v>0.20922583999999933</v>
          </cell>
          <cell r="AK80">
            <v>7.9878843816145473</v>
          </cell>
          <cell r="AL80">
            <v>23.624466921061806</v>
          </cell>
          <cell r="AM80">
            <v>0.78289409700000001</v>
          </cell>
          <cell r="AN80">
            <v>0.25993501200000058</v>
          </cell>
          <cell r="AO80">
            <v>8.0007343333454486</v>
          </cell>
          <cell r="AP80">
            <v>23.660812073089165</v>
          </cell>
          <cell r="AQ80">
            <v>1.0007683529999998</v>
          </cell>
          <cell r="AR80">
            <v>0.31050661599999874</v>
          </cell>
          <cell r="AS80">
            <v>8.0148240869394325</v>
          </cell>
          <cell r="AT80">
            <v>23.700663914335383</v>
          </cell>
          <cell r="AU80">
            <v>7.9569999999999999</v>
          </cell>
          <cell r="AV80">
            <v>23.878</v>
          </cell>
          <cell r="AW80">
            <v>1.2527183320000002</v>
          </cell>
          <cell r="AX80">
            <v>0.36087067999999967</v>
          </cell>
          <cell r="AY80">
            <v>8.0416914591308739</v>
          </cell>
          <cell r="AZ80">
            <v>24.117543620240099</v>
          </cell>
          <cell r="BA80">
            <v>2.8896100710000003</v>
          </cell>
          <cell r="BB80">
            <v>0.60383628399999978</v>
          </cell>
          <cell r="BC80">
            <v>8.1403583812235247</v>
          </cell>
          <cell r="BD80">
            <v>24.396615819002168</v>
          </cell>
          <cell r="BE80">
            <v>7.9690000000000003</v>
          </cell>
          <cell r="BF80">
            <v>24.193000000000001</v>
          </cell>
          <cell r="BG80">
            <v>4.7468051225100005</v>
          </cell>
          <cell r="BH80">
            <v>0.65200616000000267</v>
          </cell>
          <cell r="BI80">
            <v>8.2523641042964684</v>
          </cell>
          <cell r="BJ80">
            <v>24.994474718771539</v>
          </cell>
          <cell r="BK80">
            <v>6.400538423707399</v>
          </cell>
          <cell r="BL80">
            <v>0.65200616000000267</v>
          </cell>
          <cell r="BM80">
            <v>8.3391625921704833</v>
          </cell>
          <cell r="BN80">
            <v>25.239977916261356</v>
          </cell>
          <cell r="BO80">
            <v>7.9779999999999998</v>
          </cell>
          <cell r="BP80">
            <v>24.234999999999999</v>
          </cell>
          <cell r="BQ80">
            <v>7.6772090848871013</v>
          </cell>
          <cell r="BR80">
            <v>0.65200616000000622</v>
          </cell>
          <cell r="BS80">
            <v>8.4151704239794451</v>
          </cell>
          <cell r="BT80">
            <v>25.471504685320255</v>
          </cell>
        </row>
        <row r="81">
          <cell r="B81" t="str">
            <v>Cheetham Hill</v>
          </cell>
          <cell r="C81" t="str">
            <v>CHEETHAM HILL</v>
          </cell>
          <cell r="D81">
            <v>6.6</v>
          </cell>
          <cell r="E81">
            <v>54.75</v>
          </cell>
          <cell r="F81">
            <v>21.9</v>
          </cell>
          <cell r="G81">
            <v>0.63283880551364091</v>
          </cell>
          <cell r="H81">
            <v>0.55160249603103673</v>
          </cell>
          <cell r="I81">
            <v>12.077999999999999</v>
          </cell>
          <cell r="J81">
            <v>34.642000000000003</v>
          </cell>
          <cell r="K81">
            <v>2.0583214999999822E-2</v>
          </cell>
          <cell r="L81">
            <v>3.3620000000000871E-3</v>
          </cell>
          <cell r="M81">
            <v>12.080094663079704</v>
          </cell>
          <cell r="N81">
            <v>34.647924601871843</v>
          </cell>
          <cell r="O81">
            <v>4.9945367999999823E-2</v>
          </cell>
          <cell r="P81">
            <v>6.426832000000271E-3</v>
          </cell>
          <cell r="Q81">
            <v>12.082931288612849</v>
          </cell>
          <cell r="R81">
            <v>34.655947790472538</v>
          </cell>
          <cell r="S81">
            <v>2.0583214999999822E-2</v>
          </cell>
          <cell r="T81">
            <v>9.3936679999999662E-3</v>
          </cell>
          <cell r="U81">
            <v>12.080622297192351</v>
          </cell>
          <cell r="V81">
            <v>34.649416976507993</v>
          </cell>
          <cell r="W81">
            <v>0.14240793679999975</v>
          </cell>
          <cell r="X81">
            <v>6.5173507999999547E-2</v>
          </cell>
          <cell r="Y81">
            <v>12.096158667126371</v>
          </cell>
          <cell r="Z81">
            <v>34.693360466649466</v>
          </cell>
          <cell r="AA81">
            <v>0.2159158699999999</v>
          </cell>
          <cell r="AB81">
            <v>0.12090355200000014</v>
          </cell>
          <cell r="AC81">
            <v>12.107464058175756</v>
          </cell>
          <cell r="AD81">
            <v>34.725336941349411</v>
          </cell>
          <cell r="AE81">
            <v>0.30978598699999971</v>
          </cell>
          <cell r="AF81">
            <v>0.1769365400000007</v>
          </cell>
          <cell r="AG81">
            <v>12.1205771790885</v>
          </cell>
          <cell r="AH81">
            <v>34.762426448229093</v>
          </cell>
          <cell r="AI81">
            <v>0.42901829899999977</v>
          </cell>
          <cell r="AJ81">
            <v>0.23250366400000022</v>
          </cell>
          <cell r="AK81">
            <v>12.13586816415347</v>
          </cell>
          <cell r="AL81">
            <v>34.80567588515094</v>
          </cell>
          <cell r="AM81">
            <v>0.57236005700000003</v>
          </cell>
          <cell r="AN81">
            <v>0.28835031200000127</v>
          </cell>
          <cell r="AO81">
            <v>12.153292630793402</v>
          </cell>
          <cell r="AP81">
            <v>34.854959719229562</v>
          </cell>
          <cell r="AQ81">
            <v>0.73357453299999986</v>
          </cell>
          <cell r="AR81">
            <v>0.34400517200000014</v>
          </cell>
          <cell r="AS81">
            <v>12.172263777690155</v>
          </cell>
          <cell r="AT81">
            <v>34.908618225699882</v>
          </cell>
          <cell r="AU81">
            <v>12.087999999999999</v>
          </cell>
          <cell r="AV81">
            <v>35.046999999999997</v>
          </cell>
          <cell r="AW81">
            <v>0.92068707099999991</v>
          </cell>
          <cell r="AX81">
            <v>0.39940123600000099</v>
          </cell>
          <cell r="AY81">
            <v>12.203477778697049</v>
          </cell>
          <cell r="AZ81">
            <v>35.373620481572168</v>
          </cell>
          <cell r="BA81">
            <v>2.1425271148999996</v>
          </cell>
          <cell r="BB81">
            <v>0.66584884799999955</v>
          </cell>
          <cell r="BC81">
            <v>12.333669184570603</v>
          </cell>
          <cell r="BD81">
            <v>35.741857385353775</v>
          </cell>
          <cell r="BE81">
            <v>12.11</v>
          </cell>
          <cell r="BF81">
            <v>35.774999999999999</v>
          </cell>
          <cell r="BG81">
            <v>3.52992400148</v>
          </cell>
          <cell r="BH81">
            <v>0.71864520799999987</v>
          </cell>
          <cell r="BI81">
            <v>12.481653420721823</v>
          </cell>
          <cell r="BJ81">
            <v>36.826194616174313</v>
          </cell>
          <cell r="BK81">
            <v>4.7664792728369001</v>
          </cell>
          <cell r="BL81">
            <v>0.71864520799999987</v>
          </cell>
          <cell r="BM81">
            <v>12.58982395387118</v>
          </cell>
          <cell r="BN81">
            <v>37.132147086232209</v>
          </cell>
          <cell r="BO81">
            <v>12.112</v>
          </cell>
          <cell r="BP81">
            <v>35.783000000000001</v>
          </cell>
          <cell r="BQ81">
            <v>5.7226019596106994</v>
          </cell>
          <cell r="BR81">
            <v>0.71864520800000342</v>
          </cell>
          <cell r="BS81">
            <v>12.675462997899539</v>
          </cell>
          <cell r="BT81">
            <v>37.376714027049864</v>
          </cell>
        </row>
        <row r="82">
          <cell r="B82" t="str">
            <v>Alderley &amp; Chelford</v>
          </cell>
          <cell r="C82" t="str">
            <v>CHELFORD</v>
          </cell>
          <cell r="D82">
            <v>11</v>
          </cell>
          <cell r="E82">
            <v>33.405000000000001</v>
          </cell>
          <cell r="F82">
            <v>13.1</v>
          </cell>
          <cell r="G82">
            <v>0.32683392157371627</v>
          </cell>
          <cell r="H82">
            <v>0.39771150852914144</v>
          </cell>
          <cell r="I82">
            <v>5.2089999999999996</v>
          </cell>
          <cell r="J82">
            <v>10.914999999999999</v>
          </cell>
          <cell r="K82">
            <v>1.7558890999999965E-2</v>
          </cell>
          <cell r="L82">
            <v>1.8892319999999074E-3</v>
          </cell>
          <cell r="M82">
            <v>5.2100207617317524</v>
          </cell>
          <cell r="N82">
            <v>10.917887150169992</v>
          </cell>
          <cell r="O82">
            <v>4.214646199999994E-2</v>
          </cell>
          <cell r="P82">
            <v>3.6399279999983492E-3</v>
          </cell>
          <cell r="Q82">
            <v>5.2114031622356105</v>
          </cell>
          <cell r="R82">
            <v>10.921797169252367</v>
          </cell>
          <cell r="S82">
            <v>1.7558890999999965E-2</v>
          </cell>
          <cell r="T82">
            <v>5.3563319999945236E-3</v>
          </cell>
          <cell r="U82">
            <v>5.210202737287962</v>
          </cell>
          <cell r="V82">
            <v>10.918401854769217</v>
          </cell>
          <cell r="W82">
            <v>0.12111490799999991</v>
          </cell>
          <cell r="X82">
            <v>7.4685300000002286E-2</v>
          </cell>
          <cell r="Y82">
            <v>5.2192768457087437</v>
          </cell>
          <cell r="Z82">
            <v>10.944067309159443</v>
          </cell>
          <cell r="AA82">
            <v>0.18387467899999987</v>
          </cell>
          <cell r="AB82">
            <v>0.14400062400000024</v>
          </cell>
          <cell r="AC82">
            <v>5.2262089904043343</v>
          </cell>
          <cell r="AD82">
            <v>10.963674375249116</v>
          </cell>
          <cell r="AE82">
            <v>0.26255053299999986</v>
          </cell>
          <cell r="AF82">
            <v>0.21351067199999818</v>
          </cell>
          <cell r="AG82">
            <v>5.2339867331688623</v>
          </cell>
          <cell r="AH82">
            <v>10.985673153853606</v>
          </cell>
          <cell r="AI82">
            <v>0.35971562299999993</v>
          </cell>
          <cell r="AJ82">
            <v>0.28275274399999972</v>
          </cell>
          <cell r="AK82">
            <v>5.2427208440575699</v>
          </cell>
          <cell r="AL82">
            <v>11.010376950001767</v>
          </cell>
          <cell r="AM82">
            <v>0.47417685099999984</v>
          </cell>
          <cell r="AN82">
            <v>0.35217399200000088</v>
          </cell>
          <cell r="AO82">
            <v>5.2523721710591929</v>
          </cell>
          <cell r="AP82">
            <v>11.037675025082953</v>
          </cell>
          <cell r="AQ82">
            <v>0.60139550099999994</v>
          </cell>
          <cell r="AR82">
            <v>0.42148955200000415</v>
          </cell>
          <cell r="AS82">
            <v>5.2626875418817809</v>
          </cell>
          <cell r="AT82">
            <v>11.066851299719378</v>
          </cell>
          <cell r="AU82">
            <v>5.2089999999999996</v>
          </cell>
          <cell r="AV82">
            <v>10.917</v>
          </cell>
          <cell r="AW82">
            <v>0.73863894399999996</v>
          </cell>
          <cell r="AX82">
            <v>0.49065503199999938</v>
          </cell>
          <cell r="AY82">
            <v>5.2735212007233434</v>
          </cell>
          <cell r="AZ82">
            <v>11.099493514247099</v>
          </cell>
          <cell r="BA82">
            <v>1.6069664719999999</v>
          </cell>
          <cell r="BB82">
            <v>0.65953156799999846</v>
          </cell>
          <cell r="BC82">
            <v>5.3279602957737957</v>
          </cell>
          <cell r="BD82">
            <v>11.253470527334434</v>
          </cell>
          <cell r="BE82">
            <v>5.21</v>
          </cell>
          <cell r="BF82">
            <v>10.93</v>
          </cell>
          <cell r="BG82">
            <v>2.6613511683</v>
          </cell>
          <cell r="BH82">
            <v>-0.69749993600000693</v>
          </cell>
          <cell r="BI82">
            <v>5.3130754579651613</v>
          </cell>
          <cell r="BJ82">
            <v>11.221541421204298</v>
          </cell>
          <cell r="BK82">
            <v>3.6654139977739999</v>
          </cell>
          <cell r="BL82">
            <v>-7.5071447919999983</v>
          </cell>
          <cell r="BM82">
            <v>5.0083614265272312</v>
          </cell>
          <cell r="BN82">
            <v>10.359679989394493</v>
          </cell>
          <cell r="BO82">
            <v>5.21</v>
          </cell>
          <cell r="BP82">
            <v>10.922000000000001</v>
          </cell>
          <cell r="BQ82">
            <v>4.4785111011299996</v>
          </cell>
          <cell r="BR82">
            <v>-18.159118604000003</v>
          </cell>
          <cell r="BS82">
            <v>4.4919543250491261</v>
          </cell>
          <cell r="BT82">
            <v>8.8910601361622632</v>
          </cell>
        </row>
        <row r="83">
          <cell r="B83" t="str">
            <v>Chester Rd T11 &amp; T12</v>
          </cell>
          <cell r="C83" t="str">
            <v>CHESTER RD T11 &amp; T12</v>
          </cell>
          <cell r="D83">
            <v>6.6</v>
          </cell>
          <cell r="E83">
            <v>50</v>
          </cell>
          <cell r="F83">
            <v>20</v>
          </cell>
          <cell r="G83">
            <v>0.78760585848135722</v>
          </cell>
          <cell r="H83">
            <v>0.67732285588439856</v>
          </cell>
          <cell r="I83">
            <v>13.545999999999999</v>
          </cell>
          <cell r="J83">
            <v>39.378999999999998</v>
          </cell>
          <cell r="K83">
            <v>3.6949689999999924E-3</v>
          </cell>
          <cell r="L83">
            <v>1.5305880000000549E-3</v>
          </cell>
          <cell r="M83">
            <v>13.546457117687972</v>
          </cell>
          <cell r="N83">
            <v>39.380292924067859</v>
          </cell>
          <cell r="O83">
            <v>8.7507129999999655E-3</v>
          </cell>
          <cell r="P83">
            <v>2.8957720000000187E-3</v>
          </cell>
          <cell r="Q83">
            <v>13.547018803219675</v>
          </cell>
          <cell r="R83">
            <v>39.38188161066131</v>
          </cell>
          <cell r="S83">
            <v>3.6949689999999924E-3</v>
          </cell>
          <cell r="T83">
            <v>4.1947039999999935E-3</v>
          </cell>
          <cell r="U83">
            <v>13.546690167398539</v>
          </cell>
          <cell r="V83">
            <v>39.380952088190647</v>
          </cell>
          <cell r="W83">
            <v>2.3845337800000005E-2</v>
          </cell>
          <cell r="X83">
            <v>2.9792315999999985E-2</v>
          </cell>
          <cell r="Y83">
            <v>13.550692077857596</v>
          </cell>
          <cell r="Z83">
            <v>39.392271200283844</v>
          </cell>
          <cell r="AA83">
            <v>3.5278831400000016E-2</v>
          </cell>
          <cell r="AB83">
            <v>5.5352996000000099E-2</v>
          </cell>
          <cell r="AC83">
            <v>13.553928228779778</v>
          </cell>
          <cell r="AD83">
            <v>39.401424417331917</v>
          </cell>
          <cell r="AE83">
            <v>4.9490318999999977E-2</v>
          </cell>
          <cell r="AF83">
            <v>8.1025967999999948E-2</v>
          </cell>
          <cell r="AG83">
            <v>13.557417214156526</v>
          </cell>
          <cell r="AH83">
            <v>39.411292758209356</v>
          </cell>
          <cell r="AI83">
            <v>6.705993399999996E-2</v>
          </cell>
          <cell r="AJ83">
            <v>0.10649550400000007</v>
          </cell>
          <cell r="AK83">
            <v>13.561182163461911</v>
          </cell>
          <cell r="AL83">
            <v>39.421941642947999</v>
          </cell>
          <cell r="AM83">
            <v>8.7753008999999993E-2</v>
          </cell>
          <cell r="AN83">
            <v>0.13206868400000027</v>
          </cell>
          <cell r="AO83">
            <v>13.565229411155647</v>
          </cell>
          <cell r="AP83">
            <v>39.433388988105527</v>
          </cell>
          <cell r="AQ83">
            <v>0.11073128799999998</v>
          </cell>
          <cell r="AR83">
            <v>0.15755319600000006</v>
          </cell>
          <cell r="AS83">
            <v>13.569468805917696</v>
          </cell>
          <cell r="AT83">
            <v>39.445379807243015</v>
          </cell>
          <cell r="AU83">
            <v>13.557</v>
          </cell>
          <cell r="AV83">
            <v>39.779000000000003</v>
          </cell>
          <cell r="AW83">
            <v>0.13713638699999997</v>
          </cell>
          <cell r="AX83">
            <v>0.18292532000000006</v>
          </cell>
          <cell r="AY83">
            <v>13.584998138286931</v>
          </cell>
          <cell r="AZ83">
            <v>39.858190693773153</v>
          </cell>
          <cell r="BA83">
            <v>0.30792581129999996</v>
          </cell>
          <cell r="BB83">
            <v>0.30547744399999988</v>
          </cell>
          <cell r="BC83">
            <v>13.610658868874129</v>
          </cell>
          <cell r="BD83">
            <v>39.930770200206787</v>
          </cell>
          <cell r="BE83">
            <v>13.561999999999999</v>
          </cell>
          <cell r="BF83">
            <v>39.918999999999997</v>
          </cell>
          <cell r="BG83">
            <v>0.50561394907399992</v>
          </cell>
          <cell r="BH83">
            <v>0.3297891679999998</v>
          </cell>
          <cell r="BI83">
            <v>13.635078820382503</v>
          </cell>
          <cell r="BJ83">
            <v>40.125698117814323</v>
          </cell>
          <cell r="BK83">
            <v>0.69477855410470002</v>
          </cell>
          <cell r="BL83">
            <v>0.3297891679999998</v>
          </cell>
          <cell r="BM83">
            <v>13.651626431842447</v>
          </cell>
          <cell r="BN83">
            <v>40.17250183091739</v>
          </cell>
          <cell r="BO83">
            <v>13.489000000000001</v>
          </cell>
          <cell r="BP83">
            <v>40.063000000000002</v>
          </cell>
          <cell r="BQ83">
            <v>0.85646978611540003</v>
          </cell>
          <cell r="BR83">
            <v>0.32978916800000024</v>
          </cell>
          <cell r="BS83">
            <v>13.592770746437445</v>
          </cell>
          <cell r="BT83">
            <v>40.35650799397883</v>
          </cell>
        </row>
        <row r="84">
          <cell r="B84" t="str">
            <v>Chester Rd T13</v>
          </cell>
          <cell r="C84" t="str">
            <v>CHESTER RD T13</v>
          </cell>
          <cell r="D84">
            <v>6.6</v>
          </cell>
          <cell r="E84">
            <v>50</v>
          </cell>
          <cell r="F84">
            <v>20</v>
          </cell>
          <cell r="G84">
            <v>0.41059389302186128</v>
          </cell>
          <cell r="H84">
            <v>0.34641227981246159</v>
          </cell>
          <cell r="I84">
            <v>6.9279999999999999</v>
          </cell>
          <cell r="J84">
            <v>20.529</v>
          </cell>
          <cell r="K84">
            <v>2.5199350000000009E-3</v>
          </cell>
          <cell r="L84">
            <v>2.8760719999998408E-4</v>
          </cell>
          <cell r="M84">
            <v>6.9282455962492318</v>
          </cell>
          <cell r="N84">
            <v>20.529694651093063</v>
          </cell>
          <cell r="O84">
            <v>5.899808999999992E-3</v>
          </cell>
          <cell r="P84">
            <v>5.5217519999994913E-4</v>
          </cell>
          <cell r="Q84">
            <v>6.928564402244648</v>
          </cell>
          <cell r="R84">
            <v>20.530596370618031</v>
          </cell>
          <cell r="S84">
            <v>2.5199350000000009E-3</v>
          </cell>
          <cell r="T84">
            <v>8.1038719999992903E-4</v>
          </cell>
          <cell r="U84">
            <v>6.9282913276391902</v>
          </cell>
          <cell r="V84">
            <v>20.529823998996875</v>
          </cell>
          <cell r="W84">
            <v>1.570542229999998E-2</v>
          </cell>
          <cell r="X84">
            <v>2.2661971199999686E-2</v>
          </cell>
          <cell r="Y84">
            <v>6.9313562765098986</v>
          </cell>
          <cell r="Z84">
            <v>20.538492983518744</v>
          </cell>
          <cell r="AA84">
            <v>2.2930359399999989E-2</v>
          </cell>
          <cell r="AB84">
            <v>4.4511003199999899E-2</v>
          </cell>
          <cell r="AC84">
            <v>6.9338995892199433</v>
          </cell>
          <cell r="AD84">
            <v>20.545686558174548</v>
          </cell>
          <cell r="AE84">
            <v>3.1770442400000001E-2</v>
          </cell>
          <cell r="AF84">
            <v>6.6388203199999829E-2</v>
          </cell>
          <cell r="AG84">
            <v>6.9365866546152191</v>
          </cell>
          <cell r="AH84">
            <v>20.553286726824513</v>
          </cell>
          <cell r="AI84">
            <v>4.252336050000001E-2</v>
          </cell>
          <cell r="AJ84">
            <v>8.8226375199999874E-2</v>
          </cell>
          <cell r="AK84">
            <v>6.9394376356216467</v>
          </cell>
          <cell r="AL84">
            <v>20.56135051883523</v>
          </cell>
          <cell r="AM84">
            <v>5.5025086999999986E-2</v>
          </cell>
          <cell r="AN84">
            <v>0.11009039119999997</v>
          </cell>
          <cell r="AO84">
            <v>6.9424438584524459</v>
          </cell>
          <cell r="AP84">
            <v>20.569853401032894</v>
          </cell>
          <cell r="AQ84">
            <v>6.8793307699999987E-2</v>
          </cell>
          <cell r="AR84">
            <v>0.13193861519999994</v>
          </cell>
          <cell r="AS84">
            <v>6.945559489351707</v>
          </cell>
          <cell r="AT84">
            <v>20.578665735979058</v>
          </cell>
          <cell r="AU84">
            <v>6.9290000000000003</v>
          </cell>
          <cell r="AV84">
            <v>20.56</v>
          </cell>
          <cell r="AW84">
            <v>8.4547327399999997E-2</v>
          </cell>
          <cell r="AX84">
            <v>0.1537649472</v>
          </cell>
          <cell r="AY84">
            <v>6.9498469175593192</v>
          </cell>
          <cell r="AZ84">
            <v>20.618963987092123</v>
          </cell>
          <cell r="BA84">
            <v>0.18581545299999996</v>
          </cell>
          <cell r="BB84">
            <v>0.26194137920000016</v>
          </cell>
          <cell r="BC84">
            <v>6.9681685647882068</v>
          </cell>
          <cell r="BD84">
            <v>20.67078543108434</v>
          </cell>
          <cell r="BE84">
            <v>6.9340000000000002</v>
          </cell>
          <cell r="BF84">
            <v>20.742000000000001</v>
          </cell>
          <cell r="BG84">
            <v>0.30440031665999995</v>
          </cell>
          <cell r="BH84">
            <v>0.28148431119999995</v>
          </cell>
          <cell r="BI84">
            <v>6.9852516132740963</v>
          </cell>
          <cell r="BJ84">
            <v>20.886961453171455</v>
          </cell>
          <cell r="BK84">
            <v>0.42295539008120003</v>
          </cell>
          <cell r="BL84">
            <v>6.0848147199999869E-2</v>
          </cell>
          <cell r="BM84">
            <v>6.9763218337097266</v>
          </cell>
          <cell r="BN84">
            <v>20.861704222433588</v>
          </cell>
          <cell r="BO84">
            <v>6.9390000000000001</v>
          </cell>
          <cell r="BP84">
            <v>20.908000000000001</v>
          </cell>
          <cell r="BQ84">
            <v>0.53004128249110005</v>
          </cell>
          <cell r="BR84">
            <v>-0.52957577680000012</v>
          </cell>
          <cell r="BS84">
            <v>6.9390407211872827</v>
          </cell>
          <cell r="BT84">
            <v>20.908115176910663</v>
          </cell>
        </row>
        <row r="85">
          <cell r="B85" t="str">
            <v>Chorley South</v>
          </cell>
          <cell r="C85" t="str">
            <v>CHORLEY SOUTH</v>
          </cell>
          <cell r="D85">
            <v>11</v>
          </cell>
          <cell r="E85">
            <v>62.5</v>
          </cell>
          <cell r="F85">
            <v>25</v>
          </cell>
          <cell r="G85">
            <v>0.369069101339144</v>
          </cell>
          <cell r="H85">
            <v>0.31716229073530788</v>
          </cell>
          <cell r="I85">
            <v>7.9269999999999996</v>
          </cell>
          <cell r="J85">
            <v>23.061</v>
          </cell>
          <cell r="K85">
            <v>3.6139434999999942E-2</v>
          </cell>
          <cell r="L85">
            <v>3.0567919999997528E-3</v>
          </cell>
          <cell r="M85">
            <v>7.9290572683826968</v>
          </cell>
          <cell r="N85">
            <v>23.066818833696502</v>
          </cell>
          <cell r="O85">
            <v>8.7565563999999929E-2</v>
          </cell>
          <cell r="P85">
            <v>5.9376359999996353E-3</v>
          </cell>
          <cell r="Q85">
            <v>7.9319076452445536</v>
          </cell>
          <cell r="R85">
            <v>23.074880916928329</v>
          </cell>
          <cell r="S85">
            <v>3.6139434999999942E-2</v>
          </cell>
          <cell r="T85">
            <v>8.8018359999999518E-3</v>
          </cell>
          <cell r="U85">
            <v>7.9293588049917787</v>
          </cell>
          <cell r="V85">
            <v>23.067671708020736</v>
          </cell>
          <cell r="W85">
            <v>0.25001584500000007</v>
          </cell>
          <cell r="X85">
            <v>7.352697200000069E-2</v>
          </cell>
          <cell r="Y85">
            <v>7.9439815938626648</v>
          </cell>
          <cell r="Z85">
            <v>23.109031200702585</v>
          </cell>
          <cell r="AA85">
            <v>0.37918801999999996</v>
          </cell>
          <cell r="AB85">
            <v>0.13826130800000147</v>
          </cell>
          <cell r="AC85">
            <v>7.9541590462557084</v>
          </cell>
          <cell r="AD85">
            <v>23.137817383111884</v>
          </cell>
          <cell r="AE85">
            <v>0.54372313999999999</v>
          </cell>
          <cell r="AF85">
            <v>0.20336415600000013</v>
          </cell>
          <cell r="AG85">
            <v>7.9662119137685226</v>
          </cell>
          <cell r="AH85">
            <v>23.171908040516097</v>
          </cell>
          <cell r="AI85">
            <v>0.75194137499999991</v>
          </cell>
          <cell r="AJ85">
            <v>0.26802950000000081</v>
          </cell>
          <cell r="AK85">
            <v>7.9805345872042563</v>
          </cell>
          <cell r="AL85">
            <v>23.21241867856061</v>
          </cell>
          <cell r="AM85">
            <v>1.001636585</v>
          </cell>
          <cell r="AN85">
            <v>0.33303260400000134</v>
          </cell>
          <cell r="AO85">
            <v>7.9970519650498408</v>
          </cell>
          <cell r="AP85">
            <v>23.259136878088743</v>
          </cell>
          <cell r="AQ85">
            <v>1.2820545609999998</v>
          </cell>
          <cell r="AR85">
            <v>0.39786879200000058</v>
          </cell>
          <cell r="AS85">
            <v>8.015173109097498</v>
          </cell>
          <cell r="AT85">
            <v>23.310391213444571</v>
          </cell>
          <cell r="AU85">
            <v>7.9139999999999997</v>
          </cell>
          <cell r="AV85">
            <v>23.414999999999999</v>
          </cell>
          <cell r="AW85">
            <v>1.6041109630000001</v>
          </cell>
          <cell r="AX85">
            <v>0.46245344000000088</v>
          </cell>
          <cell r="AY85">
            <v>8.0224665013063401</v>
          </cell>
          <cell r="AZ85">
            <v>23.721789594421171</v>
          </cell>
          <cell r="BA85">
            <v>3.6972483019999998</v>
          </cell>
          <cell r="BB85">
            <v>0.7740204160000026</v>
          </cell>
          <cell r="BC85">
            <v>8.1486807452687682</v>
          </cell>
          <cell r="BD85">
            <v>24.078777385573837</v>
          </cell>
          <cell r="BE85">
            <v>7.9409999999999998</v>
          </cell>
          <cell r="BF85">
            <v>24.212</v>
          </cell>
          <cell r="BG85">
            <v>6.0890580302000004</v>
          </cell>
          <cell r="BH85">
            <v>0.83579760000000292</v>
          </cell>
          <cell r="BI85">
            <v>8.3044606601995703</v>
          </cell>
          <cell r="BJ85">
            <v>25.240021990086621</v>
          </cell>
          <cell r="BK85">
            <v>8.2279666352229999</v>
          </cell>
          <cell r="BL85">
            <v>0.83579760000000292</v>
          </cell>
          <cell r="BM85">
            <v>8.4167242473706629</v>
          </cell>
          <cell r="BN85">
            <v>25.557551365162652</v>
          </cell>
          <cell r="BO85">
            <v>7.9459999999999997</v>
          </cell>
          <cell r="BP85">
            <v>24.382000000000001</v>
          </cell>
          <cell r="BQ85">
            <v>9.8793791942600002</v>
          </cell>
          <cell r="BR85">
            <v>0.83579759999999581</v>
          </cell>
          <cell r="BS85">
            <v>8.508400927870948</v>
          </cell>
          <cell r="BT85">
            <v>25.972710039372618</v>
          </cell>
        </row>
        <row r="86">
          <cell r="B86" t="str">
            <v>Chorlton</v>
          </cell>
          <cell r="C86" t="str">
            <v>CHORLTON</v>
          </cell>
          <cell r="D86">
            <v>6.6</v>
          </cell>
          <cell r="E86">
            <v>54.75</v>
          </cell>
          <cell r="F86">
            <v>21.9</v>
          </cell>
          <cell r="G86">
            <v>0.42859025799407363</v>
          </cell>
          <cell r="H86">
            <v>0.37143955056925704</v>
          </cell>
          <cell r="I86">
            <v>8.1329999999999991</v>
          </cell>
          <cell r="J86">
            <v>23.460999999999999</v>
          </cell>
          <cell r="K86">
            <v>1.4139443000000029E-2</v>
          </cell>
          <cell r="L86">
            <v>3.30687999999979E-3</v>
          </cell>
          <cell r="M86">
            <v>8.1345261574667287</v>
          </cell>
          <cell r="N86">
            <v>23.465316625175532</v>
          </cell>
          <cell r="O86">
            <v>3.4389022000000047E-2</v>
          </cell>
          <cell r="P86">
            <v>6.2611839999999752E-3</v>
          </cell>
          <cell r="Q86">
            <v>8.1365559708146531</v>
          </cell>
          <cell r="R86">
            <v>23.47105780430697</v>
          </cell>
          <cell r="S86">
            <v>1.4139443000000029E-2</v>
          </cell>
          <cell r="T86">
            <v>9.075655999999821E-3</v>
          </cell>
          <cell r="U86">
            <v>8.1350307944934706</v>
          </cell>
          <cell r="V86">
            <v>23.466743954230118</v>
          </cell>
          <cell r="W86">
            <v>9.8433326300000012E-2</v>
          </cell>
          <cell r="X86">
            <v>4.5157711999999961E-2</v>
          </cell>
          <cell r="Y86">
            <v>8.1455609582751087</v>
          </cell>
          <cell r="Z86">
            <v>23.496527755098125</v>
          </cell>
          <cell r="AA86">
            <v>0.14954815879999994</v>
          </cell>
          <cell r="AB86">
            <v>8.1161927999999328E-2</v>
          </cell>
          <cell r="AC86">
            <v>8.153181898593747</v>
          </cell>
          <cell r="AD86">
            <v>23.518083029411436</v>
          </cell>
          <cell r="AE86">
            <v>0.21497117200000004</v>
          </cell>
          <cell r="AF86">
            <v>0.11740982400000011</v>
          </cell>
          <cell r="AG86">
            <v>8.1620757965930473</v>
          </cell>
          <cell r="AH86">
            <v>23.543238771757377</v>
          </cell>
          <cell r="AI86">
            <v>0.29826118899999987</v>
          </cell>
          <cell r="AJ86">
            <v>0.15321948799999952</v>
          </cell>
          <cell r="AK86">
            <v>8.172494316727251</v>
          </cell>
          <cell r="AL86">
            <v>23.572706796704676</v>
          </cell>
          <cell r="AM86">
            <v>0.39856061599999992</v>
          </cell>
          <cell r="AN86">
            <v>0.18925397599999982</v>
          </cell>
          <cell r="AO86">
            <v>8.1844204413522395</v>
          </cell>
          <cell r="AP86">
            <v>23.606438971087098</v>
          </cell>
          <cell r="AQ86">
            <v>0.51148092199999995</v>
          </cell>
          <cell r="AR86">
            <v>0.22509875200000051</v>
          </cell>
          <cell r="AS86">
            <v>8.1974340110702268</v>
          </cell>
          <cell r="AT86">
            <v>23.64324690466723</v>
          </cell>
          <cell r="AU86">
            <v>8.1419999999999995</v>
          </cell>
          <cell r="AV86">
            <v>23.817</v>
          </cell>
          <cell r="AW86">
            <v>0.64277437699999995</v>
          </cell>
          <cell r="AX86">
            <v>0.26070230800000038</v>
          </cell>
          <cell r="AY86">
            <v>8.221033713225955</v>
          </cell>
          <cell r="AZ86">
            <v>24.040541098257702</v>
          </cell>
          <cell r="BA86">
            <v>1.5014171653999999</v>
          </cell>
          <cell r="BB86">
            <v>0.42933258799999985</v>
          </cell>
          <cell r="BC86">
            <v>8.3108968014944384</v>
          </cell>
          <cell r="BD86">
            <v>24.294712294629743</v>
          </cell>
          <cell r="BE86">
            <v>8.1300000000000008</v>
          </cell>
          <cell r="BF86">
            <v>24.215</v>
          </cell>
          <cell r="BG86">
            <v>2.4752336056669999</v>
          </cell>
          <cell r="BH86">
            <v>0.4626251360000011</v>
          </cell>
          <cell r="BI86">
            <v>8.386995990203415</v>
          </cell>
          <cell r="BJ86">
            <v>24.941894429642346</v>
          </cell>
          <cell r="BK86">
            <v>3.34000972227948</v>
          </cell>
          <cell r="BL86">
            <v>0.46262513599999933</v>
          </cell>
          <cell r="BM86">
            <v>8.4626442816753809</v>
          </cell>
          <cell r="BN86">
            <v>25.15586010918236</v>
          </cell>
          <cell r="BO86">
            <v>8.1310000000000002</v>
          </cell>
          <cell r="BP86">
            <v>24.219000000000001</v>
          </cell>
          <cell r="BQ86">
            <v>4.0051814762087696</v>
          </cell>
          <cell r="BR86">
            <v>0.4626251360000011</v>
          </cell>
          <cell r="BS86">
            <v>8.5218317197342319</v>
          </cell>
          <cell r="BT86">
            <v>25.324439037307499</v>
          </cell>
        </row>
        <row r="87">
          <cell r="B87" t="str">
            <v>Church</v>
          </cell>
          <cell r="C87" t="str">
            <v>CHURCH</v>
          </cell>
          <cell r="D87">
            <v>6.6</v>
          </cell>
          <cell r="E87">
            <v>62.5</v>
          </cell>
          <cell r="F87">
            <v>25</v>
          </cell>
          <cell r="G87">
            <v>0.36040455232877877</v>
          </cell>
          <cell r="H87">
            <v>0.31224645013505831</v>
          </cell>
          <cell r="I87">
            <v>7.8049999999999997</v>
          </cell>
          <cell r="J87">
            <v>22.521999999999998</v>
          </cell>
          <cell r="K87">
            <v>9.3307649999999631E-3</v>
          </cell>
          <cell r="L87">
            <v>3.9441440000003158E-3</v>
          </cell>
          <cell r="M87">
            <v>7.8061612533764571</v>
          </cell>
          <cell r="N87">
            <v>22.525284520548674</v>
          </cell>
          <cell r="O87">
            <v>2.2356519999999935E-2</v>
          </cell>
          <cell r="P87">
            <v>7.4493640000001804E-3</v>
          </cell>
          <cell r="Q87">
            <v>7.8076073386592171</v>
          </cell>
          <cell r="R87">
            <v>22.529374667387128</v>
          </cell>
          <cell r="S87">
            <v>9.3307649999999631E-3</v>
          </cell>
          <cell r="T87">
            <v>1.0774572000000315E-2</v>
          </cell>
          <cell r="U87">
            <v>7.8067587608680453</v>
          </cell>
          <cell r="V87">
            <v>22.526974526945121</v>
          </cell>
          <cell r="W87">
            <v>6.239989099999993E-2</v>
          </cell>
          <cell r="X87">
            <v>3.5375868000000255E-2</v>
          </cell>
          <cell r="Y87">
            <v>7.8135531607240711</v>
          </cell>
          <cell r="Z87">
            <v>22.546191991794274</v>
          </cell>
          <cell r="AA87">
            <v>9.3527037999999951E-2</v>
          </cell>
          <cell r="AB87">
            <v>5.9875728000000183E-2</v>
          </cell>
          <cell r="AC87">
            <v>7.8184192618552322</v>
          </cell>
          <cell r="AD87">
            <v>22.559955404225409</v>
          </cell>
          <cell r="AE87">
            <v>0.13273992899999992</v>
          </cell>
          <cell r="AF87">
            <v>8.4652792000000199E-2</v>
          </cell>
          <cell r="AG87">
            <v>7.8240169312104868</v>
          </cell>
          <cell r="AH87">
            <v>22.575788004065174</v>
          </cell>
          <cell r="AI87">
            <v>0.18185929299999992</v>
          </cell>
          <cell r="AJ87">
            <v>0.10890987600000046</v>
          </cell>
          <cell r="AK87">
            <v>7.8304357057566953</v>
          </cell>
          <cell r="AL87">
            <v>22.593943040099301</v>
          </cell>
          <cell r="AM87">
            <v>0.24030974400000005</v>
          </cell>
          <cell r="AN87">
            <v>0.13342277200000008</v>
          </cell>
          <cell r="AO87">
            <v>7.8376931164723507</v>
          </cell>
          <cell r="AP87">
            <v>22.614470097422881</v>
          </cell>
          <cell r="AQ87">
            <v>0.30563534499999989</v>
          </cell>
          <cell r="AR87">
            <v>0.15770713600000019</v>
          </cell>
          <cell r="AS87">
            <v>7.8455319554745966</v>
          </cell>
          <cell r="AT87">
            <v>22.636641682283354</v>
          </cell>
          <cell r="AU87">
            <v>7.8090000000000002</v>
          </cell>
          <cell r="AV87">
            <v>22.707999999999998</v>
          </cell>
          <cell r="AW87">
            <v>0.3805429079999999</v>
          </cell>
          <cell r="AX87">
            <v>0.18170476400000024</v>
          </cell>
          <cell r="AY87">
            <v>7.8581839158758244</v>
          </cell>
          <cell r="AZ87">
            <v>22.847113121764416</v>
          </cell>
          <cell r="BA87">
            <v>0.86484218899999998</v>
          </cell>
          <cell r="BB87">
            <v>0.2907979199999986</v>
          </cell>
          <cell r="BC87">
            <v>7.9100922921238608</v>
          </cell>
          <cell r="BD87">
            <v>22.99393218114589</v>
          </cell>
          <cell r="BE87">
            <v>7.8159999999999998</v>
          </cell>
          <cell r="BF87">
            <v>22.898</v>
          </cell>
          <cell r="BG87">
            <v>1.4187859116399999</v>
          </cell>
          <cell r="BH87">
            <v>0.31211603599999926</v>
          </cell>
          <cell r="BI87">
            <v>7.9674146523349698</v>
          </cell>
          <cell r="BJ87">
            <v>23.326265309748244</v>
          </cell>
          <cell r="BK87">
            <v>1.9228443195589</v>
          </cell>
          <cell r="BL87">
            <v>0.31211603599999838</v>
          </cell>
          <cell r="BM87">
            <v>8.0115083277136474</v>
          </cell>
          <cell r="BN87">
            <v>23.450981057219046</v>
          </cell>
          <cell r="BO87">
            <v>7.819</v>
          </cell>
          <cell r="BP87">
            <v>22.914999999999999</v>
          </cell>
          <cell r="BQ87">
            <v>2.3236443466110002</v>
          </cell>
          <cell r="BR87">
            <v>0.31211603599999926</v>
          </cell>
          <cell r="BS87">
            <v>8.0495692373363354</v>
          </cell>
          <cell r="BT87">
            <v>23.567148285014131</v>
          </cell>
        </row>
        <row r="88">
          <cell r="B88" t="str">
            <v>Circle Sq</v>
          </cell>
          <cell r="C88" t="str">
            <v>CIRCLE SQUARE</v>
          </cell>
          <cell r="D88">
            <v>6.6</v>
          </cell>
          <cell r="E88">
            <v>62.5</v>
          </cell>
          <cell r="F88">
            <v>25</v>
          </cell>
          <cell r="G88" t="e">
            <v>#N/A</v>
          </cell>
          <cell r="H88" t="e">
            <v>#N/A</v>
          </cell>
          <cell r="I88" t="e">
            <v>#N/A</v>
          </cell>
          <cell r="J88" t="e">
            <v>#N/A</v>
          </cell>
          <cell r="K88">
            <v>0</v>
          </cell>
          <cell r="L88">
            <v>0</v>
          </cell>
          <cell r="M88" t="e">
            <v>#N/A</v>
          </cell>
          <cell r="N88" t="e">
            <v>#N/A</v>
          </cell>
          <cell r="O88">
            <v>0</v>
          </cell>
          <cell r="P88">
            <v>0</v>
          </cell>
          <cell r="Q88" t="e">
            <v>#N/A</v>
          </cell>
          <cell r="R88" t="e">
            <v>#N/A</v>
          </cell>
          <cell r="S88">
            <v>0</v>
          </cell>
          <cell r="T88">
            <v>0</v>
          </cell>
          <cell r="U88" t="e">
            <v>#N/A</v>
          </cell>
          <cell r="V88" t="e">
            <v>#N/A</v>
          </cell>
          <cell r="W88">
            <v>0</v>
          </cell>
          <cell r="X88">
            <v>0</v>
          </cell>
          <cell r="Y88" t="e">
            <v>#N/A</v>
          </cell>
          <cell r="Z88" t="e">
            <v>#N/A</v>
          </cell>
          <cell r="AA88">
            <v>0</v>
          </cell>
          <cell r="AB88">
            <v>0</v>
          </cell>
          <cell r="AC88" t="e">
            <v>#N/A</v>
          </cell>
          <cell r="AD88" t="e">
            <v>#N/A</v>
          </cell>
          <cell r="AE88">
            <v>0</v>
          </cell>
          <cell r="AF88">
            <v>0</v>
          </cell>
          <cell r="AG88" t="e">
            <v>#N/A</v>
          </cell>
          <cell r="AH88" t="e">
            <v>#N/A</v>
          </cell>
          <cell r="AI88">
            <v>0</v>
          </cell>
          <cell r="AJ88">
            <v>0</v>
          </cell>
          <cell r="AK88" t="e">
            <v>#N/A</v>
          </cell>
          <cell r="AL88" t="e">
            <v>#N/A</v>
          </cell>
          <cell r="AM88">
            <v>0</v>
          </cell>
          <cell r="AN88">
            <v>0</v>
          </cell>
          <cell r="AO88" t="e">
            <v>#N/A</v>
          </cell>
          <cell r="AP88" t="e">
            <v>#N/A</v>
          </cell>
          <cell r="AQ88">
            <v>0</v>
          </cell>
          <cell r="AR88">
            <v>0</v>
          </cell>
          <cell r="AS88" t="e">
            <v>#N/A</v>
          </cell>
          <cell r="AT88" t="e">
            <v>#N/A</v>
          </cell>
          <cell r="AU88" t="e">
            <v>#N/A</v>
          </cell>
          <cell r="AV88" t="e">
            <v>#N/A</v>
          </cell>
          <cell r="AW88">
            <v>0</v>
          </cell>
          <cell r="AX88">
            <v>0</v>
          </cell>
          <cell r="AY88" t="e">
            <v>#N/A</v>
          </cell>
          <cell r="AZ88" t="e">
            <v>#N/A</v>
          </cell>
          <cell r="BA88">
            <v>0</v>
          </cell>
          <cell r="BB88">
            <v>0</v>
          </cell>
          <cell r="BC88" t="e">
            <v>#N/A</v>
          </cell>
          <cell r="BD88" t="e">
            <v>#N/A</v>
          </cell>
          <cell r="BE88" t="e">
            <v>#N/A</v>
          </cell>
          <cell r="BF88" t="e">
            <v>#N/A</v>
          </cell>
          <cell r="BG88">
            <v>0</v>
          </cell>
          <cell r="BH88">
            <v>0</v>
          </cell>
          <cell r="BI88" t="e">
            <v>#N/A</v>
          </cell>
          <cell r="BJ88" t="e">
            <v>#N/A</v>
          </cell>
          <cell r="BK88">
            <v>0</v>
          </cell>
          <cell r="BL88">
            <v>0</v>
          </cell>
          <cell r="BM88" t="e">
            <v>#N/A</v>
          </cell>
          <cell r="BN88" t="e">
            <v>#N/A</v>
          </cell>
          <cell r="BO88" t="e">
            <v>#N/A</v>
          </cell>
          <cell r="BP88" t="e">
            <v>#N/A</v>
          </cell>
          <cell r="BQ88">
            <v>0</v>
          </cell>
          <cell r="BR88">
            <v>0</v>
          </cell>
          <cell r="BS88" t="e">
            <v>#N/A</v>
          </cell>
          <cell r="BT88" t="e">
            <v>#N/A</v>
          </cell>
        </row>
        <row r="89">
          <cell r="B89" t="str">
            <v>Clarendon Rd</v>
          </cell>
          <cell r="C89" t="str">
            <v>CLARENDON RD</v>
          </cell>
          <cell r="D89">
            <v>6.6</v>
          </cell>
          <cell r="E89">
            <v>54.75</v>
          </cell>
          <cell r="F89">
            <v>21.9</v>
          </cell>
          <cell r="G89">
            <v>0.89913047956290049</v>
          </cell>
          <cell r="H89">
            <v>0.70127706122912958</v>
          </cell>
          <cell r="I89">
            <v>15.355</v>
          </cell>
          <cell r="J89">
            <v>49.219000000000001</v>
          </cell>
          <cell r="K89">
            <v>3.0004864000000131E-2</v>
          </cell>
          <cell r="L89">
            <v>3.9198279999990149E-3</v>
          </cell>
          <cell r="M89">
            <v>15.357967640917936</v>
          </cell>
          <cell r="N89">
            <v>49.2273937560688</v>
          </cell>
          <cell r="O89">
            <v>7.2799201000000036E-2</v>
          </cell>
          <cell r="P89">
            <v>7.4640559999989975E-3</v>
          </cell>
          <cell r="Q89">
            <v>15.36202121409621</v>
          </cell>
          <cell r="R89">
            <v>49.23885899239837</v>
          </cell>
          <cell r="S89">
            <v>3.0004864000000131E-2</v>
          </cell>
          <cell r="T89">
            <v>1.0871547999999009E-2</v>
          </cell>
          <cell r="U89">
            <v>15.358575758707834</v>
          </cell>
          <cell r="V89">
            <v>49.229113772920783</v>
          </cell>
          <cell r="W89">
            <v>0.20820448100000011</v>
          </cell>
          <cell r="X89">
            <v>6.1087479999999417E-2</v>
          </cell>
          <cell r="Y89">
            <v>15.378556937299084</v>
          </cell>
          <cell r="Z89">
            <v>49.285629080432678</v>
          </cell>
          <cell r="AA89">
            <v>0.31607424800000006</v>
          </cell>
          <cell r="AB89">
            <v>0.11122876399999893</v>
          </cell>
          <cell r="AC89">
            <v>15.392379319546022</v>
          </cell>
          <cell r="AD89">
            <v>49.324724681308524</v>
          </cell>
          <cell r="AE89">
            <v>0.45368476000000002</v>
          </cell>
          <cell r="AF89">
            <v>0.1616962279999985</v>
          </cell>
          <cell r="AG89">
            <v>15.408831875617572</v>
          </cell>
          <cell r="AH89">
            <v>49.371259537172705</v>
          </cell>
          <cell r="AI89">
            <v>0.62815687999999992</v>
          </cell>
          <cell r="AJ89">
            <v>0.21162299599999912</v>
          </cell>
          <cell r="AK89">
            <v>15.428461687495247</v>
          </cell>
          <cell r="AL89">
            <v>49.426781029541189</v>
          </cell>
          <cell r="AM89">
            <v>0.83768834000000014</v>
          </cell>
          <cell r="AN89">
            <v>0.26185099599999972</v>
          </cell>
          <cell r="AO89">
            <v>15.451184747215786</v>
          </cell>
          <cell r="AP89">
            <v>49.491051548011981</v>
          </cell>
          <cell r="AQ89">
            <v>1.0731983600000001</v>
          </cell>
          <cell r="AR89">
            <v>0.3118521559999996</v>
          </cell>
          <cell r="AS89">
            <v>15.476160498220278</v>
          </cell>
          <cell r="AT89">
            <v>49.561693639613999</v>
          </cell>
          <cell r="AU89">
            <v>15.372</v>
          </cell>
          <cell r="AV89">
            <v>49.869</v>
          </cell>
          <cell r="AW89">
            <v>1.3442826010000002</v>
          </cell>
          <cell r="AX89">
            <v>0.36155430800000143</v>
          </cell>
          <cell r="AY89">
            <v>15.521222030091629</v>
          </cell>
          <cell r="AZ89">
            <v>50.291063637520857</v>
          </cell>
          <cell r="BA89">
            <v>3.109115734</v>
          </cell>
          <cell r="BB89">
            <v>0.59832933599999816</v>
          </cell>
          <cell r="BC89">
            <v>15.696317334722766</v>
          </cell>
          <cell r="BD89">
            <v>50.786307946555262</v>
          </cell>
          <cell r="BE89">
            <v>15.381</v>
          </cell>
          <cell r="BF89">
            <v>50.109000000000002</v>
          </cell>
          <cell r="BG89">
            <v>5.1198050898199998</v>
          </cell>
          <cell r="BH89">
            <v>0.64513847599999696</v>
          </cell>
          <cell r="BI89">
            <v>15.88530177569533</v>
          </cell>
          <cell r="BJ89">
            <v>51.535380821434345</v>
          </cell>
          <cell r="BK89">
            <v>6.9092934271665989</v>
          </cell>
          <cell r="BL89">
            <v>0.64513847600000052</v>
          </cell>
          <cell r="BM89">
            <v>16.041841408010292</v>
          </cell>
          <cell r="BN89">
            <v>51.978141763571777</v>
          </cell>
          <cell r="BO89">
            <v>15.297000000000001</v>
          </cell>
          <cell r="BP89">
            <v>50.075000000000003</v>
          </cell>
          <cell r="BQ89">
            <v>8.2832192100459991</v>
          </cell>
          <cell r="BR89">
            <v>0.64513847599999696</v>
          </cell>
          <cell r="BS89">
            <v>16.078028744463627</v>
          </cell>
          <cell r="BT89">
            <v>52.284082886047379</v>
          </cell>
        </row>
        <row r="90">
          <cell r="B90" t="str">
            <v>Claughton</v>
          </cell>
          <cell r="C90" t="str">
            <v>CLAUGHTON</v>
          </cell>
          <cell r="D90">
            <v>11</v>
          </cell>
          <cell r="E90">
            <v>50</v>
          </cell>
          <cell r="F90">
            <v>20</v>
          </cell>
          <cell r="G90">
            <v>0.15681704383347417</v>
          </cell>
          <cell r="H90">
            <v>0.15251506476278376</v>
          </cell>
          <cell r="I90">
            <v>3.05</v>
          </cell>
          <cell r="J90">
            <v>7.84</v>
          </cell>
          <cell r="K90">
            <v>5.5608639999999709E-3</v>
          </cell>
          <cell r="L90">
            <v>1.7958159999997836E-4</v>
          </cell>
          <cell r="M90">
            <v>3.0503012952556752</v>
          </cell>
          <cell r="N90">
            <v>7.8408521916737088</v>
          </cell>
          <cell r="O90">
            <v>1.3196964999999977E-2</v>
          </cell>
          <cell r="P90">
            <v>3.836743999999781E-4</v>
          </cell>
          <cell r="Q90">
            <v>3.0507127987103049</v>
          </cell>
          <cell r="R90">
            <v>7.8420160992067114</v>
          </cell>
          <cell r="S90">
            <v>5.5608639999999709E-3</v>
          </cell>
          <cell r="T90">
            <v>6.1359039999997478E-4</v>
          </cell>
          <cell r="U90">
            <v>3.0503240748099945</v>
          </cell>
          <cell r="V90">
            <v>7.8409166219830349</v>
          </cell>
          <cell r="W90">
            <v>3.6242220999999963E-2</v>
          </cell>
          <cell r="X90">
            <v>1.6385910400000259E-2</v>
          </cell>
          <cell r="Y90">
            <v>3.0527622605300668</v>
          </cell>
          <cell r="Z90">
            <v>7.8478128526088575</v>
          </cell>
          <cell r="AA90">
            <v>5.3831674999999968E-2</v>
          </cell>
          <cell r="AB90">
            <v>3.2178826399999694E-2</v>
          </cell>
          <cell r="AC90">
            <v>3.0545143805578565</v>
          </cell>
          <cell r="AD90">
            <v>7.852768596421269</v>
          </cell>
          <cell r="AE90">
            <v>7.5731130000000035E-2</v>
          </cell>
          <cell r="AF90">
            <v>4.8027054399999991E-2</v>
          </cell>
          <cell r="AG90">
            <v>3.0564956200979778</v>
          </cell>
          <cell r="AH90">
            <v>7.8583723880771679</v>
          </cell>
          <cell r="AI90">
            <v>0.10281608799999997</v>
          </cell>
          <cell r="AJ90">
            <v>6.38450344E-2</v>
          </cell>
          <cell r="AK90">
            <v>3.0587474403528256</v>
          </cell>
          <cell r="AL90">
            <v>7.8647414975660324</v>
          </cell>
          <cell r="AM90">
            <v>0.13473410499999999</v>
          </cell>
          <cell r="AN90">
            <v>7.9713122400000169E-2</v>
          </cell>
          <cell r="AO90">
            <v>3.0612555604060323</v>
          </cell>
          <cell r="AP90">
            <v>7.8718355323566422</v>
          </cell>
          <cell r="AQ90">
            <v>0.17019237100000001</v>
          </cell>
          <cell r="AR90">
            <v>9.5574438399999795E-2</v>
          </cell>
          <cell r="AS90">
            <v>3.0639491399044325</v>
          </cell>
          <cell r="AT90">
            <v>7.8794541256725763</v>
          </cell>
          <cell r="AU90">
            <v>3.0529999999999999</v>
          </cell>
          <cell r="AV90">
            <v>7.931</v>
          </cell>
          <cell r="AW90">
            <v>0.21035051899999996</v>
          </cell>
          <cell r="AX90">
            <v>0.11141561040000003</v>
          </cell>
          <cell r="AY90">
            <v>3.069888341947745</v>
          </cell>
          <cell r="AZ90">
            <v>7.9787674444569907</v>
          </cell>
          <cell r="BA90">
            <v>0.46711558800000003</v>
          </cell>
          <cell r="BB90">
            <v>0.1892989343999999</v>
          </cell>
          <cell r="BC90">
            <v>3.0874528273825108</v>
          </cell>
          <cell r="BD90">
            <v>8.0284473114928918</v>
          </cell>
          <cell r="BE90">
            <v>3.0550000000000002</v>
          </cell>
          <cell r="BF90">
            <v>8.0250000000000004</v>
          </cell>
          <cell r="BG90">
            <v>0.76347012514000001</v>
          </cell>
          <cell r="BH90">
            <v>0.20481126640000047</v>
          </cell>
          <cell r="BI90">
            <v>3.1058215929142658</v>
          </cell>
          <cell r="BJ90">
            <v>8.1687451719215183</v>
          </cell>
          <cell r="BK90">
            <v>1.0385240014593</v>
          </cell>
          <cell r="BL90">
            <v>0.20481126640000002</v>
          </cell>
          <cell r="BM90">
            <v>3.1202581774174112</v>
          </cell>
          <cell r="BN90">
            <v>8.2095779991189044</v>
          </cell>
          <cell r="BO90">
            <v>3.056</v>
          </cell>
          <cell r="BP90">
            <v>8.0229999999999997</v>
          </cell>
          <cell r="BQ90">
            <v>1.2624308431597999</v>
          </cell>
          <cell r="BR90">
            <v>0.20481126640000002</v>
          </cell>
          <cell r="BS90">
            <v>3.1330102388109733</v>
          </cell>
          <cell r="BT90">
            <v>8.2408178483361372</v>
          </cell>
        </row>
        <row r="91">
          <cell r="B91" t="str">
            <v>Cleveleys</v>
          </cell>
          <cell r="C91" t="str">
            <v>CLEVELEYS</v>
          </cell>
          <cell r="D91">
            <v>6.6</v>
          </cell>
          <cell r="E91">
            <v>62.5</v>
          </cell>
          <cell r="F91">
            <v>25</v>
          </cell>
          <cell r="G91">
            <v>0.61618194824180672</v>
          </cell>
          <cell r="H91">
            <v>0.53346425250201324</v>
          </cell>
          <cell r="I91">
            <v>13.334</v>
          </cell>
          <cell r="J91">
            <v>38.503999999999998</v>
          </cell>
          <cell r="K91">
            <v>2.8074109999999708E-2</v>
          </cell>
          <cell r="L91">
            <v>1.7200440000006978E-3</v>
          </cell>
          <cell r="M91">
            <v>13.33660631255033</v>
          </cell>
          <cell r="N91">
            <v>38.511371765112919</v>
          </cell>
          <cell r="O91">
            <v>6.7655527999999743E-2</v>
          </cell>
          <cell r="P91">
            <v>3.3923120000025619E-3</v>
          </cell>
          <cell r="Q91">
            <v>13.340215074174143</v>
          </cell>
          <cell r="R91">
            <v>38.521578884376453</v>
          </cell>
          <cell r="S91">
            <v>2.8074109999999708E-2</v>
          </cell>
          <cell r="T91">
            <v>5.0871760000008592E-3</v>
          </cell>
          <cell r="U91">
            <v>13.336900860211935</v>
          </cell>
          <cell r="V91">
            <v>38.512204871708533</v>
          </cell>
          <cell r="W91">
            <v>0.19152003899999981</v>
          </cell>
          <cell r="X91">
            <v>6.5372924000000054E-2</v>
          </cell>
          <cell r="Y91">
            <v>13.356472306263782</v>
          </cell>
          <cell r="Z91">
            <v>38.567561280592088</v>
          </cell>
          <cell r="AA91">
            <v>0.28912843399999999</v>
          </cell>
          <cell r="AB91">
            <v>0.12567862400000074</v>
          </cell>
          <cell r="AC91">
            <v>13.370286207060312</v>
          </cell>
          <cell r="AD91">
            <v>38.606632892303537</v>
          </cell>
          <cell r="AE91">
            <v>0.41273932999999974</v>
          </cell>
          <cell r="AF91">
            <v>0.18622737200000028</v>
          </cell>
          <cell r="AG91">
            <v>13.386395997975049</v>
          </cell>
          <cell r="AH91">
            <v>38.652198261900772</v>
          </cell>
          <cell r="AI91">
            <v>0.56820948799999993</v>
          </cell>
          <cell r="AJ91">
            <v>0.24649641200000083</v>
          </cell>
          <cell r="AK91">
            <v>13.405268283435662</v>
          </cell>
          <cell r="AL91">
            <v>38.705577146003527</v>
          </cell>
          <cell r="AM91">
            <v>0.75380926799999992</v>
          </cell>
          <cell r="AN91">
            <v>0.30699005200000062</v>
          </cell>
          <cell r="AO91">
            <v>13.426795874690631</v>
          </cell>
          <cell r="AP91">
            <v>38.766466369039527</v>
          </cell>
          <cell r="AQ91">
            <v>0.96167172599999962</v>
          </cell>
          <cell r="AR91">
            <v>0.36738572399999914</v>
          </cell>
          <cell r="AS91">
            <v>13.450262375231208</v>
          </cell>
          <cell r="AT91">
            <v>38.832839655691366</v>
          </cell>
          <cell r="AU91">
            <v>13.343</v>
          </cell>
          <cell r="AV91">
            <v>38.905999999999999</v>
          </cell>
          <cell r="AW91">
            <v>1.1989409779999995</v>
          </cell>
          <cell r="AX91">
            <v>0.42762420400000245</v>
          </cell>
          <cell r="AY91">
            <v>13.485287552376088</v>
          </cell>
          <cell r="AZ91">
            <v>39.308449972654266</v>
          </cell>
          <cell r="BA91">
            <v>2.7346275029999996</v>
          </cell>
          <cell r="BB91">
            <v>0.72185968800000033</v>
          </cell>
          <cell r="BC91">
            <v>13.645364213662779</v>
          </cell>
          <cell r="BD91">
            <v>39.761215143476356</v>
          </cell>
          <cell r="BE91">
            <v>13.362</v>
          </cell>
          <cell r="BF91">
            <v>39.630000000000003</v>
          </cell>
          <cell r="BG91">
            <v>4.4982605755999989</v>
          </cell>
          <cell r="BH91">
            <v>0.78037112000000164</v>
          </cell>
          <cell r="BI91">
            <v>13.82376051975872</v>
          </cell>
          <cell r="BJ91">
            <v>40.936055979222466</v>
          </cell>
          <cell r="BK91">
            <v>6.0934711700979998</v>
          </cell>
          <cell r="BL91">
            <v>0.78037112000000164</v>
          </cell>
          <cell r="BM91">
            <v>13.963305257053806</v>
          </cell>
          <cell r="BN91">
            <v>41.330748099303463</v>
          </cell>
          <cell r="BO91">
            <v>13.37</v>
          </cell>
          <cell r="BP91">
            <v>39.968000000000004</v>
          </cell>
          <cell r="BQ91">
            <v>7.3432153930679993</v>
          </cell>
          <cell r="BR91">
            <v>0.78037112000000164</v>
          </cell>
          <cell r="BS91">
            <v>14.080629524258336</v>
          </cell>
          <cell r="BT91">
            <v>41.977963822057767</v>
          </cell>
        </row>
        <row r="92">
          <cell r="B92" t="str">
            <v>Clifton Junction</v>
          </cell>
          <cell r="C92" t="str">
            <v>CLIFTON JUNCTION</v>
          </cell>
          <cell r="D92">
            <v>11</v>
          </cell>
          <cell r="E92">
            <v>62.5</v>
          </cell>
          <cell r="F92">
            <v>25</v>
          </cell>
          <cell r="G92">
            <v>0.40310954294507145</v>
          </cell>
          <cell r="H92">
            <v>0.35249904145318339</v>
          </cell>
          <cell r="I92">
            <v>8.8119999999999994</v>
          </cell>
          <cell r="J92">
            <v>25.193000000000001</v>
          </cell>
          <cell r="K92">
            <v>8.3691190000000359E-3</v>
          </cell>
          <cell r="L92">
            <v>7.0059119999932307E-4</v>
          </cell>
          <cell r="M92">
            <v>8.8124760363295849</v>
          </cell>
          <cell r="N92">
            <v>25.194346434066965</v>
          </cell>
          <cell r="O92">
            <v>2.0386722999999995E-2</v>
          </cell>
          <cell r="P92">
            <v>1.3728031999988843E-3</v>
          </cell>
          <cell r="Q92">
            <v>8.8131420789371813</v>
          </cell>
          <cell r="R92">
            <v>25.196230287044528</v>
          </cell>
          <cell r="S92">
            <v>8.3691190000000359E-3</v>
          </cell>
          <cell r="T92">
            <v>2.0484231999997604E-3</v>
          </cell>
          <cell r="U92">
            <v>8.812546779163041</v>
          </cell>
          <cell r="V92">
            <v>25.194546525015998</v>
          </cell>
          <cell r="W92">
            <v>5.855607890000003E-2</v>
          </cell>
          <cell r="X92">
            <v>1.7083427200000223E-2</v>
          </cell>
          <cell r="Y92">
            <v>8.8159700444734721</v>
          </cell>
          <cell r="Z92">
            <v>25.204228981475222</v>
          </cell>
          <cell r="AA92">
            <v>8.9116836000000033E-2</v>
          </cell>
          <cell r="AB92">
            <v>3.2123459200000148E-2</v>
          </cell>
          <cell r="AC92">
            <v>8.818363465188213</v>
          </cell>
          <cell r="AD92">
            <v>25.210998597545721</v>
          </cell>
          <cell r="AE92">
            <v>0.12828179900000009</v>
          </cell>
          <cell r="AF92">
            <v>4.7255755200000138E-2</v>
          </cell>
          <cell r="AG92">
            <v>8.8212133321972956</v>
          </cell>
          <cell r="AH92">
            <v>25.219059238696133</v>
          </cell>
          <cell r="AI92">
            <v>0.17819498500000003</v>
          </cell>
          <cell r="AJ92">
            <v>6.2279375200000153E-2</v>
          </cell>
          <cell r="AK92">
            <v>8.8246216305995144</v>
          </cell>
          <cell r="AL92">
            <v>25.228699362346198</v>
          </cell>
          <cell r="AM92">
            <v>0.23835110600000009</v>
          </cell>
          <cell r="AN92">
            <v>7.7388107200000888E-2</v>
          </cell>
          <cell r="AO92">
            <v>8.8285720108849759</v>
          </cell>
          <cell r="AP92">
            <v>25.239872725098657</v>
          </cell>
          <cell r="AQ92">
            <v>0.30611131700000005</v>
          </cell>
          <cell r="AR92">
            <v>9.245748719999991E-2</v>
          </cell>
          <cell r="AS92">
            <v>8.8329194369450406</v>
          </cell>
          <cell r="AT92">
            <v>25.252169102889773</v>
          </cell>
          <cell r="AU92">
            <v>8.8179999999999996</v>
          </cell>
          <cell r="AV92">
            <v>25.448</v>
          </cell>
          <cell r="AW92">
            <v>0.3848325560000001</v>
          </cell>
          <cell r="AX92">
            <v>0.1074656751999985</v>
          </cell>
          <cell r="AY92">
            <v>8.8438389560277173</v>
          </cell>
          <cell r="AZ92">
            <v>25.521083604103922</v>
          </cell>
          <cell r="BA92">
            <v>0.89985248210000013</v>
          </cell>
          <cell r="BB92">
            <v>0.17978428320000006</v>
          </cell>
          <cell r="BC92">
            <v>8.8746662342793599</v>
          </cell>
          <cell r="BD92">
            <v>25.608276314092969</v>
          </cell>
          <cell r="BE92">
            <v>8.8249999999999993</v>
          </cell>
          <cell r="BF92">
            <v>25.757000000000001</v>
          </cell>
          <cell r="BG92">
            <v>1.4841156725740001</v>
          </cell>
          <cell r="BH92">
            <v>0.19411731119999942</v>
          </cell>
          <cell r="BI92">
            <v>8.9130843877222556</v>
          </cell>
          <cell r="BJ92">
            <v>26.006140271500293</v>
          </cell>
          <cell r="BK92">
            <v>2.0020394869569902</v>
          </cell>
          <cell r="BL92">
            <v>0.19411731119999587</v>
          </cell>
          <cell r="BM92">
            <v>8.9402683380544143</v>
          </cell>
          <cell r="BN92">
            <v>26.083028093977521</v>
          </cell>
          <cell r="BO92">
            <v>8.8309999999999995</v>
          </cell>
          <cell r="BP92">
            <v>26.01</v>
          </cell>
          <cell r="BQ92">
            <v>2.3989905842510506</v>
          </cell>
          <cell r="BR92">
            <v>0.1941173112000012</v>
          </cell>
          <cell r="BS92">
            <v>8.9671028674069451</v>
          </cell>
          <cell r="BT92">
            <v>26.394957041929544</v>
          </cell>
        </row>
        <row r="93">
          <cell r="B93" t="str">
            <v>Clover Hill</v>
          </cell>
          <cell r="C93" t="str">
            <v>CLOVER HILL</v>
          </cell>
          <cell r="D93">
            <v>6.6</v>
          </cell>
          <cell r="E93">
            <v>62.5</v>
          </cell>
          <cell r="F93">
            <v>25</v>
          </cell>
          <cell r="G93">
            <v>0.63663870760159114</v>
          </cell>
          <cell r="H93">
            <v>0.55093785261976747</v>
          </cell>
          <cell r="I93">
            <v>13.771000000000001</v>
          </cell>
          <cell r="J93">
            <v>39.783000000000001</v>
          </cell>
          <cell r="K93">
            <v>1.9598054000000253E-2</v>
          </cell>
          <cell r="L93">
            <v>8.367087999999967E-3</v>
          </cell>
          <cell r="M93">
            <v>13.773446315494187</v>
          </cell>
          <cell r="N93">
            <v>39.789919225099446</v>
          </cell>
          <cell r="O93">
            <v>4.7663716000000189E-2</v>
          </cell>
          <cell r="P93">
            <v>1.5771348000000351E-2</v>
          </cell>
          <cell r="Q93">
            <v>13.776549128981284</v>
          </cell>
          <cell r="R93">
            <v>39.798695306929375</v>
          </cell>
          <cell r="S93">
            <v>1.9598054000000253E-2</v>
          </cell>
          <cell r="T93">
            <v>2.2767716000000604E-2</v>
          </cell>
          <cell r="U93">
            <v>13.774706043744535</v>
          </cell>
          <cell r="V93">
            <v>39.79348227465254</v>
          </cell>
          <cell r="W93">
            <v>0.13733350100000008</v>
          </cell>
          <cell r="X93">
            <v>6.6663720000000204E-2</v>
          </cell>
          <cell r="Y93">
            <v>13.788845128857316</v>
          </cell>
          <cell r="Z93">
            <v>39.833473646504622</v>
          </cell>
          <cell r="AA93">
            <v>0.20922211300000004</v>
          </cell>
          <cell r="AB93">
            <v>0.11032322400000183</v>
          </cell>
          <cell r="AC93">
            <v>13.798952967626553</v>
          </cell>
          <cell r="AD93">
            <v>39.862062931852094</v>
          </cell>
          <cell r="AE93">
            <v>0.30105813100000023</v>
          </cell>
          <cell r="AF93">
            <v>0.15453239599999957</v>
          </cell>
          <cell r="AG93">
            <v>13.810853835364197</v>
          </cell>
          <cell r="AH93">
            <v>39.895723668969261</v>
          </cell>
          <cell r="AI93">
            <v>0.41755245299999988</v>
          </cell>
          <cell r="AJ93">
            <v>0.19764208400000083</v>
          </cell>
          <cell r="AK93">
            <v>13.824815565384991</v>
          </cell>
          <cell r="AL93">
            <v>39.935213404868463</v>
          </cell>
          <cell r="AM93">
            <v>0.55754097100000011</v>
          </cell>
          <cell r="AN93">
            <v>0.24125982000000157</v>
          </cell>
          <cell r="AO93">
            <v>13.840876947229203</v>
          </cell>
          <cell r="AP93">
            <v>39.980641852937538</v>
          </cell>
          <cell r="AQ93">
            <v>0.71494975900000002</v>
          </cell>
          <cell r="AR93">
            <v>0.28439128800000102</v>
          </cell>
          <cell r="AS93">
            <v>13.858419670075408</v>
          </cell>
          <cell r="AT93">
            <v>40.030260166077646</v>
          </cell>
          <cell r="AU93">
            <v>13.78</v>
          </cell>
          <cell r="AV93">
            <v>40.136000000000003</v>
          </cell>
          <cell r="AW93">
            <v>0.895242804</v>
          </cell>
          <cell r="AX93">
            <v>0.32692153600000129</v>
          </cell>
          <cell r="AY93">
            <v>13.886911653135297</v>
          </cell>
          <cell r="AZ93">
            <v>40.438391819679332</v>
          </cell>
          <cell r="BA93">
            <v>2.0701530689999998</v>
          </cell>
          <cell r="BB93">
            <v>0.51712219600000076</v>
          </cell>
          <cell r="BC93">
            <v>14.006327889502334</v>
          </cell>
          <cell r="BD93">
            <v>40.776151941754968</v>
          </cell>
          <cell r="BE93">
            <v>13.794</v>
          </cell>
          <cell r="BF93">
            <v>40.542999999999999</v>
          </cell>
          <cell r="BG93">
            <v>3.4157629746999998</v>
          </cell>
          <cell r="BH93">
            <v>0.55413407600000042</v>
          </cell>
          <cell r="BI93">
            <v>14.14127592892072</v>
          </cell>
          <cell r="BJ93">
            <v>41.525244657130791</v>
          </cell>
          <cell r="BK93">
            <v>4.6187614887150001</v>
          </cell>
          <cell r="BL93">
            <v>0.5541340760000022</v>
          </cell>
          <cell r="BM93">
            <v>14.24651100708758</v>
          </cell>
          <cell r="BN93">
            <v>41.822894406692726</v>
          </cell>
          <cell r="BO93">
            <v>13.795</v>
          </cell>
          <cell r="BP93">
            <v>40.564999999999998</v>
          </cell>
          <cell r="BQ93">
            <v>5.5448847793510003</v>
          </cell>
          <cell r="BR93">
            <v>0.55413407600000575</v>
          </cell>
          <cell r="BS93">
            <v>14.328525784534774</v>
          </cell>
          <cell r="BT93">
            <v>42.074038800729646</v>
          </cell>
        </row>
        <row r="94">
          <cell r="B94" t="str">
            <v>Cog Lane</v>
          </cell>
          <cell r="C94" t="str">
            <v>COG LANE</v>
          </cell>
          <cell r="D94">
            <v>6.6</v>
          </cell>
          <cell r="E94">
            <v>62.5</v>
          </cell>
          <cell r="F94">
            <v>25</v>
          </cell>
          <cell r="G94">
            <v>0.91459117143887725</v>
          </cell>
          <cell r="H94">
            <v>0.73542254820284225</v>
          </cell>
          <cell r="I94">
            <v>16.283000000000001</v>
          </cell>
          <cell r="J94">
            <v>51.215000000000003</v>
          </cell>
          <cell r="K94">
            <v>2.891106199999971E-2</v>
          </cell>
          <cell r="L94">
            <v>24.006620216000002</v>
          </cell>
          <cell r="M94">
            <v>18.385563705071057</v>
          </cell>
          <cell r="N94">
            <v>57.161948214929829</v>
          </cell>
          <cell r="O94">
            <v>6.9705930999999888E-2</v>
          </cell>
          <cell r="P94">
            <v>24.01256832</v>
          </cell>
          <cell r="Q94">
            <v>18.389652654774736</v>
          </cell>
          <cell r="R94">
            <v>57.173513511183437</v>
          </cell>
          <cell r="S94">
            <v>2.891106199999971E-2</v>
          </cell>
          <cell r="T94">
            <v>24.018258023999998</v>
          </cell>
          <cell r="U94">
            <v>18.386581749250084</v>
          </cell>
          <cell r="V94">
            <v>57.164827678699979</v>
          </cell>
          <cell r="W94">
            <v>0.19702584000000001</v>
          </cell>
          <cell r="X94">
            <v>24.081978188000001</v>
          </cell>
          <cell r="Y94">
            <v>18.406862047154821</v>
          </cell>
          <cell r="Z94">
            <v>57.222189023391671</v>
          </cell>
          <cell r="AA94">
            <v>0.29727388899999974</v>
          </cell>
          <cell r="AB94">
            <v>24.145553707999994</v>
          </cell>
          <cell r="AC94">
            <v>18.421192892861146</v>
          </cell>
          <cell r="AD94">
            <v>57.262722776107992</v>
          </cell>
          <cell r="AE94">
            <v>0.42437584899999981</v>
          </cell>
          <cell r="AF94">
            <v>24.209646027999995</v>
          </cell>
          <cell r="AG94">
            <v>18.437918054834711</v>
          </cell>
          <cell r="AH94">
            <v>57.310028677899794</v>
          </cell>
          <cell r="AI94">
            <v>0.58455714899999989</v>
          </cell>
          <cell r="AJ94">
            <v>24.272836331999997</v>
          </cell>
          <cell r="AK94">
            <v>18.457458002667849</v>
          </cell>
          <cell r="AL94">
            <v>57.365295996367166</v>
          </cell>
          <cell r="AM94">
            <v>0.77605330899999969</v>
          </cell>
          <cell r="AN94">
            <v>24.336504148000003</v>
          </cell>
          <cell r="AO94">
            <v>18.479779061793774</v>
          </cell>
          <cell r="AP94">
            <v>57.428429485452</v>
          </cell>
          <cell r="AQ94">
            <v>0.99069316600000001</v>
          </cell>
          <cell r="AR94">
            <v>24.399787643999993</v>
          </cell>
          <cell r="AS94">
            <v>18.504091050076898</v>
          </cell>
          <cell r="AT94">
            <v>57.497194172568499</v>
          </cell>
          <cell r="AU94">
            <v>16.292999999999999</v>
          </cell>
          <cell r="AV94">
            <v>51.634</v>
          </cell>
          <cell r="AW94">
            <v>1.2372262769999998</v>
          </cell>
          <cell r="AX94">
            <v>24.462574012000005</v>
          </cell>
          <cell r="AY94">
            <v>18.541149487117238</v>
          </cell>
          <cell r="AZ94">
            <v>57.992726989846638</v>
          </cell>
          <cell r="BA94">
            <v>2.8375333699999992</v>
          </cell>
          <cell r="BB94">
            <v>24.188509816</v>
          </cell>
          <cell r="BC94">
            <v>18.657165652813266</v>
          </cell>
          <cell r="BD94">
            <v>58.320870259810327</v>
          </cell>
          <cell r="BE94">
            <v>16.315000000000001</v>
          </cell>
          <cell r="BF94">
            <v>52.414000000000001</v>
          </cell>
          <cell r="BG94">
            <v>4.6667943694799998</v>
          </cell>
          <cell r="BH94">
            <v>19.607367668000002</v>
          </cell>
          <cell r="BI94">
            <v>18.438438482832073</v>
          </cell>
          <cell r="BJ94">
            <v>58.419991002572132</v>
          </cell>
          <cell r="BK94">
            <v>6.3172525007300004</v>
          </cell>
          <cell r="BL94">
            <v>8.9825676680000068</v>
          </cell>
          <cell r="BM94">
            <v>17.653387165601387</v>
          </cell>
          <cell r="BN94">
            <v>56.199530562599129</v>
          </cell>
          <cell r="BO94">
            <v>16.196999999999999</v>
          </cell>
          <cell r="BP94">
            <v>52.301000000000002</v>
          </cell>
          <cell r="BQ94">
            <v>7.6115697775150002</v>
          </cell>
          <cell r="BR94">
            <v>5.8001676680000056</v>
          </cell>
          <cell r="BS94">
            <v>17.370222761283131</v>
          </cell>
          <cell r="BT94">
            <v>55.619375081382842</v>
          </cell>
        </row>
        <row r="95">
          <cell r="B95" t="str">
            <v>Coniston</v>
          </cell>
          <cell r="C95" t="str">
            <v>CONISTON</v>
          </cell>
          <cell r="D95">
            <v>11</v>
          </cell>
          <cell r="E95">
            <v>33.405000000000001</v>
          </cell>
          <cell r="F95">
            <v>13.1</v>
          </cell>
          <cell r="G95">
            <v>0.16311187407316435</v>
          </cell>
          <cell r="H95">
            <v>0.17979129209082331</v>
          </cell>
          <cell r="I95">
            <v>2.355</v>
          </cell>
          <cell r="J95">
            <v>5.4480000000000004</v>
          </cell>
          <cell r="K95">
            <v>4.931199000000025E-3</v>
          </cell>
          <cell r="L95">
            <v>1.3537919999984105E-4</v>
          </cell>
          <cell r="M95">
            <v>2.3552659263897855</v>
          </cell>
          <cell r="N95">
            <v>5.4487521534140555</v>
          </cell>
          <cell r="O95">
            <v>1.1826386000000022E-2</v>
          </cell>
          <cell r="P95">
            <v>2.7921119999985144E-4</v>
          </cell>
          <cell r="Q95">
            <v>2.3556353790729201</v>
          </cell>
          <cell r="R95">
            <v>5.4497971234043439</v>
          </cell>
          <cell r="S95">
            <v>4.931199000000025E-3</v>
          </cell>
          <cell r="T95">
            <v>4.3553239999960525E-4</v>
          </cell>
          <cell r="U95">
            <v>2.3552816803471326</v>
          </cell>
          <cell r="V95">
            <v>5.4487967123343379</v>
          </cell>
          <cell r="W95">
            <v>3.3469051E-2</v>
          </cell>
          <cell r="X95">
            <v>2.6824524399999161E-2</v>
          </cell>
          <cell r="Y95">
            <v>2.3581645919988721</v>
          </cell>
          <cell r="Z95">
            <v>5.456950817848365</v>
          </cell>
          <cell r="AA95">
            <v>5.0475494999999981E-2</v>
          </cell>
          <cell r="AB95">
            <v>5.3224704399999601E-2</v>
          </cell>
          <cell r="AC95">
            <v>2.3604428489126006</v>
          </cell>
          <cell r="AD95">
            <v>5.4633947015002953</v>
          </cell>
          <cell r="AE95">
            <v>7.1849181000000012E-2</v>
          </cell>
          <cell r="AF95">
            <v>7.9657012399999783E-2</v>
          </cell>
          <cell r="AG95">
            <v>2.3629520128675803</v>
          </cell>
          <cell r="AH95">
            <v>5.4704916888909958</v>
          </cell>
          <cell r="AI95">
            <v>9.8407737000000023E-2</v>
          </cell>
          <cell r="AJ95">
            <v>0.10607190439999892</v>
          </cell>
          <cell r="AK95">
            <v>2.3657323978187352</v>
          </cell>
          <cell r="AL95">
            <v>5.4783558051040782</v>
          </cell>
          <cell r="AM95">
            <v>0.12980064799999999</v>
          </cell>
          <cell r="AN95">
            <v>0.1325155884</v>
          </cell>
          <cell r="AO95">
            <v>2.3687680317907591</v>
          </cell>
          <cell r="AP95">
            <v>5.4869418745713512</v>
          </cell>
          <cell r="AQ95">
            <v>0.16476459800000001</v>
          </cell>
          <cell r="AR95">
            <v>0.15895488839999983</v>
          </cell>
          <cell r="AS95">
            <v>2.3719908666013607</v>
          </cell>
          <cell r="AT95">
            <v>5.4960574279682328</v>
          </cell>
          <cell r="AU95">
            <v>2.355</v>
          </cell>
          <cell r="AV95">
            <v>5.4530000000000003</v>
          </cell>
          <cell r="AW95">
            <v>0.20386663000000002</v>
          </cell>
          <cell r="AX95">
            <v>0.18538241639999931</v>
          </cell>
          <cell r="AY95">
            <v>2.3754302765200768</v>
          </cell>
          <cell r="AZ95">
            <v>5.5107855482754511</v>
          </cell>
          <cell r="BA95">
            <v>0.45401892799999999</v>
          </cell>
          <cell r="BB95">
            <v>0.31030084039999983</v>
          </cell>
          <cell r="BC95">
            <v>2.3951163840029719</v>
          </cell>
          <cell r="BD95">
            <v>5.5664662686607409</v>
          </cell>
          <cell r="BE95">
            <v>2.3839999999999999</v>
          </cell>
          <cell r="BF95">
            <v>5.641</v>
          </cell>
          <cell r="BG95">
            <v>0.75165639773000004</v>
          </cell>
          <cell r="BH95">
            <v>0.31357358839999949</v>
          </cell>
          <cell r="BI95">
            <v>2.4399100744764559</v>
          </cell>
          <cell r="BJ95">
            <v>5.7991375711957875</v>
          </cell>
          <cell r="BK95">
            <v>1.033988279478</v>
          </cell>
          <cell r="BL95">
            <v>4.8229588399998802E-2</v>
          </cell>
          <cell r="BM95">
            <v>2.4408017070310168</v>
          </cell>
          <cell r="BN95">
            <v>5.8016594888984141</v>
          </cell>
          <cell r="BO95">
            <v>2.3580000000000001</v>
          </cell>
          <cell r="BP95">
            <v>5.6210000000000004</v>
          </cell>
          <cell r="BQ95">
            <v>1.2658338719260001</v>
          </cell>
          <cell r="BR95">
            <v>2.2885588400000101E-2</v>
          </cell>
          <cell r="BS95">
            <v>2.4256402297571933</v>
          </cell>
          <cell r="BT95">
            <v>5.8123154605693106</v>
          </cell>
        </row>
        <row r="96">
          <cell r="B96" t="str">
            <v>Copse Rd</v>
          </cell>
          <cell r="C96" t="str">
            <v>COPSE RD</v>
          </cell>
          <cell r="D96">
            <v>6.6</v>
          </cell>
          <cell r="E96">
            <v>62.5</v>
          </cell>
          <cell r="F96">
            <v>25</v>
          </cell>
          <cell r="G96">
            <v>0.79589458082485143</v>
          </cell>
          <cell r="H96">
            <v>0.6223872380385852</v>
          </cell>
          <cell r="I96">
            <v>15.555999999999999</v>
          </cell>
          <cell r="J96">
            <v>49.732999999999997</v>
          </cell>
          <cell r="K96">
            <v>3.7359461000000094E-2</v>
          </cell>
          <cell r="L96">
            <v>4.7194600000040055E-3</v>
          </cell>
          <cell r="M96">
            <v>15.55968095096463</v>
          </cell>
          <cell r="N96">
            <v>49.743411301553216</v>
          </cell>
          <cell r="O96">
            <v>9.0006790000000114E-2</v>
          </cell>
          <cell r="P96">
            <v>9.0037679999923625E-3</v>
          </cell>
          <cell r="Q96">
            <v>15.56466117762332</v>
          </cell>
          <cell r="R96">
            <v>49.757497509722036</v>
          </cell>
          <cell r="S96">
            <v>3.7359461000000094E-2</v>
          </cell>
          <cell r="T96">
            <v>1.3135211999994567E-2</v>
          </cell>
          <cell r="U96">
            <v>15.560417138340785</v>
          </cell>
          <cell r="V96">
            <v>49.745493553896836</v>
          </cell>
          <cell r="W96">
            <v>0.25478567200000013</v>
          </cell>
          <cell r="X96">
            <v>9.40223919999994E-2</v>
          </cell>
          <cell r="Y96">
            <v>15.586512792370591</v>
          </cell>
          <cell r="Z96">
            <v>49.819303209592732</v>
          </cell>
          <cell r="AA96">
            <v>0.38461318200000028</v>
          </cell>
          <cell r="AB96">
            <v>0.17482674000000742</v>
          </cell>
          <cell r="AC96">
            <v>15.604938301448806</v>
          </cell>
          <cell r="AD96">
            <v>49.871418419256813</v>
          </cell>
          <cell r="AE96">
            <v>0.5489564870000001</v>
          </cell>
          <cell r="AF96">
            <v>0.25603571999999986</v>
          </cell>
          <cell r="AG96">
            <v>15.626418555667726</v>
          </cell>
          <cell r="AH96">
            <v>49.932173752936045</v>
          </cell>
          <cell r="AI96">
            <v>0.75554419500000014</v>
          </cell>
          <cell r="AJ96">
            <v>0.33658873599999595</v>
          </cell>
          <cell r="AK96">
            <v>15.65153685480359</v>
          </cell>
          <cell r="AL96">
            <v>50.003219031539416</v>
          </cell>
          <cell r="AM96">
            <v>1.0020789130000001</v>
          </cell>
          <cell r="AN96">
            <v>0.41751555999999823</v>
          </cell>
          <cell r="AO96">
            <v>15.680182310776765</v>
          </cell>
          <cell r="AP96">
            <v>50.084240616214664</v>
          </cell>
          <cell r="AQ96">
            <v>1.2781242690000001</v>
          </cell>
          <cell r="AR96">
            <v>0.49817048399999919</v>
          </cell>
          <cell r="AS96">
            <v>15.711385493000707</v>
          </cell>
          <cell r="AT96">
            <v>50.172496543195258</v>
          </cell>
          <cell r="AU96">
            <v>15.564</v>
          </cell>
          <cell r="AV96">
            <v>50.094000000000001</v>
          </cell>
          <cell r="AW96">
            <v>1.5927400440000001</v>
          </cell>
          <cell r="AX96">
            <v>0.57846331600001122</v>
          </cell>
          <cell r="AY96">
            <v>15.753931037024458</v>
          </cell>
          <cell r="AZ96">
            <v>50.631206096951153</v>
          </cell>
          <cell r="BA96">
            <v>3.6276006999999995</v>
          </cell>
          <cell r="BB96">
            <v>0.96554512000000159</v>
          </cell>
          <cell r="BC96">
            <v>15.965796056909728</v>
          </cell>
          <cell r="BD96">
            <v>51.230450865979542</v>
          </cell>
          <cell r="BE96">
            <v>15.59</v>
          </cell>
          <cell r="BF96">
            <v>51.017000000000003</v>
          </cell>
          <cell r="BG96">
            <v>5.9659920381999996</v>
          </cell>
          <cell r="BH96">
            <v>0.95290007599999171</v>
          </cell>
          <cell r="BI96">
            <v>16.195246094640506</v>
          </cell>
          <cell r="BJ96">
            <v>52.72889447122791</v>
          </cell>
          <cell r="BK96">
            <v>8.0814949912999996</v>
          </cell>
          <cell r="BL96">
            <v>-8.680479916000003</v>
          </cell>
          <cell r="BM96">
            <v>15.537602407952109</v>
          </cell>
          <cell r="BN96">
            <v>50.868797229380363</v>
          </cell>
          <cell r="BO96">
            <v>15.598000000000001</v>
          </cell>
          <cell r="BP96">
            <v>51.348999999999997</v>
          </cell>
          <cell r="BQ96">
            <v>9.7383339555060004</v>
          </cell>
          <cell r="BR96">
            <v>-34.459472187999999</v>
          </cell>
          <cell r="BS96">
            <v>13.435461240423582</v>
          </cell>
          <cell r="BT96">
            <v>45.232416714099074</v>
          </cell>
        </row>
        <row r="97">
          <cell r="B97" t="str">
            <v>Cox Green</v>
          </cell>
          <cell r="C97" t="str">
            <v>COX GREEN</v>
          </cell>
          <cell r="D97">
            <v>11</v>
          </cell>
          <cell r="E97">
            <v>62.5</v>
          </cell>
          <cell r="F97">
            <v>25</v>
          </cell>
          <cell r="G97">
            <v>0.36265577563890578</v>
          </cell>
          <cell r="H97">
            <v>0.32308222809780723</v>
          </cell>
          <cell r="I97">
            <v>8.0760000000000005</v>
          </cell>
          <cell r="J97">
            <v>22.663</v>
          </cell>
          <cell r="K97">
            <v>1.6804865000000113E-2</v>
          </cell>
          <cell r="L97">
            <v>3.3089679999993571E-3</v>
          </cell>
          <cell r="M97">
            <v>8.0770557024451808</v>
          </cell>
          <cell r="N97">
            <v>22.66598597743161</v>
          </cell>
          <cell r="O97">
            <v>4.0726007000000175E-2</v>
          </cell>
          <cell r="P97">
            <v>6.3210680000000963E-3</v>
          </cell>
          <cell r="Q97">
            <v>8.0784693310378035</v>
          </cell>
          <cell r="R97">
            <v>22.669984322887299</v>
          </cell>
          <cell r="S97">
            <v>1.6804865000000113E-2</v>
          </cell>
          <cell r="T97">
            <v>9.2328799999994438E-3</v>
          </cell>
          <cell r="U97">
            <v>8.0773666271895319</v>
          </cell>
          <cell r="V97">
            <v>22.666865405412285</v>
          </cell>
          <cell r="W97">
            <v>0.11598985400000006</v>
          </cell>
          <cell r="X97">
            <v>4.1096775999999835E-2</v>
          </cell>
          <cell r="Y97">
            <v>8.0842449098287812</v>
          </cell>
          <cell r="Z97">
            <v>22.686320126600812</v>
          </cell>
          <cell r="AA97">
            <v>0.17573745400000007</v>
          </cell>
          <cell r="AB97">
            <v>7.2908519999999477E-2</v>
          </cell>
          <cell r="AC97">
            <v>8.0890505290928925</v>
          </cell>
          <cell r="AD97">
            <v>22.699912470478626</v>
          </cell>
          <cell r="AE97">
            <v>0.25191840300000001</v>
          </cell>
          <cell r="AF97">
            <v>0.10501280000000035</v>
          </cell>
          <cell r="AG97">
            <v>8.094734029648567</v>
          </cell>
          <cell r="AH97">
            <v>22.715987837613802</v>
          </cell>
          <cell r="AI97">
            <v>0.3485078450000002</v>
          </cell>
          <cell r="AJ97">
            <v>0.13665836799999953</v>
          </cell>
          <cell r="AK97">
            <v>8.1014646221524789</v>
          </cell>
          <cell r="AL97">
            <v>22.735024828017483</v>
          </cell>
          <cell r="AM97">
            <v>0.464484432</v>
          </cell>
          <cell r="AN97">
            <v>0.16857360399999921</v>
          </cell>
          <cell r="AO97">
            <v>8.1092269297724791</v>
          </cell>
          <cell r="AP97">
            <v>22.756979949440513</v>
          </cell>
          <cell r="AQ97">
            <v>0.59482401899999993</v>
          </cell>
          <cell r="AR97">
            <v>0.20029963999999856</v>
          </cell>
          <cell r="AS97">
            <v>8.1177331689602443</v>
          </cell>
          <cell r="AT97">
            <v>22.781039227088772</v>
          </cell>
          <cell r="AU97">
            <v>8.0820000000000007</v>
          </cell>
          <cell r="AV97">
            <v>22.827999999999999</v>
          </cell>
          <cell r="AW97">
            <v>0.74550332400000008</v>
          </cell>
          <cell r="AX97">
            <v>0.23177113600000032</v>
          </cell>
          <cell r="AY97">
            <v>8.1332936065957409</v>
          </cell>
          <cell r="AZ97">
            <v>22.973080228221452</v>
          </cell>
          <cell r="BA97">
            <v>1.7269263880000003</v>
          </cell>
          <cell r="BB97">
            <v>0.35338582399999963</v>
          </cell>
          <cell r="BC97">
            <v>8.1911880741451526</v>
          </cell>
          <cell r="BD97">
            <v>23.136830510610945</v>
          </cell>
          <cell r="BE97">
            <v>8.0960000000000001</v>
          </cell>
          <cell r="BF97">
            <v>23.251000000000001</v>
          </cell>
          <cell r="BG97">
            <v>2.8424015838600005</v>
          </cell>
          <cell r="BH97">
            <v>0.2905480360000019</v>
          </cell>
          <cell r="BI97">
            <v>8.2604372096712471</v>
          </cell>
          <cell r="BJ97">
            <v>23.71609866415173</v>
          </cell>
          <cell r="BK97">
            <v>3.8355633912508007</v>
          </cell>
          <cell r="BL97">
            <v>-0.77082796400000086</v>
          </cell>
          <cell r="BM97">
            <v>8.2568568930834765</v>
          </cell>
          <cell r="BN97">
            <v>23.705971999599701</v>
          </cell>
          <cell r="BO97">
            <v>8.1259999999999994</v>
          </cell>
          <cell r="BP97">
            <v>23.338000000000001</v>
          </cell>
          <cell r="BQ97">
            <v>4.6008313569462</v>
          </cell>
          <cell r="BR97">
            <v>-0.87220396399999922</v>
          </cell>
          <cell r="BS97">
            <v>8.3217021844568446</v>
          </cell>
          <cell r="BT97">
            <v>23.891529366889824</v>
          </cell>
        </row>
        <row r="98">
          <cell r="B98" t="str">
            <v>Craggs Row &amp; Bushell St</v>
          </cell>
          <cell r="C98" t="str">
            <v>CRAGGS ROW</v>
          </cell>
          <cell r="D98">
            <v>6.6</v>
          </cell>
          <cell r="E98">
            <v>54.75</v>
          </cell>
          <cell r="F98">
            <v>21.9</v>
          </cell>
          <cell r="G98">
            <v>0.71002474649478731</v>
          </cell>
          <cell r="H98">
            <v>0.60580228353189225</v>
          </cell>
          <cell r="I98">
            <v>13.265000000000001</v>
          </cell>
          <cell r="J98">
            <v>38.868000000000002</v>
          </cell>
          <cell r="K98">
            <v>1.995867699999998E-2</v>
          </cell>
          <cell r="L98">
            <v>3.7047080000003341E-3</v>
          </cell>
          <cell r="M98">
            <v>13.267070009348439</v>
          </cell>
          <cell r="N98">
            <v>38.873854870589604</v>
          </cell>
          <cell r="O98">
            <v>4.7797560000000017E-2</v>
          </cell>
          <cell r="P98">
            <v>7.0291719999997504E-3</v>
          </cell>
          <cell r="Q98">
            <v>13.269796095224089</v>
          </cell>
          <cell r="R98">
            <v>38.881565405824681</v>
          </cell>
          <cell r="S98">
            <v>1.995867699999998E-2</v>
          </cell>
          <cell r="T98">
            <v>1.0207636000000075E-2</v>
          </cell>
          <cell r="U98">
            <v>13.26763886801985</v>
          </cell>
          <cell r="V98">
            <v>38.875463845885967</v>
          </cell>
          <cell r="W98">
            <v>0.13326939000000015</v>
          </cell>
          <cell r="X98">
            <v>9.256277199999996E-2</v>
          </cell>
          <cell r="Y98">
            <v>13.284755190836725</v>
          </cell>
          <cell r="Z98">
            <v>38.923876117617127</v>
          </cell>
          <cell r="AA98">
            <v>0.19963830000000005</v>
          </cell>
          <cell r="AB98">
            <v>0.17483787599999978</v>
          </cell>
          <cell r="AC98">
            <v>13.297758169851319</v>
          </cell>
          <cell r="AD98">
            <v>38.960654096164511</v>
          </cell>
          <cell r="AE98">
            <v>0.28320301700000006</v>
          </cell>
          <cell r="AF98">
            <v>0.2574012519999993</v>
          </cell>
          <cell r="AG98">
            <v>13.312290609126093</v>
          </cell>
          <cell r="AH98">
            <v>39.001758041598009</v>
          </cell>
          <cell r="AI98">
            <v>0.38780615600000001</v>
          </cell>
          <cell r="AJ98">
            <v>0.33946680400000062</v>
          </cell>
          <cell r="AK98">
            <v>13.32861988473187</v>
          </cell>
          <cell r="AL98">
            <v>39.047944207648847</v>
          </cell>
          <cell r="AM98">
            <v>0.51219591800000008</v>
          </cell>
          <cell r="AN98">
            <v>0.42179839199999947</v>
          </cell>
          <cell r="AO98">
            <v>13.34670331307577</v>
          </cell>
          <cell r="AP98">
            <v>39.099091866885139</v>
          </cell>
          <cell r="AQ98">
            <v>0.65116510900000002</v>
          </cell>
          <cell r="AR98">
            <v>0.50391651599999943</v>
          </cell>
          <cell r="AS98">
            <v>13.366043437443901</v>
          </cell>
          <cell r="AT98">
            <v>39.153793999243923</v>
          </cell>
          <cell r="AU98">
            <v>13.266999999999999</v>
          </cell>
          <cell r="AV98">
            <v>38.957000000000001</v>
          </cell>
          <cell r="AW98">
            <v>0.81089020299999992</v>
          </cell>
          <cell r="AX98">
            <v>0.58575938400000016</v>
          </cell>
          <cell r="AY98">
            <v>13.38917515379061</v>
          </cell>
          <cell r="AZ98">
            <v>39.302563518951402</v>
          </cell>
          <cell r="BA98">
            <v>1.8462936799999996</v>
          </cell>
          <cell r="BB98">
            <v>0.98280036799999948</v>
          </cell>
          <cell r="BC98">
            <v>13.514481546996297</v>
          </cell>
          <cell r="BD98">
            <v>39.656983520398477</v>
          </cell>
          <cell r="BE98">
            <v>13.319000000000001</v>
          </cell>
          <cell r="BF98">
            <v>39.862000000000002</v>
          </cell>
          <cell r="BG98">
            <v>3.0362368800400001</v>
          </cell>
          <cell r="BH98">
            <v>1.0501001920000004</v>
          </cell>
          <cell r="BI98">
            <v>13.676461789173008</v>
          </cell>
          <cell r="BJ98">
            <v>40.873054620557234</v>
          </cell>
          <cell r="BK98">
            <v>4.1341548483510007</v>
          </cell>
          <cell r="BL98">
            <v>0.99156193600000009</v>
          </cell>
          <cell r="BM98">
            <v>13.767383934126491</v>
          </cell>
          <cell r="BN98">
            <v>41.130221281583772</v>
          </cell>
          <cell r="BO98">
            <v>13.308999999999999</v>
          </cell>
          <cell r="BP98">
            <v>40.155000000000001</v>
          </cell>
          <cell r="BQ98">
            <v>5.0246351462330008</v>
          </cell>
          <cell r="BR98">
            <v>0.89803725199999995</v>
          </cell>
          <cell r="BS98">
            <v>13.827099470218453</v>
          </cell>
          <cell r="BT98">
            <v>41.620406594882503</v>
          </cell>
        </row>
        <row r="99">
          <cell r="B99" t="str">
            <v>Crown Lane</v>
          </cell>
          <cell r="C99" t="str">
            <v>CROWN LANE</v>
          </cell>
          <cell r="D99">
            <v>11</v>
          </cell>
          <cell r="E99">
            <v>33.405000000000001</v>
          </cell>
          <cell r="F99">
            <v>13.1</v>
          </cell>
          <cell r="G99">
            <v>0.82114043102188894</v>
          </cell>
          <cell r="H99">
            <v>0.65876619069976672</v>
          </cell>
          <cell r="I99">
            <v>8.6280000000000001</v>
          </cell>
          <cell r="J99">
            <v>27.425000000000001</v>
          </cell>
          <cell r="K99">
            <v>3.0620933000000239E-2</v>
          </cell>
          <cell r="L99">
            <v>4.3804880000060109E-3</v>
          </cell>
          <cell r="M99">
            <v>8.6298370981669432</v>
          </cell>
          <cell r="N99">
            <v>27.430196098286203</v>
          </cell>
          <cell r="O99">
            <v>7.3559959000000008E-2</v>
          </cell>
          <cell r="P99">
            <v>8.5103599999989399E-3</v>
          </cell>
          <cell r="Q99">
            <v>8.6323075746151936</v>
          </cell>
          <cell r="R99">
            <v>27.43718366088348</v>
          </cell>
          <cell r="S99">
            <v>3.0620933000000239E-2</v>
          </cell>
          <cell r="T99">
            <v>1.2618492000004977E-2</v>
          </cell>
          <cell r="U99">
            <v>8.6302694812421237</v>
          </cell>
          <cell r="V99">
            <v>27.431419062304325</v>
          </cell>
          <cell r="W99">
            <v>0.20613825299999955</v>
          </cell>
          <cell r="X99">
            <v>0.10184872000001022</v>
          </cell>
          <cell r="Y99">
            <v>8.6441651237971318</v>
          </cell>
          <cell r="Z99">
            <v>27.47072187462269</v>
          </cell>
          <cell r="AA99">
            <v>0.30965959399999998</v>
          </cell>
          <cell r="AB99">
            <v>0.19109485600000298</v>
          </cell>
          <cell r="AC99">
            <v>8.6542827924095818</v>
          </cell>
          <cell r="AD99">
            <v>27.499338962965336</v>
          </cell>
          <cell r="AE99">
            <v>0.44047453699999983</v>
          </cell>
          <cell r="AF99">
            <v>0.28087251599999874</v>
          </cell>
          <cell r="AG99">
            <v>8.665860901384427</v>
          </cell>
          <cell r="AH99">
            <v>27.532086800443054</v>
          </cell>
          <cell r="AI99">
            <v>0.60486312499999983</v>
          </cell>
          <cell r="AJ99">
            <v>0.37002562400000372</v>
          </cell>
          <cell r="AK99">
            <v>8.6791683892422817</v>
          </cell>
          <cell r="AL99">
            <v>27.56972606006244</v>
          </cell>
          <cell r="AM99">
            <v>0.80092218700000006</v>
          </cell>
          <cell r="AN99">
            <v>0.45966535199999825</v>
          </cell>
          <cell r="AO99">
            <v>8.6941636868162497</v>
          </cell>
          <cell r="AP99">
            <v>27.612139166464292</v>
          </cell>
          <cell r="AQ99">
            <v>1.0203545240000003</v>
          </cell>
          <cell r="AR99">
            <v>0.54906649999999146</v>
          </cell>
          <cell r="AS99">
            <v>8.7103732409707497</v>
          </cell>
          <cell r="AT99">
            <v>27.657986709114926</v>
          </cell>
          <cell r="AU99">
            <v>8.6329999999999991</v>
          </cell>
          <cell r="AV99">
            <v>27.637</v>
          </cell>
          <cell r="AW99">
            <v>1.2732055790000001</v>
          </cell>
          <cell r="AX99">
            <v>0.63810716800000478</v>
          </cell>
          <cell r="AY99">
            <v>8.7333179026350916</v>
          </cell>
          <cell r="AZ99">
            <v>27.920741876910743</v>
          </cell>
          <cell r="BA99">
            <v>2.9140079209999996</v>
          </cell>
          <cell r="BB99">
            <v>0.49816602399999965</v>
          </cell>
          <cell r="BC99">
            <v>8.8120926859697786</v>
          </cell>
          <cell r="BD99">
            <v>28.143550610840578</v>
          </cell>
          <cell r="BE99">
            <v>8.6489999999999991</v>
          </cell>
          <cell r="BF99">
            <v>28.22</v>
          </cell>
          <cell r="BG99">
            <v>4.7903116270899995</v>
          </cell>
          <cell r="BH99">
            <v>-4.0560336519999929</v>
          </cell>
          <cell r="BI99">
            <v>8.6875395987798374</v>
          </cell>
          <cell r="BJ99">
            <v>28.329006446565732</v>
          </cell>
          <cell r="BK99">
            <v>6.4990712444099987</v>
          </cell>
          <cell r="BL99">
            <v>-14.68083365199999</v>
          </cell>
          <cell r="BM99">
            <v>8.2195688428665772</v>
          </cell>
          <cell r="BN99">
            <v>27.005385266952686</v>
          </cell>
          <cell r="BO99">
            <v>8.6539999999999999</v>
          </cell>
          <cell r="BP99">
            <v>28.413</v>
          </cell>
          <cell r="BQ99">
            <v>7.8609701562570002</v>
          </cell>
          <cell r="BR99">
            <v>-17.863233651999995</v>
          </cell>
          <cell r="BS99">
            <v>8.1290173162024733</v>
          </cell>
          <cell r="BT99">
            <v>26.928124737125025</v>
          </cell>
        </row>
        <row r="100">
          <cell r="B100" t="str">
            <v>Culcheth</v>
          </cell>
          <cell r="C100" t="str">
            <v>CULCHETH</v>
          </cell>
          <cell r="D100">
            <v>11</v>
          </cell>
          <cell r="E100">
            <v>33.405000000000001</v>
          </cell>
          <cell r="F100">
            <v>13.1</v>
          </cell>
          <cell r="G100">
            <v>0.32298831522311539</v>
          </cell>
          <cell r="H100">
            <v>0.29220284353507858</v>
          </cell>
          <cell r="I100">
            <v>3.827</v>
          </cell>
          <cell r="J100">
            <v>10.787000000000001</v>
          </cell>
          <cell r="K100">
            <v>1.6029921999999974E-2</v>
          </cell>
          <cell r="L100">
            <v>3.028899999995005E-4</v>
          </cell>
          <cell r="M100">
            <v>3.8278572503095294</v>
          </cell>
          <cell r="N100">
            <v>10.78942467002817</v>
          </cell>
          <cell r="O100">
            <v>3.8808052000000259E-2</v>
          </cell>
          <cell r="P100">
            <v>6.8040599999896756E-4</v>
          </cell>
          <cell r="Q100">
            <v>3.8290726065323804</v>
          </cell>
          <cell r="R100">
            <v>10.792862216535111</v>
          </cell>
          <cell r="S100">
            <v>1.6029921999999974E-2</v>
          </cell>
          <cell r="T100">
            <v>1.1249339999999108E-3</v>
          </cell>
          <cell r="U100">
            <v>3.8279003964299552</v>
          </cell>
          <cell r="V100">
            <v>10.789546705685511</v>
          </cell>
          <cell r="W100">
            <v>0.11159232300000022</v>
          </cell>
          <cell r="X100">
            <v>2.7586989999999645E-2</v>
          </cell>
          <cell r="Y100">
            <v>3.8343050194387431</v>
          </cell>
          <cell r="Z100">
            <v>10.80766171512734</v>
          </cell>
          <cell r="AA100">
            <v>0.16972522699999981</v>
          </cell>
          <cell r="AB100">
            <v>5.409865800000091E-2</v>
          </cell>
          <cell r="AC100">
            <v>3.8387477072959832</v>
          </cell>
          <cell r="AD100">
            <v>10.82022753396954</v>
          </cell>
          <cell r="AE100">
            <v>0.24353807500000002</v>
          </cell>
          <cell r="AF100">
            <v>8.0734858000001353E-2</v>
          </cell>
          <cell r="AG100">
            <v>3.8440199150144054</v>
          </cell>
          <cell r="AH100">
            <v>10.835139589287619</v>
          </cell>
          <cell r="AI100">
            <v>0.33643496699999997</v>
          </cell>
          <cell r="AJ100">
            <v>0.10730471399999963</v>
          </cell>
          <cell r="AK100">
            <v>3.8502902931159517</v>
          </cell>
          <cell r="AL100">
            <v>10.852874896792448</v>
          </cell>
          <cell r="AM100">
            <v>0.44745417399999998</v>
          </cell>
          <cell r="AN100">
            <v>0.13398818599999895</v>
          </cell>
          <cell r="AO100">
            <v>3.8575178093694773</v>
          </cell>
          <cell r="AP100">
            <v>10.873317399808464</v>
          </cell>
          <cell r="AQ100">
            <v>0.5718812080000002</v>
          </cell>
          <cell r="AR100">
            <v>0.16065885400000024</v>
          </cell>
          <cell r="AS100">
            <v>3.8654483819988985</v>
          </cell>
          <cell r="AT100">
            <v>10.895748446548289</v>
          </cell>
          <cell r="AU100">
            <v>3.827</v>
          </cell>
          <cell r="AV100">
            <v>10.858000000000001</v>
          </cell>
          <cell r="AW100">
            <v>0.71186187700000003</v>
          </cell>
          <cell r="AX100">
            <v>0.18728575400000036</v>
          </cell>
          <cell r="AY100">
            <v>3.8741930115271876</v>
          </cell>
          <cell r="AZ100">
            <v>10.991481993901958</v>
          </cell>
          <cell r="BA100">
            <v>1.616235895</v>
          </cell>
          <cell r="BB100">
            <v>0.31768810599999853</v>
          </cell>
          <cell r="BC100">
            <v>3.9285046856881478</v>
          </cell>
          <cell r="BD100">
            <v>11.145098606289194</v>
          </cell>
          <cell r="BE100">
            <v>3.8370000000000002</v>
          </cell>
          <cell r="BF100">
            <v>11.164999999999999</v>
          </cell>
          <cell r="BG100">
            <v>2.6642943975</v>
          </cell>
          <cell r="BH100">
            <v>0.34363270999999784</v>
          </cell>
          <cell r="BI100">
            <v>3.9948752295652636</v>
          </cell>
          <cell r="BJ100">
            <v>11.611538581627922</v>
          </cell>
          <cell r="BK100">
            <v>3.6107808785089999</v>
          </cell>
          <cell r="BL100">
            <v>0.34363270999999429</v>
          </cell>
          <cell r="BM100">
            <v>4.0445528863466169</v>
          </cell>
          <cell r="BN100">
            <v>11.752048213562132</v>
          </cell>
          <cell r="BO100">
            <v>3.8370000000000002</v>
          </cell>
          <cell r="BP100">
            <v>11.166</v>
          </cell>
          <cell r="BQ100">
            <v>4.3427971649009995</v>
          </cell>
          <cell r="BR100">
            <v>0.34363270999999784</v>
          </cell>
          <cell r="BS100">
            <v>4.0829737772556722</v>
          </cell>
          <cell r="BT100">
            <v>11.861718903566221</v>
          </cell>
        </row>
        <row r="101">
          <cell r="B101" t="str">
            <v>Cutacre</v>
          </cell>
          <cell r="C101" t="str">
            <v>CUTACRE</v>
          </cell>
          <cell r="D101">
            <v>11</v>
          </cell>
          <cell r="E101">
            <v>62.5</v>
          </cell>
          <cell r="F101">
            <v>25</v>
          </cell>
          <cell r="G101">
            <v>0.34856039684291995</v>
          </cell>
          <cell r="H101">
            <v>0.29872035076289971</v>
          </cell>
          <cell r="I101">
            <v>7.468</v>
          </cell>
          <cell r="J101">
            <v>21.785</v>
          </cell>
          <cell r="K101">
            <v>1.5599991000003754E-4</v>
          </cell>
          <cell r="L101">
            <v>1.1073360000501964E-5</v>
          </cell>
          <cell r="M101">
            <v>7.4680087690724921</v>
          </cell>
          <cell r="N101">
            <v>21.785024802682496</v>
          </cell>
          <cell r="O101">
            <v>10.300359400530001</v>
          </cell>
          <cell r="P101">
            <v>2.1018759998270298E-5</v>
          </cell>
          <cell r="Q101">
            <v>8.0086297643484201</v>
          </cell>
          <cell r="R101">
            <v>23.314131889928216</v>
          </cell>
          <cell r="S101">
            <v>1.5599991000003754E-4</v>
          </cell>
          <cell r="T101">
            <v>3.0525559999716734E-5</v>
          </cell>
          <cell r="U101">
            <v>7.4680097900482103</v>
          </cell>
          <cell r="V101">
            <v>21.785027690437911</v>
          </cell>
          <cell r="W101">
            <v>10.300924467146</v>
          </cell>
          <cell r="X101">
            <v>1.2192831600046361E-3</v>
          </cell>
          <cell r="Y101">
            <v>8.0087223152244906</v>
          </cell>
          <cell r="Z101">
            <v>23.31439366333651</v>
          </cell>
          <cell r="AA101">
            <v>10.301322578997002</v>
          </cell>
          <cell r="AB101">
            <v>2.4077899599959096E-3</v>
          </cell>
          <cell r="AC101">
            <v>8.0088055911067855</v>
          </cell>
          <cell r="AD101">
            <v>23.314629203100829</v>
          </cell>
          <cell r="AE101">
            <v>10.301796731390001</v>
          </cell>
          <cell r="AF101">
            <v>3.5971431599968184E-3</v>
          </cell>
          <cell r="AG101">
            <v>8.0088929025069593</v>
          </cell>
          <cell r="AH101">
            <v>23.314876157033382</v>
          </cell>
          <cell r="AI101">
            <v>10.30235696439</v>
          </cell>
          <cell r="AJ101">
            <v>4.7849839600004884E-3</v>
          </cell>
          <cell r="AK101">
            <v>8.008984652586868</v>
          </cell>
          <cell r="AL101">
            <v>23.315135665448093</v>
          </cell>
          <cell r="AM101">
            <v>10.302992757390001</v>
          </cell>
          <cell r="AN101">
            <v>5.9736075599978733E-3</v>
          </cell>
          <cell r="AO101">
            <v>8.0090804096246071</v>
          </cell>
          <cell r="AP101">
            <v>23.315406507251019</v>
          </cell>
          <cell r="AQ101">
            <v>10.30368192189</v>
          </cell>
          <cell r="AR101">
            <v>7.1615891599989823E-3</v>
          </cell>
          <cell r="AS101">
            <v>8.0091789342433479</v>
          </cell>
          <cell r="AT101">
            <v>23.315685176955121</v>
          </cell>
          <cell r="AU101">
            <v>7.4729999999999999</v>
          </cell>
          <cell r="AV101">
            <v>21.959</v>
          </cell>
          <cell r="AW101">
            <v>10.3044594594</v>
          </cell>
          <cell r="AX101">
            <v>8.3487427599990838E-3</v>
          </cell>
          <cell r="AY101">
            <v>8.0142820537834591</v>
          </cell>
          <cell r="AZ101">
            <v>23.489976843059463</v>
          </cell>
          <cell r="BA101">
            <v>10.309343567897001</v>
          </cell>
          <cell r="BB101">
            <v>1.4252625159997478E-2</v>
          </cell>
          <cell r="BC101">
            <v>8.0148482764605866</v>
          </cell>
          <cell r="BD101">
            <v>23.491578362638094</v>
          </cell>
          <cell r="BE101">
            <v>7.476</v>
          </cell>
          <cell r="BF101">
            <v>21.954000000000001</v>
          </cell>
          <cell r="BG101">
            <v>10.31514194549348</v>
          </cell>
          <cell r="BH101">
            <v>1.54319291600018E-2</v>
          </cell>
          <cell r="BI101">
            <v>8.0182145097649542</v>
          </cell>
          <cell r="BJ101">
            <v>23.487614226850155</v>
          </cell>
          <cell r="BK101">
            <v>10.321267320691604</v>
          </cell>
          <cell r="BL101">
            <v>1.5431929159998248E-2</v>
          </cell>
          <cell r="BM101">
            <v>8.0185360085849116</v>
          </cell>
          <cell r="BN101">
            <v>23.488523562833095</v>
          </cell>
          <cell r="BO101">
            <v>7.4770000000000003</v>
          </cell>
          <cell r="BP101">
            <v>21.992999999999999</v>
          </cell>
          <cell r="BQ101">
            <v>10.327149226239399</v>
          </cell>
          <cell r="BR101">
            <v>1.5431929159998248E-2</v>
          </cell>
          <cell r="BS101">
            <v>8.0198447285623082</v>
          </cell>
          <cell r="BT101">
            <v>23.528396754791114</v>
          </cell>
        </row>
        <row r="102">
          <cell r="B102" t="str">
            <v>Askam &amp; Dalton</v>
          </cell>
          <cell r="C102" t="str">
            <v>DALTON</v>
          </cell>
          <cell r="D102">
            <v>11</v>
          </cell>
          <cell r="E102">
            <v>46</v>
          </cell>
          <cell r="F102">
            <v>18.399999999999999</v>
          </cell>
          <cell r="G102">
            <v>0.44506803577558818</v>
          </cell>
          <cell r="H102">
            <v>0.4298076114256017</v>
          </cell>
          <cell r="I102">
            <v>7.907</v>
          </cell>
          <cell r="J102">
            <v>20.469000000000001</v>
          </cell>
          <cell r="K102">
            <v>2.5866809000000046E-2</v>
          </cell>
          <cell r="L102">
            <v>1.9508839999957672E-3</v>
          </cell>
          <cell r="M102">
            <v>7.9084600502310707</v>
          </cell>
          <cell r="N102">
            <v>20.473129645677055</v>
          </cell>
          <cell r="O102">
            <v>6.2491011999998847E-2</v>
          </cell>
          <cell r="P102">
            <v>4.0248680000019021E-3</v>
          </cell>
          <cell r="Q102">
            <v>7.9104911782930349</v>
          </cell>
          <cell r="R102">
            <v>20.478874543381348</v>
          </cell>
          <cell r="S102">
            <v>2.5866809000000046E-2</v>
          </cell>
          <cell r="T102">
            <v>6.2778359999953182E-3</v>
          </cell>
          <cell r="U102">
            <v>7.9086871563130687</v>
          </cell>
          <cell r="V102">
            <v>20.47377199867957</v>
          </cell>
          <cell r="W102">
            <v>0.17900670800000107</v>
          </cell>
          <cell r="X102">
            <v>8.0154135999983112E-2</v>
          </cell>
          <cell r="Y102">
            <v>7.9206024166406186</v>
          </cell>
          <cell r="Z102">
            <v>20.507473444188424</v>
          </cell>
          <cell r="AA102">
            <v>0.27171986300000128</v>
          </cell>
          <cell r="AB102">
            <v>0.15418900399999558</v>
          </cell>
          <cell r="AC102">
            <v>7.9293544180920632</v>
          </cell>
          <cell r="AD102">
            <v>20.532227842489512</v>
          </cell>
          <cell r="AE102">
            <v>0.38919246700000087</v>
          </cell>
          <cell r="AF102">
            <v>0.22868958799999461</v>
          </cell>
          <cell r="AG102">
            <v>7.9394303973437896</v>
          </cell>
          <cell r="AH102">
            <v>20.560727015513471</v>
          </cell>
          <cell r="AI102">
            <v>0.53668531699999988</v>
          </cell>
          <cell r="AJ102">
            <v>0.30292601199999325</v>
          </cell>
          <cell r="AK102">
            <v>7.9510681660738918</v>
          </cell>
          <cell r="AL102">
            <v>20.593643596261217</v>
          </cell>
          <cell r="AM102">
            <v>0.71260380400000045</v>
          </cell>
          <cell r="AN102">
            <v>0.37758074399999941</v>
          </cell>
          <cell r="AO102">
            <v>7.9642198492958336</v>
          </cell>
          <cell r="AP102">
            <v>20.630842173822227</v>
          </cell>
          <cell r="AQ102">
            <v>0.90954182300000141</v>
          </cell>
          <cell r="AR102">
            <v>0.45216747199999219</v>
          </cell>
          <cell r="AS102">
            <v>7.9784712025478424</v>
          </cell>
          <cell r="AT102">
            <v>20.671151087924546</v>
          </cell>
          <cell r="AU102">
            <v>7.9080000000000004</v>
          </cell>
          <cell r="AV102">
            <v>20.477</v>
          </cell>
          <cell r="AW102">
            <v>1.1311376899999992</v>
          </cell>
          <cell r="AX102">
            <v>0.52657722799998652</v>
          </cell>
          <cell r="AY102">
            <v>7.9950074685588142</v>
          </cell>
          <cell r="AZ102">
            <v>20.723094284127249</v>
          </cell>
          <cell r="BA102">
            <v>2.5629815449999995</v>
          </cell>
          <cell r="BB102">
            <v>0.86439446800000042</v>
          </cell>
          <cell r="BC102">
            <v>8.0878905876108753</v>
          </cell>
          <cell r="BD102">
            <v>20.985807417485127</v>
          </cell>
          <cell r="BE102">
            <v>7.9550000000000001</v>
          </cell>
          <cell r="BF102">
            <v>20.597999999999999</v>
          </cell>
          <cell r="BG102">
            <v>4.2309060586000022</v>
          </cell>
          <cell r="BH102">
            <v>0.85584935999999345</v>
          </cell>
          <cell r="BI102">
            <v>8.2219854191118635</v>
          </cell>
          <cell r="BJ102">
            <v>21.353148801327723</v>
          </cell>
          <cell r="BK102">
            <v>5.7577489846770007</v>
          </cell>
          <cell r="BL102">
            <v>-0.11619799999999714</v>
          </cell>
          <cell r="BM102">
            <v>8.2511046345136609</v>
          </cell>
          <cell r="BN102">
            <v>21.435510380021494</v>
          </cell>
          <cell r="BO102">
            <v>7.9560000000000004</v>
          </cell>
          <cell r="BP102">
            <v>20.603999999999999</v>
          </cell>
          <cell r="BQ102">
            <v>6.9616186504570017</v>
          </cell>
          <cell r="BR102">
            <v>-0.34656607599998779</v>
          </cell>
          <cell r="BS102">
            <v>8.3032002167787535</v>
          </cell>
          <cell r="BT102">
            <v>21.586030510854783</v>
          </cell>
        </row>
        <row r="103">
          <cell r="B103" t="str">
            <v>Deansgate</v>
          </cell>
          <cell r="C103" t="str">
            <v>DEANSGATE</v>
          </cell>
          <cell r="D103">
            <v>6.6</v>
          </cell>
          <cell r="E103">
            <v>54.75</v>
          </cell>
          <cell r="F103">
            <v>21.9</v>
          </cell>
          <cell r="G103">
            <v>0.72029746633707359</v>
          </cell>
          <cell r="H103">
            <v>0.61116231823499412</v>
          </cell>
          <cell r="I103">
            <v>13.384</v>
          </cell>
          <cell r="J103">
            <v>39.435000000000002</v>
          </cell>
          <cell r="K103">
            <v>5.1872082099999883E-3</v>
          </cell>
          <cell r="L103">
            <v>1.150363999991022E-5</v>
          </cell>
          <cell r="M103">
            <v>13.38445476934637</v>
          </cell>
          <cell r="N103">
            <v>39.436286281954779</v>
          </cell>
          <cell r="O103">
            <v>1.1894818219999992E-2</v>
          </cell>
          <cell r="P103">
            <v>2.2365999999940378E-5</v>
          </cell>
          <cell r="Q103">
            <v>13.385042483260213</v>
          </cell>
          <cell r="R103">
            <v>39.437948587930279</v>
          </cell>
          <cell r="S103">
            <v>5.1872082099999883E-3</v>
          </cell>
          <cell r="T103">
            <v>3.3152599999919374E-5</v>
          </cell>
          <cell r="U103">
            <v>13.384456663139231</v>
          </cell>
          <cell r="V103">
            <v>39.436291638409877</v>
          </cell>
          <cell r="W103">
            <v>3.0277521880000019E-2</v>
          </cell>
          <cell r="X103">
            <v>7.8694489120000211E-2</v>
          </cell>
          <cell r="Y103">
            <v>13.393532578770452</v>
          </cell>
          <cell r="Z103">
            <v>39.461962204363132</v>
          </cell>
          <cell r="AA103">
            <v>4.3039144729999979E-2</v>
          </cell>
          <cell r="AB103">
            <v>0.15735581751999972</v>
          </cell>
          <cell r="AC103">
            <v>13.401530012939286</v>
          </cell>
          <cell r="AD103">
            <v>39.484582364094628</v>
          </cell>
          <cell r="AE103">
            <v>5.810013540000003E-2</v>
          </cell>
          <cell r="AF103">
            <v>0.23601848952000004</v>
          </cell>
          <cell r="AG103">
            <v>13.40972870716231</v>
          </cell>
          <cell r="AH103">
            <v>39.50777177322253</v>
          </cell>
          <cell r="AI103">
            <v>7.5724442009999948E-2</v>
          </cell>
          <cell r="AJ103">
            <v>0.31467946391999979</v>
          </cell>
          <cell r="AK103">
            <v>13.418151484875965</v>
          </cell>
          <cell r="AL103">
            <v>39.531594986173538</v>
          </cell>
          <cell r="AM103">
            <v>9.5566935310000045E-2</v>
          </cell>
          <cell r="AN103">
            <v>0.39334166911999968</v>
          </cell>
          <cell r="AO103">
            <v>13.42676841126921</v>
          </cell>
          <cell r="AP103">
            <v>39.555967334516133</v>
          </cell>
          <cell r="AQ103">
            <v>0.11695658419000005</v>
          </cell>
          <cell r="AR103">
            <v>0.47200324151999984</v>
          </cell>
          <cell r="AS103">
            <v>13.435520623320537</v>
          </cell>
          <cell r="AT103">
            <v>39.580722328483638</v>
          </cell>
          <cell r="AU103">
            <v>13.395</v>
          </cell>
          <cell r="AV103">
            <v>39.759</v>
          </cell>
          <cell r="AW103">
            <v>0.14130186082000001</v>
          </cell>
          <cell r="AX103">
            <v>0.55066388431999991</v>
          </cell>
          <cell r="AY103">
            <v>13.45553130442827</v>
          </cell>
          <cell r="AZ103">
            <v>39.930208383341188</v>
          </cell>
          <cell r="BA103">
            <v>0.29692355184999997</v>
          </cell>
          <cell r="BB103">
            <v>0.94392510951999975</v>
          </cell>
          <cell r="BC103">
            <v>13.503546107373568</v>
          </cell>
          <cell r="BD103">
            <v>40.066014754381015</v>
          </cell>
          <cell r="BE103">
            <v>13.407</v>
          </cell>
          <cell r="BF103">
            <v>40.14</v>
          </cell>
          <cell r="BG103">
            <v>0.48569698087340007</v>
          </cell>
          <cell r="BH103">
            <v>1.0225753575199996</v>
          </cell>
          <cell r="BI103">
            <v>13.5389396122095</v>
          </cell>
          <cell r="BJ103">
            <v>40.513181578001841</v>
          </cell>
          <cell r="BK103">
            <v>0.69909232413477007</v>
          </cell>
          <cell r="BL103">
            <v>1.0225753575200001</v>
          </cell>
          <cell r="BM103">
            <v>13.557606863554312</v>
          </cell>
          <cell r="BN103">
            <v>40.565980538049963</v>
          </cell>
          <cell r="BO103">
            <v>13.417</v>
          </cell>
          <cell r="BP103">
            <v>40.493000000000002</v>
          </cell>
          <cell r="BQ103">
            <v>0.9187391514567399</v>
          </cell>
          <cell r="BR103">
            <v>1.0225753575200001</v>
          </cell>
          <cell r="BS103">
            <v>13.58682097793022</v>
          </cell>
          <cell r="BT103">
            <v>40.973326260328761</v>
          </cell>
        </row>
        <row r="104">
          <cell r="B104" t="str">
            <v>Denton East</v>
          </cell>
          <cell r="C104" t="str">
            <v>DENTON EAST</v>
          </cell>
          <cell r="D104">
            <v>6.6</v>
          </cell>
          <cell r="E104">
            <v>62.5</v>
          </cell>
          <cell r="F104">
            <v>25</v>
          </cell>
          <cell r="G104">
            <v>0.57518238101789598</v>
          </cell>
          <cell r="H104">
            <v>0.49241999036470685</v>
          </cell>
          <cell r="I104">
            <v>12.307</v>
          </cell>
          <cell r="J104">
            <v>35.939</v>
          </cell>
          <cell r="K104">
            <v>3.6375380000000179E-2</v>
          </cell>
          <cell r="L104">
            <v>3.6322400000008415E-3</v>
          </cell>
          <cell r="M104">
            <v>12.310499759117672</v>
          </cell>
          <cell r="N104">
            <v>35.948898813618499</v>
          </cell>
          <cell r="O104">
            <v>8.8742642000000371E-2</v>
          </cell>
          <cell r="P104">
            <v>6.9843039999994971E-3</v>
          </cell>
          <cell r="Q104">
            <v>12.315373936066941</v>
          </cell>
          <cell r="R104">
            <v>35.962685067912624</v>
          </cell>
          <cell r="S104">
            <v>3.6375380000000179E-2</v>
          </cell>
          <cell r="T104">
            <v>1.0257759999999116E-2</v>
          </cell>
          <cell r="U104">
            <v>12.311079341807902</v>
          </cell>
          <cell r="V104">
            <v>35.950538121020585</v>
          </cell>
          <cell r="W104">
            <v>0.25556795900000018</v>
          </cell>
          <cell r="X104">
            <v>7.1180935999999306E-2</v>
          </cell>
          <cell r="Y104">
            <v>12.335583115528131</v>
          </cell>
          <cell r="Z104">
            <v>36.019845259269516</v>
          </cell>
          <cell r="AA104">
            <v>0.38948291300000037</v>
          </cell>
          <cell r="AB104">
            <v>0.13206589199999996</v>
          </cell>
          <cell r="AC104">
            <v>12.352623688327618</v>
          </cell>
          <cell r="AD104">
            <v>36.0680432775968</v>
          </cell>
          <cell r="AE104">
            <v>0.5613398500000002</v>
          </cell>
          <cell r="AF104">
            <v>0.19331209599999966</v>
          </cell>
          <cell r="AG104">
            <v>12.373014924873875</v>
          </cell>
          <cell r="AH104">
            <v>36.12571840415135</v>
          </cell>
          <cell r="AI104">
            <v>0.78064820200000007</v>
          </cell>
          <cell r="AJ104">
            <v>0.25403289200000057</v>
          </cell>
          <cell r="AK104">
            <v>12.397511122446412</v>
          </cell>
          <cell r="AL104">
            <v>36.195004113818655</v>
          </cell>
          <cell r="AM104">
            <v>1.045208723</v>
          </cell>
          <cell r="AN104">
            <v>0.31508733200000005</v>
          </cell>
          <cell r="AO104">
            <v>12.42599504447452</v>
          </cell>
          <cell r="AP104">
            <v>36.275568811502112</v>
          </cell>
          <cell r="AQ104">
            <v>1.343383572</v>
          </cell>
          <cell r="AR104">
            <v>0.37593229600000289</v>
          </cell>
          <cell r="AS104">
            <v>12.457401133213908</v>
          </cell>
          <cell r="AT104">
            <v>36.364398644774788</v>
          </cell>
          <cell r="AU104">
            <v>12.317</v>
          </cell>
          <cell r="AV104">
            <v>36.154000000000003</v>
          </cell>
          <cell r="AW104">
            <v>1.6899809500000003</v>
          </cell>
          <cell r="AX104">
            <v>0.43648498000000036</v>
          </cell>
          <cell r="AY104">
            <v>12.503017526834556</v>
          </cell>
          <cell r="AZ104">
            <v>36.680137018577064</v>
          </cell>
          <cell r="BA104">
            <v>3.9580579560000002</v>
          </cell>
          <cell r="BB104">
            <v>0.72731738799999857</v>
          </cell>
          <cell r="BC104">
            <v>12.726864047895884</v>
          </cell>
          <cell r="BD104">
            <v>37.313270590526997</v>
          </cell>
          <cell r="BE104">
            <v>12.336</v>
          </cell>
          <cell r="BF104">
            <v>36.871000000000002</v>
          </cell>
          <cell r="BG104">
            <v>6.5291288641299996</v>
          </cell>
          <cell r="BH104">
            <v>0.78306225600000001</v>
          </cell>
          <cell r="BI104">
            <v>12.975650835086826</v>
          </cell>
          <cell r="BJ104">
            <v>38.680205772326133</v>
          </cell>
          <cell r="BK104">
            <v>8.8002188238781009</v>
          </cell>
          <cell r="BL104">
            <v>0.58267771999999507</v>
          </cell>
          <cell r="BM104">
            <v>13.156790582634308</v>
          </cell>
          <cell r="BN104">
            <v>39.192546347659103</v>
          </cell>
          <cell r="BO104">
            <v>12.336</v>
          </cell>
          <cell r="BP104">
            <v>36.902000000000001</v>
          </cell>
          <cell r="BQ104">
            <v>10.530918522219302</v>
          </cell>
          <cell r="BR104">
            <v>4.6447295999999305E-2</v>
          </cell>
          <cell r="BS104">
            <v>13.261279545828192</v>
          </cell>
          <cell r="BT104">
            <v>39.519085765393292</v>
          </cell>
        </row>
        <row r="105">
          <cell r="B105" t="str">
            <v>Denton West</v>
          </cell>
          <cell r="C105" t="str">
            <v>DENTON WEST</v>
          </cell>
          <cell r="D105">
            <v>6.6</v>
          </cell>
          <cell r="E105">
            <v>54.75</v>
          </cell>
          <cell r="F105">
            <v>21.9</v>
          </cell>
          <cell r="G105">
            <v>0.73404647057768246</v>
          </cell>
          <cell r="H105">
            <v>0.64308175906240772</v>
          </cell>
          <cell r="I105">
            <v>14.081</v>
          </cell>
          <cell r="J105">
            <v>40.182000000000002</v>
          </cell>
          <cell r="K105">
            <v>2.3125427000000198E-2</v>
          </cell>
          <cell r="L105">
            <v>5.3450800000005572E-3</v>
          </cell>
          <cell r="M105">
            <v>14.083490523466729</v>
          </cell>
          <cell r="N105">
            <v>40.189044264128114</v>
          </cell>
          <cell r="O105">
            <v>5.6385519000000106E-2</v>
          </cell>
          <cell r="P105">
            <v>1.0155764000000289E-2</v>
          </cell>
          <cell r="Q105">
            <v>14.086820852674586</v>
          </cell>
          <cell r="R105">
            <v>40.198463857593957</v>
          </cell>
          <cell r="S105">
            <v>2.3125427000000198E-2</v>
          </cell>
          <cell r="T105">
            <v>1.4765368000000834E-2</v>
          </cell>
          <cell r="U105">
            <v>14.084314584953493</v>
          </cell>
          <cell r="V105">
            <v>40.191375061989739</v>
          </cell>
          <cell r="W105">
            <v>0.1621763503000001</v>
          </cell>
          <cell r="X105">
            <v>5.9818028000000467E-2</v>
          </cell>
          <cell r="Y105">
            <v>14.100419471828801</v>
          </cell>
          <cell r="Z105">
            <v>40.236926560868831</v>
          </cell>
          <cell r="AA105">
            <v>0.24699936800000011</v>
          </cell>
          <cell r="AB105">
            <v>0.10476082000000009</v>
          </cell>
          <cell r="AC105">
            <v>14.111771036247271</v>
          </cell>
          <cell r="AD105">
            <v>40.269033633578331</v>
          </cell>
          <cell r="AE105">
            <v>0.35580746600000024</v>
          </cell>
          <cell r="AF105">
            <v>0.15013466000000086</v>
          </cell>
          <cell r="AG105">
            <v>14.125258457975828</v>
          </cell>
          <cell r="AH105">
            <v>40.307181823038277</v>
          </cell>
          <cell r="AI105">
            <v>0.49461209300000009</v>
          </cell>
          <cell r="AJ105">
            <v>0.19477879999999992</v>
          </cell>
          <cell r="AK105">
            <v>14.141306063280368</v>
          </cell>
          <cell r="AL105">
            <v>40.352571305168851</v>
          </cell>
          <cell r="AM105">
            <v>0.66201496500000012</v>
          </cell>
          <cell r="AN105">
            <v>0.23982115999999998</v>
          </cell>
          <cell r="AO105">
            <v>14.159890201444496</v>
          </cell>
          <cell r="AP105">
            <v>40.405135185642308</v>
          </cell>
          <cell r="AQ105">
            <v>0.85065700200000005</v>
          </cell>
          <cell r="AR105">
            <v>0.28455273200000075</v>
          </cell>
          <cell r="AS105">
            <v>14.180305097804785</v>
          </cell>
          <cell r="AT105">
            <v>40.462877232256631</v>
          </cell>
          <cell r="AU105">
            <v>14.090999999999999</v>
          </cell>
          <cell r="AV105">
            <v>40.593000000000004</v>
          </cell>
          <cell r="AW105">
            <v>1.0700106700000003</v>
          </cell>
          <cell r="AX105">
            <v>0.32887960000000049</v>
          </cell>
          <cell r="AY105">
            <v>14.213371162719886</v>
          </cell>
          <cell r="AZ105">
            <v>40.93911791592366</v>
          </cell>
          <cell r="BA105">
            <v>2.5053665925000002</v>
          </cell>
          <cell r="BB105">
            <v>0.53481735200000102</v>
          </cell>
          <cell r="BC105">
            <v>14.356947124051977</v>
          </cell>
          <cell r="BD105">
            <v>41.345212059416859</v>
          </cell>
          <cell r="BE105">
            <v>14.111000000000001</v>
          </cell>
          <cell r="BF105">
            <v>41.323999999999998</v>
          </cell>
          <cell r="BG105">
            <v>4.1320815492899996</v>
          </cell>
          <cell r="BH105">
            <v>0.57448517599999604</v>
          </cell>
          <cell r="BI105">
            <v>14.522717813000776</v>
          </cell>
          <cell r="BJ105">
            <v>42.488513830032566</v>
          </cell>
          <cell r="BK105">
            <v>5.5698470223029002</v>
          </cell>
          <cell r="BL105">
            <v>0.48921515999999698</v>
          </cell>
          <cell r="BM105">
            <v>14.641030482119586</v>
          </cell>
          <cell r="BN105">
            <v>42.823152592569329</v>
          </cell>
          <cell r="BO105">
            <v>14.112</v>
          </cell>
          <cell r="BP105">
            <v>41.350999999999999</v>
          </cell>
          <cell r="BQ105">
            <v>6.6670226252002003</v>
          </cell>
          <cell r="BR105">
            <v>0.26103200399999693</v>
          </cell>
          <cell r="BS105">
            <v>14.718047606837754</v>
          </cell>
          <cell r="BT105">
            <v>43.06516149006741</v>
          </cell>
        </row>
        <row r="106">
          <cell r="B106" t="str">
            <v>Dickinson St</v>
          </cell>
          <cell r="C106" t="str">
            <v>DICKINSON ST</v>
          </cell>
          <cell r="D106">
            <v>6.6</v>
          </cell>
          <cell r="E106">
            <v>54.75</v>
          </cell>
          <cell r="F106">
            <v>21.9</v>
          </cell>
          <cell r="G106">
            <v>0.71318716153138684</v>
          </cell>
          <cell r="H106">
            <v>0.59893635065295336</v>
          </cell>
          <cell r="I106">
            <v>13.116</v>
          </cell>
          <cell r="J106">
            <v>39.045000000000002</v>
          </cell>
          <cell r="K106">
            <v>8.0320111000000138E-3</v>
          </cell>
          <cell r="L106">
            <v>3.9559359999996602E-5</v>
          </cell>
          <cell r="M106">
            <v>13.116706079299677</v>
          </cell>
          <cell r="N106">
            <v>39.04699709384343</v>
          </cell>
          <cell r="O106">
            <v>1.9011605200000004E-2</v>
          </cell>
          <cell r="P106">
            <v>8.5798559999794577E-5</v>
          </cell>
          <cell r="Q106">
            <v>13.117670589576008</v>
          </cell>
          <cell r="R106">
            <v>39.049725140871104</v>
          </cell>
          <cell r="S106">
            <v>8.0320111000000138E-3</v>
          </cell>
          <cell r="T106">
            <v>1.385933599997724E-4</v>
          </cell>
          <cell r="U106">
            <v>13.116714742527943</v>
          </cell>
          <cell r="V106">
            <v>39.047021597153247</v>
          </cell>
          <cell r="W106">
            <v>5.1682376500000016E-2</v>
          </cell>
          <cell r="X106">
            <v>6.7327965760000108E-2</v>
          </cell>
          <cell r="Y106">
            <v>13.126410705021236</v>
          </cell>
          <cell r="Z106">
            <v>39.074445920469799</v>
          </cell>
          <cell r="AA106">
            <v>7.6371511700000005E-2</v>
          </cell>
          <cell r="AB106">
            <v>0.13452229056000009</v>
          </cell>
          <cell r="AC106">
            <v>13.134448423258368</v>
          </cell>
          <cell r="AD106">
            <v>39.097180020752774</v>
          </cell>
          <cell r="AE106">
            <v>0.10704799469999998</v>
          </cell>
          <cell r="AF106">
            <v>0.20172853175999994</v>
          </cell>
          <cell r="AG106">
            <v>13.143010941010775</v>
          </cell>
          <cell r="AH106">
            <v>39.121398478219795</v>
          </cell>
          <cell r="AI106">
            <v>0.1449775646</v>
          </cell>
          <cell r="AJ106">
            <v>0.26892906416000018</v>
          </cell>
          <cell r="AK106">
            <v>13.152207439929388</v>
          </cell>
          <cell r="AL106">
            <v>39.147410105213901</v>
          </cell>
          <cell r="AM106">
            <v>0.18965091780000004</v>
          </cell>
          <cell r="AN106">
            <v>0.33614030416000018</v>
          </cell>
          <cell r="AO106">
            <v>13.161994803566083</v>
          </cell>
          <cell r="AP106">
            <v>39.175092950003688</v>
          </cell>
          <cell r="AQ106">
            <v>0.23925647629999997</v>
          </cell>
          <cell r="AR106">
            <v>0.40335077616000015</v>
          </cell>
          <cell r="AS106">
            <v>13.172213556089543</v>
          </cell>
          <cell r="AT106">
            <v>39.203995946822111</v>
          </cell>
          <cell r="AU106">
            <v>13.134</v>
          </cell>
          <cell r="AV106">
            <v>39.552999999999997</v>
          </cell>
          <cell r="AW106">
            <v>0.29649238519999993</v>
          </cell>
          <cell r="AX106">
            <v>0.47055784415999979</v>
          </cell>
          <cell r="AY106">
            <v>13.201099493394388</v>
          </cell>
          <cell r="AZ106">
            <v>39.742786027173409</v>
          </cell>
          <cell r="BA106">
            <v>0.66756658690000004</v>
          </cell>
          <cell r="BB106">
            <v>0.80628282416000041</v>
          </cell>
          <cell r="BC106">
            <v>13.2629283870031</v>
          </cell>
          <cell r="BD106">
            <v>39.917664546949339</v>
          </cell>
          <cell r="BE106">
            <v>13.146000000000001</v>
          </cell>
          <cell r="BF106">
            <v>39.889000000000003</v>
          </cell>
          <cell r="BG106">
            <v>1.09667263978</v>
          </cell>
          <cell r="BH106">
            <v>0.87341222015999942</v>
          </cell>
          <cell r="BI106">
            <v>13.318337730941328</v>
          </cell>
          <cell r="BJ106">
            <v>40.376444712811669</v>
          </cell>
          <cell r="BK106">
            <v>1.50906982813122</v>
          </cell>
          <cell r="BL106">
            <v>0.87341222016000031</v>
          </cell>
          <cell r="BM106">
            <v>13.354413129078848</v>
          </cell>
          <cell r="BN106">
            <v>40.478481347439839</v>
          </cell>
          <cell r="BO106">
            <v>13.156000000000001</v>
          </cell>
          <cell r="BP106">
            <v>40.229999999999997</v>
          </cell>
          <cell r="BQ106">
            <v>1.8645511796198999</v>
          </cell>
          <cell r="BR106">
            <v>0.87341222015999942</v>
          </cell>
          <cell r="BS106">
            <v>13.395509682711253</v>
          </cell>
          <cell r="BT106">
            <v>40.907435683219859</v>
          </cell>
        </row>
        <row r="107">
          <cell r="B107" t="str">
            <v>Didsbury</v>
          </cell>
          <cell r="C107" t="str">
            <v>DIDSBURY</v>
          </cell>
          <cell r="D107">
            <v>6.6</v>
          </cell>
          <cell r="E107">
            <v>62.5</v>
          </cell>
          <cell r="F107">
            <v>25</v>
          </cell>
          <cell r="G107">
            <v>0.6056484897454204</v>
          </cell>
          <cell r="H107">
            <v>0.51689942782725096</v>
          </cell>
          <cell r="I107">
            <v>12.92</v>
          </cell>
          <cell r="J107">
            <v>37.845999999999997</v>
          </cell>
          <cell r="K107">
            <v>2.5049761999999975E-2</v>
          </cell>
          <cell r="L107">
            <v>3.3655559999998808E-3</v>
          </cell>
          <cell r="M107">
            <v>12.922485695681274</v>
          </cell>
          <cell r="N107">
            <v>37.853030609088776</v>
          </cell>
          <cell r="O107">
            <v>1.1508629490000004</v>
          </cell>
          <cell r="P107">
            <v>0.26643347199999745</v>
          </cell>
          <cell r="Q107">
            <v>13.043981283361491</v>
          </cell>
          <cell r="R107">
            <v>38.196672024820479</v>
          </cell>
          <cell r="S107">
            <v>2.5049761999999975E-2</v>
          </cell>
          <cell r="T107">
            <v>0.26940233599999708</v>
          </cell>
          <cell r="U107">
            <v>12.945757878491477</v>
          </cell>
          <cell r="V107">
            <v>37.91885428220121</v>
          </cell>
          <cell r="W107">
            <v>1.2638898430000003</v>
          </cell>
          <cell r="X107">
            <v>0.33706755199999705</v>
          </cell>
          <cell r="Y107">
            <v>13.060047451964298</v>
          </cell>
          <cell r="Z107">
            <v>38.242114011887409</v>
          </cell>
          <cell r="AA107">
            <v>1.3539358310000003</v>
          </cell>
          <cell r="AB107">
            <v>0.40468124399999894</v>
          </cell>
          <cell r="AC107">
            <v>13.073839097220109</v>
          </cell>
          <cell r="AD107">
            <v>38.281122675423823</v>
          </cell>
          <cell r="AE107">
            <v>1.4690792830000001</v>
          </cell>
          <cell r="AF107">
            <v>0.47259325200000113</v>
          </cell>
          <cell r="AG107">
            <v>13.089852297084903</v>
          </cell>
          <cell r="AH107">
            <v>38.326414844275384</v>
          </cell>
          <cell r="AI107">
            <v>1.6155364050000003</v>
          </cell>
          <cell r="AJ107">
            <v>0.54003996000000143</v>
          </cell>
          <cell r="AK107">
            <v>13.108564029483567</v>
          </cell>
          <cell r="AL107">
            <v>38.379339615742758</v>
          </cell>
          <cell r="AM107">
            <v>1.791785274</v>
          </cell>
          <cell r="AN107">
            <v>0.60776181999999856</v>
          </cell>
          <cell r="AO107">
            <v>13.129905933432436</v>
          </cell>
          <cell r="AP107">
            <v>38.439703635765468</v>
          </cell>
          <cell r="AQ107">
            <v>1.9901310270000003</v>
          </cell>
          <cell r="AR107">
            <v>0.67529294000000206</v>
          </cell>
          <cell r="AS107">
            <v>13.153164128007868</v>
          </cell>
          <cell r="AT107">
            <v>38.505487744175241</v>
          </cell>
          <cell r="AU107">
            <v>12.938000000000001</v>
          </cell>
          <cell r="AV107">
            <v>38.469000000000001</v>
          </cell>
          <cell r="AW107">
            <v>2.2207091980000007</v>
          </cell>
          <cell r="AX107">
            <v>0.7425672040000002</v>
          </cell>
          <cell r="AY107">
            <v>13.197219458845147</v>
          </cell>
          <cell r="AZ107">
            <v>39.202183348659645</v>
          </cell>
          <cell r="BA107">
            <v>3.7283983197000006</v>
          </cell>
          <cell r="BB107">
            <v>1.068427456000002</v>
          </cell>
          <cell r="BC107">
            <v>13.357613432250929</v>
          </cell>
          <cell r="BD107">
            <v>39.655846013686379</v>
          </cell>
          <cell r="BE107">
            <v>12.957000000000001</v>
          </cell>
          <cell r="BF107">
            <v>39.106000000000002</v>
          </cell>
          <cell r="BG107">
            <v>5.4393846104709995</v>
          </cell>
          <cell r="BH107">
            <v>1.1324646479999991</v>
          </cell>
          <cell r="BI107">
            <v>13.531887717947255</v>
          </cell>
          <cell r="BJ107">
            <v>40.732028015125451</v>
          </cell>
          <cell r="BK107">
            <v>6.9628028379054792</v>
          </cell>
          <cell r="BL107">
            <v>1.0631827640000004</v>
          </cell>
          <cell r="BM107">
            <v>13.659091658753363</v>
          </cell>
          <cell r="BN107">
            <v>41.091815091676054</v>
          </cell>
          <cell r="BO107">
            <v>12.967000000000001</v>
          </cell>
          <cell r="BP107">
            <v>39.457000000000001</v>
          </cell>
          <cell r="BQ107">
            <v>8.1394054806445997</v>
          </cell>
          <cell r="BR107">
            <v>0.87778394799999759</v>
          </cell>
          <cell r="BS107">
            <v>13.75579950666088</v>
          </cell>
          <cell r="BT107">
            <v>41.688061920626048</v>
          </cell>
        </row>
        <row r="108">
          <cell r="B108"/>
          <cell r="C108" t="str">
            <v>DISLEY</v>
          </cell>
          <cell r="D108">
            <v>11</v>
          </cell>
          <cell r="E108">
            <v>62.5</v>
          </cell>
          <cell r="F108">
            <v>25</v>
          </cell>
          <cell r="G108" t="e">
            <v>#N/A</v>
          </cell>
          <cell r="H108" t="e">
            <v>#N/A</v>
          </cell>
          <cell r="I108">
            <v>4.16</v>
          </cell>
          <cell r="J108">
            <v>11.679</v>
          </cell>
          <cell r="K108" t="e">
            <v>#N/A</v>
          </cell>
          <cell r="L108" t="e">
            <v>#N/A</v>
          </cell>
          <cell r="M108" t="e">
            <v>#N/A</v>
          </cell>
          <cell r="N108" t="e">
            <v>#N/A</v>
          </cell>
          <cell r="O108" t="e">
            <v>#N/A</v>
          </cell>
          <cell r="P108" t="e">
            <v>#N/A</v>
          </cell>
          <cell r="Q108" t="e">
            <v>#N/A</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K108" t="e">
            <v>#N/A</v>
          </cell>
          <cell r="AL108" t="e">
            <v>#N/A</v>
          </cell>
          <cell r="AM108" t="e">
            <v>#N/A</v>
          </cell>
          <cell r="AN108" t="e">
            <v>#N/A</v>
          </cell>
          <cell r="AO108" t="e">
            <v>#N/A</v>
          </cell>
          <cell r="AP108" t="e">
            <v>#N/A</v>
          </cell>
          <cell r="AQ108" t="e">
            <v>#N/A</v>
          </cell>
          <cell r="AR108" t="e">
            <v>#N/A</v>
          </cell>
          <cell r="AS108" t="e">
            <v>#N/A</v>
          </cell>
          <cell r="AT108" t="e">
            <v>#N/A</v>
          </cell>
          <cell r="AU108">
            <v>4.16</v>
          </cell>
          <cell r="AV108">
            <v>11.679</v>
          </cell>
          <cell r="AW108" t="e">
            <v>#N/A</v>
          </cell>
          <cell r="AX108" t="e">
            <v>#N/A</v>
          </cell>
          <cell r="AY108" t="e">
            <v>#N/A</v>
          </cell>
          <cell r="AZ108" t="e">
            <v>#N/A</v>
          </cell>
          <cell r="BA108" t="e">
            <v>#N/A</v>
          </cell>
          <cell r="BB108" t="e">
            <v>#N/A</v>
          </cell>
          <cell r="BC108" t="e">
            <v>#N/A</v>
          </cell>
          <cell r="BD108" t="e">
            <v>#N/A</v>
          </cell>
          <cell r="BE108">
            <v>4.1340000000000003</v>
          </cell>
          <cell r="BF108">
            <v>11.648999999999999</v>
          </cell>
          <cell r="BG108" t="e">
            <v>#N/A</v>
          </cell>
          <cell r="BH108" t="e">
            <v>#N/A</v>
          </cell>
          <cell r="BI108" t="e">
            <v>#N/A</v>
          </cell>
          <cell r="BJ108" t="e">
            <v>#N/A</v>
          </cell>
          <cell r="BK108" t="e">
            <v>#N/A</v>
          </cell>
          <cell r="BL108" t="e">
            <v>#N/A</v>
          </cell>
          <cell r="BM108" t="e">
            <v>#N/A</v>
          </cell>
          <cell r="BN108" t="e">
            <v>#N/A</v>
          </cell>
          <cell r="BO108">
            <v>4.1639999999999997</v>
          </cell>
          <cell r="BP108">
            <v>11.717000000000001</v>
          </cell>
          <cell r="BQ108" t="e">
            <v>#N/A</v>
          </cell>
          <cell r="BR108" t="e">
            <v>#N/A</v>
          </cell>
          <cell r="BS108" t="e">
            <v>#N/A</v>
          </cell>
          <cell r="BT108" t="e">
            <v>#N/A</v>
          </cell>
        </row>
        <row r="109">
          <cell r="B109" t="str">
            <v>Dodgson Rd</v>
          </cell>
          <cell r="C109" t="str">
            <v>DODGSON RD</v>
          </cell>
          <cell r="D109">
            <v>6.6</v>
          </cell>
          <cell r="E109">
            <v>54.75</v>
          </cell>
          <cell r="F109">
            <v>21.9</v>
          </cell>
          <cell r="G109">
            <v>0.74227053142117194</v>
          </cell>
          <cell r="H109">
            <v>0.6474668666274167</v>
          </cell>
          <cell r="I109">
            <v>14.178000000000001</v>
          </cell>
          <cell r="J109">
            <v>40.634999999999998</v>
          </cell>
          <cell r="K109">
            <v>1.3976637999999819E-2</v>
          </cell>
          <cell r="L109">
            <v>3.449355999999959E-3</v>
          </cell>
          <cell r="M109">
            <v>14.179524379140425</v>
          </cell>
          <cell r="N109">
            <v>40.639311595309167</v>
          </cell>
          <cell r="O109">
            <v>3.370789899999993E-2</v>
          </cell>
          <cell r="P109">
            <v>6.5503919999998494E-3</v>
          </cell>
          <cell r="Q109">
            <v>14.181521687143329</v>
          </cell>
          <cell r="R109">
            <v>40.644960835441054</v>
          </cell>
          <cell r="S109">
            <v>1.3976637999999819E-2</v>
          </cell>
          <cell r="T109">
            <v>9.5194799999998025E-3</v>
          </cell>
          <cell r="U109">
            <v>14.180055377280638</v>
          </cell>
          <cell r="V109">
            <v>40.640813484852139</v>
          </cell>
          <cell r="W109">
            <v>9.5270978999999922E-2</v>
          </cell>
          <cell r="X109">
            <v>5.3025643999999872E-2</v>
          </cell>
          <cell r="Y109">
            <v>14.190972590183177</v>
          </cell>
          <cell r="Z109">
            <v>40.671692025952311</v>
          </cell>
          <cell r="AA109">
            <v>0.14374954399999984</v>
          </cell>
          <cell r="AB109">
            <v>9.6459855999999178E-2</v>
          </cell>
          <cell r="AC109">
            <v>14.199012872992709</v>
          </cell>
          <cell r="AD109">
            <v>40.694433379941422</v>
          </cell>
          <cell r="AE109">
            <v>0.20524172099999982</v>
          </cell>
          <cell r="AF109">
            <v>0.14016941599999999</v>
          </cell>
          <cell r="AG109">
            <v>14.208215638322432</v>
          </cell>
          <cell r="AH109">
            <v>40.720462731022685</v>
          </cell>
          <cell r="AI109">
            <v>0.28278131699999998</v>
          </cell>
          <cell r="AJ109">
            <v>0.18341089599999938</v>
          </cell>
          <cell r="AK109">
            <v>14.218781242374192</v>
          </cell>
          <cell r="AL109">
            <v>40.75034677211201</v>
          </cell>
          <cell r="AM109">
            <v>0.37551145799999996</v>
          </cell>
          <cell r="AN109">
            <v>0.22690661599999951</v>
          </cell>
          <cell r="AO109">
            <v>14.230697914725546</v>
          </cell>
          <cell r="AP109">
            <v>40.784052211427287</v>
          </cell>
          <cell r="AQ109">
            <v>0.47947123199999986</v>
          </cell>
          <cell r="AR109">
            <v>0.2702022959999999</v>
          </cell>
          <cell r="AS109">
            <v>14.243579426241688</v>
          </cell>
          <cell r="AT109">
            <v>40.820486628007281</v>
          </cell>
          <cell r="AU109">
            <v>14.186999999999999</v>
          </cell>
          <cell r="AV109">
            <v>41.017000000000003</v>
          </cell>
          <cell r="AW109">
            <v>0.59915221400000007</v>
          </cell>
          <cell r="AX109">
            <v>0.31323839599999914</v>
          </cell>
          <cell r="AY109">
            <v>14.266813479437815</v>
          </cell>
          <cell r="AZ109">
            <v>41.242746610162293</v>
          </cell>
          <cell r="BA109">
            <v>1.3772670659999999</v>
          </cell>
          <cell r="BB109">
            <v>0.51832740399999988</v>
          </cell>
          <cell r="BC109">
            <v>14.352821511746797</v>
          </cell>
          <cell r="BD109">
            <v>41.486014061691066</v>
          </cell>
          <cell r="BE109">
            <v>14.188000000000001</v>
          </cell>
          <cell r="BF109">
            <v>41.180999999999997</v>
          </cell>
          <cell r="BG109">
            <v>2.2670563690399996</v>
          </cell>
          <cell r="BH109">
            <v>0.55793759200000093</v>
          </cell>
          <cell r="BI109">
            <v>14.435122882403865</v>
          </cell>
          <cell r="BJ109">
            <v>41.879969063736553</v>
          </cell>
          <cell r="BK109">
            <v>3.0722295673866005</v>
          </cell>
          <cell r="BL109">
            <v>0.45667944800000004</v>
          </cell>
          <cell r="BM109">
            <v>14.496699480299872</v>
          </cell>
          <cell r="BN109">
            <v>42.054133983475204</v>
          </cell>
          <cell r="BO109">
            <v>14.198</v>
          </cell>
          <cell r="BP109">
            <v>41.500999999999998</v>
          </cell>
          <cell r="BQ109">
            <v>3.7068901397009002</v>
          </cell>
          <cell r="BR109">
            <v>0.18571194800000068</v>
          </cell>
          <cell r="BS109">
            <v>14.538514373209427</v>
          </cell>
          <cell r="BT109">
            <v>42.464120089551486</v>
          </cell>
        </row>
        <row r="110">
          <cell r="B110" t="str">
            <v>Douglas St</v>
          </cell>
          <cell r="C110" t="str">
            <v>DOUGLAS ST</v>
          </cell>
          <cell r="D110">
            <v>6.6</v>
          </cell>
          <cell r="E110">
            <v>54.75</v>
          </cell>
          <cell r="F110">
            <v>21.9</v>
          </cell>
          <cell r="G110">
            <v>0.82789271908875639</v>
          </cell>
          <cell r="H110">
            <v>0.6980413396690609</v>
          </cell>
          <cell r="I110">
            <v>15.286</v>
          </cell>
          <cell r="J110">
            <v>45.323999999999998</v>
          </cell>
          <cell r="K110">
            <v>1.1268402999999982E-2</v>
          </cell>
          <cell r="L110">
            <v>1.3673160000013951E-3</v>
          </cell>
          <cell r="M110">
            <v>15.287105338752433</v>
          </cell>
          <cell r="N110">
            <v>45.327126370109411</v>
          </cell>
          <cell r="O110">
            <v>2.6926748E-2</v>
          </cell>
          <cell r="P110">
            <v>2.6123279999978877E-3</v>
          </cell>
          <cell r="Q110">
            <v>15.288583999012152</v>
          </cell>
          <cell r="R110">
            <v>45.33130865289629</v>
          </cell>
          <cell r="S110">
            <v>1.1268402999999982E-2</v>
          </cell>
          <cell r="T110">
            <v>3.8159600000007288E-3</v>
          </cell>
          <cell r="U110">
            <v>15.287319539551303</v>
          </cell>
          <cell r="V110">
            <v>45.32773222145908</v>
          </cell>
          <cell r="W110">
            <v>7.475543699999998E-2</v>
          </cell>
          <cell r="X110">
            <v>5.3467255999999352E-2</v>
          </cell>
          <cell r="Y110">
            <v>15.297216576715115</v>
          </cell>
          <cell r="Z110">
            <v>45.355725269827829</v>
          </cell>
          <cell r="AA110">
            <v>0.11172560799999998</v>
          </cell>
          <cell r="AB110">
            <v>0.10309673599999947</v>
          </cell>
          <cell r="AC110">
            <v>15.30479208153581</v>
          </cell>
          <cell r="AD110">
            <v>45.377152033146324</v>
          </cell>
          <cell r="AE110">
            <v>0.15816118499999998</v>
          </cell>
          <cell r="AF110">
            <v>0.15284714000000221</v>
          </cell>
          <cell r="AG110">
            <v>15.313206172751357</v>
          </cell>
          <cell r="AH110">
            <v>45.400950676970474</v>
          </cell>
          <cell r="AI110">
            <v>0.21614586599999996</v>
          </cell>
          <cell r="AJ110">
            <v>0.20240713999999649</v>
          </cell>
          <cell r="AK110">
            <v>15.322613892527912</v>
          </cell>
          <cell r="AL110">
            <v>45.427559726768486</v>
          </cell>
          <cell r="AM110">
            <v>0.28496796499999999</v>
          </cell>
          <cell r="AN110">
            <v>0.25207875599999952</v>
          </cell>
          <cell r="AO110">
            <v>15.332979404384357</v>
          </cell>
          <cell r="AP110">
            <v>45.456877821665131</v>
          </cell>
          <cell r="AQ110">
            <v>0.36176623600000002</v>
          </cell>
          <cell r="AR110">
            <v>0.30167194000000386</v>
          </cell>
          <cell r="AS110">
            <v>15.344035789318829</v>
          </cell>
          <cell r="AT110">
            <v>45.488150000715429</v>
          </cell>
          <cell r="AU110">
            <v>15.295999999999999</v>
          </cell>
          <cell r="AV110">
            <v>45.703000000000003</v>
          </cell>
          <cell r="AW110">
            <v>0.45003898999999992</v>
          </cell>
          <cell r="AX110">
            <v>0.35115978399999648</v>
          </cell>
          <cell r="AY110">
            <v>15.366086716339893</v>
          </cell>
          <cell r="AZ110">
            <v>45.901235169580147</v>
          </cell>
          <cell r="BA110">
            <v>1.0222453359999999</v>
          </cell>
          <cell r="BB110">
            <v>0.51286481199999656</v>
          </cell>
          <cell r="BC110">
            <v>15.430287311694473</v>
          </cell>
          <cell r="BD110">
            <v>46.082821874905896</v>
          </cell>
          <cell r="BE110">
            <v>15.365</v>
          </cell>
          <cell r="BF110">
            <v>46.295999999999999</v>
          </cell>
          <cell r="BG110">
            <v>1.68154195896</v>
          </cell>
          <cell r="BH110">
            <v>0.23591886399999851</v>
          </cell>
          <cell r="BI110">
            <v>15.532734321560078</v>
          </cell>
          <cell r="BJ110">
            <v>46.770424304851424</v>
          </cell>
          <cell r="BK110">
            <v>2.2957801005517999</v>
          </cell>
          <cell r="BL110">
            <v>-5.6083133359999984</v>
          </cell>
          <cell r="BM110">
            <v>15.075228491638546</v>
          </cell>
          <cell r="BN110">
            <v>45.476402405771843</v>
          </cell>
          <cell r="BO110">
            <v>15.372999999999999</v>
          </cell>
          <cell r="BP110">
            <v>46.633000000000003</v>
          </cell>
          <cell r="BQ110">
            <v>2.800886779432</v>
          </cell>
          <cell r="BR110">
            <v>-12.604374128</v>
          </cell>
          <cell r="BS110">
            <v>14.515417263682904</v>
          </cell>
          <cell r="BT110">
            <v>44.207389726886674</v>
          </cell>
        </row>
        <row r="111">
          <cell r="B111" t="str">
            <v>Droylsden East</v>
          </cell>
          <cell r="C111" t="str">
            <v>DROYLSDEN EAST</v>
          </cell>
          <cell r="D111">
            <v>6.6</v>
          </cell>
          <cell r="E111">
            <v>50</v>
          </cell>
          <cell r="F111">
            <v>20</v>
          </cell>
          <cell r="G111">
            <v>0.8457640318906412</v>
          </cell>
          <cell r="H111">
            <v>0.72974801808634293</v>
          </cell>
          <cell r="I111">
            <v>14.590999999999999</v>
          </cell>
          <cell r="J111">
            <v>42.277000000000001</v>
          </cell>
          <cell r="K111">
            <v>4.1629391000000293E-2</v>
          </cell>
          <cell r="L111">
            <v>3.6436240000004005E-3</v>
          </cell>
          <cell r="M111">
            <v>14.594960361726859</v>
          </cell>
          <cell r="N111">
            <v>42.288201594532062</v>
          </cell>
          <cell r="O111">
            <v>0.10171747600000014</v>
          </cell>
          <cell r="P111">
            <v>7.0542119999998931E-3</v>
          </cell>
          <cell r="Q111">
            <v>14.600515055052577</v>
          </cell>
          <cell r="R111">
            <v>42.303912639804167</v>
          </cell>
          <cell r="S111">
            <v>4.1629391000000293E-2</v>
          </cell>
          <cell r="T111">
            <v>1.0420400000000107E-2</v>
          </cell>
          <cell r="U111">
            <v>14.595553175885623</v>
          </cell>
          <cell r="V111">
            <v>42.289878326178638</v>
          </cell>
          <cell r="W111">
            <v>0.29375030800000013</v>
          </cell>
          <cell r="X111">
            <v>6.6298687999999828E-2</v>
          </cell>
          <cell r="Y111">
            <v>14.62249611890334</v>
          </cell>
          <cell r="Z111">
            <v>42.366084477030441</v>
          </cell>
          <cell r="AA111">
            <v>0.44831008999999988</v>
          </cell>
          <cell r="AB111">
            <v>0.12216138400000176</v>
          </cell>
          <cell r="AC111">
            <v>14.640903311981651</v>
          </cell>
          <cell r="AD111">
            <v>42.418147881223575</v>
          </cell>
          <cell r="AE111">
            <v>0.64693441700000021</v>
          </cell>
          <cell r="AF111">
            <v>0.17843081599999966</v>
          </cell>
          <cell r="AG111">
            <v>14.663200733250349</v>
          </cell>
          <cell r="AH111">
            <v>42.481214512351855</v>
          </cell>
          <cell r="AI111">
            <v>0.90073857600000062</v>
          </cell>
          <cell r="AJ111">
            <v>0.23415503200000121</v>
          </cell>
          <cell r="AK111">
            <v>14.690277443951572</v>
          </cell>
          <cell r="AL111">
            <v>42.557799015348103</v>
          </cell>
          <cell r="AM111">
            <v>1.2072170280000005</v>
          </cell>
          <cell r="AN111">
            <v>0.29025495600000095</v>
          </cell>
          <cell r="AO111">
            <v>14.72199482622217</v>
          </cell>
          <cell r="AP111">
            <v>42.647509319688204</v>
          </cell>
          <cell r="AQ111">
            <v>1.552842794</v>
          </cell>
          <cell r="AR111">
            <v>0.34614452000000195</v>
          </cell>
          <cell r="AS111">
            <v>14.757118308625088</v>
          </cell>
          <cell r="AT111">
            <v>42.746853530032162</v>
          </cell>
          <cell r="AU111">
            <v>14.609</v>
          </cell>
          <cell r="AV111">
            <v>43.012</v>
          </cell>
          <cell r="AW111">
            <v>1.9546578910000001</v>
          </cell>
          <cell r="AX111">
            <v>0.40172862799999987</v>
          </cell>
          <cell r="AY111">
            <v>14.815130362281735</v>
          </cell>
          <cell r="AZ111">
            <v>43.595024707911421</v>
          </cell>
          <cell r="BA111">
            <v>4.5844587480000003</v>
          </cell>
          <cell r="BB111">
            <v>0.66691780399999612</v>
          </cell>
          <cell r="BC111">
            <v>15.068376313017165</v>
          </cell>
          <cell r="BD111">
            <v>44.311312424203649</v>
          </cell>
          <cell r="BE111">
            <v>14.629</v>
          </cell>
          <cell r="BF111">
            <v>43.774000000000001</v>
          </cell>
          <cell r="BG111">
            <v>7.5619498751800007</v>
          </cell>
          <cell r="BH111">
            <v>0.71935130400000258</v>
          </cell>
          <cell r="BI111">
            <v>15.353425979551506</v>
          </cell>
          <cell r="BJ111">
            <v>45.822986090434313</v>
          </cell>
          <cell r="BK111">
            <v>10.179805773736</v>
          </cell>
          <cell r="BL111">
            <v>0.71935130399998837</v>
          </cell>
          <cell r="BM111">
            <v>15.582428980722861</v>
          </cell>
          <cell r="BN111">
            <v>46.470704390595657</v>
          </cell>
          <cell r="BO111">
            <v>14.629</v>
          </cell>
          <cell r="BP111">
            <v>43.808999999999997</v>
          </cell>
          <cell r="BQ111">
            <v>12.160025701884202</v>
          </cell>
          <cell r="BR111">
            <v>0.71935130399999547</v>
          </cell>
          <cell r="BS111">
            <v>15.755653300203321</v>
          </cell>
          <cell r="BT111">
            <v>46.995656754479882</v>
          </cell>
        </row>
        <row r="112">
          <cell r="B112" t="str">
            <v>Dukinfield</v>
          </cell>
          <cell r="C112" t="str">
            <v>DUKINFIELD</v>
          </cell>
          <cell r="D112">
            <v>6.6</v>
          </cell>
          <cell r="E112">
            <v>54.75</v>
          </cell>
          <cell r="F112">
            <v>21.9</v>
          </cell>
          <cell r="G112">
            <v>0.90263954745013208</v>
          </cell>
          <cell r="H112">
            <v>0.73535355337776842</v>
          </cell>
          <cell r="I112">
            <v>16.103000000000002</v>
          </cell>
          <cell r="J112">
            <v>49.415999999999997</v>
          </cell>
          <cell r="K112">
            <v>1.3058905000000065E-2</v>
          </cell>
          <cell r="L112">
            <v>1.1484240000001478E-3</v>
          </cell>
          <cell r="M112">
            <v>16.104242818973127</v>
          </cell>
          <cell r="N112">
            <v>49.419515222894731</v>
          </cell>
          <cell r="O112">
            <v>3.1897240999999965E-2</v>
          </cell>
          <cell r="P112">
            <v>2.2086679999979708E-3</v>
          </cell>
          <cell r="Q112">
            <v>16.105983493294261</v>
          </cell>
          <cell r="R112">
            <v>49.424438593359973</v>
          </cell>
          <cell r="S112">
            <v>1.3058905000000065E-2</v>
          </cell>
          <cell r="T112">
            <v>3.2449320000011994E-3</v>
          </cell>
          <cell r="U112">
            <v>16.104426215860723</v>
          </cell>
          <cell r="V112">
            <v>49.420033947626209</v>
          </cell>
          <cell r="W112">
            <v>9.2060420699999923E-2</v>
          </cell>
          <cell r="X112">
            <v>2.1622568000001507E-2</v>
          </cell>
          <cell r="Y112">
            <v>16.112944682443672</v>
          </cell>
          <cell r="Z112">
            <v>49.444127809570659</v>
          </cell>
          <cell r="AA112">
            <v>0.14045537400000002</v>
          </cell>
          <cell r="AB112">
            <v>3.9989448000003591E-2</v>
          </cell>
          <cell r="AC112">
            <v>16.118784828265998</v>
          </cell>
          <cell r="AD112">
            <v>49.460646236427003</v>
          </cell>
          <cell r="AE112">
            <v>0.20262843200000008</v>
          </cell>
          <cell r="AF112">
            <v>5.84731000000005E-2</v>
          </cell>
          <cell r="AG112">
            <v>16.125840460573642</v>
          </cell>
          <cell r="AH112">
            <v>49.480602578228179</v>
          </cell>
          <cell r="AI112">
            <v>0.28204962799999994</v>
          </cell>
          <cell r="AJ112">
            <v>7.6791568000000865E-2</v>
          </cell>
          <cell r="AK112">
            <v>16.134390463804081</v>
          </cell>
          <cell r="AL112">
            <v>49.50478563928182</v>
          </cell>
          <cell r="AM112">
            <v>0.37793196600000006</v>
          </cell>
          <cell r="AN112">
            <v>9.5217752000003486E-2</v>
          </cell>
          <cell r="AO112">
            <v>16.144389866220351</v>
          </cell>
          <cell r="AP112">
            <v>49.533068220307243</v>
          </cell>
          <cell r="AQ112">
            <v>0.486046857</v>
          </cell>
          <cell r="AR112">
            <v>0.1135777200000021</v>
          </cell>
          <cell r="AS112">
            <v>16.155453547112678</v>
          </cell>
          <cell r="AT112">
            <v>49.564361035442644</v>
          </cell>
          <cell r="AU112">
            <v>16.105</v>
          </cell>
          <cell r="AV112">
            <v>49.536000000000001</v>
          </cell>
          <cell r="AW112">
            <v>0.61176955899999985</v>
          </cell>
          <cell r="AX112">
            <v>0.13184506399999663</v>
          </cell>
          <cell r="AY112">
            <v>16.170049409509453</v>
          </cell>
          <cell r="AZ112">
            <v>49.719987514305259</v>
          </cell>
          <cell r="BA112">
            <v>1.4349690472999999</v>
          </cell>
          <cell r="BB112">
            <v>-0.34942456799999988</v>
          </cell>
          <cell r="BC112">
            <v>16.199960514748661</v>
          </cell>
          <cell r="BD112">
            <v>49.804588895694977</v>
          </cell>
          <cell r="BE112">
            <v>16.116</v>
          </cell>
          <cell r="BF112">
            <v>49.95</v>
          </cell>
          <cell r="BG112">
            <v>2.367737931637</v>
          </cell>
          <cell r="BH112">
            <v>-4.9716737680000023</v>
          </cell>
          <cell r="BI112">
            <v>15.888214688473228</v>
          </cell>
          <cell r="BJ112">
            <v>49.305725846258923</v>
          </cell>
          <cell r="BK112">
            <v>3.1902684917165001</v>
          </cell>
          <cell r="BL112">
            <v>-15.636977023999997</v>
          </cell>
          <cell r="BM112">
            <v>15.027195375509288</v>
          </cell>
          <cell r="BN112">
            <v>46.870395466541389</v>
          </cell>
          <cell r="BO112">
            <v>16.117000000000001</v>
          </cell>
          <cell r="BP112">
            <v>49.991</v>
          </cell>
          <cell r="BQ112">
            <v>3.8154468213542008</v>
          </cell>
          <cell r="BR112">
            <v>-18.927764024000005</v>
          </cell>
          <cell r="BS112">
            <v>14.795015090147491</v>
          </cell>
          <cell r="BT112">
            <v>46.251862022468011</v>
          </cell>
        </row>
        <row r="113">
          <cell r="B113" t="str">
            <v>Dumers Lane</v>
          </cell>
          <cell r="C113" t="str">
            <v>DUMERS LANE</v>
          </cell>
          <cell r="D113">
            <v>11</v>
          </cell>
          <cell r="E113">
            <v>46</v>
          </cell>
          <cell r="F113">
            <v>18.399999999999999</v>
          </cell>
          <cell r="G113">
            <v>0.54022497692938853</v>
          </cell>
          <cell r="H113">
            <v>0.46540635444942552</v>
          </cell>
          <cell r="I113">
            <v>8.5630000000000006</v>
          </cell>
          <cell r="J113">
            <v>24.849</v>
          </cell>
          <cell r="K113">
            <v>7.4741740000000001E-3</v>
          </cell>
          <cell r="L113">
            <v>1.6124079999997321E-3</v>
          </cell>
          <cell r="M113">
            <v>8.5634769218694284</v>
          </cell>
          <cell r="N113">
            <v>24.850348938751875</v>
          </cell>
          <cell r="O113">
            <v>2.2819118629999999</v>
          </cell>
          <cell r="P113">
            <v>4.8030749680000016</v>
          </cell>
          <cell r="Q113">
            <v>8.9348653685529822</v>
          </cell>
          <cell r="R113">
            <v>25.900794095168994</v>
          </cell>
          <cell r="S113">
            <v>7.4741740000000001E-3</v>
          </cell>
          <cell r="T113">
            <v>4.8044845320000027</v>
          </cell>
          <cell r="U113">
            <v>8.8155623322034966</v>
          </cell>
          <cell r="V113">
            <v>25.563354151093527</v>
          </cell>
          <cell r="W113">
            <v>2.313954227</v>
          </cell>
          <cell r="X113">
            <v>4.8326579240000003</v>
          </cell>
          <cell r="Y113">
            <v>8.9380998590157912</v>
          </cell>
          <cell r="Z113">
            <v>25.909942615728735</v>
          </cell>
          <cell r="AA113">
            <v>2.3388497159999999</v>
          </cell>
          <cell r="AB113">
            <v>4.8608026320000013</v>
          </cell>
          <cell r="AC113">
            <v>8.940883747380866</v>
          </cell>
          <cell r="AD113">
            <v>25.917816641092777</v>
          </cell>
          <cell r="AE113">
            <v>2.3702291089999998</v>
          </cell>
          <cell r="AF113">
            <v>4.8890855559999986</v>
          </cell>
          <cell r="AG113">
            <v>8.944015206906359</v>
          </cell>
          <cell r="AH113">
            <v>25.926673746154727</v>
          </cell>
          <cell r="AI113">
            <v>2.4095671909999998</v>
          </cell>
          <cell r="AJ113">
            <v>4.9171441959999997</v>
          </cell>
          <cell r="AK113">
            <v>8.9475526174144679</v>
          </cell>
          <cell r="AL113">
            <v>25.936679053987227</v>
          </cell>
          <cell r="AM113">
            <v>2.4563984510000001</v>
          </cell>
          <cell r="AN113">
            <v>4.945330495999996</v>
          </cell>
          <cell r="AO113">
            <v>8.9514900181835539</v>
          </cell>
          <cell r="AP113">
            <v>25.947815705123503</v>
          </cell>
          <cell r="AQ113">
            <v>2.5087528190000001</v>
          </cell>
          <cell r="AR113">
            <v>4.9734234360000018</v>
          </cell>
          <cell r="AS113">
            <v>8.9557124068134986</v>
          </cell>
          <cell r="AT113">
            <v>25.959758423655657</v>
          </cell>
          <cell r="AU113">
            <v>8.516</v>
          </cell>
          <cell r="AV113">
            <v>24.917000000000002</v>
          </cell>
          <cell r="AW113">
            <v>2.5691061890000002</v>
          </cell>
          <cell r="AX113">
            <v>5.0013923000000036</v>
          </cell>
          <cell r="AY113">
            <v>8.9133481218658002</v>
          </cell>
          <cell r="AZ113">
            <v>26.040870205852187</v>
          </cell>
          <cell r="BA113">
            <v>2.9609367219</v>
          </cell>
          <cell r="BB113">
            <v>5.1363393839999985</v>
          </cell>
          <cell r="BC113">
            <v>8.9409967763130993</v>
          </cell>
          <cell r="BD113">
            <v>26.119072410053661</v>
          </cell>
          <cell r="BE113">
            <v>8.5619999999999994</v>
          </cell>
          <cell r="BF113">
            <v>25.071999999999999</v>
          </cell>
          <cell r="BG113">
            <v>3.4099610619379996</v>
          </cell>
          <cell r="BH113">
            <v>5.1512318319999961</v>
          </cell>
          <cell r="BI113">
            <v>9.0113460928999451</v>
          </cell>
          <cell r="BJ113">
            <v>26.34294267755693</v>
          </cell>
          <cell r="BK113">
            <v>3.8228879645787002</v>
          </cell>
          <cell r="BL113">
            <v>3.8721816000000002</v>
          </cell>
          <cell r="BM113">
            <v>8.965886407685673</v>
          </cell>
          <cell r="BN113">
            <v>26.214363270814456</v>
          </cell>
          <cell r="BO113">
            <v>8.5670000000000002</v>
          </cell>
          <cell r="BP113">
            <v>25.289000000000001</v>
          </cell>
          <cell r="BQ113">
            <v>4.1568649910715996</v>
          </cell>
          <cell r="BR113">
            <v>0.44943423200000066</v>
          </cell>
          <cell r="BS113">
            <v>8.808768008764396</v>
          </cell>
          <cell r="BT113">
            <v>25.972823193885091</v>
          </cell>
        </row>
        <row r="114">
          <cell r="B114" t="str">
            <v>Dumplington</v>
          </cell>
          <cell r="C114" t="str">
            <v>DUMPLINGTON</v>
          </cell>
          <cell r="D114">
            <v>11</v>
          </cell>
          <cell r="E114">
            <v>62.5</v>
          </cell>
          <cell r="F114">
            <v>25</v>
          </cell>
          <cell r="G114">
            <v>0.70922057223494328</v>
          </cell>
          <cell r="H114">
            <v>0.55344404132291691</v>
          </cell>
          <cell r="I114">
            <v>13.836</v>
          </cell>
          <cell r="J114">
            <v>44.326000000000001</v>
          </cell>
          <cell r="K114">
            <v>1.9245966930000052E-3</v>
          </cell>
          <cell r="L114">
            <v>3.4187799968776744E-7</v>
          </cell>
          <cell r="M114">
            <v>13.836101033072921</v>
          </cell>
          <cell r="N114">
            <v>44.326285764683952</v>
          </cell>
          <cell r="O114">
            <v>4.3749840650000038E-3</v>
          </cell>
          <cell r="P114">
            <v>64.000000689414009</v>
          </cell>
          <cell r="Q114">
            <v>17.195358502217914</v>
          </cell>
          <cell r="R114">
            <v>53.827700709419879</v>
          </cell>
          <cell r="S114">
            <v>1.9245966930000052E-3</v>
          </cell>
          <cell r="T114">
            <v>64.000001051970003</v>
          </cell>
          <cell r="U114">
            <v>17.195229909264548</v>
          </cell>
          <cell r="V114">
            <v>53.827336993622524</v>
          </cell>
          <cell r="W114">
            <v>1.0923831687000007E-2</v>
          </cell>
          <cell r="X114">
            <v>64.026127476641989</v>
          </cell>
          <cell r="Y114">
            <v>17.19707352827033</v>
          </cell>
          <cell r="Z114">
            <v>53.83255153562618</v>
          </cell>
          <cell r="AA114">
            <v>1.5340469116700006E-2</v>
          </cell>
          <cell r="AB114">
            <v>64.052253907814006</v>
          </cell>
          <cell r="AC114">
            <v>17.198676623622973</v>
          </cell>
          <cell r="AD114">
            <v>53.837085774005146</v>
          </cell>
          <cell r="AE114">
            <v>2.0453205875000005E-2</v>
          </cell>
          <cell r="AF114">
            <v>64.078380405025982</v>
          </cell>
          <cell r="AG114">
            <v>17.200316258181338</v>
          </cell>
          <cell r="AH114">
            <v>53.841723360864705</v>
          </cell>
          <cell r="AI114">
            <v>2.6300985888999998E-2</v>
          </cell>
          <cell r="AJ114">
            <v>64.104506835250007</v>
          </cell>
          <cell r="AK114">
            <v>17.201994468989341</v>
          </cell>
          <cell r="AL114">
            <v>53.846470057835106</v>
          </cell>
          <cell r="AM114">
            <v>3.2750860645000004E-2</v>
          </cell>
          <cell r="AN114">
            <v>64.130633330937982</v>
          </cell>
          <cell r="AO114">
            <v>17.203704285011618</v>
          </cell>
          <cell r="AP114">
            <v>53.851306147850835</v>
          </cell>
          <cell r="AQ114">
            <v>3.9606371353000006E-2</v>
          </cell>
          <cell r="AR114">
            <v>64.156759798481986</v>
          </cell>
          <cell r="AS114">
            <v>17.20543538992273</v>
          </cell>
          <cell r="AT114">
            <v>53.8562024519372</v>
          </cell>
          <cell r="AU114">
            <v>13.848000000000001</v>
          </cell>
          <cell r="AV114">
            <v>44.762</v>
          </cell>
          <cell r="AW114">
            <v>4.7290494337000014E-2</v>
          </cell>
          <cell r="AX114">
            <v>64.182886234153983</v>
          </cell>
          <cell r="AY114">
            <v>17.219209984026502</v>
          </cell>
          <cell r="AZ114">
            <v>54.297221762035726</v>
          </cell>
          <cell r="BA114">
            <v>9.516974022590001E-2</v>
          </cell>
          <cell r="BB114">
            <v>62.796716795074005</v>
          </cell>
          <cell r="BC114">
            <v>17.148967965545346</v>
          </cell>
          <cell r="BD114">
            <v>54.098547331666701</v>
          </cell>
          <cell r="BE114">
            <v>13.855</v>
          </cell>
          <cell r="BF114">
            <v>45.029000000000003</v>
          </cell>
          <cell r="BG114">
            <v>0.15414153323358698</v>
          </cell>
          <cell r="BH114">
            <v>50.449091083074009</v>
          </cell>
          <cell r="BI114">
            <v>16.510980906626404</v>
          </cell>
          <cell r="BJ114">
            <v>52.541248439110099</v>
          </cell>
          <cell r="BK114">
            <v>0.22380223230763618</v>
          </cell>
          <cell r="BL114">
            <v>21.841295283073997</v>
          </cell>
          <cell r="BM114">
            <v>15.013117271836448</v>
          </cell>
          <cell r="BN114">
            <v>48.304650305299269</v>
          </cell>
          <cell r="BO114">
            <v>13.867000000000001</v>
          </cell>
          <cell r="BP114">
            <v>45.441000000000003</v>
          </cell>
          <cell r="BQ114">
            <v>0.29833022930691599</v>
          </cell>
          <cell r="BR114">
            <v>12.619004599073998</v>
          </cell>
          <cell r="BS114">
            <v>14.544984249125296</v>
          </cell>
          <cell r="BT114">
            <v>47.35862904037667</v>
          </cell>
        </row>
        <row r="115">
          <cell r="B115" t="str">
            <v>Eastlands</v>
          </cell>
          <cell r="C115" t="str">
            <v>EASTLANDS</v>
          </cell>
          <cell r="D115">
            <v>6.6</v>
          </cell>
          <cell r="E115">
            <v>50</v>
          </cell>
          <cell r="F115">
            <v>20</v>
          </cell>
          <cell r="G115">
            <v>1.0772029027603911</v>
          </cell>
          <cell r="H115">
            <v>0.94528792104100534</v>
          </cell>
          <cell r="I115">
            <v>18.905000000000001</v>
          </cell>
          <cell r="J115">
            <v>53.857999999999997</v>
          </cell>
          <cell r="K115">
            <v>8.5466240000000582E-3</v>
          </cell>
          <cell r="L115">
            <v>1.232903999999202E-4</v>
          </cell>
          <cell r="M115">
            <v>18.905758420820106</v>
          </cell>
          <cell r="N115">
            <v>53.860145138019554</v>
          </cell>
          <cell r="O115">
            <v>2.0586598000000011E-2</v>
          </cell>
          <cell r="P115">
            <v>2.573359999999969E-4</v>
          </cell>
          <cell r="Q115">
            <v>18.906823371349375</v>
          </cell>
          <cell r="R115">
            <v>53.863157272983052</v>
          </cell>
          <cell r="S115">
            <v>8.5466240000000582E-3</v>
          </cell>
          <cell r="T115">
            <v>4.0381960000024364E-4</v>
          </cell>
          <cell r="U115">
            <v>18.905782960760884</v>
          </cell>
          <cell r="V115">
            <v>53.860214547453687</v>
          </cell>
          <cell r="W115">
            <v>5.7880920600000052E-2</v>
          </cell>
          <cell r="X115">
            <v>3.9119787600000011E-2</v>
          </cell>
          <cell r="Y115">
            <v>18.913485361362252</v>
          </cell>
          <cell r="Z115">
            <v>53.882000226240258</v>
          </cell>
          <cell r="AA115">
            <v>8.7116640200000039E-2</v>
          </cell>
          <cell r="AB115">
            <v>7.7845115599999959E-2</v>
          </cell>
          <cell r="AC115">
            <v>18.919430411229868</v>
          </cell>
          <cell r="AD115">
            <v>53.898815366543793</v>
          </cell>
          <cell r="AE115">
            <v>0.12418319350000001</v>
          </cell>
          <cell r="AF115">
            <v>0.11660106360000011</v>
          </cell>
          <cell r="AG115">
            <v>18.926063159947471</v>
          </cell>
          <cell r="AH115">
            <v>53.917575612928289</v>
          </cell>
          <cell r="AI115">
            <v>0.17094294339999999</v>
          </cell>
          <cell r="AJ115">
            <v>0.15533566760000017</v>
          </cell>
          <cell r="AK115">
            <v>18.933541976347222</v>
          </cell>
          <cell r="AL115">
            <v>53.938728900094347</v>
          </cell>
          <cell r="AM115">
            <v>0.22686906140000002</v>
          </cell>
          <cell r="AN115">
            <v>0.19409827959999992</v>
          </cell>
          <cell r="AO115">
            <v>18.941825092067635</v>
          </cell>
          <cell r="AP115">
            <v>53.962157089275372</v>
          </cell>
          <cell r="AQ115">
            <v>0.28956919580000001</v>
          </cell>
          <cell r="AR115">
            <v>0.23285539559999968</v>
          </cell>
          <cell r="AS115">
            <v>18.950700299769103</v>
          </cell>
          <cell r="AT115">
            <v>53.987259967475957</v>
          </cell>
          <cell r="AU115">
            <v>18.878</v>
          </cell>
          <cell r="AV115">
            <v>57.366999999999997</v>
          </cell>
          <cell r="AW115">
            <v>0.36230949660000006</v>
          </cell>
          <cell r="AX115">
            <v>0.27159992359999974</v>
          </cell>
          <cell r="AY115">
            <v>18.933452693090047</v>
          </cell>
          <cell r="AZ115">
            <v>57.523843901276109</v>
          </cell>
          <cell r="BA115">
            <v>0.83684936669999987</v>
          </cell>
          <cell r="BB115">
            <v>0.46455980760000015</v>
          </cell>
          <cell r="BC115">
            <v>18.99184377834969</v>
          </cell>
          <cell r="BD115">
            <v>57.688998830667856</v>
          </cell>
          <cell r="BE115">
            <v>18.890999999999998</v>
          </cell>
          <cell r="BF115">
            <v>57.639000000000003</v>
          </cell>
          <cell r="BG115">
            <v>1.378238673749</v>
          </cell>
          <cell r="BH115">
            <v>0.50190721160000029</v>
          </cell>
          <cell r="BI115">
            <v>19.05547011106394</v>
          </cell>
          <cell r="BJ115">
            <v>58.10419172334327</v>
          </cell>
          <cell r="BK115">
            <v>1.8711283586445397</v>
          </cell>
          <cell r="BL115">
            <v>0.37187043959999988</v>
          </cell>
          <cell r="BM115">
            <v>19.087211509084618</v>
          </cell>
          <cell r="BN115">
            <v>58.193969954482327</v>
          </cell>
          <cell r="BO115">
            <v>18.904</v>
          </cell>
          <cell r="BP115">
            <v>58.058999999999997</v>
          </cell>
          <cell r="BQ115">
            <v>2.2649621892229201</v>
          </cell>
          <cell r="BR115">
            <v>2.3891123599999009E-2</v>
          </cell>
          <cell r="BS115">
            <v>19.104222738832405</v>
          </cell>
          <cell r="BT115">
            <v>58.625315425504546</v>
          </cell>
        </row>
        <row r="116">
          <cell r="B116" t="str">
            <v>Easton</v>
          </cell>
          <cell r="C116" t="str">
            <v>EASTON</v>
          </cell>
          <cell r="D116">
            <v>11</v>
          </cell>
          <cell r="E116">
            <v>62.5</v>
          </cell>
          <cell r="F116">
            <v>25</v>
          </cell>
          <cell r="G116">
            <v>5.4327836023832905E-2</v>
          </cell>
          <cell r="H116">
            <v>5.2446926131987232E-2</v>
          </cell>
          <cell r="I116">
            <v>1.3109999999999999</v>
          </cell>
          <cell r="J116">
            <v>3.395</v>
          </cell>
          <cell r="K116">
            <v>3.2970029999999928E-3</v>
          </cell>
          <cell r="L116">
            <v>2.0104379999663635E-6</v>
          </cell>
          <cell r="M116">
            <v>1.3111731532996809</v>
          </cell>
          <cell r="N116">
            <v>3.3954897514895568</v>
          </cell>
          <cell r="O116">
            <v>7.7787349999999811E-3</v>
          </cell>
          <cell r="P116">
            <v>5.2649620000400077E-6</v>
          </cell>
          <cell r="Q116">
            <v>1.3114085540430394</v>
          </cell>
          <cell r="R116">
            <v>3.3961555653372573</v>
          </cell>
          <cell r="S116">
            <v>3.2970029999999928E-3</v>
          </cell>
          <cell r="T116">
            <v>9.540041999933635E-6</v>
          </cell>
          <cell r="U116">
            <v>1.3111735485013987</v>
          </cell>
          <cell r="V116">
            <v>3.3954908692888153</v>
          </cell>
          <cell r="W116">
            <v>2.1363928999999976E-2</v>
          </cell>
          <cell r="X116">
            <v>1.3894243842000109E-2</v>
          </cell>
          <cell r="Y116">
            <v>1.3128505741437693</v>
          </cell>
          <cell r="Z116">
            <v>3.4002342141045911</v>
          </cell>
          <cell r="AA116">
            <v>3.1696973999999989E-2</v>
          </cell>
          <cell r="AB116">
            <v>2.7779694642000141E-2</v>
          </cell>
          <cell r="AC116">
            <v>1.3141217155137237</v>
          </cell>
          <cell r="AD116">
            <v>3.4038295448347573</v>
          </cell>
          <cell r="AE116">
            <v>4.4426765999999979E-2</v>
          </cell>
          <cell r="AF116">
            <v>4.166661592200005E-2</v>
          </cell>
          <cell r="AG116">
            <v>1.315518730657101</v>
          </cell>
          <cell r="AH116">
            <v>3.4077809003599668</v>
          </cell>
          <cell r="AI116">
            <v>5.9891444999999988E-2</v>
          </cell>
          <cell r="AJ116">
            <v>5.5553089721999904E-2</v>
          </cell>
          <cell r="AK116">
            <v>1.3170592666543834</v>
          </cell>
          <cell r="AL116">
            <v>3.412138194161328</v>
          </cell>
          <cell r="AM116">
            <v>7.7836574999999991E-2</v>
          </cell>
          <cell r="AN116">
            <v>6.9440904802000047E-2</v>
          </cell>
          <cell r="AO116">
            <v>1.3187300629644776</v>
          </cell>
          <cell r="AP116">
            <v>3.4168639197647246</v>
          </cell>
          <cell r="AQ116">
            <v>9.7597112000000014E-2</v>
          </cell>
          <cell r="AR116">
            <v>8.3328731201999906E-2</v>
          </cell>
          <cell r="AS116">
            <v>1.320496144025094</v>
          </cell>
          <cell r="AT116">
            <v>3.4218591513410725</v>
          </cell>
          <cell r="AU116">
            <v>1.3109999999999999</v>
          </cell>
          <cell r="AV116">
            <v>3.395</v>
          </cell>
          <cell r="AW116">
            <v>0.11919285300000002</v>
          </cell>
          <cell r="AX116">
            <v>9.7216232802000091E-2</v>
          </cell>
          <cell r="AY116">
            <v>1.3223585312675332</v>
          </cell>
          <cell r="AZ116">
            <v>3.4271267779343688</v>
          </cell>
          <cell r="BA116">
            <v>0.25330492299999996</v>
          </cell>
          <cell r="BB116">
            <v>0.16662176080199986</v>
          </cell>
          <cell r="BC116">
            <v>1.3330404349029992</v>
          </cell>
          <cell r="BD116">
            <v>3.4573397639208459</v>
          </cell>
          <cell r="BE116">
            <v>1.3129999999999999</v>
          </cell>
          <cell r="BF116">
            <v>3.5030000000000001</v>
          </cell>
          <cell r="BG116">
            <v>0.41615301539000005</v>
          </cell>
          <cell r="BH116">
            <v>0.18000669280200043</v>
          </cell>
          <cell r="BI116">
            <v>1.3442902698186054</v>
          </cell>
          <cell r="BJ116">
            <v>3.5915022478955709</v>
          </cell>
          <cell r="BK116">
            <v>0.57536156407299999</v>
          </cell>
          <cell r="BL116">
            <v>0.12671293280199991</v>
          </cell>
          <cell r="BM116">
            <v>1.3498493545238137</v>
          </cell>
          <cell r="BN116">
            <v>3.607225713864544</v>
          </cell>
          <cell r="BO116">
            <v>1.335</v>
          </cell>
          <cell r="BP116">
            <v>3.657</v>
          </cell>
          <cell r="BQ116">
            <v>0.70996073617599997</v>
          </cell>
          <cell r="BR116">
            <v>-1.5901543197999968E-2</v>
          </cell>
          <cell r="BS116">
            <v>1.3714286601726711</v>
          </cell>
          <cell r="BT116">
            <v>3.7600358105505443</v>
          </cell>
        </row>
        <row r="117">
          <cell r="B117" t="str">
            <v>Egremont</v>
          </cell>
          <cell r="C117" t="str">
            <v>EGREMONT</v>
          </cell>
          <cell r="D117">
            <v>11</v>
          </cell>
          <cell r="E117">
            <v>33.4</v>
          </cell>
          <cell r="F117">
            <v>13.1</v>
          </cell>
          <cell r="G117">
            <v>0.58843064804774448</v>
          </cell>
          <cell r="H117">
            <v>0.51325347810369681</v>
          </cell>
          <cell r="I117">
            <v>6.7220000000000004</v>
          </cell>
          <cell r="J117">
            <v>19.649000000000001</v>
          </cell>
          <cell r="K117">
            <v>2.9369275000000084E-2</v>
          </cell>
          <cell r="L117">
            <v>1.5065999999990254E-3</v>
          </cell>
          <cell r="M117">
            <v>6.7236205631584287</v>
          </cell>
          <cell r="N117">
            <v>19.653583644794665</v>
          </cell>
          <cell r="O117">
            <v>7.1323438999999933E-2</v>
          </cell>
          <cell r="P117">
            <v>3.1620640000014077E-3</v>
          </cell>
          <cell r="Q117">
            <v>6.7259094750188888</v>
          </cell>
          <cell r="R117">
            <v>19.660057665186944</v>
          </cell>
          <cell r="S117">
            <v>2.9369275000000084E-2</v>
          </cell>
          <cell r="T117">
            <v>4.9931080000007455E-3</v>
          </cell>
          <cell r="U117">
            <v>6.7238035573704593</v>
          </cell>
          <cell r="V117">
            <v>19.654101230587642</v>
          </cell>
          <cell r="W117">
            <v>0.20706684800000019</v>
          </cell>
          <cell r="X117">
            <v>6.9177868000000586E-2</v>
          </cell>
          <cell r="Y117">
            <v>6.7364990873768011</v>
          </cell>
          <cell r="Z117">
            <v>19.69000961202061</v>
          </cell>
          <cell r="AA117">
            <v>0.31636382999999979</v>
          </cell>
          <cell r="AB117">
            <v>0.13350807200000148</v>
          </cell>
          <cell r="AC117">
            <v>6.7456121512473235</v>
          </cell>
          <cell r="AD117">
            <v>19.71578524906154</v>
          </cell>
          <cell r="AE117">
            <v>0.4554001379999999</v>
          </cell>
          <cell r="AF117">
            <v>0.19824874000000214</v>
          </cell>
          <cell r="AG117">
            <v>6.7563076686971639</v>
          </cell>
          <cell r="AH117">
            <v>19.746036740729863</v>
          </cell>
          <cell r="AI117">
            <v>0.63049873499999975</v>
          </cell>
          <cell r="AJ117">
            <v>0.26275684000000332</v>
          </cell>
          <cell r="AK117">
            <v>6.768883758789217</v>
          </cell>
          <cell r="AL117">
            <v>19.781607295069481</v>
          </cell>
          <cell r="AM117">
            <v>0.83989823799999996</v>
          </cell>
          <cell r="AN117">
            <v>0.32763564400000078</v>
          </cell>
          <cell r="AO117">
            <v>6.7832796364600645</v>
          </cell>
          <cell r="AP117">
            <v>19.822324985958232</v>
          </cell>
          <cell r="AQ117">
            <v>1.0747041790000003</v>
          </cell>
          <cell r="AR117">
            <v>0.39245819599999976</v>
          </cell>
          <cell r="AS117">
            <v>6.7990060538319224</v>
          </cell>
          <cell r="AT117">
            <v>19.866806011427872</v>
          </cell>
          <cell r="AU117">
            <v>6.7270000000000003</v>
          </cell>
          <cell r="AV117">
            <v>19.863</v>
          </cell>
          <cell r="AW117">
            <v>1.337253391</v>
          </cell>
          <cell r="AX117">
            <v>0.4571263080000012</v>
          </cell>
          <cell r="AY117">
            <v>6.8211805092950959</v>
          </cell>
          <cell r="AZ117">
            <v>20.129382707112658</v>
          </cell>
          <cell r="BA117">
            <v>3.0344683139999997</v>
          </cell>
          <cell r="BB117">
            <v>0.68208464799999469</v>
          </cell>
          <cell r="BC117">
            <v>6.922068441188018</v>
          </cell>
          <cell r="BD117">
            <v>20.414736870238148</v>
          </cell>
          <cell r="BE117">
            <v>6.7039999999999997</v>
          </cell>
          <cell r="BF117">
            <v>20.161999999999999</v>
          </cell>
          <cell r="BG117">
            <v>5.0155879701000003</v>
          </cell>
          <cell r="BH117">
            <v>0.42645029200000018</v>
          </cell>
          <cell r="BI117">
            <v>6.9896329323239703</v>
          </cell>
          <cell r="BJ117">
            <v>20.96989193350591</v>
          </cell>
          <cell r="BK117">
            <v>6.814036958467999</v>
          </cell>
          <cell r="BL117">
            <v>-3.2485641080000018</v>
          </cell>
          <cell r="BM117">
            <v>6.8911387918187268</v>
          </cell>
          <cell r="BN117">
            <v>20.691308434872319</v>
          </cell>
          <cell r="BO117">
            <v>6.7089999999999996</v>
          </cell>
          <cell r="BP117">
            <v>20.364000000000001</v>
          </cell>
          <cell r="BQ117">
            <v>8.2077320264600004</v>
          </cell>
          <cell r="BR117">
            <v>-3.5995785079999987</v>
          </cell>
          <cell r="BS117">
            <v>6.9508653340318185</v>
          </cell>
          <cell r="BT117">
            <v>21.048098471311395</v>
          </cell>
        </row>
        <row r="118">
          <cell r="B118" t="str">
            <v>Embleton</v>
          </cell>
          <cell r="C118" t="str">
            <v>EMBLETON</v>
          </cell>
          <cell r="D118">
            <v>11</v>
          </cell>
          <cell r="E118">
            <v>33.405000000000001</v>
          </cell>
          <cell r="F118">
            <v>13.1</v>
          </cell>
          <cell r="G118">
            <v>0.56505513370908289</v>
          </cell>
          <cell r="H118">
            <v>0.53798854521364148</v>
          </cell>
          <cell r="I118">
            <v>7.0460000000000003</v>
          </cell>
          <cell r="J118">
            <v>18.870999999999999</v>
          </cell>
          <cell r="K118">
            <v>3.0738930000000053E-2</v>
          </cell>
          <cell r="L118">
            <v>6.9669280000095313E-4</v>
          </cell>
          <cell r="M118">
            <v>7.0476499422987029</v>
          </cell>
          <cell r="N118">
            <v>18.875666741551914</v>
          </cell>
          <cell r="O118">
            <v>7.3207419000000051E-2</v>
          </cell>
          <cell r="P118">
            <v>1.4747088000044428E-3</v>
          </cell>
          <cell r="Q118">
            <v>7.0499197951444534</v>
          </cell>
          <cell r="R118">
            <v>18.882086854910018</v>
          </cell>
          <cell r="S118">
            <v>3.0738930000000053E-2</v>
          </cell>
          <cell r="T118">
            <v>2.3430328000015876E-3</v>
          </cell>
          <cell r="U118">
            <v>7.0477363527389008</v>
          </cell>
          <cell r="V118">
            <v>18.87591114718483</v>
          </cell>
          <cell r="W118">
            <v>0.20386097900000033</v>
          </cell>
          <cell r="X118">
            <v>7.344170080000012E-2</v>
          </cell>
          <cell r="Y118">
            <v>7.0605546160754127</v>
          </cell>
          <cell r="Z118">
            <v>18.91216667089796</v>
          </cell>
          <cell r="AA118">
            <v>0.30489359400000016</v>
          </cell>
          <cell r="AB118">
            <v>0.14461383280000106</v>
          </cell>
          <cell r="AC118">
            <v>7.0695930212605198</v>
          </cell>
          <cell r="AD118">
            <v>18.937731141287966</v>
          </cell>
          <cell r="AE118">
            <v>0.43099053799999965</v>
          </cell>
          <cell r="AF118">
            <v>0.21598757680000435</v>
          </cell>
          <cell r="AG118">
            <v>7.0799575444308713</v>
          </cell>
          <cell r="AH118">
            <v>18.967046439758047</v>
          </cell>
          <cell r="AI118">
            <v>0.58692818499999966</v>
          </cell>
          <cell r="AJ118">
            <v>0.28724984880000104</v>
          </cell>
          <cell r="AK118">
            <v>7.0918824475576443</v>
          </cell>
          <cell r="AL118">
            <v>19.000775159221785</v>
          </cell>
          <cell r="AM118">
            <v>0.77072729499999992</v>
          </cell>
          <cell r="AN118">
            <v>0.35869442479999858</v>
          </cell>
          <cell r="AO118">
            <v>7.105279266723195</v>
          </cell>
          <cell r="AP118">
            <v>19.038667085934946</v>
          </cell>
          <cell r="AQ118">
            <v>0.97498100100000018</v>
          </cell>
          <cell r="AR118">
            <v>0.43011322480000214</v>
          </cell>
          <cell r="AS118">
            <v>7.1197483208638568</v>
          </cell>
          <cell r="AT118">
            <v>19.079591751135816</v>
          </cell>
          <cell r="AU118">
            <v>7.0510000000000002</v>
          </cell>
          <cell r="AV118">
            <v>19.065999999999999</v>
          </cell>
          <cell r="AW118">
            <v>1.2025204189999998</v>
          </cell>
          <cell r="AX118">
            <v>0.50145785280000421</v>
          </cell>
          <cell r="AY118">
            <v>7.1404356649015464</v>
          </cell>
          <cell r="AZ118">
            <v>19.318962260527243</v>
          </cell>
          <cell r="BA118">
            <v>2.6496206899999999</v>
          </cell>
          <cell r="BB118">
            <v>0.7736628728000019</v>
          </cell>
          <cell r="BC118">
            <v>7.2306757896813636</v>
          </cell>
          <cell r="BD118">
            <v>19.57419987719496</v>
          </cell>
          <cell r="BE118">
            <v>7.0510000000000002</v>
          </cell>
          <cell r="BF118">
            <v>19.277000000000001</v>
          </cell>
          <cell r="BG118">
            <v>4.3415405808000003</v>
          </cell>
          <cell r="BH118">
            <v>0.55698587680000156</v>
          </cell>
          <cell r="BI118">
            <v>7.3081059608116243</v>
          </cell>
          <cell r="BJ118">
            <v>20.004205473493531</v>
          </cell>
          <cell r="BK118">
            <v>5.9109868520119999</v>
          </cell>
          <cell r="BL118">
            <v>-2.7598141231999955</v>
          </cell>
          <cell r="BM118">
            <v>7.216393674840238</v>
          </cell>
          <cell r="BN118">
            <v>19.744803956179581</v>
          </cell>
          <cell r="BO118">
            <v>7.0490000000000004</v>
          </cell>
          <cell r="BP118">
            <v>19.456</v>
          </cell>
          <cell r="BQ118">
            <v>7.1707056023409992</v>
          </cell>
          <cell r="BR118">
            <v>-3.0766141231999926</v>
          </cell>
          <cell r="BS118">
            <v>7.2638840743244559</v>
          </cell>
          <cell r="BT118">
            <v>20.063783944495267</v>
          </cell>
        </row>
        <row r="119">
          <cell r="B119" t="str">
            <v>Exchange St</v>
          </cell>
          <cell r="C119" t="str">
            <v>EXCHANGE ST</v>
          </cell>
          <cell r="D119">
            <v>6.6</v>
          </cell>
          <cell r="E119">
            <v>62.75</v>
          </cell>
          <cell r="F119">
            <v>25.1</v>
          </cell>
          <cell r="G119">
            <v>0.57311427331451514</v>
          </cell>
          <cell r="H119">
            <v>0.50720320210497882</v>
          </cell>
          <cell r="I119">
            <v>12.728</v>
          </cell>
          <cell r="J119">
            <v>35.954999999999998</v>
          </cell>
          <cell r="K119">
            <v>2.6250101000000137E-2</v>
          </cell>
          <cell r="L119">
            <v>5.7624600000005799E-3</v>
          </cell>
          <cell r="M119">
            <v>12.730800372834969</v>
          </cell>
          <cell r="N119">
            <v>35.962920650485827</v>
          </cell>
          <cell r="O119">
            <v>6.3518293000000114E-2</v>
          </cell>
          <cell r="P119">
            <v>1.0877859999999906E-2</v>
          </cell>
          <cell r="Q119">
            <v>12.734507975600184</v>
          </cell>
          <cell r="R119">
            <v>35.97340733471475</v>
          </cell>
          <cell r="S119">
            <v>2.6250101000000137E-2</v>
          </cell>
          <cell r="T119">
            <v>1.5725011999998983E-2</v>
          </cell>
          <cell r="U119">
            <v>12.731671870119669</v>
          </cell>
          <cell r="V119">
            <v>35.965385617045015</v>
          </cell>
          <cell r="W119">
            <v>0.18040138800000005</v>
          </cell>
          <cell r="X119">
            <v>7.293981199999866E-2</v>
          </cell>
          <cell r="Y119">
            <v>12.750161607578306</v>
          </cell>
          <cell r="Z119">
            <v>36.017682492002464</v>
          </cell>
          <cell r="AA119">
            <v>0.27292981800000005</v>
          </cell>
          <cell r="AB119">
            <v>0.13000153599999997</v>
          </cell>
          <cell r="AC119">
            <v>12.763247352378309</v>
          </cell>
          <cell r="AD119">
            <v>36.054694567542292</v>
          </cell>
          <cell r="AE119">
            <v>0.39072798600000003</v>
          </cell>
          <cell r="AF119">
            <v>0.18745834000000094</v>
          </cell>
          <cell r="AG119">
            <v>12.778578186508767</v>
          </cell>
          <cell r="AH119">
            <v>36.098056714641864</v>
          </cell>
          <cell r="AI119">
            <v>0.53984880699999993</v>
          </cell>
          <cell r="AJ119">
            <v>0.2441565360000002</v>
          </cell>
          <cell r="AK119">
            <v>12.796582681185932</v>
          </cell>
          <cell r="AL119">
            <v>36.148981115754111</v>
          </cell>
          <cell r="AM119">
            <v>0.71868189999999987</v>
          </cell>
          <cell r="AN119">
            <v>0.30121950799999997</v>
          </cell>
          <cell r="AO119">
            <v>12.817218235220556</v>
          </cell>
          <cell r="AP119">
            <v>36.207347276519812</v>
          </cell>
          <cell r="AQ119">
            <v>0.91951575699999999</v>
          </cell>
          <cell r="AR119">
            <v>0.35794904000000027</v>
          </cell>
          <cell r="AS119">
            <v>12.83974918854973</v>
          </cell>
          <cell r="AT119">
            <v>36.271074436062435</v>
          </cell>
          <cell r="AU119">
            <v>12.738</v>
          </cell>
          <cell r="AV119">
            <v>36.356999999999999</v>
          </cell>
          <cell r="AW119">
            <v>1.1516023660000001</v>
          </cell>
          <cell r="AX119">
            <v>0.41426215200000183</v>
          </cell>
          <cell r="AY119">
            <v>12.874977621360877</v>
          </cell>
          <cell r="AZ119">
            <v>36.744431219740314</v>
          </cell>
          <cell r="BA119">
            <v>2.6624481159999998</v>
          </cell>
          <cell r="BB119">
            <v>0.68005095600000054</v>
          </cell>
          <cell r="BC119">
            <v>13.030392839240193</v>
          </cell>
          <cell r="BD119">
            <v>37.184011837588514</v>
          </cell>
          <cell r="BE119">
            <v>12.664</v>
          </cell>
          <cell r="BF119">
            <v>36.463000000000001</v>
          </cell>
          <cell r="BG119">
            <v>4.3826608029900003</v>
          </cell>
          <cell r="BH119">
            <v>0.73184157199999511</v>
          </cell>
          <cell r="BI119">
            <v>13.111402927722947</v>
          </cell>
          <cell r="BJ119">
            <v>37.728446576462446</v>
          </cell>
          <cell r="BK119">
            <v>5.9224352952210007</v>
          </cell>
          <cell r="BL119">
            <v>0.66255968799999998</v>
          </cell>
          <cell r="BM119">
            <v>13.240037670632573</v>
          </cell>
          <cell r="BN119">
            <v>38.092280572492783</v>
          </cell>
          <cell r="BO119">
            <v>12.676</v>
          </cell>
          <cell r="BP119">
            <v>36.835000000000001</v>
          </cell>
          <cell r="BQ119">
            <v>7.118330778832</v>
          </cell>
          <cell r="BR119">
            <v>0.47716087199999357</v>
          </cell>
          <cell r="BS119">
            <v>13.340433204429607</v>
          </cell>
          <cell r="BT119">
            <v>38.714300897990732</v>
          </cell>
        </row>
        <row r="120">
          <cell r="B120" t="str">
            <v>Failsworth</v>
          </cell>
          <cell r="C120" t="str">
            <v>FAILSWORTH</v>
          </cell>
          <cell r="D120">
            <v>6.6</v>
          </cell>
          <cell r="E120">
            <v>54.75</v>
          </cell>
          <cell r="F120">
            <v>21.9</v>
          </cell>
          <cell r="G120">
            <v>0.90823210141709099</v>
          </cell>
          <cell r="H120">
            <v>0.71840264495747386</v>
          </cell>
          <cell r="I120">
            <v>15.731</v>
          </cell>
          <cell r="J120">
            <v>49.72</v>
          </cell>
          <cell r="K120">
            <v>1.9014480000000056E-2</v>
          </cell>
          <cell r="L120">
            <v>4.0534959999991571E-3</v>
          </cell>
          <cell r="M120">
            <v>15.733017924568676</v>
          </cell>
          <cell r="N120">
            <v>49.725707552585732</v>
          </cell>
          <cell r="O120">
            <v>4.5580404999999935E-2</v>
          </cell>
          <cell r="P120">
            <v>7.7317879999974082E-3</v>
          </cell>
          <cell r="Q120">
            <v>15.735663607421158</v>
          </cell>
          <cell r="R120">
            <v>49.733190673729169</v>
          </cell>
          <cell r="S120">
            <v>1.9014480000000056E-2</v>
          </cell>
          <cell r="T120">
            <v>1.1277547999998916E-2</v>
          </cell>
          <cell r="U120">
            <v>15.733649865230317</v>
          </cell>
          <cell r="V120">
            <v>49.72749495069435</v>
          </cell>
          <cell r="W120">
            <v>0.12718042100000004</v>
          </cell>
          <cell r="X120">
            <v>6.2275459999998617E-2</v>
          </cell>
          <cell r="Y120">
            <v>15.747573091499229</v>
          </cell>
          <cell r="Z120">
            <v>49.766875781537316</v>
          </cell>
          <cell r="AA120">
            <v>0.19061299999999992</v>
          </cell>
          <cell r="AB120">
            <v>0.1132012559999982</v>
          </cell>
          <cell r="AC120">
            <v>15.757576854922007</v>
          </cell>
          <cell r="AD120">
            <v>49.79517069735185</v>
          </cell>
          <cell r="AE120">
            <v>0.27059055400000009</v>
          </cell>
          <cell r="AF120">
            <v>0.16447523199999736</v>
          </cell>
          <cell r="AG120">
            <v>15.769058386160953</v>
          </cell>
          <cell r="AH120">
            <v>49.827645371741703</v>
          </cell>
          <cell r="AI120">
            <v>0.37088675400000004</v>
          </cell>
          <cell r="AJ120">
            <v>0.21518309600000052</v>
          </cell>
          <cell r="AK120">
            <v>15.782267816009307</v>
          </cell>
          <cell r="AL120">
            <v>49.865007281427218</v>
          </cell>
          <cell r="AM120">
            <v>0.49032087400000002</v>
          </cell>
          <cell r="AN120">
            <v>0.26621274399999706</v>
          </cell>
          <cell r="AO120">
            <v>15.797179528485348</v>
          </cell>
          <cell r="AP120">
            <v>49.907183973470872</v>
          </cell>
          <cell r="AQ120">
            <v>0.62386262700000006</v>
          </cell>
          <cell r="AR120">
            <v>0.31700715999999929</v>
          </cell>
          <cell r="AS120">
            <v>15.813304761332853</v>
          </cell>
          <cell r="AT120">
            <v>49.952793019449601</v>
          </cell>
          <cell r="AU120">
            <v>15.653</v>
          </cell>
          <cell r="AV120">
            <v>49.865000000000002</v>
          </cell>
          <cell r="AW120">
            <v>0.7775603499999999</v>
          </cell>
          <cell r="AX120">
            <v>0.36748850400000066</v>
          </cell>
          <cell r="AY120">
            <v>15.753165797589723</v>
          </cell>
          <cell r="AZ120">
            <v>50.148311658874611</v>
          </cell>
          <cell r="BA120">
            <v>1.7727703759999995</v>
          </cell>
          <cell r="BB120">
            <v>0.6075812239999987</v>
          </cell>
          <cell r="BC120">
            <v>15.861226763185751</v>
          </cell>
          <cell r="BD120">
            <v>50.45395422509268</v>
          </cell>
          <cell r="BE120">
            <v>15.68</v>
          </cell>
          <cell r="BF120">
            <v>50.62</v>
          </cell>
          <cell r="BG120">
            <v>2.9096445171499998</v>
          </cell>
          <cell r="BH120">
            <v>0.65502537599999933</v>
          </cell>
          <cell r="BI120">
            <v>15.991827745815501</v>
          </cell>
          <cell r="BJ120">
            <v>51.501982054513022</v>
          </cell>
          <cell r="BK120">
            <v>3.9444330593034</v>
          </cell>
          <cell r="BL120">
            <v>0.65502537599999755</v>
          </cell>
          <cell r="BM120">
            <v>16.082348267537714</v>
          </cell>
          <cell r="BN120">
            <v>51.758012753498306</v>
          </cell>
          <cell r="BO120">
            <v>15.753</v>
          </cell>
          <cell r="BP120">
            <v>51.128</v>
          </cell>
          <cell r="BQ120">
            <v>4.7689514824499994</v>
          </cell>
          <cell r="BR120">
            <v>0.6550253760000011</v>
          </cell>
          <cell r="BS120">
            <v>16.227474924137031</v>
          </cell>
          <cell r="BT120">
            <v>52.470017745441069</v>
          </cell>
        </row>
        <row r="121">
          <cell r="B121" t="str">
            <v>Fallowfield</v>
          </cell>
          <cell r="C121" t="str">
            <v>FALLOWFIELD</v>
          </cell>
          <cell r="D121">
            <v>6.6</v>
          </cell>
          <cell r="E121">
            <v>54.75</v>
          </cell>
          <cell r="F121">
            <v>21.9</v>
          </cell>
          <cell r="G121">
            <v>0.71658640242964666</v>
          </cell>
          <cell r="H121">
            <v>0.61551898350150236</v>
          </cell>
          <cell r="I121">
            <v>13.477</v>
          </cell>
          <cell r="J121">
            <v>39.225000000000001</v>
          </cell>
          <cell r="K121">
            <v>2.8074833000000021E-2</v>
          </cell>
          <cell r="L121">
            <v>4.6849599999996272E-3</v>
          </cell>
          <cell r="M121">
            <v>13.479865738682902</v>
          </cell>
          <cell r="N121">
            <v>39.233105533023156</v>
          </cell>
          <cell r="O121">
            <v>6.8145064000000088E-2</v>
          </cell>
          <cell r="P121">
            <v>8.9309440000002738E-3</v>
          </cell>
          <cell r="Q121">
            <v>13.483742402116192</v>
          </cell>
          <cell r="R121">
            <v>39.244070393031386</v>
          </cell>
          <cell r="S121">
            <v>2.8074833000000021E-2</v>
          </cell>
          <cell r="T121">
            <v>1.3023987999999598E-2</v>
          </cell>
          <cell r="U121">
            <v>13.480595214449655</v>
          </cell>
          <cell r="V121">
            <v>39.235168802068685</v>
          </cell>
          <cell r="W121">
            <v>0.19434034900000019</v>
          </cell>
          <cell r="X121">
            <v>9.5864403999999404E-2</v>
          </cell>
          <cell r="Y121">
            <v>13.502386332161311</v>
          </cell>
          <cell r="Z121">
            <v>39.296803390482872</v>
          </cell>
          <cell r="AA121">
            <v>0.29469691299999989</v>
          </cell>
          <cell r="AB121">
            <v>0.1786265199999999</v>
          </cell>
          <cell r="AC121">
            <v>13.518405062341865</v>
          </cell>
          <cell r="AD121">
            <v>39.342111201429539</v>
          </cell>
          <cell r="AE121">
            <v>0.42290424499999979</v>
          </cell>
          <cell r="AF121">
            <v>0.26179532000000094</v>
          </cell>
          <cell r="AG121">
            <v>13.536895678510117</v>
          </cell>
          <cell r="AH121">
            <v>39.394410561753091</v>
          </cell>
          <cell r="AI121">
            <v>0.58583123299999995</v>
          </cell>
          <cell r="AJ121">
            <v>0.34432452400000013</v>
          </cell>
          <cell r="AK121">
            <v>13.55836752677155</v>
          </cell>
          <cell r="AL121">
            <v>39.455142119794168</v>
          </cell>
          <cell r="AM121">
            <v>0.78176929000000017</v>
          </cell>
          <cell r="AN121">
            <v>0.42722869999999968</v>
          </cell>
          <cell r="AO121">
            <v>13.582759896208518</v>
          </cell>
          <cell r="AP121">
            <v>39.524134159146513</v>
          </cell>
          <cell r="AQ121">
            <v>1.0021826480000002</v>
          </cell>
          <cell r="AR121">
            <v>0.50986433999999914</v>
          </cell>
          <cell r="AS121">
            <v>13.60926980841654</v>
          </cell>
          <cell r="AT121">
            <v>39.599115513910327</v>
          </cell>
          <cell r="AU121">
            <v>13.494999999999999</v>
          </cell>
          <cell r="AV121">
            <v>39.893000000000001</v>
          </cell>
          <cell r="AW121">
            <v>1.2583396910000002</v>
          </cell>
          <cell r="AX121">
            <v>0.59214325999999939</v>
          </cell>
          <cell r="AY121">
            <v>13.656875277256161</v>
          </cell>
          <cell r="AZ121">
            <v>40.350852425017138</v>
          </cell>
          <cell r="BA121">
            <v>2.9326717186</v>
          </cell>
          <cell r="BB121">
            <v>0.98919424399999922</v>
          </cell>
          <cell r="BC121">
            <v>13.838074298368596</v>
          </cell>
          <cell r="BD121">
            <v>40.863360651309009</v>
          </cell>
          <cell r="BE121">
            <v>13.515000000000001</v>
          </cell>
          <cell r="BF121">
            <v>40.613999999999997</v>
          </cell>
          <cell r="BG121">
            <v>4.8336334614949994</v>
          </cell>
          <cell r="BH121">
            <v>1.067935212000001</v>
          </cell>
          <cell r="BI121">
            <v>14.031253373073243</v>
          </cell>
          <cell r="BJ121">
            <v>42.074185043642075</v>
          </cell>
          <cell r="BK121">
            <v>6.5295319190169998</v>
          </cell>
          <cell r="BL121">
            <v>1.0679352119999974</v>
          </cell>
          <cell r="BM121">
            <v>14.17960601412909</v>
          </cell>
          <cell r="BN121">
            <v>42.493789677632165</v>
          </cell>
          <cell r="BO121">
            <v>13.532999999999999</v>
          </cell>
          <cell r="BP121">
            <v>41.265999999999998</v>
          </cell>
          <cell r="BQ121">
            <v>7.8433233928304009</v>
          </cell>
          <cell r="BR121">
            <v>1.0679352120000045</v>
          </cell>
          <cell r="BS121">
            <v>14.312532962775334</v>
          </cell>
          <cell r="BT121">
            <v>43.470852176547517</v>
          </cell>
        </row>
        <row r="122">
          <cell r="B122" t="str">
            <v>Farnworth</v>
          </cell>
          <cell r="C122" t="str">
            <v>FARNWORTH</v>
          </cell>
          <cell r="D122">
            <v>11</v>
          </cell>
          <cell r="E122">
            <v>62.5</v>
          </cell>
          <cell r="F122">
            <v>25</v>
          </cell>
          <cell r="G122">
            <v>0.37610082414593393</v>
          </cell>
          <cell r="H122">
            <v>0.32620669038975031</v>
          </cell>
          <cell r="I122">
            <v>8.1539999999999999</v>
          </cell>
          <cell r="J122">
            <v>23.503</v>
          </cell>
          <cell r="K122">
            <v>1.9229624999999917E-2</v>
          </cell>
          <cell r="L122">
            <v>3.0096600000004692E-3</v>
          </cell>
          <cell r="M122">
            <v>8.1551672597437577</v>
          </cell>
          <cell r="N122">
            <v>23.50630150912087</v>
          </cell>
          <cell r="O122">
            <v>4.6105226999999971E-2</v>
          </cell>
          <cell r="P122">
            <v>5.7897120000003355E-3</v>
          </cell>
          <cell r="Q122">
            <v>8.1567237779092032</v>
          </cell>
          <cell r="R122">
            <v>23.510704007320175</v>
          </cell>
          <cell r="S122">
            <v>1.9229624999999917E-2</v>
          </cell>
          <cell r="T122">
            <v>8.5081600000003199E-3</v>
          </cell>
          <cell r="U122">
            <v>8.1554558561487696</v>
          </cell>
          <cell r="V122">
            <v>23.507117783020909</v>
          </cell>
          <cell r="W122">
            <v>0.12866196699999999</v>
          </cell>
          <cell r="X122">
            <v>6.8054159999999531E-2</v>
          </cell>
          <cell r="Y122">
            <v>8.1643249189888536</v>
          </cell>
          <cell r="Z122">
            <v>23.532203280928879</v>
          </cell>
          <cell r="AA122">
            <v>0.19285195099999997</v>
          </cell>
          <cell r="AB122">
            <v>0.12757298000000139</v>
          </cell>
          <cell r="AC122">
            <v>8.1708179472879916</v>
          </cell>
          <cell r="AD122">
            <v>23.55056833829191</v>
          </cell>
          <cell r="AE122">
            <v>0.27380730600000003</v>
          </cell>
          <cell r="AF122">
            <v>0.18739983200000054</v>
          </cell>
          <cell r="AG122">
            <v>8.178207096843316</v>
          </cell>
          <cell r="AH122">
            <v>23.571468009322992</v>
          </cell>
          <cell r="AI122">
            <v>0.37536678200000007</v>
          </cell>
          <cell r="AJ122">
            <v>0.24679319200000016</v>
          </cell>
          <cell r="AK122">
            <v>8.186654929860719</v>
          </cell>
          <cell r="AL122">
            <v>23.595362089374742</v>
          </cell>
          <cell r="AM122">
            <v>0.49633744200000007</v>
          </cell>
          <cell r="AN122">
            <v>0.30647072000000009</v>
          </cell>
          <cell r="AO122">
            <v>8.1961365007671212</v>
          </cell>
          <cell r="AP122">
            <v>23.622180021711614</v>
          </cell>
          <cell r="AQ122">
            <v>0.63161873099999999</v>
          </cell>
          <cell r="AR122">
            <v>0.36597454400000107</v>
          </cell>
          <cell r="AS122">
            <v>8.2063600678057274</v>
          </cell>
          <cell r="AT122">
            <v>23.651096636035273</v>
          </cell>
          <cell r="AU122">
            <v>8.16</v>
          </cell>
          <cell r="AV122">
            <v>23.745999999999999</v>
          </cell>
          <cell r="AW122">
            <v>0.78752981400000011</v>
          </cell>
          <cell r="AX122">
            <v>0.42523496000000183</v>
          </cell>
          <cell r="AY122">
            <v>8.2236536426120548</v>
          </cell>
          <cell r="AZ122">
            <v>23.926039689352834</v>
          </cell>
          <cell r="BA122">
            <v>1.7985405840000004</v>
          </cell>
          <cell r="BB122">
            <v>0.71153320800000142</v>
          </cell>
          <cell r="BC122">
            <v>8.2917447072270019</v>
          </cell>
          <cell r="BD122">
            <v>24.118630303462599</v>
          </cell>
          <cell r="BE122">
            <v>8.1329999999999991</v>
          </cell>
          <cell r="BF122">
            <v>24.050999999999998</v>
          </cell>
          <cell r="BG122">
            <v>2.9540266219500002</v>
          </cell>
          <cell r="BH122">
            <v>0.76640229200000132</v>
          </cell>
          <cell r="BI122">
            <v>8.3282718759063545</v>
          </cell>
          <cell r="BJ122">
            <v>24.603312270513605</v>
          </cell>
          <cell r="BK122">
            <v>4.0087976738154003</v>
          </cell>
          <cell r="BL122">
            <v>0.55962250399999913</v>
          </cell>
          <cell r="BM122">
            <v>8.3727798744939115</v>
          </cell>
          <cell r="BN122">
            <v>24.729199900986817</v>
          </cell>
          <cell r="BO122">
            <v>8.14</v>
          </cell>
          <cell r="BP122">
            <v>24.263999999999999</v>
          </cell>
          <cell r="BQ122">
            <v>4.8532468968352003</v>
          </cell>
          <cell r="BR122">
            <v>6.2783480000048186E-3</v>
          </cell>
          <cell r="BS122">
            <v>8.3950589280217631</v>
          </cell>
          <cell r="BT122">
            <v>24.98541559042544</v>
          </cell>
        </row>
        <row r="123">
          <cell r="B123" t="str">
            <v>Feniscowles</v>
          </cell>
          <cell r="C123" t="str">
            <v>FENISCOWLES</v>
          </cell>
          <cell r="D123">
            <v>6.6</v>
          </cell>
          <cell r="E123">
            <v>62.5</v>
          </cell>
          <cell r="F123">
            <v>25</v>
          </cell>
          <cell r="G123">
            <v>0.27702756858232719</v>
          </cell>
          <cell r="H123">
            <v>0.26239143848220092</v>
          </cell>
          <cell r="I123">
            <v>6.5590000000000002</v>
          </cell>
          <cell r="J123">
            <v>17.312000000000001</v>
          </cell>
          <cell r="K123">
            <v>8.1067249999999258E-3</v>
          </cell>
          <cell r="L123">
            <v>8.7802799999980863E-4</v>
          </cell>
          <cell r="M123">
            <v>6.559785962055023</v>
          </cell>
          <cell r="N123">
            <v>17.31422303639545</v>
          </cell>
          <cell r="O123">
            <v>1.9761877000000039E-2</v>
          </cell>
          <cell r="P123">
            <v>1.6808080000001446E-3</v>
          </cell>
          <cell r="Q123">
            <v>6.5608757484783178</v>
          </cell>
          <cell r="R123">
            <v>17.317305417875279</v>
          </cell>
          <cell r="S123">
            <v>8.1067249999999258E-3</v>
          </cell>
          <cell r="T123">
            <v>2.4588279999999685E-3</v>
          </cell>
          <cell r="U123">
            <v>6.5599242461922254</v>
          </cell>
          <cell r="V123">
            <v>17.314614163000034</v>
          </cell>
          <cell r="W123">
            <v>5.6902766999999965E-2</v>
          </cell>
          <cell r="X123">
            <v>1.1769868000000017E-2</v>
          </cell>
          <cell r="Y123">
            <v>6.5650072976216984</v>
          </cell>
          <cell r="Z123">
            <v>17.328991203539637</v>
          </cell>
          <cell r="AA123">
            <v>8.6701399000000012E-2</v>
          </cell>
          <cell r="AB123">
            <v>2.1067439999999937E-2</v>
          </cell>
          <cell r="AC123">
            <v>6.568427328516198</v>
          </cell>
          <cell r="AD123">
            <v>17.338664511689107</v>
          </cell>
          <cell r="AE123">
            <v>0.12490202699999997</v>
          </cell>
          <cell r="AF123">
            <v>3.0444772000000286E-2</v>
          </cell>
          <cell r="AG123">
            <v>6.5725893206394543</v>
          </cell>
          <cell r="AH123">
            <v>17.350436403103505</v>
          </cell>
          <cell r="AI123">
            <v>0.17358692799999997</v>
          </cell>
          <cell r="AJ123">
            <v>3.9696516000000237E-2</v>
          </cell>
          <cell r="AK123">
            <v>6.5776574626980446</v>
          </cell>
          <cell r="AL123">
            <v>17.364771273574089</v>
          </cell>
          <cell r="AM123">
            <v>0.232269858</v>
          </cell>
          <cell r="AN123">
            <v>4.9022031999999882E-2</v>
          </cell>
          <cell r="AO123">
            <v>6.5836066588503579</v>
          </cell>
          <cell r="AP123">
            <v>17.381598141341726</v>
          </cell>
          <cell r="AQ123">
            <v>0.29837593000000007</v>
          </cell>
          <cell r="AR123">
            <v>5.8296524000000183E-2</v>
          </cell>
          <cell r="AS123">
            <v>6.5902007480802158</v>
          </cell>
          <cell r="AT123">
            <v>17.400249042182455</v>
          </cell>
          <cell r="AU123">
            <v>6.5629999999999997</v>
          </cell>
          <cell r="AV123">
            <v>17.518999999999998</v>
          </cell>
          <cell r="AW123">
            <v>0.37491308400000001</v>
          </cell>
          <cell r="AX123">
            <v>6.7501727999999872E-2</v>
          </cell>
          <cell r="AY123">
            <v>6.6017012592123754</v>
          </cell>
          <cell r="AZ123">
            <v>17.628463691318114</v>
          </cell>
          <cell r="BA123">
            <v>0.87466248600000018</v>
          </cell>
          <cell r="BB123">
            <v>0.11078125999999955</v>
          </cell>
          <cell r="BC123">
            <v>6.6492039715188378</v>
          </cell>
          <cell r="BD123">
            <v>17.76282165130473</v>
          </cell>
          <cell r="BE123">
            <v>6.569</v>
          </cell>
          <cell r="BF123">
            <v>17.806999999999999</v>
          </cell>
          <cell r="BG123">
            <v>1.4414076326200003</v>
          </cell>
          <cell r="BH123">
            <v>0.11930850799999959</v>
          </cell>
          <cell r="BI123">
            <v>6.7055272551387199</v>
          </cell>
          <cell r="BJ123">
            <v>18.193157391701497</v>
          </cell>
          <cell r="BK123">
            <v>1.9406124572893999</v>
          </cell>
          <cell r="BL123">
            <v>0.11930850799999959</v>
          </cell>
          <cell r="BM123">
            <v>6.7491963520938167</v>
          </cell>
          <cell r="BN123">
            <v>18.316672250042465</v>
          </cell>
          <cell r="BO123">
            <v>6.57</v>
          </cell>
          <cell r="BP123">
            <v>17.867000000000001</v>
          </cell>
          <cell r="BQ123">
            <v>2.3186620568592997</v>
          </cell>
          <cell r="BR123">
            <v>0.11930850800000048</v>
          </cell>
          <cell r="BS123">
            <v>6.7832671154390765</v>
          </cell>
          <cell r="BT123">
            <v>18.47021049412426</v>
          </cell>
        </row>
        <row r="124">
          <cell r="B124" t="str">
            <v>Ferodo</v>
          </cell>
          <cell r="C124" t="str">
            <v>FERODO</v>
          </cell>
          <cell r="D124">
            <v>11</v>
          </cell>
          <cell r="E124">
            <v>62.5</v>
          </cell>
          <cell r="F124">
            <v>25</v>
          </cell>
          <cell r="G124">
            <v>0.33011682269698872</v>
          </cell>
          <cell r="H124">
            <v>0.30985840483780414</v>
          </cell>
          <cell r="I124">
            <v>7.7460000000000004</v>
          </cell>
          <cell r="J124">
            <v>20.631</v>
          </cell>
          <cell r="K124">
            <v>8.2008590000000603E-3</v>
          </cell>
          <cell r="L124">
            <v>5.6562240000013198E-4</v>
          </cell>
          <cell r="M124">
            <v>7.7464601209451036</v>
          </cell>
          <cell r="N124">
            <v>20.632301418561795</v>
          </cell>
          <cell r="O124">
            <v>1.9924125000000015E-2</v>
          </cell>
          <cell r="P124">
            <v>1.1972784000000569E-3</v>
          </cell>
          <cell r="Q124">
            <v>7.7471085861762417</v>
          </cell>
          <cell r="R124">
            <v>20.634135555211</v>
          </cell>
          <cell r="S124">
            <v>8.2008590000000603E-3</v>
          </cell>
          <cell r="T124">
            <v>1.9021703999999584E-3</v>
          </cell>
          <cell r="U124">
            <v>7.7465302715221567</v>
          </cell>
          <cell r="V124">
            <v>20.632499834356747</v>
          </cell>
          <cell r="W124">
            <v>5.8468754000000123E-2</v>
          </cell>
          <cell r="X124">
            <v>3.7256802400000177E-2</v>
          </cell>
          <cell r="Y124">
            <v>7.7510242887050795</v>
          </cell>
          <cell r="Z124">
            <v>20.645210834456002</v>
          </cell>
          <cell r="AA124">
            <v>8.972917000000008E-2</v>
          </cell>
          <cell r="AB124">
            <v>7.2670922400000171E-2</v>
          </cell>
          <cell r="AC124">
            <v>7.7545237942785059</v>
          </cell>
          <cell r="AD124">
            <v>20.655108930943083</v>
          </cell>
          <cell r="AE124">
            <v>0.12940015300000007</v>
          </cell>
          <cell r="AF124">
            <v>0.1082488424000001</v>
          </cell>
          <cell r="AG124">
            <v>7.7584733374060759</v>
          </cell>
          <cell r="AH124">
            <v>20.666279925855456</v>
          </cell>
          <cell r="AI124">
            <v>0.17905734400000006</v>
          </cell>
          <cell r="AJ124">
            <v>0.14373555439999963</v>
          </cell>
          <cell r="AK124">
            <v>7.7629422333439768</v>
          </cell>
          <cell r="AL124">
            <v>20.678919872343883</v>
          </cell>
          <cell r="AM124">
            <v>0.23816962499999994</v>
          </cell>
          <cell r="AN124">
            <v>0.17937039040000036</v>
          </cell>
          <cell r="AO124">
            <v>7.767915167298967</v>
          </cell>
          <cell r="AP124">
            <v>20.692985453631749</v>
          </cell>
          <cell r="AQ124">
            <v>0.30429129900000007</v>
          </cell>
          <cell r="AR124">
            <v>0.21498399040000038</v>
          </cell>
          <cell r="AS124">
            <v>7.7732548843744196</v>
          </cell>
          <cell r="AT124">
            <v>20.708088454246429</v>
          </cell>
          <cell r="AU124">
            <v>7.7510000000000003</v>
          </cell>
          <cell r="AV124">
            <v>20.786000000000001</v>
          </cell>
          <cell r="AW124">
            <v>0.37680669600000016</v>
          </cell>
          <cell r="AX124">
            <v>0.25053692640000014</v>
          </cell>
          <cell r="AY124">
            <v>7.7839270008424579</v>
          </cell>
          <cell r="AZ124">
            <v>20.879131622319349</v>
          </cell>
          <cell r="BA124">
            <v>0.84322099400000017</v>
          </cell>
          <cell r="BB124">
            <v>0.42431453439999922</v>
          </cell>
          <cell r="BC124">
            <v>7.8175283616844693</v>
          </cell>
          <cell r="BD124">
            <v>20.974170622753277</v>
          </cell>
          <cell r="BE124">
            <v>7.7560000000000002</v>
          </cell>
          <cell r="BF124">
            <v>20.934999999999999</v>
          </cell>
          <cell r="BG124">
            <v>1.4030187603000002</v>
          </cell>
          <cell r="BH124">
            <v>0.45887710240000024</v>
          </cell>
          <cell r="BI124">
            <v>7.8537241888666269</v>
          </cell>
          <cell r="BJ124">
            <v>21.211405746534187</v>
          </cell>
          <cell r="BK124">
            <v>1.928275771784</v>
          </cell>
          <cell r="BL124">
            <v>0.45887710239999935</v>
          </cell>
          <cell r="BM124">
            <v>7.8812930322279025</v>
          </cell>
          <cell r="BN124">
            <v>21.289382210895095</v>
          </cell>
          <cell r="BO124">
            <v>7.7510000000000003</v>
          </cell>
          <cell r="BP124">
            <v>20.907</v>
          </cell>
          <cell r="BQ124">
            <v>2.3481910362570004</v>
          </cell>
          <cell r="BR124">
            <v>0.45887710240000024</v>
          </cell>
          <cell r="BS124">
            <v>7.8983328677715674</v>
          </cell>
          <cell r="BT124">
            <v>21.323720279571745</v>
          </cell>
        </row>
        <row r="125">
          <cell r="B125" t="str">
            <v>Flat Lane</v>
          </cell>
          <cell r="C125" t="str">
            <v>FLAT LANE</v>
          </cell>
          <cell r="D125">
            <v>11</v>
          </cell>
          <cell r="E125">
            <v>40</v>
          </cell>
          <cell r="F125">
            <v>16</v>
          </cell>
          <cell r="G125">
            <v>0.22969357727761869</v>
          </cell>
          <cell r="H125">
            <v>0.22797601723563729</v>
          </cell>
          <cell r="I125">
            <v>3.6469999999999998</v>
          </cell>
          <cell r="J125">
            <v>9.1859999999999999</v>
          </cell>
          <cell r="K125">
            <v>1.1498449999999938E-2</v>
          </cell>
          <cell r="L125">
            <v>2.431804000000426E-4</v>
          </cell>
          <cell r="M125">
            <v>3.6476162757701966</v>
          </cell>
          <cell r="N125">
            <v>9.187743091104748</v>
          </cell>
          <cell r="O125">
            <v>2.7775945999999996E-2</v>
          </cell>
          <cell r="P125">
            <v>5.0129000000076473E-4</v>
          </cell>
          <cell r="Q125">
            <v>3.6484841699833215</v>
          </cell>
          <cell r="R125">
            <v>9.1901978666385613</v>
          </cell>
          <cell r="S125">
            <v>1.1498449999999938E-2</v>
          </cell>
          <cell r="T125">
            <v>7.814139999995362E-4</v>
          </cell>
          <cell r="U125">
            <v>3.6476445257078192</v>
          </cell>
          <cell r="V125">
            <v>9.1878229939945921</v>
          </cell>
          <cell r="W125">
            <v>7.9704039999999976E-2</v>
          </cell>
          <cell r="X125">
            <v>3.1116761999999021E-2</v>
          </cell>
          <cell r="Y125">
            <v>3.6528165836242281</v>
          </cell>
          <cell r="Z125">
            <v>9.2024517828961212</v>
          </cell>
          <cell r="AA125">
            <v>0.12107177599999996</v>
          </cell>
          <cell r="AB125">
            <v>6.1471701999999517E-2</v>
          </cell>
          <cell r="AC125">
            <v>3.656581047832919</v>
          </cell>
          <cell r="AD125">
            <v>9.2130992955741196</v>
          </cell>
          <cell r="AE125">
            <v>0.17345279999999996</v>
          </cell>
          <cell r="AF125">
            <v>9.1884313999999634E-2</v>
          </cell>
          <cell r="AG125">
            <v>3.6609265867448997</v>
          </cell>
          <cell r="AH125">
            <v>9.2253903357044056</v>
          </cell>
          <cell r="AI125">
            <v>0.23912387400000013</v>
          </cell>
          <cell r="AJ125">
            <v>0.12226426999999873</v>
          </cell>
          <cell r="AK125">
            <v>3.6659679583836668</v>
          </cell>
          <cell r="AL125">
            <v>9.2396494879934217</v>
          </cell>
          <cell r="AM125">
            <v>0.31736186399999999</v>
          </cell>
          <cell r="AN125">
            <v>0.15269599399999922</v>
          </cell>
          <cell r="AO125">
            <v>3.6716716391682724</v>
          </cell>
          <cell r="AP125">
            <v>9.2557819334354932</v>
          </cell>
          <cell r="AQ125">
            <v>0.40489417900000002</v>
          </cell>
          <cell r="AR125">
            <v>0.18311929400000082</v>
          </cell>
          <cell r="AS125">
            <v>3.6778627033566975</v>
          </cell>
          <cell r="AT125">
            <v>9.2732929073170798</v>
          </cell>
          <cell r="AU125">
            <v>3.65</v>
          </cell>
          <cell r="AV125">
            <v>9.3219999999999992</v>
          </cell>
          <cell r="AW125">
            <v>0.502887627</v>
          </cell>
          <cell r="AX125">
            <v>0.21352072199999927</v>
          </cell>
          <cell r="AY125">
            <v>3.6876016866495314</v>
          </cell>
          <cell r="AZ125">
            <v>9.4283536304557405</v>
          </cell>
          <cell r="BA125">
            <v>1.1340232139999999</v>
          </cell>
          <cell r="BB125">
            <v>0.3640145859999997</v>
          </cell>
          <cell r="BC125">
            <v>3.7286265933714757</v>
          </cell>
          <cell r="BD125">
            <v>9.5443895894182713</v>
          </cell>
          <cell r="BE125">
            <v>3.6560000000000001</v>
          </cell>
          <cell r="BF125">
            <v>9.5749999999999993</v>
          </cell>
          <cell r="BG125">
            <v>1.8723831079000002</v>
          </cell>
          <cell r="BH125">
            <v>0.39404138199999927</v>
          </cell>
          <cell r="BI125">
            <v>3.7749564353947025</v>
          </cell>
          <cell r="BJ125">
            <v>9.9114596085334927</v>
          </cell>
          <cell r="BK125">
            <v>2.5491190667240002</v>
          </cell>
          <cell r="BL125">
            <v>0.3940413819999975</v>
          </cell>
          <cell r="BM125">
            <v>3.8104758615762782</v>
          </cell>
          <cell r="BN125">
            <v>10.011923717000883</v>
          </cell>
          <cell r="BO125">
            <v>3.66</v>
          </cell>
          <cell r="BP125">
            <v>9.6890000000000001</v>
          </cell>
          <cell r="BQ125">
            <v>3.0813310553650002</v>
          </cell>
          <cell r="BR125">
            <v>0.39404138199999927</v>
          </cell>
          <cell r="BS125">
            <v>3.842409746567899</v>
          </cell>
          <cell r="BT125">
            <v>10.204932675010724</v>
          </cell>
        </row>
        <row r="126">
          <cell r="B126" t="str">
            <v>Frederick Rd</v>
          </cell>
          <cell r="C126" t="str">
            <v>FREDERICK RD</v>
          </cell>
          <cell r="D126">
            <v>6.6</v>
          </cell>
          <cell r="E126">
            <v>54.75</v>
          </cell>
          <cell r="F126">
            <v>21.9</v>
          </cell>
          <cell r="G126">
            <v>0.79185086736843302</v>
          </cell>
          <cell r="H126">
            <v>0.67921047609817231</v>
          </cell>
          <cell r="I126">
            <v>14.872999999999999</v>
          </cell>
          <cell r="J126">
            <v>43.348999999999997</v>
          </cell>
          <cell r="K126">
            <v>1.7961985999999874E-2</v>
          </cell>
          <cell r="L126">
            <v>1.579383999999795E-3</v>
          </cell>
          <cell r="M126">
            <v>14.874709426549973</v>
          </cell>
          <cell r="N126">
            <v>43.35383498842171</v>
          </cell>
          <cell r="O126">
            <v>4.3482437999999957E-2</v>
          </cell>
          <cell r="P126">
            <v>3.0662759999997569E-3</v>
          </cell>
          <cell r="Q126">
            <v>14.877071956448232</v>
          </cell>
          <cell r="R126">
            <v>43.360517232068958</v>
          </cell>
          <cell r="S126">
            <v>1.7961985999999874E-2</v>
          </cell>
          <cell r="T126">
            <v>4.5431559999999926E-3</v>
          </cell>
          <cell r="U126">
            <v>14.874968689362401</v>
          </cell>
          <cell r="V126">
            <v>43.354568294392813</v>
          </cell>
          <cell r="W126">
            <v>0.1234670229999999</v>
          </cell>
          <cell r="X126">
            <v>5.8221999999999774E-2</v>
          </cell>
          <cell r="Y126">
            <v>14.888893667626947</v>
          </cell>
          <cell r="Z126">
            <v>43.393954080627751</v>
          </cell>
          <cell r="AA126">
            <v>0.18678971199999983</v>
          </cell>
          <cell r="AB126">
            <v>0.11190392800000026</v>
          </cell>
          <cell r="AC126">
            <v>14.899128917190792</v>
          </cell>
          <cell r="AD126">
            <v>43.422903738122677</v>
          </cell>
          <cell r="AE126">
            <v>0.26746521199999995</v>
          </cell>
          <cell r="AF126">
            <v>0.16577456000000002</v>
          </cell>
          <cell r="AG126">
            <v>14.910898651361794</v>
          </cell>
          <cell r="AH126">
            <v>43.456193573503</v>
          </cell>
          <cell r="AI126">
            <v>0.36970042299999972</v>
          </cell>
          <cell r="AJ126">
            <v>0.21941848000000075</v>
          </cell>
          <cell r="AK126">
            <v>14.924534538974507</v>
          </cell>
          <cell r="AL126">
            <v>43.494761687896784</v>
          </cell>
          <cell r="AM126">
            <v>0.49239607100000005</v>
          </cell>
          <cell r="AN126">
            <v>0.27323581600000058</v>
          </cell>
          <cell r="AO126">
            <v>14.939975420615092</v>
          </cell>
          <cell r="AP126">
            <v>43.538435096359009</v>
          </cell>
          <cell r="AQ126">
            <v>0.63024517799999991</v>
          </cell>
          <cell r="AR126">
            <v>0.32696616800000111</v>
          </cell>
          <cell r="AS126">
            <v>14.956734277012798</v>
          </cell>
          <cell r="AT126">
            <v>43.585836300374005</v>
          </cell>
          <cell r="AU126">
            <v>14.891999999999999</v>
          </cell>
          <cell r="AV126">
            <v>44.027000000000001</v>
          </cell>
          <cell r="AW126">
            <v>0.79010577299999996</v>
          </cell>
          <cell r="AX126">
            <v>0.38056728800000172</v>
          </cell>
          <cell r="AY126">
            <v>14.994407334378998</v>
          </cell>
          <cell r="AZ126">
            <v>44.316651682330516</v>
          </cell>
          <cell r="BA126">
            <v>1.8334049446999998</v>
          </cell>
          <cell r="BB126">
            <v>0.64275899599999953</v>
          </cell>
          <cell r="BC126">
            <v>15.108608169351633</v>
          </cell>
          <cell r="BD126">
            <v>44.639660421635782</v>
          </cell>
          <cell r="BE126">
            <v>14.913</v>
          </cell>
          <cell r="BF126">
            <v>44.765999999999998</v>
          </cell>
          <cell r="BG126">
            <v>3.0205174844699996</v>
          </cell>
          <cell r="BH126">
            <v>0.69381261200000033</v>
          </cell>
          <cell r="BI126">
            <v>15.237919618341831</v>
          </cell>
          <cell r="BJ126">
            <v>45.685011461880215</v>
          </cell>
          <cell r="BK126">
            <v>4.0862528277191004</v>
          </cell>
          <cell r="BL126">
            <v>0.57443459199999758</v>
          </cell>
          <cell r="BM126">
            <v>15.320704414603565</v>
          </cell>
          <cell r="BN126">
            <v>45.919162225143488</v>
          </cell>
          <cell r="BO126">
            <v>14.923999999999999</v>
          </cell>
          <cell r="BP126">
            <v>45.158000000000001</v>
          </cell>
          <cell r="BQ126">
            <v>4.9193272633808007</v>
          </cell>
          <cell r="BR126">
            <v>0.25497817200000306</v>
          </cell>
          <cell r="BS126">
            <v>15.376634338785825</v>
          </cell>
          <cell r="BT126">
            <v>46.438243241413389</v>
          </cell>
        </row>
        <row r="127">
          <cell r="B127" t="str">
            <v>Fusehill</v>
          </cell>
          <cell r="C127" t="str">
            <v>FUSE HILL</v>
          </cell>
          <cell r="D127">
            <v>11</v>
          </cell>
          <cell r="E127">
            <v>33.405000000000001</v>
          </cell>
          <cell r="F127">
            <v>13.1</v>
          </cell>
          <cell r="G127">
            <v>0.77572996662153337</v>
          </cell>
          <cell r="H127">
            <v>0.6825577078655638</v>
          </cell>
          <cell r="I127">
            <v>8.94</v>
          </cell>
          <cell r="J127">
            <v>25.908999999999999</v>
          </cell>
          <cell r="K127">
            <v>2.5631151999999879E-2</v>
          </cell>
          <cell r="L127">
            <v>3.0614879999992795E-3</v>
          </cell>
          <cell r="M127">
            <v>8.9415059730388862</v>
          </cell>
          <cell r="N127">
            <v>25.913259534992324</v>
          </cell>
          <cell r="O127">
            <v>6.12577809999999E-2</v>
          </cell>
          <cell r="P127">
            <v>5.8267199999990638E-3</v>
          </cell>
          <cell r="Q127">
            <v>8.943521023155526</v>
          </cell>
          <cell r="R127">
            <v>25.918958957399951</v>
          </cell>
          <cell r="S127">
            <v>2.5631151999999879E-2</v>
          </cell>
          <cell r="T127">
            <v>8.4849599999996528E-3</v>
          </cell>
          <cell r="U127">
            <v>8.9417906314951718</v>
          </cell>
          <cell r="V127">
            <v>25.914064670691371</v>
          </cell>
          <cell r="W127">
            <v>0.17341192999999988</v>
          </cell>
          <cell r="X127">
            <v>8.5437683999999514E-2</v>
          </cell>
          <cell r="Y127">
            <v>8.9535860813020474</v>
          </cell>
          <cell r="Z127">
            <v>25.947427240873719</v>
          </cell>
          <cell r="AA127">
            <v>0.26139084599999984</v>
          </cell>
          <cell r="AB127">
            <v>0.16233445599999907</v>
          </cell>
          <cell r="AC127">
            <v>8.9622398106520134</v>
          </cell>
          <cell r="AD127">
            <v>25.971903683697374</v>
          </cell>
          <cell r="AE127">
            <v>0.37136425300000009</v>
          </cell>
          <cell r="AF127">
            <v>0.23948567599999926</v>
          </cell>
          <cell r="AG127">
            <v>8.9720613064493282</v>
          </cell>
          <cell r="AH127">
            <v>25.999683068816079</v>
          </cell>
          <cell r="AI127">
            <v>0.50711104300000009</v>
          </cell>
          <cell r="AJ127">
            <v>0.31622391999999877</v>
          </cell>
          <cell r="AK127">
            <v>8.9832138784110249</v>
          </cell>
          <cell r="AL127">
            <v>26.031227305863226</v>
          </cell>
          <cell r="AM127">
            <v>0.66693909299999987</v>
          </cell>
          <cell r="AN127">
            <v>0.393196412</v>
          </cell>
          <cell r="AO127">
            <v>8.9956426835626573</v>
          </cell>
          <cell r="AP127">
            <v>26.066381275482289</v>
          </cell>
          <cell r="AQ127">
            <v>0.84448251799999974</v>
          </cell>
          <cell r="AR127">
            <v>0.46999474399999919</v>
          </cell>
          <cell r="AS127">
            <v>9.0089921637326675</v>
          </cell>
          <cell r="AT127">
            <v>26.104139307296407</v>
          </cell>
          <cell r="AU127">
            <v>8.9459999999999997</v>
          </cell>
          <cell r="AV127">
            <v>26.163</v>
          </cell>
          <cell r="AW127">
            <v>1.0382484270000001</v>
          </cell>
          <cell r="AX127">
            <v>0.54656352800000096</v>
          </cell>
          <cell r="AY127">
            <v>9.0291810553485625</v>
          </cell>
          <cell r="AZ127">
            <v>26.39827155321289</v>
          </cell>
          <cell r="BA127">
            <v>2.2653671160000002</v>
          </cell>
          <cell r="BB127">
            <v>0.9201820600000028</v>
          </cell>
          <cell r="BC127">
            <v>9.1131979703891268</v>
          </cell>
          <cell r="BD127">
            <v>26.635907274651117</v>
          </cell>
          <cell r="BE127">
            <v>8.9580000000000002</v>
          </cell>
          <cell r="BF127">
            <v>26.631</v>
          </cell>
          <cell r="BG127">
            <v>3.7321866176</v>
          </cell>
          <cell r="BH127">
            <v>0.9944779679999991</v>
          </cell>
          <cell r="BI127">
            <v>9.2060855518968392</v>
          </cell>
          <cell r="BJ127">
            <v>27.332691904242647</v>
          </cell>
          <cell r="BK127">
            <v>5.113904988531</v>
          </cell>
          <cell r="BL127">
            <v>0.99447796799999555</v>
          </cell>
          <cell r="BM127">
            <v>9.2786069585696822</v>
          </cell>
          <cell r="BN127">
            <v>27.537813418000866</v>
          </cell>
          <cell r="BO127">
            <v>8.9629999999999992</v>
          </cell>
          <cell r="BP127">
            <v>26.869</v>
          </cell>
          <cell r="BQ127">
            <v>6.2282537468600001</v>
          </cell>
          <cell r="BR127">
            <v>0.9944779679999991</v>
          </cell>
          <cell r="BS127">
            <v>9.3420950999871692</v>
          </cell>
          <cell r="BT127">
            <v>27.94124286366208</v>
          </cell>
        </row>
        <row r="128">
          <cell r="B128" t="str">
            <v>Gale</v>
          </cell>
          <cell r="C128" t="str">
            <v>GALE</v>
          </cell>
          <cell r="D128">
            <v>6.6</v>
          </cell>
          <cell r="E128">
            <v>54.75</v>
          </cell>
          <cell r="F128">
            <v>21.9</v>
          </cell>
          <cell r="G128">
            <v>0.70921625097783259</v>
          </cell>
          <cell r="H128">
            <v>0.61735051469844471</v>
          </cell>
          <cell r="I128">
            <v>13.518000000000001</v>
          </cell>
          <cell r="J128">
            <v>38.823999999999998</v>
          </cell>
          <cell r="K128">
            <v>1.8897738000000164E-2</v>
          </cell>
          <cell r="L128">
            <v>3.694084000000597E-3</v>
          </cell>
          <cell r="M128">
            <v>13.519976271895938</v>
          </cell>
          <cell r="N128">
            <v>38.829589741036337</v>
          </cell>
          <cell r="O128">
            <v>4.5938426000000088E-2</v>
          </cell>
          <cell r="P128">
            <v>7.0434439999993437E-3</v>
          </cell>
          <cell r="Q128">
            <v>13.522634711652527</v>
          </cell>
          <cell r="R128">
            <v>38.837108944153378</v>
          </cell>
          <cell r="S128">
            <v>1.8897738000000164E-2</v>
          </cell>
          <cell r="T128">
            <v>1.0271579999998615E-2</v>
          </cell>
          <cell r="U128">
            <v>13.520551653575664</v>
          </cell>
          <cell r="V128">
            <v>38.831217166186363</v>
          </cell>
          <cell r="W128">
            <v>0.13173241800000013</v>
          </cell>
          <cell r="X128">
            <v>4.362321599999941E-2</v>
          </cell>
          <cell r="Y128">
            <v>13.533339639771791</v>
          </cell>
          <cell r="Z128">
            <v>38.867387053214365</v>
          </cell>
          <cell r="AA128">
            <v>0.20027374400000009</v>
          </cell>
          <cell r="AB128">
            <v>7.6910767999999852E-2</v>
          </cell>
          <cell r="AC128">
            <v>13.542247356457333</v>
          </cell>
          <cell r="AD128">
            <v>38.892581880707304</v>
          </cell>
          <cell r="AE128">
            <v>0.28789087300000016</v>
          </cell>
          <cell r="AF128">
            <v>0.1105152559999989</v>
          </cell>
          <cell r="AG128">
            <v>13.552851497852265</v>
          </cell>
          <cell r="AH128">
            <v>38.922574921863379</v>
          </cell>
          <cell r="AI128">
            <v>0.39921868100000013</v>
          </cell>
          <cell r="AJ128">
            <v>0.14361120000000094</v>
          </cell>
          <cell r="AK128">
            <v>13.565485299684777</v>
          </cell>
          <cell r="AL128">
            <v>38.958308709655121</v>
          </cell>
          <cell r="AM128">
            <v>0.53311966200000016</v>
          </cell>
          <cell r="AN128">
            <v>0.17699949199999976</v>
          </cell>
          <cell r="AO128">
            <v>13.580119315866456</v>
          </cell>
          <cell r="AP128">
            <v>38.999699957967358</v>
          </cell>
          <cell r="AQ128">
            <v>0.68376181000000014</v>
          </cell>
          <cell r="AR128">
            <v>0.21017551200000062</v>
          </cell>
          <cell r="AS128">
            <v>13.596199235378085</v>
          </cell>
          <cell r="AT128">
            <v>39.045180838477783</v>
          </cell>
          <cell r="AU128">
            <v>13.526999999999999</v>
          </cell>
          <cell r="AV128">
            <v>39.206000000000003</v>
          </cell>
          <cell r="AW128">
            <v>0.85771480200000016</v>
          </cell>
          <cell r="AX128">
            <v>0.24306933200000058</v>
          </cell>
          <cell r="AY128">
            <v>13.623293638800691</v>
          </cell>
          <cell r="AZ128">
            <v>39.478359539924391</v>
          </cell>
          <cell r="BA128">
            <v>1.9925236360000005</v>
          </cell>
          <cell r="BB128">
            <v>0.35836004399999988</v>
          </cell>
          <cell r="BC128">
            <v>13.732648988709316</v>
          </cell>
          <cell r="BD128">
            <v>39.787663177842063</v>
          </cell>
          <cell r="BE128">
            <v>13.537000000000001</v>
          </cell>
          <cell r="BF128">
            <v>39.606000000000002</v>
          </cell>
          <cell r="BG128">
            <v>3.2840033322000002</v>
          </cell>
          <cell r="BH128">
            <v>7.9197555999999114E-2</v>
          </cell>
          <cell r="BI128">
            <v>13.831203778506222</v>
          </cell>
          <cell r="BJ128">
            <v>40.438133947329817</v>
          </cell>
          <cell r="BK128">
            <v>4.4320801354020993</v>
          </cell>
          <cell r="BL128">
            <v>-0.62912244400000139</v>
          </cell>
          <cell r="BM128">
            <v>13.869672522249662</v>
          </cell>
          <cell r="BN128">
            <v>40.546939985588672</v>
          </cell>
          <cell r="BO128">
            <v>13.545</v>
          </cell>
          <cell r="BP128">
            <v>39.956000000000003</v>
          </cell>
          <cell r="BQ128">
            <v>5.3130606653969998</v>
          </cell>
          <cell r="BR128">
            <v>-0.84128244399999863</v>
          </cell>
          <cell r="BS128">
            <v>13.936179145436343</v>
          </cell>
          <cell r="BT128">
            <v>41.062421705587191</v>
          </cell>
        </row>
        <row r="129">
          <cell r="B129" t="str">
            <v>Garstang</v>
          </cell>
          <cell r="C129" t="str">
            <v>GARSTANG</v>
          </cell>
          <cell r="D129">
            <v>6.6</v>
          </cell>
          <cell r="E129">
            <v>62.5</v>
          </cell>
          <cell r="F129">
            <v>25</v>
          </cell>
          <cell r="G129">
            <v>0.25612719706120701</v>
          </cell>
          <cell r="H129">
            <v>0.22232414310941062</v>
          </cell>
          <cell r="I129">
            <v>5.556</v>
          </cell>
          <cell r="J129">
            <v>16.001999999999999</v>
          </cell>
          <cell r="K129">
            <v>2.3633767999999389E-2</v>
          </cell>
          <cell r="L129">
            <v>4.1335520000096437E-4</v>
          </cell>
          <cell r="M129">
            <v>5.5581035777352659</v>
          </cell>
          <cell r="N129">
            <v>16.007949816325439</v>
          </cell>
          <cell r="O129">
            <v>5.6259617999999456E-2</v>
          </cell>
          <cell r="P129">
            <v>8.9748320000282433E-4</v>
          </cell>
          <cell r="Q129">
            <v>5.5609999496612001</v>
          </cell>
          <cell r="R129">
            <v>16.016141993244101</v>
          </cell>
          <cell r="S129">
            <v>2.3633767999999389E-2</v>
          </cell>
          <cell r="T129">
            <v>1.4509192000033977E-3</v>
          </cell>
          <cell r="U129">
            <v>5.5581943410465851</v>
          </cell>
          <cell r="V129">
            <v>16.008206533737102</v>
          </cell>
          <cell r="W129">
            <v>0.15546328400000009</v>
          </cell>
          <cell r="X129">
            <v>7.9191107200001554E-2</v>
          </cell>
          <cell r="Y129">
            <v>5.5765269357463412</v>
          </cell>
          <cell r="Z129">
            <v>16.060058941852873</v>
          </cell>
          <cell r="AA129">
            <v>0.23169553399999954</v>
          </cell>
          <cell r="AB129">
            <v>0.1569847152000019</v>
          </cell>
          <cell r="AC129">
            <v>5.5900007040158046</v>
          </cell>
          <cell r="AD129">
            <v>16.098168513498766</v>
          </cell>
          <cell r="AE129">
            <v>0.32695079799999993</v>
          </cell>
          <cell r="AF129">
            <v>0.23491914320000262</v>
          </cell>
          <cell r="AG129">
            <v>5.6051508730002091</v>
          </cell>
          <cell r="AH129">
            <v>16.141019662398747</v>
          </cell>
          <cell r="AI129">
            <v>0.44513293999999926</v>
          </cell>
          <cell r="AJ129">
            <v>0.31277637520000212</v>
          </cell>
          <cell r="AK129">
            <v>5.6222998707806129</v>
          </cell>
          <cell r="AL129">
            <v>16.189524352883051</v>
          </cell>
          <cell r="AM129">
            <v>0.5847016419999993</v>
          </cell>
          <cell r="AN129">
            <v>0.39076151520000479</v>
          </cell>
          <cell r="AO129">
            <v>5.6413308964233311</v>
          </cell>
          <cell r="AP129">
            <v>16.243352222022654</v>
          </cell>
          <cell r="AQ129">
            <v>0.73997901299999969</v>
          </cell>
          <cell r="AR129">
            <v>0.46873014320000372</v>
          </cell>
          <cell r="AS129">
            <v>5.6617346298036422</v>
          </cell>
          <cell r="AT129">
            <v>16.301062694961615</v>
          </cell>
          <cell r="AU129">
            <v>5.5640000000000001</v>
          </cell>
          <cell r="AV129">
            <v>16.312000000000001</v>
          </cell>
          <cell r="AW129">
            <v>0.91639493199999977</v>
          </cell>
          <cell r="AX129">
            <v>0.54664781520000361</v>
          </cell>
          <cell r="AY129">
            <v>5.6919830490805836</v>
          </cell>
          <cell r="AZ129">
            <v>16.673990727527247</v>
          </cell>
          <cell r="BA129">
            <v>2.0477296239999991</v>
          </cell>
          <cell r="BB129">
            <v>0.92843470320000421</v>
          </cell>
          <cell r="BC129">
            <v>5.8243468599184069</v>
          </cell>
          <cell r="BD129">
            <v>17.048372120435719</v>
          </cell>
          <cell r="BE129">
            <v>5.5880000000000001</v>
          </cell>
          <cell r="BF129">
            <v>17.263000000000002</v>
          </cell>
          <cell r="BG129">
            <v>3.3583418099100002</v>
          </cell>
          <cell r="BH129">
            <v>0.9684291871999946</v>
          </cell>
          <cell r="BI129">
            <v>5.9664943030156552</v>
          </cell>
          <cell r="BJ129">
            <v>18.333543553211385</v>
          </cell>
          <cell r="BK129">
            <v>4.579296303153999</v>
          </cell>
          <cell r="BL129">
            <v>0.88343078719999824</v>
          </cell>
          <cell r="BM129">
            <v>6.0658646903220212</v>
          </cell>
          <cell r="BN129">
            <v>18.614605452065245</v>
          </cell>
          <cell r="BO129">
            <v>5.5880000000000001</v>
          </cell>
          <cell r="BP129">
            <v>17.262</v>
          </cell>
          <cell r="BQ129">
            <v>5.5766750528249993</v>
          </cell>
          <cell r="BR129">
            <v>0.857971587199998</v>
          </cell>
          <cell r="BS129">
            <v>6.1508856014785689</v>
          </cell>
          <cell r="BT129">
            <v>18.854080903351058</v>
          </cell>
        </row>
        <row r="130">
          <cell r="B130" t="str">
            <v>Gatley</v>
          </cell>
          <cell r="C130" t="str">
            <v>GATLEY</v>
          </cell>
          <cell r="D130">
            <v>6.6</v>
          </cell>
          <cell r="E130">
            <v>54.75</v>
          </cell>
          <cell r="F130">
            <v>21.9</v>
          </cell>
          <cell r="G130">
            <v>0.41929087462891668</v>
          </cell>
          <cell r="H130">
            <v>0.36685491636817907</v>
          </cell>
          <cell r="I130">
            <v>8.0329999999999995</v>
          </cell>
          <cell r="J130">
            <v>22.952999999999999</v>
          </cell>
          <cell r="K130">
            <v>1.2137995000000013E-2</v>
          </cell>
          <cell r="L130">
            <v>6.9582919999988668E-4</v>
          </cell>
          <cell r="M130">
            <v>8.0341226684631213</v>
          </cell>
          <cell r="N130">
            <v>22.956175385933189</v>
          </cell>
          <cell r="O130">
            <v>2.9411626000000024E-2</v>
          </cell>
          <cell r="P130">
            <v>1.3813252000001164E-3</v>
          </cell>
          <cell r="Q130">
            <v>8.0356936846461302</v>
          </cell>
          <cell r="R130">
            <v>22.960618890718628</v>
          </cell>
          <cell r="S130">
            <v>1.2137995000000013E-2</v>
          </cell>
          <cell r="T130">
            <v>2.0827571999999517E-3</v>
          </cell>
          <cell r="U130">
            <v>8.0342439931985972</v>
          </cell>
          <cell r="V130">
            <v>22.956518544105915</v>
          </cell>
          <cell r="W130">
            <v>8.3631764200000069E-2</v>
          </cell>
          <cell r="X130">
            <v>2.3505613199999997E-2</v>
          </cell>
          <cell r="Y130">
            <v>8.0423720899518418</v>
          </cell>
          <cell r="Z130">
            <v>22.979508273435354</v>
          </cell>
          <cell r="AA130">
            <v>0.12662205810000005</v>
          </cell>
          <cell r="AB130">
            <v>4.4941429199999883E-2</v>
          </cell>
          <cell r="AC130">
            <v>8.0480079129660247</v>
          </cell>
          <cell r="AD130">
            <v>22.995448788118935</v>
          </cell>
          <cell r="AE130">
            <v>0.18144932500000011</v>
          </cell>
          <cell r="AF130">
            <v>6.6483437199999829E-2</v>
          </cell>
          <cell r="AG130">
            <v>8.054688491969257</v>
          </cell>
          <cell r="AH130">
            <v>23.014344318980687</v>
          </cell>
          <cell r="AI130">
            <v>0.25100581599999994</v>
          </cell>
          <cell r="AJ130">
            <v>8.7911613199999517E-2</v>
          </cell>
          <cell r="AK130">
            <v>8.0626475862093443</v>
          </cell>
          <cell r="AL130">
            <v>23.03685603701776</v>
          </cell>
          <cell r="AM130">
            <v>0.33455112799999998</v>
          </cell>
          <cell r="AN130">
            <v>0.10943769719999996</v>
          </cell>
          <cell r="AO130">
            <v>8.0718389496585452</v>
          </cell>
          <cell r="AP130">
            <v>23.062853138710885</v>
          </cell>
          <cell r="AQ130">
            <v>0.42846082500000005</v>
          </cell>
          <cell r="AR130">
            <v>0.13092520919999973</v>
          </cell>
          <cell r="AS130">
            <v>8.0819335874888303</v>
          </cell>
          <cell r="AT130">
            <v>23.091405086164549</v>
          </cell>
          <cell r="AU130">
            <v>8.0370000000000008</v>
          </cell>
          <cell r="AV130">
            <v>23.141999999999999</v>
          </cell>
          <cell r="AW130">
            <v>0.53732593699999998</v>
          </cell>
          <cell r="AX130">
            <v>0.15234846120000012</v>
          </cell>
          <cell r="AY130">
            <v>8.0973308635536316</v>
          </cell>
          <cell r="AZ130">
            <v>23.31264145093445</v>
          </cell>
          <cell r="BA130">
            <v>1.2466229529000001</v>
          </cell>
          <cell r="BB130">
            <v>0.25648616919999934</v>
          </cell>
          <cell r="BC130">
            <v>8.1684879479190649</v>
          </cell>
          <cell r="BD130">
            <v>23.513904078471491</v>
          </cell>
          <cell r="BE130">
            <v>8.0180000000000007</v>
          </cell>
          <cell r="BF130">
            <v>23.315000000000001</v>
          </cell>
          <cell r="BG130">
            <v>2.050938772706</v>
          </cell>
          <cell r="BH130">
            <v>0.27716928520000095</v>
          </cell>
          <cell r="BI130">
            <v>8.2216566384749346</v>
          </cell>
          <cell r="BJ130">
            <v>23.891027960397135</v>
          </cell>
          <cell r="BK130">
            <v>2.7653532671883001</v>
          </cell>
          <cell r="BL130">
            <v>0.27716928520000095</v>
          </cell>
          <cell r="BM130">
            <v>8.284151699187408</v>
          </cell>
          <cell r="BN130">
            <v>24.067790685278954</v>
          </cell>
          <cell r="BO130">
            <v>8.0180000000000007</v>
          </cell>
          <cell r="BP130">
            <v>23.335000000000001</v>
          </cell>
          <cell r="BQ130">
            <v>3.3149021874150004</v>
          </cell>
          <cell r="BR130">
            <v>0.27716928520000272</v>
          </cell>
          <cell r="BS130">
            <v>8.33222476237313</v>
          </cell>
          <cell r="BT130">
            <v>24.223761841163082</v>
          </cell>
        </row>
        <row r="131">
          <cell r="B131" t="str">
            <v>Gidlow</v>
          </cell>
          <cell r="C131" t="str">
            <v>GIDLOW</v>
          </cell>
          <cell r="D131">
            <v>6.6</v>
          </cell>
          <cell r="E131">
            <v>54.75</v>
          </cell>
          <cell r="F131">
            <v>21.9</v>
          </cell>
          <cell r="G131">
            <v>0.72848208329496511</v>
          </cell>
          <cell r="H131">
            <v>0.62972455472671385</v>
          </cell>
          <cell r="I131">
            <v>13.788</v>
          </cell>
          <cell r="J131">
            <v>39.875999999999998</v>
          </cell>
          <cell r="K131">
            <v>2.9030066000000243E-2</v>
          </cell>
          <cell r="L131">
            <v>4.8958560000000872E-3</v>
          </cell>
          <cell r="M131">
            <v>13.790967748515031</v>
          </cell>
          <cell r="N131">
            <v>39.884394060399337</v>
          </cell>
          <cell r="O131">
            <v>7.0306752000000028E-2</v>
          </cell>
          <cell r="P131">
            <v>3.9653254519999992</v>
          </cell>
          <cell r="Q131">
            <v>14.141026263534807</v>
          </cell>
          <cell r="R131">
            <v>40.874509059529643</v>
          </cell>
          <cell r="S131">
            <v>2.9030066000000243E-2</v>
          </cell>
          <cell r="T131">
            <v>3.9695852680000003</v>
          </cell>
          <cell r="U131">
            <v>14.137788127192525</v>
          </cell>
          <cell r="V131">
            <v>40.865350226865509</v>
          </cell>
          <cell r="W131">
            <v>0.19990049900000018</v>
          </cell>
          <cell r="X131">
            <v>4.0416101679999974</v>
          </cell>
          <cell r="Y131">
            <v>14.159035958388351</v>
          </cell>
          <cell r="Z131">
            <v>40.925448168961807</v>
          </cell>
          <cell r="AA131">
            <v>0.3026191250000001</v>
          </cell>
          <cell r="AB131">
            <v>4.113541220000001</v>
          </cell>
          <cell r="AC131">
            <v>14.174313843025804</v>
          </cell>
          <cell r="AD131">
            <v>40.968660552279118</v>
          </cell>
          <cell r="AE131">
            <v>0.43352206199999999</v>
          </cell>
          <cell r="AF131">
            <v>4.1858793039999993</v>
          </cell>
          <cell r="AG131">
            <v>14.19209282153864</v>
          </cell>
          <cell r="AH131">
            <v>41.01894709735511</v>
          </cell>
          <cell r="AI131">
            <v>0.59941869600000008</v>
          </cell>
          <cell r="AJ131">
            <v>4.2575386039999987</v>
          </cell>
          <cell r="AK131">
            <v>14.21287357645417</v>
          </cell>
          <cell r="AL131">
            <v>41.077723948230897</v>
          </cell>
          <cell r="AM131">
            <v>0.79852879300000024</v>
          </cell>
          <cell r="AN131">
            <v>4.3295740720000007</v>
          </cell>
          <cell r="AO131">
            <v>14.236592662051491</v>
          </cell>
          <cell r="AP131">
            <v>41.144811653308537</v>
          </cell>
          <cell r="AQ131">
            <v>1.022242318</v>
          </cell>
          <cell r="AR131">
            <v>4.4013258160000017</v>
          </cell>
          <cell r="AS131">
            <v>14.262439170020178</v>
          </cell>
          <cell r="AT131">
            <v>41.217916617527138</v>
          </cell>
          <cell r="AU131">
            <v>13.71</v>
          </cell>
          <cell r="AV131">
            <v>40.326999999999998</v>
          </cell>
          <cell r="AW131">
            <v>1.2812979159999998</v>
          </cell>
          <cell r="AX131">
            <v>4.4727032800000002</v>
          </cell>
          <cell r="AY131">
            <v>14.213344566580005</v>
          </cell>
          <cell r="AZ131">
            <v>41.750673425208497</v>
          </cell>
          <cell r="BA131">
            <v>2.970310236</v>
          </cell>
          <cell r="BB131">
            <v>4.8021373080000034</v>
          </cell>
          <cell r="BC131">
            <v>14.389912830574342</v>
          </cell>
          <cell r="BD131">
            <v>42.250083892459422</v>
          </cell>
          <cell r="BE131">
            <v>13.728</v>
          </cell>
          <cell r="BF131">
            <v>41.02</v>
          </cell>
          <cell r="BG131">
            <v>4.8925545542300011</v>
          </cell>
          <cell r="BH131">
            <v>4.757073232000006</v>
          </cell>
          <cell r="BI131">
            <v>14.572123515145393</v>
          </cell>
          <cell r="BJ131">
            <v>43.407541846873329</v>
          </cell>
          <cell r="BK131">
            <v>6.6138515274131997</v>
          </cell>
          <cell r="BL131">
            <v>3.6077578160000021</v>
          </cell>
          <cell r="BM131">
            <v>14.622158925147092</v>
          </cell>
          <cell r="BN131">
            <v>43.549063357719938</v>
          </cell>
          <cell r="BO131">
            <v>13.737</v>
          </cell>
          <cell r="BP131">
            <v>41.356000000000002</v>
          </cell>
          <cell r="BQ131">
            <v>7.9525591389540011</v>
          </cell>
          <cell r="BR131">
            <v>1.1002986040000016</v>
          </cell>
          <cell r="BS131">
            <v>14.528919674974224</v>
          </cell>
          <cell r="BT131">
            <v>43.595887089317287</v>
          </cell>
        </row>
        <row r="132">
          <cell r="B132" t="str">
            <v>Gillsrow</v>
          </cell>
          <cell r="C132" t="str">
            <v>GILLSROW</v>
          </cell>
          <cell r="D132">
            <v>11</v>
          </cell>
          <cell r="E132">
            <v>33.405000000000001</v>
          </cell>
          <cell r="F132">
            <v>13.1</v>
          </cell>
          <cell r="G132">
            <v>0.24563964683556158</v>
          </cell>
          <cell r="H132">
            <v>0.2346501185273652</v>
          </cell>
          <cell r="I132">
            <v>3.073</v>
          </cell>
          <cell r="J132">
            <v>8.2029999999999994</v>
          </cell>
          <cell r="K132">
            <v>1.7452904000000213E-2</v>
          </cell>
          <cell r="L132">
            <v>9.7704479999904947E-6</v>
          </cell>
          <cell r="M132">
            <v>3.073916552708484</v>
          </cell>
          <cell r="N132">
            <v>8.2055924025419351</v>
          </cell>
          <cell r="O132">
            <v>4.1139228000000028E-2</v>
          </cell>
          <cell r="P132">
            <v>2.5428128000548611E-5</v>
          </cell>
          <cell r="Q132">
            <v>3.0751605841178726</v>
          </cell>
          <cell r="R132">
            <v>8.2091110547242856</v>
          </cell>
          <cell r="S132">
            <v>1.7452904000000213E-2</v>
          </cell>
          <cell r="T132">
            <v>4.5927327999795153E-5</v>
          </cell>
          <cell r="U132">
            <v>3.0739184504525205</v>
          </cell>
          <cell r="V132">
            <v>8.205597770172643</v>
          </cell>
          <cell r="W132">
            <v>0.113104027</v>
          </cell>
          <cell r="X132">
            <v>3.3182168927999633E-2</v>
          </cell>
          <cell r="Y132">
            <v>3.0806780340543414</v>
          </cell>
          <cell r="Z132">
            <v>8.2247167597840232</v>
          </cell>
          <cell r="AA132">
            <v>0.16785683300000009</v>
          </cell>
          <cell r="AB132">
            <v>6.6321958527999936E-2</v>
          </cell>
          <cell r="AC132">
            <v>3.0852911989388354</v>
          </cell>
          <cell r="AD132">
            <v>8.2377647604742545</v>
          </cell>
          <cell r="AE132">
            <v>0.2351967290000001</v>
          </cell>
          <cell r="AF132">
            <v>9.9468753727999903E-2</v>
          </cell>
          <cell r="AG132">
            <v>3.0905653824128625</v>
          </cell>
          <cell r="AH132">
            <v>8.2526824040730791</v>
          </cell>
          <cell r="AI132">
            <v>0.31693816400000008</v>
          </cell>
          <cell r="AJ132">
            <v>0.13261342012800004</v>
          </cell>
          <cell r="AK132">
            <v>3.0965953389191747</v>
          </cell>
          <cell r="AL132">
            <v>8.2697376966165734</v>
          </cell>
          <cell r="AM132">
            <v>0.41188251200000014</v>
          </cell>
          <cell r="AN132">
            <v>0.1657644381279999</v>
          </cell>
          <cell r="AO132">
            <v>3.1033186020139061</v>
          </cell>
          <cell r="AP132">
            <v>8.2887539563205159</v>
          </cell>
          <cell r="AQ132">
            <v>0.51644845600000011</v>
          </cell>
          <cell r="AR132">
            <v>0.19891552172799898</v>
          </cell>
          <cell r="AS132">
            <v>3.1105468713736202</v>
          </cell>
          <cell r="AT132">
            <v>8.3091985894425022</v>
          </cell>
          <cell r="AU132">
            <v>3.0750000000000002</v>
          </cell>
          <cell r="AV132">
            <v>8.3119999999999994</v>
          </cell>
          <cell r="AW132">
            <v>0.62917353400000009</v>
          </cell>
          <cell r="AX132">
            <v>0.23206506132799909</v>
          </cell>
          <cell r="AY132">
            <v>3.1202033031681018</v>
          </cell>
          <cell r="AZ132">
            <v>8.439854248808782</v>
          </cell>
          <cell r="BA132">
            <v>1.3281354429999999</v>
          </cell>
          <cell r="BB132">
            <v>0.39766000372800114</v>
          </cell>
          <cell r="BC132">
            <v>3.1655807696122404</v>
          </cell>
          <cell r="BD132">
            <v>8.5682011057516441</v>
          </cell>
          <cell r="BE132">
            <v>3.1059999999999999</v>
          </cell>
          <cell r="BF132">
            <v>8.6150000000000002</v>
          </cell>
          <cell r="BG132">
            <v>2.1676136266000001</v>
          </cell>
          <cell r="BH132">
            <v>0.43077112772800241</v>
          </cell>
          <cell r="BI132">
            <v>3.2423798306699538</v>
          </cell>
          <cell r="BJ132">
            <v>9.0007404123351904</v>
          </cell>
          <cell r="BK132">
            <v>2.9696017047219998</v>
          </cell>
          <cell r="BL132">
            <v>0.43077112772800064</v>
          </cell>
          <cell r="BM132">
            <v>3.2844732881963723</v>
          </cell>
          <cell r="BN132">
            <v>9.119798689377264</v>
          </cell>
          <cell r="BO132">
            <v>3.109</v>
          </cell>
          <cell r="BP132">
            <v>8.7460000000000004</v>
          </cell>
          <cell r="BQ132">
            <v>3.6276087528209993</v>
          </cell>
          <cell r="BR132">
            <v>0.43077112772799886</v>
          </cell>
          <cell r="BS132">
            <v>3.322009701500793</v>
          </cell>
          <cell r="BT132">
            <v>9.3484824175589338</v>
          </cell>
        </row>
        <row r="133">
          <cell r="B133" t="str">
            <v>Glaxo</v>
          </cell>
          <cell r="C133" t="str">
            <v>GLAXO</v>
          </cell>
          <cell r="D133">
            <v>11</v>
          </cell>
          <cell r="E133">
            <v>33.405000000000001</v>
          </cell>
          <cell r="F133">
            <v>13.1</v>
          </cell>
          <cell r="G133">
            <v>0.93594173709877149</v>
          </cell>
          <cell r="H133">
            <v>0.72924025037493234</v>
          </cell>
          <cell r="I133">
            <v>9.5530000000000008</v>
          </cell>
          <cell r="J133">
            <v>31.265000000000001</v>
          </cell>
          <cell r="K133">
            <v>8.2552010000000453E-4</v>
          </cell>
          <cell r="L133">
            <v>7.5283200001052819E-5</v>
          </cell>
          <cell r="M133">
            <v>9.5530472799116133</v>
          </cell>
          <cell r="N133">
            <v>31.265133727784463</v>
          </cell>
          <cell r="O133">
            <v>1.9568881000000052E-3</v>
          </cell>
          <cell r="P133">
            <v>1.4337680000053865E-4</v>
          </cell>
          <cell r="Q133">
            <v>9.5531102353186714</v>
          </cell>
          <cell r="R133">
            <v>31.265311792565434</v>
          </cell>
          <cell r="S133">
            <v>8.2552010000000453E-4</v>
          </cell>
          <cell r="T133">
            <v>2.0888759999948547E-4</v>
          </cell>
          <cell r="U133">
            <v>9.5530542923240045</v>
          </cell>
          <cell r="V133">
            <v>31.265153561881881</v>
          </cell>
          <cell r="W133">
            <v>5.399188800000003E-3</v>
          </cell>
          <cell r="X133">
            <v>6.7152003999950693E-3</v>
          </cell>
          <cell r="Y133">
            <v>9.5536358405332447</v>
          </cell>
          <cell r="Z133">
            <v>31.266798428611242</v>
          </cell>
          <cell r="AA133">
            <v>8.0346011000000037E-3</v>
          </cell>
          <cell r="AB133">
            <v>1.3220133199997264E-2</v>
          </cell>
          <cell r="AC133">
            <v>9.5541155842336067</v>
          </cell>
          <cell r="AD133">
            <v>31.268155348706269</v>
          </cell>
          <cell r="AE133">
            <v>1.1304200100000009E-2</v>
          </cell>
          <cell r="AF133">
            <v>1.9731518399996872E-2</v>
          </cell>
          <cell r="AG133">
            <v>9.5546289527664072</v>
          </cell>
          <cell r="AH133">
            <v>31.269607374189434</v>
          </cell>
          <cell r="AI133">
            <v>1.5307830100000003E-2</v>
          </cell>
          <cell r="AJ133">
            <v>2.6232478399993653E-2</v>
          </cell>
          <cell r="AK133">
            <v>9.5551803007540634</v>
          </cell>
          <cell r="AL133">
            <v>31.271166821792896</v>
          </cell>
          <cell r="AM133">
            <v>1.9977872100000002E-2</v>
          </cell>
          <cell r="AN133">
            <v>3.2739386399995851E-2</v>
          </cell>
          <cell r="AO133">
            <v>9.5557669384896293</v>
          </cell>
          <cell r="AP133">
            <v>31.27282608387657</v>
          </cell>
          <cell r="AQ133">
            <v>2.5138536100000004E-2</v>
          </cell>
          <cell r="AR133">
            <v>3.9241906400000914E-2</v>
          </cell>
          <cell r="AS133">
            <v>9.5563790968916305</v>
          </cell>
          <cell r="AT133">
            <v>31.274557529305429</v>
          </cell>
          <cell r="AU133">
            <v>9.5530000000000008</v>
          </cell>
          <cell r="AV133">
            <v>31.314</v>
          </cell>
          <cell r="AW133">
            <v>3.09342529E-2</v>
          </cell>
          <cell r="AX133">
            <v>4.5738606399996939E-2</v>
          </cell>
          <cell r="AY133">
            <v>9.5570242814505821</v>
          </cell>
          <cell r="AZ133">
            <v>31.325382386812436</v>
          </cell>
          <cell r="BA133">
            <v>6.7679151400000012E-2</v>
          </cell>
          <cell r="BB133">
            <v>7.799536639999971E-2</v>
          </cell>
          <cell r="BC133">
            <v>9.5606459292787189</v>
          </cell>
          <cell r="BD133">
            <v>31.335625953765817</v>
          </cell>
          <cell r="BE133">
            <v>9.5969999999999995</v>
          </cell>
          <cell r="BF133">
            <v>31.494</v>
          </cell>
          <cell r="BG133">
            <v>0.11247618957</v>
          </cell>
          <cell r="BH133">
            <v>3.8297010399997333E-2</v>
          </cell>
          <cell r="BI133">
            <v>9.6049135406899318</v>
          </cell>
          <cell r="BJ133">
            <v>31.516382873140188</v>
          </cell>
          <cell r="BK133">
            <v>0.1575310376563</v>
          </cell>
          <cell r="BL133">
            <v>-4.9340107656000036</v>
          </cell>
          <cell r="BM133">
            <v>9.3462998312084462</v>
          </cell>
          <cell r="BN133">
            <v>30.784912842411522</v>
          </cell>
          <cell r="BO133">
            <v>9.5980000000000008</v>
          </cell>
          <cell r="BP133">
            <v>31.515999999999998</v>
          </cell>
          <cell r="BQ133">
            <v>0.1973146740633</v>
          </cell>
          <cell r="BR133">
            <v>-18.239941165600001</v>
          </cell>
          <cell r="BS133">
            <v>8.6510077034748569</v>
          </cell>
          <cell r="BT133">
            <v>28.837501301582591</v>
          </cell>
        </row>
        <row r="134">
          <cell r="B134" t="str">
            <v>Glossop</v>
          </cell>
          <cell r="C134" t="str">
            <v>GLOSSOP</v>
          </cell>
          <cell r="D134">
            <v>11</v>
          </cell>
          <cell r="E134">
            <v>50</v>
          </cell>
          <cell r="F134">
            <v>20</v>
          </cell>
          <cell r="G134">
            <v>0.43272196986665262</v>
          </cell>
          <cell r="H134">
            <v>0.37755477414117411</v>
          </cell>
          <cell r="I134">
            <v>7.55</v>
          </cell>
          <cell r="J134">
            <v>21.632999999999999</v>
          </cell>
          <cell r="K134">
            <v>1.5873454999999814E-2</v>
          </cell>
          <cell r="L134">
            <v>4.9982959999996801E-3</v>
          </cell>
          <cell r="M134">
            <v>7.5510954828234826</v>
          </cell>
          <cell r="N134">
            <v>21.636098493332632</v>
          </cell>
          <cell r="O134">
            <v>3.864159399999989E-2</v>
          </cell>
          <cell r="P134">
            <v>9.4732399999997163E-3</v>
          </cell>
          <cell r="Q134">
            <v>7.5525253738510827</v>
          </cell>
          <cell r="R134">
            <v>21.640142835900527</v>
          </cell>
          <cell r="S134">
            <v>1.5873454999999814E-2</v>
          </cell>
          <cell r="T134">
            <v>1.3742327999999748E-2</v>
          </cell>
          <cell r="U134">
            <v>7.5515544254806644</v>
          </cell>
          <cell r="V134">
            <v>21.637396579192906</v>
          </cell>
          <cell r="W134">
            <v>0.11388489999999984</v>
          </cell>
          <cell r="X134">
            <v>7.3407527999999722E-2</v>
          </cell>
          <cell r="Y134">
            <v>7.5598303030657252</v>
          </cell>
          <cell r="Z134">
            <v>21.660804295835572</v>
          </cell>
          <cell r="AA134">
            <v>0.17513682199999991</v>
          </cell>
          <cell r="AB134">
            <v>0.13295731199999983</v>
          </cell>
          <cell r="AC134">
            <v>7.5661707482909675</v>
          </cell>
          <cell r="AD134">
            <v>21.678737783093617</v>
          </cell>
          <cell r="AE134">
            <v>0.25299945199999996</v>
          </cell>
          <cell r="AF134">
            <v>0.19288192799999981</v>
          </cell>
          <cell r="AG134">
            <v>7.5734027031608759</v>
          </cell>
          <cell r="AH134">
            <v>21.699192840412607</v>
          </cell>
          <cell r="AI134">
            <v>0.35067393799999991</v>
          </cell>
          <cell r="AJ134">
            <v>0.25213613600000029</v>
          </cell>
          <cell r="AK134">
            <v>7.5816393234994655</v>
          </cell>
          <cell r="AL134">
            <v>21.722489520794507</v>
          </cell>
          <cell r="AM134">
            <v>0.46719467100000001</v>
          </cell>
          <cell r="AN134">
            <v>0.31173624799999899</v>
          </cell>
          <cell r="AO134">
            <v>7.5908832705240696</v>
          </cell>
          <cell r="AP134">
            <v>21.748635351298617</v>
          </cell>
          <cell r="AQ134">
            <v>0.59768330399999969</v>
          </cell>
          <cell r="AR134">
            <v>0.3710483120000001</v>
          </cell>
          <cell r="AS134">
            <v>7.6008452235700092</v>
          </cell>
          <cell r="AT134">
            <v>21.776812009509197</v>
          </cell>
          <cell r="AU134">
            <v>7.56</v>
          </cell>
          <cell r="AV134">
            <v>22.004000000000001</v>
          </cell>
          <cell r="AW134">
            <v>0.74061026400000018</v>
          </cell>
          <cell r="AX134">
            <v>0.42999148399999942</v>
          </cell>
          <cell r="AY134">
            <v>7.6214406576656035</v>
          </cell>
          <cell r="AZ134">
            <v>22.177780422703641</v>
          </cell>
          <cell r="BA134">
            <v>1.6616910060000003</v>
          </cell>
          <cell r="BB134">
            <v>0.71042353599999952</v>
          </cell>
          <cell r="BC134">
            <v>7.6845037244883931</v>
          </cell>
          <cell r="BD134">
            <v>22.356149711474899</v>
          </cell>
          <cell r="BE134">
            <v>7.5659999999999998</v>
          </cell>
          <cell r="BF134">
            <v>22.216000000000001</v>
          </cell>
          <cell r="BG134">
            <v>2.7610519559000002</v>
          </cell>
          <cell r="BH134">
            <v>0.76585064399999858</v>
          </cell>
          <cell r="BI134">
            <v>7.751114378677987</v>
          </cell>
          <cell r="BJ134">
            <v>22.739582529833356</v>
          </cell>
          <cell r="BK134">
            <v>3.7811011828819994</v>
          </cell>
          <cell r="BL134">
            <v>0.76585064400000036</v>
          </cell>
          <cell r="BM134">
            <v>7.8046530782947805</v>
          </cell>
          <cell r="BN134">
            <v>22.891012840053133</v>
          </cell>
          <cell r="BO134">
            <v>7.5709999999999997</v>
          </cell>
          <cell r="BP134">
            <v>22.411000000000001</v>
          </cell>
          <cell r="BQ134">
            <v>4.5846791794249997</v>
          </cell>
          <cell r="BR134">
            <v>0.76585064400000213</v>
          </cell>
          <cell r="BS134">
            <v>7.8518299848965043</v>
          </cell>
          <cell r="BT134">
            <v>23.205307146723335</v>
          </cell>
        </row>
        <row r="135">
          <cell r="B135" t="str">
            <v>Golborne</v>
          </cell>
          <cell r="C135" t="str">
            <v>GOLBORNE</v>
          </cell>
          <cell r="D135">
            <v>11</v>
          </cell>
          <cell r="E135">
            <v>62.5</v>
          </cell>
          <cell r="F135">
            <v>25</v>
          </cell>
          <cell r="G135">
            <v>0.5563655109318334</v>
          </cell>
          <cell r="H135">
            <v>0.43744265276751793</v>
          </cell>
          <cell r="I135">
            <v>10.933999999999999</v>
          </cell>
          <cell r="J135">
            <v>34.767000000000003</v>
          </cell>
          <cell r="K135">
            <v>3.5002416000000203E-2</v>
          </cell>
          <cell r="L135">
            <v>4.3662519999996263E-3</v>
          </cell>
          <cell r="M135">
            <v>10.936066319187947</v>
          </cell>
          <cell r="N135">
            <v>34.772844433239584</v>
          </cell>
          <cell r="O135">
            <v>8.5041201000000122E-2</v>
          </cell>
          <cell r="P135">
            <v>24.008389544000003</v>
          </cell>
          <cell r="Q135">
            <v>12.19857715693885</v>
          </cell>
          <cell r="R135">
            <v>38.343764332020271</v>
          </cell>
          <cell r="S135">
            <v>3.5002416000000203E-2</v>
          </cell>
          <cell r="T135">
            <v>24.012313075999998</v>
          </cell>
          <cell r="U135">
            <v>12.196156733872186</v>
          </cell>
          <cell r="V135">
            <v>38.336918341765156</v>
          </cell>
          <cell r="W135">
            <v>0.24330841199999997</v>
          </cell>
          <cell r="X135">
            <v>24.079243295999994</v>
          </cell>
          <cell r="Y135">
            <v>12.21060288872658</v>
          </cell>
          <cell r="Z135">
            <v>38.377778238003607</v>
          </cell>
          <cell r="AA135">
            <v>0.36951537700000014</v>
          </cell>
          <cell r="AB135">
            <v>24.146123195999998</v>
          </cell>
          <cell r="AC135">
            <v>12.220737320861556</v>
          </cell>
          <cell r="AD135">
            <v>38.406442740748069</v>
          </cell>
          <cell r="AE135">
            <v>0.53082353400000004</v>
          </cell>
          <cell r="AF135">
            <v>24.213431987999996</v>
          </cell>
          <cell r="AG135">
            <v>12.232736598774871</v>
          </cell>
          <cell r="AH135">
            <v>38.440381823875455</v>
          </cell>
          <cell r="AI135">
            <v>0.73581432300000027</v>
          </cell>
          <cell r="AJ135">
            <v>24.280106907999993</v>
          </cell>
          <cell r="AK135">
            <v>12.246995350613119</v>
          </cell>
          <cell r="AL135">
            <v>38.480711664339786</v>
          </cell>
          <cell r="AM135">
            <v>0.98235896400000011</v>
          </cell>
          <cell r="AN135">
            <v>24.347178199999995</v>
          </cell>
          <cell r="AO135">
            <v>12.263455918189456</v>
          </cell>
          <cell r="AP135">
            <v>38.527269180161412</v>
          </cell>
          <cell r="AQ135">
            <v>1.2597220290000004</v>
          </cell>
          <cell r="AR135">
            <v>24.413995927999991</v>
          </cell>
          <cell r="AS135">
            <v>12.281520724870225</v>
          </cell>
          <cell r="AT135">
            <v>38.578364169380592</v>
          </cell>
          <cell r="AU135">
            <v>10.954000000000001</v>
          </cell>
          <cell r="AV135">
            <v>35.540999999999997</v>
          </cell>
          <cell r="AW135">
            <v>1.5808998520000002</v>
          </cell>
          <cell r="AX135">
            <v>24.480461492000003</v>
          </cell>
          <cell r="AY135">
            <v>12.321866726127865</v>
          </cell>
          <cell r="AZ135">
            <v>39.409911351217815</v>
          </cell>
          <cell r="BA135">
            <v>3.6767760990000005</v>
          </cell>
          <cell r="BB135">
            <v>24.229785988000003</v>
          </cell>
          <cell r="BC135">
            <v>12.418714648462405</v>
          </cell>
          <cell r="BD135">
            <v>39.683838641724144</v>
          </cell>
          <cell r="BE135">
            <v>10.97</v>
          </cell>
          <cell r="BF135">
            <v>36.146999999999998</v>
          </cell>
          <cell r="BG135">
            <v>6.059036892</v>
          </cell>
          <cell r="BH135">
            <v>19.653542472000005</v>
          </cell>
          <cell r="BI135">
            <v>12.319560419760457</v>
          </cell>
          <cell r="BJ135">
            <v>39.964133297734328</v>
          </cell>
          <cell r="BK135">
            <v>8.1775846599311013</v>
          </cell>
          <cell r="BL135">
            <v>9.0287424719999994</v>
          </cell>
          <cell r="BM135">
            <v>11.873097963762291</v>
          </cell>
          <cell r="BN135">
            <v>38.701346777008311</v>
          </cell>
          <cell r="BO135">
            <v>10.975</v>
          </cell>
          <cell r="BP135">
            <v>36.343000000000004</v>
          </cell>
          <cell r="BQ135">
            <v>9.807033931266</v>
          </cell>
          <cell r="BR135">
            <v>5.8463424720000052</v>
          </cell>
          <cell r="BS135">
            <v>11.796589189104742</v>
          </cell>
          <cell r="BT135">
            <v>38.666805147862085</v>
          </cell>
        </row>
        <row r="136">
          <cell r="B136" t="str">
            <v>Gowhole</v>
          </cell>
          <cell r="C136" t="str">
            <v>GOWHOLE</v>
          </cell>
          <cell r="D136">
            <v>11</v>
          </cell>
          <cell r="E136">
            <v>33.405000000000001</v>
          </cell>
          <cell r="F136">
            <v>13.1</v>
          </cell>
          <cell r="G136">
            <v>0.74822051967556713</v>
          </cell>
          <cell r="H136">
            <v>0.66100526794349823</v>
          </cell>
          <cell r="I136">
            <v>8.6579999999999995</v>
          </cell>
          <cell r="J136">
            <v>24.991</v>
          </cell>
          <cell r="K136">
            <v>2.0302028999999999E-2</v>
          </cell>
          <cell r="L136">
            <v>1.9706040000011527E-3</v>
          </cell>
          <cell r="M136">
            <v>8.6591690100598271</v>
          </cell>
          <cell r="N136">
            <v>24.994306459762321</v>
          </cell>
          <cell r="O136">
            <v>4.9328606000000108E-2</v>
          </cell>
          <cell r="P136">
            <v>4.0771880000010086E-3</v>
          </cell>
          <cell r="Q136">
            <v>8.6608030772311082</v>
          </cell>
          <cell r="R136">
            <v>24.998928299673224</v>
          </cell>
          <cell r="S136">
            <v>2.0302028999999999E-2</v>
          </cell>
          <cell r="T136">
            <v>6.3719280000000822E-3</v>
          </cell>
          <cell r="U136">
            <v>8.6594000196594809</v>
          </cell>
          <cell r="V136">
            <v>24.994959853580056</v>
          </cell>
          <cell r="W136">
            <v>0.14478814100000004</v>
          </cell>
          <cell r="X136">
            <v>8.5923840000000418E-2</v>
          </cell>
          <cell r="Y136">
            <v>8.6701092385759644</v>
          </cell>
          <cell r="Z136">
            <v>25.025250098848282</v>
          </cell>
          <cell r="AA136">
            <v>0.2222213930000001</v>
          </cell>
          <cell r="AB136">
            <v>0.16563943200000075</v>
          </cell>
          <cell r="AC136">
            <v>8.6783574137928952</v>
          </cell>
          <cell r="AD136">
            <v>25.048579461361509</v>
          </cell>
          <cell r="AE136">
            <v>0.32049857300000006</v>
          </cell>
          <cell r="AF136">
            <v>0.24583618400000251</v>
          </cell>
          <cell r="AG136">
            <v>8.687724865855035</v>
          </cell>
          <cell r="AH136">
            <v>25.075074616863823</v>
          </cell>
          <cell r="AI136">
            <v>0.44356929800000011</v>
          </cell>
          <cell r="AJ136">
            <v>0.32575593600000019</v>
          </cell>
          <cell r="AK136">
            <v>8.6983791028131154</v>
          </cell>
          <cell r="AL136">
            <v>25.105209349669533</v>
          </cell>
          <cell r="AM136">
            <v>0.59015886900000014</v>
          </cell>
          <cell r="AN136">
            <v>0.40610876400000073</v>
          </cell>
          <cell r="AO136">
            <v>8.7102904896452227</v>
          </cell>
          <cell r="AP136">
            <v>25.13889983927881</v>
          </cell>
          <cell r="AQ136">
            <v>0.75417517600000017</v>
          </cell>
          <cell r="AR136">
            <v>0.48639055599999992</v>
          </cell>
          <cell r="AS136">
            <v>8.7231128144834198</v>
          </cell>
          <cell r="AT136">
            <v>25.175166850653472</v>
          </cell>
          <cell r="AU136">
            <v>8.6679999999999993</v>
          </cell>
          <cell r="AV136">
            <v>25.379000000000001</v>
          </cell>
          <cell r="AW136">
            <v>0.93394970700000002</v>
          </cell>
          <cell r="AX136">
            <v>0.56648798800000133</v>
          </cell>
          <cell r="AY136">
            <v>8.7467525551918648</v>
          </cell>
          <cell r="AZ136">
            <v>25.601745863247743</v>
          </cell>
          <cell r="BA136">
            <v>2.0911408500000004</v>
          </cell>
          <cell r="BB136">
            <v>0.95454518400000143</v>
          </cell>
          <cell r="BC136">
            <v>8.8278570592360897</v>
          </cell>
          <cell r="BD136">
            <v>25.831144042425514</v>
          </cell>
          <cell r="BE136">
            <v>8.6829999999999998</v>
          </cell>
          <cell r="BF136">
            <v>25.966000000000001</v>
          </cell>
          <cell r="BG136">
            <v>3.4761521192</v>
          </cell>
          <cell r="BH136">
            <v>1.0315625599999967</v>
          </cell>
          <cell r="BI136">
            <v>8.9195936621332859</v>
          </cell>
          <cell r="BJ136">
            <v>26.635187931520822</v>
          </cell>
          <cell r="BK136">
            <v>4.7702350450380004</v>
          </cell>
          <cell r="BL136">
            <v>1.0315625599999985</v>
          </cell>
          <cell r="BM136">
            <v>8.9875154008229465</v>
          </cell>
          <cell r="BN136">
            <v>26.827299619590583</v>
          </cell>
          <cell r="BO136">
            <v>8.6690000000000005</v>
          </cell>
          <cell r="BP136">
            <v>25.919</v>
          </cell>
          <cell r="BQ136">
            <v>5.7997148102300002</v>
          </cell>
          <cell r="BR136">
            <v>1.0315625599999949</v>
          </cell>
          <cell r="BS136">
            <v>9.0275490753282988</v>
          </cell>
          <cell r="BT136">
            <v>26.933129930211226</v>
          </cell>
        </row>
        <row r="137">
          <cell r="B137" t="str">
            <v>Grane Rd &amp; Prinny Hill</v>
          </cell>
          <cell r="C137" t="str">
            <v>GRANE RD</v>
          </cell>
          <cell r="D137">
            <v>11</v>
          </cell>
          <cell r="E137">
            <v>50</v>
          </cell>
          <cell r="F137">
            <v>20</v>
          </cell>
          <cell r="G137">
            <v>0.79167549897624112</v>
          </cell>
          <cell r="H137">
            <v>0.69278137695853159</v>
          </cell>
          <cell r="I137">
            <v>13.855</v>
          </cell>
          <cell r="J137">
            <v>39.582000000000001</v>
          </cell>
          <cell r="K137">
            <v>9.5278030000000014E-3</v>
          </cell>
          <cell r="L137">
            <v>2.4284240000000956E-3</v>
          </cell>
          <cell r="M137">
            <v>13.855627539170632</v>
          </cell>
          <cell r="N137">
            <v>39.583774948812056</v>
          </cell>
          <cell r="O137">
            <v>2.3024150999999993E-2</v>
          </cell>
          <cell r="P137">
            <v>4.595680000000435E-3</v>
          </cell>
          <cell r="Q137">
            <v>13.856449665169349</v>
          </cell>
          <cell r="R137">
            <v>39.586100272286785</v>
          </cell>
          <cell r="S137">
            <v>9.5278030000000014E-3</v>
          </cell>
          <cell r="T137">
            <v>6.6573320000000713E-3</v>
          </cell>
          <cell r="U137">
            <v>13.855849499277193</v>
          </cell>
          <cell r="V137">
            <v>39.584402746798062</v>
          </cell>
          <cell r="W137">
            <v>6.539489599999998E-2</v>
          </cell>
          <cell r="X137">
            <v>3.8907079999999539E-2</v>
          </cell>
          <cell r="Y137">
            <v>13.860474433992783</v>
          </cell>
          <cell r="Z137">
            <v>39.597484037597823</v>
          </cell>
          <cell r="AA137">
            <v>9.8913963999999965E-2</v>
          </cell>
          <cell r="AB137">
            <v>7.1096199999999943E-2</v>
          </cell>
          <cell r="AC137">
            <v>13.863923219450035</v>
          </cell>
          <cell r="AD137">
            <v>39.607238675932543</v>
          </cell>
          <cell r="AE137">
            <v>0.14149992399999994</v>
          </cell>
          <cell r="AF137">
            <v>0.10346003200000053</v>
          </cell>
          <cell r="AG137">
            <v>13.867857063321571</v>
          </cell>
          <cell r="AH137">
            <v>39.618365266643309</v>
          </cell>
          <cell r="AI137">
            <v>0.1952458299999999</v>
          </cell>
          <cell r="AJ137">
            <v>0.13549798800000046</v>
          </cell>
          <cell r="AK137">
            <v>13.872359548395918</v>
          </cell>
          <cell r="AL137">
            <v>39.631100217556359</v>
          </cell>
          <cell r="AM137">
            <v>0.25955207399999997</v>
          </cell>
          <cell r="AN137">
            <v>0.16769743999999864</v>
          </cell>
          <cell r="AO137">
            <v>13.877424783810822</v>
          </cell>
          <cell r="AP137">
            <v>39.645426866797095</v>
          </cell>
          <cell r="AQ137">
            <v>0.33167534800000004</v>
          </cell>
          <cell r="AR137">
            <v>0.19975603199999981</v>
          </cell>
          <cell r="AS137">
            <v>13.882892913663529</v>
          </cell>
          <cell r="AT137">
            <v>39.660893073594131</v>
          </cell>
          <cell r="AU137">
            <v>13.856999999999999</v>
          </cell>
          <cell r="AV137">
            <v>39.627000000000002</v>
          </cell>
          <cell r="AW137">
            <v>0.41465546699999994</v>
          </cell>
          <cell r="AX137">
            <v>0.23163613600000099</v>
          </cell>
          <cell r="AY137">
            <v>13.890921511906095</v>
          </cell>
          <cell r="AZ137">
            <v>39.7229445243876</v>
          </cell>
          <cell r="BA137">
            <v>0.95459279699999988</v>
          </cell>
          <cell r="BB137">
            <v>0.34348799599999946</v>
          </cell>
          <cell r="BC137">
            <v>13.925131572297129</v>
          </cell>
          <cell r="BD137">
            <v>39.819705187136812</v>
          </cell>
          <cell r="BE137">
            <v>13.86</v>
          </cell>
          <cell r="BF137">
            <v>39.709000000000003</v>
          </cell>
          <cell r="BG137">
            <v>1.5751554274799999</v>
          </cell>
          <cell r="BH137">
            <v>0.22685462399999956</v>
          </cell>
          <cell r="BI137">
            <v>13.954580998936763</v>
          </cell>
          <cell r="BJ137">
            <v>39.976515462878332</v>
          </cell>
          <cell r="BK137">
            <v>2.1402862985639</v>
          </cell>
          <cell r="BL137">
            <v>-1.4713469759999986</v>
          </cell>
          <cell r="BM137">
            <v>13.895110208904891</v>
          </cell>
          <cell r="BN137">
            <v>39.808306667222098</v>
          </cell>
          <cell r="BO137">
            <v>13.868</v>
          </cell>
          <cell r="BP137">
            <v>39.75</v>
          </cell>
          <cell r="BQ137">
            <v>2.588553952581</v>
          </cell>
          <cell r="BR137">
            <v>-1.6335485759999999</v>
          </cell>
          <cell r="BS137">
            <v>13.918124782840598</v>
          </cell>
          <cell r="BT137">
            <v>39.891774295408361</v>
          </cell>
        </row>
        <row r="138">
          <cell r="B138" t="str">
            <v>Grange</v>
          </cell>
          <cell r="C138" t="str">
            <v>GRANGE</v>
          </cell>
          <cell r="D138">
            <v>11</v>
          </cell>
          <cell r="E138">
            <v>33.405000000000001</v>
          </cell>
          <cell r="F138">
            <v>13.1</v>
          </cell>
          <cell r="G138">
            <v>0.37254434287160104</v>
          </cell>
          <cell r="H138">
            <v>0.41503858212270939</v>
          </cell>
          <cell r="I138">
            <v>5.4359999999999999</v>
          </cell>
          <cell r="J138">
            <v>12.442</v>
          </cell>
          <cell r="K138">
            <v>1.8488496000000132E-2</v>
          </cell>
          <cell r="L138">
            <v>6.6743840000071941E-4</v>
          </cell>
          <cell r="M138">
            <v>5.4370054258074925</v>
          </cell>
          <cell r="N138">
            <v>12.444843773625832</v>
          </cell>
          <cell r="O138">
            <v>4.4863392000000224E-2</v>
          </cell>
          <cell r="P138">
            <v>1.4015344000006813E-3</v>
          </cell>
          <cell r="Q138">
            <v>5.4384282788828253</v>
          </cell>
          <cell r="R138">
            <v>12.448868209858631</v>
          </cell>
          <cell r="S138">
            <v>1.8488496000000132E-2</v>
          </cell>
          <cell r="T138">
            <v>2.2143984000004835E-3</v>
          </cell>
          <cell r="U138">
            <v>5.4370866201504402</v>
          </cell>
          <cell r="V138">
            <v>12.445073425907802</v>
          </cell>
          <cell r="W138">
            <v>0.13012992600000006</v>
          </cell>
          <cell r="X138">
            <v>5.4648870400000771E-2</v>
          </cell>
          <cell r="Y138">
            <v>5.4456983716220071</v>
          </cell>
          <cell r="Z138">
            <v>12.469431137361553</v>
          </cell>
          <cell r="AA138">
            <v>0.19871481900000021</v>
          </cell>
          <cell r="AB138">
            <v>0.10714901040000147</v>
          </cell>
          <cell r="AC138">
            <v>5.4520536876581325</v>
          </cell>
          <cell r="AD138">
            <v>12.487406685624466</v>
          </cell>
          <cell r="AE138">
            <v>0.2858828360000002</v>
          </cell>
          <cell r="AF138">
            <v>0.15983147040000034</v>
          </cell>
          <cell r="AG138">
            <v>5.4593939340710644</v>
          </cell>
          <cell r="AH138">
            <v>12.508168037681122</v>
          </cell>
          <cell r="AI138">
            <v>0.39554361500000013</v>
          </cell>
          <cell r="AJ138">
            <v>0.21241367440000047</v>
          </cell>
          <cell r="AK138">
            <v>5.4679094822446261</v>
          </cell>
          <cell r="AL138">
            <v>12.532253645117308</v>
          </cell>
          <cell r="AM138">
            <v>0.52658675900000007</v>
          </cell>
          <cell r="AN138">
            <v>0.26516033440000175</v>
          </cell>
          <cell r="AO138">
            <v>5.4775559452276905</v>
          </cell>
          <cell r="AP138">
            <v>12.559537962676467</v>
          </cell>
          <cell r="AQ138">
            <v>0.67346199400000006</v>
          </cell>
          <cell r="AR138">
            <v>0.31788329040000196</v>
          </cell>
          <cell r="AS138">
            <v>5.4880321333462003</v>
          </cell>
          <cell r="AT138">
            <v>12.589169097314805</v>
          </cell>
          <cell r="AU138">
            <v>5.4409999999999998</v>
          </cell>
          <cell r="AV138">
            <v>12.654</v>
          </cell>
          <cell r="AW138">
            <v>0.83754665900000014</v>
          </cell>
          <cell r="AX138">
            <v>0.37053924240000136</v>
          </cell>
          <cell r="AY138">
            <v>5.5044080654888621</v>
          </cell>
          <cell r="AZ138">
            <v>12.83334509235638</v>
          </cell>
          <cell r="BA138">
            <v>1.8989521910000002</v>
          </cell>
          <cell r="BB138">
            <v>0.61852135039999556</v>
          </cell>
          <cell r="BC138">
            <v>5.5731330933459136</v>
          </cell>
          <cell r="BD138">
            <v>13.027728825296203</v>
          </cell>
          <cell r="BE138">
            <v>5.4989999999999997</v>
          </cell>
          <cell r="BF138">
            <v>13.02</v>
          </cell>
          <cell r="BG138">
            <v>3.1413577602</v>
          </cell>
          <cell r="BH138">
            <v>0.6309538544000004</v>
          </cell>
          <cell r="BI138">
            <v>5.6969950114687693</v>
          </cell>
          <cell r="BJ138">
            <v>13.580014461002699</v>
          </cell>
          <cell r="BK138">
            <v>4.2769588847679998</v>
          </cell>
          <cell r="BL138">
            <v>0.14268259839999597</v>
          </cell>
          <cell r="BM138">
            <v>5.7309710181844249</v>
          </cell>
          <cell r="BN138">
            <v>13.67611311998782</v>
          </cell>
          <cell r="BO138">
            <v>5.5049999999999999</v>
          </cell>
          <cell r="BP138">
            <v>13.202999999999999</v>
          </cell>
          <cell r="BQ138">
            <v>5.1654063137230004</v>
          </cell>
          <cell r="BR138">
            <v>-8.4724016000032876E-3</v>
          </cell>
          <cell r="BS138">
            <v>5.775668834759756</v>
          </cell>
          <cell r="BT138">
            <v>13.968567074057939</v>
          </cell>
        </row>
        <row r="139">
          <cell r="B139" t="str">
            <v>Great Harwood</v>
          </cell>
          <cell r="C139" t="str">
            <v>GREAT HARWOOD</v>
          </cell>
          <cell r="D139">
            <v>6.6</v>
          </cell>
          <cell r="E139">
            <v>62.5</v>
          </cell>
          <cell r="F139">
            <v>25</v>
          </cell>
          <cell r="G139">
            <v>1.0082534967606309</v>
          </cell>
          <cell r="H139">
            <v>0.79219392864176152</v>
          </cell>
          <cell r="I139">
            <v>15.954000000000001</v>
          </cell>
          <cell r="J139">
            <v>52.124000000000002</v>
          </cell>
          <cell r="K139">
            <v>1.6223407999999995E-2</v>
          </cell>
          <cell r="L139">
            <v>44.004884024000006</v>
          </cell>
          <cell r="M139">
            <v>19.804848216044039</v>
          </cell>
          <cell r="N139">
            <v>63.015843547539433</v>
          </cell>
          <cell r="O139">
            <v>3.8649703000000035E-2</v>
          </cell>
          <cell r="P139">
            <v>44.009245440000008</v>
          </cell>
          <cell r="Q139">
            <v>19.807191533037496</v>
          </cell>
          <cell r="R139">
            <v>63.022471448885611</v>
          </cell>
          <cell r="S139">
            <v>1.6223407999999995E-2</v>
          </cell>
          <cell r="T139">
            <v>44.013400096000005</v>
          </cell>
          <cell r="U139">
            <v>19.805593179144285</v>
          </cell>
          <cell r="V139">
            <v>63.017950621379114</v>
          </cell>
          <cell r="W139">
            <v>0.10667254700000006</v>
          </cell>
          <cell r="X139">
            <v>44.062785459999994</v>
          </cell>
          <cell r="Y139">
            <v>19.817825525803233</v>
          </cell>
          <cell r="Z139">
            <v>63.052548922468574</v>
          </cell>
          <cell r="AA139">
            <v>0.15891841800000006</v>
          </cell>
          <cell r="AB139">
            <v>44.112057471999996</v>
          </cell>
          <cell r="AC139">
            <v>19.826706037481657</v>
          </cell>
          <cell r="AD139">
            <v>63.077666802581454</v>
          </cell>
          <cell r="AE139">
            <v>0.224312132</v>
          </cell>
          <cell r="AF139">
            <v>44.161687692000001</v>
          </cell>
          <cell r="AG139">
            <v>19.83676802221774</v>
          </cell>
          <cell r="AH139">
            <v>63.106126393137778</v>
          </cell>
          <cell r="AI139">
            <v>0.30570018700000001</v>
          </cell>
          <cell r="AJ139">
            <v>44.21067772</v>
          </cell>
          <cell r="AK139">
            <v>19.848173146659633</v>
          </cell>
          <cell r="AL139">
            <v>63.138384956470325</v>
          </cell>
          <cell r="AM139">
            <v>0.40206634900000005</v>
          </cell>
          <cell r="AN139">
            <v>44.259997235999997</v>
          </cell>
          <cell r="AO139">
            <v>19.860917338388475</v>
          </cell>
          <cell r="AP139">
            <v>63.174430974039154</v>
          </cell>
          <cell r="AQ139">
            <v>0.50943327800000016</v>
          </cell>
          <cell r="AR139">
            <v>44.309039179999999</v>
          </cell>
          <cell r="AS139">
            <v>19.874599566408204</v>
          </cell>
          <cell r="AT139">
            <v>63.213130158897116</v>
          </cell>
          <cell r="AU139">
            <v>15.955</v>
          </cell>
          <cell r="AV139">
            <v>52.146999999999998</v>
          </cell>
          <cell r="AW139">
            <v>0.63228595600000004</v>
          </cell>
          <cell r="AX139">
            <v>44.357727540000006</v>
          </cell>
          <cell r="AY139">
            <v>19.890605515569774</v>
          </cell>
          <cell r="AZ139">
            <v>63.278573392538263</v>
          </cell>
          <cell r="BA139">
            <v>1.42378472</v>
          </cell>
          <cell r="BB139">
            <v>43.544459672000002</v>
          </cell>
          <cell r="BC139">
            <v>19.888701212834256</v>
          </cell>
          <cell r="BD139">
            <v>63.273187211027391</v>
          </cell>
          <cell r="BE139">
            <v>15.864000000000001</v>
          </cell>
          <cell r="BF139">
            <v>52.274000000000001</v>
          </cell>
          <cell r="BG139">
            <v>2.3321891087799997</v>
          </cell>
          <cell r="BH139">
            <v>35.083537608000007</v>
          </cell>
          <cell r="BI139">
            <v>19.137027256342186</v>
          </cell>
          <cell r="BJ139">
            <v>61.531519071871834</v>
          </cell>
          <cell r="BK139">
            <v>3.1706561950169996</v>
          </cell>
          <cell r="BL139">
            <v>15.498150087999996</v>
          </cell>
          <cell r="BM139">
            <v>17.497097020143766</v>
          </cell>
          <cell r="BN139">
            <v>56.893095909116795</v>
          </cell>
          <cell r="BO139">
            <v>15.88</v>
          </cell>
          <cell r="BP139">
            <v>52.628</v>
          </cell>
          <cell r="BQ139">
            <v>3.8513486027512003</v>
          </cell>
          <cell r="BR139">
            <v>9.3785211399999948</v>
          </cell>
          <cell r="BS139">
            <v>17.037313463230468</v>
          </cell>
          <cell r="BT139">
            <v>55.901376791235009</v>
          </cell>
        </row>
        <row r="140">
          <cell r="B140" t="str">
            <v>Green Lane (Altrincham)</v>
          </cell>
          <cell r="C140" t="str">
            <v>GREEN LANE-Altrincham</v>
          </cell>
          <cell r="D140">
            <v>11</v>
          </cell>
          <cell r="E140">
            <v>33.405000000000001</v>
          </cell>
          <cell r="F140">
            <v>13.1</v>
          </cell>
          <cell r="G140">
            <v>0.6310036912595739</v>
          </cell>
          <cell r="H140">
            <v>0.54938526140101829</v>
          </cell>
          <cell r="I140">
            <v>7.1959999999999997</v>
          </cell>
          <cell r="J140">
            <v>21.076000000000001</v>
          </cell>
          <cell r="K140">
            <v>1.4584511999999994E-2</v>
          </cell>
          <cell r="L140">
            <v>3.456819999999805E-3</v>
          </cell>
          <cell r="M140">
            <v>7.1969469243533393</v>
          </cell>
          <cell r="N140">
            <v>21.078678306526069</v>
          </cell>
          <cell r="O140">
            <v>3.5140470999999951E-2</v>
          </cell>
          <cell r="P140">
            <v>6.6918879999997571E-3</v>
          </cell>
          <cell r="Q140">
            <v>7.1981956294299527</v>
          </cell>
          <cell r="R140">
            <v>21.08221017783557</v>
          </cell>
          <cell r="S140">
            <v>1.4584511999999994E-2</v>
          </cell>
          <cell r="T140">
            <v>9.883652000000076E-3</v>
          </cell>
          <cell r="U140">
            <v>7.1972842455519972</v>
          </cell>
          <cell r="V140">
            <v>21.079632394954107</v>
          </cell>
          <cell r="W140">
            <v>9.9029557000000046E-2</v>
          </cell>
          <cell r="X140">
            <v>6.4947807999999885E-2</v>
          </cell>
          <cell r="Y140">
            <v>7.2046065796203411</v>
          </cell>
          <cell r="Z140">
            <v>21.100343083249463</v>
          </cell>
          <cell r="AA140">
            <v>0.14920657299999995</v>
          </cell>
          <cell r="AB140">
            <v>0.11999541999999952</v>
          </cell>
          <cell r="AC140">
            <v>7.210129440284085</v>
          </cell>
          <cell r="AD140">
            <v>21.115964092156986</v>
          </cell>
          <cell r="AE140">
            <v>0.2128118160000001</v>
          </cell>
          <cell r="AF140">
            <v>0.17542276799999934</v>
          </cell>
          <cell r="AG140">
            <v>7.2163770310528292</v>
          </cell>
          <cell r="AH140">
            <v>21.133634947351617</v>
          </cell>
          <cell r="AI140">
            <v>0.29299865700000005</v>
          </cell>
          <cell r="AJ140">
            <v>0.23033514000000022</v>
          </cell>
          <cell r="AK140">
            <v>7.2234679007794522</v>
          </cell>
          <cell r="AL140">
            <v>21.153690955624441</v>
          </cell>
          <cell r="AM140">
            <v>0.38887596300000005</v>
          </cell>
          <cell r="AN140">
            <v>0.28559820800000013</v>
          </cell>
          <cell r="AO140">
            <v>7.2314007131080267</v>
          </cell>
          <cell r="AP140">
            <v>21.176128337190104</v>
          </cell>
          <cell r="AQ140">
            <v>0.49634722199999992</v>
          </cell>
          <cell r="AR140">
            <v>0.34066347600000046</v>
          </cell>
          <cell r="AS140">
            <v>7.2399316683458999</v>
          </cell>
          <cell r="AT140">
            <v>21.200257522384899</v>
          </cell>
          <cell r="AU140">
            <v>7.16</v>
          </cell>
          <cell r="AV140">
            <v>21.321000000000002</v>
          </cell>
          <cell r="AW140">
            <v>0.62043851299999997</v>
          </cell>
          <cell r="AX140">
            <v>0.39544200400000129</v>
          </cell>
          <cell r="AY140">
            <v>7.213319899086768</v>
          </cell>
          <cell r="AZ140">
            <v>21.471811448865747</v>
          </cell>
          <cell r="BA140">
            <v>1.4285861770000001</v>
          </cell>
          <cell r="BB140">
            <v>0.65729265200000064</v>
          </cell>
          <cell r="BC140">
            <v>7.2694802457654628</v>
          </cell>
          <cell r="BD140">
            <v>21.630656896746917</v>
          </cell>
          <cell r="BE140">
            <v>7.1749999999999998</v>
          </cell>
          <cell r="BF140">
            <v>21.92</v>
          </cell>
          <cell r="BG140">
            <v>2.3519111241300004</v>
          </cell>
          <cell r="BH140">
            <v>0.70560969200000034</v>
          </cell>
          <cell r="BI140">
            <v>7.3354782242041399</v>
          </cell>
          <cell r="BJ140">
            <v>22.373900962270092</v>
          </cell>
          <cell r="BK140">
            <v>3.1906488123717001</v>
          </cell>
          <cell r="BL140">
            <v>0.33042162399999864</v>
          </cell>
          <cell r="BM140">
            <v>7.3598082694795304</v>
          </cell>
          <cell r="BN140">
            <v>22.44271672227331</v>
          </cell>
          <cell r="BO140">
            <v>7.181</v>
          </cell>
          <cell r="BP140">
            <v>22.137</v>
          </cell>
          <cell r="BQ140">
            <v>3.8569691392443</v>
          </cell>
          <cell r="BR140">
            <v>-0.67358427200000026</v>
          </cell>
          <cell r="BS140">
            <v>7.3480843736397885</v>
          </cell>
          <cell r="BT140">
            <v>22.609585974524006</v>
          </cell>
        </row>
        <row r="141">
          <cell r="B141" t="str">
            <v>Green Lane (Hazel Grove)</v>
          </cell>
          <cell r="C141" t="str">
            <v>GREEN LANE-Hazel Grove</v>
          </cell>
          <cell r="D141">
            <v>11</v>
          </cell>
          <cell r="E141">
            <v>33.405000000000001</v>
          </cell>
          <cell r="F141">
            <v>13.1</v>
          </cell>
          <cell r="G141">
            <v>0.7787260850596236</v>
          </cell>
          <cell r="H141">
            <v>0.65047658403070696</v>
          </cell>
          <cell r="I141">
            <v>8.5190000000000001</v>
          </cell>
          <cell r="J141">
            <v>26.007000000000001</v>
          </cell>
          <cell r="K141">
            <v>3.7862040000000041E-2</v>
          </cell>
          <cell r="L141">
            <v>4.8776279999991345E-3</v>
          </cell>
          <cell r="M141">
            <v>8.5212432508022609</v>
          </cell>
          <cell r="N141">
            <v>26.013344871416727</v>
          </cell>
          <cell r="O141">
            <v>9.1355047999999828E-2</v>
          </cell>
          <cell r="P141">
            <v>9.3392080000000988E-3</v>
          </cell>
          <cell r="Q141">
            <v>8.5242850778006769</v>
          </cell>
          <cell r="R141">
            <v>26.021948457407831</v>
          </cell>
          <cell r="S141">
            <v>3.7862040000000041E-2</v>
          </cell>
          <cell r="T141">
            <v>1.3665628000001817E-2</v>
          </cell>
          <cell r="U141">
            <v>8.521704501180956</v>
          </cell>
          <cell r="V141">
            <v>26.014649484499124</v>
          </cell>
          <cell r="W141">
            <v>0.25778658400000021</v>
          </cell>
          <cell r="X141">
            <v>8.4338600000002373E-2</v>
          </cell>
          <cell r="Y141">
            <v>8.5369569151889966</v>
          </cell>
          <cell r="Z141">
            <v>26.057789825997322</v>
          </cell>
          <cell r="AA141">
            <v>0.38872485100000009</v>
          </cell>
          <cell r="AB141">
            <v>0.15493939599999962</v>
          </cell>
          <cell r="AC141">
            <v>8.5475349726685668</v>
          </cell>
          <cell r="AD141">
            <v>26.087709090699665</v>
          </cell>
          <cell r="AE141">
            <v>0.55500443899999996</v>
          </cell>
          <cell r="AF141">
            <v>0.22598477600000066</v>
          </cell>
          <cell r="AG141">
            <v>8.5599913030467683</v>
          </cell>
          <cell r="AH141">
            <v>26.122940913416169</v>
          </cell>
          <cell r="AI141">
            <v>0.76507310299999975</v>
          </cell>
          <cell r="AJ141">
            <v>0.29633744399999884</v>
          </cell>
          <cell r="AK141">
            <v>8.5747096059119237</v>
          </cell>
          <cell r="AL141">
            <v>26.164570560470207</v>
          </cell>
          <cell r="AM141">
            <v>1.0166074919999999</v>
          </cell>
          <cell r="AN141">
            <v>0.36710089199999985</v>
          </cell>
          <cell r="AO141">
            <v>8.591625855271122</v>
          </cell>
          <cell r="AP141">
            <v>26.212416939006733</v>
          </cell>
          <cell r="AQ141">
            <v>1.2988074629999997</v>
          </cell>
          <cell r="AR141">
            <v>0.43758310800000011</v>
          </cell>
          <cell r="AS141">
            <v>8.6101368694168343</v>
          </cell>
          <cell r="AT141">
            <v>26.264773993523026</v>
          </cell>
          <cell r="AU141">
            <v>8.5299999999999994</v>
          </cell>
          <cell r="AV141">
            <v>26.445</v>
          </cell>
          <cell r="AW141">
            <v>1.62515667</v>
          </cell>
          <cell r="AX141">
            <v>0.50768297599999812</v>
          </cell>
          <cell r="AY141">
            <v>8.6419450494323993</v>
          </cell>
          <cell r="AZ141">
            <v>26.761628414295654</v>
          </cell>
          <cell r="BA141">
            <v>3.7457604610000002</v>
          </cell>
          <cell r="BB141">
            <v>0.84284274800000247</v>
          </cell>
          <cell r="BC141">
            <v>8.7708392089018652</v>
          </cell>
          <cell r="BD141">
            <v>27.126196151160453</v>
          </cell>
          <cell r="BE141">
            <v>8.4909999999999997</v>
          </cell>
          <cell r="BF141">
            <v>26.962</v>
          </cell>
          <cell r="BG141">
            <v>6.1542265812700006</v>
          </cell>
          <cell r="BH141">
            <v>0.88467673600000651</v>
          </cell>
          <cell r="BI141">
            <v>8.8604466113659619</v>
          </cell>
          <cell r="BJ141">
            <v>28.006952816733051</v>
          </cell>
          <cell r="BK141">
            <v>8.3076635109362993</v>
          </cell>
          <cell r="BL141">
            <v>-1.7533643679999997</v>
          </cell>
          <cell r="BM141">
            <v>8.8350114885930555</v>
          </cell>
          <cell r="BN141">
            <v>27.935011425560912</v>
          </cell>
          <cell r="BO141">
            <v>8.4990000000000006</v>
          </cell>
          <cell r="BP141">
            <v>26.978999999999999</v>
          </cell>
          <cell r="BQ141">
            <v>9.9808059164317999</v>
          </cell>
          <cell r="BR141">
            <v>-8.8127808160000001</v>
          </cell>
          <cell r="BS141">
            <v>8.5603054187413221</v>
          </cell>
          <cell r="BT141">
            <v>27.152397909261879</v>
          </cell>
        </row>
        <row r="142">
          <cell r="B142" t="str">
            <v>Green St T11</v>
          </cell>
          <cell r="C142" t="str">
            <v>GREEN ST T11</v>
          </cell>
          <cell r="D142">
            <v>6.6</v>
          </cell>
          <cell r="E142">
            <v>62.5</v>
          </cell>
          <cell r="F142">
            <v>25</v>
          </cell>
          <cell r="G142">
            <v>0.76582994151309247</v>
          </cell>
          <cell r="H142">
            <v>0.53120767801211899</v>
          </cell>
          <cell r="I142">
            <v>13.279</v>
          </cell>
          <cell r="J142">
            <v>47.860999999999997</v>
          </cell>
          <cell r="K142">
            <v>1.2181822000000064E-2</v>
          </cell>
          <cell r="L142">
            <v>1.4439999999993347E-3</v>
          </cell>
          <cell r="M142">
            <v>13.280191950302974</v>
          </cell>
          <cell r="N142">
            <v>47.864371344568276</v>
          </cell>
          <cell r="O142">
            <v>2.9192918000000012E-2</v>
          </cell>
          <cell r="P142">
            <v>2.7533080000026189E-3</v>
          </cell>
          <cell r="Q142">
            <v>13.281794570027378</v>
          </cell>
          <cell r="R142">
            <v>47.868904237667437</v>
          </cell>
          <cell r="S142">
            <v>1.2181822000000064E-2</v>
          </cell>
          <cell r="T142">
            <v>4.0153480000011399E-3</v>
          </cell>
          <cell r="U142">
            <v>13.280416884918123</v>
          </cell>
          <cell r="V142">
            <v>47.865007555735062</v>
          </cell>
          <cell r="W142">
            <v>8.1362541199999971E-2</v>
          </cell>
          <cell r="X142">
            <v>5.3903088000001986E-2</v>
          </cell>
          <cell r="Y142">
            <v>13.29083267385314</v>
          </cell>
          <cell r="Z142">
            <v>47.894467855684496</v>
          </cell>
          <cell r="AA142">
            <v>0.12187518799999997</v>
          </cell>
          <cell r="AB142">
            <v>0.10376594800000127</v>
          </cell>
          <cell r="AC142">
            <v>13.298738480395432</v>
          </cell>
          <cell r="AD142">
            <v>47.91682885335171</v>
          </cell>
          <cell r="AE142">
            <v>0.17294501900000003</v>
          </cell>
          <cell r="AF142">
            <v>0.15375328399999866</v>
          </cell>
          <cell r="AG142">
            <v>13.307578689875886</v>
          </cell>
          <cell r="AH142">
            <v>47.941832741634663</v>
          </cell>
          <cell r="AI142">
            <v>0.23697690500000002</v>
          </cell>
          <cell r="AJ142">
            <v>0.20354186000000141</v>
          </cell>
          <cell r="AK142">
            <v>13.31753539811452</v>
          </cell>
          <cell r="AL142">
            <v>47.969994565290001</v>
          </cell>
          <cell r="AM142">
            <v>0.31320227199999995</v>
          </cell>
          <cell r="AN142">
            <v>0.25344526800000367</v>
          </cell>
          <cell r="AO142">
            <v>13.328568804508279</v>
          </cell>
          <cell r="AP142">
            <v>48.001201751212456</v>
          </cell>
          <cell r="AQ142">
            <v>0.39841768099999997</v>
          </cell>
          <cell r="AR142">
            <v>0.30326560399999813</v>
          </cell>
          <cell r="AS142">
            <v>13.340381368709183</v>
          </cell>
          <cell r="AT142">
            <v>48.034612728211101</v>
          </cell>
          <cell r="AU142">
            <v>13.284000000000001</v>
          </cell>
          <cell r="AV142">
            <v>48.033999999999999</v>
          </cell>
          <cell r="AW142">
            <v>0.49686708199999996</v>
          </cell>
          <cell r="AX142">
            <v>0.35297557200000007</v>
          </cell>
          <cell r="AY142">
            <v>13.358341952281171</v>
          </cell>
          <cell r="AZ142">
            <v>48.244270794338647</v>
          </cell>
          <cell r="BA142">
            <v>1.1365653721000002</v>
          </cell>
          <cell r="BB142">
            <v>0.29376022800000001</v>
          </cell>
          <cell r="BC142">
            <v>13.409121040946447</v>
          </cell>
          <cell r="BD142">
            <v>48.387895746089406</v>
          </cell>
          <cell r="BE142">
            <v>13.292999999999999</v>
          </cell>
          <cell r="BF142">
            <v>48.369</v>
          </cell>
          <cell r="BG142">
            <v>1.87028374958</v>
          </cell>
          <cell r="BH142">
            <v>-2.1318563199999971</v>
          </cell>
          <cell r="BI142">
            <v>13.270118334250816</v>
          </cell>
          <cell r="BJ142">
            <v>48.304280875935632</v>
          </cell>
          <cell r="BK142">
            <v>2.5475174718527995</v>
          </cell>
          <cell r="BL142">
            <v>-7.7984163199999976</v>
          </cell>
          <cell r="BM142">
            <v>12.833665475232532</v>
          </cell>
          <cell r="BN142">
            <v>47.069805770815293</v>
          </cell>
          <cell r="BO142">
            <v>13.297000000000001</v>
          </cell>
          <cell r="BP142">
            <v>48.530999999999999</v>
          </cell>
          <cell r="BQ142">
            <v>3.0984033171961998</v>
          </cell>
          <cell r="BR142">
            <v>-9.4956963200000004</v>
          </cell>
          <cell r="BS142">
            <v>12.737381994355502</v>
          </cell>
          <cell r="BT142">
            <v>46.948161253338732</v>
          </cell>
        </row>
        <row r="143">
          <cell r="B143" t="str">
            <v>Green St T12 &amp; T13</v>
          </cell>
          <cell r="C143" t="str">
            <v>GREEN ST T12+T13</v>
          </cell>
          <cell r="D143">
            <v>6.6</v>
          </cell>
          <cell r="E143">
            <v>62.5</v>
          </cell>
          <cell r="F143">
            <v>25</v>
          </cell>
          <cell r="G143">
            <v>0.72825233930169042</v>
          </cell>
          <cell r="H143">
            <v>0.58932404358986534</v>
          </cell>
          <cell r="I143">
            <v>14.73</v>
          </cell>
          <cell r="J143">
            <v>45.506999999999998</v>
          </cell>
          <cell r="K143">
            <v>3.1153525000000126E-2</v>
          </cell>
          <cell r="L143">
            <v>4.2966920000022668E-3</v>
          </cell>
          <cell r="M143">
            <v>14.733101089746635</v>
          </cell>
          <cell r="N143">
            <v>45.515771206355652</v>
          </cell>
          <cell r="O143">
            <v>7.5111027000000163E-2</v>
          </cell>
          <cell r="P143">
            <v>32.008210208000001</v>
          </cell>
          <cell r="Q143">
            <v>17.536562750230985</v>
          </cell>
          <cell r="R143">
            <v>53.445158210055581</v>
          </cell>
          <cell r="S143">
            <v>3.1153525000000126E-2</v>
          </cell>
          <cell r="T143">
            <v>32.011996212</v>
          </cell>
          <cell r="U143">
            <v>17.533048655506128</v>
          </cell>
          <cell r="V143">
            <v>53.435218849216866</v>
          </cell>
          <cell r="W143">
            <v>0.21176770400000011</v>
          </cell>
          <cell r="X143">
            <v>32.110598715999998</v>
          </cell>
          <cell r="Y143">
            <v>17.557473780823141</v>
          </cell>
          <cell r="Z143">
            <v>53.504303536188829</v>
          </cell>
          <cell r="AA143">
            <v>0.31916883500000015</v>
          </cell>
          <cell r="AB143">
            <v>32.209136379999997</v>
          </cell>
          <cell r="AC143">
            <v>17.575488753357963</v>
          </cell>
          <cell r="AD143">
            <v>53.555257573157888</v>
          </cell>
          <cell r="AE143">
            <v>0.45542848000000014</v>
          </cell>
          <cell r="AF143">
            <v>32.308060823999995</v>
          </cell>
          <cell r="AG143">
            <v>17.596062025644823</v>
          </cell>
          <cell r="AH143">
            <v>53.613447574538824</v>
          </cell>
          <cell r="AI143">
            <v>0.62735962200000017</v>
          </cell>
          <cell r="AJ143">
            <v>32.406389532000006</v>
          </cell>
          <cell r="AK143">
            <v>17.619703631273406</v>
          </cell>
          <cell r="AL143">
            <v>53.68031613317126</v>
          </cell>
          <cell r="AM143">
            <v>0.83302825899999999</v>
          </cell>
          <cell r="AN143">
            <v>32.505074840000006</v>
          </cell>
          <cell r="AO143">
            <v>17.646327696739267</v>
          </cell>
          <cell r="AP143">
            <v>53.755620362105915</v>
          </cell>
          <cell r="AQ143">
            <v>1.063642091</v>
          </cell>
          <cell r="AR143">
            <v>32.603513687999992</v>
          </cell>
          <cell r="AS143">
            <v>17.675112341190108</v>
          </cell>
          <cell r="AT143">
            <v>53.837035631246856</v>
          </cell>
          <cell r="AU143">
            <v>14.750999999999999</v>
          </cell>
          <cell r="AV143">
            <v>46.249000000000002</v>
          </cell>
          <cell r="AW143">
            <v>1.3304750000000005</v>
          </cell>
          <cell r="AX143">
            <v>32.701620731999995</v>
          </cell>
          <cell r="AY143">
            <v>17.728036307872319</v>
          </cell>
          <cell r="AZ143">
            <v>54.669330244540326</v>
          </cell>
          <cell r="BA143">
            <v>3.0681972539999993</v>
          </cell>
          <cell r="BB143">
            <v>32.066041732000002</v>
          </cell>
          <cell r="BC143">
            <v>17.824448838839356</v>
          </cell>
          <cell r="BD143">
            <v>54.942026062292918</v>
          </cell>
          <cell r="BE143">
            <v>14.760999999999999</v>
          </cell>
          <cell r="BF143">
            <v>46.642000000000003</v>
          </cell>
          <cell r="BG143">
            <v>5.0525014259800001</v>
          </cell>
          <cell r="BH143">
            <v>23.317447319999999</v>
          </cell>
          <cell r="BI143">
            <v>17.24272690081628</v>
          </cell>
          <cell r="BJ143">
            <v>53.661383682481066</v>
          </cell>
          <cell r="BK143">
            <v>6.8528674465680002</v>
          </cell>
          <cell r="BL143">
            <v>1.3617353199999975</v>
          </cell>
          <cell r="BM143">
            <v>15.479591381600587</v>
          </cell>
          <cell r="BN143">
            <v>48.674483355327943</v>
          </cell>
          <cell r="BO143">
            <v>14.769</v>
          </cell>
          <cell r="BP143">
            <v>46.975000000000001</v>
          </cell>
          <cell r="BQ143">
            <v>8.2812104014970007</v>
          </cell>
          <cell r="BR143">
            <v>-4.7814966799999965</v>
          </cell>
          <cell r="BS143">
            <v>15.07514555442317</v>
          </cell>
          <cell r="BT143">
            <v>47.840910390250954</v>
          </cell>
        </row>
        <row r="144">
          <cell r="B144" t="str">
            <v>Greenfield</v>
          </cell>
          <cell r="C144" t="str">
            <v>GREENFIELD</v>
          </cell>
          <cell r="D144">
            <v>11</v>
          </cell>
          <cell r="E144">
            <v>62.5</v>
          </cell>
          <cell r="F144">
            <v>25</v>
          </cell>
          <cell r="G144">
            <v>0.38946318494287191</v>
          </cell>
          <cell r="H144">
            <v>0.33975463492353142</v>
          </cell>
          <cell r="I144">
            <v>8.4930000000000003</v>
          </cell>
          <cell r="J144">
            <v>24.338999999999999</v>
          </cell>
          <cell r="K144">
            <v>1.5189577999999981E-2</v>
          </cell>
          <cell r="L144">
            <v>1.3075200000001175E-3</v>
          </cell>
          <cell r="M144">
            <v>8.4938658730882857</v>
          </cell>
          <cell r="N144">
            <v>24.341449058929495</v>
          </cell>
          <cell r="O144">
            <v>3.6290418999999963E-2</v>
          </cell>
          <cell r="P144">
            <v>2.6466320000002597E-3</v>
          </cell>
          <cell r="Q144">
            <v>8.4950436651705736</v>
          </cell>
          <cell r="R144">
            <v>24.344780358002346</v>
          </cell>
          <cell r="S144">
            <v>1.5189577999999981E-2</v>
          </cell>
          <cell r="T144">
            <v>4.0635200000003202E-3</v>
          </cell>
          <cell r="U144">
            <v>8.4940105255739127</v>
          </cell>
          <cell r="V144">
            <v>24.341858197943502</v>
          </cell>
          <cell r="W144">
            <v>0.10063023500000001</v>
          </cell>
          <cell r="X144">
            <v>4.7233940000000363E-2</v>
          </cell>
          <cell r="Y144">
            <v>8.5007608564763419</v>
          </cell>
          <cell r="Z144">
            <v>24.360951016968944</v>
          </cell>
          <cell r="AA144">
            <v>0.15031170100000002</v>
          </cell>
          <cell r="AB144">
            <v>9.0475275999999827E-2</v>
          </cell>
          <cell r="AC144">
            <v>8.5056380387262092</v>
          </cell>
          <cell r="AD144">
            <v>24.374745771536801</v>
          </cell>
          <cell r="AE144">
            <v>0.212716087</v>
          </cell>
          <cell r="AF144">
            <v>0.13397780400000014</v>
          </cell>
          <cell r="AG144">
            <v>8.5111967101177495</v>
          </cell>
          <cell r="AH144">
            <v>24.390468068478185</v>
          </cell>
          <cell r="AI144">
            <v>0.29067850899999992</v>
          </cell>
          <cell r="AJ144">
            <v>0.17729466000000027</v>
          </cell>
          <cell r="AK144">
            <v>8.5175622213723337</v>
          </cell>
          <cell r="AL144">
            <v>24.408472453173527</v>
          </cell>
          <cell r="AM144">
            <v>0.38324984000000006</v>
          </cell>
          <cell r="AN144">
            <v>0.2208475360000004</v>
          </cell>
          <cell r="AO144">
            <v>8.5247068893318492</v>
          </cell>
          <cell r="AP144">
            <v>24.428680625827528</v>
          </cell>
          <cell r="AQ144">
            <v>0.48657043299999991</v>
          </cell>
          <cell r="AR144">
            <v>0.26434448399999999</v>
          </cell>
          <cell r="AS144">
            <v>8.5324128117698592</v>
          </cell>
          <cell r="AT144">
            <v>24.450476265872386</v>
          </cell>
          <cell r="AU144">
            <v>8.4979999999999993</v>
          </cell>
          <cell r="AV144">
            <v>24.552</v>
          </cell>
          <cell r="AW144">
            <v>0.60519093700000004</v>
          </cell>
          <cell r="AX144">
            <v>0.30772433200000071</v>
          </cell>
          <cell r="AY144">
            <v>8.545915625118587</v>
          </cell>
          <cell r="AZ144">
            <v>24.687525853784585</v>
          </cell>
          <cell r="BA144">
            <v>1.3709206979999999</v>
          </cell>
          <cell r="BB144">
            <v>0.51759237199999975</v>
          </cell>
          <cell r="BC144">
            <v>8.5971212299393294</v>
          </cell>
          <cell r="BD144">
            <v>24.832357175398602</v>
          </cell>
          <cell r="BE144">
            <v>8.5050000000000008</v>
          </cell>
          <cell r="BF144">
            <v>24.745000000000001</v>
          </cell>
          <cell r="BG144">
            <v>2.2467331281899998</v>
          </cell>
          <cell r="BH144">
            <v>0.55923073999999984</v>
          </cell>
          <cell r="BI144">
            <v>8.6522749086032604</v>
          </cell>
          <cell r="BJ144">
            <v>25.161556346287977</v>
          </cell>
          <cell r="BK144">
            <v>3.0476482637131994</v>
          </cell>
          <cell r="BL144">
            <v>0.55923073999999984</v>
          </cell>
          <cell r="BM144">
            <v>8.694312051248021</v>
          </cell>
          <cell r="BN144">
            <v>25.280455340791242</v>
          </cell>
          <cell r="BO144">
            <v>8.51</v>
          </cell>
          <cell r="BP144">
            <v>24.927</v>
          </cell>
          <cell r="BQ144">
            <v>3.6900023581610997</v>
          </cell>
          <cell r="BR144">
            <v>0.55923073999999806</v>
          </cell>
          <cell r="BS144">
            <v>8.7330268975520706</v>
          </cell>
          <cell r="BT144">
            <v>25.557815326584265</v>
          </cell>
        </row>
        <row r="145">
          <cell r="B145" t="str">
            <v>Greenhill</v>
          </cell>
          <cell r="C145" t="str">
            <v>GREENHILL</v>
          </cell>
          <cell r="D145">
            <v>6.6</v>
          </cell>
          <cell r="E145">
            <v>54.75</v>
          </cell>
          <cell r="F145">
            <v>21.9</v>
          </cell>
          <cell r="G145">
            <v>0.88129379289099852</v>
          </cell>
          <cell r="H145">
            <v>0.69189393855897563</v>
          </cell>
          <cell r="I145">
            <v>15.148999999999999</v>
          </cell>
          <cell r="J145">
            <v>48.241</v>
          </cell>
          <cell r="K145">
            <v>3.2234281000000253E-2</v>
          </cell>
          <cell r="L145">
            <v>7.5160760000008153E-3</v>
          </cell>
          <cell r="M145">
            <v>15.152477254441566</v>
          </cell>
          <cell r="N145">
            <v>48.250835160782167</v>
          </cell>
          <cell r="O145">
            <v>6.0762328180000003</v>
          </cell>
          <cell r="P145">
            <v>1.4247448000000773E-2</v>
          </cell>
          <cell r="Q145">
            <v>15.681778851677151</v>
          </cell>
          <cell r="R145">
            <v>49.747926155574781</v>
          </cell>
          <cell r="S145">
            <v>3.2234281000000253E-2</v>
          </cell>
          <cell r="T145">
            <v>2.0672984000001726E-2</v>
          </cell>
          <cell r="U145">
            <v>15.15362818540755</v>
          </cell>
          <cell r="V145">
            <v>48.25409048514507</v>
          </cell>
          <cell r="W145">
            <v>6.2071656659999999</v>
          </cell>
          <cell r="X145">
            <v>0.14661627599999871</v>
          </cell>
          <cell r="Y145">
            <v>15.704811774937253</v>
          </cell>
          <cell r="Z145">
            <v>49.813073100485859</v>
          </cell>
          <cell r="AA145">
            <v>6.3060305360000006</v>
          </cell>
          <cell r="AB145">
            <v>0.27239085600000035</v>
          </cell>
          <cell r="AC145">
            <v>15.724462630532422</v>
          </cell>
          <cell r="AD145">
            <v>49.868654113475699</v>
          </cell>
          <cell r="AE145">
            <v>6.4286928359999997</v>
          </cell>
          <cell r="AF145">
            <v>0.39874224800000135</v>
          </cell>
          <cell r="AG145">
            <v>15.746245679336681</v>
          </cell>
          <cell r="AH145">
            <v>49.930265879573334</v>
          </cell>
          <cell r="AI145">
            <v>6.5800444089999992</v>
          </cell>
          <cell r="AJ145">
            <v>0.52408321600000018</v>
          </cell>
          <cell r="AK145">
            <v>15.770449999492607</v>
          </cell>
          <cell r="AL145">
            <v>49.998726035238398</v>
          </cell>
          <cell r="AM145">
            <v>6.7580221729999987</v>
          </cell>
          <cell r="AN145">
            <v>0.64995664800000075</v>
          </cell>
          <cell r="AO145">
            <v>15.797030085826574</v>
          </cell>
          <cell r="AP145">
            <v>50.073905872403486</v>
          </cell>
          <cell r="AQ145">
            <v>6.9554618299999991</v>
          </cell>
          <cell r="AR145">
            <v>0.77539408800000142</v>
          </cell>
          <cell r="AS145">
            <v>15.825274506867197</v>
          </cell>
          <cell r="AT145">
            <v>50.153793158997537</v>
          </cell>
          <cell r="AU145">
            <v>15.162000000000001</v>
          </cell>
          <cell r="AV145">
            <v>48.780999999999999</v>
          </cell>
          <cell r="AW145">
            <v>7.1811312239999996</v>
          </cell>
          <cell r="AX145">
            <v>0.90027198400000241</v>
          </cell>
          <cell r="AY145">
            <v>15.868939442055865</v>
          </cell>
          <cell r="AZ145">
            <v>50.780526693463742</v>
          </cell>
          <cell r="BA145">
            <v>8.6277751499999997</v>
          </cell>
          <cell r="BB145">
            <v>1.5030771720000002</v>
          </cell>
          <cell r="BC145">
            <v>16.048219744731373</v>
          </cell>
          <cell r="BD145">
            <v>51.287607964483854</v>
          </cell>
          <cell r="BE145">
            <v>15.179</v>
          </cell>
          <cell r="BF145">
            <v>49.415999999999997</v>
          </cell>
          <cell r="BG145">
            <v>10.29309749986</v>
          </cell>
          <cell r="BH145">
            <v>1.6219675159999971</v>
          </cell>
          <cell r="BI145">
            <v>16.221297877927071</v>
          </cell>
          <cell r="BJ145">
            <v>52.364063589994316</v>
          </cell>
          <cell r="BK145">
            <v>11.857964022856001</v>
          </cell>
          <cell r="BL145">
            <v>1.5494879999999993</v>
          </cell>
          <cell r="BM145">
            <v>16.351847884021652</v>
          </cell>
          <cell r="BN145">
            <v>52.733314768368011</v>
          </cell>
          <cell r="BO145">
            <v>15.113</v>
          </cell>
          <cell r="BP145">
            <v>49.646000000000001</v>
          </cell>
          <cell r="BQ145">
            <v>13.162329386604002</v>
          </cell>
          <cell r="BR145">
            <v>1.355532315999997</v>
          </cell>
          <cell r="BS145">
            <v>16.382983539705481</v>
          </cell>
          <cell r="BT145">
            <v>53.238055891684162</v>
          </cell>
        </row>
        <row r="146">
          <cell r="B146" t="str">
            <v>Griffin</v>
          </cell>
          <cell r="C146" t="str">
            <v>GRIFFIN</v>
          </cell>
          <cell r="D146">
            <v>6.6</v>
          </cell>
          <cell r="E146">
            <v>62.5</v>
          </cell>
          <cell r="F146">
            <v>25</v>
          </cell>
          <cell r="G146">
            <v>0.70485617533573408</v>
          </cell>
          <cell r="H146">
            <v>0.58695186160412871</v>
          </cell>
          <cell r="I146">
            <v>13.095000000000001</v>
          </cell>
          <cell r="J146">
            <v>39.588000000000001</v>
          </cell>
          <cell r="K146">
            <v>4.2046635000000165E-2</v>
          </cell>
          <cell r="L146">
            <v>18.006021791999999</v>
          </cell>
          <cell r="M146">
            <v>14.673796540103218</v>
          </cell>
          <cell r="N146">
            <v>44.053510958483379</v>
          </cell>
          <cell r="O146">
            <v>0.10174911900000017</v>
          </cell>
          <cell r="P146">
            <v>18.01143854</v>
          </cell>
          <cell r="Q146">
            <v>14.679492995576647</v>
          </cell>
          <cell r="R146">
            <v>44.069622967659328</v>
          </cell>
          <cell r="S146">
            <v>4.2046635000000165E-2</v>
          </cell>
          <cell r="T146">
            <v>18.016628660000002</v>
          </cell>
          <cell r="U146">
            <v>14.674724400420651</v>
          </cell>
          <cell r="V146">
            <v>44.056135343773185</v>
          </cell>
          <cell r="W146">
            <v>0.2892959610000001</v>
          </cell>
          <cell r="X146">
            <v>18.102173751999999</v>
          </cell>
          <cell r="Y146">
            <v>14.703836362059606</v>
          </cell>
          <cell r="Z146">
            <v>44.138476405727374</v>
          </cell>
          <cell r="AA146">
            <v>0.43788387000000029</v>
          </cell>
          <cell r="AB146">
            <v>18.187597603999997</v>
          </cell>
          <cell r="AC146">
            <v>14.724307082242468</v>
          </cell>
          <cell r="AD146">
            <v>44.19637634595567</v>
          </cell>
          <cell r="AE146">
            <v>0.62701514599999975</v>
          </cell>
          <cell r="AF146">
            <v>18.273500603999999</v>
          </cell>
          <cell r="AG146">
            <v>14.748366341831101</v>
          </cell>
          <cell r="AH146">
            <v>44.264426208377465</v>
          </cell>
          <cell r="AI146">
            <v>0.86633289699999994</v>
          </cell>
          <cell r="AJ146">
            <v>18.358598628000003</v>
          </cell>
          <cell r="AK146">
            <v>14.776745362289528</v>
          </cell>
          <cell r="AL146">
            <v>44.344694199615809</v>
          </cell>
          <cell r="AM146">
            <v>1.1532684010000001</v>
          </cell>
          <cell r="AN146">
            <v>18.444137859999998</v>
          </cell>
          <cell r="AO146">
            <v>14.809328451546486</v>
          </cell>
          <cell r="AP146">
            <v>44.43685309307822</v>
          </cell>
          <cell r="AQ146">
            <v>1.4754596799999997</v>
          </cell>
          <cell r="AR146">
            <v>18.529333903999998</v>
          </cell>
          <cell r="AS146">
            <v>14.844965600122016</v>
          </cell>
          <cell r="AT146">
            <v>44.537650170757857</v>
          </cell>
          <cell r="AU146">
            <v>13.113</v>
          </cell>
          <cell r="AV146">
            <v>40.287999999999997</v>
          </cell>
          <cell r="AW146">
            <v>1.8468747210000003</v>
          </cell>
          <cell r="AX146">
            <v>18.614083743999998</v>
          </cell>
          <cell r="AY146">
            <v>14.902869678431136</v>
          </cell>
          <cell r="AZ146">
            <v>45.350515948235369</v>
          </cell>
          <cell r="BA146">
            <v>4.2625696039999994</v>
          </cell>
          <cell r="BB146">
            <v>18.593468076000001</v>
          </cell>
          <cell r="BC146">
            <v>15.11238477381155</v>
          </cell>
          <cell r="BD146">
            <v>45.943114127053114</v>
          </cell>
          <cell r="BE146">
            <v>13.048</v>
          </cell>
          <cell r="BF146">
            <v>40.732999999999997</v>
          </cell>
          <cell r="BG146">
            <v>7.0155083310200013</v>
          </cell>
          <cell r="BH146">
            <v>15.194441920000001</v>
          </cell>
          <cell r="BI146">
            <v>14.990866781229485</v>
          </cell>
          <cell r="BJ146">
            <v>46.228257103797795</v>
          </cell>
          <cell r="BK146">
            <v>9.4773478028079996</v>
          </cell>
          <cell r="BL146">
            <v>7.2258419200000095</v>
          </cell>
          <cell r="BM146">
            <v>14.509150164058878</v>
          </cell>
          <cell r="BN146">
            <v>44.865756757351477</v>
          </cell>
          <cell r="BO146">
            <v>13.058999999999999</v>
          </cell>
          <cell r="BP146">
            <v>41.112000000000002</v>
          </cell>
          <cell r="BQ146">
            <v>11.383751846247002</v>
          </cell>
          <cell r="BR146">
            <v>4.8390419200000085</v>
          </cell>
          <cell r="BS146">
            <v>14.478126416356135</v>
          </cell>
          <cell r="BT146">
            <v>45.125895649465548</v>
          </cell>
        </row>
        <row r="147">
          <cell r="B147" t="str">
            <v>Hadfield</v>
          </cell>
          <cell r="C147" t="str">
            <v>HADFIELD</v>
          </cell>
          <cell r="D147">
            <v>11</v>
          </cell>
          <cell r="E147">
            <v>33.405000000000001</v>
          </cell>
          <cell r="F147">
            <v>13.1</v>
          </cell>
          <cell r="G147">
            <v>0.95132199308253551</v>
          </cell>
          <cell r="H147">
            <v>0.76336101199836137</v>
          </cell>
          <cell r="I147">
            <v>9.9990000000000006</v>
          </cell>
          <cell r="J147">
            <v>31.776</v>
          </cell>
          <cell r="K147">
            <v>1.609098699999989E-2</v>
          </cell>
          <cell r="L147">
            <v>3.5189960000110432E-3</v>
          </cell>
          <cell r="M147">
            <v>10.000029257178534</v>
          </cell>
          <cell r="N147">
            <v>31.778911178922101</v>
          </cell>
          <cell r="O147">
            <v>3.9253851999999867E-2</v>
          </cell>
          <cell r="P147">
            <v>6.733888000006516E-3</v>
          </cell>
          <cell r="Q147">
            <v>10.001413730369858</v>
          </cell>
          <cell r="R147">
            <v>31.782827060449925</v>
          </cell>
          <cell r="S147">
            <v>1.609098699999989E-2</v>
          </cell>
          <cell r="T147">
            <v>9.853688000006855E-3</v>
          </cell>
          <cell r="U147">
            <v>10.00036174228139</v>
          </cell>
          <cell r="V147">
            <v>31.779851588805599</v>
          </cell>
          <cell r="W147">
            <v>0.11534731399999987</v>
          </cell>
          <cell r="X147">
            <v>5.2913012000018966E-2</v>
          </cell>
          <cell r="Y147">
            <v>10.007831376773641</v>
          </cell>
          <cell r="Z147">
            <v>31.80097890561542</v>
          </cell>
          <cell r="AA147">
            <v>0.17723911099999989</v>
          </cell>
          <cell r="AB147">
            <v>9.5928820000004578E-2</v>
          </cell>
          <cell r="AC147">
            <v>10.013337598045167</v>
          </cell>
          <cell r="AD147">
            <v>31.816552851214656</v>
          </cell>
          <cell r="AE147">
            <v>0.2562105939999999</v>
          </cell>
          <cell r="AF147">
            <v>0.13927173600001197</v>
          </cell>
          <cell r="AG147">
            <v>10.019757439062296</v>
          </cell>
          <cell r="AH147">
            <v>31.834710903684062</v>
          </cell>
          <cell r="AI147">
            <v>0.35587457399999989</v>
          </cell>
          <cell r="AJ147">
            <v>0.18213542400000904</v>
          </cell>
          <cell r="AK147">
            <v>10.027238201561094</v>
          </cell>
          <cell r="AL147">
            <v>31.855869695249442</v>
          </cell>
          <cell r="AM147">
            <v>0.47529177700000003</v>
          </cell>
          <cell r="AN147">
            <v>0.22529937200000205</v>
          </cell>
          <cell r="AO147">
            <v>10.035771498951547</v>
          </cell>
          <cell r="AP147">
            <v>31.880005505052132</v>
          </cell>
          <cell r="AQ147">
            <v>0.60935798500000016</v>
          </cell>
          <cell r="AR147">
            <v>0.26826638800000779</v>
          </cell>
          <cell r="AS147">
            <v>10.045063333454449</v>
          </cell>
          <cell r="AT147">
            <v>31.906286781798791</v>
          </cell>
          <cell r="AU147">
            <v>10.005000000000001</v>
          </cell>
          <cell r="AV147">
            <v>31.940999999999999</v>
          </cell>
          <cell r="AW147">
            <v>0.75857720399999984</v>
          </cell>
          <cell r="AX147">
            <v>0.31096403200001532</v>
          </cell>
          <cell r="AY147">
            <v>10.061136356410366</v>
          </cell>
          <cell r="AZ147">
            <v>32.099777593155494</v>
          </cell>
          <cell r="BA147">
            <v>1.7262904510000001</v>
          </cell>
          <cell r="BB147">
            <v>-0.63581003599999519</v>
          </cell>
          <cell r="BC147">
            <v>10.062235378286026</v>
          </cell>
          <cell r="BD147">
            <v>32.102886096439299</v>
          </cell>
          <cell r="BE147">
            <v>10.010999999999999</v>
          </cell>
          <cell r="BF147">
            <v>32.183999999999997</v>
          </cell>
          <cell r="BG147">
            <v>2.8620388768999998</v>
          </cell>
          <cell r="BH147">
            <v>-9.9670792639999917</v>
          </cell>
          <cell r="BI147">
            <v>9.6380820927186051</v>
          </cell>
          <cell r="BJ147">
            <v>31.129228875741717</v>
          </cell>
          <cell r="BK147">
            <v>3.8974887421999993</v>
          </cell>
          <cell r="BL147">
            <v>-31.429175263999991</v>
          </cell>
          <cell r="BM147">
            <v>8.5659612159449434</v>
          </cell>
          <cell r="BN147">
            <v>28.096813106868424</v>
          </cell>
          <cell r="BO147">
            <v>10.016999999999999</v>
          </cell>
          <cell r="BP147">
            <v>32.390999999999998</v>
          </cell>
          <cell r="BQ147">
            <v>4.7017456151729995</v>
          </cell>
          <cell r="BR147">
            <v>-37.857623263999983</v>
          </cell>
          <cell r="BS147">
            <v>8.2767677376574031</v>
          </cell>
          <cell r="BT147">
            <v>27.46887986583177</v>
          </cell>
        </row>
        <row r="148">
          <cell r="B148" t="str">
            <v>Hall Cross</v>
          </cell>
          <cell r="C148" t="str">
            <v>HALL CROSS</v>
          </cell>
          <cell r="D148">
            <v>6.6</v>
          </cell>
          <cell r="E148">
            <v>50</v>
          </cell>
          <cell r="F148">
            <v>20</v>
          </cell>
          <cell r="G148">
            <v>0.75045242722911965</v>
          </cell>
          <cell r="H148">
            <v>0.63721705023965547</v>
          </cell>
          <cell r="I148">
            <v>12.742000000000001</v>
          </cell>
          <cell r="J148">
            <v>37.515999999999998</v>
          </cell>
          <cell r="K148">
            <v>2.44441989999995E-2</v>
          </cell>
          <cell r="L148">
            <v>2.3170800000009706E-3</v>
          </cell>
          <cell r="M148">
            <v>12.744341004793108</v>
          </cell>
          <cell r="N148">
            <v>37.522621361455982</v>
          </cell>
          <cell r="O148">
            <v>5.8845744999999283E-2</v>
          </cell>
          <cell r="P148">
            <v>4.4935879999989936E-3</v>
          </cell>
          <cell r="Q148">
            <v>12.747540754690583</v>
          </cell>
          <cell r="R148">
            <v>37.531671620858404</v>
          </cell>
          <cell r="S148">
            <v>2.44441989999995E-2</v>
          </cell>
          <cell r="T148">
            <v>6.6498559999992324E-3</v>
          </cell>
          <cell r="U148">
            <v>12.744720024397644</v>
          </cell>
          <cell r="V148">
            <v>37.523693390786264</v>
          </cell>
          <cell r="W148">
            <v>0.16615753699999924</v>
          </cell>
          <cell r="X148">
            <v>8.0800407999994661E-2</v>
          </cell>
          <cell r="Y148">
            <v>12.763603217579435</v>
          </cell>
          <cell r="Z148">
            <v>37.577103126583459</v>
          </cell>
          <cell r="AA148">
            <v>0.25051739199999989</v>
          </cell>
          <cell r="AB148">
            <v>0.15494971999999763</v>
          </cell>
          <cell r="AC148">
            <v>12.77746917367587</v>
          </cell>
          <cell r="AD148">
            <v>37.616321972917163</v>
          </cell>
          <cell r="AE148">
            <v>0.35724996799999875</v>
          </cell>
          <cell r="AF148">
            <v>0.22936919600000039</v>
          </cell>
          <cell r="AG148">
            <v>12.793315868522303</v>
          </cell>
          <cell r="AH148">
            <v>37.661143194458383</v>
          </cell>
          <cell r="AI148">
            <v>0.49137831499999862</v>
          </cell>
          <cell r="AJ148">
            <v>0.3034486520000037</v>
          </cell>
          <cell r="AK148">
            <v>12.811529327781308</v>
          </cell>
          <cell r="AL148">
            <v>37.712658636662013</v>
          </cell>
          <cell r="AM148">
            <v>0.65138198599999964</v>
          </cell>
          <cell r="AN148">
            <v>0.377776635999993</v>
          </cell>
          <cell r="AO148">
            <v>12.832028031431898</v>
          </cell>
          <cell r="AP148">
            <v>37.770637726089475</v>
          </cell>
          <cell r="AQ148">
            <v>0.83049865499999953</v>
          </cell>
          <cell r="AR148">
            <v>0.45197403200000252</v>
          </cell>
          <cell r="AS148">
            <v>12.854187265313303</v>
          </cell>
          <cell r="AT148">
            <v>37.833313504263238</v>
          </cell>
          <cell r="AU148">
            <v>12.75</v>
          </cell>
          <cell r="AV148">
            <v>37.856000000000002</v>
          </cell>
          <cell r="AW148">
            <v>1.0353703300000001</v>
          </cell>
          <cell r="AX148">
            <v>0.52597813999999943</v>
          </cell>
          <cell r="AY148">
            <v>12.886582569614138</v>
          </cell>
          <cell r="AZ148">
            <v>38.242313844664167</v>
          </cell>
          <cell r="BA148">
            <v>2.3631579450000002</v>
          </cell>
          <cell r="BB148">
            <v>0.88764157999999682</v>
          </cell>
          <cell r="BC148">
            <v>13.03437120921822</v>
          </cell>
          <cell r="BD148">
            <v>38.660323241649692</v>
          </cell>
          <cell r="BE148">
            <v>12.664999999999999</v>
          </cell>
          <cell r="BF148">
            <v>38.415999999999997</v>
          </cell>
          <cell r="BG148">
            <v>3.8908527321000008</v>
          </cell>
          <cell r="BH148">
            <v>0.95943053599999217</v>
          </cell>
          <cell r="BI148">
            <v>13.089289750073252</v>
          </cell>
          <cell r="BJ148">
            <v>39.61607263785897</v>
          </cell>
          <cell r="BK148">
            <v>5.2841726191179994</v>
          </cell>
          <cell r="BL148">
            <v>0.94344240799999568</v>
          </cell>
          <cell r="BM148">
            <v>13.20977503216908</v>
          </cell>
          <cell r="BN148">
            <v>39.956856477871504</v>
          </cell>
          <cell r="BO148">
            <v>12.673</v>
          </cell>
          <cell r="BP148">
            <v>38.722000000000001</v>
          </cell>
          <cell r="BQ148">
            <v>6.3902339017669991</v>
          </cell>
          <cell r="BR148">
            <v>0.90065806399999104</v>
          </cell>
          <cell r="BS148">
            <v>13.310787642283039</v>
          </cell>
          <cell r="BT148">
            <v>40.525935867261268</v>
          </cell>
        </row>
        <row r="149">
          <cell r="B149" t="str">
            <v>Handforth</v>
          </cell>
          <cell r="C149" t="str">
            <v>HANDFORTH</v>
          </cell>
          <cell r="D149">
            <v>11</v>
          </cell>
          <cell r="E149">
            <v>33.405000000000001</v>
          </cell>
          <cell r="F149">
            <v>13.1</v>
          </cell>
          <cell r="G149">
            <v>0.76074197943858635</v>
          </cell>
          <cell r="H149">
            <v>0.67243620049929287</v>
          </cell>
          <cell r="I149">
            <v>8.8079999999999998</v>
          </cell>
          <cell r="J149">
            <v>25.41</v>
          </cell>
          <cell r="K149">
            <v>1.6393490999999982E-2</v>
          </cell>
          <cell r="L149">
            <v>1.0248639999996811E-3</v>
          </cell>
          <cell r="M149">
            <v>8.8089142265407361</v>
          </cell>
          <cell r="N149">
            <v>25.412585823145978</v>
          </cell>
          <cell r="O149">
            <v>3.9684731000000029E-2</v>
          </cell>
          <cell r="P149">
            <v>2.0272560000003104E-3</v>
          </cell>
          <cell r="Q149">
            <v>8.8101893115384442</v>
          </cell>
          <cell r="R149">
            <v>25.416192308139856</v>
          </cell>
          <cell r="S149">
            <v>1.6393490999999982E-2</v>
          </cell>
          <cell r="T149">
            <v>3.0486880000002436E-3</v>
          </cell>
          <cell r="U149">
            <v>8.8090204497526621</v>
          </cell>
          <cell r="V149">
            <v>25.41288626775987</v>
          </cell>
          <cell r="W149">
            <v>0.11628429399999995</v>
          </cell>
          <cell r="X149">
            <v>4.3945960000000284E-2</v>
          </cell>
          <cell r="Y149">
            <v>8.8164099072981106</v>
          </cell>
          <cell r="Z149">
            <v>25.43378680991858</v>
          </cell>
          <cell r="AA149">
            <v>0.17823604900000012</v>
          </cell>
          <cell r="AB149">
            <v>8.4860355999999637E-2</v>
          </cell>
          <cell r="AC149">
            <v>8.8218089800226878</v>
          </cell>
          <cell r="AD149">
            <v>25.449057693661249</v>
          </cell>
          <cell r="AE149">
            <v>0.25650009100000004</v>
          </cell>
          <cell r="AF149">
            <v>0.12592526400000015</v>
          </cell>
          <cell r="AG149">
            <v>8.8280721256049262</v>
          </cell>
          <cell r="AH149">
            <v>25.466772544512285</v>
          </cell>
          <cell r="AI149">
            <v>0.35402285600000005</v>
          </cell>
          <cell r="AJ149">
            <v>0.16682875600000102</v>
          </cell>
          <cell r="AK149">
            <v>8.8353376198541866</v>
          </cell>
          <cell r="AL149">
            <v>25.487322465521583</v>
          </cell>
          <cell r="AM149">
            <v>0.4698787860000001</v>
          </cell>
          <cell r="AN149">
            <v>0.20787076800000026</v>
          </cell>
          <cell r="AO149">
            <v>8.8435726261313672</v>
          </cell>
          <cell r="AP149">
            <v>25.510614580648415</v>
          </cell>
          <cell r="AQ149">
            <v>0.59926879300000013</v>
          </cell>
          <cell r="AR149">
            <v>0.2488573280000006</v>
          </cell>
          <cell r="AS149">
            <v>8.8525150767514642</v>
          </cell>
          <cell r="AT149">
            <v>25.535907650544001</v>
          </cell>
          <cell r="AU149">
            <v>8.8179999999999996</v>
          </cell>
          <cell r="AV149">
            <v>25.817</v>
          </cell>
          <cell r="AW149">
            <v>0.73853946199999998</v>
          </cell>
          <cell r="AX149">
            <v>0.28975262400000013</v>
          </cell>
          <cell r="AY149">
            <v>8.8719713375143332</v>
          </cell>
          <cell r="AZ149">
            <v>25.96965399498437</v>
          </cell>
          <cell r="BA149">
            <v>1.6299008220000002</v>
          </cell>
          <cell r="BB149">
            <v>0.4899149119999997</v>
          </cell>
          <cell r="BC149">
            <v>8.9292614713324809</v>
          </cell>
          <cell r="BD149">
            <v>26.131694963455963</v>
          </cell>
          <cell r="BE149">
            <v>8.83</v>
          </cell>
          <cell r="BF149">
            <v>26.254999999999999</v>
          </cell>
          <cell r="BG149">
            <v>2.6975942365999996</v>
          </cell>
          <cell r="BH149">
            <v>0.5297389680000002</v>
          </cell>
          <cell r="BI149">
            <v>8.9993910631309486</v>
          </cell>
          <cell r="BJ149">
            <v>26.734110277649165</v>
          </cell>
          <cell r="BK149">
            <v>3.6875060467540002</v>
          </cell>
          <cell r="BL149">
            <v>0.5297389680000002</v>
          </cell>
          <cell r="BM149">
            <v>9.0513479585915295</v>
          </cell>
          <cell r="BN149">
            <v>26.88106657008748</v>
          </cell>
          <cell r="BO149">
            <v>8.7850000000000001</v>
          </cell>
          <cell r="BP149">
            <v>26.280999999999999</v>
          </cell>
          <cell r="BQ149">
            <v>4.4622586123790011</v>
          </cell>
          <cell r="BR149">
            <v>0.5297389680000002</v>
          </cell>
          <cell r="BS149">
            <v>9.047011922438708</v>
          </cell>
          <cell r="BT149">
            <v>27.022081628432531</v>
          </cell>
        </row>
        <row r="150">
          <cell r="B150" t="str">
            <v>Hanging Bridge</v>
          </cell>
          <cell r="C150" t="str">
            <v>HANGING BRIDGE</v>
          </cell>
          <cell r="D150">
            <v>11</v>
          </cell>
          <cell r="E150">
            <v>62.5</v>
          </cell>
          <cell r="F150">
            <v>25</v>
          </cell>
          <cell r="G150">
            <v>0.18278567581707703</v>
          </cell>
          <cell r="H150">
            <v>0.14581562336264769</v>
          </cell>
          <cell r="I150">
            <v>3.645</v>
          </cell>
          <cell r="J150">
            <v>11.423</v>
          </cell>
          <cell r="K150">
            <v>7.3775330000001027E-3</v>
          </cell>
          <cell r="L150">
            <v>6.40929199970941E-5</v>
          </cell>
          <cell r="M150">
            <v>3.6453905840661927</v>
          </cell>
          <cell r="N150">
            <v>11.424104738567314</v>
          </cell>
          <cell r="O150">
            <v>1.7250864000000199E-2</v>
          </cell>
          <cell r="P150">
            <v>1.3834811999835495E-4</v>
          </cell>
          <cell r="Q150">
            <v>3.6459126969362252</v>
          </cell>
          <cell r="R150">
            <v>11.425581496771091</v>
          </cell>
          <cell r="S150">
            <v>7.3775330000001027E-3</v>
          </cell>
          <cell r="T150">
            <v>2.2278731999669787E-4</v>
          </cell>
          <cell r="U150">
            <v>3.6453989133620617</v>
          </cell>
          <cell r="V150">
            <v>11.424128297373679</v>
          </cell>
          <cell r="W150">
            <v>4.5930153000000473E-2</v>
          </cell>
          <cell r="X150">
            <v>1.7645520519995017E-2</v>
          </cell>
          <cell r="Y150">
            <v>3.6483368574746073</v>
          </cell>
          <cell r="Z150">
            <v>11.432438058192592</v>
          </cell>
          <cell r="AA150">
            <v>6.7047162999999799E-2</v>
          </cell>
          <cell r="AB150">
            <v>3.5076192920000082E-2</v>
          </cell>
          <cell r="AC150">
            <v>3.6503600860937238</v>
          </cell>
          <cell r="AD150">
            <v>11.438160612898463</v>
          </cell>
          <cell r="AE150">
            <v>9.281841600000007E-2</v>
          </cell>
          <cell r="AF150">
            <v>5.2527920919995807E-2</v>
          </cell>
          <cell r="AG150">
            <v>3.6526287042496803</v>
          </cell>
          <cell r="AH150">
            <v>11.444577234026463</v>
          </cell>
          <cell r="AI150">
            <v>0.12402927500000027</v>
          </cell>
          <cell r="AJ150">
            <v>6.9968120919996935E-2</v>
          </cell>
          <cell r="AK150">
            <v>3.655182222614227</v>
          </cell>
          <cell r="AL150">
            <v>11.451799674632284</v>
          </cell>
          <cell r="AM150">
            <v>0.16018024099999995</v>
          </cell>
          <cell r="AN150">
            <v>8.7427424919997776E-2</v>
          </cell>
          <cell r="AO150">
            <v>3.6579960320520297</v>
          </cell>
          <cell r="AP150">
            <v>11.459758329570031</v>
          </cell>
          <cell r="AQ150">
            <v>0.19990603599999979</v>
          </cell>
          <cell r="AR150">
            <v>0.10488422891999782</v>
          </cell>
          <cell r="AS150">
            <v>3.6609973401361762</v>
          </cell>
          <cell r="AT150">
            <v>11.468247310764951</v>
          </cell>
          <cell r="AU150">
            <v>3.6469999999999998</v>
          </cell>
          <cell r="AV150">
            <v>11.510999999999999</v>
          </cell>
          <cell r="AW150">
            <v>0.24440129600000038</v>
          </cell>
          <cell r="AX150">
            <v>0.12233339691999667</v>
          </cell>
          <cell r="AY150">
            <v>3.666248579425321</v>
          </cell>
          <cell r="AZ150">
            <v>11.56544320415941</v>
          </cell>
          <cell r="BA150">
            <v>0.52250374700000002</v>
          </cell>
          <cell r="BB150">
            <v>0.20453653691999918</v>
          </cell>
          <cell r="BC150">
            <v>3.6851597185120828</v>
          </cell>
          <cell r="BD150">
            <v>11.618931982912255</v>
          </cell>
          <cell r="BE150">
            <v>3.66</v>
          </cell>
          <cell r="BF150">
            <v>11.675000000000001</v>
          </cell>
          <cell r="BG150">
            <v>0.84579108746000031</v>
          </cell>
          <cell r="BH150">
            <v>0.18474957691999627</v>
          </cell>
          <cell r="BI150">
            <v>3.7140893572718769</v>
          </cell>
          <cell r="BJ150">
            <v>11.827987805267865</v>
          </cell>
          <cell r="BK150">
            <v>1.1541377317852999</v>
          </cell>
          <cell r="BL150">
            <v>9.9751176919996354E-2</v>
          </cell>
          <cell r="BM150">
            <v>3.7258120999068081</v>
          </cell>
          <cell r="BN150">
            <v>11.861144728512922</v>
          </cell>
          <cell r="BO150">
            <v>3.66</v>
          </cell>
          <cell r="BP150">
            <v>11.686</v>
          </cell>
          <cell r="BQ150">
            <v>1.4143760883220002</v>
          </cell>
          <cell r="BR150">
            <v>7.4291976919996117E-2</v>
          </cell>
          <cell r="BS150">
            <v>3.738134809836497</v>
          </cell>
          <cell r="BT150">
            <v>11.906998615528433</v>
          </cell>
        </row>
        <row r="151">
          <cell r="B151" t="str">
            <v>Hareholme</v>
          </cell>
          <cell r="C151" t="str">
            <v>HAREHOLME</v>
          </cell>
          <cell r="D151">
            <v>6.6</v>
          </cell>
          <cell r="E151">
            <v>62.5</v>
          </cell>
          <cell r="F151">
            <v>25</v>
          </cell>
          <cell r="G151">
            <v>0.60872511224767867</v>
          </cell>
          <cell r="H151">
            <v>0.52005179785186439</v>
          </cell>
          <cell r="I151">
            <v>12.997999999999999</v>
          </cell>
          <cell r="J151">
            <v>38.036000000000001</v>
          </cell>
          <cell r="K151">
            <v>3.1515006999999873E-2</v>
          </cell>
          <cell r="L151">
            <v>6.1512880000025305E-3</v>
          </cell>
          <cell r="M151">
            <v>13.001294946296609</v>
          </cell>
          <cell r="N151">
            <v>38.045319515479918</v>
          </cell>
          <cell r="O151">
            <v>7.6474703999999782E-2</v>
          </cell>
          <cell r="P151">
            <v>1.1686516000001923E-2</v>
          </cell>
          <cell r="Q151">
            <v>13.005712106681679</v>
          </cell>
          <cell r="R151">
            <v>38.0578131317274</v>
          </cell>
          <cell r="S151">
            <v>3.1515006999999873E-2</v>
          </cell>
          <cell r="T151">
            <v>1.6990920000002241E-2</v>
          </cell>
          <cell r="U151">
            <v>13.002243168183446</v>
          </cell>
          <cell r="V151">
            <v>38.04800149198492</v>
          </cell>
          <cell r="W151">
            <v>0.21905487999999984</v>
          </cell>
          <cell r="X151">
            <v>0.10510091200000105</v>
          </cell>
          <cell r="Y151">
            <v>13.026356277844027</v>
          </cell>
          <cell r="Z151">
            <v>38.116203665410886</v>
          </cell>
          <cell r="AA151">
            <v>0.33277093199999963</v>
          </cell>
          <cell r="AB151">
            <v>0.19308679999999967</v>
          </cell>
          <cell r="AC151">
            <v>13.044000621685703</v>
          </cell>
          <cell r="AD151">
            <v>38.166109406131035</v>
          </cell>
          <cell r="AE151">
            <v>0.47780373599999981</v>
          </cell>
          <cell r="AF151">
            <v>0.28156345600000154</v>
          </cell>
          <cell r="AG151">
            <v>13.06442740192651</v>
          </cell>
          <cell r="AH151">
            <v>38.223885065435361</v>
          </cell>
          <cell r="AI151">
            <v>0.66152020199999972</v>
          </cell>
          <cell r="AJ151">
            <v>0.36921390000000276</v>
          </cell>
          <cell r="AK151">
            <v>13.088165850189792</v>
          </cell>
          <cell r="AL151">
            <v>38.291027536402609</v>
          </cell>
          <cell r="AM151">
            <v>0.88197969000000009</v>
          </cell>
          <cell r="AN151">
            <v>0.4573163919999983</v>
          </cell>
          <cell r="AO151">
            <v>13.115158023252622</v>
          </cell>
          <cell r="AP151">
            <v>38.367372930849363</v>
          </cell>
          <cell r="AQ151">
            <v>1.1296760169999995</v>
          </cell>
          <cell r="AR151">
            <v>0.54506733600000157</v>
          </cell>
          <cell r="AS151">
            <v>13.144502049345164</v>
          </cell>
          <cell r="AT151">
            <v>38.450370370198769</v>
          </cell>
          <cell r="AU151">
            <v>13.007</v>
          </cell>
          <cell r="AV151">
            <v>38.43</v>
          </cell>
          <cell r="AW151">
            <v>1.4145140949999999</v>
          </cell>
          <cell r="AX151">
            <v>0.63236034800000329</v>
          </cell>
          <cell r="AY151">
            <v>13.186055077373245</v>
          </cell>
          <cell r="AZ151">
            <v>38.936444237666016</v>
          </cell>
          <cell r="BA151">
            <v>3.2707229600000001</v>
          </cell>
          <cell r="BB151">
            <v>1.0506756719999997</v>
          </cell>
          <cell r="BC151">
            <v>13.385024342948618</v>
          </cell>
          <cell r="BD151">
            <v>39.499214305410227</v>
          </cell>
          <cell r="BE151">
            <v>13.025</v>
          </cell>
          <cell r="BF151">
            <v>39.186</v>
          </cell>
          <cell r="BG151">
            <v>5.3992327314999997</v>
          </cell>
          <cell r="BH151">
            <v>1.1334988280000031</v>
          </cell>
          <cell r="BI151">
            <v>13.596465806730439</v>
          </cell>
          <cell r="BJ151">
            <v>40.802349388621337</v>
          </cell>
          <cell r="BK151">
            <v>7.3177726623419996</v>
          </cell>
          <cell r="BL151">
            <v>1.1334988279999996</v>
          </cell>
          <cell r="BM151">
            <v>13.764294525749024</v>
          </cell>
          <cell r="BN151">
            <v>41.277040689804913</v>
          </cell>
          <cell r="BO151">
            <v>12.939</v>
          </cell>
          <cell r="BP151">
            <v>39.533999999999999</v>
          </cell>
          <cell r="BQ151">
            <v>8.8155619771699989</v>
          </cell>
          <cell r="BR151">
            <v>1.1334988279999996</v>
          </cell>
          <cell r="BS151">
            <v>13.809317111219524</v>
          </cell>
          <cell r="BT151">
            <v>41.995628524504049</v>
          </cell>
        </row>
        <row r="152">
          <cell r="B152" t="str">
            <v>Harpurhey</v>
          </cell>
          <cell r="C152" t="str">
            <v>HARPURHEY</v>
          </cell>
          <cell r="D152">
            <v>6.6</v>
          </cell>
          <cell r="E152">
            <v>54.75</v>
          </cell>
          <cell r="F152">
            <v>21.9</v>
          </cell>
          <cell r="G152">
            <v>0.70109523463990919</v>
          </cell>
          <cell r="H152">
            <v>0.60837726849051965</v>
          </cell>
          <cell r="I152">
            <v>13.321</v>
          </cell>
          <cell r="J152">
            <v>38.378</v>
          </cell>
          <cell r="K152">
            <v>2.4699197000000117E-2</v>
          </cell>
          <cell r="L152">
            <v>3.4472999999994869E-3</v>
          </cell>
          <cell r="M152">
            <v>13.323462179942378</v>
          </cell>
          <cell r="N152">
            <v>38.384964096535029</v>
          </cell>
          <cell r="O152">
            <v>6.0251512000000007E-2</v>
          </cell>
          <cell r="P152">
            <v>6.61375999999958E-3</v>
          </cell>
          <cell r="Q152">
            <v>13.326849194361914</v>
          </cell>
          <cell r="R152">
            <v>38.394544019991152</v>
          </cell>
          <cell r="S152">
            <v>2.4699197000000117E-2</v>
          </cell>
          <cell r="T152">
            <v>9.6972319999979462E-3</v>
          </cell>
          <cell r="U152">
            <v>13.32400890720338</v>
          </cell>
          <cell r="V152">
            <v>38.386510474749883</v>
          </cell>
          <cell r="W152">
            <v>0.17340036459999997</v>
          </cell>
          <cell r="X152">
            <v>5.4452411999998951E-2</v>
          </cell>
          <cell r="Y152">
            <v>13.340931948773578</v>
          </cell>
          <cell r="Z152">
            <v>38.43437606456024</v>
          </cell>
          <cell r="AA152">
            <v>0.26418243199999991</v>
          </cell>
          <cell r="AB152">
            <v>9.91686559999998E-2</v>
          </cell>
          <cell r="AC152">
            <v>13.352784977040477</v>
          </cell>
          <cell r="AD152">
            <v>38.467901491220715</v>
          </cell>
          <cell r="AE152">
            <v>0.38069370400000024</v>
          </cell>
          <cell r="AF152">
            <v>0.1442194119999991</v>
          </cell>
          <cell r="AG152">
            <v>13.366917989215722</v>
          </cell>
          <cell r="AH152">
            <v>38.507875686211548</v>
          </cell>
          <cell r="AI152">
            <v>0.52941051199999989</v>
          </cell>
          <cell r="AJ152">
            <v>0.18878460799999974</v>
          </cell>
          <cell r="AK152">
            <v>13.383825779676163</v>
          </cell>
          <cell r="AL152">
            <v>38.55569813936939</v>
          </cell>
          <cell r="AM152">
            <v>0.70884240300000045</v>
          </cell>
          <cell r="AN152">
            <v>0.23365815999999828</v>
          </cell>
          <cell r="AO152">
            <v>13.403447417236276</v>
          </cell>
          <cell r="AP152">
            <v>38.611196511276347</v>
          </cell>
          <cell r="AQ152">
            <v>0.91108930500000018</v>
          </cell>
          <cell r="AR152">
            <v>0.2783349279999987</v>
          </cell>
          <cell r="AS152">
            <v>13.42504763653079</v>
          </cell>
          <cell r="AT152">
            <v>38.67229115742942</v>
          </cell>
          <cell r="AU152">
            <v>13.339</v>
          </cell>
          <cell r="AV152">
            <v>39.027999999999999</v>
          </cell>
          <cell r="AW152">
            <v>1.146361532</v>
          </cell>
          <cell r="AX152">
            <v>0.32274030799999931</v>
          </cell>
          <cell r="AY152">
            <v>13.467513082241057</v>
          </cell>
          <cell r="AZ152">
            <v>39.391489887695343</v>
          </cell>
          <cell r="BA152">
            <v>2.6857642470999998</v>
          </cell>
          <cell r="BB152">
            <v>0.53356564400000028</v>
          </cell>
          <cell r="BC152">
            <v>13.620618330187394</v>
          </cell>
          <cell r="BD152">
            <v>39.824536923927752</v>
          </cell>
          <cell r="BE152">
            <v>13.266</v>
          </cell>
          <cell r="BF152">
            <v>39.398000000000003</v>
          </cell>
          <cell r="BG152">
            <v>4.4283990922169991</v>
          </cell>
          <cell r="BH152">
            <v>0.57174234000000634</v>
          </cell>
          <cell r="BI152">
            <v>13.703398939678287</v>
          </cell>
          <cell r="BJ152">
            <v>40.635151025321292</v>
          </cell>
          <cell r="BK152">
            <v>5.9639488513864496</v>
          </cell>
          <cell r="BL152">
            <v>0.19868602399999613</v>
          </cell>
          <cell r="BM152">
            <v>13.8050907430639</v>
          </cell>
          <cell r="BN152">
            <v>40.922778880381514</v>
          </cell>
          <cell r="BO152">
            <v>13.276999999999999</v>
          </cell>
          <cell r="BP152">
            <v>39.744999999999997</v>
          </cell>
          <cell r="BQ152">
            <v>7.1304857488960609</v>
          </cell>
          <cell r="BR152">
            <v>-0.79961529599999981</v>
          </cell>
          <cell r="BS152">
            <v>13.830807539421846</v>
          </cell>
          <cell r="BT152">
            <v>41.311404266389694</v>
          </cell>
        </row>
        <row r="153">
          <cell r="B153" t="str">
            <v>Harwood</v>
          </cell>
          <cell r="C153" t="str">
            <v>HARWOOD</v>
          </cell>
          <cell r="D153">
            <v>11</v>
          </cell>
          <cell r="E153">
            <v>33.405000000000001</v>
          </cell>
          <cell r="F153">
            <v>13.1</v>
          </cell>
          <cell r="G153">
            <v>0.7243400642678387</v>
          </cell>
          <cell r="H153">
            <v>0.63261569977081566</v>
          </cell>
          <cell r="I153">
            <v>8.2859999999999996</v>
          </cell>
          <cell r="J153">
            <v>24.193000000000001</v>
          </cell>
          <cell r="K153">
            <v>2.1278407000000055E-2</v>
          </cell>
          <cell r="L153">
            <v>2.8357880000000613E-3</v>
          </cell>
          <cell r="M153">
            <v>8.2872656669976852</v>
          </cell>
          <cell r="N153">
            <v>24.196579846867152</v>
          </cell>
          <cell r="O153">
            <v>5.1515631000000006E-2</v>
          </cell>
          <cell r="P153">
            <v>5.5274360000003853E-3</v>
          </cell>
          <cell r="Q153">
            <v>8.2889939845534411</v>
          </cell>
          <cell r="R153">
            <v>24.201468267122024</v>
          </cell>
          <cell r="S153">
            <v>2.1278407000000055E-2</v>
          </cell>
          <cell r="T153">
            <v>8.2118480000001881E-3</v>
          </cell>
          <cell r="U153">
            <v>8.2875478369693383</v>
          </cell>
          <cell r="V153">
            <v>24.197377944068762</v>
          </cell>
          <cell r="W153">
            <v>0.14643648899999995</v>
          </cell>
          <cell r="X153">
            <v>5.0172496000000066E-2</v>
          </cell>
          <cell r="Y153">
            <v>8.2963192954922587</v>
          </cell>
          <cell r="Z153">
            <v>24.222187375278576</v>
          </cell>
          <cell r="AA153">
            <v>0.22164576999999996</v>
          </cell>
          <cell r="AB153">
            <v>9.2139903999999717E-2</v>
          </cell>
          <cell r="AC153">
            <v>8.3024694766683407</v>
          </cell>
          <cell r="AD153">
            <v>24.239582714539111</v>
          </cell>
          <cell r="AE153">
            <v>0.31744981799999994</v>
          </cell>
          <cell r="AF153">
            <v>0.13445625999999944</v>
          </cell>
          <cell r="AG153">
            <v>8.3097189177983388</v>
          </cell>
          <cell r="AH153">
            <v>24.260087230470447</v>
          </cell>
          <cell r="AI153">
            <v>0.43881389999999987</v>
          </cell>
          <cell r="AJ153">
            <v>0.17634069600000046</v>
          </cell>
          <cell r="AK153">
            <v>8.3182872428721666</v>
          </cell>
          <cell r="AL153">
            <v>24.284322113522908</v>
          </cell>
          <cell r="AM153">
            <v>0.58444604800000011</v>
          </cell>
          <cell r="AN153">
            <v>0.21854679199999971</v>
          </cell>
          <cell r="AO153">
            <v>8.328146193848303</v>
          </cell>
          <cell r="AP153">
            <v>24.312207437885355</v>
          </cell>
          <cell r="AQ153">
            <v>0.74804908999999997</v>
          </cell>
          <cell r="AR153">
            <v>0.26059189600000021</v>
          </cell>
          <cell r="AS153">
            <v>8.3389399222529796</v>
          </cell>
          <cell r="AT153">
            <v>24.342736712082289</v>
          </cell>
          <cell r="AU153">
            <v>8.2970000000000006</v>
          </cell>
          <cell r="AV153">
            <v>24.707999999999998</v>
          </cell>
          <cell r="AW153">
            <v>0.93719068400000005</v>
          </cell>
          <cell r="AX153">
            <v>0.3023936479999989</v>
          </cell>
          <cell r="AY153">
            <v>8.3620613043421308</v>
          </cell>
          <cell r="AZ153">
            <v>24.89202115797265</v>
          </cell>
          <cell r="BA153">
            <v>2.1693033860000002</v>
          </cell>
          <cell r="BB153">
            <v>0.50085444400000156</v>
          </cell>
          <cell r="BC153">
            <v>8.4371469401753902</v>
          </cell>
          <cell r="BD153">
            <v>25.104395407042254</v>
          </cell>
          <cell r="BE153">
            <v>8.27</v>
          </cell>
          <cell r="BF153">
            <v>24.942</v>
          </cell>
          <cell r="BG153">
            <v>3.57046593378</v>
          </cell>
          <cell r="BH153">
            <v>0.5400434960000009</v>
          </cell>
          <cell r="BI153">
            <v>8.4857457932536349</v>
          </cell>
          <cell r="BJ153">
            <v>25.552221253688462</v>
          </cell>
          <cell r="BK153">
            <v>4.8218989830028001</v>
          </cell>
          <cell r="BL153">
            <v>0.54004349599999912</v>
          </cell>
          <cell r="BM153">
            <v>8.5514289939665051</v>
          </cell>
          <cell r="BN153">
            <v>25.738001400224896</v>
          </cell>
          <cell r="BO153">
            <v>8.3010000000000002</v>
          </cell>
          <cell r="BP153">
            <v>25.131</v>
          </cell>
          <cell r="BQ153">
            <v>5.7911142232593003</v>
          </cell>
          <cell r="BR153">
            <v>0.54004349600000268</v>
          </cell>
          <cell r="BS153">
            <v>8.6332996012269394</v>
          </cell>
          <cell r="BT153">
            <v>26.070885205652619</v>
          </cell>
        </row>
        <row r="154">
          <cell r="B154" t="str">
            <v>Hattersley</v>
          </cell>
          <cell r="C154" t="str">
            <v>HATTERSLEY</v>
          </cell>
          <cell r="D154">
            <v>11</v>
          </cell>
          <cell r="E154">
            <v>62.5</v>
          </cell>
          <cell r="F154">
            <v>25</v>
          </cell>
          <cell r="G154">
            <v>0.46352153306782667</v>
          </cell>
          <cell r="H154">
            <v>0.3869379235958153</v>
          </cell>
          <cell r="I154">
            <v>9.6720000000000006</v>
          </cell>
          <cell r="J154">
            <v>28.966000000000001</v>
          </cell>
          <cell r="K154">
            <v>2.5081626000000412E-2</v>
          </cell>
          <cell r="L154">
            <v>2.5081920000005198E-3</v>
          </cell>
          <cell r="M154">
            <v>9.6734480898953823</v>
          </cell>
          <cell r="N154">
            <v>28.970095816739168</v>
          </cell>
          <cell r="O154">
            <v>6.1396801000000334E-2</v>
          </cell>
          <cell r="P154">
            <v>4.8309520000060502E-3</v>
          </cell>
          <cell r="Q154">
            <v>9.6754760555474899</v>
          </cell>
          <cell r="R154">
            <v>28.975831769797644</v>
          </cell>
          <cell r="S154">
            <v>2.5081626000000412E-2</v>
          </cell>
          <cell r="T154">
            <v>7.1073479999981259E-3</v>
          </cell>
          <cell r="U154">
            <v>9.6736894829821676</v>
          </cell>
          <cell r="V154">
            <v>28.970778579493558</v>
          </cell>
          <cell r="W154">
            <v>0.17804383000000046</v>
          </cell>
          <cell r="X154">
            <v>3.2191843999992642E-2</v>
          </cell>
          <cell r="Y154">
            <v>9.6830345111797431</v>
          </cell>
          <cell r="Z154">
            <v>28.997210310729098</v>
          </cell>
          <cell r="AA154">
            <v>0.27227363299999974</v>
          </cell>
          <cell r="AB154">
            <v>5.7258091999997873E-2</v>
          </cell>
          <cell r="AC154">
            <v>9.6892959300122978</v>
          </cell>
          <cell r="AD154">
            <v>29.014920277594495</v>
          </cell>
          <cell r="AE154">
            <v>0.39353125599999972</v>
          </cell>
          <cell r="AF154">
            <v>8.2582167999994738E-2</v>
          </cell>
          <cell r="AG154">
            <v>9.6969894739555631</v>
          </cell>
          <cell r="AH154">
            <v>29.036680905969053</v>
          </cell>
          <cell r="AI154">
            <v>0.54863618900000022</v>
          </cell>
          <cell r="AJ154">
            <v>0.10755197599998922</v>
          </cell>
          <cell r="AK154">
            <v>9.7064409467001642</v>
          </cell>
          <cell r="AL154">
            <v>29.063413707848678</v>
          </cell>
          <cell r="AM154">
            <v>0.73608516600000096</v>
          </cell>
          <cell r="AN154">
            <v>0.13275873199998856</v>
          </cell>
          <cell r="AO154">
            <v>9.7176024780358237</v>
          </cell>
          <cell r="AP154">
            <v>29.094983285832168</v>
          </cell>
          <cell r="AQ154">
            <v>0.94758530800000029</v>
          </cell>
          <cell r="AR154">
            <v>0.15782533599999482</v>
          </cell>
          <cell r="AS154">
            <v>9.7300190120798611</v>
          </cell>
          <cell r="AT154">
            <v>29.130102547517659</v>
          </cell>
          <cell r="AU154">
            <v>9.6920000000000002</v>
          </cell>
          <cell r="AV154">
            <v>29.721</v>
          </cell>
          <cell r="AW154">
            <v>1.1930902929999996</v>
          </cell>
          <cell r="AX154">
            <v>0.18269315999999947</v>
          </cell>
          <cell r="AY154">
            <v>9.7642099042669255</v>
          </cell>
          <cell r="AZ154">
            <v>29.9252404519039</v>
          </cell>
          <cell r="BA154">
            <v>2.799526551</v>
          </cell>
          <cell r="BB154">
            <v>-0.31543285200001492</v>
          </cell>
          <cell r="BC154">
            <v>9.8223811059827177</v>
          </cell>
          <cell r="BD154">
            <v>30.089773456715928</v>
          </cell>
          <cell r="BE154">
            <v>9.6989999999999998</v>
          </cell>
          <cell r="BF154">
            <v>29.937999999999999</v>
          </cell>
          <cell r="BG154">
            <v>4.6187755766399992</v>
          </cell>
          <cell r="BH154">
            <v>-5.1205080880000082</v>
          </cell>
          <cell r="BI154">
            <v>9.6726658726822823</v>
          </cell>
          <cell r="BJ154">
            <v>29.863515839988047</v>
          </cell>
          <cell r="BK154">
            <v>6.2125003042977003</v>
          </cell>
          <cell r="BL154">
            <v>-17.496688888000001</v>
          </cell>
          <cell r="BM154">
            <v>9.1067336985102703</v>
          </cell>
          <cell r="BN154">
            <v>28.262817927793343</v>
          </cell>
          <cell r="BO154">
            <v>9.6999999999999993</v>
          </cell>
          <cell r="BP154">
            <v>29.954000000000001</v>
          </cell>
          <cell r="BQ154">
            <v>7.4093400701503001</v>
          </cell>
          <cell r="BR154">
            <v>-20.868045688000009</v>
          </cell>
          <cell r="BS154">
            <v>8.9936011535082301</v>
          </cell>
          <cell r="BT154">
            <v>27.95600234169326</v>
          </cell>
        </row>
        <row r="155">
          <cell r="B155" t="str">
            <v>Haverthwaite</v>
          </cell>
          <cell r="C155" t="str">
            <v>HAVERTHWAITE</v>
          </cell>
          <cell r="D155">
            <v>11</v>
          </cell>
          <cell r="E155">
            <v>50</v>
          </cell>
          <cell r="F155">
            <v>20</v>
          </cell>
          <cell r="G155">
            <v>0.22750645689833235</v>
          </cell>
          <cell r="H155">
            <v>0.23962338481527495</v>
          </cell>
          <cell r="I155">
            <v>4.7919999999999998</v>
          </cell>
          <cell r="J155">
            <v>11.374000000000001</v>
          </cell>
          <cell r="K155">
            <v>8.6168309999999915E-3</v>
          </cell>
          <cell r="L155">
            <v>2.9398040000039316E-4</v>
          </cell>
          <cell r="M155">
            <v>4.7924676963054988</v>
          </cell>
          <cell r="N155">
            <v>11.375322844916617</v>
          </cell>
          <cell r="O155">
            <v>2.0815650999999991E-2</v>
          </cell>
          <cell r="P155">
            <v>6.0687639999978948E-4</v>
          </cell>
          <cell r="Q155">
            <v>4.7931243910873738</v>
          </cell>
          <cell r="R155">
            <v>11.377180258250352</v>
          </cell>
          <cell r="S155">
            <v>8.6168309999999915E-3</v>
          </cell>
          <cell r="T155">
            <v>9.4717239999986269E-4</v>
          </cell>
          <cell r="U155">
            <v>4.79250197999432</v>
          </cell>
          <cell r="V155">
            <v>11.375419813832016</v>
          </cell>
          <cell r="W155">
            <v>5.9817591000000003E-2</v>
          </cell>
          <cell r="X155">
            <v>3.3707840399999522E-2</v>
          </cell>
          <cell r="Y155">
            <v>4.7969088120904422</v>
          </cell>
          <cell r="Z155">
            <v>11.38788421726689</v>
          </cell>
          <cell r="AA155">
            <v>9.0919358999999977E-2</v>
          </cell>
          <cell r="AB155">
            <v>6.6492884400000563E-2</v>
          </cell>
          <cell r="AC155">
            <v>4.8002620001000667</v>
          </cell>
          <cell r="AD155">
            <v>11.397368465187684</v>
          </cell>
          <cell r="AE155">
            <v>0.13028666900000002</v>
          </cell>
          <cell r="AF155">
            <v>9.9348332399999517E-2</v>
          </cell>
          <cell r="AG155">
            <v>4.8040527118066949</v>
          </cell>
          <cell r="AH155">
            <v>11.408090217000806</v>
          </cell>
          <cell r="AI155">
            <v>0.179590582</v>
          </cell>
          <cell r="AJ155">
            <v>0.13216491639999939</v>
          </cell>
          <cell r="AK155">
            <v>4.8083629200838711</v>
          </cell>
          <cell r="AL155">
            <v>11.420281327005277</v>
          </cell>
          <cell r="AM155">
            <v>0.23827710000000002</v>
          </cell>
          <cell r="AN155">
            <v>0.1650446844000002</v>
          </cell>
          <cell r="AO155">
            <v>4.8131689037084886</v>
          </cell>
          <cell r="AP155">
            <v>11.433874701450231</v>
          </cell>
          <cell r="AQ155">
            <v>0.30390509099999996</v>
          </cell>
          <cell r="AR155">
            <v>0.19791462440000007</v>
          </cell>
          <cell r="AS155">
            <v>4.8183387043428043</v>
          </cell>
          <cell r="AT155">
            <v>11.448497105793859</v>
          </cell>
          <cell r="AU155">
            <v>4.7969999999999997</v>
          </cell>
          <cell r="AV155">
            <v>11.586</v>
          </cell>
          <cell r="AW155">
            <v>0.37725015499999992</v>
          </cell>
          <cell r="AX155">
            <v>0.23075834839999931</v>
          </cell>
          <cell r="AY155">
            <v>4.8289121702825062</v>
          </cell>
          <cell r="AZ155">
            <v>11.67626124803656</v>
          </cell>
          <cell r="BA155">
            <v>0.84982162700000019</v>
          </cell>
          <cell r="BB155">
            <v>0.39312618440000024</v>
          </cell>
          <cell r="BC155">
            <v>4.8622378412273131</v>
          </cell>
          <cell r="BD155">
            <v>11.770520479687219</v>
          </cell>
          <cell r="BE155">
            <v>4.8449999999999998</v>
          </cell>
          <cell r="BF155">
            <v>11.914999999999999</v>
          </cell>
          <cell r="BG155">
            <v>1.4062195447999999</v>
          </cell>
          <cell r="BH155">
            <v>0.42551158439999925</v>
          </cell>
          <cell r="BI155">
            <v>4.9411409509569664</v>
          </cell>
          <cell r="BJ155">
            <v>12.186927673485577</v>
          </cell>
          <cell r="BK155">
            <v>1.9216942582850001</v>
          </cell>
          <cell r="BL155">
            <v>0.42551158440000014</v>
          </cell>
          <cell r="BM155">
            <v>4.9681963568288765</v>
          </cell>
          <cell r="BN155">
            <v>12.263451917324705</v>
          </cell>
          <cell r="BO155">
            <v>4.8470000000000004</v>
          </cell>
          <cell r="BP155">
            <v>11.948</v>
          </cell>
          <cell r="BQ155">
            <v>2.3323640076640002</v>
          </cell>
          <cell r="BR155">
            <v>0.42551158440000014</v>
          </cell>
          <cell r="BS155">
            <v>4.9917509286790596</v>
          </cell>
          <cell r="BT155">
            <v>12.357417453008052</v>
          </cell>
        </row>
        <row r="156">
          <cell r="B156" t="str">
            <v>Hawk Green</v>
          </cell>
          <cell r="C156" t="str">
            <v>HAWK GREEN</v>
          </cell>
          <cell r="D156">
            <v>11</v>
          </cell>
          <cell r="E156">
            <v>62.5</v>
          </cell>
          <cell r="F156">
            <v>25</v>
          </cell>
          <cell r="G156">
            <v>0.32293911498190381</v>
          </cell>
          <cell r="H156">
            <v>0.27745225075571733</v>
          </cell>
          <cell r="I156">
            <v>6.9349999999999996</v>
          </cell>
          <cell r="J156">
            <v>20.18</v>
          </cell>
          <cell r="K156">
            <v>2.200702099999996E-2</v>
          </cell>
          <cell r="L156">
            <v>2.8807440000000462E-3</v>
          </cell>
          <cell r="M156">
            <v>6.9363062688929338</v>
          </cell>
          <cell r="N156">
            <v>20.183694686368987</v>
          </cell>
          <cell r="O156">
            <v>5.3113619000000001E-2</v>
          </cell>
          <cell r="P156">
            <v>5.5782199999998561E-3</v>
          </cell>
          <cell r="Q156">
            <v>6.9380805226405347</v>
          </cell>
          <cell r="R156">
            <v>20.188713033794883</v>
          </cell>
          <cell r="S156">
            <v>2.200702099999996E-2</v>
          </cell>
          <cell r="T156">
            <v>8.2461039999999208E-3</v>
          </cell>
          <cell r="U156">
            <v>6.9365878772602336</v>
          </cell>
          <cell r="V156">
            <v>20.184491195113615</v>
          </cell>
          <cell r="W156">
            <v>0.15103771700000002</v>
          </cell>
          <cell r="X156">
            <v>5.6519552000000584E-2</v>
          </cell>
          <cell r="Y156">
            <v>6.9458939313754007</v>
          </cell>
          <cell r="Z156">
            <v>20.210812690997308</v>
          </cell>
          <cell r="AA156">
            <v>0.228517678</v>
          </cell>
          <cell r="AB156">
            <v>0.10479069599999979</v>
          </cell>
          <cell r="AC156">
            <v>6.9524941526774588</v>
          </cell>
          <cell r="AD156">
            <v>20.229480935957376</v>
          </cell>
          <cell r="AE156">
            <v>0.32673877700000009</v>
          </cell>
          <cell r="AF156">
            <v>0.15338990400000041</v>
          </cell>
          <cell r="AG156">
            <v>6.960200220292819</v>
          </cell>
          <cell r="AH156">
            <v>20.25127698662579</v>
          </cell>
          <cell r="AI156">
            <v>0.4503287090000001</v>
          </cell>
          <cell r="AJ156">
            <v>0.20157840800000004</v>
          </cell>
          <cell r="AK156">
            <v>6.969216249953325</v>
          </cell>
          <cell r="AL156">
            <v>20.276778169475083</v>
          </cell>
          <cell r="AM156">
            <v>0.597930356</v>
          </cell>
          <cell r="AN156">
            <v>0.2500678199999995</v>
          </cell>
          <cell r="AO156">
            <v>6.9795083613805371</v>
          </cell>
          <cell r="AP156">
            <v>20.305888656606719</v>
          </cell>
          <cell r="AQ156">
            <v>0.76328542099999996</v>
          </cell>
          <cell r="AR156">
            <v>0.29839843599999982</v>
          </cell>
          <cell r="AS156">
            <v>6.9907239509666566</v>
          </cell>
          <cell r="AT156">
            <v>20.337611134412121</v>
          </cell>
          <cell r="AU156">
            <v>6.9409999999999998</v>
          </cell>
          <cell r="AV156">
            <v>20.398</v>
          </cell>
          <cell r="AW156">
            <v>0.95141066699999999</v>
          </cell>
          <cell r="AX156">
            <v>0.34649479200000011</v>
          </cell>
          <cell r="AY156">
            <v>7.0091223696487575</v>
          </cell>
          <cell r="AZ156">
            <v>20.590679158116533</v>
          </cell>
          <cell r="BA156">
            <v>2.1684704869999996</v>
          </cell>
          <cell r="BB156">
            <v>0.57662818800000037</v>
          </cell>
          <cell r="BC156">
            <v>7.0850803144512122</v>
          </cell>
          <cell r="BD156">
            <v>20.80552066953577</v>
          </cell>
          <cell r="BE156">
            <v>6.9039999999999999</v>
          </cell>
          <cell r="BF156">
            <v>20.675000000000001</v>
          </cell>
          <cell r="BG156">
            <v>3.5700628115999997</v>
          </cell>
          <cell r="BH156">
            <v>0.62216731600000008</v>
          </cell>
          <cell r="BI156">
            <v>7.1240350175158831</v>
          </cell>
          <cell r="BJ156">
            <v>21.297353011935929</v>
          </cell>
          <cell r="BK156">
            <v>4.837784918364</v>
          </cell>
          <cell r="BL156">
            <v>0.62216731600000008</v>
          </cell>
          <cell r="BM156">
            <v>7.1905731720247772</v>
          </cell>
          <cell r="BN156">
            <v>21.485551332979437</v>
          </cell>
          <cell r="BO156">
            <v>6.96</v>
          </cell>
          <cell r="BP156">
            <v>20.846</v>
          </cell>
          <cell r="BQ156">
            <v>5.8280640882409989</v>
          </cell>
          <cell r="BR156">
            <v>0.62216731600000363</v>
          </cell>
          <cell r="BS156">
            <v>7.2985493488703561</v>
          </cell>
          <cell r="BT156">
            <v>21.803562161410078</v>
          </cell>
        </row>
        <row r="157">
          <cell r="B157" t="str">
            <v>Haydock</v>
          </cell>
          <cell r="C157" t="str">
            <v>HAYDOCK</v>
          </cell>
          <cell r="D157">
            <v>11</v>
          </cell>
          <cell r="E157">
            <v>62.5</v>
          </cell>
          <cell r="F157">
            <v>25</v>
          </cell>
          <cell r="G157">
            <v>0.69729456015092595</v>
          </cell>
          <cell r="H157">
            <v>0.50189529588368975</v>
          </cell>
          <cell r="I157">
            <v>12.545999999999999</v>
          </cell>
          <cell r="J157">
            <v>43.576999999999998</v>
          </cell>
          <cell r="K157">
            <v>2.3439049999999462E-2</v>
          </cell>
          <cell r="L157">
            <v>2.8991520000118953E-3</v>
          </cell>
          <cell r="M157">
            <v>12.547382397092242</v>
          </cell>
          <cell r="N157">
            <v>43.58091000943287</v>
          </cell>
          <cell r="O157">
            <v>5.6416172999999681E-2</v>
          </cell>
          <cell r="P157">
            <v>5.5872840000148472E-3</v>
          </cell>
          <cell r="Q157">
            <v>12.549254337508149</v>
          </cell>
          <cell r="R157">
            <v>43.586204656481129</v>
          </cell>
          <cell r="S157">
            <v>2.3439049999999462E-2</v>
          </cell>
          <cell r="T157">
            <v>8.2209000000119659E-3</v>
          </cell>
          <cell r="U157">
            <v>12.547661716423185</v>
          </cell>
          <cell r="V157">
            <v>43.581700043804972</v>
          </cell>
          <cell r="W157">
            <v>0.15949793999999962</v>
          </cell>
          <cell r="X157">
            <v>7.3220700000021566E-2</v>
          </cell>
          <cell r="Y157">
            <v>12.558214560859041</v>
          </cell>
          <cell r="Z157">
            <v>43.611547995250575</v>
          </cell>
          <cell r="AA157">
            <v>0.24059879599999956</v>
          </cell>
          <cell r="AB157">
            <v>0.13819452799999965</v>
          </cell>
          <cell r="AC157">
            <v>12.565881493416239</v>
          </cell>
          <cell r="AD157">
            <v>43.633233355258952</v>
          </cell>
          <cell r="AE157">
            <v>0.34314385199999986</v>
          </cell>
          <cell r="AF157">
            <v>0.20346874800000592</v>
          </cell>
          <cell r="AG157">
            <v>12.574689721068403</v>
          </cell>
          <cell r="AH157">
            <v>43.658146785271278</v>
          </cell>
          <cell r="AI157">
            <v>0.4718508309999998</v>
          </cell>
          <cell r="AJ157">
            <v>0.26831429200001367</v>
          </cell>
          <cell r="AK157">
            <v>12.584848593909893</v>
          </cell>
          <cell r="AL157">
            <v>43.686880416772993</v>
          </cell>
          <cell r="AM157">
            <v>0.62524688099999981</v>
          </cell>
          <cell r="AN157">
            <v>0.33343757200000823</v>
          </cell>
          <cell r="AO157">
            <v>12.596317884273406</v>
          </cell>
          <cell r="AP157">
            <v>43.719320468738736</v>
          </cell>
          <cell r="AQ157">
            <v>0.79687953899999941</v>
          </cell>
          <cell r="AR157">
            <v>0.3983918160000286</v>
          </cell>
          <cell r="AS157">
            <v>12.608735476233083</v>
          </cell>
          <cell r="AT157">
            <v>43.754442722661523</v>
          </cell>
          <cell r="AU157">
            <v>12.557</v>
          </cell>
          <cell r="AV157">
            <v>44.006</v>
          </cell>
          <cell r="AW157">
            <v>0.99240511599999959</v>
          </cell>
          <cell r="AX157">
            <v>0.46310720000001027</v>
          </cell>
          <cell r="AY157">
            <v>12.633394584313766</v>
          </cell>
          <cell r="AZ157">
            <v>44.222076514456766</v>
          </cell>
          <cell r="BA157">
            <v>2.2570513419999996</v>
          </cell>
          <cell r="BB157">
            <v>-0.45899929199998724</v>
          </cell>
          <cell r="BC157">
            <v>12.651373257734951</v>
          </cell>
          <cell r="BD157">
            <v>44.272927882028199</v>
          </cell>
          <cell r="BE157">
            <v>12.564</v>
          </cell>
          <cell r="BF157">
            <v>44.267000000000003</v>
          </cell>
          <cell r="BG157">
            <v>3.7170731047999999</v>
          </cell>
          <cell r="BH157">
            <v>-8.3040174119999932</v>
          </cell>
          <cell r="BI157">
            <v>12.323247860861843</v>
          </cell>
          <cell r="BJ157">
            <v>43.586050119320966</v>
          </cell>
          <cell r="BK157">
            <v>5.051572947084999</v>
          </cell>
          <cell r="BL157">
            <v>-42.472475555999992</v>
          </cell>
          <cell r="BM157">
            <v>10.599911982311287</v>
          </cell>
          <cell r="BN157">
            <v>38.711720175380272</v>
          </cell>
          <cell r="BO157">
            <v>12.569000000000001</v>
          </cell>
          <cell r="BP157">
            <v>44.465000000000003</v>
          </cell>
          <cell r="BQ157">
            <v>6.1110294279800002</v>
          </cell>
          <cell r="BR157">
            <v>-48.887443055999988</v>
          </cell>
          <cell r="BS157">
            <v>10.323820552445081</v>
          </cell>
          <cell r="BT157">
            <v>38.114673550613006</v>
          </cell>
        </row>
        <row r="158">
          <cell r="B158" t="str">
            <v>HDA No1 &amp; HDA No2</v>
          </cell>
          <cell r="C158" t="str">
            <v>HDA NO1</v>
          </cell>
          <cell r="D158">
            <v>11</v>
          </cell>
          <cell r="E158">
            <v>33.405000000000001</v>
          </cell>
          <cell r="F158">
            <v>13.1</v>
          </cell>
          <cell r="G158">
            <v>0.9500777448297083</v>
          </cell>
          <cell r="H158">
            <v>0.74769693230191747</v>
          </cell>
          <cell r="I158">
            <v>9.7940000000000005</v>
          </cell>
          <cell r="J158">
            <v>31.734999999999999</v>
          </cell>
          <cell r="K158">
            <v>1.4593695999998602E-2</v>
          </cell>
          <cell r="L158">
            <v>1.2163679999872556E-3</v>
          </cell>
          <cell r="M158">
            <v>9.7948298131551184</v>
          </cell>
          <cell r="N158">
            <v>31.737347066036406</v>
          </cell>
          <cell r="O158">
            <v>3.5362890999998342E-2</v>
          </cell>
          <cell r="P158">
            <v>2.380104000025085E-3</v>
          </cell>
          <cell r="Q158">
            <v>9.7959809934839353</v>
          </cell>
          <cell r="R158">
            <v>31.740603095703907</v>
          </cell>
          <cell r="S158">
            <v>1.4593695999998602E-2</v>
          </cell>
          <cell r="T158">
            <v>3.5514400000096202E-3</v>
          </cell>
          <cell r="U158">
            <v>9.7949523726503713</v>
          </cell>
          <cell r="V158">
            <v>31.737693716637178</v>
          </cell>
          <cell r="W158">
            <v>0.10217972999999958</v>
          </cell>
          <cell r="X158">
            <v>2.9081139999973971E-2</v>
          </cell>
          <cell r="Y158">
            <v>9.8008894089662331</v>
          </cell>
          <cell r="Z158">
            <v>31.754486191193561</v>
          </cell>
          <cell r="AA158">
            <v>0.15574762600000014</v>
          </cell>
          <cell r="AB158">
            <v>5.4626227999975185E-2</v>
          </cell>
          <cell r="AC158">
            <v>9.8050417637488501</v>
          </cell>
          <cell r="AD158">
            <v>31.766230824092286</v>
          </cell>
          <cell r="AE158">
            <v>0.22376572800000005</v>
          </cell>
          <cell r="AF158">
            <v>8.0334296000003746E-2</v>
          </cell>
          <cell r="AG158">
            <v>9.8099611118833625</v>
          </cell>
          <cell r="AH158">
            <v>31.780144841792008</v>
          </cell>
          <cell r="AI158">
            <v>0.30931335600000054</v>
          </cell>
          <cell r="AJ158">
            <v>0.10587131200000499</v>
          </cell>
          <cell r="AK158">
            <v>9.8157915436212004</v>
          </cell>
          <cell r="AL158">
            <v>31.796635793068294</v>
          </cell>
          <cell r="AM158">
            <v>0.4115370609999971</v>
          </cell>
          <cell r="AN158">
            <v>0.13155683200000112</v>
          </cell>
          <cell r="AO158">
            <v>9.8225050368471631</v>
          </cell>
          <cell r="AP158">
            <v>31.815624419410405</v>
          </cell>
          <cell r="AQ158">
            <v>0.52609621899999937</v>
          </cell>
          <cell r="AR158">
            <v>0.15717961199999309</v>
          </cell>
          <cell r="AS158">
            <v>9.829862680450784</v>
          </cell>
          <cell r="AT158">
            <v>31.836434978153097</v>
          </cell>
          <cell r="AU158">
            <v>9.7949999999999999</v>
          </cell>
          <cell r="AV158">
            <v>31.751000000000001</v>
          </cell>
          <cell r="AW158">
            <v>0.65411791000000008</v>
          </cell>
          <cell r="AX158">
            <v>0.18270209200001375</v>
          </cell>
          <cell r="AY158">
            <v>9.8389216594016329</v>
          </cell>
          <cell r="AZ158">
            <v>31.875229212815444</v>
          </cell>
          <cell r="BA158">
            <v>1.4810890229999991</v>
          </cell>
          <cell r="BB158">
            <v>0.30541693199999997</v>
          </cell>
          <cell r="BC158">
            <v>9.8887672449116479</v>
          </cell>
          <cell r="BD158">
            <v>32.016213818920825</v>
          </cell>
          <cell r="BE158">
            <v>9.7919999999999998</v>
          </cell>
          <cell r="BF158">
            <v>31.754000000000001</v>
          </cell>
          <cell r="BG158">
            <v>2.4434018882000004</v>
          </cell>
          <cell r="BH158">
            <v>0.32972865600000034</v>
          </cell>
          <cell r="BI158">
            <v>9.9375516060174398</v>
          </cell>
          <cell r="BJ158">
            <v>32.165682110510097</v>
          </cell>
          <cell r="BK158">
            <v>3.3145377901109967</v>
          </cell>
          <cell r="BL158">
            <v>0.32972865600000034</v>
          </cell>
          <cell r="BM158">
            <v>9.9832743830600812</v>
          </cell>
          <cell r="BN158">
            <v>32.295005653316231</v>
          </cell>
          <cell r="BO158">
            <v>9.827</v>
          </cell>
          <cell r="BP158">
            <v>31.895</v>
          </cell>
          <cell r="BQ158">
            <v>3.9880630014380003</v>
          </cell>
          <cell r="BR158">
            <v>0.32972865600000034</v>
          </cell>
          <cell r="BS158">
            <v>10.053625288702413</v>
          </cell>
          <cell r="BT158">
            <v>32.535993113719343</v>
          </cell>
        </row>
        <row r="159">
          <cell r="B159" t="str">
            <v>HDA No1 &amp; HDA No2</v>
          </cell>
          <cell r="C159" t="str">
            <v>HDA NO2</v>
          </cell>
          <cell r="D159">
            <v>11</v>
          </cell>
          <cell r="E159">
            <v>31.25</v>
          </cell>
          <cell r="F159">
            <v>12.5</v>
          </cell>
          <cell r="G159">
            <v>0.91783510611316499</v>
          </cell>
          <cell r="H159">
            <v>0.77342638505240946</v>
          </cell>
          <cell r="I159">
            <v>9.6669999999999998</v>
          </cell>
          <cell r="J159">
            <v>28.68</v>
          </cell>
          <cell r="K159">
            <v>1.4593695999998602E-2</v>
          </cell>
          <cell r="L159">
            <v>1.2163679999872556E-3</v>
          </cell>
          <cell r="M159">
            <v>9.6678298131551177</v>
          </cell>
          <cell r="N159">
            <v>28.682347066036407</v>
          </cell>
          <cell r="O159">
            <v>3.5362890999998342E-2</v>
          </cell>
          <cell r="P159">
            <v>2.380104000025085E-3</v>
          </cell>
          <cell r="Q159">
            <v>9.6689809934839346</v>
          </cell>
          <cell r="R159">
            <v>28.685603095703907</v>
          </cell>
          <cell r="S159">
            <v>1.4593695999998602E-2</v>
          </cell>
          <cell r="T159">
            <v>3.5514400000096202E-3</v>
          </cell>
          <cell r="U159">
            <v>9.6679523726503707</v>
          </cell>
          <cell r="V159">
            <v>28.682693716637178</v>
          </cell>
          <cell r="W159">
            <v>0.10217972999999958</v>
          </cell>
          <cell r="X159">
            <v>2.9081139999973971E-2</v>
          </cell>
          <cell r="Y159">
            <v>9.6738894089662324</v>
          </cell>
          <cell r="Z159">
            <v>28.699486191193561</v>
          </cell>
          <cell r="AA159">
            <v>0.15574762600000014</v>
          </cell>
          <cell r="AB159">
            <v>5.4626227999975185E-2</v>
          </cell>
          <cell r="AC159">
            <v>9.6780417637488494</v>
          </cell>
          <cell r="AD159">
            <v>28.711230824092286</v>
          </cell>
          <cell r="AE159">
            <v>0.22376572800000005</v>
          </cell>
          <cell r="AF159">
            <v>8.0334296000003746E-2</v>
          </cell>
          <cell r="AG159">
            <v>9.6829611118833618</v>
          </cell>
          <cell r="AH159">
            <v>28.725144841792009</v>
          </cell>
          <cell r="AI159">
            <v>0.30931335600000054</v>
          </cell>
          <cell r="AJ159">
            <v>0.10587131200000499</v>
          </cell>
          <cell r="AK159">
            <v>9.6887915436211998</v>
          </cell>
          <cell r="AL159">
            <v>28.741635793068294</v>
          </cell>
          <cell r="AM159">
            <v>0.4115370609999971</v>
          </cell>
          <cell r="AN159">
            <v>0.13155683200000112</v>
          </cell>
          <cell r="AO159">
            <v>9.6955050368471625</v>
          </cell>
          <cell r="AP159">
            <v>28.760624419410405</v>
          </cell>
          <cell r="AQ159">
            <v>0.52609621899999937</v>
          </cell>
          <cell r="AR159">
            <v>0.15717961199999309</v>
          </cell>
          <cell r="AS159">
            <v>9.7028626804507834</v>
          </cell>
          <cell r="AT159">
            <v>28.781434978153097</v>
          </cell>
          <cell r="AU159">
            <v>9.6669999999999998</v>
          </cell>
          <cell r="AV159">
            <v>28.687999999999999</v>
          </cell>
          <cell r="AW159">
            <v>0.65411791000000008</v>
          </cell>
          <cell r="AX159">
            <v>0.18270209200001375</v>
          </cell>
          <cell r="AY159">
            <v>9.7109216594016328</v>
          </cell>
          <cell r="AZ159">
            <v>28.812229212815442</v>
          </cell>
          <cell r="BA159">
            <v>1.4810890229999991</v>
          </cell>
          <cell r="BB159">
            <v>0.30541693199999997</v>
          </cell>
          <cell r="BC159">
            <v>9.7607672449116478</v>
          </cell>
          <cell r="BD159">
            <v>28.953213818920823</v>
          </cell>
          <cell r="BE159">
            <v>9.6639999999999997</v>
          </cell>
          <cell r="BF159">
            <v>28.675000000000001</v>
          </cell>
          <cell r="BG159">
            <v>2.4434018882000004</v>
          </cell>
          <cell r="BH159">
            <v>0.32972865600000034</v>
          </cell>
          <cell r="BI159">
            <v>9.8095516060174397</v>
          </cell>
          <cell r="BJ159">
            <v>29.0866821105101</v>
          </cell>
          <cell r="BK159">
            <v>3.3145377901109967</v>
          </cell>
          <cell r="BL159">
            <v>0.32972865600000034</v>
          </cell>
          <cell r="BM159">
            <v>9.8552743830600811</v>
          </cell>
          <cell r="BN159">
            <v>29.21600565331623</v>
          </cell>
          <cell r="BO159">
            <v>9.6989999999999998</v>
          </cell>
          <cell r="BP159">
            <v>28.79</v>
          </cell>
          <cell r="BQ159">
            <v>3.9880630014380003</v>
          </cell>
          <cell r="BR159">
            <v>0.32972865600000034</v>
          </cell>
          <cell r="BS159">
            <v>9.9256252887024132</v>
          </cell>
          <cell r="BT159">
            <v>29.430993113719342</v>
          </cell>
        </row>
        <row r="160">
          <cell r="B160" t="str">
            <v>Heady Hill</v>
          </cell>
          <cell r="C160" t="str">
            <v>HEADY HILL</v>
          </cell>
          <cell r="D160">
            <v>6.6</v>
          </cell>
          <cell r="E160">
            <v>50</v>
          </cell>
          <cell r="F160">
            <v>20</v>
          </cell>
          <cell r="G160">
            <v>0.74626778309628472</v>
          </cell>
          <cell r="H160">
            <v>0.65162759002832071</v>
          </cell>
          <cell r="I160">
            <v>13.031000000000001</v>
          </cell>
          <cell r="J160">
            <v>37.308999999999997</v>
          </cell>
          <cell r="K160">
            <v>1.5717391000000025E-2</v>
          </cell>
          <cell r="L160">
            <v>2.0220719999999304E-3</v>
          </cell>
          <cell r="M160">
            <v>13.032551800566415</v>
          </cell>
          <cell r="N160">
            <v>37.313389154814239</v>
          </cell>
          <cell r="O160">
            <v>3.8005563999999992E-2</v>
          </cell>
          <cell r="P160">
            <v>20.003892088000001</v>
          </cell>
          <cell r="Q160">
            <v>14.784211364311082</v>
          </cell>
          <cell r="R160">
            <v>42.267830578230729</v>
          </cell>
          <cell r="S160">
            <v>1.5717391000000025E-2</v>
          </cell>
          <cell r="T160">
            <v>20.005721772000001</v>
          </cell>
          <cell r="U160">
            <v>14.782421710654814</v>
          </cell>
          <cell r="V160">
            <v>42.262768673285443</v>
          </cell>
          <cell r="W160">
            <v>0.10782656900000009</v>
          </cell>
          <cell r="X160">
            <v>20.041416412</v>
          </cell>
          <cell r="Y160">
            <v>14.793601645310233</v>
          </cell>
          <cell r="Z160">
            <v>42.294390303717719</v>
          </cell>
          <cell r="AA160">
            <v>0.16303664800000006</v>
          </cell>
          <cell r="AB160">
            <v>20.077092836000002</v>
          </cell>
          <cell r="AC160">
            <v>14.801552152427316</v>
          </cell>
          <cell r="AD160">
            <v>42.316877733703166</v>
          </cell>
          <cell r="AE160">
            <v>0.23327269600000011</v>
          </cell>
          <cell r="AF160">
            <v>20.112976992</v>
          </cell>
          <cell r="AG160">
            <v>14.810835262782749</v>
          </cell>
          <cell r="AH160">
            <v>42.343134334834488</v>
          </cell>
          <cell r="AI160">
            <v>0.32211855</v>
          </cell>
          <cell r="AJ160">
            <v>20.148567488000001</v>
          </cell>
          <cell r="AK160">
            <v>14.821720620384184</v>
          </cell>
          <cell r="AL160">
            <v>42.373922775536947</v>
          </cell>
          <cell r="AM160">
            <v>0.42861253999999993</v>
          </cell>
          <cell r="AN160">
            <v>20.184349792000003</v>
          </cell>
          <cell r="AO160">
            <v>14.834166568359974</v>
          </cell>
          <cell r="AP160">
            <v>42.409125232384852</v>
          </cell>
          <cell r="AQ160">
            <v>0.54816943500000004</v>
          </cell>
          <cell r="AR160">
            <v>20.220015048</v>
          </cell>
          <cell r="AS160">
            <v>14.847744985127253</v>
          </cell>
          <cell r="AT160">
            <v>42.447530794680532</v>
          </cell>
          <cell r="AU160">
            <v>13.04</v>
          </cell>
          <cell r="AV160">
            <v>37.656999999999996</v>
          </cell>
          <cell r="AW160">
            <v>0.68626007200000017</v>
          </cell>
          <cell r="AX160">
            <v>20.255515824</v>
          </cell>
          <cell r="AY160">
            <v>14.871930295585518</v>
          </cell>
          <cell r="AZ160">
            <v>42.838481338678378</v>
          </cell>
          <cell r="BA160">
            <v>1.585342298</v>
          </cell>
          <cell r="BB160">
            <v>19.952288068000001</v>
          </cell>
          <cell r="BC160">
            <v>14.924054043866175</v>
          </cell>
          <cell r="BD160">
            <v>42.985909562158838</v>
          </cell>
          <cell r="BE160">
            <v>12.948</v>
          </cell>
          <cell r="BF160">
            <v>37.344000000000001</v>
          </cell>
          <cell r="BG160">
            <v>2.6098989699599997</v>
          </cell>
          <cell r="BH160">
            <v>16.120124911999998</v>
          </cell>
          <cell r="BI160">
            <v>14.586452171239049</v>
          </cell>
          <cell r="BJ160">
            <v>41.978242563731818</v>
          </cell>
          <cell r="BK160">
            <v>3.5297290446109999</v>
          </cell>
          <cell r="BL160">
            <v>7.2661249119999951</v>
          </cell>
          <cell r="BM160">
            <v>13.892392301209281</v>
          </cell>
          <cell r="BN160">
            <v>40.015144801141801</v>
          </cell>
          <cell r="BO160">
            <v>12.957000000000001</v>
          </cell>
          <cell r="BP160">
            <v>37.658000000000001</v>
          </cell>
          <cell r="BQ160">
            <v>4.2473339993822998</v>
          </cell>
          <cell r="BR160">
            <v>4.6141249119999959</v>
          </cell>
          <cell r="BS160">
            <v>13.732176619378695</v>
          </cell>
          <cell r="BT160">
            <v>39.850530576719748</v>
          </cell>
        </row>
        <row r="161">
          <cell r="B161" t="str">
            <v>Heap Bridge</v>
          </cell>
          <cell r="C161" t="str">
            <v>HEAP BRIDGE</v>
          </cell>
          <cell r="D161">
            <v>6.6</v>
          </cell>
          <cell r="E161">
            <v>54.75</v>
          </cell>
          <cell r="F161">
            <v>21.9</v>
          </cell>
          <cell r="G161">
            <v>0.76806747233164818</v>
          </cell>
          <cell r="H161">
            <v>0.597104975268964</v>
          </cell>
          <cell r="I161">
            <v>13.076000000000001</v>
          </cell>
          <cell r="J161">
            <v>42.05</v>
          </cell>
          <cell r="K161">
            <v>5.6184820000000357E-3</v>
          </cell>
          <cell r="L161">
            <v>1.2285319999989497E-3</v>
          </cell>
          <cell r="M161">
            <v>13.07659895839031</v>
          </cell>
          <cell r="N161">
            <v>42.05169411015774</v>
          </cell>
          <cell r="O161">
            <v>1.3458662999999982E-2</v>
          </cell>
          <cell r="P161">
            <v>2.3392639999926246E-3</v>
          </cell>
          <cell r="Q161">
            <v>13.077381960213044</v>
          </cell>
          <cell r="R161">
            <v>42.053908773751886</v>
          </cell>
          <cell r="S161">
            <v>5.6184820000000357E-3</v>
          </cell>
          <cell r="T161">
            <v>3.4074279999956048E-3</v>
          </cell>
          <cell r="U161">
            <v>13.076789562358815</v>
          </cell>
          <cell r="V161">
            <v>42.052233219592345</v>
          </cell>
          <cell r="W161">
            <v>3.7503028700000107E-2</v>
          </cell>
          <cell r="X161">
            <v>2.4523412000000633E-2</v>
          </cell>
          <cell r="Y161">
            <v>13.081425906399247</v>
          </cell>
          <cell r="Z161">
            <v>42.065346780835959</v>
          </cell>
          <cell r="AA161">
            <v>5.6167649000000042E-2</v>
          </cell>
          <cell r="AB161">
            <v>4.5616620000004104E-2</v>
          </cell>
          <cell r="AC161">
            <v>13.084903814410064</v>
          </cell>
          <cell r="AD161">
            <v>42.075183790191126</v>
          </cell>
          <cell r="AE161">
            <v>7.9681632000000002E-2</v>
          </cell>
          <cell r="AF161">
            <v>6.6813435999996784E-2</v>
          </cell>
          <cell r="AG161">
            <v>13.08881499499163</v>
          </cell>
          <cell r="AH161">
            <v>42.086246279437809</v>
          </cell>
          <cell r="AI161">
            <v>0.10914380000000001</v>
          </cell>
          <cell r="AJ161">
            <v>8.7841267999998252E-2</v>
          </cell>
          <cell r="AK161">
            <v>13.093231724550931</v>
          </cell>
          <cell r="AL161">
            <v>42.098738677126001</v>
          </cell>
          <cell r="AM161">
            <v>0.14420306000000005</v>
          </cell>
          <cell r="AN161">
            <v>0.10896472400000334</v>
          </cell>
          <cell r="AO161">
            <v>13.098146437612508</v>
          </cell>
          <cell r="AP161">
            <v>42.112639584859707</v>
          </cell>
          <cell r="AQ161">
            <v>0.18338705900000007</v>
          </cell>
          <cell r="AR161">
            <v>0.13001696800000673</v>
          </cell>
          <cell r="AS161">
            <v>13.103415742326298</v>
          </cell>
          <cell r="AT161">
            <v>42.127543429240752</v>
          </cell>
          <cell r="AU161">
            <v>13.048999999999999</v>
          </cell>
          <cell r="AV161">
            <v>41.99</v>
          </cell>
          <cell r="AW161">
            <v>0.228526754</v>
          </cell>
          <cell r="AX161">
            <v>0.15097533200000157</v>
          </cell>
          <cell r="AY161">
            <v>13.082197822956079</v>
          </cell>
          <cell r="AZ161">
            <v>42.083897622931502</v>
          </cell>
          <cell r="BA161">
            <v>0.52123893500000007</v>
          </cell>
          <cell r="BB161">
            <v>-0.174524856000005</v>
          </cell>
          <cell r="BC161">
            <v>13.079329616188254</v>
          </cell>
          <cell r="BD161">
            <v>42.075785109110001</v>
          </cell>
          <cell r="BE161">
            <v>13.081</v>
          </cell>
          <cell r="BF161">
            <v>42.399000000000001</v>
          </cell>
          <cell r="BG161">
            <v>0.85657912283100013</v>
          </cell>
          <cell r="BH161">
            <v>-3.6338767480000058</v>
          </cell>
          <cell r="BI161">
            <v>12.83804946492257</v>
          </cell>
          <cell r="BJ161">
            <v>41.711832116615398</v>
          </cell>
          <cell r="BK161">
            <v>1.1645895221565001</v>
          </cell>
          <cell r="BL161">
            <v>-11.602476748000001</v>
          </cell>
          <cell r="BM161">
            <v>12.167921666725499</v>
          </cell>
          <cell r="BN161">
            <v>39.816424475148359</v>
          </cell>
          <cell r="BO161">
            <v>13.089</v>
          </cell>
          <cell r="BP161">
            <v>42.728000000000002</v>
          </cell>
          <cell r="BQ161">
            <v>1.4132558613244997</v>
          </cell>
          <cell r="BR161">
            <v>-13.989276748000002</v>
          </cell>
          <cell r="BS161">
            <v>11.988883478142961</v>
          </cell>
          <cell r="BT161">
            <v>39.616400589198115</v>
          </cell>
        </row>
        <row r="162">
          <cell r="B162" t="str">
            <v>Heasandford</v>
          </cell>
          <cell r="C162" t="str">
            <v>HEASANDFORD</v>
          </cell>
          <cell r="D162">
            <v>6.6</v>
          </cell>
          <cell r="E162">
            <v>33.405000000000001</v>
          </cell>
          <cell r="F162">
            <v>13.1</v>
          </cell>
          <cell r="G162">
            <v>1.3217477908891564</v>
          </cell>
          <cell r="H162">
            <v>1.1135650219425559</v>
          </cell>
          <cell r="I162">
            <v>14.587</v>
          </cell>
          <cell r="J162">
            <v>44.151000000000003</v>
          </cell>
          <cell r="K162">
            <v>5.4783559999999898E-3</v>
          </cell>
          <cell r="L162">
            <v>2.5441519999969131E-3</v>
          </cell>
          <cell r="M162">
            <v>14.587701787447481</v>
          </cell>
          <cell r="N162">
            <v>44.152984954652268</v>
          </cell>
          <cell r="O162">
            <v>1.3154342999999985E-2</v>
          </cell>
          <cell r="P162">
            <v>4.7841679999933717E-3</v>
          </cell>
          <cell r="Q162">
            <v>14.588569212750713</v>
          </cell>
          <cell r="R162">
            <v>44.155438403908619</v>
          </cell>
          <cell r="S162">
            <v>5.4783559999999898E-3</v>
          </cell>
          <cell r="T162">
            <v>6.8921479999914936E-3</v>
          </cell>
          <cell r="U162">
            <v>14.588082138456729</v>
          </cell>
          <cell r="V162">
            <v>44.154060749763744</v>
          </cell>
          <cell r="W162">
            <v>3.6886329999999995E-2</v>
          </cell>
          <cell r="X162">
            <v>2.229340400000801E-2</v>
          </cell>
          <cell r="Y162">
            <v>14.592176884144768</v>
          </cell>
          <cell r="Z162">
            <v>44.16564243953674</v>
          </cell>
          <cell r="AA162">
            <v>5.5421002999999996E-2</v>
          </cell>
          <cell r="AB162">
            <v>3.761764400000267E-2</v>
          </cell>
          <cell r="AC162">
            <v>14.595138770892499</v>
          </cell>
          <cell r="AD162">
            <v>44.174019920354439</v>
          </cell>
          <cell r="AE162">
            <v>7.882095899999994E-2</v>
          </cell>
          <cell r="AF162">
            <v>5.3099027999992998E-2</v>
          </cell>
          <cell r="AG162">
            <v>14.598540006061505</v>
          </cell>
          <cell r="AH162">
            <v>44.183640066164102</v>
          </cell>
          <cell r="AI162">
            <v>0.10818745499999996</v>
          </cell>
          <cell r="AJ162">
            <v>6.8250579999993732E-2</v>
          </cell>
          <cell r="AK162">
            <v>14.602434325303415</v>
          </cell>
          <cell r="AL162">
            <v>44.194654864340336</v>
          </cell>
          <cell r="AM162">
            <v>0.14318149099999997</v>
          </cell>
          <cell r="AN162">
            <v>8.3547368000004951E-2</v>
          </cell>
          <cell r="AO162">
            <v>14.606833631481319</v>
          </cell>
          <cell r="AP162">
            <v>44.207097981263985</v>
          </cell>
          <cell r="AQ162">
            <v>0.18232692999999997</v>
          </cell>
          <cell r="AR162">
            <v>9.8696343999971958E-2</v>
          </cell>
          <cell r="AS162">
            <v>14.611583161044308</v>
          </cell>
          <cell r="AT162">
            <v>44.220531679509726</v>
          </cell>
          <cell r="AU162">
            <v>14.589</v>
          </cell>
          <cell r="AV162">
            <v>44.197000000000003</v>
          </cell>
          <cell r="AW162">
            <v>0.227227176</v>
          </cell>
          <cell r="AX162">
            <v>0.11366531199999486</v>
          </cell>
          <cell r="AY162">
            <v>14.6188203590472</v>
          </cell>
          <cell r="AZ162">
            <v>44.28134471239877</v>
          </cell>
          <cell r="BA162">
            <v>0.51795413700000004</v>
          </cell>
          <cell r="BB162">
            <v>-1.4939607320000086</v>
          </cell>
          <cell r="BC162">
            <v>14.503621565097863</v>
          </cell>
          <cell r="BD162">
            <v>43.955513318854422</v>
          </cell>
          <cell r="BE162">
            <v>14.590999999999999</v>
          </cell>
          <cell r="BF162">
            <v>44.268999999999998</v>
          </cell>
          <cell r="BG162">
            <v>0.85095778472999994</v>
          </cell>
          <cell r="BH162">
            <v>-7.5186259720000077</v>
          </cell>
          <cell r="BI162">
            <v>14.007730299577659</v>
          </cell>
          <cell r="BJ162">
            <v>42.619264158282867</v>
          </cell>
          <cell r="BK162">
            <v>1.1539053048551</v>
          </cell>
          <cell r="BL162">
            <v>-77.347216372000005</v>
          </cell>
          <cell r="BM162">
            <v>7.9258138401416645</v>
          </cell>
          <cell r="BN162">
            <v>25.417006673973788</v>
          </cell>
          <cell r="BO162">
            <v>14.592000000000001</v>
          </cell>
          <cell r="BP162">
            <v>44.280999999999999</v>
          </cell>
          <cell r="BQ162">
            <v>1.3943906006868001</v>
          </cell>
          <cell r="BR162">
            <v>-84.01680677200001</v>
          </cell>
          <cell r="BS162">
            <v>7.3644129973325798</v>
          </cell>
          <cell r="BT162">
            <v>23.838296875192452</v>
          </cell>
        </row>
        <row r="163">
          <cell r="B163" t="str">
            <v>Heaton Moor</v>
          </cell>
          <cell r="C163" t="str">
            <v>HEATON MOOR</v>
          </cell>
          <cell r="D163">
            <v>6.6</v>
          </cell>
          <cell r="E163">
            <v>62.5</v>
          </cell>
          <cell r="F163">
            <v>25</v>
          </cell>
          <cell r="G163">
            <v>0.68116544290450043</v>
          </cell>
          <cell r="H163">
            <v>0.59611087691053</v>
          </cell>
          <cell r="I163">
            <v>14.9</v>
          </cell>
          <cell r="J163">
            <v>42.564999999999998</v>
          </cell>
          <cell r="K163">
            <v>2.8185308999999936E-2</v>
          </cell>
          <cell r="L163">
            <v>3.5020239999985492E-3</v>
          </cell>
          <cell r="M163">
            <v>14.90277192276325</v>
          </cell>
          <cell r="N163">
            <v>42.572840181531276</v>
          </cell>
          <cell r="O163">
            <v>6.8041548999999923E-2</v>
          </cell>
          <cell r="P163">
            <v>6.6916079999987943E-3</v>
          </cell>
          <cell r="Q163">
            <v>14.906537455804749</v>
          </cell>
          <cell r="R163">
            <v>42.583490717324977</v>
          </cell>
          <cell r="S163">
            <v>2.8185308999999936E-2</v>
          </cell>
          <cell r="T163">
            <v>9.7753439999985758E-3</v>
          </cell>
          <cell r="U163">
            <v>14.903320695943661</v>
          </cell>
          <cell r="V163">
            <v>42.574392346480082</v>
          </cell>
          <cell r="W163">
            <v>0.19217603999999988</v>
          </cell>
          <cell r="X163">
            <v>6.3856079999998983E-2</v>
          </cell>
          <cell r="Y163">
            <v>14.922397002030786</v>
          </cell>
          <cell r="Z163">
            <v>42.62834828805687</v>
          </cell>
          <cell r="AA163">
            <v>0.28992980599999996</v>
          </cell>
          <cell r="AB163">
            <v>0.11788033999999925</v>
          </cell>
          <cell r="AC163">
            <v>14.935674135995662</v>
          </cell>
          <cell r="AD163">
            <v>42.665901693902008</v>
          </cell>
          <cell r="AE163">
            <v>0.41413408900000004</v>
          </cell>
          <cell r="AF163">
            <v>0.1722108399999982</v>
          </cell>
          <cell r="AG163">
            <v>14.95129187918123</v>
          </cell>
          <cell r="AH163">
            <v>42.710075342355395</v>
          </cell>
          <cell r="AI163">
            <v>0.57112980199999996</v>
          </cell>
          <cell r="AJ163">
            <v>0.22605500399999823</v>
          </cell>
          <cell r="AK163">
            <v>14.969735585202724</v>
          </cell>
          <cell r="AL163">
            <v>42.762242020747429</v>
          </cell>
          <cell r="AM163">
            <v>0.75918849899999996</v>
          </cell>
          <cell r="AN163">
            <v>0.28018173199999818</v>
          </cell>
          <cell r="AO163">
            <v>14.990921315553869</v>
          </cell>
          <cell r="AP163">
            <v>42.822164315130166</v>
          </cell>
          <cell r="AQ163">
            <v>0.97022492700000007</v>
          </cell>
          <cell r="AR163">
            <v>0.33410890799999748</v>
          </cell>
          <cell r="AS163">
            <v>15.014099619810665</v>
          </cell>
          <cell r="AT163">
            <v>42.887722459595707</v>
          </cell>
          <cell r="AU163">
            <v>14.912000000000001</v>
          </cell>
          <cell r="AV163">
            <v>42.912999999999997</v>
          </cell>
          <cell r="AW163">
            <v>1.2143099749999997</v>
          </cell>
          <cell r="AX163">
            <v>0.3877681519999987</v>
          </cell>
          <cell r="AY163">
            <v>15.052145490588828</v>
          </cell>
          <cell r="AZ163">
            <v>43.309391306992296</v>
          </cell>
          <cell r="BA163">
            <v>2.8003733659999996</v>
          </cell>
          <cell r="BB163">
            <v>0.64521533999999914</v>
          </cell>
          <cell r="BC163">
            <v>15.213410843473612</v>
          </cell>
          <cell r="BD163">
            <v>43.765518605373387</v>
          </cell>
          <cell r="BE163">
            <v>14.930999999999999</v>
          </cell>
          <cell r="BF163">
            <v>43.518000000000001</v>
          </cell>
          <cell r="BG163">
            <v>4.6007756209199995</v>
          </cell>
          <cell r="BH163">
            <v>0.69619739599999608</v>
          </cell>
          <cell r="BI163">
            <v>15.394364969274081</v>
          </cell>
          <cell r="BJ163">
            <v>44.828594047751999</v>
          </cell>
          <cell r="BK163">
            <v>6.2072106958150997</v>
          </cell>
          <cell r="BL163">
            <v>0.69619739599999608</v>
          </cell>
          <cell r="BM163">
            <v>15.534891593959891</v>
          </cell>
          <cell r="BN163">
            <v>45.226063364762375</v>
          </cell>
          <cell r="BO163">
            <v>14.956</v>
          </cell>
          <cell r="BP163">
            <v>43.923999999999999</v>
          </cell>
          <cell r="BQ163">
            <v>7.4513718102731001</v>
          </cell>
          <cell r="BR163">
            <v>0.69619739599999964</v>
          </cell>
          <cell r="BS163">
            <v>15.66872746583074</v>
          </cell>
          <cell r="BT163">
            <v>45.939897696907281</v>
          </cell>
        </row>
        <row r="164">
          <cell r="B164" t="str">
            <v>Heaton Norris</v>
          </cell>
          <cell r="C164" t="str">
            <v>HEATON NORRIS</v>
          </cell>
          <cell r="D164">
            <v>6.6</v>
          </cell>
          <cell r="E164">
            <v>54.75</v>
          </cell>
          <cell r="F164">
            <v>21.9</v>
          </cell>
          <cell r="G164">
            <v>0.85459834116701772</v>
          </cell>
          <cell r="H164">
            <v>0.68614458937493039</v>
          </cell>
          <cell r="I164">
            <v>15.023999999999999</v>
          </cell>
          <cell r="J164">
            <v>46.781999999999996</v>
          </cell>
          <cell r="K164">
            <v>2.5520143000000051E-2</v>
          </cell>
          <cell r="L164">
            <v>3.8189759999989192E-3</v>
          </cell>
          <cell r="M164">
            <v>15.026566507310974</v>
          </cell>
          <cell r="N164">
            <v>46.78925917889422</v>
          </cell>
          <cell r="O164">
            <v>6.1509298999999906E-2</v>
          </cell>
          <cell r="P164">
            <v>18.007279003999997</v>
          </cell>
          <cell r="Q164">
            <v>16.604609059192033</v>
          </cell>
          <cell r="R164">
            <v>51.252637536638296</v>
          </cell>
          <cell r="S164">
            <v>2.5520143000000051E-2</v>
          </cell>
          <cell r="T164">
            <v>18.010612023999997</v>
          </cell>
          <cell r="U164">
            <v>16.601752388145016</v>
          </cell>
          <cell r="V164">
            <v>51.244557650762445</v>
          </cell>
          <cell r="W164">
            <v>0.17321463199999987</v>
          </cell>
          <cell r="X164">
            <v>18.061302652000002</v>
          </cell>
          <cell r="Y164">
            <v>16.619106585221253</v>
          </cell>
          <cell r="Z164">
            <v>51.29364273250107</v>
          </cell>
          <cell r="AA164">
            <v>0.26091500599999984</v>
          </cell>
          <cell r="AB164">
            <v>18.111925943999999</v>
          </cell>
          <cell r="AC164">
            <v>16.631206767918286</v>
          </cell>
          <cell r="AD164">
            <v>51.327867217455733</v>
          </cell>
          <cell r="AE164">
            <v>0.37216334900000003</v>
          </cell>
          <cell r="AF164">
            <v>18.162872791999995</v>
          </cell>
          <cell r="AG164">
            <v>16.645395167491785</v>
          </cell>
          <cell r="AH164">
            <v>51.367998071666158</v>
          </cell>
          <cell r="AI164">
            <v>0.51255737099999998</v>
          </cell>
          <cell r="AJ164">
            <v>18.213297292</v>
          </cell>
          <cell r="AK164">
            <v>16.662087459164979</v>
          </cell>
          <cell r="AL164">
            <v>51.415211002208792</v>
          </cell>
          <cell r="AM164">
            <v>0.68052792200000001</v>
          </cell>
          <cell r="AN164">
            <v>18.264020156000001</v>
          </cell>
          <cell r="AO164">
            <v>16.681218171592288</v>
          </cell>
          <cell r="AP164">
            <v>51.469320828153911</v>
          </cell>
          <cell r="AQ164">
            <v>0.86888246999999996</v>
          </cell>
          <cell r="AR164">
            <v>18.314524704</v>
          </cell>
          <cell r="AS164">
            <v>16.70211292361865</v>
          </cell>
          <cell r="AT164">
            <v>51.528420111550119</v>
          </cell>
          <cell r="AU164">
            <v>15.038</v>
          </cell>
          <cell r="AV164">
            <v>47.216999999999999</v>
          </cell>
          <cell r="AW164">
            <v>1.086598819</v>
          </cell>
          <cell r="AX164">
            <v>18.364740028</v>
          </cell>
          <cell r="AY164">
            <v>16.73955086657789</v>
          </cell>
          <cell r="AZ164">
            <v>52.029712625164294</v>
          </cell>
          <cell r="BA164">
            <v>2.5003436270000003</v>
          </cell>
          <cell r="BB164">
            <v>18.177612779999997</v>
          </cell>
          <cell r="BC164">
            <v>16.846852075435272</v>
          </cell>
          <cell r="BD164">
            <v>52.333206274814565</v>
          </cell>
          <cell r="BE164">
            <v>15.048999999999999</v>
          </cell>
          <cell r="BF164">
            <v>47.636000000000003</v>
          </cell>
          <cell r="BG164">
            <v>4.1065689236800003</v>
          </cell>
          <cell r="BH164">
            <v>14.734132808</v>
          </cell>
          <cell r="BI164">
            <v>16.697133972198014</v>
          </cell>
          <cell r="BJ164">
            <v>52.297626832180555</v>
          </cell>
          <cell r="BK164">
            <v>5.5452851536877006</v>
          </cell>
          <cell r="BL164">
            <v>5.5333810839999966</v>
          </cell>
          <cell r="BM164">
            <v>16.018131959786515</v>
          </cell>
          <cell r="BN164">
            <v>50.377119122518621</v>
          </cell>
          <cell r="BO164">
            <v>15.071</v>
          </cell>
          <cell r="BP164">
            <v>48.017000000000003</v>
          </cell>
          <cell r="BQ164">
            <v>6.6662586881554997</v>
          </cell>
          <cell r="BR164">
            <v>-0.15066554799999388</v>
          </cell>
          <cell r="BS164">
            <v>15.640966583848313</v>
          </cell>
          <cell r="BT164">
            <v>49.629108945955494</v>
          </cell>
        </row>
        <row r="165">
          <cell r="B165" t="str">
            <v>Helwith Bridge</v>
          </cell>
          <cell r="C165" t="str">
            <v>HELWITH BRIDGE</v>
          </cell>
          <cell r="D165">
            <v>11</v>
          </cell>
          <cell r="E165">
            <v>50</v>
          </cell>
          <cell r="F165">
            <v>20</v>
          </cell>
          <cell r="G165">
            <v>0.10521335940304452</v>
          </cell>
          <cell r="H165">
            <v>0.11226180815560674</v>
          </cell>
          <cell r="I165">
            <v>2.2450000000000001</v>
          </cell>
          <cell r="J165">
            <v>5.26</v>
          </cell>
          <cell r="K165">
            <v>4.4029579999999846E-3</v>
          </cell>
          <cell r="L165">
            <v>9.6553599999937845E-5</v>
          </cell>
          <cell r="M165">
            <v>2.2452361631121347</v>
          </cell>
          <cell r="N165">
            <v>5.2606679701522259</v>
          </cell>
          <cell r="O165">
            <v>1.0642787999999986E-2</v>
          </cell>
          <cell r="P165">
            <v>1.9861040000002106E-4</v>
          </cell>
          <cell r="Q165">
            <v>2.2455690258440577</v>
          </cell>
          <cell r="R165">
            <v>5.2616094481320133</v>
          </cell>
          <cell r="S165">
            <v>4.4029579999999846E-3</v>
          </cell>
          <cell r="T165">
            <v>3.0912040000008467E-4</v>
          </cell>
          <cell r="U165">
            <v>2.2452473199756984</v>
          </cell>
          <cell r="V165">
            <v>5.2606995265277572</v>
          </cell>
          <cell r="W165">
            <v>3.0587844999999975E-2</v>
          </cell>
          <cell r="X165">
            <v>1.2223647200000021E-2</v>
          </cell>
          <cell r="Y165">
            <v>2.2472470205950983</v>
          </cell>
          <cell r="Z165">
            <v>5.2663555340010388</v>
          </cell>
          <cell r="AA165">
            <v>4.6499409999999991E-2</v>
          </cell>
          <cell r="AB165">
            <v>2.4145779199999939E-2</v>
          </cell>
          <cell r="AC165">
            <v>2.2487079108183248</v>
          </cell>
          <cell r="AD165">
            <v>5.2704875555346895</v>
          </cell>
          <cell r="AE165">
            <v>6.6657779E-2</v>
          </cell>
          <cell r="AF165">
            <v>3.6090415200000003E-2</v>
          </cell>
          <cell r="AG165">
            <v>2.2503928815981928</v>
          </cell>
          <cell r="AH165">
            <v>5.2752533725928723</v>
          </cell>
          <cell r="AI165">
            <v>9.193978199999997E-2</v>
          </cell>
          <cell r="AJ165">
            <v>4.8022311200000112E-2</v>
          </cell>
          <cell r="AK165">
            <v>2.2523461047441242</v>
          </cell>
          <cell r="AL165">
            <v>5.2807779219195066</v>
          </cell>
          <cell r="AM165">
            <v>0.12206731100000001</v>
          </cell>
          <cell r="AN165">
            <v>5.9974403199999915E-2</v>
          </cell>
          <cell r="AO165">
            <v>2.2545547120633738</v>
          </cell>
          <cell r="AP165">
            <v>5.2870248067691854</v>
          </cell>
          <cell r="AQ165">
            <v>0.15577980899999999</v>
          </cell>
          <cell r="AR165">
            <v>7.1923183200000129E-2</v>
          </cell>
          <cell r="AS165">
            <v>2.2569513076219958</v>
          </cell>
          <cell r="AT165">
            <v>5.2938034026542384</v>
          </cell>
          <cell r="AU165">
            <v>2.2480000000000002</v>
          </cell>
          <cell r="AV165">
            <v>5.391</v>
          </cell>
          <cell r="AW165">
            <v>0.19350210200000001</v>
          </cell>
          <cell r="AX165">
            <v>8.3863419199999956E-2</v>
          </cell>
          <cell r="AY165">
            <v>2.2625579143935219</v>
          </cell>
          <cell r="AZ165">
            <v>5.4321759999503705</v>
          </cell>
          <cell r="BA165">
            <v>0.43639959599999995</v>
          </cell>
          <cell r="BB165">
            <v>0.1429696912000008</v>
          </cell>
          <cell r="BC165">
            <v>2.2784090012659206</v>
          </cell>
          <cell r="BD165">
            <v>5.4770096440169702</v>
          </cell>
          <cell r="BE165">
            <v>2.2509999999999999</v>
          </cell>
          <cell r="BF165">
            <v>5.54</v>
          </cell>
          <cell r="BG165">
            <v>0.72073512203000001</v>
          </cell>
          <cell r="BH165">
            <v>0.1547626912000003</v>
          </cell>
          <cell r="BI165">
            <v>2.2969517180130246</v>
          </cell>
          <cell r="BJ165">
            <v>5.6699710856567265</v>
          </cell>
          <cell r="BK165">
            <v>0.98114953488299994</v>
          </cell>
          <cell r="BL165">
            <v>0.15476269120000075</v>
          </cell>
          <cell r="BM165">
            <v>2.3106199299549823</v>
          </cell>
          <cell r="BN165">
            <v>5.7086306270601401</v>
          </cell>
          <cell r="BO165">
            <v>2.2189999999999999</v>
          </cell>
          <cell r="BP165">
            <v>5.48</v>
          </cell>
          <cell r="BQ165">
            <v>1.1855726795479999</v>
          </cell>
          <cell r="BR165">
            <v>0.15476269119999986</v>
          </cell>
          <cell r="BS165">
            <v>2.2893493624641574</v>
          </cell>
          <cell r="BT165">
            <v>5.6789780450022258</v>
          </cell>
        </row>
        <row r="166">
          <cell r="B166" t="str">
            <v>Hensingham</v>
          </cell>
          <cell r="C166" t="str">
            <v>HENSINGHAM</v>
          </cell>
          <cell r="D166">
            <v>11</v>
          </cell>
          <cell r="E166">
            <v>33.405000000000001</v>
          </cell>
          <cell r="F166">
            <v>13.1</v>
          </cell>
          <cell r="G166">
            <v>0.69429912837599783</v>
          </cell>
          <cell r="H166">
            <v>0.62176203939194197</v>
          </cell>
          <cell r="I166">
            <v>8.1440000000000001</v>
          </cell>
          <cell r="J166">
            <v>23.19</v>
          </cell>
          <cell r="K166">
            <v>1.9221390999999977E-2</v>
          </cell>
          <cell r="L166">
            <v>1.4071199999996509E-3</v>
          </cell>
          <cell r="M166">
            <v>8.1450827160344392</v>
          </cell>
          <cell r="N166">
            <v>23.193062383400207</v>
          </cell>
          <cell r="O166">
            <v>4.6787342999999981E-2</v>
          </cell>
          <cell r="P166">
            <v>2.7429880000013895E-3</v>
          </cell>
          <cell r="Q166">
            <v>8.1465996681759911</v>
          </cell>
          <cell r="R166">
            <v>23.197352971984316</v>
          </cell>
          <cell r="S166">
            <v>1.9221390999999977E-2</v>
          </cell>
          <cell r="T166">
            <v>4.0746279999979151E-3</v>
          </cell>
          <cell r="U166">
            <v>8.1452227238946087</v>
          </cell>
          <cell r="V166">
            <v>23.193458385429587</v>
          </cell>
          <cell r="W166">
            <v>0.13647620499999991</v>
          </cell>
          <cell r="X166">
            <v>3.8288292000000723E-2</v>
          </cell>
          <cell r="Y166">
            <v>8.1531727572170674</v>
          </cell>
          <cell r="Z166">
            <v>23.215944475321464</v>
          </cell>
          <cell r="AA166">
            <v>0.20900093700000011</v>
          </cell>
          <cell r="AB166">
            <v>7.250387200000219E-2</v>
          </cell>
          <cell r="AC166">
            <v>8.1587751706594851</v>
          </cell>
          <cell r="AD166">
            <v>23.23179049346604</v>
          </cell>
          <cell r="AE166">
            <v>0.30144552600000007</v>
          </cell>
          <cell r="AF166">
            <v>0.10689232800000426</v>
          </cell>
          <cell r="AG166">
            <v>8.1654321790842932</v>
          </cell>
          <cell r="AH166">
            <v>23.250619356664433</v>
          </cell>
          <cell r="AI166">
            <v>0.41812441400000011</v>
          </cell>
          <cell r="AJ166">
            <v>0.14106244399999923</v>
          </cell>
          <cell r="AK166">
            <v>8.1733496984539631</v>
          </cell>
          <cell r="AL166">
            <v>23.273013483210313</v>
          </cell>
          <cell r="AM166">
            <v>0.55792760899999994</v>
          </cell>
          <cell r="AN166">
            <v>0.17539224000000075</v>
          </cell>
          <cell r="AO166">
            <v>8.1824893102020226</v>
          </cell>
          <cell r="AP166">
            <v>23.298864208988171</v>
          </cell>
          <cell r="AQ166">
            <v>0.71486506300000008</v>
          </cell>
          <cell r="AR166">
            <v>0.20964072399999978</v>
          </cell>
          <cell r="AS166">
            <v>8.1925239695447107</v>
          </cell>
          <cell r="AT166">
            <v>23.327246511660618</v>
          </cell>
          <cell r="AU166">
            <v>8.1489999999999991</v>
          </cell>
          <cell r="AV166">
            <v>23.398</v>
          </cell>
          <cell r="AW166">
            <v>0.89033018100000005</v>
          </cell>
          <cell r="AX166">
            <v>0.24376669600000156</v>
          </cell>
          <cell r="AY166">
            <v>8.2085246488384591</v>
          </cell>
          <cell r="AZ166">
            <v>23.566361131365692</v>
          </cell>
          <cell r="BA166">
            <v>2.0269297509999999</v>
          </cell>
          <cell r="BB166">
            <v>0.12264167199999321</v>
          </cell>
          <cell r="BC166">
            <v>8.2618232399737597</v>
          </cell>
          <cell r="BD166">
            <v>23.717112312243536</v>
          </cell>
          <cell r="BE166">
            <v>8.0980000000000008</v>
          </cell>
          <cell r="BF166">
            <v>23.632999999999999</v>
          </cell>
          <cell r="BG166">
            <v>3.3499950822000004</v>
          </cell>
          <cell r="BH166">
            <v>-0.87737519600000091</v>
          </cell>
          <cell r="BI166">
            <v>8.2277788869910182</v>
          </cell>
          <cell r="BJ166">
            <v>24.000070124184763</v>
          </cell>
          <cell r="BK166">
            <v>4.5433965847769997</v>
          </cell>
          <cell r="BL166">
            <v>-12.858358452000001</v>
          </cell>
          <cell r="BM166">
            <v>7.6615776843324852</v>
          </cell>
          <cell r="BN166">
            <v>22.398611284521454</v>
          </cell>
          <cell r="BO166">
            <v>8.0990000000000002</v>
          </cell>
          <cell r="BP166">
            <v>23.649000000000001</v>
          </cell>
          <cell r="BQ166">
            <v>5.4599903876609996</v>
          </cell>
          <cell r="BR166">
            <v>-14.107225452000002</v>
          </cell>
          <cell r="BS166">
            <v>7.6451378643507191</v>
          </cell>
          <cell r="BT166">
            <v>22.365284024634338</v>
          </cell>
        </row>
        <row r="167">
          <cell r="B167" t="str">
            <v>Heyrod</v>
          </cell>
          <cell r="C167" t="str">
            <v>HEYROD</v>
          </cell>
          <cell r="D167">
            <v>6.6</v>
          </cell>
          <cell r="E167">
            <v>54.75</v>
          </cell>
          <cell r="F167">
            <v>21.9</v>
          </cell>
          <cell r="G167">
            <v>0.85100758580096603</v>
          </cell>
          <cell r="H167">
            <v>0.72382237903179203</v>
          </cell>
          <cell r="I167">
            <v>15.849</v>
          </cell>
          <cell r="J167">
            <v>46.585000000000001</v>
          </cell>
          <cell r="K167">
            <v>2.8721501000000149E-2</v>
          </cell>
          <cell r="L167">
            <v>2.2591119999990639E-3</v>
          </cell>
          <cell r="M167">
            <v>15.851710100796245</v>
          </cell>
          <cell r="N167">
            <v>46.59266532260289</v>
          </cell>
          <cell r="O167">
            <v>7.0024802000000275E-2</v>
          </cell>
          <cell r="P167">
            <v>4.3578240000003987E-3</v>
          </cell>
          <cell r="Q167">
            <v>15.855506792294566</v>
          </cell>
          <cell r="R167">
            <v>46.603403987821039</v>
          </cell>
          <cell r="S167">
            <v>2.8721501000000149E-2</v>
          </cell>
          <cell r="T167">
            <v>6.4186880000001167E-3</v>
          </cell>
          <cell r="U167">
            <v>15.85207396933008</v>
          </cell>
          <cell r="V167">
            <v>46.593694498233837</v>
          </cell>
          <cell r="W167">
            <v>0.20142660999999995</v>
          </cell>
          <cell r="X167">
            <v>5.7957364000000844E-2</v>
          </cell>
          <cell r="Y167">
            <v>15.871690213213997</v>
          </cell>
          <cell r="Z167">
            <v>46.649177614520745</v>
          </cell>
          <cell r="AA167">
            <v>0.30678771900000013</v>
          </cell>
          <cell r="AB167">
            <v>0.109480883999999</v>
          </cell>
          <cell r="AC167">
            <v>15.885414059090492</v>
          </cell>
          <cell r="AD167">
            <v>46.687994512453656</v>
          </cell>
          <cell r="AE167">
            <v>0.441922331</v>
          </cell>
          <cell r="AF167">
            <v>0.1612433599999985</v>
          </cell>
          <cell r="AG167">
            <v>15.901763314252243</v>
          </cell>
          <cell r="AH167">
            <v>46.734237189222547</v>
          </cell>
          <cell r="AI167">
            <v>0.61427276799999997</v>
          </cell>
          <cell r="AJ167">
            <v>0.21267868399999923</v>
          </cell>
          <cell r="AK167">
            <v>15.921339491427114</v>
          </cell>
          <cell r="AL167">
            <v>46.789606979742793</v>
          </cell>
          <cell r="AM167">
            <v>0.82209952900000016</v>
          </cell>
          <cell r="AN167">
            <v>0.26433429599999858</v>
          </cell>
          <cell r="AO167">
            <v>15.944038312321283</v>
          </cell>
          <cell r="AP167">
            <v>46.853808940459615</v>
          </cell>
          <cell r="AQ167">
            <v>1.0562731890000001</v>
          </cell>
          <cell r="AR167">
            <v>0.31586114399999854</v>
          </cell>
          <cell r="AS167">
            <v>15.969030625230587</v>
          </cell>
          <cell r="AT167">
            <v>46.924497876202437</v>
          </cell>
          <cell r="AU167">
            <v>15.85</v>
          </cell>
          <cell r="AV167">
            <v>46.606999999999999</v>
          </cell>
          <cell r="AW167">
            <v>1.3284217839999997</v>
          </cell>
          <cell r="AX167">
            <v>0.36720478000000156</v>
          </cell>
          <cell r="AY167">
            <v>15.998328856540981</v>
          </cell>
          <cell r="AZ167">
            <v>47.026537361223099</v>
          </cell>
          <cell r="BA167">
            <v>3.1088030779999998</v>
          </cell>
          <cell r="BB167">
            <v>0.61622513200000206</v>
          </cell>
          <cell r="BC167">
            <v>16.1758554605731</v>
          </cell>
          <cell r="BD167">
            <v>47.528658423431615</v>
          </cell>
          <cell r="BE167">
            <v>15.87</v>
          </cell>
          <cell r="BF167">
            <v>47.311999999999998</v>
          </cell>
          <cell r="BG167">
            <v>5.1276011690699992</v>
          </cell>
          <cell r="BH167">
            <v>0.66566502799999583</v>
          </cell>
          <cell r="BI167">
            <v>16.376779363388714</v>
          </cell>
          <cell r="BJ167">
            <v>48.745388497670248</v>
          </cell>
          <cell r="BK167">
            <v>6.9128834707261007</v>
          </cell>
          <cell r="BL167">
            <v>0.66566502799999938</v>
          </cell>
          <cell r="BM167">
            <v>16.53295106300093</v>
          </cell>
          <cell r="BN167">
            <v>49.18710876897115</v>
          </cell>
          <cell r="BO167">
            <v>15.879</v>
          </cell>
          <cell r="BP167">
            <v>47.658000000000001</v>
          </cell>
          <cell r="BQ167">
            <v>8.2758800846966984</v>
          </cell>
          <cell r="BR167">
            <v>0.66566502800000293</v>
          </cell>
          <cell r="BS167">
            <v>16.661182345119187</v>
          </cell>
          <cell r="BT167">
            <v>49.870345761432688</v>
          </cell>
        </row>
        <row r="168">
          <cell r="B168" t="str">
            <v>Heyside</v>
          </cell>
          <cell r="C168" t="str">
            <v>HEYSIDE</v>
          </cell>
          <cell r="D168">
            <v>6.6</v>
          </cell>
          <cell r="E168">
            <v>54.75</v>
          </cell>
          <cell r="F168">
            <v>21.9</v>
          </cell>
          <cell r="G168">
            <v>0.75398091186524629</v>
          </cell>
          <cell r="H168">
            <v>0.65676810503718885</v>
          </cell>
          <cell r="I168">
            <v>14.382</v>
          </cell>
          <cell r="J168">
            <v>41.277000000000001</v>
          </cell>
          <cell r="K168">
            <v>1.2015480000000078E-2</v>
          </cell>
          <cell r="L168">
            <v>1.9481440000008732E-3</v>
          </cell>
          <cell r="M168">
            <v>14.383221500314434</v>
          </cell>
          <cell r="N168">
            <v>41.280454924622234</v>
          </cell>
          <cell r="O168">
            <v>6.0288591459999994</v>
          </cell>
          <cell r="P168">
            <v>3.7427399999998556E-3</v>
          </cell>
          <cell r="Q168">
            <v>14.909715806484234</v>
          </cell>
          <cell r="R168">
            <v>42.769605701217323</v>
          </cell>
          <cell r="S168">
            <v>1.2015480000000078E-2</v>
          </cell>
          <cell r="T168">
            <v>5.4936200000001989E-3</v>
          </cell>
          <cell r="U168">
            <v>14.38353164903004</v>
          </cell>
          <cell r="V168">
            <v>41.281332157662156</v>
          </cell>
          <cell r="W168">
            <v>6.0808473209999994</v>
          </cell>
          <cell r="X168">
            <v>3.4118664000000187E-2</v>
          </cell>
          <cell r="Y168">
            <v>14.91692079659472</v>
          </cell>
          <cell r="Z168">
            <v>42.789984490679345</v>
          </cell>
          <cell r="AA168">
            <v>6.1214276869999997</v>
          </cell>
          <cell r="AB168">
            <v>6.272318800000054E-2</v>
          </cell>
          <cell r="AC168">
            <v>14.922972904907652</v>
          </cell>
          <cell r="AD168">
            <v>42.807102437993549</v>
          </cell>
          <cell r="AE168">
            <v>6.1726969140000003</v>
          </cell>
          <cell r="AF168">
            <v>9.1520956000000098E-2</v>
          </cell>
          <cell r="AG168">
            <v>14.929976950531358</v>
          </cell>
          <cell r="AH168">
            <v>42.8269128706186</v>
          </cell>
          <cell r="AI168">
            <v>6.2371170309999995</v>
          </cell>
          <cell r="AJ168">
            <v>0.1200398319999989</v>
          </cell>
          <cell r="AK168">
            <v>14.938107003959654</v>
          </cell>
          <cell r="AL168">
            <v>42.849908134260829</v>
          </cell>
          <cell r="AM168">
            <v>6.3139467900000001</v>
          </cell>
          <cell r="AN168">
            <v>0.14873698400000013</v>
          </cell>
          <cell r="AO168">
            <v>14.947338214637321</v>
          </cell>
          <cell r="AP168">
            <v>42.876017940935789</v>
          </cell>
          <cell r="AQ168">
            <v>6.3999328810000007</v>
          </cell>
          <cell r="AR168">
            <v>0.17732201199999942</v>
          </cell>
          <cell r="AS168">
            <v>14.957360588333687</v>
          </cell>
          <cell r="AT168">
            <v>42.904365494552927</v>
          </cell>
          <cell r="AU168">
            <v>14.391</v>
          </cell>
          <cell r="AV168">
            <v>41.616999999999997</v>
          </cell>
          <cell r="AW168">
            <v>6.4989110800000001</v>
          </cell>
          <cell r="AX168">
            <v>0.20575109600000108</v>
          </cell>
          <cell r="AY168">
            <v>14.977505835172591</v>
          </cell>
          <cell r="AZ168">
            <v>43.27588901302407</v>
          </cell>
          <cell r="BA168">
            <v>7.1404874109999996</v>
          </cell>
          <cell r="BB168">
            <v>0.34151201199999992</v>
          </cell>
          <cell r="BC168">
            <v>15.045505209234193</v>
          </cell>
          <cell r="BD168">
            <v>43.468220287085671</v>
          </cell>
          <cell r="BE168">
            <v>14.401999999999999</v>
          </cell>
          <cell r="BF168">
            <v>42.01</v>
          </cell>
          <cell r="BG168">
            <v>7.8729101520000002</v>
          </cell>
          <cell r="BH168">
            <v>0.3683637680000027</v>
          </cell>
          <cell r="BI168">
            <v>15.122924502451127</v>
          </cell>
          <cell r="BJ168">
            <v>44.04908241762692</v>
          </cell>
          <cell r="BK168">
            <v>8.5368667925352995</v>
          </cell>
          <cell r="BL168">
            <v>0.36836376800000092</v>
          </cell>
          <cell r="BM168">
            <v>15.181005645654658</v>
          </cell>
          <cell r="BN168">
            <v>44.213360698500054</v>
          </cell>
          <cell r="BO168">
            <v>14.412000000000001</v>
          </cell>
          <cell r="BP168">
            <v>42.377000000000002</v>
          </cell>
          <cell r="BQ168">
            <v>9.0625607124965022</v>
          </cell>
          <cell r="BR168">
            <v>0.36836376800000092</v>
          </cell>
          <cell r="BS168">
            <v>15.236991937503287</v>
          </cell>
          <cell r="BT168">
            <v>44.710429573731211</v>
          </cell>
        </row>
        <row r="169">
          <cell r="B169" t="str">
            <v>Heywood</v>
          </cell>
          <cell r="C169" t="str">
            <v>HEYWOOD</v>
          </cell>
          <cell r="D169">
            <v>6.6</v>
          </cell>
          <cell r="E169">
            <v>50</v>
          </cell>
          <cell r="F169">
            <v>20</v>
          </cell>
          <cell r="G169">
            <v>0.93263239032384826</v>
          </cell>
          <cell r="H169">
            <v>0.76759933995016616</v>
          </cell>
          <cell r="I169">
            <v>15.35</v>
          </cell>
          <cell r="J169">
            <v>46.625999999999998</v>
          </cell>
          <cell r="K169">
            <v>1.9033931000000059E-2</v>
          </cell>
          <cell r="L169">
            <v>3.678231999999948E-3</v>
          </cell>
          <cell r="M169">
            <v>15.351986799003322</v>
          </cell>
          <cell r="N169">
            <v>46.631619516192416</v>
          </cell>
          <cell r="O169">
            <v>4.576409799999992E-2</v>
          </cell>
          <cell r="P169">
            <v>16.006982992000005</v>
          </cell>
          <cell r="Q169">
            <v>16.754251189946135</v>
          </cell>
          <cell r="R169">
            <v>50.59782215560076</v>
          </cell>
          <cell r="S169">
            <v>1.9033931000000059E-2</v>
          </cell>
          <cell r="T169">
            <v>16.010144671999999</v>
          </cell>
          <cell r="U169">
            <v>16.752189482019794</v>
          </cell>
          <cell r="V169">
            <v>50.59199076497859</v>
          </cell>
          <cell r="W169">
            <v>0.12844475199999994</v>
          </cell>
          <cell r="X169">
            <v>16.068446132000002</v>
          </cell>
          <cell r="Y169">
            <v>16.76686050180491</v>
          </cell>
          <cell r="Z169">
            <v>50.633486675286498</v>
          </cell>
          <cell r="AA169">
            <v>0.19311016800000014</v>
          </cell>
          <cell r="AB169">
            <v>16.126668155999997</v>
          </cell>
          <cell r="AC169">
            <v>16.777610364920669</v>
          </cell>
          <cell r="AD169">
            <v>50.663891879710427</v>
          </cell>
          <cell r="AE169">
            <v>0.27490078100000004</v>
          </cell>
          <cell r="AF169">
            <v>16.185178348000004</v>
          </cell>
          <cell r="AG169">
            <v>16.789883502425862</v>
          </cell>
          <cell r="AH169">
            <v>50.698605554735856</v>
          </cell>
          <cell r="AI169">
            <v>0.37777691199999996</v>
          </cell>
          <cell r="AJ169">
            <v>16.243189143999999</v>
          </cell>
          <cell r="AK169">
            <v>16.803957458579276</v>
          </cell>
          <cell r="AL169">
            <v>50.738412714072666</v>
          </cell>
          <cell r="AM169">
            <v>0.50055496699999991</v>
          </cell>
          <cell r="AN169">
            <v>16.301466088000002</v>
          </cell>
          <cell r="AO169">
            <v>16.819795663490002</v>
          </cell>
          <cell r="AP169">
            <v>50.783209922449444</v>
          </cell>
          <cell r="AQ169">
            <v>0.63802776000000005</v>
          </cell>
          <cell r="AR169">
            <v>16.359529987999998</v>
          </cell>
          <cell r="AS169">
            <v>16.83690068808697</v>
          </cell>
          <cell r="AT169">
            <v>50.831590237988962</v>
          </cell>
          <cell r="AU169">
            <v>15.36</v>
          </cell>
          <cell r="AV169">
            <v>46.984000000000002</v>
          </cell>
          <cell r="AW169">
            <v>0.7965742429999999</v>
          </cell>
          <cell r="AX169">
            <v>16.417318283999997</v>
          </cell>
          <cell r="AY169">
            <v>16.865825073373443</v>
          </cell>
          <cell r="AZ169">
            <v>51.243116482652376</v>
          </cell>
          <cell r="BA169">
            <v>1.8263871790000001</v>
          </cell>
          <cell r="BB169">
            <v>16.316370003999996</v>
          </cell>
          <cell r="BC169">
            <v>16.947079658098041</v>
          </cell>
          <cell r="BD169">
            <v>51.472939154097411</v>
          </cell>
          <cell r="BE169">
            <v>15.379</v>
          </cell>
          <cell r="BF169">
            <v>47.688000000000002</v>
          </cell>
          <cell r="BG169">
            <v>3.00411358704</v>
          </cell>
          <cell r="BH169">
            <v>13.271851072000006</v>
          </cell>
          <cell r="BI169">
            <v>16.802777663214783</v>
          </cell>
          <cell r="BJ169">
            <v>51.715051362244452</v>
          </cell>
          <cell r="BK169">
            <v>4.0766919898275003</v>
          </cell>
          <cell r="BL169">
            <v>5.4478678120000001</v>
          </cell>
          <cell r="BM169">
            <v>16.212182903863301</v>
          </cell>
          <cell r="BN169">
            <v>50.044597125161765</v>
          </cell>
          <cell r="BO169">
            <v>15.388</v>
          </cell>
          <cell r="BP169">
            <v>48.040999999999997</v>
          </cell>
          <cell r="BQ169">
            <v>4.9317005211560998</v>
          </cell>
          <cell r="BR169">
            <v>1.3439266280000033</v>
          </cell>
          <cell r="BS169">
            <v>15.936975003621061</v>
          </cell>
          <cell r="BT169">
            <v>49.59373579104944</v>
          </cell>
        </row>
        <row r="170">
          <cell r="B170" t="str">
            <v>Higher Mill</v>
          </cell>
          <cell r="C170" t="str">
            <v>HIGHER MILL</v>
          </cell>
          <cell r="D170">
            <v>6.6</v>
          </cell>
          <cell r="E170">
            <v>54.75</v>
          </cell>
          <cell r="F170">
            <v>21.9</v>
          </cell>
          <cell r="G170">
            <v>0.68785461406425807</v>
          </cell>
          <cell r="H170">
            <v>0.60346313295402676</v>
          </cell>
          <cell r="I170">
            <v>13.212999999999999</v>
          </cell>
          <cell r="J170">
            <v>37.652000000000001</v>
          </cell>
          <cell r="K170">
            <v>3.0122927999999938E-2</v>
          </cell>
          <cell r="L170">
            <v>2.3724880000006721E-3</v>
          </cell>
          <cell r="M170">
            <v>13.215842611693185</v>
          </cell>
          <cell r="N170">
            <v>37.660040120018131</v>
          </cell>
          <cell r="O170">
            <v>7.2631198000000063E-2</v>
          </cell>
          <cell r="P170">
            <v>4.5920320000014669E-3</v>
          </cell>
          <cell r="Q170">
            <v>13.219755280701241</v>
          </cell>
          <cell r="R170">
            <v>37.671106819170667</v>
          </cell>
          <cell r="S170">
            <v>3.0122927999999938E-2</v>
          </cell>
          <cell r="T170">
            <v>6.7815160000010977E-3</v>
          </cell>
          <cell r="U170">
            <v>13.216228301617832</v>
          </cell>
          <cell r="V170">
            <v>37.661131015862743</v>
          </cell>
          <cell r="W170">
            <v>0.20466067199999993</v>
          </cell>
          <cell r="X170">
            <v>6.7623308000000826E-2</v>
          </cell>
          <cell r="Y170">
            <v>13.236818671083185</v>
          </cell>
          <cell r="Z170">
            <v>37.719369375367087</v>
          </cell>
          <cell r="AA170">
            <v>0.30838645100000006</v>
          </cell>
          <cell r="AB170">
            <v>0.12845376799999908</v>
          </cell>
          <cell r="AC170">
            <v>13.251213608792803</v>
          </cell>
          <cell r="AD170">
            <v>37.760084407644008</v>
          </cell>
          <cell r="AE170">
            <v>0.44001935900000011</v>
          </cell>
          <cell r="AF170">
            <v>0.18954339600000125</v>
          </cell>
          <cell r="AG170">
            <v>13.268072458495608</v>
          </cell>
          <cell r="AH170">
            <v>37.807768435435435</v>
          </cell>
          <cell r="AI170">
            <v>0.60621180600000013</v>
          </cell>
          <cell r="AJ170">
            <v>0.25028221200000011</v>
          </cell>
          <cell r="AK170">
            <v>13.287923795735091</v>
          </cell>
          <cell r="AL170">
            <v>37.863916496146075</v>
          </cell>
          <cell r="AM170">
            <v>0.80511135</v>
          </cell>
          <cell r="AN170">
            <v>0.31126016800000222</v>
          </cell>
          <cell r="AO170">
            <v>13.310657181277715</v>
          </cell>
          <cell r="AP170">
            <v>37.92821622045215</v>
          </cell>
          <cell r="AQ170">
            <v>1.0281920909999998</v>
          </cell>
          <cell r="AR170">
            <v>0.37210343200000118</v>
          </cell>
          <cell r="AS170">
            <v>13.335494090477132</v>
          </cell>
          <cell r="AT170">
            <v>37.998465608126637</v>
          </cell>
          <cell r="AU170">
            <v>13.223000000000001</v>
          </cell>
          <cell r="AV170">
            <v>38.006</v>
          </cell>
          <cell r="AW170">
            <v>1.2861703430000002</v>
          </cell>
          <cell r="AX170">
            <v>0.43275166000000276</v>
          </cell>
          <cell r="AY170">
            <v>13.373366678961823</v>
          </cell>
          <cell r="AZ170">
            <v>38.431301193433619</v>
          </cell>
          <cell r="BA170">
            <v>2.9619224890000004</v>
          </cell>
          <cell r="BB170">
            <v>0.72772457200000318</v>
          </cell>
          <cell r="BC170">
            <v>13.545760412709557</v>
          </cell>
          <cell r="BD170">
            <v>38.918904306101979</v>
          </cell>
          <cell r="BE170">
            <v>13.241</v>
          </cell>
          <cell r="BF170">
            <v>38.718000000000004</v>
          </cell>
          <cell r="BG170">
            <v>4.8654372982300007</v>
          </cell>
          <cell r="BH170">
            <v>0.78518140000000614</v>
          </cell>
          <cell r="BI170">
            <v>13.735300943410762</v>
          </cell>
          <cell r="BJ170">
            <v>40.116094196130632</v>
          </cell>
          <cell r="BK170">
            <v>6.5692819260279993</v>
          </cell>
          <cell r="BL170">
            <v>0.66175305200000167</v>
          </cell>
          <cell r="BM170">
            <v>13.873551513800615</v>
          </cell>
          <cell r="BN170">
            <v>40.507125859432932</v>
          </cell>
          <cell r="BO170">
            <v>13.25</v>
          </cell>
          <cell r="BP170">
            <v>39.055</v>
          </cell>
          <cell r="BQ170">
            <v>7.895522509809501</v>
          </cell>
          <cell r="BR170">
            <v>0.33145793200000639</v>
          </cell>
          <cell r="BS170">
            <v>13.969674147378258</v>
          </cell>
          <cell r="BT170">
            <v>41.090545879423253</v>
          </cell>
        </row>
        <row r="171">
          <cell r="B171" t="str">
            <v>Higher Walton</v>
          </cell>
          <cell r="C171" t="str">
            <v>HIGHER WALTON</v>
          </cell>
          <cell r="D171">
            <v>11</v>
          </cell>
          <cell r="E171">
            <v>33.405000000000001</v>
          </cell>
          <cell r="F171">
            <v>13.1</v>
          </cell>
          <cell r="G171">
            <v>0.87939880172982088</v>
          </cell>
          <cell r="H171">
            <v>0.68917349058175337</v>
          </cell>
          <cell r="I171">
            <v>9.0269999999999992</v>
          </cell>
          <cell r="J171">
            <v>29.373000000000001</v>
          </cell>
          <cell r="K171">
            <v>2.1078230999999947E-2</v>
          </cell>
          <cell r="L171">
            <v>1.2652120000069544E-3</v>
          </cell>
          <cell r="M171">
            <v>9.0281727266209693</v>
          </cell>
          <cell r="N171">
            <v>29.376316971784668</v>
          </cell>
          <cell r="O171">
            <v>5.0605361999999987E-2</v>
          </cell>
          <cell r="P171">
            <v>2.5086240000078419E-3</v>
          </cell>
          <cell r="Q171">
            <v>9.029787761283167</v>
          </cell>
          <cell r="R171">
            <v>29.380884979630629</v>
          </cell>
          <cell r="S171">
            <v>2.1078230999999947E-2</v>
          </cell>
          <cell r="T171">
            <v>3.7846000000101299E-3</v>
          </cell>
          <cell r="U171">
            <v>9.0283049601973335</v>
          </cell>
          <cell r="V171">
            <v>29.376690984818854</v>
          </cell>
          <cell r="W171">
            <v>0.14172632600000001</v>
          </cell>
          <cell r="X171">
            <v>5.0490168000010271E-2</v>
          </cell>
          <cell r="Y171">
            <v>9.0370887495048713</v>
          </cell>
          <cell r="Z171">
            <v>29.40153529275435</v>
          </cell>
          <cell r="AA171">
            <v>0.21282027100000012</v>
          </cell>
          <cell r="AB171">
            <v>9.7229388000013017E-2</v>
          </cell>
          <cell r="AC171">
            <v>9.0432733867350734</v>
          </cell>
          <cell r="AD171">
            <v>29.419028088452968</v>
          </cell>
          <cell r="AE171">
            <v>0.302586884</v>
          </cell>
          <cell r="AF171">
            <v>0.144169404000003</v>
          </cell>
          <cell r="AG171">
            <v>9.0504486239217226</v>
          </cell>
          <cell r="AH171">
            <v>29.439322723938176</v>
          </cell>
          <cell r="AI171">
            <v>0.41527704199999993</v>
          </cell>
          <cell r="AJ171">
            <v>0.19092398000000088</v>
          </cell>
          <cell r="AK171">
            <v>9.0588173021122476</v>
          </cell>
          <cell r="AL171">
            <v>29.462992920330528</v>
          </cell>
          <cell r="AM171">
            <v>0.54957229500000004</v>
          </cell>
          <cell r="AN171">
            <v>0.23786147600001328</v>
          </cell>
          <cell r="AO171">
            <v>9.0683295545141682</v>
          </cell>
          <cell r="AP171">
            <v>29.489897633041554</v>
          </cell>
          <cell r="AQ171">
            <v>0.69980860499999975</v>
          </cell>
          <cell r="AR171">
            <v>0.28473542800000828</v>
          </cell>
          <cell r="AS171">
            <v>9.0786751602255986</v>
          </cell>
          <cell r="AT171">
            <v>29.519159424857691</v>
          </cell>
          <cell r="AU171">
            <v>9.0370000000000008</v>
          </cell>
          <cell r="AV171">
            <v>29.792000000000002</v>
          </cell>
          <cell r="AW171">
            <v>0.87244525699999997</v>
          </cell>
          <cell r="AX171">
            <v>0.33149866000001538</v>
          </cell>
          <cell r="AY171">
            <v>9.100190667688107</v>
          </cell>
          <cell r="AZ171">
            <v>29.970730198519863</v>
          </cell>
          <cell r="BA171">
            <v>1.9892824070000001</v>
          </cell>
          <cell r="BB171">
            <v>0.55963825199999917</v>
          </cell>
          <cell r="BC171">
            <v>9.1707836389651511</v>
          </cell>
          <cell r="BD171">
            <v>30.170397273296281</v>
          </cell>
          <cell r="BE171">
            <v>8.9789999999999992</v>
          </cell>
          <cell r="BF171">
            <v>29.856999999999999</v>
          </cell>
          <cell r="BG171">
            <v>3.2660493960400006</v>
          </cell>
          <cell r="BH171">
            <v>0.57730257200001489</v>
          </cell>
          <cell r="BI171">
            <v>9.1807236630307614</v>
          </cell>
          <cell r="BJ171">
            <v>30.427560680219365</v>
          </cell>
          <cell r="BK171">
            <v>4.4235725991270005</v>
          </cell>
          <cell r="BL171">
            <v>-2.4071479679999861</v>
          </cell>
          <cell r="BM171">
            <v>9.0848348457801613</v>
          </cell>
          <cell r="BN171">
            <v>30.156346148547936</v>
          </cell>
          <cell r="BO171">
            <v>8.99</v>
          </cell>
          <cell r="BP171">
            <v>30.265000000000001</v>
          </cell>
          <cell r="BQ171">
            <v>5.3387709319120003</v>
          </cell>
          <cell r="BR171">
            <v>-10.393558495999986</v>
          </cell>
          <cell r="BS171">
            <v>8.7246924581070395</v>
          </cell>
          <cell r="BT171">
            <v>29.514596952110214</v>
          </cell>
        </row>
        <row r="172">
          <cell r="B172" t="str">
            <v>Hill Top T11 &amp; T12</v>
          </cell>
          <cell r="C172" t="str">
            <v>HILL TOP T11 &amp; T12</v>
          </cell>
          <cell r="D172">
            <v>11</v>
          </cell>
          <cell r="E172">
            <v>33.405000000000001</v>
          </cell>
          <cell r="F172">
            <v>13.1</v>
          </cell>
          <cell r="G172">
            <v>0.90201378514482766</v>
          </cell>
          <cell r="H172">
            <v>0.7569989789229884</v>
          </cell>
          <cell r="I172">
            <v>9.9149999999999991</v>
          </cell>
          <cell r="J172">
            <v>30.126999999999999</v>
          </cell>
          <cell r="K172">
            <v>2.8499512999999865E-2</v>
          </cell>
          <cell r="L172">
            <v>3.6349880000017265E-3</v>
          </cell>
          <cell r="M172">
            <v>9.9166866238911471</v>
          </cell>
          <cell r="N172">
            <v>30.131770492762968</v>
          </cell>
          <cell r="O172">
            <v>6.9203979000000082E-2</v>
          </cell>
          <cell r="P172">
            <v>6.9932200000053513E-3</v>
          </cell>
          <cell r="Q172">
            <v>9.9189993157594678</v>
          </cell>
          <cell r="R172">
            <v>30.138311773174504</v>
          </cell>
          <cell r="S172">
            <v>2.8499512999999865E-2</v>
          </cell>
          <cell r="T172">
            <v>1.0275696000000778E-2</v>
          </cell>
          <cell r="U172">
            <v>9.917035170668548</v>
          </cell>
          <cell r="V172">
            <v>30.132756331922408</v>
          </cell>
          <cell r="W172">
            <v>0.19763620000000004</v>
          </cell>
          <cell r="X172">
            <v>7.9102764000005266E-2</v>
          </cell>
          <cell r="Y172">
            <v>9.9295250286691505</v>
          </cell>
          <cell r="Z172">
            <v>30.168082985075543</v>
          </cell>
          <cell r="AA172">
            <v>0.29989306200000021</v>
          </cell>
          <cell r="AB172">
            <v>0.14789388800000225</v>
          </cell>
          <cell r="AC172">
            <v>9.9385027196474631</v>
          </cell>
          <cell r="AD172">
            <v>30.193475729756191</v>
          </cell>
          <cell r="AE172">
            <v>0.43055386699999998</v>
          </cell>
          <cell r="AF172">
            <v>0.21705078000000455</v>
          </cell>
          <cell r="AG172">
            <v>9.9489904288430822</v>
          </cell>
          <cell r="AH172">
            <v>30.223139450921529</v>
          </cell>
          <cell r="AI172">
            <v>0.59659835500000002</v>
          </cell>
          <cell r="AJ172">
            <v>0.28568144000000117</v>
          </cell>
          <cell r="AK172">
            <v>9.9613076797403455</v>
          </cell>
          <cell r="AL172">
            <v>30.257977897461657</v>
          </cell>
          <cell r="AM172">
            <v>0.79629446800000014</v>
          </cell>
          <cell r="AN172">
            <v>0.35464998400000169</v>
          </cell>
          <cell r="AO172">
            <v>9.9754089171985907</v>
          </cell>
          <cell r="AP172">
            <v>30.297862219981042</v>
          </cell>
          <cell r="AQ172">
            <v>1.0209435549999999</v>
          </cell>
          <cell r="AR172">
            <v>0.42340928000000133</v>
          </cell>
          <cell r="AS172">
            <v>9.9908088634629131</v>
          </cell>
          <cell r="AT172">
            <v>30.341419845714682</v>
          </cell>
          <cell r="AU172">
            <v>9.9260000000000002</v>
          </cell>
          <cell r="AV172">
            <v>30.53</v>
          </cell>
          <cell r="AW172">
            <v>1.2815610179999999</v>
          </cell>
          <cell r="AX172">
            <v>0.49187553600000378</v>
          </cell>
          <cell r="AY172">
            <v>10.019081279258421</v>
          </cell>
          <cell r="AZ172">
            <v>30.793273615060592</v>
          </cell>
          <cell r="BA172">
            <v>2.9834477200000009</v>
          </cell>
          <cell r="BB172">
            <v>0.82219048800000394</v>
          </cell>
          <cell r="BC172">
            <v>10.125744203984285</v>
          </cell>
          <cell r="BD172">
            <v>31.094961924559986</v>
          </cell>
          <cell r="BE172">
            <v>9.9440000000000008</v>
          </cell>
          <cell r="BF172">
            <v>31.138000000000002</v>
          </cell>
          <cell r="BG172">
            <v>4.9161088596400013</v>
          </cell>
          <cell r="BH172">
            <v>0.88768701200000422</v>
          </cell>
          <cell r="BI172">
            <v>10.248620282619363</v>
          </cell>
          <cell r="BJ172">
            <v>31.999596270108459</v>
          </cell>
          <cell r="BK172">
            <v>6.6365909617625007</v>
          </cell>
          <cell r="BL172">
            <v>0.88768701199999711</v>
          </cell>
          <cell r="BM172">
            <v>10.338922173964487</v>
          </cell>
          <cell r="BN172">
            <v>32.255008589004888</v>
          </cell>
          <cell r="BO172">
            <v>9.8979999999999997</v>
          </cell>
          <cell r="BP172">
            <v>31.193000000000001</v>
          </cell>
          <cell r="BQ172">
            <v>7.9639424454184002</v>
          </cell>
          <cell r="BR172">
            <v>0.88768701200000777</v>
          </cell>
          <cell r="BS172">
            <v>10.362590059091575</v>
          </cell>
          <cell r="BT172">
            <v>32.507059125022053</v>
          </cell>
        </row>
        <row r="173">
          <cell r="B173" t="str">
            <v>Hill Top T13</v>
          </cell>
          <cell r="C173" t="str">
            <v>HILL TOP T13</v>
          </cell>
          <cell r="D173">
            <v>11</v>
          </cell>
          <cell r="E173">
            <v>33.405000000000001</v>
          </cell>
          <cell r="F173">
            <v>13.1</v>
          </cell>
          <cell r="G173">
            <v>0.39586848620193776</v>
          </cell>
          <cell r="H173">
            <v>0.35532079643988312</v>
          </cell>
          <cell r="I173">
            <v>4.6539999999999999</v>
          </cell>
          <cell r="J173">
            <v>13.222</v>
          </cell>
          <cell r="K173">
            <v>1.1828177000000051E-2</v>
          </cell>
          <cell r="L173">
            <v>1.5549759999995416E-3</v>
          </cell>
          <cell r="M173">
            <v>4.6547024333624689</v>
          </cell>
          <cell r="N173">
            <v>13.223986781575732</v>
          </cell>
          <cell r="O173">
            <v>2.8773082000000005E-2</v>
          </cell>
          <cell r="P173">
            <v>2.9887199999993896E-3</v>
          </cell>
          <cell r="Q173">
            <v>4.6556670622667857</v>
          </cell>
          <cell r="R173">
            <v>13.226715164134019</v>
          </cell>
          <cell r="S173">
            <v>1.1828177000000051E-2</v>
          </cell>
          <cell r="T173">
            <v>4.3870199999975767E-3</v>
          </cell>
          <cell r="U173">
            <v>4.6548510771229923</v>
          </cell>
          <cell r="V173">
            <v>13.224407209619921</v>
          </cell>
          <cell r="W173">
            <v>8.245031029999994E-2</v>
          </cell>
          <cell r="X173">
            <v>2.7393979999997597E-2</v>
          </cell>
          <cell r="Y173">
            <v>4.6597653300521493</v>
          </cell>
          <cell r="Z173">
            <v>13.238306815902614</v>
          </cell>
          <cell r="AA173">
            <v>0.12532798100000009</v>
          </cell>
          <cell r="AB173">
            <v>5.0382391999997722E-2</v>
          </cell>
          <cell r="AC173">
            <v>4.6632224028319049</v>
          </cell>
          <cell r="AD173">
            <v>13.248084894325096</v>
          </cell>
          <cell r="AE173">
            <v>0.18020529900000004</v>
          </cell>
          <cell r="AF173">
            <v>7.3522959999996473E-2</v>
          </cell>
          <cell r="AG173">
            <v>4.6673172798758786</v>
          </cell>
          <cell r="AH173">
            <v>13.25966695562877</v>
          </cell>
          <cell r="AI173">
            <v>0.25005018800000001</v>
          </cell>
          <cell r="AJ173">
            <v>9.6435936000000666E-2</v>
          </cell>
          <cell r="AK173">
            <v>4.6721858051783514</v>
          </cell>
          <cell r="AL173">
            <v>13.273437224651799</v>
          </cell>
          <cell r="AM173">
            <v>0.33414579500000008</v>
          </cell>
          <cell r="AN173">
            <v>0.11948969199999659</v>
          </cell>
          <cell r="AO173">
            <v>4.67780968823031</v>
          </cell>
          <cell r="AP173">
            <v>13.28934396802236</v>
          </cell>
          <cell r="AQ173">
            <v>0.42881556300000012</v>
          </cell>
          <cell r="AR173">
            <v>0.14245286399999912</v>
          </cell>
          <cell r="AS173">
            <v>4.6839838163734528</v>
          </cell>
          <cell r="AT173">
            <v>13.306807039534084</v>
          </cell>
          <cell r="AU173">
            <v>4.6589999999999998</v>
          </cell>
          <cell r="AV173">
            <v>13.423999999999999</v>
          </cell>
          <cell r="AW173">
            <v>0.53868059400000001</v>
          </cell>
          <cell r="AX173">
            <v>0.16529009599999966</v>
          </cell>
          <cell r="AY173">
            <v>4.6959488788521</v>
          </cell>
          <cell r="AZ173">
            <v>13.528507211174242</v>
          </cell>
          <cell r="BA173">
            <v>1.2566129185000001</v>
          </cell>
          <cell r="BB173">
            <v>0.274428851999998</v>
          </cell>
          <cell r="BC173">
            <v>4.7393588525762489</v>
          </cell>
          <cell r="BD173">
            <v>13.651289158340141</v>
          </cell>
          <cell r="BE173">
            <v>4.6669999999999998</v>
          </cell>
          <cell r="BF173">
            <v>13.727</v>
          </cell>
          <cell r="BG173">
            <v>2.071476636701</v>
          </cell>
          <cell r="BH173">
            <v>0.2918651079999961</v>
          </cell>
          <cell r="BI173">
            <v>4.791043272044563</v>
          </cell>
          <cell r="BJ173">
            <v>14.077847355293114</v>
          </cell>
          <cell r="BK173">
            <v>2.7946623039011</v>
          </cell>
          <cell r="BL173">
            <v>-0.1558024720000013</v>
          </cell>
          <cell r="BM173">
            <v>4.8055042213001622</v>
          </cell>
          <cell r="BN173">
            <v>14.118749096417229</v>
          </cell>
          <cell r="BO173">
            <v>4.6680000000000001</v>
          </cell>
          <cell r="BP173">
            <v>13.755000000000001</v>
          </cell>
          <cell r="BQ173">
            <v>3.3497488321716999</v>
          </cell>
          <cell r="BR173">
            <v>-1.3537640520000007</v>
          </cell>
          <cell r="BS173">
            <v>4.7727620318300481</v>
          </cell>
          <cell r="BT173">
            <v>14.051311772471632</v>
          </cell>
        </row>
        <row r="174">
          <cell r="B174" t="str">
            <v>Hindley Green</v>
          </cell>
          <cell r="C174" t="str">
            <v>HINDLEY GREEN</v>
          </cell>
          <cell r="D174">
            <v>11</v>
          </cell>
          <cell r="E174">
            <v>33.405000000000001</v>
          </cell>
          <cell r="F174">
            <v>13.1</v>
          </cell>
          <cell r="G174">
            <v>1.0146837619115217</v>
          </cell>
          <cell r="H174">
            <v>0.85279813458646037</v>
          </cell>
          <cell r="I174">
            <v>11.169</v>
          </cell>
          <cell r="J174">
            <v>33.887999999999998</v>
          </cell>
          <cell r="K174">
            <v>4.3275207999999843E-2</v>
          </cell>
          <cell r="L174">
            <v>7.3200640000017358E-3</v>
          </cell>
          <cell r="M174">
            <v>11.171655563082631</v>
          </cell>
          <cell r="N174">
            <v>33.895511066654379</v>
          </cell>
          <cell r="O174">
            <v>0.12020924899999974</v>
          </cell>
          <cell r="P174">
            <v>1.3959444000004595E-2</v>
          </cell>
          <cell r="Q174">
            <v>11.176042030092761</v>
          </cell>
          <cell r="R174">
            <v>33.90791786892764</v>
          </cell>
          <cell r="S174">
            <v>4.3275207999999843E-2</v>
          </cell>
          <cell r="T174">
            <v>2.0357927999999248E-2</v>
          </cell>
          <cell r="U174">
            <v>11.172339873472636</v>
          </cell>
          <cell r="V174">
            <v>33.89744658872322</v>
          </cell>
          <cell r="W174">
            <v>0.31627139599999987</v>
          </cell>
          <cell r="X174">
            <v>0.10106478799999508</v>
          </cell>
          <cell r="Y174">
            <v>11.190904468924998</v>
          </cell>
          <cell r="Z174">
            <v>33.949955194060621</v>
          </cell>
          <cell r="AA174">
            <v>0.47276420100000038</v>
          </cell>
          <cell r="AB174">
            <v>0.18164137200000141</v>
          </cell>
          <cell r="AC174">
            <v>11.203347384884614</v>
          </cell>
          <cell r="AD174">
            <v>33.985149075071732</v>
          </cell>
          <cell r="AE174">
            <v>0.67292258599999988</v>
          </cell>
          <cell r="AF174">
            <v>0.26284675999999685</v>
          </cell>
          <cell r="AG174">
            <v>11.218115153073864</v>
          </cell>
          <cell r="AH174">
            <v>34.026918631190178</v>
          </cell>
          <cell r="AI174">
            <v>0.92748602599999996</v>
          </cell>
          <cell r="AJ174">
            <v>0.34303251600000095</v>
          </cell>
          <cell r="AK174">
            <v>11.23568492929401</v>
          </cell>
          <cell r="AL174">
            <v>34.076613462826955</v>
          </cell>
          <cell r="AM174">
            <v>1.2338291880000001</v>
          </cell>
          <cell r="AN174">
            <v>0.42379910000000365</v>
          </cell>
          <cell r="AO174">
            <v>11.256002921663013</v>
          </cell>
          <cell r="AP174">
            <v>34.134081423563835</v>
          </cell>
          <cell r="AQ174">
            <v>1.5785841679999999</v>
          </cell>
          <cell r="AR174">
            <v>0.50414100800000128</v>
          </cell>
          <cell r="AS174">
            <v>11.278314721910148</v>
          </cell>
          <cell r="AT174">
            <v>34.197188724584741</v>
          </cell>
          <cell r="AU174">
            <v>11.189</v>
          </cell>
          <cell r="AV174">
            <v>34.631999999999998</v>
          </cell>
          <cell r="AW174">
            <v>1.9782069019999997</v>
          </cell>
          <cell r="AX174">
            <v>0.58391831600000188</v>
          </cell>
          <cell r="AY174">
            <v>11.323476698573621</v>
          </cell>
          <cell r="AZ174">
            <v>35.012357541891944</v>
          </cell>
          <cell r="BA174">
            <v>4.587710467</v>
          </cell>
          <cell r="BB174">
            <v>0.96057842400000126</v>
          </cell>
          <cell r="BC174">
            <v>11.48020964406915</v>
          </cell>
          <cell r="BD174">
            <v>35.455665256272866</v>
          </cell>
          <cell r="BE174">
            <v>11.121</v>
          </cell>
          <cell r="BF174">
            <v>35.020000000000003</v>
          </cell>
          <cell r="BG174">
            <v>7.5513549909800002</v>
          </cell>
          <cell r="BH174">
            <v>1.0323225840000028</v>
          </cell>
          <cell r="BI174">
            <v>11.571526232595605</v>
          </cell>
          <cell r="BJ174">
            <v>36.294280616683125</v>
          </cell>
          <cell r="BK174">
            <v>10.183316928974101</v>
          </cell>
          <cell r="BL174">
            <v>0.75732678399999998</v>
          </cell>
          <cell r="BM174">
            <v>11.695234872072126</v>
          </cell>
          <cell r="BN174">
            <v>36.644181488143964</v>
          </cell>
          <cell r="BO174">
            <v>11.132</v>
          </cell>
          <cell r="BP174">
            <v>35.411000000000001</v>
          </cell>
          <cell r="BQ174">
            <v>12.204329171089098</v>
          </cell>
          <cell r="BR174">
            <v>2.1436099999995406E-2</v>
          </cell>
          <cell r="BS174">
            <v>11.773686260937497</v>
          </cell>
          <cell r="BT174">
            <v>37.225962826012577</v>
          </cell>
        </row>
        <row r="175">
          <cell r="B175" t="str">
            <v>Hollinwood</v>
          </cell>
          <cell r="C175" t="str">
            <v>HOLLINWOOD</v>
          </cell>
          <cell r="D175">
            <v>6.6</v>
          </cell>
          <cell r="E175">
            <v>54.75</v>
          </cell>
          <cell r="F175">
            <v>21.9</v>
          </cell>
          <cell r="G175">
            <v>0.86365314127242154</v>
          </cell>
          <cell r="H175">
            <v>0.70603032025147394</v>
          </cell>
          <cell r="I175">
            <v>15.461</v>
          </cell>
          <cell r="J175">
            <v>47.281999999999996</v>
          </cell>
          <cell r="K175">
            <v>1.0914164000000059E-2</v>
          </cell>
          <cell r="L175">
            <v>1.2491439999997578E-3</v>
          </cell>
          <cell r="M175">
            <v>15.462064013507279</v>
          </cell>
          <cell r="N175">
            <v>47.285009484665082</v>
          </cell>
          <cell r="O175">
            <v>2.6290804000000001E-2</v>
          </cell>
          <cell r="P175">
            <v>2.430888000000353E-3</v>
          </cell>
          <cell r="Q175">
            <v>15.463512496455724</v>
          </cell>
          <cell r="R175">
            <v>47.289106413126198</v>
          </cell>
          <cell r="S175">
            <v>1.0914164000000059E-2</v>
          </cell>
          <cell r="T175">
            <v>3.6068759999998701E-3</v>
          </cell>
          <cell r="U175">
            <v>15.462270261568623</v>
          </cell>
          <cell r="V175">
            <v>47.285592842276216</v>
          </cell>
          <cell r="W175">
            <v>7.4065758000000037E-2</v>
          </cell>
          <cell r="X175">
            <v>2.6136484000000237E-2</v>
          </cell>
          <cell r="Y175">
            <v>15.469765422938197</v>
          </cell>
          <cell r="Z175">
            <v>47.306792359998269</v>
          </cell>
          <cell r="AA175">
            <v>0.11157316000000006</v>
          </cell>
          <cell r="AB175">
            <v>4.8667640000000123E-2</v>
          </cell>
          <cell r="AC175">
            <v>15.475017434699268</v>
          </cell>
          <cell r="AD175">
            <v>47.321647292522762</v>
          </cell>
          <cell r="AE175">
            <v>0.159105041</v>
          </cell>
          <cell r="AF175">
            <v>7.1351547999999987E-2</v>
          </cell>
          <cell r="AG175">
            <v>15.481159723287224</v>
          </cell>
          <cell r="AH175">
            <v>47.339020308172955</v>
          </cell>
          <cell r="AI175">
            <v>0.21900851700000001</v>
          </cell>
          <cell r="AJ175">
            <v>9.3845132000000664E-2</v>
          </cell>
          <cell r="AK175">
            <v>15.48836759673744</v>
          </cell>
          <cell r="AL175">
            <v>47.359407252951286</v>
          </cell>
          <cell r="AM175">
            <v>0.2906150970000001</v>
          </cell>
          <cell r="AN175">
            <v>0.11647964800000032</v>
          </cell>
          <cell r="AO175">
            <v>15.496611554638097</v>
          </cell>
          <cell r="AP175">
            <v>47.382724687092768</v>
          </cell>
          <cell r="AQ175">
            <v>0.37086858600000006</v>
          </cell>
          <cell r="AR175">
            <v>0.13904212800000026</v>
          </cell>
          <cell r="AS175">
            <v>15.505605619392512</v>
          </cell>
          <cell r="AT175">
            <v>47.408163743805879</v>
          </cell>
          <cell r="AU175">
            <v>15.476000000000001</v>
          </cell>
          <cell r="AV175">
            <v>47.662999999999997</v>
          </cell>
          <cell r="AW175">
            <v>0.46330352699999999</v>
          </cell>
          <cell r="AX175">
            <v>0.16149691200000049</v>
          </cell>
          <cell r="AY175">
            <v>15.530655863885826</v>
          </cell>
          <cell r="AZ175">
            <v>47.817590127941102</v>
          </cell>
          <cell r="BA175">
            <v>1.0629954960000001</v>
          </cell>
          <cell r="BB175">
            <v>0.26918229600000032</v>
          </cell>
          <cell r="BC175">
            <v>15.592535334366612</v>
          </cell>
          <cell r="BD175">
            <v>47.992611700713887</v>
          </cell>
          <cell r="BE175">
            <v>15.404999999999999</v>
          </cell>
          <cell r="BF175">
            <v>47.856000000000002</v>
          </cell>
          <cell r="BG175">
            <v>1.7461608396199999</v>
          </cell>
          <cell r="BH175">
            <v>0.28869045200000087</v>
          </cell>
          <cell r="BI175">
            <v>15.583003324390555</v>
          </cell>
          <cell r="BJ175">
            <v>48.359469431001244</v>
          </cell>
          <cell r="BK175">
            <v>2.3600361761288999</v>
          </cell>
          <cell r="BL175">
            <v>9.3635291999999204E-2</v>
          </cell>
          <cell r="BM175">
            <v>15.619640588276836</v>
          </cell>
          <cell r="BN175">
            <v>48.46309526195369</v>
          </cell>
          <cell r="BO175">
            <v>15.467000000000001</v>
          </cell>
          <cell r="BP175">
            <v>48.039000000000001</v>
          </cell>
          <cell r="BQ175">
            <v>2.8395927122299001</v>
          </cell>
          <cell r="BR175">
            <v>-0.42833368400000271</v>
          </cell>
          <cell r="BS175">
            <v>15.677930461974917</v>
          </cell>
          <cell r="BT175">
            <v>48.635601440085097</v>
          </cell>
        </row>
        <row r="176">
          <cell r="B176" t="str">
            <v>Holme Rd</v>
          </cell>
          <cell r="C176" t="str">
            <v>HOLME RD</v>
          </cell>
          <cell r="D176">
            <v>11</v>
          </cell>
          <cell r="E176">
            <v>33.405000000000001</v>
          </cell>
          <cell r="F176">
            <v>13.1</v>
          </cell>
          <cell r="G176">
            <v>0.8383214119229796</v>
          </cell>
          <cell r="H176">
            <v>0.69902031592676606</v>
          </cell>
          <cell r="I176">
            <v>9.1549999999999994</v>
          </cell>
          <cell r="J176">
            <v>27.998000000000001</v>
          </cell>
          <cell r="K176">
            <v>3.8252247999999822E-2</v>
          </cell>
          <cell r="L176">
            <v>3.0182360000008401E-3</v>
          </cell>
          <cell r="M176">
            <v>9.1571661386406351</v>
          </cell>
          <cell r="N176">
            <v>28.004126765287133</v>
          </cell>
          <cell r="O176">
            <v>9.2516014999999951E-2</v>
          </cell>
          <cell r="P176">
            <v>5.8454920000006183E-3</v>
          </cell>
          <cell r="Q176">
            <v>9.1601626402313041</v>
          </cell>
          <cell r="R176">
            <v>28.012602151665529</v>
          </cell>
          <cell r="S176">
            <v>3.8252247999999822E-2</v>
          </cell>
          <cell r="T176">
            <v>8.635396000000739E-3</v>
          </cell>
          <cell r="U176">
            <v>9.1574609630804602</v>
          </cell>
          <cell r="V176">
            <v>28.004960654729775</v>
          </cell>
          <cell r="W176">
            <v>0.26261153199999998</v>
          </cell>
          <cell r="X176">
            <v>6.2926952000003311E-2</v>
          </cell>
          <cell r="Y176">
            <v>9.1720863392153618</v>
          </cell>
          <cell r="Z176">
            <v>28.046327465299346</v>
          </cell>
          <cell r="AA176">
            <v>0.39717613799999985</v>
          </cell>
          <cell r="AB176">
            <v>0.11720272800000053</v>
          </cell>
          <cell r="AC176">
            <v>9.1819978887955038</v>
          </cell>
          <cell r="AD176">
            <v>28.074361560980087</v>
          </cell>
          <cell r="AE176">
            <v>0.56839579699999976</v>
          </cell>
          <cell r="AF176">
            <v>0.17181215600000499</v>
          </cell>
          <cell r="AG176">
            <v>9.1938508419018952</v>
          </cell>
          <cell r="AH176">
            <v>28.107886775054549</v>
          </cell>
          <cell r="AI176">
            <v>0.78502251200000006</v>
          </cell>
          <cell r="AJ176">
            <v>0.22596360000000359</v>
          </cell>
          <cell r="AK176">
            <v>9.2080630094463789</v>
          </cell>
          <cell r="AL176">
            <v>28.148084855238803</v>
          </cell>
          <cell r="AM176">
            <v>1.0447244459999998</v>
          </cell>
          <cell r="AN176">
            <v>0.28042374399999836</v>
          </cell>
          <cell r="AO176">
            <v>9.224552242201149</v>
          </cell>
          <cell r="AP176">
            <v>28.19472344842865</v>
          </cell>
          <cell r="AQ176">
            <v>1.3363110070000002</v>
          </cell>
          <cell r="AR176">
            <v>0.33470848800000574</v>
          </cell>
          <cell r="AS176">
            <v>9.2427057777508512</v>
          </cell>
          <cell r="AT176">
            <v>28.246069400787469</v>
          </cell>
          <cell r="AU176">
            <v>9.1609999999999996</v>
          </cell>
          <cell r="AV176">
            <v>28.195</v>
          </cell>
          <cell r="AW176">
            <v>1.6725673039999995</v>
          </cell>
          <cell r="AX176">
            <v>0.38873858399999506</v>
          </cell>
          <cell r="AY176">
            <v>9.2691905008471771</v>
          </cell>
          <cell r="AZ176">
            <v>28.501008947236034</v>
          </cell>
          <cell r="BA176">
            <v>3.8571938150000005</v>
          </cell>
          <cell r="BB176">
            <v>0.45880477199999881</v>
          </cell>
          <cell r="BC176">
            <v>9.3875311769114997</v>
          </cell>
          <cell r="BD176">
            <v>28.835726925377163</v>
          </cell>
          <cell r="BE176">
            <v>9.2140000000000004</v>
          </cell>
          <cell r="BF176">
            <v>28.946000000000002</v>
          </cell>
          <cell r="BG176">
            <v>6.3408419725500007</v>
          </cell>
          <cell r="BH176">
            <v>-1.036159599999996</v>
          </cell>
          <cell r="BI176">
            <v>9.4924236177961099</v>
          </cell>
          <cell r="BJ176">
            <v>29.733500912744486</v>
          </cell>
          <cell r="BK176">
            <v>8.5515937249261995</v>
          </cell>
          <cell r="BL176">
            <v>-4.577759600000002</v>
          </cell>
          <cell r="BM176">
            <v>9.4225722001582781</v>
          </cell>
          <cell r="BN176">
            <v>29.535931268395668</v>
          </cell>
          <cell r="BO176">
            <v>9.2140000000000004</v>
          </cell>
          <cell r="BP176">
            <v>28.94</v>
          </cell>
          <cell r="BQ176">
            <v>10.253155826847999</v>
          </cell>
          <cell r="BR176">
            <v>-5.6385595999999953</v>
          </cell>
          <cell r="BS176">
            <v>9.4562034885247392</v>
          </cell>
          <cell r="BT176">
            <v>29.625054916651525</v>
          </cell>
        </row>
        <row r="177">
          <cell r="B177" t="str">
            <v>Holt St</v>
          </cell>
          <cell r="C177" t="str">
            <v>HOLT ST</v>
          </cell>
          <cell r="D177">
            <v>11</v>
          </cell>
          <cell r="E177">
            <v>62.5</v>
          </cell>
          <cell r="F177">
            <v>25</v>
          </cell>
          <cell r="G177">
            <v>0.35705101034682779</v>
          </cell>
          <cell r="H177">
            <v>0.31905215827050259</v>
          </cell>
          <cell r="I177">
            <v>7.9749999999999996</v>
          </cell>
          <cell r="J177">
            <v>22.312000000000001</v>
          </cell>
          <cell r="K177">
            <v>1.9644496999999927E-2</v>
          </cell>
          <cell r="L177">
            <v>5.19921599999984E-3</v>
          </cell>
          <cell r="M177">
            <v>7.9763039567625649</v>
          </cell>
          <cell r="N177">
            <v>22.315688146676738</v>
          </cell>
          <cell r="O177">
            <v>4.7541897E-2</v>
          </cell>
          <cell r="P177">
            <v>9.9405519999997694E-3</v>
          </cell>
          <cell r="Q177">
            <v>7.9780170461276203</v>
          </cell>
          <cell r="R177">
            <v>22.320533495103973</v>
          </cell>
          <cell r="S177">
            <v>1.9644496999999927E-2</v>
          </cell>
          <cell r="T177">
            <v>1.4530703999999783E-2</v>
          </cell>
          <cell r="U177">
            <v>7.97679373286336</v>
          </cell>
          <cell r="V177">
            <v>22.317073442685277</v>
          </cell>
          <cell r="W177">
            <v>0.13511170699999997</v>
          </cell>
          <cell r="X177">
            <v>6.3146183999999383E-2</v>
          </cell>
          <cell r="Y177">
            <v>7.9854058406125281</v>
          </cell>
          <cell r="Z177">
            <v>22.341432161844264</v>
          </cell>
          <cell r="AA177">
            <v>0.20447177299999997</v>
          </cell>
          <cell r="AB177">
            <v>0.11168442000000001</v>
          </cell>
          <cell r="AC177">
            <v>7.9915938966485918</v>
          </cell>
          <cell r="AD177">
            <v>22.358934627386116</v>
          </cell>
          <cell r="AE177">
            <v>0.29278001399999998</v>
          </cell>
          <cell r="AF177">
            <v>0.16068975600000046</v>
          </cell>
          <cell r="AG177">
            <v>7.9988009903435318</v>
          </cell>
          <cell r="AH177">
            <v>22.379319366683472</v>
          </cell>
          <cell r="AI177">
            <v>0.40457533300000004</v>
          </cell>
          <cell r="AJ177">
            <v>0.20897333200000068</v>
          </cell>
          <cell r="AK177">
            <v>8.007202953354426</v>
          </cell>
          <cell r="AL177">
            <v>22.403083706764598</v>
          </cell>
          <cell r="AM177">
            <v>0.53866292500000001</v>
          </cell>
          <cell r="AN177">
            <v>0.25768721599999944</v>
          </cell>
          <cell r="AO177">
            <v>8.0167975425705045</v>
          </cell>
          <cell r="AP177">
            <v>22.430221303154148</v>
          </cell>
          <cell r="AQ177">
            <v>0.68925551400000018</v>
          </cell>
          <cell r="AR177">
            <v>0.30610490400000012</v>
          </cell>
          <cell r="AS177">
            <v>8.0272428732066352</v>
          </cell>
          <cell r="AT177">
            <v>22.459765159652328</v>
          </cell>
          <cell r="AU177">
            <v>7.9340000000000002</v>
          </cell>
          <cell r="AV177">
            <v>22.841000000000001</v>
          </cell>
          <cell r="AW177">
            <v>0.86320013500000015</v>
          </cell>
          <cell r="AX177">
            <v>0.35412146399999989</v>
          </cell>
          <cell r="AY177">
            <v>7.9978928138975451</v>
          </cell>
          <cell r="AZ177">
            <v>23.021716167904177</v>
          </cell>
          <cell r="BA177">
            <v>1.9963561600000004</v>
          </cell>
          <cell r="BB177">
            <v>0.57790620799999948</v>
          </cell>
          <cell r="BC177">
            <v>8.0691137337390479</v>
          </cell>
          <cell r="BD177">
            <v>23.223159349433256</v>
          </cell>
          <cell r="BE177">
            <v>7.9930000000000003</v>
          </cell>
          <cell r="BF177">
            <v>23.146000000000001</v>
          </cell>
          <cell r="BG177">
            <v>3.2871079871300002</v>
          </cell>
          <cell r="BH177">
            <v>0.62190317200000278</v>
          </cell>
          <cell r="BI177">
            <v>8.1981698768171789</v>
          </cell>
          <cell r="BJ177">
            <v>23.726308044770541</v>
          </cell>
          <cell r="BK177">
            <v>4.4438220763711005</v>
          </cell>
          <cell r="BL177">
            <v>0.62190317199999745</v>
          </cell>
          <cell r="BM177">
            <v>8.2588816214352487</v>
          </cell>
          <cell r="BN177">
            <v>23.898026790038958</v>
          </cell>
          <cell r="BO177">
            <v>7.9939999999999998</v>
          </cell>
          <cell r="BP177">
            <v>23.056000000000001</v>
          </cell>
          <cell r="BQ177">
            <v>5.3436399723956995</v>
          </cell>
          <cell r="BR177">
            <v>0.6219031719999939</v>
          </cell>
          <cell r="BS177">
            <v>8.3071098127526533</v>
          </cell>
          <cell r="BT177">
            <v>23.941608287413803</v>
          </cell>
        </row>
        <row r="178">
          <cell r="B178" t="str">
            <v>Hurst</v>
          </cell>
          <cell r="C178" t="str">
            <v>HURST</v>
          </cell>
          <cell r="D178">
            <v>6.6</v>
          </cell>
          <cell r="E178">
            <v>50</v>
          </cell>
          <cell r="F178">
            <v>20</v>
          </cell>
          <cell r="G178">
            <v>0.83322184254277976</v>
          </cell>
          <cell r="H178">
            <v>0.72099304994935498</v>
          </cell>
          <cell r="I178">
            <v>14.417</v>
          </cell>
          <cell r="J178">
            <v>41.652999999999999</v>
          </cell>
          <cell r="K178">
            <v>2.9698207000000032E-2</v>
          </cell>
          <cell r="L178">
            <v>3.0074039999998803E-3</v>
          </cell>
          <cell r="M178">
            <v>14.419860998987099</v>
          </cell>
          <cell r="N178">
            <v>41.661092127138986</v>
          </cell>
          <cell r="O178">
            <v>7.2755490000000034E-2</v>
          </cell>
          <cell r="P178">
            <v>5.7938719999999222E-3</v>
          </cell>
          <cell r="Q178">
            <v>14.423871287165966</v>
          </cell>
          <cell r="R178">
            <v>41.672434935002137</v>
          </cell>
          <cell r="S178">
            <v>2.9698207000000032E-2</v>
          </cell>
          <cell r="T178">
            <v>8.5241880000008763E-3</v>
          </cell>
          <cell r="U178">
            <v>14.420343592430655</v>
          </cell>
          <cell r="V178">
            <v>41.662457107524958</v>
          </cell>
          <cell r="W178">
            <v>0.21111247199999994</v>
          </cell>
          <cell r="X178">
            <v>3.1166568000000616E-2</v>
          </cell>
          <cell r="Y178">
            <v>14.438193919539849</v>
          </cell>
          <cell r="Z178">
            <v>41.712945456906198</v>
          </cell>
          <cell r="AA178">
            <v>0.32296998500000007</v>
          </cell>
          <cell r="AB178">
            <v>5.3784476000000581E-2</v>
          </cell>
          <cell r="AC178">
            <v>14.449957468102536</v>
          </cell>
          <cell r="AD178">
            <v>41.746217796744169</v>
          </cell>
          <cell r="AE178">
            <v>0.46704470399999987</v>
          </cell>
          <cell r="AF178">
            <v>7.6715699999999387E-2</v>
          </cell>
          <cell r="AG178">
            <v>14.464566699336979</v>
          </cell>
          <cell r="AH178">
            <v>41.787538942639358</v>
          </cell>
          <cell r="AI178">
            <v>0.65154386599999992</v>
          </cell>
          <cell r="AJ178">
            <v>9.9209147999997249E-2</v>
          </cell>
          <cell r="AK178">
            <v>14.482673856776943</v>
          </cell>
          <cell r="AL178">
            <v>41.838753717894598</v>
          </cell>
          <cell r="AM178">
            <v>0.87469237899999985</v>
          </cell>
          <cell r="AN178">
            <v>0.12199181600000131</v>
          </cell>
          <cell r="AO178">
            <v>14.504187255800044</v>
          </cell>
          <cell r="AP178">
            <v>41.89960279923703</v>
          </cell>
          <cell r="AQ178">
            <v>1.1265886949999997</v>
          </cell>
          <cell r="AR178">
            <v>0.14460079200000298</v>
          </cell>
          <cell r="AS178">
            <v>14.528200241289465</v>
          </cell>
          <cell r="AT178">
            <v>41.967521778741443</v>
          </cell>
          <cell r="AU178">
            <v>14.426</v>
          </cell>
          <cell r="AV178">
            <v>42.006999999999998</v>
          </cell>
          <cell r="AW178">
            <v>1.4194968609999998</v>
          </cell>
          <cell r="AX178">
            <v>0.16696439600000357</v>
          </cell>
          <cell r="AY178">
            <v>14.564779368755737</v>
          </cell>
          <cell r="AZ178">
            <v>42.399527330943876</v>
          </cell>
          <cell r="BA178">
            <v>3.3370634679999998</v>
          </cell>
          <cell r="BB178">
            <v>0.26868292000000071</v>
          </cell>
          <cell r="BC178">
            <v>14.741421007233534</v>
          </cell>
          <cell r="BD178">
            <v>42.899145332574086</v>
          </cell>
          <cell r="BE178">
            <v>14.445</v>
          </cell>
          <cell r="BF178">
            <v>42.726999999999997</v>
          </cell>
          <cell r="BG178">
            <v>5.5042954491000007</v>
          </cell>
          <cell r="BH178">
            <v>0.28058774399999908</v>
          </cell>
          <cell r="BI178">
            <v>14.951046040722247</v>
          </cell>
          <cell r="BJ178">
            <v>44.158314347949215</v>
          </cell>
          <cell r="BK178">
            <v>7.3959818164286002</v>
          </cell>
          <cell r="BL178">
            <v>-0.5774417840000039</v>
          </cell>
          <cell r="BM178">
            <v>15.04146756412165</v>
          </cell>
          <cell r="BN178">
            <v>44.414065037392959</v>
          </cell>
          <cell r="BO178">
            <v>14.446999999999999</v>
          </cell>
          <cell r="BP178">
            <v>42.764000000000003</v>
          </cell>
          <cell r="BQ178">
            <v>8.810049722064301</v>
          </cell>
          <cell r="BR178">
            <v>-2.8735348120000053</v>
          </cell>
          <cell r="BS178">
            <v>14.966310375965733</v>
          </cell>
          <cell r="BT178">
            <v>44.232831553543626</v>
          </cell>
        </row>
        <row r="179">
          <cell r="B179" t="str">
            <v>Hutton End &amp; Skelton C</v>
          </cell>
          <cell r="C179" t="str">
            <v>HUTTON END T11</v>
          </cell>
          <cell r="D179">
            <v>11</v>
          </cell>
          <cell r="E179">
            <v>31.25</v>
          </cell>
          <cell r="F179">
            <v>12.5</v>
          </cell>
          <cell r="G179">
            <v>0.36697292672227078</v>
          </cell>
          <cell r="H179">
            <v>0.33288213639433889</v>
          </cell>
          <cell r="I179">
            <v>4.16</v>
          </cell>
          <cell r="J179">
            <v>11.465</v>
          </cell>
          <cell r="K179">
            <v>1.9545764000000077E-2</v>
          </cell>
          <cell r="L179">
            <v>1.5592120000462728E-5</v>
          </cell>
          <cell r="M179">
            <v>4.1610267049292364</v>
          </cell>
          <cell r="N179">
            <v>11.467903960070961</v>
          </cell>
          <cell r="O179">
            <v>4.6181353000000147E-2</v>
          </cell>
          <cell r="P179">
            <v>3.4946879997832525E-5</v>
          </cell>
          <cell r="Q179">
            <v>4.1624257266524243</v>
          </cell>
          <cell r="R179">
            <v>11.471860991060936</v>
          </cell>
          <cell r="S179">
            <v>1.9545764000000077E-2</v>
          </cell>
          <cell r="T179">
            <v>5.780648000097699E-5</v>
          </cell>
          <cell r="U179">
            <v>4.1610289206085191</v>
          </cell>
          <cell r="V179">
            <v>11.467910226958345</v>
          </cell>
          <cell r="W179">
            <v>0.12768733400000043</v>
          </cell>
          <cell r="X179">
            <v>3.6642642080002119E-2</v>
          </cell>
          <cell r="Y179">
            <v>4.1686250869023382</v>
          </cell>
          <cell r="Z179">
            <v>11.489395429747864</v>
          </cell>
          <cell r="AA179">
            <v>0.19007156800000002</v>
          </cell>
          <cell r="AB179">
            <v>7.3230191280000412E-2</v>
          </cell>
          <cell r="AC179">
            <v>4.1738197583271281</v>
          </cell>
          <cell r="AD179">
            <v>11.504088179309885</v>
          </cell>
          <cell r="AE179">
            <v>0.26701789400000031</v>
          </cell>
          <cell r="AF179">
            <v>0.10982393128000467</v>
          </cell>
          <cell r="AG179">
            <v>4.1797790662970291</v>
          </cell>
          <cell r="AH179">
            <v>11.52094364761667</v>
          </cell>
          <cell r="AI179">
            <v>0.36070145000000009</v>
          </cell>
          <cell r="AJ179">
            <v>0.1464150964799984</v>
          </cell>
          <cell r="AK179">
            <v>4.1866167158746128</v>
          </cell>
          <cell r="AL179">
            <v>11.540283441151416</v>
          </cell>
          <cell r="AM179">
            <v>0.46980575700000049</v>
          </cell>
          <cell r="AN179">
            <v>0.18301185888000226</v>
          </cell>
          <cell r="AO179">
            <v>4.194264038750914</v>
          </cell>
          <cell r="AP179">
            <v>11.561913336606437</v>
          </cell>
          <cell r="AQ179">
            <v>0.59016531500000013</v>
          </cell>
          <cell r="AR179">
            <v>0.21960828008000277</v>
          </cell>
          <cell r="AS179">
            <v>4.2025020911910991</v>
          </cell>
          <cell r="AT179">
            <v>11.58521406758334</v>
          </cell>
          <cell r="AU179">
            <v>4.16</v>
          </cell>
          <cell r="AV179">
            <v>11.455</v>
          </cell>
          <cell r="AW179">
            <v>0.7200024229999995</v>
          </cell>
          <cell r="AX179">
            <v>0.25620291888000324</v>
          </cell>
          <cell r="AY179">
            <v>4.2112374924471609</v>
          </cell>
          <cell r="AZ179">
            <v>11.599921513441528</v>
          </cell>
          <cell r="BA179">
            <v>1.5286618980000002</v>
          </cell>
          <cell r="BB179">
            <v>0.43903063208000681</v>
          </cell>
          <cell r="BC179">
            <v>4.2632770738112828</v>
          </cell>
          <cell r="BD179">
            <v>11.747111676932246</v>
          </cell>
          <cell r="BE179">
            <v>4.1890000000000001</v>
          </cell>
          <cell r="BF179">
            <v>11.523</v>
          </cell>
          <cell r="BG179">
            <v>2.4989594092000003</v>
          </cell>
          <cell r="BH179">
            <v>0.47558894008000152</v>
          </cell>
          <cell r="BI179">
            <v>4.3451232991067608</v>
          </cell>
          <cell r="BJ179">
            <v>11.964583373998424</v>
          </cell>
          <cell r="BK179">
            <v>3.4231561709680003</v>
          </cell>
          <cell r="BL179">
            <v>0.47558894007999797</v>
          </cell>
          <cell r="BM179">
            <v>4.3936310490332087</v>
          </cell>
          <cell r="BN179">
            <v>12.101784009650796</v>
          </cell>
          <cell r="BO179">
            <v>4.1890000000000001</v>
          </cell>
          <cell r="BP179">
            <v>11.522</v>
          </cell>
          <cell r="BQ179">
            <v>4.1785070717649999</v>
          </cell>
          <cell r="BR179">
            <v>0.47558894007999797</v>
          </cell>
          <cell r="BS179">
            <v>4.4332766895702793</v>
          </cell>
          <cell r="BT179">
            <v>12.212918814723784</v>
          </cell>
        </row>
        <row r="180">
          <cell r="B180" t="str">
            <v>Hutton End &amp; Skelton C</v>
          </cell>
          <cell r="C180" t="str">
            <v>HUTTON END T12</v>
          </cell>
          <cell r="D180">
            <v>11</v>
          </cell>
          <cell r="E180">
            <v>31.25</v>
          </cell>
          <cell r="F180">
            <v>12.5</v>
          </cell>
          <cell r="G180">
            <v>0.42994892672227075</v>
          </cell>
          <cell r="H180">
            <v>0.48840213639433894</v>
          </cell>
          <cell r="I180">
            <v>6.1040000000000001</v>
          </cell>
          <cell r="J180">
            <v>13.433</v>
          </cell>
          <cell r="K180">
            <v>1.9545764000000077E-2</v>
          </cell>
          <cell r="L180">
            <v>1.5592120000462728E-5</v>
          </cell>
          <cell r="M180">
            <v>6.1050267049292364</v>
          </cell>
          <cell r="N180">
            <v>13.435903960070961</v>
          </cell>
          <cell r="O180">
            <v>4.6181353000000147E-2</v>
          </cell>
          <cell r="P180">
            <v>3.4946879997832525E-5</v>
          </cell>
          <cell r="Q180">
            <v>6.1064257266524242</v>
          </cell>
          <cell r="R180">
            <v>13.439860991060936</v>
          </cell>
          <cell r="S180">
            <v>1.9545764000000077E-2</v>
          </cell>
          <cell r="T180">
            <v>5.780648000097699E-5</v>
          </cell>
          <cell r="U180">
            <v>6.1050289206085191</v>
          </cell>
          <cell r="V180">
            <v>13.435910226958345</v>
          </cell>
          <cell r="W180">
            <v>0.12768733400000043</v>
          </cell>
          <cell r="X180">
            <v>3.6642642080002119E-2</v>
          </cell>
          <cell r="Y180">
            <v>6.1126250869023382</v>
          </cell>
          <cell r="Z180">
            <v>13.457395429747864</v>
          </cell>
          <cell r="AA180">
            <v>0.19007156800000002</v>
          </cell>
          <cell r="AB180">
            <v>7.3230191280000412E-2</v>
          </cell>
          <cell r="AC180">
            <v>6.1178197583271281</v>
          </cell>
          <cell r="AD180">
            <v>13.472088179309885</v>
          </cell>
          <cell r="AE180">
            <v>0.26701789400000031</v>
          </cell>
          <cell r="AF180">
            <v>0.10982393128000467</v>
          </cell>
          <cell r="AG180">
            <v>6.1237790662970291</v>
          </cell>
          <cell r="AH180">
            <v>13.48894364761667</v>
          </cell>
          <cell r="AI180">
            <v>0.36070145000000009</v>
          </cell>
          <cell r="AJ180">
            <v>0.1464150964799984</v>
          </cell>
          <cell r="AK180">
            <v>6.1306167158746128</v>
          </cell>
          <cell r="AL180">
            <v>13.508283441151416</v>
          </cell>
          <cell r="AM180">
            <v>0.46980575700000049</v>
          </cell>
          <cell r="AN180">
            <v>0.18301185888000226</v>
          </cell>
          <cell r="AO180">
            <v>6.138264038750914</v>
          </cell>
          <cell r="AP180">
            <v>13.529913336606437</v>
          </cell>
          <cell r="AQ180">
            <v>0.59016531500000013</v>
          </cell>
          <cell r="AR180">
            <v>0.21960828008000277</v>
          </cell>
          <cell r="AS180">
            <v>6.146502091191099</v>
          </cell>
          <cell r="AT180">
            <v>13.55321406758334</v>
          </cell>
          <cell r="AU180">
            <v>6.1040000000000001</v>
          </cell>
          <cell r="AV180">
            <v>13.442</v>
          </cell>
          <cell r="AW180">
            <v>0.7200024229999995</v>
          </cell>
          <cell r="AX180">
            <v>0.25620291888000324</v>
          </cell>
          <cell r="AY180">
            <v>6.1552374924471609</v>
          </cell>
          <cell r="AZ180">
            <v>13.586921513441528</v>
          </cell>
          <cell r="BA180">
            <v>1.5286618980000002</v>
          </cell>
          <cell r="BB180">
            <v>0.43903063208000681</v>
          </cell>
          <cell r="BC180">
            <v>6.2072770738112828</v>
          </cell>
          <cell r="BD180">
            <v>13.734111676932246</v>
          </cell>
          <cell r="BE180">
            <v>6.1630000000000003</v>
          </cell>
          <cell r="BF180">
            <v>13.602</v>
          </cell>
          <cell r="BG180">
            <v>2.4989594092000003</v>
          </cell>
          <cell r="BH180">
            <v>0.47558894008000152</v>
          </cell>
          <cell r="BI180">
            <v>6.319123299106761</v>
          </cell>
          <cell r="BJ180">
            <v>14.043583373998425</v>
          </cell>
          <cell r="BK180">
            <v>3.4231561709680003</v>
          </cell>
          <cell r="BL180">
            <v>0.47558894007999797</v>
          </cell>
          <cell r="BM180">
            <v>6.3676310490332089</v>
          </cell>
          <cell r="BN180">
            <v>14.180784009650797</v>
          </cell>
          <cell r="BO180">
            <v>6.1639999999999997</v>
          </cell>
          <cell r="BP180">
            <v>13.609</v>
          </cell>
          <cell r="BQ180">
            <v>4.1785070717649999</v>
          </cell>
          <cell r="BR180">
            <v>0.47558894007999797</v>
          </cell>
          <cell r="BS180">
            <v>6.408276689570279</v>
          </cell>
          <cell r="BT180">
            <v>14.299918814723783</v>
          </cell>
        </row>
        <row r="181">
          <cell r="B181" t="str">
            <v>Hyde</v>
          </cell>
          <cell r="C181" t="str">
            <v>HYDE</v>
          </cell>
          <cell r="D181">
            <v>6.6</v>
          </cell>
          <cell r="E181">
            <v>62.5</v>
          </cell>
          <cell r="F181">
            <v>25</v>
          </cell>
          <cell r="G181">
            <v>0.66127273111887608</v>
          </cell>
          <cell r="H181">
            <v>0.57249499651231939</v>
          </cell>
          <cell r="I181">
            <v>14.308999999999999</v>
          </cell>
          <cell r="J181">
            <v>41.32</v>
          </cell>
          <cell r="K181">
            <v>3.3613335000000077E-2</v>
          </cell>
          <cell r="L181">
            <v>4.9671000000000021E-3</v>
          </cell>
          <cell r="M181">
            <v>14.312374912807984</v>
          </cell>
          <cell r="N181">
            <v>41.329545694929756</v>
          </cell>
          <cell r="O181">
            <v>8.1653764000000795E-2</v>
          </cell>
          <cell r="P181">
            <v>9.4404880000009683E-3</v>
          </cell>
          <cell r="Q181">
            <v>14.316968680441489</v>
          </cell>
          <cell r="R181">
            <v>41.342538831909145</v>
          </cell>
          <cell r="S181">
            <v>3.3613335000000077E-2</v>
          </cell>
          <cell r="T181">
            <v>1.3728652000001063E-2</v>
          </cell>
          <cell r="U181">
            <v>14.313141349839155</v>
          </cell>
          <cell r="V181">
            <v>41.331713506218129</v>
          </cell>
          <cell r="W181">
            <v>0.2333194470000004</v>
          </cell>
          <cell r="X181">
            <v>0.10137113200000236</v>
          </cell>
          <cell r="Y181">
            <v>14.338277832709224</v>
          </cell>
          <cell r="Z181">
            <v>41.402810216188556</v>
          </cell>
          <cell r="AA181">
            <v>0.35414593299999986</v>
          </cell>
          <cell r="AB181">
            <v>0.18891203200000106</v>
          </cell>
          <cell r="AC181">
            <v>14.356505251860352</v>
          </cell>
          <cell r="AD181">
            <v>41.454365142929717</v>
          </cell>
          <cell r="AE181">
            <v>0.50859806700000032</v>
          </cell>
          <cell r="AF181">
            <v>0.27685266000000119</v>
          </cell>
          <cell r="AG181">
            <v>14.377709119495247</v>
          </cell>
          <cell r="AH181">
            <v>41.514338737297784</v>
          </cell>
          <cell r="AI181">
            <v>0.70494980200000024</v>
          </cell>
          <cell r="AJ181">
            <v>0.36411596400000157</v>
          </cell>
          <cell r="AK181">
            <v>14.402519001179016</v>
          </cell>
          <cell r="AL181">
            <v>41.584511679613904</v>
          </cell>
          <cell r="AM181">
            <v>0.9411457809999999</v>
          </cell>
          <cell r="AN181">
            <v>0.45174836400000196</v>
          </cell>
          <cell r="AO181">
            <v>14.430846637813394</v>
          </cell>
          <cell r="AP181">
            <v>41.664634335450529</v>
          </cell>
          <cell r="AQ181">
            <v>1.2068945770000004</v>
          </cell>
          <cell r="AR181">
            <v>0.53909324800000036</v>
          </cell>
          <cell r="AS181">
            <v>14.461734324358417</v>
          </cell>
          <cell r="AT181">
            <v>41.751997905895131</v>
          </cell>
          <cell r="AU181">
            <v>14.319000000000001</v>
          </cell>
          <cell r="AV181">
            <v>41.741</v>
          </cell>
          <cell r="AW181">
            <v>1.515599135</v>
          </cell>
          <cell r="AX181">
            <v>0.62606353200000164</v>
          </cell>
          <cell r="AY181">
            <v>14.506346896561489</v>
          </cell>
          <cell r="AZ181">
            <v>42.27089704397153</v>
          </cell>
          <cell r="BA181">
            <v>3.5340095599999994</v>
          </cell>
          <cell r="BB181">
            <v>1.046294611999997</v>
          </cell>
          <cell r="BC181">
            <v>14.719672704041601</v>
          </cell>
          <cell r="BD181">
            <v>42.874273544256667</v>
          </cell>
          <cell r="BE181">
            <v>14.250999999999999</v>
          </cell>
          <cell r="BF181">
            <v>42.182000000000002</v>
          </cell>
          <cell r="BG181">
            <v>5.8287917411399999</v>
          </cell>
          <cell r="BH181">
            <v>1.1262003879999973</v>
          </cell>
          <cell r="BI181">
            <v>14.859404026965258</v>
          </cell>
          <cell r="BJ181">
            <v>43.902826452673352</v>
          </cell>
          <cell r="BK181">
            <v>7.8793524850435004</v>
          </cell>
          <cell r="BL181">
            <v>0.75314407199999778</v>
          </cell>
          <cell r="BM181">
            <v>15.00614760772539</v>
          </cell>
          <cell r="BN181">
            <v>44.317879976877691</v>
          </cell>
          <cell r="BO181">
            <v>14.259</v>
          </cell>
          <cell r="BP181">
            <v>42.523000000000003</v>
          </cell>
          <cell r="BQ181">
            <v>9.4705106027396013</v>
          </cell>
          <cell r="BR181">
            <v>-0.24515724799999816</v>
          </cell>
          <cell r="BS181">
            <v>15.06600912768611</v>
          </cell>
          <cell r="BT181">
            <v>44.805566506665158</v>
          </cell>
        </row>
        <row r="182">
          <cell r="B182" t="str">
            <v>Hyndburn Rd</v>
          </cell>
          <cell r="C182" t="str">
            <v>HYNDBURN RD</v>
          </cell>
          <cell r="D182">
            <v>6.6</v>
          </cell>
          <cell r="E182">
            <v>62.5</v>
          </cell>
          <cell r="F182">
            <v>25</v>
          </cell>
          <cell r="G182">
            <v>0.60358382411821243</v>
          </cell>
          <cell r="H182">
            <v>0.52355055521911276</v>
          </cell>
          <cell r="I182">
            <v>13.087</v>
          </cell>
          <cell r="J182">
            <v>37.719000000000001</v>
          </cell>
          <cell r="K182">
            <v>1.6127014000000162E-2</v>
          </cell>
          <cell r="L182">
            <v>4.0368480000001483E-3</v>
          </cell>
          <cell r="M182">
            <v>13.088763880477819</v>
          </cell>
          <cell r="N182">
            <v>37.723989007388276</v>
          </cell>
          <cell r="O182">
            <v>3.7706139000000083E-2</v>
          </cell>
          <cell r="P182">
            <v>7.6107479999993899E-3</v>
          </cell>
          <cell r="Q182">
            <v>13.090964199531559</v>
          </cell>
          <cell r="R182">
            <v>37.73021244948297</v>
          </cell>
          <cell r="S182">
            <v>1.6127014000000162E-2</v>
          </cell>
          <cell r="T182">
            <v>1.0989544000000073E-2</v>
          </cell>
          <cell r="U182">
            <v>13.089372083645575</v>
          </cell>
          <cell r="V182">
            <v>37.725709265725314</v>
          </cell>
          <cell r="W182">
            <v>0.10015449200000004</v>
          </cell>
          <cell r="X182">
            <v>8.5799147999999992E-2</v>
          </cell>
          <cell r="Y182">
            <v>13.103266724865271</v>
          </cell>
          <cell r="Z182">
            <v>37.765009245839721</v>
          </cell>
          <cell r="AA182">
            <v>0.14603372500000011</v>
          </cell>
          <cell r="AB182">
            <v>0.16049644799999996</v>
          </cell>
          <cell r="AC182">
            <v>13.113814436044892</v>
          </cell>
          <cell r="AD182">
            <v>37.794842678244152</v>
          </cell>
          <cell r="AE182">
            <v>0.20204664600000022</v>
          </cell>
          <cell r="AF182">
            <v>0.235462536</v>
          </cell>
          <cell r="AG182">
            <v>13.125272127878883</v>
          </cell>
          <cell r="AH182">
            <v>37.827249924614392</v>
          </cell>
          <cell r="AI182">
            <v>0.27000037300000024</v>
          </cell>
          <cell r="AJ182">
            <v>0.30989821600000012</v>
          </cell>
          <cell r="AK182">
            <v>13.137727970676035</v>
          </cell>
          <cell r="AL182">
            <v>37.862480368243432</v>
          </cell>
          <cell r="AM182">
            <v>0.34883568600000014</v>
          </cell>
          <cell r="AN182">
            <v>0.38458226800000039</v>
          </cell>
          <cell r="AO182">
            <v>13.151157432298547</v>
          </cell>
          <cell r="AP182">
            <v>37.900464621767277</v>
          </cell>
          <cell r="AQ182">
            <v>0.43554022900000011</v>
          </cell>
          <cell r="AR182">
            <v>0.45903156000000056</v>
          </cell>
          <cell r="AS182">
            <v>13.165254736846757</v>
          </cell>
          <cell r="AT182">
            <v>37.940337820337241</v>
          </cell>
          <cell r="AU182">
            <v>13.096</v>
          </cell>
          <cell r="AV182">
            <v>38.1</v>
          </cell>
          <cell r="AW182">
            <v>0.53374950100000018</v>
          </cell>
          <cell r="AX182">
            <v>0.53318999199999961</v>
          </cell>
          <cell r="AY182">
            <v>13.189333000529182</v>
          </cell>
          <cell r="AZ182">
            <v>38.363985590330685</v>
          </cell>
          <cell r="BA182">
            <v>1.1556059510000001</v>
          </cell>
          <cell r="BB182">
            <v>0.89310176800000018</v>
          </cell>
          <cell r="BC182">
            <v>13.275215447432654</v>
          </cell>
          <cell r="BD182">
            <v>38.606897832692042</v>
          </cell>
          <cell r="BE182">
            <v>13.111000000000001</v>
          </cell>
          <cell r="BF182">
            <v>38.543999999999997</v>
          </cell>
          <cell r="BG182">
            <v>1.8779374657700005</v>
          </cell>
          <cell r="BH182">
            <v>0.96458550399999865</v>
          </cell>
          <cell r="BI182">
            <v>13.359656272996123</v>
          </cell>
          <cell r="BJ182">
            <v>39.247306147280518</v>
          </cell>
          <cell r="BK182">
            <v>2.5797192713339001</v>
          </cell>
          <cell r="BL182">
            <v>0.96458550399999865</v>
          </cell>
          <cell r="BM182">
            <v>13.421046260019562</v>
          </cell>
          <cell r="BN182">
            <v>39.420943251765436</v>
          </cell>
          <cell r="BO182">
            <v>13.119</v>
          </cell>
          <cell r="BP182">
            <v>38.603999999999999</v>
          </cell>
          <cell r="BQ182">
            <v>3.1904236897590001</v>
          </cell>
          <cell r="BR182">
            <v>0.96458550400000043</v>
          </cell>
          <cell r="BS182">
            <v>13.482469041894262</v>
          </cell>
          <cell r="BT182">
            <v>39.632045697099237</v>
          </cell>
        </row>
        <row r="183">
          <cell r="B183" t="str">
            <v>India St</v>
          </cell>
          <cell r="C183" t="str">
            <v>INDIA ST</v>
          </cell>
          <cell r="D183">
            <v>6.6</v>
          </cell>
          <cell r="E183">
            <v>54.75</v>
          </cell>
          <cell r="F183">
            <v>21.9</v>
          </cell>
          <cell r="G183">
            <v>0.91868373740717102</v>
          </cell>
          <cell r="H183">
            <v>0.78005585401415511</v>
          </cell>
          <cell r="I183">
            <v>14.631</v>
          </cell>
          <cell r="J183">
            <v>43.362000000000002</v>
          </cell>
          <cell r="K183">
            <v>2.7249560999999867E-2</v>
          </cell>
          <cell r="L183">
            <v>28.005426620000001</v>
          </cell>
          <cell r="M183">
            <v>17.083223202909995</v>
          </cell>
          <cell r="N183">
            <v>50.297934623042615</v>
          </cell>
          <cell r="O183">
            <v>6.623167299999988E-2</v>
          </cell>
          <cell r="P183">
            <v>28.010263456000001</v>
          </cell>
          <cell r="Q183">
            <v>17.087056366762027</v>
          </cell>
          <cell r="R183">
            <v>50.308776447655291</v>
          </cell>
          <cell r="S183">
            <v>2.7249560999999867E-2</v>
          </cell>
          <cell r="T183">
            <v>28.014861903999996</v>
          </cell>
          <cell r="U183">
            <v>17.084048576206552</v>
          </cell>
          <cell r="V183">
            <v>50.300269131262638</v>
          </cell>
          <cell r="W183">
            <v>0.18967839500000006</v>
          </cell>
          <cell r="X183">
            <v>28.058329075999993</v>
          </cell>
          <cell r="Y183">
            <v>17.102059805674607</v>
          </cell>
          <cell r="Z183">
            <v>50.351212581240112</v>
          </cell>
          <cell r="AA183">
            <v>0.28820562399999994</v>
          </cell>
          <cell r="AB183">
            <v>28.101661807999992</v>
          </cell>
          <cell r="AC183">
            <v>17.114469333958027</v>
          </cell>
          <cell r="AD183">
            <v>50.386312027642248</v>
          </cell>
          <cell r="AE183">
            <v>0.41417496700000012</v>
          </cell>
          <cell r="AF183">
            <v>28.145383508000009</v>
          </cell>
          <cell r="AG183">
            <v>17.129313450526986</v>
          </cell>
          <cell r="AH183">
            <v>50.428297529588782</v>
          </cell>
          <cell r="AI183">
            <v>0.57430080999999999</v>
          </cell>
          <cell r="AJ183">
            <v>28.188386108000003</v>
          </cell>
          <cell r="AK183">
            <v>17.147082581018822</v>
          </cell>
          <cell r="AL183">
            <v>50.478556220255044</v>
          </cell>
          <cell r="AM183">
            <v>0.76693388399999995</v>
          </cell>
          <cell r="AN183">
            <v>28.231747551999991</v>
          </cell>
          <cell r="AO183">
            <v>17.167726747457394</v>
          </cell>
          <cell r="AP183">
            <v>50.536946740577676</v>
          </cell>
          <cell r="AQ183">
            <v>0.98367774800000007</v>
          </cell>
          <cell r="AR183">
            <v>28.274796223999992</v>
          </cell>
          <cell r="AS183">
            <v>17.190452700577556</v>
          </cell>
          <cell r="AT183">
            <v>50.601225442818446</v>
          </cell>
          <cell r="AU183">
            <v>14.641</v>
          </cell>
          <cell r="AV183">
            <v>43.747999999999998</v>
          </cell>
          <cell r="AW183">
            <v>1.2344535180000002</v>
          </cell>
          <cell r="AX183">
            <v>28.317449395999994</v>
          </cell>
          <cell r="AY183">
            <v>17.226121076130845</v>
          </cell>
          <cell r="AZ183">
            <v>51.059826572481541</v>
          </cell>
          <cell r="BA183">
            <v>2.8701373170000002</v>
          </cell>
          <cell r="BB183">
            <v>27.851927635999996</v>
          </cell>
          <cell r="BC183">
            <v>17.328483707678139</v>
          </cell>
          <cell r="BD183">
            <v>51.349351816110307</v>
          </cell>
          <cell r="BE183">
            <v>14.654</v>
          </cell>
          <cell r="BF183">
            <v>44.106000000000002</v>
          </cell>
          <cell r="BG183">
            <v>4.7280646174899994</v>
          </cell>
          <cell r="BH183">
            <v>22.478444535999998</v>
          </cell>
          <cell r="BI183">
            <v>17.033952330829919</v>
          </cell>
          <cell r="BJ183">
            <v>50.837521728122269</v>
          </cell>
          <cell r="BK183">
            <v>6.3753000891070997</v>
          </cell>
          <cell r="BL183">
            <v>10.082844535999989</v>
          </cell>
          <cell r="BM183">
            <v>16.093714277222329</v>
          </cell>
          <cell r="BN183">
            <v>48.178126913579995</v>
          </cell>
          <cell r="BO183">
            <v>14.666</v>
          </cell>
          <cell r="BP183">
            <v>44.459000000000003</v>
          </cell>
          <cell r="BQ183">
            <v>7.6358570377412001</v>
          </cell>
          <cell r="BR183">
            <v>6.3700445359999911</v>
          </cell>
          <cell r="BS183">
            <v>15.891198643006497</v>
          </cell>
          <cell r="BT183">
            <v>47.924385075081801</v>
          </cell>
        </row>
        <row r="184">
          <cell r="B184" t="str">
            <v>Ingleton</v>
          </cell>
          <cell r="C184" t="str">
            <v>INGLETON</v>
          </cell>
          <cell r="D184">
            <v>11</v>
          </cell>
          <cell r="E184">
            <v>50</v>
          </cell>
          <cell r="F184">
            <v>20</v>
          </cell>
          <cell r="G184">
            <v>0.10764482496038097</v>
          </cell>
          <cell r="H184">
            <v>0.11312194237228508</v>
          </cell>
          <cell r="I184">
            <v>2.262</v>
          </cell>
          <cell r="J184">
            <v>5.3810000000000002</v>
          </cell>
          <cell r="K184">
            <v>8.164667999999986E-3</v>
          </cell>
          <cell r="L184">
            <v>1.964988000000556E-4</v>
          </cell>
          <cell r="M184">
            <v>2.2624388474457016</v>
          </cell>
          <cell r="N184">
            <v>5.3822412480190485</v>
          </cell>
          <cell r="O184">
            <v>1.9705419000000002E-2</v>
          </cell>
          <cell r="P184">
            <v>4.0343159999989275E-4</v>
          </cell>
          <cell r="Q184">
            <v>2.2630554409370003</v>
          </cell>
          <cell r="R184">
            <v>5.3839852377747794</v>
          </cell>
          <cell r="S184">
            <v>8.164667999999986E-3</v>
          </cell>
          <cell r="T184">
            <v>6.2703160000010527E-4</v>
          </cell>
          <cell r="U184">
            <v>2.2624614445573359</v>
          </cell>
          <cell r="V184">
            <v>5.3823051623025355</v>
          </cell>
          <cell r="W184">
            <v>5.6451795999999999E-2</v>
          </cell>
          <cell r="X184">
            <v>2.3914235600000167E-2</v>
          </cell>
          <cell r="Y184">
            <v>2.2662181227252693</v>
          </cell>
          <cell r="Z184">
            <v>5.3929306527316605</v>
          </cell>
          <cell r="AA184">
            <v>8.5678020999999993E-2</v>
          </cell>
          <cell r="AB184">
            <v>4.7216583599999806E-2</v>
          </cell>
          <cell r="AC184">
            <v>2.2689751577945145</v>
          </cell>
          <cell r="AD184">
            <v>5.40072872550539</v>
          </cell>
          <cell r="AE184">
            <v>0.12265239700000002</v>
          </cell>
          <cell r="AF184">
            <v>7.0564003599999925E-2</v>
          </cell>
          <cell r="AG184">
            <v>2.2721412309907509</v>
          </cell>
          <cell r="AH184">
            <v>5.4096837328125567</v>
          </cell>
          <cell r="AI184">
            <v>0.16895954099999999</v>
          </cell>
          <cell r="AJ184">
            <v>9.3885887600000162E-2</v>
          </cell>
          <cell r="AK184">
            <v>2.275795807177952</v>
          </cell>
          <cell r="AL184">
            <v>5.4200204352298877</v>
          </cell>
          <cell r="AM184">
            <v>0.22407825199999998</v>
          </cell>
          <cell r="AN184">
            <v>0.11724817159999978</v>
          </cell>
          <cell r="AO184">
            <v>2.2799149911406356</v>
          </cell>
          <cell r="AP184">
            <v>5.4316712468817618</v>
          </cell>
          <cell r="AQ184">
            <v>0.28571287300000003</v>
          </cell>
          <cell r="AR184">
            <v>0.14060376759999982</v>
          </cell>
          <cell r="AS184">
            <v>2.2843758206554932</v>
          </cell>
          <cell r="AT184">
            <v>5.4442883780804534</v>
          </cell>
          <cell r="AU184">
            <v>2.262</v>
          </cell>
          <cell r="AV184">
            <v>5.3849999999999998</v>
          </cell>
          <cell r="AW184">
            <v>0.354690807</v>
          </cell>
          <cell r="AX184">
            <v>0.1639422116</v>
          </cell>
          <cell r="AY184">
            <v>2.2892211738999397</v>
          </cell>
          <cell r="AZ184">
            <v>5.4619931066260223</v>
          </cell>
          <cell r="BA184">
            <v>0.79850623799999998</v>
          </cell>
          <cell r="BB184">
            <v>0.27943516359999987</v>
          </cell>
          <cell r="BC184">
            <v>2.3185772507622184</v>
          </cell>
          <cell r="BD184">
            <v>5.5450246306994257</v>
          </cell>
          <cell r="BE184">
            <v>2.2679999999999998</v>
          </cell>
          <cell r="BF184">
            <v>5.5519999999999996</v>
          </cell>
          <cell r="BG184">
            <v>1.3186128568200002</v>
          </cell>
          <cell r="BH184">
            <v>0.30247687159999992</v>
          </cell>
          <cell r="BI184">
            <v>2.353085144643984</v>
          </cell>
          <cell r="BJ184">
            <v>5.7926571310239972</v>
          </cell>
          <cell r="BK184">
            <v>1.7968714660949998</v>
          </cell>
          <cell r="BL184">
            <v>0.30247687159999992</v>
          </cell>
          <cell r="BM184">
            <v>2.3781872116264546</v>
          </cell>
          <cell r="BN184">
            <v>5.8636564981644126</v>
          </cell>
          <cell r="BO184">
            <v>2.238</v>
          </cell>
          <cell r="BP184">
            <v>5.4710000000000001</v>
          </cell>
          <cell r="BQ184">
            <v>2.1745622896330001</v>
          </cell>
          <cell r="BR184">
            <v>0.30247687160000081</v>
          </cell>
          <cell r="BS184">
            <v>2.3680108387755561</v>
          </cell>
          <cell r="BT184">
            <v>5.8387261829037866</v>
          </cell>
        </row>
        <row r="185">
          <cell r="B185" t="str">
            <v>Irlam</v>
          </cell>
          <cell r="C185" t="str">
            <v>IRLAM</v>
          </cell>
          <cell r="D185">
            <v>6.6</v>
          </cell>
          <cell r="E185">
            <v>65.75</v>
          </cell>
          <cell r="F185">
            <v>26.3</v>
          </cell>
          <cell r="G185">
            <v>0.61272597428591957</v>
          </cell>
          <cell r="H185">
            <v>0.50444969027244724</v>
          </cell>
          <cell r="I185">
            <v>13.265000000000001</v>
          </cell>
          <cell r="J185">
            <v>40.280999999999999</v>
          </cell>
          <cell r="K185">
            <v>2.105347099999999E-2</v>
          </cell>
          <cell r="L185">
            <v>2.1165839999994773E-3</v>
          </cell>
          <cell r="M185">
            <v>13.267026854165362</v>
          </cell>
          <cell r="N185">
            <v>40.28673280929921</v>
          </cell>
          <cell r="O185">
            <v>5.0998384000000008E-2</v>
          </cell>
          <cell r="P185">
            <v>4.0041021599999995</v>
          </cell>
          <cell r="Q185">
            <v>13.619729301616577</v>
          </cell>
          <cell r="R185">
            <v>41.284325978634591</v>
          </cell>
          <cell r="S185">
            <v>2.105347099999999E-2</v>
          </cell>
          <cell r="T185">
            <v>4.0060648959999972</v>
          </cell>
          <cell r="U185">
            <v>13.617281495946354</v>
          </cell>
          <cell r="V185">
            <v>41.277402538680832</v>
          </cell>
          <cell r="W185">
            <v>0.14497749000000004</v>
          </cell>
          <cell r="X185">
            <v>4.0664061400000007</v>
          </cell>
          <cell r="Y185">
            <v>13.633400526127469</v>
          </cell>
          <cell r="Z185">
            <v>41.322994040869695</v>
          </cell>
          <cell r="AA185">
            <v>0.21946613699999995</v>
          </cell>
          <cell r="AB185">
            <v>4.1267401000000001</v>
          </cell>
          <cell r="AC185">
            <v>13.645194445588725</v>
          </cell>
          <cell r="AD185">
            <v>41.356352282580986</v>
          </cell>
          <cell r="AE185">
            <v>0.31442541399999979</v>
          </cell>
          <cell r="AF185">
            <v>4.1873141079999998</v>
          </cell>
          <cell r="AG185">
            <v>13.658800079522466</v>
          </cell>
          <cell r="AH185">
            <v>41.394834826648548</v>
          </cell>
          <cell r="AI185">
            <v>0.43483140300000001</v>
          </cell>
          <cell r="AJ185">
            <v>4.2475696319999985</v>
          </cell>
          <cell r="AK185">
            <v>13.674603863335005</v>
          </cell>
          <cell r="AL185">
            <v>41.439534677457559</v>
          </cell>
          <cell r="AM185">
            <v>0.57939609400000003</v>
          </cell>
          <cell r="AN185">
            <v>4.3080469999999975</v>
          </cell>
          <cell r="AO185">
            <v>13.692540391813619</v>
          </cell>
          <cell r="AP185">
            <v>41.49026684113025</v>
          </cell>
          <cell r="AQ185">
            <v>0.74185809599999986</v>
          </cell>
          <cell r="AR185">
            <v>4.3684022759999968</v>
          </cell>
          <cell r="AS185">
            <v>13.712031848697466</v>
          </cell>
          <cell r="AT185">
            <v>41.545397006481345</v>
          </cell>
          <cell r="AU185">
            <v>13.273999999999999</v>
          </cell>
          <cell r="AV185">
            <v>40.598999999999997</v>
          </cell>
          <cell r="AW185">
            <v>0.93042629500000018</v>
          </cell>
          <cell r="AX185">
            <v>4.4285792320000033</v>
          </cell>
          <cell r="AY185">
            <v>13.742791406606385</v>
          </cell>
          <cell r="AZ185">
            <v>41.924942330293419</v>
          </cell>
          <cell r="BA185">
            <v>2.1627073749999997</v>
          </cell>
          <cell r="BB185">
            <v>4.7220016680000034</v>
          </cell>
          <cell r="BC185">
            <v>13.876255851404288</v>
          </cell>
          <cell r="BD185">
            <v>42.302436786148995</v>
          </cell>
          <cell r="BE185">
            <v>13.298</v>
          </cell>
          <cell r="BF185">
            <v>41.534999999999997</v>
          </cell>
          <cell r="BG185">
            <v>3.5659613908699996</v>
          </cell>
          <cell r="BH185">
            <v>4.7803316680000014</v>
          </cell>
          <cell r="BI185">
            <v>14.028111294586985</v>
          </cell>
          <cell r="BJ185">
            <v>43.600066589693384</v>
          </cell>
          <cell r="BK185">
            <v>4.8291045788517</v>
          </cell>
          <cell r="BL185">
            <v>4.7803316680000014</v>
          </cell>
          <cell r="BM185">
            <v>14.138607667254602</v>
          </cell>
          <cell r="BN185">
            <v>43.912597527332537</v>
          </cell>
          <cell r="BO185">
            <v>13.314</v>
          </cell>
          <cell r="BP185">
            <v>42.156999999999996</v>
          </cell>
          <cell r="BQ185">
            <v>5.8205950931064994</v>
          </cell>
          <cell r="BR185">
            <v>4.7803316679999979</v>
          </cell>
          <cell r="BS185">
            <v>14.24134059381581</v>
          </cell>
          <cell r="BT185">
            <v>44.779915289426874</v>
          </cell>
        </row>
        <row r="186">
          <cell r="B186" t="str">
            <v>James St</v>
          </cell>
          <cell r="C186" t="str">
            <v>JAMES ST</v>
          </cell>
          <cell r="D186">
            <v>11</v>
          </cell>
          <cell r="E186">
            <v>62.5</v>
          </cell>
          <cell r="F186">
            <v>25</v>
          </cell>
          <cell r="G186">
            <v>0.41083323643174402</v>
          </cell>
          <cell r="H186">
            <v>0.35956594567533073</v>
          </cell>
          <cell r="I186">
            <v>8.9870000000000001</v>
          </cell>
          <cell r="J186">
            <v>25.670999999999999</v>
          </cell>
          <cell r="K186">
            <v>3.4926314000000014E-2</v>
          </cell>
          <cell r="L186">
            <v>6.0108120000013088E-3</v>
          </cell>
          <cell r="M186">
            <v>8.9891486418832685</v>
          </cell>
          <cell r="N186">
            <v>25.677077276984001</v>
          </cell>
          <cell r="O186">
            <v>8.2699201000000278E-2</v>
          </cell>
          <cell r="P186">
            <v>1.1328468000000314E-2</v>
          </cell>
          <cell r="Q186">
            <v>8.9919351727280379</v>
          </cell>
          <cell r="R186">
            <v>25.684958776409292</v>
          </cell>
          <cell r="S186">
            <v>3.4926314000000014E-2</v>
          </cell>
          <cell r="T186">
            <v>1.6352636000000587E-2</v>
          </cell>
          <cell r="U186">
            <v>8.989691446871479</v>
          </cell>
          <cell r="V186">
            <v>25.678612561336102</v>
          </cell>
          <cell r="W186">
            <v>0.2290804780000002</v>
          </cell>
          <cell r="X186">
            <v>0.15564478000000026</v>
          </cell>
          <cell r="Y186">
            <v>9.0071928392063949</v>
          </cell>
          <cell r="Z186">
            <v>25.728113974137006</v>
          </cell>
          <cell r="AA186">
            <v>0.34142839799999991</v>
          </cell>
          <cell r="AB186">
            <v>0.29476742399999978</v>
          </cell>
          <cell r="AC186">
            <v>9.020391620826274</v>
          </cell>
          <cell r="AD186">
            <v>25.765445766084273</v>
          </cell>
          <cell r="AE186">
            <v>0.48043455800000023</v>
          </cell>
          <cell r="AF186">
            <v>0.43428421200000233</v>
          </cell>
          <cell r="AG186">
            <v>9.0350102843720279</v>
          </cell>
          <cell r="AH186">
            <v>25.806793590584622</v>
          </cell>
          <cell r="AI186">
            <v>0.65011498600000017</v>
          </cell>
          <cell r="AJ186">
            <v>0.57301451999999831</v>
          </cell>
          <cell r="AK186">
            <v>9.0511976499584428</v>
          </cell>
          <cell r="AL186">
            <v>25.852578374487422</v>
          </cell>
          <cell r="AM186">
            <v>0.84788223699999987</v>
          </cell>
          <cell r="AN186">
            <v>0.71210902400000187</v>
          </cell>
          <cell r="AO186">
            <v>9.0688783067701646</v>
          </cell>
          <cell r="AP186">
            <v>25.902586823797023</v>
          </cell>
          <cell r="AQ186">
            <v>1.0662400400000003</v>
          </cell>
          <cell r="AR186">
            <v>0.85085531599999875</v>
          </cell>
          <cell r="AS186">
            <v>9.087621410895343</v>
          </cell>
          <cell r="AT186">
            <v>25.95560032790662</v>
          </cell>
          <cell r="AU186">
            <v>8.9930000000000003</v>
          </cell>
          <cell r="AV186">
            <v>25.943000000000001</v>
          </cell>
          <cell r="AW186">
            <v>1.3048235959999999</v>
          </cell>
          <cell r="AX186">
            <v>0.98917147200000066</v>
          </cell>
          <cell r="AY186">
            <v>9.1134035154572253</v>
          </cell>
          <cell r="AZ186">
            <v>26.283552569034015</v>
          </cell>
          <cell r="BA186">
            <v>2.7959766050000008</v>
          </cell>
          <cell r="BB186">
            <v>1.664614155999999</v>
          </cell>
          <cell r="BC186">
            <v>9.2271202978734639</v>
          </cell>
          <cell r="BD186">
            <v>26.605192200958967</v>
          </cell>
          <cell r="BE186">
            <v>9.0090000000000003</v>
          </cell>
          <cell r="BF186">
            <v>26.599</v>
          </cell>
          <cell r="BG186">
            <v>4.5984622063999998</v>
          </cell>
          <cell r="BH186">
            <v>1.7980735160000023</v>
          </cell>
          <cell r="BI186">
            <v>9.3447310564735186</v>
          </cell>
          <cell r="BJ186">
            <v>27.548590826749393</v>
          </cell>
          <cell r="BK186">
            <v>6.34257149917</v>
          </cell>
          <cell r="BL186">
            <v>1.7021447479999985</v>
          </cell>
          <cell r="BM186">
            <v>9.4312380991688869</v>
          </cell>
          <cell r="BN186">
            <v>27.793269692790552</v>
          </cell>
          <cell r="BO186">
            <v>9.02</v>
          </cell>
          <cell r="BP186">
            <v>27.033999999999999</v>
          </cell>
          <cell r="BQ186">
            <v>7.7988272379700012</v>
          </cell>
          <cell r="BR186">
            <v>1.4454386960000001</v>
          </cell>
          <cell r="BS186">
            <v>9.5051981295852777</v>
          </cell>
          <cell r="BT186">
            <v>28.406347550595118</v>
          </cell>
        </row>
        <row r="187">
          <cell r="B187" t="str">
            <v>Kay St</v>
          </cell>
          <cell r="C187" t="str">
            <v>KAY ST</v>
          </cell>
          <cell r="D187">
            <v>6.6</v>
          </cell>
          <cell r="E187">
            <v>54.75</v>
          </cell>
          <cell r="F187">
            <v>21.9</v>
          </cell>
          <cell r="G187">
            <v>0.68159370829088195</v>
          </cell>
          <cell r="H187">
            <v>0.59900509878820396</v>
          </cell>
          <cell r="I187">
            <v>13.116</v>
          </cell>
          <cell r="J187">
            <v>37.311</v>
          </cell>
          <cell r="K187">
            <v>1.9057389000000091E-2</v>
          </cell>
          <cell r="L187">
            <v>6.2253199999995346E-3</v>
          </cell>
          <cell r="M187">
            <v>13.118211663461665</v>
          </cell>
          <cell r="N187">
            <v>37.317255528925784</v>
          </cell>
          <cell r="O187">
            <v>4.560019999999998E-2</v>
          </cell>
          <cell r="P187">
            <v>1.1770999999999976E-2</v>
          </cell>
          <cell r="Q187">
            <v>13.121018678449049</v>
          </cell>
          <cell r="R187">
            <v>37.325194966255673</v>
          </cell>
          <cell r="S187">
            <v>1.9057389000000091E-2</v>
          </cell>
          <cell r="T187">
            <v>1.7039492000000767E-2</v>
          </cell>
          <cell r="U187">
            <v>13.1191576581761</v>
          </cell>
          <cell r="V187">
            <v>37.319931206035953</v>
          </cell>
          <cell r="W187">
            <v>0.12694195599999991</v>
          </cell>
          <cell r="X187">
            <v>6.806086800000033E-2</v>
          </cell>
          <cell r="Y187">
            <v>13.133058323171081</v>
          </cell>
          <cell r="Z187">
            <v>37.359248223959774</v>
          </cell>
          <cell r="AA187">
            <v>0.18999693200000012</v>
          </cell>
          <cell r="AB187">
            <v>0.11892357599999981</v>
          </cell>
          <cell r="AC187">
            <v>13.143023536129091</v>
          </cell>
          <cell r="AD187">
            <v>37.387434102594078</v>
          </cell>
          <cell r="AE187">
            <v>0.26931424800000014</v>
          </cell>
          <cell r="AF187">
            <v>0.17022839200000073</v>
          </cell>
          <cell r="AG187">
            <v>13.154450009321867</v>
          </cell>
          <cell r="AH187">
            <v>37.41975304931271</v>
          </cell>
          <cell r="AI187">
            <v>0.36852465400000001</v>
          </cell>
          <cell r="AJ187">
            <v>0.22070214399999921</v>
          </cell>
          <cell r="AK187">
            <v>13.167543977339248</v>
          </cell>
          <cell r="AL187">
            <v>37.456788383623632</v>
          </cell>
          <cell r="AM187">
            <v>0.48644872900000014</v>
          </cell>
          <cell r="AN187">
            <v>0.27158444799999915</v>
          </cell>
          <cell r="AO187">
            <v>13.182310705878123</v>
          </cell>
          <cell r="AP187">
            <v>37.49855499916675</v>
          </cell>
          <cell r="AQ187">
            <v>0.61815130200000024</v>
          </cell>
          <cell r="AR187">
            <v>0.32210520800000042</v>
          </cell>
          <cell r="AS187">
            <v>13.198251113508453</v>
          </cell>
          <cell r="AT187">
            <v>37.54364128048789</v>
          </cell>
          <cell r="AU187">
            <v>13.125</v>
          </cell>
          <cell r="AV187">
            <v>37.795000000000002</v>
          </cell>
          <cell r="AW187">
            <v>0.76910359999999978</v>
          </cell>
          <cell r="AX187">
            <v>0.37217004799999964</v>
          </cell>
          <cell r="AY187">
            <v>13.224835552710882</v>
          </cell>
          <cell r="AZ187">
            <v>38.077377585301491</v>
          </cell>
          <cell r="BA187">
            <v>1.7443139039999997</v>
          </cell>
          <cell r="BB187">
            <v>0.60520647999999921</v>
          </cell>
          <cell r="BC187">
            <v>13.330529731237714</v>
          </cell>
          <cell r="BD187">
            <v>38.376325866774543</v>
          </cell>
          <cell r="BE187">
            <v>13.138999999999999</v>
          </cell>
          <cell r="BF187">
            <v>38.226999999999997</v>
          </cell>
          <cell r="BG187">
            <v>2.8606037280199996</v>
          </cell>
          <cell r="BH187">
            <v>0.65101775600000122</v>
          </cell>
          <cell r="BI187">
            <v>13.446187213498639</v>
          </cell>
          <cell r="BJ187">
            <v>39.095856647034751</v>
          </cell>
          <cell r="BK187">
            <v>3.8796427101996001</v>
          </cell>
          <cell r="BL187">
            <v>0.65101775599999767</v>
          </cell>
          <cell r="BM187">
            <v>13.535330006025323</v>
          </cell>
          <cell r="BN187">
            <v>39.347990539392839</v>
          </cell>
          <cell r="BO187">
            <v>13.148</v>
          </cell>
          <cell r="BP187">
            <v>38.284999999999997</v>
          </cell>
          <cell r="BQ187">
            <v>4.6937587271531998</v>
          </cell>
          <cell r="BR187">
            <v>0.65101775600000478</v>
          </cell>
          <cell r="BS187">
            <v>13.615546688076801</v>
          </cell>
          <cell r="BT187">
            <v>39.607421734641669</v>
          </cell>
        </row>
        <row r="188">
          <cell r="B188" t="str">
            <v>Kendal</v>
          </cell>
          <cell r="C188" t="str">
            <v>KENDAL</v>
          </cell>
          <cell r="D188">
            <v>11</v>
          </cell>
          <cell r="E188">
            <v>33.4</v>
          </cell>
          <cell r="F188">
            <v>13.1</v>
          </cell>
          <cell r="G188">
            <v>0.76813077596858181</v>
          </cell>
          <cell r="H188">
            <v>0.65872687858385137</v>
          </cell>
          <cell r="I188">
            <v>8.6270000000000007</v>
          </cell>
          <cell r="J188">
            <v>25.649000000000001</v>
          </cell>
          <cell r="K188">
            <v>4.1107890999999341E-2</v>
          </cell>
          <cell r="L188">
            <v>3.1342359999939617E-3</v>
          </cell>
          <cell r="M188">
            <v>8.6293221094484522</v>
          </cell>
          <cell r="N188">
            <v>25.655567917350631</v>
          </cell>
          <cell r="O188">
            <v>9.9831689999999362E-2</v>
          </cell>
          <cell r="P188">
            <v>6.0290559999955917E-3</v>
          </cell>
          <cell r="Q188">
            <v>8.6325562481999736</v>
          </cell>
          <cell r="R188">
            <v>25.664715443120627</v>
          </cell>
          <cell r="S188">
            <v>4.1107890999999341E-2</v>
          </cell>
          <cell r="T188">
            <v>8.8598079999933077E-3</v>
          </cell>
          <cell r="U188">
            <v>8.629622624042586</v>
          </cell>
          <cell r="V188">
            <v>25.65641790098006</v>
          </cell>
          <cell r="W188">
            <v>0.29005482300000018</v>
          </cell>
          <cell r="X188">
            <v>0.11904901199999429</v>
          </cell>
          <cell r="Y188">
            <v>8.6484723826603425</v>
          </cell>
          <cell r="Z188">
            <v>25.70973306954944</v>
          </cell>
          <cell r="AA188">
            <v>0.44329611999999941</v>
          </cell>
          <cell r="AB188">
            <v>0.22921043599999891</v>
          </cell>
          <cell r="AC188">
            <v>8.6622974401034902</v>
          </cell>
          <cell r="AD188">
            <v>25.748836237022815</v>
          </cell>
          <cell r="AE188">
            <v>0.63819810999999937</v>
          </cell>
          <cell r="AF188">
            <v>0.33968637599999241</v>
          </cell>
          <cell r="AG188">
            <v>8.6783256246571323</v>
          </cell>
          <cell r="AH188">
            <v>25.794170788974775</v>
          </cell>
          <cell r="AI188">
            <v>0.88358443900000072</v>
          </cell>
          <cell r="AJ188">
            <v>0.44971931999999271</v>
          </cell>
          <cell r="AK188">
            <v>8.696980298560927</v>
          </cell>
          <cell r="AL188">
            <v>25.846934174647561</v>
          </cell>
          <cell r="AM188">
            <v>1.1770178069999995</v>
          </cell>
          <cell r="AN188">
            <v>0.5600417319999984</v>
          </cell>
          <cell r="AO188">
            <v>8.7181719811309151</v>
          </cell>
          <cell r="AP188">
            <v>25.906873304447526</v>
          </cell>
          <cell r="AQ188">
            <v>1.5060314290000001</v>
          </cell>
          <cell r="AR188">
            <v>0.67018782799999599</v>
          </cell>
          <cell r="AS188">
            <v>8.741221888531328</v>
          </cell>
          <cell r="AT188">
            <v>25.97206828776174</v>
          </cell>
          <cell r="AU188">
            <v>8.6319999999999997</v>
          </cell>
          <cell r="AV188">
            <v>25.876000000000001</v>
          </cell>
          <cell r="AW188">
            <v>1.8736241380000003</v>
          </cell>
          <cell r="AX188">
            <v>0.78008633199999267</v>
          </cell>
          <cell r="AY188">
            <v>8.7712836776550738</v>
          </cell>
          <cell r="AZ188">
            <v>26.269953731914018</v>
          </cell>
          <cell r="BA188">
            <v>4.2536358760000006</v>
          </cell>
          <cell r="BB188">
            <v>1.3191252079999956</v>
          </cell>
          <cell r="BC188">
            <v>8.9244941010888059</v>
          </cell>
          <cell r="BD188">
            <v>26.703298249347835</v>
          </cell>
          <cell r="BE188">
            <v>8.6039999999999992</v>
          </cell>
          <cell r="BF188">
            <v>26.373999999999999</v>
          </cell>
          <cell r="BG188">
            <v>7.0372949043999995</v>
          </cell>
          <cell r="BH188">
            <v>1.4252348799999908</v>
          </cell>
          <cell r="BI188">
            <v>9.0481676226407775</v>
          </cell>
          <cell r="BJ188">
            <v>27.630295751811207</v>
          </cell>
          <cell r="BK188">
            <v>9.5774835836339989</v>
          </cell>
          <cell r="BL188">
            <v>1.2951981079999939</v>
          </cell>
          <cell r="BM188">
            <v>9.1746677910434542</v>
          </cell>
          <cell r="BN188">
            <v>27.988092259406297</v>
          </cell>
          <cell r="BO188">
            <v>8.6110000000000007</v>
          </cell>
          <cell r="BP188">
            <v>26.594000000000001</v>
          </cell>
          <cell r="BQ188">
            <v>11.56059733174</v>
          </cell>
          <cell r="BR188">
            <v>0.94721879199999393</v>
          </cell>
          <cell r="BS188">
            <v>9.2674900914559668</v>
          </cell>
          <cell r="BT188">
            <v>28.450834381801162</v>
          </cell>
        </row>
        <row r="189">
          <cell r="B189" t="str">
            <v>Keswick</v>
          </cell>
          <cell r="C189" t="str">
            <v>KESWICK</v>
          </cell>
          <cell r="D189">
            <v>11</v>
          </cell>
          <cell r="E189">
            <v>33.405000000000001</v>
          </cell>
          <cell r="F189">
            <v>13.1</v>
          </cell>
          <cell r="G189">
            <v>0.35612579426430035</v>
          </cell>
          <cell r="H189">
            <v>0.37729384172568808</v>
          </cell>
          <cell r="I189">
            <v>4.9409999999999998</v>
          </cell>
          <cell r="J189">
            <v>11.891999999999999</v>
          </cell>
          <cell r="K189">
            <v>2.8913511999999919E-2</v>
          </cell>
          <cell r="L189">
            <v>6.051243999989353E-4</v>
          </cell>
          <cell r="M189">
            <v>4.9425493266065139</v>
          </cell>
          <cell r="N189">
            <v>11.896382157398953</v>
          </cell>
          <cell r="O189">
            <v>6.8179029000000169E-2</v>
          </cell>
          <cell r="P189">
            <v>1.2595163999993275E-3</v>
          </cell>
          <cell r="Q189">
            <v>4.9446445784435298</v>
          </cell>
          <cell r="R189">
            <v>11.902308424527943</v>
          </cell>
          <cell r="S189">
            <v>2.8913511999999919E-2</v>
          </cell>
          <cell r="T189">
            <v>1.9774244000005936E-3</v>
          </cell>
          <cell r="U189">
            <v>4.9426213536769144</v>
          </cell>
          <cell r="V189">
            <v>11.896585880718591</v>
          </cell>
          <cell r="W189">
            <v>0.18580853500000005</v>
          </cell>
          <cell r="X189">
            <v>8.8318892399999349E-2</v>
          </cell>
          <cell r="Y189">
            <v>4.9553879585456047</v>
          </cell>
          <cell r="Z189">
            <v>11.93269529222011</v>
          </cell>
          <cell r="AA189">
            <v>0.27467929999999985</v>
          </cell>
          <cell r="AB189">
            <v>0.17471484839999807</v>
          </cell>
          <cell r="AC189">
            <v>4.9645870756864525</v>
          </cell>
          <cell r="AD189">
            <v>11.958714324665005</v>
          </cell>
          <cell r="AE189">
            <v>0.38427368799999995</v>
          </cell>
          <cell r="AF189">
            <v>0.26126567239999776</v>
          </cell>
          <cell r="AG189">
            <v>4.9748820294090397</v>
          </cell>
          <cell r="AH189">
            <v>11.987832851021976</v>
          </cell>
          <cell r="AI189">
            <v>0.51809895999999989</v>
          </cell>
          <cell r="AJ189">
            <v>0.34773052440000018</v>
          </cell>
          <cell r="AK189">
            <v>4.9864442623536958</v>
          </cell>
          <cell r="AL189">
            <v>12.020535784305276</v>
          </cell>
          <cell r="AM189">
            <v>0.67415594999999984</v>
          </cell>
          <cell r="AN189">
            <v>0.43433482039999927</v>
          </cell>
          <cell r="AO189">
            <v>4.9991806767895142</v>
          </cell>
          <cell r="AP189">
            <v>12.056559804367552</v>
          </cell>
          <cell r="AQ189">
            <v>0.84643828400000021</v>
          </cell>
          <cell r="AR189">
            <v>0.52091805639999933</v>
          </cell>
          <cell r="AS189">
            <v>5.0127675955643705</v>
          </cell>
          <cell r="AT189">
            <v>12.094989413972081</v>
          </cell>
          <cell r="AU189">
            <v>4.9409999999999998</v>
          </cell>
          <cell r="AV189">
            <v>11.928000000000001</v>
          </cell>
          <cell r="AW189">
            <v>1.0376683170000001</v>
          </cell>
          <cell r="AX189">
            <v>0.60744374840000059</v>
          </cell>
          <cell r="AY189">
            <v>5.0273459903459807</v>
          </cell>
          <cell r="AZ189">
            <v>12.172223341207646</v>
          </cell>
          <cell r="BA189">
            <v>2.2376701040000002</v>
          </cell>
          <cell r="BB189">
            <v>1.0361147844000014</v>
          </cell>
          <cell r="BC189">
            <v>5.1128291442351514</v>
          </cell>
          <cell r="BD189">
            <v>12.414006212376629</v>
          </cell>
          <cell r="BE189">
            <v>5.0170000000000003</v>
          </cell>
          <cell r="BF189">
            <v>12.523</v>
          </cell>
          <cell r="BG189">
            <v>3.6512199373000005</v>
          </cell>
          <cell r="BH189">
            <v>1.1216594044000017</v>
          </cell>
          <cell r="BI189">
            <v>5.2675111975218272</v>
          </cell>
          <cell r="BJ189">
            <v>13.231552666123386</v>
          </cell>
          <cell r="BK189">
            <v>4.9915876151759999</v>
          </cell>
          <cell r="BL189">
            <v>1.1216594043999981</v>
          </cell>
          <cell r="BM189">
            <v>5.3378622556704443</v>
          </cell>
          <cell r="BN189">
            <v>13.43053550724553</v>
          </cell>
          <cell r="BO189">
            <v>5.0209999999999999</v>
          </cell>
          <cell r="BP189">
            <v>12.727</v>
          </cell>
          <cell r="BQ189">
            <v>6.0990789277079998</v>
          </cell>
          <cell r="BR189">
            <v>1.1216594043999981</v>
          </cell>
          <cell r="BS189">
            <v>5.3999904745264002</v>
          </cell>
          <cell r="BT189">
            <v>13.7989469381709</v>
          </cell>
        </row>
        <row r="190">
          <cell r="B190" t="str">
            <v>Kingsway</v>
          </cell>
          <cell r="C190" t="str">
            <v>KINGSWAY</v>
          </cell>
          <cell r="D190">
            <v>11</v>
          </cell>
          <cell r="E190">
            <v>62.5</v>
          </cell>
          <cell r="F190">
            <v>25</v>
          </cell>
          <cell r="G190">
            <v>0.48193645129042728</v>
          </cell>
          <cell r="H190">
            <v>0.39976039888815179</v>
          </cell>
          <cell r="I190">
            <v>9.9939999999999998</v>
          </cell>
          <cell r="J190">
            <v>30.120999999999999</v>
          </cell>
          <cell r="K190">
            <v>1.8999600000000044E-4</v>
          </cell>
          <cell r="L190">
            <v>0</v>
          </cell>
          <cell r="M190">
            <v>9.9940099722037949</v>
          </cell>
          <cell r="N190">
            <v>30.121028205651704</v>
          </cell>
          <cell r="O190">
            <v>4.3186600000000037E-4</v>
          </cell>
          <cell r="P190">
            <v>0</v>
          </cell>
          <cell r="Q190">
            <v>9.9940226670864867</v>
          </cell>
          <cell r="R190">
            <v>30.121064112202255</v>
          </cell>
          <cell r="S190">
            <v>1.8999600000000044E-4</v>
          </cell>
          <cell r="T190">
            <v>0</v>
          </cell>
          <cell r="U190">
            <v>9.9940099722037949</v>
          </cell>
          <cell r="V190">
            <v>30.121028205651704</v>
          </cell>
          <cell r="W190">
            <v>1.0781310000000004E-3</v>
          </cell>
          <cell r="X190">
            <v>1.905019999999924E-3</v>
          </cell>
          <cell r="Y190">
            <v>9.9941565748211705</v>
          </cell>
          <cell r="Z190">
            <v>30.121442860471252</v>
          </cell>
          <cell r="AA190">
            <v>1.5138629999999998E-3</v>
          </cell>
          <cell r="AB190">
            <v>3.8100479999999548E-3</v>
          </cell>
          <cell r="AC190">
            <v>9.994279432858999</v>
          </cell>
          <cell r="AD190">
            <v>30.121790355477938</v>
          </cell>
          <cell r="AE190">
            <v>2.0181319999999997E-3</v>
          </cell>
          <cell r="AF190">
            <v>5.7150679999999898E-3</v>
          </cell>
          <cell r="AG190">
            <v>9.9944058877365176</v>
          </cell>
          <cell r="AH190">
            <v>30.122148023883568</v>
          </cell>
          <cell r="AI190">
            <v>2.5941740000000003E-3</v>
          </cell>
          <cell r="AJ190">
            <v>7.6200919999999117E-3</v>
          </cell>
          <cell r="AK190">
            <v>9.9945361099295162</v>
          </cell>
          <cell r="AL190">
            <v>30.122516347866487</v>
          </cell>
          <cell r="AM190">
            <v>3.2283559999999991E-3</v>
          </cell>
          <cell r="AN190">
            <v>9.5251160000000556E-3</v>
          </cell>
          <cell r="AO190">
            <v>9.9946693836811189</v>
          </cell>
          <cell r="AP190">
            <v>30.122893302960538</v>
          </cell>
          <cell r="AQ190">
            <v>3.9017310000000012E-3</v>
          </cell>
          <cell r="AR190">
            <v>1.1430140000000089E-2</v>
          </cell>
          <cell r="AS190">
            <v>9.99480471453173</v>
          </cell>
          <cell r="AT190">
            <v>30.123276076409223</v>
          </cell>
          <cell r="AU190">
            <v>9.9949999999999992</v>
          </cell>
          <cell r="AV190">
            <v>30.201000000000001</v>
          </cell>
          <cell r="AW190">
            <v>4.6526739999999999E-3</v>
          </cell>
          <cell r="AX190">
            <v>1.3335160000000013E-2</v>
          </cell>
          <cell r="AY190">
            <v>9.995944116436549</v>
          </cell>
          <cell r="AZ190">
            <v>30.203670364538056</v>
          </cell>
          <cell r="BA190">
            <v>9.2636707000000006E-3</v>
          </cell>
          <cell r="BB190">
            <v>2.2860279999999955E-2</v>
          </cell>
          <cell r="BC190">
            <v>9.9966860701440066</v>
          </cell>
          <cell r="BD190">
            <v>30.205768926529537</v>
          </cell>
          <cell r="BE190">
            <v>9.9960000000000004</v>
          </cell>
          <cell r="BF190">
            <v>30.302</v>
          </cell>
          <cell r="BG190">
            <v>1.4938605599999998E-2</v>
          </cell>
          <cell r="BH190">
            <v>2.2787200000000007E-2</v>
          </cell>
          <cell r="BI190">
            <v>9.9979800912744139</v>
          </cell>
          <cell r="BJ190">
            <v>30.307600543870027</v>
          </cell>
          <cell r="BK190">
            <v>2.156327948358E-2</v>
          </cell>
          <cell r="BL190">
            <v>-0.19038783600000009</v>
          </cell>
          <cell r="BM190">
            <v>9.987139008804494</v>
          </cell>
          <cell r="BN190">
            <v>30.276937332150492</v>
          </cell>
          <cell r="BO190">
            <v>9.9969999999999999</v>
          </cell>
          <cell r="BP190">
            <v>30.373000000000001</v>
          </cell>
          <cell r="BQ190">
            <v>2.8552644108519997E-2</v>
          </cell>
          <cell r="BR190">
            <v>-0.76084573200000005</v>
          </cell>
          <cell r="BS190">
            <v>9.9585645807800134</v>
          </cell>
          <cell r="BT190">
            <v>30.264288217727202</v>
          </cell>
        </row>
        <row r="191">
          <cell r="B191" t="str">
            <v>Kinkry Hill</v>
          </cell>
          <cell r="C191" t="str">
            <v>KINKRY HILL</v>
          </cell>
          <cell r="D191">
            <v>11</v>
          </cell>
          <cell r="E191">
            <v>50</v>
          </cell>
          <cell r="F191">
            <v>20</v>
          </cell>
          <cell r="G191">
            <v>7.3604893028395318E-2</v>
          </cell>
          <cell r="H191">
            <v>7.1204324866948582E-2</v>
          </cell>
          <cell r="I191">
            <v>1.4239999999999999</v>
          </cell>
          <cell r="J191">
            <v>3.68</v>
          </cell>
          <cell r="K191">
            <v>1.6426350999999839E-3</v>
          </cell>
          <cell r="L191">
            <v>5.3605439999659943E-6</v>
          </cell>
          <cell r="M191">
            <v>1.4240864973389715</v>
          </cell>
          <cell r="N191">
            <v>3.6802446514197658</v>
          </cell>
          <cell r="O191">
            <v>3.8463291000000038E-3</v>
          </cell>
          <cell r="P191">
            <v>1.0939383999986063E-5</v>
          </cell>
          <cell r="Q191">
            <v>1.4242024540906886</v>
          </cell>
          <cell r="R191">
            <v>3.6805726266416197</v>
          </cell>
          <cell r="S191">
            <v>1.6426350999999839E-3</v>
          </cell>
          <cell r="T191">
            <v>1.6926943999961974E-5</v>
          </cell>
          <cell r="U191">
            <v>1.4240871044175309</v>
          </cell>
          <cell r="V191">
            <v>3.68024636849723</v>
          </cell>
          <cell r="W191">
            <v>1.0371541099999992E-2</v>
          </cell>
          <cell r="X191">
            <v>8.1878559039999521E-3</v>
          </cell>
          <cell r="Y191">
            <v>1.4249741157142051</v>
          </cell>
          <cell r="Z191">
            <v>3.6827552153086995</v>
          </cell>
          <cell r="AA191">
            <v>1.5235298100000003E-2</v>
          </cell>
          <cell r="AB191">
            <v>1.635916566400003E-2</v>
          </cell>
          <cell r="AC191">
            <v>1.4256582792871861</v>
          </cell>
          <cell r="AD191">
            <v>3.6846903221162823</v>
          </cell>
          <cell r="AE191">
            <v>2.1168169100000009E-2</v>
          </cell>
          <cell r="AF191">
            <v>2.4531646264000007E-2</v>
          </cell>
          <cell r="AG191">
            <v>1.4263986182456656</v>
          </cell>
          <cell r="AH191">
            <v>3.6867843169079517</v>
          </cell>
          <cell r="AI191">
            <v>2.8295864099999998E-2</v>
          </cell>
          <cell r="AJ191">
            <v>3.2703457064000019E-2</v>
          </cell>
          <cell r="AK191">
            <v>1.4272016340449472</v>
          </cell>
          <cell r="AL191">
            <v>3.6890555885762399</v>
          </cell>
          <cell r="AM191">
            <v>3.6480984100000002E-2</v>
          </cell>
          <cell r="AN191">
            <v>4.0876319463999999E-2</v>
          </cell>
          <cell r="AO191">
            <v>1.4280602054578599</v>
          </cell>
          <cell r="AP191">
            <v>3.6914839952490537</v>
          </cell>
          <cell r="AQ191">
            <v>4.5436653100000002E-2</v>
          </cell>
          <cell r="AR191">
            <v>4.9049003863999963E-2</v>
          </cell>
          <cell r="AS191">
            <v>1.4289592108620657</v>
          </cell>
          <cell r="AT191">
            <v>3.6940267665196029</v>
          </cell>
          <cell r="AU191">
            <v>1.4239999999999999</v>
          </cell>
          <cell r="AV191">
            <v>3.681</v>
          </cell>
          <cell r="AW191">
            <v>5.5224412200000003E-2</v>
          </cell>
          <cell r="AX191">
            <v>5.722123746399993E-2</v>
          </cell>
          <cell r="AY191">
            <v>1.4299018660093374</v>
          </cell>
          <cell r="AZ191">
            <v>3.6976929979074278</v>
          </cell>
          <cell r="BA191">
            <v>0.11501714610000001</v>
          </cell>
          <cell r="BB191">
            <v>9.8050660264000056E-2</v>
          </cell>
          <cell r="BC191">
            <v>1.4351831595781726</v>
          </cell>
          <cell r="BD191">
            <v>3.7126307518912687</v>
          </cell>
          <cell r="BE191">
            <v>1.427</v>
          </cell>
          <cell r="BF191">
            <v>3.79</v>
          </cell>
          <cell r="BG191">
            <v>0.18838584493000005</v>
          </cell>
          <cell r="BH191">
            <v>0.10621504826400002</v>
          </cell>
          <cell r="BI191">
            <v>1.4424625368171873</v>
          </cell>
          <cell r="BJ191">
            <v>3.8337346585511192</v>
          </cell>
          <cell r="BK191">
            <v>0.26168124569400003</v>
          </cell>
          <cell r="BL191">
            <v>0.10621504826400002</v>
          </cell>
          <cell r="BM191">
            <v>1.4463095476682288</v>
          </cell>
          <cell r="BN191">
            <v>3.844615648391398</v>
          </cell>
          <cell r="BO191">
            <v>1.4370000000000001</v>
          </cell>
          <cell r="BP191">
            <v>3.8359999999999999</v>
          </cell>
          <cell r="BQ191">
            <v>0.325177352488</v>
          </cell>
          <cell r="BR191">
            <v>0.10621504826400002</v>
          </cell>
          <cell r="BS191">
            <v>1.4596422289727751</v>
          </cell>
          <cell r="BT191">
            <v>3.9000418945913111</v>
          </cell>
        </row>
        <row r="192">
          <cell r="B192" t="str">
            <v>Kirkby Lonsdale</v>
          </cell>
          <cell r="C192" t="str">
            <v>KIRKBY LONSDALE</v>
          </cell>
          <cell r="D192">
            <v>11</v>
          </cell>
          <cell r="E192">
            <v>33.405000000000001</v>
          </cell>
          <cell r="F192">
            <v>13.1</v>
          </cell>
          <cell r="G192">
            <v>0.44096449771343788</v>
          </cell>
          <cell r="H192">
            <v>0.42225203882184831</v>
          </cell>
          <cell r="I192">
            <v>5.5309999999999997</v>
          </cell>
          <cell r="J192">
            <v>14.728999999999999</v>
          </cell>
          <cell r="K192">
            <v>9.3038520000000569E-3</v>
          </cell>
          <cell r="L192">
            <v>2.5498000000001575E-4</v>
          </cell>
          <cell r="M192">
            <v>5.5315017085662124</v>
          </cell>
          <cell r="N192">
            <v>14.730419046117392</v>
          </cell>
          <cell r="O192">
            <v>2.2224038000000002E-2</v>
          </cell>
          <cell r="P192">
            <v>5.2969719999995668E-4</v>
          </cell>
          <cell r="Q192">
            <v>5.5321942613766169</v>
          </cell>
          <cell r="R192">
            <v>14.73237788127166</v>
          </cell>
          <cell r="S192">
            <v>9.3038520000000569E-3</v>
          </cell>
          <cell r="T192">
            <v>8.3047719999984615E-4</v>
          </cell>
          <cell r="U192">
            <v>5.5315319143356065</v>
          </cell>
          <cell r="V192">
            <v>14.73050448093487</v>
          </cell>
          <cell r="W192">
            <v>6.2287797000000034E-2</v>
          </cell>
          <cell r="X192">
            <v>4.3709333200000255E-2</v>
          </cell>
          <cell r="Y192">
            <v>5.536563406514027</v>
          </cell>
          <cell r="Z192">
            <v>14.744735689890263</v>
          </cell>
          <cell r="AA192">
            <v>9.3474278000000022E-2</v>
          </cell>
          <cell r="AB192">
            <v>8.6610729199999792E-2</v>
          </cell>
          <cell r="AC192">
            <v>5.5404520115803573</v>
          </cell>
          <cell r="AD192">
            <v>14.755734325937299</v>
          </cell>
          <cell r="AE192">
            <v>0.13252047300000008</v>
          </cell>
          <cell r="AF192">
            <v>0.12957637319999971</v>
          </cell>
          <cell r="AG192">
            <v>5.5447565167915744</v>
          </cell>
          <cell r="AH192">
            <v>14.767909305235316</v>
          </cell>
          <cell r="AI192">
            <v>0.18091083599999996</v>
          </cell>
          <cell r="AJ192">
            <v>0.17250643720000025</v>
          </cell>
          <cell r="AK192">
            <v>5.5495495961652983</v>
          </cell>
          <cell r="AL192">
            <v>14.781466180947017</v>
          </cell>
          <cell r="AM192">
            <v>0.238010157</v>
          </cell>
          <cell r="AN192">
            <v>0.21549428520000036</v>
          </cell>
          <cell r="AO192">
            <v>5.5548028101620783</v>
          </cell>
          <cell r="AP192">
            <v>14.796324513907607</v>
          </cell>
          <cell r="AQ192">
            <v>0.30152308099999997</v>
          </cell>
          <cell r="AR192">
            <v>0.2584733492000002</v>
          </cell>
          <cell r="AS192">
            <v>5.560392189974654</v>
          </cell>
          <cell r="AT192">
            <v>14.812133667380005</v>
          </cell>
          <cell r="AU192">
            <v>5.5309999999999997</v>
          </cell>
          <cell r="AV192">
            <v>14.746</v>
          </cell>
          <cell r="AW192">
            <v>0.37262010300000009</v>
          </cell>
          <cell r="AX192">
            <v>0.30142854119999929</v>
          </cell>
          <cell r="AY192">
            <v>5.5663783787432513</v>
          </cell>
          <cell r="AZ192">
            <v>14.846065166066959</v>
          </cell>
          <cell r="BA192">
            <v>0.82711851400000014</v>
          </cell>
          <cell r="BB192">
            <v>0.51455156919999934</v>
          </cell>
          <cell r="BC192">
            <v>5.601419416699926</v>
          </cell>
          <cell r="BD192">
            <v>14.945176188302876</v>
          </cell>
          <cell r="BE192">
            <v>5.5439999999999996</v>
          </cell>
          <cell r="BF192">
            <v>15.061</v>
          </cell>
          <cell r="BG192">
            <v>1.36427021923</v>
          </cell>
          <cell r="BH192">
            <v>0.55709709320000056</v>
          </cell>
          <cell r="BI192">
            <v>5.6448456304585095</v>
          </cell>
          <cell r="BJ192">
            <v>15.34623451660098</v>
          </cell>
          <cell r="BK192">
            <v>1.8725633303870002</v>
          </cell>
          <cell r="BL192">
            <v>0.55709709319999967</v>
          </cell>
          <cell r="BM192">
            <v>5.6715240999633938</v>
          </cell>
          <cell r="BN192">
            <v>15.421692623395309</v>
          </cell>
          <cell r="BO192">
            <v>5.4820000000000002</v>
          </cell>
          <cell r="BP192">
            <v>15.074</v>
          </cell>
          <cell r="BQ192">
            <v>2.2907612853830002</v>
          </cell>
          <cell r="BR192">
            <v>0.55709709319999878</v>
          </cell>
          <cell r="BS192">
            <v>5.6314738001353479</v>
          </cell>
          <cell r="BT192">
            <v>15.496775750741708</v>
          </cell>
        </row>
        <row r="193">
          <cell r="B193" t="str">
            <v>Kirkby Moor</v>
          </cell>
          <cell r="C193" t="str">
            <v>KIRKBY MOOR</v>
          </cell>
          <cell r="D193">
            <v>11</v>
          </cell>
          <cell r="E193">
            <v>62.5</v>
          </cell>
          <cell r="F193">
            <v>25</v>
          </cell>
          <cell r="G193">
            <v>0.19768900200841327</v>
          </cell>
          <cell r="H193">
            <v>0.15824795672649164</v>
          </cell>
          <cell r="I193">
            <v>3.956</v>
          </cell>
          <cell r="J193">
            <v>12.355</v>
          </cell>
          <cell r="K193">
            <v>3.6279959999996336E-3</v>
          </cell>
          <cell r="L193">
            <v>1.6190400000226646E-4</v>
          </cell>
          <cell r="M193">
            <v>3.9561989181622912</v>
          </cell>
          <cell r="N193">
            <v>12.355562625525829</v>
          </cell>
          <cell r="O193">
            <v>8.7342279999997885E-3</v>
          </cell>
          <cell r="P193">
            <v>3.3230960000096843E-4</v>
          </cell>
          <cell r="Q193">
            <v>3.9564758698112708</v>
          </cell>
          <cell r="R193">
            <v>12.356345963082047</v>
          </cell>
          <cell r="S193">
            <v>3.6279959999996336E-3</v>
          </cell>
          <cell r="T193">
            <v>5.1644960000274409E-4</v>
          </cell>
          <cell r="U193">
            <v>3.9562175269802546</v>
          </cell>
          <cell r="V193">
            <v>12.355615259211318</v>
          </cell>
          <cell r="W193">
            <v>2.4915901999999157E-2</v>
          </cell>
          <cell r="X193">
            <v>1.6049473600002528E-2</v>
          </cell>
          <cell r="Y193">
            <v>3.9581501246027377</v>
          </cell>
          <cell r="Z193">
            <v>12.361081470747967</v>
          </cell>
          <cell r="AA193">
            <v>3.7730644999999896E-2</v>
          </cell>
          <cell r="AB193">
            <v>3.1595049599999925E-2</v>
          </cell>
          <cell r="AC193">
            <v>3.9596386553126424</v>
          </cell>
          <cell r="AD193">
            <v>12.365291671383881</v>
          </cell>
          <cell r="AE193">
            <v>5.3898544000000825E-2</v>
          </cell>
          <cell r="AF193">
            <v>4.7177605599994621E-2</v>
          </cell>
          <cell r="AG193">
            <v>3.9613051220163826</v>
          </cell>
          <cell r="AH193">
            <v>12.370005151011226</v>
          </cell>
          <cell r="AI193">
            <v>7.4075012999999856E-2</v>
          </cell>
          <cell r="AJ193">
            <v>6.2739641600003893E-2</v>
          </cell>
          <cell r="AK193">
            <v>3.963180907060218</v>
          </cell>
          <cell r="AL193">
            <v>12.375310672309402</v>
          </cell>
          <cell r="AM193">
            <v>9.8014344999999281E-2</v>
          </cell>
          <cell r="AN193">
            <v>7.8334793600003394E-2</v>
          </cell>
          <cell r="AO193">
            <v>3.9652559293310974</v>
          </cell>
          <cell r="AP193">
            <v>12.381179721584809</v>
          </cell>
          <cell r="AQ193">
            <v>0.1247358089999997</v>
          </cell>
          <cell r="AR193">
            <v>9.392461360000226E-2</v>
          </cell>
          <cell r="AS193">
            <v>3.9674766958044754</v>
          </cell>
          <cell r="AT193">
            <v>12.38746099771584</v>
          </cell>
          <cell r="AU193">
            <v>3.956</v>
          </cell>
          <cell r="AV193">
            <v>12.369</v>
          </cell>
          <cell r="AW193">
            <v>0.15460908699999987</v>
          </cell>
          <cell r="AX193">
            <v>0.10950057359999832</v>
          </cell>
          <cell r="AY193">
            <v>3.9698621621493628</v>
          </cell>
          <cell r="AZ193">
            <v>12.408208115430886</v>
          </cell>
          <cell r="BA193">
            <v>0.34633152399999911</v>
          </cell>
          <cell r="BB193">
            <v>0.16728599760000051</v>
          </cell>
          <cell r="BC193">
            <v>3.9829579285778425</v>
          </cell>
          <cell r="BD193">
            <v>12.445248536416541</v>
          </cell>
          <cell r="BE193">
            <v>3.9740000000000002</v>
          </cell>
          <cell r="BF193">
            <v>12.53</v>
          </cell>
          <cell r="BG193">
            <v>0.57301308034999998</v>
          </cell>
          <cell r="BH193">
            <v>0.11378490159999899</v>
          </cell>
          <cell r="BI193">
            <v>4.0100475454325206</v>
          </cell>
          <cell r="BJ193">
            <v>12.631957855281861</v>
          </cell>
          <cell r="BK193">
            <v>0.78495726996300075</v>
          </cell>
          <cell r="BL193">
            <v>-0.68224709840000131</v>
          </cell>
          <cell r="BM193">
            <v>3.9793908859273102</v>
          </cell>
          <cell r="BN193">
            <v>12.545247727983215</v>
          </cell>
          <cell r="BO193">
            <v>3.9550000000000001</v>
          </cell>
          <cell r="BP193">
            <v>12.456</v>
          </cell>
          <cell r="BQ193">
            <v>0.95580728776699964</v>
          </cell>
          <cell r="BR193">
            <v>-0.75827909840000274</v>
          </cell>
          <cell r="BS193">
            <v>3.965367541209416</v>
          </cell>
          <cell r="BT193">
            <v>12.485323834773636</v>
          </cell>
        </row>
        <row r="194">
          <cell r="B194" t="str">
            <v>Kirkby Stephen</v>
          </cell>
          <cell r="C194" t="str">
            <v>KIRKBY STEPHEN</v>
          </cell>
          <cell r="D194">
            <v>11</v>
          </cell>
          <cell r="E194">
            <v>62.5</v>
          </cell>
          <cell r="F194">
            <v>25</v>
          </cell>
          <cell r="G194">
            <v>0.14167188558557059</v>
          </cell>
          <cell r="H194">
            <v>0.16446353848128314</v>
          </cell>
          <cell r="I194">
            <v>4.1100000000000003</v>
          </cell>
          <cell r="J194">
            <v>8.85</v>
          </cell>
          <cell r="K194">
            <v>3.0049546000000094E-2</v>
          </cell>
          <cell r="L194">
            <v>2.1472039999892445E-4</v>
          </cell>
          <cell r="M194">
            <v>4.1115884620320786</v>
          </cell>
          <cell r="N194">
            <v>8.8544928490981611</v>
          </cell>
          <cell r="O194">
            <v>7.095092500000022E-2</v>
          </cell>
          <cell r="P194">
            <v>4.4389839999858793E-4</v>
          </cell>
          <cell r="Q194">
            <v>4.1137472564098854</v>
          </cell>
          <cell r="R194">
            <v>8.860598841673097</v>
          </cell>
          <cell r="S194">
            <v>3.0049546000000094E-2</v>
          </cell>
          <cell r="T194">
            <v>6.9347839999966965E-4</v>
          </cell>
          <cell r="U194">
            <v>4.1116135903102773</v>
          </cell>
          <cell r="V194">
            <v>8.8545639226018142</v>
          </cell>
          <cell r="W194">
            <v>0.19589465999999978</v>
          </cell>
          <cell r="X194">
            <v>5.5216838399999801E-2</v>
          </cell>
          <cell r="Y194">
            <v>4.1231799355634413</v>
          </cell>
          <cell r="Z194">
            <v>8.8872784872500432</v>
          </cell>
          <cell r="AA194">
            <v>0.29137876799999995</v>
          </cell>
          <cell r="AB194">
            <v>0.10975817839999902</v>
          </cell>
          <cell r="AC194">
            <v>4.1310542294532677</v>
          </cell>
          <cell r="AD194">
            <v>8.9095503536762521</v>
          </cell>
          <cell r="AE194">
            <v>0.40905100300000008</v>
          </cell>
          <cell r="AF194">
            <v>0.16435160240000002</v>
          </cell>
          <cell r="AG194">
            <v>4.1400958316892478</v>
          </cell>
          <cell r="AH194">
            <v>8.9351238666916633</v>
          </cell>
          <cell r="AI194">
            <v>0.55219010600000007</v>
          </cell>
          <cell r="AJ194">
            <v>0.21891596239999878</v>
          </cell>
          <cell r="AK194">
            <v>4.1504725723785905</v>
          </cell>
          <cell r="AL194">
            <v>8.9644737215238575</v>
          </cell>
          <cell r="AM194">
            <v>0.71876823300000026</v>
          </cell>
          <cell r="AN194">
            <v>0.27352711839999966</v>
          </cell>
          <cell r="AO194">
            <v>4.1620819989314919</v>
          </cell>
          <cell r="AP194">
            <v>8.9973101384888317</v>
          </cell>
          <cell r="AQ194">
            <v>0.90244472700000022</v>
          </cell>
          <cell r="AR194">
            <v>0.32813092639999919</v>
          </cell>
          <cell r="AS194">
            <v>4.1745884713407904</v>
          </cell>
          <cell r="AT194">
            <v>9.0326837842861813</v>
          </cell>
          <cell r="AU194">
            <v>4.1150000000000002</v>
          </cell>
          <cell r="AV194">
            <v>9.06</v>
          </cell>
          <cell r="AW194">
            <v>1.1004182780000002</v>
          </cell>
          <cell r="AX194">
            <v>0.38271523840000032</v>
          </cell>
          <cell r="AY194">
            <v>4.1928443213579722</v>
          </cell>
          <cell r="AZ194">
            <v>9.2801769900363489</v>
          </cell>
          <cell r="BA194">
            <v>2.3318355259999999</v>
          </cell>
          <cell r="BB194">
            <v>0.6542781744000008</v>
          </cell>
          <cell r="BC194">
            <v>4.2717303226142525</v>
          </cell>
          <cell r="BD194">
            <v>9.5033002957523713</v>
          </cell>
          <cell r="BE194">
            <v>4.18</v>
          </cell>
          <cell r="BF194">
            <v>9.5760000000000005</v>
          </cell>
          <cell r="BG194">
            <v>3.8097464997000006</v>
          </cell>
          <cell r="BH194">
            <v>0.70852597839999998</v>
          </cell>
          <cell r="BI194">
            <v>4.4171478028639193</v>
          </cell>
          <cell r="BJ194">
            <v>10.246755278194271</v>
          </cell>
          <cell r="BK194">
            <v>5.2180208699600001</v>
          </cell>
          <cell r="BL194">
            <v>0.70852597839999998</v>
          </cell>
          <cell r="BM194">
            <v>4.4910630380241425</v>
          </cell>
          <cell r="BN194">
            <v>10.455819134253442</v>
          </cell>
          <cell r="BO194">
            <v>4.1859999999999999</v>
          </cell>
          <cell r="BP194">
            <v>9.7780000000000005</v>
          </cell>
          <cell r="BQ194">
            <v>6.3693834204300011</v>
          </cell>
          <cell r="BR194">
            <v>0.70852597839999998</v>
          </cell>
          <cell r="BS194">
            <v>4.5574938997012984</v>
          </cell>
          <cell r="BT194">
            <v>10.828743422592893</v>
          </cell>
        </row>
        <row r="195">
          <cell r="B195" t="str">
            <v>Kirkby Thore</v>
          </cell>
          <cell r="C195" t="str">
            <v>KIRKBY THORE</v>
          </cell>
          <cell r="D195">
            <v>11</v>
          </cell>
          <cell r="E195">
            <v>50</v>
          </cell>
          <cell r="F195">
            <v>20</v>
          </cell>
          <cell r="G195">
            <v>0.26439789520845741</v>
          </cell>
          <cell r="H195">
            <v>0.28885117261812304</v>
          </cell>
          <cell r="I195">
            <v>5.7759999999999998</v>
          </cell>
          <cell r="J195">
            <v>13.217000000000001</v>
          </cell>
          <cell r="K195">
            <v>1.9276493999999977E-2</v>
          </cell>
          <cell r="L195">
            <v>2.2289240000006316E-4</v>
          </cell>
          <cell r="M195">
            <v>5.7770234523624611</v>
          </cell>
          <cell r="N195">
            <v>13.219894760422871</v>
          </cell>
          <cell r="O195">
            <v>4.5784233000000008E-2</v>
          </cell>
          <cell r="P195">
            <v>4.6052280000008494E-4</v>
          </cell>
          <cell r="Q195">
            <v>5.7784272202008848</v>
          </cell>
          <cell r="R195">
            <v>13.223865215453916</v>
          </cell>
          <cell r="S195">
            <v>1.9276493999999977E-2</v>
          </cell>
          <cell r="T195">
            <v>7.1915080000017895E-4</v>
          </cell>
          <cell r="U195">
            <v>5.7770494991734456</v>
          </cell>
          <cell r="V195">
            <v>13.219968431929573</v>
          </cell>
          <cell r="W195">
            <v>0.128251636</v>
          </cell>
          <cell r="X195">
            <v>3.075917079999968E-2</v>
          </cell>
          <cell r="Y195">
            <v>5.7843459029190942</v>
          </cell>
          <cell r="Z195">
            <v>13.240605778196866</v>
          </cell>
          <cell r="AA195">
            <v>0.19221220800000005</v>
          </cell>
          <cell r="AB195">
            <v>6.0817754800000401E-2</v>
          </cell>
          <cell r="AC195">
            <v>5.789280628830511</v>
          </cell>
          <cell r="AD195">
            <v>13.254563290817904</v>
          </cell>
          <cell r="AE195">
            <v>0.271569379</v>
          </cell>
          <cell r="AF195">
            <v>9.0930082799999035E-2</v>
          </cell>
          <cell r="AG195">
            <v>5.7950262874410292</v>
          </cell>
          <cell r="AH195">
            <v>13.270814467481426</v>
          </cell>
          <cell r="AI195">
            <v>0.36878662800000006</v>
          </cell>
          <cell r="AJ195">
            <v>0.12101257079999961</v>
          </cell>
          <cell r="AK195">
            <v>5.8017077908432766</v>
          </cell>
          <cell r="AL195">
            <v>13.289712612938425</v>
          </cell>
          <cell r="AM195">
            <v>0.48264658499999991</v>
          </cell>
          <cell r="AN195">
            <v>0.15114331080000198</v>
          </cell>
          <cell r="AO195">
            <v>5.8092653424499812</v>
          </cell>
          <cell r="AP195">
            <v>13.311088596899499</v>
          </cell>
          <cell r="AQ195">
            <v>0.60868463700000008</v>
          </cell>
          <cell r="AR195">
            <v>0.181266514799999</v>
          </cell>
          <cell r="AS195">
            <v>5.8174616827398529</v>
          </cell>
          <cell r="AT195">
            <v>13.334271348099023</v>
          </cell>
          <cell r="AU195">
            <v>5.7759999999999998</v>
          </cell>
          <cell r="AV195">
            <v>13.233000000000001</v>
          </cell>
          <cell r="AW195">
            <v>0.74444028200000001</v>
          </cell>
          <cell r="AX195">
            <v>0.21136967880000057</v>
          </cell>
          <cell r="AY195">
            <v>5.8261670125601821</v>
          </cell>
          <cell r="AZ195">
            <v>13.374893739092704</v>
          </cell>
          <cell r="BA195">
            <v>1.5966245190000004</v>
          </cell>
          <cell r="BB195">
            <v>0.36047824680000051</v>
          </cell>
          <cell r="BC195">
            <v>5.8787212553333079</v>
          </cell>
          <cell r="BD195">
            <v>13.52353958487271</v>
          </cell>
          <cell r="BE195">
            <v>5.8470000000000004</v>
          </cell>
          <cell r="BF195">
            <v>13.64</v>
          </cell>
          <cell r="BG195">
            <v>2.6153495107999998</v>
          </cell>
          <cell r="BH195">
            <v>0.39023289879999989</v>
          </cell>
          <cell r="BI195">
            <v>6.004752164841288</v>
          </cell>
          <cell r="BJ195">
            <v>14.086190502024531</v>
          </cell>
          <cell r="BK195">
            <v>3.5739734125469997</v>
          </cell>
          <cell r="BL195">
            <v>0.39023289879999989</v>
          </cell>
          <cell r="BM195">
            <v>6.0550668709981279</v>
          </cell>
          <cell r="BN195">
            <v>14.228501981692171</v>
          </cell>
          <cell r="BO195">
            <v>5.8470000000000004</v>
          </cell>
          <cell r="BP195">
            <v>13.654999999999999</v>
          </cell>
          <cell r="BQ195">
            <v>4.3442308343799994</v>
          </cell>
          <cell r="BR195">
            <v>0.39023289880000522</v>
          </cell>
          <cell r="BS195">
            <v>6.0954949009836366</v>
          </cell>
          <cell r="BT195">
            <v>14.357849718303234</v>
          </cell>
        </row>
        <row r="196">
          <cell r="B196" t="str">
            <v>Kirkhall Lane</v>
          </cell>
          <cell r="C196" t="str">
            <v>KIRKHALL LANE</v>
          </cell>
          <cell r="D196">
            <v>11</v>
          </cell>
          <cell r="E196">
            <v>33.405000000000001</v>
          </cell>
          <cell r="F196">
            <v>13.1</v>
          </cell>
          <cell r="G196">
            <v>0.72029316756632278</v>
          </cell>
          <cell r="H196">
            <v>0.62528241980769395</v>
          </cell>
          <cell r="I196">
            <v>8.19</v>
          </cell>
          <cell r="J196">
            <v>24.058</v>
          </cell>
          <cell r="K196">
            <v>1.9938012999999977E-2</v>
          </cell>
          <cell r="L196">
            <v>2.9193320000002743E-3</v>
          </cell>
          <cell r="M196">
            <v>8.1911996994807907</v>
          </cell>
          <cell r="N196">
            <v>24.061393262553015</v>
          </cell>
          <cell r="O196">
            <v>4.8591067000000043E-2</v>
          </cell>
          <cell r="P196">
            <v>5.5943279999994822E-3</v>
          </cell>
          <cell r="Q196">
            <v>8.1928439956717636</v>
          </cell>
          <cell r="R196">
            <v>24.066044034500674</v>
          </cell>
          <cell r="S196">
            <v>1.9938012999999977E-2</v>
          </cell>
          <cell r="T196">
            <v>8.192839999999979E-3</v>
          </cell>
          <cell r="U196">
            <v>8.1914764868683712</v>
          </cell>
          <cell r="V196">
            <v>24.062176135507833</v>
          </cell>
          <cell r="W196">
            <v>0.13976716300000014</v>
          </cell>
          <cell r="X196">
            <v>3.7575907999999547E-2</v>
          </cell>
          <cell r="Y196">
            <v>8.1993080972527963</v>
          </cell>
          <cell r="Z196">
            <v>24.084327274749587</v>
          </cell>
          <cell r="AA196">
            <v>0.21285764500000004</v>
          </cell>
          <cell r="AB196">
            <v>6.6920052000000396E-2</v>
          </cell>
          <cell r="AC196">
            <v>8.2046845207887458</v>
          </cell>
          <cell r="AD196">
            <v>24.099534096912787</v>
          </cell>
          <cell r="AE196">
            <v>0.30655140199999997</v>
          </cell>
          <cell r="AF196">
            <v>9.6539464000001463E-2</v>
          </cell>
          <cell r="AG196">
            <v>8.2111567836357242</v>
          </cell>
          <cell r="AH196">
            <v>24.117840420707672</v>
          </cell>
          <cell r="AI196">
            <v>0.42596925399999996</v>
          </cell>
          <cell r="AJ196">
            <v>0.12574338799999962</v>
          </cell>
          <cell r="AK196">
            <v>8.2189574038521833</v>
          </cell>
          <cell r="AL196">
            <v>24.139903906517745</v>
          </cell>
          <cell r="AM196">
            <v>0.56990964099999997</v>
          </cell>
          <cell r="AN196">
            <v>0.15520152799999964</v>
          </cell>
          <cell r="AO196">
            <v>8.2280584662376857</v>
          </cell>
          <cell r="AP196">
            <v>24.16564559823291</v>
          </cell>
          <cell r="AQ196">
            <v>0.7320572030000001</v>
          </cell>
          <cell r="AR196">
            <v>0.1844907800000013</v>
          </cell>
          <cell r="AS196">
            <v>8.2381062931554769</v>
          </cell>
          <cell r="AT196">
            <v>24.194065144431946</v>
          </cell>
          <cell r="AU196">
            <v>8.1980000000000004</v>
          </cell>
          <cell r="AV196">
            <v>24.34</v>
          </cell>
          <cell r="AW196">
            <v>0.92007948800000006</v>
          </cell>
          <cell r="AX196">
            <v>0.21354892399999992</v>
          </cell>
          <cell r="AY196">
            <v>8.2575000608026556</v>
          </cell>
          <cell r="AZ196">
            <v>24.508291585898277</v>
          </cell>
          <cell r="BA196">
            <v>2.1484689599999998</v>
          </cell>
          <cell r="BB196">
            <v>0.2985929559999998</v>
          </cell>
          <cell r="BC196">
            <v>8.3264374414478439</v>
          </cell>
          <cell r="BD196">
            <v>24.703275943224082</v>
          </cell>
          <cell r="BE196">
            <v>8.1620000000000008</v>
          </cell>
          <cell r="BF196">
            <v>24.433</v>
          </cell>
          <cell r="BG196">
            <v>3.5412919643499992</v>
          </cell>
          <cell r="BH196">
            <v>0.14180199599999943</v>
          </cell>
          <cell r="BI196">
            <v>8.3553122990417066</v>
          </cell>
          <cell r="BJ196">
            <v>24.979769750156606</v>
          </cell>
          <cell r="BK196">
            <v>4.7701355784326003</v>
          </cell>
          <cell r="BL196">
            <v>-1.9809500040000061</v>
          </cell>
          <cell r="BM196">
            <v>8.3083942765653163</v>
          </cell>
          <cell r="BN196">
            <v>24.847065542744936</v>
          </cell>
          <cell r="BO196">
            <v>8.1679999999999993</v>
          </cell>
          <cell r="BP196">
            <v>24.646999999999998</v>
          </cell>
          <cell r="BQ196">
            <v>5.7039657745684993</v>
          </cell>
          <cell r="BR196">
            <v>-2.1837020040000028</v>
          </cell>
          <cell r="BS196">
            <v>8.3527659305051092</v>
          </cell>
          <cell r="BT196">
            <v>25.169596969569621</v>
          </cell>
        </row>
        <row r="197">
          <cell r="B197" t="str">
            <v>Kitt Green</v>
          </cell>
          <cell r="C197" t="str">
            <v>KITT GREEN</v>
          </cell>
          <cell r="D197">
            <v>6.6</v>
          </cell>
          <cell r="E197">
            <v>54.75</v>
          </cell>
          <cell r="F197">
            <v>21.9</v>
          </cell>
          <cell r="G197">
            <v>0.7053139615500752</v>
          </cell>
          <cell r="H197">
            <v>0.60342644899641029</v>
          </cell>
          <cell r="I197">
            <v>13.214</v>
          </cell>
          <cell r="J197">
            <v>38.613</v>
          </cell>
          <cell r="K197">
            <v>1.1308845000000067E-2</v>
          </cell>
          <cell r="L197">
            <v>5.7118400000000236E-4</v>
          </cell>
          <cell r="M197">
            <v>13.215039233021384</v>
          </cell>
          <cell r="N197">
            <v>38.615939394866615</v>
          </cell>
          <cell r="O197">
            <v>2.7575242999999972E-2</v>
          </cell>
          <cell r="P197">
            <v>1.1393560000001468E-3</v>
          </cell>
          <cell r="Q197">
            <v>13.21651187597914</v>
          </cell>
          <cell r="R197">
            <v>38.620104658153394</v>
          </cell>
          <cell r="S197">
            <v>1.1308845000000067E-2</v>
          </cell>
          <cell r="T197">
            <v>1.7250760000002696E-3</v>
          </cell>
          <cell r="U197">
            <v>13.215140172393628</v>
          </cell>
          <cell r="V197">
            <v>38.616224894525025</v>
          </cell>
          <cell r="W197">
            <v>7.9393005000000072E-2</v>
          </cell>
          <cell r="X197">
            <v>1.6588352000000306E-2</v>
          </cell>
          <cell r="Y197">
            <v>13.222396191257749</v>
          </cell>
          <cell r="Z197">
            <v>38.636748015097972</v>
          </cell>
          <cell r="AA197">
            <v>0.12097021699999999</v>
          </cell>
          <cell r="AB197">
            <v>3.1465899999999936E-2</v>
          </cell>
          <cell r="AC197">
            <v>13.227334701997602</v>
          </cell>
          <cell r="AD197">
            <v>38.650716232830426</v>
          </cell>
          <cell r="AE197">
            <v>0.17429255300000013</v>
          </cell>
          <cell r="AF197">
            <v>4.6436339999999854E-2</v>
          </cell>
          <cell r="AG197">
            <v>13.233308770574467</v>
          </cell>
          <cell r="AH197">
            <v>38.667613450438324</v>
          </cell>
          <cell r="AI197">
            <v>0.24228555200000002</v>
          </cell>
          <cell r="AJ197">
            <v>6.1313943999999898E-2</v>
          </cell>
          <cell r="AK197">
            <v>13.240558068294158</v>
          </cell>
          <cell r="AL197">
            <v>38.688117560744054</v>
          </cell>
          <cell r="AM197">
            <v>0.324268687</v>
          </cell>
          <cell r="AN197">
            <v>7.6276927999999744E-2</v>
          </cell>
          <cell r="AO197">
            <v>13.249038654339845</v>
          </cell>
          <cell r="AP197">
            <v>38.712104280349422</v>
          </cell>
          <cell r="AQ197">
            <v>0.416640868</v>
          </cell>
          <cell r="AR197">
            <v>9.1209091999999936E-2</v>
          </cell>
          <cell r="AS197">
            <v>13.25842535016878</v>
          </cell>
          <cell r="AT197">
            <v>38.738653865443723</v>
          </cell>
          <cell r="AU197">
            <v>13.224</v>
          </cell>
          <cell r="AV197">
            <v>39.005000000000003</v>
          </cell>
          <cell r="AW197">
            <v>0.523774301</v>
          </cell>
          <cell r="AX197">
            <v>0.10608831600000035</v>
          </cell>
          <cell r="AY197">
            <v>13.279098689617793</v>
          </cell>
          <cell r="AZ197">
            <v>39.160842628252936</v>
          </cell>
          <cell r="BA197">
            <v>1.223910869</v>
          </cell>
          <cell r="BB197">
            <v>0.17792293199999976</v>
          </cell>
          <cell r="BC197">
            <v>13.346628654904011</v>
          </cell>
          <cell r="BD197">
            <v>39.351846213801643</v>
          </cell>
          <cell r="BE197">
            <v>13.234</v>
          </cell>
          <cell r="BF197">
            <v>39.420999999999999</v>
          </cell>
          <cell r="BG197">
            <v>2.0176403860300001</v>
          </cell>
          <cell r="BH197">
            <v>0.1921652519999999</v>
          </cell>
          <cell r="BI197">
            <v>13.427307860602026</v>
          </cell>
          <cell r="BJ197">
            <v>39.967757196353425</v>
          </cell>
          <cell r="BK197">
            <v>2.7174294982148002</v>
          </cell>
          <cell r="BL197">
            <v>0.19216525200000167</v>
          </cell>
          <cell r="BM197">
            <v>13.488523532162006</v>
          </cell>
          <cell r="BN197">
            <v>40.140901262253223</v>
          </cell>
          <cell r="BO197">
            <v>13.237</v>
          </cell>
          <cell r="BP197">
            <v>39.460999999999999</v>
          </cell>
          <cell r="BQ197">
            <v>3.2486104387448007</v>
          </cell>
          <cell r="BR197">
            <v>0.1921652519999999</v>
          </cell>
          <cell r="BS197">
            <v>13.537989813829187</v>
          </cell>
          <cell r="BT197">
            <v>40.312327753706775</v>
          </cell>
        </row>
        <row r="198">
          <cell r="B198" t="str">
            <v>Knott Mill</v>
          </cell>
          <cell r="C198" t="str">
            <v>KNOTT MILL</v>
          </cell>
          <cell r="D198">
            <v>6.6</v>
          </cell>
          <cell r="E198">
            <v>50</v>
          </cell>
          <cell r="F198">
            <v>20</v>
          </cell>
          <cell r="G198">
            <v>0.84184498828712162</v>
          </cell>
          <cell r="H198">
            <v>0.69761047508174079</v>
          </cell>
          <cell r="I198">
            <v>13.95</v>
          </cell>
          <cell r="J198">
            <v>42.085999999999999</v>
          </cell>
          <cell r="K198">
            <v>2.4989514000000046E-2</v>
          </cell>
          <cell r="L198">
            <v>2.6848199999918165E-4</v>
          </cell>
          <cell r="M198">
            <v>13.952209501634815</v>
          </cell>
          <cell r="N198">
            <v>42.092249414356083</v>
          </cell>
          <cell r="O198">
            <v>6.0483360000000097E-2</v>
          </cell>
          <cell r="P198">
            <v>5.8630520000058084E-4</v>
          </cell>
          <cell r="Q198">
            <v>13.955342210248869</v>
          </cell>
          <cell r="R198">
            <v>42.101110052373997</v>
          </cell>
          <cell r="S198">
            <v>2.4989514000000046E-2</v>
          </cell>
          <cell r="T198">
            <v>9.5134120000128775E-4</v>
          </cell>
          <cell r="U198">
            <v>13.95226923632314</v>
          </cell>
          <cell r="V198">
            <v>42.092418369568833</v>
          </cell>
          <cell r="W198">
            <v>0.17159274910000011</v>
          </cell>
          <cell r="X198">
            <v>8.6912545199997915E-2</v>
          </cell>
          <cell r="Y198">
            <v>13.9726133486744</v>
          </cell>
          <cell r="Z198">
            <v>42.149960208772015</v>
          </cell>
          <cell r="AA198">
            <v>0.25949384899999994</v>
          </cell>
          <cell r="AB198">
            <v>0.17290908920000181</v>
          </cell>
          <cell r="AC198">
            <v>13.987825447389113</v>
          </cell>
          <cell r="AD198">
            <v>42.192986521401032</v>
          </cell>
          <cell r="AE198">
            <v>0.37147920700000003</v>
          </cell>
          <cell r="AF198">
            <v>0.25899230119999839</v>
          </cell>
          <cell r="AG198">
            <v>14.005151953784189</v>
          </cell>
          <cell r="AH198">
            <v>42.241993282065948</v>
          </cell>
          <cell r="AI198">
            <v>0.51341151300000021</v>
          </cell>
          <cell r="AJ198">
            <v>0.34503242919999977</v>
          </cell>
          <cell r="AK198">
            <v>14.025094369865663</v>
          </cell>
          <cell r="AL198">
            <v>42.298398952643758</v>
          </cell>
          <cell r="AM198">
            <v>0.68376295500000006</v>
          </cell>
          <cell r="AN198">
            <v>0.43115100119999639</v>
          </cell>
          <cell r="AO198">
            <v>14.047529677687171</v>
          </cell>
          <cell r="AP198">
            <v>42.36185558583815</v>
          </cell>
          <cell r="AQ198">
            <v>0.87516078499999994</v>
          </cell>
          <cell r="AR198">
            <v>0.51726314119999817</v>
          </cell>
          <cell r="AS198">
            <v>14.071805504336005</v>
          </cell>
          <cell r="AT198">
            <v>42.430517992407353</v>
          </cell>
          <cell r="AU198">
            <v>13.976000000000001</v>
          </cell>
          <cell r="AV198">
            <v>43.073</v>
          </cell>
          <cell r="AW198">
            <v>1.0974110879999999</v>
          </cell>
          <cell r="AX198">
            <v>0.6033493652000006</v>
          </cell>
          <cell r="AY198">
            <v>14.124777955376075</v>
          </cell>
          <cell r="AZ198">
            <v>43.493807604549964</v>
          </cell>
          <cell r="BA198">
            <v>2.5488438362999997</v>
          </cell>
          <cell r="BB198">
            <v>1.0316174932000024</v>
          </cell>
          <cell r="BC198">
            <v>14.289209138243921</v>
          </cell>
          <cell r="BD198">
            <v>43.958889222327485</v>
          </cell>
          <cell r="BE198">
            <v>13.898999999999999</v>
          </cell>
          <cell r="BF198">
            <v>43.49</v>
          </cell>
          <cell r="BG198">
            <v>4.1994705887529999</v>
          </cell>
          <cell r="BH198">
            <v>1.101910973199999</v>
          </cell>
          <cell r="BI198">
            <v>14.362750616950072</v>
          </cell>
          <cell r="BJ198">
            <v>44.801684824099368</v>
          </cell>
          <cell r="BK198">
            <v>5.6822357604775995</v>
          </cell>
          <cell r="BL198">
            <v>-0.54166857479999919</v>
          </cell>
          <cell r="BM198">
            <v>14.348683007339138</v>
          </cell>
          <cell r="BN198">
            <v>44.761895615495462</v>
          </cell>
          <cell r="BO198">
            <v>13.917</v>
          </cell>
          <cell r="BP198">
            <v>44.151000000000003</v>
          </cell>
          <cell r="BQ198">
            <v>6.8433637567177001</v>
          </cell>
          <cell r="BR198">
            <v>-4.9398989427999993</v>
          </cell>
          <cell r="BS198">
            <v>14.083509988289146</v>
          </cell>
          <cell r="BT198">
            <v>44.621961367418194</v>
          </cell>
        </row>
        <row r="199">
          <cell r="B199" t="str">
            <v>Lamberhead</v>
          </cell>
          <cell r="C199" t="str">
            <v>LAMBERHEAD</v>
          </cell>
          <cell r="D199">
            <v>6.6</v>
          </cell>
          <cell r="E199">
            <v>62.5</v>
          </cell>
          <cell r="F199">
            <v>25</v>
          </cell>
          <cell r="G199">
            <v>0.67199291435942121</v>
          </cell>
          <cell r="H199">
            <v>0.52941273206873818</v>
          </cell>
          <cell r="I199">
            <v>13.233000000000001</v>
          </cell>
          <cell r="J199">
            <v>41.993000000000002</v>
          </cell>
          <cell r="K199">
            <v>2.3317880000000013E-2</v>
          </cell>
          <cell r="L199">
            <v>3.1838680000007002E-3</v>
          </cell>
          <cell r="M199">
            <v>13.235318301718454</v>
          </cell>
          <cell r="N199">
            <v>41.999557147463825</v>
          </cell>
          <cell r="O199">
            <v>5.6719542000000067E-2</v>
          </cell>
          <cell r="P199">
            <v>6.1128400000072247E-3</v>
          </cell>
          <cell r="Q199">
            <v>13.238496407979021</v>
          </cell>
          <cell r="R199">
            <v>42.008546189416535</v>
          </cell>
          <cell r="S199">
            <v>2.3317880000000013E-2</v>
          </cell>
          <cell r="T199">
            <v>8.9658920000026399E-3</v>
          </cell>
          <cell r="U199">
            <v>13.235824097644645</v>
          </cell>
          <cell r="V199">
            <v>42.00098775438105</v>
          </cell>
          <cell r="W199">
            <v>0.16257615899999989</v>
          </cell>
          <cell r="X199">
            <v>5.0224964000001648E-2</v>
          </cell>
          <cell r="Y199">
            <v>13.251615270552714</v>
          </cell>
          <cell r="Z199">
            <v>42.045651936165783</v>
          </cell>
          <cell r="AA199">
            <v>0.24714825799999995</v>
          </cell>
          <cell r="AB199">
            <v>9.1445579999998472E-2</v>
          </cell>
          <cell r="AC199">
            <v>13.262619279320493</v>
          </cell>
          <cell r="AD199">
            <v>42.076775973045514</v>
          </cell>
          <cell r="AE199">
            <v>0.35537099800000016</v>
          </cell>
          <cell r="AF199">
            <v>0.1329760880000066</v>
          </cell>
          <cell r="AG199">
            <v>13.275719291145466</v>
          </cell>
          <cell r="AH199">
            <v>42.113828401825764</v>
          </cell>
          <cell r="AI199">
            <v>0.49307458500000023</v>
          </cell>
          <cell r="AJ199">
            <v>0.17404578800000081</v>
          </cell>
          <cell r="AK199">
            <v>13.291357898020218</v>
          </cell>
          <cell r="AL199">
            <v>42.158061061703556</v>
          </cell>
          <cell r="AM199">
            <v>0.65884622500000001</v>
          </cell>
          <cell r="AN199">
            <v>0.21540190800000047</v>
          </cell>
          <cell r="AO199">
            <v>13.309476878019103</v>
          </cell>
          <cell r="AP199">
            <v>42.20930927620514</v>
          </cell>
          <cell r="AQ199">
            <v>0.84544360399999996</v>
          </cell>
          <cell r="AR199">
            <v>0.25657270399999987</v>
          </cell>
          <cell r="AS199">
            <v>13.329401426071994</v>
          </cell>
          <cell r="AT199">
            <v>42.265664408366241</v>
          </cell>
          <cell r="AU199">
            <v>13.250999999999999</v>
          </cell>
          <cell r="AV199">
            <v>42.646999999999998</v>
          </cell>
          <cell r="AW199">
            <v>1.0617554690000002</v>
          </cell>
          <cell r="AX199">
            <v>0.29748715999999931</v>
          </cell>
          <cell r="AY199">
            <v>13.369902893598054</v>
          </cell>
          <cell r="AZ199">
            <v>42.983308169463548</v>
          </cell>
          <cell r="BA199">
            <v>2.4743927299999999</v>
          </cell>
          <cell r="BB199">
            <v>-7.7030527999994547E-2</v>
          </cell>
          <cell r="BC199">
            <v>13.46071480494996</v>
          </cell>
          <cell r="BD199">
            <v>43.240163042781326</v>
          </cell>
          <cell r="BE199">
            <v>13.268000000000001</v>
          </cell>
          <cell r="BF199">
            <v>43.325000000000003</v>
          </cell>
          <cell r="BG199">
            <v>4.0781715651599999</v>
          </cell>
          <cell r="BH199">
            <v>-4.6778579160000042</v>
          </cell>
          <cell r="BI199">
            <v>13.215541049077755</v>
          </cell>
          <cell r="BJ199">
            <v>43.176623680275796</v>
          </cell>
          <cell r="BK199">
            <v>5.5003907292605003</v>
          </cell>
          <cell r="BL199">
            <v>-15.302657915999994</v>
          </cell>
          <cell r="BM199">
            <v>12.410524000161715</v>
          </cell>
          <cell r="BN199">
            <v>40.899691623238539</v>
          </cell>
          <cell r="BO199">
            <v>13.271000000000001</v>
          </cell>
          <cell r="BP199">
            <v>43.347000000000001</v>
          </cell>
          <cell r="BQ199">
            <v>6.5899849860999007</v>
          </cell>
          <cell r="BR199">
            <v>-18.485057915999995</v>
          </cell>
          <cell r="BS199">
            <v>12.230450976044235</v>
          </cell>
          <cell r="BT199">
            <v>40.403882916015341</v>
          </cell>
        </row>
        <row r="200">
          <cell r="B200" t="str">
            <v>Lancaster</v>
          </cell>
          <cell r="C200" t="str">
            <v>LANCASTER</v>
          </cell>
          <cell r="D200">
            <v>11</v>
          </cell>
          <cell r="E200">
            <v>33.405000000000001</v>
          </cell>
          <cell r="F200">
            <v>13.1</v>
          </cell>
          <cell r="G200">
            <v>0.89392849712190803</v>
          </cell>
          <cell r="H200">
            <v>0.71536653342304757</v>
          </cell>
          <cell r="I200">
            <v>9.3699999999999992</v>
          </cell>
          <cell r="J200">
            <v>29.858000000000001</v>
          </cell>
          <cell r="K200">
            <v>2.2204754999999965E-2</v>
          </cell>
          <cell r="L200">
            <v>2.5938239999945267E-3</v>
          </cell>
          <cell r="M200">
            <v>9.3713015878419235</v>
          </cell>
          <cell r="N200">
            <v>29.861681446357338</v>
          </cell>
          <cell r="O200">
            <v>5.3179282999999966E-2</v>
          </cell>
          <cell r="P200">
            <v>4.9980839999967941E-3</v>
          </cell>
          <cell r="Q200">
            <v>9.3730535198634719</v>
          </cell>
          <cell r="R200">
            <v>29.866636658407796</v>
          </cell>
          <cell r="S200">
            <v>2.2204754999999965E-2</v>
          </cell>
          <cell r="T200">
            <v>7.3562639999913415E-3</v>
          </cell>
          <cell r="U200">
            <v>9.3715515511161058</v>
          </cell>
          <cell r="V200">
            <v>29.862388449262223</v>
          </cell>
          <cell r="W200">
            <v>0.14878338199999996</v>
          </cell>
          <cell r="X200">
            <v>5.5748171999990603E-2</v>
          </cell>
          <cell r="Y200">
            <v>9.3807351225236051</v>
          </cell>
          <cell r="Z200">
            <v>29.888363511733242</v>
          </cell>
          <cell r="AA200">
            <v>0.22321489700000008</v>
          </cell>
          <cell r="AB200">
            <v>0.10412259599999629</v>
          </cell>
          <cell r="AC200">
            <v>9.3871807626999448</v>
          </cell>
          <cell r="AD200">
            <v>29.906594535244356</v>
          </cell>
          <cell r="AE200">
            <v>0.31685623000000018</v>
          </cell>
          <cell r="AF200">
            <v>0.15276702799999242</v>
          </cell>
          <cell r="AG200">
            <v>9.3946488285839997</v>
          </cell>
          <cell r="AH200">
            <v>29.927717415360206</v>
          </cell>
          <cell r="AI200">
            <v>0.43389041099999992</v>
          </cell>
          <cell r="AJ200">
            <v>0.20104379199999656</v>
          </cell>
          <cell r="AK200">
            <v>9.4033254030017943</v>
          </cell>
          <cell r="AL200">
            <v>29.952258473793375</v>
          </cell>
          <cell r="AM200">
            <v>0.57295921500000002</v>
          </cell>
          <cell r="AN200">
            <v>0.24956887599999078</v>
          </cell>
          <cell r="AO200">
            <v>9.4131715286140789</v>
          </cell>
          <cell r="AP200">
            <v>29.98010752254882</v>
          </cell>
          <cell r="AQ200">
            <v>0.72825291900000022</v>
          </cell>
          <cell r="AR200">
            <v>0.29794851199999783</v>
          </cell>
          <cell r="AS200">
            <v>9.4238616065846017</v>
          </cell>
          <cell r="AT200">
            <v>30.0103436290463</v>
          </cell>
          <cell r="AU200">
            <v>9.3810000000000002</v>
          </cell>
          <cell r="AV200">
            <v>30.279</v>
          </cell>
          <cell r="AW200">
            <v>0.90474991099999991</v>
          </cell>
          <cell r="AX200">
            <v>0.34612150799999952</v>
          </cell>
          <cell r="AY200">
            <v>9.446653722771023</v>
          </cell>
          <cell r="AZ200">
            <v>30.464696770326128</v>
          </cell>
          <cell r="BA200">
            <v>2.0420147940000004</v>
          </cell>
          <cell r="BB200">
            <v>0.12312348799998674</v>
          </cell>
          <cell r="BC200">
            <v>9.4946402881768606</v>
          </cell>
          <cell r="BD200">
            <v>30.600423273543402</v>
          </cell>
          <cell r="BE200">
            <v>9.3940000000000001</v>
          </cell>
          <cell r="BF200">
            <v>30.728999999999999</v>
          </cell>
          <cell r="BG200">
            <v>3.3487924884999996</v>
          </cell>
          <cell r="BH200">
            <v>-3.5475846719999993</v>
          </cell>
          <cell r="BI200">
            <v>9.3835661163039532</v>
          </cell>
          <cell r="BJ200">
            <v>30.699488520337653</v>
          </cell>
          <cell r="BK200">
            <v>4.5387242248090001</v>
          </cell>
          <cell r="BL200">
            <v>-12.622997276000003</v>
          </cell>
          <cell r="BM200">
            <v>8.9696857070629488</v>
          </cell>
          <cell r="BN200">
            <v>29.528857944439341</v>
          </cell>
          <cell r="BO200">
            <v>9.4</v>
          </cell>
          <cell r="BP200">
            <v>30.946000000000002</v>
          </cell>
          <cell r="BQ200">
            <v>5.4809332224790008</v>
          </cell>
          <cell r="BR200">
            <v>-16.709153592000007</v>
          </cell>
          <cell r="BS200">
            <v>8.81067126792151</v>
          </cell>
          <cell r="BT200">
            <v>29.27912662879692</v>
          </cell>
        </row>
        <row r="201">
          <cell r="B201" t="str">
            <v>Langley</v>
          </cell>
          <cell r="C201" t="str">
            <v>LANGLEY</v>
          </cell>
          <cell r="D201">
            <v>11</v>
          </cell>
          <cell r="E201">
            <v>33.405000000000001</v>
          </cell>
          <cell r="F201">
            <v>13.1</v>
          </cell>
          <cell r="G201">
            <v>0.71062926350687738</v>
          </cell>
          <cell r="H201">
            <v>0.62332946049975857</v>
          </cell>
          <cell r="I201">
            <v>8.1639999999999997</v>
          </cell>
          <cell r="J201">
            <v>23.734000000000002</v>
          </cell>
          <cell r="K201">
            <v>2.8122014000000028E-2</v>
          </cell>
          <cell r="L201">
            <v>2.6656359999996937E-3</v>
          </cell>
          <cell r="M201">
            <v>8.1656159325468369</v>
          </cell>
          <cell r="N201">
            <v>23.738570547447239</v>
          </cell>
          <cell r="O201">
            <v>6.8308763000000106E-2</v>
          </cell>
          <cell r="P201">
            <v>5.1668320000004542E-3</v>
          </cell>
          <cell r="Q201">
            <v>8.1678564685956463</v>
          </cell>
          <cell r="R201">
            <v>23.744907740381663</v>
          </cell>
          <cell r="S201">
            <v>2.8122014000000028E-2</v>
          </cell>
          <cell r="T201">
            <v>7.6411519999997068E-3</v>
          </cell>
          <cell r="U201">
            <v>8.1658770794106523</v>
          </cell>
          <cell r="V201">
            <v>23.739309182320394</v>
          </cell>
          <cell r="W201">
            <v>0.19544555200000002</v>
          </cell>
          <cell r="X201">
            <v>5.3992623999998379E-2</v>
          </cell>
          <cell r="Y201">
            <v>8.1770921089145236</v>
          </cell>
          <cell r="Z201">
            <v>23.771030075973975</v>
          </cell>
          <cell r="AA201">
            <v>0.29681920900000014</v>
          </cell>
          <cell r="AB201">
            <v>0.10033789199999976</v>
          </cell>
          <cell r="AC201">
            <v>8.1848453417429923</v>
          </cell>
          <cell r="AD201">
            <v>23.792959530010485</v>
          </cell>
          <cell r="AE201">
            <v>0.42634232200000022</v>
          </cell>
          <cell r="AF201">
            <v>0.14698551599999998</v>
          </cell>
          <cell r="AG201">
            <v>8.194091907418473</v>
          </cell>
          <cell r="AH201">
            <v>23.819112767177764</v>
          </cell>
          <cell r="AI201">
            <v>0.59087540000000005</v>
          </cell>
          <cell r="AJ201">
            <v>0.19324092400000037</v>
          </cell>
          <cell r="AK201">
            <v>8.2051554337033981</v>
          </cell>
          <cell r="AL201">
            <v>23.850405145017387</v>
          </cell>
          <cell r="AM201">
            <v>0.78872024000000018</v>
          </cell>
          <cell r="AN201">
            <v>0.23977491999999945</v>
          </cell>
          <cell r="AO201">
            <v>8.2179819961351104</v>
          </cell>
          <cell r="AP201">
            <v>23.886684142116493</v>
          </cell>
          <cell r="AQ201">
            <v>1.0112649360000001</v>
          </cell>
          <cell r="AR201">
            <v>0.2861585480000004</v>
          </cell>
          <cell r="AS201">
            <v>8.2320970725218494</v>
          </cell>
          <cell r="AT201">
            <v>23.926607607036608</v>
          </cell>
          <cell r="AU201">
            <v>8.1769999999999996</v>
          </cell>
          <cell r="AV201">
            <v>24.155999999999999</v>
          </cell>
          <cell r="AW201">
            <v>1.2685557019999998</v>
          </cell>
          <cell r="AX201">
            <v>0.33232229600000007</v>
          </cell>
          <cell r="AY201">
            <v>8.2610243039168214</v>
          </cell>
          <cell r="AZ201">
            <v>24.393656620336259</v>
          </cell>
          <cell r="BA201">
            <v>2.9462718639999999</v>
          </cell>
          <cell r="BB201">
            <v>0.55365500799999889</v>
          </cell>
          <cell r="BC201">
            <v>8.3606985201539281</v>
          </cell>
          <cell r="BD201">
            <v>24.675577877179101</v>
          </cell>
          <cell r="BE201">
            <v>8.1379999999999999</v>
          </cell>
          <cell r="BF201">
            <v>24.445</v>
          </cell>
          <cell r="BG201">
            <v>4.8527994642900003</v>
          </cell>
          <cell r="BH201">
            <v>0.59405832800000002</v>
          </cell>
          <cell r="BI201">
            <v>8.4238858920560222</v>
          </cell>
          <cell r="BJ201">
            <v>25.253607411673514</v>
          </cell>
          <cell r="BK201">
            <v>6.5451197630921998</v>
          </cell>
          <cell r="BL201">
            <v>0.22633138800000285</v>
          </cell>
          <cell r="BM201">
            <v>8.4934090131715898</v>
          </cell>
          <cell r="BN201">
            <v>25.450248493233801</v>
          </cell>
          <cell r="BO201">
            <v>8.1820000000000004</v>
          </cell>
          <cell r="BP201">
            <v>24.75</v>
          </cell>
          <cell r="BQ201">
            <v>7.8421729561660003</v>
          </cell>
          <cell r="BR201">
            <v>-0.75770848400000101</v>
          </cell>
          <cell r="BS201">
            <v>8.5538379518244891</v>
          </cell>
          <cell r="BT201">
            <v>25.801716548950452</v>
          </cell>
        </row>
        <row r="202">
          <cell r="B202" t="str">
            <v>Langroyd Rd</v>
          </cell>
          <cell r="C202" t="str">
            <v>LANGROYD RD</v>
          </cell>
          <cell r="D202">
            <v>6.6</v>
          </cell>
          <cell r="E202">
            <v>54.75</v>
          </cell>
          <cell r="F202">
            <v>21.9</v>
          </cell>
          <cell r="G202">
            <v>0.7011201181615806</v>
          </cell>
          <cell r="H202">
            <v>0.60651097251500208</v>
          </cell>
          <cell r="I202">
            <v>13.28</v>
          </cell>
          <cell r="J202">
            <v>38.378999999999998</v>
          </cell>
          <cell r="K202">
            <v>2.3046496000000083E-2</v>
          </cell>
          <cell r="L202">
            <v>6.5645879999989276E-3</v>
          </cell>
          <cell r="M202">
            <v>13.282590298078544</v>
          </cell>
          <cell r="N202">
            <v>38.386326469346535</v>
          </cell>
          <cell r="O202">
            <v>5.5822350999999992E-2</v>
          </cell>
          <cell r="P202">
            <v>1.2466439999999857E-2</v>
          </cell>
          <cell r="Q202">
            <v>13.28597371997977</v>
          </cell>
          <cell r="R202">
            <v>38.395896231626416</v>
          </cell>
          <cell r="S202">
            <v>2.3046496000000083E-2</v>
          </cell>
          <cell r="T202">
            <v>1.8120056000000773E-2</v>
          </cell>
          <cell r="U202">
            <v>13.283601139375577</v>
          </cell>
          <cell r="V202">
            <v>38.389185560289874</v>
          </cell>
          <cell r="W202">
            <v>0.15958594700000006</v>
          </cell>
          <cell r="X202">
            <v>8.4077891999998933E-2</v>
          </cell>
          <cell r="Y202">
            <v>13.301315058036124</v>
          </cell>
          <cell r="Z202">
            <v>38.43928808831491</v>
          </cell>
          <cell r="AA202">
            <v>0.24215153499999986</v>
          </cell>
          <cell r="AB202">
            <v>0.14990445199999858</v>
          </cell>
          <cell r="AC202">
            <v>13.314296004489675</v>
          </cell>
          <cell r="AD202">
            <v>38.476003749369013</v>
          </cell>
          <cell r="AE202">
            <v>0.34722995999999995</v>
          </cell>
          <cell r="AF202">
            <v>0.21625648400000141</v>
          </cell>
          <cell r="AG202">
            <v>13.32929228032244</v>
          </cell>
          <cell r="AH202">
            <v>38.518419622704577</v>
          </cell>
          <cell r="AI202">
            <v>0.48001959199999988</v>
          </cell>
          <cell r="AJ202">
            <v>0.2817316959999987</v>
          </cell>
          <cell r="AK202">
            <v>13.346635956239748</v>
          </cell>
          <cell r="AL202">
            <v>38.567474946111901</v>
          </cell>
          <cell r="AM202">
            <v>0.63911486800000006</v>
          </cell>
          <cell r="AN202">
            <v>0.34769052799999933</v>
          </cell>
          <cell r="AO202">
            <v>13.366323085002783</v>
          </cell>
          <cell r="AP202">
            <v>38.62315855511364</v>
          </cell>
          <cell r="AQ202">
            <v>0.81768980200000008</v>
          </cell>
          <cell r="AR202">
            <v>0.41327415999999939</v>
          </cell>
          <cell r="AS202">
            <v>13.387681420427791</v>
          </cell>
          <cell r="AT202">
            <v>38.683569050369165</v>
          </cell>
          <cell r="AU202">
            <v>13.289</v>
          </cell>
          <cell r="AV202">
            <v>38.777999999999999</v>
          </cell>
          <cell r="AW202">
            <v>1.0221832210000001</v>
          </cell>
          <cell r="AX202">
            <v>0.47836945599999936</v>
          </cell>
          <cell r="AY202">
            <v>13.42026431696957</v>
          </cell>
          <cell r="AZ202">
            <v>39.149271554628015</v>
          </cell>
          <cell r="BA202">
            <v>2.352908051</v>
          </cell>
          <cell r="BB202">
            <v>0.78447579599999973</v>
          </cell>
          <cell r="BC202">
            <v>13.563449910396459</v>
          </cell>
          <cell r="BD202">
            <v>39.554261570949507</v>
          </cell>
          <cell r="BE202">
            <v>13.211</v>
          </cell>
          <cell r="BF202">
            <v>39.134</v>
          </cell>
          <cell r="BG202">
            <v>3.8824119633</v>
          </cell>
          <cell r="BH202">
            <v>0.8436146719999984</v>
          </cell>
          <cell r="BI202">
            <v>13.624420113649666</v>
          </cell>
          <cell r="BJ202">
            <v>40.303328663362372</v>
          </cell>
          <cell r="BK202">
            <v>5.2661803885660001</v>
          </cell>
          <cell r="BL202">
            <v>0.71570964799999803</v>
          </cell>
          <cell r="BM202">
            <v>13.734279670132443</v>
          </cell>
          <cell r="BN202">
            <v>40.614058412830836</v>
          </cell>
          <cell r="BO202">
            <v>13.212</v>
          </cell>
          <cell r="BP202">
            <v>39.207000000000001</v>
          </cell>
          <cell r="BQ202">
            <v>6.3505666475409992</v>
          </cell>
          <cell r="BR202">
            <v>0.37343491200000134</v>
          </cell>
          <cell r="BS202">
            <v>13.800197592489766</v>
          </cell>
          <cell r="BT202">
            <v>40.87067402530846</v>
          </cell>
        </row>
        <row r="203">
          <cell r="B203" t="str">
            <v>Leigh</v>
          </cell>
          <cell r="C203" t="str">
            <v>LEIGH</v>
          </cell>
          <cell r="D203">
            <v>11</v>
          </cell>
          <cell r="E203">
            <v>50</v>
          </cell>
          <cell r="F203">
            <v>20</v>
          </cell>
          <cell r="G203">
            <v>0.22661515167719359</v>
          </cell>
          <cell r="H203">
            <v>0.20443106998664207</v>
          </cell>
          <cell r="I203">
            <v>4.0880000000000001</v>
          </cell>
          <cell r="J203">
            <v>11.329000000000001</v>
          </cell>
          <cell r="K203">
            <v>9.221742999999949E-3</v>
          </cell>
          <cell r="L203">
            <v>2.6175119999995999E-3</v>
          </cell>
          <cell r="M203">
            <v>4.0886213997328413</v>
          </cell>
          <cell r="N203">
            <v>11.330757583859679</v>
          </cell>
          <cell r="O203">
            <v>2.227026199999993E-2</v>
          </cell>
          <cell r="P203">
            <v>4.9374999999987068E-3</v>
          </cell>
          <cell r="Q203">
            <v>4.0894280371558862</v>
          </cell>
          <cell r="R203">
            <v>11.333039099026854</v>
          </cell>
          <cell r="S203">
            <v>9.221742999999949E-3</v>
          </cell>
          <cell r="T203">
            <v>7.1326799999997803E-3</v>
          </cell>
          <cell r="U203">
            <v>4.0888583845928625</v>
          </cell>
          <cell r="V203">
            <v>11.331427878265918</v>
          </cell>
          <cell r="W203">
            <v>6.2983777999999935E-2</v>
          </cell>
          <cell r="X203">
            <v>3.4967739999998138E-2</v>
          </cell>
          <cell r="Y203">
            <v>4.0931411213895306</v>
          </cell>
          <cell r="Z203">
            <v>11.34354128718976</v>
          </cell>
          <cell r="AA203">
            <v>9.508229099999993E-2</v>
          </cell>
          <cell r="AB203">
            <v>6.273083199999796E-2</v>
          </cell>
          <cell r="AC203">
            <v>4.0962830408223372</v>
          </cell>
          <cell r="AD203">
            <v>11.352427977337278</v>
          </cell>
          <cell r="AE203">
            <v>0.13587352899999994</v>
          </cell>
          <cell r="AF203">
            <v>9.0669019999999101E-2</v>
          </cell>
          <cell r="AG203">
            <v>4.0998904001498229</v>
          </cell>
          <cell r="AH203">
            <v>11.362631130307847</v>
          </cell>
          <cell r="AI203">
            <v>0.18742777199999994</v>
          </cell>
          <cell r="AJ203">
            <v>0.11826306800000053</v>
          </cell>
          <cell r="AK203">
            <v>4.104044608069346</v>
          </cell>
          <cell r="AL203">
            <v>11.37438100466926</v>
          </cell>
          <cell r="AM203">
            <v>0.24917508599999993</v>
          </cell>
          <cell r="AN203">
            <v>0.14601887599999985</v>
          </cell>
          <cell r="AO203">
            <v>4.1087423036675288</v>
          </cell>
          <cell r="AP203">
            <v>11.387668094322962</v>
          </cell>
          <cell r="AQ203">
            <v>0.31846437899999991</v>
          </cell>
          <cell r="AR203">
            <v>0.17362307199999938</v>
          </cell>
          <cell r="AS203">
            <v>4.1138278929363352</v>
          </cell>
          <cell r="AT203">
            <v>11.402052312956171</v>
          </cell>
          <cell r="AU203">
            <v>4.0910000000000002</v>
          </cell>
          <cell r="AV203">
            <v>11.419</v>
          </cell>
          <cell r="AW203">
            <v>0.39861751599999995</v>
          </cell>
          <cell r="AX203">
            <v>0.20103898000000031</v>
          </cell>
          <cell r="AY203">
            <v>4.1224738035806281</v>
          </cell>
          <cell r="AZ203">
            <v>11.508021359766383</v>
          </cell>
          <cell r="BA203">
            <v>0.92037832750000004</v>
          </cell>
          <cell r="BB203">
            <v>0.2896354239999992</v>
          </cell>
          <cell r="BC203">
            <v>4.1545092513774247</v>
          </cell>
          <cell r="BD203">
            <v>11.598631289268234</v>
          </cell>
          <cell r="BE203">
            <v>4.0789999999999997</v>
          </cell>
          <cell r="BF203">
            <v>11.461</v>
          </cell>
          <cell r="BG203">
            <v>1.5149416766029997</v>
          </cell>
          <cell r="BH203">
            <v>0.16467841600000099</v>
          </cell>
          <cell r="BI203">
            <v>4.1671571920546038</v>
          </cell>
          <cell r="BJ203">
            <v>11.710346193248702</v>
          </cell>
          <cell r="BK203">
            <v>2.0501643518654</v>
          </cell>
          <cell r="BL203">
            <v>-1.7210047400000006</v>
          </cell>
          <cell r="BM203">
            <v>4.0962763991378948</v>
          </cell>
          <cell r="BN203">
            <v>11.509865035939564</v>
          </cell>
          <cell r="BO203">
            <v>4.0819999999999999</v>
          </cell>
          <cell r="BP203">
            <v>11.569000000000001</v>
          </cell>
          <cell r="BQ203">
            <v>2.4697713133681001</v>
          </cell>
          <cell r="BR203">
            <v>-2.3164364479999993</v>
          </cell>
          <cell r="BS203">
            <v>4.0900479932542204</v>
          </cell>
          <cell r="BT203">
            <v>11.591763162420014</v>
          </cell>
        </row>
        <row r="204">
          <cell r="B204" t="str">
            <v>Levenshulme</v>
          </cell>
          <cell r="C204" t="str">
            <v>LEVENSHULME</v>
          </cell>
          <cell r="D204">
            <v>6.6</v>
          </cell>
          <cell r="E204">
            <v>54.75</v>
          </cell>
          <cell r="F204">
            <v>21.9</v>
          </cell>
          <cell r="G204">
            <v>0.6799101260436341</v>
          </cell>
          <cell r="H204">
            <v>0.57947779024472335</v>
          </cell>
          <cell r="I204">
            <v>12.686999999999999</v>
          </cell>
          <cell r="J204">
            <v>37.215000000000003</v>
          </cell>
          <cell r="K204">
            <v>3.1310999999999867E-2</v>
          </cell>
          <cell r="L204">
            <v>9.4264920000002306E-3</v>
          </cell>
          <cell r="M204">
            <v>12.69056360635944</v>
          </cell>
          <cell r="N204">
            <v>37.225079400888966</v>
          </cell>
          <cell r="O204">
            <v>7.6220755000000029E-2</v>
          </cell>
          <cell r="P204">
            <v>1.7840475999999938E-2</v>
          </cell>
          <cell r="Q204">
            <v>12.695228223793659</v>
          </cell>
          <cell r="R204">
            <v>37.238272931366474</v>
          </cell>
          <cell r="S204">
            <v>3.1310999999999867E-2</v>
          </cell>
          <cell r="T204">
            <v>2.5850344000000192E-2</v>
          </cell>
          <cell r="U204">
            <v>12.692000320809944</v>
          </cell>
          <cell r="V204">
            <v>37.229143043011284</v>
          </cell>
          <cell r="W204">
            <v>0.21852680179999995</v>
          </cell>
          <cell r="X204">
            <v>0.10127625599999934</v>
          </cell>
          <cell r="Y204">
            <v>12.714975512349771</v>
          </cell>
          <cell r="Z204">
            <v>37.294126697958774</v>
          </cell>
          <cell r="AA204">
            <v>0.33228428800000009</v>
          </cell>
          <cell r="AB204">
            <v>0.17647669599999816</v>
          </cell>
          <cell r="AC204">
            <v>12.731505044100844</v>
          </cell>
          <cell r="AD204">
            <v>37.340879273922859</v>
          </cell>
          <cell r="AE204">
            <v>0.47800541900000004</v>
          </cell>
          <cell r="AF204">
            <v>0.25237301599999995</v>
          </cell>
          <cell r="AG204">
            <v>12.750891543342052</v>
          </cell>
          <cell r="AH204">
            <v>37.395712574230565</v>
          </cell>
          <cell r="AI204">
            <v>0.66366956899999985</v>
          </cell>
          <cell r="AJ204">
            <v>0.32701311999999927</v>
          </cell>
          <cell r="AK204">
            <v>12.773662260178128</v>
          </cell>
          <cell r="AL204">
            <v>37.460117887379639</v>
          </cell>
          <cell r="AM204">
            <v>0.88738053900000002</v>
          </cell>
          <cell r="AN204">
            <v>0.40229573999999779</v>
          </cell>
          <cell r="AO204">
            <v>12.799817416189109</v>
          </cell>
          <cell r="AP204">
            <v>37.534095840093059</v>
          </cell>
          <cell r="AQ204">
            <v>1.1393313569999997</v>
          </cell>
          <cell r="AR204">
            <v>0.47703220399999946</v>
          </cell>
          <cell r="AS204">
            <v>12.828395141977522</v>
          </cell>
          <cell r="AT204">
            <v>37.614925854876567</v>
          </cell>
          <cell r="AU204">
            <v>12.7</v>
          </cell>
          <cell r="AV204">
            <v>37.540999999999997</v>
          </cell>
          <cell r="AW204">
            <v>1.4323150129999997</v>
          </cell>
          <cell r="AX204">
            <v>0.55107496400000056</v>
          </cell>
          <cell r="AY204">
            <v>12.87350162683772</v>
          </cell>
          <cell r="AZ204">
            <v>38.031736707535394</v>
          </cell>
          <cell r="BA204">
            <v>3.3486036458999995</v>
          </cell>
          <cell r="BB204">
            <v>0.89467557199999792</v>
          </cell>
          <cell r="BC204">
            <v>13.071190666469894</v>
          </cell>
          <cell r="BD204">
            <v>38.590885749496067</v>
          </cell>
          <cell r="BE204">
            <v>12.683</v>
          </cell>
          <cell r="BF204">
            <v>38.1</v>
          </cell>
          <cell r="BG204">
            <v>5.5206003563459998</v>
          </cell>
          <cell r="BH204">
            <v>0.96106009199999765</v>
          </cell>
          <cell r="BI204">
            <v>13.249998243128532</v>
          </cell>
          <cell r="BJ204">
            <v>39.70371321054818</v>
          </cell>
          <cell r="BK204">
            <v>7.4446960820319799</v>
          </cell>
          <cell r="BL204">
            <v>0.84168207199999845</v>
          </cell>
          <cell r="BM204">
            <v>13.407870099672333</v>
          </cell>
          <cell r="BN204">
            <v>40.150242251830704</v>
          </cell>
          <cell r="BO204">
            <v>12.744</v>
          </cell>
          <cell r="BP204">
            <v>38.558999999999997</v>
          </cell>
          <cell r="BQ204">
            <v>8.9189820787291989</v>
          </cell>
          <cell r="BR204">
            <v>0.52222565200000748</v>
          </cell>
          <cell r="BS204">
            <v>13.56989148860783</v>
          </cell>
          <cell r="BT204">
            <v>40.894973888475398</v>
          </cell>
        </row>
        <row r="205">
          <cell r="B205" t="str">
            <v>Leyland National</v>
          </cell>
          <cell r="C205" t="str">
            <v>LEYLAND NATIONAL</v>
          </cell>
          <cell r="D205">
            <v>11</v>
          </cell>
          <cell r="E205">
            <v>33.405000000000001</v>
          </cell>
          <cell r="F205">
            <v>13.1</v>
          </cell>
          <cell r="G205">
            <v>1.1100664444803701</v>
          </cell>
          <cell r="H205">
            <v>0.81971542647817708</v>
          </cell>
          <cell r="I205">
            <v>10.738</v>
          </cell>
          <cell r="J205">
            <v>37.081000000000003</v>
          </cell>
          <cell r="K205">
            <v>5.0934790000010111E-3</v>
          </cell>
          <cell r="L205">
            <v>9.047199999656641E-5</v>
          </cell>
          <cell r="M205">
            <v>10.73827208686412</v>
          </cell>
          <cell r="N205">
            <v>37.081769577866766</v>
          </cell>
          <cell r="O205">
            <v>1.1967351000000903E-2</v>
          </cell>
          <cell r="P205">
            <v>1.8484719999634081E-4</v>
          </cell>
          <cell r="Q205">
            <v>10.738637824991091</v>
          </cell>
          <cell r="R205">
            <v>37.082804041505646</v>
          </cell>
          <cell r="S205">
            <v>5.0934790000010111E-3</v>
          </cell>
          <cell r="T205">
            <v>2.8603800001292257E-4</v>
          </cell>
          <cell r="U205">
            <v>10.738282351417096</v>
          </cell>
          <cell r="V205">
            <v>37.081798610406828</v>
          </cell>
          <cell r="W205">
            <v>3.2340532999999283E-2</v>
          </cell>
          <cell r="X205">
            <v>1.6906713200008028E-2</v>
          </cell>
          <cell r="Y205">
            <v>10.74058481007731</v>
          </cell>
          <cell r="Z205">
            <v>37.088310946934989</v>
          </cell>
          <cell r="AA205">
            <v>4.7588310000000078E-2</v>
          </cell>
          <cell r="AB205">
            <v>3.3533509200005085E-2</v>
          </cell>
          <cell r="AC205">
            <v>10.742257791286571</v>
          </cell>
          <cell r="AD205">
            <v>37.093042852366445</v>
          </cell>
          <cell r="AE205">
            <v>6.6303793999999527E-2</v>
          </cell>
          <cell r="AF205">
            <v>5.0180033200000196E-2</v>
          </cell>
          <cell r="AG205">
            <v>10.744113815362741</v>
          </cell>
          <cell r="AH205">
            <v>37.098292481207672</v>
          </cell>
          <cell r="AI205">
            <v>8.9045715999999331E-2</v>
          </cell>
          <cell r="AJ205">
            <v>6.6814157200006719E-2</v>
          </cell>
          <cell r="AK205">
            <v>10.746180521795262</v>
          </cell>
          <cell r="AL205">
            <v>37.104138009740304</v>
          </cell>
          <cell r="AM205">
            <v>0.11545283400000095</v>
          </cell>
          <cell r="AN205">
            <v>8.3466045199998007E-2</v>
          </cell>
          <cell r="AO205">
            <v>10.748440533495728</v>
          </cell>
          <cell r="AP205">
            <v>37.110530288136147</v>
          </cell>
          <cell r="AQ205">
            <v>0.14452790100000001</v>
          </cell>
          <cell r="AR205">
            <v>0.10011448519998822</v>
          </cell>
          <cell r="AS205">
            <v>10.750840395229796</v>
          </cell>
          <cell r="AT205">
            <v>37.11731812216042</v>
          </cell>
          <cell r="AU205">
            <v>10.738</v>
          </cell>
          <cell r="AV205">
            <v>37.106000000000002</v>
          </cell>
          <cell r="AW205">
            <v>0.17681665000000102</v>
          </cell>
          <cell r="AX205">
            <v>0.11675487319998723</v>
          </cell>
          <cell r="AY205">
            <v>10.753408508904174</v>
          </cell>
          <cell r="AZ205">
            <v>37.149581844536463</v>
          </cell>
          <cell r="BA205">
            <v>0.37860674799999927</v>
          </cell>
          <cell r="BB205">
            <v>-0.54285290680001452</v>
          </cell>
          <cell r="BC205">
            <v>10.72937931236395</v>
          </cell>
          <cell r="BD205">
            <v>37.081617013256235</v>
          </cell>
          <cell r="BE205">
            <v>10.734999999999999</v>
          </cell>
          <cell r="BF205">
            <v>37.113</v>
          </cell>
          <cell r="BG205">
            <v>0.61709442621000044</v>
          </cell>
          <cell r="BH205">
            <v>-6.580498702800007</v>
          </cell>
          <cell r="BI205">
            <v>10.422002448693108</v>
          </cell>
          <cell r="BJ205">
            <v>36.227709235904449</v>
          </cell>
          <cell r="BK205">
            <v>0.84615355262699943</v>
          </cell>
          <cell r="BL205">
            <v>-20.4458627028</v>
          </cell>
          <cell r="BM205">
            <v>9.7062820587372034</v>
          </cell>
          <cell r="BN205">
            <v>34.203346271219253</v>
          </cell>
          <cell r="BO205">
            <v>10.782</v>
          </cell>
          <cell r="BP205">
            <v>37.511000000000003</v>
          </cell>
          <cell r="BQ205">
            <v>1.0388410794429976</v>
          </cell>
          <cell r="BR205">
            <v>-24.598894702800003</v>
          </cell>
          <cell r="BS205">
            <v>9.5454178816757107</v>
          </cell>
          <cell r="BT205">
            <v>34.013417594555477</v>
          </cell>
        </row>
        <row r="206">
          <cell r="B206" t="str">
            <v>Little Hulton</v>
          </cell>
          <cell r="C206" t="str">
            <v>LITTLE HULTON</v>
          </cell>
          <cell r="D206">
            <v>11</v>
          </cell>
          <cell r="E206">
            <v>62.5</v>
          </cell>
          <cell r="F206">
            <v>25</v>
          </cell>
          <cell r="G206">
            <v>0.37955104795626793</v>
          </cell>
          <cell r="H206">
            <v>0.33937572704677132</v>
          </cell>
          <cell r="I206">
            <v>8.4830000000000005</v>
          </cell>
          <cell r="J206">
            <v>23.718</v>
          </cell>
          <cell r="K206">
            <v>2.4422447000000513E-2</v>
          </cell>
          <cell r="L206">
            <v>2.1211240000003073E-3</v>
          </cell>
          <cell r="M206">
            <v>8.4843931761692826</v>
          </cell>
          <cell r="N206">
            <v>23.721940497266747</v>
          </cell>
          <cell r="O206">
            <v>5.95173210000004E-2</v>
          </cell>
          <cell r="P206">
            <v>4.1305160000000285E-3</v>
          </cell>
          <cell r="Q206">
            <v>8.4863406450750265</v>
          </cell>
          <cell r="R206">
            <v>23.727448771144353</v>
          </cell>
          <cell r="S206">
            <v>2.4422447000000513E-2</v>
          </cell>
          <cell r="T206">
            <v>6.131511999999617E-3</v>
          </cell>
          <cell r="U206">
            <v>8.4846036669503153</v>
          </cell>
          <cell r="V206">
            <v>23.722535855101327</v>
          </cell>
          <cell r="W206">
            <v>0.17111097200000014</v>
          </cell>
          <cell r="X206">
            <v>4.5750624000000073E-2</v>
          </cell>
          <cell r="Y206">
            <v>8.494382281893408</v>
          </cell>
          <cell r="Z206">
            <v>23.750193954848825</v>
          </cell>
          <cell r="AA206">
            <v>0.26053696400000037</v>
          </cell>
          <cell r="AB206">
            <v>8.5372595999997358E-2</v>
          </cell>
          <cell r="AC206">
            <v>8.5011555434164787</v>
          </cell>
          <cell r="AD206">
            <v>23.769351631463675</v>
          </cell>
          <cell r="AE206">
            <v>0.37517965600000025</v>
          </cell>
          <cell r="AF206">
            <v>0.12525262399999804</v>
          </cell>
          <cell r="AG206">
            <v>8.5092658828699257</v>
          </cell>
          <cell r="AH206">
            <v>23.792291135564703</v>
          </cell>
          <cell r="AI206">
            <v>0.52132538400000028</v>
          </cell>
          <cell r="AJ206">
            <v>0.16481022400000001</v>
          </cell>
          <cell r="AK206">
            <v>8.5190127798163093</v>
          </cell>
          <cell r="AL206">
            <v>23.819859523269958</v>
          </cell>
          <cell r="AM206">
            <v>0.69750113800000024</v>
          </cell>
          <cell r="AN206">
            <v>0.20460591199999811</v>
          </cell>
          <cell r="AO206">
            <v>8.530348340741396</v>
          </cell>
          <cell r="AP206">
            <v>23.851921331264691</v>
          </cell>
          <cell r="AQ206">
            <v>0.89597355599999995</v>
          </cell>
          <cell r="AR206">
            <v>0.24428080799999918</v>
          </cell>
          <cell r="AS206">
            <v>8.5428478330909137</v>
          </cell>
          <cell r="AT206">
            <v>23.88727523447162</v>
          </cell>
          <cell r="AU206">
            <v>8.5030000000000001</v>
          </cell>
          <cell r="AV206">
            <v>24.446999999999999</v>
          </cell>
          <cell r="AW206">
            <v>1.1263915570000003</v>
          </cell>
          <cell r="AX206">
            <v>0.28377454400000168</v>
          </cell>
          <cell r="AY206">
            <v>8.5770145252740395</v>
          </cell>
          <cell r="AZ206">
            <v>24.656344690910306</v>
          </cell>
          <cell r="BA206">
            <v>2.6328289060000003</v>
          </cell>
          <cell r="BB206">
            <v>0.47342183200000498</v>
          </cell>
          <cell r="BC206">
            <v>8.6660358817958887</v>
          </cell>
          <cell r="BD206">
            <v>24.908135110378403</v>
          </cell>
          <cell r="BE206">
            <v>8.516</v>
          </cell>
          <cell r="BF206">
            <v>24.861999999999998</v>
          </cell>
          <cell r="BG206">
            <v>4.34068963029</v>
          </cell>
          <cell r="BH206">
            <v>0.51097800400000359</v>
          </cell>
          <cell r="BI206">
            <v>8.7706465104250846</v>
          </cell>
          <cell r="BJ206">
            <v>25.582249097308271</v>
          </cell>
          <cell r="BK206">
            <v>5.8495438252628995</v>
          </cell>
          <cell r="BL206">
            <v>0.51097800400000359</v>
          </cell>
          <cell r="BM206">
            <v>8.8498408173010397</v>
          </cell>
          <cell r="BN206">
            <v>25.806244423001694</v>
          </cell>
          <cell r="BO206">
            <v>8.48</v>
          </cell>
          <cell r="BP206">
            <v>24.91</v>
          </cell>
          <cell r="BQ206">
            <v>6.9993915116465013</v>
          </cell>
          <cell r="BR206">
            <v>0.51097800399999294</v>
          </cell>
          <cell r="BS206">
            <v>8.8741921692338241</v>
          </cell>
          <cell r="BT206">
            <v>26.024943823823488</v>
          </cell>
        </row>
        <row r="207">
          <cell r="B207" t="str">
            <v>Little Salkeld</v>
          </cell>
          <cell r="C207" t="str">
            <v>LITTLE SALKELD</v>
          </cell>
          <cell r="D207">
            <v>11</v>
          </cell>
          <cell r="E207">
            <v>33.405000000000001</v>
          </cell>
          <cell r="F207">
            <v>13.1</v>
          </cell>
          <cell r="G207">
            <v>0.42939266488947037</v>
          </cell>
          <cell r="H207">
            <v>0.47290166865809086</v>
          </cell>
          <cell r="I207">
            <v>6.194</v>
          </cell>
          <cell r="J207">
            <v>14.340999999999999</v>
          </cell>
          <cell r="K207">
            <v>1.9035778000000114E-2</v>
          </cell>
          <cell r="L207">
            <v>2.4273319999990051E-4</v>
          </cell>
          <cell r="M207">
            <v>6.1950118594209904</v>
          </cell>
          <cell r="N207">
            <v>14.343861970632759</v>
          </cell>
          <cell r="O207">
            <v>4.5301835000000068E-2</v>
          </cell>
          <cell r="P207">
            <v>4.9881199999957104E-4</v>
          </cell>
          <cell r="Q207">
            <v>6.1964039105340465</v>
          </cell>
          <cell r="R207">
            <v>14.347799285759958</v>
          </cell>
          <cell r="S207">
            <v>1.9035778000000114E-2</v>
          </cell>
          <cell r="T207">
            <v>7.7545200000006531E-4</v>
          </cell>
          <cell r="U207">
            <v>6.1950398199066798</v>
          </cell>
          <cell r="V207">
            <v>14.343941054828903</v>
          </cell>
          <cell r="W207">
            <v>0.12744733400000019</v>
          </cell>
          <cell r="X207">
            <v>3.3645943999999428E-2</v>
          </cell>
          <cell r="Y207">
            <v>6.2024552043107217</v>
          </cell>
          <cell r="Z207">
            <v>14.364914929217715</v>
          </cell>
          <cell r="AA207">
            <v>0.19143742499999994</v>
          </cell>
          <cell r="AB207">
            <v>6.6534631999998872E-2</v>
          </cell>
          <cell r="AC207">
            <v>6.2075400215047587</v>
          </cell>
          <cell r="AD207">
            <v>14.379296964093706</v>
          </cell>
          <cell r="AE207">
            <v>0.27100734800000015</v>
          </cell>
          <cell r="AF207">
            <v>9.9479215999998871E-2</v>
          </cell>
          <cell r="AG207">
            <v>6.2134455015869579</v>
          </cell>
          <cell r="AH207">
            <v>14.396000184142846</v>
          </cell>
          <cell r="AI207">
            <v>0.36870310000000006</v>
          </cell>
          <cell r="AJ207">
            <v>0.13239030800000018</v>
          </cell>
          <cell r="AK207">
            <v>6.2203005830907223</v>
          </cell>
          <cell r="AL207">
            <v>14.415389282610439</v>
          </cell>
          <cell r="AM207">
            <v>0.48333033300000006</v>
          </cell>
          <cell r="AN207">
            <v>0.16535168399999955</v>
          </cell>
          <cell r="AO207">
            <v>6.2280469761030384</v>
          </cell>
          <cell r="AP207">
            <v>14.437299390725418</v>
          </cell>
          <cell r="AQ207">
            <v>0.61036283400000024</v>
          </cell>
          <cell r="AR207">
            <v>0.19830408399999877</v>
          </cell>
          <cell r="AS207">
            <v>6.2364440057083677</v>
          </cell>
          <cell r="AT207">
            <v>14.461049777028428</v>
          </cell>
          <cell r="AU207">
            <v>6.1950000000000003</v>
          </cell>
          <cell r="AV207">
            <v>14.349</v>
          </cell>
          <cell r="AW207">
            <v>0.74736634700000026</v>
          </cell>
          <cell r="AX207">
            <v>0.23123446000000003</v>
          </cell>
          <cell r="AY207">
            <v>6.2463632217591494</v>
          </cell>
          <cell r="AZ207">
            <v>14.494277129637929</v>
          </cell>
          <cell r="BA207">
            <v>1.6095968600000001</v>
          </cell>
          <cell r="BB207">
            <v>0.39441859999999851</v>
          </cell>
          <cell r="BC207">
            <v>6.3001835332082887</v>
          </cell>
          <cell r="BD207">
            <v>14.646503958402965</v>
          </cell>
          <cell r="BE207">
            <v>6.2610000000000001</v>
          </cell>
          <cell r="BF207">
            <v>14.750999999999999</v>
          </cell>
          <cell r="BG207">
            <v>2.6398588544999999</v>
          </cell>
          <cell r="BH207">
            <v>0.42698542799999872</v>
          </cell>
          <cell r="BI207">
            <v>6.4219675792785491</v>
          </cell>
          <cell r="BJ207">
            <v>15.20628506743618</v>
          </cell>
          <cell r="BK207">
            <v>3.6072224345510007</v>
          </cell>
          <cell r="BL207">
            <v>0.42698542799999872</v>
          </cell>
          <cell r="BM207">
            <v>6.4727409995827934</v>
          </cell>
          <cell r="BN207">
            <v>15.349893986640843</v>
          </cell>
          <cell r="BO207">
            <v>6.266</v>
          </cell>
          <cell r="BP207">
            <v>14.956</v>
          </cell>
          <cell r="BQ207">
            <v>4.3821286089960001</v>
          </cell>
          <cell r="BR207">
            <v>0.4269854280000005</v>
          </cell>
          <cell r="BS207">
            <v>6.5184130258021131</v>
          </cell>
          <cell r="BT207">
            <v>15.669931848817956</v>
          </cell>
        </row>
        <row r="208">
          <cell r="B208" t="str">
            <v>Littleborough</v>
          </cell>
          <cell r="C208" t="str">
            <v>LITTLEBOROUGH</v>
          </cell>
          <cell r="D208">
            <v>6.6</v>
          </cell>
          <cell r="E208">
            <v>50</v>
          </cell>
          <cell r="F208">
            <v>20</v>
          </cell>
          <cell r="G208">
            <v>0.74343782344550025</v>
          </cell>
          <cell r="H208">
            <v>0.64065414219661998</v>
          </cell>
          <cell r="I208">
            <v>12.811</v>
          </cell>
          <cell r="J208">
            <v>37.165999999999997</v>
          </cell>
          <cell r="K208">
            <v>1.9260728000000005E-2</v>
          </cell>
          <cell r="L208">
            <v>4.5493760000008265E-3</v>
          </cell>
          <cell r="M208">
            <v>12.813082843932399</v>
          </cell>
          <cell r="N208">
            <v>37.171891172275011</v>
          </cell>
          <cell r="O208">
            <v>4.6540286000000042E-2</v>
          </cell>
          <cell r="P208">
            <v>8.6247240000001391E-3</v>
          </cell>
          <cell r="Q208">
            <v>12.815825686874749</v>
          </cell>
          <cell r="R208">
            <v>37.179649103652068</v>
          </cell>
          <cell r="S208">
            <v>1.9260728000000005E-2</v>
          </cell>
          <cell r="T208">
            <v>1.2513628000000221E-2</v>
          </cell>
          <cell r="U208">
            <v>12.813779535301505</v>
          </cell>
          <cell r="V208">
            <v>37.173861713040964</v>
          </cell>
          <cell r="W208">
            <v>0.13186300599999989</v>
          </cell>
          <cell r="X208">
            <v>5.9646580000000338E-2</v>
          </cell>
          <cell r="Y208">
            <v>12.827752744095378</v>
          </cell>
          <cell r="Z208">
            <v>37.213383915813296</v>
          </cell>
          <cell r="AA208">
            <v>0.19923996299999991</v>
          </cell>
          <cell r="AB208">
            <v>0.10667404800000124</v>
          </cell>
          <cell r="AC208">
            <v>12.837760535848444</v>
          </cell>
          <cell r="AD208">
            <v>37.241690225466478</v>
          </cell>
          <cell r="AE208">
            <v>0.284893799</v>
          </cell>
          <cell r="AF208">
            <v>0.15404461200000075</v>
          </cell>
          <cell r="AG208">
            <v>12.8493971529922</v>
          </cell>
          <cell r="AH208">
            <v>37.274603549036165</v>
          </cell>
          <cell r="AI208">
            <v>0.39316788399999991</v>
          </cell>
          <cell r="AJ208">
            <v>0.20079981600000085</v>
          </cell>
          <cell r="AK208">
            <v>12.862958698709839</v>
          </cell>
          <cell r="AL208">
            <v>37.312961392797426</v>
          </cell>
          <cell r="AM208">
            <v>0.52288133000000014</v>
          </cell>
          <cell r="AN208">
            <v>0.24787208799999938</v>
          </cell>
          <cell r="AO208">
            <v>12.878423438388049</v>
          </cell>
          <cell r="AP208">
            <v>37.356702281980411</v>
          </cell>
          <cell r="AQ208">
            <v>0.668459256</v>
          </cell>
          <cell r="AR208">
            <v>0.29468044399999993</v>
          </cell>
          <cell r="AS208">
            <v>12.895252873494275</v>
          </cell>
          <cell r="AT208">
            <v>37.404303112729011</v>
          </cell>
          <cell r="AU208">
            <v>12.819000000000001</v>
          </cell>
          <cell r="AV208">
            <v>37.478000000000002</v>
          </cell>
          <cell r="AW208">
            <v>0.8365696789999999</v>
          </cell>
          <cell r="AX208">
            <v>0.34115050800000013</v>
          </cell>
          <cell r="AY208">
            <v>12.922023798029471</v>
          </cell>
          <cell r="AZ208">
            <v>37.769395304840927</v>
          </cell>
          <cell r="BA208">
            <v>1.9307395960000002</v>
          </cell>
          <cell r="BB208">
            <v>0.56050980000000017</v>
          </cell>
          <cell r="BC208">
            <v>13.036927804454409</v>
          </cell>
          <cell r="BD208">
            <v>38.094392913355236</v>
          </cell>
          <cell r="BE208">
            <v>12.837</v>
          </cell>
          <cell r="BF208">
            <v>38.121000000000002</v>
          </cell>
          <cell r="BG208">
            <v>3.1780794384600002</v>
          </cell>
          <cell r="BH208">
            <v>0.60378103999999944</v>
          </cell>
          <cell r="BI208">
            <v>13.167826994738862</v>
          </cell>
          <cell r="BJ208">
            <v>39.056720045517665</v>
          </cell>
          <cell r="BK208">
            <v>4.2995621994687001</v>
          </cell>
          <cell r="BL208">
            <v>0.60378103999999944</v>
          </cell>
          <cell r="BM208">
            <v>13.265931293823694</v>
          </cell>
          <cell r="BN208">
            <v>39.334200906103419</v>
          </cell>
          <cell r="BO208">
            <v>12.837999999999999</v>
          </cell>
          <cell r="BP208">
            <v>38.154000000000003</v>
          </cell>
          <cell r="BQ208">
            <v>5.1763697349949007</v>
          </cell>
          <cell r="BR208">
            <v>0.60378103999999588</v>
          </cell>
          <cell r="BS208">
            <v>13.343632061499989</v>
          </cell>
          <cell r="BT208">
            <v>39.58414343788791</v>
          </cell>
        </row>
        <row r="209">
          <cell r="B209" t="str">
            <v>Longford Bridge</v>
          </cell>
          <cell r="C209" t="str">
            <v>LONGFORD BRIDGE</v>
          </cell>
          <cell r="D209">
            <v>6.6</v>
          </cell>
          <cell r="E209">
            <v>50</v>
          </cell>
          <cell r="F209">
            <v>20</v>
          </cell>
          <cell r="G209">
            <v>0.79814123670381287</v>
          </cell>
          <cell r="H209">
            <v>0.6848218037801842</v>
          </cell>
          <cell r="I209">
            <v>13.695</v>
          </cell>
          <cell r="J209">
            <v>39.902999999999999</v>
          </cell>
          <cell r="K209">
            <v>1.2503757000000004E-2</v>
          </cell>
          <cell r="L209">
            <v>3.9127920000001648E-3</v>
          </cell>
          <cell r="M209">
            <v>13.696436075603684</v>
          </cell>
          <cell r="N209">
            <v>39.907061835190646</v>
          </cell>
          <cell r="O209">
            <v>3.0103023000000007E-2</v>
          </cell>
          <cell r="P209">
            <v>7.4836080000002525E-3</v>
          </cell>
          <cell r="Q209">
            <v>13.698287977503906</v>
          </cell>
          <cell r="R209">
            <v>39.912299804757602</v>
          </cell>
          <cell r="S209">
            <v>1.2503757000000004E-2</v>
          </cell>
          <cell r="T209">
            <v>1.094247600000009E-2</v>
          </cell>
          <cell r="U209">
            <v>13.697051013474853</v>
          </cell>
          <cell r="V209">
            <v>39.908801142145492</v>
          </cell>
          <cell r="W209">
            <v>8.4704870000000043E-2</v>
          </cell>
          <cell r="X209">
            <v>6.0597292000000413E-2</v>
          </cell>
          <cell r="Y209">
            <v>13.707710642779475</v>
          </cell>
          <cell r="Z209">
            <v>39.938951126810423</v>
          </cell>
          <cell r="AA209">
            <v>0.1275213890000001</v>
          </cell>
          <cell r="AB209">
            <v>0.11019472399999963</v>
          </cell>
          <cell r="AC209">
            <v>13.71579476694413</v>
          </cell>
          <cell r="AD209">
            <v>39.961816482877552</v>
          </cell>
          <cell r="AE209">
            <v>0.18175187000000004</v>
          </cell>
          <cell r="AF209">
            <v>0.16014629199999963</v>
          </cell>
          <cell r="AG209">
            <v>13.72490833270699</v>
          </cell>
          <cell r="AH209">
            <v>39.987593539484386</v>
          </cell>
          <cell r="AI209">
            <v>0.25006527000000012</v>
          </cell>
          <cell r="AJ209">
            <v>0.20955284400000029</v>
          </cell>
          <cell r="AK209">
            <v>13.735206157854899</v>
          </cell>
          <cell r="AL209">
            <v>40.016720187458617</v>
          </cell>
          <cell r="AM209">
            <v>0.33169619100000003</v>
          </cell>
          <cell r="AN209">
            <v>0.25928603200000055</v>
          </cell>
          <cell r="AO209">
            <v>13.746697537202323</v>
          </cell>
          <cell r="AP209">
            <v>40.049222716505625</v>
          </cell>
          <cell r="AQ209">
            <v>0.42316406300000009</v>
          </cell>
          <cell r="AR209">
            <v>0.30879562799999927</v>
          </cell>
          <cell r="AS209">
            <v>13.759029867368911</v>
          </cell>
          <cell r="AT209">
            <v>40.084103813660121</v>
          </cell>
          <cell r="AU209">
            <v>13.712</v>
          </cell>
          <cell r="AV209">
            <v>40.585000000000001</v>
          </cell>
          <cell r="AW209">
            <v>0.52877747500000005</v>
          </cell>
          <cell r="AX209">
            <v>0.35800281600000017</v>
          </cell>
          <cell r="AY209">
            <v>13.78957315753347</v>
          </cell>
          <cell r="AZ209">
            <v>40.804410022919875</v>
          </cell>
          <cell r="BA209">
            <v>1.2166217959999999</v>
          </cell>
          <cell r="BB209">
            <v>0.56805116000000067</v>
          </cell>
          <cell r="BC209">
            <v>13.868118395691219</v>
          </cell>
          <cell r="BD209">
            <v>41.026569505044904</v>
          </cell>
          <cell r="BE209">
            <v>13.733000000000001</v>
          </cell>
          <cell r="BF209">
            <v>41.283999999999999</v>
          </cell>
          <cell r="BG209">
            <v>2.0031458027699998</v>
          </cell>
          <cell r="BH209">
            <v>0.42092529599999851</v>
          </cell>
          <cell r="BI209">
            <v>13.945051227486312</v>
          </cell>
          <cell r="BJ209">
            <v>41.883771443658006</v>
          </cell>
          <cell r="BK209">
            <v>2.7199459030676003</v>
          </cell>
          <cell r="BL209">
            <v>-2.177470400000181E-2</v>
          </cell>
          <cell r="BM209">
            <v>13.969028767894148</v>
          </cell>
          <cell r="BN209">
            <v>41.951590169332228</v>
          </cell>
          <cell r="BO209">
            <v>13.651999999999999</v>
          </cell>
          <cell r="BP209">
            <v>41.393000000000001</v>
          </cell>
          <cell r="BQ209">
            <v>3.2922179129843001</v>
          </cell>
          <cell r="BR209">
            <v>-0.15437470400000008</v>
          </cell>
          <cell r="BS209">
            <v>13.926490094148775</v>
          </cell>
          <cell r="BT209">
            <v>42.169375227764533</v>
          </cell>
        </row>
        <row r="210">
          <cell r="B210" t="str">
            <v>Longridge</v>
          </cell>
          <cell r="C210" t="str">
            <v>LONGRIDGE</v>
          </cell>
          <cell r="D210">
            <v>6.6</v>
          </cell>
          <cell r="E210">
            <v>54.75</v>
          </cell>
          <cell r="F210">
            <v>21.9</v>
          </cell>
          <cell r="G210">
            <v>0.66164525443587385</v>
          </cell>
          <cell r="H210">
            <v>0.58216905652466955</v>
          </cell>
          <cell r="I210">
            <v>12.747</v>
          </cell>
          <cell r="J210">
            <v>36.218000000000004</v>
          </cell>
          <cell r="K210">
            <v>2.7671947999999835E-2</v>
          </cell>
          <cell r="L210">
            <v>9.3361600000019251E-4</v>
          </cell>
          <cell r="M210">
            <v>12.749502337890261</v>
          </cell>
          <cell r="N210">
            <v>36.225077680364095</v>
          </cell>
          <cell r="O210">
            <v>6.6383703999999932E-2</v>
          </cell>
          <cell r="P210">
            <v>1.907871999999422E-3</v>
          </cell>
          <cell r="Q210">
            <v>12.752973963604088</v>
          </cell>
          <cell r="R210">
            <v>36.234896920700052</v>
          </cell>
          <cell r="S210">
            <v>2.7671947999999835E-2</v>
          </cell>
          <cell r="T210">
            <v>2.9506960000009741E-3</v>
          </cell>
          <cell r="U210">
            <v>12.749678786629802</v>
          </cell>
          <cell r="V210">
            <v>36.225576752765143</v>
          </cell>
          <cell r="W210">
            <v>0.18671978299999981</v>
          </cell>
          <cell r="X210">
            <v>6.9131127999999542E-2</v>
          </cell>
          <cell r="Y210">
            <v>12.769381150354281</v>
          </cell>
          <cell r="Z210">
            <v>36.281303452745078</v>
          </cell>
          <cell r="AA210">
            <v>0.28086832400000006</v>
          </cell>
          <cell r="AB210">
            <v>0.13537085599999976</v>
          </cell>
          <cell r="AC210">
            <v>12.783411485245495</v>
          </cell>
          <cell r="AD210">
            <v>36.320987232520658</v>
          </cell>
          <cell r="AE210">
            <v>0.39945882300000002</v>
          </cell>
          <cell r="AF210">
            <v>0.20181407999999834</v>
          </cell>
          <cell r="AG210">
            <v>12.799597738242952</v>
          </cell>
          <cell r="AH210">
            <v>36.366768869546668</v>
          </cell>
          <cell r="AI210">
            <v>0.54770512300000007</v>
          </cell>
          <cell r="AJ210">
            <v>0.26811783200000061</v>
          </cell>
          <cell r="AK210">
            <v>12.81836600040611</v>
          </cell>
          <cell r="AL210">
            <v>36.419853531333295</v>
          </cell>
          <cell r="AM210">
            <v>0.72387553599999999</v>
          </cell>
          <cell r="AN210">
            <v>0.33460587200000091</v>
          </cell>
          <cell r="AO210">
            <v>12.839593109975912</v>
          </cell>
          <cell r="AP210">
            <v>36.479892863820481</v>
          </cell>
          <cell r="AQ210">
            <v>0.92063255299999969</v>
          </cell>
          <cell r="AR210">
            <v>0.40105385200000132</v>
          </cell>
          <cell r="AS210">
            <v>12.86261757601682</v>
          </cell>
          <cell r="AT210">
            <v>36.545015888103386</v>
          </cell>
          <cell r="AU210">
            <v>12.756</v>
          </cell>
          <cell r="AV210">
            <v>36.58</v>
          </cell>
          <cell r="AW210">
            <v>1.1434434830000002</v>
          </cell>
          <cell r="AX210">
            <v>0.46741345200000151</v>
          </cell>
          <cell r="AY210">
            <v>12.89691343712852</v>
          </cell>
          <cell r="AZ210">
            <v>36.97856338781552</v>
          </cell>
          <cell r="BA210">
            <v>2.5779386140000007</v>
          </cell>
          <cell r="BB210">
            <v>0.79390135600000011</v>
          </cell>
          <cell r="BC210">
            <v>13.05095950217331</v>
          </cell>
          <cell r="BD210">
            <v>37.414271456648621</v>
          </cell>
          <cell r="BE210">
            <v>12.781000000000001</v>
          </cell>
          <cell r="BF210">
            <v>37.557000000000002</v>
          </cell>
          <cell r="BG210">
            <v>4.2362375210999996</v>
          </cell>
          <cell r="BH210">
            <v>0.85894429599999622</v>
          </cell>
          <cell r="BI210">
            <v>13.226712817223147</v>
          </cell>
          <cell r="BJ210">
            <v>38.817666222080994</v>
          </cell>
          <cell r="BK210">
            <v>5.7530643813649993</v>
          </cell>
          <cell r="BL210">
            <v>0.85894429599999977</v>
          </cell>
          <cell r="BM210">
            <v>13.359400756024367</v>
          </cell>
          <cell r="BN210">
            <v>39.192964387313026</v>
          </cell>
          <cell r="BO210">
            <v>12.782999999999999</v>
          </cell>
          <cell r="BP210">
            <v>37.616999999999997</v>
          </cell>
          <cell r="BQ210">
            <v>6.956350613911999</v>
          </cell>
          <cell r="BR210">
            <v>0.85894429599999622</v>
          </cell>
          <cell r="BS210">
            <v>13.466661003035455</v>
          </cell>
          <cell r="BT210">
            <v>39.550685325116667</v>
          </cell>
        </row>
        <row r="211">
          <cell r="B211" t="str">
            <v>Longsight</v>
          </cell>
          <cell r="C211" t="str">
            <v>LONGSIGHT</v>
          </cell>
          <cell r="D211">
            <v>6.6</v>
          </cell>
          <cell r="E211">
            <v>54.75</v>
          </cell>
          <cell r="F211">
            <v>21.9</v>
          </cell>
          <cell r="G211">
            <v>0.90927711381089582</v>
          </cell>
          <cell r="H211">
            <v>0.70280581232438277</v>
          </cell>
          <cell r="I211">
            <v>15.388999999999999</v>
          </cell>
          <cell r="J211">
            <v>49.776000000000003</v>
          </cell>
          <cell r="K211">
            <v>2.4843201000000037E-2</v>
          </cell>
          <cell r="L211">
            <v>3.1330800000000103E-3</v>
          </cell>
          <cell r="M211">
            <v>15.391447289903981</v>
          </cell>
          <cell r="N211">
            <v>49.782921981146544</v>
          </cell>
          <cell r="O211">
            <v>1.0601937720000001</v>
          </cell>
          <cell r="P211">
            <v>6.0077360000003743E-3</v>
          </cell>
          <cell r="Q211">
            <v>15.482268443583967</v>
          </cell>
          <cell r="R211">
            <v>50.039802995715753</v>
          </cell>
          <cell r="S211">
            <v>2.4843201000000037E-2</v>
          </cell>
          <cell r="T211">
            <v>8.8061880000025461E-3</v>
          </cell>
          <cell r="U211">
            <v>15.391943558151093</v>
          </cell>
          <cell r="V211">
            <v>49.784325639717821</v>
          </cell>
          <cell r="W211">
            <v>1.1711025658000003</v>
          </cell>
          <cell r="X211">
            <v>9.119056800000136E-2</v>
          </cell>
          <cell r="Y211">
            <v>15.499422012211461</v>
          </cell>
          <cell r="Z211">
            <v>50.088320614507957</v>
          </cell>
          <cell r="AA211">
            <v>1.2590163230000002</v>
          </cell>
          <cell r="AB211">
            <v>0.17354091599999988</v>
          </cell>
          <cell r="AC211">
            <v>15.51431625872215</v>
          </cell>
          <cell r="AD211">
            <v>50.130447905341448</v>
          </cell>
          <cell r="AE211">
            <v>1.3711362819999999</v>
          </cell>
          <cell r="AF211">
            <v>0.25619816400000017</v>
          </cell>
          <cell r="AG211">
            <v>15.53135484552419</v>
          </cell>
          <cell r="AH211">
            <v>50.178640306419673</v>
          </cell>
          <cell r="AI211">
            <v>1.513385733</v>
          </cell>
          <cell r="AJ211">
            <v>0.33841722400000007</v>
          </cell>
          <cell r="AK211">
            <v>15.550990747834863</v>
          </cell>
          <cell r="AL211">
            <v>50.234179025134047</v>
          </cell>
          <cell r="AM211">
            <v>1.684248226</v>
          </cell>
          <cell r="AN211">
            <v>0.42091899999999738</v>
          </cell>
          <cell r="AO211">
            <v>15.573154373427315</v>
          </cell>
          <cell r="AP211">
            <v>50.29686722494246</v>
          </cell>
          <cell r="AQ211">
            <v>1.8763101790000001</v>
          </cell>
          <cell r="AR211">
            <v>0.50324165199999937</v>
          </cell>
          <cell r="AS211">
            <v>15.5971568015422</v>
          </cell>
          <cell r="AT211">
            <v>50.364756343682373</v>
          </cell>
          <cell r="AU211">
            <v>15.404</v>
          </cell>
          <cell r="AV211">
            <v>50.189</v>
          </cell>
          <cell r="AW211">
            <v>2.0994463340000005</v>
          </cell>
          <cell r="AX211">
            <v>0.58531754799999858</v>
          </cell>
          <cell r="AY211">
            <v>15.63885593181565</v>
          </cell>
          <cell r="AZ211">
            <v>50.853272887954923</v>
          </cell>
          <cell r="BA211">
            <v>3.5574788416000001</v>
          </cell>
          <cell r="BB211">
            <v>0.98550083600000127</v>
          </cell>
          <cell r="BC211">
            <v>15.801407657543237</v>
          </cell>
          <cell r="BD211">
            <v>51.313038598177137</v>
          </cell>
          <cell r="BE211">
            <v>15.441000000000001</v>
          </cell>
          <cell r="BF211">
            <v>51.155999999999999</v>
          </cell>
          <cell r="BG211">
            <v>5.2148111789320009</v>
          </cell>
          <cell r="BH211">
            <v>1.0650582400000039</v>
          </cell>
          <cell r="BI211">
            <v>15.990346105984257</v>
          </cell>
          <cell r="BJ211">
            <v>52.709785427039563</v>
          </cell>
          <cell r="BK211">
            <v>6.7006457276960001</v>
          </cell>
          <cell r="BL211">
            <v>1.0650582400000004</v>
          </cell>
          <cell r="BM211">
            <v>16.120322920635793</v>
          </cell>
          <cell r="BN211">
            <v>53.077415375188082</v>
          </cell>
          <cell r="BO211">
            <v>15.46</v>
          </cell>
          <cell r="BP211">
            <v>51.518999999999998</v>
          </cell>
          <cell r="BQ211">
            <v>7.8605475692376006</v>
          </cell>
          <cell r="BR211">
            <v>1.0650582400000075</v>
          </cell>
          <cell r="BS211">
            <v>16.240788017673307</v>
          </cell>
          <cell r="BT211">
            <v>53.727402007863986</v>
          </cell>
        </row>
        <row r="212">
          <cell r="B212" t="str">
            <v>Lostock</v>
          </cell>
          <cell r="C212" t="str">
            <v>LOSTOCK</v>
          </cell>
          <cell r="D212">
            <v>11</v>
          </cell>
          <cell r="E212">
            <v>62.5</v>
          </cell>
          <cell r="F212">
            <v>25</v>
          </cell>
          <cell r="G212">
            <v>0.45751938022604288</v>
          </cell>
          <cell r="H212">
            <v>0.36862773646328756</v>
          </cell>
          <cell r="I212">
            <v>9.2149999999999999</v>
          </cell>
          <cell r="J212">
            <v>28.593</v>
          </cell>
          <cell r="K212">
            <v>1.1201889000000076E-2</v>
          </cell>
          <cell r="L212">
            <v>2.0093759999983973E-3</v>
          </cell>
          <cell r="M212">
            <v>9.2156934115821887</v>
          </cell>
          <cell r="N212">
            <v>28.594961264127679</v>
          </cell>
          <cell r="O212">
            <v>2.6884903999999654E-2</v>
          </cell>
          <cell r="P212">
            <v>3.8481439999973333E-3</v>
          </cell>
          <cell r="Q212">
            <v>9.2166130666850741</v>
          </cell>
          <cell r="R212">
            <v>28.597562441566087</v>
          </cell>
          <cell r="S212">
            <v>1.1201889000000076E-2</v>
          </cell>
          <cell r="T212">
            <v>5.631915999996906E-3</v>
          </cell>
          <cell r="U212">
            <v>9.2158835456225674</v>
          </cell>
          <cell r="V212">
            <v>28.595499044404818</v>
          </cell>
          <cell r="W212">
            <v>7.5170822999999665E-2</v>
          </cell>
          <cell r="X212">
            <v>3.9180467999994306E-2</v>
          </cell>
          <cell r="Y212">
            <v>9.221001886240094</v>
          </cell>
          <cell r="Z212">
            <v>28.609975897841121</v>
          </cell>
          <cell r="AA212">
            <v>0.1127907640000001</v>
          </cell>
          <cell r="AB212">
            <v>7.2699907999991709E-2</v>
          </cell>
          <cell r="AC212">
            <v>9.2247357354010333</v>
          </cell>
          <cell r="AD212">
            <v>28.620536818087633</v>
          </cell>
          <cell r="AE212">
            <v>0.16028812899999956</v>
          </cell>
          <cell r="AF212">
            <v>0.10640348399999056</v>
          </cell>
          <cell r="AG212">
            <v>9.2289976795051061</v>
          </cell>
          <cell r="AH212">
            <v>28.632591416395744</v>
          </cell>
          <cell r="AI212">
            <v>0.21993759099999988</v>
          </cell>
          <cell r="AJ212">
            <v>0.13982195199999659</v>
          </cell>
          <cell r="AK212">
            <v>9.233882478999508</v>
          </cell>
          <cell r="AL212">
            <v>28.646407715784658</v>
          </cell>
          <cell r="AM212">
            <v>0.29104523900000023</v>
          </cell>
          <cell r="AN212">
            <v>0.17341048799998937</v>
          </cell>
          <cell r="AO212">
            <v>9.2393776035463731</v>
          </cell>
          <cell r="AP212">
            <v>28.661950275106872</v>
          </cell>
          <cell r="AQ212">
            <v>0.3706047180000005</v>
          </cell>
          <cell r="AR212">
            <v>0.20688331999999399</v>
          </cell>
          <cell r="AS212">
            <v>9.24531026129028</v>
          </cell>
          <cell r="AT212">
            <v>28.678730365191573</v>
          </cell>
          <cell r="AU212">
            <v>9.2260000000000009</v>
          </cell>
          <cell r="AV212">
            <v>29.012</v>
          </cell>
          <cell r="AW212">
            <v>0.46231212000000044</v>
          </cell>
          <cell r="AX212">
            <v>0.24019867199999645</v>
          </cell>
          <cell r="AY212">
            <v>9.2628722540790758</v>
          </cell>
          <cell r="AZ212">
            <v>29.116290483587786</v>
          </cell>
          <cell r="BA212">
            <v>1.0570928150000003</v>
          </cell>
          <cell r="BB212">
            <v>0.14629256399999768</v>
          </cell>
          <cell r="BC212">
            <v>9.2891613520458645</v>
          </cell>
          <cell r="BD212">
            <v>29.190647281362168</v>
          </cell>
          <cell r="BE212">
            <v>9.2370000000000001</v>
          </cell>
          <cell r="BF212">
            <v>29.442</v>
          </cell>
          <cell r="BG212">
            <v>1.7363378816699995</v>
          </cell>
          <cell r="BH212">
            <v>-1.0847293360000041</v>
          </cell>
          <cell r="BI212">
            <v>9.2712005790226204</v>
          </cell>
          <cell r="BJ212">
            <v>29.538733845389608</v>
          </cell>
          <cell r="BK212">
            <v>2.3541949115195</v>
          </cell>
          <cell r="BL212">
            <v>-10.122858872000007</v>
          </cell>
          <cell r="BM212">
            <v>8.8292508882884402</v>
          </cell>
          <cell r="BN212">
            <v>28.288711352343856</v>
          </cell>
          <cell r="BO212">
            <v>9.2420000000000009</v>
          </cell>
          <cell r="BP212">
            <v>29.638999999999999</v>
          </cell>
          <cell r="BQ212">
            <v>2.8462204422824002</v>
          </cell>
          <cell r="BR212">
            <v>-11.770222976000008</v>
          </cell>
          <cell r="BS212">
            <v>8.7736113395372044</v>
          </cell>
          <cell r="BT212">
            <v>28.314196807823492</v>
          </cell>
        </row>
        <row r="213">
          <cell r="B213" t="str">
            <v>Lower Darwen</v>
          </cell>
          <cell r="C213" t="str">
            <v>LOWER DARWEN</v>
          </cell>
          <cell r="D213">
            <v>6.6</v>
          </cell>
          <cell r="E213">
            <v>54.75</v>
          </cell>
          <cell r="F213">
            <v>21.9</v>
          </cell>
          <cell r="G213">
            <v>0.69985486211954617</v>
          </cell>
          <cell r="H213">
            <v>0.6212393649405884</v>
          </cell>
          <cell r="I213">
            <v>13.568</v>
          </cell>
          <cell r="J213">
            <v>38.212000000000003</v>
          </cell>
          <cell r="K213">
            <v>0.42426702000000005</v>
          </cell>
          <cell r="L213">
            <v>3.241192000003057E-4</v>
          </cell>
          <cell r="M213">
            <v>13.605142092198886</v>
          </cell>
          <cell r="N213">
            <v>38.317053701045154</v>
          </cell>
          <cell r="O213">
            <v>0.43019317400000001</v>
          </cell>
          <cell r="P213">
            <v>6.1972720000036396E-4</v>
          </cell>
          <cell r="Q213">
            <v>13.605686355223966</v>
          </cell>
          <cell r="R213">
            <v>38.318593109348292</v>
          </cell>
          <cell r="S213">
            <v>0.42426702000000005</v>
          </cell>
          <cell r="T213">
            <v>9.061792000000235E-4</v>
          </cell>
          <cell r="U213">
            <v>13.60519300924399</v>
          </cell>
          <cell r="V213">
            <v>38.317197716196638</v>
          </cell>
          <cell r="W213">
            <v>0.44824793480000003</v>
          </cell>
          <cell r="X213">
            <v>1.6616183199999357E-2</v>
          </cell>
          <cell r="Y213">
            <v>13.608665064191499</v>
          </cell>
          <cell r="Z213">
            <v>38.327018170588786</v>
          </cell>
          <cell r="AA213">
            <v>0.46218171780000006</v>
          </cell>
          <cell r="AB213">
            <v>3.2321883200000068E-2</v>
          </cell>
          <cell r="AC213">
            <v>13.611257846538271</v>
          </cell>
          <cell r="AD213">
            <v>38.334351666506954</v>
          </cell>
          <cell r="AE213">
            <v>0.47968202300000007</v>
          </cell>
          <cell r="AF213">
            <v>4.8057091200000235E-2</v>
          </cell>
          <cell r="AG213">
            <v>13.614165199946251</v>
          </cell>
          <cell r="AH213">
            <v>38.342574903747312</v>
          </cell>
          <cell r="AI213">
            <v>0.50154006000000007</v>
          </cell>
          <cell r="AJ213">
            <v>6.3748359199999216E-2</v>
          </cell>
          <cell r="AK213">
            <v>13.617449912271955</v>
          </cell>
          <cell r="AL213">
            <v>38.351865473186315</v>
          </cell>
          <cell r="AM213">
            <v>0.52748406400000014</v>
          </cell>
          <cell r="AN213">
            <v>7.9466695199999604E-2</v>
          </cell>
          <cell r="AO213">
            <v>13.621094421849843</v>
          </cell>
          <cell r="AP213">
            <v>38.362173702932814</v>
          </cell>
          <cell r="AQ213">
            <v>0.55643546200000016</v>
          </cell>
          <cell r="AR213">
            <v>9.516693119999986E-2</v>
          </cell>
          <cell r="AS213">
            <v>13.625000426836154</v>
          </cell>
          <cell r="AT213">
            <v>38.373221553385498</v>
          </cell>
          <cell r="AU213">
            <v>13.579000000000001</v>
          </cell>
          <cell r="AV213">
            <v>38.752000000000002</v>
          </cell>
          <cell r="AW213">
            <v>0.58973516699999995</v>
          </cell>
          <cell r="AX213">
            <v>0.11084253519999954</v>
          </cell>
          <cell r="AY213">
            <v>13.640284655295973</v>
          </cell>
          <cell r="AZ213">
            <v>38.92533918136985</v>
          </cell>
          <cell r="BA213">
            <v>0.80486316590000007</v>
          </cell>
          <cell r="BB213">
            <v>0.18819012719999972</v>
          </cell>
          <cell r="BC213">
            <v>13.665869634256202</v>
          </cell>
          <cell r="BD213">
            <v>38.997704429847026</v>
          </cell>
          <cell r="BE213">
            <v>13.584</v>
          </cell>
          <cell r="BF213">
            <v>38.881999999999998</v>
          </cell>
          <cell r="BG213">
            <v>1.051513896903</v>
          </cell>
          <cell r="BH213">
            <v>0.20361174319999908</v>
          </cell>
          <cell r="BI213">
            <v>13.693795019118221</v>
          </cell>
          <cell r="BJ213">
            <v>39.192547210236008</v>
          </cell>
          <cell r="BK213">
            <v>1.2785836816767</v>
          </cell>
          <cell r="BL213">
            <v>0.20361174319999908</v>
          </cell>
          <cell r="BM213">
            <v>13.713658473870332</v>
          </cell>
          <cell r="BN213">
            <v>39.24872954444804</v>
          </cell>
          <cell r="BO213">
            <v>13.502000000000001</v>
          </cell>
          <cell r="BP213">
            <v>39.033000000000001</v>
          </cell>
          <cell r="BQ213">
            <v>1.4623909347996997</v>
          </cell>
          <cell r="BR213">
            <v>0.20361174319999997</v>
          </cell>
          <cell r="BS213">
            <v>13.647737438577844</v>
          </cell>
          <cell r="BT213">
            <v>39.445207724364607</v>
          </cell>
        </row>
        <row r="214">
          <cell r="B214" t="str">
            <v>Lyons Rd</v>
          </cell>
          <cell r="C214" t="str">
            <v>LYONS RD</v>
          </cell>
          <cell r="D214">
            <v>6.6</v>
          </cell>
          <cell r="E214">
            <v>54.75</v>
          </cell>
          <cell r="F214">
            <v>21.9</v>
          </cell>
          <cell r="G214">
            <v>0.76482964651713281</v>
          </cell>
          <cell r="H214">
            <v>0.66799769885801197</v>
          </cell>
          <cell r="I214">
            <v>14.629</v>
          </cell>
          <cell r="J214">
            <v>41.874000000000002</v>
          </cell>
          <cell r="K214">
            <v>1.7100437959999965E-3</v>
          </cell>
          <cell r="L214">
            <v>1.7093800003253889E-7</v>
          </cell>
          <cell r="M214">
            <v>14.629149604990461</v>
          </cell>
          <cell r="N214">
            <v>41.874423146813022</v>
          </cell>
          <cell r="O214">
            <v>3.8871329819999967E-3</v>
          </cell>
          <cell r="P214">
            <v>3.4470880000414539E-7</v>
          </cell>
          <cell r="Q214">
            <v>14.629340066104735</v>
          </cell>
          <cell r="R214">
            <v>41.874961852194843</v>
          </cell>
          <cell r="S214">
            <v>1.7100437959999965E-3</v>
          </cell>
          <cell r="T214">
            <v>5.2598480004828474E-7</v>
          </cell>
          <cell r="U214">
            <v>14.629149636049002</v>
          </cell>
          <cell r="V214">
            <v>41.874423234659837</v>
          </cell>
          <cell r="W214">
            <v>9.7049782944999968E-3</v>
          </cell>
          <cell r="X214">
            <v>2.3223864320800036E-2</v>
          </cell>
          <cell r="Y214">
            <v>14.631880526689098</v>
          </cell>
          <cell r="Z214">
            <v>41.882147359821005</v>
          </cell>
          <cell r="AA214">
            <v>1.3628149507899992E-2</v>
          </cell>
          <cell r="AB214">
            <v>4.644720390479995E-2</v>
          </cell>
          <cell r="AC214">
            <v>14.634255230524921</v>
          </cell>
          <cell r="AD214">
            <v>41.888864036563483</v>
          </cell>
          <cell r="AE214">
            <v>1.81692829374E-2</v>
          </cell>
          <cell r="AF214">
            <v>6.9670578512800063E-2</v>
          </cell>
          <cell r="AG214">
            <v>14.636683995099068</v>
          </cell>
          <cell r="AH214">
            <v>41.895733620164627</v>
          </cell>
          <cell r="AI214">
            <v>2.3362792898999993E-2</v>
          </cell>
          <cell r="AJ214">
            <v>9.2893917624799982E-2</v>
          </cell>
          <cell r="AK214">
            <v>14.639169824714548</v>
          </cell>
          <cell r="AL214">
            <v>41.902764608076545</v>
          </cell>
          <cell r="AM214">
            <v>2.9090543367499985E-2</v>
          </cell>
          <cell r="AN214">
            <v>0.11611728946880001</v>
          </cell>
          <cell r="AO214">
            <v>14.641702391117649</v>
          </cell>
          <cell r="AP214">
            <v>41.909927787586291</v>
          </cell>
          <cell r="AQ214">
            <v>3.5178147531299997E-2</v>
          </cell>
          <cell r="AR214">
            <v>0.13934064324080009</v>
          </cell>
          <cell r="AS214">
            <v>14.644266434974382</v>
          </cell>
          <cell r="AT214">
            <v>41.917179998779716</v>
          </cell>
          <cell r="AU214">
            <v>14.647</v>
          </cell>
          <cell r="AV214">
            <v>42.573999999999998</v>
          </cell>
          <cell r="AW214">
            <v>4.2095334227299996E-2</v>
          </cell>
          <cell r="AX214">
            <v>0.16256398706879999</v>
          </cell>
          <cell r="AY214">
            <v>14.664903047612496</v>
          </cell>
          <cell r="AZ214">
            <v>42.624637465482806</v>
          </cell>
          <cell r="BA214">
            <v>8.6223197612499983E-2</v>
          </cell>
          <cell r="BB214">
            <v>0.27867989153279993</v>
          </cell>
          <cell r="BC214">
            <v>14.678920741931238</v>
          </cell>
          <cell r="BD214">
            <v>42.664285492320332</v>
          </cell>
          <cell r="BE214">
            <v>14.58</v>
          </cell>
          <cell r="BF214">
            <v>42.734999999999999</v>
          </cell>
          <cell r="BG214">
            <v>0.14150521833629398</v>
          </cell>
          <cell r="BH214">
            <v>0.30190303553279996</v>
          </cell>
          <cell r="BI214">
            <v>14.618788162838216</v>
          </cell>
          <cell r="BJ214">
            <v>42.844709491890683</v>
          </cell>
          <cell r="BK214">
            <v>0.20977172365681807</v>
          </cell>
          <cell r="BL214">
            <v>0.30190303553280029</v>
          </cell>
          <cell r="BM214">
            <v>14.624759933326615</v>
          </cell>
          <cell r="BN214">
            <v>42.861600209522827</v>
          </cell>
          <cell r="BO214">
            <v>14.592000000000001</v>
          </cell>
          <cell r="BP214">
            <v>43.093000000000004</v>
          </cell>
          <cell r="BQ214">
            <v>0.28566996170235798</v>
          </cell>
          <cell r="BR214">
            <v>0.30190303553280018</v>
          </cell>
          <cell r="BS214">
            <v>14.643399307291254</v>
          </cell>
          <cell r="BT214">
            <v>43.238379194935753</v>
          </cell>
        </row>
        <row r="215">
          <cell r="B215" t="str">
            <v>Manchester University</v>
          </cell>
          <cell r="C215" t="str">
            <v>MANCHESTER UNIVERSITY</v>
          </cell>
          <cell r="D215">
            <v>6.6</v>
          </cell>
          <cell r="E215">
            <v>54.75</v>
          </cell>
          <cell r="F215">
            <v>21.9</v>
          </cell>
          <cell r="G215">
            <v>0.76106158054398365</v>
          </cell>
          <cell r="H215">
            <v>0.63497913100614811</v>
          </cell>
          <cell r="I215">
            <v>13.906000000000001</v>
          </cell>
          <cell r="J215">
            <v>41.667999999999999</v>
          </cell>
          <cell r="K215">
            <v>4.8924840000000303E-4</v>
          </cell>
          <cell r="L215">
            <v>1.9536375999995581E-6</v>
          </cell>
          <cell r="M215">
            <v>13.906042969034642</v>
          </cell>
          <cell r="N215">
            <v>41.668121534783104</v>
          </cell>
          <cell r="O215">
            <v>1.1738720100000037E-3</v>
          </cell>
          <cell r="P215">
            <v>10.452005081285598</v>
          </cell>
          <cell r="Q215">
            <v>14.820416012510993</v>
          </cell>
          <cell r="R215">
            <v>44.254359053088336</v>
          </cell>
          <cell r="S215">
            <v>4.8924840000000303E-4</v>
          </cell>
          <cell r="T215">
            <v>10.4520091955656</v>
          </cell>
          <cell r="U215">
            <v>14.820356483382984</v>
          </cell>
          <cell r="V215">
            <v>44.254190679287966</v>
          </cell>
          <cell r="W215">
            <v>3.2761565749999978E-3</v>
          </cell>
          <cell r="X215">
            <v>10.4546450030456</v>
          </cell>
          <cell r="Y215">
            <v>14.82083084798043</v>
          </cell>
          <cell r="Z215">
            <v>44.255532384982409</v>
          </cell>
          <cell r="AA215">
            <v>4.9115299600000009E-3</v>
          </cell>
          <cell r="AB215">
            <v>10.457281551445602</v>
          </cell>
          <cell r="AC215">
            <v>14.821204544221722</v>
          </cell>
          <cell r="AD215">
            <v>44.256589357567691</v>
          </cell>
          <cell r="AE215">
            <v>6.9763620400000032E-3</v>
          </cell>
          <cell r="AF215">
            <v>10.459919385525602</v>
          </cell>
          <cell r="AG215">
            <v>14.821615920823751</v>
          </cell>
          <cell r="AH215">
            <v>44.257752906307353</v>
          </cell>
          <cell r="AI215">
            <v>9.5706150400000009E-3</v>
          </cell>
          <cell r="AJ215">
            <v>10.462557023565601</v>
          </cell>
          <cell r="AK215">
            <v>14.822073592596526</v>
          </cell>
          <cell r="AL215">
            <v>44.259047397563698</v>
          </cell>
          <cell r="AM215">
            <v>1.2663937810000005E-2</v>
          </cell>
          <cell r="AN215">
            <v>10.465195796605599</v>
          </cell>
          <cell r="AO215">
            <v>14.822575020938787</v>
          </cell>
          <cell r="AP215">
            <v>44.260465651088069</v>
          </cell>
          <cell r="AQ215">
            <v>1.6125370560000005E-2</v>
          </cell>
          <cell r="AR215">
            <v>10.4678346986056</v>
          </cell>
          <cell r="AS215">
            <v>14.823108661834251</v>
          </cell>
          <cell r="AT215">
            <v>44.26197501547167</v>
          </cell>
          <cell r="AU215">
            <v>13.92</v>
          </cell>
          <cell r="AV215">
            <v>42.140999999999998</v>
          </cell>
          <cell r="AW215">
            <v>2.0136264689999996E-2</v>
          </cell>
          <cell r="AX215">
            <v>10.470473448605601</v>
          </cell>
          <cell r="AY215">
            <v>14.837690354838564</v>
          </cell>
          <cell r="AZ215">
            <v>44.73662029174335</v>
          </cell>
          <cell r="BA215">
            <v>4.6264909046999994E-2</v>
          </cell>
          <cell r="BB215">
            <v>10.313943382605602</v>
          </cell>
          <cell r="BC215">
            <v>14.826283188794882</v>
          </cell>
          <cell r="BD215">
            <v>44.704355953888914</v>
          </cell>
          <cell r="BE215">
            <v>13.941000000000001</v>
          </cell>
          <cell r="BF215">
            <v>42.59</v>
          </cell>
          <cell r="BG215">
            <v>7.6147105541380003E-2</v>
          </cell>
          <cell r="BH215">
            <v>8.9240304106055994</v>
          </cell>
          <cell r="BI215">
            <v>14.728311350257862</v>
          </cell>
          <cell r="BJ215">
            <v>44.816852778689885</v>
          </cell>
          <cell r="BK215">
            <v>0.10362863657651201</v>
          </cell>
          <cell r="BL215">
            <v>4.8365798706056005</v>
          </cell>
          <cell r="BM215">
            <v>14.373156168405224</v>
          </cell>
          <cell r="BN215">
            <v>43.812322228843719</v>
          </cell>
          <cell r="BO215">
            <v>13.96</v>
          </cell>
          <cell r="BP215">
            <v>42.945999999999998</v>
          </cell>
          <cell r="BQ215">
            <v>0.12591599297471801</v>
          </cell>
          <cell r="BR215">
            <v>1.4313426346055997</v>
          </cell>
          <cell r="BS215">
            <v>14.096224801186571</v>
          </cell>
          <cell r="BT215">
            <v>43.33130192273925</v>
          </cell>
        </row>
        <row r="216">
          <cell r="B216" t="str">
            <v>Marple</v>
          </cell>
          <cell r="C216" t="str">
            <v>MARPLE</v>
          </cell>
          <cell r="D216">
            <v>11</v>
          </cell>
          <cell r="E216">
            <v>33.405000000000001</v>
          </cell>
          <cell r="F216">
            <v>13.1</v>
          </cell>
          <cell r="G216">
            <v>0.2930062954500175</v>
          </cell>
          <cell r="H216">
            <v>0.25768419988544838</v>
          </cell>
          <cell r="I216">
            <v>3.375</v>
          </cell>
          <cell r="J216">
            <v>9.7859999999999996</v>
          </cell>
          <cell r="K216">
            <v>1.1104551000000018E-2</v>
          </cell>
          <cell r="L216">
            <v>1.5276480000001591E-3</v>
          </cell>
          <cell r="M216">
            <v>3.3756630184993734</v>
          </cell>
          <cell r="N216">
            <v>9.7878752995078351</v>
          </cell>
          <cell r="O216">
            <v>2.6754910999999992E-2</v>
          </cell>
          <cell r="P216">
            <v>2.9168960000001132E-3</v>
          </cell>
          <cell r="Q216">
            <v>3.3765573659780719</v>
          </cell>
          <cell r="R216">
            <v>9.7904048961755361</v>
          </cell>
          <cell r="S216">
            <v>1.1104551000000018E-2</v>
          </cell>
          <cell r="T216">
            <v>4.2580880000002708E-3</v>
          </cell>
          <cell r="U216">
            <v>3.3758063294329195</v>
          </cell>
          <cell r="V216">
            <v>9.7882806440395491</v>
          </cell>
          <cell r="W216">
            <v>7.5293139900000028E-2</v>
          </cell>
          <cell r="X216">
            <v>2.6559552000000153E-2</v>
          </cell>
          <cell r="Y216">
            <v>3.380345879916923</v>
          </cell>
          <cell r="Z216">
            <v>9.8011204317626603</v>
          </cell>
          <cell r="AA216">
            <v>0.1133744499999999</v>
          </cell>
          <cell r="AB216">
            <v>4.8834739999999988E-2</v>
          </cell>
          <cell r="AC216">
            <v>3.3835137745010484</v>
          </cell>
          <cell r="AD216">
            <v>9.8100805907327366</v>
          </cell>
          <cell r="AE216">
            <v>0.16166302499999996</v>
          </cell>
          <cell r="AF216">
            <v>7.1242072000000212E-2</v>
          </cell>
          <cell r="AG216">
            <v>3.387224347313508</v>
          </cell>
          <cell r="AH216">
            <v>9.8205756755238429</v>
          </cell>
          <cell r="AI216">
            <v>0.22258078400000003</v>
          </cell>
          <cell r="AJ216">
            <v>9.3435460000000026E-2</v>
          </cell>
          <cell r="AK216">
            <v>3.3915865512310632</v>
          </cell>
          <cell r="AL216">
            <v>9.8329138514079304</v>
          </cell>
          <cell r="AM216">
            <v>0.29544449499999992</v>
          </cell>
          <cell r="AN216">
            <v>0.11575095200000018</v>
          </cell>
          <cell r="AO216">
            <v>3.3965821638195455</v>
          </cell>
          <cell r="AP216">
            <v>9.8470435775579173</v>
          </cell>
          <cell r="AQ216">
            <v>0.37713695699999994</v>
          </cell>
          <cell r="AR216">
            <v>0.13797831600000054</v>
          </cell>
          <cell r="AS216">
            <v>3.4020365401391124</v>
          </cell>
          <cell r="AT216">
            <v>9.8624708834887542</v>
          </cell>
          <cell r="AU216">
            <v>3.3769999999999998</v>
          </cell>
          <cell r="AV216">
            <v>9.89</v>
          </cell>
          <cell r="AW216">
            <v>0.47153069899999989</v>
          </cell>
          <cell r="AX216">
            <v>0.16008782000000044</v>
          </cell>
          <cell r="AY216">
            <v>3.4101513747245273</v>
          </cell>
          <cell r="AZ216">
            <v>9.9837662474934792</v>
          </cell>
          <cell r="BA216">
            <v>1.0841448224999999</v>
          </cell>
          <cell r="BB216">
            <v>0.26595673200000047</v>
          </cell>
          <cell r="BC216">
            <v>3.4478619541749005</v>
          </cell>
          <cell r="BD216">
            <v>10.090427873300811</v>
          </cell>
          <cell r="BE216">
            <v>3.3690000000000002</v>
          </cell>
          <cell r="BF216">
            <v>9.9689999999999994</v>
          </cell>
          <cell r="BG216">
            <v>1.7800438405480001</v>
          </cell>
          <cell r="BH216">
            <v>0.28691198800000017</v>
          </cell>
          <cell r="BI216">
            <v>3.4774870458195686</v>
          </cell>
          <cell r="BJ216">
            <v>10.27584770307965</v>
          </cell>
          <cell r="BK216">
            <v>2.4029986973414998</v>
          </cell>
          <cell r="BL216">
            <v>0.28691198800000195</v>
          </cell>
          <cell r="BM216">
            <v>3.510183696207088</v>
          </cell>
          <cell r="BN216">
            <v>10.368327795924053</v>
          </cell>
          <cell r="BO216">
            <v>3.3719999999999999</v>
          </cell>
          <cell r="BP216">
            <v>10.067</v>
          </cell>
          <cell r="BQ216">
            <v>2.8878984865014004</v>
          </cell>
          <cell r="BR216">
            <v>0.2869119879999984</v>
          </cell>
          <cell r="BS216">
            <v>3.5386343347344931</v>
          </cell>
          <cell r="BT216">
            <v>10.538313072277077</v>
          </cell>
        </row>
        <row r="217">
          <cell r="B217" t="str">
            <v>Marton</v>
          </cell>
          <cell r="C217" t="str">
            <v>MARTON</v>
          </cell>
          <cell r="D217">
            <v>6.6</v>
          </cell>
          <cell r="E217">
            <v>54.75</v>
          </cell>
          <cell r="F217">
            <v>21.9</v>
          </cell>
          <cell r="G217">
            <v>0.79945220791569671</v>
          </cell>
          <cell r="H217">
            <v>0.62881569060026288</v>
          </cell>
          <cell r="I217">
            <v>13.77</v>
          </cell>
          <cell r="J217">
            <v>43.767000000000003</v>
          </cell>
          <cell r="K217">
            <v>1.0402868999999926E-2</v>
          </cell>
          <cell r="L217">
            <v>1.7559880000028727E-3</v>
          </cell>
          <cell r="M217">
            <v>13.771063624145755</v>
          </cell>
          <cell r="N217">
            <v>43.770008383384393</v>
          </cell>
          <cell r="O217">
            <v>2.5060421999999971E-2</v>
          </cell>
          <cell r="P217">
            <v>3.4273320000011154E-3</v>
          </cell>
          <cell r="Q217">
            <v>13.772492032187955</v>
          </cell>
          <cell r="R217">
            <v>43.774048531436158</v>
          </cell>
          <cell r="S217">
            <v>1.0402868999999926E-2</v>
          </cell>
          <cell r="T217">
            <v>5.0963040000020499E-3</v>
          </cell>
          <cell r="U217">
            <v>13.771355826015721</v>
          </cell>
          <cell r="V217">
            <v>43.770834855079308</v>
          </cell>
          <cell r="W217">
            <v>7.051752109999998E-2</v>
          </cell>
          <cell r="X217">
            <v>4.8278851999999262E-2</v>
          </cell>
          <cell r="Y217">
            <v>13.780391987573944</v>
          </cell>
          <cell r="Z217">
            <v>43.796392979534176</v>
          </cell>
          <cell r="AA217">
            <v>0.106175825</v>
          </cell>
          <cell r="AB217">
            <v>9.146539600000736E-2</v>
          </cell>
          <cell r="AC217">
            <v>13.787289123052624</v>
          </cell>
          <cell r="AD217">
            <v>43.815901024605118</v>
          </cell>
          <cell r="AE217">
            <v>0.15138149099999992</v>
          </cell>
          <cell r="AF217">
            <v>0.13486910800000018</v>
          </cell>
          <cell r="AG217">
            <v>13.795040433392172</v>
          </cell>
          <cell r="AH217">
            <v>43.837825041021823</v>
          </cell>
          <cell r="AI217">
            <v>0.20838428599999997</v>
          </cell>
          <cell r="AJ217">
            <v>0.17799999600000405</v>
          </cell>
          <cell r="AK217">
            <v>13.803799858973234</v>
          </cell>
          <cell r="AL217">
            <v>43.862600437932493</v>
          </cell>
          <cell r="AM217">
            <v>0.27653511000000003</v>
          </cell>
          <cell r="AN217">
            <v>0.22133147600000314</v>
          </cell>
          <cell r="AO217">
            <v>13.813552031431458</v>
          </cell>
          <cell r="AP217">
            <v>43.890183747038535</v>
          </cell>
          <cell r="AQ217">
            <v>0.3529262789999999</v>
          </cell>
          <cell r="AR217">
            <v>0.26456234799999834</v>
          </cell>
          <cell r="AS217">
            <v>13.824016246215148</v>
          </cell>
          <cell r="AT217">
            <v>43.9197810159719</v>
          </cell>
          <cell r="AU217">
            <v>13.78</v>
          </cell>
          <cell r="AV217">
            <v>44.14</v>
          </cell>
          <cell r="AW217">
            <v>0.44148390399999998</v>
          </cell>
          <cell r="AX217">
            <v>0.3076406120000037</v>
          </cell>
          <cell r="AY217">
            <v>13.845531400146839</v>
          </cell>
          <cell r="AZ217">
            <v>44.325350789697922</v>
          </cell>
          <cell r="BA217">
            <v>1.0192445539000001</v>
          </cell>
          <cell r="BB217">
            <v>0.51648964000000674</v>
          </cell>
          <cell r="BC217">
            <v>13.914341901553314</v>
          </cell>
          <cell r="BD217">
            <v>44.519976278343378</v>
          </cell>
          <cell r="BE217">
            <v>13.791</v>
          </cell>
          <cell r="BF217">
            <v>44.533000000000001</v>
          </cell>
          <cell r="BG217">
            <v>1.6802863167179998</v>
          </cell>
          <cell r="BH217">
            <v>0.49860362000000436</v>
          </cell>
          <cell r="BI217">
            <v>13.981603438105864</v>
          </cell>
          <cell r="BJ217">
            <v>45.072107934408507</v>
          </cell>
          <cell r="BK217">
            <v>2.2851045784769997</v>
          </cell>
          <cell r="BL217">
            <v>-5.8966475359999997</v>
          </cell>
          <cell r="BM217">
            <v>13.475071924437</v>
          </cell>
          <cell r="BN217">
            <v>43.639420461608751</v>
          </cell>
          <cell r="BO217">
            <v>13.792999999999999</v>
          </cell>
          <cell r="BP217">
            <v>44.582000000000001</v>
          </cell>
          <cell r="BQ217">
            <v>2.7711656306042998</v>
          </cell>
          <cell r="BR217">
            <v>-23.010384384000002</v>
          </cell>
          <cell r="BS217">
            <v>12.022527515839283</v>
          </cell>
          <cell r="BT217">
            <v>39.57434760218306</v>
          </cell>
        </row>
        <row r="218">
          <cell r="B218" t="str">
            <v>Maryport</v>
          </cell>
          <cell r="C218" t="str">
            <v>MARYPORT</v>
          </cell>
          <cell r="D218">
            <v>11</v>
          </cell>
          <cell r="E218">
            <v>33.405000000000001</v>
          </cell>
          <cell r="F218">
            <v>13.1</v>
          </cell>
          <cell r="G218">
            <v>0.60109700050581383</v>
          </cell>
          <cell r="H218">
            <v>0.58694625310126003</v>
          </cell>
          <cell r="I218">
            <v>7.6870000000000003</v>
          </cell>
          <cell r="J218">
            <v>20.074000000000002</v>
          </cell>
          <cell r="K218">
            <v>3.6724140000000016E-2</v>
          </cell>
          <cell r="L218">
            <v>1.3031599999990817E-3</v>
          </cell>
          <cell r="M218">
            <v>7.6889959156265055</v>
          </cell>
          <cell r="N218">
            <v>20.079645301896711</v>
          </cell>
          <cell r="O218">
            <v>8.8356309000000355E-2</v>
          </cell>
          <cell r="P218">
            <v>2.7302320000011093E-3</v>
          </cell>
          <cell r="Q218">
            <v>7.6917808035423549</v>
          </cell>
          <cell r="R218">
            <v>20.087522154417279</v>
          </cell>
          <cell r="S218">
            <v>3.6724140000000016E-2</v>
          </cell>
          <cell r="T218">
            <v>4.3064440000026849E-3</v>
          </cell>
          <cell r="U218">
            <v>7.6891535471561285</v>
          </cell>
          <cell r="V218">
            <v>20.080091151190814</v>
          </cell>
          <cell r="W218">
            <v>0.25144518600000021</v>
          </cell>
          <cell r="X218">
            <v>6.3033955999999947E-2</v>
          </cell>
          <cell r="Y218">
            <v>7.70350587429893</v>
          </cell>
          <cell r="Z218">
            <v>20.120685662584744</v>
          </cell>
          <cell r="AA218">
            <v>0.38033596900000033</v>
          </cell>
          <cell r="AB218">
            <v>0.12188642799999982</v>
          </cell>
          <cell r="AC218">
            <v>7.7133598396455465</v>
          </cell>
          <cell r="AD218">
            <v>20.148556885457424</v>
          </cell>
          <cell r="AE218">
            <v>0.54292878600000005</v>
          </cell>
          <cell r="AF218">
            <v>0.18108955199999954</v>
          </cell>
          <cell r="AG218">
            <v>7.7250011074856841</v>
          </cell>
          <cell r="AH218">
            <v>20.181483363182906</v>
          </cell>
          <cell r="AI218">
            <v>0.74620544799999999</v>
          </cell>
          <cell r="AJ218">
            <v>0.24009739999999979</v>
          </cell>
          <cell r="AK218">
            <v>7.7387674740722998</v>
          </cell>
          <cell r="AL218">
            <v>20.22042052784569</v>
          </cell>
          <cell r="AM218">
            <v>0.98798394500000031</v>
          </cell>
          <cell r="AN218">
            <v>0.29942156800000141</v>
          </cell>
          <cell r="AO218">
            <v>7.7545712654078871</v>
          </cell>
          <cell r="AP218">
            <v>20.265120399933092</v>
          </cell>
          <cell r="AQ218">
            <v>1.2581539420000003</v>
          </cell>
          <cell r="AR218">
            <v>0.35869874800000012</v>
          </cell>
          <cell r="AS218">
            <v>7.7718627578010429</v>
          </cell>
          <cell r="AT218">
            <v>20.314028126045237</v>
          </cell>
          <cell r="AU218">
            <v>7.6920000000000002</v>
          </cell>
          <cell r="AV218">
            <v>20.27</v>
          </cell>
          <cell r="AW218">
            <v>1.5598935869999999</v>
          </cell>
          <cell r="AX218">
            <v>0.41784539600000237</v>
          </cell>
          <cell r="AY218">
            <v>7.795804375838352</v>
          </cell>
          <cell r="AZ218">
            <v>20.56360311228854</v>
          </cell>
          <cell r="BA218">
            <v>3.5007207560000002</v>
          </cell>
          <cell r="BB218">
            <v>0.70480221600000625</v>
          </cell>
          <cell r="BC218">
            <v>7.9127327109061234</v>
          </cell>
          <cell r="BD218">
            <v>20.894326386845638</v>
          </cell>
          <cell r="BE218">
            <v>7.7</v>
          </cell>
          <cell r="BF218">
            <v>20.646000000000001</v>
          </cell>
          <cell r="BG218">
            <v>5.7581451771000012</v>
          </cell>
          <cell r="BH218">
            <v>0.76177148800000261</v>
          </cell>
          <cell r="BI218">
            <v>8.0422068765172199</v>
          </cell>
          <cell r="BJ218">
            <v>21.613907211815974</v>
          </cell>
          <cell r="BK218">
            <v>7.8171463926130009</v>
          </cell>
          <cell r="BL218">
            <v>0.76177148800000971</v>
          </cell>
          <cell r="BM218">
            <v>8.1502764134297827</v>
          </cell>
          <cell r="BN218">
            <v>21.919574021378228</v>
          </cell>
          <cell r="BO218">
            <v>7.69</v>
          </cell>
          <cell r="BP218">
            <v>20.617000000000001</v>
          </cell>
          <cell r="BQ218">
            <v>9.4308415454500008</v>
          </cell>
          <cell r="BR218">
            <v>0.7617714879999955</v>
          </cell>
          <cell r="BS218">
            <v>8.224973443509823</v>
          </cell>
          <cell r="BT218">
            <v>22.130133398642055</v>
          </cell>
        </row>
        <row r="219">
          <cell r="B219" t="str">
            <v>Melling</v>
          </cell>
          <cell r="C219" t="str">
            <v>MELLING</v>
          </cell>
          <cell r="D219">
            <v>11</v>
          </cell>
          <cell r="E219">
            <v>50</v>
          </cell>
          <cell r="F219">
            <v>20</v>
          </cell>
          <cell r="G219">
            <v>0.10903471034562745</v>
          </cell>
          <cell r="H219">
            <v>0.11366300223143348</v>
          </cell>
          <cell r="I219">
            <v>2.2730000000000001</v>
          </cell>
          <cell r="J219">
            <v>5.4509999999999996</v>
          </cell>
          <cell r="K219">
            <v>4.8338800000000126E-3</v>
          </cell>
          <cell r="L219">
            <v>1.2063560000008522E-4</v>
          </cell>
          <cell r="M219">
            <v>2.2732600446286697</v>
          </cell>
          <cell r="N219">
            <v>5.4517355172813726</v>
          </cell>
          <cell r="O219">
            <v>1.1296953999999998E-2</v>
          </cell>
          <cell r="P219">
            <v>2.4774720000009243E-4</v>
          </cell>
          <cell r="Q219">
            <v>2.2736059396677759</v>
          </cell>
          <cell r="R219">
            <v>5.4527138561922968</v>
          </cell>
          <cell r="S219">
            <v>4.8338800000000126E-3</v>
          </cell>
          <cell r="T219">
            <v>3.8516760000006922E-4</v>
          </cell>
          <cell r="U219">
            <v>2.2732739289578885</v>
          </cell>
          <cell r="V219">
            <v>5.4517747880947454</v>
          </cell>
          <cell r="W219">
            <v>3.0033750000000026E-2</v>
          </cell>
          <cell r="X219">
            <v>2.0130607600000072E-2</v>
          </cell>
          <cell r="Y219">
            <v>2.2756329459421898</v>
          </cell>
          <cell r="Z219">
            <v>5.4584470957208788</v>
          </cell>
          <cell r="AA219">
            <v>4.3806470000000014E-2</v>
          </cell>
          <cell r="AB219">
            <v>3.9885419600000027E-2</v>
          </cell>
          <cell r="AC219">
            <v>2.2773926849990498</v>
          </cell>
          <cell r="AD219">
            <v>5.4634243894017782</v>
          </cell>
          <cell r="AE219">
            <v>6.0602512000000053E-2</v>
          </cell>
          <cell r="AF219">
            <v>5.9667943600000273E-2</v>
          </cell>
          <cell r="AG219">
            <v>2.2793125618105656</v>
          </cell>
          <cell r="AH219">
            <v>5.4688546210516398</v>
          </cell>
          <cell r="AI219">
            <v>8.0932783000000008E-2</v>
          </cell>
          <cell r="AJ219">
            <v>7.9434943600000141E-2</v>
          </cell>
          <cell r="AK219">
            <v>2.2814171227383491</v>
          </cell>
          <cell r="AL219">
            <v>5.4748072182654637</v>
          </cell>
          <cell r="AM219">
            <v>0.10447162900000001</v>
          </cell>
          <cell r="AN219">
            <v>9.9226771600000152E-2</v>
          </cell>
          <cell r="AO219">
            <v>2.2836913933109009</v>
          </cell>
          <cell r="AP219">
            <v>5.4812398268418807</v>
          </cell>
          <cell r="AQ219">
            <v>0.13033059600000008</v>
          </cell>
          <cell r="AR219">
            <v>0.11901455960000007</v>
          </cell>
          <cell r="AS219">
            <v>2.2860872266097081</v>
          </cell>
          <cell r="AT219">
            <v>5.4880162667305985</v>
          </cell>
          <cell r="AU219">
            <v>2.2730000000000001</v>
          </cell>
          <cell r="AV219">
            <v>5.4560000000000004</v>
          </cell>
          <cell r="AW219">
            <v>0.15940247100000005</v>
          </cell>
          <cell r="AX219">
            <v>0.13879188360000039</v>
          </cell>
          <cell r="AY219">
            <v>2.2886511446271944</v>
          </cell>
          <cell r="AZ219">
            <v>5.5002681219968821</v>
          </cell>
          <cell r="BA219">
            <v>0.34214036690000005</v>
          </cell>
          <cell r="BB219">
            <v>0.23693978360000023</v>
          </cell>
          <cell r="BC219">
            <v>2.3033938255248678</v>
          </cell>
          <cell r="BD219">
            <v>5.5419667205393388</v>
          </cell>
          <cell r="BE219">
            <v>2.278</v>
          </cell>
          <cell r="BF219">
            <v>5.62</v>
          </cell>
          <cell r="BG219">
            <v>0.55538149260000014</v>
          </cell>
          <cell r="BH219">
            <v>0.25653430759999996</v>
          </cell>
          <cell r="BI219">
            <v>2.3206145278004344</v>
          </cell>
          <cell r="BJ219">
            <v>5.7405320863389999</v>
          </cell>
          <cell r="BK219">
            <v>0.76204526449199994</v>
          </cell>
          <cell r="BL219">
            <v>0.25653430759999996</v>
          </cell>
          <cell r="BM219">
            <v>2.3314615627398521</v>
          </cell>
          <cell r="BN219">
            <v>5.7712121341847169</v>
          </cell>
          <cell r="BO219">
            <v>2.2490000000000001</v>
          </cell>
          <cell r="BP219">
            <v>5.5410000000000004</v>
          </cell>
          <cell r="BQ219">
            <v>0.94036977546799994</v>
          </cell>
          <cell r="BR219">
            <v>0.25653430759999951</v>
          </cell>
          <cell r="BS219">
            <v>2.311821172232134</v>
          </cell>
          <cell r="BT219">
            <v>5.71868510754972</v>
          </cell>
        </row>
        <row r="220">
          <cell r="B220" t="str">
            <v>Mereside</v>
          </cell>
          <cell r="C220" t="str">
            <v>MERESIDE</v>
          </cell>
          <cell r="D220">
            <v>6.6</v>
          </cell>
          <cell r="E220">
            <v>54.75</v>
          </cell>
          <cell r="F220">
            <v>21.9</v>
          </cell>
          <cell r="G220">
            <v>0.69831950292513933</v>
          </cell>
          <cell r="H220">
            <v>0.61185865552269381</v>
          </cell>
          <cell r="I220">
            <v>13.398999999999999</v>
          </cell>
          <cell r="J220">
            <v>38.231000000000002</v>
          </cell>
          <cell r="K220">
            <v>7.7120830000000362E-3</v>
          </cell>
          <cell r="L220">
            <v>3.4207320000012587E-4</v>
          </cell>
          <cell r="M220">
            <v>13.399704555946993</v>
          </cell>
          <cell r="N220">
            <v>38.232992785151382</v>
          </cell>
          <cell r="O220">
            <v>1.8421750000000015E-2</v>
          </cell>
          <cell r="P220">
            <v>7.0740120000012396E-4</v>
          </cell>
          <cell r="Q220">
            <v>13.40067336675677</v>
          </cell>
          <cell r="R220">
            <v>38.235732995924501</v>
          </cell>
          <cell r="S220">
            <v>7.7120830000000362E-3</v>
          </cell>
          <cell r="T220">
            <v>1.1014732000000915E-3</v>
          </cell>
          <cell r="U220">
            <v>13.399770986218876</v>
          </cell>
          <cell r="V220">
            <v>38.233180678334278</v>
          </cell>
          <cell r="W220">
            <v>5.113937900000004E-2</v>
          </cell>
          <cell r="X220">
            <v>3.7820309199999791E-2</v>
          </cell>
          <cell r="Y220">
            <v>13.406781954534742</v>
          </cell>
          <cell r="Z220">
            <v>38.25301069128961</v>
          </cell>
          <cell r="AA220">
            <v>7.6422122000000037E-2</v>
          </cell>
          <cell r="AB220">
            <v>7.4560061199999916E-2</v>
          </cell>
          <cell r="AC220">
            <v>13.41220751577475</v>
          </cell>
          <cell r="AD220">
            <v>38.26835649586782</v>
          </cell>
          <cell r="AE220">
            <v>0.10815850999999999</v>
          </cell>
          <cell r="AF220">
            <v>0.11137866919999961</v>
          </cell>
          <cell r="AG220">
            <v>13.418204522652765</v>
          </cell>
          <cell r="AH220">
            <v>38.285318592788883</v>
          </cell>
          <cell r="AI220">
            <v>0.14774908400000003</v>
          </cell>
          <cell r="AJ220">
            <v>0.14813340919999951</v>
          </cell>
          <cell r="AK220">
            <v>13.424883005620835</v>
          </cell>
          <cell r="AL220">
            <v>38.304208195167931</v>
          </cell>
          <cell r="AM220">
            <v>0.19470039300000003</v>
          </cell>
          <cell r="AN220">
            <v>0.18496060119999935</v>
          </cell>
          <cell r="AO220">
            <v>13.43221172381851</v>
          </cell>
          <cell r="AP220">
            <v>38.324936940507854</v>
          </cell>
          <cell r="AQ220">
            <v>0.24706898699999996</v>
          </cell>
          <cell r="AR220">
            <v>0.22176972119999938</v>
          </cell>
          <cell r="AS220">
            <v>13.440012750664511</v>
          </cell>
          <cell r="AT220">
            <v>38.347001576439965</v>
          </cell>
          <cell r="AU220">
            <v>13.4</v>
          </cell>
          <cell r="AV220">
            <v>38.311</v>
          </cell>
          <cell r="AW220">
            <v>0.30719239699999995</v>
          </cell>
          <cell r="AX220">
            <v>0.2585412011999999</v>
          </cell>
          <cell r="AY220">
            <v>13.449488855334907</v>
          </cell>
          <cell r="AZ220">
            <v>38.450975620801891</v>
          </cell>
          <cell r="BA220">
            <v>0.69675225299999988</v>
          </cell>
          <cell r="BB220">
            <v>0.44045218520000029</v>
          </cell>
          <cell r="BC220">
            <v>13.499479589169455</v>
          </cell>
          <cell r="BD220">
            <v>38.592370768365498</v>
          </cell>
          <cell r="BE220">
            <v>13.412000000000001</v>
          </cell>
          <cell r="BF220">
            <v>38.704000000000001</v>
          </cell>
          <cell r="BG220">
            <v>1.1470618266600001</v>
          </cell>
          <cell r="BH220">
            <v>0.47654053719999956</v>
          </cell>
          <cell r="BI220">
            <v>13.554028373004771</v>
          </cell>
          <cell r="BJ220">
            <v>39.105716902690261</v>
          </cell>
          <cell r="BK220">
            <v>1.5688550619345001</v>
          </cell>
          <cell r="BL220">
            <v>0.45522303319999979</v>
          </cell>
          <cell r="BM220">
            <v>13.589060914104051</v>
          </cell>
          <cell r="BN220">
            <v>39.204803892184252</v>
          </cell>
          <cell r="BO220">
            <v>13.412000000000001</v>
          </cell>
          <cell r="BP220">
            <v>38.744</v>
          </cell>
          <cell r="BQ220">
            <v>1.9176985268298001</v>
          </cell>
          <cell r="BR220">
            <v>0.39817724119999953</v>
          </cell>
          <cell r="BS220">
            <v>13.614586590618446</v>
          </cell>
          <cell r="BT220">
            <v>39.317001408015059</v>
          </cell>
        </row>
        <row r="221">
          <cell r="B221" t="str">
            <v>Middleton Junction</v>
          </cell>
          <cell r="C221" t="str">
            <v>MIDDLETON JUNCTION</v>
          </cell>
          <cell r="D221">
            <v>11</v>
          </cell>
          <cell r="E221">
            <v>54.75</v>
          </cell>
          <cell r="F221">
            <v>21.9</v>
          </cell>
          <cell r="G221">
            <v>0.55980198860954022</v>
          </cell>
          <cell r="H221">
            <v>0.43132953568273524</v>
          </cell>
          <cell r="I221">
            <v>9.4450000000000003</v>
          </cell>
          <cell r="J221">
            <v>30.646000000000001</v>
          </cell>
          <cell r="K221">
            <v>1.8852964999999999E-2</v>
          </cell>
          <cell r="L221">
            <v>2.4255320000001745E-3</v>
          </cell>
          <cell r="M221">
            <v>9.4461168314519011</v>
          </cell>
          <cell r="N221">
            <v>30.649158876372326</v>
          </cell>
          <cell r="O221">
            <v>4.5776027000000052E-2</v>
          </cell>
          <cell r="P221">
            <v>36.004680891999996</v>
          </cell>
          <cell r="Q221">
            <v>11.337158273326697</v>
          </cell>
          <cell r="R221">
            <v>35.997831784590147</v>
          </cell>
          <cell r="S221">
            <v>1.8852964999999999E-2</v>
          </cell>
          <cell r="T221">
            <v>36.006895360000009</v>
          </cell>
          <cell r="U221">
            <v>11.335861408472406</v>
          </cell>
          <cell r="V221">
            <v>35.99416369685914</v>
          </cell>
          <cell r="W221">
            <v>0.13086655800000013</v>
          </cell>
          <cell r="X221">
            <v>36.039541319999998</v>
          </cell>
          <cell r="Y221">
            <v>11.343454065914715</v>
          </cell>
          <cell r="Z221">
            <v>36.015638975117874</v>
          </cell>
          <cell r="AA221">
            <v>0.19866138899999997</v>
          </cell>
          <cell r="AB221">
            <v>36.072168751999996</v>
          </cell>
          <cell r="AC221">
            <v>11.348724867785231</v>
          </cell>
          <cell r="AD221">
            <v>36.030547054097603</v>
          </cell>
          <cell r="AE221">
            <v>0.28525171199999999</v>
          </cell>
          <cell r="AF221">
            <v>36.105051340000003</v>
          </cell>
          <cell r="AG221">
            <v>11.354995569360387</v>
          </cell>
          <cell r="AH221">
            <v>36.048283276523961</v>
          </cell>
          <cell r="AI221">
            <v>0.39521306200000006</v>
          </cell>
          <cell r="AJ221">
            <v>36.137575600000005</v>
          </cell>
          <cell r="AK221">
            <v>11.362474124386674</v>
          </cell>
          <cell r="AL221">
            <v>36.069435824414221</v>
          </cell>
          <cell r="AM221">
            <v>0.52740502600000005</v>
          </cell>
          <cell r="AN221">
            <v>36.170335659999999</v>
          </cell>
          <cell r="AO221">
            <v>11.371131860337563</v>
          </cell>
          <cell r="AP221">
            <v>36.093923599616602</v>
          </cell>
          <cell r="AQ221">
            <v>0.67607828299999984</v>
          </cell>
          <cell r="AR221">
            <v>36.202955680000009</v>
          </cell>
          <cell r="AS221">
            <v>11.380647289635583</v>
          </cell>
          <cell r="AT221">
            <v>36.120837297946728</v>
          </cell>
          <cell r="AU221">
            <v>9.4540000000000006</v>
          </cell>
          <cell r="AV221">
            <v>30.922000000000001</v>
          </cell>
          <cell r="AW221">
            <v>0.84802178499999981</v>
          </cell>
          <cell r="AX221">
            <v>36.235376260000002</v>
          </cell>
          <cell r="AY221">
            <v>11.400373622158799</v>
          </cell>
          <cell r="AZ221">
            <v>36.427175947804443</v>
          </cell>
          <cell r="BA221">
            <v>1.9694939510000002</v>
          </cell>
          <cell r="BB221">
            <v>35.536066920000003</v>
          </cell>
          <cell r="BC221">
            <v>11.422531424089069</v>
          </cell>
          <cell r="BD221">
            <v>36.489847675808768</v>
          </cell>
          <cell r="BE221">
            <v>9.4689999999999994</v>
          </cell>
          <cell r="BF221">
            <v>31.346</v>
          </cell>
          <cell r="BG221">
            <v>3.24447477992</v>
          </cell>
          <cell r="BH221">
            <v>28.607656575999993</v>
          </cell>
          <cell r="BI221">
            <v>11.140803328418521</v>
          </cell>
          <cell r="BJ221">
            <v>36.074573881339909</v>
          </cell>
          <cell r="BK221">
            <v>4.3785309582781995</v>
          </cell>
          <cell r="BL221">
            <v>12.670456576000003</v>
          </cell>
          <cell r="BM221">
            <v>10.3638397765751</v>
          </cell>
          <cell r="BN221">
            <v>33.876989096366835</v>
          </cell>
          <cell r="BO221">
            <v>9.5120000000000005</v>
          </cell>
          <cell r="BP221">
            <v>31.65</v>
          </cell>
          <cell r="BQ221">
            <v>5.2506406350702992</v>
          </cell>
          <cell r="BR221">
            <v>7.8968565760000038</v>
          </cell>
          <cell r="BS221">
            <v>10.202064641271027</v>
          </cell>
          <cell r="BT221">
            <v>33.601797549199219</v>
          </cell>
        </row>
        <row r="222">
          <cell r="B222" t="str">
            <v>Midway</v>
          </cell>
          <cell r="C222" t="str">
            <v>MIDWAY</v>
          </cell>
          <cell r="D222">
            <v>11</v>
          </cell>
          <cell r="E222">
            <v>50</v>
          </cell>
          <cell r="F222">
            <v>20</v>
          </cell>
          <cell r="G222">
            <v>0.27491232067036764</v>
          </cell>
          <cell r="H222">
            <v>0.26077856770648683</v>
          </cell>
          <cell r="I222">
            <v>5.2149999999999999</v>
          </cell>
          <cell r="J222">
            <v>13.744</v>
          </cell>
          <cell r="K222">
            <v>1.0577298999999929E-2</v>
          </cell>
          <cell r="L222">
            <v>3.0845919999933358E-4</v>
          </cell>
          <cell r="M222">
            <v>5.2155713541297368</v>
          </cell>
          <cell r="N222">
            <v>13.745616033518383</v>
          </cell>
          <cell r="O222">
            <v>2.5486281000000055E-2</v>
          </cell>
          <cell r="P222">
            <v>6.5599919999748124E-4</v>
          </cell>
          <cell r="Q222">
            <v>5.2163721138646091</v>
          </cell>
          <cell r="R222">
            <v>13.7478809240729</v>
          </cell>
          <cell r="S222">
            <v>1.0577298999999929E-2</v>
          </cell>
          <cell r="T222">
            <v>1.0459391999990686E-3</v>
          </cell>
          <cell r="U222">
            <v>5.2156100617912386</v>
          </cell>
          <cell r="V222">
            <v>13.74572551531811</v>
          </cell>
          <cell r="W222">
            <v>7.279827300000008E-2</v>
          </cell>
          <cell r="X222">
            <v>3.840659119999934E-2</v>
          </cell>
          <cell r="Y222">
            <v>5.2208367416619152</v>
          </cell>
          <cell r="Z222">
            <v>13.760508798436696</v>
          </cell>
          <cell r="AA222">
            <v>0.1103175740000002</v>
          </cell>
          <cell r="AB222">
            <v>7.580156320000242E-2</v>
          </cell>
          <cell r="AC222">
            <v>5.2247687212694327</v>
          </cell>
          <cell r="AD222">
            <v>13.771630116212549</v>
          </cell>
          <cell r="AE222">
            <v>0.15770006400000014</v>
          </cell>
          <cell r="AF222">
            <v>0.11328842319999843</v>
          </cell>
          <cell r="AG222">
            <v>5.2292232069120193</v>
          </cell>
          <cell r="AH222">
            <v>13.784229304230832</v>
          </cell>
          <cell r="AI222">
            <v>0.21689566000000049</v>
          </cell>
          <cell r="AJ222">
            <v>0.15072613519999756</v>
          </cell>
          <cell r="AK222">
            <v>5.2342951402198814</v>
          </cell>
          <cell r="AL222">
            <v>13.798574897973692</v>
          </cell>
          <cell r="AM222">
            <v>0.28719053799999994</v>
          </cell>
          <cell r="AN222">
            <v>0.18824690319999959</v>
          </cell>
          <cell r="AO222">
            <v>5.2399539940599675</v>
          </cell>
          <cell r="AP222">
            <v>13.814580553669968</v>
          </cell>
          <cell r="AQ222">
            <v>0.36569497700000042</v>
          </cell>
          <cell r="AR222">
            <v>0.2257567192000014</v>
          </cell>
          <cell r="AS222">
            <v>5.2460431632739759</v>
          </cell>
          <cell r="AT222">
            <v>13.831803325042037</v>
          </cell>
          <cell r="AU222">
            <v>5.22</v>
          </cell>
          <cell r="AV222">
            <v>13.933</v>
          </cell>
          <cell r="AW222">
            <v>0.45343437500000006</v>
          </cell>
          <cell r="AX222">
            <v>0.26323363920000098</v>
          </cell>
          <cell r="AY222">
            <v>5.257615315537997</v>
          </cell>
          <cell r="AZ222">
            <v>14.039392178773557</v>
          </cell>
          <cell r="BA222">
            <v>1.0155526589999999</v>
          </cell>
          <cell r="BB222">
            <v>0.4462329351999994</v>
          </cell>
          <cell r="BC222">
            <v>5.2967238460280806</v>
          </cell>
          <cell r="BD222">
            <v>14.150007807220673</v>
          </cell>
          <cell r="BE222">
            <v>5.226</v>
          </cell>
          <cell r="BF222">
            <v>14.138</v>
          </cell>
          <cell r="BG222">
            <v>1.6777453060000003</v>
          </cell>
          <cell r="BH222">
            <v>0.47541050319999911</v>
          </cell>
          <cell r="BI222">
            <v>5.3390113714589837</v>
          </cell>
          <cell r="BJ222">
            <v>14.457644428439359</v>
          </cell>
          <cell r="BK222">
            <v>2.2905393839750001</v>
          </cell>
          <cell r="BL222">
            <v>0.38585690320000232</v>
          </cell>
          <cell r="BM222">
            <v>5.3664743742598731</v>
          </cell>
          <cell r="BN222">
            <v>14.535321530488373</v>
          </cell>
          <cell r="BO222">
            <v>5.1760000000000002</v>
          </cell>
          <cell r="BP222">
            <v>14.084</v>
          </cell>
          <cell r="BQ222">
            <v>2.7775061660330005</v>
          </cell>
          <cell r="BR222">
            <v>0.37730330319999972</v>
          </cell>
          <cell r="BS222">
            <v>5.3415845542094234</v>
          </cell>
          <cell r="BT222">
            <v>14.552343844564938</v>
          </cell>
        </row>
        <row r="223">
          <cell r="B223" t="str">
            <v>Milnrow</v>
          </cell>
          <cell r="C223" t="str">
            <v>MILNROW</v>
          </cell>
          <cell r="D223">
            <v>6.6</v>
          </cell>
          <cell r="E223">
            <v>54.75</v>
          </cell>
          <cell r="F223">
            <v>21.9</v>
          </cell>
          <cell r="G223">
            <v>0.75331342296217163</v>
          </cell>
          <cell r="H223">
            <v>0.65423451663610044</v>
          </cell>
          <cell r="I223">
            <v>14.326000000000001</v>
          </cell>
          <cell r="J223">
            <v>41.238999999999997</v>
          </cell>
          <cell r="K223">
            <v>1.7082918000000058E-2</v>
          </cell>
          <cell r="L223">
            <v>2.7612480000014372E-3</v>
          </cell>
          <cell r="M223">
            <v>14.327735914330598</v>
          </cell>
          <cell r="N223">
            <v>41.243909907178896</v>
          </cell>
          <cell r="O223">
            <v>4.1380819000000013E-2</v>
          </cell>
          <cell r="P223">
            <v>5.2807800000014282E-3</v>
          </cell>
          <cell r="Q223">
            <v>14.330081831324769</v>
          </cell>
          <cell r="R223">
            <v>41.250545162437611</v>
          </cell>
          <cell r="S223">
            <v>1.7082918000000058E-2</v>
          </cell>
          <cell r="T223">
            <v>7.7202360000008241E-3</v>
          </cell>
          <cell r="U223">
            <v>14.328169713278584</v>
          </cell>
          <cell r="V223">
            <v>41.245136875890068</v>
          </cell>
          <cell r="W223">
            <v>0.11779555399999997</v>
          </cell>
          <cell r="X223">
            <v>4.1380752000001131E-2</v>
          </cell>
          <cell r="Y223">
            <v>14.339924315623897</v>
          </cell>
          <cell r="Z223">
            <v>41.278383912004152</v>
          </cell>
          <cell r="AA223">
            <v>0.17842043500000004</v>
          </cell>
          <cell r="AB223">
            <v>7.499920400000093E-2</v>
          </cell>
          <cell r="AC223">
            <v>14.348168469211302</v>
          </cell>
          <cell r="AD223">
            <v>41.30170189963134</v>
          </cell>
          <cell r="AE223">
            <v>0.25567803400000022</v>
          </cell>
          <cell r="AF223">
            <v>0.10886839200000153</v>
          </cell>
          <cell r="AG223">
            <v>14.357889541997457</v>
          </cell>
          <cell r="AH223">
            <v>41.329197245581341</v>
          </cell>
          <cell r="AI223">
            <v>0.35357129700000001</v>
          </cell>
          <cell r="AJ223">
            <v>0.14234760400000024</v>
          </cell>
          <cell r="AK223">
            <v>14.369381653180087</v>
          </cell>
          <cell r="AL223">
            <v>41.361701844570888</v>
          </cell>
          <cell r="AM223">
            <v>0.47106165699999991</v>
          </cell>
          <cell r="AN223">
            <v>0.17605844400000148</v>
          </cell>
          <cell r="AO223">
            <v>14.382608327956117</v>
          </cell>
          <cell r="AP223">
            <v>41.399112530277606</v>
          </cell>
          <cell r="AQ223">
            <v>0.60306742899999999</v>
          </cell>
          <cell r="AR223">
            <v>0.2096092080000016</v>
          </cell>
          <cell r="AS223">
            <v>14.397090768960011</v>
          </cell>
          <cell r="AT223">
            <v>41.440075059245558</v>
          </cell>
          <cell r="AU223">
            <v>14.336</v>
          </cell>
          <cell r="AV223">
            <v>41.536000000000001</v>
          </cell>
          <cell r="AW223">
            <v>0.75555411900000014</v>
          </cell>
          <cell r="AX223">
            <v>0.24294346800000266</v>
          </cell>
          <cell r="AY223">
            <v>14.423345886460552</v>
          </cell>
          <cell r="AZ223">
            <v>41.783051474500027</v>
          </cell>
          <cell r="BA223">
            <v>1.7486315190000004</v>
          </cell>
          <cell r="BB223">
            <v>0.40099197600000203</v>
          </cell>
          <cell r="BC223">
            <v>14.524043288408272</v>
          </cell>
          <cell r="BD223">
            <v>42.067866737560429</v>
          </cell>
          <cell r="BE223">
            <v>14.353999999999999</v>
          </cell>
          <cell r="BF223">
            <v>42.158999999999999</v>
          </cell>
          <cell r="BG223">
            <v>2.8785479851400004</v>
          </cell>
          <cell r="BH223">
            <v>0.43041778400000119</v>
          </cell>
          <cell r="BI223">
            <v>14.643459435992762</v>
          </cell>
          <cell r="BJ223">
            <v>42.977714920275666</v>
          </cell>
          <cell r="BK223">
            <v>3.8869302899164997</v>
          </cell>
          <cell r="BL223">
            <v>0.23856024799999886</v>
          </cell>
          <cell r="BM223">
            <v>14.714886829182626</v>
          </cell>
          <cell r="BN223">
            <v>43.179742096623791</v>
          </cell>
          <cell r="BO223">
            <v>14.363</v>
          </cell>
          <cell r="BP223">
            <v>42.468000000000004</v>
          </cell>
          <cell r="BQ223">
            <v>4.6663871692301999</v>
          </cell>
          <cell r="BR223">
            <v>-0.27485185600000506</v>
          </cell>
          <cell r="BS223">
            <v>14.747159711401393</v>
          </cell>
          <cell r="BT223">
            <v>43.554567747962373</v>
          </cell>
        </row>
        <row r="224">
          <cell r="B224" t="str">
            <v>Mintsfeet</v>
          </cell>
          <cell r="C224" t="str">
            <v>MINTSFEET</v>
          </cell>
          <cell r="D224">
            <v>11</v>
          </cell>
          <cell r="E224">
            <v>33.405000000000001</v>
          </cell>
          <cell r="F224">
            <v>13.1</v>
          </cell>
          <cell r="G224">
            <v>0.9240244508493316</v>
          </cell>
          <cell r="H224">
            <v>0.72476543644854674</v>
          </cell>
          <cell r="I224">
            <v>9.4930000000000003</v>
          </cell>
          <cell r="J224">
            <v>30.863</v>
          </cell>
          <cell r="K224">
            <v>2.5195697000000017E-2</v>
          </cell>
          <cell r="L224">
            <v>1.9964479999927676E-3</v>
          </cell>
          <cell r="M224">
            <v>9.4944272174759625</v>
          </cell>
          <cell r="N224">
            <v>30.867036780621923</v>
          </cell>
          <cell r="O224">
            <v>6.1010055999999979E-2</v>
          </cell>
          <cell r="P224">
            <v>3.8260199999982092E-3</v>
          </cell>
          <cell r="Q224">
            <v>9.4964030114483453</v>
          </cell>
          <cell r="R224">
            <v>30.872625169886319</v>
          </cell>
          <cell r="S224">
            <v>2.5195697000000017E-2</v>
          </cell>
          <cell r="T224">
            <v>5.6043039999948974E-3</v>
          </cell>
          <cell r="U224">
            <v>9.494616580806218</v>
          </cell>
          <cell r="V224">
            <v>30.867572381001647</v>
          </cell>
          <cell r="W224">
            <v>0.17619438499999984</v>
          </cell>
          <cell r="X224">
            <v>8.913407199998602E-2</v>
          </cell>
          <cell r="Y224">
            <v>9.5069261323702374</v>
          </cell>
          <cell r="Z224">
            <v>30.902389050538783</v>
          </cell>
          <cell r="AA224">
            <v>0.26847277600000008</v>
          </cell>
          <cell r="AB224">
            <v>0.17263899199999599</v>
          </cell>
          <cell r="AC224">
            <v>9.516152363454319</v>
          </cell>
          <cell r="AD224">
            <v>30.928484772796178</v>
          </cell>
          <cell r="AE224">
            <v>0.38553188300000008</v>
          </cell>
          <cell r="AF224">
            <v>0.25633099199999521</v>
          </cell>
          <cell r="AG224">
            <v>9.5266890639694619</v>
          </cell>
          <cell r="AH224">
            <v>30.958287062338535</v>
          </cell>
          <cell r="AI224">
            <v>0.53249182000000017</v>
          </cell>
          <cell r="AJ224">
            <v>0.33974509200000114</v>
          </cell>
          <cell r="AK224">
            <v>9.5387805650854851</v>
          </cell>
          <cell r="AL224">
            <v>30.992486992073992</v>
          </cell>
          <cell r="AM224">
            <v>0.70778918600000007</v>
          </cell>
          <cell r="AN224">
            <v>0.42333142399998991</v>
          </cell>
          <cell r="AO224">
            <v>9.5523684353335838</v>
          </cell>
          <cell r="AP224">
            <v>31.030919292851248</v>
          </cell>
          <cell r="AQ224">
            <v>0.90406056599999984</v>
          </cell>
          <cell r="AR224">
            <v>0.50680507599999203</v>
          </cell>
          <cell r="AS224">
            <v>9.5670512416544629</v>
          </cell>
          <cell r="AT224">
            <v>31.072448540516618</v>
          </cell>
          <cell r="AU224">
            <v>9.4979999999999993</v>
          </cell>
          <cell r="AV224">
            <v>31.111000000000001</v>
          </cell>
          <cell r="AW224">
            <v>1.1235158930000002</v>
          </cell>
          <cell r="AX224">
            <v>0.59012407999998828</v>
          </cell>
          <cell r="AY224">
            <v>9.5879427727005133</v>
          </cell>
          <cell r="AZ224">
            <v>31.365396577981013</v>
          </cell>
          <cell r="BA224">
            <v>2.5421179150000004</v>
          </cell>
          <cell r="BB224">
            <v>1.0002997120000074</v>
          </cell>
          <cell r="BC224">
            <v>9.6839287064118658</v>
          </cell>
          <cell r="BD224">
            <v>31.636885796484293</v>
          </cell>
          <cell r="BE224">
            <v>9.4550000000000001</v>
          </cell>
          <cell r="BF224">
            <v>31.437000000000001</v>
          </cell>
          <cell r="BG224">
            <v>4.2087202716999998</v>
          </cell>
          <cell r="BH224">
            <v>1.0105260239999936</v>
          </cell>
          <cell r="BI224">
            <v>9.728939386708122</v>
          </cell>
          <cell r="BJ224">
            <v>32.211817591901593</v>
          </cell>
          <cell r="BK224">
            <v>5.7473636213289998</v>
          </cell>
          <cell r="BL224">
            <v>-6.6957516240000068</v>
          </cell>
          <cell r="BM224">
            <v>9.405222539214698</v>
          </cell>
          <cell r="BN224">
            <v>31.296208079713864</v>
          </cell>
          <cell r="BO224">
            <v>9.4659999999999993</v>
          </cell>
          <cell r="BP224">
            <v>31.873000000000001</v>
          </cell>
          <cell r="BQ224">
            <v>6.9685427423920006</v>
          </cell>
          <cell r="BR224">
            <v>-27.317804524000014</v>
          </cell>
          <cell r="BS224">
            <v>8.3979407484162216</v>
          </cell>
          <cell r="BT224">
            <v>28.852072241984331</v>
          </cell>
        </row>
        <row r="225">
          <cell r="B225" t="str">
            <v>Monsall</v>
          </cell>
          <cell r="C225" t="str">
            <v>MONSALL</v>
          </cell>
          <cell r="D225">
            <v>6.6</v>
          </cell>
          <cell r="E225">
            <v>50</v>
          </cell>
          <cell r="F225">
            <v>20</v>
          </cell>
          <cell r="G225">
            <v>0.84010094327173879</v>
          </cell>
          <cell r="H225">
            <v>0.74820083374230362</v>
          </cell>
          <cell r="I225">
            <v>14.964</v>
          </cell>
          <cell r="J225">
            <v>42.005000000000003</v>
          </cell>
          <cell r="K225">
            <v>1.8544779999999945E-4</v>
          </cell>
          <cell r="L225">
            <v>5.1712920000057672E-6</v>
          </cell>
          <cell r="M225">
            <v>14.964016674846073</v>
          </cell>
          <cell r="N225">
            <v>42.005047163586937</v>
          </cell>
          <cell r="O225">
            <v>10.000452822609999</v>
          </cell>
          <cell r="P225">
            <v>1.0607692000008662E-5</v>
          </cell>
          <cell r="Q225">
            <v>15.838813674773617</v>
          </cell>
          <cell r="R225">
            <v>44.479346726828588</v>
          </cell>
          <cell r="S225">
            <v>1.8544779999999945E-4</v>
          </cell>
          <cell r="T225">
            <v>1.640993199999996E-5</v>
          </cell>
          <cell r="U225">
            <v>14.964017657972107</v>
          </cell>
          <cell r="V225">
            <v>42.005049944287279</v>
          </cell>
          <cell r="W225">
            <v>10.001305488670001</v>
          </cell>
          <cell r="X225">
            <v>2.9487701200001104E-4</v>
          </cell>
          <cell r="Y225">
            <v>15.838913130826297</v>
          </cell>
          <cell r="Z225">
            <v>44.479628031025712</v>
          </cell>
          <cell r="AA225">
            <v>10.001990753387002</v>
          </cell>
          <cell r="AB225">
            <v>5.7360701200000197E-4</v>
          </cell>
          <cell r="AC225">
            <v>15.838997458494383</v>
          </cell>
          <cell r="AD225">
            <v>44.479866545689489</v>
          </cell>
          <cell r="AE225">
            <v>10.002870996440002</v>
          </cell>
          <cell r="AF225">
            <v>8.5343465200002355E-4</v>
          </cell>
          <cell r="AG225">
            <v>15.839098938362092</v>
          </cell>
          <cell r="AH225">
            <v>44.480153574099937</v>
          </cell>
          <cell r="AI225">
            <v>10.00399548022</v>
          </cell>
          <cell r="AJ225">
            <v>1.13231337200001E-3</v>
          </cell>
          <cell r="AK225">
            <v>15.839221700743478</v>
          </cell>
          <cell r="AL225">
            <v>44.480500798549343</v>
          </cell>
          <cell r="AM225">
            <v>10.005353031890001</v>
          </cell>
          <cell r="AN225">
            <v>1.4122061719999968E-3</v>
          </cell>
          <cell r="AO225">
            <v>15.839364939986741</v>
          </cell>
          <cell r="AP225">
            <v>44.480905940310322</v>
          </cell>
          <cell r="AQ225">
            <v>10.006883763280001</v>
          </cell>
          <cell r="AR225">
            <v>1.691824172000006E-3</v>
          </cell>
          <cell r="AS225">
            <v>15.8395233044879</v>
          </cell>
          <cell r="AT225">
            <v>44.48135386276099</v>
          </cell>
          <cell r="AU225">
            <v>14.98</v>
          </cell>
          <cell r="AV225">
            <v>42.341000000000001</v>
          </cell>
          <cell r="AW225">
            <v>10.008664765959999</v>
          </cell>
          <cell r="AX225">
            <v>1.9708897719999952E-3</v>
          </cell>
          <cell r="AY225">
            <v>15.855703513726688</v>
          </cell>
          <cell r="AZ225">
            <v>44.817863571460109</v>
          </cell>
          <cell r="BA225">
            <v>10.020320220445001</v>
          </cell>
          <cell r="BB225">
            <v>3.33846897199995E-3</v>
          </cell>
          <cell r="BC225">
            <v>15.856842733727248</v>
          </cell>
          <cell r="BD225">
            <v>44.821085772210751</v>
          </cell>
          <cell r="BE225">
            <v>14.898999999999999</v>
          </cell>
          <cell r="BF225">
            <v>42.213000000000001</v>
          </cell>
          <cell r="BG225">
            <v>10.033507421189691</v>
          </cell>
          <cell r="BH225">
            <v>3.4226969719999834E-3</v>
          </cell>
          <cell r="BI225">
            <v>15.77700368266032</v>
          </cell>
          <cell r="BJ225">
            <v>44.696369431663499</v>
          </cell>
          <cell r="BK225">
            <v>10.045102028589538</v>
          </cell>
          <cell r="BL225">
            <v>-1.6828931027999983E-2</v>
          </cell>
          <cell r="BM225">
            <v>15.776246389755187</v>
          </cell>
          <cell r="BN225">
            <v>44.694227483869241</v>
          </cell>
          <cell r="BO225">
            <v>14.901999999999999</v>
          </cell>
          <cell r="BP225">
            <v>42.274000000000001</v>
          </cell>
          <cell r="BQ225">
            <v>10.053880172283517</v>
          </cell>
          <cell r="BR225">
            <v>-7.1022431028000016E-2</v>
          </cell>
          <cell r="BS225">
            <v>15.775273576393275</v>
          </cell>
          <cell r="BT225">
            <v>44.743990670794851</v>
          </cell>
        </row>
        <row r="226">
          <cell r="B226" t="str">
            <v>Monton</v>
          </cell>
          <cell r="C226" t="str">
            <v>MONTON</v>
          </cell>
          <cell r="D226">
            <v>6.6</v>
          </cell>
          <cell r="E226">
            <v>54.75</v>
          </cell>
          <cell r="F226">
            <v>21.9</v>
          </cell>
          <cell r="G226">
            <v>0.75019407528067217</v>
          </cell>
          <cell r="H226">
            <v>0.65355306762107401</v>
          </cell>
          <cell r="I226">
            <v>14.311</v>
          </cell>
          <cell r="J226">
            <v>41.067999999999998</v>
          </cell>
          <cell r="K226">
            <v>1.8213202000000095E-2</v>
          </cell>
          <cell r="L226">
            <v>2.502808000000023E-3</v>
          </cell>
          <cell r="M226">
            <v>14.312812180901521</v>
          </cell>
          <cell r="N226">
            <v>41.073125621616803</v>
          </cell>
          <cell r="O226">
            <v>4.4098701000000129E-2</v>
          </cell>
          <cell r="P226">
            <v>4.7935240000005486E-3</v>
          </cell>
          <cell r="Q226">
            <v>14.315276960494701</v>
          </cell>
          <cell r="R226">
            <v>41.080097071074682</v>
          </cell>
          <cell r="S226">
            <v>1.8213202000000095E-2</v>
          </cell>
          <cell r="T226">
            <v>7.0184799999997161E-3</v>
          </cell>
          <cell r="U226">
            <v>14.313207199756789</v>
          </cell>
          <cell r="V226">
            <v>41.074242903661833</v>
          </cell>
          <cell r="W226">
            <v>0.12525971600000019</v>
          </cell>
          <cell r="X226">
            <v>6.1514251999999825E-2</v>
          </cell>
          <cell r="Y226">
            <v>14.327338484954911</v>
          </cell>
          <cell r="Z226">
            <v>41.114212214023723</v>
          </cell>
          <cell r="AA226">
            <v>0.18953572200000013</v>
          </cell>
          <cell r="AB226">
            <v>0.11597840400000026</v>
          </cell>
          <cell r="AC226">
            <v>14.33772555498293</v>
          </cell>
          <cell r="AD226">
            <v>41.143591284637608</v>
          </cell>
          <cell r="AE226">
            <v>0.27144047800000026</v>
          </cell>
          <cell r="AF226">
            <v>0.17067469599999985</v>
          </cell>
          <cell r="AG226">
            <v>14.349675047685109</v>
          </cell>
          <cell r="AH226">
            <v>41.177389553923412</v>
          </cell>
          <cell r="AI226">
            <v>0.3752515070000001</v>
          </cell>
          <cell r="AJ226">
            <v>0.22502654400000033</v>
          </cell>
          <cell r="AK226">
            <v>14.363510711262647</v>
          </cell>
          <cell r="AL226">
            <v>41.216522720074984</v>
          </cell>
          <cell r="AM226">
            <v>0.49985459800000009</v>
          </cell>
          <cell r="AN226">
            <v>0.27959219199999996</v>
          </cell>
          <cell r="AO226">
            <v>14.379183911215984</v>
          </cell>
          <cell r="AP226">
            <v>41.26085322395457</v>
          </cell>
          <cell r="AQ226">
            <v>0.63985790800000009</v>
          </cell>
          <cell r="AR226">
            <v>0.33401761200000024</v>
          </cell>
          <cell r="AS226">
            <v>14.396192014186241</v>
          </cell>
          <cell r="AT226">
            <v>41.308959403736125</v>
          </cell>
          <cell r="AU226">
            <v>14.321</v>
          </cell>
          <cell r="AV226">
            <v>41.445999999999998</v>
          </cell>
          <cell r="AW226">
            <v>0.80227751900000011</v>
          </cell>
          <cell r="AX226">
            <v>0.38825170800000031</v>
          </cell>
          <cell r="AY226">
            <v>14.425144298437358</v>
          </cell>
          <cell r="AZ226">
            <v>41.740564558587884</v>
          </cell>
          <cell r="BA226">
            <v>1.8629110300000002</v>
          </cell>
          <cell r="BB226">
            <v>0.65139618400000021</v>
          </cell>
          <cell r="BC226">
            <v>14.540944840428534</v>
          </cell>
          <cell r="BD226">
            <v>42.068097952616036</v>
          </cell>
          <cell r="BE226">
            <v>14.339</v>
          </cell>
          <cell r="BF226">
            <v>42.15</v>
          </cell>
          <cell r="BG226">
            <v>3.07022944167</v>
          </cell>
          <cell r="BH226">
            <v>0.70364825600000014</v>
          </cell>
          <cell r="BI226">
            <v>14.669128682520986</v>
          </cell>
          <cell r="BJ226">
            <v>43.083744920299075</v>
          </cell>
          <cell r="BK226">
            <v>4.1554620544749996</v>
          </cell>
          <cell r="BL226">
            <v>0.70364825599999659</v>
          </cell>
          <cell r="BM226">
            <v>14.764061916026488</v>
          </cell>
          <cell r="BN226">
            <v>43.352256652985908</v>
          </cell>
          <cell r="BO226">
            <v>14.351000000000001</v>
          </cell>
          <cell r="BP226">
            <v>42.503999999999998</v>
          </cell>
          <cell r="BQ226">
            <v>5.0053283312616994</v>
          </cell>
          <cell r="BR226">
            <v>0.70364825599999659</v>
          </cell>
          <cell r="BS226">
            <v>14.850405934765579</v>
          </cell>
          <cell r="BT226">
            <v>43.916533292150184</v>
          </cell>
        </row>
        <row r="227">
          <cell r="B227" t="str">
            <v>Moorside</v>
          </cell>
          <cell r="C227" t="str">
            <v>MOORSIDE</v>
          </cell>
          <cell r="D227">
            <v>6.6</v>
          </cell>
          <cell r="E227">
            <v>62.5</v>
          </cell>
          <cell r="F227">
            <v>25</v>
          </cell>
          <cell r="G227">
            <v>0.62308446818524443</v>
          </cell>
          <cell r="H227">
            <v>0.54239930469416675</v>
          </cell>
          <cell r="I227">
            <v>13.558999999999999</v>
          </cell>
          <cell r="J227">
            <v>38.94</v>
          </cell>
          <cell r="K227">
            <v>1.0935898999999916E-2</v>
          </cell>
          <cell r="L227">
            <v>2.9692600000075231E-4</v>
          </cell>
          <cell r="M227">
            <v>13.559982617354168</v>
          </cell>
          <cell r="N227">
            <v>38.942779261577776</v>
          </cell>
          <cell r="O227">
            <v>2.6121797000000058E-2</v>
          </cell>
          <cell r="P227">
            <v>6.3491000000048814E-4</v>
          </cell>
          <cell r="Q227">
            <v>13.56134060484683</v>
          </cell>
          <cell r="R227">
            <v>38.946620230237087</v>
          </cell>
          <cell r="S227">
            <v>1.0935898999999916E-2</v>
          </cell>
          <cell r="T227">
            <v>1.0158579999988149E-3</v>
          </cell>
          <cell r="U227">
            <v>13.560045507594126</v>
          </cell>
          <cell r="V227">
            <v>38.942957142038352</v>
          </cell>
          <cell r="W227">
            <v>7.2588094000000103E-2</v>
          </cell>
          <cell r="X227">
            <v>4.1996538000002914E-2</v>
          </cell>
          <cell r="Y227">
            <v>13.569023555777301</v>
          </cell>
          <cell r="Z227">
            <v>38.968350897046925</v>
          </cell>
          <cell r="AA227">
            <v>0.10852267400000004</v>
          </cell>
          <cell r="AB227">
            <v>8.3011309999999838E-2</v>
          </cell>
          <cell r="AC227">
            <v>13.575754878366872</v>
          </cell>
          <cell r="AD227">
            <v>38.987389952444687</v>
          </cell>
          <cell r="AE227">
            <v>0.15361618100000007</v>
          </cell>
          <cell r="AF227">
            <v>0.12411791000000072</v>
          </cell>
          <cell r="AG227">
            <v>13.583295432151816</v>
          </cell>
          <cell r="AH227">
            <v>39.008717859305627</v>
          </cell>
          <cell r="AI227">
            <v>0.20983467599999983</v>
          </cell>
          <cell r="AJ227">
            <v>0.16517392600000047</v>
          </cell>
          <cell r="AK227">
            <v>13.591804745047442</v>
          </cell>
          <cell r="AL227">
            <v>39.032785830712569</v>
          </cell>
          <cell r="AM227">
            <v>0.27647999000000012</v>
          </cell>
          <cell r="AN227">
            <v>0.20631314600000117</v>
          </cell>
          <cell r="AO227">
            <v>13.601233446520075</v>
          </cell>
          <cell r="AP227">
            <v>39.059454225708897</v>
          </cell>
          <cell r="AQ227">
            <v>0.35079808700000004</v>
          </cell>
          <cell r="AR227">
            <v>0.2474410460000005</v>
          </cell>
          <cell r="AS227">
            <v>13.611332352193532</v>
          </cell>
          <cell r="AT227">
            <v>39.088018244445955</v>
          </cell>
          <cell r="AU227">
            <v>13.56</v>
          </cell>
          <cell r="AV227">
            <v>38.930999999999997</v>
          </cell>
          <cell r="AW227">
            <v>0.43573232000000006</v>
          </cell>
          <cell r="AX227">
            <v>0.28853539799999961</v>
          </cell>
          <cell r="AY227">
            <v>13.623356994235252</v>
          </cell>
          <cell r="AZ227">
            <v>39.110200641037366</v>
          </cell>
          <cell r="BA227">
            <v>0.98394009400000004</v>
          </cell>
          <cell r="BB227">
            <v>0.37331737400000087</v>
          </cell>
          <cell r="BC227">
            <v>13.678729237046884</v>
          </cell>
          <cell r="BD227">
            <v>39.266816994563825</v>
          </cell>
          <cell r="BE227">
            <v>13.637</v>
          </cell>
          <cell r="BF227">
            <v>39.673000000000002</v>
          </cell>
          <cell r="BG227">
            <v>1.6169935094999996</v>
          </cell>
          <cell r="BH227">
            <v>-0.55263284199999951</v>
          </cell>
          <cell r="BI227">
            <v>13.730107411802422</v>
          </cell>
          <cell r="BJ227">
            <v>39.936347529056881</v>
          </cell>
          <cell r="BK227">
            <v>2.204948155136</v>
          </cell>
          <cell r="BL227">
            <v>-2.7661328419999993</v>
          </cell>
          <cell r="BM227">
            <v>13.587909071208179</v>
          </cell>
          <cell r="BN227">
            <v>39.534149885426231</v>
          </cell>
          <cell r="BO227">
            <v>13.638</v>
          </cell>
          <cell r="BP227">
            <v>39.686</v>
          </cell>
          <cell r="BQ227">
            <v>2.6846080678319995</v>
          </cell>
          <cell r="BR227">
            <v>-3.4291328419999996</v>
          </cell>
          <cell r="BS227">
            <v>13.572870972911479</v>
          </cell>
          <cell r="BT227">
            <v>39.501787293174495</v>
          </cell>
        </row>
        <row r="228">
          <cell r="B228" t="str">
            <v>Morton Park &amp; Pirelli</v>
          </cell>
          <cell r="C228" t="str">
            <v>MORTON PK</v>
          </cell>
          <cell r="D228">
            <v>11</v>
          </cell>
          <cell r="E228">
            <v>50</v>
          </cell>
          <cell r="F228">
            <v>20</v>
          </cell>
          <cell r="G228">
            <v>0.65931504377679051</v>
          </cell>
          <cell r="H228">
            <v>0.57733400762384768</v>
          </cell>
          <cell r="I228">
            <v>11.545</v>
          </cell>
          <cell r="J228">
            <v>32.960999999999999</v>
          </cell>
          <cell r="K228">
            <v>3.0721676000002418E-2</v>
          </cell>
          <cell r="L228">
            <v>1.2895280000009279E-3</v>
          </cell>
          <cell r="M228">
            <v>11.546680152476954</v>
          </cell>
          <cell r="N228">
            <v>32.965752188839524</v>
          </cell>
          <cell r="O228">
            <v>7.4530541000001449E-2</v>
          </cell>
          <cell r="P228">
            <v>2.6059600000110095E-3</v>
          </cell>
          <cell r="Q228">
            <v>11.549048616328792</v>
          </cell>
          <cell r="R228">
            <v>32.972451216242042</v>
          </cell>
          <cell r="S228">
            <v>3.0721676000002418E-2</v>
          </cell>
          <cell r="T228">
            <v>3.9860239999995883E-3</v>
          </cell>
          <cell r="U228">
            <v>11.546821681812542</v>
          </cell>
          <cell r="V228">
            <v>32.966152494251247</v>
          </cell>
          <cell r="W228">
            <v>0.21816412500000482</v>
          </cell>
          <cell r="X228">
            <v>4.6745255999994129E-2</v>
          </cell>
          <cell r="Y228">
            <v>11.558904136584655</v>
          </cell>
          <cell r="Z228">
            <v>33.000326837062211</v>
          </cell>
          <cell r="AA228">
            <v>0.33437922900000316</v>
          </cell>
          <cell r="AB228">
            <v>8.9552576000002659E-2</v>
          </cell>
          <cell r="AC228">
            <v>11.567250649248617</v>
          </cell>
          <cell r="AD228">
            <v>33.023934339878004</v>
          </cell>
          <cell r="AE228">
            <v>0.48169281600000247</v>
          </cell>
          <cell r="AF228">
            <v>0.13260211200000072</v>
          </cell>
          <cell r="AG228">
            <v>11.577242122003875</v>
          </cell>
          <cell r="AH228">
            <v>33.052194492435135</v>
          </cell>
          <cell r="AI228">
            <v>0.66626170300000354</v>
          </cell>
          <cell r="AJ228">
            <v>0.17542643600000929</v>
          </cell>
          <cell r="AK228">
            <v>11.589177170329579</v>
          </cell>
          <cell r="AL228">
            <v>33.08595190685471</v>
          </cell>
          <cell r="AM228">
            <v>0.88646345300000462</v>
          </cell>
          <cell r="AN228">
            <v>0.21847375599999452</v>
          </cell>
          <cell r="AO228">
            <v>11.602994163186708</v>
          </cell>
          <cell r="AP228">
            <v>33.125032264234243</v>
          </cell>
          <cell r="AQ228">
            <v>1.1329802390000054</v>
          </cell>
          <cell r="AR228">
            <v>0.26145030800000768</v>
          </cell>
          <cell r="AS228">
            <v>11.6181886228797</v>
          </cell>
          <cell r="AT228">
            <v>33.16800868617576</v>
          </cell>
          <cell r="AU228">
            <v>11.545</v>
          </cell>
          <cell r="AV228">
            <v>32.984000000000002</v>
          </cell>
          <cell r="AW228">
            <v>1.4018293390000025</v>
          </cell>
          <cell r="AX228">
            <v>0.30429630799997653</v>
          </cell>
          <cell r="AY228">
            <v>11.634548372869705</v>
          </cell>
          <cell r="AZ228">
            <v>33.237281046801563</v>
          </cell>
          <cell r="BA228">
            <v>3.134739941000003</v>
          </cell>
          <cell r="BB228">
            <v>0.51221299999998848</v>
          </cell>
          <cell r="BC228">
            <v>11.736415387473476</v>
          </cell>
          <cell r="BD228">
            <v>33.525404474023787</v>
          </cell>
          <cell r="BE228">
            <v>11.548999999999999</v>
          </cell>
          <cell r="BF228">
            <v>33.029000000000003</v>
          </cell>
          <cell r="BG228">
            <v>5.1787468418000024</v>
          </cell>
          <cell r="BH228">
            <v>0.55348850800001514</v>
          </cell>
          <cell r="BI228">
            <v>11.849864329296848</v>
          </cell>
          <cell r="BJ228">
            <v>33.879972829851781</v>
          </cell>
          <cell r="BK228">
            <v>7.0440581840440046</v>
          </cell>
          <cell r="BL228">
            <v>0.55348850800001514</v>
          </cell>
          <cell r="BM228">
            <v>11.947767784348397</v>
          </cell>
          <cell r="BN228">
            <v>34.156885617725948</v>
          </cell>
          <cell r="BO228">
            <v>11.551</v>
          </cell>
          <cell r="BP228">
            <v>33.048999999999999</v>
          </cell>
          <cell r="BQ228">
            <v>8.4850876702950018</v>
          </cell>
          <cell r="BR228">
            <v>0.55348850800000093</v>
          </cell>
          <cell r="BS228">
            <v>12.025402217239051</v>
          </cell>
          <cell r="BT228">
            <v>34.390812099278662</v>
          </cell>
        </row>
        <row r="229">
          <cell r="B229" t="str">
            <v>Mosley Rd</v>
          </cell>
          <cell r="C229" t="str">
            <v>MOSLEY RD</v>
          </cell>
          <cell r="D229">
            <v>6.6</v>
          </cell>
          <cell r="E229">
            <v>50</v>
          </cell>
          <cell r="F229">
            <v>20</v>
          </cell>
          <cell r="G229">
            <v>0.74856740037861702</v>
          </cell>
          <cell r="H229">
            <v>0.64640654107237938</v>
          </cell>
          <cell r="I229">
            <v>12.928000000000001</v>
          </cell>
          <cell r="J229">
            <v>37.427999999999997</v>
          </cell>
          <cell r="K229">
            <v>1.4954900000000021E-3</v>
          </cell>
          <cell r="L229">
            <v>0</v>
          </cell>
          <cell r="M229">
            <v>12.928130821447587</v>
          </cell>
          <cell r="N229">
            <v>37.428370018930849</v>
          </cell>
          <cell r="O229">
            <v>3.399279000000005E-3</v>
          </cell>
          <cell r="P229">
            <v>0</v>
          </cell>
          <cell r="Q229">
            <v>12.928297359794804</v>
          </cell>
          <cell r="R229">
            <v>37.428841060509427</v>
          </cell>
          <cell r="S229">
            <v>1.4954900000000021E-3</v>
          </cell>
          <cell r="T229">
            <v>0</v>
          </cell>
          <cell r="U229">
            <v>12.928130821447587</v>
          </cell>
          <cell r="V229">
            <v>37.428370018930849</v>
          </cell>
          <cell r="W229">
            <v>8.4861229999999982E-3</v>
          </cell>
          <cell r="X229">
            <v>2.0320247999999985E-2</v>
          </cell>
          <cell r="Y229">
            <v>12.930519903947156</v>
          </cell>
          <cell r="Z229">
            <v>37.435127364675886</v>
          </cell>
          <cell r="AA229">
            <v>1.1915829000000003E-2</v>
          </cell>
          <cell r="AB229">
            <v>4.0640500000000024E-2</v>
          </cell>
          <cell r="AC229">
            <v>12.932597486469056</v>
          </cell>
          <cell r="AD229">
            <v>37.441003655434727</v>
          </cell>
          <cell r="AE229">
            <v>1.5885359000000002E-2</v>
          </cell>
          <cell r="AF229">
            <v>6.0960747999999954E-2</v>
          </cell>
          <cell r="AG229">
            <v>12.934722290994339</v>
          </cell>
          <cell r="AH229">
            <v>37.447013510188818</v>
          </cell>
          <cell r="AI229">
            <v>2.0424598000000002E-2</v>
          </cell>
          <cell r="AJ229">
            <v>8.1280995999999994E-2</v>
          </cell>
          <cell r="AK229">
            <v>12.936896932132424</v>
          </cell>
          <cell r="AL229">
            <v>37.453164324170366</v>
          </cell>
          <cell r="AM229">
            <v>2.5430224000000001E-2</v>
          </cell>
          <cell r="AN229">
            <v>0.10160124399999998</v>
          </cell>
          <cell r="AO229">
            <v>12.939112371552326</v>
          </cell>
          <cell r="AP229">
            <v>37.459430533118855</v>
          </cell>
          <cell r="AQ229">
            <v>3.0749921999999999E-2</v>
          </cell>
          <cell r="AR229">
            <v>0.12192149599999996</v>
          </cell>
          <cell r="AS229">
            <v>12.94135528549695</v>
          </cell>
          <cell r="AT229">
            <v>37.4657744517583</v>
          </cell>
          <cell r="AU229">
            <v>12.938000000000001</v>
          </cell>
          <cell r="AV229">
            <v>37.82</v>
          </cell>
          <cell r="AW229">
            <v>3.6796677999999999E-2</v>
          </cell>
          <cell r="AX229">
            <v>0.14224174399999995</v>
          </cell>
          <cell r="AY229">
            <v>12.953661800172272</v>
          </cell>
          <cell r="AZ229">
            <v>37.864298260429607</v>
          </cell>
          <cell r="BA229">
            <v>7.5395244000000014E-2</v>
          </cell>
          <cell r="BB229">
            <v>0.24384298800000004</v>
          </cell>
          <cell r="BC229">
            <v>12.965926102906186</v>
          </cell>
          <cell r="BD229">
            <v>37.898986946948305</v>
          </cell>
          <cell r="BE229">
            <v>12.95</v>
          </cell>
          <cell r="BF229">
            <v>38.237000000000002</v>
          </cell>
          <cell r="BG229">
            <v>0.12378025663999999</v>
          </cell>
          <cell r="BH229">
            <v>0.26416324000000002</v>
          </cell>
          <cell r="BI229">
            <v>12.983936254881131</v>
          </cell>
          <cell r="BJ229">
            <v>38.332986223818097</v>
          </cell>
          <cell r="BK229">
            <v>0.18363305290688003</v>
          </cell>
          <cell r="BL229">
            <v>0.26416324000000013</v>
          </cell>
          <cell r="BM229">
            <v>12.989172016704833</v>
          </cell>
          <cell r="BN229">
            <v>38.347795194578964</v>
          </cell>
          <cell r="BO229">
            <v>12.917</v>
          </cell>
          <cell r="BP229">
            <v>38.494999999999997</v>
          </cell>
          <cell r="BQ229">
            <v>0.25028052739980006</v>
          </cell>
          <cell r="BR229">
            <v>0.26416323999999969</v>
          </cell>
          <cell r="BS229">
            <v>12.962002158725939</v>
          </cell>
          <cell r="BT229">
            <v>38.62228532641258</v>
          </cell>
        </row>
        <row r="230">
          <cell r="B230" t="str">
            <v>Moss Lane</v>
          </cell>
          <cell r="C230" t="str">
            <v>MOSS LANE</v>
          </cell>
          <cell r="D230">
            <v>11</v>
          </cell>
          <cell r="E230">
            <v>33.405000000000001</v>
          </cell>
          <cell r="F230">
            <v>13.1</v>
          </cell>
          <cell r="G230">
            <v>0.81430350329790879</v>
          </cell>
          <cell r="H230">
            <v>0.70605698609692435</v>
          </cell>
          <cell r="I230">
            <v>9.2479999999999993</v>
          </cell>
          <cell r="J230">
            <v>27.198</v>
          </cell>
          <cell r="K230">
            <v>2.2836206999999997E-2</v>
          </cell>
          <cell r="L230">
            <v>2.8184039999996635E-3</v>
          </cell>
          <cell r="M230">
            <v>9.249346517869709</v>
          </cell>
          <cell r="N230">
            <v>27.201808527666643</v>
          </cell>
          <cell r="O230">
            <v>5.5002309999999999E-2</v>
          </cell>
          <cell r="P230">
            <v>5.4985359999997208E-3</v>
          </cell>
          <cell r="Q230">
            <v>9.2511754708840268</v>
          </cell>
          <cell r="R230">
            <v>27.206981587982224</v>
          </cell>
          <cell r="S230">
            <v>2.2836206999999997E-2</v>
          </cell>
          <cell r="T230">
            <v>8.1740839999993042E-3</v>
          </cell>
          <cell r="U230">
            <v>9.2496276181687715</v>
          </cell>
          <cell r="V230">
            <v>27.202603599377287</v>
          </cell>
          <cell r="W230">
            <v>0.15487779999999995</v>
          </cell>
          <cell r="X230">
            <v>7.6163355999998572E-2</v>
          </cell>
          <cell r="Y230">
            <v>9.2601265157827708</v>
          </cell>
          <cell r="Z230">
            <v>27.232298966168653</v>
          </cell>
          <cell r="AA230">
            <v>0.23325578499999988</v>
          </cell>
          <cell r="AB230">
            <v>0.14415961200000194</v>
          </cell>
          <cell r="AC230">
            <v>9.2678091710049326</v>
          </cell>
          <cell r="AD230">
            <v>27.25402879658909</v>
          </cell>
          <cell r="AE230">
            <v>0.33257398000000005</v>
          </cell>
          <cell r="AF230">
            <v>0.21250267599999972</v>
          </cell>
          <cell r="AG230">
            <v>9.2766091049155062</v>
          </cell>
          <cell r="AH230">
            <v>27.27891876835773</v>
          </cell>
          <cell r="AI230">
            <v>0.45773552799999995</v>
          </cell>
          <cell r="AJ230">
            <v>0.28041364400000113</v>
          </cell>
          <cell r="AK230">
            <v>9.2867427839232999</v>
          </cell>
          <cell r="AL230">
            <v>27.307581140936843</v>
          </cell>
          <cell r="AM230">
            <v>0.6073349589999999</v>
          </cell>
          <cell r="AN230">
            <v>0.34864462400000029</v>
          </cell>
          <cell r="AO230">
            <v>9.2981759154168024</v>
          </cell>
          <cell r="AP230">
            <v>27.339918920173858</v>
          </cell>
          <cell r="AQ230">
            <v>0.77499109100000019</v>
          </cell>
          <cell r="AR230">
            <v>0.41671593600000101</v>
          </cell>
          <cell r="AS230">
            <v>9.3105483975303276</v>
          </cell>
          <cell r="AT230">
            <v>27.374913584184192</v>
          </cell>
          <cell r="AU230">
            <v>9.2579999999999991</v>
          </cell>
          <cell r="AV230">
            <v>27.611999999999998</v>
          </cell>
          <cell r="AW230">
            <v>0.96847285599999977</v>
          </cell>
          <cell r="AX230">
            <v>0.4845453880000008</v>
          </cell>
          <cell r="AY230">
            <v>9.3342636794828024</v>
          </cell>
          <cell r="AZ230">
            <v>27.82770625968211</v>
          </cell>
          <cell r="BA230">
            <v>2.2265685250000002</v>
          </cell>
          <cell r="BB230">
            <v>0.81318113599999986</v>
          </cell>
          <cell r="BC230">
            <v>9.4175454804588554</v>
          </cell>
          <cell r="BD230">
            <v>28.063262764560491</v>
          </cell>
          <cell r="BE230">
            <v>9.234</v>
          </cell>
          <cell r="BF230">
            <v>28.027000000000001</v>
          </cell>
          <cell r="BG230">
            <v>3.6630044597400007</v>
          </cell>
          <cell r="BH230">
            <v>0.87360861999999795</v>
          </cell>
          <cell r="BI230">
            <v>9.4721104347997329</v>
          </cell>
          <cell r="BJ230">
            <v>28.700478012472676</v>
          </cell>
          <cell r="BK230">
            <v>4.9645528945885999</v>
          </cell>
          <cell r="BL230">
            <v>0.35665915200000153</v>
          </cell>
          <cell r="BM230">
            <v>9.5132912006830015</v>
          </cell>
          <cell r="BN230">
            <v>28.816954807714733</v>
          </cell>
          <cell r="BO230">
            <v>9.2360000000000007</v>
          </cell>
          <cell r="BP230">
            <v>28.056000000000001</v>
          </cell>
          <cell r="BQ230">
            <v>5.9945527208806002</v>
          </cell>
          <cell r="BR230">
            <v>-1.0267012439999954</v>
          </cell>
          <cell r="BS230">
            <v>9.4967445806791915</v>
          </cell>
          <cell r="BT230">
            <v>28.793497044623596</v>
          </cell>
        </row>
        <row r="231">
          <cell r="B231" t="str">
            <v>Moss Nook Primary</v>
          </cell>
          <cell r="C231" t="str">
            <v>MOSS NOOK</v>
          </cell>
          <cell r="D231">
            <v>11</v>
          </cell>
          <cell r="E231">
            <v>62.5</v>
          </cell>
          <cell r="F231">
            <v>25</v>
          </cell>
          <cell r="G231">
            <v>0.40531024842569657</v>
          </cell>
          <cell r="H231">
            <v>0.31416087821928657</v>
          </cell>
          <cell r="I231">
            <v>7.8529999999999998</v>
          </cell>
          <cell r="J231">
            <v>25.329000000000001</v>
          </cell>
          <cell r="K231">
            <v>1.8432138999999959E-2</v>
          </cell>
          <cell r="L231">
            <v>1.0387279999974908E-3</v>
          </cell>
          <cell r="M231">
            <v>7.854021955482164</v>
          </cell>
          <cell r="N231">
            <v>25.331890526606035</v>
          </cell>
          <cell r="O231">
            <v>4.4548478000000058E-2</v>
          </cell>
          <cell r="P231">
            <v>2.0651560000004565E-3</v>
          </cell>
          <cell r="Q231">
            <v>7.8554465812852552</v>
          </cell>
          <cell r="R231">
            <v>25.335919976870112</v>
          </cell>
          <cell r="S231">
            <v>1.8432138999999959E-2</v>
          </cell>
          <cell r="T231">
            <v>3.1172320000010245E-3</v>
          </cell>
          <cell r="U231">
            <v>7.8541310486497924</v>
          </cell>
          <cell r="V231">
            <v>25.332199088680483</v>
          </cell>
          <cell r="W231">
            <v>0.12608958040000007</v>
          </cell>
          <cell r="X231">
            <v>3.978906800000459E-2</v>
          </cell>
          <cell r="Y231">
            <v>7.8617063711187773</v>
          </cell>
          <cell r="Z231">
            <v>25.353625336230458</v>
          </cell>
          <cell r="AA231">
            <v>0.19044087600000004</v>
          </cell>
          <cell r="AB231">
            <v>7.6481023999988906E-2</v>
          </cell>
          <cell r="AC231">
            <v>7.8670097664379632</v>
          </cell>
          <cell r="AD231">
            <v>25.368625603404496</v>
          </cell>
          <cell r="AE231">
            <v>0.27230102600000006</v>
          </cell>
          <cell r="AF231">
            <v>0.1133348839999897</v>
          </cell>
          <cell r="AG231">
            <v>7.8732406360406983</v>
          </cell>
          <cell r="AH231">
            <v>25.386249163999626</v>
          </cell>
          <cell r="AI231">
            <v>0.37589201799999994</v>
          </cell>
          <cell r="AJ231">
            <v>0.15001462800000809</v>
          </cell>
          <cell r="AK231">
            <v>7.8806029403306104</v>
          </cell>
          <cell r="AL231">
            <v>25.40707290515385</v>
          </cell>
          <cell r="AM231">
            <v>0.50008464799999974</v>
          </cell>
          <cell r="AN231">
            <v>0.18684388400000529</v>
          </cell>
          <cell r="AO231">
            <v>7.889054397533112</v>
          </cell>
          <cell r="AP231">
            <v>25.430977235949037</v>
          </cell>
          <cell r="AQ231">
            <v>0.63952464600000003</v>
          </cell>
          <cell r="AR231">
            <v>0.22361429999999416</v>
          </cell>
          <cell r="AS231">
            <v>7.898303045711013</v>
          </cell>
          <cell r="AT231">
            <v>25.457136363322647</v>
          </cell>
          <cell r="AU231">
            <v>7.8620000000000001</v>
          </cell>
          <cell r="AV231">
            <v>25.681000000000001</v>
          </cell>
          <cell r="AW231">
            <v>0.80094801999999998</v>
          </cell>
          <cell r="AX231">
            <v>0.26028618800000203</v>
          </cell>
          <cell r="AY231">
            <v>7.917700350514731</v>
          </cell>
          <cell r="AZ231">
            <v>25.838544382253737</v>
          </cell>
          <cell r="BA231">
            <v>1.8510816681</v>
          </cell>
          <cell r="BB231">
            <v>0.43917366000000158</v>
          </cell>
          <cell r="BC231">
            <v>7.9822072300174103</v>
          </cell>
          <cell r="BD231">
            <v>26.020997389971846</v>
          </cell>
          <cell r="BE231">
            <v>7.867</v>
          </cell>
          <cell r="BF231">
            <v>25.856000000000002</v>
          </cell>
          <cell r="BG231">
            <v>3.0431939886029999</v>
          </cell>
          <cell r="BH231">
            <v>0.37071577600000438</v>
          </cell>
          <cell r="BI231">
            <v>8.0461837928711493</v>
          </cell>
          <cell r="BJ231">
            <v>26.362808300071663</v>
          </cell>
          <cell r="BK231">
            <v>4.1067167836055001</v>
          </cell>
          <cell r="BL231">
            <v>-10.839093620000007</v>
          </cell>
          <cell r="BM231">
            <v>7.5136418564746936</v>
          </cell>
          <cell r="BN231">
            <v>24.856552242103067</v>
          </cell>
          <cell r="BO231">
            <v>7.8719999999999999</v>
          </cell>
          <cell r="BP231">
            <v>26.036000000000001</v>
          </cell>
          <cell r="BQ231">
            <v>4.9303203835825</v>
          </cell>
          <cell r="BR231">
            <v>-40.836622024</v>
          </cell>
          <cell r="BS231">
            <v>5.9874079165728231</v>
          </cell>
          <cell r="BT231">
            <v>20.705568632152641</v>
          </cell>
        </row>
        <row r="232">
          <cell r="B232" t="str">
            <v>Moss Side (Leyland) &amp; Seven Stars</v>
          </cell>
          <cell r="C232" t="str">
            <v>MOSS SIDE (Leyland)</v>
          </cell>
          <cell r="D232">
            <v>11</v>
          </cell>
          <cell r="E232">
            <v>33.405000000000001</v>
          </cell>
          <cell r="F232">
            <v>13.1</v>
          </cell>
          <cell r="G232">
            <v>0.69665765422387127</v>
          </cell>
          <cell r="H232">
            <v>0.6074321225615894</v>
          </cell>
          <cell r="I232">
            <v>7.9560000000000004</v>
          </cell>
          <cell r="J232">
            <v>23.268000000000001</v>
          </cell>
          <cell r="K232">
            <v>2.4603779999999964E-2</v>
          </cell>
          <cell r="L232">
            <v>1.3230479999997158E-3</v>
          </cell>
          <cell r="M232">
            <v>7.9573608055568217</v>
          </cell>
          <cell r="N232">
            <v>23.27184893934842</v>
          </cell>
          <cell r="O232">
            <v>5.9430648999999947E-2</v>
          </cell>
          <cell r="P232">
            <v>2.5931120000013408E-3</v>
          </cell>
          <cell r="Q232">
            <v>7.959255403191773</v>
          </cell>
          <cell r="R232">
            <v>23.277207670689599</v>
          </cell>
          <cell r="S232">
            <v>2.4603779999999964E-2</v>
          </cell>
          <cell r="T232">
            <v>3.8704600000007972E-3</v>
          </cell>
          <cell r="U232">
            <v>7.9574945100117249</v>
          </cell>
          <cell r="V232">
            <v>23.272227112655369</v>
          </cell>
          <cell r="W232">
            <v>0.16833512900000003</v>
          </cell>
          <cell r="X232">
            <v>4.3843168000000432E-2</v>
          </cell>
          <cell r="Y232">
            <v>7.9671364724444684</v>
          </cell>
          <cell r="Z232">
            <v>23.299498700735921</v>
          </cell>
          <cell r="AA232">
            <v>0.25429966900000001</v>
          </cell>
          <cell r="AB232">
            <v>8.3826595999999753E-2</v>
          </cell>
          <cell r="AC232">
            <v>7.9737470263743484</v>
          </cell>
          <cell r="AD232">
            <v>23.318196170780794</v>
          </cell>
          <cell r="AE232">
            <v>0.36353557499999989</v>
          </cell>
          <cell r="AF232">
            <v>0.12398512800000105</v>
          </cell>
          <cell r="AG232">
            <v>7.9815882008284156</v>
          </cell>
          <cell r="AH232">
            <v>23.340374361296544</v>
          </cell>
          <cell r="AI232">
            <v>0.50154328500000023</v>
          </cell>
          <cell r="AJ232">
            <v>0.16394049200000094</v>
          </cell>
          <cell r="AK232">
            <v>7.9909288397992988</v>
          </cell>
          <cell r="AL232">
            <v>23.36679367792425</v>
          </cell>
          <cell r="AM232">
            <v>0.6668103769999999</v>
          </cell>
          <cell r="AN232">
            <v>0.20405702399999903</v>
          </cell>
          <cell r="AO232">
            <v>8.0017086843996204</v>
          </cell>
          <cell r="AP232">
            <v>23.397283682792349</v>
          </cell>
          <cell r="AQ232">
            <v>0.85224588600000006</v>
          </cell>
          <cell r="AR232">
            <v>0.24410002400000064</v>
          </cell>
          <cell r="AS232">
            <v>8.0135432369330406</v>
          </cell>
          <cell r="AT232">
            <v>23.430756852187109</v>
          </cell>
          <cell r="AU232">
            <v>7.9580000000000002</v>
          </cell>
          <cell r="AV232">
            <v>23.259</v>
          </cell>
          <cell r="AW232">
            <v>1.0659138419999996</v>
          </cell>
          <cell r="AX232">
            <v>0.28402810800000111</v>
          </cell>
          <cell r="AY232">
            <v>8.0288535771111693</v>
          </cell>
          <cell r="AZ232">
            <v>23.459404179386528</v>
          </cell>
          <cell r="BA232">
            <v>2.452957853</v>
          </cell>
          <cell r="BB232">
            <v>0.47849139999999935</v>
          </cell>
          <cell r="BC232">
            <v>8.111861183212298</v>
          </cell>
          <cell r="BD232">
            <v>23.694185144043207</v>
          </cell>
          <cell r="BE232">
            <v>7.9619999999999997</v>
          </cell>
          <cell r="BF232">
            <v>23.254999999999999</v>
          </cell>
          <cell r="BG232">
            <v>4.0323612420299995</v>
          </cell>
          <cell r="BH232">
            <v>0.5171361559999994</v>
          </cell>
          <cell r="BI232">
            <v>8.2007866861300105</v>
          </cell>
          <cell r="BJ232">
            <v>23.930390740078376</v>
          </cell>
          <cell r="BK232">
            <v>5.4439404544676</v>
          </cell>
          <cell r="BL232">
            <v>0.5171361559999994</v>
          </cell>
          <cell r="BM232">
            <v>8.2748753805194042</v>
          </cell>
          <cell r="BN232">
            <v>24.139945212926367</v>
          </cell>
          <cell r="BO232">
            <v>7.9630000000000001</v>
          </cell>
          <cell r="BP232">
            <v>23.262</v>
          </cell>
          <cell r="BQ232">
            <v>6.5366311828020001</v>
          </cell>
          <cell r="BR232">
            <v>0.5171361559999994</v>
          </cell>
          <cell r="BS232">
            <v>8.3332267701689382</v>
          </cell>
          <cell r="BT232">
            <v>24.309159439053001</v>
          </cell>
        </row>
        <row r="233">
          <cell r="B233" t="str">
            <v>Moss Side (Longsight)</v>
          </cell>
          <cell r="C233" t="str">
            <v>MOSS SIDE (Longsight)</v>
          </cell>
          <cell r="D233">
            <v>6.6</v>
          </cell>
          <cell r="E233">
            <v>54.75</v>
          </cell>
          <cell r="F233">
            <v>21.9</v>
          </cell>
          <cell r="G233">
            <v>0.76071242268715411</v>
          </cell>
          <cell r="H233">
            <v>0.63650301514049912</v>
          </cell>
          <cell r="I233">
            <v>13.938000000000001</v>
          </cell>
          <cell r="J233">
            <v>41.645000000000003</v>
          </cell>
          <cell r="K233">
            <v>1.2745830999999985E-2</v>
          </cell>
          <cell r="L233">
            <v>3.4415840000001641E-3</v>
          </cell>
          <cell r="M233">
            <v>13.939416031576931</v>
          </cell>
          <cell r="N233">
            <v>41.649005142121688</v>
          </cell>
          <cell r="O233">
            <v>3.0973298000000038E-2</v>
          </cell>
          <cell r="P233">
            <v>2.0065545159999996</v>
          </cell>
          <cell r="Q233">
            <v>14.116237459377917</v>
          </cell>
          <cell r="R233">
            <v>42.14913166475035</v>
          </cell>
          <cell r="S233">
            <v>1.2745830999999985E-2</v>
          </cell>
          <cell r="T233">
            <v>2.0095522679999998</v>
          </cell>
          <cell r="U233">
            <v>14.11490520482414</v>
          </cell>
          <cell r="V233">
            <v>42.145363479833378</v>
          </cell>
          <cell r="W233">
            <v>8.8541867000000107E-2</v>
          </cell>
          <cell r="X233">
            <v>2.0424870399999993</v>
          </cell>
          <cell r="Y233">
            <v>14.124416683804141</v>
          </cell>
          <cell r="Z233">
            <v>42.172266004976869</v>
          </cell>
          <cell r="AA233">
            <v>0.13442689500000005</v>
          </cell>
          <cell r="AB233">
            <v>2.0753644319999993</v>
          </cell>
          <cell r="AC233">
            <v>14.131306608711569</v>
          </cell>
          <cell r="AD233">
            <v>42.191753655472503</v>
          </cell>
          <cell r="AE233">
            <v>0.19310545400000001</v>
          </cell>
          <cell r="AF233">
            <v>2.1085428559999997</v>
          </cell>
          <cell r="AG233">
            <v>14.139342010811871</v>
          </cell>
          <cell r="AH233">
            <v>42.214481204731243</v>
          </cell>
          <cell r="AI233">
            <v>0.26774210599999992</v>
          </cell>
          <cell r="AJ233">
            <v>2.1412535119999996</v>
          </cell>
          <cell r="AK233">
            <v>14.148732464928626</v>
          </cell>
          <cell r="AL233">
            <v>42.24104141986875</v>
          </cell>
          <cell r="AM233">
            <v>0.35756323900000009</v>
          </cell>
          <cell r="AN233">
            <v>2.1742415720000001</v>
          </cell>
          <cell r="AO233">
            <v>14.159475483207038</v>
          </cell>
          <cell r="AP233">
            <v>42.271427264169056</v>
          </cell>
          <cell r="AQ233">
            <v>0.45864727699999996</v>
          </cell>
          <cell r="AR233">
            <v>2.2070307560000009</v>
          </cell>
          <cell r="AS233">
            <v>14.171186353019005</v>
          </cell>
          <cell r="AT233">
            <v>42.304550605999594</v>
          </cell>
          <cell r="AU233">
            <v>13.997999999999999</v>
          </cell>
          <cell r="AV233">
            <v>43.895000000000003</v>
          </cell>
          <cell r="AW233">
            <v>0.57604214100000017</v>
          </cell>
          <cell r="AX233">
            <v>2.2395564919999997</v>
          </cell>
          <cell r="AY233">
            <v>14.244301004347347</v>
          </cell>
          <cell r="AZ233">
            <v>44.591644441548269</v>
          </cell>
          <cell r="BA233">
            <v>1.3430243296</v>
          </cell>
          <cell r="BB233">
            <v>2.3442845200000018</v>
          </cell>
          <cell r="BC233">
            <v>14.320555872257856</v>
          </cell>
          <cell r="BD233">
            <v>44.807325778340292</v>
          </cell>
          <cell r="BE233">
            <v>13.936999999999999</v>
          </cell>
          <cell r="BF233">
            <v>44.658999999999999</v>
          </cell>
          <cell r="BG233">
            <v>2.2130665302049999</v>
          </cell>
          <cell r="BH233">
            <v>1.9876206040000004</v>
          </cell>
          <cell r="BI233">
            <v>14.30446482541131</v>
          </cell>
          <cell r="BJ233">
            <v>45.698347479583475</v>
          </cell>
          <cell r="BK233">
            <v>2.9856959739135003</v>
          </cell>
          <cell r="BL233">
            <v>1.1022206039999998</v>
          </cell>
          <cell r="BM233">
            <v>14.294599960103499</v>
          </cell>
          <cell r="BN233">
            <v>45.670445426964889</v>
          </cell>
          <cell r="BO233">
            <v>13.956</v>
          </cell>
          <cell r="BP233">
            <v>45.018000000000001</v>
          </cell>
          <cell r="BQ233">
            <v>3.5797311443211002</v>
          </cell>
          <cell r="BR233">
            <v>0.83702060400000144</v>
          </cell>
          <cell r="BS233">
            <v>14.342365577399535</v>
          </cell>
          <cell r="BT233">
            <v>46.11080687918507</v>
          </cell>
        </row>
        <row r="234">
          <cell r="B234" t="str">
            <v>Mossley</v>
          </cell>
          <cell r="C234" t="str">
            <v>MOSSLEY</v>
          </cell>
          <cell r="D234">
            <v>11</v>
          </cell>
          <cell r="E234">
            <v>33.405000000000001</v>
          </cell>
          <cell r="F234">
            <v>13.1</v>
          </cell>
          <cell r="G234">
            <v>0.88570677592758484</v>
          </cell>
          <cell r="H234">
            <v>0.74112825101064717</v>
          </cell>
          <cell r="I234">
            <v>9.7070000000000007</v>
          </cell>
          <cell r="J234">
            <v>29.582000000000001</v>
          </cell>
          <cell r="K234">
            <v>2.7789512000000016E-2</v>
          </cell>
          <cell r="L234">
            <v>6.1257240000003321E-3</v>
          </cell>
          <cell r="M234">
            <v>9.708780088239477</v>
          </cell>
          <cell r="N234">
            <v>29.587034849860974</v>
          </cell>
          <cell r="O234">
            <v>6.7544639999999934E-2</v>
          </cell>
          <cell r="P234">
            <v>1.1641967999995728E-2</v>
          </cell>
          <cell r="Q234">
            <v>9.7111562190404559</v>
          </cell>
          <cell r="R234">
            <v>29.593755562670413</v>
          </cell>
          <cell r="S234">
            <v>2.7789512000000016E-2</v>
          </cell>
          <cell r="T234">
            <v>1.6931499999998323E-2</v>
          </cell>
          <cell r="U234">
            <v>9.709347244392422</v>
          </cell>
          <cell r="V234">
            <v>29.588639009707933</v>
          </cell>
          <cell r="W234">
            <v>0.19329583500000003</v>
          </cell>
          <cell r="X234">
            <v>6.8925492000001753E-2</v>
          </cell>
          <cell r="Y234">
            <v>9.7207630503391567</v>
          </cell>
          <cell r="Z234">
            <v>29.620927784898516</v>
          </cell>
          <cell r="AA234">
            <v>0.29361182000000019</v>
          </cell>
          <cell r="AB234">
            <v>0.12079841199999919</v>
          </cell>
          <cell r="AC234">
            <v>9.7287508962727411</v>
          </cell>
          <cell r="AD234">
            <v>29.643520825005357</v>
          </cell>
          <cell r="AE234">
            <v>0.42189669699999999</v>
          </cell>
          <cell r="AF234">
            <v>0.17316054399999814</v>
          </cell>
          <cell r="AG234">
            <v>9.7382324052976905</v>
          </cell>
          <cell r="AH234">
            <v>29.670338582315054</v>
          </cell>
          <cell r="AI234">
            <v>0.58503412199999993</v>
          </cell>
          <cell r="AJ234">
            <v>0.22470340799999988</v>
          </cell>
          <cell r="AK234">
            <v>9.7495001982653129</v>
          </cell>
          <cell r="AL234">
            <v>29.702208713580703</v>
          </cell>
          <cell r="AM234">
            <v>0.78133841500000001</v>
          </cell>
          <cell r="AN234">
            <v>0.27669638000000063</v>
          </cell>
          <cell r="AO234">
            <v>9.7625324248822949</v>
          </cell>
          <cell r="AP234">
            <v>29.739069416840014</v>
          </cell>
          <cell r="AQ234">
            <v>1.0022447319999999</v>
          </cell>
          <cell r="AR234">
            <v>0.32834191599999585</v>
          </cell>
          <cell r="AS234">
            <v>9.7768376872184479</v>
          </cell>
          <cell r="AT234">
            <v>29.779530808858198</v>
          </cell>
          <cell r="AU234">
            <v>9.718</v>
          </cell>
          <cell r="AV234">
            <v>29.978999999999999</v>
          </cell>
          <cell r="AW234">
            <v>1.2583655089999999</v>
          </cell>
          <cell r="AX234">
            <v>0.37953365199999922</v>
          </cell>
          <cell r="AY234">
            <v>9.8039674110462549</v>
          </cell>
          <cell r="AZ234">
            <v>30.222152557247433</v>
          </cell>
          <cell r="BA234">
            <v>2.9305884149999999</v>
          </cell>
          <cell r="BB234">
            <v>0.56797362000000007</v>
          </cell>
          <cell r="BC234">
            <v>9.901626884789442</v>
          </cell>
          <cell r="BD234">
            <v>30.498375261771098</v>
          </cell>
          <cell r="BE234">
            <v>9.7289999999999992</v>
          </cell>
          <cell r="BF234">
            <v>30.382999999999999</v>
          </cell>
          <cell r="BG234">
            <v>4.8289658282000012</v>
          </cell>
          <cell r="BH234">
            <v>0.43509576399999972</v>
          </cell>
          <cell r="BI234">
            <v>10.005291579753402</v>
          </cell>
          <cell r="BJ234">
            <v>31.1644705985135</v>
          </cell>
          <cell r="BK234">
            <v>6.5141636766961</v>
          </cell>
          <cell r="BL234">
            <v>-1.813177771999996</v>
          </cell>
          <cell r="BM234">
            <v>9.9757377706848107</v>
          </cell>
          <cell r="BN234">
            <v>31.080879803304327</v>
          </cell>
          <cell r="BO234">
            <v>9.73</v>
          </cell>
          <cell r="BP234">
            <v>30.402000000000001</v>
          </cell>
          <cell r="BQ234">
            <v>7.8077335036107005</v>
          </cell>
          <cell r="BR234">
            <v>-2.5230058759999991</v>
          </cell>
          <cell r="BS234">
            <v>10.007376265308627</v>
          </cell>
          <cell r="BT234">
            <v>31.186538552559714</v>
          </cell>
        </row>
        <row r="235">
          <cell r="B235" t="str">
            <v>Mount St</v>
          </cell>
          <cell r="C235" t="str">
            <v>MOUNT ST</v>
          </cell>
          <cell r="D235">
            <v>6.6</v>
          </cell>
          <cell r="E235">
            <v>50</v>
          </cell>
          <cell r="F235">
            <v>20</v>
          </cell>
          <cell r="G235">
            <v>0.84238700070377048</v>
          </cell>
          <cell r="H235">
            <v>0.74271225382356454</v>
          </cell>
          <cell r="I235">
            <v>14.852</v>
          </cell>
          <cell r="J235">
            <v>42.113</v>
          </cell>
          <cell r="K235">
            <v>2.1281598999999929E-2</v>
          </cell>
          <cell r="L235">
            <v>4.383072000000432E-3</v>
          </cell>
          <cell r="M235">
            <v>14.85424507647129</v>
          </cell>
          <cell r="N235">
            <v>42.119350035188525</v>
          </cell>
          <cell r="O235">
            <v>5.1696441000000037E-2</v>
          </cell>
          <cell r="P235">
            <v>8.3469080000000417E-3</v>
          </cell>
          <cell r="Q235">
            <v>14.857252430864879</v>
          </cell>
          <cell r="R235">
            <v>42.127856117929078</v>
          </cell>
          <cell r="S235">
            <v>2.1281598999999929E-2</v>
          </cell>
          <cell r="T235">
            <v>1.2160952000000336E-2</v>
          </cell>
          <cell r="U235">
            <v>14.854925464518521</v>
          </cell>
          <cell r="V235">
            <v>42.12127446319667</v>
          </cell>
          <cell r="W235">
            <v>0.14772886499999993</v>
          </cell>
          <cell r="X235">
            <v>6.378209999999962E-2</v>
          </cell>
          <cell r="Y235">
            <v>14.870502410996865</v>
          </cell>
          <cell r="Z235">
            <v>42.165332721136735</v>
          </cell>
          <cell r="AA235">
            <v>0.22423727100000002</v>
          </cell>
          <cell r="AB235">
            <v>0.11532483599999965</v>
          </cell>
          <cell r="AC235">
            <v>14.881703980891372</v>
          </cell>
          <cell r="AD235">
            <v>42.197015545266098</v>
          </cell>
          <cell r="AE235">
            <v>0.32203384600000007</v>
          </cell>
          <cell r="AF235">
            <v>0.16723788399999906</v>
          </cell>
          <cell r="AG235">
            <v>14.894800176518542</v>
          </cell>
          <cell r="AH235">
            <v>42.234057180208964</v>
          </cell>
          <cell r="AI235">
            <v>0.44636106599999992</v>
          </cell>
          <cell r="AJ235">
            <v>0.21855495599999974</v>
          </cell>
          <cell r="AK235">
            <v>14.910165067316697</v>
          </cell>
          <cell r="AL235">
            <v>42.277515654111234</v>
          </cell>
          <cell r="AM235">
            <v>0.59592617900000011</v>
          </cell>
          <cell r="AN235">
            <v>0.27021361200000049</v>
          </cell>
          <cell r="AO235">
            <v>14.927767582043893</v>
          </cell>
          <cell r="AP235">
            <v>42.327303084229378</v>
          </cell>
          <cell r="AQ235">
            <v>0.76420822699999991</v>
          </cell>
          <cell r="AR235">
            <v>0.3216212679999999</v>
          </cell>
          <cell r="AS235">
            <v>14.946985447156408</v>
          </cell>
          <cell r="AT235">
            <v>42.381659415193326</v>
          </cell>
          <cell r="AU235">
            <v>14.871</v>
          </cell>
          <cell r="AV235">
            <v>42.752000000000002</v>
          </cell>
          <cell r="AW235">
            <v>0.95953306699999996</v>
          </cell>
          <cell r="AX235">
            <v>0.37269770000000024</v>
          </cell>
          <cell r="AY235">
            <v>14.987539968477297</v>
          </cell>
          <cell r="AZ235">
            <v>43.081624807958249</v>
          </cell>
          <cell r="BA235">
            <v>2.2357730060000001</v>
          </cell>
          <cell r="BB235">
            <v>0.61482109599999957</v>
          </cell>
          <cell r="BC235">
            <v>15.120362313960616</v>
          </cell>
          <cell r="BD235">
            <v>43.457303132695685</v>
          </cell>
          <cell r="BE235">
            <v>14.888999999999999</v>
          </cell>
          <cell r="BF235">
            <v>43.414999999999999</v>
          </cell>
          <cell r="BG235">
            <v>3.68518440271</v>
          </cell>
          <cell r="BH235">
            <v>0.66242238400000053</v>
          </cell>
          <cell r="BI235">
            <v>15.269316961914797</v>
          </cell>
          <cell r="BJ235">
            <v>44.490698811080875</v>
          </cell>
          <cell r="BK235">
            <v>4.9760323022352999</v>
          </cell>
          <cell r="BL235">
            <v>0.64025217999999873</v>
          </cell>
          <cell r="BM235">
            <v>15.380297478433949</v>
          </cell>
          <cell r="BN235">
            <v>44.804599114321988</v>
          </cell>
          <cell r="BO235">
            <v>14.893000000000001</v>
          </cell>
          <cell r="BP235">
            <v>43.463000000000001</v>
          </cell>
          <cell r="BQ235">
            <v>5.9725942898148006</v>
          </cell>
          <cell r="BR235">
            <v>0.58092456000000103</v>
          </cell>
          <cell r="BS235">
            <v>15.466284223042404</v>
          </cell>
          <cell r="BT235">
            <v>45.084492646642182</v>
          </cell>
        </row>
        <row r="236">
          <cell r="B236" t="str">
            <v>Musgrave Rd</v>
          </cell>
          <cell r="C236" t="str">
            <v>MUSGRAVE RD</v>
          </cell>
          <cell r="D236">
            <v>6.6</v>
          </cell>
          <cell r="E236">
            <v>50</v>
          </cell>
          <cell r="F236">
            <v>20</v>
          </cell>
          <cell r="G236">
            <v>0.85627874554725414</v>
          </cell>
          <cell r="H236">
            <v>0.72205495722712387</v>
          </cell>
          <cell r="I236">
            <v>14.439</v>
          </cell>
          <cell r="J236">
            <v>42.808</v>
          </cell>
          <cell r="K236">
            <v>1.8212961000000027E-2</v>
          </cell>
          <cell r="L236">
            <v>5.7834840000001719E-3</v>
          </cell>
          <cell r="M236">
            <v>14.441099144542477</v>
          </cell>
          <cell r="N236">
            <v>42.813937277362704</v>
          </cell>
          <cell r="O236">
            <v>4.3892709999999946E-2</v>
          </cell>
          <cell r="P236">
            <v>1.0974560000001077E-2</v>
          </cell>
          <cell r="Q236">
            <v>14.443799641379425</v>
          </cell>
          <cell r="R236">
            <v>42.82157543586662</v>
          </cell>
          <cell r="S236">
            <v>1.8212961000000027E-2</v>
          </cell>
          <cell r="T236">
            <v>1.5937332000000026E-2</v>
          </cell>
          <cell r="U236">
            <v>14.441987375887342</v>
          </cell>
          <cell r="V236">
            <v>42.816449574991573</v>
          </cell>
          <cell r="W236">
            <v>0.12369544599999993</v>
          </cell>
          <cell r="X236">
            <v>6.3599748000001455E-2</v>
          </cell>
          <cell r="Y236">
            <v>14.455384080405125</v>
          </cell>
          <cell r="Z236">
            <v>42.854341177431877</v>
          </cell>
          <cell r="AA236">
            <v>0.18637876199999992</v>
          </cell>
          <cell r="AB236">
            <v>0.11113551600000005</v>
          </cell>
          <cell r="AC236">
            <v>14.465025749771373</v>
          </cell>
          <cell r="AD236">
            <v>42.881611936595206</v>
          </cell>
          <cell r="AE236">
            <v>0.26586388500000002</v>
          </cell>
          <cell r="AF236">
            <v>0.15912090800000023</v>
          </cell>
          <cell r="AG236">
            <v>14.476176527975765</v>
          </cell>
          <cell r="AH236">
            <v>42.913151100130541</v>
          </cell>
          <cell r="AI236">
            <v>0.36611135099999981</v>
          </cell>
          <cell r="AJ236">
            <v>0.20632343599999814</v>
          </cell>
          <cell r="AK236">
            <v>14.489075057328478</v>
          </cell>
          <cell r="AL236">
            <v>42.949633650421084</v>
          </cell>
          <cell r="AM236">
            <v>0.48600426000000008</v>
          </cell>
          <cell r="AN236">
            <v>0.25394115999999833</v>
          </cell>
          <cell r="AO236">
            <v>14.503728437488277</v>
          </cell>
          <cell r="AP236">
            <v>42.99107966833428</v>
          </cell>
          <cell r="AQ236">
            <v>0.62041639700000006</v>
          </cell>
          <cell r="AR236">
            <v>0.30122377999999994</v>
          </cell>
          <cell r="AS236">
            <v>14.51962260671014</v>
          </cell>
          <cell r="AT236">
            <v>43.036035167686705</v>
          </cell>
          <cell r="AU236">
            <v>14.45</v>
          </cell>
          <cell r="AV236">
            <v>43.003</v>
          </cell>
          <cell r="AW236">
            <v>0.77555029100000006</v>
          </cell>
          <cell r="AX236">
            <v>0.34807408000000173</v>
          </cell>
          <cell r="AY236">
            <v>14.548291641373465</v>
          </cell>
          <cell r="AZ236">
            <v>43.281010744596536</v>
          </cell>
          <cell r="BA236">
            <v>1.7835986639999999</v>
          </cell>
          <cell r="BB236">
            <v>0.44708548000000192</v>
          </cell>
          <cell r="BC236">
            <v>14.645134256214458</v>
          </cell>
          <cell r="BD236">
            <v>43.55492302324415</v>
          </cell>
          <cell r="BE236">
            <v>14.382999999999999</v>
          </cell>
          <cell r="BF236">
            <v>43.088000000000001</v>
          </cell>
          <cell r="BG236">
            <v>2.9319913224899996</v>
          </cell>
          <cell r="BH236">
            <v>-0.47876457599999966</v>
          </cell>
          <cell r="BI236">
            <v>14.597601685222603</v>
          </cell>
          <cell r="BJ236">
            <v>43.694985227499863</v>
          </cell>
          <cell r="BK236">
            <v>3.9660773239582001</v>
          </cell>
          <cell r="BL236">
            <v>-2.9160983640000016</v>
          </cell>
          <cell r="BM236">
            <v>14.474849338662924</v>
          </cell>
          <cell r="BN236">
            <v>43.347789160864217</v>
          </cell>
          <cell r="BO236">
            <v>14.446999999999999</v>
          </cell>
          <cell r="BP236">
            <v>43.536000000000001</v>
          </cell>
          <cell r="BQ236">
            <v>4.7771495452086992</v>
          </cell>
          <cell r="BR236">
            <v>-4.1780791560000043</v>
          </cell>
          <cell r="BS236">
            <v>14.499405068253511</v>
          </cell>
          <cell r="BT236">
            <v>43.684223916522406</v>
          </cell>
        </row>
        <row r="237">
          <cell r="B237" t="str">
            <v>Nelson</v>
          </cell>
          <cell r="C237" t="str">
            <v>NELSON</v>
          </cell>
          <cell r="D237">
            <v>6.6</v>
          </cell>
          <cell r="E237">
            <v>54.75</v>
          </cell>
          <cell r="F237">
            <v>21.9</v>
          </cell>
          <cell r="G237">
            <v>0.74559377643925173</v>
          </cell>
          <cell r="H237">
            <v>0.64673819799102905</v>
          </cell>
          <cell r="I237">
            <v>14.161</v>
          </cell>
          <cell r="J237">
            <v>40.814</v>
          </cell>
          <cell r="K237">
            <v>2.2304054999999989E-2</v>
          </cell>
          <cell r="L237">
            <v>7.0353920000001402E-3</v>
          </cell>
          <cell r="M237">
            <v>14.163566536003534</v>
          </cell>
          <cell r="N237">
            <v>40.821259260049032</v>
          </cell>
          <cell r="O237">
            <v>5.3552857000000009E-2</v>
          </cell>
          <cell r="P237">
            <v>1.3275052000000453E-2</v>
          </cell>
          <cell r="Q237">
            <v>14.166845925947049</v>
          </cell>
          <cell r="R237">
            <v>40.830534775517897</v>
          </cell>
          <cell r="S237">
            <v>2.2304054999999989E-2</v>
          </cell>
          <cell r="T237">
            <v>1.9182772000001069E-2</v>
          </cell>
          <cell r="U237">
            <v>14.164629156172163</v>
          </cell>
          <cell r="V237">
            <v>40.824264803757288</v>
          </cell>
          <cell r="W237">
            <v>0.15049565699999989</v>
          </cell>
          <cell r="X237">
            <v>0.11808023999999939</v>
          </cell>
          <cell r="Y237">
            <v>14.18449429794406</v>
          </cell>
          <cell r="Z237">
            <v>40.880451909581851</v>
          </cell>
          <cell r="AA237">
            <v>0.22632845400000001</v>
          </cell>
          <cell r="AB237">
            <v>0.21678756400000054</v>
          </cell>
          <cell r="AC237">
            <v>14.199762598829475</v>
          </cell>
          <cell r="AD237">
            <v>40.923637185954945</v>
          </cell>
          <cell r="AE237">
            <v>0.32199863599999989</v>
          </cell>
          <cell r="AF237">
            <v>0.31597164800000055</v>
          </cell>
          <cell r="AG237">
            <v>14.216807926545815</v>
          </cell>
          <cell r="AH237">
            <v>40.971848653218025</v>
          </cell>
          <cell r="AI237">
            <v>0.44183209799999978</v>
          </cell>
          <cell r="AJ237">
            <v>0.41423030800000049</v>
          </cell>
          <cell r="AK237">
            <v>14.235886039476851</v>
          </cell>
          <cell r="AL237">
            <v>41.025809705321137</v>
          </cell>
          <cell r="AM237">
            <v>0.58439292800000009</v>
          </cell>
          <cell r="AN237">
            <v>0.51292920400000064</v>
          </cell>
          <cell r="AO237">
            <v>14.256990792166354</v>
          </cell>
          <cell r="AP237">
            <v>41.08550296028919</v>
          </cell>
          <cell r="AQ237">
            <v>0.74372897800000015</v>
          </cell>
          <cell r="AR237">
            <v>0.61122056800000113</v>
          </cell>
          <cell r="AS237">
            <v>14.279527346230525</v>
          </cell>
          <cell r="AT237">
            <v>41.149245961102601</v>
          </cell>
          <cell r="AU237">
            <v>14.17</v>
          </cell>
          <cell r="AV237">
            <v>41.212000000000003</v>
          </cell>
          <cell r="AW237">
            <v>0.92599229999999999</v>
          </cell>
          <cell r="AX237">
            <v>0.70900429599999892</v>
          </cell>
          <cell r="AY237">
            <v>14.313025109821927</v>
          </cell>
          <cell r="AZ237">
            <v>41.616536100140145</v>
          </cell>
          <cell r="BA237">
            <v>2.1068739829999998</v>
          </cell>
          <cell r="BB237">
            <v>1.1787666440000004</v>
          </cell>
          <cell r="BC237">
            <v>14.457419015221033</v>
          </cell>
          <cell r="BD237">
            <v>42.024943738819012</v>
          </cell>
          <cell r="BE237">
            <v>14.097</v>
          </cell>
          <cell r="BF237">
            <v>41.743000000000002</v>
          </cell>
          <cell r="BG237">
            <v>3.4746922585200002</v>
          </cell>
          <cell r="BH237">
            <v>1.2703570720000039</v>
          </cell>
          <cell r="BI237">
            <v>14.5120841679233</v>
          </cell>
          <cell r="BJ237">
            <v>42.917035319606967</v>
          </cell>
          <cell r="BK237">
            <v>4.7437169361729996</v>
          </cell>
          <cell r="BL237">
            <v>1.1104757919999981</v>
          </cell>
          <cell r="BM237">
            <v>14.609109052651307</v>
          </cell>
          <cell r="BN237">
            <v>43.191463135347036</v>
          </cell>
          <cell r="BO237">
            <v>14.106</v>
          </cell>
          <cell r="BP237">
            <v>42.113999999999997</v>
          </cell>
          <cell r="BQ237">
            <v>5.7747769225860006</v>
          </cell>
          <cell r="BR237">
            <v>0.68263236800000282</v>
          </cell>
          <cell r="BS237">
            <v>14.670876816998094</v>
          </cell>
          <cell r="BT237">
            <v>43.711712911337699</v>
          </cell>
        </row>
        <row r="238">
          <cell r="B238" t="str">
            <v>New Moston</v>
          </cell>
          <cell r="C238" t="str">
            <v>NEW MOSTON</v>
          </cell>
          <cell r="D238">
            <v>6.6</v>
          </cell>
          <cell r="E238">
            <v>62.5</v>
          </cell>
          <cell r="F238">
            <v>25</v>
          </cell>
          <cell r="G238">
            <v>0.57736426718154299</v>
          </cell>
          <cell r="H238">
            <v>0.49556862450499944</v>
          </cell>
          <cell r="I238">
            <v>12.387</v>
          </cell>
          <cell r="J238">
            <v>36.079000000000001</v>
          </cell>
          <cell r="K238">
            <v>2.2517785999999984E-2</v>
          </cell>
          <cell r="L238">
            <v>2.8100680000000544E-3</v>
          </cell>
          <cell r="M238">
            <v>12.389215612624985</v>
          </cell>
          <cell r="N238">
            <v>36.085266698846439</v>
          </cell>
          <cell r="O238">
            <v>5.4890227999999874E-2</v>
          </cell>
          <cell r="P238">
            <v>5.4035080000001123E-3</v>
          </cell>
          <cell r="Q238">
            <v>12.392274334046977</v>
          </cell>
          <cell r="R238">
            <v>36.093918069483443</v>
          </cell>
          <cell r="S238">
            <v>2.2517785999999984E-2</v>
          </cell>
          <cell r="T238">
            <v>7.9372320000001828E-3</v>
          </cell>
          <cell r="U238">
            <v>12.389664123157647</v>
          </cell>
          <cell r="V238">
            <v>36.086535278202753</v>
          </cell>
          <cell r="W238">
            <v>0.15776284009999997</v>
          </cell>
          <cell r="X238">
            <v>5.2144740000000578E-2</v>
          </cell>
          <cell r="Y238">
            <v>12.405362151193286</v>
          </cell>
          <cell r="Z238">
            <v>36.130936006503781</v>
          </cell>
          <cell r="AA238">
            <v>0.24019548499999999</v>
          </cell>
          <cell r="AB238">
            <v>9.6324656000000619E-2</v>
          </cell>
          <cell r="AC238">
            <v>12.416437877877891</v>
          </cell>
          <cell r="AD238">
            <v>36.162262892284794</v>
          </cell>
          <cell r="AE238">
            <v>0.34592165899999994</v>
          </cell>
          <cell r="AF238">
            <v>0.14078728799999984</v>
          </cell>
          <cell r="AG238">
            <v>12.429575991146583</v>
          </cell>
          <cell r="AH238">
            <v>36.199423088221948</v>
          </cell>
          <cell r="AI238">
            <v>0.48078804099999994</v>
          </cell>
          <cell r="AJ238">
            <v>0.18484584000000082</v>
          </cell>
          <cell r="AK238">
            <v>12.445227863693498</v>
          </cell>
          <cell r="AL238">
            <v>36.243693269086712</v>
          </cell>
          <cell r="AM238">
            <v>0.64343412200000005</v>
          </cell>
          <cell r="AN238">
            <v>0.22916534400000055</v>
          </cell>
          <cell r="AO238">
            <v>12.463332657059064</v>
          </cell>
          <cell r="AP238">
            <v>36.294901357729806</v>
          </cell>
          <cell r="AQ238">
            <v>0.82670954299999988</v>
          </cell>
          <cell r="AR238">
            <v>0.2733232400000003</v>
          </cell>
          <cell r="AS238">
            <v>12.483227912633707</v>
          </cell>
          <cell r="AT238">
            <v>36.351173638250884</v>
          </cell>
          <cell r="AU238">
            <v>12.339</v>
          </cell>
          <cell r="AV238">
            <v>36.552999999999997</v>
          </cell>
          <cell r="AW238">
            <v>1.0398961989999997</v>
          </cell>
          <cell r="AX238">
            <v>0.31725534799999933</v>
          </cell>
          <cell r="AY238">
            <v>12.457719971362359</v>
          </cell>
          <cell r="AZ238">
            <v>36.888790787250386</v>
          </cell>
          <cell r="BA238">
            <v>2.4347237243999995</v>
          </cell>
          <cell r="BB238">
            <v>0.5276343159999981</v>
          </cell>
          <cell r="BC238">
            <v>12.598139123039545</v>
          </cell>
          <cell r="BD238">
            <v>37.285956124687985</v>
          </cell>
          <cell r="BE238">
            <v>12.363</v>
          </cell>
          <cell r="BF238">
            <v>37.228000000000002</v>
          </cell>
          <cell r="BG238">
            <v>4.0144841745549993</v>
          </cell>
          <cell r="BH238">
            <v>0.56927268400000264</v>
          </cell>
          <cell r="BI238">
            <v>12.763974735785837</v>
          </cell>
          <cell r="BJ238">
            <v>38.362127819034598</v>
          </cell>
          <cell r="BK238">
            <v>5.4095609574594503</v>
          </cell>
          <cell r="BL238">
            <v>0.56927268400000619</v>
          </cell>
          <cell r="BM238">
            <v>12.886012304899486</v>
          </cell>
          <cell r="BN238">
            <v>38.707302189753733</v>
          </cell>
          <cell r="BO238">
            <v>12.419</v>
          </cell>
          <cell r="BP238">
            <v>37.68</v>
          </cell>
          <cell r="BQ238">
            <v>6.4731551724420591</v>
          </cell>
          <cell r="BR238">
            <v>0.56927268400000619</v>
          </cell>
          <cell r="BS238">
            <v>13.03505266949475</v>
          </cell>
          <cell r="BT238">
            <v>39.42246008067125</v>
          </cell>
        </row>
        <row r="239">
          <cell r="B239" t="str">
            <v>Newbiggin on Lune</v>
          </cell>
          <cell r="C239" t="str">
            <v>NEWBIGGIN ON LUNE</v>
          </cell>
          <cell r="D239">
            <v>11</v>
          </cell>
          <cell r="E239">
            <v>50</v>
          </cell>
          <cell r="F239">
            <v>20</v>
          </cell>
          <cell r="G239">
            <v>7.5914408115077242E-2</v>
          </cell>
          <cell r="H239">
            <v>7.1362735094844046E-2</v>
          </cell>
          <cell r="I239">
            <v>1.427</v>
          </cell>
          <cell r="J239">
            <v>3.7949999999999999</v>
          </cell>
          <cell r="K239">
            <v>4.849521999999995E-3</v>
          </cell>
          <cell r="L239">
            <v>3.2008879999878559E-6</v>
          </cell>
          <cell r="M239">
            <v>1.4272547018968809</v>
          </cell>
          <cell r="N239">
            <v>3.7957204057538623</v>
          </cell>
          <cell r="O239">
            <v>1.1394585000000013E-2</v>
          </cell>
          <cell r="P239">
            <v>6.8283280000303037E-6</v>
          </cell>
          <cell r="Q239">
            <v>1.4275984190049149</v>
          </cell>
          <cell r="R239">
            <v>3.7966925845454647</v>
          </cell>
          <cell r="S239">
            <v>4.849521999999995E-3</v>
          </cell>
          <cell r="T239">
            <v>1.0920968000038833E-5</v>
          </cell>
          <cell r="U239">
            <v>1.427255107095996</v>
          </cell>
          <cell r="V239">
            <v>3.79572155183003</v>
          </cell>
          <cell r="W239">
            <v>3.1079675000000001E-2</v>
          </cell>
          <cell r="X239">
            <v>9.812798847999904E-3</v>
          </cell>
          <cell r="Y239">
            <v>1.4291462982530885</v>
          </cell>
          <cell r="Z239">
            <v>3.8010706481968306</v>
          </cell>
          <cell r="AA239">
            <v>4.5929594000000018E-2</v>
          </cell>
          <cell r="AB239">
            <v>1.9615068367999866E-2</v>
          </cell>
          <cell r="AC239">
            <v>1.4304402025874643</v>
          </cell>
          <cell r="AD239">
            <v>3.804730362313006</v>
          </cell>
          <cell r="AE239">
            <v>6.4119963000000002E-2</v>
          </cell>
          <cell r="AF239">
            <v>2.9418289407999954E-2</v>
          </cell>
          <cell r="AG239">
            <v>1.4319094850188443</v>
          </cell>
          <cell r="AH239">
            <v>3.808886120595834</v>
          </cell>
          <cell r="AI239">
            <v>8.6105483999999954E-2</v>
          </cell>
          <cell r="AJ239">
            <v>3.9221071208000113E-2</v>
          </cell>
          <cell r="AK239">
            <v>1.4335779382169043</v>
          </cell>
          <cell r="AL239">
            <v>3.8136052188775968</v>
          </cell>
          <cell r="AM239">
            <v>0.11154164200000005</v>
          </cell>
          <cell r="AN239">
            <v>4.9024715688000153E-2</v>
          </cell>
          <cell r="AO239">
            <v>1.435427548166724</v>
          </cell>
          <cell r="AP239">
            <v>3.8188367058298671</v>
          </cell>
          <cell r="AQ239">
            <v>0.13948722600000002</v>
          </cell>
          <cell r="AR239">
            <v>5.8828271168000379E-2</v>
          </cell>
          <cell r="AS239">
            <v>1.43740886415222</v>
          </cell>
          <cell r="AT239">
            <v>3.8244407137059371</v>
          </cell>
          <cell r="AU239">
            <v>1.429</v>
          </cell>
          <cell r="AV239">
            <v>3.8839999999999999</v>
          </cell>
          <cell r="AW239">
            <v>0.16962415400000003</v>
          </cell>
          <cell r="AX239">
            <v>6.8631525968000151E-2</v>
          </cell>
          <cell r="AY239">
            <v>1.4415051800877712</v>
          </cell>
          <cell r="AZ239">
            <v>3.9193699905600878</v>
          </cell>
          <cell r="BA239">
            <v>0.35543928499999994</v>
          </cell>
          <cell r="BB239">
            <v>0.11762370596800009</v>
          </cell>
          <cell r="BC239">
            <v>1.4538293677435477</v>
          </cell>
          <cell r="BD239">
            <v>3.9542280572161483</v>
          </cell>
          <cell r="BE239">
            <v>1.4339999999999999</v>
          </cell>
          <cell r="BF239">
            <v>3.9039999999999999</v>
          </cell>
          <cell r="BG239">
            <v>0.57925080397999995</v>
          </cell>
          <cell r="BH239">
            <v>0.12742096596800012</v>
          </cell>
          <cell r="BI239">
            <v>1.4710906487825623</v>
          </cell>
          <cell r="BJ239">
            <v>4.0089081970910341</v>
          </cell>
          <cell r="BK239">
            <v>0.79490759423799995</v>
          </cell>
          <cell r="BL239">
            <v>0.12742096596800012</v>
          </cell>
          <cell r="BM239">
            <v>1.4824096947742011</v>
          </cell>
          <cell r="BN239">
            <v>4.0409232938000343</v>
          </cell>
          <cell r="BO239">
            <v>1.4370000000000001</v>
          </cell>
          <cell r="BP239">
            <v>3.9929999999999999</v>
          </cell>
          <cell r="BQ239">
            <v>0.97387693365400008</v>
          </cell>
          <cell r="BR239">
            <v>0.12742096596800057</v>
          </cell>
          <cell r="BS239">
            <v>1.4948031489822484</v>
          </cell>
          <cell r="BT239">
            <v>4.1564919944771361</v>
          </cell>
        </row>
        <row r="240">
          <cell r="B240" t="str">
            <v>Newby</v>
          </cell>
          <cell r="C240" t="str">
            <v>NEWBY</v>
          </cell>
          <cell r="D240">
            <v>11</v>
          </cell>
          <cell r="E240">
            <v>33.405000000000001</v>
          </cell>
          <cell r="F240">
            <v>13.1</v>
          </cell>
          <cell r="G240">
            <v>0.32662159934311247</v>
          </cell>
          <cell r="H240">
            <v>0.30811767691244518</v>
          </cell>
          <cell r="I240">
            <v>4.0350000000000001</v>
          </cell>
          <cell r="J240">
            <v>10.907</v>
          </cell>
          <cell r="K240">
            <v>2.5318641999999891E-2</v>
          </cell>
          <cell r="L240">
            <v>2.4165279999932565E-4</v>
          </cell>
          <cell r="M240">
            <v>4.0363415675530314</v>
          </cell>
          <cell r="N240">
            <v>10.910794526056673</v>
          </cell>
          <cell r="O240">
            <v>6.0080829000000002E-2</v>
          </cell>
          <cell r="P240">
            <v>5.075591999994522E-4</v>
          </cell>
          <cell r="Q240">
            <v>4.0381800656579125</v>
          </cell>
          <cell r="R240">
            <v>10.915994583965313</v>
          </cell>
          <cell r="S240">
            <v>2.5318641999999891E-2</v>
          </cell>
          <cell r="T240">
            <v>8.0218719999924915E-4</v>
          </cell>
          <cell r="U240">
            <v>4.0363709879790983</v>
          </cell>
          <cell r="V240">
            <v>10.910877739587781</v>
          </cell>
          <cell r="W240">
            <v>0.16793109299999986</v>
          </cell>
          <cell r="X240">
            <v>4.1227535199999554E-2</v>
          </cell>
          <cell r="Y240">
            <v>4.0459779809358727</v>
          </cell>
          <cell r="Z240">
            <v>10.938050419053969</v>
          </cell>
          <cell r="AA240">
            <v>0.25139490799999986</v>
          </cell>
          <cell r="AB240">
            <v>8.1676915199998756E-2</v>
          </cell>
          <cell r="AC240">
            <v>4.0524817369803641</v>
          </cell>
          <cell r="AD240">
            <v>10.956445819062939</v>
          </cell>
          <cell r="AE240">
            <v>0.35484729299999984</v>
          </cell>
          <cell r="AF240">
            <v>0.12219223119999922</v>
          </cell>
          <cell r="AG240">
            <v>4.0600380816100872</v>
          </cell>
          <cell r="AH240">
            <v>10.97781838917758</v>
          </cell>
          <cell r="AI240">
            <v>0.48145142499999982</v>
          </cell>
          <cell r="AJ240">
            <v>0.16267212319999969</v>
          </cell>
          <cell r="AK240">
            <v>4.0688077185404223</v>
          </cell>
          <cell r="AL240">
            <v>11.002622668145516</v>
          </cell>
          <cell r="AM240">
            <v>0.62959155599999994</v>
          </cell>
          <cell r="AN240">
            <v>0.20321143919999907</v>
          </cell>
          <cell r="AO240">
            <v>4.0787108212236953</v>
          </cell>
          <cell r="AP240">
            <v>11.030632872394031</v>
          </cell>
          <cell r="AQ240">
            <v>0.79348356699999989</v>
          </cell>
          <cell r="AR240">
            <v>0.24374252719999889</v>
          </cell>
          <cell r="AS240">
            <v>4.0894402513360797</v>
          </cell>
          <cell r="AT240">
            <v>11.060980283556967</v>
          </cell>
          <cell r="AU240">
            <v>4.0369999999999999</v>
          </cell>
          <cell r="AV240">
            <v>11.013999999999999</v>
          </cell>
          <cell r="AW240">
            <v>0.97001944899999992</v>
          </cell>
          <cell r="AX240">
            <v>0.28424986719999934</v>
          </cell>
          <cell r="AY240">
            <v>4.1028320661222146</v>
          </cell>
          <cell r="AZ240">
            <v>11.200201201498155</v>
          </cell>
          <cell r="BA240">
            <v>2.0766262310000005</v>
          </cell>
          <cell r="BB240">
            <v>0.48513001919999921</v>
          </cell>
          <cell r="BC240">
            <v>4.1714573327864706</v>
          </cell>
          <cell r="BD240">
            <v>11.394302767174278</v>
          </cell>
          <cell r="BE240">
            <v>4.0609999999999999</v>
          </cell>
          <cell r="BF240">
            <v>11.295</v>
          </cell>
          <cell r="BG240">
            <v>3.4001474319000002</v>
          </cell>
          <cell r="BH240">
            <v>0.52522622319999845</v>
          </cell>
          <cell r="BI240">
            <v>4.267028685131077</v>
          </cell>
          <cell r="BJ240">
            <v>11.87773712150053</v>
          </cell>
          <cell r="BK240">
            <v>4.6475039162779987</v>
          </cell>
          <cell r="BL240">
            <v>0.52522622319999845</v>
          </cell>
          <cell r="BM240">
            <v>4.3324979216793551</v>
          </cell>
          <cell r="BN240">
            <v>12.062912085990106</v>
          </cell>
          <cell r="BO240">
            <v>4.0640000000000001</v>
          </cell>
          <cell r="BP240">
            <v>11.416</v>
          </cell>
          <cell r="BQ240">
            <v>5.6518988394119996</v>
          </cell>
          <cell r="BR240">
            <v>0.52522622319999845</v>
          </cell>
          <cell r="BS240">
            <v>4.3882149834288198</v>
          </cell>
          <cell r="BT240">
            <v>12.333018453379212</v>
          </cell>
        </row>
        <row r="241">
          <cell r="B241" t="str">
            <v>Newton</v>
          </cell>
          <cell r="C241" t="str">
            <v>NEWTON</v>
          </cell>
          <cell r="D241">
            <v>11</v>
          </cell>
          <cell r="E241">
            <v>33.405000000000001</v>
          </cell>
          <cell r="F241">
            <v>13.1</v>
          </cell>
          <cell r="G241">
            <v>0.67931276680462394</v>
          </cell>
          <cell r="H241">
            <v>0.61736718845359839</v>
          </cell>
          <cell r="I241">
            <v>8.0869999999999997</v>
          </cell>
          <cell r="J241">
            <v>22.690999999999999</v>
          </cell>
          <cell r="K241">
            <v>8.950208000000015E-3</v>
          </cell>
          <cell r="L241">
            <v>7.6981199999992533E-4</v>
          </cell>
          <cell r="M241">
            <v>8.0875101687421385</v>
          </cell>
          <cell r="N241">
            <v>22.692442975108463</v>
          </cell>
          <cell r="O241">
            <v>2.1866558000000036E-2</v>
          </cell>
          <cell r="P241">
            <v>1.4885600000000831E-3</v>
          </cell>
          <cell r="Q241">
            <v>8.08822582578766</v>
          </cell>
          <cell r="R241">
            <v>22.694467158908029</v>
          </cell>
          <cell r="S241">
            <v>8.950208000000015E-3</v>
          </cell>
          <cell r="T241">
            <v>2.1967880000002271E-3</v>
          </cell>
          <cell r="U241">
            <v>8.0875850655582955</v>
          </cell>
          <cell r="V241">
            <v>22.692654815294837</v>
          </cell>
          <cell r="W241">
            <v>6.3136848400000001E-2</v>
          </cell>
          <cell r="X241">
            <v>1.4350512000000037E-2</v>
          </cell>
          <cell r="Y241">
            <v>8.0910670316714306</v>
          </cell>
          <cell r="Z241">
            <v>22.702503302696673</v>
          </cell>
          <cell r="AA241">
            <v>9.6347726999999994E-2</v>
          </cell>
          <cell r="AB241">
            <v>2.6500396000000093E-2</v>
          </cell>
          <cell r="AC241">
            <v>8.093447854262136</v>
          </cell>
          <cell r="AD241">
            <v>22.709237285891433</v>
          </cell>
          <cell r="AE241">
            <v>0.139022539</v>
          </cell>
          <cell r="AF241">
            <v>3.8735160000000102E-2</v>
          </cell>
          <cell r="AG241">
            <v>8.0963298595789244</v>
          </cell>
          <cell r="AH241">
            <v>22.717388827903104</v>
          </cell>
          <cell r="AI241">
            <v>0.193546997</v>
          </cell>
          <cell r="AJ241">
            <v>5.085572000000016E-2</v>
          </cell>
          <cell r="AK241">
            <v>8.0998278158591468</v>
          </cell>
          <cell r="AL241">
            <v>22.727282542327263</v>
          </cell>
          <cell r="AM241">
            <v>0.25938205300000006</v>
          </cell>
          <cell r="AN241">
            <v>6.3054643999999938E-2</v>
          </cell>
          <cell r="AO241">
            <v>8.1039235376190515</v>
          </cell>
          <cell r="AP241">
            <v>22.738866992848386</v>
          </cell>
          <cell r="AQ241">
            <v>0.33362284200000003</v>
          </cell>
          <cell r="AR241">
            <v>7.5209127999999792E-2</v>
          </cell>
          <cell r="AS241">
            <v>8.1084581134484388</v>
          </cell>
          <cell r="AT241">
            <v>22.751692710123443</v>
          </cell>
          <cell r="AU241">
            <v>8.093</v>
          </cell>
          <cell r="AV241">
            <v>22.937999999999999</v>
          </cell>
          <cell r="AW241">
            <v>0.41995314900000003</v>
          </cell>
          <cell r="AX241">
            <v>8.7299507999999415E-2</v>
          </cell>
          <cell r="AY241">
            <v>8.1196238598241912</v>
          </cell>
          <cell r="AZ241">
            <v>23.013303647292183</v>
          </cell>
          <cell r="BA241">
            <v>0.98519988869999997</v>
          </cell>
          <cell r="BB241">
            <v>0.1450828919999998</v>
          </cell>
          <cell r="BC241">
            <v>8.1523244606997771</v>
          </cell>
          <cell r="BD241">
            <v>23.105794913804186</v>
          </cell>
          <cell r="BE241">
            <v>8.0950000000000006</v>
          </cell>
          <cell r="BF241">
            <v>22.995000000000001</v>
          </cell>
          <cell r="BG241">
            <v>1.6255365286400001</v>
          </cell>
          <cell r="BH241">
            <v>0.15651303199999966</v>
          </cell>
          <cell r="BI241">
            <v>8.1885333448677056</v>
          </cell>
          <cell r="BJ241">
            <v>23.25955224969206</v>
          </cell>
          <cell r="BK241">
            <v>2.18969640433924</v>
          </cell>
          <cell r="BL241">
            <v>0.15651303199999966</v>
          </cell>
          <cell r="BM241">
            <v>8.2181440590586998</v>
          </cell>
          <cell r="BN241">
            <v>23.343303996892974</v>
          </cell>
          <cell r="BO241">
            <v>8.0950000000000006</v>
          </cell>
          <cell r="BP241">
            <v>23.013999999999999</v>
          </cell>
          <cell r="BQ241">
            <v>2.6178917997543003</v>
          </cell>
          <cell r="BR241">
            <v>0.15651303199999966</v>
          </cell>
          <cell r="BS241">
            <v>8.2406184887685772</v>
          </cell>
          <cell r="BT241">
            <v>23.425871283497589</v>
          </cell>
        </row>
        <row r="242">
          <cell r="B242" t="str">
            <v>Newton Heath</v>
          </cell>
          <cell r="C242" t="str">
            <v>NEWTON HEATH</v>
          </cell>
          <cell r="D242">
            <v>6.6</v>
          </cell>
          <cell r="E242">
            <v>51</v>
          </cell>
          <cell r="F242">
            <v>20.399999999999999</v>
          </cell>
          <cell r="G242">
            <v>0.4242792598477243</v>
          </cell>
          <cell r="H242">
            <v>0.36752450307162066</v>
          </cell>
          <cell r="I242">
            <v>7.4960000000000004</v>
          </cell>
          <cell r="J242">
            <v>21.634</v>
          </cell>
          <cell r="K242">
            <v>1.5250196999999965E-2</v>
          </cell>
          <cell r="L242">
            <v>1.895536000000142E-3</v>
          </cell>
          <cell r="M242">
            <v>7.4974998626610612</v>
          </cell>
          <cell r="N242">
            <v>21.63824225223394</v>
          </cell>
          <cell r="O242">
            <v>3.6989380999999932E-2</v>
          </cell>
          <cell r="P242">
            <v>3.6750840000001617E-3</v>
          </cell>
          <cell r="Q242">
            <v>7.4995572181536678</v>
          </cell>
          <cell r="R242">
            <v>21.644061332314472</v>
          </cell>
          <cell r="S242">
            <v>1.5250196999999965E-2</v>
          </cell>
          <cell r="T242">
            <v>5.4373400000002903E-3</v>
          </cell>
          <cell r="U242">
            <v>7.4978096901599729</v>
          </cell>
          <cell r="V242">
            <v>21.639118576735854</v>
          </cell>
          <cell r="W242">
            <v>0.10540825389999997</v>
          </cell>
          <cell r="X242">
            <v>3.854129200000056E-2</v>
          </cell>
          <cell r="Y242">
            <v>7.5085923195568318</v>
          </cell>
          <cell r="Z242">
            <v>21.669616458198014</v>
          </cell>
          <cell r="AA242">
            <v>0.15976824799999989</v>
          </cell>
          <cell r="AB242">
            <v>7.1643455999999439E-2</v>
          </cell>
          <cell r="AC242">
            <v>7.5162432741815204</v>
          </cell>
          <cell r="AD242">
            <v>21.691256625788686</v>
          </cell>
          <cell r="AE242">
            <v>0.22915476300000004</v>
          </cell>
          <cell r="AF242">
            <v>0.10496747200000023</v>
          </cell>
          <cell r="AG242">
            <v>7.5252281155029532</v>
          </cell>
          <cell r="AH242">
            <v>21.716669594693766</v>
          </cell>
          <cell r="AI242">
            <v>0.31724521900000002</v>
          </cell>
          <cell r="AJ242">
            <v>0.13801144799999987</v>
          </cell>
          <cell r="AK242">
            <v>7.5358246301883067</v>
          </cell>
          <cell r="AL242">
            <v>21.746641064257592</v>
          </cell>
          <cell r="AM242">
            <v>0.42311173099999999</v>
          </cell>
          <cell r="AN242">
            <v>0.17125989999999991</v>
          </cell>
          <cell r="AO242">
            <v>7.5479940335085649</v>
          </cell>
          <cell r="AP242">
            <v>21.781061334700588</v>
          </cell>
          <cell r="AQ242">
            <v>0.54215338499999988</v>
          </cell>
          <cell r="AR242">
            <v>0.20440003599999956</v>
          </cell>
          <cell r="AS242">
            <v>7.5613064876634528</v>
          </cell>
          <cell r="AT242">
            <v>21.818714641129212</v>
          </cell>
          <cell r="AU242">
            <v>7.5019999999999998</v>
          </cell>
          <cell r="AV242">
            <v>21.754999999999999</v>
          </cell>
          <cell r="AW242">
            <v>0.68020808899999985</v>
          </cell>
          <cell r="AX242">
            <v>0.23738107200000114</v>
          </cell>
          <cell r="AY242">
            <v>7.5822682347134593</v>
          </cell>
          <cell r="AZ242">
            <v>21.98203285231904</v>
          </cell>
          <cell r="BA242">
            <v>1.5811801177999998</v>
          </cell>
          <cell r="BB242">
            <v>0.39548356000000018</v>
          </cell>
          <cell r="BC242">
            <v>7.6749132282538159</v>
          </cell>
          <cell r="BD242">
            <v>22.244072465020523</v>
          </cell>
          <cell r="BE242">
            <v>7.4889999999999999</v>
          </cell>
          <cell r="BF242">
            <v>22.245000000000001</v>
          </cell>
          <cell r="BG242">
            <v>2.6043741080000005</v>
          </cell>
          <cell r="BH242">
            <v>0.42678037200000096</v>
          </cell>
          <cell r="BI242">
            <v>7.7541572507550516</v>
          </cell>
          <cell r="BJ242">
            <v>22.994977960358717</v>
          </cell>
          <cell r="BK242">
            <v>3.5163256373086003</v>
          </cell>
          <cell r="BL242">
            <v>0.42678037199999919</v>
          </cell>
          <cell r="BM242">
            <v>7.8339323205935685</v>
          </cell>
          <cell r="BN242">
            <v>23.220615931768499</v>
          </cell>
          <cell r="BO242">
            <v>7.5140000000000002</v>
          </cell>
          <cell r="BP242">
            <v>22.29</v>
          </cell>
          <cell r="BQ242">
            <v>4.2212471953217001</v>
          </cell>
          <cell r="BR242">
            <v>0.42678037199999919</v>
          </cell>
          <cell r="BS242">
            <v>7.9205969647263617</v>
          </cell>
          <cell r="BT242">
            <v>23.44002988387151</v>
          </cell>
        </row>
        <row r="243">
          <cell r="B243" t="str">
            <v>Newton Le Willows</v>
          </cell>
          <cell r="C243" t="str">
            <v>NEWTON LE WILLOWS</v>
          </cell>
          <cell r="D243">
            <v>11</v>
          </cell>
          <cell r="E243">
            <v>62.5</v>
          </cell>
          <cell r="F243">
            <v>25</v>
          </cell>
          <cell r="G243">
            <v>0.38777760759644697</v>
          </cell>
          <cell r="H243">
            <v>0.32053798947043127</v>
          </cell>
          <cell r="I243">
            <v>8.0120000000000005</v>
          </cell>
          <cell r="J243">
            <v>24.231999999999999</v>
          </cell>
          <cell r="K243">
            <v>2.4381090999999966E-2</v>
          </cell>
          <cell r="L243">
            <v>3.2401039999996328E-3</v>
          </cell>
          <cell r="M243">
            <v>8.0134497367607818</v>
          </cell>
          <cell r="N243">
            <v>24.236100474777935</v>
          </cell>
          <cell r="O243">
            <v>3.0587981070000003</v>
          </cell>
          <cell r="P243">
            <v>6.2182359999987113E-3</v>
          </cell>
          <cell r="Q243">
            <v>8.1728716373365149</v>
          </cell>
          <cell r="R243">
            <v>24.687013702644926</v>
          </cell>
          <cell r="S243">
            <v>2.4381090999999966E-2</v>
          </cell>
          <cell r="T243">
            <v>9.1183439999991123E-3</v>
          </cell>
          <cell r="U243">
            <v>8.0137582643468139</v>
          </cell>
          <cell r="V243">
            <v>24.236973122571001</v>
          </cell>
          <cell r="W243">
            <v>3.1671715159999998</v>
          </cell>
          <cell r="X243">
            <v>6.5028595999999439E-2</v>
          </cell>
          <cell r="Y243">
            <v>8.1816465095216309</v>
          </cell>
          <cell r="Z243">
            <v>24.711832789149494</v>
          </cell>
          <cell r="AA243">
            <v>3.2528722869999998</v>
          </cell>
          <cell r="AB243">
            <v>0.12090060799999769</v>
          </cell>
          <cell r="AC243">
            <v>8.1890771535557203</v>
          </cell>
          <cell r="AD243">
            <v>24.732849824289843</v>
          </cell>
          <cell r="AE243">
            <v>3.3613915900000002</v>
          </cell>
          <cell r="AF243">
            <v>0.17708912800000043</v>
          </cell>
          <cell r="AG243">
            <v>8.1977220722781468</v>
          </cell>
          <cell r="AH243">
            <v>24.757301346895577</v>
          </cell>
          <cell r="AI243">
            <v>3.4977120510000006</v>
          </cell>
          <cell r="AJ243">
            <v>0.23281247999999799</v>
          </cell>
          <cell r="AK243">
            <v>8.2078017583810325</v>
          </cell>
          <cell r="AL243">
            <v>24.78581100447791</v>
          </cell>
          <cell r="AM243">
            <v>3.6603076850000003</v>
          </cell>
          <cell r="AN243">
            <v>0.2888280880000007</v>
          </cell>
          <cell r="AO243">
            <v>8.2192758728734496</v>
          </cell>
          <cell r="AP243">
            <v>24.818264701140702</v>
          </cell>
          <cell r="AQ243">
            <v>3.8423265090000003</v>
          </cell>
          <cell r="AR243">
            <v>0.34465555999999786</v>
          </cell>
          <cell r="AS243">
            <v>8.2317595658753895</v>
          </cell>
          <cell r="AT243">
            <v>24.853573917044397</v>
          </cell>
          <cell r="AU243">
            <v>8.0220000000000002</v>
          </cell>
          <cell r="AV243">
            <v>24.620999999999999</v>
          </cell>
          <cell r="AW243">
            <v>4.0487027210000006</v>
          </cell>
          <cell r="AX243">
            <v>0.40022323600000043</v>
          </cell>
          <cell r="AY243">
            <v>8.2555080544435153</v>
          </cell>
          <cell r="AZ243">
            <v>25.281460515034745</v>
          </cell>
          <cell r="BA243">
            <v>5.3809160059999996</v>
          </cell>
          <cell r="BB243">
            <v>0.66757647199999859</v>
          </cell>
          <cell r="BC243">
            <v>8.3394635236695205</v>
          </cell>
          <cell r="BD243">
            <v>25.518922441464376</v>
          </cell>
          <cell r="BE243">
            <v>8.0370000000000008</v>
          </cell>
          <cell r="BF243">
            <v>25.193000000000001</v>
          </cell>
          <cell r="BG243">
            <v>6.9204630869999999</v>
          </cell>
          <cell r="BH243">
            <v>0.71602441999999478</v>
          </cell>
          <cell r="BI243">
            <v>8.4378116470754243</v>
          </cell>
          <cell r="BJ243">
            <v>26.326666534502326</v>
          </cell>
          <cell r="BK243">
            <v>8.3177094916249992</v>
          </cell>
          <cell r="BL243">
            <v>0.22785357999999967</v>
          </cell>
          <cell r="BM243">
            <v>8.4855257399799662</v>
          </cell>
          <cell r="BN243">
            <v>26.461622369106191</v>
          </cell>
          <cell r="BO243">
            <v>8.0380000000000003</v>
          </cell>
          <cell r="BP243">
            <v>25.2</v>
          </cell>
          <cell r="BQ243">
            <v>9.4117048923399995</v>
          </cell>
          <cell r="BR243">
            <v>-1.078495000000002</v>
          </cell>
          <cell r="BS243">
            <v>8.4753800885960136</v>
          </cell>
          <cell r="BT243">
            <v>26.437097706408856</v>
          </cell>
        </row>
        <row r="244">
          <cell r="B244" t="str">
            <v>Newtongate T11 &amp; T12</v>
          </cell>
          <cell r="C244" t="str">
            <v>PENRITH T11 &amp; T12</v>
          </cell>
          <cell r="D244">
            <v>11</v>
          </cell>
          <cell r="E244">
            <v>33.404999999999994</v>
          </cell>
          <cell r="F244">
            <v>13.1</v>
          </cell>
          <cell r="G244">
            <v>0.79970597393050302</v>
          </cell>
          <cell r="H244">
            <v>0.69174743362903857</v>
          </cell>
          <cell r="I244">
            <v>9.0589999999999993</v>
          </cell>
          <cell r="J244">
            <v>26.706</v>
          </cell>
          <cell r="K244">
            <v>5.3146385999999879E-2</v>
          </cell>
          <cell r="L244">
            <v>1.9418120000054273E-3</v>
          </cell>
          <cell r="M244">
            <v>9.0618913805404055</v>
          </cell>
          <cell r="N244">
            <v>26.714178059148448</v>
          </cell>
          <cell r="O244">
            <v>0.12610506600000004</v>
          </cell>
          <cell r="P244">
            <v>3.7051679999997589E-3</v>
          </cell>
          <cell r="Q244">
            <v>9.065813270322133</v>
          </cell>
          <cell r="R244">
            <v>26.725270838587349</v>
          </cell>
          <cell r="S244">
            <v>5.3146385999999879E-2</v>
          </cell>
          <cell r="T244">
            <v>5.4074080000034996E-3</v>
          </cell>
          <cell r="U244">
            <v>9.0620732771570882</v>
          </cell>
          <cell r="V244">
            <v>26.714692540472971</v>
          </cell>
          <cell r="W244">
            <v>0.35240211799999965</v>
          </cell>
          <cell r="X244">
            <v>9.1480539999999166E-2</v>
          </cell>
          <cell r="Y244">
            <v>9.0822977974622638</v>
          </cell>
          <cell r="Z244">
            <v>26.77189612228911</v>
          </cell>
          <cell r="AA244">
            <v>0.52749408900000017</v>
          </cell>
          <cell r="AB244">
            <v>0.17752255200000278</v>
          </cell>
          <cell r="AC244">
            <v>9.0960037770422275</v>
          </cell>
          <cell r="AD244">
            <v>26.810662486704299</v>
          </cell>
          <cell r="AE244">
            <v>0.74449812999999931</v>
          </cell>
          <cell r="AF244">
            <v>0.26373279600000643</v>
          </cell>
          <cell r="AG244">
            <v>9.1119183996846722</v>
          </cell>
          <cell r="AH244">
            <v>26.85567583706629</v>
          </cell>
          <cell r="AI244">
            <v>1.010039838</v>
          </cell>
          <cell r="AJ244">
            <v>0.34967946799999794</v>
          </cell>
          <cell r="AK244">
            <v>9.1303667552128562</v>
          </cell>
          <cell r="AL244">
            <v>26.907855666249166</v>
          </cell>
          <cell r="AM244">
            <v>1.3207243000000002</v>
          </cell>
          <cell r="AN244">
            <v>0.43578091200000557</v>
          </cell>
          <cell r="AO244">
            <v>9.1511926142710163</v>
          </cell>
          <cell r="AP244">
            <v>26.966760090905407</v>
          </cell>
          <cell r="AQ244">
            <v>1.6644257479999993</v>
          </cell>
          <cell r="AR244">
            <v>0.52177289199999777</v>
          </cell>
          <cell r="AS244">
            <v>9.1737456703005442</v>
          </cell>
          <cell r="AT244">
            <v>27.030549766325244</v>
          </cell>
          <cell r="AU244">
            <v>9.0649999999999995</v>
          </cell>
          <cell r="AV244">
            <v>26.93</v>
          </cell>
          <cell r="AW244">
            <v>2.0346456239999995</v>
          </cell>
          <cell r="AX244">
            <v>0.60761842400000177</v>
          </cell>
          <cell r="AY244">
            <v>9.2036828963075337</v>
          </cell>
          <cell r="AZ244">
            <v>27.322254465654591</v>
          </cell>
          <cell r="BA244">
            <v>4.3550623220000002</v>
          </cell>
          <cell r="BB244">
            <v>1.0308416239999971</v>
          </cell>
          <cell r="BC244">
            <v>9.3476866448229607</v>
          </cell>
          <cell r="BD244">
            <v>27.729558574020754</v>
          </cell>
          <cell r="BE244">
            <v>9.1120000000000001</v>
          </cell>
          <cell r="BF244">
            <v>27.428999999999998</v>
          </cell>
          <cell r="BG244">
            <v>7.1305156355000001</v>
          </cell>
          <cell r="BH244">
            <v>1.1140200800000031</v>
          </cell>
          <cell r="BI244">
            <v>9.5447259013352195</v>
          </cell>
          <cell r="BJ244">
            <v>28.652933676916774</v>
          </cell>
          <cell r="BK244">
            <v>9.7467816534699985</v>
          </cell>
          <cell r="BL244">
            <v>0.98611505600000982</v>
          </cell>
          <cell r="BM244">
            <v>9.6753309822179059</v>
          </cell>
          <cell r="BN244">
            <v>29.022340630315036</v>
          </cell>
          <cell r="BO244">
            <v>9.1219999999999999</v>
          </cell>
          <cell r="BP244">
            <v>27.82</v>
          </cell>
          <cell r="BQ244">
            <v>11.854164057869998</v>
          </cell>
          <cell r="BR244">
            <v>0.64384032000000246</v>
          </cell>
          <cell r="BS244">
            <v>9.7779751083542159</v>
          </cell>
          <cell r="BT244">
            <v>29.675377789627383</v>
          </cell>
        </row>
        <row r="245">
          <cell r="B245" t="str">
            <v>Newtongate T13</v>
          </cell>
          <cell r="C245" t="str">
            <v>PENRITH T13</v>
          </cell>
          <cell r="D245">
            <v>11</v>
          </cell>
          <cell r="E245">
            <v>33.404999999999994</v>
          </cell>
          <cell r="F245">
            <v>13.1</v>
          </cell>
          <cell r="G245">
            <v>0.49133449088732634</v>
          </cell>
          <cell r="H245">
            <v>0.39402884753082351</v>
          </cell>
          <cell r="I245">
            <v>5.16</v>
          </cell>
          <cell r="J245">
            <v>16.408000000000001</v>
          </cell>
          <cell r="K245">
            <v>3.3044590999999901E-2</v>
          </cell>
          <cell r="L245">
            <v>8.2900400000163188E-4</v>
          </cell>
          <cell r="M245">
            <v>5.161777902653788</v>
          </cell>
          <cell r="N245">
            <v>16.413028668091133</v>
          </cell>
          <cell r="O245">
            <v>7.8738986999999927E-2</v>
          </cell>
          <cell r="P245">
            <v>1.6018200000003091E-3</v>
          </cell>
          <cell r="Q245">
            <v>5.1642167987771241</v>
          </cell>
          <cell r="R245">
            <v>16.419926908040814</v>
          </cell>
          <cell r="S245">
            <v>3.3044590999999901E-2</v>
          </cell>
          <cell r="T245">
            <v>2.3624760000000578E-3</v>
          </cell>
          <cell r="U245">
            <v>5.1618583890603329</v>
          </cell>
          <cell r="V245">
            <v>16.41325631802658</v>
          </cell>
          <cell r="W245">
            <v>0.22228619700000007</v>
          </cell>
          <cell r="X245">
            <v>4.9403716000000486E-2</v>
          </cell>
          <cell r="Y245">
            <v>5.1742600222187871</v>
          </cell>
          <cell r="Z245">
            <v>16.4483334336431</v>
          </cell>
          <cell r="AA245">
            <v>0.33447594700000005</v>
          </cell>
          <cell r="AB245">
            <v>9.6440340000000013E-2</v>
          </cell>
          <cell r="AC245">
            <v>5.1826172394816039</v>
          </cell>
          <cell r="AD245">
            <v>16.47197121363665</v>
          </cell>
          <cell r="AE245">
            <v>0.47415248500000007</v>
          </cell>
          <cell r="AF245">
            <v>0.14356629600000037</v>
          </cell>
          <cell r="AG245">
            <v>5.1924218276812582</v>
          </cell>
          <cell r="AH245">
            <v>16.499702776847517</v>
          </cell>
          <cell r="AI245">
            <v>0.64587738700000008</v>
          </cell>
          <cell r="AJ245">
            <v>0.19057128400000067</v>
          </cell>
          <cell r="AK245">
            <v>5.2039021695786509</v>
          </cell>
          <cell r="AL245">
            <v>16.532174087271464</v>
          </cell>
          <cell r="AM245">
            <v>0.84764224599999993</v>
          </cell>
          <cell r="AN245">
            <v>0.23765865600000158</v>
          </cell>
          <cell r="AO245">
            <v>5.2169635243564949</v>
          </cell>
          <cell r="AP245">
            <v>16.569117177411052</v>
          </cell>
          <cell r="AQ245">
            <v>1.0714203319999998</v>
          </cell>
          <cell r="AR245">
            <v>0.28469900799999959</v>
          </cell>
          <cell r="AS245">
            <v>5.231177806000205</v>
          </cell>
          <cell r="AT245">
            <v>16.609321237170903</v>
          </cell>
          <cell r="AU245">
            <v>5.1630000000000003</v>
          </cell>
          <cell r="AV245">
            <v>16.562999999999999</v>
          </cell>
          <cell r="AW245">
            <v>1.3123738840000003</v>
          </cell>
          <cell r="AX245">
            <v>0.33167182400000161</v>
          </cell>
          <cell r="AY245">
            <v>5.2492900210976225</v>
          </cell>
          <cell r="AZ245">
            <v>16.807065036267435</v>
          </cell>
          <cell r="BA245">
            <v>2.8318023769999994</v>
          </cell>
          <cell r="BB245">
            <v>0.56367359600000011</v>
          </cell>
          <cell r="BC245">
            <v>5.3412162697307686</v>
          </cell>
          <cell r="BD245">
            <v>17.067071731377588</v>
          </cell>
          <cell r="BE245">
            <v>5.1619999999999999</v>
          </cell>
          <cell r="BF245">
            <v>16.759</v>
          </cell>
          <cell r="BG245">
            <v>4.6447334923000003</v>
          </cell>
          <cell r="BH245">
            <v>0.6099384480000003</v>
          </cell>
          <cell r="BI245">
            <v>5.4377987508395798</v>
          </cell>
          <cell r="BJ245">
            <v>17.539076667845784</v>
          </cell>
          <cell r="BK245">
            <v>6.340281484978</v>
          </cell>
          <cell r="BL245">
            <v>0.60993844800000385</v>
          </cell>
          <cell r="BM245">
            <v>5.5267919408392681</v>
          </cell>
          <cell r="BN245">
            <v>17.790787420358594</v>
          </cell>
          <cell r="BO245">
            <v>5.165</v>
          </cell>
          <cell r="BP245">
            <v>16.876999999999999</v>
          </cell>
          <cell r="BQ245">
            <v>7.6909614067799996</v>
          </cell>
          <cell r="BR245">
            <v>0.60993844800000385</v>
          </cell>
          <cell r="BS245">
            <v>5.6006842514248509</v>
          </cell>
          <cell r="BT245">
            <v>18.109301154554785</v>
          </cell>
        </row>
        <row r="246">
          <cell r="B246" t="str">
            <v>Norbreck</v>
          </cell>
          <cell r="C246" t="str">
            <v>NORBRECK</v>
          </cell>
          <cell r="D246">
            <v>6.6</v>
          </cell>
          <cell r="E246">
            <v>54.75</v>
          </cell>
          <cell r="F246">
            <v>21.9</v>
          </cell>
          <cell r="G246">
            <v>0.7179235339271518</v>
          </cell>
          <cell r="H246">
            <v>0.63052348795413005</v>
          </cell>
          <cell r="I246">
            <v>13.808</v>
          </cell>
          <cell r="J246">
            <v>39.305</v>
          </cell>
          <cell r="K246">
            <v>4.590284E-3</v>
          </cell>
          <cell r="L246">
            <v>7.1836319999996068E-4</v>
          </cell>
          <cell r="M246">
            <v>13.808464386195448</v>
          </cell>
          <cell r="N246">
            <v>39.306313482511563</v>
          </cell>
          <cell r="O246">
            <v>1.1178698999999986E-2</v>
          </cell>
          <cell r="P246">
            <v>1.4334671999999271E-3</v>
          </cell>
          <cell r="Q246">
            <v>13.809103278416762</v>
          </cell>
          <cell r="R246">
            <v>39.308120542600122</v>
          </cell>
          <cell r="S246">
            <v>4.590284E-3</v>
          </cell>
          <cell r="T246">
            <v>2.169887199999998E-3</v>
          </cell>
          <cell r="U246">
            <v>13.808591361615468</v>
          </cell>
          <cell r="V246">
            <v>39.306672623233723</v>
          </cell>
          <cell r="W246">
            <v>3.2082588999999995E-2</v>
          </cell>
          <cell r="X246">
            <v>1.2657491199999926E-2</v>
          </cell>
          <cell r="Y246">
            <v>13.811913742022277</v>
          </cell>
          <cell r="Z246">
            <v>39.316069734095073</v>
          </cell>
          <cell r="AA246">
            <v>4.8808132099999985E-2</v>
          </cell>
          <cell r="AB246">
            <v>2.3161131199999963E-2</v>
          </cell>
          <cell r="AC246">
            <v>13.814295677809035</v>
          </cell>
          <cell r="AD246">
            <v>39.322806865883742</v>
          </cell>
          <cell r="AE246">
            <v>7.0239410299999971E-2</v>
          </cell>
          <cell r="AF246">
            <v>3.3781099199999942E-2</v>
          </cell>
          <cell r="AG246">
            <v>13.817099434721374</v>
          </cell>
          <cell r="AH246">
            <v>39.330737087985788</v>
          </cell>
          <cell r="AI246">
            <v>9.7551160400000031E-2</v>
          </cell>
          <cell r="AJ246">
            <v>4.4277919199999793E-2</v>
          </cell>
          <cell r="AK246">
            <v>13.820406826861511</v>
          </cell>
          <cell r="AL246">
            <v>39.340091805627132</v>
          </cell>
          <cell r="AM246">
            <v>0.130466465</v>
          </cell>
          <cell r="AN246">
            <v>5.488223520000024E-2</v>
          </cell>
          <cell r="AO246">
            <v>13.824213806356729</v>
          </cell>
          <cell r="AP246">
            <v>39.350859569694755</v>
          </cell>
          <cell r="AQ246">
            <v>0.16754128720000003</v>
          </cell>
          <cell r="AR246">
            <v>6.5445603199999924E-2</v>
          </cell>
          <cell r="AS246">
            <v>13.828381067256075</v>
          </cell>
          <cell r="AT246">
            <v>39.36264636345836</v>
          </cell>
          <cell r="AU246">
            <v>13.81</v>
          </cell>
          <cell r="AV246">
            <v>39.383000000000003</v>
          </cell>
          <cell r="AW246">
            <v>0.21064931379999999</v>
          </cell>
          <cell r="AX246">
            <v>7.5939195200000142E-2</v>
          </cell>
          <cell r="AY246">
            <v>13.835069992851183</v>
          </cell>
          <cell r="AZ246">
            <v>39.453908647797483</v>
          </cell>
          <cell r="BA246">
            <v>0.49282665859999997</v>
          </cell>
          <cell r="BB246">
            <v>0.12524206320000042</v>
          </cell>
          <cell r="BC246">
            <v>13.864066991349837</v>
          </cell>
          <cell r="BD246">
            <v>39.535924544887294</v>
          </cell>
          <cell r="BE246">
            <v>13.821999999999999</v>
          </cell>
          <cell r="BF246">
            <v>39.805</v>
          </cell>
          <cell r="BG246">
            <v>0.81291181267799995</v>
          </cell>
          <cell r="BH246">
            <v>0.13494861120000001</v>
          </cell>
          <cell r="BI246">
            <v>13.90491628346669</v>
          </cell>
          <cell r="BJ246">
            <v>40.039522665240334</v>
          </cell>
          <cell r="BK246">
            <v>1.09699731757699</v>
          </cell>
          <cell r="BL246">
            <v>0.1349486112000009</v>
          </cell>
          <cell r="BM246">
            <v>13.929767320243402</v>
          </cell>
          <cell r="BN246">
            <v>40.109812011737652</v>
          </cell>
          <cell r="BO246">
            <v>13.821999999999999</v>
          </cell>
          <cell r="BP246">
            <v>39.822000000000003</v>
          </cell>
          <cell r="BQ246">
            <v>1.31525145510813</v>
          </cell>
          <cell r="BR246">
            <v>0.1349486112000009</v>
          </cell>
          <cell r="BS246">
            <v>13.94885960585785</v>
          </cell>
          <cell r="BT246">
            <v>40.180813150242955</v>
          </cell>
        </row>
        <row r="247">
          <cell r="B247" t="str">
            <v>Norbury</v>
          </cell>
          <cell r="C247" t="str">
            <v>NORBURY</v>
          </cell>
          <cell r="D247">
            <v>11</v>
          </cell>
          <cell r="E247">
            <v>33.405000000000001</v>
          </cell>
          <cell r="F247">
            <v>13.1</v>
          </cell>
          <cell r="G247">
            <v>0.88949604649963343</v>
          </cell>
          <cell r="H247">
            <v>0.74358203781055332</v>
          </cell>
          <cell r="I247">
            <v>9.74</v>
          </cell>
          <cell r="J247">
            <v>29.710999999999999</v>
          </cell>
          <cell r="K247">
            <v>1.6361215999999956E-2</v>
          </cell>
          <cell r="L247">
            <v>1.2565960000006093E-3</v>
          </cell>
          <cell r="M247">
            <v>9.7409246953182489</v>
          </cell>
          <cell r="N247">
            <v>29.713615433320257</v>
          </cell>
          <cell r="O247">
            <v>3.9507738999999931E-2</v>
          </cell>
          <cell r="P247">
            <v>2.4764960000003278E-3</v>
          </cell>
          <cell r="Q247">
            <v>9.7422036008526334</v>
          </cell>
          <cell r="R247">
            <v>29.717232724423702</v>
          </cell>
          <cell r="S247">
            <v>1.6361215999999956E-2</v>
          </cell>
          <cell r="T247">
            <v>3.7123400000003137E-3</v>
          </cell>
          <cell r="U247">
            <v>9.7410535884509262</v>
          </cell>
          <cell r="V247">
            <v>29.713979998152919</v>
          </cell>
          <cell r="W247">
            <v>0.11178025899999999</v>
          </cell>
          <cell r="X247">
            <v>3.2764536000000621E-2</v>
          </cell>
          <cell r="Y247">
            <v>9.7475866342093838</v>
          </cell>
          <cell r="Z247">
            <v>29.732458241983345</v>
          </cell>
          <cell r="AA247">
            <v>0.1687735640000001</v>
          </cell>
          <cell r="AB247">
            <v>6.1831936000000365E-2</v>
          </cell>
          <cell r="AC247">
            <v>9.7521036497728737</v>
          </cell>
          <cell r="AD247">
            <v>29.745234291326021</v>
          </cell>
          <cell r="AE247">
            <v>0.24118279399999998</v>
          </cell>
          <cell r="AF247">
            <v>9.1078412000000775E-2</v>
          </cell>
          <cell r="AG247">
            <v>9.7574391906113966</v>
          </cell>
          <cell r="AH247">
            <v>29.760325479758894</v>
          </cell>
          <cell r="AI247">
            <v>0.33267379099999994</v>
          </cell>
          <cell r="AJ247">
            <v>0.12012154000000042</v>
          </cell>
          <cell r="AK247">
            <v>9.7637655914764228</v>
          </cell>
          <cell r="AL247">
            <v>29.778219243567552</v>
          </cell>
          <cell r="AM247">
            <v>0.44225070899999996</v>
          </cell>
          <cell r="AN247">
            <v>0.14932995999999976</v>
          </cell>
          <cell r="AO247">
            <v>9.7710499325904117</v>
          </cell>
          <cell r="AP247">
            <v>29.798822471560261</v>
          </cell>
          <cell r="AQ247">
            <v>0.56520498499999994</v>
          </cell>
          <cell r="AR247">
            <v>0.17846644000000067</v>
          </cell>
          <cell r="AS247">
            <v>9.7790326270374894</v>
          </cell>
          <cell r="AT247">
            <v>29.821400941062937</v>
          </cell>
          <cell r="AU247">
            <v>9.7469999999999999</v>
          </cell>
          <cell r="AV247">
            <v>29.933</v>
          </cell>
          <cell r="AW247">
            <v>0.70704280599999991</v>
          </cell>
          <cell r="AX247">
            <v>0.20748738399999977</v>
          </cell>
          <cell r="AY247">
            <v>9.7950003864889581</v>
          </cell>
          <cell r="AZ247">
            <v>30.06876559514367</v>
          </cell>
          <cell r="BA247">
            <v>1.6286782470000003</v>
          </cell>
          <cell r="BB247">
            <v>0.3475054080000004</v>
          </cell>
          <cell r="BC247">
            <v>9.8507227422893084</v>
          </cell>
          <cell r="BD247">
            <v>30.226372217744139</v>
          </cell>
          <cell r="BE247">
            <v>9.7579999999999991</v>
          </cell>
          <cell r="BF247">
            <v>30.219000000000001</v>
          </cell>
          <cell r="BG247">
            <v>2.6769122056000003</v>
          </cell>
          <cell r="BH247">
            <v>0.37526431999999987</v>
          </cell>
          <cell r="BI247">
            <v>9.9181977216972186</v>
          </cell>
          <cell r="BJ247">
            <v>30.672107581370959</v>
          </cell>
          <cell r="BK247">
            <v>3.6140334193753003</v>
          </cell>
          <cell r="BL247">
            <v>0.37526432000000165</v>
          </cell>
          <cell r="BM247">
            <v>9.9673838294278081</v>
          </cell>
          <cell r="BN247">
            <v>30.811226902636847</v>
          </cell>
          <cell r="BO247">
            <v>9.7669999999999995</v>
          </cell>
          <cell r="BP247">
            <v>30.254999999999999</v>
          </cell>
          <cell r="BQ247">
            <v>4.3407682255027993</v>
          </cell>
          <cell r="BR247">
            <v>0.37526432000000165</v>
          </cell>
          <cell r="BS247">
            <v>10.014527514513915</v>
          </cell>
          <cell r="BT247">
            <v>30.955113536172167</v>
          </cell>
        </row>
        <row r="248">
          <cell r="B248" t="str">
            <v>Northenden</v>
          </cell>
          <cell r="C248" t="str">
            <v>NORTHENDEN</v>
          </cell>
          <cell r="D248">
            <v>6.6</v>
          </cell>
          <cell r="E248">
            <v>54.75</v>
          </cell>
          <cell r="F248">
            <v>21.9</v>
          </cell>
          <cell r="G248">
            <v>0.71687557179002359</v>
          </cell>
          <cell r="H248">
            <v>0.60540603361182721</v>
          </cell>
          <cell r="I248">
            <v>13.257</v>
          </cell>
          <cell r="J248">
            <v>39.244999999999997</v>
          </cell>
          <cell r="K248">
            <v>1.4736816999999958E-2</v>
          </cell>
          <cell r="L248">
            <v>1.1774360000007533E-3</v>
          </cell>
          <cell r="M248">
            <v>13.258392136099015</v>
          </cell>
          <cell r="N248">
            <v>39.248937555503794</v>
          </cell>
          <cell r="O248">
            <v>3.5809168000000002E-2</v>
          </cell>
          <cell r="P248">
            <v>2.2917319999997687E-3</v>
          </cell>
          <cell r="Q248">
            <v>13.260332964374449</v>
          </cell>
          <cell r="R248">
            <v>39.254427046842501</v>
          </cell>
          <cell r="S248">
            <v>1.4736816999999958E-2</v>
          </cell>
          <cell r="T248">
            <v>3.4007120000012492E-3</v>
          </cell>
          <cell r="U248">
            <v>13.258586622310695</v>
          </cell>
          <cell r="V248">
            <v>39.249487645580295</v>
          </cell>
          <cell r="W248">
            <v>0.10232716360000005</v>
          </cell>
          <cell r="X248">
            <v>4.2099547999999487E-2</v>
          </cell>
          <cell r="Y248">
            <v>13.269634060730368</v>
          </cell>
          <cell r="Z248">
            <v>39.280734520065465</v>
          </cell>
          <cell r="AA248">
            <v>0.15532958900000005</v>
          </cell>
          <cell r="AB248">
            <v>8.0799611999999854E-2</v>
          </cell>
          <cell r="AC248">
            <v>13.277655948145588</v>
          </cell>
          <cell r="AD248">
            <v>39.303423844022326</v>
          </cell>
          <cell r="AE248">
            <v>0.22311076199999991</v>
          </cell>
          <cell r="AF248">
            <v>0.11964000400000252</v>
          </cell>
          <cell r="AG248">
            <v>13.286982916214402</v>
          </cell>
          <cell r="AH248">
            <v>39.3298044934998</v>
          </cell>
          <cell r="AI248">
            <v>0.309332473</v>
          </cell>
          <cell r="AJ248">
            <v>0.15830432799999983</v>
          </cell>
          <cell r="AK248">
            <v>13.297907611051563</v>
          </cell>
          <cell r="AL248">
            <v>39.360704196706813</v>
          </cell>
          <cell r="AM248">
            <v>0.41309943100000002</v>
          </cell>
          <cell r="AN248">
            <v>0.19709798800000122</v>
          </cell>
          <cell r="AO248">
            <v>13.31037843092704</v>
          </cell>
          <cell r="AP248">
            <v>39.395977001910431</v>
          </cell>
          <cell r="AQ248">
            <v>0.52988038999999998</v>
          </cell>
          <cell r="AR248">
            <v>0.23582588799999904</v>
          </cell>
          <cell r="AS248">
            <v>13.323981928139922</v>
          </cell>
          <cell r="AT248">
            <v>39.434453502418755</v>
          </cell>
          <cell r="AU248">
            <v>13.268000000000001</v>
          </cell>
          <cell r="AV248">
            <v>39.667999999999999</v>
          </cell>
          <cell r="AW248">
            <v>0.66569474199999989</v>
          </cell>
          <cell r="AX248">
            <v>0.27445536000000104</v>
          </cell>
          <cell r="AY248">
            <v>13.350241805222479</v>
          </cell>
          <cell r="AZ248">
            <v>39.900614952679348</v>
          </cell>
          <cell r="BA248">
            <v>1.5543311513</v>
          </cell>
          <cell r="BB248">
            <v>0.46327026800000226</v>
          </cell>
          <cell r="BC248">
            <v>13.44449435190155</v>
          </cell>
          <cell r="BD248">
            <v>40.167201412282843</v>
          </cell>
          <cell r="BE248">
            <v>13.287000000000001</v>
          </cell>
          <cell r="BF248">
            <v>40.518999999999998</v>
          </cell>
          <cell r="BG248">
            <v>2.563364667993</v>
          </cell>
          <cell r="BH248">
            <v>0.50008465200000174</v>
          </cell>
          <cell r="BI248">
            <v>13.554982316597991</v>
          </cell>
          <cell r="BJ248">
            <v>41.276968453218075</v>
          </cell>
          <cell r="BK248">
            <v>3.4637647245462206</v>
          </cell>
          <cell r="BL248">
            <v>0.42014401200000151</v>
          </cell>
          <cell r="BM248">
            <v>13.626753902204985</v>
          </cell>
          <cell r="BN248">
            <v>41.479969152734945</v>
          </cell>
          <cell r="BO248">
            <v>13.297000000000001</v>
          </cell>
          <cell r="BP248">
            <v>40.93</v>
          </cell>
          <cell r="BQ248">
            <v>4.1616985432600702</v>
          </cell>
          <cell r="BR248">
            <v>0.20622230400000241</v>
          </cell>
          <cell r="BS248">
            <v>13.679093981358271</v>
          </cell>
          <cell r="BT248">
            <v>42.010724981075995</v>
          </cell>
        </row>
        <row r="249">
          <cell r="B249" t="str">
            <v>NWGB Partington</v>
          </cell>
          <cell r="C249" t="str">
            <v>NWGB PARTINGTON</v>
          </cell>
          <cell r="D249">
            <v>6.6</v>
          </cell>
          <cell r="E249">
            <v>54.75</v>
          </cell>
          <cell r="F249">
            <v>21.9</v>
          </cell>
          <cell r="G249">
            <v>0.74486145484116839</v>
          </cell>
          <cell r="H249">
            <v>0.64805533182006025</v>
          </cell>
          <cell r="I249">
            <v>14.192</v>
          </cell>
          <cell r="J249">
            <v>40.78</v>
          </cell>
          <cell r="K249">
            <v>4.2982609999999977E-3</v>
          </cell>
          <cell r="L249">
            <v>4.088663999999298E-4</v>
          </cell>
          <cell r="M249">
            <v>14.192411766859319</v>
          </cell>
          <cell r="N249">
            <v>40.781164652553969</v>
          </cell>
          <cell r="O249">
            <v>1.0372769999999976E-2</v>
          </cell>
          <cell r="P249">
            <v>8.2500639999993908E-4</v>
          </cell>
          <cell r="Q249">
            <v>14.192979551396798</v>
          </cell>
          <cell r="R249">
            <v>40.782770589740785</v>
          </cell>
          <cell r="S249">
            <v>4.2982609999999977E-3</v>
          </cell>
          <cell r="T249">
            <v>1.2600903999999691E-3</v>
          </cell>
          <cell r="U249">
            <v>14.192486229648036</v>
          </cell>
          <cell r="V249">
            <v>40.781375265125362</v>
          </cell>
          <cell r="W249">
            <v>2.9319336099999982E-2</v>
          </cell>
          <cell r="X249">
            <v>1.5787666399999956E-2</v>
          </cell>
          <cell r="Y249">
            <v>14.19594583939935</v>
          </cell>
          <cell r="Z249">
            <v>40.791160519187017</v>
          </cell>
          <cell r="AA249">
            <v>4.4244919999999993E-2</v>
          </cell>
          <cell r="AB249">
            <v>3.0329202400000033E-2</v>
          </cell>
          <cell r="AC249">
            <v>14.198523543885186</v>
          </cell>
          <cell r="AD249">
            <v>40.798451368474332</v>
          </cell>
          <cell r="AE249">
            <v>6.3195191000000012E-2</v>
          </cell>
          <cell r="AF249">
            <v>4.4945106399999935E-2</v>
          </cell>
          <cell r="AG249">
            <v>14.201459822699112</v>
          </cell>
          <cell r="AH249">
            <v>40.806756419117455</v>
          </cell>
          <cell r="AI249">
            <v>8.7123052999999978E-2</v>
          </cell>
          <cell r="AJ249">
            <v>5.9489794400000018E-2</v>
          </cell>
          <cell r="AK249">
            <v>14.204825298017129</v>
          </cell>
          <cell r="AL249">
            <v>40.816275420794604</v>
          </cell>
          <cell r="AM249">
            <v>0.11576682899999999</v>
          </cell>
          <cell r="AN249">
            <v>7.4102982399999795E-2</v>
          </cell>
          <cell r="AO249">
            <v>14.208609301018603</v>
          </cell>
          <cell r="AP249">
            <v>40.826978197524092</v>
          </cell>
          <cell r="AQ249">
            <v>0.14789773499999995</v>
          </cell>
          <cell r="AR249">
            <v>8.8693758400000156E-2</v>
          </cell>
          <cell r="AS249">
            <v>14.212696388242797</v>
          </cell>
          <cell r="AT249">
            <v>40.838538225890211</v>
          </cell>
          <cell r="AU249">
            <v>14.201000000000001</v>
          </cell>
          <cell r="AV249">
            <v>41.131999999999998</v>
          </cell>
          <cell r="AW249">
            <v>0.18503786699999999</v>
          </cell>
          <cell r="AX249">
            <v>0.10324390639999981</v>
          </cell>
          <cell r="AY249">
            <v>14.226218115071964</v>
          </cell>
          <cell r="AZ249">
            <v>41.203327600704505</v>
          </cell>
          <cell r="BA249">
            <v>0.42732607969999992</v>
          </cell>
          <cell r="BB249">
            <v>0.17402947840000083</v>
          </cell>
          <cell r="BC249">
            <v>14.253604968689048</v>
          </cell>
          <cell r="BD249">
            <v>41.280789320336524</v>
          </cell>
          <cell r="BE249">
            <v>14.21</v>
          </cell>
          <cell r="BF249">
            <v>41.496000000000002</v>
          </cell>
          <cell r="BG249">
            <v>0.70417980333100005</v>
          </cell>
          <cell r="BH249">
            <v>0.18809036640000076</v>
          </cell>
          <cell r="BI249">
            <v>14.288053397376375</v>
          </cell>
          <cell r="BJ249">
            <v>41.716768346317927</v>
          </cell>
          <cell r="BK249">
            <v>0.95569517854320984</v>
          </cell>
          <cell r="BL249">
            <v>0.18809036640000032</v>
          </cell>
          <cell r="BM249">
            <v>14.310055286707298</v>
          </cell>
          <cell r="BN249">
            <v>41.77899908689718</v>
          </cell>
          <cell r="BO249">
            <v>14.21</v>
          </cell>
          <cell r="BP249">
            <v>41.515999999999998</v>
          </cell>
          <cell r="BQ249">
            <v>1.1555828409902</v>
          </cell>
          <cell r="BR249">
            <v>0.18809036639999943</v>
          </cell>
          <cell r="BS249">
            <v>14.327540922422671</v>
          </cell>
          <cell r="BT249">
            <v>41.848455933247962</v>
          </cell>
        </row>
        <row r="250">
          <cell r="B250" t="str">
            <v>Offerton</v>
          </cell>
          <cell r="C250" t="str">
            <v>OFFERTON</v>
          </cell>
          <cell r="D250">
            <v>6.6</v>
          </cell>
          <cell r="E250">
            <v>54.75</v>
          </cell>
          <cell r="F250">
            <v>21.9</v>
          </cell>
          <cell r="G250">
            <v>0.70938060670154135</v>
          </cell>
          <cell r="H250">
            <v>0.62474775036692631</v>
          </cell>
          <cell r="I250">
            <v>13.68</v>
          </cell>
          <cell r="J250">
            <v>38.832999999999998</v>
          </cell>
          <cell r="K250">
            <v>1.9558605999999923E-2</v>
          </cell>
          <cell r="L250">
            <v>3.0270559999996394E-3</v>
          </cell>
          <cell r="M250">
            <v>13.681975733035685</v>
          </cell>
          <cell r="N250">
            <v>38.838588216909386</v>
          </cell>
          <cell r="O250">
            <v>4.752790600000012E-2</v>
          </cell>
          <cell r="P250">
            <v>5.7888280000000236E-3</v>
          </cell>
          <cell r="Q250">
            <v>13.684664004655637</v>
          </cell>
          <cell r="R250">
            <v>38.846191797277946</v>
          </cell>
          <cell r="S250">
            <v>1.9558605999999923E-2</v>
          </cell>
          <cell r="T250">
            <v>8.4625759999998884E-3</v>
          </cell>
          <cell r="U250">
            <v>13.682451217722834</v>
          </cell>
          <cell r="V250">
            <v>38.839933090695922</v>
          </cell>
          <cell r="W250">
            <v>0.13589258399999993</v>
          </cell>
          <cell r="X250">
            <v>3.2289251999999991E-2</v>
          </cell>
          <cell r="Y250">
            <v>13.694712095195062</v>
          </cell>
          <cell r="Z250">
            <v>38.874612089111558</v>
          </cell>
          <cell r="AA250">
            <v>0.20633254899999998</v>
          </cell>
          <cell r="AB250">
            <v>5.6069503999999881E-2</v>
          </cell>
          <cell r="AC250">
            <v>13.702954226656887</v>
          </cell>
          <cell r="AD250">
            <v>38.897924357303914</v>
          </cell>
          <cell r="AE250">
            <v>0.29640489200000009</v>
          </cell>
          <cell r="AF250">
            <v>8.0120911999999933E-2</v>
          </cell>
          <cell r="AG250">
            <v>13.71293746580246</v>
          </cell>
          <cell r="AH250">
            <v>38.926161221696077</v>
          </cell>
          <cell r="AI250">
            <v>0.41095880500000004</v>
          </cell>
          <cell r="AJ250">
            <v>0.10374810799999867</v>
          </cell>
          <cell r="AK250">
            <v>13.725025177996107</v>
          </cell>
          <cell r="AL250">
            <v>38.960350434740718</v>
          </cell>
          <cell r="AM250">
            <v>0.54880992900000025</v>
          </cell>
          <cell r="AN250">
            <v>0.12762562400000022</v>
          </cell>
          <cell r="AO250">
            <v>13.739172764941513</v>
          </cell>
          <cell r="AP250">
            <v>39.000365853406805</v>
          </cell>
          <cell r="AQ250">
            <v>0.70394047500000012</v>
          </cell>
          <cell r="AR250">
            <v>0.15132944800000026</v>
          </cell>
          <cell r="AS250">
            <v>13.754816715193005</v>
          </cell>
          <cell r="AT250">
            <v>39.044613626636306</v>
          </cell>
          <cell r="AU250">
            <v>13.693</v>
          </cell>
          <cell r="AV250">
            <v>39.234000000000002</v>
          </cell>
          <cell r="AW250">
            <v>0.88380284300000012</v>
          </cell>
          <cell r="AX250">
            <v>0.17479868800000009</v>
          </cell>
          <cell r="AY250">
            <v>13.785603618013242</v>
          </cell>
          <cell r="AZ250">
            <v>39.495922585038294</v>
          </cell>
          <cell r="BA250">
            <v>2.0566637619999999</v>
          </cell>
          <cell r="BB250">
            <v>0.28269439599999924</v>
          </cell>
          <cell r="BC250">
            <v>13.897640767007916</v>
          </cell>
          <cell r="BD250">
            <v>39.812811496234055</v>
          </cell>
          <cell r="BE250">
            <v>13.624000000000001</v>
          </cell>
          <cell r="BF250">
            <v>39.408000000000001</v>
          </cell>
          <cell r="BG250">
            <v>3.3850458679000002</v>
          </cell>
          <cell r="BH250">
            <v>0.30383108399999958</v>
          </cell>
          <cell r="BI250">
            <v>13.946693045634374</v>
          </cell>
          <cell r="BJ250">
            <v>40.320713763239226</v>
          </cell>
          <cell r="BK250">
            <v>4.5575278595356998</v>
          </cell>
          <cell r="BL250">
            <v>0.30383108400000136</v>
          </cell>
          <cell r="BM250">
            <v>14.049258620405718</v>
          </cell>
          <cell r="BN250">
            <v>40.610813016987677</v>
          </cell>
          <cell r="BO250">
            <v>13.638</v>
          </cell>
          <cell r="BP250">
            <v>39.500999999999998</v>
          </cell>
          <cell r="BQ250">
            <v>5.4500942229950997</v>
          </cell>
          <cell r="BR250">
            <v>0.30383108400000136</v>
          </cell>
          <cell r="BS250">
            <v>14.14133792801373</v>
          </cell>
          <cell r="BT250">
            <v>40.924654648507577</v>
          </cell>
        </row>
        <row r="251">
          <cell r="B251" t="str">
            <v>Openshaw</v>
          </cell>
          <cell r="C251" t="str">
            <v>OPENSHAW</v>
          </cell>
          <cell r="D251">
            <v>6.6</v>
          </cell>
          <cell r="E251">
            <v>62.5</v>
          </cell>
          <cell r="F251">
            <v>25</v>
          </cell>
          <cell r="G251">
            <v>0.63877081974361016</v>
          </cell>
          <cell r="H251">
            <v>0.54890148727415122</v>
          </cell>
          <cell r="I251">
            <v>13.72</v>
          </cell>
          <cell r="J251">
            <v>39.915999999999997</v>
          </cell>
          <cell r="K251">
            <v>2.5266180000000027E-2</v>
          </cell>
          <cell r="L251">
            <v>3.7377040000010631E-3</v>
          </cell>
          <cell r="M251">
            <v>13.722537181853781</v>
          </cell>
          <cell r="N251">
            <v>39.923176233975639</v>
          </cell>
          <cell r="O251">
            <v>6.14738640000001E-2</v>
          </cell>
          <cell r="P251">
            <v>7.1479480000000706E-3</v>
          </cell>
          <cell r="Q251">
            <v>13.726002851762194</v>
          </cell>
          <cell r="R251">
            <v>39.932978628750014</v>
          </cell>
          <cell r="S251">
            <v>2.5266180000000027E-2</v>
          </cell>
          <cell r="T251">
            <v>1.0452739999999849E-2</v>
          </cell>
          <cell r="U251">
            <v>13.723124595163208</v>
          </cell>
          <cell r="V251">
            <v>39.924837689713463</v>
          </cell>
          <cell r="W251">
            <v>0.17612314200000001</v>
          </cell>
          <cell r="X251">
            <v>7.0112840000000176E-2</v>
          </cell>
          <cell r="Y251">
            <v>13.741540062195739</v>
          </cell>
          <cell r="Z251">
            <v>39.976924496183145</v>
          </cell>
          <cell r="AA251">
            <v>0.26770316700000008</v>
          </cell>
          <cell r="AB251">
            <v>0.12972186400000041</v>
          </cell>
          <cell r="AC251">
            <v>13.754765674034932</v>
          </cell>
          <cell r="AD251">
            <v>40.014332175450484</v>
          </cell>
          <cell r="AE251">
            <v>0.384950919</v>
          </cell>
          <cell r="AF251">
            <v>0.18967957599999963</v>
          </cell>
          <cell r="AG251">
            <v>13.770267131965578</v>
          </cell>
          <cell r="AH251">
            <v>40.058176919534638</v>
          </cell>
          <cell r="AI251">
            <v>0.5342454830000003</v>
          </cell>
          <cell r="AJ251">
            <v>0.24911652400000062</v>
          </cell>
          <cell r="AK251">
            <v>13.788526403880967</v>
          </cell>
          <cell r="AL251">
            <v>40.109821939498232</v>
          </cell>
          <cell r="AM251">
            <v>0.714053453</v>
          </cell>
          <cell r="AN251">
            <v>0.30887498799999946</v>
          </cell>
          <cell r="AO251">
            <v>13.809483031935315</v>
          </cell>
          <cell r="AP251">
            <v>40.169096234730368</v>
          </cell>
          <cell r="AQ251">
            <v>0.91650549900000033</v>
          </cell>
          <cell r="AR251">
            <v>0.36841779200000069</v>
          </cell>
          <cell r="AS251">
            <v>13.832401637567708</v>
          </cell>
          <cell r="AT251">
            <v>40.233919840562393</v>
          </cell>
          <cell r="AU251">
            <v>13.73</v>
          </cell>
          <cell r="AV251">
            <v>40.305</v>
          </cell>
          <cell r="AW251">
            <v>1.1518491300000002</v>
          </cell>
          <cell r="AX251">
            <v>0.42766798800000227</v>
          </cell>
          <cell r="AY251">
            <v>13.868171914131352</v>
          </cell>
          <cell r="AZ251">
            <v>40.695809189807214</v>
          </cell>
          <cell r="BA251">
            <v>2.6913825609000002</v>
          </cell>
          <cell r="BB251">
            <v>0.71210411600000079</v>
          </cell>
          <cell r="BC251">
            <v>14.027727871074473</v>
          </cell>
          <cell r="BD251">
            <v>41.147101586339978</v>
          </cell>
          <cell r="BE251">
            <v>13.682</v>
          </cell>
          <cell r="BF251">
            <v>41.1</v>
          </cell>
          <cell r="BG251">
            <v>4.4385103640499999</v>
          </cell>
          <cell r="BH251">
            <v>0.76685590000000481</v>
          </cell>
          <cell r="BI251">
            <v>14.137351456633313</v>
          </cell>
          <cell r="BJ251">
            <v>42.387928411234356</v>
          </cell>
          <cell r="BK251">
            <v>5.9915323113054004</v>
          </cell>
          <cell r="BL251">
            <v>0.59631587199999991</v>
          </cell>
          <cell r="BM251">
            <v>14.258287260910873</v>
          </cell>
          <cell r="BN251">
            <v>42.729986520406001</v>
          </cell>
          <cell r="BO251">
            <v>13.69</v>
          </cell>
          <cell r="BP251">
            <v>41.433</v>
          </cell>
          <cell r="BQ251">
            <v>7.1874866980853991</v>
          </cell>
          <cell r="BR251">
            <v>0.13994955599999948</v>
          </cell>
          <cell r="BS251">
            <v>14.330984438449399</v>
          </cell>
          <cell r="BT251">
            <v>43.245977772250484</v>
          </cell>
        </row>
        <row r="252">
          <cell r="B252" t="str">
            <v>Ormskirk</v>
          </cell>
          <cell r="C252" t="str">
            <v>ORMSKIRK</v>
          </cell>
          <cell r="D252">
            <v>11</v>
          </cell>
          <cell r="E252">
            <v>62.5</v>
          </cell>
          <cell r="F252">
            <v>25</v>
          </cell>
          <cell r="G252">
            <v>0.3530568738217526</v>
          </cell>
          <cell r="H252">
            <v>0.3084456251703509</v>
          </cell>
          <cell r="I252">
            <v>7.7089999999999996</v>
          </cell>
          <cell r="J252">
            <v>22.06</v>
          </cell>
          <cell r="K252">
            <v>3.9118921000000473E-2</v>
          </cell>
          <cell r="L252">
            <v>1.6655439999961885E-3</v>
          </cell>
          <cell r="M252">
            <v>7.7111406292587725</v>
          </cell>
          <cell r="N252">
            <v>22.066054613859539</v>
          </cell>
          <cell r="O252">
            <v>9.2232877999999907E-2</v>
          </cell>
          <cell r="P252">
            <v>3.2119959999992176E-3</v>
          </cell>
          <cell r="Q252">
            <v>7.7140095566996969</v>
          </cell>
          <cell r="R252">
            <v>22.074169166052375</v>
          </cell>
          <cell r="S252">
            <v>3.9118921000000473E-2</v>
          </cell>
          <cell r="T252">
            <v>4.7297919999991223E-3</v>
          </cell>
          <cell r="U252">
            <v>7.7113014605685608</v>
          </cell>
          <cell r="V252">
            <v>22.066509513498652</v>
          </cell>
          <cell r="W252">
            <v>0.25002319500000025</v>
          </cell>
          <cell r="X252">
            <v>7.8394039999995613E-2</v>
          </cell>
          <cell r="Y252">
            <v>7.7262374344576141</v>
          </cell>
          <cell r="Z252">
            <v>22.108754827180949</v>
          </cell>
          <cell r="AA252">
            <v>0.36869175600000004</v>
          </cell>
          <cell r="AB252">
            <v>0.15204648399999776</v>
          </cell>
          <cell r="AC252">
            <v>7.7363316693673934</v>
          </cell>
          <cell r="AD252">
            <v>22.137305635003329</v>
          </cell>
          <cell r="AE252">
            <v>0.51520044899999995</v>
          </cell>
          <cell r="AF252">
            <v>0.22587396800000015</v>
          </cell>
          <cell r="AG252">
            <v>7.7478963194676806</v>
          </cell>
          <cell r="AH252">
            <v>22.170015405035183</v>
          </cell>
          <cell r="AI252">
            <v>0.69479375399999954</v>
          </cell>
          <cell r="AJ252">
            <v>0.2994598199999956</v>
          </cell>
          <cell r="AK252">
            <v>7.7611847789628765</v>
          </cell>
          <cell r="AL252">
            <v>22.207600844317483</v>
          </cell>
          <cell r="AM252">
            <v>0.90491703000000001</v>
          </cell>
          <cell r="AN252">
            <v>0.37320710000000012</v>
          </cell>
          <cell r="AO252">
            <v>7.7760841191375683</v>
          </cell>
          <cell r="AP252">
            <v>22.249742542208402</v>
          </cell>
          <cell r="AQ252">
            <v>1.1373000630000001</v>
          </cell>
          <cell r="AR252">
            <v>0.44685933199999539</v>
          </cell>
          <cell r="AS252">
            <v>7.7921468048311384</v>
          </cell>
          <cell r="AT252">
            <v>22.295174678120368</v>
          </cell>
          <cell r="AU252">
            <v>7.7190000000000003</v>
          </cell>
          <cell r="AV252">
            <v>22.472999999999999</v>
          </cell>
          <cell r="AW252">
            <v>1.3985726970000001</v>
          </cell>
          <cell r="AX252">
            <v>0.52037624000000271</v>
          </cell>
          <cell r="AY252">
            <v>7.8197186986671001</v>
          </cell>
          <cell r="AZ252">
            <v>22.757875499279162</v>
          </cell>
          <cell r="BA252">
            <v>3.0490219179999998</v>
          </cell>
          <cell r="BB252">
            <v>0.88230480400000211</v>
          </cell>
          <cell r="BC252">
            <v>7.9253411401108247</v>
          </cell>
          <cell r="BD252">
            <v>23.056620877640508</v>
          </cell>
          <cell r="BE252">
            <v>7.67</v>
          </cell>
          <cell r="BF252">
            <v>22.664999999999999</v>
          </cell>
          <cell r="BG252">
            <v>4.9567648527999992</v>
          </cell>
          <cell r="BH252">
            <v>0.95204982799999804</v>
          </cell>
          <cell r="BI252">
            <v>7.9801323405955902</v>
          </cell>
          <cell r="BJ252">
            <v>23.542186724401589</v>
          </cell>
          <cell r="BK252">
            <v>6.7334956404869999</v>
          </cell>
          <cell r="BL252">
            <v>0.69623978399999764</v>
          </cell>
          <cell r="BM252">
            <v>8.0599599770304788</v>
          </cell>
          <cell r="BN252">
            <v>23.767973376598405</v>
          </cell>
          <cell r="BO252">
            <v>7.6749999999999998</v>
          </cell>
          <cell r="BP252">
            <v>22.866</v>
          </cell>
          <cell r="BQ252">
            <v>8.184467165137999</v>
          </cell>
          <cell r="BR252">
            <v>1.1690307999996818E-2</v>
          </cell>
          <cell r="BS252">
            <v>8.1051867021306165</v>
          </cell>
          <cell r="BT252">
            <v>24.082751737011346</v>
          </cell>
        </row>
        <row r="253">
          <cell r="B253" t="str">
            <v>Padiham</v>
          </cell>
          <cell r="C253" t="str">
            <v>PADIHAM</v>
          </cell>
          <cell r="D253">
            <v>11</v>
          </cell>
          <cell r="E253">
            <v>33.405000000000001</v>
          </cell>
          <cell r="F253">
            <v>13.1</v>
          </cell>
          <cell r="G253">
            <v>0.94951383213720486</v>
          </cell>
          <cell r="H253">
            <v>0.81953973476845687</v>
          </cell>
          <cell r="I253">
            <v>10.686999999999999</v>
          </cell>
          <cell r="J253">
            <v>31.58</v>
          </cell>
          <cell r="K253">
            <v>0.92867030400000039</v>
          </cell>
          <cell r="L253">
            <v>4.3435159999978268E-3</v>
          </cell>
          <cell r="M253">
            <v>10.735970525466785</v>
          </cell>
          <cell r="N253">
            <v>31.718509562543328</v>
          </cell>
          <cell r="O253">
            <v>0.95469091300000009</v>
          </cell>
          <cell r="P253">
            <v>8.2398320000001135E-3</v>
          </cell>
          <cell r="Q253">
            <v>10.737540756803337</v>
          </cell>
          <cell r="R253">
            <v>31.722950847447759</v>
          </cell>
          <cell r="S253">
            <v>0.92867030400000039</v>
          </cell>
          <cell r="T253">
            <v>1.1965012000000108E-2</v>
          </cell>
          <cell r="U253">
            <v>10.736370550263805</v>
          </cell>
          <cell r="V253">
            <v>31.719641003529794</v>
          </cell>
          <cell r="W253">
            <v>1.0346079970000004</v>
          </cell>
          <cell r="X253">
            <v>6.6289128000000197E-2</v>
          </cell>
          <cell r="Y253">
            <v>10.744782113769894</v>
          </cell>
          <cell r="Z253">
            <v>31.743432497911936</v>
          </cell>
          <cell r="AA253">
            <v>1.0966470310000005</v>
          </cell>
          <cell r="AB253">
            <v>0.12052104000000252</v>
          </cell>
          <cell r="AC253">
            <v>10.750884755767352</v>
          </cell>
          <cell r="AD253">
            <v>31.760693376070162</v>
          </cell>
          <cell r="AE253">
            <v>1.1747003550000004</v>
          </cell>
          <cell r="AF253">
            <v>0.17508943600000126</v>
          </cell>
          <cell r="AG253">
            <v>10.757845590834842</v>
          </cell>
          <cell r="AH253">
            <v>31.780381590785936</v>
          </cell>
          <cell r="AI253">
            <v>1.2723077129999998</v>
          </cell>
          <cell r="AJ253">
            <v>0.22908090000000048</v>
          </cell>
          <cell r="AK253">
            <v>10.765802465443072</v>
          </cell>
          <cell r="AL253">
            <v>31.802887030756057</v>
          </cell>
          <cell r="AM253">
            <v>1.3883030789999997</v>
          </cell>
          <cell r="AN253">
            <v>0.28338203600000167</v>
          </cell>
          <cell r="AO253">
            <v>10.774740713740503</v>
          </cell>
          <cell r="AP253">
            <v>31.82816821468823</v>
          </cell>
          <cell r="AQ253">
            <v>1.5178416470000002</v>
          </cell>
          <cell r="AR253">
            <v>0.33743557600000162</v>
          </cell>
          <cell r="AS253">
            <v>10.784376800374584</v>
          </cell>
          <cell r="AT253">
            <v>31.85542318350047</v>
          </cell>
          <cell r="AU253">
            <v>10.688000000000001</v>
          </cell>
          <cell r="AV253">
            <v>31.677</v>
          </cell>
          <cell r="AW253">
            <v>1.666122764</v>
          </cell>
          <cell r="AX253">
            <v>0.39116921200000032</v>
          </cell>
          <cell r="AY253">
            <v>10.795979825104116</v>
          </cell>
          <cell r="AZ253">
            <v>31.982413066249826</v>
          </cell>
          <cell r="BA253">
            <v>2.6241618540000005</v>
          </cell>
          <cell r="BB253">
            <v>0.58931485200000022</v>
          </cell>
          <cell r="BC253">
            <v>10.856663785567608</v>
          </cell>
          <cell r="BD253">
            <v>32.154053226061798</v>
          </cell>
          <cell r="BE253">
            <v>10.704000000000001</v>
          </cell>
          <cell r="BF253">
            <v>32.292000000000002</v>
          </cell>
          <cell r="BG253">
            <v>3.7242053313400012</v>
          </cell>
          <cell r="BH253">
            <v>0.43085679199999749</v>
          </cell>
          <cell r="BI253">
            <v>10.922084203219088</v>
          </cell>
          <cell r="BJ253">
            <v>32.908835275863531</v>
          </cell>
          <cell r="BK253">
            <v>4.7327382025289992</v>
          </cell>
          <cell r="BL253">
            <v>-2.0422775679999985</v>
          </cell>
          <cell r="BM253">
            <v>10.845212561053584</v>
          </cell>
          <cell r="BN253">
            <v>32.691409438038832</v>
          </cell>
          <cell r="BO253">
            <v>10.706</v>
          </cell>
          <cell r="BP253">
            <v>32.319000000000003</v>
          </cell>
          <cell r="BQ253">
            <v>5.5420277813230001</v>
          </cell>
          <cell r="BR253">
            <v>-2.438023959999998</v>
          </cell>
          <cell r="BS253">
            <v>10.868917949255133</v>
          </cell>
          <cell r="BT253">
            <v>32.779801546781243</v>
          </cell>
        </row>
        <row r="254">
          <cell r="B254" t="str">
            <v>Peel St &amp; Ribblesdale T13</v>
          </cell>
          <cell r="C254" t="str">
            <v>PEEL ST</v>
          </cell>
          <cell r="D254">
            <v>11</v>
          </cell>
          <cell r="E254">
            <v>40</v>
          </cell>
          <cell r="F254">
            <v>16</v>
          </cell>
          <cell r="G254">
            <v>0.24764660094790755</v>
          </cell>
          <cell r="H254">
            <v>0.23487957815549224</v>
          </cell>
          <cell r="I254">
            <v>3.7559999999999998</v>
          </cell>
          <cell r="J254">
            <v>9.9</v>
          </cell>
          <cell r="K254">
            <v>3.4987603000000034E-2</v>
          </cell>
          <cell r="L254">
            <v>4.5131240000015893E-3</v>
          </cell>
          <cell r="M254">
            <v>3.7580732504878758</v>
          </cell>
          <cell r="N254">
            <v>9.9058640379163023</v>
          </cell>
          <cell r="O254">
            <v>8.3911400999999941E-2</v>
          </cell>
          <cell r="P254">
            <v>8.5447360000001638E-3</v>
          </cell>
          <cell r="Q254">
            <v>3.7608526886895617</v>
          </cell>
          <cell r="R254">
            <v>9.9137254763175076</v>
          </cell>
          <cell r="S254">
            <v>3.4987603000000034E-2</v>
          </cell>
          <cell r="T254">
            <v>1.238382799999993E-2</v>
          </cell>
          <cell r="U254">
            <v>3.7584863553127041</v>
          </cell>
          <cell r="V254">
            <v>9.9070324748082097</v>
          </cell>
          <cell r="W254">
            <v>0.2360850000000001</v>
          </cell>
          <cell r="X254">
            <v>9.2480240000000435E-2</v>
          </cell>
          <cell r="Y254">
            <v>3.7732452027054864</v>
          </cell>
          <cell r="Z254">
            <v>9.9487767991039462</v>
          </cell>
          <cell r="AA254">
            <v>0.35514902199999998</v>
          </cell>
          <cell r="AB254">
            <v>0.17246769600000089</v>
          </cell>
          <cell r="AC254">
            <v>3.7836926958332948</v>
          </cell>
          <cell r="AD254">
            <v>9.9783267720522382</v>
          </cell>
          <cell r="AE254">
            <v>0.50504931400000008</v>
          </cell>
          <cell r="AF254">
            <v>0.25278556000000041</v>
          </cell>
          <cell r="AG254">
            <v>3.7957760153186531</v>
          </cell>
          <cell r="AH254">
            <v>10.0125035606416</v>
          </cell>
          <cell r="AI254">
            <v>0.69229337599999963</v>
          </cell>
          <cell r="AJ254">
            <v>0.33249965600000309</v>
          </cell>
          <cell r="AK254">
            <v>3.8097876848080774</v>
          </cell>
          <cell r="AL254">
            <v>10.052134546688466</v>
          </cell>
          <cell r="AM254">
            <v>0.91468778799999995</v>
          </cell>
          <cell r="AN254">
            <v>0.41251893999999911</v>
          </cell>
          <cell r="AO254">
            <v>3.8256602874255528</v>
          </cell>
          <cell r="AP254">
            <v>10.09702904647205</v>
          </cell>
          <cell r="AQ254">
            <v>1.162991863</v>
          </cell>
          <cell r="AR254">
            <v>0.49227745199999884</v>
          </cell>
          <cell r="AS254">
            <v>3.8428791076905977</v>
          </cell>
          <cell r="AT254">
            <v>10.145731224765832</v>
          </cell>
          <cell r="AU254">
            <v>3.758</v>
          </cell>
          <cell r="AV254">
            <v>10</v>
          </cell>
          <cell r="AW254">
            <v>1.4434939530000002</v>
          </cell>
          <cell r="AX254">
            <v>0.57170424800000053</v>
          </cell>
          <cell r="AY254">
            <v>3.8637704748925272</v>
          </cell>
          <cell r="AZ254">
            <v>10.29916408018331</v>
          </cell>
          <cell r="BA254">
            <v>3.2468128069999995</v>
          </cell>
          <cell r="BB254">
            <v>0.95609930800000154</v>
          </cell>
          <cell r="BC254">
            <v>3.9785956764523265</v>
          </cell>
          <cell r="BD254">
            <v>10.623938794879495</v>
          </cell>
          <cell r="BE254">
            <v>3.766</v>
          </cell>
          <cell r="BF254">
            <v>10.297000000000001</v>
          </cell>
          <cell r="BG254">
            <v>5.3339780551000002</v>
          </cell>
          <cell r="BH254">
            <v>1.0323909599999999</v>
          </cell>
          <cell r="BI254">
            <v>4.1001477149662255</v>
          </cell>
          <cell r="BJ254">
            <v>11.242112460682431</v>
          </cell>
          <cell r="BK254">
            <v>7.2424859423810002</v>
          </cell>
          <cell r="BL254">
            <v>1.0323909599999999</v>
          </cell>
          <cell r="BM254">
            <v>4.200318400645517</v>
          </cell>
          <cell r="BN254">
            <v>11.525437945162164</v>
          </cell>
          <cell r="BO254">
            <v>3.7360000000000002</v>
          </cell>
          <cell r="BP254">
            <v>10.260999999999999</v>
          </cell>
          <cell r="BQ254">
            <v>8.7535608553169997</v>
          </cell>
          <cell r="BR254">
            <v>1.0323909599999963</v>
          </cell>
          <cell r="BS254">
            <v>4.2496292649863614</v>
          </cell>
          <cell r="BT254">
            <v>11.713762945150872</v>
          </cell>
        </row>
        <row r="255">
          <cell r="B255" t="str">
            <v>Pendleton</v>
          </cell>
          <cell r="C255" t="str">
            <v>PENDLETON</v>
          </cell>
          <cell r="D255">
            <v>6.6</v>
          </cell>
          <cell r="E255">
            <v>54.75</v>
          </cell>
          <cell r="F255">
            <v>21.9</v>
          </cell>
          <cell r="G255">
            <v>0.78844845201049041</v>
          </cell>
          <cell r="H255">
            <v>0.67769907028956289</v>
          </cell>
          <cell r="I255">
            <v>14.84</v>
          </cell>
          <cell r="J255">
            <v>43.162999999999997</v>
          </cell>
          <cell r="K255">
            <v>1.5733840999999971E-2</v>
          </cell>
          <cell r="L255">
            <v>2.666807999999854E-3</v>
          </cell>
          <cell r="M255">
            <v>14.841609639341426</v>
          </cell>
          <cell r="N255">
            <v>43.167552747574348</v>
          </cell>
          <cell r="O255">
            <v>3.7976322000000007E-2</v>
          </cell>
          <cell r="P255">
            <v>5.0742360000000097E-3</v>
          </cell>
          <cell r="Q255">
            <v>14.843765947159101</v>
          </cell>
          <cell r="R255">
            <v>43.173651707095161</v>
          </cell>
          <cell r="S255">
            <v>1.5733840999999971E-2</v>
          </cell>
          <cell r="T255">
            <v>7.3889079999998053E-3</v>
          </cell>
          <cell r="U255">
            <v>14.842022715963569</v>
          </cell>
          <cell r="V255">
            <v>43.168721104697013</v>
          </cell>
          <cell r="W255">
            <v>0.10724052269999995</v>
          </cell>
          <cell r="X255">
            <v>6.4221023999999627E-2</v>
          </cell>
          <cell r="Y255">
            <v>14.854998995476199</v>
          </cell>
          <cell r="Z255">
            <v>43.205423565648822</v>
          </cell>
          <cell r="AA255">
            <v>0.16177265600000001</v>
          </cell>
          <cell r="AB255">
            <v>0.12100605999999958</v>
          </cell>
          <cell r="AC255">
            <v>14.864736722394499</v>
          </cell>
          <cell r="AD255">
            <v>43.232966016597913</v>
          </cell>
          <cell r="AE255">
            <v>0.23104551699999998</v>
          </cell>
          <cell r="AF255">
            <v>0.17801220399999984</v>
          </cell>
          <cell r="AG255">
            <v>14.875783270505067</v>
          </cell>
          <cell r="AH255">
            <v>43.264210372908657</v>
          </cell>
          <cell r="AI255">
            <v>0.31858133799999999</v>
          </cell>
          <cell r="AJ255">
            <v>0.2346655959999997</v>
          </cell>
          <cell r="AK255">
            <v>14.888396555495945</v>
          </cell>
          <cell r="AL255">
            <v>43.299886130309012</v>
          </cell>
          <cell r="AM255">
            <v>0.42341108300000008</v>
          </cell>
          <cell r="AN255">
            <v>0.29152222800000027</v>
          </cell>
          <cell r="AO255">
            <v>14.902540445387649</v>
          </cell>
          <cell r="AP255">
            <v>43.339891092128127</v>
          </cell>
          <cell r="AQ255">
            <v>0.5410332109999999</v>
          </cell>
          <cell r="AR255">
            <v>0.34822928799999975</v>
          </cell>
          <cell r="AS255">
            <v>14.917790294420891</v>
          </cell>
          <cell r="AT255">
            <v>43.383024178782044</v>
          </cell>
          <cell r="AU255">
            <v>14.851000000000001</v>
          </cell>
          <cell r="AV255">
            <v>43.529000000000003</v>
          </cell>
          <cell r="AW255">
            <v>0.67737004500000009</v>
          </cell>
          <cell r="AX255">
            <v>0.4047400639999994</v>
          </cell>
          <cell r="AY255">
            <v>14.945660085261208</v>
          </cell>
          <cell r="AZ255">
            <v>43.796739152783587</v>
          </cell>
          <cell r="BA255">
            <v>1.5666479792000003</v>
          </cell>
          <cell r="BB255">
            <v>0.679219456000002</v>
          </cell>
          <cell r="BC255">
            <v>15.04746244973893</v>
          </cell>
          <cell r="BD255">
            <v>44.084679721835677</v>
          </cell>
          <cell r="BE255">
            <v>14.872</v>
          </cell>
          <cell r="BF255">
            <v>44.252000000000002</v>
          </cell>
          <cell r="BG255">
            <v>2.5807196713500002</v>
          </cell>
          <cell r="BH255">
            <v>0.73373941600000236</v>
          </cell>
          <cell r="BI255">
            <v>15.161939976712048</v>
          </cell>
          <cell r="BJ255">
            <v>45.072074094680644</v>
          </cell>
          <cell r="BK255">
            <v>3.4990249418743007</v>
          </cell>
          <cell r="BL255">
            <v>0.73373941600000059</v>
          </cell>
          <cell r="BM255">
            <v>15.242270854762875</v>
          </cell>
          <cell r="BN255">
            <v>45.299284129114277</v>
          </cell>
          <cell r="BO255">
            <v>14.818</v>
          </cell>
          <cell r="BP255">
            <v>44.703000000000003</v>
          </cell>
          <cell r="BQ255">
            <v>4.2262911099611999</v>
          </cell>
          <cell r="BR255">
            <v>0.73373941600000059</v>
          </cell>
          <cell r="BS255">
            <v>15.251890145356434</v>
          </cell>
          <cell r="BT255">
            <v>45.930226656286209</v>
          </cell>
        </row>
        <row r="256">
          <cell r="B256" t="str">
            <v>Petteril Bank</v>
          </cell>
          <cell r="C256" t="str">
            <v>PETTERIL BANK</v>
          </cell>
          <cell r="D256">
            <v>11</v>
          </cell>
          <cell r="E256">
            <v>33.405000000000001</v>
          </cell>
          <cell r="F256">
            <v>13.1</v>
          </cell>
          <cell r="G256">
            <v>0.74515231930586934</v>
          </cell>
          <cell r="H256">
            <v>0.67104593377998889</v>
          </cell>
          <cell r="I256">
            <v>8.7889999999999997</v>
          </cell>
          <cell r="J256">
            <v>24.887</v>
          </cell>
          <cell r="K256">
            <v>3.0911374999999852E-2</v>
          </cell>
          <cell r="L256">
            <v>1.5109840000002706E-3</v>
          </cell>
          <cell r="M256">
            <v>8.7907017325178547</v>
          </cell>
          <cell r="N256">
            <v>24.891813226412566</v>
          </cell>
          <cell r="O256">
            <v>7.4945265999999844E-2</v>
          </cell>
          <cell r="P256">
            <v>3.0146960000001499E-3</v>
          </cell>
          <cell r="Q256">
            <v>8.7930918368224287</v>
          </cell>
          <cell r="R256">
            <v>24.898573462258593</v>
          </cell>
          <cell r="S256">
            <v>3.0911374999999852E-2</v>
          </cell>
          <cell r="T256">
            <v>4.5661480000003252E-3</v>
          </cell>
          <cell r="U256">
            <v>8.7908620870412939</v>
          </cell>
          <cell r="V256">
            <v>24.892266777496236</v>
          </cell>
          <cell r="W256">
            <v>0.21909975800000003</v>
          </cell>
          <cell r="X256">
            <v>5.0119367999999831E-2</v>
          </cell>
          <cell r="Y256">
            <v>8.8031303395333715</v>
          </cell>
          <cell r="Z256">
            <v>24.926966635618065</v>
          </cell>
          <cell r="AA256">
            <v>0.33560434700000008</v>
          </cell>
          <cell r="AB256">
            <v>9.571261199999892E-2</v>
          </cell>
          <cell r="AC256">
            <v>8.8116382693077</v>
          </cell>
          <cell r="AD256">
            <v>24.951030694967208</v>
          </cell>
          <cell r="AE256">
            <v>0.4832061470000002</v>
          </cell>
          <cell r="AF256">
            <v>0.14155617599999992</v>
          </cell>
          <cell r="AG256">
            <v>8.8217915177603263</v>
          </cell>
          <cell r="AH256">
            <v>24.979748418294903</v>
          </cell>
          <cell r="AI256">
            <v>0.66802658100000012</v>
          </cell>
          <cell r="AJ256">
            <v>0.18715376000000106</v>
          </cell>
          <cell r="AK256">
            <v>8.8338853272801838</v>
          </cell>
          <cell r="AL256">
            <v>25.013954877182385</v>
          </cell>
          <cell r="AM256">
            <v>0.88841366400000021</v>
          </cell>
          <cell r="AN256">
            <v>0.23298124799999975</v>
          </cell>
          <cell r="AO256">
            <v>8.8478579685737344</v>
          </cell>
          <cell r="AP256">
            <v>25.053475474821408</v>
          </cell>
          <cell r="AQ256">
            <v>1.1350640469999997</v>
          </cell>
          <cell r="AR256">
            <v>0.27872693199999876</v>
          </cell>
          <cell r="AS256">
            <v>8.8632047820275925</v>
          </cell>
          <cell r="AT256">
            <v>25.096882818272721</v>
          </cell>
          <cell r="AU256">
            <v>8.7949999999999999</v>
          </cell>
          <cell r="AV256">
            <v>25.138999999999999</v>
          </cell>
          <cell r="AW256">
            <v>1.4040194419999996</v>
          </cell>
          <cell r="AX256">
            <v>0.32433025600000054</v>
          </cell>
          <cell r="AY256">
            <v>8.8857148330358271</v>
          </cell>
          <cell r="AZ256">
            <v>25.395580294375357</v>
          </cell>
          <cell r="BA256">
            <v>3.1362220389999997</v>
          </cell>
          <cell r="BB256">
            <v>0.54551112400000168</v>
          </cell>
          <cell r="BC256">
            <v>8.9882408757038572</v>
          </cell>
          <cell r="BD256">
            <v>25.685567734450494</v>
          </cell>
          <cell r="BE256">
            <v>8.8109999999999999</v>
          </cell>
          <cell r="BF256">
            <v>25.792000000000002</v>
          </cell>
          <cell r="BG256">
            <v>5.1806540092000004</v>
          </cell>
          <cell r="BH256">
            <v>0.58941737600000099</v>
          </cell>
          <cell r="BI256">
            <v>9.113850206135325</v>
          </cell>
          <cell r="BJ256">
            <v>26.64858973776813</v>
          </cell>
          <cell r="BK256">
            <v>7.048357741877</v>
          </cell>
          <cell r="BL256">
            <v>0.58941737599999744</v>
          </cell>
          <cell r="BM256">
            <v>9.2118792291196456</v>
          </cell>
          <cell r="BN256">
            <v>26.925857685389353</v>
          </cell>
          <cell r="BO256">
            <v>8.8119999999999994</v>
          </cell>
          <cell r="BP256">
            <v>25.837</v>
          </cell>
          <cell r="BQ256">
            <v>8.4931467109229999</v>
          </cell>
          <cell r="BR256">
            <v>0.58941737599999744</v>
          </cell>
          <cell r="BS256">
            <v>9.2887109836833641</v>
          </cell>
          <cell r="BT256">
            <v>27.185342276914469</v>
          </cell>
        </row>
        <row r="257">
          <cell r="B257" t="str">
            <v>Phillips Lane</v>
          </cell>
          <cell r="C257" t="str">
            <v>PHILLIPS LANE</v>
          </cell>
          <cell r="D257">
            <v>6.6</v>
          </cell>
          <cell r="E257">
            <v>62.5</v>
          </cell>
          <cell r="F257">
            <v>25</v>
          </cell>
          <cell r="G257">
            <v>0.70533825138137785</v>
          </cell>
          <cell r="H257">
            <v>0.54109406089906653</v>
          </cell>
          <cell r="I257">
            <v>11.077</v>
          </cell>
          <cell r="J257">
            <v>37.152999999999999</v>
          </cell>
          <cell r="K257">
            <v>8.912132000000017E-3</v>
          </cell>
          <cell r="L257">
            <v>28.002367868</v>
          </cell>
          <cell r="M257">
            <v>13.527351522476664</v>
          </cell>
          <cell r="N257">
            <v>44.083640711336116</v>
          </cell>
          <cell r="O257">
            <v>2.1463610000000022E-2</v>
          </cell>
          <cell r="P257">
            <v>28.004482467999999</v>
          </cell>
          <cell r="Q257">
            <v>13.528634471579885</v>
          </cell>
          <cell r="R257">
            <v>44.087269439379341</v>
          </cell>
          <cell r="S257">
            <v>8.912132000000017E-3</v>
          </cell>
          <cell r="T257">
            <v>28.006495871999991</v>
          </cell>
          <cell r="U257">
            <v>13.527712629176756</v>
          </cell>
          <cell r="V257">
            <v>44.084662075321589</v>
          </cell>
          <cell r="W257">
            <v>6.0681169000000035E-2</v>
          </cell>
          <cell r="X257">
            <v>28.040876252000007</v>
          </cell>
          <cell r="Y257">
            <v>13.535248748736679</v>
          </cell>
          <cell r="Z257">
            <v>44.105977440300208</v>
          </cell>
          <cell r="AA257">
            <v>9.1546100000000019E-2</v>
          </cell>
          <cell r="AB257">
            <v>28.075199712</v>
          </cell>
          <cell r="AC257">
            <v>13.540951254053631</v>
          </cell>
          <cell r="AD257">
            <v>44.122106561017681</v>
          </cell>
          <cell r="AE257">
            <v>0.13060763500000006</v>
          </cell>
          <cell r="AF257">
            <v>28.109697767999997</v>
          </cell>
          <cell r="AG257">
            <v>13.547386049457469</v>
          </cell>
          <cell r="AH257">
            <v>44.140306910880085</v>
          </cell>
          <cell r="AI257">
            <v>0.17969192900000008</v>
          </cell>
          <cell r="AJ257">
            <v>28.143878763999997</v>
          </cell>
          <cell r="AK257">
            <v>13.554669873335598</v>
          </cell>
          <cell r="AL257">
            <v>44.160908675908864</v>
          </cell>
          <cell r="AM257">
            <v>0.23823570800000005</v>
          </cell>
          <cell r="AN257">
            <v>28.178220991999996</v>
          </cell>
          <cell r="AO257">
            <v>13.562795291690961</v>
          </cell>
          <cell r="AP257">
            <v>44.183890829585081</v>
          </cell>
          <cell r="AQ257">
            <v>0.30377007500000008</v>
          </cell>
          <cell r="AR257">
            <v>28.212425803999995</v>
          </cell>
          <cell r="AS257">
            <v>13.571520207121932</v>
          </cell>
          <cell r="AT257">
            <v>44.208568617051156</v>
          </cell>
          <cell r="AU257">
            <v>11.077</v>
          </cell>
          <cell r="AV257">
            <v>37.146000000000001</v>
          </cell>
          <cell r="AW257">
            <v>0.37877651300000004</v>
          </cell>
          <cell r="AX257">
            <v>28.246455815999997</v>
          </cell>
          <cell r="AY257">
            <v>13.58105842284299</v>
          </cell>
          <cell r="AZ257">
            <v>44.228546765118281</v>
          </cell>
          <cell r="BA257">
            <v>0.86565144400000005</v>
          </cell>
          <cell r="BB257">
            <v>27.695379519999996</v>
          </cell>
          <cell r="BC257">
            <v>13.575442259908884</v>
          </cell>
          <cell r="BD257">
            <v>44.212661857538464</v>
          </cell>
          <cell r="BE257">
            <v>11.083</v>
          </cell>
          <cell r="BF257">
            <v>37.298999999999999</v>
          </cell>
          <cell r="BG257">
            <v>1.4281349730400001</v>
          </cell>
          <cell r="BH257">
            <v>22.131812920000002</v>
          </cell>
          <cell r="BI257">
            <v>13.143960948203061</v>
          </cell>
          <cell r="BJ257">
            <v>43.128277848940165</v>
          </cell>
          <cell r="BK257">
            <v>1.9457230349500003</v>
          </cell>
          <cell r="BL257">
            <v>7.6134609199999996</v>
          </cell>
          <cell r="BM257">
            <v>11.919211731761141</v>
          </cell>
          <cell r="BN257">
            <v>39.6641639441442</v>
          </cell>
          <cell r="BO257">
            <v>11.087</v>
          </cell>
          <cell r="BP257">
            <v>37.475999999999999</v>
          </cell>
          <cell r="BQ257">
            <v>2.3614408104540003</v>
          </cell>
          <cell r="BR257">
            <v>3.6979089199999984</v>
          </cell>
          <cell r="BS257">
            <v>11.617055636059348</v>
          </cell>
          <cell r="BT257">
            <v>38.975223738654854</v>
          </cell>
        </row>
        <row r="258">
          <cell r="B258" t="str">
            <v>Piccadilly</v>
          </cell>
          <cell r="C258" t="str">
            <v>PICCADILLY</v>
          </cell>
          <cell r="D258">
            <v>6.6</v>
          </cell>
          <cell r="E258">
            <v>50</v>
          </cell>
          <cell r="F258">
            <v>20</v>
          </cell>
          <cell r="G258">
            <v>0.787279582947226</v>
          </cell>
          <cell r="H258">
            <v>0.68971730904347395</v>
          </cell>
          <cell r="I258">
            <v>13.794</v>
          </cell>
          <cell r="J258">
            <v>39.363</v>
          </cell>
          <cell r="K258">
            <v>3.9420629999999957E-3</v>
          </cell>
          <cell r="L258">
            <v>1.5315839999807679E-5</v>
          </cell>
          <cell r="M258">
            <v>13.794346180869479</v>
          </cell>
          <cell r="N258">
            <v>39.363979147361299</v>
          </cell>
          <cell r="O258">
            <v>9.115284000000029E-3</v>
          </cell>
          <cell r="P258">
            <v>2.9947000000030144E-5</v>
          </cell>
          <cell r="Q258">
            <v>13.794800000239341</v>
          </cell>
          <cell r="R258">
            <v>39.365262742376757</v>
          </cell>
          <cell r="S258">
            <v>3.9420629999999957E-3</v>
          </cell>
          <cell r="T258">
            <v>4.4596320000200862E-5</v>
          </cell>
          <cell r="U258">
            <v>13.794348742247209</v>
          </cell>
          <cell r="V258">
            <v>39.363986392031549</v>
          </cell>
          <cell r="W258">
            <v>2.3622167119999982E-2</v>
          </cell>
          <cell r="X258">
            <v>5.2856119119999878E-2</v>
          </cell>
          <cell r="Y258">
            <v>13.800690115022398</v>
          </cell>
          <cell r="Z258">
            <v>39.381922502797025</v>
          </cell>
          <cell r="AA258">
            <v>3.3949422350000008E-2</v>
          </cell>
          <cell r="AB258">
            <v>0.1056677119199998</v>
          </cell>
          <cell r="AC258">
            <v>13.806213331826404</v>
          </cell>
          <cell r="AD258">
            <v>39.397544519021331</v>
          </cell>
          <cell r="AE258">
            <v>4.6333806690000007E-2</v>
          </cell>
          <cell r="AF258">
            <v>0.15848122671999976</v>
          </cell>
          <cell r="AG258">
            <v>13.811916668889902</v>
          </cell>
          <cell r="AH258">
            <v>39.413675992273291</v>
          </cell>
          <cell r="AI258">
            <v>6.1085274699999997E-2</v>
          </cell>
          <cell r="AJ258">
            <v>0.21129242832000039</v>
          </cell>
          <cell r="AK258">
            <v>13.817826869721189</v>
          </cell>
          <cell r="AL258">
            <v>39.430392564617208</v>
          </cell>
          <cell r="AM258">
            <v>7.7944748300000005E-2</v>
          </cell>
          <cell r="AN258">
            <v>0.26410540152000039</v>
          </cell>
          <cell r="AO258">
            <v>13.823921628193171</v>
          </cell>
          <cell r="AP258">
            <v>39.447631144798137</v>
          </cell>
          <cell r="AQ258">
            <v>9.6303686100000008E-2</v>
          </cell>
          <cell r="AR258">
            <v>0.31691753871999984</v>
          </cell>
          <cell r="AS258">
            <v>13.830147482634045</v>
          </cell>
          <cell r="AT258">
            <v>39.46524052037342</v>
          </cell>
          <cell r="AU258">
            <v>13.731</v>
          </cell>
          <cell r="AV258">
            <v>39.790999999999997</v>
          </cell>
          <cell r="AW258">
            <v>0.11727361910000006</v>
          </cell>
          <cell r="AX258">
            <v>0.36972839432000004</v>
          </cell>
          <cell r="AY258">
            <v>13.773601627809686</v>
          </cell>
          <cell r="AZ258">
            <v>39.911495599655254</v>
          </cell>
          <cell r="BA258">
            <v>0.25171180026000001</v>
          </cell>
          <cell r="BB258">
            <v>0.63372416912000018</v>
          </cell>
          <cell r="BC258">
            <v>13.808455559889655</v>
          </cell>
          <cell r="BD258">
            <v>40.010077406554302</v>
          </cell>
          <cell r="BE258">
            <v>13.746</v>
          </cell>
          <cell r="BF258">
            <v>40.183</v>
          </cell>
          <cell r="BG258">
            <v>0.41183739095599997</v>
          </cell>
          <cell r="BH258">
            <v>0.68295995311999924</v>
          </cell>
          <cell r="BI258">
            <v>13.84176993050157</v>
          </cell>
          <cell r="BJ258">
            <v>40.453878269165699</v>
          </cell>
          <cell r="BK258">
            <v>0.58295878860200001</v>
          </cell>
          <cell r="BL258">
            <v>0.29924488112000081</v>
          </cell>
          <cell r="BM258">
            <v>13.823172806999102</v>
          </cell>
          <cell r="BN258">
            <v>40.401277660609061</v>
          </cell>
          <cell r="BO258">
            <v>13.749000000000001</v>
          </cell>
          <cell r="BP258">
            <v>40.232999999999997</v>
          </cell>
          <cell r="BQ258">
            <v>0.74975440781112002</v>
          </cell>
          <cell r="BR258">
            <v>-0.72757932687999949</v>
          </cell>
          <cell r="BS258">
            <v>13.750939816506801</v>
          </cell>
          <cell r="BT258">
            <v>40.238486629624859</v>
          </cell>
        </row>
        <row r="259">
          <cell r="B259" t="str">
            <v>Pimbo</v>
          </cell>
          <cell r="C259" t="str">
            <v>PIMBO</v>
          </cell>
          <cell r="D259">
            <v>11</v>
          </cell>
          <cell r="E259">
            <v>33.405000000000001</v>
          </cell>
          <cell r="F259">
            <v>13.1</v>
          </cell>
          <cell r="G259">
            <v>0.93339560062321858</v>
          </cell>
          <cell r="H259">
            <v>0.74896507721817374</v>
          </cell>
          <cell r="I259">
            <v>9.81</v>
          </cell>
          <cell r="J259">
            <v>31.175999999999998</v>
          </cell>
          <cell r="K259">
            <v>2.6701990000000286E-2</v>
          </cell>
          <cell r="L259">
            <v>7.8154640000072106E-4</v>
          </cell>
          <cell r="M259">
            <v>9.8114425115580755</v>
          </cell>
          <cell r="N259">
            <v>31.180080038818616</v>
          </cell>
          <cell r="O259">
            <v>6.4165049000000529E-2</v>
          </cell>
          <cell r="P259">
            <v>16.0015556424</v>
          </cell>
          <cell r="Q259">
            <v>10.653231651445921</v>
          </cell>
          <cell r="R259">
            <v>33.561019275394166</v>
          </cell>
          <cell r="S259">
            <v>2.6701990000000286E-2</v>
          </cell>
          <cell r="T259">
            <v>16.002350722399999</v>
          </cell>
          <cell r="U259">
            <v>10.651307081668985</v>
          </cell>
          <cell r="V259">
            <v>33.555575770033613</v>
          </cell>
          <cell r="W259">
            <v>0.18088429600000033</v>
          </cell>
          <cell r="X259">
            <v>16.030134086399997</v>
          </cell>
          <cell r="Y259">
            <v>10.660857802446966</v>
          </cell>
          <cell r="Z259">
            <v>33.582589287742927</v>
          </cell>
          <cell r="AA259">
            <v>0.27243985800000026</v>
          </cell>
          <cell r="AB259">
            <v>16.057934206399995</v>
          </cell>
          <cell r="AC259">
            <v>10.66712235109533</v>
          </cell>
          <cell r="AD259">
            <v>33.600308107064258</v>
          </cell>
          <cell r="AE259">
            <v>0.38800679100000046</v>
          </cell>
          <cell r="AF259">
            <v>16.085857638400004</v>
          </cell>
          <cell r="AG259">
            <v>10.6746536420825</v>
          </cell>
          <cell r="AH259">
            <v>33.621609814776725</v>
          </cell>
          <cell r="AI259">
            <v>0.53288168700000016</v>
          </cell>
          <cell r="AJ259">
            <v>16.113652430400005</v>
          </cell>
          <cell r="AK259">
            <v>10.683716450341381</v>
          </cell>
          <cell r="AL259">
            <v>33.647243307482519</v>
          </cell>
          <cell r="AM259">
            <v>0.70545589399999997</v>
          </cell>
          <cell r="AN259">
            <v>16.141560790399996</v>
          </cell>
          <cell r="AO259">
            <v>10.694239056161861</v>
          </cell>
          <cell r="AP259">
            <v>33.677005731208169</v>
          </cell>
          <cell r="AQ259">
            <v>0.89845716900000028</v>
          </cell>
          <cell r="AR259">
            <v>16.1694260704</v>
          </cell>
          <cell r="AS259">
            <v>10.705831543887699</v>
          </cell>
          <cell r="AT259">
            <v>33.709794237935228</v>
          </cell>
          <cell r="AU259">
            <v>9.8149999999999995</v>
          </cell>
          <cell r="AV259">
            <v>31.414000000000001</v>
          </cell>
          <cell r="AW259">
            <v>1.1173218810000005</v>
          </cell>
          <cell r="AX259">
            <v>16.197218530399997</v>
          </cell>
          <cell r="AY259">
            <v>10.723777687946949</v>
          </cell>
          <cell r="AZ259">
            <v>33.984411462953283</v>
          </cell>
          <cell r="BA259">
            <v>2.5273559990000001</v>
          </cell>
          <cell r="BB259">
            <v>16.332761158399993</v>
          </cell>
          <cell r="BC259">
            <v>10.804899428888433</v>
          </cell>
          <cell r="BD259">
            <v>34.213858395438805</v>
          </cell>
          <cell r="BE259">
            <v>9.8219999999999992</v>
          </cell>
          <cell r="BF259">
            <v>31.663</v>
          </cell>
          <cell r="BG259">
            <v>4.1444579290999997</v>
          </cell>
          <cell r="BH259">
            <v>16.320141662400008</v>
          </cell>
          <cell r="BI259">
            <v>10.896112916637311</v>
          </cell>
          <cell r="BJ259">
            <v>34.701050108457217</v>
          </cell>
          <cell r="BK259">
            <v>5.5993426732089997</v>
          </cell>
          <cell r="BL259">
            <v>12.056640894399994</v>
          </cell>
          <cell r="BM259">
            <v>10.748698805960604</v>
          </cell>
          <cell r="BN259">
            <v>34.284100039248884</v>
          </cell>
          <cell r="BO259">
            <v>9.827</v>
          </cell>
          <cell r="BP259">
            <v>31.869</v>
          </cell>
          <cell r="BQ259">
            <v>6.7289228544539998</v>
          </cell>
          <cell r="BR259">
            <v>0.64748299439999712</v>
          </cell>
          <cell r="BS259">
            <v>10.214160900226162</v>
          </cell>
          <cell r="BT259">
            <v>32.964056391840828</v>
          </cell>
        </row>
        <row r="260">
          <cell r="B260" t="str">
            <v>Morton Park &amp; Pirelli</v>
          </cell>
          <cell r="C260" t="str">
            <v>PIRELLI</v>
          </cell>
          <cell r="D260">
            <v>11</v>
          </cell>
          <cell r="E260">
            <v>33.405000000000001</v>
          </cell>
          <cell r="F260">
            <v>13.1</v>
          </cell>
          <cell r="G260">
            <v>0.87153875733691144</v>
          </cell>
          <cell r="H260">
            <v>0.83883054599060725</v>
          </cell>
          <cell r="I260">
            <v>10.987</v>
          </cell>
          <cell r="J260">
            <v>29.109000000000002</v>
          </cell>
          <cell r="K260">
            <v>3.0721676000002418E-2</v>
          </cell>
          <cell r="L260">
            <v>1.2895280000009279E-3</v>
          </cell>
          <cell r="M260">
            <v>10.988680152476954</v>
          </cell>
          <cell r="N260">
            <v>29.113752188839527</v>
          </cell>
          <cell r="O260">
            <v>7.4530541000001449E-2</v>
          </cell>
          <cell r="P260">
            <v>2.6059600000110095E-3</v>
          </cell>
          <cell r="Q260">
            <v>10.991048616328792</v>
          </cell>
          <cell r="R260">
            <v>29.120451216242046</v>
          </cell>
          <cell r="S260">
            <v>3.0721676000002418E-2</v>
          </cell>
          <cell r="T260">
            <v>3.9860239999995883E-3</v>
          </cell>
          <cell r="U260">
            <v>10.988821681812542</v>
          </cell>
          <cell r="V260">
            <v>29.11415249425125</v>
          </cell>
          <cell r="W260">
            <v>0.21816412500000482</v>
          </cell>
          <cell r="X260">
            <v>4.6745255999994129E-2</v>
          </cell>
          <cell r="Y260">
            <v>11.000904136584655</v>
          </cell>
          <cell r="Z260">
            <v>29.148326837062218</v>
          </cell>
          <cell r="AA260">
            <v>0.33437922900000316</v>
          </cell>
          <cell r="AB260">
            <v>8.9552576000002659E-2</v>
          </cell>
          <cell r="AC260">
            <v>11.009250649248617</v>
          </cell>
          <cell r="AD260">
            <v>29.171934339878007</v>
          </cell>
          <cell r="AE260">
            <v>0.48169281600000247</v>
          </cell>
          <cell r="AF260">
            <v>0.13260211200000072</v>
          </cell>
          <cell r="AG260">
            <v>11.019242122003876</v>
          </cell>
          <cell r="AH260">
            <v>29.200194492435138</v>
          </cell>
          <cell r="AI260">
            <v>0.66626170300000354</v>
          </cell>
          <cell r="AJ260">
            <v>0.17542643600000929</v>
          </cell>
          <cell r="AK260">
            <v>11.031177170329579</v>
          </cell>
          <cell r="AL260">
            <v>29.233951906854717</v>
          </cell>
          <cell r="AM260">
            <v>0.88646345300000462</v>
          </cell>
          <cell r="AN260">
            <v>0.21847375599999452</v>
          </cell>
          <cell r="AO260">
            <v>11.044994163186708</v>
          </cell>
          <cell r="AP260">
            <v>29.273032264234242</v>
          </cell>
          <cell r="AQ260">
            <v>1.1329802390000054</v>
          </cell>
          <cell r="AR260">
            <v>0.26145030800000768</v>
          </cell>
          <cell r="AS260">
            <v>11.0601886228797</v>
          </cell>
          <cell r="AT260">
            <v>29.316008686175763</v>
          </cell>
          <cell r="AU260">
            <v>10.988</v>
          </cell>
          <cell r="AV260">
            <v>29.126000000000001</v>
          </cell>
          <cell r="AW260">
            <v>1.4018293390000025</v>
          </cell>
          <cell r="AX260">
            <v>0.30429630799997653</v>
          </cell>
          <cell r="AY260">
            <v>11.077548372869705</v>
          </cell>
          <cell r="AZ260">
            <v>29.379281046801562</v>
          </cell>
          <cell r="BA260">
            <v>3.134739941000003</v>
          </cell>
          <cell r="BB260">
            <v>0.51221299999998848</v>
          </cell>
          <cell r="BC260">
            <v>11.179415387473476</v>
          </cell>
          <cell r="BD260">
            <v>29.667404474023783</v>
          </cell>
          <cell r="BE260">
            <v>10.992000000000001</v>
          </cell>
          <cell r="BF260">
            <v>29.17</v>
          </cell>
          <cell r="BG260">
            <v>5.1787468418000024</v>
          </cell>
          <cell r="BH260">
            <v>0.55348850800001514</v>
          </cell>
          <cell r="BI260">
            <v>11.292864329296849</v>
          </cell>
          <cell r="BJ260">
            <v>30.020972829851775</v>
          </cell>
          <cell r="BK260">
            <v>7.0440581840440046</v>
          </cell>
          <cell r="BL260">
            <v>0.55348850800001514</v>
          </cell>
          <cell r="BM260">
            <v>11.390767784348398</v>
          </cell>
          <cell r="BN260">
            <v>30.297885617725946</v>
          </cell>
          <cell r="BO260">
            <v>10.994</v>
          </cell>
          <cell r="BP260">
            <v>29.187000000000001</v>
          </cell>
          <cell r="BQ260">
            <v>8.4850876702950018</v>
          </cell>
          <cell r="BR260">
            <v>0.55348850800000093</v>
          </cell>
          <cell r="BS260">
            <v>11.468402217239051</v>
          </cell>
          <cell r="BT260">
            <v>30.528812099278667</v>
          </cell>
        </row>
        <row r="261">
          <cell r="B261" t="str">
            <v>Portwood</v>
          </cell>
          <cell r="C261" t="str">
            <v>PORTWOOD</v>
          </cell>
          <cell r="D261">
            <v>6.6</v>
          </cell>
          <cell r="E261">
            <v>54.75</v>
          </cell>
          <cell r="F261">
            <v>21.9</v>
          </cell>
          <cell r="G261">
            <v>0.79498278494960717</v>
          </cell>
          <cell r="H261">
            <v>0.66405828658137478</v>
          </cell>
          <cell r="I261">
            <v>14.541</v>
          </cell>
          <cell r="J261">
            <v>43.52</v>
          </cell>
          <cell r="K261">
            <v>2.076774800000003E-2</v>
          </cell>
          <cell r="L261">
            <v>6.832552000011205E-4</v>
          </cell>
          <cell r="M261">
            <v>14.542876476132108</v>
          </cell>
          <cell r="N261">
            <v>43.525307475990992</v>
          </cell>
          <cell r="O261">
            <v>1.6173729699999999</v>
          </cell>
          <cell r="P261">
            <v>1.327191200000577E-3</v>
          </cell>
          <cell r="Q261">
            <v>14.682599541485775</v>
          </cell>
          <cell r="R261">
            <v>43.920503983989988</v>
          </cell>
          <cell r="S261">
            <v>2.076774800000003E-2</v>
          </cell>
          <cell r="T261">
            <v>1.9681752000009212E-3</v>
          </cell>
          <cell r="U261">
            <v>14.542988877481788</v>
          </cell>
          <cell r="V261">
            <v>43.525625395017286</v>
          </cell>
          <cell r="W261">
            <v>1.6963155315999994</v>
          </cell>
          <cell r="X261">
            <v>0.10676862720000013</v>
          </cell>
          <cell r="Y261">
            <v>14.698728958250717</v>
          </cell>
          <cell r="Z261">
            <v>43.966124863874292</v>
          </cell>
          <cell r="AA261">
            <v>1.7536704695999998</v>
          </cell>
          <cell r="AB261">
            <v>0.21157225920000133</v>
          </cell>
          <cell r="AC261">
            <v>14.71291415431752</v>
          </cell>
          <cell r="AD261">
            <v>44.006246657199483</v>
          </cell>
          <cell r="AE261">
            <v>1.8233030289999999</v>
          </cell>
          <cell r="AF261">
            <v>0.31645671520000374</v>
          </cell>
          <cell r="AG261">
            <v>14.728180433987122</v>
          </cell>
          <cell r="AH261">
            <v>44.049426216710941</v>
          </cell>
          <cell r="AI261">
            <v>1.9073400669999998</v>
          </cell>
          <cell r="AJ261">
            <v>0.42124894720000139</v>
          </cell>
          <cell r="AK261">
            <v>14.744698711239451</v>
          </cell>
          <cell r="AL261">
            <v>44.096146960145511</v>
          </cell>
          <cell r="AM261">
            <v>2.0044254509999999</v>
          </cell>
          <cell r="AN261">
            <v>0.52611495919999651</v>
          </cell>
          <cell r="AO261">
            <v>14.762364876821849</v>
          </cell>
          <cell r="AP261">
            <v>44.146114422069019</v>
          </cell>
          <cell r="AQ261">
            <v>2.1109013189999999</v>
          </cell>
          <cell r="AR261">
            <v>0.63094579120000116</v>
          </cell>
          <cell r="AS261">
            <v>14.780849419265268</v>
          </cell>
          <cell r="AT261">
            <v>44.198396603304509</v>
          </cell>
          <cell r="AU261">
            <v>14.609</v>
          </cell>
          <cell r="AV261">
            <v>46.09</v>
          </cell>
          <cell r="AW261">
            <v>2.231625652</v>
          </cell>
          <cell r="AX261">
            <v>0.73572398320000065</v>
          </cell>
          <cell r="AY261">
            <v>14.868575774342796</v>
          </cell>
          <cell r="AZ261">
            <v>46.824191161078168</v>
          </cell>
          <cell r="BA261">
            <v>2.9945521474999999</v>
          </cell>
          <cell r="BB261">
            <v>1.2570445112000028</v>
          </cell>
          <cell r="BC261">
            <v>14.980918253846388</v>
          </cell>
          <cell r="BD261">
            <v>47.141943677367365</v>
          </cell>
          <cell r="BE261">
            <v>14.621</v>
          </cell>
          <cell r="BF261">
            <v>46.529000000000003</v>
          </cell>
          <cell r="BG261">
            <v>3.8798194827779993</v>
          </cell>
          <cell r="BH261">
            <v>1.3489512471999996</v>
          </cell>
          <cell r="BI261">
            <v>15.078398816436914</v>
          </cell>
          <cell r="BJ261">
            <v>47.822719219236973</v>
          </cell>
          <cell r="BK261">
            <v>4.7490357656043001</v>
          </cell>
          <cell r="BL261">
            <v>3.0463635200001171E-2</v>
          </cell>
          <cell r="BM261">
            <v>15.039097767522124</v>
          </cell>
          <cell r="BN261">
            <v>47.711559066455408</v>
          </cell>
          <cell r="BO261">
            <v>14.651</v>
          </cell>
          <cell r="BP261">
            <v>47.213999999999999</v>
          </cell>
          <cell r="BQ261">
            <v>5.5180864623473997</v>
          </cell>
          <cell r="BR261">
            <v>-3.4978184447999956</v>
          </cell>
          <cell r="BS261">
            <v>14.827727618752451</v>
          </cell>
          <cell r="BT261">
            <v>47.713861190571237</v>
          </cell>
        </row>
        <row r="262">
          <cell r="B262" t="str">
            <v>Poulton</v>
          </cell>
          <cell r="C262" t="str">
            <v>POULTON</v>
          </cell>
          <cell r="D262">
            <v>6.6</v>
          </cell>
          <cell r="E262">
            <v>62.5</v>
          </cell>
          <cell r="F262">
            <v>25</v>
          </cell>
          <cell r="G262">
            <v>0.68574214802135003</v>
          </cell>
          <cell r="H262">
            <v>0.55421735801603855</v>
          </cell>
          <cell r="I262">
            <v>13.853</v>
          </cell>
          <cell r="J262">
            <v>42.851999999999997</v>
          </cell>
          <cell r="K262">
            <v>2.6013070000000305E-2</v>
          </cell>
          <cell r="L262">
            <v>1.8107199999910506E-3</v>
          </cell>
          <cell r="M262">
            <v>13.855433950400965</v>
          </cell>
          <cell r="N262">
            <v>42.858884251334374</v>
          </cell>
          <cell r="O262">
            <v>6.2453706999999525E-2</v>
          </cell>
          <cell r="P262">
            <v>3.5165279999986865E-3</v>
          </cell>
          <cell r="Q262">
            <v>13.858770898929659</v>
          </cell>
          <cell r="R262">
            <v>42.868322567066812</v>
          </cell>
          <cell r="S262">
            <v>2.6013070000000305E-2</v>
          </cell>
          <cell r="T262">
            <v>5.2076399999947398E-3</v>
          </cell>
          <cell r="U262">
            <v>13.855731103836787</v>
          </cell>
          <cell r="V262">
            <v>42.859724728172459</v>
          </cell>
          <cell r="W262">
            <v>0.17556567300000037</v>
          </cell>
          <cell r="X262">
            <v>7.1081063999997696E-2</v>
          </cell>
          <cell r="Y262">
            <v>13.874575993939651</v>
          </cell>
          <cell r="Z262">
            <v>42.91302612650226</v>
          </cell>
          <cell r="AA262">
            <v>0.26406414099999953</v>
          </cell>
          <cell r="AB262">
            <v>0.13695105199999702</v>
          </cell>
          <cell r="AC262">
            <v>13.888079731761769</v>
          </cell>
          <cell r="AD262">
            <v>42.951220464843807</v>
          </cell>
          <cell r="AE262">
            <v>0.3756944519999994</v>
          </cell>
          <cell r="AF262">
            <v>0.20303007599999034</v>
          </cell>
          <cell r="AG262">
            <v>13.903625266973853</v>
          </cell>
          <cell r="AH262">
            <v>42.995189878306363</v>
          </cell>
          <cell r="AI262">
            <v>0.51552277700000015</v>
          </cell>
          <cell r="AJ262">
            <v>0.26883514399999697</v>
          </cell>
          <cell r="AK262">
            <v>13.921613523762176</v>
          </cell>
          <cell r="AL262">
            <v>43.046068351733354</v>
          </cell>
          <cell r="AM262">
            <v>0.68191893299999951</v>
          </cell>
          <cell r="AN262">
            <v>0.33483328800000578</v>
          </cell>
          <cell r="AO262">
            <v>13.941942752802046</v>
          </cell>
          <cell r="AP262">
            <v>43.103568094574896</v>
          </cell>
          <cell r="AQ262">
            <v>0.86791365599999981</v>
          </cell>
          <cell r="AR262">
            <v>0.40072792799999846</v>
          </cell>
          <cell r="AS262">
            <v>13.963977357579932</v>
          </cell>
          <cell r="AT262">
            <v>43.165891368411735</v>
          </cell>
          <cell r="AU262">
            <v>13.862</v>
          </cell>
          <cell r="AV262">
            <v>43.155000000000001</v>
          </cell>
          <cell r="AW262">
            <v>1.0798019309999995</v>
          </cell>
          <cell r="AX262">
            <v>0.46646960799999704</v>
          </cell>
          <cell r="AY262">
            <v>13.997263680194228</v>
          </cell>
          <cell r="AZ262">
            <v>43.53758346205435</v>
          </cell>
          <cell r="BA262">
            <v>2.4476238099999996</v>
          </cell>
          <cell r="BB262">
            <v>0.21989148800000535</v>
          </cell>
          <cell r="BC262">
            <v>14.095347072025417</v>
          </cell>
          <cell r="BD262">
            <v>43.815005187996789</v>
          </cell>
          <cell r="BE262">
            <v>13.881</v>
          </cell>
          <cell r="BF262">
            <v>43.795999999999999</v>
          </cell>
          <cell r="BG262">
            <v>4.0233892731000003</v>
          </cell>
          <cell r="BH262">
            <v>-4.3551727279999994</v>
          </cell>
          <cell r="BI262">
            <v>13.851976474697095</v>
          </cell>
          <cell r="BJ262">
            <v>43.713909073777501</v>
          </cell>
          <cell r="BK262">
            <v>5.4621280739209999</v>
          </cell>
          <cell r="BL262">
            <v>-14.979972727999996</v>
          </cell>
          <cell r="BM262">
            <v>13.048404519221585</v>
          </cell>
          <cell r="BN262">
            <v>41.441064358225233</v>
          </cell>
          <cell r="BO262">
            <v>13.881</v>
          </cell>
          <cell r="BP262">
            <v>43.850999999999999</v>
          </cell>
          <cell r="BQ262">
            <v>6.6043656601410001</v>
          </cell>
          <cell r="BR262">
            <v>-18.162372727999998</v>
          </cell>
          <cell r="BS262">
            <v>12.86993659213273</v>
          </cell>
          <cell r="BT262">
            <v>40.991280832349887</v>
          </cell>
        </row>
        <row r="263">
          <cell r="B263" t="str">
            <v>Poynton</v>
          </cell>
          <cell r="C263" t="str">
            <v>POYNTON</v>
          </cell>
          <cell r="D263">
            <v>11</v>
          </cell>
          <cell r="E263">
            <v>62.5</v>
          </cell>
          <cell r="F263">
            <v>25</v>
          </cell>
          <cell r="G263">
            <v>0.3637301455354755</v>
          </cell>
          <cell r="H263">
            <v>0.31619018067460247</v>
          </cell>
          <cell r="I263">
            <v>7.9039999999999999</v>
          </cell>
          <cell r="J263">
            <v>22.731000000000002</v>
          </cell>
          <cell r="K263">
            <v>1.3087452999999916E-2</v>
          </cell>
          <cell r="L263">
            <v>1.2880240000001653E-3</v>
          </cell>
          <cell r="M263">
            <v>7.9047545168650615</v>
          </cell>
          <cell r="N263">
            <v>22.73313409596722</v>
          </cell>
          <cell r="O263">
            <v>3.1617099000000093E-2</v>
          </cell>
          <cell r="P263">
            <v>2.5124439999999471E-3</v>
          </cell>
          <cell r="Q263">
            <v>7.9057913364398518</v>
          </cell>
          <cell r="R263">
            <v>22.736066664576025</v>
          </cell>
          <cell r="S263">
            <v>1.3087452999999916E-2</v>
          </cell>
          <cell r="T263">
            <v>3.7341720000003686E-3</v>
          </cell>
          <cell r="U263">
            <v>7.9048829063383597</v>
          </cell>
          <cell r="V263">
            <v>22.73349723623603</v>
          </cell>
          <cell r="W263">
            <v>9.2227292000000016E-2</v>
          </cell>
          <cell r="X263">
            <v>4.1736240000000313E-2</v>
          </cell>
          <cell r="Y263">
            <v>7.91103126193289</v>
          </cell>
          <cell r="Z263">
            <v>22.750887411972183</v>
          </cell>
          <cell r="AA263">
            <v>0.14105204100000002</v>
          </cell>
          <cell r="AB263">
            <v>7.974075199999997E-2</v>
          </cell>
          <cell r="AC263">
            <v>7.9155886162248796</v>
          </cell>
          <cell r="AD263">
            <v>22.763777556468725</v>
          </cell>
          <cell r="AE263">
            <v>0.20262108000000001</v>
          </cell>
          <cell r="AF263">
            <v>0.11790338399999922</v>
          </cell>
          <cell r="AG263">
            <v>7.9208231714156598</v>
          </cell>
          <cell r="AH263">
            <v>22.778583114356309</v>
          </cell>
          <cell r="AI263">
            <v>0.27917323500000002</v>
          </cell>
          <cell r="AJ263">
            <v>0.15586682400000007</v>
          </cell>
          <cell r="AK263">
            <v>7.9268336813792653</v>
          </cell>
          <cell r="AL263">
            <v>22.795583403770927</v>
          </cell>
          <cell r="AM263">
            <v>0.36992800700000006</v>
          </cell>
          <cell r="AN263">
            <v>0.19397635999999996</v>
          </cell>
          <cell r="AO263">
            <v>7.9335973034622409</v>
          </cell>
          <cell r="AP263">
            <v>22.814713815931949</v>
          </cell>
          <cell r="AQ263">
            <v>0.47116669799999999</v>
          </cell>
          <cell r="AR263">
            <v>0.23201229599999995</v>
          </cell>
          <cell r="AS263">
            <v>7.9409073255885811</v>
          </cell>
          <cell r="AT263">
            <v>22.835389680796585</v>
          </cell>
          <cell r="AU263">
            <v>7.91</v>
          </cell>
          <cell r="AV263">
            <v>22.96</v>
          </cell>
          <cell r="AW263">
            <v>0.58021540299999996</v>
          </cell>
          <cell r="AX263">
            <v>0.26993680400000142</v>
          </cell>
          <cell r="AY263">
            <v>7.9546214186876005</v>
          </cell>
          <cell r="AZ263">
            <v>23.086208430960667</v>
          </cell>
          <cell r="BA263">
            <v>1.276605677</v>
          </cell>
          <cell r="BB263">
            <v>0.45477801600000078</v>
          </cell>
          <cell r="BC263">
            <v>8.0008740764749167</v>
          </cell>
          <cell r="BD263">
            <v>23.217030702837913</v>
          </cell>
          <cell r="BE263">
            <v>7.8650000000000002</v>
          </cell>
          <cell r="BF263">
            <v>23.059000000000001</v>
          </cell>
          <cell r="BG263">
            <v>2.1144387194999998</v>
          </cell>
          <cell r="BH263">
            <v>0.49151775199999936</v>
          </cell>
          <cell r="BI263">
            <v>8.0017772427560878</v>
          </cell>
          <cell r="BJ263">
            <v>23.445864463459316</v>
          </cell>
          <cell r="BK263">
            <v>2.8983108752979998</v>
          </cell>
          <cell r="BL263">
            <v>0.49151775199999936</v>
          </cell>
          <cell r="BM263">
            <v>8.0429198609524732</v>
          </cell>
          <cell r="BN263">
            <v>23.562233360749044</v>
          </cell>
          <cell r="BO263">
            <v>7.9320000000000004</v>
          </cell>
          <cell r="BP263">
            <v>23.425999999999998</v>
          </cell>
          <cell r="BQ263">
            <v>3.5191991333270005</v>
          </cell>
          <cell r="BR263">
            <v>0.49151775200000114</v>
          </cell>
          <cell r="BS263">
            <v>8.1425080430351748</v>
          </cell>
          <cell r="BT263">
            <v>24.021406658897924</v>
          </cell>
        </row>
        <row r="264">
          <cell r="B264" t="str">
            <v>Preesall</v>
          </cell>
          <cell r="C264" t="str">
            <v>PREESALL</v>
          </cell>
          <cell r="D264">
            <v>11</v>
          </cell>
          <cell r="E264">
            <v>50</v>
          </cell>
          <cell r="F264">
            <v>20</v>
          </cell>
          <cell r="G264">
            <v>0.4567812492172692</v>
          </cell>
          <cell r="H264">
            <v>0.39265413717109182</v>
          </cell>
          <cell r="I264">
            <v>7.8520000000000003</v>
          </cell>
          <cell r="J264">
            <v>22.835999999999999</v>
          </cell>
          <cell r="K264">
            <v>2.0216190000000189E-2</v>
          </cell>
          <cell r="L264">
            <v>4.1284279999942441E-4</v>
          </cell>
          <cell r="M264">
            <v>7.8530827434218367</v>
          </cell>
          <cell r="N264">
            <v>22.83906246086346</v>
          </cell>
          <cell r="O264">
            <v>4.8441144999999963E-2</v>
          </cell>
          <cell r="P264">
            <v>9.0863079999969898E-4</v>
          </cell>
          <cell r="Q264">
            <v>7.8545901914856895</v>
          </cell>
          <cell r="R264">
            <v>22.843326167856407</v>
          </cell>
          <cell r="S264">
            <v>2.0216190000000189E-2</v>
          </cell>
          <cell r="T264">
            <v>1.4825988000000123E-3</v>
          </cell>
          <cell r="U264">
            <v>7.8531388910504338</v>
          </cell>
          <cell r="V264">
            <v>22.839221270339177</v>
          </cell>
          <cell r="W264">
            <v>0.13565180900000007</v>
          </cell>
          <cell r="X264">
            <v>5.4849090799999445E-2</v>
          </cell>
          <cell r="Y264">
            <v>7.8619987041618549</v>
          </cell>
          <cell r="Z264">
            <v>22.864280606063698</v>
          </cell>
          <cell r="AA264">
            <v>0.20361501000000004</v>
          </cell>
          <cell r="AB264">
            <v>0.10827496279999949</v>
          </cell>
          <cell r="AC264">
            <v>7.8683699781594205</v>
          </cell>
          <cell r="AD264">
            <v>22.882301290257605</v>
          </cell>
          <cell r="AE264">
            <v>0.28916291499999991</v>
          </cell>
          <cell r="AF264">
            <v>0.16185287880000043</v>
          </cell>
          <cell r="AG264">
            <v>7.8756721899962914</v>
          </cell>
          <cell r="AH264">
            <v>22.902955064287653</v>
          </cell>
          <cell r="AI264">
            <v>0.39609182500000006</v>
          </cell>
          <cell r="AJ264">
            <v>0.21534956679999873</v>
          </cell>
          <cell r="AK264">
            <v>7.8840923501954014</v>
          </cell>
          <cell r="AL264">
            <v>22.926770873789525</v>
          </cell>
          <cell r="AM264">
            <v>0.52312248100000014</v>
          </cell>
          <cell r="AN264">
            <v>0.2689845907999997</v>
          </cell>
          <cell r="AO264">
            <v>7.893574839193704</v>
          </cell>
          <cell r="AP264">
            <v>22.953591402882431</v>
          </cell>
          <cell r="AQ264">
            <v>0.66496851199999996</v>
          </cell>
          <cell r="AR264">
            <v>0.32260316280000012</v>
          </cell>
          <cell r="AS264">
            <v>7.9038340702081662</v>
          </cell>
          <cell r="AT264">
            <v>22.982608890162776</v>
          </cell>
          <cell r="AU264">
            <v>7.8570000000000002</v>
          </cell>
          <cell r="AV264">
            <v>23.024000000000001</v>
          </cell>
          <cell r="AW264">
            <v>0.82643824099999996</v>
          </cell>
          <cell r="AX264">
            <v>0.37616789079999968</v>
          </cell>
          <cell r="AY264">
            <v>7.9201204521748929</v>
          </cell>
          <cell r="AZ264">
            <v>23.202531599057714</v>
          </cell>
          <cell r="BA264">
            <v>1.8671698569999999</v>
          </cell>
          <cell r="BB264">
            <v>0.62860589480000062</v>
          </cell>
          <cell r="BC264">
            <v>7.9879942547398795</v>
          </cell>
          <cell r="BD264">
            <v>23.394507703292188</v>
          </cell>
          <cell r="BE264">
            <v>7.8079999999999998</v>
          </cell>
          <cell r="BF264">
            <v>23.173999999999999</v>
          </cell>
          <cell r="BG264">
            <v>3.06766113241</v>
          </cell>
          <cell r="BH264">
            <v>0.63829153879999989</v>
          </cell>
          <cell r="BI264">
            <v>8.0025120702115551</v>
          </cell>
          <cell r="BJ264">
            <v>23.724163215476896</v>
          </cell>
          <cell r="BK264">
            <v>4.1685587084079998</v>
          </cell>
          <cell r="BL264">
            <v>0.14077153879999482</v>
          </cell>
          <cell r="BM264">
            <v>8.0341811798411396</v>
          </cell>
          <cell r="BN264">
            <v>23.813736984169775</v>
          </cell>
          <cell r="BO264">
            <v>7.8079999999999998</v>
          </cell>
          <cell r="BP264">
            <v>23.181999999999999</v>
          </cell>
          <cell r="BQ264">
            <v>5.0480251437010004</v>
          </cell>
          <cell r="BR264">
            <v>9.32515387999997E-2</v>
          </cell>
          <cell r="BS264">
            <v>8.0778470433291183</v>
          </cell>
          <cell r="BT264">
            <v>23.945242696884637</v>
          </cell>
        </row>
        <row r="265">
          <cell r="B265" t="str">
            <v>Preston East</v>
          </cell>
          <cell r="C265" t="str">
            <v>PRESTON EAST</v>
          </cell>
          <cell r="D265">
            <v>6.6</v>
          </cell>
          <cell r="E265">
            <v>62.5</v>
          </cell>
          <cell r="F265">
            <v>25</v>
          </cell>
          <cell r="G265">
            <v>0.9185325507508123</v>
          </cell>
          <cell r="H265">
            <v>0.76524644874031977</v>
          </cell>
          <cell r="I265">
            <v>19.13</v>
          </cell>
          <cell r="J265">
            <v>57.405000000000001</v>
          </cell>
          <cell r="K265">
            <v>1.2787853999999044E-2</v>
          </cell>
          <cell r="L265">
            <v>4.8665639994993626E-4</v>
          </cell>
          <cell r="M265">
            <v>19.131161218507994</v>
          </cell>
          <cell r="N265">
            <v>57.408284421925771</v>
          </cell>
          <cell r="O265">
            <v>3.0884202999999388E-2</v>
          </cell>
          <cell r="P265">
            <v>9.8536039998009528E-4</v>
          </cell>
          <cell r="Q265">
            <v>19.13278786378908</v>
          </cell>
          <cell r="R265">
            <v>57.412885269561137</v>
          </cell>
          <cell r="S265">
            <v>1.2787853999999044E-2</v>
          </cell>
          <cell r="T265">
            <v>1.5098963999591319E-3</v>
          </cell>
          <cell r="U265">
            <v>19.131250728794274</v>
          </cell>
          <cell r="V265">
            <v>57.408537595247431</v>
          </cell>
          <cell r="W265">
            <v>8.7548885000000354E-2</v>
          </cell>
          <cell r="X265">
            <v>3.4551004399958174E-2</v>
          </cell>
          <cell r="Y265">
            <v>19.140680970305013</v>
          </cell>
          <cell r="Z265">
            <v>57.43521034612931</v>
          </cell>
          <cell r="AA265">
            <v>0.13229946100000056</v>
          </cell>
          <cell r="AB265">
            <v>6.7612040399978923E-2</v>
          </cell>
          <cell r="AC265">
            <v>19.147487721082936</v>
          </cell>
          <cell r="AD265">
            <v>57.454462744660972</v>
          </cell>
          <cell r="AE265">
            <v>0.18913796700000063</v>
          </cell>
          <cell r="AF265">
            <v>0.10076578439996808</v>
          </cell>
          <cell r="AG265">
            <v>19.155360001349976</v>
          </cell>
          <cell r="AH265">
            <v>57.476728915701877</v>
          </cell>
          <cell r="AI265">
            <v>0.26089378800000063</v>
          </cell>
          <cell r="AJ265">
            <v>0.13383741239996993</v>
          </cell>
          <cell r="AK265">
            <v>19.164530024970979</v>
          </cell>
          <cell r="AL265">
            <v>57.502665659246084</v>
          </cell>
          <cell r="AM265">
            <v>0.34678418200000038</v>
          </cell>
          <cell r="AN265">
            <v>0.16699404039993482</v>
          </cell>
          <cell r="AO265">
            <v>19.174943938637327</v>
          </cell>
          <cell r="AP265">
            <v>57.532120655134747</v>
          </cell>
          <cell r="AQ265">
            <v>0.44313007900000123</v>
          </cell>
          <cell r="AR265">
            <v>0.20012540039996907</v>
          </cell>
          <cell r="AS265">
            <v>19.186270261240796</v>
          </cell>
          <cell r="AT265">
            <v>57.564156333210029</v>
          </cell>
          <cell r="AU265">
            <v>19.138999999999999</v>
          </cell>
          <cell r="AV265">
            <v>57.816000000000003</v>
          </cell>
          <cell r="AW265">
            <v>0.55404786999999978</v>
          </cell>
          <cell r="AX265">
            <v>0.23320909639998888</v>
          </cell>
          <cell r="AY265">
            <v>19.207867124465523</v>
          </cell>
          <cell r="AZ265">
            <v>58.010785642841554</v>
          </cell>
          <cell r="BA265">
            <v>1.2757567340000016</v>
          </cell>
          <cell r="BB265">
            <v>-3.7849688236000461</v>
          </cell>
          <cell r="BC265">
            <v>18.919500867365993</v>
          </cell>
          <cell r="BD265">
            <v>57.195162699399717</v>
          </cell>
          <cell r="BE265">
            <v>19.149999999999999</v>
          </cell>
          <cell r="BF265">
            <v>58.284999999999997</v>
          </cell>
          <cell r="BG265">
            <v>2.1012827589400001</v>
          </cell>
          <cell r="BH265">
            <v>-37.903812487599978</v>
          </cell>
          <cell r="BI265">
            <v>16.018090882346755</v>
          </cell>
          <cell r="BJ265">
            <v>49.426623299389647</v>
          </cell>
          <cell r="BK265">
            <v>2.8476056530702003</v>
          </cell>
          <cell r="BL265">
            <v>-121.32153195160002</v>
          </cell>
          <cell r="BM265">
            <v>8.7862192059987727</v>
          </cell>
          <cell r="BN265">
            <v>28.97180128732332</v>
          </cell>
          <cell r="BO265">
            <v>19.152999999999999</v>
          </cell>
          <cell r="BP265">
            <v>58.348999999999997</v>
          </cell>
          <cell r="BQ265">
            <v>3.4347766541200002</v>
          </cell>
          <cell r="BR265">
            <v>-158.9420438516</v>
          </cell>
          <cell r="BS265">
            <v>5.5496420337260339</v>
          </cell>
          <cell r="BT265">
            <v>19.872893340558541</v>
          </cell>
        </row>
        <row r="266">
          <cell r="B266" t="str">
            <v>Preston Old Rd</v>
          </cell>
          <cell r="C266" t="str">
            <v>PRESTON OLD RD</v>
          </cell>
          <cell r="D266">
            <v>6.6</v>
          </cell>
          <cell r="E266">
            <v>54.75</v>
          </cell>
          <cell r="F266">
            <v>21.9</v>
          </cell>
          <cell r="G266">
            <v>0.72142814626369911</v>
          </cell>
          <cell r="H266">
            <v>0.6132935247340513</v>
          </cell>
          <cell r="I266">
            <v>13.43</v>
          </cell>
          <cell r="J266">
            <v>39.494999999999997</v>
          </cell>
          <cell r="K266">
            <v>9.6542390000000644E-3</v>
          </cell>
          <cell r="L266">
            <v>3.2427240000003632E-3</v>
          </cell>
          <cell r="M266">
            <v>13.431128191675723</v>
          </cell>
          <cell r="N266">
            <v>39.498191007937528</v>
          </cell>
          <cell r="O266">
            <v>2.3336895999999996E-2</v>
          </cell>
          <cell r="P266">
            <v>6.2068199999998352E-3</v>
          </cell>
          <cell r="Q266">
            <v>13.432584404906887</v>
          </cell>
          <cell r="R266">
            <v>39.502309800939969</v>
          </cell>
          <cell r="S266">
            <v>4.1663758000000051E-2</v>
          </cell>
          <cell r="T266">
            <v>9.0795839999999739E-3</v>
          </cell>
          <cell r="U266">
            <v>13.43443889123686</v>
          </cell>
          <cell r="V266">
            <v>39.507555080378133</v>
          </cell>
          <cell r="W266">
            <v>6.6065763900000019E-2</v>
          </cell>
          <cell r="X266">
            <v>4.8803784000000405E-2</v>
          </cell>
          <cell r="Y266">
            <v>13.440048479454811</v>
          </cell>
          <cell r="Z266">
            <v>39.523421391852445</v>
          </cell>
          <cell r="AA266">
            <v>9.9794609800000045E-2</v>
          </cell>
          <cell r="AB266">
            <v>8.84789720000001E-2</v>
          </cell>
          <cell r="AC266">
            <v>13.446469667141443</v>
          </cell>
          <cell r="AD266">
            <v>39.541583253278397</v>
          </cell>
          <cell r="AE266">
            <v>0.14270839200000007</v>
          </cell>
          <cell r="AF266">
            <v>0.12844792799999971</v>
          </cell>
          <cell r="AG266">
            <v>13.453720026415828</v>
          </cell>
          <cell r="AH266">
            <v>39.562090366114226</v>
          </cell>
          <cell r="AI266">
            <v>0.19702707900000005</v>
          </cell>
          <cell r="AJ266">
            <v>0.16795660000000034</v>
          </cell>
          <cell r="AK266">
            <v>13.461927791715222</v>
          </cell>
          <cell r="AL266">
            <v>39.585305432120578</v>
          </cell>
          <cell r="AM266">
            <v>0.26216094199999995</v>
          </cell>
          <cell r="AN266">
            <v>0.20773676400000052</v>
          </cell>
          <cell r="AO266">
            <v>13.471105388947073</v>
          </cell>
          <cell r="AP266">
            <v>39.611263597071144</v>
          </cell>
          <cell r="AQ266">
            <v>0.335299389</v>
          </cell>
          <cell r="AR266">
            <v>0.24732973200000097</v>
          </cell>
          <cell r="AS266">
            <v>13.480966830279858</v>
          </cell>
          <cell r="AT266">
            <v>39.639155965225882</v>
          </cell>
          <cell r="AU266">
            <v>13.44</v>
          </cell>
          <cell r="AV266">
            <v>39.868000000000002</v>
          </cell>
          <cell r="AW266">
            <v>0.42024530400000015</v>
          </cell>
          <cell r="AX266">
            <v>0.28666864800000069</v>
          </cell>
          <cell r="AY266">
            <v>13.501838933406226</v>
          </cell>
          <cell r="AZ266">
            <v>40.04290691661155</v>
          </cell>
          <cell r="BA266">
            <v>0.97573747040000003</v>
          </cell>
          <cell r="BB266">
            <v>0.47320157600000035</v>
          </cell>
          <cell r="BC266">
            <v>13.566749295224</v>
          </cell>
          <cell r="BD266">
            <v>40.22650114465403</v>
          </cell>
          <cell r="BE266">
            <v>13.451000000000001</v>
          </cell>
          <cell r="BF266">
            <v>40.262</v>
          </cell>
          <cell r="BG266">
            <v>1.6090675518670001</v>
          </cell>
          <cell r="BH266">
            <v>0.50854845599999998</v>
          </cell>
          <cell r="BI266">
            <v>13.636243359421558</v>
          </cell>
          <cell r="BJ266">
            <v>40.78594734246704</v>
          </cell>
          <cell r="BK266">
            <v>2.1830799531212302</v>
          </cell>
          <cell r="BL266">
            <v>0.3486671760000013</v>
          </cell>
          <cell r="BM266">
            <v>13.672470437351244</v>
          </cell>
          <cell r="BN266">
            <v>40.888412992333656</v>
          </cell>
          <cell r="BO266">
            <v>13.454000000000001</v>
          </cell>
          <cell r="BP266">
            <v>40.314999999999998</v>
          </cell>
          <cell r="BQ266">
            <v>2.6385127470717205</v>
          </cell>
          <cell r="BR266">
            <v>-7.9176247999997562E-2</v>
          </cell>
          <cell r="BS266">
            <v>13.677883881316045</v>
          </cell>
          <cell r="BT266">
            <v>40.948239242707757</v>
          </cell>
        </row>
        <row r="267">
          <cell r="B267" t="str">
            <v>Prestwich</v>
          </cell>
          <cell r="C267" t="str">
            <v>PRESTWICH</v>
          </cell>
          <cell r="D267">
            <v>6.6</v>
          </cell>
          <cell r="E267">
            <v>50</v>
          </cell>
          <cell r="F267">
            <v>20</v>
          </cell>
          <cell r="G267">
            <v>0.80494074762161272</v>
          </cell>
          <cell r="H267">
            <v>0.68575672682756816</v>
          </cell>
          <cell r="I267">
            <v>13.712999999999999</v>
          </cell>
          <cell r="J267">
            <v>40.241</v>
          </cell>
          <cell r="K267">
            <v>2.1052726000000077E-2</v>
          </cell>
          <cell r="L267">
            <v>3.3483040000010789E-3</v>
          </cell>
          <cell r="M267">
            <v>13.715134536551364</v>
          </cell>
          <cell r="N267">
            <v>40.247037381080638</v>
          </cell>
          <cell r="O267">
            <v>5.0538291000000179E-2</v>
          </cell>
          <cell r="P267">
            <v>6.4467079999999122E-3</v>
          </cell>
          <cell r="Q267">
            <v>13.717984894623093</v>
          </cell>
          <cell r="R267">
            <v>40.255099411165958</v>
          </cell>
          <cell r="S267">
            <v>8.9629712000000139E-2</v>
          </cell>
          <cell r="T267">
            <v>9.4806320000007105E-3</v>
          </cell>
          <cell r="U267">
            <v>13.721669906634526</v>
          </cell>
          <cell r="V267">
            <v>40.265522199094114</v>
          </cell>
          <cell r="W267">
            <v>0.14139610899999999</v>
          </cell>
          <cell r="X267">
            <v>8.3864963999999542E-2</v>
          </cell>
          <cell r="Y267">
            <v>13.732705233505225</v>
          </cell>
          <cell r="Z267">
            <v>40.296734816945637</v>
          </cell>
          <cell r="AA267">
            <v>0.21222671100000012</v>
          </cell>
          <cell r="AB267">
            <v>0.15822157600000031</v>
          </cell>
          <cell r="AC267">
            <v>13.745405820942466</v>
          </cell>
          <cell r="AD267">
            <v>40.332657502953346</v>
          </cell>
          <cell r="AE267">
            <v>0.30166991500000007</v>
          </cell>
          <cell r="AF267">
            <v>0.23291833200000056</v>
          </cell>
          <cell r="AG267">
            <v>13.759764343683493</v>
          </cell>
          <cell r="AH267">
            <v>40.373269538145344</v>
          </cell>
          <cell r="AI267">
            <v>0.41400537000000026</v>
          </cell>
          <cell r="AJ267">
            <v>0.30713890800000154</v>
          </cell>
          <cell r="AK267">
            <v>13.77608376409513</v>
          </cell>
          <cell r="AL267">
            <v>40.419427829497756</v>
          </cell>
          <cell r="AM267">
            <v>0.54792686100000021</v>
          </cell>
          <cell r="AN267">
            <v>0.38167284800000001</v>
          </cell>
          <cell r="AO267">
            <v>13.794318885186325</v>
          </cell>
          <cell r="AP267">
            <v>40.471004540615127</v>
          </cell>
          <cell r="AQ267">
            <v>0.69777283999999995</v>
          </cell>
          <cell r="AR267">
            <v>0.45601809200000076</v>
          </cell>
          <cell r="AS267">
            <v>13.813930531087689</v>
          </cell>
          <cell r="AT267">
            <v>40.526474651843458</v>
          </cell>
          <cell r="AU267">
            <v>13.723000000000001</v>
          </cell>
          <cell r="AV267">
            <v>40.612000000000002</v>
          </cell>
          <cell r="AW267">
            <v>0.87051803999999999</v>
          </cell>
          <cell r="AX267">
            <v>0.530097704000001</v>
          </cell>
          <cell r="AY267">
            <v>13.845522102549944</v>
          </cell>
          <cell r="AZ267">
            <v>40.958544838233195</v>
          </cell>
          <cell r="BA267">
            <v>1.9917344090000002</v>
          </cell>
          <cell r="BB267">
            <v>0.87257655200000261</v>
          </cell>
          <cell r="BC267">
            <v>13.97356222793578</v>
          </cell>
          <cell r="BD267">
            <v>41.320697001930398</v>
          </cell>
          <cell r="BE267">
            <v>13.749000000000001</v>
          </cell>
          <cell r="BF267">
            <v>41.152000000000001</v>
          </cell>
          <cell r="BG267">
            <v>3.2738350963</v>
          </cell>
          <cell r="BH267">
            <v>0.80779565600000236</v>
          </cell>
          <cell r="BI267">
            <v>14.106050092965615</v>
          </cell>
          <cell r="BJ267">
            <v>42.161890167837093</v>
          </cell>
          <cell r="BK267">
            <v>4.4434413609661005</v>
          </cell>
          <cell r="BL267">
            <v>0.49613485600000207</v>
          </cell>
          <cell r="BM267">
            <v>14.181100857355766</v>
          </cell>
          <cell r="BN267">
            <v>42.37416578557113</v>
          </cell>
          <cell r="BO267">
            <v>13.757999999999999</v>
          </cell>
          <cell r="BP267">
            <v>41.445</v>
          </cell>
          <cell r="BQ267">
            <v>5.3784574703664001</v>
          </cell>
          <cell r="BR267">
            <v>0.40278445600000001</v>
          </cell>
          <cell r="BS267">
            <v>14.263727512490604</v>
          </cell>
          <cell r="BT267">
            <v>42.875413414058848</v>
          </cell>
        </row>
        <row r="268">
          <cell r="B268" t="str">
            <v>Pringle St</v>
          </cell>
          <cell r="C268" t="str">
            <v>PRINGLE ST</v>
          </cell>
          <cell r="D268">
            <v>6.6</v>
          </cell>
          <cell r="E268">
            <v>54.75</v>
          </cell>
          <cell r="F268">
            <v>21.9</v>
          </cell>
          <cell r="G268">
            <v>0.8437545126089161</v>
          </cell>
          <cell r="H268">
            <v>0.72607719634643464</v>
          </cell>
          <cell r="I268">
            <v>13.449</v>
          </cell>
          <cell r="J268">
            <v>39.26</v>
          </cell>
          <cell r="K268">
            <v>2.7863181999999931E-2</v>
          </cell>
          <cell r="L268">
            <v>28.003297144000001</v>
          </cell>
          <cell r="M268">
            <v>15.901090599986919</v>
          </cell>
          <cell r="N268">
            <v>46.195559565338158</v>
          </cell>
          <cell r="O268">
            <v>6.7443107999999752E-2</v>
          </cell>
          <cell r="P268">
            <v>28.006283011999997</v>
          </cell>
          <cell r="Q268">
            <v>15.90481414129361</v>
          </cell>
          <cell r="R268">
            <v>46.206091330570118</v>
          </cell>
          <cell r="S268">
            <v>0.12056060899999999</v>
          </cell>
          <cell r="T268">
            <v>28.009158223999993</v>
          </cell>
          <cell r="U268">
            <v>15.909712233403187</v>
          </cell>
          <cell r="V268">
            <v>46.219945227152351</v>
          </cell>
          <cell r="W268">
            <v>0.19166342199999975</v>
          </cell>
          <cell r="X268">
            <v>28.066555972</v>
          </cell>
          <cell r="Y268">
            <v>15.920953117264455</v>
          </cell>
          <cell r="Z268">
            <v>46.251739247971685</v>
          </cell>
          <cell r="AA268">
            <v>0.29005899899999976</v>
          </cell>
          <cell r="AB268">
            <v>28.123895039999997</v>
          </cell>
          <cell r="AC268">
            <v>15.934576365630047</v>
          </cell>
          <cell r="AD268">
            <v>46.290271613176074</v>
          </cell>
          <cell r="AE268">
            <v>0.41536574500000012</v>
          </cell>
          <cell r="AF268">
            <v>28.181514991999993</v>
          </cell>
          <cell r="AG268">
            <v>15.950578301740997</v>
          </cell>
          <cell r="AH268">
            <v>46.335531923320744</v>
          </cell>
          <cell r="AI268">
            <v>0.57404007699999982</v>
          </cell>
          <cell r="AJ268">
            <v>28.238681911999997</v>
          </cell>
          <cell r="AK268">
            <v>15.969459514611364</v>
          </cell>
          <cell r="AL268">
            <v>46.388936057951398</v>
          </cell>
          <cell r="AM268">
            <v>0.76437430000000006</v>
          </cell>
          <cell r="AN268">
            <v>28.296107944000003</v>
          </cell>
          <cell r="AO268">
            <v>15.991132916114204</v>
          </cell>
          <cell r="AP268">
            <v>46.450237694647541</v>
          </cell>
          <cell r="AQ268">
            <v>0.97815438399999977</v>
          </cell>
          <cell r="AR268">
            <v>28.353344012000004</v>
          </cell>
          <cell r="AS268">
            <v>16.01484068100995</v>
          </cell>
          <cell r="AT268">
            <v>46.517293379945784</v>
          </cell>
          <cell r="AU268">
            <v>13.458</v>
          </cell>
          <cell r="AV268">
            <v>39.71</v>
          </cell>
          <cell r="AW268">
            <v>1.225175465</v>
          </cell>
          <cell r="AX268">
            <v>28.410328608000004</v>
          </cell>
          <cell r="AY268">
            <v>16.05043428092679</v>
          </cell>
          <cell r="AZ268">
            <v>47.042511439295218</v>
          </cell>
          <cell r="BA268">
            <v>2.8329561769999998</v>
          </cell>
          <cell r="BB268">
            <v>27.970713343999989</v>
          </cell>
          <cell r="BC268">
            <v>16.152622256057214</v>
          </cell>
          <cell r="BD268">
            <v>47.331542679977005</v>
          </cell>
          <cell r="BE268">
            <v>13.467000000000001</v>
          </cell>
          <cell r="BF268">
            <v>40.107999999999997</v>
          </cell>
          <cell r="BG268">
            <v>4.6626586654100004</v>
          </cell>
          <cell r="BH268">
            <v>22.429281304000007</v>
          </cell>
          <cell r="BI268">
            <v>15.83693012639516</v>
          </cell>
          <cell r="BJ268">
            <v>46.811174653249232</v>
          </cell>
          <cell r="BK268">
            <v>6.2974496784250995</v>
          </cell>
          <cell r="BL268">
            <v>7.9109293039999988</v>
          </cell>
          <cell r="BM268">
            <v>14.709910822765357</v>
          </cell>
          <cell r="BN268">
            <v>43.623482684750137</v>
          </cell>
          <cell r="BO268">
            <v>13.481</v>
          </cell>
          <cell r="BP268">
            <v>40.58</v>
          </cell>
          <cell r="BQ268">
            <v>7.5635452110150005</v>
          </cell>
          <cell r="BR268">
            <v>3.9953773040000007</v>
          </cell>
          <cell r="BS268">
            <v>14.492143488725143</v>
          </cell>
          <cell r="BT268">
            <v>43.439945670520686</v>
          </cell>
        </row>
        <row r="269">
          <cell r="B269" t="str">
            <v>Grane Rd &amp; Prinny Hill</v>
          </cell>
          <cell r="C269" t="str">
            <v>PRINNY HILL</v>
          </cell>
          <cell r="D269">
            <v>6.6</v>
          </cell>
          <cell r="E269">
            <v>62.5</v>
          </cell>
          <cell r="F269">
            <v>25</v>
          </cell>
          <cell r="G269">
            <v>0.61449533196832151</v>
          </cell>
          <cell r="H269">
            <v>0.54392183594470866</v>
          </cell>
          <cell r="I269">
            <v>13.597</v>
          </cell>
          <cell r="J269">
            <v>38.402999999999999</v>
          </cell>
          <cell r="K269">
            <v>9.5278030000000014E-3</v>
          </cell>
          <cell r="L269">
            <v>2.4284240000000956E-3</v>
          </cell>
          <cell r="M269">
            <v>13.598045898617718</v>
          </cell>
          <cell r="N269">
            <v>38.405958248020092</v>
          </cell>
          <cell r="O269">
            <v>2.3024150999999993E-2</v>
          </cell>
          <cell r="P269">
            <v>4.595680000000435E-3</v>
          </cell>
          <cell r="Q269">
            <v>13.599416108615578</v>
          </cell>
          <cell r="R269">
            <v>38.409833787144635</v>
          </cell>
          <cell r="S269">
            <v>4.109333599999998E-2</v>
          </cell>
          <cell r="T269">
            <v>6.6573320000000713E-3</v>
          </cell>
          <cell r="U269">
            <v>13.601177100155118</v>
          </cell>
          <cell r="V269">
            <v>38.414814623381517</v>
          </cell>
          <cell r="W269">
            <v>6.539489599999998E-2</v>
          </cell>
          <cell r="X269">
            <v>3.8907079999999539E-2</v>
          </cell>
          <cell r="Y269">
            <v>13.606124056654638</v>
          </cell>
          <cell r="Z269">
            <v>38.4288067293297</v>
          </cell>
          <cell r="AA269">
            <v>9.8913963999999965E-2</v>
          </cell>
          <cell r="AB269">
            <v>7.1096199999999943E-2</v>
          </cell>
          <cell r="AC269">
            <v>13.611872032416723</v>
          </cell>
          <cell r="AD269">
            <v>38.445064459887561</v>
          </cell>
          <cell r="AE269">
            <v>0.14149992399999994</v>
          </cell>
          <cell r="AF269">
            <v>0.10346003200000053</v>
          </cell>
          <cell r="AG269">
            <v>13.618428438869284</v>
          </cell>
          <cell r="AH269">
            <v>38.463608777738848</v>
          </cell>
          <cell r="AI269">
            <v>0.1952458299999999</v>
          </cell>
          <cell r="AJ269">
            <v>0.13549798800000046</v>
          </cell>
          <cell r="AK269">
            <v>13.625932580659864</v>
          </cell>
          <cell r="AL269">
            <v>38.484833695927264</v>
          </cell>
          <cell r="AM269">
            <v>0.25955207399999997</v>
          </cell>
          <cell r="AN269">
            <v>0.16769743999999864</v>
          </cell>
          <cell r="AO269">
            <v>13.634374639684703</v>
          </cell>
          <cell r="AP269">
            <v>38.508711444661827</v>
          </cell>
          <cell r="AQ269">
            <v>0.33167534800000004</v>
          </cell>
          <cell r="AR269">
            <v>0.19975603199999981</v>
          </cell>
          <cell r="AS269">
            <v>13.643488189439214</v>
          </cell>
          <cell r="AT269">
            <v>38.534488455990214</v>
          </cell>
          <cell r="AU269">
            <v>13.599</v>
          </cell>
          <cell r="AV269">
            <v>38.47</v>
          </cell>
          <cell r="AW269">
            <v>0.41465546699999994</v>
          </cell>
          <cell r="AX269">
            <v>0.23163613600000099</v>
          </cell>
          <cell r="AY269">
            <v>13.655535853176826</v>
          </cell>
          <cell r="AZ269">
            <v>38.629907540646002</v>
          </cell>
          <cell r="BA269">
            <v>0.95459279699999988</v>
          </cell>
          <cell r="BB269">
            <v>0.34348799599999946</v>
          </cell>
          <cell r="BC269">
            <v>13.712552620495217</v>
          </cell>
          <cell r="BD269">
            <v>38.791175311894683</v>
          </cell>
          <cell r="BE269">
            <v>13.603</v>
          </cell>
          <cell r="BF269">
            <v>38.545999999999999</v>
          </cell>
          <cell r="BG269">
            <v>1.5751554274799999</v>
          </cell>
          <cell r="BH269">
            <v>0.22685462399999956</v>
          </cell>
          <cell r="BI269">
            <v>13.760634998227937</v>
          </cell>
          <cell r="BJ269">
            <v>38.991859104797214</v>
          </cell>
          <cell r="BK269">
            <v>2.1402862985639</v>
          </cell>
          <cell r="BL269">
            <v>-1.4713469759999986</v>
          </cell>
          <cell r="BM269">
            <v>13.661517014841484</v>
          </cell>
          <cell r="BN269">
            <v>38.711511112036831</v>
          </cell>
          <cell r="BO269">
            <v>13.61</v>
          </cell>
          <cell r="BP269">
            <v>38.628999999999998</v>
          </cell>
          <cell r="BQ269">
            <v>2.588553952581</v>
          </cell>
          <cell r="BR269">
            <v>-1.6335485759999999</v>
          </cell>
          <cell r="BS269">
            <v>13.69354130473433</v>
          </cell>
          <cell r="BT269">
            <v>38.865290492347263</v>
          </cell>
        </row>
        <row r="270">
          <cell r="B270" t="str">
            <v>Queens Park</v>
          </cell>
          <cell r="C270" t="str">
            <v>QUEENS PARK</v>
          </cell>
          <cell r="D270">
            <v>6.6</v>
          </cell>
          <cell r="E270">
            <v>54.75</v>
          </cell>
          <cell r="F270">
            <v>21.9</v>
          </cell>
          <cell r="G270">
            <v>0.72054766609649556</v>
          </cell>
          <cell r="H270">
            <v>0.59758520171769525</v>
          </cell>
          <cell r="I270">
            <v>13.085000000000001</v>
          </cell>
          <cell r="J270">
            <v>39.444000000000003</v>
          </cell>
          <cell r="K270">
            <v>2.1368754999999906E-2</v>
          </cell>
          <cell r="L270">
            <v>2.8194319999998996E-3</v>
          </cell>
          <cell r="M270">
            <v>13.087115917617526</v>
          </cell>
          <cell r="N270">
            <v>39.449984718783135</v>
          </cell>
          <cell r="O270">
            <v>5.2087908000000072E-2</v>
          </cell>
          <cell r="P270">
            <v>69.205415687999988</v>
          </cell>
          <cell r="Q270">
            <v>19.143460355235163</v>
          </cell>
          <cell r="R270">
            <v>56.579913602946576</v>
          </cell>
          <cell r="S270">
            <v>9.3729877000000128E-2</v>
          </cell>
          <cell r="T270">
            <v>69.207950295999993</v>
          </cell>
          <cell r="U270">
            <v>19.147324803511349</v>
          </cell>
          <cell r="V270">
            <v>56.590843913273119</v>
          </cell>
          <cell r="W270">
            <v>0.14970124459999989</v>
          </cell>
          <cell r="X270">
            <v>69.250159640000021</v>
          </cell>
          <cell r="Y270">
            <v>19.155913388400972</v>
          </cell>
          <cell r="Z270">
            <v>56.615136099738109</v>
          </cell>
          <cell r="AA270">
            <v>0.22791591599999994</v>
          </cell>
          <cell r="AB270">
            <v>69.292343107999983</v>
          </cell>
          <cell r="AC270">
            <v>19.166445494187712</v>
          </cell>
          <cell r="AD270">
            <v>56.644925393426035</v>
          </cell>
          <cell r="AE270">
            <v>0.32822977600000036</v>
          </cell>
          <cell r="AF270">
            <v>69.33481033599999</v>
          </cell>
          <cell r="AG270">
            <v>19.178935600186499</v>
          </cell>
          <cell r="AH270">
            <v>56.680252748023953</v>
          </cell>
          <cell r="AI270">
            <v>0.45618913700000019</v>
          </cell>
          <cell r="AJ270">
            <v>69.376881896000015</v>
          </cell>
          <cell r="AK270">
            <v>19.193809448369823</v>
          </cell>
          <cell r="AL270">
            <v>56.722322343675017</v>
          </cell>
          <cell r="AM270">
            <v>0.61050285599999987</v>
          </cell>
          <cell r="AN270">
            <v>69.419214792000005</v>
          </cell>
          <cell r="AO270">
            <v>19.211011565961563</v>
          </cell>
          <cell r="AP270">
            <v>56.770977279674568</v>
          </cell>
          <cell r="AQ270">
            <v>0.78438726100000022</v>
          </cell>
          <cell r="AR270">
            <v>69.461387500000001</v>
          </cell>
          <cell r="AS270">
            <v>19.229911661772302</v>
          </cell>
          <cell r="AT270">
            <v>56.824434823325966</v>
          </cell>
          <cell r="AU270">
            <v>13.132</v>
          </cell>
          <cell r="AV270">
            <v>43.406999999999996</v>
          </cell>
          <cell r="AW270">
            <v>0.9866289610000003</v>
          </cell>
          <cell r="AX270">
            <v>69.503337279999997</v>
          </cell>
          <cell r="AY270">
            <v>19.298272876425603</v>
          </cell>
          <cell r="AZ270">
            <v>60.847853462268887</v>
          </cell>
          <cell r="BA270">
            <v>2.3096286515999997</v>
          </cell>
          <cell r="BB270">
            <v>68.205909703999964</v>
          </cell>
          <cell r="BC270">
            <v>19.30050985631167</v>
          </cell>
          <cell r="BD270">
            <v>60.854180596856153</v>
          </cell>
          <cell r="BE270">
            <v>13.084</v>
          </cell>
          <cell r="BF270">
            <v>43.9</v>
          </cell>
          <cell r="BG270">
            <v>3.807855917625</v>
          </cell>
          <cell r="BH270">
            <v>56.012326851999994</v>
          </cell>
          <cell r="BI270">
            <v>18.316908882578122</v>
          </cell>
          <cell r="BJ270">
            <v>58.700901424809238</v>
          </cell>
          <cell r="BK270">
            <v>5.1303178261060003</v>
          </cell>
          <cell r="BL270">
            <v>26.237687151999992</v>
          </cell>
          <cell r="BM270">
            <v>15.827988805765305</v>
          </cell>
          <cell r="BN270">
            <v>51.661172368226495</v>
          </cell>
          <cell r="BO270">
            <v>13.095000000000001</v>
          </cell>
          <cell r="BP270">
            <v>44.256999999999998</v>
          </cell>
          <cell r="BQ270">
            <v>6.1378667293477607</v>
          </cell>
          <cell r="BR270">
            <v>13.051259388000004</v>
          </cell>
          <cell r="BS270">
            <v>14.773613201418851</v>
          </cell>
          <cell r="BT270">
            <v>49.004835110850117</v>
          </cell>
        </row>
        <row r="271">
          <cell r="B271" t="str">
            <v>Radcliffe</v>
          </cell>
          <cell r="C271" t="str">
            <v>RADCLIFFE Sect1A&amp;2A</v>
          </cell>
          <cell r="D271">
            <v>11</v>
          </cell>
          <cell r="E271">
            <v>33.405000000000001</v>
          </cell>
          <cell r="F271">
            <v>13.1</v>
          </cell>
          <cell r="G271">
            <v>0.67292511586771109</v>
          </cell>
          <cell r="H271">
            <v>0.59115601293239706</v>
          </cell>
          <cell r="I271">
            <v>7.742</v>
          </cell>
          <cell r="J271">
            <v>22.472999999999999</v>
          </cell>
          <cell r="K271">
            <v>3.4542572999999965E-2</v>
          </cell>
          <cell r="L271">
            <v>6.3017199999997331E-3</v>
          </cell>
          <cell r="M271">
            <v>7.7441437694144009</v>
          </cell>
          <cell r="N271">
            <v>22.47906349556089</v>
          </cell>
          <cell r="O271">
            <v>8.3378189999999908E-2</v>
          </cell>
          <cell r="P271">
            <v>1.2155216000000024E-2</v>
          </cell>
          <cell r="Q271">
            <v>7.7470142034246097</v>
          </cell>
          <cell r="R271">
            <v>22.487182308975161</v>
          </cell>
          <cell r="S271">
            <v>0.14865196400000014</v>
          </cell>
          <cell r="T271">
            <v>1.7902807999998771E-2</v>
          </cell>
          <cell r="U271">
            <v>7.7507418584044556</v>
          </cell>
          <cell r="V271">
            <v>22.497725709431855</v>
          </cell>
          <cell r="W271">
            <v>0.23572501300000015</v>
          </cell>
          <cell r="X271">
            <v>0.10875685999999973</v>
          </cell>
          <cell r="Y271">
            <v>7.7600806092824994</v>
          </cell>
          <cell r="Z271">
            <v>22.52413968572656</v>
          </cell>
          <cell r="AA271">
            <v>0.35577285200000008</v>
          </cell>
          <cell r="AB271">
            <v>0.19956886000000029</v>
          </cell>
          <cell r="AC271">
            <v>7.7711478806286749</v>
          </cell>
          <cell r="AD271">
            <v>22.555442656199009</v>
          </cell>
          <cell r="AE271">
            <v>0.50823302899999989</v>
          </cell>
          <cell r="AF271">
            <v>0.29104985599999811</v>
          </cell>
          <cell r="AG271">
            <v>7.78395147171031</v>
          </cell>
          <cell r="AH271">
            <v>22.591656680508461</v>
          </cell>
          <cell r="AI271">
            <v>0.70079083899999994</v>
          </cell>
          <cell r="AJ271">
            <v>0.38161546799999879</v>
          </cell>
          <cell r="AK271">
            <v>7.7988115975199088</v>
          </cell>
          <cell r="AL271">
            <v>22.633687463425474</v>
          </cell>
          <cell r="AM271">
            <v>0.93133368399999994</v>
          </cell>
          <cell r="AN271">
            <v>0.47279795999999941</v>
          </cell>
          <cell r="AO271">
            <v>7.8156977984219154</v>
          </cell>
          <cell r="AP271">
            <v>22.681448852090622</v>
          </cell>
          <cell r="AQ271">
            <v>1.1899695689999998</v>
          </cell>
          <cell r="AR271">
            <v>0.56361963199999821</v>
          </cell>
          <cell r="AS271">
            <v>7.834039563385943</v>
          </cell>
          <cell r="AT271">
            <v>22.733327197630597</v>
          </cell>
          <cell r="AU271">
            <v>7.7519999999999998</v>
          </cell>
          <cell r="AV271">
            <v>22.824000000000002</v>
          </cell>
          <cell r="AW271">
            <v>1.4887616780000001</v>
          </cell>
          <cell r="AX271">
            <v>0.65392729199999877</v>
          </cell>
          <cell r="AY271">
            <v>7.8644620048744676</v>
          </cell>
          <cell r="AZ271">
            <v>23.142090585090283</v>
          </cell>
          <cell r="BA271">
            <v>3.4343827339999997</v>
          </cell>
          <cell r="BB271">
            <v>1.0840013159999984</v>
          </cell>
          <cell r="BC271">
            <v>7.9891536588699648</v>
          </cell>
          <cell r="BD271">
            <v>23.494771841480613</v>
          </cell>
          <cell r="BE271">
            <v>7.7629999999999999</v>
          </cell>
          <cell r="BF271">
            <v>23.193000000000001</v>
          </cell>
          <cell r="BG271">
            <v>5.6533433853499995</v>
          </cell>
          <cell r="BH271">
            <v>1.1690016399999976</v>
          </cell>
          <cell r="BI271">
            <v>8.1210802488082106</v>
          </cell>
          <cell r="BJ271">
            <v>24.205803888565011</v>
          </cell>
          <cell r="BK271">
            <v>7.6557544208417001</v>
          </cell>
          <cell r="BL271">
            <v>1.1690016399999941</v>
          </cell>
          <cell r="BM271">
            <v>8.226179571569066</v>
          </cell>
          <cell r="BN271">
            <v>24.503069663854269</v>
          </cell>
          <cell r="BO271">
            <v>7.7629999999999999</v>
          </cell>
          <cell r="BP271">
            <v>23.198</v>
          </cell>
          <cell r="BQ271">
            <v>9.2308754041187004</v>
          </cell>
          <cell r="BR271">
            <v>1.1690016400000012</v>
          </cell>
          <cell r="BS271">
            <v>8.3088519828146303</v>
          </cell>
          <cell r="BT271">
            <v>24.741902554289393</v>
          </cell>
        </row>
        <row r="272">
          <cell r="B272" t="str">
            <v>Radcliffe</v>
          </cell>
          <cell r="C272" t="str">
            <v>RADCLIFFE Sect1B&amp;2B</v>
          </cell>
          <cell r="D272">
            <v>11</v>
          </cell>
          <cell r="E272">
            <v>33.405000000000001</v>
          </cell>
          <cell r="F272">
            <v>13.1</v>
          </cell>
          <cell r="G272">
            <v>0.6739728632109232</v>
          </cell>
          <cell r="H272">
            <v>0.58962929537514519</v>
          </cell>
          <cell r="I272">
            <v>7.7220000000000004</v>
          </cell>
          <cell r="J272">
            <v>22.507999999999999</v>
          </cell>
          <cell r="K272">
            <v>3.4542572999999965E-2</v>
          </cell>
          <cell r="L272">
            <v>6.3017199999997331E-3</v>
          </cell>
          <cell r="M272">
            <v>7.7241437694144013</v>
          </cell>
          <cell r="N272">
            <v>22.51406349556089</v>
          </cell>
          <cell r="O272">
            <v>8.3378189999999908E-2</v>
          </cell>
          <cell r="P272">
            <v>1.2155216000000024E-2</v>
          </cell>
          <cell r="Q272">
            <v>7.7270142034246101</v>
          </cell>
          <cell r="R272">
            <v>22.522182308975161</v>
          </cell>
          <cell r="S272">
            <v>0.14865196400000014</v>
          </cell>
          <cell r="T272">
            <v>1.7902807999998771E-2</v>
          </cell>
          <cell r="U272">
            <v>7.730741858404456</v>
          </cell>
          <cell r="V272">
            <v>22.532725709431855</v>
          </cell>
          <cell r="W272">
            <v>0.23572501300000015</v>
          </cell>
          <cell r="X272">
            <v>0.10875685999999973</v>
          </cell>
          <cell r="Y272">
            <v>7.7400806092824999</v>
          </cell>
          <cell r="Z272">
            <v>22.55913968572656</v>
          </cell>
          <cell r="AA272">
            <v>0.35577285200000008</v>
          </cell>
          <cell r="AB272">
            <v>0.19956886000000029</v>
          </cell>
          <cell r="AC272">
            <v>7.7511478806286753</v>
          </cell>
          <cell r="AD272">
            <v>22.590442656199009</v>
          </cell>
          <cell r="AE272">
            <v>0.50823302899999989</v>
          </cell>
          <cell r="AF272">
            <v>0.29104985599999811</v>
          </cell>
          <cell r="AG272">
            <v>7.7639514717103104</v>
          </cell>
          <cell r="AH272">
            <v>22.626656680508461</v>
          </cell>
          <cell r="AI272">
            <v>0.70079083899999994</v>
          </cell>
          <cell r="AJ272">
            <v>0.38161546799999879</v>
          </cell>
          <cell r="AK272">
            <v>7.7788115975199092</v>
          </cell>
          <cell r="AL272">
            <v>22.668687463425474</v>
          </cell>
          <cell r="AM272">
            <v>0.93133368399999994</v>
          </cell>
          <cell r="AN272">
            <v>0.47279795999999941</v>
          </cell>
          <cell r="AO272">
            <v>7.7956977984219158</v>
          </cell>
          <cell r="AP272">
            <v>22.716448852090622</v>
          </cell>
          <cell r="AQ272">
            <v>1.1899695689999998</v>
          </cell>
          <cell r="AR272">
            <v>0.56361963199999821</v>
          </cell>
          <cell r="AS272">
            <v>7.8140395633859434</v>
          </cell>
          <cell r="AT272">
            <v>22.768327197630597</v>
          </cell>
          <cell r="AU272">
            <v>7.7320000000000002</v>
          </cell>
          <cell r="AV272">
            <v>22.802</v>
          </cell>
          <cell r="AW272">
            <v>1.4887616780000001</v>
          </cell>
          <cell r="AX272">
            <v>0.65392729199999877</v>
          </cell>
          <cell r="AY272">
            <v>7.844462004874468</v>
          </cell>
          <cell r="AZ272">
            <v>23.120090585090281</v>
          </cell>
          <cell r="BA272">
            <v>3.4343827339999997</v>
          </cell>
          <cell r="BB272">
            <v>1.0840013159999984</v>
          </cell>
          <cell r="BC272">
            <v>7.9691536588699652</v>
          </cell>
          <cell r="BD272">
            <v>23.472771841480611</v>
          </cell>
          <cell r="BE272">
            <v>7.7430000000000003</v>
          </cell>
          <cell r="BF272">
            <v>23.151</v>
          </cell>
          <cell r="BG272">
            <v>5.6533433853499995</v>
          </cell>
          <cell r="BH272">
            <v>1.1690016399999976</v>
          </cell>
          <cell r="BI272">
            <v>8.101080248808211</v>
          </cell>
          <cell r="BJ272">
            <v>24.16380388856501</v>
          </cell>
          <cell r="BK272">
            <v>7.6557544208417001</v>
          </cell>
          <cell r="BL272">
            <v>1.1690016399999941</v>
          </cell>
          <cell r="BM272">
            <v>8.2061795715690664</v>
          </cell>
          <cell r="BN272">
            <v>24.461069663854268</v>
          </cell>
          <cell r="BO272">
            <v>7.7430000000000003</v>
          </cell>
          <cell r="BP272">
            <v>23.148</v>
          </cell>
          <cell r="BQ272">
            <v>9.2308754041187004</v>
          </cell>
          <cell r="BR272">
            <v>1.1690016400000012</v>
          </cell>
          <cell r="BS272">
            <v>8.2888519828146308</v>
          </cell>
          <cell r="BT272">
            <v>24.691902554289392</v>
          </cell>
        </row>
        <row r="273">
          <cell r="B273" t="str">
            <v>Randal St</v>
          </cell>
          <cell r="C273" t="str">
            <v>RANDAL ST</v>
          </cell>
          <cell r="D273">
            <v>6.6</v>
          </cell>
          <cell r="E273">
            <v>62.5</v>
          </cell>
          <cell r="F273">
            <v>25</v>
          </cell>
          <cell r="G273">
            <v>0.62184661945909925</v>
          </cell>
          <cell r="H273">
            <v>0.5347589879155108</v>
          </cell>
          <cell r="I273">
            <v>13.366</v>
          </cell>
          <cell r="J273">
            <v>38.856999999999999</v>
          </cell>
          <cell r="K273">
            <v>2.8718856000000015E-2</v>
          </cell>
          <cell r="L273">
            <v>5.2865080000001896E-3</v>
          </cell>
          <cell r="M273">
            <v>13.36897469788777</v>
          </cell>
          <cell r="N273">
            <v>38.8654137161937</v>
          </cell>
          <cell r="O273">
            <v>6.8965070999999822E-2</v>
          </cell>
          <cell r="P273">
            <v>9.9880360000002E-3</v>
          </cell>
          <cell r="Q273">
            <v>13.37290660569391</v>
          </cell>
          <cell r="R273">
            <v>38.87653483088458</v>
          </cell>
          <cell r="S273">
            <v>0.12235029200000014</v>
          </cell>
          <cell r="T273">
            <v>1.4448616000000136E-2</v>
          </cell>
          <cell r="U273">
            <v>13.377966800963431</v>
          </cell>
          <cell r="V273">
            <v>38.890847224441409</v>
          </cell>
          <cell r="W273">
            <v>0.19319025000000001</v>
          </cell>
          <cell r="X273">
            <v>0.1024033520000005</v>
          </cell>
          <cell r="Y273">
            <v>13.391857734194762</v>
          </cell>
          <cell r="Z273">
            <v>38.930136716780943</v>
          </cell>
          <cell r="AA273">
            <v>0.29014214400000005</v>
          </cell>
          <cell r="AB273">
            <v>0.19021976000000063</v>
          </cell>
          <cell r="AC273">
            <v>13.408020768876188</v>
          </cell>
          <cell r="AD273">
            <v>38.975852682492103</v>
          </cell>
          <cell r="AE273">
            <v>0.41259487400000006</v>
          </cell>
          <cell r="AF273">
            <v>0.27840346799999871</v>
          </cell>
          <cell r="AG273">
            <v>13.426446678600497</v>
          </cell>
          <cell r="AH273">
            <v>39.027969025354459</v>
          </cell>
          <cell r="AI273">
            <v>0.56637098000000008</v>
          </cell>
          <cell r="AJ273">
            <v>0.36588556000000061</v>
          </cell>
          <cell r="AK273">
            <v>13.447551297624665</v>
          </cell>
          <cell r="AL273">
            <v>39.087661902259853</v>
          </cell>
          <cell r="AM273">
            <v>0.74967251299999993</v>
          </cell>
          <cell r="AN273">
            <v>0.45370701200000063</v>
          </cell>
          <cell r="AO273">
            <v>13.471268407984248</v>
          </cell>
          <cell r="AP273">
            <v>39.154744020521491</v>
          </cell>
          <cell r="AQ273">
            <v>0.9547623489999999</v>
          </cell>
          <cell r="AR273">
            <v>0.54122216399999878</v>
          </cell>
          <cell r="AS273">
            <v>13.49686470625516</v>
          </cell>
          <cell r="AT273">
            <v>39.227141284844038</v>
          </cell>
          <cell r="AU273">
            <v>13.375</v>
          </cell>
          <cell r="AV273">
            <v>39.213000000000001</v>
          </cell>
          <cell r="AW273">
            <v>1.1907253249999996</v>
          </cell>
          <cell r="AX273">
            <v>0.62835291199999865</v>
          </cell>
          <cell r="AY273">
            <v>13.534128077243778</v>
          </cell>
          <cell r="AZ273">
            <v>39.66308216998501</v>
          </cell>
          <cell r="BA273">
            <v>2.7192383339999999</v>
          </cell>
          <cell r="BB273">
            <v>1.0494441040000009</v>
          </cell>
          <cell r="BC273">
            <v>13.704674215162047</v>
          </cell>
          <cell r="BD273">
            <v>40.14545949249375</v>
          </cell>
          <cell r="BE273">
            <v>13.384</v>
          </cell>
          <cell r="BF273">
            <v>39.533999999999999</v>
          </cell>
          <cell r="BG273">
            <v>4.4678159605399994</v>
          </cell>
          <cell r="BH273">
            <v>1.1319495360000023</v>
          </cell>
          <cell r="BI273">
            <v>13.873852441943356</v>
          </cell>
          <cell r="BJ273">
            <v>40.919511933915743</v>
          </cell>
          <cell r="BK273">
            <v>6.0572696907809993</v>
          </cell>
          <cell r="BL273">
            <v>1.0194997040000029</v>
          </cell>
          <cell r="BM273">
            <v>14.003056775010563</v>
          </cell>
          <cell r="BN273">
            <v>41.284956974197776</v>
          </cell>
          <cell r="BO273">
            <v>13.3</v>
          </cell>
          <cell r="BP273">
            <v>39.677</v>
          </cell>
          <cell r="BQ273">
            <v>7.319185768953</v>
          </cell>
          <cell r="BR273">
            <v>0.71858316400000355</v>
          </cell>
          <cell r="BS273">
            <v>14.003122432897641</v>
          </cell>
          <cell r="BT273">
            <v>41.665730561225217</v>
          </cell>
        </row>
        <row r="274">
          <cell r="B274" t="str">
            <v>Rawtenstall Rd</v>
          </cell>
          <cell r="C274" t="str">
            <v>RAWTENSTALL RD</v>
          </cell>
          <cell r="D274">
            <v>6.6</v>
          </cell>
          <cell r="E274">
            <v>62.5</v>
          </cell>
          <cell r="F274">
            <v>25</v>
          </cell>
          <cell r="G274">
            <v>0.55549000715829533</v>
          </cell>
          <cell r="H274">
            <v>0.47618076904341811</v>
          </cell>
          <cell r="I274">
            <v>11.901999999999999</v>
          </cell>
          <cell r="J274">
            <v>34.710999999999999</v>
          </cell>
          <cell r="K274">
            <v>2.3860021999999814E-2</v>
          </cell>
          <cell r="L274">
            <v>4.9386000000000152E-3</v>
          </cell>
          <cell r="M274">
            <v>11.904519226085453</v>
          </cell>
          <cell r="N274">
            <v>34.718125447393462</v>
          </cell>
          <cell r="O274">
            <v>5.7976660999999652E-2</v>
          </cell>
          <cell r="P274">
            <v>9.3688880000000196E-3</v>
          </cell>
          <cell r="Q274">
            <v>11.907891207703617</v>
          </cell>
          <cell r="R274">
            <v>34.727662851666423</v>
          </cell>
          <cell r="S274">
            <v>0.10401688899999972</v>
          </cell>
          <cell r="T274">
            <v>1.3602320000001278E-2</v>
          </cell>
          <cell r="U274">
            <v>11.912289012420912</v>
          </cell>
          <cell r="V274">
            <v>34.740101721818156</v>
          </cell>
          <cell r="W274">
            <v>0.16649239599999976</v>
          </cell>
          <cell r="X274">
            <v>7.5324540000000439E-2</v>
          </cell>
          <cell r="Y274">
            <v>11.923153495923364</v>
          </cell>
          <cell r="Z274">
            <v>34.770831121652854</v>
          </cell>
          <cell r="AA274">
            <v>0.25325236399999973</v>
          </cell>
          <cell r="AB274">
            <v>0.13693724400000029</v>
          </cell>
          <cell r="AC274">
            <v>11.936132738668755</v>
          </cell>
          <cell r="AD274">
            <v>34.807541963892582</v>
          </cell>
          <cell r="AE274">
            <v>0.36404278699999981</v>
          </cell>
          <cell r="AF274">
            <v>0.1989310040000003</v>
          </cell>
          <cell r="AG274">
            <v>11.951247434815235</v>
          </cell>
          <cell r="AH274">
            <v>34.850292780455582</v>
          </cell>
          <cell r="AI274">
            <v>0.50455650599999968</v>
          </cell>
          <cell r="AJ274">
            <v>0.26025703599999783</v>
          </cell>
          <cell r="AK274">
            <v>11.968903833992965</v>
          </cell>
          <cell r="AL274">
            <v>34.900232618815217</v>
          </cell>
          <cell r="AM274">
            <v>0.67333479499999926</v>
          </cell>
          <cell r="AN274">
            <v>0.32193495199999855</v>
          </cell>
          <cell r="AO274">
            <v>11.9890635236889</v>
          </cell>
          <cell r="AP274">
            <v>34.957252831977662</v>
          </cell>
          <cell r="AQ274">
            <v>0.86307416599999964</v>
          </cell>
          <cell r="AR274">
            <v>0.38332687999999937</v>
          </cell>
          <cell r="AS274">
            <v>12.011031815064594</v>
          </cell>
          <cell r="AT274">
            <v>35.01938854318901</v>
          </cell>
          <cell r="AU274">
            <v>11.911</v>
          </cell>
          <cell r="AV274">
            <v>35.08</v>
          </cell>
          <cell r="AW274">
            <v>1.0813048159999998</v>
          </cell>
          <cell r="AX274">
            <v>0.44435025200000222</v>
          </cell>
          <cell r="AY274">
            <v>12.044460206697018</v>
          </cell>
          <cell r="AZ274">
            <v>35.457482468696078</v>
          </cell>
          <cell r="BA274">
            <v>2.5042503380000003</v>
          </cell>
          <cell r="BB274">
            <v>0.73521504000000082</v>
          </cell>
          <cell r="BC274">
            <v>12.194379728487693</v>
          </cell>
          <cell r="BD274">
            <v>35.881518910657803</v>
          </cell>
          <cell r="BE274">
            <v>11.929</v>
          </cell>
          <cell r="BF274">
            <v>35.755000000000003</v>
          </cell>
          <cell r="BG274">
            <v>4.1343191047700003</v>
          </cell>
          <cell r="BH274">
            <v>0.79272859999999756</v>
          </cell>
          <cell r="BI274">
            <v>12.360004896766528</v>
          </cell>
          <cell r="BJ274">
            <v>36.97406594091288</v>
          </cell>
          <cell r="BK274">
            <v>5.5985734890379995</v>
          </cell>
          <cell r="BL274">
            <v>0.79272859999999756</v>
          </cell>
          <cell r="BM274">
            <v>12.488093936602773</v>
          </cell>
          <cell r="BN274">
            <v>37.336356455568414</v>
          </cell>
          <cell r="BO274">
            <v>11.935</v>
          </cell>
          <cell r="BP274">
            <v>35.804000000000002</v>
          </cell>
          <cell r="BQ274">
            <v>6.7358025115690001</v>
          </cell>
          <cell r="BR274">
            <v>0.79272859999999401</v>
          </cell>
          <cell r="BS274">
            <v>12.593575676343459</v>
          </cell>
          <cell r="BT274">
            <v>37.666733306667908</v>
          </cell>
        </row>
        <row r="275">
          <cell r="B275" t="str">
            <v>Reddish Vale</v>
          </cell>
          <cell r="C275" t="str">
            <v>REDDISH VALE</v>
          </cell>
          <cell r="D275">
            <v>6.6</v>
          </cell>
          <cell r="E275">
            <v>50</v>
          </cell>
          <cell r="F275">
            <v>20</v>
          </cell>
          <cell r="G275">
            <v>0.75549642931890215</v>
          </cell>
          <cell r="H275">
            <v>0.65913826529021502</v>
          </cell>
          <cell r="I275">
            <v>13.18</v>
          </cell>
          <cell r="J275">
            <v>37.767000000000003</v>
          </cell>
          <cell r="K275">
            <v>2.7555406999999921E-2</v>
          </cell>
          <cell r="L275">
            <v>4.0562839999997991E-3</v>
          </cell>
          <cell r="M275">
            <v>13.182765305804301</v>
          </cell>
          <cell r="N275">
            <v>37.774821465945109</v>
          </cell>
          <cell r="O275">
            <v>6.6627279999999844E-2</v>
          </cell>
          <cell r="P275">
            <v>7.7488279999986531E-3</v>
          </cell>
          <cell r="Q275">
            <v>13.186506222117435</v>
          </cell>
          <cell r="R275">
            <v>37.785402375116583</v>
          </cell>
          <cell r="S275">
            <v>0.11898212899999971</v>
          </cell>
          <cell r="T275">
            <v>1.1317356000000167E-2</v>
          </cell>
          <cell r="U275">
            <v>13.191398248900002</v>
          </cell>
          <cell r="V275">
            <v>37.799239116363381</v>
          </cell>
          <cell r="W275">
            <v>0.18875259699999991</v>
          </cell>
          <cell r="X275">
            <v>5.8082468000000276E-2</v>
          </cell>
          <cell r="Y275">
            <v>13.201592468367149</v>
          </cell>
          <cell r="Z275">
            <v>37.828072723219876</v>
          </cell>
          <cell r="AA275">
            <v>0.28521792599999984</v>
          </cell>
          <cell r="AB275">
            <v>0.10478131199999829</v>
          </cell>
          <cell r="AC275">
            <v>13.214116085612583</v>
          </cell>
          <cell r="AD275">
            <v>37.863494861936793</v>
          </cell>
          <cell r="AE275">
            <v>0.40797920099999985</v>
          </cell>
          <cell r="AF275">
            <v>0.15183903600000015</v>
          </cell>
          <cell r="AG275">
            <v>13.228971395428669</v>
          </cell>
          <cell r="AH275">
            <v>37.90551202316712</v>
          </cell>
          <cell r="AI275">
            <v>0.56338722799999985</v>
          </cell>
          <cell r="AJ275">
            <v>0.19832738800000005</v>
          </cell>
          <cell r="AK275">
            <v>13.246632748271708</v>
          </cell>
          <cell r="AL275">
            <v>37.955465872608087</v>
          </cell>
          <cell r="AM275">
            <v>0.74975755999999993</v>
          </cell>
          <cell r="AN275">
            <v>0.24514729199999952</v>
          </cell>
          <cell r="AO275">
            <v>13.267031603654585</v>
          </cell>
          <cell r="AP275">
            <v>38.01316254848679</v>
          </cell>
          <cell r="AQ275">
            <v>0.95904678599999982</v>
          </cell>
          <cell r="AR275">
            <v>0.29173238800000068</v>
          </cell>
          <cell r="AS275">
            <v>13.289414801940254</v>
          </cell>
          <cell r="AT275">
            <v>38.076471793656552</v>
          </cell>
          <cell r="AU275">
            <v>13.193</v>
          </cell>
          <cell r="AV275">
            <v>38.234999999999999</v>
          </cell>
          <cell r="AW275">
            <v>1.2012819609999998</v>
          </cell>
          <cell r="AX275">
            <v>0.33800216799999827</v>
          </cell>
          <cell r="AY275">
            <v>13.32765244033901</v>
          </cell>
          <cell r="AZ275">
            <v>38.615854614668123</v>
          </cell>
          <cell r="BA275">
            <v>2.7771382489999996</v>
          </cell>
          <cell r="BB275">
            <v>0.55683098400000031</v>
          </cell>
          <cell r="BC275">
            <v>13.484646671839769</v>
          </cell>
          <cell r="BD275">
            <v>39.059901357473557</v>
          </cell>
          <cell r="BE275">
            <v>13.212</v>
          </cell>
          <cell r="BF275">
            <v>39.003</v>
          </cell>
          <cell r="BG275">
            <v>4.56548889948</v>
          </cell>
          <cell r="BH275">
            <v>0.60001151599999947</v>
          </cell>
          <cell r="BI275">
            <v>13.66386409929947</v>
          </cell>
          <cell r="BJ275">
            <v>40.28106467515763</v>
          </cell>
          <cell r="BK275">
            <v>6.1585526064323002</v>
          </cell>
          <cell r="BL275">
            <v>0.60001151599999947</v>
          </cell>
          <cell r="BM275">
            <v>13.803221032639641</v>
          </cell>
          <cell r="BN275">
            <v>40.675225605438413</v>
          </cell>
          <cell r="BO275">
            <v>13.233000000000001</v>
          </cell>
          <cell r="BP275">
            <v>39.337000000000003</v>
          </cell>
          <cell r="BQ275">
            <v>7.3891781942026995</v>
          </cell>
          <cell r="BR275">
            <v>0.60001151599999947</v>
          </cell>
          <cell r="BS275">
            <v>13.931872852998866</v>
          </cell>
          <cell r="BT275">
            <v>41.313710934170757</v>
          </cell>
        </row>
        <row r="276">
          <cell r="B276" t="str">
            <v>Peel St &amp; Ribblesdale T13</v>
          </cell>
          <cell r="C276" t="str">
            <v>RIBBLESDALE T13</v>
          </cell>
          <cell r="D276">
            <v>11</v>
          </cell>
          <cell r="E276">
            <v>33.405000000000001</v>
          </cell>
          <cell r="F276">
            <v>13.1</v>
          </cell>
          <cell r="G276">
            <v>0.58595611548918736</v>
          </cell>
          <cell r="H276">
            <v>0.5523720038540364</v>
          </cell>
          <cell r="I276">
            <v>7.234</v>
          </cell>
          <cell r="J276">
            <v>19.568000000000001</v>
          </cell>
          <cell r="K276">
            <v>3.4987603000000034E-2</v>
          </cell>
          <cell r="L276">
            <v>4.5131240000015893E-3</v>
          </cell>
          <cell r="M276">
            <v>7.236073250487876</v>
          </cell>
          <cell r="N276">
            <v>19.573864037916305</v>
          </cell>
          <cell r="O276">
            <v>8.3911400999999941E-2</v>
          </cell>
          <cell r="P276">
            <v>8.5447360000001638E-3</v>
          </cell>
          <cell r="Q276">
            <v>7.2388526886895619</v>
          </cell>
          <cell r="R276">
            <v>19.581725476317509</v>
          </cell>
          <cell r="S276">
            <v>0.14868300099999998</v>
          </cell>
          <cell r="T276">
            <v>1.238382799999993E-2</v>
          </cell>
          <cell r="U276">
            <v>7.2424538160982426</v>
          </cell>
          <cell r="V276">
            <v>19.591911002759886</v>
          </cell>
          <cell r="W276">
            <v>0.2360850000000001</v>
          </cell>
          <cell r="X276">
            <v>9.2480240000000435E-2</v>
          </cell>
          <cell r="Y276">
            <v>7.251245202705487</v>
          </cell>
          <cell r="Z276">
            <v>19.616776799103945</v>
          </cell>
          <cell r="AA276">
            <v>0.35514902199999998</v>
          </cell>
          <cell r="AB276">
            <v>0.17246769600000089</v>
          </cell>
          <cell r="AC276">
            <v>7.261692695833295</v>
          </cell>
          <cell r="AD276">
            <v>19.646326772052241</v>
          </cell>
          <cell r="AE276">
            <v>0.50504931400000008</v>
          </cell>
          <cell r="AF276">
            <v>0.25278556000000041</v>
          </cell>
          <cell r="AG276">
            <v>7.2737760153186537</v>
          </cell>
          <cell r="AH276">
            <v>19.680503560641601</v>
          </cell>
          <cell r="AI276">
            <v>0.69229337599999963</v>
          </cell>
          <cell r="AJ276">
            <v>0.33249965600000309</v>
          </cell>
          <cell r="AK276">
            <v>7.2877876848080776</v>
          </cell>
          <cell r="AL276">
            <v>19.720134546688467</v>
          </cell>
          <cell r="AM276">
            <v>0.91468778799999995</v>
          </cell>
          <cell r="AN276">
            <v>0.41251893999999911</v>
          </cell>
          <cell r="AO276">
            <v>7.3036602874255525</v>
          </cell>
          <cell r="AP276">
            <v>19.765029046472051</v>
          </cell>
          <cell r="AQ276">
            <v>1.162991863</v>
          </cell>
          <cell r="AR276">
            <v>0.49227745199999884</v>
          </cell>
          <cell r="AS276">
            <v>7.3208791076905975</v>
          </cell>
          <cell r="AT276">
            <v>19.813731224765835</v>
          </cell>
          <cell r="AU276">
            <v>7.2389999999999999</v>
          </cell>
          <cell r="AV276">
            <v>19.792999999999999</v>
          </cell>
          <cell r="AW276">
            <v>1.4434939530000002</v>
          </cell>
          <cell r="AX276">
            <v>0.57170424800000053</v>
          </cell>
          <cell r="AY276">
            <v>7.3447704748925275</v>
          </cell>
          <cell r="AZ276">
            <v>20.092164080183309</v>
          </cell>
          <cell r="BA276">
            <v>3.2468128069999995</v>
          </cell>
          <cell r="BB276">
            <v>0.95609930800000154</v>
          </cell>
          <cell r="BC276">
            <v>7.4595956764523264</v>
          </cell>
          <cell r="BD276">
            <v>20.416938794879492</v>
          </cell>
          <cell r="BE276">
            <v>7.1859999999999999</v>
          </cell>
          <cell r="BF276">
            <v>20.071999999999999</v>
          </cell>
          <cell r="BG276">
            <v>5.3339780551000002</v>
          </cell>
          <cell r="BH276">
            <v>1.0323909599999999</v>
          </cell>
          <cell r="BI276">
            <v>7.5201477149662255</v>
          </cell>
          <cell r="BJ276">
            <v>21.01711246068243</v>
          </cell>
          <cell r="BK276">
            <v>7.2424859423810002</v>
          </cell>
          <cell r="BL276">
            <v>1.0323909599999999</v>
          </cell>
          <cell r="BM276">
            <v>7.6203184006455169</v>
          </cell>
          <cell r="BN276">
            <v>21.300437945162162</v>
          </cell>
          <cell r="BO276">
            <v>7.1890000000000001</v>
          </cell>
          <cell r="BP276">
            <v>20.189</v>
          </cell>
          <cell r="BQ276">
            <v>8.7535608553169997</v>
          </cell>
          <cell r="BR276">
            <v>1.0323909599999963</v>
          </cell>
          <cell r="BS276">
            <v>7.7026292649863617</v>
          </cell>
          <cell r="BT276">
            <v>21.641762945150873</v>
          </cell>
        </row>
        <row r="277">
          <cell r="B277" t="str">
            <v>Ribblesdale T14</v>
          </cell>
          <cell r="C277" t="str">
            <v>RIBBLESDALE T14</v>
          </cell>
          <cell r="D277">
            <v>11</v>
          </cell>
          <cell r="E277">
            <v>33.405000000000001</v>
          </cell>
          <cell r="F277">
            <v>13.1</v>
          </cell>
          <cell r="G277">
            <v>0.58583181925086647</v>
          </cell>
          <cell r="H277">
            <v>0.55225994319497074</v>
          </cell>
          <cell r="I277">
            <v>7.234</v>
          </cell>
          <cell r="J277">
            <v>19.568000000000001</v>
          </cell>
          <cell r="K277">
            <v>1.1144373999999901E-2</v>
          </cell>
          <cell r="L277">
            <v>3.8729879999999106E-4</v>
          </cell>
          <cell r="M277">
            <v>7.2346052558541167</v>
          </cell>
          <cell r="N277">
            <v>19.569711922075196</v>
          </cell>
          <cell r="O277">
            <v>2.6556952999999939E-2</v>
          </cell>
          <cell r="P277">
            <v>7.7747079999990198E-4</v>
          </cell>
          <cell r="Q277">
            <v>7.235434685176279</v>
          </cell>
          <cell r="R277">
            <v>19.57205790246806</v>
          </cell>
          <cell r="S277">
            <v>4.676418599999993E-2</v>
          </cell>
          <cell r="T277">
            <v>1.1862387999999058E-3</v>
          </cell>
          <cell r="U277">
            <v>7.2365167446060035</v>
          </cell>
          <cell r="V277">
            <v>19.575118428709679</v>
          </cell>
          <cell r="W277">
            <v>7.3735676999999888E-2</v>
          </cell>
          <cell r="X277">
            <v>3.2195926800000496E-2</v>
          </cell>
          <cell r="Y277">
            <v>7.2395599672699653</v>
          </cell>
          <cell r="Z277">
            <v>19.583725962239072</v>
          </cell>
          <cell r="AA277">
            <v>0.11014770999999984</v>
          </cell>
          <cell r="AB277">
            <v>6.3223942800000321E-2</v>
          </cell>
          <cell r="AC277">
            <v>7.2430996518558119</v>
          </cell>
          <cell r="AD277">
            <v>19.593737702134728</v>
          </cell>
          <cell r="AE277">
            <v>0.15567063699999989</v>
          </cell>
          <cell r="AF277">
            <v>9.4323394799999738E-2</v>
          </cell>
          <cell r="AG277">
            <v>7.2471212837777754</v>
          </cell>
          <cell r="AH277">
            <v>19.605112594948555</v>
          </cell>
          <cell r="AI277">
            <v>0.21212837899999998</v>
          </cell>
          <cell r="AJ277">
            <v>0.12537137079999972</v>
          </cell>
          <cell r="AK277">
            <v>7.2517141428544054</v>
          </cell>
          <cell r="AL277">
            <v>19.618103162141033</v>
          </cell>
          <cell r="AM277">
            <v>0.27879322099999987</v>
          </cell>
          <cell r="AN277">
            <v>0.1564836907999998</v>
          </cell>
          <cell r="AO277">
            <v>7.256846112927251</v>
          </cell>
          <cell r="AP277">
            <v>19.632618565498451</v>
          </cell>
          <cell r="AQ277">
            <v>0.35295923099999998</v>
          </cell>
          <cell r="AR277">
            <v>0.18757991479999991</v>
          </cell>
          <cell r="AS277">
            <v>7.2623709473941052</v>
          </cell>
          <cell r="AT277">
            <v>19.648245157164236</v>
          </cell>
          <cell r="AU277">
            <v>7.2389999999999999</v>
          </cell>
          <cell r="AV277">
            <v>19.792999999999999</v>
          </cell>
          <cell r="AW277">
            <v>0.43658195199999988</v>
          </cell>
          <cell r="AX277">
            <v>0.21864355479999964</v>
          </cell>
          <cell r="AY277">
            <v>7.2733904202482629</v>
          </cell>
          <cell r="AZ277">
            <v>19.890270797461607</v>
          </cell>
          <cell r="BA277">
            <v>0.9708231759999999</v>
          </cell>
          <cell r="BB277">
            <v>0.37197011880000042</v>
          </cell>
          <cell r="BC277">
            <v>7.3094783700198915</v>
          </cell>
          <cell r="BD277">
            <v>19.992342933472159</v>
          </cell>
          <cell r="BE277">
            <v>7.1859999999999999</v>
          </cell>
          <cell r="BF277">
            <v>20.071999999999999</v>
          </cell>
          <cell r="BG277">
            <v>1.59164247272</v>
          </cell>
          <cell r="BH277">
            <v>0.40254120680000072</v>
          </cell>
          <cell r="BI277">
            <v>7.2906674985622208</v>
          </cell>
          <cell r="BJ277">
            <v>20.368044392012717</v>
          </cell>
          <cell r="BK277">
            <v>2.166872608132</v>
          </cell>
          <cell r="BL277">
            <v>0.40254120679999894</v>
          </cell>
          <cell r="BM277">
            <v>7.3208592507009573</v>
          </cell>
          <cell r="BN277">
            <v>20.453439562705533</v>
          </cell>
          <cell r="BO277">
            <v>7.1890000000000001</v>
          </cell>
          <cell r="BP277">
            <v>20.189</v>
          </cell>
          <cell r="BQ277">
            <v>2.6307986551039999</v>
          </cell>
          <cell r="BR277">
            <v>0.40254120679999894</v>
          </cell>
          <cell r="BS277">
            <v>7.3482090532558084</v>
          </cell>
          <cell r="BT277">
            <v>20.63931120473389</v>
          </cell>
        </row>
        <row r="278">
          <cell r="B278" t="str">
            <v>Ribbleton</v>
          </cell>
          <cell r="C278" t="str">
            <v>RIBBLETON</v>
          </cell>
          <cell r="D278">
            <v>6.6</v>
          </cell>
          <cell r="E278">
            <v>50</v>
          </cell>
          <cell r="F278">
            <v>20</v>
          </cell>
          <cell r="G278">
            <v>0.80537823330278968</v>
          </cell>
          <cell r="H278">
            <v>0.70236914912364645</v>
          </cell>
          <cell r="I278">
            <v>14.045999999999999</v>
          </cell>
          <cell r="J278">
            <v>40.265000000000001</v>
          </cell>
          <cell r="K278">
            <v>1.4592229000000012E-2</v>
          </cell>
          <cell r="L278">
            <v>1.2173839999984892E-3</v>
          </cell>
          <cell r="M278">
            <v>14.047382982472929</v>
          </cell>
          <cell r="N278">
            <v>40.268911665139484</v>
          </cell>
          <cell r="O278">
            <v>3.5328677999999947E-2</v>
          </cell>
          <cell r="P278">
            <v>2.3762959999995559E-3</v>
          </cell>
          <cell r="Q278">
            <v>14.049298329831618</v>
          </cell>
          <cell r="R278">
            <v>40.274329085562115</v>
          </cell>
          <cell r="S278">
            <v>6.3166812000000072E-2</v>
          </cell>
          <cell r="T278">
            <v>3.5344080000001554E-3</v>
          </cell>
          <cell r="U278">
            <v>14.051834843533678</v>
          </cell>
          <cell r="V278">
            <v>40.281503429719308</v>
          </cell>
          <cell r="W278">
            <v>0.10058790000000006</v>
          </cell>
          <cell r="X278">
            <v>3.8478072000000196E-2</v>
          </cell>
          <cell r="Y278">
            <v>14.058165117631715</v>
          </cell>
          <cell r="Z278">
            <v>40.299408148685274</v>
          </cell>
          <cell r="AA278">
            <v>0.15235503900000014</v>
          </cell>
          <cell r="AB278">
            <v>7.3425939999999912E-2</v>
          </cell>
          <cell r="AC278">
            <v>14.065750713485386</v>
          </cell>
          <cell r="AD278">
            <v>40.320863453755159</v>
          </cell>
          <cell r="AE278">
            <v>0.21826885000000007</v>
          </cell>
          <cell r="AF278">
            <v>0.10852647599999976</v>
          </cell>
          <cell r="AG278">
            <v>14.074587177187274</v>
          </cell>
          <cell r="AH278">
            <v>40.345856747376416</v>
          </cell>
          <cell r="AI278">
            <v>0.30169433099999998</v>
          </cell>
          <cell r="AJ278">
            <v>0.1434400999999994</v>
          </cell>
          <cell r="AK278">
            <v>14.084939164176275</v>
          </cell>
          <cell r="AL278">
            <v>40.375136588171124</v>
          </cell>
          <cell r="AM278">
            <v>0.40174823700000006</v>
          </cell>
          <cell r="AN278">
            <v>0.17849455599999864</v>
          </cell>
          <cell r="AO278">
            <v>14.096758080717255</v>
          </cell>
          <cell r="AP278">
            <v>40.408565532300742</v>
          </cell>
          <cell r="AQ278">
            <v>0.51411403899999997</v>
          </cell>
          <cell r="AR278">
            <v>0.21347983599999942</v>
          </cell>
          <cell r="AS278">
            <v>14.109647957513934</v>
          </cell>
          <cell r="AT278">
            <v>40.445023609467107</v>
          </cell>
          <cell r="AU278">
            <v>14.047000000000001</v>
          </cell>
          <cell r="AV278">
            <v>40.348999999999997</v>
          </cell>
          <cell r="AW278">
            <v>0.643647733</v>
          </cell>
          <cell r="AX278">
            <v>0.24836000400000202</v>
          </cell>
          <cell r="AY278">
            <v>14.125030440466089</v>
          </cell>
          <cell r="AZ278">
            <v>40.569703414370174</v>
          </cell>
          <cell r="BA278">
            <v>1.4878096909999998</v>
          </cell>
          <cell r="BB278">
            <v>0.4181851640000005</v>
          </cell>
          <cell r="BC278">
            <v>14.213731309486105</v>
          </cell>
          <cell r="BD278">
            <v>40.820587358294951</v>
          </cell>
          <cell r="BE278">
            <v>14.057</v>
          </cell>
          <cell r="BF278">
            <v>40.744</v>
          </cell>
          <cell r="BG278">
            <v>2.4515224413799999</v>
          </cell>
          <cell r="BH278">
            <v>0.42196310000000281</v>
          </cell>
          <cell r="BI278">
            <v>14.308364795580037</v>
          </cell>
          <cell r="BJ278">
            <v>41.454967006024859</v>
          </cell>
          <cell r="BK278">
            <v>3.3178419373276999</v>
          </cell>
          <cell r="BL278">
            <v>-2.8076387359999977</v>
          </cell>
          <cell r="BM278">
            <v>14.101631205398176</v>
          </cell>
          <cell r="BN278">
            <v>40.87023611195832</v>
          </cell>
          <cell r="BO278">
            <v>14.066000000000001</v>
          </cell>
          <cell r="BP278">
            <v>41.085000000000001</v>
          </cell>
          <cell r="BQ278">
            <v>3.9939910036194002</v>
          </cell>
          <cell r="BR278">
            <v>-11.450075844000002</v>
          </cell>
          <cell r="BS278">
            <v>13.413761728834178</v>
          </cell>
          <cell r="BT278">
            <v>39.240191582037028</v>
          </cell>
        </row>
        <row r="279">
          <cell r="B279" t="str">
            <v>Ringley</v>
          </cell>
          <cell r="C279" t="str">
            <v>RINGLEY</v>
          </cell>
          <cell r="D279">
            <v>11</v>
          </cell>
          <cell r="E279">
            <v>62.5</v>
          </cell>
          <cell r="F279">
            <v>25</v>
          </cell>
          <cell r="G279">
            <v>0.39349362699326984</v>
          </cell>
          <cell r="H279">
            <v>0.34305911574199727</v>
          </cell>
          <cell r="I279">
            <v>8.5760000000000005</v>
          </cell>
          <cell r="J279">
            <v>24.591999999999999</v>
          </cell>
          <cell r="K279">
            <v>8.0847549999996104E-3</v>
          </cell>
          <cell r="L279">
            <v>1.0203400000037277E-3</v>
          </cell>
          <cell r="M279">
            <v>8.5764778935499315</v>
          </cell>
          <cell r="N279">
            <v>24.593351687079366</v>
          </cell>
          <cell r="O279">
            <v>1.9506321999999798E-2</v>
          </cell>
          <cell r="P279">
            <v>1.9806680000051813E-3</v>
          </cell>
          <cell r="Q279">
            <v>8.5771277744964163</v>
          </cell>
          <cell r="R279">
            <v>24.59518982797626</v>
          </cell>
          <cell r="S279">
            <v>3.4762665000000581E-2</v>
          </cell>
          <cell r="T279">
            <v>2.9322320000062518E-3</v>
          </cell>
          <cell r="U279">
            <v>8.5779784689936402</v>
          </cell>
          <cell r="V279">
            <v>24.597595955367076</v>
          </cell>
          <cell r="W279">
            <v>5.5090430599999962E-2</v>
          </cell>
          <cell r="X279">
            <v>2.1780256000006659E-2</v>
          </cell>
          <cell r="Y279">
            <v>8.5800346646910288</v>
          </cell>
          <cell r="Z279">
            <v>24.603411755051358</v>
          </cell>
          <cell r="AA279">
            <v>8.3102582999999619E-2</v>
          </cell>
          <cell r="AB279">
            <v>4.0626191999997729E-2</v>
          </cell>
          <cell r="AC279">
            <v>8.5824940765047959</v>
          </cell>
          <cell r="AD279">
            <v>24.610368022136338</v>
          </cell>
          <cell r="AE279">
            <v>0.11866450499999992</v>
          </cell>
          <cell r="AF279">
            <v>5.9589644000002551E-2</v>
          </cell>
          <cell r="AG279">
            <v>8.5853559164463018</v>
          </cell>
          <cell r="AH279">
            <v>24.618462527853577</v>
          </cell>
          <cell r="AI279">
            <v>0.16356645699999994</v>
          </cell>
          <cell r="AJ279">
            <v>7.8399436000001543E-2</v>
          </cell>
          <cell r="AK279">
            <v>8.5886999157689328</v>
          </cell>
          <cell r="AL279">
            <v>24.627920786242839</v>
          </cell>
          <cell r="AM279">
            <v>0.21731392399999994</v>
          </cell>
          <cell r="AN279">
            <v>9.7317684000003624E-2</v>
          </cell>
          <cell r="AO279">
            <v>8.5925138766885798</v>
          </cell>
          <cell r="AP279">
            <v>24.63870829676069</v>
          </cell>
          <cell r="AQ279">
            <v>0.27760212400000039</v>
          </cell>
          <cell r="AR279">
            <v>0.116177583999999</v>
          </cell>
          <cell r="AS279">
            <v>8.5966680745832011</v>
          </cell>
          <cell r="AT279">
            <v>24.650458142767402</v>
          </cell>
          <cell r="AU279">
            <v>8.5820000000000007</v>
          </cell>
          <cell r="AV279">
            <v>24.815000000000001</v>
          </cell>
          <cell r="AW279">
            <v>0.34724728900000024</v>
          </cell>
          <cell r="AX279">
            <v>0.13495160000000084</v>
          </cell>
          <cell r="AY279">
            <v>8.607308878033372</v>
          </cell>
          <cell r="AZ279">
            <v>24.886584317126484</v>
          </cell>
          <cell r="BA279">
            <v>0.80043381720000006</v>
          </cell>
          <cell r="BB279">
            <v>0.2251743000000026</v>
          </cell>
          <cell r="BC279">
            <v>8.6358304656862259</v>
          </cell>
          <cell r="BD279">
            <v>24.967255549284641</v>
          </cell>
          <cell r="BE279">
            <v>8.59</v>
          </cell>
          <cell r="BF279">
            <v>25.064</v>
          </cell>
          <cell r="BG279">
            <v>1.3168339734899996</v>
          </cell>
          <cell r="BH279">
            <v>0.24304523200000006</v>
          </cell>
          <cell r="BI279">
            <v>8.6718724253811779</v>
          </cell>
          <cell r="BJ279">
            <v>25.29557018871688</v>
          </cell>
          <cell r="BK279">
            <v>1.7820097393491006</v>
          </cell>
          <cell r="BL279">
            <v>0.24304523200000006</v>
          </cell>
          <cell r="BM279">
            <v>8.6962878211665622</v>
          </cell>
          <cell r="BN279">
            <v>25.364627356417678</v>
          </cell>
          <cell r="BO279">
            <v>8.5570000000000004</v>
          </cell>
          <cell r="BP279">
            <v>24.992999999999999</v>
          </cell>
          <cell r="BQ279">
            <v>2.1470593704063994</v>
          </cell>
          <cell r="BR279">
            <v>0.24304523200000006</v>
          </cell>
          <cell r="BS279">
            <v>8.6824479577809726</v>
          </cell>
          <cell r="BT279">
            <v>25.347820406531717</v>
          </cell>
        </row>
        <row r="280">
          <cell r="B280" t="str">
            <v>Risley</v>
          </cell>
          <cell r="C280" t="str">
            <v>RISLEY</v>
          </cell>
          <cell r="D280">
            <v>11</v>
          </cell>
          <cell r="E280">
            <v>33.405000000000001</v>
          </cell>
          <cell r="F280">
            <v>13.1</v>
          </cell>
          <cell r="G280">
            <v>0.94412820505132833</v>
          </cell>
          <cell r="H280">
            <v>0.74834150711241987</v>
          </cell>
          <cell r="I280">
            <v>9.8019999999999996</v>
          </cell>
          <cell r="J280">
            <v>31.535</v>
          </cell>
          <cell r="K280">
            <v>2.3895632000000111E-2</v>
          </cell>
          <cell r="L280">
            <v>3.7243479999915508E-4</v>
          </cell>
          <cell r="M280">
            <v>9.8032737431726993</v>
          </cell>
          <cell r="N280">
            <v>31.538602689739623</v>
          </cell>
          <cell r="O280">
            <v>5.7489184000000138E-2</v>
          </cell>
          <cell r="P280">
            <v>24.000770086800003</v>
          </cell>
          <cell r="Q280">
            <v>11.064731133293654</v>
          </cell>
          <cell r="R280">
            <v>35.106542988669268</v>
          </cell>
          <cell r="S280">
            <v>0.10217304799999993</v>
          </cell>
          <cell r="T280">
            <v>24.001198126800006</v>
          </cell>
          <cell r="U280">
            <v>11.067098894195295</v>
          </cell>
          <cell r="V280">
            <v>35.113240027828382</v>
          </cell>
          <cell r="W280">
            <v>0.1632055680000003</v>
          </cell>
          <cell r="X280">
            <v>24.056187594800008</v>
          </cell>
          <cell r="Y280">
            <v>11.073188469286542</v>
          </cell>
          <cell r="Z280">
            <v>35.130463947194649</v>
          </cell>
          <cell r="AA280">
            <v>0.246607205</v>
          </cell>
          <cell r="AB280">
            <v>24.111198270800003</v>
          </cell>
          <cell r="AC280">
            <v>11.080453231665606</v>
          </cell>
          <cell r="AD280">
            <v>35.151011798162429</v>
          </cell>
          <cell r="AE280">
            <v>0.35186836300000002</v>
          </cell>
          <cell r="AF280">
            <v>24.1662931308</v>
          </cell>
          <cell r="AG280">
            <v>11.088869739861831</v>
          </cell>
          <cell r="AH280">
            <v>35.174817278240276</v>
          </cell>
          <cell r="AI280">
            <v>0.48351506900000019</v>
          </cell>
          <cell r="AJ280">
            <v>24.221316386800005</v>
          </cell>
          <cell r="AK280">
            <v>11.098667371935496</v>
          </cell>
          <cell r="AL280">
            <v>35.202529166555713</v>
          </cell>
          <cell r="AM280">
            <v>0.64002119400000013</v>
          </cell>
          <cell r="AN280">
            <v>24.276417162799994</v>
          </cell>
          <cell r="AO280">
            <v>11.109773853867745</v>
          </cell>
          <cell r="AP280">
            <v>35.233943041313388</v>
          </cell>
          <cell r="AQ280">
            <v>0.81488491100000016</v>
          </cell>
          <cell r="AR280">
            <v>24.331497734800003</v>
          </cell>
          <cell r="AS280">
            <v>11.121842799063451</v>
          </cell>
          <cell r="AT280">
            <v>35.268079173272</v>
          </cell>
          <cell r="AU280">
            <v>9.8109999999999999</v>
          </cell>
          <cell r="AV280">
            <v>31.902999999999999</v>
          </cell>
          <cell r="AW280">
            <v>1.0114008060000002</v>
          </cell>
          <cell r="AX280">
            <v>24.386537066799995</v>
          </cell>
          <cell r="AY280">
            <v>11.144046024338406</v>
          </cell>
          <cell r="AZ280">
            <v>35.673423533773814</v>
          </cell>
          <cell r="BA280">
            <v>2.273549316</v>
          </cell>
          <cell r="BB280">
            <v>24.182051222800006</v>
          </cell>
          <cell r="BC280">
            <v>11.199558917513581</v>
          </cell>
          <cell r="BD280">
            <v>35.830437706603618</v>
          </cell>
          <cell r="BE280">
            <v>9.8309999999999995</v>
          </cell>
          <cell r="BF280">
            <v>32.639000000000003</v>
          </cell>
          <cell r="BG280">
            <v>3.7434445162000003</v>
          </cell>
          <cell r="BH280">
            <v>22.515771182800002</v>
          </cell>
          <cell r="BI280">
            <v>11.209251386593282</v>
          </cell>
          <cell r="BJ280">
            <v>36.537283606559491</v>
          </cell>
          <cell r="BK280">
            <v>5.0887602133380003</v>
          </cell>
          <cell r="BL280">
            <v>2.6149711828000122</v>
          </cell>
          <cell r="BM280">
            <v>10.235341035938623</v>
          </cell>
          <cell r="BN280">
            <v>33.782649153696781</v>
          </cell>
          <cell r="BO280">
            <v>9.84</v>
          </cell>
          <cell r="BP280">
            <v>33.006999999999998</v>
          </cell>
          <cell r="BQ280">
            <v>6.1491893312790005</v>
          </cell>
          <cell r="BR280">
            <v>0.71417118280000835</v>
          </cell>
          <cell r="BS280">
            <v>10.200233003668087</v>
          </cell>
          <cell r="BT280">
            <v>34.025892798803611</v>
          </cell>
        </row>
        <row r="281">
          <cell r="B281" t="str">
            <v>Robert Hall St</v>
          </cell>
          <cell r="C281" t="str">
            <v>ROBERT HALL ST</v>
          </cell>
          <cell r="D281">
            <v>6.6</v>
          </cell>
          <cell r="E281">
            <v>54.75</v>
          </cell>
          <cell r="F281">
            <v>21.9</v>
          </cell>
          <cell r="G281">
            <v>0.79010751879412133</v>
          </cell>
          <cell r="H281">
            <v>0.67526015356149505</v>
          </cell>
          <cell r="I281">
            <v>14.787000000000001</v>
          </cell>
          <cell r="J281">
            <v>43.255000000000003</v>
          </cell>
          <cell r="K281">
            <v>1.34121410000001E-2</v>
          </cell>
          <cell r="L281">
            <v>2.7555640000009873E-4</v>
          </cell>
          <cell r="M281">
            <v>14.78819736299674</v>
          </cell>
          <cell r="N281">
            <v>43.258386653978143</v>
          </cell>
          <cell r="O281">
            <v>3.2379779000000108E-2</v>
          </cell>
          <cell r="P281">
            <v>5.6097240000019255E-4</v>
          </cell>
          <cell r="Q281">
            <v>14.789881568437591</v>
          </cell>
          <cell r="R281">
            <v>43.263150306330694</v>
          </cell>
          <cell r="S281">
            <v>5.7738625000000043E-2</v>
          </cell>
          <cell r="T281">
            <v>8.6364439999897513E-4</v>
          </cell>
          <cell r="U281">
            <v>14.792126369092912</v>
          </cell>
          <cell r="V281">
            <v>43.26949956139385</v>
          </cell>
          <cell r="W281">
            <v>9.1475094400000012E-2</v>
          </cell>
          <cell r="X281">
            <v>4.7093124399999464E-2</v>
          </cell>
          <cell r="Y281">
            <v>14.799121575518987</v>
          </cell>
          <cell r="Z281">
            <v>43.289284992992563</v>
          </cell>
          <cell r="AA281">
            <v>0.13802111700000008</v>
          </cell>
          <cell r="AB281">
            <v>9.3336088400000072E-2</v>
          </cell>
          <cell r="AC281">
            <v>14.807238506790402</v>
          </cell>
          <cell r="AD281">
            <v>43.312243141570335</v>
          </cell>
          <cell r="AE281">
            <v>0.19716252900000009</v>
          </cell>
          <cell r="AF281">
            <v>0.13963385240000115</v>
          </cell>
          <cell r="AG281">
            <v>14.816462042645968</v>
          </cell>
          <cell r="AH281">
            <v>43.338331240570284</v>
          </cell>
          <cell r="AI281">
            <v>0.27191237999999995</v>
          </cell>
          <cell r="AJ281">
            <v>0.18588734840000054</v>
          </cell>
          <cell r="AK281">
            <v>14.82704709036768</v>
          </cell>
          <cell r="AL281">
            <v>43.368270276663104</v>
          </cell>
          <cell r="AM281">
            <v>0.361445028</v>
          </cell>
          <cell r="AN281">
            <v>0.23219092840000055</v>
          </cell>
          <cell r="AO281">
            <v>14.838929678670937</v>
          </cell>
          <cell r="AP281">
            <v>43.40187931173223</v>
          </cell>
          <cell r="AQ281">
            <v>0.4619136370000001</v>
          </cell>
          <cell r="AR281">
            <v>0.27848159640000114</v>
          </cell>
          <cell r="AS281">
            <v>14.851767785956092</v>
          </cell>
          <cell r="AT281">
            <v>43.438190962607969</v>
          </cell>
          <cell r="AU281">
            <v>14.798</v>
          </cell>
          <cell r="AV281">
            <v>43.704000000000001</v>
          </cell>
          <cell r="AW281">
            <v>0.57832987300000005</v>
          </cell>
          <cell r="AX281">
            <v>0.32474672039999986</v>
          </cell>
          <cell r="AY281">
            <v>14.876998714287627</v>
          </cell>
          <cell r="AZ281">
            <v>43.927442106311197</v>
          </cell>
          <cell r="BA281">
            <v>1.3372567867000003</v>
          </cell>
          <cell r="BB281">
            <v>0.52143498439999947</v>
          </cell>
          <cell r="BC281">
            <v>14.960593362785625</v>
          </cell>
          <cell r="BD281">
            <v>44.163883477606561</v>
          </cell>
          <cell r="BE281">
            <v>14.753</v>
          </cell>
          <cell r="BF281">
            <v>44.506999999999998</v>
          </cell>
          <cell r="BG281">
            <v>2.2020659570249999</v>
          </cell>
          <cell r="BH281">
            <v>0.29562901639999728</v>
          </cell>
          <cell r="BI281">
            <v>14.971491646251591</v>
          </cell>
          <cell r="BJ281">
            <v>45.124987698788445</v>
          </cell>
          <cell r="BK281">
            <v>2.9832247414515001</v>
          </cell>
          <cell r="BL281">
            <v>-0.44139725160000198</v>
          </cell>
          <cell r="BM281">
            <v>14.975352240227174</v>
          </cell>
          <cell r="BN281">
            <v>45.135907107506618</v>
          </cell>
          <cell r="BO281">
            <v>14.765000000000001</v>
          </cell>
          <cell r="BP281">
            <v>44.926000000000002</v>
          </cell>
          <cell r="BQ281">
            <v>3.5995951346330992</v>
          </cell>
          <cell r="BR281">
            <v>-0.94078909560000179</v>
          </cell>
          <cell r="BS281">
            <v>14.997585209448298</v>
          </cell>
          <cell r="BT281">
            <v>45.583850315218342</v>
          </cell>
        </row>
        <row r="282">
          <cell r="B282" t="str">
            <v>Rochdale Central</v>
          </cell>
          <cell r="C282" t="str">
            <v>ROCHDALE CENTRAL</v>
          </cell>
          <cell r="D282">
            <v>6.6</v>
          </cell>
          <cell r="E282">
            <v>62.5</v>
          </cell>
          <cell r="F282">
            <v>25</v>
          </cell>
          <cell r="G282">
            <v>0.88530798618690865</v>
          </cell>
          <cell r="H282">
            <v>0.76057787361316809</v>
          </cell>
          <cell r="I282">
            <v>19.010999999999999</v>
          </cell>
          <cell r="J282">
            <v>55.322000000000003</v>
          </cell>
          <cell r="K282">
            <v>3.3873816999999473E-2</v>
          </cell>
          <cell r="L282">
            <v>5.5288600000000798E-3</v>
          </cell>
          <cell r="M282">
            <v>19.014446840329203</v>
          </cell>
          <cell r="N282">
            <v>55.331749136681793</v>
          </cell>
          <cell r="O282">
            <v>8.0819158000000169E-2</v>
          </cell>
          <cell r="P282">
            <v>1.0526728000000318E-2</v>
          </cell>
          <cell r="Q282">
            <v>19.018990692707796</v>
          </cell>
          <cell r="R282">
            <v>55.344601092000246</v>
          </cell>
          <cell r="S282">
            <v>0.14248356399999995</v>
          </cell>
          <cell r="T282">
            <v>1.5334195999999523E-2</v>
          </cell>
          <cell r="U282">
            <v>19.024805473669531</v>
          </cell>
          <cell r="V282">
            <v>55.36104777619687</v>
          </cell>
          <cell r="W282">
            <v>0.22347615699999945</v>
          </cell>
          <cell r="X282">
            <v>0.15222197599999987</v>
          </cell>
          <cell r="Y282">
            <v>19.043865063366908</v>
          </cell>
          <cell r="Z282">
            <v>55.414956436683468</v>
          </cell>
          <cell r="AA282">
            <v>0.33330296599999976</v>
          </cell>
          <cell r="AB282">
            <v>0.28900998800000011</v>
          </cell>
          <cell r="AC282">
            <v>19.065438265380617</v>
          </cell>
          <cell r="AD282">
            <v>55.47597466642668</v>
          </cell>
          <cell r="AE282">
            <v>0.47104101999999992</v>
          </cell>
          <cell r="AF282">
            <v>0.42626324400000115</v>
          </cell>
          <cell r="AG282">
            <v>19.089493766419</v>
          </cell>
          <cell r="AH282">
            <v>55.544013898062992</v>
          </cell>
          <cell r="AI282">
            <v>0.64282891500000039</v>
          </cell>
          <cell r="AJ282">
            <v>0.56276547999999593</v>
          </cell>
          <cell r="AK282">
            <v>19.11646215886163</v>
          </cell>
          <cell r="AL282">
            <v>55.620292030758527</v>
          </cell>
          <cell r="AM282">
            <v>0.84651470199999901</v>
          </cell>
          <cell r="AN282">
            <v>0.69969661600000066</v>
          </cell>
          <cell r="AO282">
            <v>19.146258412222931</v>
          </cell>
          <cell r="AP282">
            <v>55.704568561981446</v>
          </cell>
          <cell r="AQ282">
            <v>1.0736589679999997</v>
          </cell>
          <cell r="AR282">
            <v>0.83631083599999911</v>
          </cell>
          <cell r="AS282">
            <v>19.178079027345976</v>
          </cell>
          <cell r="AT282">
            <v>55.794570852921581</v>
          </cell>
          <cell r="AU282">
            <v>19.026</v>
          </cell>
          <cell r="AV282">
            <v>55.881999999999998</v>
          </cell>
          <cell r="AW282">
            <v>1.3347858339999994</v>
          </cell>
          <cell r="AX282">
            <v>0.97250735200000449</v>
          </cell>
          <cell r="AY282">
            <v>19.227835809399469</v>
          </cell>
          <cell r="AZ282">
            <v>56.452877878050558</v>
          </cell>
          <cell r="BA282">
            <v>3.0221382540000001</v>
          </cell>
          <cell r="BB282">
            <v>1.6368017280000018</v>
          </cell>
          <cell r="BC282">
            <v>19.433551553446364</v>
          </cell>
          <cell r="BD282">
            <v>57.034729868500143</v>
          </cell>
          <cell r="BE282">
            <v>19.050999999999998</v>
          </cell>
          <cell r="BF282">
            <v>56.893999999999998</v>
          </cell>
          <cell r="BG282">
            <v>4.9597247615999986</v>
          </cell>
          <cell r="BH282">
            <v>1.7673008639999992</v>
          </cell>
          <cell r="BI282">
            <v>19.639462129664494</v>
          </cell>
          <cell r="BJ282">
            <v>58.558422249428965</v>
          </cell>
          <cell r="BK282">
            <v>6.753188621943</v>
          </cell>
          <cell r="BL282">
            <v>1.5967608359999943</v>
          </cell>
          <cell r="BM282">
            <v>19.781431146555022</v>
          </cell>
          <cell r="BN282">
            <v>58.959971267675691</v>
          </cell>
          <cell r="BO282">
            <v>18.902000000000001</v>
          </cell>
          <cell r="BP282">
            <v>56.926000000000002</v>
          </cell>
          <cell r="BQ282">
            <v>8.2163707282039997</v>
          </cell>
          <cell r="BR282">
            <v>1.1403945199999939</v>
          </cell>
          <cell r="BS282">
            <v>19.720504687090109</v>
          </cell>
          <cell r="BT282">
            <v>59.241080858697558</v>
          </cell>
        </row>
        <row r="283">
          <cell r="B283" t="str">
            <v>Roman Rd</v>
          </cell>
          <cell r="C283" t="str">
            <v>ROMAN RD</v>
          </cell>
          <cell r="D283">
            <v>6.6</v>
          </cell>
          <cell r="E283">
            <v>62.5</v>
          </cell>
          <cell r="F283">
            <v>25</v>
          </cell>
          <cell r="G283">
            <v>0.60186838672530807</v>
          </cell>
          <cell r="H283">
            <v>0.50601337482869868</v>
          </cell>
          <cell r="I283">
            <v>12.648999999999999</v>
          </cell>
          <cell r="J283">
            <v>37.613</v>
          </cell>
          <cell r="K283">
            <v>1.4150882000000031E-2</v>
          </cell>
          <cell r="L283">
            <v>1.1030240000007296E-3</v>
          </cell>
          <cell r="M283">
            <v>12.650334370717468</v>
          </cell>
          <cell r="N283">
            <v>37.616774170331752</v>
          </cell>
          <cell r="O283">
            <v>3.4347610000000084E-2</v>
          </cell>
          <cell r="P283">
            <v>2.1137239999990953E-3</v>
          </cell>
          <cell r="Q283">
            <v>12.652189539545441</v>
          </cell>
          <cell r="R283">
            <v>37.622021380165776</v>
          </cell>
          <cell r="S283">
            <v>6.156091000000008E-2</v>
          </cell>
          <cell r="T283">
            <v>3.0956760000000472E-3</v>
          </cell>
          <cell r="U283">
            <v>12.654655984444238</v>
          </cell>
          <cell r="V283">
            <v>37.628997539819231</v>
          </cell>
          <cell r="W283">
            <v>9.8117961000000031E-2</v>
          </cell>
          <cell r="X283">
            <v>2.676530399999999E-2</v>
          </cell>
          <cell r="Y283">
            <v>12.659924452525004</v>
          </cell>
          <cell r="Z283">
            <v>37.643899017844724</v>
          </cell>
          <cell r="AA283">
            <v>0.14888976300000001</v>
          </cell>
          <cell r="AB283">
            <v>5.042051199999964E-2</v>
          </cell>
          <cell r="AC283">
            <v>12.666435127412653</v>
          </cell>
          <cell r="AD283">
            <v>37.662313987297352</v>
          </cell>
          <cell r="AE283">
            <v>0.21371981700000009</v>
          </cell>
          <cell r="AF283">
            <v>7.4179112000000824E-2</v>
          </cell>
          <cell r="AG283">
            <v>12.674184624872357</v>
          </cell>
          <cell r="AH283">
            <v>37.68423287611553</v>
          </cell>
          <cell r="AI283">
            <v>0.29602634899999991</v>
          </cell>
          <cell r="AJ283">
            <v>9.778262799999915E-2</v>
          </cell>
          <cell r="AK283">
            <v>12.683449351345491</v>
          </cell>
          <cell r="AL283">
            <v>37.7104374797755</v>
          </cell>
          <cell r="AM283">
            <v>0.39494931700000013</v>
          </cell>
          <cell r="AN283">
            <v>0.12148142800000006</v>
          </cell>
          <cell r="AO283">
            <v>12.694175974188415</v>
          </cell>
          <cell r="AP283">
            <v>37.740776950781353</v>
          </cell>
          <cell r="AQ283">
            <v>0.50619067100000015</v>
          </cell>
          <cell r="AR283">
            <v>0.1451172439999997</v>
          </cell>
          <cell r="AS283">
            <v>12.705974666674329</v>
          </cell>
          <cell r="AT283">
            <v>37.774148692645049</v>
          </cell>
          <cell r="AU283">
            <v>12.66</v>
          </cell>
          <cell r="AV283">
            <v>37.825000000000003</v>
          </cell>
          <cell r="AW283">
            <v>0.63481044799999986</v>
          </cell>
          <cell r="AX283">
            <v>0.16866699600000068</v>
          </cell>
          <cell r="AY283">
            <v>12.730286048269878</v>
          </cell>
          <cell r="AZ283">
            <v>38.023798965417747</v>
          </cell>
          <cell r="BA283">
            <v>1.4728026810000001</v>
          </cell>
          <cell r="BB283">
            <v>0.24308884800000108</v>
          </cell>
          <cell r="BC283">
            <v>12.810101581237628</v>
          </cell>
          <cell r="BD283">
            <v>38.249551383839808</v>
          </cell>
          <cell r="BE283">
            <v>12.664</v>
          </cell>
          <cell r="BF283">
            <v>37.878</v>
          </cell>
          <cell r="BG283">
            <v>2.4248494043600002</v>
          </cell>
          <cell r="BH283">
            <v>0.12236770000000075</v>
          </cell>
          <cell r="BI283">
            <v>12.886823709225252</v>
          </cell>
          <cell r="BJ283">
            <v>38.508240623209261</v>
          </cell>
          <cell r="BK283">
            <v>3.2697436248397</v>
          </cell>
          <cell r="BL283">
            <v>-1.5360322999999978</v>
          </cell>
          <cell r="BM283">
            <v>12.815660409105046</v>
          </cell>
          <cell r="BN283">
            <v>38.306960414862814</v>
          </cell>
          <cell r="BO283">
            <v>12.676</v>
          </cell>
          <cell r="BP283">
            <v>38.204999999999998</v>
          </cell>
          <cell r="BQ283">
            <v>3.9172256663708001</v>
          </cell>
          <cell r="BR283">
            <v>-1.6944322999999981</v>
          </cell>
          <cell r="BS283">
            <v>12.870443992185924</v>
          </cell>
          <cell r="BT283">
            <v>38.754970661742604</v>
          </cell>
        </row>
        <row r="284">
          <cell r="B284" t="str">
            <v>Romiley</v>
          </cell>
          <cell r="C284" t="str">
            <v>ROMILEY</v>
          </cell>
          <cell r="D284">
            <v>11</v>
          </cell>
          <cell r="E284">
            <v>33.405000000000001</v>
          </cell>
          <cell r="F284">
            <v>13.1</v>
          </cell>
          <cell r="G284">
            <v>0.74098710484946451</v>
          </cell>
          <cell r="H284">
            <v>0.640916499687471</v>
          </cell>
          <cell r="I284">
            <v>8.3940000000000001</v>
          </cell>
          <cell r="J284">
            <v>24.747</v>
          </cell>
          <cell r="K284">
            <v>3.4752037000000069E-2</v>
          </cell>
          <cell r="L284">
            <v>3.4701759999986592E-3</v>
          </cell>
          <cell r="M284">
            <v>8.3960061459058704</v>
          </cell>
          <cell r="N284">
            <v>24.752674237496361</v>
          </cell>
          <cell r="O284">
            <v>8.4103032999999883E-2</v>
          </cell>
          <cell r="P284">
            <v>6.7029680000008085E-3</v>
          </cell>
          <cell r="Q284">
            <v>8.3987660790110343</v>
          </cell>
          <cell r="R284">
            <v>24.760480507153495</v>
          </cell>
          <cell r="S284">
            <v>0.15031693099999988</v>
          </cell>
          <cell r="T284">
            <v>9.882583999999639E-3</v>
          </cell>
          <cell r="U284">
            <v>8.4024082939190272</v>
          </cell>
          <cell r="V284">
            <v>24.770782246593413</v>
          </cell>
          <cell r="W284">
            <v>0.23865517499999989</v>
          </cell>
          <cell r="X284">
            <v>6.456206399999953E-2</v>
          </cell>
          <cell r="Y284">
            <v>8.4099147776872343</v>
          </cell>
          <cell r="Z284">
            <v>24.792013788894881</v>
          </cell>
          <cell r="AA284">
            <v>0.36093693699999996</v>
          </cell>
          <cell r="AB284">
            <v>0.11921963200000008</v>
          </cell>
          <cell r="AC284">
            <v>8.4192016840332116</v>
          </cell>
          <cell r="AD284">
            <v>24.818281126708815</v>
          </cell>
          <cell r="AE284">
            <v>0.51668829399999994</v>
          </cell>
          <cell r="AF284">
            <v>0.17424715999999929</v>
          </cell>
          <cell r="AG284">
            <v>8.4302647063963239</v>
          </cell>
          <cell r="AH284">
            <v>24.849572079242318</v>
          </cell>
          <cell r="AI284">
            <v>0.71402666500000023</v>
          </cell>
          <cell r="AJ284">
            <v>0.22876566400000176</v>
          </cell>
          <cell r="AK284">
            <v>8.4434837640852791</v>
          </cell>
          <cell r="AL284">
            <v>24.886961220573344</v>
          </cell>
          <cell r="AM284">
            <v>0.95083123099999978</v>
          </cell>
          <cell r="AN284">
            <v>0.28362557199999916</v>
          </cell>
          <cell r="AO284">
            <v>8.4587921788650018</v>
          </cell>
          <cell r="AP284">
            <v>24.930259956173177</v>
          </cell>
          <cell r="AQ284">
            <v>1.2168603069999999</v>
          </cell>
          <cell r="AR284">
            <v>0.33828741599999912</v>
          </cell>
          <cell r="AS284">
            <v>8.4756240869548805</v>
          </cell>
          <cell r="AT284">
            <v>24.977867781575824</v>
          </cell>
          <cell r="AU284">
            <v>8.3580000000000005</v>
          </cell>
          <cell r="AV284">
            <v>25.036000000000001</v>
          </cell>
          <cell r="AW284">
            <v>1.5248808829999996</v>
          </cell>
          <cell r="AX284">
            <v>0.39266556399999519</v>
          </cell>
          <cell r="AY284">
            <v>8.4586450870326413</v>
          </cell>
          <cell r="AZ284">
            <v>25.320667294135564</v>
          </cell>
          <cell r="BA284">
            <v>3.5297414890000001</v>
          </cell>
          <cell r="BB284">
            <v>0.6526611279999992</v>
          </cell>
          <cell r="BC284">
            <v>8.577519206980396</v>
          </cell>
          <cell r="BD284">
            <v>25.656894079426124</v>
          </cell>
          <cell r="BE284">
            <v>8.3689999999999998</v>
          </cell>
          <cell r="BF284">
            <v>25.465</v>
          </cell>
          <cell r="BG284">
            <v>5.8042997072800002</v>
          </cell>
          <cell r="BH284">
            <v>0.68726313600000655</v>
          </cell>
          <cell r="BI284">
            <v>8.7097186868208247</v>
          </cell>
          <cell r="BJ284">
            <v>26.428697975711927</v>
          </cell>
          <cell r="BK284">
            <v>7.8276061177938994</v>
          </cell>
          <cell r="BL284">
            <v>-1.1268564399999965</v>
          </cell>
          <cell r="BM284">
            <v>8.7206981482042369</v>
          </cell>
          <cell r="BN284">
            <v>26.459752582103871</v>
          </cell>
          <cell r="BO284">
            <v>8.3770000000000007</v>
          </cell>
          <cell r="BP284">
            <v>25.509</v>
          </cell>
          <cell r="BQ284">
            <v>9.3871151292291</v>
          </cell>
          <cell r="BR284">
            <v>-5.9814531279999974</v>
          </cell>
          <cell r="BS284">
            <v>8.5557508975616834</v>
          </cell>
          <cell r="BT284">
            <v>26.014583887236189</v>
          </cell>
        </row>
        <row r="285">
          <cell r="B285" t="str">
            <v>Rossall</v>
          </cell>
          <cell r="C285" t="str">
            <v>ROSSALL</v>
          </cell>
          <cell r="D285">
            <v>6.6</v>
          </cell>
          <cell r="E285">
            <v>54.75</v>
          </cell>
          <cell r="F285">
            <v>21.9</v>
          </cell>
          <cell r="G285">
            <v>0.70703038518197414</v>
          </cell>
          <cell r="H285">
            <v>0.49220652978936613</v>
          </cell>
          <cell r="I285">
            <v>10.779</v>
          </cell>
          <cell r="J285">
            <v>38.709000000000003</v>
          </cell>
          <cell r="K285">
            <v>3.5630279999999959E-3</v>
          </cell>
          <cell r="L285">
            <v>1.2938520000460585E-4</v>
          </cell>
          <cell r="M285">
            <v>10.779323002387118</v>
          </cell>
          <cell r="N285">
            <v>38.709913588713086</v>
          </cell>
          <cell r="O285">
            <v>8.5769829999999825E-3</v>
          </cell>
          <cell r="P285">
            <v>2.6220320000192032E-4</v>
          </cell>
          <cell r="Q285">
            <v>10.779773228262423</v>
          </cell>
          <cell r="R285">
            <v>38.711187019791062</v>
          </cell>
          <cell r="S285">
            <v>1.5251841000000016E-2</v>
          </cell>
          <cell r="T285">
            <v>4.0163359999922932E-4</v>
          </cell>
          <cell r="U285">
            <v>10.780369323905161</v>
          </cell>
          <cell r="V285">
            <v>38.712873032875926</v>
          </cell>
          <cell r="W285">
            <v>2.4239570000000016E-2</v>
          </cell>
          <cell r="X285">
            <v>8.1719096000014702E-3</v>
          </cell>
          <cell r="Y285">
            <v>10.781835269162409</v>
          </cell>
          <cell r="Z285">
            <v>38.717019352204915</v>
          </cell>
          <cell r="AA285">
            <v>3.6559792999999979E-2</v>
          </cell>
          <cell r="AB285">
            <v>1.5946785600007729E-2</v>
          </cell>
          <cell r="AC285">
            <v>10.783593134437718</v>
          </cell>
          <cell r="AD285">
            <v>38.721991346031253</v>
          </cell>
          <cell r="AE285">
            <v>5.2142433999999988E-2</v>
          </cell>
          <cell r="AF285">
            <v>2.3746217600006503E-2</v>
          </cell>
          <cell r="AG285">
            <v>10.785638535368136</v>
          </cell>
          <cell r="AH285">
            <v>38.727776613503828</v>
          </cell>
          <cell r="AI285">
            <v>7.1714198000000007E-2</v>
          </cell>
          <cell r="AJ285">
            <v>3.1521553599993979E-2</v>
          </cell>
          <cell r="AK285">
            <v>10.788030786208523</v>
          </cell>
          <cell r="AL285">
            <v>38.734542920669973</v>
          </cell>
          <cell r="AM285">
            <v>9.5055006999999997E-2</v>
          </cell>
          <cell r="AN285">
            <v>3.9319625600001018E-2</v>
          </cell>
          <cell r="AO285">
            <v>10.790754731864222</v>
          </cell>
          <cell r="AP285">
            <v>38.742247402448889</v>
          </cell>
          <cell r="AQ285">
            <v>0.12117924600000002</v>
          </cell>
          <cell r="AR285">
            <v>4.7110173600010796E-2</v>
          </cell>
          <cell r="AS285">
            <v>10.793721506319368</v>
          </cell>
          <cell r="AT285">
            <v>38.750638707790827</v>
          </cell>
          <cell r="AU285">
            <v>10.779</v>
          </cell>
          <cell r="AV285">
            <v>38.781999999999996</v>
          </cell>
          <cell r="AW285">
            <v>0.15094879900000002</v>
          </cell>
          <cell r="AX285">
            <v>5.4886989600007041E-2</v>
          </cell>
          <cell r="AY285">
            <v>10.797005961811678</v>
          </cell>
          <cell r="AZ285">
            <v>38.832928550795287</v>
          </cell>
          <cell r="BA285">
            <v>0.34339724199999999</v>
          </cell>
          <cell r="BB285">
            <v>-0.76005819440000266</v>
          </cell>
          <cell r="BC285">
            <v>10.742551619238037</v>
          </cell>
          <cell r="BD285">
            <v>38.678908411199785</v>
          </cell>
          <cell r="BE285">
            <v>10.784000000000001</v>
          </cell>
          <cell r="BF285">
            <v>39.030999999999999</v>
          </cell>
          <cell r="BG285">
            <v>0.56467457239999996</v>
          </cell>
          <cell r="BH285">
            <v>-7.7112380984000026</v>
          </cell>
          <cell r="BI285">
            <v>10.158837821891385</v>
          </cell>
          <cell r="BJ285">
            <v>37.262774338072184</v>
          </cell>
          <cell r="BK285">
            <v>0.7652758631762</v>
          </cell>
          <cell r="BL285">
            <v>-23.6484380984</v>
          </cell>
          <cell r="BM285">
            <v>8.7822424429672221</v>
          </cell>
          <cell r="BN285">
            <v>33.369174628522813</v>
          </cell>
          <cell r="BO285">
            <v>10.788</v>
          </cell>
          <cell r="BP285">
            <v>39.195</v>
          </cell>
          <cell r="BQ285">
            <v>0.9228667080734001</v>
          </cell>
          <cell r="BR285">
            <v>-28.422038098399991</v>
          </cell>
          <cell r="BS285">
            <v>8.3824463629247408</v>
          </cell>
          <cell r="BT285">
            <v>32.391066842864483</v>
          </cell>
        </row>
        <row r="286">
          <cell r="B286" t="str">
            <v>Royton</v>
          </cell>
          <cell r="C286" t="str">
            <v>ROYTON</v>
          </cell>
          <cell r="D286">
            <v>6.6</v>
          </cell>
          <cell r="E286">
            <v>62.5</v>
          </cell>
          <cell r="F286">
            <v>25</v>
          </cell>
          <cell r="G286">
            <v>0.63724448015171231</v>
          </cell>
          <cell r="H286">
            <v>0.55344174167800109</v>
          </cell>
          <cell r="I286">
            <v>13.834</v>
          </cell>
          <cell r="J286">
            <v>39.822000000000003</v>
          </cell>
          <cell r="K286">
            <v>1.9865533999999907E-2</v>
          </cell>
          <cell r="L286">
            <v>3.4952879999994302E-3</v>
          </cell>
          <cell r="M286">
            <v>13.836043541950028</v>
          </cell>
          <cell r="N286">
            <v>39.827780009482019</v>
          </cell>
          <cell r="O286">
            <v>4.7798456999999961E-2</v>
          </cell>
          <cell r="P286">
            <v>6.6985879999998943E-3</v>
          </cell>
          <cell r="Q286">
            <v>13.838767255091028</v>
          </cell>
          <cell r="R286">
            <v>39.835483833610056</v>
          </cell>
          <cell r="S286">
            <v>8.49587799999999E-2</v>
          </cell>
          <cell r="T286">
            <v>9.8110560000002067E-3</v>
          </cell>
          <cell r="U286">
            <v>13.842290210655403</v>
          </cell>
          <cell r="V286">
            <v>39.845448256687604</v>
          </cell>
          <cell r="W286">
            <v>0.13436120799999995</v>
          </cell>
          <cell r="X286">
            <v>5.3955483999999831E-2</v>
          </cell>
          <cell r="Y286">
            <v>13.850473438305924</v>
          </cell>
          <cell r="Z286">
            <v>39.86859391974231</v>
          </cell>
          <cell r="AA286">
            <v>0.20216756000000013</v>
          </cell>
          <cell r="AB286">
            <v>9.8054111999999805E-2</v>
          </cell>
          <cell r="AC286">
            <v>13.860262585325115</v>
          </cell>
          <cell r="AD286">
            <v>39.89628180869952</v>
          </cell>
          <cell r="AE286">
            <v>0.28799418599999993</v>
          </cell>
          <cell r="AF286">
            <v>0.1424802000000005</v>
          </cell>
          <cell r="AG286">
            <v>13.871656742823687</v>
          </cell>
          <cell r="AH286">
            <v>39.928509352832116</v>
          </cell>
          <cell r="AI286">
            <v>0.39603388299999986</v>
          </cell>
          <cell r="AJ286">
            <v>0.18641318400000007</v>
          </cell>
          <cell r="AK286">
            <v>13.884950904685024</v>
          </cell>
          <cell r="AL286">
            <v>39.96611092084148</v>
          </cell>
          <cell r="AM286">
            <v>0.52506643000000008</v>
          </cell>
          <cell r="AN286">
            <v>0.23064826400000005</v>
          </cell>
          <cell r="AO286">
            <v>13.900107891213857</v>
          </cell>
          <cell r="AP286">
            <v>40.008981352669046</v>
          </cell>
          <cell r="AQ286">
            <v>0.66960147799999992</v>
          </cell>
          <cell r="AR286">
            <v>0.27468331199999962</v>
          </cell>
          <cell r="AS286">
            <v>13.916603496620935</v>
          </cell>
          <cell r="AT286">
            <v>40.055637970441538</v>
          </cell>
          <cell r="AU286">
            <v>13.843</v>
          </cell>
          <cell r="AV286">
            <v>40.189</v>
          </cell>
          <cell r="AW286">
            <v>0.83605934599999987</v>
          </cell>
          <cell r="AX286">
            <v>0.31844466799999971</v>
          </cell>
          <cell r="AY286">
            <v>13.943992909585365</v>
          </cell>
          <cell r="AZ286">
            <v>40.474651084878282</v>
          </cell>
          <cell r="BA286">
            <v>1.9158673430000002</v>
          </cell>
          <cell r="BB286">
            <v>0.52608309200000036</v>
          </cell>
          <cell r="BC286">
            <v>14.056615263787117</v>
          </cell>
          <cell r="BD286">
            <v>40.793195206355293</v>
          </cell>
          <cell r="BE286">
            <v>13.779</v>
          </cell>
          <cell r="BF286">
            <v>40.637</v>
          </cell>
          <cell r="BG286">
            <v>3.1472381914699996</v>
          </cell>
          <cell r="BH286">
            <v>0.56669083200000081</v>
          </cell>
          <cell r="BI286">
            <v>14.103884533553268</v>
          </cell>
          <cell r="BJ286">
            <v>41.555912227112579</v>
          </cell>
          <cell r="BK286">
            <v>4.2583187623336007</v>
          </cell>
          <cell r="BL286">
            <v>0.52405582399999773</v>
          </cell>
          <cell r="BM286">
            <v>14.19734928102808</v>
          </cell>
          <cell r="BN286">
            <v>41.820270454077892</v>
          </cell>
          <cell r="BO286">
            <v>13.789</v>
          </cell>
          <cell r="BP286">
            <v>40.984999999999999</v>
          </cell>
          <cell r="BQ286">
            <v>5.1318037727916996</v>
          </cell>
          <cell r="BR286">
            <v>0.40996424400000109</v>
          </cell>
          <cell r="BS286">
            <v>14.273778978224415</v>
          </cell>
          <cell r="BT286">
            <v>42.35616201151668</v>
          </cell>
        </row>
        <row r="287">
          <cell r="B287" t="str">
            <v>S.E. Macclesfield</v>
          </cell>
          <cell r="C287" t="str">
            <v>S.E. MACCLESFIELD</v>
          </cell>
          <cell r="D287">
            <v>11</v>
          </cell>
          <cell r="E287">
            <v>33.405000000000001</v>
          </cell>
          <cell r="F287">
            <v>13.1</v>
          </cell>
          <cell r="G287">
            <v>0.70329834869081742</v>
          </cell>
          <cell r="H287">
            <v>0.61463016052888075</v>
          </cell>
          <cell r="I287">
            <v>8.0500000000000007</v>
          </cell>
          <cell r="J287">
            <v>23.489000000000001</v>
          </cell>
          <cell r="K287">
            <v>2.7497345999999867E-2</v>
          </cell>
          <cell r="L287">
            <v>4.036600000000945E-3</v>
          </cell>
          <cell r="M287">
            <v>8.0516551029283381</v>
          </cell>
          <cell r="N287">
            <v>23.493681338016756</v>
          </cell>
          <cell r="O287">
            <v>6.5764696000000011E-2</v>
          </cell>
          <cell r="P287">
            <v>7.6636440000017458E-3</v>
          </cell>
          <cell r="Q287">
            <v>8.0538539883513778</v>
          </cell>
          <cell r="R287">
            <v>23.499900725191491</v>
          </cell>
          <cell r="S287">
            <v>0.11621621799999993</v>
          </cell>
          <cell r="T287">
            <v>1.1135108000001281E-2</v>
          </cell>
          <cell r="U287">
            <v>8.0566842111225245</v>
          </cell>
          <cell r="V287">
            <v>23.507905804046477</v>
          </cell>
          <cell r="W287">
            <v>0.18637284300000001</v>
          </cell>
          <cell r="X287">
            <v>0.10585093200000184</v>
          </cell>
          <cell r="Y287">
            <v>8.0653377704690783</v>
          </cell>
          <cell r="Z287">
            <v>23.532381766027871</v>
          </cell>
          <cell r="AA287">
            <v>0.28109574000000004</v>
          </cell>
          <cell r="AB287">
            <v>0.20048216800000151</v>
          </cell>
          <cell r="AC287">
            <v>8.0752762849835982</v>
          </cell>
          <cell r="AD287">
            <v>23.560492130060425</v>
          </cell>
          <cell r="AE287">
            <v>0.39959214199999993</v>
          </cell>
          <cell r="AF287">
            <v>0.29542913200000154</v>
          </cell>
          <cell r="AG287">
            <v>8.0864791563305847</v>
          </cell>
          <cell r="AH287">
            <v>23.59217863525328</v>
          </cell>
          <cell r="AI287">
            <v>0.54589645200000003</v>
          </cell>
          <cell r="AJ287">
            <v>0.38983578000000119</v>
          </cell>
          <cell r="AK287">
            <v>8.0991132050940564</v>
          </cell>
          <cell r="AL287">
            <v>23.627913121471249</v>
          </cell>
          <cell r="AM287">
            <v>0.71810616199999999</v>
          </cell>
          <cell r="AN287">
            <v>0.48453336000000213</v>
          </cell>
          <cell r="AO287">
            <v>8.1131222047058902</v>
          </cell>
          <cell r="AP287">
            <v>23.66753655596392</v>
          </cell>
          <cell r="AQ287">
            <v>0.90940098699999994</v>
          </cell>
          <cell r="AR287">
            <v>0.57900058400000276</v>
          </cell>
          <cell r="AS287">
            <v>8.1281208225162835</v>
          </cell>
          <cell r="AT287">
            <v>23.70995905341254</v>
          </cell>
          <cell r="AU287">
            <v>8.06</v>
          </cell>
          <cell r="AV287">
            <v>23.882999999999999</v>
          </cell>
          <cell r="AW287">
            <v>1.1186147890000002</v>
          </cell>
          <cell r="AX287">
            <v>0.67316923600000234</v>
          </cell>
          <cell r="AY287">
            <v>8.15404427174213</v>
          </cell>
          <cell r="AZ287">
            <v>24.148997369122441</v>
          </cell>
          <cell r="BA287">
            <v>2.442154468</v>
          </cell>
          <cell r="BB287">
            <v>1.1321989160000028</v>
          </cell>
          <cell r="BC287">
            <v>8.2476048989482962</v>
          </cell>
          <cell r="BD287">
            <v>24.413626784920627</v>
          </cell>
          <cell r="BE287">
            <v>8.0709999999999997</v>
          </cell>
          <cell r="BF287">
            <v>24.288</v>
          </cell>
          <cell r="BG287">
            <v>4.0303960834999994</v>
          </cell>
          <cell r="BH287">
            <v>1.2234586040000019</v>
          </cell>
          <cell r="BI287">
            <v>8.3467558561919368</v>
          </cell>
          <cell r="BJ287">
            <v>25.067955343460884</v>
          </cell>
          <cell r="BK287">
            <v>5.5337156505099996</v>
          </cell>
          <cell r="BL287">
            <v>1.2234586040000019</v>
          </cell>
          <cell r="BM287">
            <v>8.4256596704365965</v>
          </cell>
          <cell r="BN287">
            <v>25.291129031916412</v>
          </cell>
          <cell r="BO287">
            <v>8.0760000000000005</v>
          </cell>
          <cell r="BP287">
            <v>24.486999999999998</v>
          </cell>
          <cell r="BQ287">
            <v>6.7523361676600002</v>
          </cell>
          <cell r="BR287">
            <v>1.2234586040000019</v>
          </cell>
          <cell r="BS287">
            <v>8.4946206598562828</v>
          </cell>
          <cell r="BT287">
            <v>25.671038029316659</v>
          </cell>
        </row>
        <row r="288">
          <cell r="B288" t="str">
            <v>S.W. Macclesfield</v>
          </cell>
          <cell r="C288" t="str">
            <v>S.W. MACCLESFIELD</v>
          </cell>
          <cell r="D288">
            <v>11</v>
          </cell>
          <cell r="E288">
            <v>33.405000000000001</v>
          </cell>
          <cell r="F288">
            <v>13.1</v>
          </cell>
          <cell r="G288">
            <v>0.89401389807837917</v>
          </cell>
          <cell r="H288">
            <v>0.71844298510485383</v>
          </cell>
          <cell r="I288">
            <v>9.41</v>
          </cell>
          <cell r="J288">
            <v>29.86</v>
          </cell>
          <cell r="K288">
            <v>2.6690461999999915E-2</v>
          </cell>
          <cell r="L288">
            <v>3.8527879999996628E-3</v>
          </cell>
          <cell r="M288">
            <v>9.4116031048735849</v>
          </cell>
          <cell r="N288">
            <v>29.864534265308258</v>
          </cell>
          <cell r="O288">
            <v>6.4587912000000136E-2</v>
          </cell>
          <cell r="P288">
            <v>7.3854720000028351E-3</v>
          </cell>
          <cell r="Q288">
            <v>9.4137776229660819</v>
          </cell>
          <cell r="R288">
            <v>29.870684731264326</v>
          </cell>
          <cell r="S288">
            <v>0.11542848099999992</v>
          </cell>
          <cell r="T288">
            <v>1.0818715999995732E-2</v>
          </cell>
          <cell r="U288">
            <v>9.4166262593793082</v>
          </cell>
          <cell r="V288">
            <v>29.878741891764037</v>
          </cell>
          <cell r="W288">
            <v>0.18912770400000012</v>
          </cell>
          <cell r="X288">
            <v>8.1958604000003987E-2</v>
          </cell>
          <cell r="Y288">
            <v>9.4242283411724941</v>
          </cell>
          <cell r="Z288">
            <v>29.900243826112423</v>
          </cell>
          <cell r="AA288">
            <v>0.28978962100000016</v>
          </cell>
          <cell r="AB288">
            <v>0.1530478639999977</v>
          </cell>
          <cell r="AC288">
            <v>9.4332429401065454</v>
          </cell>
          <cell r="AD288">
            <v>29.925740962256207</v>
          </cell>
          <cell r="AE288">
            <v>0.41691103000000007</v>
          </cell>
          <cell r="AF288">
            <v>0.22449815600000278</v>
          </cell>
          <cell r="AG288">
            <v>9.4436652514725274</v>
          </cell>
          <cell r="AH288">
            <v>29.955219710426299</v>
          </cell>
          <cell r="AI288">
            <v>0.57522853600000001</v>
          </cell>
          <cell r="AJ288">
            <v>0.2954030519999975</v>
          </cell>
          <cell r="AK288">
            <v>9.4556963074269813</v>
          </cell>
          <cell r="AL288">
            <v>29.989248675427213</v>
          </cell>
          <cell r="AM288">
            <v>0.76320823999999998</v>
          </cell>
          <cell r="AN288">
            <v>0.36664119599999978</v>
          </cell>
          <cell r="AO288">
            <v>9.4693017160016684</v>
          </cell>
          <cell r="AP288">
            <v>30.027730582083112</v>
          </cell>
          <cell r="AQ288">
            <v>0.97308762500000001</v>
          </cell>
          <cell r="AR288">
            <v>0.43765895600000349</v>
          </cell>
          <cell r="AS288">
            <v>9.484044992572608</v>
          </cell>
          <cell r="AT288">
            <v>30.069430865443998</v>
          </cell>
          <cell r="AU288">
            <v>9.4209999999999994</v>
          </cell>
          <cell r="AV288">
            <v>30.247</v>
          </cell>
          <cell r="AW288">
            <v>1.199100107</v>
          </cell>
          <cell r="AX288">
            <v>0.50837446799999242</v>
          </cell>
          <cell r="AY288">
            <v>9.5106191732282443</v>
          </cell>
          <cell r="AZ288">
            <v>30.500481300456094</v>
          </cell>
          <cell r="BA288">
            <v>2.6459163529999996</v>
          </cell>
          <cell r="BB288">
            <v>0.84963180400000482</v>
          </cell>
          <cell r="BC288">
            <v>9.6044686972190227</v>
          </cell>
          <cell r="BD288">
            <v>30.765927839756131</v>
          </cell>
          <cell r="BE288">
            <v>9.4359999999999999</v>
          </cell>
          <cell r="BF288">
            <v>30.832999999999998</v>
          </cell>
          <cell r="BG288">
            <v>4.3829897179999993</v>
          </cell>
          <cell r="BH288">
            <v>0.90935353199999014</v>
          </cell>
          <cell r="BI288">
            <v>9.7137759818210352</v>
          </cell>
          <cell r="BJ288">
            <v>31.618669121585622</v>
          </cell>
          <cell r="BK288">
            <v>6.002119789739</v>
          </cell>
          <cell r="BL288">
            <v>5.2389876000006552E-2</v>
          </cell>
          <cell r="BM288">
            <v>9.7537793441205096</v>
          </cell>
          <cell r="BN288">
            <v>31.7318157165945</v>
          </cell>
          <cell r="BO288">
            <v>9.4410000000000007</v>
          </cell>
          <cell r="BP288">
            <v>31.032</v>
          </cell>
          <cell r="BQ288">
            <v>7.2786174062800004</v>
          </cell>
          <cell r="BR288">
            <v>-2.2408508600000054</v>
          </cell>
          <cell r="BS288">
            <v>9.7054141701462964</v>
          </cell>
          <cell r="BT288">
            <v>31.779876211009036</v>
          </cell>
        </row>
        <row r="289">
          <cell r="B289" t="str">
            <v>Sale</v>
          </cell>
          <cell r="C289" t="str">
            <v>SALE</v>
          </cell>
          <cell r="D289">
            <v>6.6</v>
          </cell>
          <cell r="E289">
            <v>50</v>
          </cell>
          <cell r="F289">
            <v>20</v>
          </cell>
          <cell r="G289">
            <v>0.77906096612179443</v>
          </cell>
          <cell r="H289">
            <v>0.66687156461720909</v>
          </cell>
          <cell r="I289">
            <v>13.336</v>
          </cell>
          <cell r="J289">
            <v>38.948999999999998</v>
          </cell>
          <cell r="K289">
            <v>1.2783556999999945E-2</v>
          </cell>
          <cell r="L289">
            <v>3.578312000000583E-3</v>
          </cell>
          <cell r="M289">
            <v>13.337431292344181</v>
          </cell>
          <cell r="N289">
            <v>38.95304830608972</v>
          </cell>
          <cell r="O289">
            <v>3.0201285000000022E-2</v>
          </cell>
          <cell r="P289">
            <v>6.7839200000010536E-3</v>
          </cell>
          <cell r="Q289">
            <v>13.339235366373149</v>
          </cell>
          <cell r="R289">
            <v>38.958150998008307</v>
          </cell>
          <cell r="S289">
            <v>5.2730691000000107E-2</v>
          </cell>
          <cell r="T289">
            <v>9.8439560000009863E-3</v>
          </cell>
          <cell r="U289">
            <v>13.34147386201362</v>
          </cell>
          <cell r="V289">
            <v>38.96448241979644</v>
          </cell>
          <cell r="W289">
            <v>8.1895226000000043E-2</v>
          </cell>
          <cell r="X289">
            <v>0.10241892800000096</v>
          </cell>
          <cell r="Y289">
            <v>13.352123307034448</v>
          </cell>
          <cell r="Z289">
            <v>38.994603598956843</v>
          </cell>
          <cell r="AA289">
            <v>0.12083193100000006</v>
          </cell>
          <cell r="AB289">
            <v>0.19491267999999984</v>
          </cell>
          <cell r="AC289">
            <v>13.363620490326671</v>
          </cell>
          <cell r="AD289">
            <v>39.02712254403874</v>
          </cell>
          <cell r="AE289">
            <v>0.16907717699999997</v>
          </cell>
          <cell r="AF289">
            <v>0.28767401600000042</v>
          </cell>
          <cell r="AG289">
            <v>13.375955367307762</v>
          </cell>
          <cell r="AH289">
            <v>39.062010844672471</v>
          </cell>
          <cell r="AI289">
            <v>0.22853201200000001</v>
          </cell>
          <cell r="AJ289">
            <v>0.37995920799999983</v>
          </cell>
          <cell r="AK289">
            <v>13.389229177222202</v>
          </cell>
          <cell r="AL289">
            <v>39.099554848683191</v>
          </cell>
          <cell r="AM289">
            <v>0.29838022099999989</v>
          </cell>
          <cell r="AN289">
            <v>0.4724911800000009</v>
          </cell>
          <cell r="AO289">
            <v>13.40343375922393</v>
          </cell>
          <cell r="AP289">
            <v>39.139731473712565</v>
          </cell>
          <cell r="AQ289">
            <v>0.37581843999999992</v>
          </cell>
          <cell r="AR289">
            <v>0.56481903200000083</v>
          </cell>
          <cell r="AS289">
            <v>13.418284439040765</v>
          </cell>
          <cell r="AT289">
            <v>39.18173553932742</v>
          </cell>
          <cell r="AU289">
            <v>13.346</v>
          </cell>
          <cell r="AV289">
            <v>39.274999999999999</v>
          </cell>
          <cell r="AW289">
            <v>0.46478843200000003</v>
          </cell>
          <cell r="AX289">
            <v>0.65688564799999982</v>
          </cell>
          <cell r="AY289">
            <v>13.444121035156217</v>
          </cell>
          <cell r="AZ289">
            <v>39.552528197344017</v>
          </cell>
          <cell r="BA289">
            <v>1.0401702459999997</v>
          </cell>
          <cell r="BB289">
            <v>1.1069430800000011</v>
          </cell>
          <cell r="BC289">
            <v>13.533823705567688</v>
          </cell>
          <cell r="BD289">
            <v>39.80624566349799</v>
          </cell>
          <cell r="BE289">
            <v>13.366</v>
          </cell>
          <cell r="BF289">
            <v>39.951999999999998</v>
          </cell>
          <cell r="BG289">
            <v>1.7082693604599999</v>
          </cell>
          <cell r="BH289">
            <v>1.1944318440000008</v>
          </cell>
          <cell r="BI289">
            <v>13.619920503298793</v>
          </cell>
          <cell r="BJ289">
            <v>40.670195639059507</v>
          </cell>
          <cell r="BK289">
            <v>2.3549993867432</v>
          </cell>
          <cell r="BL289">
            <v>0.97379567999999717</v>
          </cell>
          <cell r="BM289">
            <v>13.657194049675951</v>
          </cell>
          <cell r="BN289">
            <v>40.775621148668151</v>
          </cell>
          <cell r="BO289">
            <v>13.378</v>
          </cell>
          <cell r="BP289">
            <v>40.31</v>
          </cell>
          <cell r="BQ289">
            <v>2.9161641963245004</v>
          </cell>
          <cell r="BR289">
            <v>0.38337175600000117</v>
          </cell>
          <cell r="BS289">
            <v>13.666634540950819</v>
          </cell>
          <cell r="BT289">
            <v>41.126381764763963</v>
          </cell>
        </row>
        <row r="290">
          <cell r="B290" t="str">
            <v>Sale Moor</v>
          </cell>
          <cell r="C290" t="str">
            <v>SALE MOOR</v>
          </cell>
          <cell r="D290">
            <v>6.6</v>
          </cell>
          <cell r="E290">
            <v>54.75</v>
          </cell>
          <cell r="F290">
            <v>21.9</v>
          </cell>
          <cell r="G290">
            <v>0.40534412713952256</v>
          </cell>
          <cell r="H290">
            <v>0.3458865773062626</v>
          </cell>
          <cell r="I290">
            <v>7.5739999999999998</v>
          </cell>
          <cell r="J290">
            <v>22.19</v>
          </cell>
          <cell r="K290">
            <v>8.2729059999999688E-3</v>
          </cell>
          <cell r="L290">
            <v>2.1988720000001294E-3</v>
          </cell>
          <cell r="M290">
            <v>7.5749160430071507</v>
          </cell>
          <cell r="N290">
            <v>22.192590960888861</v>
          </cell>
          <cell r="O290">
            <v>1.9995806999999977E-2</v>
          </cell>
          <cell r="P290">
            <v>4.2289440000000678E-3</v>
          </cell>
          <cell r="Q290">
            <v>7.576119116138015</v>
          </cell>
          <cell r="R290">
            <v>22.195993765565252</v>
          </cell>
          <cell r="S290">
            <v>3.5695403000000014E-2</v>
          </cell>
          <cell r="T290">
            <v>6.2118360000000816E-3</v>
          </cell>
          <cell r="U290">
            <v>7.5776659326844911</v>
          </cell>
          <cell r="V290">
            <v>22.200368823442311</v>
          </cell>
          <cell r="W290">
            <v>5.6686634000000014E-2</v>
          </cell>
          <cell r="X290">
            <v>3.2988016000000009E-2</v>
          </cell>
          <cell r="Y290">
            <v>7.5818444974722707</v>
          </cell>
          <cell r="Z290">
            <v>22.212187589430574</v>
          </cell>
          <cell r="AA290">
            <v>8.567668200000006E-2</v>
          </cell>
          <cell r="AB290">
            <v>5.9741056000000015E-2</v>
          </cell>
          <cell r="AC290">
            <v>7.5867207530574614</v>
          </cell>
          <cell r="AD290">
            <v>22.225979722994925</v>
          </cell>
          <cell r="AE290">
            <v>0.12254124299999997</v>
          </cell>
          <cell r="AF290">
            <v>8.6710512000000239E-2</v>
          </cell>
          <cell r="AG290">
            <v>7.5923047813754012</v>
          </cell>
          <cell r="AH290">
            <v>22.241773740154738</v>
          </cell>
          <cell r="AI290">
            <v>0.16915930499999998</v>
          </cell>
          <cell r="AJ290">
            <v>0.11336397200000015</v>
          </cell>
          <cell r="AK290">
            <v>7.5987143772770125</v>
          </cell>
          <cell r="AL290">
            <v>22.259902815061515</v>
          </cell>
          <cell r="AM290">
            <v>0.22502905800000006</v>
          </cell>
          <cell r="AN290">
            <v>0.14021717999999961</v>
          </cell>
          <cell r="AO290">
            <v>7.6059507596711811</v>
          </cell>
          <cell r="AP290">
            <v>22.280370395310218</v>
          </cell>
          <cell r="AQ290">
            <v>0.28774444199999993</v>
          </cell>
          <cell r="AR290">
            <v>0.16694504399999976</v>
          </cell>
          <cell r="AS290">
            <v>7.6137750147181507</v>
          </cell>
          <cell r="AT290">
            <v>22.302500730515998</v>
          </cell>
          <cell r="AU290">
            <v>7.5830000000000002</v>
          </cell>
          <cell r="AV290">
            <v>22.488</v>
          </cell>
          <cell r="AW290">
            <v>0.360226779</v>
          </cell>
          <cell r="AX290">
            <v>0.19349801600000083</v>
          </cell>
          <cell r="AY290">
            <v>7.631438357492458</v>
          </cell>
          <cell r="AZ290">
            <v>22.625004364209818</v>
          </cell>
          <cell r="BA290">
            <v>0.8329269170000001</v>
          </cell>
          <cell r="BB290">
            <v>0.31902920800000079</v>
          </cell>
          <cell r="BC290">
            <v>7.6837700271005138</v>
          </cell>
          <cell r="BD290">
            <v>22.7730206780125</v>
          </cell>
          <cell r="BE290">
            <v>7.5960000000000001</v>
          </cell>
          <cell r="BF290">
            <v>22.951000000000001</v>
          </cell>
          <cell r="BG290">
            <v>1.3721328828299999</v>
          </cell>
          <cell r="BH290">
            <v>0.34379450800000022</v>
          </cell>
          <cell r="BI290">
            <v>7.7461047183341751</v>
          </cell>
          <cell r="BJ290">
            <v>23.375560256888768</v>
          </cell>
          <cell r="BK290">
            <v>1.8585885127019997</v>
          </cell>
          <cell r="BL290">
            <v>0.34379450800000022</v>
          </cell>
          <cell r="BM290">
            <v>7.7886585499789334</v>
          </cell>
          <cell r="BN290">
            <v>23.495920668574687</v>
          </cell>
          <cell r="BO290">
            <v>7.5979999999999999</v>
          </cell>
          <cell r="BP290">
            <v>22.963000000000001</v>
          </cell>
          <cell r="BQ290">
            <v>2.2410697743001999</v>
          </cell>
          <cell r="BR290">
            <v>0.34379450800000022</v>
          </cell>
          <cell r="BS290">
            <v>7.8241169832128286</v>
          </cell>
          <cell r="BT290">
            <v>23.602555408684946</v>
          </cell>
        </row>
        <row r="291">
          <cell r="B291" t="str">
            <v>Salford Quays</v>
          </cell>
          <cell r="C291" t="str">
            <v>SALFORD QUAYS</v>
          </cell>
          <cell r="D291">
            <v>6.6</v>
          </cell>
          <cell r="E291">
            <v>62.5</v>
          </cell>
          <cell r="F291">
            <v>25</v>
          </cell>
          <cell r="G291">
            <v>0.58558074728683795</v>
          </cell>
          <cell r="H291">
            <v>0.50810540925182979</v>
          </cell>
          <cell r="I291">
            <v>12.702</v>
          </cell>
          <cell r="J291">
            <v>36.597000000000001</v>
          </cell>
          <cell r="K291">
            <v>6.468125000000019E-3</v>
          </cell>
          <cell r="L291">
            <v>7.9354400000020142E-4</v>
          </cell>
          <cell r="M291">
            <v>12.702635231295744</v>
          </cell>
          <cell r="N291">
            <v>36.598796705427375</v>
          </cell>
          <cell r="O291">
            <v>1.5413692000000007E-2</v>
          </cell>
          <cell r="P291">
            <v>8.1502156000000436E-2</v>
          </cell>
          <cell r="Q291">
            <v>12.710477938019931</v>
          </cell>
          <cell r="R291">
            <v>36.62097922985749</v>
          </cell>
          <cell r="S291">
            <v>2.7142343000000041E-2</v>
          </cell>
          <cell r="T291">
            <v>8.2176784000000502E-2</v>
          </cell>
          <cell r="U291">
            <v>12.71156294354561</v>
          </cell>
          <cell r="V291">
            <v>36.624048088916823</v>
          </cell>
          <cell r="W291">
            <v>4.247741370000005E-2</v>
          </cell>
          <cell r="X291">
            <v>0.12085485200000035</v>
          </cell>
          <cell r="Y291">
            <v>12.716287867813522</v>
          </cell>
          <cell r="Z291">
            <v>36.637412192878557</v>
          </cell>
          <cell r="AA291">
            <v>6.3242753499999999E-2</v>
          </cell>
          <cell r="AB291">
            <v>0.15951379200000049</v>
          </cell>
          <cell r="AC291">
            <v>12.721486144167905</v>
          </cell>
          <cell r="AD291">
            <v>36.652115138721221</v>
          </cell>
          <cell r="AE291">
            <v>8.9256225999999966E-2</v>
          </cell>
          <cell r="AF291">
            <v>0.19823166000000025</v>
          </cell>
          <cell r="AG291">
            <v>12.727148667934978</v>
          </cell>
          <cell r="AH291">
            <v>36.66813117453853</v>
          </cell>
          <cell r="AI291">
            <v>0.12167818399999999</v>
          </cell>
          <cell r="AJ291">
            <v>0.23684301200000024</v>
          </cell>
          <cell r="AK291">
            <v>12.733362471063755</v>
          </cell>
          <cell r="AL291">
            <v>36.685706463855794</v>
          </cell>
          <cell r="AM291">
            <v>0.16009946200000005</v>
          </cell>
          <cell r="AN291">
            <v>0.27550878800000023</v>
          </cell>
          <cell r="AO291">
            <v>12.740105839454351</v>
          </cell>
          <cell r="AP291">
            <v>36.704779589923916</v>
          </cell>
          <cell r="AQ291">
            <v>0.20292937400000002</v>
          </cell>
          <cell r="AR291">
            <v>0.31412836400000055</v>
          </cell>
          <cell r="AS291">
            <v>12.747230821851648</v>
          </cell>
          <cell r="AT291">
            <v>36.724932083399764</v>
          </cell>
          <cell r="AU291">
            <v>12.72</v>
          </cell>
          <cell r="AV291">
            <v>37.304000000000002</v>
          </cell>
          <cell r="AW291">
            <v>0.25241424499999998</v>
          </cell>
          <cell r="AX291">
            <v>0.35268924000000013</v>
          </cell>
          <cell r="AY291">
            <v>12.772932827265505</v>
          </cell>
          <cell r="AZ291">
            <v>37.45371664442726</v>
          </cell>
          <cell r="BA291">
            <v>0.5738760651</v>
          </cell>
          <cell r="BB291">
            <v>0.54325438800000025</v>
          </cell>
          <cell r="BC291">
            <v>12.817723570881396</v>
          </cell>
          <cell r="BD291">
            <v>37.580403998607999</v>
          </cell>
          <cell r="BE291">
            <v>12.731999999999999</v>
          </cell>
          <cell r="BF291">
            <v>37.76</v>
          </cell>
          <cell r="BG291">
            <v>0.94402999866699988</v>
          </cell>
          <cell r="BH291">
            <v>0.58106633199999891</v>
          </cell>
          <cell r="BI291">
            <v>12.865411329856167</v>
          </cell>
          <cell r="BJ291">
            <v>38.13734422411364</v>
          </cell>
          <cell r="BK291">
            <v>1.2923510194991001</v>
          </cell>
          <cell r="BL291">
            <v>0.55974882800000003</v>
          </cell>
          <cell r="BM291">
            <v>12.894016719018131</v>
          </cell>
          <cell r="BN291">
            <v>38.218252482733263</v>
          </cell>
          <cell r="BO291">
            <v>12.743</v>
          </cell>
          <cell r="BP291">
            <v>38.17</v>
          </cell>
          <cell r="BQ291">
            <v>1.5838125496330002</v>
          </cell>
          <cell r="BR291">
            <v>0.50270303599999977</v>
          </cell>
          <cell r="BS291">
            <v>12.925522778035388</v>
          </cell>
          <cell r="BT291">
            <v>38.68625237627932</v>
          </cell>
        </row>
        <row r="292">
          <cell r="B292"/>
          <cell r="C292" t="str">
            <v>SAMLESBURY</v>
          </cell>
          <cell r="D292">
            <v>6.6</v>
          </cell>
          <cell r="E292" t="e">
            <v>#N/A</v>
          </cell>
          <cell r="F292" t="e">
            <v>#N/A</v>
          </cell>
          <cell r="G292" t="e">
            <v>#N/A</v>
          </cell>
          <cell r="H292" t="e">
            <v>#N/A</v>
          </cell>
          <cell r="I292">
            <v>13.471</v>
          </cell>
          <cell r="J292">
            <v>37.658999999999999</v>
          </cell>
          <cell r="K292" t="e">
            <v>#N/A</v>
          </cell>
          <cell r="L292" t="e">
            <v>#N/A</v>
          </cell>
          <cell r="M292" t="e">
            <v>#N/A</v>
          </cell>
          <cell r="N292" t="e">
            <v>#N/A</v>
          </cell>
          <cell r="O292" t="e">
            <v>#N/A</v>
          </cell>
          <cell r="P292" t="e">
            <v>#N/A</v>
          </cell>
          <cell r="Q292" t="e">
            <v>#N/A</v>
          </cell>
          <cell r="R292" t="e">
            <v>#N/A</v>
          </cell>
          <cell r="S292" t="e">
            <v>#N/A</v>
          </cell>
          <cell r="T292" t="e">
            <v>#N/A</v>
          </cell>
          <cell r="U292" t="e">
            <v>#N/A</v>
          </cell>
          <cell r="V292" t="e">
            <v>#N/A</v>
          </cell>
          <cell r="W292" t="e">
            <v>#N/A</v>
          </cell>
          <cell r="X292" t="e">
            <v>#N/A</v>
          </cell>
          <cell r="Y292" t="e">
            <v>#N/A</v>
          </cell>
          <cell r="Z292" t="e">
            <v>#N/A</v>
          </cell>
          <cell r="AA292" t="e">
            <v>#N/A</v>
          </cell>
          <cell r="AB292" t="e">
            <v>#N/A</v>
          </cell>
          <cell r="AC292" t="e">
            <v>#N/A</v>
          </cell>
          <cell r="AD292" t="e">
            <v>#N/A</v>
          </cell>
          <cell r="AE292" t="e">
            <v>#N/A</v>
          </cell>
          <cell r="AF292" t="e">
            <v>#N/A</v>
          </cell>
          <cell r="AG292" t="e">
            <v>#N/A</v>
          </cell>
          <cell r="AH292" t="e">
            <v>#N/A</v>
          </cell>
          <cell r="AI292" t="e">
            <v>#N/A</v>
          </cell>
          <cell r="AJ292" t="e">
            <v>#N/A</v>
          </cell>
          <cell r="AK292" t="e">
            <v>#N/A</v>
          </cell>
          <cell r="AL292" t="e">
            <v>#N/A</v>
          </cell>
          <cell r="AM292" t="e">
            <v>#N/A</v>
          </cell>
          <cell r="AN292" t="e">
            <v>#N/A</v>
          </cell>
          <cell r="AO292" t="e">
            <v>#N/A</v>
          </cell>
          <cell r="AP292" t="e">
            <v>#N/A</v>
          </cell>
          <cell r="AQ292" t="e">
            <v>#N/A</v>
          </cell>
          <cell r="AR292" t="e">
            <v>#N/A</v>
          </cell>
          <cell r="AS292" t="e">
            <v>#N/A</v>
          </cell>
          <cell r="AT292" t="e">
            <v>#N/A</v>
          </cell>
          <cell r="AU292">
            <v>13.471</v>
          </cell>
          <cell r="AV292">
            <v>37.746000000000002</v>
          </cell>
          <cell r="AW292" t="e">
            <v>#N/A</v>
          </cell>
          <cell r="AX292" t="e">
            <v>#N/A</v>
          </cell>
          <cell r="AY292" t="e">
            <v>#N/A</v>
          </cell>
          <cell r="AZ292" t="e">
            <v>#N/A</v>
          </cell>
          <cell r="BA292" t="e">
            <v>#N/A</v>
          </cell>
          <cell r="BB292" t="e">
            <v>#N/A</v>
          </cell>
          <cell r="BC292" t="e">
            <v>#N/A</v>
          </cell>
          <cell r="BD292" t="e">
            <v>#N/A</v>
          </cell>
          <cell r="BE292">
            <v>13.473000000000001</v>
          </cell>
          <cell r="BF292">
            <v>37.889000000000003</v>
          </cell>
          <cell r="BG292" t="e">
            <v>#N/A</v>
          </cell>
          <cell r="BH292" t="e">
            <v>#N/A</v>
          </cell>
          <cell r="BI292" t="e">
            <v>#N/A</v>
          </cell>
          <cell r="BJ292" t="e">
            <v>#N/A</v>
          </cell>
          <cell r="BK292" t="e">
            <v>#N/A</v>
          </cell>
          <cell r="BL292" t="e">
            <v>#N/A</v>
          </cell>
          <cell r="BM292" t="e">
            <v>#N/A</v>
          </cell>
          <cell r="BN292" t="e">
            <v>#N/A</v>
          </cell>
          <cell r="BO292">
            <v>13.364000000000001</v>
          </cell>
          <cell r="BP292">
            <v>37.476999999999997</v>
          </cell>
          <cell r="BQ292" t="e">
            <v>#N/A</v>
          </cell>
          <cell r="BR292" t="e">
            <v>#N/A</v>
          </cell>
          <cell r="BS292" t="e">
            <v>#N/A</v>
          </cell>
          <cell r="BT292" t="e">
            <v>#N/A</v>
          </cell>
        </row>
        <row r="293">
          <cell r="B293" t="str">
            <v>Sandgate</v>
          </cell>
          <cell r="C293" t="str">
            <v>SANDGATE</v>
          </cell>
          <cell r="D293">
            <v>11</v>
          </cell>
          <cell r="E293">
            <v>50</v>
          </cell>
          <cell r="F293">
            <v>20</v>
          </cell>
          <cell r="G293">
            <v>0.5048159828095935</v>
          </cell>
          <cell r="H293">
            <v>0.43111715994989652</v>
          </cell>
          <cell r="I293">
            <v>8.6210000000000004</v>
          </cell>
          <cell r="J293">
            <v>25.236999999999998</v>
          </cell>
          <cell r="K293">
            <v>1.6999570000000075E-2</v>
          </cell>
          <cell r="L293">
            <v>8.5918080000002561E-3</v>
          </cell>
          <cell r="M293">
            <v>8.62234319899793</v>
          </cell>
          <cell r="N293">
            <v>25.240799140479677</v>
          </cell>
          <cell r="O293">
            <v>4.0682073000000041E-2</v>
          </cell>
          <cell r="P293">
            <v>1.6235227999999324E-2</v>
          </cell>
          <cell r="Q293">
            <v>8.6239873835503555</v>
          </cell>
          <cell r="R293">
            <v>25.245449596665839</v>
          </cell>
          <cell r="S293">
            <v>7.1933691000000022E-2</v>
          </cell>
          <cell r="T293">
            <v>2.3488991999998987E-2</v>
          </cell>
          <cell r="U293">
            <v>8.6260083919742598</v>
          </cell>
          <cell r="V293">
            <v>25.251165871711354</v>
          </cell>
          <cell r="W293">
            <v>0.11351883200000001</v>
          </cell>
          <cell r="X293">
            <v>8.9257272000000221E-2</v>
          </cell>
          <cell r="Y293">
            <v>8.6316429852936025</v>
          </cell>
          <cell r="Z293">
            <v>25.267102908292699</v>
          </cell>
          <cell r="AA293">
            <v>0.17008731599999993</v>
          </cell>
          <cell r="AB293">
            <v>0.1548023280000006</v>
          </cell>
          <cell r="AC293">
            <v>8.6380522839473031</v>
          </cell>
          <cell r="AD293">
            <v>25.285231142455423</v>
          </cell>
          <cell r="AE293">
            <v>0.24121632400000004</v>
          </cell>
          <cell r="AF293">
            <v>0.22094962799999873</v>
          </cell>
          <cell r="AG293">
            <v>8.6452574215270435</v>
          </cell>
          <cell r="AH293">
            <v>25.305610349023489</v>
          </cell>
          <cell r="AI293">
            <v>0.33008269400000001</v>
          </cell>
          <cell r="AJ293">
            <v>0.28595397199999883</v>
          </cell>
          <cell r="AK293">
            <v>8.653333539540526</v>
          </cell>
          <cell r="AL293">
            <v>25.328453060275475</v>
          </cell>
          <cell r="AM293">
            <v>0.43562936100000005</v>
          </cell>
          <cell r="AN293">
            <v>0.35151482000000112</v>
          </cell>
          <cell r="AO293">
            <v>8.6623143549810369</v>
          </cell>
          <cell r="AP293">
            <v>25.353854642269756</v>
          </cell>
          <cell r="AQ293">
            <v>0.55345766600000024</v>
          </cell>
          <cell r="AR293">
            <v>0.41657649199999991</v>
          </cell>
          <cell r="AS293">
            <v>8.6719135892949488</v>
          </cell>
          <cell r="AT293">
            <v>25.381005376980017</v>
          </cell>
          <cell r="AU293">
            <v>8.6259999999999994</v>
          </cell>
          <cell r="AV293">
            <v>25.481999999999999</v>
          </cell>
          <cell r="AW293">
            <v>0.68800301799999997</v>
          </cell>
          <cell r="AX293">
            <v>0.48101105200000127</v>
          </cell>
          <cell r="AY293">
            <v>8.687357326181905</v>
          </cell>
          <cell r="AZ293">
            <v>25.655544725674801</v>
          </cell>
          <cell r="BA293">
            <v>1.5576664309999999</v>
          </cell>
          <cell r="BB293">
            <v>0.67281070400000065</v>
          </cell>
          <cell r="BC293">
            <v>8.7430696885739589</v>
          </cell>
          <cell r="BD293">
            <v>25.813123082648175</v>
          </cell>
          <cell r="BE293">
            <v>8.6340000000000003</v>
          </cell>
          <cell r="BF293">
            <v>25.725999999999999</v>
          </cell>
          <cell r="BG293">
            <v>2.55954679877</v>
          </cell>
          <cell r="BH293">
            <v>0.34635906400000138</v>
          </cell>
          <cell r="BI293">
            <v>8.7865205029190889</v>
          </cell>
          <cell r="BJ293">
            <v>26.157393127536277</v>
          </cell>
          <cell r="BK293">
            <v>3.4833830712640004</v>
          </cell>
          <cell r="BL293">
            <v>-4.178093576000002</v>
          </cell>
          <cell r="BM293">
            <v>8.5975371548256199</v>
          </cell>
          <cell r="BN293">
            <v>25.622867499663361</v>
          </cell>
          <cell r="BO293">
            <v>8.5850000000000009</v>
          </cell>
          <cell r="BP293">
            <v>25.596</v>
          </cell>
          <cell r="BQ293">
            <v>4.2296895565510004</v>
          </cell>
          <cell r="BR293">
            <v>-4.8165272839999975</v>
          </cell>
          <cell r="BS293">
            <v>8.5541990072806087</v>
          </cell>
          <cell r="BT293">
            <v>25.508881636723363</v>
          </cell>
        </row>
        <row r="294">
          <cell r="B294" t="str">
            <v>Scarisbrick</v>
          </cell>
          <cell r="C294" t="str">
            <v>SCARISBRICK</v>
          </cell>
          <cell r="D294">
            <v>11</v>
          </cell>
          <cell r="E294">
            <v>19.7</v>
          </cell>
          <cell r="F294">
            <v>7.88</v>
          </cell>
          <cell r="G294">
            <v>0.55055406324736211</v>
          </cell>
          <cell r="H294">
            <v>0.44447269517130383</v>
          </cell>
          <cell r="I294">
            <v>3.5</v>
          </cell>
          <cell r="J294">
            <v>10.839</v>
          </cell>
          <cell r="K294">
            <v>4.6327597000000109E-2</v>
          </cell>
          <cell r="L294">
            <v>2.5282200000020794E-4</v>
          </cell>
          <cell r="M294">
            <v>3.502444837949874</v>
          </cell>
          <cell r="N294">
            <v>10.845915045973033</v>
          </cell>
          <cell r="O294">
            <v>0.11139064499999995</v>
          </cell>
          <cell r="P294">
            <v>5.2546239999706756E-4</v>
          </cell>
          <cell r="Q294">
            <v>3.5058740722485493</v>
          </cell>
          <cell r="R294">
            <v>10.855614385280516</v>
          </cell>
          <cell r="S294">
            <v>0.19785660599999977</v>
          </cell>
          <cell r="T294">
            <v>8.2305439999963426E-4</v>
          </cell>
          <cell r="U294">
            <v>3.5104279777649494</v>
          </cell>
          <cell r="V294">
            <v>10.868494775166633</v>
          </cell>
          <cell r="W294">
            <v>0.31544527600000016</v>
          </cell>
          <cell r="X294">
            <v>1.9023278399998844E-2</v>
          </cell>
          <cell r="Y294">
            <v>3.5175550463562093</v>
          </cell>
          <cell r="Z294">
            <v>10.88865316929008</v>
          </cell>
          <cell r="AA294">
            <v>0.47608932000000026</v>
          </cell>
          <cell r="AB294">
            <v>3.7243854399998E-2</v>
          </cell>
          <cell r="AC294">
            <v>3.526943004220346</v>
          </cell>
          <cell r="AD294">
            <v>10.915206323958978</v>
          </cell>
          <cell r="AE294">
            <v>0.67879134600000013</v>
          </cell>
          <cell r="AF294">
            <v>5.5528194400002562E-2</v>
          </cell>
          <cell r="AG294">
            <v>3.5385417803928312</v>
          </cell>
          <cell r="AH294">
            <v>10.948012617099096</v>
          </cell>
          <cell r="AI294">
            <v>0.93241940899999998</v>
          </cell>
          <cell r="AJ294">
            <v>7.3771298400000518E-2</v>
          </cell>
          <cell r="AK294">
            <v>3.5528113159794081</v>
          </cell>
          <cell r="AL294">
            <v>10.9883729586097</v>
          </cell>
          <cell r="AM294">
            <v>1.2340765920000001</v>
          </cell>
          <cell r="AN294">
            <v>9.2072258400003548E-2</v>
          </cell>
          <cell r="AO294">
            <v>3.5696047632512684</v>
          </cell>
          <cell r="AP294">
            <v>11.035872000391425</v>
          </cell>
          <cell r="AQ294">
            <v>1.5711795510000002</v>
          </cell>
          <cell r="AR294">
            <v>0.11036219039999828</v>
          </cell>
          <cell r="AS294">
            <v>3.588258052459171</v>
          </cell>
          <cell r="AT294">
            <v>11.088631469552793</v>
          </cell>
          <cell r="AU294">
            <v>3.5</v>
          </cell>
          <cell r="AV294">
            <v>10.901</v>
          </cell>
          <cell r="AW294">
            <v>1.9499910959999998</v>
          </cell>
          <cell r="AX294">
            <v>0.12862574639999913</v>
          </cell>
          <cell r="AY294">
            <v>3.6090990903183391</v>
          </cell>
          <cell r="AZ294">
            <v>11.209578826341524</v>
          </cell>
          <cell r="BA294">
            <v>4.375305612</v>
          </cell>
          <cell r="BB294">
            <v>0.21836275839999963</v>
          </cell>
          <cell r="BC294">
            <v>3.7411050609289371</v>
          </cell>
          <cell r="BD294">
            <v>11.582948094244989</v>
          </cell>
          <cell r="BE294">
            <v>3.5049999999999999</v>
          </cell>
          <cell r="BF294">
            <v>11.116</v>
          </cell>
          <cell r="BG294">
            <v>7.1763520950999986</v>
          </cell>
          <cell r="BH294">
            <v>0.21645270640000369</v>
          </cell>
          <cell r="BI294">
            <v>3.8930216220193077</v>
          </cell>
          <cell r="BJ294">
            <v>12.213490880707424</v>
          </cell>
          <cell r="BK294">
            <v>9.6936261624219977</v>
          </cell>
          <cell r="BL294">
            <v>-1.9152976816000002</v>
          </cell>
          <cell r="BM294">
            <v>3.9132563674770831</v>
          </cell>
          <cell r="BN294">
            <v>12.27072338362253</v>
          </cell>
          <cell r="BO294">
            <v>3.5049999999999999</v>
          </cell>
          <cell r="BP294">
            <v>11.082000000000001</v>
          </cell>
          <cell r="BQ294">
            <v>11.628251262028002</v>
          </cell>
          <cell r="BR294">
            <v>-7.6198766295999985</v>
          </cell>
          <cell r="BS294">
            <v>3.7153851066404702</v>
          </cell>
          <cell r="BT294">
            <v>11.677058942264527</v>
          </cell>
        </row>
        <row r="295">
          <cell r="B295" t="str">
            <v>Sebergham</v>
          </cell>
          <cell r="C295" t="str">
            <v>SEBERGHAM</v>
          </cell>
          <cell r="D295">
            <v>11</v>
          </cell>
          <cell r="E295">
            <v>33.405000000000001</v>
          </cell>
          <cell r="F295">
            <v>13.1</v>
          </cell>
          <cell r="G295">
            <v>0.21389227920030551</v>
          </cell>
          <cell r="H295">
            <v>0.21567777580963532</v>
          </cell>
          <cell r="I295">
            <v>2.8250000000000002</v>
          </cell>
          <cell r="J295">
            <v>7.1440000000000001</v>
          </cell>
          <cell r="K295">
            <v>7.1817579999997605E-3</v>
          </cell>
          <cell r="L295">
            <v>3.6553640001102394E-5</v>
          </cell>
          <cell r="M295">
            <v>2.8253788631062227</v>
          </cell>
          <cell r="N295">
            <v>7.145071586686206</v>
          </cell>
          <cell r="O295">
            <v>1.6943552999999056E-2</v>
          </cell>
          <cell r="P295">
            <v>7.6811639996066106E-5</v>
          </cell>
          <cell r="Q295">
            <v>2.8258933374642372</v>
          </cell>
          <cell r="R295">
            <v>7.1465267399153998</v>
          </cell>
          <cell r="S295">
            <v>2.9542336999999641E-2</v>
          </cell>
          <cell r="T295">
            <v>1.214648399923135E-4</v>
          </cell>
          <cell r="U295">
            <v>2.826556945816137</v>
          </cell>
          <cell r="V295">
            <v>7.1484037077781224</v>
          </cell>
          <cell r="W295">
            <v>4.6301761999999691E-2</v>
          </cell>
          <cell r="X295">
            <v>2.0673041639994949E-2</v>
          </cell>
          <cell r="Y295">
            <v>2.828515265537316</v>
          </cell>
          <cell r="Z295">
            <v>7.1539426723964299</v>
          </cell>
          <cell r="AA295">
            <v>6.8539492999999396E-2</v>
          </cell>
          <cell r="AB295">
            <v>4.1228313639994241E-2</v>
          </cell>
          <cell r="AC295">
            <v>2.8307613157010869</v>
          </cell>
          <cell r="AD295">
            <v>7.1602954616031802</v>
          </cell>
          <cell r="AE295">
            <v>9.5970206999999697E-2</v>
          </cell>
          <cell r="AF295">
            <v>6.1793568439998836E-2</v>
          </cell>
          <cell r="AG295">
            <v>2.8332804507471505</v>
          </cell>
          <cell r="AH295">
            <v>7.1674206514983654</v>
          </cell>
          <cell r="AI295">
            <v>0.12945056599999916</v>
          </cell>
          <cell r="AJ295">
            <v>8.2353614039998746E-2</v>
          </cell>
          <cell r="AK295">
            <v>2.8361168363965077</v>
          </cell>
          <cell r="AL295">
            <v>7.175443161605247</v>
          </cell>
          <cell r="AM295">
            <v>0.16847918199999956</v>
          </cell>
          <cell r="AN295">
            <v>0.10292264563999964</v>
          </cell>
          <cell r="AO295">
            <v>2.8392449016587737</v>
          </cell>
          <cell r="AP295">
            <v>7.1842906662410178</v>
          </cell>
          <cell r="AQ295">
            <v>0.21155923899999962</v>
          </cell>
          <cell r="AR295">
            <v>0.12349049363999498</v>
          </cell>
          <cell r="AS295">
            <v>2.8425855503028741</v>
          </cell>
          <cell r="AT295">
            <v>7.1937394474802376</v>
          </cell>
          <cell r="AU295">
            <v>2.8260000000000001</v>
          </cell>
          <cell r="AV295">
            <v>7.1719999999999997</v>
          </cell>
          <cell r="AW295">
            <v>0.25920072400000027</v>
          </cell>
          <cell r="AX295">
            <v>0.1440548216399975</v>
          </cell>
          <cell r="AY295">
            <v>2.847165427075224</v>
          </cell>
          <cell r="AZ295">
            <v>7.2318648680463999</v>
          </cell>
          <cell r="BA295">
            <v>0.55790569099999932</v>
          </cell>
          <cell r="BB295">
            <v>0.24280326164000243</v>
          </cell>
          <cell r="BC295">
            <v>2.8680263208499319</v>
          </cell>
          <cell r="BD295">
            <v>7.2908683858452328</v>
          </cell>
          <cell r="BE295">
            <v>2.83</v>
          </cell>
          <cell r="BF295">
            <v>7.3810000000000002</v>
          </cell>
          <cell r="BG295">
            <v>0.91158930080000022</v>
          </cell>
          <cell r="BH295">
            <v>0.24953854163999623</v>
          </cell>
          <cell r="BI295">
            <v>2.8909434065814819</v>
          </cell>
          <cell r="BJ295">
            <v>7.5533739842494994</v>
          </cell>
          <cell r="BK295">
            <v>1.2486756594189989</v>
          </cell>
          <cell r="BL295">
            <v>9.0332141639997587E-2</v>
          </cell>
          <cell r="BM295">
            <v>2.9002796831262203</v>
          </cell>
          <cell r="BN295">
            <v>7.5797809620727685</v>
          </cell>
          <cell r="BO295">
            <v>2.831</v>
          </cell>
          <cell r="BP295">
            <v>7.399</v>
          </cell>
          <cell r="BQ295">
            <v>1.5282076781139997</v>
          </cell>
          <cell r="BR295">
            <v>7.5125741639997301E-2</v>
          </cell>
          <cell r="BS295">
            <v>2.915153180135972</v>
          </cell>
          <cell r="BT295">
            <v>7.6370211373302359</v>
          </cell>
        </row>
        <row r="296">
          <cell r="B296" t="str">
            <v>Sedbergh</v>
          </cell>
          <cell r="C296" t="str">
            <v>SEDBERGH</v>
          </cell>
          <cell r="D296">
            <v>11</v>
          </cell>
          <cell r="E296">
            <v>46</v>
          </cell>
          <cell r="F296">
            <v>18.399999999999999</v>
          </cell>
          <cell r="G296">
            <v>0.27568186214697876</v>
          </cell>
          <cell r="H296">
            <v>0.28296102354811709</v>
          </cell>
          <cell r="I296">
            <v>5.2060000000000004</v>
          </cell>
          <cell r="J296">
            <v>12.68</v>
          </cell>
          <cell r="K296">
            <v>8.9262240000000381E-3</v>
          </cell>
          <cell r="L296">
            <v>2.7298559999966443E-4</v>
          </cell>
          <cell r="M296">
            <v>5.2064828332853539</v>
          </cell>
          <cell r="N296">
            <v>12.681365658761024</v>
          </cell>
          <cell r="O296">
            <v>2.145609100000001E-2</v>
          </cell>
          <cell r="P296">
            <v>5.633495999999294E-4</v>
          </cell>
          <cell r="Q296">
            <v>5.2071557209052566</v>
          </cell>
          <cell r="R296">
            <v>12.683268872357061</v>
          </cell>
          <cell r="S296">
            <v>3.8100544000000014E-2</v>
          </cell>
          <cell r="T296">
            <v>8.7892959999980036E-4</v>
          </cell>
          <cell r="U296">
            <v>5.2080458917796211</v>
          </cell>
          <cell r="V296">
            <v>12.685786655803774</v>
          </cell>
          <cell r="W296">
            <v>6.1027577000000055E-2</v>
          </cell>
          <cell r="X296">
            <v>4.1595241599999833E-2</v>
          </cell>
          <cell r="Y296">
            <v>5.2113863010857919</v>
          </cell>
          <cell r="Z296">
            <v>12.695234760093102</v>
          </cell>
          <cell r="AA296">
            <v>9.2273772000000032E-2</v>
          </cell>
          <cell r="AB296">
            <v>8.2333925600000191E-2</v>
          </cell>
          <cell r="AC296">
            <v>5.2151645273829041</v>
          </cell>
          <cell r="AD296">
            <v>12.705921197835284</v>
          </cell>
          <cell r="AE296">
            <v>0.13163255500000004</v>
          </cell>
          <cell r="AF296">
            <v>0.12313794559999991</v>
          </cell>
          <cell r="AG296">
            <v>5.2193719833729988</v>
          </cell>
          <cell r="AH296">
            <v>12.717821680483844</v>
          </cell>
          <cell r="AI296">
            <v>0.18066590800000004</v>
          </cell>
          <cell r="AJ296">
            <v>0.1639052536000003</v>
          </cell>
          <cell r="AK296">
            <v>5.2240852957186137</v>
          </cell>
          <cell r="AL296">
            <v>12.731152940969581</v>
          </cell>
          <cell r="AM296">
            <v>0.23876452999999997</v>
          </cell>
          <cell r="AN296">
            <v>0.20473123760000012</v>
          </cell>
          <cell r="AO296">
            <v>5.2292774909825752</v>
          </cell>
          <cell r="AP296">
            <v>12.745838686891148</v>
          </cell>
          <cell r="AQ296">
            <v>0.30356145400000001</v>
          </cell>
          <cell r="AR296">
            <v>0.24554783759999999</v>
          </cell>
          <cell r="AS296">
            <v>5.2348207633927082</v>
          </cell>
          <cell r="AT296">
            <v>12.761517428935827</v>
          </cell>
          <cell r="AU296">
            <v>5.2060000000000004</v>
          </cell>
          <cell r="AV296">
            <v>12.692</v>
          </cell>
          <cell r="AW296">
            <v>0.37597177100000001</v>
          </cell>
          <cell r="AX296">
            <v>0.28633978559999984</v>
          </cell>
          <cell r="AY296">
            <v>5.2407623414082192</v>
          </cell>
          <cell r="AZ296">
            <v>12.790322749358694</v>
          </cell>
          <cell r="BA296">
            <v>0.84049195499999996</v>
          </cell>
          <cell r="BB296">
            <v>0.4885888575999997</v>
          </cell>
          <cell r="BC296">
            <v>5.2757586513572168</v>
          </cell>
          <cell r="BD296">
            <v>12.889307261684463</v>
          </cell>
          <cell r="BE296">
            <v>5.2160000000000002</v>
          </cell>
          <cell r="BF296">
            <v>12.938000000000001</v>
          </cell>
          <cell r="BG296">
            <v>1.3910173297999999</v>
          </cell>
          <cell r="BH296">
            <v>0.52895720960000037</v>
          </cell>
          <cell r="BI296">
            <v>5.3167725288327112</v>
          </cell>
          <cell r="BJ296">
            <v>13.223027753979707</v>
          </cell>
          <cell r="BK296">
            <v>1.9091664784979998</v>
          </cell>
          <cell r="BL296">
            <v>0.52895720959999948</v>
          </cell>
          <cell r="BM296">
            <v>5.3439683061491801</v>
          </cell>
          <cell r="BN296">
            <v>13.299949028220167</v>
          </cell>
          <cell r="BO296">
            <v>5.2220000000000004</v>
          </cell>
          <cell r="BP296">
            <v>13.143000000000001</v>
          </cell>
          <cell r="BQ296">
            <v>2.3306579804110004</v>
          </cell>
          <cell r="BR296">
            <v>0.52895720960000125</v>
          </cell>
          <cell r="BS296">
            <v>5.3720908727028727</v>
          </cell>
          <cell r="BT296">
            <v>13.567521095529631</v>
          </cell>
        </row>
        <row r="297">
          <cell r="B297" t="str">
            <v>Selsmire</v>
          </cell>
          <cell r="C297" t="str">
            <v>SELSMIRE</v>
          </cell>
          <cell r="D297">
            <v>11</v>
          </cell>
          <cell r="E297">
            <v>45.25</v>
          </cell>
          <cell r="F297">
            <v>18.100000000000001</v>
          </cell>
          <cell r="G297">
            <v>0.22013040095031686</v>
          </cell>
          <cell r="H297">
            <v>0.21929936051861951</v>
          </cell>
          <cell r="I297">
            <v>3.9689999999999999</v>
          </cell>
          <cell r="J297">
            <v>9.9600000000000009</v>
          </cell>
          <cell r="K297">
            <v>6.0638209999999693E-3</v>
          </cell>
          <cell r="L297">
            <v>2.9974360000739608E-6</v>
          </cell>
          <cell r="M297">
            <v>3.9693184253870135</v>
          </cell>
          <cell r="N297">
            <v>9.9609006430018372</v>
          </cell>
          <cell r="O297">
            <v>1.4353701999999968E-2</v>
          </cell>
          <cell r="P297">
            <v>7.7667240001577653E-6</v>
          </cell>
          <cell r="Q297">
            <v>3.9697537816212507</v>
          </cell>
          <cell r="R297">
            <v>9.9621320163836824</v>
          </cell>
          <cell r="S297">
            <v>2.510958899999996E-2</v>
          </cell>
          <cell r="T297">
            <v>1.3995404000377576E-5</v>
          </cell>
          <cell r="U297">
            <v>3.9703186462016959</v>
          </cell>
          <cell r="V297">
            <v>9.9637296946848224</v>
          </cell>
          <cell r="W297">
            <v>3.9877611999999923E-2</v>
          </cell>
          <cell r="X297">
            <v>1.0363175804000146E-2</v>
          </cell>
          <cell r="Y297">
            <v>3.9716369574875396</v>
          </cell>
          <cell r="Z297">
            <v>9.9674584420845616</v>
          </cell>
          <cell r="AA297">
            <v>5.9509254999999955E-2</v>
          </cell>
          <cell r="AB297">
            <v>2.0713426484000097E-2</v>
          </cell>
          <cell r="AC297">
            <v>3.9732105987954456</v>
          </cell>
          <cell r="AD297">
            <v>9.9719093718444629</v>
          </cell>
          <cell r="AE297">
            <v>8.3774425999999985E-2</v>
          </cell>
          <cell r="AF297">
            <v>3.1065795964000165E-2</v>
          </cell>
          <cell r="AG297">
            <v>3.9750275484604281</v>
          </cell>
          <cell r="AH297">
            <v>9.9770484815611979</v>
          </cell>
          <cell r="AI297">
            <v>0.11338295099999998</v>
          </cell>
          <cell r="AJ297">
            <v>4.1417512763999964E-2</v>
          </cell>
          <cell r="AK297">
            <v>3.9771249172204386</v>
          </cell>
          <cell r="AL297">
            <v>9.9829807362526068</v>
          </cell>
          <cell r="AM297">
            <v>0.14793668699999998</v>
          </cell>
          <cell r="AN297">
            <v>5.1771154764000071E-2</v>
          </cell>
          <cell r="AO297">
            <v>3.9794819432910655</v>
          </cell>
          <cell r="AP297">
            <v>9.9896474127245032</v>
          </cell>
          <cell r="AQ297">
            <v>0.186102931</v>
          </cell>
          <cell r="AR297">
            <v>6.2124812363999915E-2</v>
          </cell>
          <cell r="AS297">
            <v>3.9820285776774123</v>
          </cell>
          <cell r="AT297">
            <v>9.9968503824996571</v>
          </cell>
          <cell r="AU297">
            <v>3.97</v>
          </cell>
          <cell r="AV297">
            <v>9.9619999999999997</v>
          </cell>
          <cell r="AW297">
            <v>0.22722698199999994</v>
          </cell>
          <cell r="AX297">
            <v>7.2478002363999927E-2</v>
          </cell>
          <cell r="AY297">
            <v>3.9857304321272755</v>
          </cell>
          <cell r="AZ297">
            <v>10.006492380912764</v>
          </cell>
          <cell r="BA297">
            <v>0.48405317900000011</v>
          </cell>
          <cell r="BB297">
            <v>0.12419768476399984</v>
          </cell>
          <cell r="BC297">
            <v>4.0019248909026333</v>
          </cell>
          <cell r="BD297">
            <v>10.052297227383571</v>
          </cell>
          <cell r="BE297">
            <v>4.0069999999999997</v>
          </cell>
          <cell r="BF297">
            <v>10.252000000000001</v>
          </cell>
          <cell r="BG297">
            <v>0.79174801562999997</v>
          </cell>
          <cell r="BH297">
            <v>0.13453924076400003</v>
          </cell>
          <cell r="BI297">
            <v>4.0556174724387262</v>
          </cell>
          <cell r="BJ297">
            <v>10.389510977782296</v>
          </cell>
          <cell r="BK297">
            <v>1.0833078862269998</v>
          </cell>
          <cell r="BL297">
            <v>0.13453924076400003</v>
          </cell>
          <cell r="BM297">
            <v>4.0709203969636416</v>
          </cell>
          <cell r="BN297">
            <v>10.43279418459651</v>
          </cell>
          <cell r="BO297">
            <v>4.008</v>
          </cell>
          <cell r="BP297">
            <v>10.286</v>
          </cell>
          <cell r="BQ297">
            <v>1.3198440514629999</v>
          </cell>
          <cell r="BR297">
            <v>0.13453924076400003</v>
          </cell>
          <cell r="BS297">
            <v>4.0843353259338322</v>
          </cell>
          <cell r="BT297">
            <v>10.501908906447591</v>
          </cell>
        </row>
        <row r="298">
          <cell r="B298" t="str">
            <v>Settle</v>
          </cell>
          <cell r="C298" t="str">
            <v>SETTLE</v>
          </cell>
          <cell r="D298">
            <v>11</v>
          </cell>
          <cell r="E298">
            <v>50</v>
          </cell>
          <cell r="F298">
            <v>20</v>
          </cell>
          <cell r="G298">
            <v>0.13500022044165036</v>
          </cell>
          <cell r="H298">
            <v>0.14348555018379161</v>
          </cell>
          <cell r="I298">
            <v>2.8690000000000002</v>
          </cell>
          <cell r="J298">
            <v>6.7480000000000002</v>
          </cell>
          <cell r="K298">
            <v>1.3248279000000029E-2</v>
          </cell>
          <cell r="L298">
            <v>2.9816039999985833E-4</v>
          </cell>
          <cell r="M298">
            <v>2.8697110036758322</v>
          </cell>
          <cell r="N298">
            <v>6.7500110220825178</v>
          </cell>
          <cell r="O298">
            <v>3.2102069000000011E-2</v>
          </cell>
          <cell r="P298">
            <v>6.1512039999955803E-4</v>
          </cell>
          <cell r="Q298">
            <v>2.8707172071006566</v>
          </cell>
          <cell r="R298">
            <v>6.7528569951423032</v>
          </cell>
          <cell r="S298">
            <v>5.7443762000000009E-2</v>
          </cell>
          <cell r="T298">
            <v>9.5945639999994725E-4</v>
          </cell>
          <cell r="U298">
            <v>2.8720653739877076</v>
          </cell>
          <cell r="V298">
            <v>6.7566701869343229</v>
          </cell>
          <cell r="W298">
            <v>9.2729846999999976E-2</v>
          </cell>
          <cell r="X298">
            <v>3.163796439999933E-2</v>
          </cell>
          <cell r="Y298">
            <v>2.8755276172173017</v>
          </cell>
          <cell r="Z298">
            <v>6.7664628895973751</v>
          </cell>
          <cell r="AA298">
            <v>0.141325543</v>
          </cell>
          <cell r="AB298">
            <v>6.2340764399999582E-2</v>
          </cell>
          <cell r="AC298">
            <v>2.87968970885475</v>
          </cell>
          <cell r="AD298">
            <v>6.7782350624804142</v>
          </cell>
          <cell r="AE298">
            <v>0.20303032200000004</v>
          </cell>
          <cell r="AF298">
            <v>9.3114776399999766E-2</v>
          </cell>
          <cell r="AG298">
            <v>2.8845435865709481</v>
          </cell>
          <cell r="AH298">
            <v>6.7919639018731104</v>
          </cell>
          <cell r="AI298">
            <v>0.28060744800000004</v>
          </cell>
          <cell r="AJ298">
            <v>0.12384859239999946</v>
          </cell>
          <cell r="AK298">
            <v>2.8902284367091191</v>
          </cell>
          <cell r="AL298">
            <v>6.8080430862040302</v>
          </cell>
          <cell r="AM298">
            <v>0.37324802800000001</v>
          </cell>
          <cell r="AN298">
            <v>0.15464636039999924</v>
          </cell>
          <cell r="AO298">
            <v>2.8967072697496761</v>
          </cell>
          <cell r="AP298">
            <v>6.8263679933126422</v>
          </cell>
          <cell r="AQ298">
            <v>0.47703900399999999</v>
          </cell>
          <cell r="AR298">
            <v>0.18543382440000089</v>
          </cell>
          <cell r="AS298">
            <v>2.9037708059825049</v>
          </cell>
          <cell r="AT298">
            <v>6.8463466907902042</v>
          </cell>
          <cell r="AU298">
            <v>2.8719999999999999</v>
          </cell>
          <cell r="AV298">
            <v>6.891</v>
          </cell>
          <cell r="AW298">
            <v>0.5932097449999999</v>
          </cell>
          <cell r="AX298">
            <v>0.21619433240000019</v>
          </cell>
          <cell r="AY298">
            <v>2.9144826965427337</v>
          </cell>
          <cell r="AZ298">
            <v>7.0111592112338288</v>
          </cell>
          <cell r="BA298">
            <v>1.3433212819999998</v>
          </cell>
          <cell r="BB298">
            <v>0.36813272040000067</v>
          </cell>
          <cell r="BC298">
            <v>2.9618280389992093</v>
          </cell>
          <cell r="BD298">
            <v>7.1450720620681221</v>
          </cell>
          <cell r="BE298">
            <v>2.875</v>
          </cell>
          <cell r="BF298">
            <v>7.056</v>
          </cell>
          <cell r="BG298">
            <v>2.2193563713</v>
          </cell>
          <cell r="BH298">
            <v>0.39754152039999857</v>
          </cell>
          <cell r="BI298">
            <v>3.0123515183831597</v>
          </cell>
          <cell r="BJ298">
            <v>7.4444887602200041</v>
          </cell>
          <cell r="BK298">
            <v>3.0176650756309997</v>
          </cell>
          <cell r="BL298">
            <v>0.3016127523999983</v>
          </cell>
          <cell r="BM298">
            <v>3.0492169043208048</v>
          </cell>
          <cell r="BN298">
            <v>7.5487598177702759</v>
          </cell>
          <cell r="BO298">
            <v>2.8420000000000001</v>
          </cell>
          <cell r="BP298">
            <v>7.056</v>
          </cell>
          <cell r="BQ298">
            <v>3.6402386160330003</v>
          </cell>
          <cell r="BR298">
            <v>4.4906700399998112E-2</v>
          </cell>
          <cell r="BS298">
            <v>3.0354199673132256</v>
          </cell>
          <cell r="BT298">
            <v>7.603074282016248</v>
          </cell>
        </row>
        <row r="299">
          <cell r="B299" t="str">
            <v>Moss Side (Leyland) &amp; Seven Stars</v>
          </cell>
          <cell r="C299" t="str">
            <v>SEVEN STARS</v>
          </cell>
          <cell r="D299">
            <v>11</v>
          </cell>
          <cell r="E299">
            <v>33.405000000000001</v>
          </cell>
          <cell r="F299">
            <v>13.1</v>
          </cell>
          <cell r="G299">
            <v>0.69001194250406883</v>
          </cell>
          <cell r="H299">
            <v>0.60056189355395584</v>
          </cell>
          <cell r="I299">
            <v>7.8659999999999997</v>
          </cell>
          <cell r="J299">
            <v>23.045999999999999</v>
          </cell>
          <cell r="K299">
            <v>2.4603779999999964E-2</v>
          </cell>
          <cell r="L299">
            <v>1.3230479999997158E-3</v>
          </cell>
          <cell r="M299">
            <v>7.8673608055568209</v>
          </cell>
          <cell r="N299">
            <v>23.049848939348418</v>
          </cell>
          <cell r="O299">
            <v>5.9430648999999947E-2</v>
          </cell>
          <cell r="P299">
            <v>2.5931120000013408E-3</v>
          </cell>
          <cell r="Q299">
            <v>7.8692554031917723</v>
          </cell>
          <cell r="R299">
            <v>23.055207670689597</v>
          </cell>
          <cell r="S299">
            <v>0.10602904999999996</v>
          </cell>
          <cell r="T299">
            <v>3.8704600000007972E-3</v>
          </cell>
          <cell r="U299">
            <v>7.871768228334755</v>
          </cell>
          <cell r="V299">
            <v>23.062315013483751</v>
          </cell>
          <cell r="W299">
            <v>0.16833512900000003</v>
          </cell>
          <cell r="X299">
            <v>4.3843168000000432E-2</v>
          </cell>
          <cell r="Y299">
            <v>7.8771364724444677</v>
          </cell>
          <cell r="Z299">
            <v>23.077498700735919</v>
          </cell>
          <cell r="AA299">
            <v>0.25429966900000001</v>
          </cell>
          <cell r="AB299">
            <v>8.3826595999999753E-2</v>
          </cell>
          <cell r="AC299">
            <v>7.8837470263743477</v>
          </cell>
          <cell r="AD299">
            <v>23.096196170780793</v>
          </cell>
          <cell r="AE299">
            <v>0.36353557499999989</v>
          </cell>
          <cell r="AF299">
            <v>0.12398512800000105</v>
          </cell>
          <cell r="AG299">
            <v>7.8915882008284148</v>
          </cell>
          <cell r="AH299">
            <v>23.118374361296542</v>
          </cell>
          <cell r="AI299">
            <v>0.50154328500000023</v>
          </cell>
          <cell r="AJ299">
            <v>0.16394049200000094</v>
          </cell>
          <cell r="AK299">
            <v>7.9009288397992981</v>
          </cell>
          <cell r="AL299">
            <v>23.144793677924248</v>
          </cell>
          <cell r="AM299">
            <v>0.6668103769999999</v>
          </cell>
          <cell r="AN299">
            <v>0.20405702399999903</v>
          </cell>
          <cell r="AO299">
            <v>7.9117086843996196</v>
          </cell>
          <cell r="AP299">
            <v>23.175283682792347</v>
          </cell>
          <cell r="AQ299">
            <v>0.85224588600000006</v>
          </cell>
          <cell r="AR299">
            <v>0.24410002400000064</v>
          </cell>
          <cell r="AS299">
            <v>7.9235432369330399</v>
          </cell>
          <cell r="AT299">
            <v>23.208756852187108</v>
          </cell>
          <cell r="AU299">
            <v>7.867</v>
          </cell>
          <cell r="AV299">
            <v>23.111000000000001</v>
          </cell>
          <cell r="AW299">
            <v>1.0659138419999996</v>
          </cell>
          <cell r="AX299">
            <v>0.28402810800000111</v>
          </cell>
          <cell r="AY299">
            <v>7.93785357711117</v>
          </cell>
          <cell r="AZ299">
            <v>23.311404179386528</v>
          </cell>
          <cell r="BA299">
            <v>2.452957853</v>
          </cell>
          <cell r="BB299">
            <v>0.47849139999999935</v>
          </cell>
          <cell r="BC299">
            <v>8.0208611832122987</v>
          </cell>
          <cell r="BD299">
            <v>23.546185144043207</v>
          </cell>
          <cell r="BE299">
            <v>7.8710000000000004</v>
          </cell>
          <cell r="BF299">
            <v>23.215</v>
          </cell>
          <cell r="BG299">
            <v>4.0323612420299995</v>
          </cell>
          <cell r="BH299">
            <v>0.5171361559999994</v>
          </cell>
          <cell r="BI299">
            <v>8.1097866861300112</v>
          </cell>
          <cell r="BJ299">
            <v>23.890390740078377</v>
          </cell>
          <cell r="BK299">
            <v>5.4439404544676</v>
          </cell>
          <cell r="BL299">
            <v>0.5171361559999994</v>
          </cell>
          <cell r="BM299">
            <v>8.1838753805194049</v>
          </cell>
          <cell r="BN299">
            <v>24.099945212926368</v>
          </cell>
          <cell r="BO299">
            <v>7.8719999999999999</v>
          </cell>
          <cell r="BP299">
            <v>23.274000000000001</v>
          </cell>
          <cell r="BQ299">
            <v>6.5366311828020001</v>
          </cell>
          <cell r="BR299">
            <v>0.5171361559999994</v>
          </cell>
          <cell r="BS299">
            <v>8.2422267701689389</v>
          </cell>
          <cell r="BT299">
            <v>24.321159439053002</v>
          </cell>
        </row>
        <row r="300">
          <cell r="B300" t="str">
            <v>Shannon St South</v>
          </cell>
          <cell r="C300" t="str">
            <v>SHANNON ST</v>
          </cell>
          <cell r="D300">
            <v>6.6</v>
          </cell>
          <cell r="E300">
            <v>62.5</v>
          </cell>
          <cell r="F300">
            <v>25</v>
          </cell>
          <cell r="G300">
            <v>0.65053651659029754</v>
          </cell>
          <cell r="H300">
            <v>0.55739823835155855</v>
          </cell>
          <cell r="I300">
            <v>13.933</v>
          </cell>
          <cell r="J300">
            <v>40.652999999999999</v>
          </cell>
          <cell r="K300">
            <v>1.7604452000000048E-2</v>
          </cell>
          <cell r="L300">
            <v>4.7551600000002026E-3</v>
          </cell>
          <cell r="M300">
            <v>13.934955958788965</v>
          </cell>
          <cell r="N300">
            <v>40.658532286893596</v>
          </cell>
          <cell r="O300">
            <v>4.1712552999999986E-2</v>
          </cell>
          <cell r="P300">
            <v>9.0233040000002873E-3</v>
          </cell>
          <cell r="Q300">
            <v>13.93743823646917</v>
          </cell>
          <cell r="R300">
            <v>40.665553228415433</v>
          </cell>
          <cell r="S300">
            <v>7.3040701000000041E-2</v>
          </cell>
          <cell r="T300">
            <v>1.3102143999999871E-2</v>
          </cell>
          <cell r="U300">
            <v>13.940535544659017</v>
          </cell>
          <cell r="V300">
            <v>40.674313738913298</v>
          </cell>
          <cell r="W300">
            <v>0.11364744640000002</v>
          </cell>
          <cell r="X300">
            <v>0.16375423999999983</v>
          </cell>
          <cell r="Y300">
            <v>13.957266354290409</v>
          </cell>
          <cell r="Z300">
            <v>40.721635614693689</v>
          </cell>
          <cell r="AA300">
            <v>0.16814418180000001</v>
          </cell>
          <cell r="AB300">
            <v>0.31429903599999953</v>
          </cell>
          <cell r="AC300">
            <v>13.97520283661599</v>
          </cell>
          <cell r="AD300">
            <v>40.772367647825895</v>
          </cell>
          <cell r="AE300">
            <v>0.23594364099999998</v>
          </cell>
          <cell r="AF300">
            <v>0.46520485600000105</v>
          </cell>
          <cell r="AG300">
            <v>13.994334586891645</v>
          </cell>
          <cell r="AH300">
            <v>40.826480409249427</v>
          </cell>
          <cell r="AI300">
            <v>0.31988066699999995</v>
          </cell>
          <cell r="AJ300">
            <v>0.61546728799999961</v>
          </cell>
          <cell r="AK300">
            <v>14.01482172630382</v>
          </cell>
          <cell r="AL300">
            <v>40.884426790071281</v>
          </cell>
          <cell r="AM300">
            <v>0.41884446500000017</v>
          </cell>
          <cell r="AN300">
            <v>0.76606319600000017</v>
          </cell>
          <cell r="AO300">
            <v>14.036652538945939</v>
          </cell>
          <cell r="AP300">
            <v>40.946173652703507</v>
          </cell>
          <cell r="AQ300">
            <v>0.52880592700000018</v>
          </cell>
          <cell r="AR300">
            <v>0.91638527599999975</v>
          </cell>
          <cell r="AS300">
            <v>14.059421443951898</v>
          </cell>
          <cell r="AT300">
            <v>41.010573841223128</v>
          </cell>
          <cell r="AU300">
            <v>13.943</v>
          </cell>
          <cell r="AV300">
            <v>41.075000000000003</v>
          </cell>
          <cell r="AW300">
            <v>0.65592100099999995</v>
          </cell>
          <cell r="AX300">
            <v>1.0663548719999998</v>
          </cell>
          <cell r="AY300">
            <v>14.093660066499295</v>
          </cell>
          <cell r="AZ300">
            <v>41.501131018702672</v>
          </cell>
          <cell r="BA300">
            <v>1.4831654669999996</v>
          </cell>
          <cell r="BB300">
            <v>1.8025062360000002</v>
          </cell>
          <cell r="BC300">
            <v>14.230421733666027</v>
          </cell>
          <cell r="BD300">
            <v>41.887951427742571</v>
          </cell>
          <cell r="BE300">
            <v>13.962</v>
          </cell>
          <cell r="BF300">
            <v>41.805999999999997</v>
          </cell>
          <cell r="BG300">
            <v>2.4417303193359996</v>
          </cell>
          <cell r="BH300">
            <v>1.9471242200000001</v>
          </cell>
          <cell r="BI300">
            <v>14.345925204502992</v>
          </cell>
          <cell r="BJ300">
            <v>42.891904462289993</v>
          </cell>
          <cell r="BK300">
            <v>3.3671749455543996</v>
          </cell>
          <cell r="BL300">
            <v>1.7339491839999992</v>
          </cell>
          <cell r="BM300">
            <v>14.408232634752716</v>
          </cell>
          <cell r="BN300">
            <v>43.068136488081542</v>
          </cell>
          <cell r="BO300">
            <v>13.884</v>
          </cell>
          <cell r="BP300">
            <v>42.189</v>
          </cell>
          <cell r="BQ300">
            <v>4.1684633475908992</v>
          </cell>
          <cell r="BR300">
            <v>1.1634912880000003</v>
          </cell>
          <cell r="BS300">
            <v>14.35042506729777</v>
          </cell>
          <cell r="BT300">
            <v>43.508249312006576</v>
          </cell>
        </row>
        <row r="301">
          <cell r="B301" t="str">
            <v>Shap</v>
          </cell>
          <cell r="C301" t="str">
            <v>SHAP</v>
          </cell>
          <cell r="D301">
            <v>11</v>
          </cell>
          <cell r="E301">
            <v>33.405000000000001</v>
          </cell>
          <cell r="F301">
            <v>13.1</v>
          </cell>
          <cell r="G301">
            <v>0.49038369257850123</v>
          </cell>
          <cell r="H301">
            <v>0.45033954509473284</v>
          </cell>
          <cell r="I301">
            <v>5.899</v>
          </cell>
          <cell r="J301">
            <v>16.38</v>
          </cell>
          <cell r="K301">
            <v>8.410547000000046E-3</v>
          </cell>
          <cell r="L301">
            <v>1.2577559999993326E-4</v>
          </cell>
          <cell r="M301">
            <v>5.8994480407410004</v>
          </cell>
          <cell r="N301">
            <v>16.381267250584834</v>
          </cell>
          <cell r="O301">
            <v>1.9942728000000021E-2</v>
          </cell>
          <cell r="P301">
            <v>2.6097640000011246E-4</v>
          </cell>
          <cell r="Q301">
            <v>5.9000604194703605</v>
          </cell>
          <cell r="R301">
            <v>16.382999319193576</v>
          </cell>
          <cell r="S301">
            <v>3.4945798000000083E-2</v>
          </cell>
          <cell r="T301">
            <v>4.0880759999994964E-4</v>
          </cell>
          <cell r="U301">
            <v>5.9008556355509318</v>
          </cell>
          <cell r="V301">
            <v>16.385248529925899</v>
          </cell>
          <cell r="W301">
            <v>5.5637079000000089E-2</v>
          </cell>
          <cell r="X301">
            <v>1.4179799600000154E-2</v>
          </cell>
          <cell r="Y301">
            <v>5.9026644357866989</v>
          </cell>
          <cell r="Z301">
            <v>16.390364589575988</v>
          </cell>
          <cell r="AA301">
            <v>8.3208223999999997E-2</v>
          </cell>
          <cell r="AB301">
            <v>2.7961759599999692E-2</v>
          </cell>
          <cell r="AC301">
            <v>5.9048349109052056</v>
          </cell>
          <cell r="AD301">
            <v>16.39650362027476</v>
          </cell>
          <cell r="AE301">
            <v>0.117352966</v>
          </cell>
          <cell r="AF301">
            <v>4.1775119599999799E-2</v>
          </cell>
          <cell r="AG301">
            <v>5.9073520584597086</v>
          </cell>
          <cell r="AH301">
            <v>16.403623188694905</v>
          </cell>
          <cell r="AI301">
            <v>0.15910152599999999</v>
          </cell>
          <cell r="AJ301">
            <v>5.5571051600000088E-2</v>
          </cell>
          <cell r="AK301">
            <v>5.9102673882240904</v>
          </cell>
          <cell r="AL301">
            <v>16.411868986478062</v>
          </cell>
          <cell r="AM301">
            <v>0.20791241199999999</v>
          </cell>
          <cell r="AN301">
            <v>6.9395211599999396E-2</v>
          </cell>
          <cell r="AO301">
            <v>5.9135548755576179</v>
          </cell>
          <cell r="AP301">
            <v>16.42116740482447</v>
          </cell>
          <cell r="AQ301">
            <v>0.26188686299999997</v>
          </cell>
          <cell r="AR301">
            <v>8.3215043600000094E-2</v>
          </cell>
          <cell r="AS301">
            <v>5.9171131526066691</v>
          </cell>
          <cell r="AT301">
            <v>16.431231732147371</v>
          </cell>
          <cell r="AU301">
            <v>5.9039999999999999</v>
          </cell>
          <cell r="AV301">
            <v>16.63</v>
          </cell>
          <cell r="AW301">
            <v>0.32002267699999998</v>
          </cell>
          <cell r="AX301">
            <v>9.7023183600000173E-2</v>
          </cell>
          <cell r="AY301">
            <v>5.9258892308983482</v>
          </cell>
          <cell r="AZ301">
            <v>16.691912094412718</v>
          </cell>
          <cell r="BA301">
            <v>0.6839420169999999</v>
          </cell>
          <cell r="BB301">
            <v>0.16525341560000006</v>
          </cell>
          <cell r="BC301">
            <v>5.9485712010551097</v>
          </cell>
          <cell r="BD301">
            <v>16.756066394046787</v>
          </cell>
          <cell r="BE301">
            <v>5.9370000000000003</v>
          </cell>
          <cell r="BF301">
            <v>16.891999999999999</v>
          </cell>
          <cell r="BG301">
            <v>1.1193323939000002</v>
          </cell>
          <cell r="BH301">
            <v>0.17886072359999972</v>
          </cell>
          <cell r="BI301">
            <v>6.0051374678044311</v>
          </cell>
          <cell r="BJ301">
            <v>17.084721862149575</v>
          </cell>
          <cell r="BK301">
            <v>1.5300434475269999</v>
          </cell>
          <cell r="BL301">
            <v>0.17886072359999883</v>
          </cell>
          <cell r="BM301">
            <v>6.0266942075654049</v>
          </cell>
          <cell r="BN301">
            <v>17.145693529610604</v>
          </cell>
          <cell r="BO301">
            <v>5.9160000000000004</v>
          </cell>
          <cell r="BP301">
            <v>16.908999999999999</v>
          </cell>
          <cell r="BQ301">
            <v>1.861158970243</v>
          </cell>
          <cell r="BR301">
            <v>0.17886072359999972</v>
          </cell>
          <cell r="BS301">
            <v>6.0230732653993089</v>
          </cell>
          <cell r="BT301">
            <v>17.211848928190552</v>
          </cell>
        </row>
        <row r="302">
          <cell r="B302" t="str">
            <v>Shaw</v>
          </cell>
          <cell r="C302" t="str">
            <v>SHAW</v>
          </cell>
          <cell r="D302">
            <v>6.6</v>
          </cell>
          <cell r="E302">
            <v>50</v>
          </cell>
          <cell r="F302">
            <v>20</v>
          </cell>
          <cell r="G302">
            <v>0.74283516625387269</v>
          </cell>
          <cell r="H302">
            <v>0.63895179354884646</v>
          </cell>
          <cell r="I302">
            <v>12.776999999999999</v>
          </cell>
          <cell r="J302">
            <v>37.136000000000003</v>
          </cell>
          <cell r="K302">
            <v>1.9653423000000059E-2</v>
          </cell>
          <cell r="L302">
            <v>3.6197079999999993E-3</v>
          </cell>
          <cell r="M302">
            <v>12.779035870976928</v>
          </cell>
          <cell r="N302">
            <v>37.141758312693632</v>
          </cell>
          <cell r="O302">
            <v>4.7283951999999907E-2</v>
          </cell>
          <cell r="P302">
            <v>6.9493000000000471E-3</v>
          </cell>
          <cell r="Q302">
            <v>12.781744179188065</v>
          </cell>
          <cell r="R302">
            <v>37.149418565100184</v>
          </cell>
          <cell r="S302">
            <v>8.4037210999999945E-2</v>
          </cell>
          <cell r="T302">
            <v>1.0192391999999995E-2</v>
          </cell>
          <cell r="U302">
            <v>12.785242952523891</v>
          </cell>
          <cell r="V302">
            <v>37.159314590506568</v>
          </cell>
          <cell r="W302">
            <v>0.13289267099999991</v>
          </cell>
          <cell r="X302">
            <v>5.4204560000000068E-2</v>
          </cell>
          <cell r="Y302">
            <v>12.793366763133708</v>
          </cell>
          <cell r="Z302">
            <v>37.182292196791686</v>
          </cell>
          <cell r="AA302">
            <v>0.19994016299999995</v>
          </cell>
          <cell r="AB302">
            <v>9.8172835999999375E-2</v>
          </cell>
          <cell r="AC302">
            <v>12.803078124275995</v>
          </cell>
          <cell r="AD302">
            <v>37.209760074064732</v>
          </cell>
          <cell r="AE302">
            <v>0.28479851699999992</v>
          </cell>
          <cell r="AF302">
            <v>0.14249180000000017</v>
          </cell>
          <cell r="AG302">
            <v>12.814378209021525</v>
          </cell>
          <cell r="AH302">
            <v>37.241721540270916</v>
          </cell>
          <cell r="AI302">
            <v>0.39160978499999988</v>
          </cell>
          <cell r="AJ302">
            <v>0.1862880519999992</v>
          </cell>
          <cell r="AK302">
            <v>12.827552950266067</v>
          </cell>
          <cell r="AL302">
            <v>37.278985335768496</v>
          </cell>
          <cell r="AM302">
            <v>0.51916651899999999</v>
          </cell>
          <cell r="AN302">
            <v>0.2304084400000006</v>
          </cell>
          <cell r="AO302">
            <v>12.842570803690371</v>
          </cell>
          <cell r="AP302">
            <v>37.321462239749259</v>
          </cell>
          <cell r="AQ302">
            <v>0.66204244299999992</v>
          </cell>
          <cell r="AR302">
            <v>0.27431876399999933</v>
          </cell>
          <cell r="AS302">
            <v>12.858910362866691</v>
          </cell>
          <cell r="AT302">
            <v>37.367677492129957</v>
          </cell>
          <cell r="AU302">
            <v>12.786</v>
          </cell>
          <cell r="AV302">
            <v>37.463999999999999</v>
          </cell>
          <cell r="AW302">
            <v>0.82660443000000006</v>
          </cell>
          <cell r="AX302">
            <v>0.31793858000000075</v>
          </cell>
          <cell r="AY302">
            <v>12.886121547715545</v>
          </cell>
          <cell r="AZ302">
            <v>37.747186501330219</v>
          </cell>
          <cell r="BA302">
            <v>1.894275736</v>
          </cell>
          <cell r="BB302">
            <v>0.52434438800000205</v>
          </cell>
          <cell r="BC302">
            <v>12.9975743908574</v>
          </cell>
          <cell r="BD302">
            <v>38.062422746002724</v>
          </cell>
          <cell r="BE302">
            <v>12.804</v>
          </cell>
          <cell r="BF302">
            <v>38.140999999999998</v>
          </cell>
          <cell r="BG302">
            <v>3.1120820543999996</v>
          </cell>
          <cell r="BH302">
            <v>0.56507560400000134</v>
          </cell>
          <cell r="BI302">
            <v>13.125667873322717</v>
          </cell>
          <cell r="BJ302">
            <v>39.050814138065391</v>
          </cell>
          <cell r="BK302">
            <v>4.2119459989620998</v>
          </cell>
          <cell r="BL302">
            <v>0.56507560400000134</v>
          </cell>
          <cell r="BM302">
            <v>13.22188101642346</v>
          </cell>
          <cell r="BN302">
            <v>39.322946001768614</v>
          </cell>
          <cell r="BO302">
            <v>12.813000000000001</v>
          </cell>
          <cell r="BP302">
            <v>38.49</v>
          </cell>
          <cell r="BQ302">
            <v>5.0778746552024989</v>
          </cell>
          <cell r="BR302">
            <v>0.56507560400000134</v>
          </cell>
          <cell r="BS302">
            <v>13.306630128965793</v>
          </cell>
          <cell r="BT302">
            <v>39.886196846358814</v>
          </cell>
        </row>
        <row r="303">
          <cell r="B303" t="str">
            <v>Siddick</v>
          </cell>
          <cell r="C303" t="str">
            <v>SIDDICK</v>
          </cell>
          <cell r="D303">
            <v>11</v>
          </cell>
          <cell r="E303">
            <v>62.5</v>
          </cell>
          <cell r="F303">
            <v>25</v>
          </cell>
          <cell r="G303">
            <v>0.63355764652788871</v>
          </cell>
          <cell r="H303">
            <v>0.43872499087270023</v>
          </cell>
          <cell r="I303">
            <v>10.968</v>
          </cell>
          <cell r="J303">
            <v>39.597000000000001</v>
          </cell>
          <cell r="K303">
            <v>2.2885679999973263E-3</v>
          </cell>
          <cell r="L303">
            <v>8.8654400002496914E-5</v>
          </cell>
          <cell r="M303">
            <v>10.968124771817505</v>
          </cell>
          <cell r="N303">
            <v>39.597352907993042</v>
          </cell>
          <cell r="O303">
            <v>5.4975019999972119E-3</v>
          </cell>
          <cell r="P303">
            <v>1.840660000027583E-4</v>
          </cell>
          <cell r="Q303">
            <v>10.96829820498311</v>
          </cell>
          <cell r="R303">
            <v>39.597843451062964</v>
          </cell>
          <cell r="S303">
            <v>9.7560809999990283E-3</v>
          </cell>
          <cell r="T303">
            <v>2.8808239999023044E-4</v>
          </cell>
          <cell r="U303">
            <v>10.968527181858434</v>
          </cell>
          <cell r="V303">
            <v>39.59849109546807</v>
          </cell>
          <cell r="W303">
            <v>1.5593041999999002E-2</v>
          </cell>
          <cell r="X303">
            <v>4.2131352000183142E-3</v>
          </cell>
          <cell r="Y303">
            <v>10.969039554703459</v>
          </cell>
          <cell r="Z303">
            <v>39.599940304720924</v>
          </cell>
          <cell r="AA303">
            <v>2.3545880000000352E-2</v>
          </cell>
          <cell r="AB303">
            <v>8.1452151999883426E-3</v>
          </cell>
          <cell r="AC303">
            <v>10.969663351122239</v>
          </cell>
          <cell r="AD303">
            <v>39.601704667432116</v>
          </cell>
          <cell r="AE303">
            <v>3.3562544999998778E-2</v>
          </cell>
          <cell r="AF303">
            <v>1.2099511199977542E-2</v>
          </cell>
          <cell r="AG303">
            <v>10.970396636403528</v>
          </cell>
          <cell r="AH303">
            <v>39.603778711411891</v>
          </cell>
          <cell r="AI303">
            <v>4.6065759000001094E-2</v>
          </cell>
          <cell r="AJ303">
            <v>1.6039295199988146E-2</v>
          </cell>
          <cell r="AK303">
            <v>10.971259669978219</v>
          </cell>
          <cell r="AL303">
            <v>39.606219738984116</v>
          </cell>
          <cell r="AM303">
            <v>6.0917764000002705E-2</v>
          </cell>
          <cell r="AN303">
            <v>1.9999251199976698E-2</v>
          </cell>
          <cell r="AO303">
            <v>10.972247041864339</v>
          </cell>
          <cell r="AP303">
            <v>39.609012448409032</v>
          </cell>
          <cell r="AQ303">
            <v>7.7500737000001152E-2</v>
          </cell>
          <cell r="AR303">
            <v>2.3955303199997502E-2</v>
          </cell>
          <cell r="AS303">
            <v>10.973325061101853</v>
          </cell>
          <cell r="AT303">
            <v>39.612061547261412</v>
          </cell>
          <cell r="AU303">
            <v>10.973000000000001</v>
          </cell>
          <cell r="AV303">
            <v>39.847999999999999</v>
          </cell>
          <cell r="AW303">
            <v>9.6012865699997008E-2</v>
          </cell>
          <cell r="AX303">
            <v>2.7902079199989771E-2</v>
          </cell>
          <cell r="AY303">
            <v>10.97950384789042</v>
          </cell>
          <cell r="AZ303">
            <v>39.866395659788488</v>
          </cell>
          <cell r="BA303">
            <v>0.21487487099999925</v>
          </cell>
          <cell r="BB303">
            <v>4.7085543199997915E-2</v>
          </cell>
          <cell r="BC303">
            <v>10.986749355968673</v>
          </cell>
          <cell r="BD303">
            <v>39.886889051369579</v>
          </cell>
          <cell r="BE303">
            <v>10.968999999999999</v>
          </cell>
          <cell r="BF303">
            <v>39.991</v>
          </cell>
          <cell r="BG303">
            <v>0.35320915263000074</v>
          </cell>
          <cell r="BH303">
            <v>5.0895591199989099E-2</v>
          </cell>
          <cell r="BI303">
            <v>10.990209998421005</v>
          </cell>
          <cell r="BJ303">
            <v>40.050990934849793</v>
          </cell>
          <cell r="BK303">
            <v>0.47963172216439887</v>
          </cell>
          <cell r="BL303">
            <v>5.0895591199989099E-2</v>
          </cell>
          <cell r="BM303">
            <v>10.996845462471216</v>
          </cell>
          <cell r="BN303">
            <v>40.069758861354693</v>
          </cell>
          <cell r="BO303">
            <v>10.997</v>
          </cell>
          <cell r="BP303">
            <v>40.079000000000001</v>
          </cell>
          <cell r="BQ303">
            <v>0.57899675992839761</v>
          </cell>
          <cell r="BR303">
            <v>5.0895591199989099E-2</v>
          </cell>
          <cell r="BS303">
            <v>11.030060774407678</v>
          </cell>
          <cell r="BT303">
            <v>40.172509991099794</v>
          </cell>
        </row>
        <row r="304">
          <cell r="B304" t="str">
            <v>Silloth</v>
          </cell>
          <cell r="C304" t="str">
            <v>SILLOTH</v>
          </cell>
          <cell r="D304">
            <v>11</v>
          </cell>
          <cell r="E304">
            <v>33.405000000000001</v>
          </cell>
          <cell r="F304">
            <v>13.1</v>
          </cell>
          <cell r="G304">
            <v>0.54126298502071712</v>
          </cell>
          <cell r="H304">
            <v>0.53028001687604043</v>
          </cell>
          <cell r="I304">
            <v>6.9459999999999997</v>
          </cell>
          <cell r="J304">
            <v>18.079000000000001</v>
          </cell>
          <cell r="K304">
            <v>1.2434703000000047E-2</v>
          </cell>
          <cell r="L304">
            <v>2.9661840000194672E-4</v>
          </cell>
          <cell r="M304">
            <v>6.9466682210761297</v>
          </cell>
          <cell r="N304">
            <v>18.080890014617054</v>
          </cell>
          <cell r="O304">
            <v>2.948626199999993E-2</v>
          </cell>
          <cell r="P304">
            <v>6.1577840000381912E-4</v>
          </cell>
          <cell r="Q304">
            <v>6.9475799473752815</v>
          </cell>
          <cell r="R304">
            <v>18.083468766011919</v>
          </cell>
          <cell r="S304">
            <v>5.1671826000000087E-2</v>
          </cell>
          <cell r="T304">
            <v>9.6491440000079365E-4</v>
          </cell>
          <cell r="U304">
            <v>6.9487627123853821</v>
          </cell>
          <cell r="V304">
            <v>18.086814130648687</v>
          </cell>
          <cell r="W304">
            <v>8.1337654000000037E-2</v>
          </cell>
          <cell r="X304">
            <v>3.3555646399999972E-2</v>
          </cell>
          <cell r="Y304">
            <v>6.9520303343558201</v>
          </cell>
          <cell r="Z304">
            <v>18.09605636126329</v>
          </cell>
          <cell r="AA304">
            <v>0.12103619900000007</v>
          </cell>
          <cell r="AB304">
            <v>6.6172338400001252E-2</v>
          </cell>
          <cell r="AC304">
            <v>6.9558258999511349</v>
          </cell>
          <cell r="AD304">
            <v>18.106791841946833</v>
          </cell>
          <cell r="AE304">
            <v>0.17033606499999998</v>
          </cell>
          <cell r="AF304">
            <v>9.886347440000165E-2</v>
          </cell>
          <cell r="AG304">
            <v>6.9601293115034828</v>
          </cell>
          <cell r="AH304">
            <v>18.11896372791044</v>
          </cell>
          <cell r="AI304">
            <v>0.23098684899999999</v>
          </cell>
          <cell r="AJ304">
            <v>0.13151298240000209</v>
          </cell>
          <cell r="AK304">
            <v>6.9650263068399987</v>
          </cell>
          <cell r="AL304">
            <v>18.132814522349996</v>
          </cell>
          <cell r="AM304">
            <v>0.30216175600000006</v>
          </cell>
          <cell r="AN304">
            <v>0.16422947840000113</v>
          </cell>
          <cell r="AO304">
            <v>6.9704791913389563</v>
          </cell>
          <cell r="AP304">
            <v>18.148237608774956</v>
          </cell>
          <cell r="AQ304">
            <v>0.38104506000000005</v>
          </cell>
          <cell r="AR304">
            <v>0.19693559840000319</v>
          </cell>
          <cell r="AS304">
            <v>6.9763361171557854</v>
          </cell>
          <cell r="AT304">
            <v>18.164803496622902</v>
          </cell>
          <cell r="AU304">
            <v>6.9539999999999997</v>
          </cell>
          <cell r="AV304">
            <v>18.370999999999999</v>
          </cell>
          <cell r="AW304">
            <v>0.46887453800000001</v>
          </cell>
          <cell r="AX304">
            <v>0.22961380639999973</v>
          </cell>
          <cell r="AY304">
            <v>6.990661130333196</v>
          </cell>
          <cell r="AZ304">
            <v>18.474693335458266</v>
          </cell>
          <cell r="BA304">
            <v>1.0250036649999998</v>
          </cell>
          <cell r="BB304">
            <v>0.38894192240000081</v>
          </cell>
          <cell r="BC304">
            <v>7.0282128968640789</v>
          </cell>
          <cell r="BD304">
            <v>18.580905770496351</v>
          </cell>
          <cell r="BE304">
            <v>6.9550000000000001</v>
          </cell>
          <cell r="BF304">
            <v>18.436</v>
          </cell>
          <cell r="BG304">
            <v>1.6775523738000002</v>
          </cell>
          <cell r="BH304">
            <v>0.41340229040000409</v>
          </cell>
          <cell r="BI304">
            <v>7.0647466580217433</v>
          </cell>
          <cell r="BJ304">
            <v>18.746410424398942</v>
          </cell>
          <cell r="BK304">
            <v>2.2901901470310002</v>
          </cell>
          <cell r="BL304">
            <v>0.32384869040000019</v>
          </cell>
          <cell r="BM304">
            <v>7.0922014569511749</v>
          </cell>
          <cell r="BN304">
            <v>18.824064322395401</v>
          </cell>
          <cell r="BO304">
            <v>6.8410000000000002</v>
          </cell>
          <cell r="BP304">
            <v>18.318000000000001</v>
          </cell>
          <cell r="BQ304">
            <v>2.790239231872</v>
          </cell>
          <cell r="BR304">
            <v>0.3152950904000047</v>
          </cell>
          <cell r="BS304">
            <v>7.0039982797219427</v>
          </cell>
          <cell r="BT304">
            <v>18.779028755652508</v>
          </cell>
        </row>
        <row r="305">
          <cell r="B305" t="str">
            <v>Hutton End &amp; Skelton C</v>
          </cell>
          <cell r="C305" t="str">
            <v>SKELTON C</v>
          </cell>
          <cell r="D305">
            <v>11</v>
          </cell>
          <cell r="E305">
            <v>40</v>
          </cell>
          <cell r="F305">
            <v>16</v>
          </cell>
          <cell r="G305">
            <v>0.35932259900177399</v>
          </cell>
          <cell r="H305">
            <v>0.41968916905807729</v>
          </cell>
          <cell r="I305">
            <v>6.7140000000000004</v>
          </cell>
          <cell r="J305">
            <v>14.37</v>
          </cell>
          <cell r="K305">
            <v>1.9545764000000077E-2</v>
          </cell>
          <cell r="L305">
            <v>1.5592120000462728E-5</v>
          </cell>
          <cell r="M305">
            <v>6.7150267049292367</v>
          </cell>
          <cell r="N305">
            <v>14.37290396007096</v>
          </cell>
          <cell r="O305">
            <v>4.6181353000000147E-2</v>
          </cell>
          <cell r="P305">
            <v>3.4946879997832525E-5</v>
          </cell>
          <cell r="Q305">
            <v>6.7164257266524245</v>
          </cell>
          <cell r="R305">
            <v>14.376860991060935</v>
          </cell>
          <cell r="S305">
            <v>8.0638915999999838E-2</v>
          </cell>
          <cell r="T305">
            <v>5.780648000097699E-5</v>
          </cell>
          <cell r="U305">
            <v>6.7182354794951413</v>
          </cell>
          <cell r="V305">
            <v>14.381979745090362</v>
          </cell>
          <cell r="W305">
            <v>0.12768733400000043</v>
          </cell>
          <cell r="X305">
            <v>3.6642642080002119E-2</v>
          </cell>
          <cell r="Y305">
            <v>6.7226250869023385</v>
          </cell>
          <cell r="Z305">
            <v>14.394395429747863</v>
          </cell>
          <cell r="AA305">
            <v>0.19007156800000002</v>
          </cell>
          <cell r="AB305">
            <v>7.3230191280000412E-2</v>
          </cell>
          <cell r="AC305">
            <v>6.7278197583271284</v>
          </cell>
          <cell r="AD305">
            <v>14.409088179309885</v>
          </cell>
          <cell r="AE305">
            <v>0.26701789400000031</v>
          </cell>
          <cell r="AF305">
            <v>0.10982393128000467</v>
          </cell>
          <cell r="AG305">
            <v>6.7337790662970294</v>
          </cell>
          <cell r="AH305">
            <v>14.42594364761667</v>
          </cell>
          <cell r="AI305">
            <v>0.36070145000000009</v>
          </cell>
          <cell r="AJ305">
            <v>0.1464150964799984</v>
          </cell>
          <cell r="AK305">
            <v>6.7406167158746131</v>
          </cell>
          <cell r="AL305">
            <v>14.445283441151416</v>
          </cell>
          <cell r="AM305">
            <v>0.46980575700000049</v>
          </cell>
          <cell r="AN305">
            <v>0.18301185888000226</v>
          </cell>
          <cell r="AO305">
            <v>6.7482640387509143</v>
          </cell>
          <cell r="AP305">
            <v>14.466913336606439</v>
          </cell>
          <cell r="AQ305">
            <v>0.59016531500000013</v>
          </cell>
          <cell r="AR305">
            <v>0.21960828008000277</v>
          </cell>
          <cell r="AS305">
            <v>6.7565020911910993</v>
          </cell>
          <cell r="AT305">
            <v>14.49021406758334</v>
          </cell>
          <cell r="AU305">
            <v>6.7149999999999999</v>
          </cell>
          <cell r="AV305">
            <v>14.377000000000001</v>
          </cell>
          <cell r="AW305">
            <v>0.7200024229999995</v>
          </cell>
          <cell r="AX305">
            <v>0.25620291888000324</v>
          </cell>
          <cell r="AY305">
            <v>6.7662374924471607</v>
          </cell>
          <cell r="AZ305">
            <v>14.521921513441528</v>
          </cell>
          <cell r="BA305">
            <v>1.5286618980000002</v>
          </cell>
          <cell r="BB305">
            <v>0.43903063208000681</v>
          </cell>
          <cell r="BC305">
            <v>6.8182770738112826</v>
          </cell>
          <cell r="BD305">
            <v>14.669111676932246</v>
          </cell>
          <cell r="BE305">
            <v>6.7949999999999999</v>
          </cell>
          <cell r="BF305">
            <v>14.568</v>
          </cell>
          <cell r="BG305">
            <v>2.4989594092000003</v>
          </cell>
          <cell r="BH305">
            <v>0.47558894008000152</v>
          </cell>
          <cell r="BI305">
            <v>6.9511232991067606</v>
          </cell>
          <cell r="BJ305">
            <v>15.009583373998424</v>
          </cell>
          <cell r="BK305">
            <v>3.4231561709680003</v>
          </cell>
          <cell r="BL305">
            <v>0.47558894007999797</v>
          </cell>
          <cell r="BM305">
            <v>6.9996310490332085</v>
          </cell>
          <cell r="BN305">
            <v>15.146784009650796</v>
          </cell>
          <cell r="BO305">
            <v>6.7960000000000003</v>
          </cell>
          <cell r="BP305">
            <v>14.571</v>
          </cell>
          <cell r="BQ305">
            <v>4.1785070717649999</v>
          </cell>
          <cell r="BR305">
            <v>0.47558894007999797</v>
          </cell>
          <cell r="BS305">
            <v>7.0402766895702795</v>
          </cell>
          <cell r="BT305">
            <v>15.261918814723783</v>
          </cell>
        </row>
        <row r="306">
          <cell r="B306" t="str">
            <v>Skelmersdale</v>
          </cell>
          <cell r="C306" t="str">
            <v>SKELMERSDALE</v>
          </cell>
          <cell r="D306">
            <v>11</v>
          </cell>
          <cell r="E306">
            <v>33.405000000000001</v>
          </cell>
          <cell r="F306">
            <v>13.1</v>
          </cell>
          <cell r="G306">
            <v>1.0792220448716388</v>
          </cell>
          <cell r="H306">
            <v>0.92664420858945284</v>
          </cell>
          <cell r="I306">
            <v>10.468</v>
          </cell>
          <cell r="J306">
            <v>31.324999999999999</v>
          </cell>
          <cell r="K306">
            <v>2.9025899000000521E-2</v>
          </cell>
          <cell r="L306">
            <v>31.808545569599996</v>
          </cell>
          <cell r="M306">
            <v>12.139039132521832</v>
          </cell>
          <cell r="N306">
            <v>36.051412408937097</v>
          </cell>
          <cell r="O306">
            <v>6.98224430000014E-2</v>
          </cell>
          <cell r="P306">
            <v>37.809137513599993</v>
          </cell>
          <cell r="Q306">
            <v>12.456129793415096</v>
          </cell>
          <cell r="R306">
            <v>36.9482802352113</v>
          </cell>
          <cell r="S306">
            <v>0.12407645600000095</v>
          </cell>
          <cell r="T306">
            <v>37.809783433599989</v>
          </cell>
          <cell r="U306">
            <v>12.459011292605645</v>
          </cell>
          <cell r="V306">
            <v>36.956430345681781</v>
          </cell>
          <cell r="W306">
            <v>0.19724474400000158</v>
          </cell>
          <cell r="X306">
            <v>37.838438705599998</v>
          </cell>
          <cell r="Y306">
            <v>12.464355643494359</v>
          </cell>
          <cell r="Z306">
            <v>36.971546452699585</v>
          </cell>
          <cell r="AA306">
            <v>0.29740642900000047</v>
          </cell>
          <cell r="AB306">
            <v>37.867134729599982</v>
          </cell>
          <cell r="AC306">
            <v>12.471118919219659</v>
          </cell>
          <cell r="AD306">
            <v>36.990675885213157</v>
          </cell>
          <cell r="AE306">
            <v>0.42397193200000149</v>
          </cell>
          <cell r="AF306">
            <v>37.895966393600006</v>
          </cell>
          <cell r="AG306">
            <v>12.47927515523773</v>
          </cell>
          <cell r="AH306">
            <v>37.013745204402497</v>
          </cell>
          <cell r="AI306">
            <v>0.58280258300000121</v>
          </cell>
          <cell r="AJ306">
            <v>37.924700153599986</v>
          </cell>
          <cell r="AK306">
            <v>12.489119733708751</v>
          </cell>
          <cell r="AL306">
            <v>37.041589877181629</v>
          </cell>
          <cell r="AM306">
            <v>0.7721578950000012</v>
          </cell>
          <cell r="AN306">
            <v>37.953557845599974</v>
          </cell>
          <cell r="AO306">
            <v>12.500572946126939</v>
          </cell>
          <cell r="AP306">
            <v>37.073984453850706</v>
          </cell>
          <cell r="AQ306">
            <v>0.98403436100000086</v>
          </cell>
          <cell r="AR306">
            <v>37.982389481599995</v>
          </cell>
          <cell r="AS306">
            <v>12.513206844989288</v>
          </cell>
          <cell r="AT306">
            <v>37.109718516084278</v>
          </cell>
          <cell r="AU306">
            <v>10.474</v>
          </cell>
          <cell r="AV306">
            <v>31.542000000000002</v>
          </cell>
          <cell r="AW306">
            <v>1.2243714120000009</v>
          </cell>
          <cell r="AX306">
            <v>38.011161801599982</v>
          </cell>
          <cell r="AY306">
            <v>12.533331423879133</v>
          </cell>
          <cell r="AZ306">
            <v>37.366668858141935</v>
          </cell>
          <cell r="BA306">
            <v>2.7738209750000005</v>
          </cell>
          <cell r="BB306">
            <v>37.151072857599999</v>
          </cell>
          <cell r="BC306">
            <v>12.569513472874441</v>
          </cell>
          <cell r="BD306">
            <v>37.46900714694916</v>
          </cell>
          <cell r="BE306">
            <v>10.49</v>
          </cell>
          <cell r="BF306">
            <v>32.137</v>
          </cell>
          <cell r="BG306">
            <v>4.5498922066000009</v>
          </cell>
          <cell r="BH306">
            <v>30.139468697599998</v>
          </cell>
          <cell r="BI306">
            <v>12.31071925964145</v>
          </cell>
          <cell r="BJ306">
            <v>37.286771740517679</v>
          </cell>
          <cell r="BK306">
            <v>6.1440841213350001</v>
          </cell>
          <cell r="BL306">
            <v>5.5628120616000025</v>
          </cell>
          <cell r="BM306">
            <v>11.104452696599321</v>
          </cell>
          <cell r="BN306">
            <v>33.874934673934959</v>
          </cell>
          <cell r="BO306">
            <v>10.49</v>
          </cell>
          <cell r="BP306">
            <v>32.154000000000003</v>
          </cell>
          <cell r="BQ306">
            <v>7.3772073972450016</v>
          </cell>
          <cell r="BR306">
            <v>-0.2074666344000029</v>
          </cell>
          <cell r="BS306">
            <v>10.86631379631349</v>
          </cell>
          <cell r="BT306">
            <v>33.218376148909293</v>
          </cell>
        </row>
        <row r="307">
          <cell r="B307" t="str">
            <v>Slipway</v>
          </cell>
          <cell r="C307" t="str">
            <v>SLIPWAY</v>
          </cell>
          <cell r="D307">
            <v>11</v>
          </cell>
          <cell r="E307">
            <v>33.404999999999994</v>
          </cell>
          <cell r="F307">
            <v>13.1</v>
          </cell>
          <cell r="G307">
            <v>0.5867123797522602</v>
          </cell>
          <cell r="H307">
            <v>0.5671836318765644</v>
          </cell>
          <cell r="I307">
            <v>7.4290000000000003</v>
          </cell>
          <cell r="J307">
            <v>19.596</v>
          </cell>
          <cell r="K307">
            <v>1.907388199999982E-2</v>
          </cell>
          <cell r="L307">
            <v>1.990199999999831E-3</v>
          </cell>
          <cell r="M307">
            <v>7.4301055775829941</v>
          </cell>
          <cell r="N307">
            <v>19.59912704562425</v>
          </cell>
          <cell r="O307">
            <v>4.606663699999991E-2</v>
          </cell>
          <cell r="P307">
            <v>3.821963999999678E-3</v>
          </cell>
          <cell r="Q307">
            <v>7.4316184724742591</v>
          </cell>
          <cell r="R307">
            <v>19.603406158571595</v>
          </cell>
          <cell r="S307">
            <v>8.2175534999999855E-2</v>
          </cell>
          <cell r="T307">
            <v>5.6087719999999841E-3</v>
          </cell>
          <cell r="U307">
            <v>7.433607481207007</v>
          </cell>
          <cell r="V307">
            <v>19.609031924822656</v>
          </cell>
          <cell r="W307">
            <v>0.13222840499999977</v>
          </cell>
          <cell r="X307">
            <v>6.620103599999938E-2</v>
          </cell>
          <cell r="Y307">
            <v>7.4394148446524087</v>
          </cell>
          <cell r="Z307">
            <v>19.625457629114891</v>
          </cell>
          <cell r="AA307">
            <v>0.20087486999999993</v>
          </cell>
          <cell r="AB307">
            <v>0.12677314000000006</v>
          </cell>
          <cell r="AC307">
            <v>7.4461970606157228</v>
          </cell>
          <cell r="AD307">
            <v>19.644640632711415</v>
          </cell>
          <cell r="AE307">
            <v>0.28776175999999998</v>
          </cell>
          <cell r="AF307">
            <v>0.18754385200000012</v>
          </cell>
          <cell r="AG307">
            <v>7.4539470748214134</v>
          </cell>
          <cell r="AH307">
            <v>19.666560983107956</v>
          </cell>
          <cell r="AI307">
            <v>0.39658078399999974</v>
          </cell>
          <cell r="AJ307">
            <v>0.2480319879999997</v>
          </cell>
          <cell r="AK307">
            <v>7.4628333961306614</v>
          </cell>
          <cell r="AL307">
            <v>19.691695295338246</v>
          </cell>
          <cell r="AM307">
            <v>0.52608732499999999</v>
          </cell>
          <cell r="AN307">
            <v>0.30870323599999905</v>
          </cell>
          <cell r="AO307">
            <v>7.4728151413736645</v>
          </cell>
          <cell r="AP307">
            <v>19.71992793433586</v>
          </cell>
          <cell r="AQ307">
            <v>0.67090226099999972</v>
          </cell>
          <cell r="AR307">
            <v>0.36926010000000042</v>
          </cell>
          <cell r="AS307">
            <v>7.4835943653749339</v>
          </cell>
          <cell r="AT307">
            <v>19.750416183884766</v>
          </cell>
          <cell r="AU307">
            <v>7.4340000000000002</v>
          </cell>
          <cell r="AV307">
            <v>19.797999999999998</v>
          </cell>
          <cell r="AW307">
            <v>0.83279059700000002</v>
          </cell>
          <cell r="AX307">
            <v>0.42965813999999947</v>
          </cell>
          <cell r="AY307">
            <v>7.5002613743768229</v>
          </cell>
          <cell r="AZ307">
            <v>19.985415468610366</v>
          </cell>
          <cell r="BA307">
            <v>1.8730385959999998</v>
          </cell>
          <cell r="BB307">
            <v>0.72511423599999913</v>
          </cell>
          <cell r="BC307">
            <v>7.5703676579046357</v>
          </cell>
          <cell r="BD307">
            <v>20.183705982555576</v>
          </cell>
          <cell r="BE307">
            <v>7.39</v>
          </cell>
          <cell r="BF307">
            <v>19.893999999999998</v>
          </cell>
          <cell r="BG307">
            <v>3.0951175858999997</v>
          </cell>
          <cell r="BH307">
            <v>0.78389781199999886</v>
          </cell>
          <cell r="BI307">
            <v>7.5935955076516599</v>
          </cell>
          <cell r="BJ307">
            <v>20.469855056318426</v>
          </cell>
          <cell r="BK307">
            <v>4.2196703817339998</v>
          </cell>
          <cell r="BL307">
            <v>0.78389781200000419</v>
          </cell>
          <cell r="BM307">
            <v>7.6526192221419063</v>
          </cell>
          <cell r="BN307">
            <v>20.636799331385912</v>
          </cell>
          <cell r="BO307">
            <v>7.391</v>
          </cell>
          <cell r="BP307">
            <v>19.908999999999999</v>
          </cell>
          <cell r="BQ307">
            <v>5.1068379476549985</v>
          </cell>
          <cell r="BR307">
            <v>0.78389781199999531</v>
          </cell>
          <cell r="BS307">
            <v>7.7001834433237972</v>
          </cell>
          <cell r="BT307">
            <v>20.783502837619451</v>
          </cell>
        </row>
        <row r="308">
          <cell r="B308" t="str">
            <v>Snipe</v>
          </cell>
          <cell r="C308" t="str">
            <v>SNIPE</v>
          </cell>
          <cell r="D308">
            <v>6.6</v>
          </cell>
          <cell r="E308">
            <v>50</v>
          </cell>
          <cell r="F308">
            <v>20</v>
          </cell>
          <cell r="G308">
            <v>0.81238032863058085</v>
          </cell>
          <cell r="H308">
            <v>0.70488867881878847</v>
          </cell>
          <cell r="I308">
            <v>14.096</v>
          </cell>
          <cell r="J308">
            <v>40.613999999999997</v>
          </cell>
          <cell r="K308">
            <v>1.841906900000001E-2</v>
          </cell>
          <cell r="L308">
            <v>1.8556319999998294E-3</v>
          </cell>
          <cell r="M308">
            <v>14.09777357637577</v>
          </cell>
          <cell r="N308">
            <v>40.61901643152904</v>
          </cell>
          <cell r="O308">
            <v>4.4974678000000101E-2</v>
          </cell>
          <cell r="P308">
            <v>3.567984000000024E-3</v>
          </cell>
          <cell r="Q308">
            <v>14.100246381662558</v>
          </cell>
          <cell r="R308">
            <v>40.6260105810764</v>
          </cell>
          <cell r="S308">
            <v>8.1059288000000063E-2</v>
          </cell>
          <cell r="T308">
            <v>5.2406839999994403E-3</v>
          </cell>
          <cell r="U308">
            <v>14.103549289706857</v>
          </cell>
          <cell r="V308">
            <v>40.635352615779439</v>
          </cell>
          <cell r="W308">
            <v>0.1297249399999999</v>
          </cell>
          <cell r="X308">
            <v>3.2699824000000266E-2</v>
          </cell>
          <cell r="Y308">
            <v>14.110208482002797</v>
          </cell>
          <cell r="Z308">
            <v>40.654187655898177</v>
          </cell>
          <cell r="AA308">
            <v>0.19785812700000005</v>
          </cell>
          <cell r="AB308">
            <v>6.0140516000000144E-2</v>
          </cell>
          <cell r="AC308">
            <v>14.11856902817979</v>
          </cell>
          <cell r="AD308">
            <v>40.677834851482871</v>
          </cell>
          <cell r="AE308">
            <v>0.28536286000000011</v>
          </cell>
          <cell r="AF308">
            <v>8.7767428000000258E-2</v>
          </cell>
          <cell r="AG308">
            <v>14.128640435184789</v>
          </cell>
          <cell r="AH308">
            <v>40.706321092240174</v>
          </cell>
          <cell r="AI308">
            <v>0.39711131600000005</v>
          </cell>
          <cell r="AJ308">
            <v>0.11512740399999943</v>
          </cell>
          <cell r="AK308">
            <v>14.140809267103235</v>
          </cell>
          <cell r="AL308">
            <v>40.740739746514784</v>
          </cell>
          <cell r="AM308">
            <v>0.53199247299999997</v>
          </cell>
          <cell r="AN308">
            <v>0.14265923200000019</v>
          </cell>
          <cell r="AO308">
            <v>14.155016718710757</v>
          </cell>
          <cell r="AP308">
            <v>40.780924488015017</v>
          </cell>
          <cell r="AQ308">
            <v>0.68406203600000015</v>
          </cell>
          <cell r="AR308">
            <v>0.17008426400000021</v>
          </cell>
          <cell r="AS308">
            <v>14.170718423671564</v>
          </cell>
          <cell r="AT308">
            <v>40.82533561623093</v>
          </cell>
          <cell r="AU308">
            <v>14.106999999999999</v>
          </cell>
          <cell r="AV308">
            <v>40.96</v>
          </cell>
          <cell r="AW308">
            <v>0.86085107100000002</v>
          </cell>
          <cell r="AX308">
            <v>0.19736016000000012</v>
          </cell>
          <cell r="AY308">
            <v>14.199569475617777</v>
          </cell>
          <cell r="AZ308">
            <v>41.221826015760854</v>
          </cell>
          <cell r="BA308">
            <v>2.0179398059999998</v>
          </cell>
          <cell r="BB308">
            <v>0.32761852400000135</v>
          </cell>
          <cell r="BC308">
            <v>14.312183141397798</v>
          </cell>
          <cell r="BD308">
            <v>41.540345562670169</v>
          </cell>
          <cell r="BE308">
            <v>14.118</v>
          </cell>
          <cell r="BF308">
            <v>41.398000000000003</v>
          </cell>
          <cell r="BG308">
            <v>3.3288895017300004</v>
          </cell>
          <cell r="BH308">
            <v>0.35338169999999947</v>
          </cell>
          <cell r="BI308">
            <v>14.440115192355762</v>
          </cell>
          <cell r="BJ308">
            <v>42.309079347351876</v>
          </cell>
          <cell r="BK308">
            <v>4.4843967777163005</v>
          </cell>
          <cell r="BL308">
            <v>0.35338170000000124</v>
          </cell>
          <cell r="BM308">
            <v>14.541195864604438</v>
          </cell>
          <cell r="BN308">
            <v>42.594978662527609</v>
          </cell>
          <cell r="BO308">
            <v>14.119</v>
          </cell>
          <cell r="BP308">
            <v>41.424999999999997</v>
          </cell>
          <cell r="BQ308">
            <v>5.3619937804789002</v>
          </cell>
          <cell r="BR308">
            <v>0.35338170000000124</v>
          </cell>
          <cell r="BS308">
            <v>14.61896569275368</v>
          </cell>
          <cell r="BT308">
            <v>42.83911652682702</v>
          </cell>
        </row>
        <row r="309">
          <cell r="B309" t="str">
            <v>South Park</v>
          </cell>
          <cell r="C309" t="str">
            <v>SOUTH PARK</v>
          </cell>
          <cell r="D309">
            <v>11</v>
          </cell>
          <cell r="E309">
            <v>33.405000000000001</v>
          </cell>
          <cell r="F309">
            <v>13.1</v>
          </cell>
          <cell r="G309">
            <v>0.71783975501268504</v>
          </cell>
          <cell r="H309">
            <v>0.64327187903358751</v>
          </cell>
          <cell r="I309">
            <v>8.4260000000000002</v>
          </cell>
          <cell r="J309">
            <v>23.977</v>
          </cell>
          <cell r="K309">
            <v>1.4073440999999964E-2</v>
          </cell>
          <cell r="L309">
            <v>2.3425360000000062E-3</v>
          </cell>
          <cell r="M309">
            <v>8.4268616153399964</v>
          </cell>
          <cell r="N309">
            <v>23.979437016198744</v>
          </cell>
          <cell r="O309">
            <v>3.3781212999999921E-2</v>
          </cell>
          <cell r="P309">
            <v>4.4325480000000361E-3</v>
          </cell>
          <cell r="Q309">
            <v>8.4280057022909176</v>
          </cell>
          <cell r="R309">
            <v>23.982672982763798</v>
          </cell>
          <cell r="S309">
            <v>5.9906059999999983E-2</v>
          </cell>
          <cell r="T309">
            <v>6.4202879999997187E-3</v>
          </cell>
          <cell r="U309">
            <v>8.4294812304429243</v>
          </cell>
          <cell r="V309">
            <v>23.986846406612258</v>
          </cell>
          <cell r="W309">
            <v>9.4839796999999892E-2</v>
          </cell>
          <cell r="X309">
            <v>5.5560167999999965E-2</v>
          </cell>
          <cell r="Y309">
            <v>8.4338939509344417</v>
          </cell>
          <cell r="Z309">
            <v>23.99932746494439</v>
          </cell>
          <cell r="AA309">
            <v>0.14256008399999998</v>
          </cell>
          <cell r="AB309">
            <v>0.10464129999999994</v>
          </cell>
          <cell r="AC309">
            <v>8.4389747077814956</v>
          </cell>
          <cell r="AD309">
            <v>24.013698015424836</v>
          </cell>
          <cell r="AE309">
            <v>0.20275408499999992</v>
          </cell>
          <cell r="AF309">
            <v>0.15388887999999978</v>
          </cell>
          <cell r="AG309">
            <v>8.4447189010770298</v>
          </cell>
          <cell r="AH309">
            <v>24.029945047551713</v>
          </cell>
          <cell r="AI309">
            <v>0.27816903800000004</v>
          </cell>
          <cell r="AJ309">
            <v>0.20282430399999996</v>
          </cell>
          <cell r="AK309">
            <v>8.4512456032256473</v>
          </cell>
          <cell r="AL309">
            <v>24.048405348944002</v>
          </cell>
          <cell r="AM309">
            <v>0.36791666300000003</v>
          </cell>
          <cell r="AN309">
            <v>0.25191351599999967</v>
          </cell>
          <cell r="AO309">
            <v>8.4585326473361366</v>
          </cell>
          <cell r="AP309">
            <v>24.069016222165331</v>
          </cell>
          <cell r="AQ309">
            <v>0.46823806599999984</v>
          </cell>
          <cell r="AR309">
            <v>0.30086797599999926</v>
          </cell>
          <cell r="AS309">
            <v>8.466367598216733</v>
          </cell>
          <cell r="AT309">
            <v>24.091176809757066</v>
          </cell>
          <cell r="AU309">
            <v>8.4309999999999992</v>
          </cell>
          <cell r="AV309">
            <v>24.21</v>
          </cell>
          <cell r="AW309">
            <v>0.58276734699999988</v>
          </cell>
          <cell r="AX309">
            <v>0.34965205599999916</v>
          </cell>
          <cell r="AY309">
            <v>8.4799393266654253</v>
          </cell>
          <cell r="AZ309">
            <v>24.348421319007304</v>
          </cell>
          <cell r="BA309">
            <v>1.3222326469999999</v>
          </cell>
          <cell r="BB309">
            <v>0.58702183999999935</v>
          </cell>
          <cell r="BC309">
            <v>8.5312098720019041</v>
          </cell>
          <cell r="BD309">
            <v>24.493436320137533</v>
          </cell>
          <cell r="BE309">
            <v>8.4380000000000006</v>
          </cell>
          <cell r="BF309">
            <v>24.446000000000002</v>
          </cell>
          <cell r="BG309">
            <v>2.1732580108399997</v>
          </cell>
          <cell r="BH309">
            <v>0.63419384799999712</v>
          </cell>
          <cell r="BI309">
            <v>8.5853530078580178</v>
          </cell>
          <cell r="BJ309">
            <v>24.862777244338556</v>
          </cell>
          <cell r="BK309">
            <v>2.9500535002349997</v>
          </cell>
          <cell r="BL309">
            <v>0.63419384799999889</v>
          </cell>
          <cell r="BM309">
            <v>8.6261241973950629</v>
          </cell>
          <cell r="BN309">
            <v>24.9780955827333</v>
          </cell>
          <cell r="BO309">
            <v>8.4380000000000006</v>
          </cell>
          <cell r="BP309">
            <v>24.471</v>
          </cell>
          <cell r="BQ309">
            <v>3.5672851331300004</v>
          </cell>
          <cell r="BR309">
            <v>0.63419384799999889</v>
          </cell>
          <cell r="BS309">
            <v>8.6585204564318143</v>
          </cell>
          <cell r="BT309">
            <v>25.094726040533153</v>
          </cell>
        </row>
        <row r="310">
          <cell r="B310" t="str">
            <v>Spa Rd</v>
          </cell>
          <cell r="C310" t="str">
            <v>SPA RD</v>
          </cell>
          <cell r="D310">
            <v>6.6</v>
          </cell>
          <cell r="E310">
            <v>54.75</v>
          </cell>
          <cell r="F310">
            <v>21.9</v>
          </cell>
          <cell r="G310">
            <v>0.80884832778632931</v>
          </cell>
          <cell r="H310">
            <v>0.6784307095689992</v>
          </cell>
          <cell r="I310">
            <v>14.855</v>
          </cell>
          <cell r="J310">
            <v>44.277000000000001</v>
          </cell>
          <cell r="K310">
            <v>2.6414988999999833E-2</v>
          </cell>
          <cell r="L310">
            <v>3.6789800000001094E-3</v>
          </cell>
          <cell r="M310">
            <v>14.857632539561081</v>
          </cell>
          <cell r="N310">
            <v>44.284445946301531</v>
          </cell>
          <cell r="O310">
            <v>6.229895299999999E-2</v>
          </cell>
          <cell r="P310">
            <v>7.0130639999996802E-3</v>
          </cell>
          <cell r="Q310">
            <v>14.861063229041369</v>
          </cell>
          <cell r="R310">
            <v>44.294149401484155</v>
          </cell>
          <cell r="S310">
            <v>0.10858706200000023</v>
          </cell>
          <cell r="T310">
            <v>1.0227483999998732E-2</v>
          </cell>
          <cell r="U310">
            <v>14.865393577290416</v>
          </cell>
          <cell r="V310">
            <v>44.306397475931355</v>
          </cell>
          <cell r="W310">
            <v>0.16830332200000009</v>
          </cell>
          <cell r="X310">
            <v>0.14226276399999893</v>
          </cell>
          <cell r="Y310">
            <v>14.882167486871708</v>
          </cell>
          <cell r="Z310">
            <v>44.353841256779127</v>
          </cell>
          <cell r="AA310">
            <v>0.24780857099999998</v>
          </cell>
          <cell r="AB310">
            <v>0.27423738800000219</v>
          </cell>
          <cell r="AC310">
            <v>14.900667178023941</v>
          </cell>
          <cell r="AD310">
            <v>44.406166285033528</v>
          </cell>
          <cell r="AE310">
            <v>0.3461038569999999</v>
          </cell>
          <cell r="AF310">
            <v>0.4065276320000013</v>
          </cell>
          <cell r="AG310">
            <v>14.920838180723447</v>
          </cell>
          <cell r="AH310">
            <v>44.463218496202138</v>
          </cell>
          <cell r="AI310">
            <v>0.46697030399999995</v>
          </cell>
          <cell r="AJ310">
            <v>0.53832256400000134</v>
          </cell>
          <cell r="AK310">
            <v>14.942940319387002</v>
          </cell>
          <cell r="AL310">
            <v>44.525732784713043</v>
          </cell>
          <cell r="AM310">
            <v>0.6087096540000001</v>
          </cell>
          <cell r="AN310">
            <v>0.67040786799999896</v>
          </cell>
          <cell r="AO310">
            <v>14.966893764492708</v>
          </cell>
          <cell r="AP310">
            <v>44.593483358581139</v>
          </cell>
          <cell r="AQ310">
            <v>0.7656723190000001</v>
          </cell>
          <cell r="AR310">
            <v>0.80228540800000125</v>
          </cell>
          <cell r="AS310">
            <v>14.992160729660819</v>
          </cell>
          <cell r="AT310">
            <v>44.664949128222638</v>
          </cell>
          <cell r="AU310">
            <v>14.872999999999999</v>
          </cell>
          <cell r="AV310">
            <v>44.972000000000001</v>
          </cell>
          <cell r="AW310">
            <v>0.9452462880000001</v>
          </cell>
          <cell r="AX310">
            <v>0.93388735599999873</v>
          </cell>
          <cell r="AY310">
            <v>15.037381562910102</v>
          </cell>
          <cell r="AZ310">
            <v>45.436941271343109</v>
          </cell>
          <cell r="BA310">
            <v>2.0970333240000003</v>
          </cell>
          <cell r="BB310">
            <v>1.5806021599999971</v>
          </cell>
          <cell r="BC310">
            <v>15.194709672222533</v>
          </cell>
          <cell r="BD310">
            <v>45.881932363207419</v>
          </cell>
          <cell r="BE310">
            <v>14.811</v>
          </cell>
          <cell r="BF310">
            <v>45.466999999999999</v>
          </cell>
          <cell r="BG310">
            <v>3.42719803036</v>
          </cell>
          <cell r="BH310">
            <v>1.7006866960000009</v>
          </cell>
          <cell r="BI310">
            <v>15.25957357986929</v>
          </cell>
          <cell r="BJ310">
            <v>46.735757680746801</v>
          </cell>
          <cell r="BK310">
            <v>4.6952649433613001</v>
          </cell>
          <cell r="BL310">
            <v>0.75973207600000148</v>
          </cell>
          <cell r="BM310">
            <v>15.288188484478312</v>
          </cell>
          <cell r="BN310">
            <v>46.816692853114979</v>
          </cell>
          <cell r="BO310">
            <v>14.885</v>
          </cell>
          <cell r="BP310">
            <v>46.34</v>
          </cell>
          <cell r="BQ310">
            <v>5.7739303232639987</v>
          </cell>
          <cell r="BR310">
            <v>-1.7582690719999983</v>
          </cell>
          <cell r="BS310">
            <v>15.236279258241154</v>
          </cell>
          <cell r="BT310">
            <v>47.333567782370004</v>
          </cell>
        </row>
        <row r="311">
          <cell r="B311" t="str">
            <v>Spadeadam 132/11kV*</v>
          </cell>
          <cell r="C311" t="str">
            <v>SPADEADAM</v>
          </cell>
          <cell r="D311">
            <v>11</v>
          </cell>
          <cell r="E311">
            <v>65.75</v>
          </cell>
          <cell r="F311">
            <v>26.3</v>
          </cell>
          <cell r="G311">
            <v>0.63426826993711827</v>
          </cell>
          <cell r="H311">
            <v>0.57676992604391908</v>
          </cell>
          <cell r="I311">
            <v>15.169</v>
          </cell>
          <cell r="J311">
            <v>41.703000000000003</v>
          </cell>
          <cell r="K311">
            <v>9.051692999999944E-4</v>
          </cell>
          <cell r="L311">
            <v>2.9453120000022537E-5</v>
          </cell>
          <cell r="M311">
            <v>15.169049054955071</v>
          </cell>
          <cell r="N311">
            <v>41.703138748365525</v>
          </cell>
          <cell r="O311">
            <v>2.1101684999999953E-3</v>
          </cell>
          <cell r="P311">
            <v>6.0106320000002933E-5</v>
          </cell>
          <cell r="Q311">
            <v>15.169113909886505</v>
          </cell>
          <cell r="R311">
            <v>41.703322185812766</v>
          </cell>
          <cell r="S311">
            <v>3.6351454999999921E-3</v>
          </cell>
          <cell r="T311">
            <v>9.3005520000022379E-5</v>
          </cell>
          <cell r="U311">
            <v>15.169195677181362</v>
          </cell>
          <cell r="V311">
            <v>41.703553458647463</v>
          </cell>
          <cell r="W311">
            <v>5.6280584999999911E-3</v>
          </cell>
          <cell r="X311">
            <v>5.0275771199999875E-3</v>
          </cell>
          <cell r="Y311">
            <v>15.169559275826691</v>
          </cell>
          <cell r="Z311">
            <v>41.704581870918432</v>
          </cell>
          <cell r="AA311">
            <v>8.2172424999999924E-3</v>
          </cell>
          <cell r="AB311">
            <v>9.9642599199999682E-3</v>
          </cell>
          <cell r="AC311">
            <v>15.169954281392405</v>
          </cell>
          <cell r="AD311">
            <v>41.705699115374919</v>
          </cell>
          <cell r="AE311">
            <v>1.1355571500000002E-2</v>
          </cell>
          <cell r="AF311">
            <v>1.4907358320000008E-2</v>
          </cell>
          <cell r="AG311">
            <v>15.170378446327391</v>
          </cell>
          <cell r="AH311">
            <v>41.706898834982397</v>
          </cell>
          <cell r="AI311">
            <v>1.5098636499999998E-2</v>
          </cell>
          <cell r="AJ311">
            <v>1.9846823120000023E-2</v>
          </cell>
          <cell r="AK311">
            <v>15.170834160956234</v>
          </cell>
          <cell r="AL311">
            <v>41.708187790599766</v>
          </cell>
          <cell r="AM311">
            <v>1.9367328499999996E-2</v>
          </cell>
          <cell r="AN311">
            <v>2.4792019919999991E-2</v>
          </cell>
          <cell r="AO311">
            <v>15.171317764699776</v>
          </cell>
          <cell r="AP311">
            <v>41.709555628545623</v>
          </cell>
          <cell r="AQ311">
            <v>2.4017783499999994E-2</v>
          </cell>
          <cell r="AR311">
            <v>2.9736233120000038E-2</v>
          </cell>
          <cell r="AS311">
            <v>15.171821354178689</v>
          </cell>
          <cell r="AT311">
            <v>41.71097999468752</v>
          </cell>
          <cell r="AU311">
            <v>15.169</v>
          </cell>
          <cell r="AV311">
            <v>41.783000000000001</v>
          </cell>
          <cell r="AW311">
            <v>2.9099872700000001E-2</v>
          </cell>
          <cell r="AX311">
            <v>3.467799592000001E-2</v>
          </cell>
          <cell r="AY311">
            <v>15.1723474699651</v>
          </cell>
          <cell r="AZ311">
            <v>41.792468074848564</v>
          </cell>
          <cell r="BA311">
            <v>5.9792018200000005E-2</v>
          </cell>
          <cell r="BB311">
            <v>5.921233192E-2</v>
          </cell>
          <cell r="BC311">
            <v>15.175246108506956</v>
          </cell>
          <cell r="BD311">
            <v>41.800666662725185</v>
          </cell>
          <cell r="BE311">
            <v>15.173</v>
          </cell>
          <cell r="BF311">
            <v>41.892000000000003</v>
          </cell>
          <cell r="BG311">
            <v>9.7723913691000017E-2</v>
          </cell>
          <cell r="BH311">
            <v>6.4110963919999958E-2</v>
          </cell>
          <cell r="BI311">
            <v>15.181494128195725</v>
          </cell>
          <cell r="BJ311">
            <v>41.916025022589864</v>
          </cell>
          <cell r="BK311">
            <v>0.13616496771250003</v>
          </cell>
          <cell r="BL311">
            <v>6.4110963919999903E-2</v>
          </cell>
          <cell r="BM311">
            <v>15.183511760276385</v>
          </cell>
          <cell r="BN311">
            <v>41.921731747894555</v>
          </cell>
          <cell r="BO311">
            <v>15.195</v>
          </cell>
          <cell r="BP311">
            <v>41.978000000000002</v>
          </cell>
          <cell r="BQ311">
            <v>0.16999817401610001</v>
          </cell>
          <cell r="BR311">
            <v>6.4110963920000125E-2</v>
          </cell>
          <cell r="BS311">
            <v>15.207287543073379</v>
          </cell>
          <cell r="BT311">
            <v>42.012754420125233</v>
          </cell>
        </row>
        <row r="312">
          <cell r="B312" t="str">
            <v>Spotland</v>
          </cell>
          <cell r="C312" t="str">
            <v>SPOTLAND</v>
          </cell>
          <cell r="D312">
            <v>6.6</v>
          </cell>
          <cell r="E312">
            <v>62.5</v>
          </cell>
          <cell r="F312">
            <v>25</v>
          </cell>
          <cell r="G312">
            <v>0.76746653980746404</v>
          </cell>
          <cell r="H312">
            <v>0.59988002663978146</v>
          </cell>
          <cell r="I312">
            <v>14.994999999999999</v>
          </cell>
          <cell r="J312">
            <v>47.960999999999999</v>
          </cell>
          <cell r="K312">
            <v>1.9641072000000204E-2</v>
          </cell>
          <cell r="L312">
            <v>3.2296120000001594E-3</v>
          </cell>
          <cell r="M312">
            <v>14.997000665994538</v>
          </cell>
          <cell r="N312">
            <v>47.966658737966505</v>
          </cell>
          <cell r="O312">
            <v>4.7735737999999861E-2</v>
          </cell>
          <cell r="P312">
            <v>31.20616386</v>
          </cell>
          <cell r="Q312">
            <v>17.729007173656186</v>
          </cell>
          <cell r="R312">
            <v>55.693940049219826</v>
          </cell>
          <cell r="S312">
            <v>8.5661316999999793E-2</v>
          </cell>
          <cell r="T312">
            <v>31.208994423999993</v>
          </cell>
          <cell r="U312">
            <v>17.732572411555001</v>
          </cell>
          <cell r="V312">
            <v>55.704024064799007</v>
          </cell>
          <cell r="W312">
            <v>0.13672696300000009</v>
          </cell>
          <cell r="X312">
            <v>31.240953224000002</v>
          </cell>
          <cell r="Y312">
            <v>17.739835167047037</v>
          </cell>
          <cell r="Z312">
            <v>55.724566239433074</v>
          </cell>
          <cell r="AA312">
            <v>0.20775821499999991</v>
          </cell>
          <cell r="AB312">
            <v>31.272855076000003</v>
          </cell>
          <cell r="AC312">
            <v>17.748839478456571</v>
          </cell>
          <cell r="AD312">
            <v>55.750034278063467</v>
          </cell>
          <cell r="AE312">
            <v>0.29856175900000026</v>
          </cell>
          <cell r="AF312">
            <v>31.305035328000006</v>
          </cell>
          <cell r="AG312">
            <v>17.759597770536352</v>
          </cell>
          <cell r="AH312">
            <v>55.780463323197864</v>
          </cell>
          <cell r="AI312">
            <v>0.41396885100000014</v>
          </cell>
          <cell r="AJ312">
            <v>31.336762608000004</v>
          </cell>
          <cell r="AK312">
            <v>17.77246869012442</v>
          </cell>
          <cell r="AL312">
            <v>55.816867781281182</v>
          </cell>
          <cell r="AM312">
            <v>0.55279541800000009</v>
          </cell>
          <cell r="AN312">
            <v>31.368747212000006</v>
          </cell>
          <cell r="AO312">
            <v>17.787410792481609</v>
          </cell>
          <cell r="AP312">
            <v>55.859130428888989</v>
          </cell>
          <cell r="AQ312">
            <v>0.70899055600000005</v>
          </cell>
          <cell r="AR312">
            <v>31.400544600000003</v>
          </cell>
          <cell r="AS312">
            <v>17.803855873616719</v>
          </cell>
          <cell r="AT312">
            <v>55.905644142440188</v>
          </cell>
          <cell r="AU312">
            <v>15.012</v>
          </cell>
          <cell r="AV312">
            <v>48.573</v>
          </cell>
          <cell r="AW312">
            <v>0.88961338399999978</v>
          </cell>
          <cell r="AX312">
            <v>31.432092223999998</v>
          </cell>
          <cell r="AY312">
            <v>17.839415974764641</v>
          </cell>
          <cell r="AZ312">
            <v>56.570140035965004</v>
          </cell>
          <cell r="BA312">
            <v>2.067830764</v>
          </cell>
          <cell r="BB312">
            <v>30.840547016000009</v>
          </cell>
          <cell r="BC312">
            <v>17.890736480284382</v>
          </cell>
          <cell r="BD312">
            <v>56.715296345832719</v>
          </cell>
          <cell r="BE312">
            <v>15.021000000000001</v>
          </cell>
          <cell r="BF312">
            <v>48.933</v>
          </cell>
          <cell r="BG312">
            <v>3.4065245845499996</v>
          </cell>
          <cell r="BH312">
            <v>24.838706655999999</v>
          </cell>
          <cell r="BI312">
            <v>17.491816948493149</v>
          </cell>
          <cell r="BJ312">
            <v>55.921525677400631</v>
          </cell>
          <cell r="BK312">
            <v>4.5939332724652004</v>
          </cell>
          <cell r="BL312">
            <v>11.026466656</v>
          </cell>
          <cell r="BM312">
            <v>16.38743062174985</v>
          </cell>
          <cell r="BN312">
            <v>52.797849434641073</v>
          </cell>
          <cell r="BO312">
            <v>15.032</v>
          </cell>
          <cell r="BP312">
            <v>49.274000000000001</v>
          </cell>
          <cell r="BQ312">
            <v>5.5029704657699998</v>
          </cell>
          <cell r="BR312">
            <v>6.8893466560000052</v>
          </cell>
          <cell r="BS312">
            <v>16.116046610020778</v>
          </cell>
          <cell r="BT312">
            <v>52.34014683627192</v>
          </cell>
        </row>
        <row r="313">
          <cell r="B313" t="str">
            <v>Spring Cottage</v>
          </cell>
          <cell r="C313" t="str">
            <v>SPRING COTTAGE</v>
          </cell>
          <cell r="D313">
            <v>6.6</v>
          </cell>
          <cell r="E313">
            <v>33.405000000000001</v>
          </cell>
          <cell r="F313">
            <v>13.1</v>
          </cell>
          <cell r="G313">
            <v>1.0683796736726401</v>
          </cell>
          <cell r="H313">
            <v>0.95838060678213344</v>
          </cell>
          <cell r="I313">
            <v>12.554</v>
          </cell>
          <cell r="J313">
            <v>35.686999999999998</v>
          </cell>
          <cell r="K313">
            <v>6.6141499999999853E-3</v>
          </cell>
          <cell r="L313">
            <v>2.3704519999999674E-3</v>
          </cell>
          <cell r="M313">
            <v>12.554785948845948</v>
          </cell>
          <cell r="N313">
            <v>35.689222999034541</v>
          </cell>
          <cell r="O313">
            <v>1.5985858999999991E-2</v>
          </cell>
          <cell r="P313">
            <v>4.4862399999997526E-3</v>
          </cell>
          <cell r="Q313">
            <v>12.555790844222503</v>
          </cell>
          <cell r="R313">
            <v>35.692065272375125</v>
          </cell>
          <cell r="S313">
            <v>2.8535885000000039E-2</v>
          </cell>
          <cell r="T313">
            <v>6.5008919999999248E-3</v>
          </cell>
          <cell r="U313">
            <v>12.557064923126134</v>
          </cell>
          <cell r="V313">
            <v>35.695668911705219</v>
          </cell>
          <cell r="W313">
            <v>4.5509108999999992E-2</v>
          </cell>
          <cell r="X313">
            <v>2.8363924000000096E-2</v>
          </cell>
          <cell r="Y313">
            <v>12.56046221446794</v>
          </cell>
          <cell r="Z313">
            <v>35.705277902687044</v>
          </cell>
          <cell r="AA313">
            <v>6.8904919999999981E-2</v>
          </cell>
          <cell r="AB313">
            <v>5.0171363999999996E-2</v>
          </cell>
          <cell r="AC313">
            <v>12.564416473427499</v>
          </cell>
          <cell r="AD313">
            <v>35.716462235986533</v>
          </cell>
          <cell r="AE313">
            <v>9.8618166000000007E-2</v>
          </cell>
          <cell r="AF313">
            <v>7.2151867999999841E-2</v>
          </cell>
          <cell r="AG313">
            <v>12.568938503802944</v>
          </cell>
          <cell r="AH313">
            <v>35.729252469359366</v>
          </cell>
          <cell r="AI313">
            <v>0.13608884100000002</v>
          </cell>
          <cell r="AJ313">
            <v>9.3821448000000252E-2</v>
          </cell>
          <cell r="AK313">
            <v>12.574111934430851</v>
          </cell>
          <cell r="AL313">
            <v>35.743885140875335</v>
          </cell>
          <cell r="AM313">
            <v>0.18090799299999999</v>
          </cell>
          <cell r="AN313">
            <v>0.11565027999999999</v>
          </cell>
          <cell r="AO313">
            <v>12.579942121022267</v>
          </cell>
          <cell r="AP313">
            <v>35.760375398772823</v>
          </cell>
          <cell r="AQ313">
            <v>0.23116475800000003</v>
          </cell>
          <cell r="AR313">
            <v>0.13734415600000005</v>
          </cell>
          <cell r="AS313">
            <v>12.586236169802527</v>
          </cell>
          <cell r="AT313">
            <v>35.778177657067388</v>
          </cell>
          <cell r="AU313">
            <v>12.555</v>
          </cell>
          <cell r="AV313">
            <v>35.758000000000003</v>
          </cell>
          <cell r="AW313">
            <v>0.28869489799999998</v>
          </cell>
          <cell r="AX313">
            <v>0.15886627999999969</v>
          </cell>
          <cell r="AY313">
            <v>12.594151449484412</v>
          </cell>
          <cell r="AZ313">
            <v>35.868737021694848</v>
          </cell>
          <cell r="BA313">
            <v>0.66261997499999992</v>
          </cell>
          <cell r="BB313">
            <v>0.25974614000000018</v>
          </cell>
          <cell r="BC313">
            <v>12.635686109816158</v>
          </cell>
          <cell r="BD313">
            <v>35.986214781594271</v>
          </cell>
          <cell r="BE313">
            <v>12.568</v>
          </cell>
          <cell r="BF313">
            <v>36.209000000000003</v>
          </cell>
          <cell r="BG313">
            <v>1.09311125001</v>
          </cell>
          <cell r="BH313">
            <v>0.27961281200000065</v>
          </cell>
          <cell r="BI313">
            <v>12.688082213140083</v>
          </cell>
          <cell r="BJ313">
            <v>36.54864378884497</v>
          </cell>
          <cell r="BK313">
            <v>1.4847284531620999</v>
          </cell>
          <cell r="BL313">
            <v>0.27961281199999977</v>
          </cell>
          <cell r="BM313">
            <v>12.72233983399753</v>
          </cell>
          <cell r="BN313">
            <v>36.645538972907445</v>
          </cell>
          <cell r="BO313">
            <v>12.569000000000001</v>
          </cell>
          <cell r="BP313">
            <v>36.270000000000003</v>
          </cell>
          <cell r="BQ313">
            <v>1.7941347746803</v>
          </cell>
          <cell r="BR313">
            <v>0.27961281200000154</v>
          </cell>
          <cell r="BS313">
            <v>12.750405867788063</v>
          </cell>
          <cell r="BT313">
            <v>36.783093277039882</v>
          </cell>
        </row>
        <row r="314">
          <cell r="B314" t="str">
            <v>Spring Garden St 11kV</v>
          </cell>
          <cell r="C314" t="str">
            <v>SPRING GARDEN ST 11KV</v>
          </cell>
          <cell r="D314">
            <v>6.6</v>
          </cell>
          <cell r="E314">
            <v>50</v>
          </cell>
          <cell r="F314">
            <v>20</v>
          </cell>
          <cell r="G314">
            <v>0.53559513703814043</v>
          </cell>
          <cell r="H314">
            <v>0.45485176772554359</v>
          </cell>
          <cell r="I314">
            <v>9.0950000000000006</v>
          </cell>
          <cell r="J314">
            <v>26.774000000000001</v>
          </cell>
          <cell r="K314">
            <v>1.8600930999999821E-2</v>
          </cell>
          <cell r="L314">
            <v>4.6662960000007914E-3</v>
          </cell>
          <cell r="M314">
            <v>9.0970353545108722</v>
          </cell>
          <cell r="N314">
            <v>26.77975685190702</v>
          </cell>
          <cell r="O314">
            <v>4.4291875999999841E-2</v>
          </cell>
          <cell r="P314">
            <v>8.8004400000012417E-3</v>
          </cell>
          <cell r="Q314">
            <v>9.0996443731718948</v>
          </cell>
          <cell r="R314">
            <v>26.787136271056831</v>
          </cell>
          <cell r="S314">
            <v>7.7935115999999804E-2</v>
          </cell>
          <cell r="T314">
            <v>1.271072000000073E-2</v>
          </cell>
          <cell r="U314">
            <v>9.1029294542144736</v>
          </cell>
          <cell r="V314">
            <v>26.796427883384649</v>
          </cell>
          <cell r="W314">
            <v>0.12247804499999992</v>
          </cell>
          <cell r="X314">
            <v>6.3552372000000634E-2</v>
          </cell>
          <cell r="Y314">
            <v>9.1112734411109724</v>
          </cell>
          <cell r="Z314">
            <v>26.820028242251229</v>
          </cell>
          <cell r="AA314">
            <v>0.18260285399999987</v>
          </cell>
          <cell r="AB314">
            <v>0.11426472400000076</v>
          </cell>
          <cell r="AC314">
            <v>9.1209691781927233</v>
          </cell>
          <cell r="AD314">
            <v>26.847451928007665</v>
          </cell>
          <cell r="AE314">
            <v>0.25775862599999988</v>
          </cell>
          <cell r="AF314">
            <v>0.16528622799999981</v>
          </cell>
          <cell r="AG314">
            <v>9.1320068273236643</v>
          </cell>
          <cell r="AH314">
            <v>26.878671114203051</v>
          </cell>
          <cell r="AI314">
            <v>0.35108489099999995</v>
          </cell>
          <cell r="AJ314">
            <v>0.21569604400000042</v>
          </cell>
          <cell r="AK314">
            <v>9.1445804735445151</v>
          </cell>
          <cell r="AL314">
            <v>26.914234756231068</v>
          </cell>
          <cell r="AM314">
            <v>0.46141780999999993</v>
          </cell>
          <cell r="AN314">
            <v>0.26639138400000117</v>
          </cell>
          <cell r="AO314">
            <v>9.1586667930416041</v>
          </cell>
          <cell r="AP314">
            <v>26.954076884384474</v>
          </cell>
          <cell r="AQ314">
            <v>0.58423414099999982</v>
          </cell>
          <cell r="AR314">
            <v>0.31681719600000147</v>
          </cell>
          <cell r="AS314">
            <v>9.1738215502985803</v>
          </cell>
          <cell r="AT314">
            <v>26.996941010879048</v>
          </cell>
          <cell r="AU314">
            <v>9.1010000000000009</v>
          </cell>
          <cell r="AV314">
            <v>27.024999999999999</v>
          </cell>
          <cell r="AW314">
            <v>0.72347302499999988</v>
          </cell>
          <cell r="AX314">
            <v>0.36690885600000023</v>
          </cell>
          <cell r="AY314">
            <v>9.1963836776537651</v>
          </cell>
          <cell r="AZ314">
            <v>27.29478578113395</v>
          </cell>
          <cell r="BA314">
            <v>1.615941369</v>
          </cell>
          <cell r="BB314">
            <v>0.60475242799999851</v>
          </cell>
          <cell r="BC314">
            <v>9.2952603274978323</v>
          </cell>
          <cell r="BD314">
            <v>27.574451179556942</v>
          </cell>
          <cell r="BE314">
            <v>9.11</v>
          </cell>
          <cell r="BF314">
            <v>27.312000000000001</v>
          </cell>
          <cell r="BG314">
            <v>2.64373685194</v>
          </cell>
          <cell r="BH314">
            <v>0.65120891600000075</v>
          </cell>
          <cell r="BI314">
            <v>9.3982330039523294</v>
          </cell>
          <cell r="BJ314">
            <v>28.127246046625846</v>
          </cell>
          <cell r="BK314">
            <v>3.5890275906950002</v>
          </cell>
          <cell r="BL314">
            <v>0.59365165599999958</v>
          </cell>
          <cell r="BM314">
            <v>9.4758895437898811</v>
          </cell>
          <cell r="BN314">
            <v>28.346891910316312</v>
          </cell>
          <cell r="BO314">
            <v>9.0530000000000008</v>
          </cell>
          <cell r="BP314">
            <v>27.347999999999999</v>
          </cell>
          <cell r="BQ314">
            <v>4.3486312557630002</v>
          </cell>
          <cell r="BR314">
            <v>0.43962802400000189</v>
          </cell>
          <cell r="BS314">
            <v>9.4718640582001363</v>
          </cell>
          <cell r="BT314">
            <v>28.532726463794528</v>
          </cell>
        </row>
        <row r="315">
          <cell r="B315" t="str">
            <v>Spring Garden St 6.6kV</v>
          </cell>
          <cell r="C315" t="str">
            <v>SPRING GARDEN ST 6.6KV</v>
          </cell>
          <cell r="D315">
            <v>11</v>
          </cell>
          <cell r="E315">
            <v>50</v>
          </cell>
          <cell r="F315">
            <v>20</v>
          </cell>
          <cell r="G315">
            <v>0.80084524901490128</v>
          </cell>
          <cell r="H315">
            <v>0.69460767252612798</v>
          </cell>
          <cell r="I315">
            <v>13.891</v>
          </cell>
          <cell r="J315">
            <v>40.039000000000001</v>
          </cell>
          <cell r="K315">
            <v>2.0183728000000012E-2</v>
          </cell>
          <cell r="L315">
            <v>1.7924560000004419E-3</v>
          </cell>
          <cell r="M315">
            <v>13.89215345052256</v>
          </cell>
          <cell r="N315">
            <v>40.042262450745064</v>
          </cell>
          <cell r="O315">
            <v>4.7093401000000146E-2</v>
          </cell>
          <cell r="P315">
            <v>3.3936119999999903E-3</v>
          </cell>
          <cell r="Q315">
            <v>13.893649880958739</v>
          </cell>
          <cell r="R315">
            <v>40.04649499518105</v>
          </cell>
          <cell r="S315">
            <v>8.1197747000000042E-2</v>
          </cell>
          <cell r="T315">
            <v>4.9185920000001104E-3</v>
          </cell>
          <cell r="U315">
            <v>13.895519935591206</v>
          </cell>
          <cell r="V315">
            <v>40.051784308428275</v>
          </cell>
          <cell r="W315">
            <v>0.12475952800000001</v>
          </cell>
          <cell r="X315">
            <v>8.9343740000000338E-2</v>
          </cell>
          <cell r="Y315">
            <v>13.902237507219471</v>
          </cell>
          <cell r="Z315">
            <v>40.070784470234081</v>
          </cell>
          <cell r="AA315">
            <v>0.18160104199999993</v>
          </cell>
          <cell r="AB315">
            <v>0.17372622799999959</v>
          </cell>
          <cell r="AC315">
            <v>13.909649844998629</v>
          </cell>
          <cell r="AD315">
            <v>40.091749727466436</v>
          </cell>
          <cell r="AE315">
            <v>0.25074948799999996</v>
          </cell>
          <cell r="AF315">
            <v>0.25824067599999978</v>
          </cell>
          <cell r="AG315">
            <v>13.917715055290934</v>
          </cell>
          <cell r="AH315">
            <v>40.114561587023971</v>
          </cell>
          <cell r="AI315">
            <v>0.33423612300000005</v>
          </cell>
          <cell r="AJ315">
            <v>0.34251657599999952</v>
          </cell>
          <cell r="AK315">
            <v>13.92652030481295</v>
          </cell>
          <cell r="AL315">
            <v>40.139466593612205</v>
          </cell>
          <cell r="AM315">
            <v>0.43069978699999989</v>
          </cell>
          <cell r="AN315">
            <v>0.42691424800000011</v>
          </cell>
          <cell r="AO315">
            <v>13.936013063088005</v>
          </cell>
          <cell r="AP315">
            <v>40.166316168606023</v>
          </cell>
          <cell r="AQ315">
            <v>0.53652845100000002</v>
          </cell>
          <cell r="AR315">
            <v>0.51120868000000108</v>
          </cell>
          <cell r="AS315">
            <v>13.945991937692984</v>
          </cell>
          <cell r="AT315">
            <v>40.194540688213188</v>
          </cell>
          <cell r="AU315">
            <v>13.894</v>
          </cell>
          <cell r="AV315">
            <v>40.177</v>
          </cell>
          <cell r="AW315">
            <v>0.65533304199999998</v>
          </cell>
          <cell r="AX315">
            <v>0.59537185200000042</v>
          </cell>
          <cell r="AY315">
            <v>13.959644982475243</v>
          </cell>
          <cell r="AZ315">
            <v>40.362672049036469</v>
          </cell>
          <cell r="BA315">
            <v>1.4001465879999997</v>
          </cell>
          <cell r="BB315">
            <v>1.0111120999999992</v>
          </cell>
          <cell r="BC315">
            <v>14.020558259327512</v>
          </cell>
          <cell r="BD315">
            <v>40.534960813542597</v>
          </cell>
          <cell r="BE315">
            <v>13.914999999999999</v>
          </cell>
          <cell r="BF315">
            <v>40.950000000000003</v>
          </cell>
          <cell r="BG315">
            <v>2.2694382212699997</v>
          </cell>
          <cell r="BH315">
            <v>1.0940259719999998</v>
          </cell>
          <cell r="BI315">
            <v>14.091536087035827</v>
          </cell>
          <cell r="BJ315">
            <v>41.44931945706869</v>
          </cell>
          <cell r="BK315">
            <v>3.1142280834180003</v>
          </cell>
          <cell r="BL315">
            <v>1.0940259719999998</v>
          </cell>
          <cell r="BM315">
            <v>14.135876055610355</v>
          </cell>
          <cell r="BN315">
            <v>41.574731826895281</v>
          </cell>
          <cell r="BO315">
            <v>13.917999999999999</v>
          </cell>
          <cell r="BP315">
            <v>41.008000000000003</v>
          </cell>
          <cell r="BQ315">
            <v>3.8460389812049995</v>
          </cell>
          <cell r="BR315">
            <v>1.0940259720000034</v>
          </cell>
          <cell r="BS315">
            <v>14.177286166413376</v>
          </cell>
          <cell r="BT315">
            <v>41.741372026155055</v>
          </cell>
        </row>
        <row r="316">
          <cell r="B316" t="str">
            <v>Squires Gate</v>
          </cell>
          <cell r="C316" t="str">
            <v>SQUIRES GATE</v>
          </cell>
          <cell r="D316">
            <v>6.6</v>
          </cell>
          <cell r="E316">
            <v>50</v>
          </cell>
          <cell r="F316">
            <v>20</v>
          </cell>
          <cell r="G316">
            <v>0.9176665326643102</v>
          </cell>
          <cell r="H316">
            <v>0.72660880712263021</v>
          </cell>
          <cell r="I316">
            <v>14.531000000000001</v>
          </cell>
          <cell r="J316">
            <v>45.88</v>
          </cell>
          <cell r="K316">
            <v>1.1558177999999975E-2</v>
          </cell>
          <cell r="L316">
            <v>1.8869360000017821E-3</v>
          </cell>
          <cell r="M316">
            <v>14.532176142452604</v>
          </cell>
          <cell r="N316">
            <v>45.883326633215511</v>
          </cell>
          <cell r="O316">
            <v>2.7709321000000009E-2</v>
          </cell>
          <cell r="P316">
            <v>3.6554439999996191E-3</v>
          </cell>
          <cell r="Q316">
            <v>14.533743705381186</v>
          </cell>
          <cell r="R316">
            <v>45.887760370722461</v>
          </cell>
          <cell r="S316">
            <v>4.9079686999999983E-2</v>
          </cell>
          <cell r="T316">
            <v>5.4024320000038983E-3</v>
          </cell>
          <cell r="U316">
            <v>14.535765949404649</v>
          </cell>
          <cell r="V316">
            <v>45.893480140571278</v>
          </cell>
          <cell r="W316">
            <v>7.7306962999999951E-2</v>
          </cell>
          <cell r="X316">
            <v>6.7789468000000852E-2</v>
          </cell>
          <cell r="Y316">
            <v>14.543692645984288</v>
          </cell>
          <cell r="Z316">
            <v>45.915900224186764</v>
          </cell>
          <cell r="AA316">
            <v>0.11586102200000004</v>
          </cell>
          <cell r="AB316">
            <v>0.13016912000000147</v>
          </cell>
          <cell r="AC316">
            <v>14.552522055865525</v>
          </cell>
          <cell r="AD316">
            <v>45.940873566590355</v>
          </cell>
          <cell r="AE316">
            <v>0.16448008399999992</v>
          </cell>
          <cell r="AF316">
            <v>0.19275722800000139</v>
          </cell>
          <cell r="AG316">
            <v>14.562250160340573</v>
          </cell>
          <cell r="AH316">
            <v>45.968388801159946</v>
          </cell>
          <cell r="AI316">
            <v>0.22546600899999991</v>
          </cell>
          <cell r="AJ316">
            <v>0.25506590400000206</v>
          </cell>
          <cell r="AK316">
            <v>14.573035640806783</v>
          </cell>
          <cell r="AL316">
            <v>45.998894746663993</v>
          </cell>
          <cell r="AM316">
            <v>0.298099161</v>
          </cell>
          <cell r="AN316">
            <v>0.31756690799999987</v>
          </cell>
          <cell r="AO316">
            <v>14.584856813737586</v>
          </cell>
          <cell r="AP316">
            <v>46.032330072827797</v>
          </cell>
          <cell r="AQ316">
            <v>0.37931921300000004</v>
          </cell>
          <cell r="AR316">
            <v>0.37996113599999859</v>
          </cell>
          <cell r="AS316">
            <v>14.597419805134173</v>
          </cell>
          <cell r="AT316">
            <v>46.067863578461854</v>
          </cell>
          <cell r="AU316">
            <v>14.541</v>
          </cell>
          <cell r="AV316">
            <v>46.28</v>
          </cell>
          <cell r="AW316">
            <v>0.47318465399999998</v>
          </cell>
          <cell r="AX316">
            <v>0.44219993600000507</v>
          </cell>
          <cell r="AY316">
            <v>14.62107538476493</v>
          </cell>
          <cell r="AZ316">
            <v>46.506487390293614</v>
          </cell>
          <cell r="BA316">
            <v>1.084427083</v>
          </cell>
          <cell r="BB316">
            <v>8.3164272000011863E-2</v>
          </cell>
          <cell r="BC316">
            <v>14.643137755017081</v>
          </cell>
          <cell r="BD316">
            <v>46.568889196750995</v>
          </cell>
          <cell r="BE316">
            <v>14.552</v>
          </cell>
          <cell r="BF316">
            <v>46.664000000000001</v>
          </cell>
          <cell r="BG316">
            <v>1.7861003106999997</v>
          </cell>
          <cell r="BH316">
            <v>-5.2711104639999995</v>
          </cell>
          <cell r="BI316">
            <v>14.247140674221766</v>
          </cell>
          <cell r="BJ316">
            <v>45.801727613737015</v>
          </cell>
          <cell r="BK316">
            <v>2.4358035108446998</v>
          </cell>
          <cell r="BL316">
            <v>-17.933179259999999</v>
          </cell>
          <cell r="BM316">
            <v>13.196331202953395</v>
          </cell>
          <cell r="BN316">
            <v>42.829589602261343</v>
          </cell>
          <cell r="BO316">
            <v>14.554</v>
          </cell>
          <cell r="BP316">
            <v>46.725000000000001</v>
          </cell>
          <cell r="BQ316">
            <v>2.9667938760634001</v>
          </cell>
          <cell r="BR316">
            <v>-22.359051631999996</v>
          </cell>
          <cell r="BS316">
            <v>12.857617388547787</v>
          </cell>
          <cell r="BT316">
            <v>41.926905407820783</v>
          </cell>
        </row>
        <row r="317">
          <cell r="B317" t="str">
            <v>St Annes</v>
          </cell>
          <cell r="C317" t="str">
            <v>ST ANNES</v>
          </cell>
          <cell r="D317">
            <v>6.6</v>
          </cell>
          <cell r="E317">
            <v>50</v>
          </cell>
          <cell r="F317">
            <v>20</v>
          </cell>
          <cell r="G317">
            <v>0.7457932728930704</v>
          </cell>
          <cell r="H317">
            <v>0.65456476469945901</v>
          </cell>
          <cell r="I317">
            <v>13.09</v>
          </cell>
          <cell r="J317">
            <v>37.286000000000001</v>
          </cell>
          <cell r="K317">
            <v>1.3805535000000035E-2</v>
          </cell>
          <cell r="L317">
            <v>1.0016639999999022E-3</v>
          </cell>
          <cell r="M317">
            <v>13.09129529398918</v>
          </cell>
          <cell r="N317">
            <v>37.289663644653523</v>
          </cell>
          <cell r="O317">
            <v>3.3597831000000022E-2</v>
          </cell>
          <cell r="P317">
            <v>1.9540920000000739E-3</v>
          </cell>
          <cell r="Q317">
            <v>13.093109986714282</v>
          </cell>
          <cell r="R317">
            <v>37.294796370780276</v>
          </cell>
          <cell r="S317">
            <v>6.0366613999999985E-2</v>
          </cell>
          <cell r="T317">
            <v>2.9052279999999264E-3</v>
          </cell>
          <cell r="U317">
            <v>13.095534850759215</v>
          </cell>
          <cell r="V317">
            <v>37.301654922018791</v>
          </cell>
          <cell r="W317">
            <v>9.6877198999999914E-2</v>
          </cell>
          <cell r="X317">
            <v>2.3301255999999881E-2</v>
          </cell>
          <cell r="Y317">
            <v>13.100512888385612</v>
          </cell>
          <cell r="Z317">
            <v>37.315734938669294</v>
          </cell>
          <cell r="AA317">
            <v>0.14765097999999988</v>
          </cell>
          <cell r="AB317">
            <v>4.3700419999999518E-2</v>
          </cell>
          <cell r="AC317">
            <v>13.106738906409062</v>
          </cell>
          <cell r="AD317">
            <v>37.333344776925983</v>
          </cell>
          <cell r="AE317">
            <v>0.212561114</v>
          </cell>
          <cell r="AF317">
            <v>6.422151999999981E-2</v>
          </cell>
          <cell r="AG317">
            <v>13.114212201249533</v>
          </cell>
          <cell r="AH317">
            <v>37.354482446763996</v>
          </cell>
          <cell r="AI317">
            <v>0.29497802899999992</v>
          </cell>
          <cell r="AJ317">
            <v>8.4592647999999659E-2</v>
          </cell>
          <cell r="AK317">
            <v>13.12320382311249</v>
          </cell>
          <cell r="AL317">
            <v>37.379914593936647</v>
          </cell>
          <cell r="AM317">
            <v>0.39409056299999989</v>
          </cell>
          <cell r="AN317">
            <v>0.10507611199999989</v>
          </cell>
          <cell r="AO317">
            <v>13.133665759724506</v>
          </cell>
          <cell r="AP317">
            <v>37.409505419227443</v>
          </cell>
          <cell r="AQ317">
            <v>0.50558394400000006</v>
          </cell>
          <cell r="AR317">
            <v>0.12550448800000025</v>
          </cell>
          <cell r="AS317">
            <v>13.145205920620857</v>
          </cell>
          <cell r="AT317">
            <v>37.442145923330621</v>
          </cell>
          <cell r="AU317">
            <v>13.090999999999999</v>
          </cell>
          <cell r="AV317">
            <v>37.341000000000001</v>
          </cell>
          <cell r="AW317">
            <v>0.63336364499999998</v>
          </cell>
          <cell r="AX317">
            <v>0.14584925600000087</v>
          </cell>
          <cell r="AY317">
            <v>13.159163451234603</v>
          </cell>
          <cell r="AZ317">
            <v>37.533795354388268</v>
          </cell>
          <cell r="BA317">
            <v>1.4660325649999999</v>
          </cell>
          <cell r="BB317">
            <v>0.24381406000000094</v>
          </cell>
          <cell r="BC317">
            <v>13.24057278927526</v>
          </cell>
          <cell r="BD317">
            <v>37.764055734310098</v>
          </cell>
          <cell r="BE317">
            <v>13.101000000000001</v>
          </cell>
          <cell r="BF317">
            <v>37.722000000000001</v>
          </cell>
          <cell r="BG317">
            <v>2.4171891710500004</v>
          </cell>
          <cell r="BH317">
            <v>0.26322715600000013</v>
          </cell>
          <cell r="BI317">
            <v>13.335475619388271</v>
          </cell>
          <cell r="BJ317">
            <v>38.385197201969447</v>
          </cell>
          <cell r="BK317">
            <v>3.2625869872831998</v>
          </cell>
          <cell r="BL317">
            <v>0.26322715599999835</v>
          </cell>
          <cell r="BM317">
            <v>13.409428749202599</v>
          </cell>
          <cell r="BN317">
            <v>38.59436824029617</v>
          </cell>
          <cell r="BO317">
            <v>13.102</v>
          </cell>
          <cell r="BP317">
            <v>37.734000000000002</v>
          </cell>
          <cell r="BQ317">
            <v>3.9081634540045997</v>
          </cell>
          <cell r="BR317">
            <v>0.26322715600000191</v>
          </cell>
          <cell r="BS317">
            <v>13.466902044178976</v>
          </cell>
          <cell r="BT317">
            <v>38.766098839631148</v>
          </cell>
        </row>
        <row r="318">
          <cell r="B318" t="str">
            <v>St Marys</v>
          </cell>
          <cell r="C318" t="str">
            <v>ST MARYS</v>
          </cell>
          <cell r="D318">
            <v>6.6</v>
          </cell>
          <cell r="E318">
            <v>52.5</v>
          </cell>
          <cell r="F318">
            <v>21</v>
          </cell>
          <cell r="G318">
            <v>0.7503379782634354</v>
          </cell>
          <cell r="H318">
            <v>0.6529033381234659</v>
          </cell>
          <cell r="I318">
            <v>13.71</v>
          </cell>
          <cell r="J318">
            <v>39.39</v>
          </cell>
          <cell r="K318">
            <v>1.0761482000000044E-2</v>
          </cell>
          <cell r="L318">
            <v>3.2825719999984848E-4</v>
          </cell>
          <cell r="M318">
            <v>13.710970100592784</v>
          </cell>
          <cell r="N318">
            <v>39.392743858830357</v>
          </cell>
          <cell r="O318">
            <v>2.5112525000000052E-2</v>
          </cell>
          <cell r="P318">
            <v>20.000652637199995</v>
          </cell>
          <cell r="Q318">
            <v>15.461800137443092</v>
          </cell>
          <cell r="R318">
            <v>44.344839025878144</v>
          </cell>
          <cell r="S318">
            <v>4.3304706000000026E-2</v>
          </cell>
          <cell r="T318">
            <v>20.000987041200002</v>
          </cell>
          <cell r="U318">
            <v>15.463420793327472</v>
          </cell>
          <cell r="V318">
            <v>44.349422932941408</v>
          </cell>
          <cell r="W318">
            <v>6.6396989500000059E-2</v>
          </cell>
          <cell r="X318">
            <v>20.054771985199995</v>
          </cell>
          <cell r="Y318">
            <v>15.470145806659545</v>
          </cell>
          <cell r="Z318">
            <v>44.368444143064117</v>
          </cell>
          <cell r="AA318">
            <v>9.6559204999999981E-2</v>
          </cell>
          <cell r="AB318">
            <v>20.108566793199998</v>
          </cell>
          <cell r="AC318">
            <v>15.477490141525921</v>
          </cell>
          <cell r="AD318">
            <v>44.389217059013397</v>
          </cell>
          <cell r="AE318">
            <v>0.13327913300000011</v>
          </cell>
          <cell r="AF318">
            <v>20.162415225199997</v>
          </cell>
          <cell r="AG318">
            <v>15.485412818348053</v>
          </cell>
          <cell r="AH318">
            <v>44.411625773037713</v>
          </cell>
          <cell r="AI318">
            <v>0.17770277399999995</v>
          </cell>
          <cell r="AJ318">
            <v>20.216216461200002</v>
          </cell>
          <cell r="AK318">
            <v>15.494005266708214</v>
          </cell>
          <cell r="AL318">
            <v>44.435928887047574</v>
          </cell>
          <cell r="AM318">
            <v>0.22912017300000004</v>
          </cell>
          <cell r="AN318">
            <v>20.270066589199995</v>
          </cell>
          <cell r="AO318">
            <v>15.503213787170392</v>
          </cell>
          <cell r="AP318">
            <v>44.461974516101577</v>
          </cell>
          <cell r="AQ318">
            <v>0.28558410900000014</v>
          </cell>
          <cell r="AR318">
            <v>20.323900609199999</v>
          </cell>
          <cell r="AS318">
            <v>15.512862356047311</v>
          </cell>
          <cell r="AT318">
            <v>44.489264790028038</v>
          </cell>
          <cell r="AU318">
            <v>13.718999999999999</v>
          </cell>
          <cell r="AV318">
            <v>39.755000000000003</v>
          </cell>
          <cell r="AW318">
            <v>0.34959682099999995</v>
          </cell>
          <cell r="AX318">
            <v>20.377706653199997</v>
          </cell>
          <cell r="AY318">
            <v>15.532168824303701</v>
          </cell>
          <cell r="AZ318">
            <v>44.883415884404755</v>
          </cell>
          <cell r="BA318">
            <v>0.75463892060000015</v>
          </cell>
          <cell r="BB318">
            <v>20.169808113200002</v>
          </cell>
          <cell r="BC318">
            <v>15.549414413274015</v>
          </cell>
          <cell r="BD318">
            <v>44.932193776030608</v>
          </cell>
          <cell r="BE318">
            <v>13.644</v>
          </cell>
          <cell r="BF318">
            <v>39.901000000000003</v>
          </cell>
          <cell r="BG318">
            <v>1.2257154450859999</v>
          </cell>
          <cell r="BH318">
            <v>16.345641477200001</v>
          </cell>
          <cell r="BI318">
            <v>15.181095098349822</v>
          </cell>
          <cell r="BJ318">
            <v>44.248561469487051</v>
          </cell>
          <cell r="BK318">
            <v>1.6872006832531001</v>
          </cell>
          <cell r="BL318">
            <v>7.4650794771999998</v>
          </cell>
          <cell r="BM318">
            <v>14.444616880960071</v>
          </cell>
          <cell r="BN318">
            <v>42.165486502637158</v>
          </cell>
          <cell r="BO318">
            <v>13.659000000000001</v>
          </cell>
          <cell r="BP318">
            <v>40.274999999999999</v>
          </cell>
          <cell r="BQ318">
            <v>2.0934054764007</v>
          </cell>
          <cell r="BR318">
            <v>4.8051234772000004</v>
          </cell>
          <cell r="BS318">
            <v>14.262464780056636</v>
          </cell>
          <cell r="BT318">
            <v>41.98185615274118</v>
          </cell>
        </row>
        <row r="319">
          <cell r="B319" t="str">
            <v>St Marys St</v>
          </cell>
          <cell r="C319" t="str">
            <v>ST MARYS ST</v>
          </cell>
          <cell r="D319">
            <v>6.6</v>
          </cell>
          <cell r="E319">
            <v>54.75</v>
          </cell>
          <cell r="F319">
            <v>21.9</v>
          </cell>
          <cell r="G319">
            <v>0.71002226089323728</v>
          </cell>
          <cell r="H319">
            <v>0.62216049263280404</v>
          </cell>
          <cell r="I319">
            <v>13.624000000000001</v>
          </cell>
          <cell r="J319">
            <v>38.869999999999997</v>
          </cell>
          <cell r="K319">
            <v>1.326928500000002E-2</v>
          </cell>
          <cell r="L319">
            <v>1.7607680000000236E-3</v>
          </cell>
          <cell r="M319">
            <v>13.625314788658407</v>
          </cell>
          <cell r="N319">
            <v>38.873718783904742</v>
          </cell>
          <cell r="O319">
            <v>3.158698900000001E-2</v>
          </cell>
          <cell r="P319">
            <v>3.3631519999994808E-3</v>
          </cell>
          <cell r="Q319">
            <v>13.627057344441601</v>
          </cell>
          <cell r="R319">
            <v>38.878647475948313</v>
          </cell>
          <cell r="S319">
            <v>5.5563718000000151E-2</v>
          </cell>
          <cell r="T319">
            <v>4.9132359999992659E-3</v>
          </cell>
          <cell r="U319">
            <v>13.629290361465404</v>
          </cell>
          <cell r="V319">
            <v>38.884963401868461</v>
          </cell>
          <cell r="W319">
            <v>8.7033053000000082E-2</v>
          </cell>
          <cell r="X319">
            <v>7.1150455999999807E-2</v>
          </cell>
          <cell r="Y319">
            <v>13.637837468409472</v>
          </cell>
          <cell r="Z319">
            <v>38.909138270987164</v>
          </cell>
          <cell r="AA319">
            <v>0.12954249100000004</v>
          </cell>
          <cell r="AB319">
            <v>0.13736216399999934</v>
          </cell>
          <cell r="AC319">
            <v>13.647348102183669</v>
          </cell>
          <cell r="AD319">
            <v>38.936038405527633</v>
          </cell>
          <cell r="AE319">
            <v>0.18270031900000006</v>
          </cell>
          <cell r="AF319">
            <v>0.20373281999999948</v>
          </cell>
          <cell r="AG319">
            <v>13.657804132852339</v>
          </cell>
          <cell r="AH319">
            <v>38.965612526288076</v>
          </cell>
          <cell r="AI319">
            <v>0.248784585</v>
          </cell>
          <cell r="AJ319">
            <v>0.26986287200000003</v>
          </cell>
          <cell r="AK319">
            <v>13.669369886199011</v>
          </cell>
          <cell r="AL319">
            <v>38.998325416771927</v>
          </cell>
          <cell r="AM319">
            <v>0.32694711900000017</v>
          </cell>
          <cell r="AN319">
            <v>0.33613931599999924</v>
          </cell>
          <cell r="AO319">
            <v>13.682005019961098</v>
          </cell>
          <cell r="AP319">
            <v>39.034062971829407</v>
          </cell>
          <cell r="AQ319">
            <v>0.41397967599999996</v>
          </cell>
          <cell r="AR319">
            <v>0.40231563200000009</v>
          </cell>
          <cell r="AS319">
            <v>13.69540732057758</v>
          </cell>
          <cell r="AT319">
            <v>39.07197040242707</v>
          </cell>
          <cell r="AU319">
            <v>13.632999999999999</v>
          </cell>
          <cell r="AV319">
            <v>39.167999999999999</v>
          </cell>
          <cell r="AW319">
            <v>0.51379615300000003</v>
          </cell>
          <cell r="AX319">
            <v>0.46835728399999876</v>
          </cell>
          <cell r="AY319">
            <v>13.718916144126888</v>
          </cell>
          <cell r="AZ319">
            <v>39.411007552502092</v>
          </cell>
          <cell r="BA319">
            <v>1.1583729890000001</v>
          </cell>
          <cell r="BB319">
            <v>0.79304851199999904</v>
          </cell>
          <cell r="BC319">
            <v>13.803705110440116</v>
          </cell>
          <cell r="BD319">
            <v>39.650826964701622</v>
          </cell>
          <cell r="BE319">
            <v>13.7</v>
          </cell>
          <cell r="BF319">
            <v>39.688000000000002</v>
          </cell>
          <cell r="BG319">
            <v>1.90210074196</v>
          </cell>
          <cell r="BH319">
            <v>0.85772858800000007</v>
          </cell>
          <cell r="BI319">
            <v>13.941422455540883</v>
          </cell>
          <cell r="BJ319">
            <v>40.370845821774665</v>
          </cell>
          <cell r="BK319">
            <v>2.5989071072947003</v>
          </cell>
          <cell r="BL319">
            <v>0.85772858799999829</v>
          </cell>
          <cell r="BM319">
            <v>14.002377204419524</v>
          </cell>
          <cell r="BN319">
            <v>40.543251886885109</v>
          </cell>
          <cell r="BO319">
            <v>13.701000000000001</v>
          </cell>
          <cell r="BP319">
            <v>39.710999999999999</v>
          </cell>
          <cell r="BQ319">
            <v>3.1763471055170003</v>
          </cell>
          <cell r="BR319">
            <v>0.85772858799999829</v>
          </cell>
          <cell r="BS319">
            <v>14.053890104179299</v>
          </cell>
          <cell r="BT319">
            <v>40.70912394271523</v>
          </cell>
        </row>
        <row r="320">
          <cell r="B320" t="str">
            <v>St Thomas Rd</v>
          </cell>
          <cell r="C320" t="str">
            <v>ST THOMAS RD</v>
          </cell>
          <cell r="D320">
            <v>6.6</v>
          </cell>
          <cell r="E320">
            <v>54.75</v>
          </cell>
          <cell r="F320">
            <v>21.9</v>
          </cell>
          <cell r="G320">
            <v>0.69737037210692687</v>
          </cell>
          <cell r="H320">
            <v>0.60429822716372983</v>
          </cell>
          <cell r="I320">
            <v>13.231999999999999</v>
          </cell>
          <cell r="J320">
            <v>38.174999999999997</v>
          </cell>
          <cell r="K320">
            <v>2.1993144999999825E-2</v>
          </cell>
          <cell r="L320">
            <v>2.3694559999998255E-3</v>
          </cell>
          <cell r="M320">
            <v>13.234131174885682</v>
          </cell>
          <cell r="N320">
            <v>38.181027872854244</v>
          </cell>
          <cell r="O320">
            <v>5.268824399999994E-2</v>
          </cell>
          <cell r="P320">
            <v>4.5053039999998212E-3</v>
          </cell>
          <cell r="Q320">
            <v>13.237003137929349</v>
          </cell>
          <cell r="R320">
            <v>38.189151011028216</v>
          </cell>
          <cell r="S320">
            <v>9.3258789999999925E-2</v>
          </cell>
          <cell r="T320">
            <v>6.5536440000002472E-3</v>
          </cell>
          <cell r="U320">
            <v>13.240731323581571</v>
          </cell>
          <cell r="V320">
            <v>38.199695912453052</v>
          </cell>
          <cell r="W320">
            <v>0.14734863899999995</v>
          </cell>
          <cell r="X320">
            <v>8.8335683999998693E-2</v>
          </cell>
          <cell r="Y320">
            <v>13.252617031413306</v>
          </cell>
          <cell r="Z320">
            <v>38.233313770881139</v>
          </cell>
          <cell r="AA320">
            <v>0.22103498199999982</v>
          </cell>
          <cell r="AB320">
            <v>0.17006907999999976</v>
          </cell>
          <cell r="AC320">
            <v>13.266212732648007</v>
          </cell>
          <cell r="AD320">
            <v>38.271768221033312</v>
          </cell>
          <cell r="AE320">
            <v>0.31378858099999973</v>
          </cell>
          <cell r="AF320">
            <v>0.25198917599999993</v>
          </cell>
          <cell r="AG320">
            <v>13.281492718228098</v>
          </cell>
          <cell r="AH320">
            <v>38.314986546713769</v>
          </cell>
          <cell r="AI320">
            <v>0.42975124199999992</v>
          </cell>
          <cell r="AJ320">
            <v>0.33358892000000084</v>
          </cell>
          <cell r="AK320">
            <v>13.298774946668781</v>
          </cell>
          <cell r="AL320">
            <v>38.363868070411456</v>
          </cell>
          <cell r="AM320">
            <v>0.56752131299999975</v>
          </cell>
          <cell r="AN320">
            <v>0.41536105200000017</v>
          </cell>
          <cell r="AO320">
            <v>13.317979908790074</v>
          </cell>
          <cell r="AP320">
            <v>38.418187906205048</v>
          </cell>
          <cell r="AQ320">
            <v>0.7213652629999997</v>
          </cell>
          <cell r="AR320">
            <v>0.49699855200000043</v>
          </cell>
          <cell r="AS320">
            <v>13.338579193418356</v>
          </cell>
          <cell r="AT320">
            <v>38.476451481598048</v>
          </cell>
          <cell r="AU320">
            <v>13.241</v>
          </cell>
          <cell r="AV320">
            <v>38.612000000000002</v>
          </cell>
          <cell r="AW320">
            <v>0.89698670499999988</v>
          </cell>
          <cell r="AX320">
            <v>0.57846073199999859</v>
          </cell>
          <cell r="AY320">
            <v>13.370068178019256</v>
          </cell>
          <cell r="AZ320">
            <v>38.977059935651234</v>
          </cell>
          <cell r="BA320">
            <v>2.0302578209999993</v>
          </cell>
          <cell r="BB320">
            <v>0.97877924000000016</v>
          </cell>
          <cell r="BC320">
            <v>13.504222478359077</v>
          </cell>
          <cell r="BD320">
            <v>39.356505597633735</v>
          </cell>
          <cell r="BE320">
            <v>13.257999999999999</v>
          </cell>
          <cell r="BF320">
            <v>39.326999999999998</v>
          </cell>
          <cell r="BG320">
            <v>3.3371973206799996</v>
          </cell>
          <cell r="BH320">
            <v>1.0585180719999987</v>
          </cell>
          <cell r="BI320">
            <v>13.642525373521936</v>
          </cell>
          <cell r="BJ320">
            <v>40.414601996622601</v>
          </cell>
          <cell r="BK320">
            <v>4.5387593588349997</v>
          </cell>
          <cell r="BL320">
            <v>1.058518072000004</v>
          </cell>
          <cell r="BM320">
            <v>13.747634792639637</v>
          </cell>
          <cell r="BN320">
            <v>40.711896328721423</v>
          </cell>
          <cell r="BO320">
            <v>13.266999999999999</v>
          </cell>
          <cell r="BP320">
            <v>39.57</v>
          </cell>
          <cell r="BQ320">
            <v>5.5034142906239998</v>
          </cell>
          <cell r="BR320">
            <v>1.0585180720000076</v>
          </cell>
          <cell r="BS320">
            <v>13.841020214540164</v>
          </cell>
          <cell r="BT320">
            <v>41.19357434495803</v>
          </cell>
        </row>
        <row r="321">
          <cell r="B321" t="str">
            <v>Stainburn</v>
          </cell>
          <cell r="C321" t="str">
            <v>STAINBURN</v>
          </cell>
          <cell r="D321">
            <v>11</v>
          </cell>
          <cell r="E321">
            <v>50</v>
          </cell>
          <cell r="F321">
            <v>20</v>
          </cell>
          <cell r="G321">
            <v>0.49755536328403216</v>
          </cell>
          <cell r="H321">
            <v>0.40204893469195985</v>
          </cell>
          <cell r="I321">
            <v>8.0399999999999991</v>
          </cell>
          <cell r="J321">
            <v>24.875</v>
          </cell>
          <cell r="K321">
            <v>1.7442573999999933E-2</v>
          </cell>
          <cell r="L321">
            <v>1.2040479999995135E-3</v>
          </cell>
          <cell r="M321">
            <v>8.0409786938391967</v>
          </cell>
          <cell r="N321">
            <v>24.877768164201608</v>
          </cell>
          <cell r="O321">
            <v>4.2348170000000018E-2</v>
          </cell>
          <cell r="P321">
            <v>2.3432959999993841E-3</v>
          </cell>
          <cell r="Q321">
            <v>8.0423456936295974</v>
          </cell>
          <cell r="R321">
            <v>24.881634623488299</v>
          </cell>
          <cell r="S321">
            <v>7.5918531999999983E-2</v>
          </cell>
          <cell r="T321">
            <v>3.4783679999996764E-3</v>
          </cell>
          <cell r="U321">
            <v>8.0441672565079827</v>
          </cell>
          <cell r="V321">
            <v>24.886786781342956</v>
          </cell>
          <cell r="W321">
            <v>0.12279853299999999</v>
          </cell>
          <cell r="X321">
            <v>2.0252207999999605E-2</v>
          </cell>
          <cell r="Y321">
            <v>8.0475082167112841</v>
          </cell>
          <cell r="Z321">
            <v>24.896236443804668</v>
          </cell>
          <cell r="AA321">
            <v>0.18751476199999995</v>
          </cell>
          <cell r="AB321">
            <v>3.7030187999999686E-2</v>
          </cell>
          <cell r="AC321">
            <v>8.0517855533934242</v>
          </cell>
          <cell r="AD321">
            <v>24.908334578898106</v>
          </cell>
          <cell r="AE321">
            <v>0.26984376899999996</v>
          </cell>
          <cell r="AF321">
            <v>5.3955611999998876E-2</v>
          </cell>
          <cell r="AG321">
            <v>8.056995059980343</v>
          </cell>
          <cell r="AH321">
            <v>24.923069288635094</v>
          </cell>
          <cell r="AI321">
            <v>0.37364665599999991</v>
          </cell>
          <cell r="AJ321">
            <v>7.0704475999999961E-2</v>
          </cell>
          <cell r="AK321">
            <v>8.0633223859704461</v>
          </cell>
          <cell r="AL321">
            <v>24.940965669092613</v>
          </cell>
          <cell r="AM321">
            <v>0.49796508599999989</v>
          </cell>
          <cell r="AN321">
            <v>8.7588660000000207E-2</v>
          </cell>
          <cell r="AO321">
            <v>8.0707336011707351</v>
          </cell>
          <cell r="AP321">
            <v>24.961927751192441</v>
          </cell>
          <cell r="AQ321">
            <v>0.63745806999999999</v>
          </cell>
          <cell r="AR321">
            <v>0.10440635200000026</v>
          </cell>
          <cell r="AS321">
            <v>8.078937783976718</v>
          </cell>
          <cell r="AT321">
            <v>24.985132684377259</v>
          </cell>
          <cell r="AU321">
            <v>8.0449999999999999</v>
          </cell>
          <cell r="AV321">
            <v>25.047999999999998</v>
          </cell>
          <cell r="AW321">
            <v>0.79340851299999982</v>
          </cell>
          <cell r="AX321">
            <v>0.12112317599999978</v>
          </cell>
          <cell r="AY321">
            <v>8.0930004651660532</v>
          </cell>
          <cell r="AZ321">
            <v>25.1837658176761</v>
          </cell>
          <cell r="BA321">
            <v>1.8034144129999996</v>
          </cell>
          <cell r="BB321">
            <v>0.20020405599999913</v>
          </cell>
          <cell r="BC321">
            <v>8.1501626965845873</v>
          </cell>
          <cell r="BD321">
            <v>25.345445023531298</v>
          </cell>
          <cell r="BE321">
            <v>8.0470000000000006</v>
          </cell>
          <cell r="BF321">
            <v>25.224</v>
          </cell>
          <cell r="BG321">
            <v>2.9722100919999996</v>
          </cell>
          <cell r="BH321">
            <v>0.2158070999999997</v>
          </cell>
          <cell r="BI321">
            <v>8.2143275076347599</v>
          </cell>
          <cell r="BJ321">
            <v>25.69727366131033</v>
          </cell>
          <cell r="BK321">
            <v>4.0196931322370002</v>
          </cell>
          <cell r="BL321">
            <v>0.2158070999999997</v>
          </cell>
          <cell r="BM321">
            <v>8.2693061090213416</v>
          </cell>
          <cell r="BN321">
            <v>25.852776628752746</v>
          </cell>
          <cell r="BO321">
            <v>8.0630000000000006</v>
          </cell>
          <cell r="BP321">
            <v>25.271999999999998</v>
          </cell>
          <cell r="BQ321">
            <v>4.8192033742040001</v>
          </cell>
          <cell r="BR321">
            <v>0.21580710000000147</v>
          </cell>
          <cell r="BS321">
            <v>8.3272695138776616</v>
          </cell>
          <cell r="BT321">
            <v>26.019467061295064</v>
          </cell>
        </row>
        <row r="322">
          <cell r="B322" t="str">
            <v>Standish</v>
          </cell>
          <cell r="C322" t="str">
            <v>STANDISH</v>
          </cell>
          <cell r="D322">
            <v>11</v>
          </cell>
          <cell r="E322">
            <v>62.5</v>
          </cell>
          <cell r="F322">
            <v>25</v>
          </cell>
          <cell r="G322">
            <v>0.43665134835433983</v>
          </cell>
          <cell r="H322">
            <v>0.33550659916538111</v>
          </cell>
          <cell r="I322">
            <v>8.3859999999999992</v>
          </cell>
          <cell r="J322">
            <v>27.286000000000001</v>
          </cell>
          <cell r="K322">
            <v>2.9577353000000528E-2</v>
          </cell>
          <cell r="L322">
            <v>2.1447599999930844E-3</v>
          </cell>
          <cell r="M322">
            <v>8.3876649791345272</v>
          </cell>
          <cell r="N322">
            <v>27.290709272146238</v>
          </cell>
          <cell r="O322">
            <v>7.1718109999999946E-2</v>
          </cell>
          <cell r="P322">
            <v>20.004257647999992</v>
          </cell>
          <cell r="Q322">
            <v>9.4397154552841531</v>
          </cell>
          <cell r="R322">
            <v>30.266357375489985</v>
          </cell>
          <cell r="S322">
            <v>0.12841584900000047</v>
          </cell>
          <cell r="T322">
            <v>20.006423807999994</v>
          </cell>
          <cell r="U322">
            <v>9.442805008732627</v>
          </cell>
          <cell r="V322">
            <v>30.275095952266998</v>
          </cell>
          <cell r="W322">
            <v>0.20453822799999966</v>
          </cell>
          <cell r="X322">
            <v>20.049623820000001</v>
          </cell>
          <cell r="Y322">
            <v>9.4490678100566452</v>
          </cell>
          <cell r="Z322">
            <v>30.29280982940875</v>
          </cell>
          <cell r="AA322">
            <v>0.31010818800000006</v>
          </cell>
          <cell r="AB322">
            <v>20.092872236000012</v>
          </cell>
          <cell r="AC322">
            <v>9.4568787490970063</v>
          </cell>
          <cell r="AD322">
            <v>30.314902501260246</v>
          </cell>
          <cell r="AE322">
            <v>0.4447685899999998</v>
          </cell>
          <cell r="AF322">
            <v>20.136462391999999</v>
          </cell>
          <cell r="AG322">
            <v>9.4662344770646865</v>
          </cell>
          <cell r="AH322">
            <v>30.341364496015782</v>
          </cell>
          <cell r="AI322">
            <v>0.61554233099999944</v>
          </cell>
          <cell r="AJ322">
            <v>20.179708647999988</v>
          </cell>
          <cell r="AK322">
            <v>9.4774676136901324</v>
          </cell>
          <cell r="AL322">
            <v>30.373136604343173</v>
          </cell>
          <cell r="AM322">
            <v>0.82062678199999972</v>
          </cell>
          <cell r="AN322">
            <v>20.223268787999999</v>
          </cell>
          <cell r="AO322">
            <v>9.4905180701943515</v>
          </cell>
          <cell r="AP322">
            <v>30.410048869510021</v>
          </cell>
          <cell r="AQ322">
            <v>1.0511368320000001</v>
          </cell>
          <cell r="AR322">
            <v>20.266710599999996</v>
          </cell>
          <cell r="AS322">
            <v>9.5048968139462335</v>
          </cell>
          <cell r="AT322">
            <v>30.450718098357619</v>
          </cell>
          <cell r="AU322">
            <v>8.3970000000000002</v>
          </cell>
          <cell r="AV322">
            <v>27.699000000000002</v>
          </cell>
          <cell r="AW322">
            <v>1.3173556900000003</v>
          </cell>
          <cell r="AX322">
            <v>20.309951955999992</v>
          </cell>
          <cell r="AY322">
            <v>9.5321392628422679</v>
          </cell>
          <cell r="AZ322">
            <v>30.909658681387466</v>
          </cell>
          <cell r="BA322">
            <v>3.0501061189999987</v>
          </cell>
          <cell r="BB322">
            <v>20.516773416000007</v>
          </cell>
          <cell r="BC322">
            <v>9.633940385771977</v>
          </cell>
          <cell r="BD322">
            <v>31.197595738811476</v>
          </cell>
          <cell r="BE322">
            <v>8.4019999999999992</v>
          </cell>
          <cell r="BF322">
            <v>28.276</v>
          </cell>
          <cell r="BG322">
            <v>5.0198806587</v>
          </cell>
          <cell r="BH322">
            <v>20.553729867999998</v>
          </cell>
          <cell r="BI322">
            <v>9.7442664474309897</v>
          </cell>
          <cell r="BJ322">
            <v>32.072502828550519</v>
          </cell>
          <cell r="BK322">
            <v>6.7699984436413008</v>
          </cell>
          <cell r="BL322">
            <v>20.127379787999999</v>
          </cell>
          <cell r="BM322">
            <v>9.8137462329575698</v>
          </cell>
          <cell r="BN322">
            <v>32.269021338555447</v>
          </cell>
          <cell r="BO322">
            <v>8.4019999999999992</v>
          </cell>
          <cell r="BP322">
            <v>28.268000000000001</v>
          </cell>
          <cell r="BQ322">
            <v>8.1129766353350004</v>
          </cell>
          <cell r="BR322">
            <v>18.986463999999991</v>
          </cell>
          <cell r="BS322">
            <v>9.824351758699903</v>
          </cell>
          <cell r="BT322">
            <v>32.291018295237258</v>
          </cell>
        </row>
        <row r="323">
          <cell r="B323" t="str">
            <v>Strangeways</v>
          </cell>
          <cell r="C323" t="str">
            <v>STRANGEWAYS</v>
          </cell>
          <cell r="D323">
            <v>6.6</v>
          </cell>
          <cell r="E323">
            <v>54.75</v>
          </cell>
          <cell r="F323">
            <v>21.9</v>
          </cell>
          <cell r="G323">
            <v>0.77653306956023216</v>
          </cell>
          <cell r="H323">
            <v>0.66038720631835046</v>
          </cell>
          <cell r="I323">
            <v>14.461</v>
          </cell>
          <cell r="J323">
            <v>42.511000000000003</v>
          </cell>
          <cell r="K323">
            <v>1.5925171999999987E-2</v>
          </cell>
          <cell r="L323">
            <v>9.91423999999963E-4</v>
          </cell>
          <cell r="M323">
            <v>14.462479818371875</v>
          </cell>
          <cell r="N323">
            <v>42.515185558422708</v>
          </cell>
          <cell r="O323">
            <v>3.8187102000000084E-2</v>
          </cell>
          <cell r="P323">
            <v>1.9321639999994034E-3</v>
          </cell>
          <cell r="Q323">
            <v>14.464509525609817</v>
          </cell>
          <cell r="R323">
            <v>42.5209264374298</v>
          </cell>
          <cell r="S323">
            <v>6.7652739999999989E-2</v>
          </cell>
          <cell r="T323">
            <v>2.8724519999991927E-3</v>
          </cell>
          <cell r="U323">
            <v>14.46716935433119</v>
          </cell>
          <cell r="V323">
            <v>42.528449569132512</v>
          </cell>
          <cell r="W323">
            <v>0.10649050090000001</v>
          </cell>
          <cell r="X323">
            <v>8.8752907999999575E-2</v>
          </cell>
          <cell r="Y323">
            <v>14.478079368891805</v>
          </cell>
          <cell r="Z323">
            <v>42.559307750247129</v>
          </cell>
          <cell r="AA323">
            <v>0.159573509</v>
          </cell>
          <cell r="AB323">
            <v>0.1746398039999999</v>
          </cell>
          <cell r="AC323">
            <v>14.490236082761713</v>
          </cell>
          <cell r="AD323">
            <v>42.593692129504554</v>
          </cell>
          <cell r="AE323">
            <v>0.226546939</v>
          </cell>
          <cell r="AF323">
            <v>0.26065380799999982</v>
          </cell>
          <cell r="AG323">
            <v>14.50361901248937</v>
          </cell>
          <cell r="AH323">
            <v>42.631544770954832</v>
          </cell>
          <cell r="AI323">
            <v>0.31062308999999999</v>
          </cell>
          <cell r="AJ323">
            <v>0.34652388800000011</v>
          </cell>
          <cell r="AK323">
            <v>14.518485452219007</v>
          </cell>
          <cell r="AL323">
            <v>42.673593412334547</v>
          </cell>
          <cell r="AM323">
            <v>0.41081363699999995</v>
          </cell>
          <cell r="AN323">
            <v>0.43251071200000002</v>
          </cell>
          <cell r="AO323">
            <v>14.534771748471108</v>
          </cell>
          <cell r="AP323">
            <v>42.719658014415643</v>
          </cell>
          <cell r="AQ323">
            <v>0.52288596300000023</v>
          </cell>
          <cell r="AR323">
            <v>0.51844299999999999</v>
          </cell>
          <cell r="AS323">
            <v>14.552092660167123</v>
          </cell>
          <cell r="AT323">
            <v>42.768648950881975</v>
          </cell>
          <cell r="AU323">
            <v>14.472</v>
          </cell>
          <cell r="AV323">
            <v>42.853999999999999</v>
          </cell>
          <cell r="AW323">
            <v>0.65272357000000003</v>
          </cell>
          <cell r="AX323">
            <v>0.60429239999999984</v>
          </cell>
          <cell r="AY323">
            <v>14.581960380099266</v>
          </cell>
          <cell r="AZ323">
            <v>43.165014921720164</v>
          </cell>
          <cell r="BA323">
            <v>1.4992894959</v>
          </cell>
          <cell r="BB323">
            <v>1.0297478119999988</v>
          </cell>
          <cell r="BC323">
            <v>14.693233389470707</v>
          </cell>
          <cell r="BD323">
            <v>43.479742519678489</v>
          </cell>
          <cell r="BE323">
            <v>14.493</v>
          </cell>
          <cell r="BF323">
            <v>43.417999999999999</v>
          </cell>
          <cell r="BG323">
            <v>2.4696099977170007</v>
          </cell>
          <cell r="BH323">
            <v>1.1146574239999993</v>
          </cell>
          <cell r="BI323">
            <v>14.806542084966049</v>
          </cell>
          <cell r="BJ323">
            <v>44.304830937867443</v>
          </cell>
          <cell r="BK323">
            <v>3.3683670395457996</v>
          </cell>
          <cell r="BL323">
            <v>1.1146574240000011</v>
          </cell>
          <cell r="BM323">
            <v>14.885162936486644</v>
          </cell>
          <cell r="BN323">
            <v>44.527204286878941</v>
          </cell>
          <cell r="BO323">
            <v>14.433</v>
          </cell>
          <cell r="BP323">
            <v>43.893000000000001</v>
          </cell>
          <cell r="BQ323">
            <v>4.1049267657086999</v>
          </cell>
          <cell r="BR323">
            <v>1.1146574239999993</v>
          </cell>
          <cell r="BS323">
            <v>14.889595202573672</v>
          </cell>
          <cell r="BT323">
            <v>45.184446255988355</v>
          </cell>
        </row>
        <row r="324">
          <cell r="B324" t="str">
            <v>Strawberry Bank</v>
          </cell>
          <cell r="C324" t="str">
            <v>STRAWBERRY BANK</v>
          </cell>
          <cell r="D324">
            <v>6.6</v>
          </cell>
          <cell r="E324">
            <v>62.5</v>
          </cell>
          <cell r="F324">
            <v>25</v>
          </cell>
          <cell r="G324">
            <v>0.82097632135602228</v>
          </cell>
          <cell r="H324">
            <v>0.63113685258377294</v>
          </cell>
          <cell r="I324">
            <v>15.776999999999999</v>
          </cell>
          <cell r="J324">
            <v>51.307000000000002</v>
          </cell>
          <cell r="K324">
            <v>1.2879104000000086E-2</v>
          </cell>
          <cell r="L324">
            <v>3.3687040000032198E-3</v>
          </cell>
          <cell r="M324">
            <v>15.778421314594324</v>
          </cell>
          <cell r="N324">
            <v>51.311020084751391</v>
          </cell>
          <cell r="O324">
            <v>3.07367320000001E-2</v>
          </cell>
          <cell r="P324">
            <v>6.3817960000065455E-3</v>
          </cell>
          <cell r="Q324">
            <v>15.780247029111019</v>
          </cell>
          <cell r="R324">
            <v>51.316183985212447</v>
          </cell>
          <cell r="S324">
            <v>5.4203455000000067E-2</v>
          </cell>
          <cell r="T324">
            <v>9.253948000015555E-3</v>
          </cell>
          <cell r="U324">
            <v>15.782551083136989</v>
          </cell>
          <cell r="V324">
            <v>51.322700834116382</v>
          </cell>
          <cell r="W324">
            <v>8.5127746999999976E-2</v>
          </cell>
          <cell r="X324">
            <v>4.6030412000000354E-2</v>
          </cell>
          <cell r="Y324">
            <v>15.788473363394706</v>
          </cell>
          <cell r="Z324">
            <v>51.339451572237664</v>
          </cell>
          <cell r="AA324">
            <v>0.12706100800000003</v>
          </cell>
          <cell r="AB324">
            <v>8.2727400000010221E-2</v>
          </cell>
          <cell r="AC324">
            <v>15.795351726338131</v>
          </cell>
          <cell r="AD324">
            <v>51.358906520560694</v>
          </cell>
          <cell r="AE324">
            <v>0.17965480800000005</v>
          </cell>
          <cell r="AF324">
            <v>0.11967549600000638</v>
          </cell>
          <cell r="AG324">
            <v>15.803184610847122</v>
          </cell>
          <cell r="AH324">
            <v>51.381061263570928</v>
          </cell>
          <cell r="AI324">
            <v>0.24524786400000015</v>
          </cell>
          <cell r="AJ324">
            <v>0.15617060000000293</v>
          </cell>
          <cell r="AK324">
            <v>15.812115008825467</v>
          </cell>
          <cell r="AL324">
            <v>51.406320243447659</v>
          </cell>
          <cell r="AM324">
            <v>0.32303756900000008</v>
          </cell>
          <cell r="AN324">
            <v>0.19289764000001242</v>
          </cell>
          <cell r="AO324">
            <v>15.822132626030388</v>
          </cell>
          <cell r="AP324">
            <v>51.434654343675376</v>
          </cell>
          <cell r="AQ324">
            <v>0.40979445799999997</v>
          </cell>
          <cell r="AR324">
            <v>0.22942935200001102</v>
          </cell>
          <cell r="AS324">
            <v>15.832917581632715</v>
          </cell>
          <cell r="AT324">
            <v>51.465158804640183</v>
          </cell>
          <cell r="AU324">
            <v>15.779</v>
          </cell>
          <cell r="AV324">
            <v>51.366</v>
          </cell>
          <cell r="AW324">
            <v>0.50914302399999989</v>
          </cell>
          <cell r="AX324">
            <v>0.26571175200000141</v>
          </cell>
          <cell r="AY324">
            <v>15.846782214167646</v>
          </cell>
          <cell r="AZ324">
            <v>51.557717053127128</v>
          </cell>
          <cell r="BA324">
            <v>1.1500116060000001</v>
          </cell>
          <cell r="BB324">
            <v>-0.13124137999999874</v>
          </cell>
          <cell r="BC324">
            <v>15.868119282458103</v>
          </cell>
          <cell r="BD324">
            <v>51.618067395842417</v>
          </cell>
          <cell r="BE324">
            <v>15.792999999999999</v>
          </cell>
          <cell r="BF324">
            <v>51.738</v>
          </cell>
          <cell r="BG324">
            <v>1.88473317937</v>
          </cell>
          <cell r="BH324">
            <v>-4.7365138159999987</v>
          </cell>
          <cell r="BI324">
            <v>15.54353389117756</v>
          </cell>
          <cell r="BJ324">
            <v>51.03240329110173</v>
          </cell>
          <cell r="BK324">
            <v>2.5599296077589</v>
          </cell>
          <cell r="BL324">
            <v>-15.361313815999992</v>
          </cell>
          <cell r="BM324">
            <v>14.673169300207906</v>
          </cell>
          <cell r="BN324">
            <v>48.570640473584533</v>
          </cell>
          <cell r="BO324">
            <v>15.702</v>
          </cell>
          <cell r="BP324">
            <v>51.527000000000001</v>
          </cell>
          <cell r="BQ324">
            <v>3.1046356123179004</v>
          </cell>
          <cell r="BR324">
            <v>-18.543713815999993</v>
          </cell>
          <cell r="BS324">
            <v>14.351430915615827</v>
          </cell>
          <cell r="BT324">
            <v>47.707013767884177</v>
          </cell>
        </row>
        <row r="325">
          <cell r="B325" t="str">
            <v>Stuart St</v>
          </cell>
          <cell r="C325" t="str">
            <v>STUART ST</v>
          </cell>
          <cell r="D325">
            <v>6.6</v>
          </cell>
          <cell r="E325">
            <v>54.75</v>
          </cell>
          <cell r="F325">
            <v>21.9</v>
          </cell>
          <cell r="G325">
            <v>0.75505772137779859</v>
          </cell>
          <cell r="H325">
            <v>0.65941578556329283</v>
          </cell>
          <cell r="I325">
            <v>14.44</v>
          </cell>
          <cell r="J325">
            <v>41.335999999999999</v>
          </cell>
          <cell r="K325">
            <v>1.2397009999999931E-2</v>
          </cell>
          <cell r="L325">
            <v>1.3860359999999794E-3</v>
          </cell>
          <cell r="M325">
            <v>14.441205703836113</v>
          </cell>
          <cell r="N325">
            <v>41.339410245434472</v>
          </cell>
          <cell r="O325">
            <v>3.0273150999999943E-2</v>
          </cell>
          <cell r="P325">
            <v>2.688676000000001E-3</v>
          </cell>
          <cell r="Q325">
            <v>14.442883412074458</v>
          </cell>
          <cell r="R325">
            <v>41.344155520923223</v>
          </cell>
          <cell r="S325">
            <v>5.4566975999999934E-2</v>
          </cell>
          <cell r="T325">
            <v>3.980288000000165E-3</v>
          </cell>
          <cell r="U325">
            <v>14.445121557368291</v>
          </cell>
          <cell r="V325">
            <v>41.350485951781415</v>
          </cell>
          <cell r="W325">
            <v>8.7294449199999957E-2</v>
          </cell>
          <cell r="X325">
            <v>2.3267479999999896E-2</v>
          </cell>
          <cell r="Y325">
            <v>14.449671660543293</v>
          </cell>
          <cell r="Z325">
            <v>41.363355587021992</v>
          </cell>
          <cell r="AA325">
            <v>0.13312877720000005</v>
          </cell>
          <cell r="AB325">
            <v>4.2555212000000342E-2</v>
          </cell>
          <cell r="AC325">
            <v>14.455368363402565</v>
          </cell>
          <cell r="AD325">
            <v>41.379468295910769</v>
          </cell>
          <cell r="AE325">
            <v>0.19200755000000003</v>
          </cell>
          <cell r="AF325">
            <v>6.2009311999999372E-2</v>
          </cell>
          <cell r="AG325">
            <v>14.46222071267491</v>
          </cell>
          <cell r="AH325">
            <v>41.398849666460904</v>
          </cell>
          <cell r="AI325">
            <v>0.26722627099999985</v>
          </cell>
          <cell r="AJ325">
            <v>8.1258524000000332E-2</v>
          </cell>
          <cell r="AK325">
            <v>14.47048451366693</v>
          </cell>
          <cell r="AL325">
            <v>41.42222322534024</v>
          </cell>
          <cell r="AM325">
            <v>0.35803849500000007</v>
          </cell>
          <cell r="AN325">
            <v>0.10066101200000022</v>
          </cell>
          <cell r="AO325">
            <v>14.480125800582362</v>
          </cell>
          <cell r="AP325">
            <v>41.449492902769315</v>
          </cell>
          <cell r="AQ325">
            <v>0.46043760199999995</v>
          </cell>
          <cell r="AR325">
            <v>0.11998396799999966</v>
          </cell>
          <cell r="AS325">
            <v>14.490773719648933</v>
          </cell>
          <cell r="AT325">
            <v>41.479609765879303</v>
          </cell>
          <cell r="AU325">
            <v>14.464</v>
          </cell>
          <cell r="AV325">
            <v>42.121000000000002</v>
          </cell>
          <cell r="AW325">
            <v>0.57957551299999976</v>
          </cell>
          <cell r="AX325">
            <v>0.13918956800000082</v>
          </cell>
          <cell r="AY325">
            <v>14.526875638333252</v>
          </cell>
          <cell r="AZ325">
            <v>42.298839160947502</v>
          </cell>
          <cell r="BA325">
            <v>1.3593454895999999</v>
          </cell>
          <cell r="BB325">
            <v>0.23019346799999996</v>
          </cell>
          <cell r="BC325">
            <v>14.603048597736024</v>
          </cell>
          <cell r="BD325">
            <v>42.514288825494496</v>
          </cell>
          <cell r="BE325">
            <v>14.48</v>
          </cell>
          <cell r="BF325">
            <v>42.658999999999999</v>
          </cell>
          <cell r="BG325">
            <v>2.2417071543490001</v>
          </cell>
          <cell r="BH325">
            <v>0.24815511599999907</v>
          </cell>
          <cell r="BI325">
            <v>14.697806462428954</v>
          </cell>
          <cell r="BJ325">
            <v>43.275049706279063</v>
          </cell>
          <cell r="BK325">
            <v>3.0177103574832103</v>
          </cell>
          <cell r="BL325">
            <v>0.24815511599999907</v>
          </cell>
          <cell r="BM325">
            <v>14.765689137917066</v>
          </cell>
          <cell r="BN325">
            <v>43.467050906929984</v>
          </cell>
          <cell r="BO325">
            <v>14.41</v>
          </cell>
          <cell r="BP325">
            <v>42.901000000000003</v>
          </cell>
          <cell r="BQ325">
            <v>3.6054023463735998</v>
          </cell>
          <cell r="BR325">
            <v>0.24815511599999907</v>
          </cell>
          <cell r="BS325">
            <v>14.747098854278651</v>
          </cell>
          <cell r="BT325">
            <v>43.854459543162598</v>
          </cell>
        </row>
        <row r="326">
          <cell r="B326" t="str">
            <v>Stubbins</v>
          </cell>
          <cell r="C326" t="str">
            <v>STUBBINS</v>
          </cell>
          <cell r="D326">
            <v>11</v>
          </cell>
          <cell r="E326">
            <v>33.405000000000001</v>
          </cell>
          <cell r="F326">
            <v>13.1</v>
          </cell>
          <cell r="G326">
            <v>0.89983640289003286</v>
          </cell>
          <cell r="H326">
            <v>0.73903556804471437</v>
          </cell>
          <cell r="I326">
            <v>9.6809999999999992</v>
          </cell>
          <cell r="J326">
            <v>30.058</v>
          </cell>
          <cell r="K326">
            <v>6.2882150000000137E-3</v>
          </cell>
          <cell r="L326">
            <v>6.8390480000002363E-4</v>
          </cell>
          <cell r="M326">
            <v>9.6813659413857582</v>
          </cell>
          <cell r="N326">
            <v>30.059035038541548</v>
          </cell>
          <cell r="O326">
            <v>1.5033402999999973E-2</v>
          </cell>
          <cell r="P326">
            <v>1.3380687999999807E-3</v>
          </cell>
          <cell r="Q326">
            <v>9.6818592794227953</v>
          </cell>
          <cell r="R326">
            <v>30.060430409227173</v>
          </cell>
          <cell r="S326">
            <v>2.6556096999999973E-2</v>
          </cell>
          <cell r="T326">
            <v>1.9972768000000585E-3</v>
          </cell>
          <cell r="U326">
            <v>9.6824986634590626</v>
          </cell>
          <cell r="V326">
            <v>30.062238860378482</v>
          </cell>
          <cell r="W326">
            <v>4.1808360000000017E-2</v>
          </cell>
          <cell r="X326">
            <v>2.9262880800000168E-2</v>
          </cell>
          <cell r="Y326">
            <v>9.6847302727279558</v>
          </cell>
          <cell r="Z326">
            <v>30.068550804566453</v>
          </cell>
          <cell r="AA326">
            <v>6.2537819999999994E-2</v>
          </cell>
          <cell r="AB326">
            <v>5.6538800799999844E-2</v>
          </cell>
          <cell r="AC326">
            <v>9.6872499017339155</v>
          </cell>
          <cell r="AD326">
            <v>30.075677391591206</v>
          </cell>
          <cell r="AE326">
            <v>8.8583437000000015E-2</v>
          </cell>
          <cell r="AF326">
            <v>8.3906704800000176E-2</v>
          </cell>
          <cell r="AG326">
            <v>9.690053384527344</v>
          </cell>
          <cell r="AH326">
            <v>30.083606838367899</v>
          </cell>
          <cell r="AI326">
            <v>0.12111184</v>
          </cell>
          <cell r="AJ326">
            <v>0.11118289680000015</v>
          </cell>
          <cell r="AK326">
            <v>9.6931923117111634</v>
          </cell>
          <cell r="AL326">
            <v>30.09248506515722</v>
          </cell>
          <cell r="AM326">
            <v>0.15972845199999994</v>
          </cell>
          <cell r="AN326">
            <v>0.13854251279999996</v>
          </cell>
          <cell r="AO326">
            <v>9.6966551656198838</v>
          </cell>
          <cell r="AP326">
            <v>30.102279495081675</v>
          </cell>
          <cell r="AQ326">
            <v>0.20282636499999998</v>
          </cell>
          <cell r="AR326">
            <v>0.16586855280000035</v>
          </cell>
          <cell r="AS326">
            <v>9.7003514645491524</v>
          </cell>
          <cell r="AT326">
            <v>30.112734207234386</v>
          </cell>
          <cell r="AU326">
            <v>9.6869999999999994</v>
          </cell>
          <cell r="AV326">
            <v>30.234999999999999</v>
          </cell>
          <cell r="AW326">
            <v>0.25226406299999993</v>
          </cell>
          <cell r="AX326">
            <v>0.19314012079999943</v>
          </cell>
          <cell r="AY326">
            <v>9.7103776568559184</v>
          </cell>
          <cell r="AZ326">
            <v>30.301121998764291</v>
          </cell>
          <cell r="BA326">
            <v>0.57261182899999996</v>
          </cell>
          <cell r="BB326">
            <v>0.32669631279999956</v>
          </cell>
          <cell r="BC326">
            <v>9.7342014361593314</v>
          </cell>
          <cell r="BD326">
            <v>30.368505822360028</v>
          </cell>
          <cell r="BE326">
            <v>9.6890000000000001</v>
          </cell>
          <cell r="BF326">
            <v>30.271000000000001</v>
          </cell>
          <cell r="BG326">
            <v>0.94188208785000016</v>
          </cell>
          <cell r="BH326">
            <v>0.35327592080000048</v>
          </cell>
          <cell r="BI326">
            <v>9.7569781659033801</v>
          </cell>
          <cell r="BJ326">
            <v>30.463271288331615</v>
          </cell>
          <cell r="BK326">
            <v>1.2852791878100998</v>
          </cell>
          <cell r="BL326">
            <v>0.35327592080000048</v>
          </cell>
          <cell r="BM326">
            <v>9.7750018393670981</v>
          </cell>
          <cell r="BN326">
            <v>30.514249935243967</v>
          </cell>
          <cell r="BO326">
            <v>9.6039999999999992</v>
          </cell>
          <cell r="BP326">
            <v>30.082000000000001</v>
          </cell>
          <cell r="BQ326">
            <v>1.5666069462674999</v>
          </cell>
          <cell r="BR326">
            <v>0.35327592080000048</v>
          </cell>
          <cell r="BS326">
            <v>9.7047677172830884</v>
          </cell>
          <cell r="BT326">
            <v>30.367014144862242</v>
          </cell>
        </row>
        <row r="327">
          <cell r="B327" t="str">
            <v>Swinton</v>
          </cell>
          <cell r="C327" t="str">
            <v>SWINTON</v>
          </cell>
          <cell r="D327">
            <v>11</v>
          </cell>
          <cell r="E327">
            <v>62.5</v>
          </cell>
          <cell r="F327">
            <v>25</v>
          </cell>
          <cell r="G327">
            <v>0.34738871093235008</v>
          </cell>
          <cell r="H327">
            <v>0.29975951925432243</v>
          </cell>
          <cell r="I327">
            <v>7.4930000000000003</v>
          </cell>
          <cell r="J327">
            <v>21.709</v>
          </cell>
          <cell r="K327">
            <v>1.6762328999999965E-2</v>
          </cell>
          <cell r="L327">
            <v>2.0612440000000731E-3</v>
          </cell>
          <cell r="M327">
            <v>7.4939879813580603</v>
          </cell>
          <cell r="N327">
            <v>21.71179443327188</v>
          </cell>
          <cell r="O327">
            <v>4.043486900000004E-2</v>
          </cell>
          <cell r="P327">
            <v>28.003961347999997</v>
          </cell>
          <cell r="Q327">
            <v>8.9649490641041343</v>
          </cell>
          <cell r="R327">
            <v>25.872300659156899</v>
          </cell>
          <cell r="S327">
            <v>7.2046155000000001E-2</v>
          </cell>
          <cell r="T327">
            <v>28.005816723999999</v>
          </cell>
          <cell r="U327">
            <v>8.96670560831455</v>
          </cell>
          <cell r="V327">
            <v>25.877268916447456</v>
          </cell>
          <cell r="W327">
            <v>0.11405677729999997</v>
          </cell>
          <cell r="X327">
            <v>28.067659635999998</v>
          </cell>
          <cell r="Y327">
            <v>8.9721565052222232</v>
          </cell>
          <cell r="Z327">
            <v>25.892686381115315</v>
          </cell>
          <cell r="AA327">
            <v>0.1719544529999999</v>
          </cell>
          <cell r="AB327">
            <v>28.129482467999999</v>
          </cell>
          <cell r="AC327">
            <v>8.9784402022538696</v>
          </cell>
          <cell r="AD327">
            <v>25.910459360243312</v>
          </cell>
          <cell r="AE327">
            <v>0.24545862900000004</v>
          </cell>
          <cell r="AF327">
            <v>28.191511216000002</v>
          </cell>
          <cell r="AG327">
            <v>8.9855538359043656</v>
          </cell>
          <cell r="AH327">
            <v>25.930579754615881</v>
          </cell>
          <cell r="AI327">
            <v>0.33828712399999994</v>
          </cell>
          <cell r="AJ327">
            <v>28.253247304000002</v>
          </cell>
          <cell r="AK327">
            <v>8.9936663725954773</v>
          </cell>
          <cell r="AL327">
            <v>25.95352547344352</v>
          </cell>
          <cell r="AM327">
            <v>0.44940626400000006</v>
          </cell>
          <cell r="AN327">
            <v>28.315173363999993</v>
          </cell>
          <cell r="AO327">
            <v>9.0027488901229304</v>
          </cell>
          <cell r="AP327">
            <v>25.979214712379147</v>
          </cell>
          <cell r="AQ327">
            <v>0.57405155699999999</v>
          </cell>
          <cell r="AR327">
            <v>28.376981988000001</v>
          </cell>
          <cell r="AS327">
            <v>9.0125351827748759</v>
          </cell>
          <cell r="AT327">
            <v>26.006894527966619</v>
          </cell>
          <cell r="AU327">
            <v>7.4989999999999997</v>
          </cell>
          <cell r="AV327">
            <v>21.954000000000001</v>
          </cell>
          <cell r="AW327">
            <v>0.718640854</v>
          </cell>
          <cell r="AX327">
            <v>28.438626904000007</v>
          </cell>
          <cell r="AY327">
            <v>9.0293596717195719</v>
          </cell>
          <cell r="AZ327">
            <v>26.282510806109315</v>
          </cell>
          <cell r="BA327">
            <v>1.6629845195999999</v>
          </cell>
          <cell r="BB327">
            <v>28.076444984000002</v>
          </cell>
          <cell r="BC327">
            <v>9.0599152390408513</v>
          </cell>
          <cell r="BD327">
            <v>26.368935001532826</v>
          </cell>
          <cell r="BE327">
            <v>7.5129999999999999</v>
          </cell>
          <cell r="BF327">
            <v>22.248999999999999</v>
          </cell>
          <cell r="BG327">
            <v>2.7417648842000002</v>
          </cell>
          <cell r="BH327">
            <v>22.724007864000011</v>
          </cell>
          <cell r="BI327">
            <v>8.8496064319359196</v>
          </cell>
          <cell r="BJ327">
            <v>26.029493887197773</v>
          </cell>
          <cell r="BK327">
            <v>3.7251605240877996</v>
          </cell>
          <cell r="BL327">
            <v>10.328407864000003</v>
          </cell>
          <cell r="BM327">
            <v>8.2506210447215729</v>
          </cell>
          <cell r="BN327">
            <v>24.335307370674119</v>
          </cell>
          <cell r="BO327">
            <v>7.5190000000000001</v>
          </cell>
          <cell r="BP327">
            <v>22.423999999999999</v>
          </cell>
          <cell r="BQ327">
            <v>4.5117256818084002</v>
          </cell>
          <cell r="BR327">
            <v>6.6156078640000047</v>
          </cell>
          <cell r="BS327">
            <v>8.1030335470941122</v>
          </cell>
          <cell r="BT327">
            <v>24.075896326362717</v>
          </cell>
        </row>
        <row r="328">
          <cell r="B328" t="str">
            <v>Tame Valley</v>
          </cell>
          <cell r="C328" t="str">
            <v>TAME VALLEY</v>
          </cell>
          <cell r="D328">
            <v>6.6</v>
          </cell>
          <cell r="E328">
            <v>55.844999999999992</v>
          </cell>
          <cell r="F328">
            <v>21.9</v>
          </cell>
          <cell r="G328">
            <v>0.72001774576252187</v>
          </cell>
          <cell r="H328">
            <v>0.63710839166952016</v>
          </cell>
          <cell r="I328">
            <v>13.949</v>
          </cell>
          <cell r="J328">
            <v>40.198999999999998</v>
          </cell>
          <cell r="K328">
            <v>3.8130098000000112E-2</v>
          </cell>
          <cell r="L328">
            <v>3.8668199999998265E-3</v>
          </cell>
          <cell r="M328">
            <v>13.95267377756249</v>
          </cell>
          <cell r="N328">
            <v>40.209391012108028</v>
          </cell>
          <cell r="O328">
            <v>9.3023134000000063E-2</v>
          </cell>
          <cell r="P328">
            <v>10.007414748000002</v>
          </cell>
          <cell r="Q328">
            <v>14.832559171228151</v>
          </cell>
          <cell r="R328">
            <v>42.698082726219965</v>
          </cell>
          <cell r="S328">
            <v>0.16752266399999982</v>
          </cell>
          <cell r="T328">
            <v>10.010865359999997</v>
          </cell>
          <cell r="U328">
            <v>14.839378040238312</v>
          </cell>
          <cell r="V328">
            <v>42.717369400288398</v>
          </cell>
          <cell r="W328">
            <v>0.2678932650000001</v>
          </cell>
          <cell r="X328">
            <v>10.074766916000005</v>
          </cell>
          <cell r="Y328">
            <v>14.853748127217754</v>
          </cell>
          <cell r="Z328">
            <v>42.758014144086012</v>
          </cell>
          <cell r="AA328">
            <v>0.40826499500000013</v>
          </cell>
          <cell r="AB328">
            <v>10.138620191999998</v>
          </cell>
          <cell r="AC328">
            <v>14.871613182094928</v>
          </cell>
          <cell r="AD328">
            <v>42.808544149885691</v>
          </cell>
          <cell r="AE328">
            <v>0.58840744000000011</v>
          </cell>
          <cell r="AF328">
            <v>10.202841180000004</v>
          </cell>
          <cell r="AG328">
            <v>14.892989438734725</v>
          </cell>
          <cell r="AH328">
            <v>42.869005333991225</v>
          </cell>
          <cell r="AI328">
            <v>0.81828819999999958</v>
          </cell>
          <cell r="AJ328">
            <v>10.266514724</v>
          </cell>
          <cell r="AK328">
            <v>14.918668780618992</v>
          </cell>
          <cell r="AL328">
            <v>42.941637481122321</v>
          </cell>
          <cell r="AM328">
            <v>1.095601914</v>
          </cell>
          <cell r="AN328">
            <v>10.330527516</v>
          </cell>
          <cell r="AO328">
            <v>14.948527106394849</v>
          </cell>
          <cell r="AP328">
            <v>43.026089579646261</v>
          </cell>
          <cell r="AQ328">
            <v>1.4081498410000002</v>
          </cell>
          <cell r="AR328">
            <v>10.394318584000001</v>
          </cell>
          <cell r="AS328">
            <v>14.98144823064785</v>
          </cell>
          <cell r="AT328">
            <v>43.11920458046059</v>
          </cell>
          <cell r="AU328">
            <v>13.958</v>
          </cell>
          <cell r="AV328">
            <v>40.551000000000002</v>
          </cell>
          <cell r="AW328">
            <v>1.7715257089999996</v>
          </cell>
          <cell r="AX328">
            <v>10.457805147999998</v>
          </cell>
          <cell r="AY328">
            <v>15.027789009439083</v>
          </cell>
          <cell r="AZ328">
            <v>43.576820252052862</v>
          </cell>
          <cell r="BA328">
            <v>4.1501579519999989</v>
          </cell>
          <cell r="BB328">
            <v>10.525807351999998</v>
          </cell>
          <cell r="BC328">
            <v>15.241814018012425</v>
          </cell>
          <cell r="BD328">
            <v>44.182174391675737</v>
          </cell>
          <cell r="BE328">
            <v>13.92</v>
          </cell>
          <cell r="BF328">
            <v>41.359000000000002</v>
          </cell>
          <cell r="BG328">
            <v>6.8473883635000004</v>
          </cell>
          <cell r="BH328">
            <v>8.6504742480000019</v>
          </cell>
          <cell r="BI328">
            <v>15.275711386456571</v>
          </cell>
          <cell r="BJ328">
            <v>45.193530858781031</v>
          </cell>
          <cell r="BK328">
            <v>9.2327473899994015</v>
          </cell>
          <cell r="BL328">
            <v>3.9271609439999962</v>
          </cell>
          <cell r="BM328">
            <v>15.071193427143236</v>
          </cell>
          <cell r="BN328">
            <v>44.615066715161454</v>
          </cell>
          <cell r="BO328">
            <v>13.929</v>
          </cell>
          <cell r="BP328">
            <v>41.703000000000003</v>
          </cell>
          <cell r="BQ328">
            <v>11.0540448422542</v>
          </cell>
          <cell r="BR328">
            <v>1.8082244680000086</v>
          </cell>
          <cell r="BS328">
            <v>15.054156764949202</v>
          </cell>
          <cell r="BT328">
            <v>44.885423913574002</v>
          </cell>
        </row>
        <row r="329">
          <cell r="B329" t="str">
            <v>Tardy Gate</v>
          </cell>
          <cell r="C329" t="str">
            <v>TARDY GATE</v>
          </cell>
          <cell r="D329">
            <v>11</v>
          </cell>
          <cell r="E329">
            <v>33.405000000000001</v>
          </cell>
          <cell r="F329">
            <v>13.1</v>
          </cell>
          <cell r="G329">
            <v>0.69441543625191893</v>
          </cell>
          <cell r="H329">
            <v>0.62774013010180341</v>
          </cell>
          <cell r="I329">
            <v>8.2219999999999995</v>
          </cell>
          <cell r="J329">
            <v>23.193000000000001</v>
          </cell>
          <cell r="K329">
            <v>2.4682158999999926E-2</v>
          </cell>
          <cell r="L329">
            <v>1.9095799999999663E-3</v>
          </cell>
          <cell r="M329">
            <v>8.2233957043336243</v>
          </cell>
          <cell r="N329">
            <v>23.196947647995351</v>
          </cell>
          <cell r="O329">
            <v>5.9695325999999937E-2</v>
          </cell>
          <cell r="P329">
            <v>3.6976079999999634E-3</v>
          </cell>
          <cell r="Q329">
            <v>8.2253272661372385</v>
          </cell>
          <cell r="R329">
            <v>23.202410929793814</v>
          </cell>
          <cell r="S329">
            <v>0.1066292419999999</v>
          </cell>
          <cell r="T329">
            <v>5.4619680000000947E-3</v>
          </cell>
          <cell r="U329">
            <v>8.2278832627515719</v>
          </cell>
          <cell r="V329">
            <v>23.209640379948556</v>
          </cell>
          <cell r="W329">
            <v>0.16944625899999988</v>
          </cell>
          <cell r="X329">
            <v>4.046950799999971E-2</v>
          </cell>
          <cell r="Y329">
            <v>8.2330177204167807</v>
          </cell>
          <cell r="Z329">
            <v>23.224162819279695</v>
          </cell>
          <cell r="AA329">
            <v>0.25627049599999996</v>
          </cell>
          <cell r="AB329">
            <v>7.5467624000000288E-2</v>
          </cell>
          <cell r="AC329">
            <v>8.2394117357165868</v>
          </cell>
          <cell r="AD329">
            <v>23.242247825589708</v>
          </cell>
          <cell r="AE329">
            <v>0.36674473699999988</v>
          </cell>
          <cell r="AF329">
            <v>0.11067711600000107</v>
          </cell>
          <cell r="AG329">
            <v>8.2470581486678682</v>
          </cell>
          <cell r="AH329">
            <v>23.263875147388124</v>
          </cell>
          <cell r="AI329">
            <v>0.50651563399999988</v>
          </cell>
          <cell r="AJ329">
            <v>0.14559893200000085</v>
          </cell>
          <cell r="AK329">
            <v>8.2562271382020516</v>
          </cell>
          <cell r="AL329">
            <v>23.289808966093123</v>
          </cell>
          <cell r="AM329">
            <v>0.67407855500000013</v>
          </cell>
          <cell r="AN329">
            <v>0.18071614800000058</v>
          </cell>
          <cell r="AO329">
            <v>8.2668650865344464</v>
          </cell>
          <cell r="AP329">
            <v>23.319897627708116</v>
          </cell>
          <cell r="AQ329">
            <v>0.86221329800000013</v>
          </cell>
          <cell r="AR329">
            <v>0.21572291600000026</v>
          </cell>
          <cell r="AS329">
            <v>8.2785769784838319</v>
          </cell>
          <cell r="AT329">
            <v>23.353023860579853</v>
          </cell>
          <cell r="AU329">
            <v>8.2279999999999998</v>
          </cell>
          <cell r="AV329">
            <v>23.364000000000001</v>
          </cell>
          <cell r="AW329">
            <v>1.079181355</v>
          </cell>
          <cell r="AX329">
            <v>0.25056942000000015</v>
          </cell>
          <cell r="AY329">
            <v>8.2977938152637609</v>
          </cell>
          <cell r="AZ329">
            <v>23.561406720231545</v>
          </cell>
          <cell r="BA329">
            <v>2.4889313209999999</v>
          </cell>
          <cell r="BB329">
            <v>0.41815576399999932</v>
          </cell>
          <cell r="BC329">
            <v>8.3805825010074937</v>
          </cell>
          <cell r="BD329">
            <v>23.795568484611209</v>
          </cell>
          <cell r="BE329">
            <v>8.2799999999999994</v>
          </cell>
          <cell r="BF329">
            <v>23.794</v>
          </cell>
          <cell r="BG329">
            <v>4.0917924818699998</v>
          </cell>
          <cell r="BH329">
            <v>0.45135759599999714</v>
          </cell>
          <cell r="BI329">
            <v>8.5184535382206459</v>
          </cell>
          <cell r="BJ329">
            <v>24.468448455494979</v>
          </cell>
          <cell r="BK329">
            <v>5.5190995309458</v>
          </cell>
          <cell r="BL329">
            <v>0.45135759599999714</v>
          </cell>
          <cell r="BM329">
            <v>8.5933677299479339</v>
          </cell>
          <cell r="BN329">
            <v>24.680337787404877</v>
          </cell>
          <cell r="BO329">
            <v>8.2799999999999994</v>
          </cell>
          <cell r="BP329">
            <v>23.81</v>
          </cell>
          <cell r="BQ329">
            <v>6.6183978140069994</v>
          </cell>
          <cell r="BR329">
            <v>0.45135759599999714</v>
          </cell>
          <cell r="BS329">
            <v>8.6510659262793048</v>
          </cell>
          <cell r="BT329">
            <v>24.859532930957453</v>
          </cell>
        </row>
        <row r="330">
          <cell r="B330" t="str">
            <v>Tarleton</v>
          </cell>
          <cell r="C330" t="str">
            <v>TARLETON</v>
          </cell>
          <cell r="D330">
            <v>11</v>
          </cell>
          <cell r="E330">
            <v>33.405000000000001</v>
          </cell>
          <cell r="F330">
            <v>13.1</v>
          </cell>
          <cell r="G330">
            <v>1.055602457342242</v>
          </cell>
          <cell r="H330">
            <v>0.75063074600320168</v>
          </cell>
          <cell r="I330">
            <v>9.8309999999999995</v>
          </cell>
          <cell r="J330">
            <v>35.256</v>
          </cell>
          <cell r="K330">
            <v>4.1772760999999825E-2</v>
          </cell>
          <cell r="L330">
            <v>1.3388480000031677E-3</v>
          </cell>
          <cell r="M330">
            <v>9.833262772641941</v>
          </cell>
          <cell r="N330">
            <v>35.262400087517598</v>
          </cell>
          <cell r="O330">
            <v>9.9442974999999656E-2</v>
          </cell>
          <cell r="P330">
            <v>2.7023720000087792E-3</v>
          </cell>
          <cell r="Q330">
            <v>9.8363612403260827</v>
          </cell>
          <cell r="R330">
            <v>35.271163877560582</v>
          </cell>
          <cell r="S330">
            <v>0.17493511300000009</v>
          </cell>
          <cell r="T330">
            <v>4.1357320000088293E-3</v>
          </cell>
          <cell r="U330">
            <v>9.8403987818695242</v>
          </cell>
          <cell r="V330">
            <v>35.282583769579333</v>
          </cell>
          <cell r="W330">
            <v>0.27477394500000019</v>
          </cell>
          <cell r="X330">
            <v>7.5257287999995981E-2</v>
          </cell>
          <cell r="Y330">
            <v>9.8493718751452111</v>
          </cell>
          <cell r="Z330">
            <v>35.307963509993165</v>
          </cell>
          <cell r="AA330">
            <v>0.40950147200000009</v>
          </cell>
          <cell r="AB330">
            <v>0.14643930400001892</v>
          </cell>
          <cell r="AC330">
            <v>9.8601793233342807</v>
          </cell>
          <cell r="AD330">
            <v>35.338531589600422</v>
          </cell>
          <cell r="AE330">
            <v>0.57787014900000022</v>
          </cell>
          <cell r="AF330">
            <v>0.21787925600001046</v>
          </cell>
          <cell r="AG330">
            <v>9.8727660121076575</v>
          </cell>
          <cell r="AH330">
            <v>35.374132121537777</v>
          </cell>
          <cell r="AI330">
            <v>0.78688394100000059</v>
          </cell>
          <cell r="AJ330">
            <v>0.28911028800000338</v>
          </cell>
          <cell r="AK330">
            <v>9.8874750507054205</v>
          </cell>
          <cell r="AL330">
            <v>35.415735565286631</v>
          </cell>
          <cell r="AM330">
            <v>1.0338993169999999</v>
          </cell>
          <cell r="AN330">
            <v>0.36057626400000942</v>
          </cell>
          <cell r="AO330">
            <v>9.9041909865517006</v>
          </cell>
          <cell r="AP330">
            <v>35.463015371649767</v>
          </cell>
          <cell r="AQ330">
            <v>1.3088113429999999</v>
          </cell>
          <cell r="AR330">
            <v>0.43197670800000765</v>
          </cell>
          <cell r="AS330">
            <v>9.9223676772588121</v>
          </cell>
          <cell r="AT330">
            <v>35.51442681668388</v>
          </cell>
          <cell r="AU330">
            <v>9.8420000000000005</v>
          </cell>
          <cell r="AV330">
            <v>35.651000000000003</v>
          </cell>
          <cell r="AW330">
            <v>1.6203385379999999</v>
          </cell>
          <cell r="AX330">
            <v>0.5032500120000023</v>
          </cell>
          <cell r="AY330">
            <v>9.9534594928173199</v>
          </cell>
          <cell r="AZ330">
            <v>35.966255052794963</v>
          </cell>
          <cell r="BA330">
            <v>3.6122366770000007</v>
          </cell>
          <cell r="BB330">
            <v>0.85278549200001663</v>
          </cell>
          <cell r="BC330">
            <v>10.07635288647362</v>
          </cell>
          <cell r="BD330">
            <v>36.313850060864553</v>
          </cell>
          <cell r="BE330">
            <v>9.91</v>
          </cell>
          <cell r="BF330">
            <v>36.405999999999999</v>
          </cell>
          <cell r="BG330">
            <v>5.9032839266999986</v>
          </cell>
          <cell r="BH330">
            <v>0.83334976400000471</v>
          </cell>
          <cell r="BI330">
            <v>10.263581570432505</v>
          </cell>
          <cell r="BJ330">
            <v>37.406079704621646</v>
          </cell>
          <cell r="BK330">
            <v>8.0004726961819994</v>
          </cell>
          <cell r="BL330">
            <v>-8.7595269719999962</v>
          </cell>
          <cell r="BM330">
            <v>9.8701599826842674</v>
          </cell>
          <cell r="BN330">
            <v>36.293315414373822</v>
          </cell>
          <cell r="BO330">
            <v>9.91</v>
          </cell>
          <cell r="BP330">
            <v>36.414000000000001</v>
          </cell>
          <cell r="BQ330">
            <v>9.6736088539659999</v>
          </cell>
          <cell r="BR330">
            <v>-34.430132243999999</v>
          </cell>
          <cell r="BS330">
            <v>8.6106195051422372</v>
          </cell>
          <cell r="BT330">
            <v>32.738796962978178</v>
          </cell>
        </row>
        <row r="331">
          <cell r="B331" t="str">
            <v>The Height</v>
          </cell>
          <cell r="C331" t="str">
            <v>THE HEIGHT</v>
          </cell>
          <cell r="D331">
            <v>6.6</v>
          </cell>
          <cell r="E331">
            <v>50</v>
          </cell>
          <cell r="F331">
            <v>20</v>
          </cell>
          <cell r="G331">
            <v>0.74692305870813658</v>
          </cell>
          <cell r="H331">
            <v>0.63159109188922957</v>
          </cell>
          <cell r="I331">
            <v>12.63</v>
          </cell>
          <cell r="J331">
            <v>37.341000000000001</v>
          </cell>
          <cell r="K331">
            <v>1.8019443000000024E-2</v>
          </cell>
          <cell r="L331">
            <v>2.8069600000004691E-3</v>
          </cell>
          <cell r="M331">
            <v>12.631821837784592</v>
          </cell>
          <cell r="N331">
            <v>37.346152935406828</v>
          </cell>
          <cell r="O331">
            <v>4.3896912000000121E-2</v>
          </cell>
          <cell r="P331">
            <v>5.3736760000000494E-3</v>
          </cell>
          <cell r="Q331">
            <v>12.634310058673476</v>
          </cell>
          <cell r="R331">
            <v>37.353190686861304</v>
          </cell>
          <cell r="S331">
            <v>7.8945437999999979E-2</v>
          </cell>
          <cell r="T331">
            <v>7.8641080000005914E-3</v>
          </cell>
          <cell r="U331">
            <v>12.637593865871414</v>
          </cell>
          <cell r="V331">
            <v>37.362478696212392</v>
          </cell>
          <cell r="W331">
            <v>0.12609681399999995</v>
          </cell>
          <cell r="X331">
            <v>4.1035603999998838E-2</v>
          </cell>
          <cell r="Y331">
            <v>12.64462029492767</v>
          </cell>
          <cell r="Z331">
            <v>37.382352438745208</v>
          </cell>
          <cell r="AA331">
            <v>0.1919178170000001</v>
          </cell>
          <cell r="AB331">
            <v>7.4169032000000357E-2</v>
          </cell>
          <cell r="AC331">
            <v>12.653276562711815</v>
          </cell>
          <cell r="AD331">
            <v>37.406836061344947</v>
          </cell>
          <cell r="AE331">
            <v>0.27627475300000004</v>
          </cell>
          <cell r="AF331">
            <v>0.10756184000000069</v>
          </cell>
          <cell r="AG331">
            <v>12.663576993983845</v>
          </cell>
          <cell r="AH331">
            <v>37.43597008055135</v>
          </cell>
          <cell r="AI331">
            <v>0.38378753600000004</v>
          </cell>
          <cell r="AJ331">
            <v>0.1405631879999989</v>
          </cell>
          <cell r="AK331">
            <v>12.675868792674422</v>
          </cell>
          <cell r="AL331">
            <v>37.470736537379693</v>
          </cell>
          <cell r="AM331">
            <v>0.51336838000000018</v>
          </cell>
          <cell r="AN331">
            <v>0.1738038520000007</v>
          </cell>
          <cell r="AO331">
            <v>12.690111980776491</v>
          </cell>
          <cell r="AP331">
            <v>37.511022356950448</v>
          </cell>
          <cell r="AQ331">
            <v>0.65933231300000017</v>
          </cell>
          <cell r="AR331">
            <v>0.20688473600000012</v>
          </cell>
          <cell r="AS331">
            <v>12.705774340366181</v>
          </cell>
          <cell r="AT331">
            <v>37.555322199651457</v>
          </cell>
          <cell r="AU331">
            <v>12.64</v>
          </cell>
          <cell r="AV331">
            <v>37.633000000000003</v>
          </cell>
          <cell r="AW331">
            <v>0.82885839300000019</v>
          </cell>
          <cell r="AX331">
            <v>0.239748144</v>
          </cell>
          <cell r="AY331">
            <v>12.733478829059811</v>
          </cell>
          <cell r="AZ331">
            <v>37.897398055702283</v>
          </cell>
          <cell r="BA331">
            <v>1.9374223119999996</v>
          </cell>
          <cell r="BB331">
            <v>0.39514821199999961</v>
          </cell>
          <cell r="BC331">
            <v>12.844047003020483</v>
          </cell>
          <cell r="BD331">
            <v>38.210132078066302</v>
          </cell>
          <cell r="BE331">
            <v>12.663</v>
          </cell>
          <cell r="BF331">
            <v>38.279000000000003</v>
          </cell>
          <cell r="BG331">
            <v>3.1943879727799995</v>
          </cell>
          <cell r="BH331">
            <v>0.42581001599999535</v>
          </cell>
          <cell r="BI331">
            <v>12.979685194445738</v>
          </cell>
          <cell r="BJ331">
            <v>39.174720993975853</v>
          </cell>
          <cell r="BK331">
            <v>4.3063677828835996</v>
          </cell>
          <cell r="BL331">
            <v>0.42581001599999713</v>
          </cell>
          <cell r="BM331">
            <v>13.076958200914943</v>
          </cell>
          <cell r="BN331">
            <v>39.449850603978959</v>
          </cell>
          <cell r="BO331">
            <v>12.672000000000001</v>
          </cell>
          <cell r="BP331">
            <v>38.603999999999999</v>
          </cell>
          <cell r="BQ331">
            <v>5.1557500949127002</v>
          </cell>
          <cell r="BR331">
            <v>0.42581001600000246</v>
          </cell>
          <cell r="BS331">
            <v>13.160259883717202</v>
          </cell>
          <cell r="BT331">
            <v>39.985007499031148</v>
          </cell>
        </row>
        <row r="332">
          <cell r="B332" t="str">
            <v>Thornton</v>
          </cell>
          <cell r="C332" t="str">
            <v>THORNTON</v>
          </cell>
          <cell r="D332">
            <v>11</v>
          </cell>
          <cell r="E332">
            <v>33.405000000000001</v>
          </cell>
          <cell r="F332">
            <v>13.1</v>
          </cell>
          <cell r="G332">
            <v>0.71599690883318245</v>
          </cell>
          <cell r="H332">
            <v>0.62460844537559457</v>
          </cell>
          <cell r="I332">
            <v>8.1809999999999992</v>
          </cell>
          <cell r="J332">
            <v>23.914000000000001</v>
          </cell>
          <cell r="K332">
            <v>2.4237205000000039E-2</v>
          </cell>
          <cell r="L332">
            <v>1.8768880000017418E-3</v>
          </cell>
          <cell r="M332">
            <v>8.1823706344202893</v>
          </cell>
          <cell r="N332">
            <v>23.91787673957246</v>
          </cell>
          <cell r="O332">
            <v>5.8661556999999975E-2</v>
          </cell>
          <cell r="P332">
            <v>3.6584719999996906E-3</v>
          </cell>
          <cell r="Q332">
            <v>8.1842709532290048</v>
          </cell>
          <cell r="R332">
            <v>23.923251652836694</v>
          </cell>
          <cell r="S332">
            <v>0.10485457699999978</v>
          </cell>
          <cell r="T332">
            <v>5.4338399999984688E-3</v>
          </cell>
          <cell r="U332">
            <v>8.1867886406584951</v>
          </cell>
          <cell r="V332">
            <v>23.930372748253898</v>
          </cell>
          <cell r="W332">
            <v>0.16751168099999991</v>
          </cell>
          <cell r="X332">
            <v>4.5911107999998535E-2</v>
          </cell>
          <cell r="Y332">
            <v>8.1922017913345773</v>
          </cell>
          <cell r="Z332">
            <v>23.945683450456468</v>
          </cell>
          <cell r="AA332">
            <v>0.2540207510000001</v>
          </cell>
          <cell r="AB332">
            <v>8.6389967999998873E-2</v>
          </cell>
          <cell r="AC332">
            <v>8.1988669291136063</v>
          </cell>
          <cell r="AD332">
            <v>23.964535306940846</v>
          </cell>
          <cell r="AE332">
            <v>0.36402998199999992</v>
          </cell>
          <cell r="AF332">
            <v>0.12709661999999966</v>
          </cell>
          <cell r="AG332">
            <v>8.2067774614428064</v>
          </cell>
          <cell r="AH332">
            <v>23.986909671151938</v>
          </cell>
          <cell r="AI332">
            <v>0.50295532200000004</v>
          </cell>
          <cell r="AJ332">
            <v>0.16751218399999956</v>
          </cell>
          <cell r="AK332">
            <v>8.2161904177338165</v>
          </cell>
          <cell r="AL332">
            <v>24.013533532049482</v>
          </cell>
          <cell r="AM332">
            <v>0.669339868</v>
          </cell>
          <cell r="AN332">
            <v>0.20813829600000133</v>
          </cell>
          <cell r="AO332">
            <v>8.2270556594721285</v>
          </cell>
          <cell r="AP332">
            <v>24.044265076499045</v>
          </cell>
          <cell r="AQ332">
            <v>0.85604617600000021</v>
          </cell>
          <cell r="AR332">
            <v>0.24865630400000072</v>
          </cell>
          <cell r="AS332">
            <v>8.2389818431093129</v>
          </cell>
          <cell r="AT332">
            <v>24.07799741779316</v>
          </cell>
          <cell r="AU332">
            <v>8.1869999999999994</v>
          </cell>
          <cell r="AV332">
            <v>24.154</v>
          </cell>
          <cell r="AW332">
            <v>1.069307271</v>
          </cell>
          <cell r="AX332">
            <v>0.28901142800000024</v>
          </cell>
          <cell r="AY332">
            <v>8.258293242410268</v>
          </cell>
          <cell r="AZ332">
            <v>24.355647740644308</v>
          </cell>
          <cell r="BA332">
            <v>2.4538507939999996</v>
          </cell>
          <cell r="BB332">
            <v>0.48375181199999595</v>
          </cell>
          <cell r="BC332">
            <v>8.341184150486022</v>
          </cell>
          <cell r="BD332">
            <v>24.590098633440615</v>
          </cell>
          <cell r="BE332">
            <v>8.1980000000000004</v>
          </cell>
          <cell r="BF332">
            <v>24.62</v>
          </cell>
          <cell r="BG332">
            <v>4.0412032007000001</v>
          </cell>
          <cell r="BH332">
            <v>0.502749196000007</v>
          </cell>
          <cell r="BI332">
            <v>8.4364956490381449</v>
          </cell>
          <cell r="BJ332">
            <v>25.294567562873439</v>
          </cell>
          <cell r="BK332">
            <v>5.4667989927229996</v>
          </cell>
          <cell r="BL332">
            <v>-1.6290011879999966</v>
          </cell>
          <cell r="BM332">
            <v>8.3994321450592899</v>
          </cell>
          <cell r="BN332">
            <v>25.189736142881504</v>
          </cell>
          <cell r="BO332">
            <v>8.1989999999999998</v>
          </cell>
          <cell r="BP332">
            <v>24.623999999999999</v>
          </cell>
          <cell r="BQ332">
            <v>6.5716260559639998</v>
          </cell>
          <cell r="BR332">
            <v>-7.3335801399999951</v>
          </cell>
          <cell r="BS332">
            <v>8.1590077822246982</v>
          </cell>
          <cell r="BT332">
            <v>24.510884926465579</v>
          </cell>
        </row>
        <row r="333">
          <cell r="B333" t="str">
            <v>Townley St</v>
          </cell>
          <cell r="C333" t="str">
            <v>TOWNLEY ST</v>
          </cell>
          <cell r="D333">
            <v>11</v>
          </cell>
          <cell r="E333">
            <v>33.405000000000001</v>
          </cell>
          <cell r="F333">
            <v>13.1</v>
          </cell>
          <cell r="G333">
            <v>0.79697300142606919</v>
          </cell>
          <cell r="H333">
            <v>0.66600502143954043</v>
          </cell>
          <cell r="I333">
            <v>8.7240000000000002</v>
          </cell>
          <cell r="J333">
            <v>26.620999999999999</v>
          </cell>
          <cell r="K333">
            <v>1.1079064999999999E-2</v>
          </cell>
          <cell r="L333">
            <v>1.6057640000000095E-3</v>
          </cell>
          <cell r="M333">
            <v>8.7246657808579791</v>
          </cell>
          <cell r="N333">
            <v>26.622883112637844</v>
          </cell>
          <cell r="O333">
            <v>2.6589176000000048E-2</v>
          </cell>
          <cell r="P333">
            <v>3.0761560000001076E-3</v>
          </cell>
          <cell r="Q333">
            <v>8.7255570261287101</v>
          </cell>
          <cell r="R333">
            <v>26.625403934936379</v>
          </cell>
          <cell r="S333">
            <v>4.7144372999999962E-2</v>
          </cell>
          <cell r="T333">
            <v>4.5034959999998847E-3</v>
          </cell>
          <cell r="U333">
            <v>8.726710810097293</v>
          </cell>
          <cell r="V333">
            <v>26.628667328809218</v>
          </cell>
          <cell r="W333">
            <v>7.4365572000000046E-2</v>
          </cell>
          <cell r="X333">
            <v>4.068709199999998E-2</v>
          </cell>
          <cell r="Y333">
            <v>8.73003869877558</v>
          </cell>
          <cell r="Z333">
            <v>26.638080019415021</v>
          </cell>
          <cell r="AA333">
            <v>0.11159591800000013</v>
          </cell>
          <cell r="AB333">
            <v>7.6848236000000236E-2</v>
          </cell>
          <cell r="AC333">
            <v>8.7338907530035552</v>
          </cell>
          <cell r="AD333">
            <v>26.648975274079419</v>
          </cell>
          <cell r="AE333">
            <v>0.15859443800000006</v>
          </cell>
          <cell r="AF333">
            <v>0.11315880399999956</v>
          </cell>
          <cell r="AG333">
            <v>8.7382633461292603</v>
          </cell>
          <cell r="AH333">
            <v>26.661342835081641</v>
          </cell>
          <cell r="AI333">
            <v>0.21759545999999996</v>
          </cell>
          <cell r="AJ333">
            <v>0.14924045199999969</v>
          </cell>
          <cell r="AK333">
            <v>8.7432538920492391</v>
          </cell>
          <cell r="AL333">
            <v>26.675458230528999</v>
          </cell>
          <cell r="AM333">
            <v>0.28790649800000001</v>
          </cell>
          <cell r="AN333">
            <v>0.18546019999999985</v>
          </cell>
          <cell r="AO333">
            <v>8.7488453082287005</v>
          </cell>
          <cell r="AP333">
            <v>26.691273143716735</v>
          </cell>
          <cell r="AQ333">
            <v>0.36656108300000001</v>
          </cell>
          <cell r="AR333">
            <v>0.22158697999999988</v>
          </cell>
          <cell r="AS333">
            <v>8.7548697674996738</v>
          </cell>
          <cell r="AT333">
            <v>26.708312887730685</v>
          </cell>
          <cell r="AU333">
            <v>8.7319999999999993</v>
          </cell>
          <cell r="AV333">
            <v>26.853999999999999</v>
          </cell>
          <cell r="AW333">
            <v>0.45721818199999997</v>
          </cell>
          <cell r="AX333">
            <v>0.25758679599999934</v>
          </cell>
          <cell r="AY333">
            <v>8.7695175314969429</v>
          </cell>
          <cell r="AZ333">
            <v>26.960115603739474</v>
          </cell>
          <cell r="BA333">
            <v>1.0454914000000002</v>
          </cell>
          <cell r="BB333">
            <v>0.43249974399999913</v>
          </cell>
          <cell r="BC333">
            <v>8.8095744168043879</v>
          </cell>
          <cell r="BD333">
            <v>27.073413584675901</v>
          </cell>
          <cell r="BE333">
            <v>8.69</v>
          </cell>
          <cell r="BF333">
            <v>26.963999999999999</v>
          </cell>
          <cell r="BG333">
            <v>1.7189630762199999</v>
          </cell>
          <cell r="BH333">
            <v>0.46724373999999869</v>
          </cell>
          <cell r="BI333">
            <v>8.8047460994408002</v>
          </cell>
          <cell r="BJ333">
            <v>27.288550980117183</v>
          </cell>
          <cell r="BK333">
            <v>2.3348199706427</v>
          </cell>
          <cell r="BL333">
            <v>0.46724373999999957</v>
          </cell>
          <cell r="BM333">
            <v>8.8370702034205486</v>
          </cell>
          <cell r="BN333">
            <v>27.379977352596622</v>
          </cell>
          <cell r="BO333">
            <v>8.7279999999999998</v>
          </cell>
          <cell r="BP333">
            <v>27.085000000000001</v>
          </cell>
          <cell r="BQ333">
            <v>2.8285803088175001</v>
          </cell>
          <cell r="BR333">
            <v>0.46724373999999957</v>
          </cell>
          <cell r="BS333">
            <v>8.9009859001624019</v>
          </cell>
          <cell r="BT333">
            <v>27.574278012217977</v>
          </cell>
        </row>
        <row r="334">
          <cell r="B334" t="str">
            <v>Trafford</v>
          </cell>
          <cell r="C334" t="str">
            <v>TRAFFORD</v>
          </cell>
          <cell r="D334">
            <v>6.6</v>
          </cell>
          <cell r="E334">
            <v>50</v>
          </cell>
          <cell r="F334">
            <v>20</v>
          </cell>
          <cell r="G334">
            <v>0.80855153522216072</v>
          </cell>
          <cell r="H334">
            <v>0.68126019579226549</v>
          </cell>
          <cell r="I334">
            <v>13.625</v>
          </cell>
          <cell r="J334">
            <v>40.427</v>
          </cell>
          <cell r="K334">
            <v>2.2943291100000068E-3</v>
          </cell>
          <cell r="L334">
            <v>3.6742079994434018E-5</v>
          </cell>
          <cell r="M334">
            <v>13.62520391584531</v>
          </cell>
          <cell r="N334">
            <v>40.427576761108035</v>
          </cell>
          <cell r="O334">
            <v>5.2281924199999996E-3</v>
          </cell>
          <cell r="P334">
            <v>6.9870079978773258E-5</v>
          </cell>
          <cell r="Q334">
            <v>13.625463460274325</v>
          </cell>
          <cell r="R334">
            <v>40.428310863611145</v>
          </cell>
          <cell r="S334">
            <v>8.7945273399999968E-3</v>
          </cell>
          <cell r="T334">
            <v>1.0166447999826467E-4</v>
          </cell>
          <cell r="U334">
            <v>13.625778214960915</v>
          </cell>
          <cell r="V334">
            <v>40.429201124304335</v>
          </cell>
          <cell r="W334">
            <v>1.312653725E-2</v>
          </cell>
          <cell r="X334">
            <v>3.0341617680003041E-2</v>
          </cell>
          <cell r="Y334">
            <v>13.628802477416668</v>
          </cell>
          <cell r="Z334">
            <v>40.437755030266537</v>
          </cell>
          <cell r="AA334">
            <v>1.8498725930000001E-2</v>
          </cell>
          <cell r="AB334">
            <v>6.0580855679995493E-2</v>
          </cell>
          <cell r="AC334">
            <v>13.631917669353021</v>
          </cell>
          <cell r="AD334">
            <v>40.446566123638107</v>
          </cell>
          <cell r="AE334">
            <v>2.4752994370000003E-2</v>
          </cell>
          <cell r="AF334">
            <v>9.0823078480009922E-2</v>
          </cell>
          <cell r="AG334">
            <v>13.635110284359369</v>
          </cell>
          <cell r="AH334">
            <v>40.455596202520937</v>
          </cell>
          <cell r="AI334">
            <v>3.195408243999999E-2</v>
          </cell>
          <cell r="AJ334">
            <v>0.12106034127998866</v>
          </cell>
          <cell r="AK334">
            <v>13.638385290715853</v>
          </cell>
          <cell r="AL334">
            <v>40.464859319333335</v>
          </cell>
          <cell r="AM334">
            <v>3.994425120999999E-2</v>
          </cell>
          <cell r="AN334">
            <v>0.15130035928000918</v>
          </cell>
          <cell r="AO334">
            <v>13.641729564749618</v>
          </cell>
          <cell r="AP334">
            <v>40.474318354723017</v>
          </cell>
          <cell r="AQ334">
            <v>4.8472582680000001E-2</v>
          </cell>
          <cell r="AR334">
            <v>0.18153827447998838</v>
          </cell>
          <cell r="AS334">
            <v>13.645120731863312</v>
          </cell>
          <cell r="AT334">
            <v>40.483910023771934</v>
          </cell>
          <cell r="AU334">
            <v>13.635999999999999</v>
          </cell>
          <cell r="AV334">
            <v>40.655999999999999</v>
          </cell>
          <cell r="AW334">
            <v>5.8160173540000012E-2</v>
          </cell>
          <cell r="AX334">
            <v>0.21177344127999509</v>
          </cell>
          <cell r="AY334">
            <v>13.659613067451462</v>
          </cell>
          <cell r="AZ334">
            <v>40.722787840478176</v>
          </cell>
          <cell r="BA334">
            <v>0.11989854042999999</v>
          </cell>
          <cell r="BB334">
            <v>-1.6329844207200015</v>
          </cell>
          <cell r="BC334">
            <v>13.503639312076901</v>
          </cell>
          <cell r="BD334">
            <v>40.281627440028238</v>
          </cell>
          <cell r="BE334">
            <v>13.648</v>
          </cell>
          <cell r="BF334">
            <v>41.012</v>
          </cell>
          <cell r="BG334">
            <v>0.19651324191289998</v>
          </cell>
          <cell r="BH334">
            <v>-17.880955792720005</v>
          </cell>
          <cell r="BI334">
            <v>12.101012474670158</v>
          </cell>
          <cell r="BJ334">
            <v>36.636458521713095</v>
          </cell>
          <cell r="BK334">
            <v>0.28869297489780998</v>
          </cell>
          <cell r="BL334">
            <v>-55.16160819272001</v>
          </cell>
          <cell r="BM334">
            <v>8.8478647920864901</v>
          </cell>
          <cell r="BN334">
            <v>27.435167375488234</v>
          </cell>
          <cell r="BO334">
            <v>13.661</v>
          </cell>
          <cell r="BP334">
            <v>41.368000000000002</v>
          </cell>
          <cell r="BQ334">
            <v>0.38900940660592004</v>
          </cell>
          <cell r="BR334">
            <v>-66.328119392719998</v>
          </cell>
          <cell r="BS334">
            <v>7.8928238029382856</v>
          </cell>
          <cell r="BT334">
            <v>25.053133983915323</v>
          </cell>
        </row>
        <row r="335">
          <cell r="B335" t="str">
            <v>Trafford Park North</v>
          </cell>
          <cell r="C335" t="str">
            <v>TRAFFORD PARK NORTH</v>
          </cell>
          <cell r="D335">
            <v>6.6</v>
          </cell>
          <cell r="E335">
            <v>62.5</v>
          </cell>
          <cell r="F335">
            <v>25</v>
          </cell>
          <cell r="G335">
            <v>0.96840055502765399</v>
          </cell>
          <cell r="H335">
            <v>0.80560049057977234</v>
          </cell>
          <cell r="I335">
            <v>20.14</v>
          </cell>
          <cell r="J335">
            <v>60.524999999999999</v>
          </cell>
          <cell r="K335">
            <v>1.4020199999999986E-4</v>
          </cell>
          <cell r="L335">
            <v>0</v>
          </cell>
          <cell r="M335">
            <v>20.14001226449431</v>
          </cell>
          <cell r="N335">
            <v>60.525034689228377</v>
          </cell>
          <cell r="O335">
            <v>3.1868299999999929E-4</v>
          </cell>
          <cell r="P335">
            <v>0</v>
          </cell>
          <cell r="Q335">
            <v>20.140027877532702</v>
          </cell>
          <cell r="R335">
            <v>60.525078849569667</v>
          </cell>
          <cell r="S335">
            <v>5.3462199999999935E-4</v>
          </cell>
          <cell r="T335">
            <v>0</v>
          </cell>
          <cell r="U335">
            <v>20.140046767296305</v>
          </cell>
          <cell r="V335">
            <v>60.525132277889419</v>
          </cell>
          <cell r="W335">
            <v>7.9557399999999941E-4</v>
          </cell>
          <cell r="X335">
            <v>1.9050200000023665E-3</v>
          </cell>
          <cell r="Y335">
            <v>20.140236240708013</v>
          </cell>
          <cell r="Z335">
            <v>60.525668189626508</v>
          </cell>
          <cell r="AA335">
            <v>1.1171089999999998E-3</v>
          </cell>
          <cell r="AB335">
            <v>3.8100479999982895E-3</v>
          </cell>
          <cell r="AC335">
            <v>20.140431014457619</v>
          </cell>
          <cell r="AD335">
            <v>60.526219092983091</v>
          </cell>
          <cell r="AE335">
            <v>1.4892526999999997E-3</v>
          </cell>
          <cell r="AF335">
            <v>5.715068000000656E-3</v>
          </cell>
          <cell r="AG335">
            <v>20.140630214620526</v>
          </cell>
          <cell r="AH335">
            <v>60.526782516127106</v>
          </cell>
          <cell r="AI335">
            <v>1.9148061999999999E-3</v>
          </cell>
          <cell r="AJ335">
            <v>7.620091999996248E-3</v>
          </cell>
          <cell r="AK335">
            <v>20.140834087279163</v>
          </cell>
          <cell r="AL335">
            <v>60.527359155084781</v>
          </cell>
          <cell r="AM335">
            <v>2.3840839999999999E-3</v>
          </cell>
          <cell r="AN335">
            <v>9.5251159999989454E-3</v>
          </cell>
          <cell r="AO335">
            <v>20.141041784822097</v>
          </cell>
          <cell r="AP335">
            <v>60.527946612448964</v>
          </cell>
          <cell r="AQ335">
            <v>2.8828055999999998E-3</v>
          </cell>
          <cell r="AR335">
            <v>1.1430140000001643E-2</v>
          </cell>
          <cell r="AS335">
            <v>20.141252058029554</v>
          </cell>
          <cell r="AT335">
            <v>60.528541354892546</v>
          </cell>
          <cell r="AU335">
            <v>20.141999999999999</v>
          </cell>
          <cell r="AV335">
            <v>60.62</v>
          </cell>
          <cell r="AW335">
            <v>3.4496891999999998E-3</v>
          </cell>
          <cell r="AX335">
            <v>1.3335159999996904E-2</v>
          </cell>
          <cell r="AY335">
            <v>20.143468293515745</v>
          </cell>
          <cell r="AZ335">
            <v>60.624152961207024</v>
          </cell>
          <cell r="BA335">
            <v>7.0683042999999997E-3</v>
          </cell>
          <cell r="BB335">
            <v>-7.2659719999997208E-2</v>
          </cell>
          <cell r="BC335">
            <v>20.13626223916501</v>
          </cell>
          <cell r="BD335">
            <v>60.603771161619008</v>
          </cell>
          <cell r="BE335">
            <v>20.145</v>
          </cell>
          <cell r="BF335">
            <v>60.743000000000002</v>
          </cell>
          <cell r="BG335">
            <v>1.1604399592000001E-2</v>
          </cell>
          <cell r="BH335">
            <v>-0.55338157999999993</v>
          </cell>
          <cell r="BI335">
            <v>20.097606787734946</v>
          </cell>
          <cell r="BJ335">
            <v>60.608951752900673</v>
          </cell>
          <cell r="BK335">
            <v>1.7215598928769997E-2</v>
          </cell>
          <cell r="BL335">
            <v>-19.455794300000001</v>
          </cell>
          <cell r="BM335">
            <v>18.444565356708001</v>
          </cell>
          <cell r="BN335">
            <v>55.933444531054796</v>
          </cell>
          <cell r="BO335">
            <v>19.986000000000001</v>
          </cell>
          <cell r="BP335">
            <v>60.268000000000001</v>
          </cell>
          <cell r="BQ335">
            <v>2.3463799162480002E-2</v>
          </cell>
          <cell r="BR335">
            <v>-59.768006944</v>
          </cell>
          <cell r="BS335">
            <v>14.759707868593461</v>
          </cell>
          <cell r="BT335">
            <v>45.485813573682165</v>
          </cell>
        </row>
        <row r="336">
          <cell r="B336" t="str">
            <v>Trimpell</v>
          </cell>
          <cell r="C336" t="str">
            <v>TRIMPELL</v>
          </cell>
          <cell r="D336">
            <v>11</v>
          </cell>
          <cell r="E336">
            <v>50</v>
          </cell>
          <cell r="F336">
            <v>20</v>
          </cell>
          <cell r="G336">
            <v>0.91739037284916636</v>
          </cell>
          <cell r="H336">
            <v>0.74100916838998221</v>
          </cell>
          <cell r="I336">
            <v>14.82</v>
          </cell>
          <cell r="J336">
            <v>45.869</v>
          </cell>
          <cell r="K336">
            <v>3.3228749999985041E-3</v>
          </cell>
          <cell r="L336">
            <v>1.7075080000239495E-4</v>
          </cell>
          <cell r="M336">
            <v>14.820183367799643</v>
          </cell>
          <cell r="N336">
            <v>45.869518642458317</v>
          </cell>
          <cell r="O336">
            <v>7.9192869999999971E-3</v>
          </cell>
          <cell r="P336">
            <v>3.3522999999036074E-4</v>
          </cell>
          <cell r="Q336">
            <v>14.820433249782907</v>
          </cell>
          <cell r="R336">
            <v>45.870225415437766</v>
          </cell>
          <cell r="S336">
            <v>1.3946633999999847E-2</v>
          </cell>
          <cell r="T336">
            <v>5.00958000003493E-4</v>
          </cell>
          <cell r="U336">
            <v>14.820758301920941</v>
          </cell>
          <cell r="V336">
            <v>45.871144801721933</v>
          </cell>
          <cell r="W336">
            <v>2.1938177999999198E-2</v>
          </cell>
          <cell r="X336">
            <v>8.8379500000002054E-3</v>
          </cell>
          <cell r="Y336">
            <v>14.821615327798675</v>
          </cell>
          <cell r="Z336">
            <v>45.873568836961127</v>
          </cell>
          <cell r="AA336">
            <v>3.2739419000000325E-2</v>
          </cell>
          <cell r="AB336">
            <v>1.717641799999825E-2</v>
          </cell>
          <cell r="AC336">
            <v>14.822619901993525</v>
          </cell>
          <cell r="AD336">
            <v>45.876410201862662</v>
          </cell>
          <cell r="AE336">
            <v>4.6254639999999014E-2</v>
          </cell>
          <cell r="AF336">
            <v>2.5537985999996238E-2</v>
          </cell>
          <cell r="AG336">
            <v>14.823768135631539</v>
          </cell>
          <cell r="AH336">
            <v>45.879657897029965</v>
          </cell>
          <cell r="AI336">
            <v>6.3054595999998853E-2</v>
          </cell>
          <cell r="AJ336">
            <v>3.387263799999829E-2</v>
          </cell>
          <cell r="AK336">
            <v>14.825087360421973</v>
          </cell>
          <cell r="AL336">
            <v>45.883389228210866</v>
          </cell>
          <cell r="AM336">
            <v>8.2932090999999986E-2</v>
          </cell>
          <cell r="AN336">
            <v>4.2228585999993129E-2</v>
          </cell>
          <cell r="AO336">
            <v>14.8265692318689</v>
          </cell>
          <cell r="AP336">
            <v>45.887580593606742</v>
          </cell>
          <cell r="AQ336">
            <v>0.10506975100000204</v>
          </cell>
          <cell r="AR336">
            <v>5.0574861999990617E-2</v>
          </cell>
          <cell r="AS336">
            <v>14.82816922356486</v>
          </cell>
          <cell r="AT336">
            <v>45.892106053518965</v>
          </cell>
          <cell r="AU336">
            <v>14.82</v>
          </cell>
          <cell r="AV336">
            <v>45.847000000000001</v>
          </cell>
          <cell r="AW336">
            <v>0.13020228800000133</v>
          </cell>
          <cell r="AX336">
            <v>5.8905945999995879E-2</v>
          </cell>
          <cell r="AY336">
            <v>14.829925608164171</v>
          </cell>
          <cell r="AZ336">
            <v>45.875073859361144</v>
          </cell>
          <cell r="BA336">
            <v>0.29169516900000048</v>
          </cell>
          <cell r="BB336">
            <v>9.9889173999997638E-2</v>
          </cell>
          <cell r="BC336">
            <v>14.840552847803773</v>
          </cell>
          <cell r="BD336">
            <v>45.905132232218968</v>
          </cell>
          <cell r="BE336">
            <v>14.826000000000001</v>
          </cell>
          <cell r="BF336">
            <v>46.011000000000003</v>
          </cell>
          <cell r="BG336">
            <v>0.4778868708700017</v>
          </cell>
          <cell r="BH336">
            <v>0.10805356199999494</v>
          </cell>
          <cell r="BI336">
            <v>14.856753896967872</v>
          </cell>
          <cell r="BJ336">
            <v>46.097985156375579</v>
          </cell>
          <cell r="BK336">
            <v>0.64983906600340191</v>
          </cell>
          <cell r="BL336">
            <v>0.10805356199998783</v>
          </cell>
          <cell r="BM336">
            <v>14.865779046617691</v>
          </cell>
          <cell r="BN336">
            <v>46.123512134450017</v>
          </cell>
          <cell r="BO336">
            <v>14.826000000000001</v>
          </cell>
          <cell r="BP336">
            <v>46.005000000000003</v>
          </cell>
          <cell r="BQ336">
            <v>0.788896893861601</v>
          </cell>
          <cell r="BR336">
            <v>0.10805356199998783</v>
          </cell>
          <cell r="BS336">
            <v>14.873077689740132</v>
          </cell>
          <cell r="BT336">
            <v>46.138155814631375</v>
          </cell>
        </row>
        <row r="337">
          <cell r="B337" t="str">
            <v>Trinity</v>
          </cell>
          <cell r="C337" t="str">
            <v>TRINITY</v>
          </cell>
          <cell r="D337">
            <v>6.6</v>
          </cell>
          <cell r="E337">
            <v>50</v>
          </cell>
          <cell r="F337">
            <v>20</v>
          </cell>
          <cell r="G337">
            <v>1.0503722952922683</v>
          </cell>
          <cell r="H337">
            <v>0.91127854527520424</v>
          </cell>
          <cell r="I337">
            <v>18.225000000000001</v>
          </cell>
          <cell r="J337">
            <v>52.517000000000003</v>
          </cell>
          <cell r="K337">
            <v>6.4519230000000261E-3</v>
          </cell>
          <cell r="L337">
            <v>7.4403439999981558E-5</v>
          </cell>
          <cell r="M337">
            <v>18.225570905504085</v>
          </cell>
          <cell r="N337">
            <v>52.518614764613417</v>
          </cell>
          <cell r="O337">
            <v>1.5646196999999973E-2</v>
          </cell>
          <cell r="P337">
            <v>1.625342399999008E-4</v>
          </cell>
          <cell r="Q337">
            <v>18.226382905338934</v>
          </cell>
          <cell r="R337">
            <v>52.520911446971596</v>
          </cell>
          <cell r="S337">
            <v>2.8018564999999995E-2</v>
          </cell>
          <cell r="T337">
            <v>2.6381223999993875E-4</v>
          </cell>
          <cell r="U337">
            <v>18.227474066380733</v>
          </cell>
          <cell r="V337">
            <v>52.523997716459689</v>
          </cell>
          <cell r="W337">
            <v>4.4565205800000007E-2</v>
          </cell>
          <cell r="X337">
            <v>1.7796811439999893E-2</v>
          </cell>
          <cell r="Y337">
            <v>18.230455261733443</v>
          </cell>
          <cell r="Z337">
            <v>52.532429810259465</v>
          </cell>
          <cell r="AA337">
            <v>6.7531758500000039E-2</v>
          </cell>
          <cell r="AB337">
            <v>3.533964344000029E-2</v>
          </cell>
          <cell r="AC337">
            <v>18.233998913879088</v>
          </cell>
          <cell r="AD337">
            <v>52.542452772108867</v>
          </cell>
          <cell r="AE337">
            <v>9.6842669000000048E-2</v>
          </cell>
          <cell r="AF337">
            <v>5.2906155439999991E-2</v>
          </cell>
          <cell r="AG337">
            <v>18.238099624863828</v>
          </cell>
          <cell r="AH337">
            <v>52.55405133428885</v>
          </cell>
          <cell r="AI337">
            <v>0.13405055100000002</v>
          </cell>
          <cell r="AJ337">
            <v>7.0461083439999794E-2</v>
          </cell>
          <cell r="AK337">
            <v>18.242890128363083</v>
          </cell>
          <cell r="AL337">
            <v>52.567600924327337</v>
          </cell>
          <cell r="AM337">
            <v>0.17876218399999999</v>
          </cell>
          <cell r="AN337">
            <v>8.8037415440000211E-2</v>
          </cell>
          <cell r="AO337">
            <v>18.248338912205512</v>
          </cell>
          <cell r="AP337">
            <v>52.583012412344139</v>
          </cell>
          <cell r="AQ337">
            <v>0.22903514800000002</v>
          </cell>
          <cell r="AR337">
            <v>0.10561218343999978</v>
          </cell>
          <cell r="AS337">
            <v>18.25427404952886</v>
          </cell>
          <cell r="AT337">
            <v>52.599799515738596</v>
          </cell>
          <cell r="AU337">
            <v>18.253</v>
          </cell>
          <cell r="AV337">
            <v>53.534999999999997</v>
          </cell>
          <cell r="AW337">
            <v>0.28737155200000003</v>
          </cell>
          <cell r="AX337">
            <v>0.12318005944000021</v>
          </cell>
          <cell r="AY337">
            <v>18.288913952027443</v>
          </cell>
          <cell r="AZ337">
            <v>53.636579996071248</v>
          </cell>
          <cell r="BA337">
            <v>0.66827700130000012</v>
          </cell>
          <cell r="BB337">
            <v>0.21041833144000066</v>
          </cell>
          <cell r="BC337">
            <v>18.329865907105017</v>
          </cell>
          <cell r="BD337">
            <v>53.752409616624043</v>
          </cell>
          <cell r="BE337">
            <v>18.260999999999999</v>
          </cell>
          <cell r="BF337">
            <v>53.707000000000001</v>
          </cell>
          <cell r="BG337">
            <v>1.1010723742420001</v>
          </cell>
          <cell r="BH337">
            <v>0.22744006744000089</v>
          </cell>
          <cell r="BI337">
            <v>18.377214699367705</v>
          </cell>
          <cell r="BJ337">
            <v>54.035704807985852</v>
          </cell>
          <cell r="BK337">
            <v>1.4876712101113501</v>
          </cell>
          <cell r="BL337">
            <v>0.1848050594399987</v>
          </cell>
          <cell r="BM337">
            <v>18.407303730975563</v>
          </cell>
          <cell r="BN337">
            <v>54.12080944114286</v>
          </cell>
          <cell r="BO337">
            <v>18.265999999999998</v>
          </cell>
          <cell r="BP337">
            <v>53.780999999999999</v>
          </cell>
          <cell r="BQ337">
            <v>1.7876289752066703</v>
          </cell>
          <cell r="BR337">
            <v>7.0713479439999394E-2</v>
          </cell>
          <cell r="BS337">
            <v>18.42856280552072</v>
          </cell>
          <cell r="BT337">
            <v>54.24079704860965</v>
          </cell>
        </row>
        <row r="338">
          <cell r="B338" t="str">
            <v>Tulketh</v>
          </cell>
          <cell r="C338" t="str">
            <v>TULKETH</v>
          </cell>
          <cell r="D338">
            <v>6.6</v>
          </cell>
          <cell r="E338">
            <v>54.75</v>
          </cell>
          <cell r="F338">
            <v>21.9</v>
          </cell>
          <cell r="G338">
            <v>0.77839255118807305</v>
          </cell>
          <cell r="H338">
            <v>0.67078443903472873</v>
          </cell>
          <cell r="I338">
            <v>14.686999999999999</v>
          </cell>
          <cell r="J338">
            <v>42.607999999999997</v>
          </cell>
          <cell r="K338">
            <v>3.0483226999999946E-2</v>
          </cell>
          <cell r="L338">
            <v>5.8600799999997122E-3</v>
          </cell>
          <cell r="M338">
            <v>14.690179214860558</v>
          </cell>
          <cell r="N338">
            <v>42.616992177546997</v>
          </cell>
          <cell r="O338">
            <v>7.3948565999999882E-2</v>
          </cell>
          <cell r="P338">
            <v>1.1163303999999208E-2</v>
          </cell>
          <cell r="Q338">
            <v>14.694445357735717</v>
          </cell>
          <cell r="R338">
            <v>42.629058651773136</v>
          </cell>
          <cell r="S338">
            <v>0.13246702499999996</v>
          </cell>
          <cell r="T338">
            <v>1.6264888000000255E-2</v>
          </cell>
          <cell r="U338">
            <v>14.700010668182975</v>
          </cell>
          <cell r="V338">
            <v>42.644799726799796</v>
          </cell>
          <cell r="W338">
            <v>0.21133717899999982</v>
          </cell>
          <cell r="X338">
            <v>8.2601011999999585E-2</v>
          </cell>
          <cell r="Y338">
            <v>14.712712923287722</v>
          </cell>
          <cell r="Z338">
            <v>42.680727129683504</v>
          </cell>
          <cell r="AA338">
            <v>0.32072272800000001</v>
          </cell>
          <cell r="AB338">
            <v>0.14882654400000028</v>
          </cell>
          <cell r="AC338">
            <v>14.728074908876817</v>
          </cell>
          <cell r="AD338">
            <v>42.724177386413665</v>
          </cell>
          <cell r="AE338">
            <v>0.46026450299999988</v>
          </cell>
          <cell r="AF338">
            <v>0.21553803999999843</v>
          </cell>
          <cell r="AG338">
            <v>14.746117390927285</v>
          </cell>
          <cell r="AH338">
            <v>42.775209232042954</v>
          </cell>
          <cell r="AI338">
            <v>0.63720505199999988</v>
          </cell>
          <cell r="AJ338">
            <v>0.28144310799999861</v>
          </cell>
          <cell r="AK338">
            <v>14.767360873100992</v>
          </cell>
          <cell r="AL338">
            <v>42.835294873247129</v>
          </cell>
          <cell r="AM338">
            <v>0.84971153799999977</v>
          </cell>
          <cell r="AN338">
            <v>0.34779687999999975</v>
          </cell>
          <cell r="AO338">
            <v>14.791754819316536</v>
          </cell>
          <cell r="AP338">
            <v>42.904291372402774</v>
          </cell>
          <cell r="AQ338">
            <v>1.0885713499999998</v>
          </cell>
          <cell r="AR338">
            <v>0.41381397999999958</v>
          </cell>
          <cell r="AS338">
            <v>14.818424632530613</v>
          </cell>
          <cell r="AT338">
            <v>42.979724995509386</v>
          </cell>
          <cell r="AU338">
            <v>14.696999999999999</v>
          </cell>
          <cell r="AV338">
            <v>43.015999999999998</v>
          </cell>
          <cell r="AW338">
            <v>1.3640072219999999</v>
          </cell>
          <cell r="AX338">
            <v>0.47938701199999922</v>
          </cell>
          <cell r="AY338">
            <v>14.858255175336742</v>
          </cell>
          <cell r="AZ338">
            <v>43.472098511928145</v>
          </cell>
          <cell r="BA338">
            <v>3.1599934269999999</v>
          </cell>
          <cell r="BB338">
            <v>0.78964984000000182</v>
          </cell>
          <cell r="BC338">
            <v>15.042504182334158</v>
          </cell>
          <cell r="BD338">
            <v>43.993233401027183</v>
          </cell>
          <cell r="BE338">
            <v>14.78</v>
          </cell>
          <cell r="BF338">
            <v>43.912999999999997</v>
          </cell>
          <cell r="BG338">
            <v>5.2075099823099995</v>
          </cell>
          <cell r="BH338">
            <v>0.85088273199999964</v>
          </cell>
          <cell r="BI338">
            <v>15.309971918858082</v>
          </cell>
          <cell r="BJ338">
            <v>45.411986950651986</v>
          </cell>
          <cell r="BK338">
            <v>7.0381221891931007</v>
          </cell>
          <cell r="BL338">
            <v>0.85088273200000319</v>
          </cell>
          <cell r="BM338">
            <v>15.470108956801381</v>
          </cell>
          <cell r="BN338">
            <v>45.864922892447325</v>
          </cell>
          <cell r="BO338">
            <v>14.781000000000001</v>
          </cell>
          <cell r="BP338">
            <v>43.942</v>
          </cell>
          <cell r="BQ338">
            <v>8.4548967442420011</v>
          </cell>
          <cell r="BR338">
            <v>0.85088273199999964</v>
          </cell>
          <cell r="BS338">
            <v>15.595044588731458</v>
          </cell>
          <cell r="BT338">
            <v>46.24446579552091</v>
          </cell>
        </row>
        <row r="339">
          <cell r="B339" t="str">
            <v>Ulverston</v>
          </cell>
          <cell r="C339" t="str">
            <v>ULVERSTON</v>
          </cell>
          <cell r="D339">
            <v>11</v>
          </cell>
          <cell r="E339">
            <v>62.5</v>
          </cell>
          <cell r="F339">
            <v>25</v>
          </cell>
          <cell r="G339">
            <v>0.39425902527203771</v>
          </cell>
          <cell r="H339">
            <v>0.31457924253046093</v>
          </cell>
          <cell r="I339">
            <v>7.8630000000000004</v>
          </cell>
          <cell r="J339">
            <v>24.637</v>
          </cell>
          <cell r="K339">
            <v>2.4921249000000145E-2</v>
          </cell>
          <cell r="L339">
            <v>3.2967960000043206E-3</v>
          </cell>
          <cell r="M339">
            <v>7.8644810632615236</v>
          </cell>
          <cell r="N339">
            <v>24.641189079502357</v>
          </cell>
          <cell r="O339">
            <v>6.0592132000000909E-2</v>
          </cell>
          <cell r="P339">
            <v>6.2867160000052991E-3</v>
          </cell>
          <cell r="Q339">
            <v>7.8665102291723548</v>
          </cell>
          <cell r="R339">
            <v>24.646928427405161</v>
          </cell>
          <cell r="S339">
            <v>0.10877152400000067</v>
          </cell>
          <cell r="T339">
            <v>9.1688720000000501E-3</v>
          </cell>
          <cell r="U339">
            <v>7.8691902653980854</v>
          </cell>
          <cell r="V339">
            <v>24.65450871456132</v>
          </cell>
          <cell r="W339">
            <v>0.17646582600000027</v>
          </cell>
          <cell r="X339">
            <v>7.084077200000749E-2</v>
          </cell>
          <cell r="Y339">
            <v>7.8759802300843349</v>
          </cell>
          <cell r="Z339">
            <v>24.673713634855979</v>
          </cell>
          <cell r="AA339">
            <v>0.2700136560000006</v>
          </cell>
          <cell r="AB339">
            <v>0.13245570400000517</v>
          </cell>
          <cell r="AC339">
            <v>7.8841241630305987</v>
          </cell>
          <cell r="AD339">
            <v>24.696748155703304</v>
          </cell>
          <cell r="AE339">
            <v>0.38911426199999966</v>
          </cell>
          <cell r="AF339">
            <v>0.19435428000000599</v>
          </cell>
          <cell r="AG339">
            <v>7.8936241563443081</v>
          </cell>
          <cell r="AH339">
            <v>24.723618194476707</v>
          </cell>
          <cell r="AI339">
            <v>0.53923022700000089</v>
          </cell>
          <cell r="AJ339">
            <v>0.25579798000000409</v>
          </cell>
          <cell r="AK339">
            <v>7.9047281590295277</v>
          </cell>
          <cell r="AL339">
            <v>24.755025056864838</v>
          </cell>
          <cell r="AM339">
            <v>0.71891127700000013</v>
          </cell>
          <cell r="AN339">
            <v>0.31750331200000659</v>
          </cell>
          <cell r="AO339">
            <v>7.9173976583592012</v>
          </cell>
          <cell r="AP339">
            <v>24.79085981242584</v>
          </cell>
          <cell r="AQ339">
            <v>0.92049037000000133</v>
          </cell>
          <cell r="AR339">
            <v>0.37901900400000699</v>
          </cell>
          <cell r="AS339">
            <v>7.9312065533539409</v>
          </cell>
          <cell r="AT339">
            <v>24.829917265591735</v>
          </cell>
          <cell r="AU339">
            <v>7.8639999999999999</v>
          </cell>
          <cell r="AV339">
            <v>24.687999999999999</v>
          </cell>
          <cell r="AW339">
            <v>1.1456367400000014</v>
          </cell>
          <cell r="AX339">
            <v>0.44028210800000167</v>
          </cell>
          <cell r="AY339">
            <v>7.9472391521641548</v>
          </cell>
          <cell r="AZ339">
            <v>24.923435875821969</v>
          </cell>
          <cell r="BA339">
            <v>2.6042289180000004</v>
          </cell>
          <cell r="BB339">
            <v>0.73654048000000572</v>
          </cell>
          <cell r="BC339">
            <v>8.039344919203252</v>
          </cell>
          <cell r="BD339">
            <v>25.183950325660906</v>
          </cell>
          <cell r="BE339">
            <v>7.899</v>
          </cell>
          <cell r="BF339">
            <v>25.004000000000001</v>
          </cell>
          <cell r="BG339">
            <v>4.3072481327999999</v>
          </cell>
          <cell r="BH339">
            <v>0.79532405600000544</v>
          </cell>
          <cell r="BI339">
            <v>8.1668155842511982</v>
          </cell>
          <cell r="BJ339">
            <v>25.761496862925839</v>
          </cell>
          <cell r="BK339">
            <v>5.8542760583470024</v>
          </cell>
          <cell r="BL339">
            <v>0.79532405600000544</v>
          </cell>
          <cell r="BM339">
            <v>8.248013492365601</v>
          </cell>
          <cell r="BN339">
            <v>25.991159228709265</v>
          </cell>
          <cell r="BO339">
            <v>7.9</v>
          </cell>
          <cell r="BP339">
            <v>25.041</v>
          </cell>
          <cell r="BQ339">
            <v>7.0541967094619995</v>
          </cell>
          <cell r="BR339">
            <v>0.79532405600000544</v>
          </cell>
          <cell r="BS339">
            <v>8.311992993359004</v>
          </cell>
          <cell r="BT339">
            <v>26.206292157621984</v>
          </cell>
        </row>
        <row r="340">
          <cell r="B340" t="str">
            <v>Union Rd</v>
          </cell>
          <cell r="C340" t="str">
            <v>UNION RD</v>
          </cell>
          <cell r="D340">
            <v>6.6</v>
          </cell>
          <cell r="E340">
            <v>65.75</v>
          </cell>
          <cell r="F340">
            <v>26.3</v>
          </cell>
          <cell r="G340">
            <v>0.7649047903969487</v>
          </cell>
          <cell r="H340">
            <v>0.61305302473015788</v>
          </cell>
          <cell r="I340">
            <v>16.120999999999999</v>
          </cell>
          <cell r="J340">
            <v>50.286000000000001</v>
          </cell>
          <cell r="K340">
            <v>2.1996750000000009E-2</v>
          </cell>
          <cell r="L340">
            <v>4.2334839999997875E-3</v>
          </cell>
          <cell r="M340">
            <v>16.123294550403152</v>
          </cell>
          <cell r="N340">
            <v>50.292489968599376</v>
          </cell>
          <cell r="O340">
            <v>5.2450029000000065E-2</v>
          </cell>
          <cell r="P340">
            <v>24.008067563999997</v>
          </cell>
          <cell r="Q340">
            <v>18.225749440781858</v>
          </cell>
          <cell r="R340">
            <v>56.23913040910179</v>
          </cell>
          <cell r="S340">
            <v>9.2414372999999994E-2</v>
          </cell>
          <cell r="T340">
            <v>24.011759520000002</v>
          </cell>
          <cell r="U340">
            <v>18.229568376623803</v>
          </cell>
          <cell r="V340">
            <v>56.249931990824805</v>
          </cell>
          <cell r="W340">
            <v>0.14481318200000004</v>
          </cell>
          <cell r="X340">
            <v>24.094649483999998</v>
          </cell>
          <cell r="Y340">
            <v>18.241403075034391</v>
          </cell>
          <cell r="Z340">
            <v>56.283405572822502</v>
          </cell>
          <cell r="AA340">
            <v>0.21581096799999988</v>
          </cell>
          <cell r="AB340">
            <v>24.177463767999996</v>
          </cell>
          <cell r="AC340">
            <v>18.254858141703952</v>
          </cell>
          <cell r="AD340">
            <v>56.321462248355964</v>
          </cell>
          <cell r="AE340">
            <v>0.30479875899999997</v>
          </cell>
          <cell r="AF340">
            <v>24.260638039999996</v>
          </cell>
          <cell r="AG340">
            <v>18.269918416464147</v>
          </cell>
          <cell r="AH340">
            <v>56.364059137993834</v>
          </cell>
          <cell r="AI340">
            <v>0.4157496770000001</v>
          </cell>
          <cell r="AJ340">
            <v>24.343230115999997</v>
          </cell>
          <cell r="AK340">
            <v>18.286849037628642</v>
          </cell>
          <cell r="AL340">
            <v>56.411946166134292</v>
          </cell>
          <cell r="AM340">
            <v>0.54728243900000006</v>
          </cell>
          <cell r="AN340">
            <v>24.426154312000005</v>
          </cell>
          <cell r="AO340">
            <v>18.305609156178779</v>
          </cell>
          <cell r="AP340">
            <v>56.465007794304952</v>
          </cell>
          <cell r="AQ340">
            <v>0.69394266599999976</v>
          </cell>
          <cell r="AR340">
            <v>24.508834607999997</v>
          </cell>
          <cell r="AS340">
            <v>18.325671249010618</v>
          </cell>
          <cell r="AT340">
            <v>56.521751961849695</v>
          </cell>
          <cell r="AU340">
            <v>16.132000000000001</v>
          </cell>
          <cell r="AV340">
            <v>50.713999999999999</v>
          </cell>
          <cell r="AW340">
            <v>0.86264534200000009</v>
          </cell>
          <cell r="AX340">
            <v>24.591192035999999</v>
          </cell>
          <cell r="AY340">
            <v>18.358633312438979</v>
          </cell>
          <cell r="AZ340">
            <v>57.011870057765861</v>
          </cell>
          <cell r="BA340">
            <v>1.9535703010000005</v>
          </cell>
          <cell r="BB340">
            <v>24.421353464000003</v>
          </cell>
          <cell r="BC340">
            <v>18.43920747508767</v>
          </cell>
          <cell r="BD340">
            <v>57.239768204955126</v>
          </cell>
          <cell r="BE340">
            <v>16.158000000000001</v>
          </cell>
          <cell r="BF340">
            <v>51.48</v>
          </cell>
          <cell r="BG340">
            <v>3.2047787866899999</v>
          </cell>
          <cell r="BH340">
            <v>19.861348003999996</v>
          </cell>
          <cell r="BI340">
            <v>18.175762804813168</v>
          </cell>
          <cell r="BJ340">
            <v>57.187095048437513</v>
          </cell>
          <cell r="BK340">
            <v>4.3636940356094005</v>
          </cell>
          <cell r="BL340">
            <v>9.2365480039999976</v>
          </cell>
          <cell r="BM340">
            <v>17.347712636759478</v>
          </cell>
          <cell r="BN340">
            <v>54.845015492463816</v>
          </cell>
          <cell r="BO340">
            <v>16.216000000000001</v>
          </cell>
          <cell r="BP340">
            <v>51.981000000000002</v>
          </cell>
          <cell r="BQ340">
            <v>5.3112012746949997</v>
          </cell>
          <cell r="BR340">
            <v>6.054148004</v>
          </cell>
          <cell r="BS340">
            <v>17.210210222043742</v>
          </cell>
          <cell r="BT340">
            <v>54.793051159728449</v>
          </cell>
        </row>
        <row r="341">
          <cell r="B341" t="str">
            <v>Upholland</v>
          </cell>
          <cell r="C341" t="str">
            <v>UPHOLLAND</v>
          </cell>
          <cell r="D341">
            <v>11</v>
          </cell>
          <cell r="E341">
            <v>62.5</v>
          </cell>
          <cell r="F341">
            <v>25</v>
          </cell>
          <cell r="G341">
            <v>0.38609531278905951</v>
          </cell>
          <cell r="H341">
            <v>0.32407010326372343</v>
          </cell>
          <cell r="I341">
            <v>8.1</v>
          </cell>
          <cell r="J341">
            <v>24.126000000000001</v>
          </cell>
          <cell r="K341">
            <v>3.0370040000000209E-2</v>
          </cell>
          <cell r="L341">
            <v>3.0211239999999862E-3</v>
          </cell>
          <cell r="M341">
            <v>8.101752581593086</v>
          </cell>
          <cell r="N341">
            <v>24.130957049316219</v>
          </cell>
          <cell r="O341">
            <v>7.3559865000000446E-2</v>
          </cell>
          <cell r="P341">
            <v>5.8755240000003539E-3</v>
          </cell>
          <cell r="Q341">
            <v>8.1041692766565756</v>
          </cell>
          <cell r="R341">
            <v>24.13779249518603</v>
          </cell>
          <cell r="S341">
            <v>0.13157770700000038</v>
          </cell>
          <cell r="T341">
            <v>8.7136399999998559E-3</v>
          </cell>
          <cell r="U341">
            <v>8.1073633860868561</v>
          </cell>
          <cell r="V341">
            <v>24.146826800938047</v>
          </cell>
          <cell r="W341">
            <v>0.20991880900000037</v>
          </cell>
          <cell r="X341">
            <v>5.000914000000023E-2</v>
          </cell>
          <cell r="Y341">
            <v>8.1136426792113685</v>
          </cell>
          <cell r="Z341">
            <v>24.164587323935649</v>
          </cell>
          <cell r="AA341">
            <v>0.31828474300000043</v>
          </cell>
          <cell r="AB341">
            <v>9.1307359999998283E-2</v>
          </cell>
          <cell r="AC341">
            <v>8.1214980100840908</v>
          </cell>
          <cell r="AD341">
            <v>24.186805554849908</v>
          </cell>
          <cell r="AE341">
            <v>0.45626670700000016</v>
          </cell>
          <cell r="AF341">
            <v>0.13296977199999738</v>
          </cell>
          <cell r="AG341">
            <v>8.1309268945242721</v>
          </cell>
          <cell r="AH341">
            <v>24.213474467356619</v>
          </cell>
          <cell r="AI341">
            <v>0.63084635300000036</v>
          </cell>
          <cell r="AJ341">
            <v>0.17417586800000073</v>
          </cell>
          <cell r="AK341">
            <v>8.1422527087270886</v>
          </cell>
          <cell r="AL341">
            <v>24.245508707457699</v>
          </cell>
          <cell r="AM341">
            <v>0.84020131400000064</v>
          </cell>
          <cell r="AN341">
            <v>0.21571768399999769</v>
          </cell>
          <cell r="AO341">
            <v>8.1554213743397934</v>
          </cell>
          <cell r="AP341">
            <v>24.282755318473388</v>
          </cell>
          <cell r="AQ341">
            <v>1.0753034750000001</v>
          </cell>
          <cell r="AR341">
            <v>0.2570870119999995</v>
          </cell>
          <cell r="AS341">
            <v>8.1699323642122863</v>
          </cell>
          <cell r="AT341">
            <v>24.323798595835662</v>
          </cell>
          <cell r="AU341">
            <v>8.1059999999999999</v>
          </cell>
          <cell r="AV341">
            <v>24.361000000000001</v>
          </cell>
          <cell r="AW341">
            <v>1.3449931080000006</v>
          </cell>
          <cell r="AX341">
            <v>0.29819795199999888</v>
          </cell>
          <cell r="AY341">
            <v>8.1922451637109983</v>
          </cell>
          <cell r="AZ341">
            <v>24.604938160418364</v>
          </cell>
          <cell r="BA341">
            <v>3.0968955890000007</v>
          </cell>
          <cell r="BB341">
            <v>0.49268988399999714</v>
          </cell>
          <cell r="BC341">
            <v>8.2944043762832464</v>
          </cell>
          <cell r="BD341">
            <v>24.893888048300425</v>
          </cell>
          <cell r="BE341">
            <v>8.1210000000000004</v>
          </cell>
          <cell r="BF341">
            <v>24.957000000000001</v>
          </cell>
          <cell r="BG341">
            <v>5.0953033895999997</v>
          </cell>
          <cell r="BH341">
            <v>0.53106249599999344</v>
          </cell>
          <cell r="BI341">
            <v>8.4163076235100451</v>
          </cell>
          <cell r="BJ341">
            <v>25.792256092480145</v>
          </cell>
          <cell r="BK341">
            <v>6.8755818940840001</v>
          </cell>
          <cell r="BL341">
            <v>0.53106249599998989</v>
          </cell>
          <cell r="BM341">
            <v>8.5097480120369848</v>
          </cell>
          <cell r="BN341">
            <v>26.056545421936566</v>
          </cell>
          <cell r="BO341">
            <v>8.1229999999999993</v>
          </cell>
          <cell r="BP341">
            <v>24.974</v>
          </cell>
          <cell r="BQ341">
            <v>8.2425257282760001</v>
          </cell>
          <cell r="BR341">
            <v>0.531062495999997</v>
          </cell>
          <cell r="BS341">
            <v>8.5834939566404245</v>
          </cell>
          <cell r="BT341">
            <v>26.276473597743475</v>
          </cell>
        </row>
        <row r="342">
          <cell r="B342" t="str">
            <v>Urmston</v>
          </cell>
          <cell r="C342" t="str">
            <v>URMSTON</v>
          </cell>
          <cell r="D342">
            <v>6.6</v>
          </cell>
          <cell r="E342">
            <v>50</v>
          </cell>
          <cell r="F342">
            <v>20</v>
          </cell>
          <cell r="G342">
            <v>0.79444503009286893</v>
          </cell>
          <cell r="H342">
            <v>0.68400747902456094</v>
          </cell>
          <cell r="I342">
            <v>13.679</v>
          </cell>
          <cell r="J342">
            <v>39.719000000000001</v>
          </cell>
          <cell r="K342">
            <v>1.0761774000000002E-2</v>
          </cell>
          <cell r="L342">
            <v>2.3796960000006528E-3</v>
          </cell>
          <cell r="M342">
            <v>13.68014958049122</v>
          </cell>
          <cell r="N342">
            <v>39.722251504643445</v>
          </cell>
          <cell r="O342">
            <v>2.5919140000000063E-2</v>
          </cell>
          <cell r="P342">
            <v>4.628520000000691E-3</v>
          </cell>
          <cell r="Q342">
            <v>13.681672227230926</v>
          </cell>
          <cell r="R342">
            <v>39.726558199983437</v>
          </cell>
          <cell r="S342">
            <v>4.6112693000000038E-2</v>
          </cell>
          <cell r="T342">
            <v>6.8629920000007338E-3</v>
          </cell>
          <cell r="U342">
            <v>13.683634170605343</v>
          </cell>
          <cell r="V342">
            <v>39.732107413840851</v>
          </cell>
          <cell r="W342">
            <v>7.2985612000000033E-2</v>
          </cell>
          <cell r="X342">
            <v>4.8170860000000371E-2</v>
          </cell>
          <cell r="Y342">
            <v>13.689598442685343</v>
          </cell>
          <cell r="Z342">
            <v>39.748976922771291</v>
          </cell>
          <cell r="AA342">
            <v>0.10992092700000006</v>
          </cell>
          <cell r="AB342">
            <v>8.9477364000000836E-2</v>
          </cell>
          <cell r="AC342">
            <v>13.696442826815879</v>
          </cell>
          <cell r="AD342">
            <v>39.768335764498282</v>
          </cell>
          <cell r="AE342">
            <v>0.15672096800000007</v>
          </cell>
          <cell r="AF342">
            <v>0.13106648800000009</v>
          </cell>
          <cell r="AG342">
            <v>13.704174873513788</v>
          </cell>
          <cell r="AH342">
            <v>39.79020529510845</v>
          </cell>
          <cell r="AI342">
            <v>0.215697207</v>
          </cell>
          <cell r="AJ342">
            <v>0.17229077600000098</v>
          </cell>
          <cell r="AK342">
            <v>13.712940146428393</v>
          </cell>
          <cell r="AL342">
            <v>39.814997230775923</v>
          </cell>
          <cell r="AM342">
            <v>0.28619146100000009</v>
          </cell>
          <cell r="AN342">
            <v>0.21377624800000072</v>
          </cell>
          <cell r="AO342">
            <v>13.72273583202686</v>
          </cell>
          <cell r="AP342">
            <v>39.84270361362811</v>
          </cell>
          <cell r="AQ342">
            <v>0.36519497600000012</v>
          </cell>
          <cell r="AR342">
            <v>0.25512444400000112</v>
          </cell>
          <cell r="AS342">
            <v>13.733263876381903</v>
          </cell>
          <cell r="AT342">
            <v>39.872481419852448</v>
          </cell>
          <cell r="AU342">
            <v>13.689</v>
          </cell>
          <cell r="AV342">
            <v>40.164000000000001</v>
          </cell>
          <cell r="AW342">
            <v>0.45645747100000017</v>
          </cell>
          <cell r="AX342">
            <v>0.29626828800000027</v>
          </cell>
          <cell r="AY342">
            <v>13.75484642720979</v>
          </cell>
          <cell r="AZ342">
            <v>40.350241820787801</v>
          </cell>
          <cell r="BA342">
            <v>1.0512605280000002</v>
          </cell>
          <cell r="BB342">
            <v>0.44241886399999908</v>
          </cell>
          <cell r="BC342">
            <v>13.819663060462757</v>
          </cell>
          <cell r="BD342">
            <v>40.533570944415217</v>
          </cell>
          <cell r="BE342">
            <v>13.709</v>
          </cell>
          <cell r="BF342">
            <v>40.845999999999997</v>
          </cell>
          <cell r="BG342">
            <v>1.7315835643000004</v>
          </cell>
          <cell r="BH342">
            <v>0.29787448799999838</v>
          </cell>
          <cell r="BI342">
            <v>13.886531538303705</v>
          </cell>
          <cell r="BJ342">
            <v>41.348135018436118</v>
          </cell>
          <cell r="BK342">
            <v>2.3520984661427002</v>
          </cell>
          <cell r="BL342">
            <v>-1.8248775120000027</v>
          </cell>
          <cell r="BM342">
            <v>13.755119872696469</v>
          </cell>
          <cell r="BN342">
            <v>40.976446698924534</v>
          </cell>
          <cell r="BO342">
            <v>13.712999999999999</v>
          </cell>
          <cell r="BP342">
            <v>40.926000000000002</v>
          </cell>
          <cell r="BQ342">
            <v>2.8480398251401002</v>
          </cell>
          <cell r="BR342">
            <v>-2.0276295120000012</v>
          </cell>
          <cell r="BS342">
            <v>13.784767290172329</v>
          </cell>
          <cell r="BT342">
            <v>41.12898855019295</v>
          </cell>
        </row>
        <row r="343">
          <cell r="B343" t="str">
            <v>Victoria Park</v>
          </cell>
          <cell r="C343" t="str">
            <v>VICTORIA PARK</v>
          </cell>
          <cell r="D343">
            <v>6.6</v>
          </cell>
          <cell r="E343">
            <v>62.5</v>
          </cell>
          <cell r="F343">
            <v>25</v>
          </cell>
          <cell r="G343">
            <v>0.74437354707421077</v>
          </cell>
          <cell r="H343">
            <v>0.56944490296723782</v>
          </cell>
          <cell r="I343">
            <v>14.236000000000001</v>
          </cell>
          <cell r="J343">
            <v>46.523000000000003</v>
          </cell>
          <cell r="K343">
            <v>1.3825863999999896E-3</v>
          </cell>
          <cell r="L343">
            <v>1.8624680000023375E-5</v>
          </cell>
          <cell r="M343">
            <v>14.236122574180945</v>
          </cell>
          <cell r="N343">
            <v>46.523346692138176</v>
          </cell>
          <cell r="O343">
            <v>3.2630783999999941E-3</v>
          </cell>
          <cell r="P343">
            <v>17.992038517359997</v>
          </cell>
          <cell r="Q343">
            <v>15.810180639463718</v>
          </cell>
          <cell r="R343">
            <v>50.975455219909485</v>
          </cell>
          <cell r="S343">
            <v>5.6915294999999935E-3</v>
          </cell>
          <cell r="T343">
            <v>17.992060074159998</v>
          </cell>
          <cell r="U343">
            <v>15.810394959572898</v>
          </cell>
          <cell r="V343">
            <v>50.976061408719666</v>
          </cell>
          <cell r="W343">
            <v>8.8196761099999868E-3</v>
          </cell>
          <cell r="X343">
            <v>18.004511743760002</v>
          </cell>
          <cell r="Y343">
            <v>15.811757840039984</v>
          </cell>
          <cell r="Z343">
            <v>50.979916216800561</v>
          </cell>
          <cell r="AA343">
            <v>1.2990826209999994E-2</v>
          </cell>
          <cell r="AB343">
            <v>18.016964727359994</v>
          </cell>
          <cell r="AC343">
            <v>15.813212074595551</v>
          </cell>
          <cell r="AD343">
            <v>50.984029413263265</v>
          </cell>
          <cell r="AE343">
            <v>1.8153852129999988E-2</v>
          </cell>
          <cell r="AF343">
            <v>18.029421861359996</v>
          </cell>
          <cell r="AG343">
            <v>15.814753438849031</v>
          </cell>
          <cell r="AH343">
            <v>50.988389049726926</v>
          </cell>
          <cell r="AI343">
            <v>2.451294636999999E-2</v>
          </cell>
          <cell r="AJ343">
            <v>18.041876221359995</v>
          </cell>
          <cell r="AK343">
            <v>15.816399189283857</v>
          </cell>
          <cell r="AL343">
            <v>50.993043934897351</v>
          </cell>
          <cell r="AM343">
            <v>3.1980039269999989E-2</v>
          </cell>
          <cell r="AN343">
            <v>18.054334359760002</v>
          </cell>
          <cell r="AO343">
            <v>15.818142194989118</v>
          </cell>
          <cell r="AP343">
            <v>50.997973899512701</v>
          </cell>
          <cell r="AQ343">
            <v>4.0255631729999984E-2</v>
          </cell>
          <cell r="AR343">
            <v>18.066791802160001</v>
          </cell>
          <cell r="AS343">
            <v>15.819955865179654</v>
          </cell>
          <cell r="AT343">
            <v>51.003103733474958</v>
          </cell>
          <cell r="AU343">
            <v>14.295999999999999</v>
          </cell>
          <cell r="AV343">
            <v>48.765999999999998</v>
          </cell>
          <cell r="AW343">
            <v>4.9800593809999995E-2</v>
          </cell>
          <cell r="AX343">
            <v>18.07924761376</v>
          </cell>
          <cell r="AY343">
            <v>15.8818804337564</v>
          </cell>
          <cell r="AZ343">
            <v>53.251547235440853</v>
          </cell>
          <cell r="BA343">
            <v>0.11167646279999999</v>
          </cell>
          <cell r="BB343">
            <v>18.141415314159996</v>
          </cell>
          <cell r="BC343">
            <v>15.892731431965272</v>
          </cell>
          <cell r="BD343">
            <v>53.282238493105403</v>
          </cell>
          <cell r="BE343">
            <v>14.234</v>
          </cell>
          <cell r="BF343">
            <v>48.89</v>
          </cell>
          <cell r="BG343">
            <v>0.18348834308999998</v>
          </cell>
          <cell r="BH343">
            <v>18.10638873816</v>
          </cell>
          <cell r="BI343">
            <v>15.833949311561343</v>
          </cell>
          <cell r="BJ343">
            <v>53.415340031039094</v>
          </cell>
          <cell r="BK343">
            <v>0.25337951658934998</v>
          </cell>
          <cell r="BL343">
            <v>12.992319562160001</v>
          </cell>
          <cell r="BM343">
            <v>15.39269817101829</v>
          </cell>
          <cell r="BN343">
            <v>52.167293336301931</v>
          </cell>
          <cell r="BO343">
            <v>14.324</v>
          </cell>
          <cell r="BP343">
            <v>49.167999999999999</v>
          </cell>
          <cell r="BQ343">
            <v>0.31454708720319996</v>
          </cell>
          <cell r="BR343">
            <v>-0.69296533784000025</v>
          </cell>
          <cell r="BS343">
            <v>14.290896988049784</v>
          </cell>
          <cell r="BT343">
            <v>49.074370543089209</v>
          </cell>
        </row>
        <row r="344">
          <cell r="B344" t="str">
            <v>Warbreck</v>
          </cell>
          <cell r="C344" t="str">
            <v>WARBRECK</v>
          </cell>
          <cell r="D344">
            <v>6.6</v>
          </cell>
          <cell r="E344">
            <v>62.5</v>
          </cell>
          <cell r="F344">
            <v>25</v>
          </cell>
          <cell r="G344">
            <v>0.62133573466260539</v>
          </cell>
          <cell r="H344">
            <v>0.54515512081172057</v>
          </cell>
          <cell r="I344">
            <v>13.628</v>
          </cell>
          <cell r="J344">
            <v>38.831000000000003</v>
          </cell>
          <cell r="K344">
            <v>9.0834079999999595E-3</v>
          </cell>
          <cell r="L344">
            <v>9.5371200000005096E-4</v>
          </cell>
          <cell r="M344">
            <v>13.628878020293014</v>
          </cell>
          <cell r="N344">
            <v>38.83348341641284</v>
          </cell>
          <cell r="O344">
            <v>2.2011769999999986E-2</v>
          </cell>
          <cell r="P344">
            <v>1.9063759999999874E-3</v>
          </cell>
          <cell r="Q344">
            <v>13.630092295156306</v>
          </cell>
          <cell r="R344">
            <v>38.836917904373074</v>
          </cell>
          <cell r="S344">
            <v>3.9390884999999987E-2</v>
          </cell>
          <cell r="T344">
            <v>2.8907639999999901E-3</v>
          </cell>
          <cell r="U344">
            <v>13.631698685065444</v>
          </cell>
          <cell r="V344">
            <v>38.841461461164997</v>
          </cell>
          <cell r="W344">
            <v>6.2680385999999977E-2</v>
          </cell>
          <cell r="X344">
            <v>2.8974188000000067E-2</v>
          </cell>
          <cell r="Y344">
            <v>13.636017695904751</v>
          </cell>
          <cell r="Z344">
            <v>38.853677468574972</v>
          </cell>
          <cell r="AA344">
            <v>9.4959892999999906E-2</v>
          </cell>
          <cell r="AB344">
            <v>5.5082428000000405E-2</v>
          </cell>
          <cell r="AC344">
            <v>13.641125299154423</v>
          </cell>
          <cell r="AD344">
            <v>38.868123952148778</v>
          </cell>
          <cell r="AE344">
            <v>0.13611533099999995</v>
          </cell>
          <cell r="AF344">
            <v>8.1347636000000056E-2</v>
          </cell>
          <cell r="AG344">
            <v>13.647023076141853</v>
          </cell>
          <cell r="AH344">
            <v>38.884805384555733</v>
          </cell>
          <cell r="AI344">
            <v>0.18829338099999998</v>
          </cell>
          <cell r="AJ344">
            <v>0.1074551920000002</v>
          </cell>
          <cell r="AK344">
            <v>13.653871290641515</v>
          </cell>
          <cell r="AL344">
            <v>38.904175060202654</v>
          </cell>
          <cell r="AM344">
            <v>0.25094162999999986</v>
          </cell>
          <cell r="AN344">
            <v>0.13370717599999971</v>
          </cell>
          <cell r="AO344">
            <v>13.661648044195086</v>
          </cell>
          <cell r="AP344">
            <v>38.926171040896044</v>
          </cell>
          <cell r="AQ344">
            <v>0.32134660099999995</v>
          </cell>
          <cell r="AR344">
            <v>0.15990753599999996</v>
          </cell>
          <cell r="AS344">
            <v>13.670098819022057</v>
          </cell>
          <cell r="AT344">
            <v>38.95007344164177</v>
          </cell>
          <cell r="AU344">
            <v>13.638</v>
          </cell>
          <cell r="AV344">
            <v>39.198</v>
          </cell>
          <cell r="AW344">
            <v>0.40290333299999997</v>
          </cell>
          <cell r="AX344">
            <v>0.18601832799999984</v>
          </cell>
          <cell r="AY344">
            <v>13.689517284774235</v>
          </cell>
          <cell r="AZ344">
            <v>39.343712885648721</v>
          </cell>
          <cell r="BA344">
            <v>0.93581093199999987</v>
          </cell>
          <cell r="BB344">
            <v>0.31225694399999915</v>
          </cell>
          <cell r="BC344">
            <v>13.747177624875079</v>
          </cell>
          <cell r="BD344">
            <v>39.506800955612036</v>
          </cell>
          <cell r="BE344">
            <v>13.573</v>
          </cell>
          <cell r="BF344">
            <v>39.380000000000003</v>
          </cell>
          <cell r="BG344">
            <v>1.5433865544300001</v>
          </cell>
          <cell r="BH344">
            <v>0.33729439199999911</v>
          </cell>
          <cell r="BI344">
            <v>13.737516916769874</v>
          </cell>
          <cell r="BJ344">
            <v>39.84532410987152</v>
          </cell>
          <cell r="BK344">
            <v>2.0904049521328001</v>
          </cell>
          <cell r="BL344">
            <v>0.33729439200000177</v>
          </cell>
          <cell r="BM344">
            <v>13.785368616643417</v>
          </cell>
          <cell r="BN344">
            <v>39.980669155759067</v>
          </cell>
          <cell r="BO344">
            <v>13.573</v>
          </cell>
          <cell r="BP344">
            <v>39.396000000000001</v>
          </cell>
          <cell r="BQ344">
            <v>2.5192956413766998</v>
          </cell>
          <cell r="BR344">
            <v>0.337294392</v>
          </cell>
          <cell r="BS344">
            <v>13.822886821929462</v>
          </cell>
          <cell r="BT344">
            <v>40.10278666526191</v>
          </cell>
        </row>
        <row r="345">
          <cell r="B345" t="str">
            <v>Wardleworth</v>
          </cell>
          <cell r="C345" t="str">
            <v>WARDLEWORTH</v>
          </cell>
          <cell r="D345">
            <v>6.6</v>
          </cell>
          <cell r="E345">
            <v>50</v>
          </cell>
          <cell r="F345">
            <v>20</v>
          </cell>
          <cell r="G345">
            <v>0.79916615206234065</v>
          </cell>
          <cell r="H345">
            <v>0.68859382605389752</v>
          </cell>
          <cell r="I345">
            <v>13.77</v>
          </cell>
          <cell r="J345">
            <v>39.953000000000003</v>
          </cell>
          <cell r="K345">
            <v>1.8101828999999903E-2</v>
          </cell>
          <cell r="L345">
            <v>3.3496880000010165E-3</v>
          </cell>
          <cell r="M345">
            <v>13.771876521077951</v>
          </cell>
          <cell r="N345">
            <v>39.958307603117035</v>
          </cell>
          <cell r="O345">
            <v>4.3623529999999966E-2</v>
          </cell>
          <cell r="P345">
            <v>6.3747600000003679E-3</v>
          </cell>
          <cell r="Q345">
            <v>13.774373716089473</v>
          </cell>
          <cell r="R345">
            <v>39.965370737223409</v>
          </cell>
          <cell r="S345">
            <v>7.7655300000000094E-2</v>
          </cell>
          <cell r="T345">
            <v>9.2821319999996099E-3</v>
          </cell>
          <cell r="U345">
            <v>13.777605052995129</v>
          </cell>
          <cell r="V345">
            <v>39.974510338176557</v>
          </cell>
          <cell r="W345">
            <v>0.12297665099999999</v>
          </cell>
          <cell r="X345">
            <v>5.9177400000001157E-2</v>
          </cell>
          <cell r="Y345">
            <v>13.785934347027096</v>
          </cell>
          <cell r="Z345">
            <v>39.998069139346562</v>
          </cell>
          <cell r="AA345">
            <v>0.18532045699999999</v>
          </cell>
          <cell r="AB345">
            <v>0.10901046000000081</v>
          </cell>
          <cell r="AC345">
            <v>13.795747277903148</v>
          </cell>
          <cell r="AD345">
            <v>40.025824299209646</v>
          </cell>
          <cell r="AE345">
            <v>0.26436340800000002</v>
          </cell>
          <cell r="AF345">
            <v>0.15912218400000055</v>
          </cell>
          <cell r="AG345">
            <v>13.807045381899867</v>
          </cell>
          <cell r="AH345">
            <v>40.057780163012168</v>
          </cell>
          <cell r="AI345">
            <v>0.36401810999999984</v>
          </cell>
          <cell r="AJ345">
            <v>0.20877950000000078</v>
          </cell>
          <cell r="AK345">
            <v>13.820106796109799</v>
          </cell>
          <cell r="AL345">
            <v>40.094723421251089</v>
          </cell>
          <cell r="AM345">
            <v>0.48316623999999997</v>
          </cell>
          <cell r="AN345">
            <v>0.25869367200000015</v>
          </cell>
          <cell r="AO345">
            <v>13.83489591210518</v>
          </cell>
          <cell r="AP345">
            <v>40.136553358083439</v>
          </cell>
          <cell r="AQ345">
            <v>0.61672254100000001</v>
          </cell>
          <cell r="AR345">
            <v>0.30841581200000201</v>
          </cell>
          <cell r="AS345">
            <v>13.850928617748817</v>
          </cell>
          <cell r="AT345">
            <v>40.181900697608974</v>
          </cell>
          <cell r="AU345">
            <v>13.779</v>
          </cell>
          <cell r="AV345">
            <v>40.380000000000003</v>
          </cell>
          <cell r="AW345">
            <v>0.7708031540000001</v>
          </cell>
          <cell r="AX345">
            <v>0.35788548800000042</v>
          </cell>
          <cell r="AY345">
            <v>13.87773465019545</v>
          </cell>
          <cell r="AZ345">
            <v>40.659263762765143</v>
          </cell>
          <cell r="BA345">
            <v>1.7721207740000002</v>
          </cell>
          <cell r="BB345">
            <v>0.59517651200000055</v>
          </cell>
          <cell r="BC345">
            <v>13.986084806867268</v>
          </cell>
          <cell r="BD345">
            <v>40.965724284866212</v>
          </cell>
          <cell r="BE345">
            <v>13.789</v>
          </cell>
          <cell r="BF345">
            <v>40.718000000000004</v>
          </cell>
          <cell r="BG345">
            <v>2.91503630396</v>
          </cell>
          <cell r="BH345">
            <v>0.63793395600000169</v>
          </cell>
          <cell r="BI345">
            <v>14.099804293334945</v>
          </cell>
          <cell r="BJ345">
            <v>41.597087293756132</v>
          </cell>
          <cell r="BK345">
            <v>3.9479638945065005</v>
          </cell>
          <cell r="BL345">
            <v>0.18173937600000345</v>
          </cell>
          <cell r="BM345">
            <v>14.150255347712152</v>
          </cell>
          <cell r="BN345">
            <v>41.73978442442867</v>
          </cell>
          <cell r="BO345">
            <v>13.797000000000001</v>
          </cell>
          <cell r="BP345">
            <v>41.05</v>
          </cell>
          <cell r="BQ345">
            <v>4.7619151678179001</v>
          </cell>
          <cell r="BR345">
            <v>-1.0390405200000017</v>
          </cell>
          <cell r="BS345">
            <v>14.122667072738924</v>
          </cell>
          <cell r="BT345">
            <v>41.97112558217146</v>
          </cell>
        </row>
        <row r="346">
          <cell r="B346" t="str">
            <v>Warton</v>
          </cell>
          <cell r="C346" t="str">
            <v>WARTON</v>
          </cell>
          <cell r="D346">
            <v>6.6</v>
          </cell>
          <cell r="E346">
            <v>50</v>
          </cell>
          <cell r="F346">
            <v>20</v>
          </cell>
          <cell r="G346">
            <v>0.65795426990344297</v>
          </cell>
          <cell r="H346">
            <v>0.5606802906013939</v>
          </cell>
          <cell r="I346">
            <v>11.212999999999999</v>
          </cell>
          <cell r="J346">
            <v>32.896000000000001</v>
          </cell>
          <cell r="K346">
            <v>6.7519080000000287E-3</v>
          </cell>
          <cell r="L346">
            <v>1.7345359999954013E-4</v>
          </cell>
          <cell r="M346">
            <v>11.213605812027877</v>
          </cell>
          <cell r="N346">
            <v>32.897713495172148</v>
          </cell>
          <cell r="O346">
            <v>1.6359836999999988E-2</v>
          </cell>
          <cell r="P346">
            <v>3.9777359999959572E-4</v>
          </cell>
          <cell r="Q346">
            <v>11.214465910756195</v>
          </cell>
          <cell r="R346">
            <v>32.900146221745281</v>
          </cell>
          <cell r="S346">
            <v>2.9273112999999962E-2</v>
          </cell>
          <cell r="T346">
            <v>6.6600159999996578E-4</v>
          </cell>
          <cell r="U346">
            <v>11.215618993314182</v>
          </cell>
          <cell r="V346">
            <v>32.903407631729365</v>
          </cell>
          <cell r="W346">
            <v>4.6778596999999977E-2</v>
          </cell>
          <cell r="X346">
            <v>1.4679537599999293E-2</v>
          </cell>
          <cell r="Y346">
            <v>11.218376192508362</v>
          </cell>
          <cell r="Z346">
            <v>32.911206168718515</v>
          </cell>
          <cell r="AA346">
            <v>7.0990638999999967E-2</v>
          </cell>
          <cell r="AB346">
            <v>2.8724793600000353E-2</v>
          </cell>
          <cell r="AC346">
            <v>11.221722838159693</v>
          </cell>
          <cell r="AD346">
            <v>32.920671912055646</v>
          </cell>
          <cell r="AE346">
            <v>0.10181902599999998</v>
          </cell>
          <cell r="AF346">
            <v>4.2849313599998773E-2</v>
          </cell>
          <cell r="AG346">
            <v>11.225655197698677</v>
          </cell>
          <cell r="AH346">
            <v>32.931794304439968</v>
          </cell>
          <cell r="AI346">
            <v>0.14080643200000004</v>
          </cell>
          <cell r="AJ346">
            <v>5.6930569600000425E-2</v>
          </cell>
          <cell r="AK346">
            <v>11.230297501682198</v>
          </cell>
          <cell r="AL346">
            <v>32.944924722948272</v>
          </cell>
          <cell r="AM346">
            <v>0.187546718</v>
          </cell>
          <cell r="AN346">
            <v>7.1084389600000186E-2</v>
          </cell>
          <cell r="AO346">
            <v>11.235624354483889</v>
          </cell>
          <cell r="AP346">
            <v>32.95999133790211</v>
          </cell>
          <cell r="AQ346">
            <v>0.24002783999999999</v>
          </cell>
          <cell r="AR346">
            <v>8.5229945599999191E-2</v>
          </cell>
          <cell r="AS346">
            <v>11.241452677283663</v>
          </cell>
          <cell r="AT346">
            <v>32.976476324200767</v>
          </cell>
          <cell r="AU346">
            <v>11.222</v>
          </cell>
          <cell r="AV346">
            <v>33.234999999999999</v>
          </cell>
          <cell r="AW346">
            <v>0.30011732499999993</v>
          </cell>
          <cell r="AX346">
            <v>9.9347157599999569E-2</v>
          </cell>
          <cell r="AY346">
            <v>11.25694407978194</v>
          </cell>
          <cell r="AZ346">
            <v>33.33383678310453</v>
          </cell>
          <cell r="BA346">
            <v>0.69074879399999989</v>
          </cell>
          <cell r="BB346">
            <v>0.16825681759999966</v>
          </cell>
          <cell r="BC346">
            <v>11.297143503195857</v>
          </cell>
          <cell r="BD346">
            <v>33.447537922687616</v>
          </cell>
          <cell r="BE346">
            <v>11.226000000000001</v>
          </cell>
          <cell r="BF346">
            <v>33.302</v>
          </cell>
          <cell r="BG346">
            <v>1.1380603469399997</v>
          </cell>
          <cell r="BH346">
            <v>0.18195484559999731</v>
          </cell>
          <cell r="BI346">
            <v>11.34147138284051</v>
          </cell>
          <cell r="BJ346">
            <v>33.628602391358051</v>
          </cell>
          <cell r="BK346">
            <v>1.5391564465004999</v>
          </cell>
          <cell r="BL346">
            <v>0.18195484559999819</v>
          </cell>
          <cell r="BM346">
            <v>11.376558192090839</v>
          </cell>
          <cell r="BN346">
            <v>33.727842874362473</v>
          </cell>
          <cell r="BO346">
            <v>11.226000000000001</v>
          </cell>
          <cell r="BP346">
            <v>33.292000000000002</v>
          </cell>
          <cell r="BQ346">
            <v>1.8496067736921002</v>
          </cell>
          <cell r="BR346">
            <v>0.18195484559999997</v>
          </cell>
          <cell r="BS346">
            <v>11.403715552692972</v>
          </cell>
          <cell r="BT346">
            <v>33.794655489726061</v>
          </cell>
        </row>
        <row r="347">
          <cell r="B347" t="str">
            <v>Waterhead</v>
          </cell>
          <cell r="C347" t="str">
            <v>WATERHEAD</v>
          </cell>
          <cell r="D347">
            <v>6.6</v>
          </cell>
          <cell r="E347">
            <v>54.75</v>
          </cell>
          <cell r="F347">
            <v>21.9</v>
          </cell>
          <cell r="G347">
            <v>0.70833697249340888</v>
          </cell>
          <cell r="H347">
            <v>0.61751475092725006</v>
          </cell>
          <cell r="I347">
            <v>13.522</v>
          </cell>
          <cell r="J347">
            <v>38.777000000000001</v>
          </cell>
          <cell r="K347">
            <v>1.4480782999999886E-2</v>
          </cell>
          <cell r="L347">
            <v>3.5015400000002472E-3</v>
          </cell>
          <cell r="M347">
            <v>13.523573045306774</v>
          </cell>
          <cell r="N347">
            <v>38.781449244014134</v>
          </cell>
          <cell r="O347">
            <v>3.4909082999999952E-2</v>
          </cell>
          <cell r="P347">
            <v>6.6787440000002363E-3</v>
          </cell>
          <cell r="Q347">
            <v>13.525637991380828</v>
          </cell>
          <cell r="R347">
            <v>38.787289793501124</v>
          </cell>
          <cell r="S347">
            <v>6.2162760999999955E-2</v>
          </cell>
          <cell r="T347">
            <v>9.7427520000001877E-3</v>
          </cell>
          <cell r="U347">
            <v>13.528290101104057</v>
          </cell>
          <cell r="V347">
            <v>38.794791092580105</v>
          </cell>
          <cell r="W347">
            <v>9.848853599999996E-2</v>
          </cell>
          <cell r="X347">
            <v>4.0028492000000249E-2</v>
          </cell>
          <cell r="Y347">
            <v>13.534117097485325</v>
          </cell>
          <cell r="Z347">
            <v>38.81127232720069</v>
          </cell>
          <cell r="AA347">
            <v>0.14847807899999987</v>
          </cell>
          <cell r="AB347">
            <v>7.0254559999999966E-2</v>
          </cell>
          <cell r="AC347">
            <v>13.541134143637455</v>
          </cell>
          <cell r="AD347">
            <v>38.831119530872968</v>
          </cell>
          <cell r="AE347">
            <v>0.21187779899999992</v>
          </cell>
          <cell r="AF347">
            <v>0.10078493199999983</v>
          </cell>
          <cell r="AG347">
            <v>13.5493508957437</v>
          </cell>
          <cell r="AH347">
            <v>38.854360015407586</v>
          </cell>
          <cell r="AI347">
            <v>0.29184039599999989</v>
          </cell>
          <cell r="AJ347">
            <v>0.1308303959999999</v>
          </cell>
          <cell r="AK347">
            <v>13.558974105384817</v>
          </cell>
          <cell r="AL347">
            <v>38.881578562583641</v>
          </cell>
          <cell r="AM347">
            <v>0.38748059200000007</v>
          </cell>
          <cell r="AN347">
            <v>0.16115672400000003</v>
          </cell>
          <cell r="AO347">
            <v>13.569993318496982</v>
          </cell>
          <cell r="AP347">
            <v>38.912745603843447</v>
          </cell>
          <cell r="AQ347">
            <v>0.49470827999999989</v>
          </cell>
          <cell r="AR347">
            <v>0.19128070399999952</v>
          </cell>
          <cell r="AS347">
            <v>13.582008473420229</v>
          </cell>
          <cell r="AT347">
            <v>38.946729593936389</v>
          </cell>
          <cell r="AU347">
            <v>13.523999999999999</v>
          </cell>
          <cell r="AV347">
            <v>38.859000000000002</v>
          </cell>
          <cell r="AW347">
            <v>0.61827915500000008</v>
          </cell>
          <cell r="AX347">
            <v>0.22113512399999991</v>
          </cell>
          <cell r="AY347">
            <v>13.597429706051857</v>
          </cell>
          <cell r="AZ347">
            <v>39.066690572359221</v>
          </cell>
          <cell r="BA347">
            <v>1.4206684140000001</v>
          </cell>
          <cell r="BB347">
            <v>0.35970476400000084</v>
          </cell>
          <cell r="BC347">
            <v>13.679742262663073</v>
          </cell>
          <cell r="BD347">
            <v>39.299505640185586</v>
          </cell>
          <cell r="BE347">
            <v>13.445</v>
          </cell>
          <cell r="BF347">
            <v>39.011000000000003</v>
          </cell>
          <cell r="BG347">
            <v>2.33479710696</v>
          </cell>
          <cell r="BH347">
            <v>0.38691938400000137</v>
          </cell>
          <cell r="BI347">
            <v>13.683088446774788</v>
          </cell>
          <cell r="BJ347">
            <v>39.684415820946505</v>
          </cell>
          <cell r="BK347">
            <v>3.1562366799274</v>
          </cell>
          <cell r="BL347">
            <v>0.38691938399999959</v>
          </cell>
          <cell r="BM347">
            <v>13.754945773831718</v>
          </cell>
          <cell r="BN347">
            <v>39.887659033906083</v>
          </cell>
          <cell r="BO347">
            <v>13.46</v>
          </cell>
          <cell r="BP347">
            <v>39.408000000000001</v>
          </cell>
          <cell r="BQ347">
            <v>3.7979839815166998</v>
          </cell>
          <cell r="BR347">
            <v>0.38691938400000314</v>
          </cell>
          <cell r="BS347">
            <v>13.82608410372934</v>
          </cell>
          <cell r="BT347">
            <v>40.443442208926463</v>
          </cell>
        </row>
        <row r="348">
          <cell r="B348" t="str">
            <v>Waterswallows</v>
          </cell>
          <cell r="C348" t="str">
            <v>WATERSWALLOWS</v>
          </cell>
          <cell r="D348">
            <v>11</v>
          </cell>
          <cell r="E348">
            <v>100</v>
          </cell>
          <cell r="F348">
            <v>40</v>
          </cell>
          <cell r="G348">
            <v>0.25027362248239959</v>
          </cell>
          <cell r="H348">
            <v>0.21986204068710169</v>
          </cell>
          <cell r="I348">
            <v>8.7940000000000005</v>
          </cell>
          <cell r="J348">
            <v>25.026</v>
          </cell>
          <cell r="K348">
            <v>8.3124200000000426E-3</v>
          </cell>
          <cell r="L348">
            <v>8.638159999998507E-4</v>
          </cell>
          <cell r="M348">
            <v>8.7944816274840676</v>
          </cell>
          <cell r="N348">
            <v>25.02736224823996</v>
          </cell>
          <cell r="O348">
            <v>1.9721260000000018E-2</v>
          </cell>
          <cell r="P348">
            <v>1.6462839999999979E-3</v>
          </cell>
          <cell r="Q348">
            <v>8.7951215052073017</v>
          </cell>
          <cell r="R348">
            <v>25.029172095748876</v>
          </cell>
          <cell r="S348">
            <v>3.457710600000008E-2</v>
          </cell>
          <cell r="T348">
            <v>2.4007479999998971E-3</v>
          </cell>
          <cell r="U348">
            <v>8.7959408339964504</v>
          </cell>
          <cell r="V348">
            <v>25.031489507520188</v>
          </cell>
          <cell r="W348">
            <v>5.4425090999999981E-2</v>
          </cell>
          <cell r="X348">
            <v>1.7852779999999902E-2</v>
          </cell>
          <cell r="Y348">
            <v>8.7977936043889375</v>
          </cell>
          <cell r="Z348">
            <v>25.036729933554223</v>
          </cell>
          <cell r="AA348">
            <v>8.1012603000000016E-2</v>
          </cell>
          <cell r="AB348">
            <v>3.3291231999999837E-2</v>
          </cell>
          <cell r="AC348">
            <v>8.7999993954460596</v>
          </cell>
          <cell r="AD348">
            <v>25.042968852811715</v>
          </cell>
          <cell r="AE348">
            <v>0.11405708600000003</v>
          </cell>
          <cell r="AF348">
            <v>4.880315199999985E-2</v>
          </cell>
          <cell r="AG348">
            <v>8.8025479456590539</v>
          </cell>
          <cell r="AH348">
            <v>25.050177241362924</v>
          </cell>
          <cell r="AI348">
            <v>0.15476498400000005</v>
          </cell>
          <cell r="AJ348">
            <v>6.4201311999999788E-2</v>
          </cell>
          <cell r="AK348">
            <v>8.8054927499944604</v>
          </cell>
          <cell r="AL348">
            <v>25.058506405822257</v>
          </cell>
          <cell r="AM348">
            <v>0.20259679500000016</v>
          </cell>
          <cell r="AN348">
            <v>7.9666771999999941E-2</v>
          </cell>
          <cell r="AO348">
            <v>8.8088149951263528</v>
          </cell>
          <cell r="AP348">
            <v>25.067903134068356</v>
          </cell>
          <cell r="AQ348">
            <v>0.25564600200000009</v>
          </cell>
          <cell r="AR348">
            <v>9.5084588000000192E-2</v>
          </cell>
          <cell r="AS348">
            <v>8.8124085818681408</v>
          </cell>
          <cell r="AT348">
            <v>25.078067332283958</v>
          </cell>
          <cell r="AU348">
            <v>8.7949999999999999</v>
          </cell>
          <cell r="AV348">
            <v>25.071000000000002</v>
          </cell>
          <cell r="AW348">
            <v>0.31474178799999997</v>
          </cell>
          <cell r="AX348">
            <v>0.11043877599999963</v>
          </cell>
          <cell r="AY348">
            <v>8.8173161920981453</v>
          </cell>
          <cell r="AZ348">
            <v>25.134119723051441</v>
          </cell>
          <cell r="BA348">
            <v>0.68900977299999988</v>
          </cell>
          <cell r="BB348">
            <v>0.18453637199999973</v>
          </cell>
          <cell r="BC348">
            <v>8.8408492819968458</v>
          </cell>
          <cell r="BD348">
            <v>25.200681352850019</v>
          </cell>
          <cell r="BE348">
            <v>8.8000000000000007</v>
          </cell>
          <cell r="BF348">
            <v>25.308</v>
          </cell>
          <cell r="BG348">
            <v>1.1256756449099998</v>
          </cell>
          <cell r="BH348">
            <v>0.19923226800000071</v>
          </cell>
          <cell r="BI348">
            <v>8.8695396309245513</v>
          </cell>
          <cell r="BJ348">
            <v>25.504687778351837</v>
          </cell>
          <cell r="BK348">
            <v>1.5312902021349997</v>
          </cell>
          <cell r="BL348">
            <v>0.19923226799999982</v>
          </cell>
          <cell r="BM348">
            <v>8.8908288739973766</v>
          </cell>
          <cell r="BN348">
            <v>25.564902850924334</v>
          </cell>
          <cell r="BO348">
            <v>8.8000000000000007</v>
          </cell>
          <cell r="BP348">
            <v>25.327000000000002</v>
          </cell>
          <cell r="BQ348">
            <v>1.8581688928290001</v>
          </cell>
          <cell r="BR348">
            <v>0.19923226799999982</v>
          </cell>
          <cell r="BS348">
            <v>8.9079855558214263</v>
          </cell>
          <cell r="BT348">
            <v>25.632429275166114</v>
          </cell>
        </row>
        <row r="349">
          <cell r="B349" t="str">
            <v>Weaste</v>
          </cell>
          <cell r="C349" t="str">
            <v>WEASTE</v>
          </cell>
          <cell r="D349">
            <v>6.6</v>
          </cell>
          <cell r="E349">
            <v>62.5</v>
          </cell>
          <cell r="F349">
            <v>25</v>
          </cell>
          <cell r="G349">
            <v>0.72468949326852194</v>
          </cell>
          <cell r="H349">
            <v>0.61266960414662008</v>
          </cell>
          <cell r="I349">
            <v>15.316000000000001</v>
          </cell>
          <cell r="J349">
            <v>45.290999999999997</v>
          </cell>
          <cell r="K349">
            <v>7.8525379999999645E-3</v>
          </cell>
          <cell r="L349">
            <v>6.0798320000010619E-4</v>
          </cell>
          <cell r="M349">
            <v>15.316740103665502</v>
          </cell>
          <cell r="N349">
            <v>45.29309332928262</v>
          </cell>
          <cell r="O349">
            <v>1.888997099999995E-2</v>
          </cell>
          <cell r="P349">
            <v>1.1819792000000717E-3</v>
          </cell>
          <cell r="Q349">
            <v>15.317755840280475</v>
          </cell>
          <cell r="R349">
            <v>45.295966266276011</v>
          </cell>
          <cell r="S349">
            <v>3.3568897999999958E-2</v>
          </cell>
          <cell r="T349">
            <v>1.7532991999988923E-3</v>
          </cell>
          <cell r="U349">
            <v>15.319089890918454</v>
          </cell>
          <cell r="V349">
            <v>45.299739531286257</v>
          </cell>
          <cell r="W349">
            <v>5.3007118099999972E-2</v>
          </cell>
          <cell r="X349">
            <v>3.4545291200002382E-2</v>
          </cell>
          <cell r="Y349">
            <v>15.323658849557207</v>
          </cell>
          <cell r="Z349">
            <v>45.312662497831944</v>
          </cell>
          <cell r="AA349">
            <v>7.969419039999992E-2</v>
          </cell>
          <cell r="AB349">
            <v>6.7339239200000733E-2</v>
          </cell>
          <cell r="AC349">
            <v>15.328862089418097</v>
          </cell>
          <cell r="AD349">
            <v>45.327379482591049</v>
          </cell>
          <cell r="AE349">
            <v>0.113478246</v>
          </cell>
          <cell r="AF349">
            <v>0.10020675520000211</v>
          </cell>
          <cell r="AG349">
            <v>15.334692589843122</v>
          </cell>
          <cell r="AH349">
            <v>45.343870628144039</v>
          </cell>
          <cell r="AI349">
            <v>0.15602509499999995</v>
          </cell>
          <cell r="AJ349">
            <v>0.1329870472000021</v>
          </cell>
          <cell r="AK349">
            <v>15.341282005772461</v>
          </cell>
          <cell r="AL349">
            <v>45.362508310894817</v>
          </cell>
          <cell r="AM349">
            <v>0.20684764399999994</v>
          </cell>
          <cell r="AN349">
            <v>0.16583496320000179</v>
          </cell>
          <cell r="AO349">
            <v>15.348601273271093</v>
          </cell>
          <cell r="AP349">
            <v>45.383210325621221</v>
          </cell>
          <cell r="AQ349">
            <v>0.263782448</v>
          </cell>
          <cell r="AR349">
            <v>0.19864975519999994</v>
          </cell>
          <cell r="AS349">
            <v>15.356452326818102</v>
          </cell>
          <cell r="AT349">
            <v>45.405416458431411</v>
          </cell>
          <cell r="AU349">
            <v>15.327</v>
          </cell>
          <cell r="AV349">
            <v>45.692</v>
          </cell>
          <cell r="AW349">
            <v>0.32972960499999998</v>
          </cell>
          <cell r="AX349">
            <v>0.23141495920000033</v>
          </cell>
          <cell r="AY349">
            <v>15.376087418968964</v>
          </cell>
          <cell r="AZ349">
            <v>45.8308401872956</v>
          </cell>
          <cell r="BA349">
            <v>0.75951069779999991</v>
          </cell>
          <cell r="BB349">
            <v>0.3929757431999974</v>
          </cell>
          <cell r="BC349">
            <v>15.427816417719507</v>
          </cell>
          <cell r="BD349">
            <v>45.977151890497595</v>
          </cell>
          <cell r="BE349">
            <v>15.34</v>
          </cell>
          <cell r="BF349">
            <v>46.101999999999997</v>
          </cell>
          <cell r="BG349">
            <v>1.2508075976309998</v>
          </cell>
          <cell r="BH349">
            <v>0.39437082720000127</v>
          </cell>
          <cell r="BI349">
            <v>15.483915788854718</v>
          </cell>
          <cell r="BJ349">
            <v>46.50905532087593</v>
          </cell>
          <cell r="BK349">
            <v>1.7000966890078</v>
          </cell>
          <cell r="BL349">
            <v>-2.9258304008000042</v>
          </cell>
          <cell r="BM349">
            <v>15.232776107809389</v>
          </cell>
          <cell r="BN349">
            <v>45.798725034907214</v>
          </cell>
          <cell r="BO349">
            <v>15.351000000000001</v>
          </cell>
          <cell r="BP349">
            <v>46.478000000000002</v>
          </cell>
          <cell r="BQ349">
            <v>2.0611495835415998</v>
          </cell>
          <cell r="BR349">
            <v>-11.810712112800003</v>
          </cell>
          <cell r="BS349">
            <v>14.498134462007815</v>
          </cell>
          <cell r="BT349">
            <v>44.065731978581653</v>
          </cell>
        </row>
        <row r="350">
          <cell r="B350" t="str">
            <v>Werneth</v>
          </cell>
          <cell r="C350" t="str">
            <v>WERNETH</v>
          </cell>
          <cell r="D350">
            <v>6.6</v>
          </cell>
          <cell r="E350">
            <v>62.5</v>
          </cell>
          <cell r="F350">
            <v>25</v>
          </cell>
          <cell r="G350">
            <v>0.62699971704943336</v>
          </cell>
          <cell r="H350">
            <v>0.54154338951497627</v>
          </cell>
          <cell r="I350">
            <v>13.537000000000001</v>
          </cell>
          <cell r="J350">
            <v>39.183</v>
          </cell>
          <cell r="K350">
            <v>1.4594431000000019E-2</v>
          </cell>
          <cell r="L350">
            <v>3.5215559999999257E-3</v>
          </cell>
          <cell r="M350">
            <v>13.538584737874407</v>
          </cell>
          <cell r="N350">
            <v>39.187482315589584</v>
          </cell>
          <cell r="O350">
            <v>3.4972896000000087E-2</v>
          </cell>
          <cell r="P350">
            <v>6.7044119999999374E-3</v>
          </cell>
          <cell r="Q350">
            <v>13.540645818938319</v>
          </cell>
          <cell r="R350">
            <v>39.19331193317705</v>
          </cell>
          <cell r="S350">
            <v>6.1918703000000019E-2</v>
          </cell>
          <cell r="T350">
            <v>9.7648080000003468E-3</v>
          </cell>
          <cell r="U350">
            <v>13.543270680965502</v>
          </cell>
          <cell r="V350">
            <v>39.200736164133453</v>
          </cell>
          <cell r="W350">
            <v>9.7541638000000153E-2</v>
          </cell>
          <cell r="X350">
            <v>4.8656420000000367E-2</v>
          </cell>
          <cell r="Y350">
            <v>13.549789013354744</v>
          </cell>
          <cell r="Z350">
            <v>39.219172792271294</v>
          </cell>
          <cell r="AA350">
            <v>0.14615494000000007</v>
          </cell>
          <cell r="AB350">
            <v>8.7482788000000422E-2</v>
          </cell>
          <cell r="AC350">
            <v>13.557438000780857</v>
          </cell>
          <cell r="AD350">
            <v>39.240807395784159</v>
          </cell>
          <cell r="AE350">
            <v>0.20742109300000011</v>
          </cell>
          <cell r="AF350">
            <v>0.12660590800000104</v>
          </cell>
          <cell r="AG350">
            <v>13.566219784688478</v>
          </cell>
          <cell r="AH350">
            <v>39.265646031592134</v>
          </cell>
          <cell r="AI350">
            <v>0.28421459199999999</v>
          </cell>
          <cell r="AJ350">
            <v>0.16524550000000016</v>
          </cell>
          <cell r="AK350">
            <v>13.576317561379728</v>
          </cell>
          <cell r="AL350">
            <v>39.294206857085292</v>
          </cell>
          <cell r="AM350">
            <v>0.37563004499999997</v>
          </cell>
          <cell r="AN350">
            <v>0.20415898400000021</v>
          </cell>
          <cell r="AO350">
            <v>13.587718386661567</v>
          </cell>
          <cell r="AP350">
            <v>39.326453260556939</v>
          </cell>
          <cell r="AQ350">
            <v>0.47782170600000018</v>
          </cell>
          <cell r="AR350">
            <v>0.24286839600000043</v>
          </cell>
          <cell r="AS350">
            <v>13.600044033998788</v>
          </cell>
          <cell r="AT350">
            <v>39.361315455815593</v>
          </cell>
          <cell r="AU350">
            <v>13.547000000000001</v>
          </cell>
          <cell r="AV350">
            <v>39.545000000000002</v>
          </cell>
          <cell r="AW350">
            <v>0.59529251500000024</v>
          </cell>
          <cell r="AX350">
            <v>0.28130885600000033</v>
          </cell>
          <cell r="AY350">
            <v>13.623682732957402</v>
          </cell>
          <cell r="AZ350">
            <v>39.761891521896381</v>
          </cell>
          <cell r="BA350">
            <v>1.3550766680000002</v>
          </cell>
          <cell r="BB350">
            <v>0.46293340000000116</v>
          </cell>
          <cell r="BC350">
            <v>13.706034636689282</v>
          </cell>
          <cell r="BD350">
            <v>39.994817880186119</v>
          </cell>
          <cell r="BE350">
            <v>13.468999999999999</v>
          </cell>
          <cell r="BF350">
            <v>39.654000000000003</v>
          </cell>
          <cell r="BG350">
            <v>2.22277571421</v>
          </cell>
          <cell r="BH350">
            <v>0.49876598000000216</v>
          </cell>
          <cell r="BI350">
            <v>13.707073156024686</v>
          </cell>
          <cell r="BJ350">
            <v>40.327372572174163</v>
          </cell>
          <cell r="BK350">
            <v>3.0110632670922999</v>
          </cell>
          <cell r="BL350">
            <v>0.49876598000000216</v>
          </cell>
          <cell r="BM350">
            <v>13.776030433427024</v>
          </cell>
          <cell r="BN350">
            <v>40.522413206027579</v>
          </cell>
          <cell r="BO350">
            <v>13.476000000000001</v>
          </cell>
          <cell r="BP350">
            <v>39.777999999999999</v>
          </cell>
          <cell r="BQ350">
            <v>3.6371518182383</v>
          </cell>
          <cell r="BR350">
            <v>0.49876598000000216</v>
          </cell>
          <cell r="BS350">
            <v>13.837798977902887</v>
          </cell>
          <cell r="BT350">
            <v>40.801322042805971</v>
          </cell>
        </row>
        <row r="351">
          <cell r="B351" t="str">
            <v>Wesley Place Bacup</v>
          </cell>
          <cell r="C351" t="str">
            <v>WESLEY PLACE BACUP</v>
          </cell>
          <cell r="D351">
            <v>6.6</v>
          </cell>
          <cell r="E351">
            <v>54.75</v>
          </cell>
          <cell r="F351">
            <v>21.9</v>
          </cell>
          <cell r="G351">
            <v>1.0146745499127681</v>
          </cell>
          <cell r="H351">
            <v>0.80350190898392726</v>
          </cell>
          <cell r="I351">
            <v>15.145</v>
          </cell>
          <cell r="J351">
            <v>48.619</v>
          </cell>
          <cell r="K351">
            <v>2.1647234999999876E-2</v>
          </cell>
          <cell r="L351">
            <v>28.004954271999999</v>
          </cell>
          <cell r="M351">
            <v>17.596691806748005</v>
          </cell>
          <cell r="N351">
            <v>55.55343160772405</v>
          </cell>
          <cell r="O351">
            <v>5.2649354000000148E-2</v>
          </cell>
          <cell r="P351">
            <v>28.009398256000004</v>
          </cell>
          <cell r="Q351">
            <v>17.59979253661297</v>
          </cell>
          <cell r="R351">
            <v>55.562201796180631</v>
          </cell>
          <cell r="S351">
            <v>9.4542611999999915E-2</v>
          </cell>
          <cell r="T351">
            <v>28.013645572000001</v>
          </cell>
          <cell r="U351">
            <v>17.603828790070462</v>
          </cell>
          <cell r="V351">
            <v>55.573618044942158</v>
          </cell>
          <cell r="W351">
            <v>0.15146292700000008</v>
          </cell>
          <cell r="X351">
            <v>28.065766363999991</v>
          </cell>
          <cell r="Y351">
            <v>17.613367413173371</v>
          </cell>
          <cell r="Z351">
            <v>55.600597345259146</v>
          </cell>
          <cell r="AA351">
            <v>0.23060027599999988</v>
          </cell>
          <cell r="AB351">
            <v>28.117779283999994</v>
          </cell>
          <cell r="AC351">
            <v>17.624840086372075</v>
          </cell>
          <cell r="AD351">
            <v>55.633046965327708</v>
          </cell>
          <cell r="AE351">
            <v>0.33174383299999977</v>
          </cell>
          <cell r="AF351">
            <v>28.170175512</v>
          </cell>
          <cell r="AG351">
            <v>17.638271334281328</v>
          </cell>
          <cell r="AH351">
            <v>55.671036271233433</v>
          </cell>
          <cell r="AI351">
            <v>0.46013411800000026</v>
          </cell>
          <cell r="AJ351">
            <v>28.221906652000001</v>
          </cell>
          <cell r="AK351">
            <v>17.654027872646566</v>
          </cell>
          <cell r="AL351">
            <v>55.715602491737769</v>
          </cell>
          <cell r="AM351">
            <v>0.61445623099999991</v>
          </cell>
          <cell r="AN351">
            <v>28.273991251999995</v>
          </cell>
          <cell r="AO351">
            <v>17.672083777390974</v>
          </cell>
          <cell r="AP351">
            <v>55.766672302478689</v>
          </cell>
          <cell r="AQ351">
            <v>0.78801477499999995</v>
          </cell>
          <cell r="AR351">
            <v>28.325790604000005</v>
          </cell>
          <cell r="AS351">
            <v>17.691797480712125</v>
          </cell>
          <cell r="AT351">
            <v>55.822431075681436</v>
          </cell>
          <cell r="AU351">
            <v>15.154999999999999</v>
          </cell>
          <cell r="AV351">
            <v>48.988</v>
          </cell>
          <cell r="AW351">
            <v>0.98769197100000006</v>
          </cell>
          <cell r="AX351">
            <v>28.377221940000005</v>
          </cell>
          <cell r="AY351">
            <v>17.723763780491822</v>
          </cell>
          <cell r="AZ351">
            <v>56.253561153808647</v>
          </cell>
          <cell r="BA351">
            <v>2.2905871970000007</v>
          </cell>
          <cell r="BB351">
            <v>27.956426092000001</v>
          </cell>
          <cell r="BC351">
            <v>17.800927464331263</v>
          </cell>
          <cell r="BD351">
            <v>56.471813010225453</v>
          </cell>
          <cell r="BE351">
            <v>15.173</v>
          </cell>
          <cell r="BF351">
            <v>49.703000000000003</v>
          </cell>
          <cell r="BG351">
            <v>3.7823538383100006</v>
          </cell>
          <cell r="BH351">
            <v>22.591923823999998</v>
          </cell>
          <cell r="BI351">
            <v>17.480150955760095</v>
          </cell>
          <cell r="BJ351">
            <v>56.228608344155951</v>
          </cell>
          <cell r="BK351">
            <v>5.1204431975690001</v>
          </cell>
          <cell r="BL351">
            <v>10.196323823999995</v>
          </cell>
          <cell r="BM351">
            <v>16.51286963076025</v>
          </cell>
          <cell r="BN351">
            <v>53.492723607265951</v>
          </cell>
          <cell r="BO351">
            <v>15.180999999999999</v>
          </cell>
          <cell r="BP351">
            <v>49.734999999999999</v>
          </cell>
          <cell r="BQ351">
            <v>6.1576232274220004</v>
          </cell>
          <cell r="BR351">
            <v>6.4835238240000006</v>
          </cell>
          <cell r="BS351">
            <v>16.286813583788504</v>
          </cell>
          <cell r="BT351">
            <v>52.862713135300204</v>
          </cell>
        </row>
        <row r="352">
          <cell r="B352" t="str">
            <v>West Didsbury</v>
          </cell>
          <cell r="C352" t="str">
            <v>WEST DIDSBURY</v>
          </cell>
          <cell r="D352">
            <v>6.6</v>
          </cell>
          <cell r="E352">
            <v>62.5</v>
          </cell>
          <cell r="F352">
            <v>25</v>
          </cell>
          <cell r="G352">
            <v>0.62273590935817669</v>
          </cell>
          <cell r="H352">
            <v>0.52720477269693256</v>
          </cell>
          <cell r="I352">
            <v>13.178000000000001</v>
          </cell>
          <cell r="J352">
            <v>38.914999999999999</v>
          </cell>
          <cell r="K352">
            <v>2.2436036000000104E-2</v>
          </cell>
          <cell r="L352">
            <v>1.7910160000003117E-3</v>
          </cell>
          <cell r="M352">
            <v>13.180119317423314</v>
          </cell>
          <cell r="N352">
            <v>38.920994334886046</v>
          </cell>
          <cell r="O352">
            <v>5.4681435E-2</v>
          </cell>
          <cell r="P352">
            <v>0.40345610400000087</v>
          </cell>
          <cell r="Q352">
            <v>13.218076641131443</v>
          </cell>
          <cell r="R352">
            <v>39.028353858844888</v>
          </cell>
          <cell r="S352">
            <v>9.8383262999999999E-2</v>
          </cell>
          <cell r="T352">
            <v>0.40509288000000065</v>
          </cell>
          <cell r="U352">
            <v>13.22204274040782</v>
          </cell>
          <cell r="V352">
            <v>39.03957168161763</v>
          </cell>
          <cell r="W352">
            <v>0.15711308540000002</v>
          </cell>
          <cell r="X352">
            <v>0.44912469600000193</v>
          </cell>
          <cell r="Y352">
            <v>13.231032052467306</v>
          </cell>
          <cell r="Z352">
            <v>39.06499729567949</v>
          </cell>
          <cell r="AA352">
            <v>0.23916738999999998</v>
          </cell>
          <cell r="AB352">
            <v>0.49314650000000171</v>
          </cell>
          <cell r="AC352">
            <v>13.24206085174588</v>
          </cell>
          <cell r="AD352">
            <v>39.096191450712389</v>
          </cell>
          <cell r="AE352">
            <v>0.34439172100000004</v>
          </cell>
          <cell r="AF352">
            <v>0.53735525199999934</v>
          </cell>
          <cell r="AG352">
            <v>13.255132856396772</v>
          </cell>
          <cell r="AH352">
            <v>39.133164663241779</v>
          </cell>
          <cell r="AI352">
            <v>0.47859777799999992</v>
          </cell>
          <cell r="AJ352">
            <v>0.58131330800000214</v>
          </cell>
          <cell r="AK352">
            <v>13.270718174366541</v>
          </cell>
          <cell r="AL352">
            <v>39.17724659933527</v>
          </cell>
          <cell r="AM352">
            <v>0.64042959500000007</v>
          </cell>
          <cell r="AN352">
            <v>0.62544322000000108</v>
          </cell>
          <cell r="AO352">
            <v>13.288735153106074</v>
          </cell>
          <cell r="AP352">
            <v>39.228206310708138</v>
          </cell>
          <cell r="AQ352">
            <v>0.82277515999999995</v>
          </cell>
          <cell r="AR352">
            <v>0.6694754000000005</v>
          </cell>
          <cell r="AS352">
            <v>13.308538070077935</v>
          </cell>
          <cell r="AT352">
            <v>39.28421741822045</v>
          </cell>
          <cell r="AU352">
            <v>13.188000000000001</v>
          </cell>
          <cell r="AV352">
            <v>39.264000000000003</v>
          </cell>
          <cell r="AW352">
            <v>1.0348472360000001</v>
          </cell>
          <cell r="AX352">
            <v>0.71336829199999929</v>
          </cell>
          <cell r="AY352">
            <v>13.340929197832164</v>
          </cell>
          <cell r="AZ352">
            <v>39.696549091314175</v>
          </cell>
          <cell r="BA352">
            <v>2.4220632246</v>
          </cell>
          <cell r="BB352">
            <v>0.83185200000000048</v>
          </cell>
          <cell r="BC352">
            <v>13.472643762248945</v>
          </cell>
          <cell r="BD352">
            <v>40.069094138034721</v>
          </cell>
          <cell r="BE352">
            <v>13.147</v>
          </cell>
          <cell r="BF352">
            <v>39.793999999999997</v>
          </cell>
          <cell r="BG352">
            <v>3.9930914969440003</v>
          </cell>
          <cell r="BH352">
            <v>9.6149968000001529E-2</v>
          </cell>
          <cell r="BI352">
            <v>13.504715857661637</v>
          </cell>
          <cell r="BJ352">
            <v>40.805773234762015</v>
          </cell>
          <cell r="BK352">
            <v>5.38000876771516</v>
          </cell>
          <cell r="BL352">
            <v>-2.199060623999995</v>
          </cell>
          <cell r="BM352">
            <v>13.425260798038211</v>
          </cell>
          <cell r="BN352">
            <v>40.581040388924791</v>
          </cell>
          <cell r="BO352">
            <v>13.157</v>
          </cell>
          <cell r="BP352">
            <v>40.148000000000003</v>
          </cell>
          <cell r="BQ352">
            <v>6.4368358705236197</v>
          </cell>
          <cell r="BR352">
            <v>-4.1327870480000017</v>
          </cell>
          <cell r="BS352">
            <v>13.358552001198493</v>
          </cell>
          <cell r="BT352">
            <v>40.718075147236696</v>
          </cell>
        </row>
        <row r="353">
          <cell r="B353" t="str">
            <v>Westgate</v>
          </cell>
          <cell r="C353" t="str">
            <v>WESTGATE</v>
          </cell>
          <cell r="D353">
            <v>6.6</v>
          </cell>
          <cell r="E353">
            <v>62.5</v>
          </cell>
          <cell r="F353">
            <v>25</v>
          </cell>
          <cell r="G353">
            <v>0.67037051073320042</v>
          </cell>
          <cell r="H353">
            <v>0.54068949841620317</v>
          </cell>
          <cell r="I353">
            <v>13.513999999999999</v>
          </cell>
          <cell r="J353">
            <v>41.889000000000003</v>
          </cell>
          <cell r="K353">
            <v>3.3194715000000485E-2</v>
          </cell>
          <cell r="L353">
            <v>3.8144279999912101E-3</v>
          </cell>
          <cell r="M353">
            <v>13.517237460405079</v>
          </cell>
          <cell r="N353">
            <v>41.898156920825024</v>
          </cell>
          <cell r="O353">
            <v>7.9208126000000156E-2</v>
          </cell>
          <cell r="P353">
            <v>7.294416000011239E-3</v>
          </cell>
          <cell r="Q353">
            <v>13.521567009986256</v>
          </cell>
          <cell r="R353">
            <v>41.910402736298359</v>
          </cell>
          <cell r="S353">
            <v>0.1396591969999994</v>
          </cell>
          <cell r="T353">
            <v>1.0662539999998444E-2</v>
          </cell>
          <cell r="U353">
            <v>13.527149741715453</v>
          </cell>
          <cell r="V353">
            <v>41.9261930861514</v>
          </cell>
          <cell r="W353">
            <v>0.21996832600000094</v>
          </cell>
          <cell r="X353">
            <v>9.2428843999989851E-2</v>
          </cell>
          <cell r="Y353">
            <v>13.541327665180843</v>
          </cell>
          <cell r="Z353">
            <v>41.966294309453488</v>
          </cell>
          <cell r="AA353">
            <v>0.32870721999999919</v>
          </cell>
          <cell r="AB353">
            <v>0.17413509199999666</v>
          </cell>
          <cell r="AC353">
            <v>13.557987294574716</v>
          </cell>
          <cell r="AD353">
            <v>42.013414857119336</v>
          </cell>
          <cell r="AE353">
            <v>0.46495709900000026</v>
          </cell>
          <cell r="AF353">
            <v>0.25618122400000232</v>
          </cell>
          <cell r="AG353">
            <v>13.577083243167728</v>
          </cell>
          <cell r="AH353">
            <v>42.067426356092568</v>
          </cell>
          <cell r="AI353">
            <v>0.63455677799999943</v>
          </cell>
          <cell r="AJ353">
            <v>0.3376907639999871</v>
          </cell>
          <cell r="AK353">
            <v>13.599049603044339</v>
          </cell>
          <cell r="AL353">
            <v>42.129556604199507</v>
          </cell>
          <cell r="AM353">
            <v>0.83544617600000048</v>
          </cell>
          <cell r="AN353">
            <v>0.41951433200000565</v>
          </cell>
          <cell r="AO353">
            <v>13.623780573805478</v>
          </cell>
          <cell r="AP353">
            <v>42.19950635272162</v>
          </cell>
          <cell r="AQ353">
            <v>1.0593307590000007</v>
          </cell>
          <cell r="AR353">
            <v>0.50111867999999049</v>
          </cell>
          <cell r="AS353">
            <v>13.650503924797491</v>
          </cell>
          <cell r="AT353">
            <v>42.27509140353154</v>
          </cell>
          <cell r="AU353">
            <v>13.532</v>
          </cell>
          <cell r="AV353">
            <v>42.655000000000001</v>
          </cell>
          <cell r="AW353">
            <v>1.3135396049999999</v>
          </cell>
          <cell r="AX353">
            <v>0.58242719599999049</v>
          </cell>
          <cell r="AY353">
            <v>13.697854082262415</v>
          </cell>
          <cell r="AZ353">
            <v>43.124106185020899</v>
          </cell>
          <cell r="BA353">
            <v>2.9477811909999998</v>
          </cell>
          <cell r="BB353">
            <v>0.97709579600000041</v>
          </cell>
          <cell r="BC353">
            <v>13.875337694694034</v>
          </cell>
          <cell r="BD353">
            <v>43.626105648620431</v>
          </cell>
          <cell r="BE353">
            <v>13.552</v>
          </cell>
          <cell r="BF353">
            <v>43.393000000000001</v>
          </cell>
          <cell r="BG353">
            <v>4.8299156827000003</v>
          </cell>
          <cell r="BH353">
            <v>1.0554738960000023</v>
          </cell>
          <cell r="BI353">
            <v>14.066838069325495</v>
          </cell>
          <cell r="BJ353">
            <v>44.849181960132192</v>
          </cell>
          <cell r="BK353">
            <v>6.5603927880479995</v>
          </cell>
          <cell r="BL353">
            <v>1.0554738960000094</v>
          </cell>
          <cell r="BM353">
            <v>14.218215557598093</v>
          </cell>
          <cell r="BN353">
            <v>45.277342154038358</v>
          </cell>
          <cell r="BO353">
            <v>13.571</v>
          </cell>
          <cell r="BP353">
            <v>44.052</v>
          </cell>
          <cell r="BQ353">
            <v>7.9506039744980006</v>
          </cell>
          <cell r="BR353">
            <v>1.0554738960000023</v>
          </cell>
          <cell r="BS353">
            <v>14.358827497405265</v>
          </cell>
          <cell r="BT353">
            <v>46.280312663281961</v>
          </cell>
        </row>
        <row r="354">
          <cell r="B354" t="str">
            <v>Westhoughton</v>
          </cell>
          <cell r="C354" t="str">
            <v>WESTHOUGHTON</v>
          </cell>
          <cell r="D354">
            <v>11</v>
          </cell>
          <cell r="E354">
            <v>33.405000000000001</v>
          </cell>
          <cell r="F354">
            <v>13.1</v>
          </cell>
          <cell r="G354">
            <v>0.99528095941828054</v>
          </cell>
          <cell r="H354">
            <v>0.76973600394339292</v>
          </cell>
          <cell r="I354">
            <v>10.082000000000001</v>
          </cell>
          <cell r="J354">
            <v>33.243000000000002</v>
          </cell>
          <cell r="K354">
            <v>2.5120421000000115E-2</v>
          </cell>
          <cell r="L354">
            <v>4.2519879999995958E-3</v>
          </cell>
          <cell r="M354">
            <v>10.083541651658447</v>
          </cell>
          <cell r="N354">
            <v>33.247360449367662</v>
          </cell>
          <cell r="O354">
            <v>6.0634579999999993E-2</v>
          </cell>
          <cell r="P354">
            <v>40.008162892000001</v>
          </cell>
          <cell r="Q354">
            <v>12.185066455142163</v>
          </cell>
          <cell r="R354">
            <v>39.191370206867916</v>
          </cell>
          <cell r="S354">
            <v>0.10810218000000027</v>
          </cell>
          <cell r="T354">
            <v>40.011973896000001</v>
          </cell>
          <cell r="U354">
            <v>12.187757883853353</v>
          </cell>
          <cell r="V354">
            <v>39.198982716838955</v>
          </cell>
          <cell r="W354">
            <v>0.17137892899999996</v>
          </cell>
          <cell r="X354">
            <v>40.070712815999997</v>
          </cell>
          <cell r="Y354">
            <v>12.194162045611762</v>
          </cell>
          <cell r="Z354">
            <v>39.217096421667705</v>
          </cell>
          <cell r="AA354">
            <v>0.25862710000000011</v>
          </cell>
          <cell r="AB354">
            <v>40.129403864000004</v>
          </cell>
          <cell r="AC354">
            <v>12.201821868100396</v>
          </cell>
          <cell r="AD354">
            <v>39.238761671365296</v>
          </cell>
          <cell r="AE354">
            <v>0.3694385240000001</v>
          </cell>
          <cell r="AF354">
            <v>40.188507928</v>
          </cell>
          <cell r="AG354">
            <v>12.210740118349149</v>
          </cell>
          <cell r="AH354">
            <v>39.263986292274147</v>
          </cell>
          <cell r="AI354">
            <v>0.50941337100000006</v>
          </cell>
          <cell r="AJ354">
            <v>40.247008611999988</v>
          </cell>
          <cell r="AK354">
            <v>12.221157382099186</v>
          </cell>
          <cell r="AL354">
            <v>39.293450763630382</v>
          </cell>
          <cell r="AM354">
            <v>0.67701570399999988</v>
          </cell>
          <cell r="AN354">
            <v>40.305889916000005</v>
          </cell>
          <cell r="AO354">
            <v>12.233044690170912</v>
          </cell>
          <cell r="AP354">
            <v>39.327073148220677</v>
          </cell>
          <cell r="AQ354">
            <v>0.86505094699999996</v>
          </cell>
          <cell r="AR354">
            <v>40.364528384000003</v>
          </cell>
          <cell r="AS354">
            <v>12.245991702302536</v>
          </cell>
          <cell r="AT354">
            <v>39.363692828518175</v>
          </cell>
          <cell r="AU354">
            <v>10.092000000000001</v>
          </cell>
          <cell r="AV354">
            <v>33.652999999999999</v>
          </cell>
          <cell r="AW354">
            <v>1.0822592480000002</v>
          </cell>
          <cell r="AX354">
            <v>40.42283058400001</v>
          </cell>
          <cell r="AY354">
            <v>12.270452253385892</v>
          </cell>
          <cell r="AZ354">
            <v>39.814593443441112</v>
          </cell>
          <cell r="BA354">
            <v>2.4953226130000004</v>
          </cell>
          <cell r="BB354">
            <v>39.752495687999996</v>
          </cell>
          <cell r="BC354">
            <v>12.309435388068795</v>
          </cell>
          <cell r="BD354">
            <v>39.924854398985872</v>
          </cell>
          <cell r="BE354">
            <v>10.108000000000001</v>
          </cell>
          <cell r="BF354">
            <v>34.255000000000003</v>
          </cell>
          <cell r="BG354">
            <v>4.1044882320900005</v>
          </cell>
          <cell r="BH354">
            <v>32.075378503999993</v>
          </cell>
          <cell r="BI354">
            <v>12.006950527211487</v>
          </cell>
          <cell r="BJ354">
            <v>39.626043179716049</v>
          </cell>
          <cell r="BK354">
            <v>5.5508285509925006</v>
          </cell>
          <cell r="BL354">
            <v>14.367378503999999</v>
          </cell>
          <cell r="BM354">
            <v>11.153434745906784</v>
          </cell>
          <cell r="BN354">
            <v>37.211935992474892</v>
          </cell>
          <cell r="BO354">
            <v>10.114000000000001</v>
          </cell>
          <cell r="BP354">
            <v>34.46</v>
          </cell>
          <cell r="BQ354">
            <v>6.6821373559034996</v>
          </cell>
          <cell r="BR354">
            <v>9.0633785040000046</v>
          </cell>
          <cell r="BS354">
            <v>10.940425256385893</v>
          </cell>
          <cell r="BT354">
            <v>36.797483611737185</v>
          </cell>
        </row>
        <row r="355">
          <cell r="B355" t="str">
            <v>Westlinton</v>
          </cell>
          <cell r="C355" t="str">
            <v>WESTLINTON</v>
          </cell>
          <cell r="D355">
            <v>11</v>
          </cell>
          <cell r="E355">
            <v>62.5</v>
          </cell>
          <cell r="F355">
            <v>25</v>
          </cell>
          <cell r="G355">
            <v>0.25719450156978069</v>
          </cell>
          <cell r="H355">
            <v>0.24638342429963001</v>
          </cell>
          <cell r="I355">
            <v>6.1589999999999998</v>
          </cell>
          <cell r="J355">
            <v>16.073</v>
          </cell>
          <cell r="K355">
            <v>1.0972613999999936E-2</v>
          </cell>
          <cell r="L355">
            <v>1.8470720000074436E-4</v>
          </cell>
          <cell r="M355">
            <v>6.15958560749075</v>
          </cell>
          <cell r="N355">
            <v>16.074656348111294</v>
          </cell>
          <cell r="O355">
            <v>2.6064434999999997E-2</v>
          </cell>
          <cell r="P355">
            <v>3.609707999996381E-4</v>
          </cell>
          <cell r="Q355">
            <v>6.1603869741047337</v>
          </cell>
          <cell r="R355">
            <v>16.07692295517915</v>
          </cell>
          <cell r="S355">
            <v>4.575362999999999E-2</v>
          </cell>
          <cell r="T355">
            <v>5.3771880000086369E-4</v>
          </cell>
          <cell r="U355">
            <v>6.1614296656991661</v>
          </cell>
          <cell r="V355">
            <v>16.079872132367587</v>
          </cell>
          <cell r="W355">
            <v>7.2745905000000111E-2</v>
          </cell>
          <cell r="X355">
            <v>3.9365606799999675E-2</v>
          </cell>
          <cell r="Y355">
            <v>6.1648843283197259</v>
          </cell>
          <cell r="Z355">
            <v>16.089643393830425</v>
          </cell>
          <cell r="AA355">
            <v>0.10885270199999986</v>
          </cell>
          <cell r="AB355">
            <v>7.8194894800000192E-2</v>
          </cell>
          <cell r="AC355">
            <v>6.168817452760341</v>
          </cell>
          <cell r="AD355">
            <v>16.100767949683263</v>
          </cell>
          <cell r="AE355">
            <v>0.15369105100000002</v>
          </cell>
          <cell r="AF355">
            <v>0.11704783879999958</v>
          </cell>
          <cell r="AG355">
            <v>6.1732101064460112</v>
          </cell>
          <cell r="AH355">
            <v>16.113192250517432</v>
          </cell>
          <cell r="AI355">
            <v>0.20864460799999973</v>
          </cell>
          <cell r="AJ355">
            <v>0.15587385879999971</v>
          </cell>
          <cell r="AK355">
            <v>6.1781322577210513</v>
          </cell>
          <cell r="AL355">
            <v>16.127114196695857</v>
          </cell>
          <cell r="AM355">
            <v>0.27293080100000022</v>
          </cell>
          <cell r="AN355">
            <v>0.1947215667999993</v>
          </cell>
          <cell r="AO355">
            <v>6.1835453836760452</v>
          </cell>
          <cell r="AP355">
            <v>16.14242482897663</v>
          </cell>
          <cell r="AQ355">
            <v>0.34406777399999999</v>
          </cell>
          <cell r="AR355">
            <v>0.23355935880000001</v>
          </cell>
          <cell r="AS355">
            <v>6.1893175618739376</v>
          </cell>
          <cell r="AT355">
            <v>16.158751014360416</v>
          </cell>
          <cell r="AU355">
            <v>6.16</v>
          </cell>
          <cell r="AV355">
            <v>16.096</v>
          </cell>
          <cell r="AW355">
            <v>0.42176426000000022</v>
          </cell>
          <cell r="AX355">
            <v>0.27238179879999969</v>
          </cell>
          <cell r="AY355">
            <v>6.1964332194459182</v>
          </cell>
          <cell r="AZ355">
            <v>16.199048706122664</v>
          </cell>
          <cell r="BA355">
            <v>0.90975391299999986</v>
          </cell>
          <cell r="BB355">
            <v>0.46577657480000134</v>
          </cell>
          <cell r="BC355">
            <v>6.2321966270372613</v>
          </cell>
          <cell r="BD355">
            <v>16.300202898227372</v>
          </cell>
          <cell r="BE355">
            <v>6.11</v>
          </cell>
          <cell r="BF355">
            <v>16.312000000000001</v>
          </cell>
          <cell r="BG355">
            <v>1.4972109042000001</v>
          </cell>
          <cell r="BH355">
            <v>0.50442133079999785</v>
          </cell>
          <cell r="BI355">
            <v>6.2150584463359895</v>
          </cell>
          <cell r="BJ355">
            <v>16.609150159300405</v>
          </cell>
          <cell r="BK355">
            <v>2.0603259748420002</v>
          </cell>
          <cell r="BL355">
            <v>0.50442133079999785</v>
          </cell>
          <cell r="BM355">
            <v>6.2446143224832529</v>
          </cell>
          <cell r="BN355">
            <v>16.692746801090962</v>
          </cell>
          <cell r="BO355">
            <v>6.1109999999999998</v>
          </cell>
          <cell r="BP355">
            <v>16.332999999999998</v>
          </cell>
          <cell r="BQ355">
            <v>2.524991039948</v>
          </cell>
          <cell r="BR355">
            <v>0.50442133079999962</v>
          </cell>
          <cell r="BS355">
            <v>6.2700029134307034</v>
          </cell>
          <cell r="BT355">
            <v>16.782728153261072</v>
          </cell>
        </row>
        <row r="356">
          <cell r="B356" t="str">
            <v>Whalley</v>
          </cell>
          <cell r="C356" t="str">
            <v>WHALLEY</v>
          </cell>
          <cell r="D356">
            <v>11</v>
          </cell>
          <cell r="E356">
            <v>33.405000000000001</v>
          </cell>
          <cell r="F356">
            <v>13.1</v>
          </cell>
          <cell r="G356">
            <v>0.79770776235378971</v>
          </cell>
          <cell r="H356">
            <v>0.66210423390899753</v>
          </cell>
          <cell r="I356">
            <v>8.6720000000000006</v>
          </cell>
          <cell r="J356">
            <v>26.643000000000001</v>
          </cell>
          <cell r="K356">
            <v>2.904814499999997E-2</v>
          </cell>
          <cell r="L356">
            <v>7.7795399999835979E-4</v>
          </cell>
          <cell r="M356">
            <v>8.6735654642078668</v>
          </cell>
          <cell r="N356">
            <v>26.647427801428346</v>
          </cell>
          <cell r="O356">
            <v>6.9921788999999901E-2</v>
          </cell>
          <cell r="P356">
            <v>1.6403219999991947E-3</v>
          </cell>
          <cell r="Q356">
            <v>8.6757560367317854</v>
          </cell>
          <cell r="R356">
            <v>26.653623676173723</v>
          </cell>
          <cell r="S356">
            <v>0.12433115700000008</v>
          </cell>
          <cell r="T356">
            <v>2.5988899999997983E-3</v>
          </cell>
          <cell r="U356">
            <v>8.6786620997094275</v>
          </cell>
          <cell r="V356">
            <v>26.66184326352591</v>
          </cell>
          <cell r="W356">
            <v>0.19819241500000007</v>
          </cell>
          <cell r="X356">
            <v>5.7739402000002826E-2</v>
          </cell>
          <cell r="Y356">
            <v>8.6854329366762855</v>
          </cell>
          <cell r="Z356">
            <v>26.680994082460206</v>
          </cell>
          <cell r="AA356">
            <v>0.29930345600000008</v>
          </cell>
          <cell r="AB356">
            <v>0.11295887400000026</v>
          </cell>
          <cell r="AC356">
            <v>8.6936381606547499</v>
          </cell>
          <cell r="AD356">
            <v>26.704201960525509</v>
          </cell>
          <cell r="AE356">
            <v>0.42707820600000024</v>
          </cell>
          <cell r="AF356">
            <v>0.16839754599999868</v>
          </cell>
          <cell r="AG356">
            <v>8.7032543714284643</v>
          </cell>
          <cell r="AH356">
            <v>26.731400711915157</v>
          </cell>
          <cell r="AI356">
            <v>0.5872911460000001</v>
          </cell>
          <cell r="AJ356">
            <v>0.22371397399999982</v>
          </cell>
          <cell r="AK356">
            <v>8.7145667294860161</v>
          </cell>
          <cell r="AL356">
            <v>26.763396892289979</v>
          </cell>
          <cell r="AM356">
            <v>0.77816458899999996</v>
          </cell>
          <cell r="AN356">
            <v>0.27922846999999962</v>
          </cell>
          <cell r="AO356">
            <v>8.7274987424775361</v>
          </cell>
          <cell r="AP356">
            <v>26.799974148612765</v>
          </cell>
          <cell r="AQ356">
            <v>0.9916719249999999</v>
          </cell>
          <cell r="AR356">
            <v>0.33471417400000014</v>
          </cell>
          <cell r="AS356">
            <v>8.7416172155733669</v>
          </cell>
          <cell r="AT356">
            <v>26.839907220877013</v>
          </cell>
          <cell r="AU356">
            <v>8.6769999999999996</v>
          </cell>
          <cell r="AV356">
            <v>26.907</v>
          </cell>
          <cell r="AW356">
            <v>1.2330662750000001</v>
          </cell>
          <cell r="AX356">
            <v>0.39011851800000485</v>
          </cell>
          <cell r="AY356">
            <v>8.7621951070166411</v>
          </cell>
          <cell r="AZ356">
            <v>27.147968151581523</v>
          </cell>
          <cell r="BA356">
            <v>2.7895618560000002</v>
          </cell>
          <cell r="BB356">
            <v>0.58055905400000007</v>
          </cell>
          <cell r="BC356">
            <v>8.8538854740536443</v>
          </cell>
          <cell r="BD356">
            <v>27.407307672786917</v>
          </cell>
          <cell r="BE356">
            <v>8.6340000000000003</v>
          </cell>
          <cell r="BF356">
            <v>27.338999999999999</v>
          </cell>
          <cell r="BG356">
            <v>4.5868704344999998</v>
          </cell>
          <cell r="BH356">
            <v>0.33447375000000257</v>
          </cell>
          <cell r="BI356">
            <v>8.8923035808814443</v>
          </cell>
          <cell r="BJ356">
            <v>28.069592854584144</v>
          </cell>
          <cell r="BK356">
            <v>6.2174217175859994</v>
          </cell>
          <cell r="BL356">
            <v>-3.8693861459999948</v>
          </cell>
          <cell r="BM356">
            <v>8.7572399063020008</v>
          </cell>
          <cell r="BN356">
            <v>27.687575093835754</v>
          </cell>
          <cell r="BO356">
            <v>8.6349999999999998</v>
          </cell>
          <cell r="BP356">
            <v>27.292000000000002</v>
          </cell>
          <cell r="BQ356">
            <v>7.493637510870002</v>
          </cell>
          <cell r="BR356">
            <v>-6.3887850419999967</v>
          </cell>
          <cell r="BS356">
            <v>8.6929897154833569</v>
          </cell>
          <cell r="BT356">
            <v>27.456019684229442</v>
          </cell>
        </row>
        <row r="357">
          <cell r="B357" t="str">
            <v>Whalley Range</v>
          </cell>
          <cell r="C357" t="str">
            <v>WHALLEY RANGE</v>
          </cell>
          <cell r="D357">
            <v>6.6</v>
          </cell>
          <cell r="E357">
            <v>62.5</v>
          </cell>
          <cell r="F357">
            <v>25</v>
          </cell>
          <cell r="G357">
            <v>0.69917873189772695</v>
          </cell>
          <cell r="H357">
            <v>0.59517676496768568</v>
          </cell>
          <cell r="I357">
            <v>14.875999999999999</v>
          </cell>
          <cell r="J357">
            <v>43.689</v>
          </cell>
          <cell r="K357">
            <v>3.3320694999999789E-2</v>
          </cell>
          <cell r="L357">
            <v>5.7651439999997223E-3</v>
          </cell>
          <cell r="M357">
            <v>14.879419124192143</v>
          </cell>
          <cell r="N357">
            <v>43.698670743607934</v>
          </cell>
          <cell r="O357">
            <v>8.0894461999999834E-2</v>
          </cell>
          <cell r="P357">
            <v>1.1013348000000533E-2</v>
          </cell>
          <cell r="Q357">
            <v>14.884039848309715</v>
          </cell>
          <cell r="R357">
            <v>43.711740125038048</v>
          </cell>
          <cell r="S357">
            <v>0.1450152779999998</v>
          </cell>
          <cell r="T357">
            <v>1.6091532000000797E-2</v>
          </cell>
          <cell r="U357">
            <v>14.890093190927542</v>
          </cell>
          <cell r="V357">
            <v>43.728861563493687</v>
          </cell>
          <cell r="W357">
            <v>0.23080457069999993</v>
          </cell>
          <cell r="X357">
            <v>0.11163729200000105</v>
          </cell>
          <cell r="Y357">
            <v>14.905955894183581</v>
          </cell>
          <cell r="Z357">
            <v>43.773728063654872</v>
          </cell>
          <cell r="AA357">
            <v>0.35007076599999998</v>
          </cell>
          <cell r="AB357">
            <v>0.20710050400000135</v>
          </cell>
          <cell r="AC357">
            <v>14.924739845866549</v>
          </cell>
          <cell r="AD357">
            <v>43.826857102104896</v>
          </cell>
          <cell r="AE357">
            <v>0.50246099499999985</v>
          </cell>
          <cell r="AF357">
            <v>0.30309024400000073</v>
          </cell>
          <cell r="AG357">
            <v>14.946467458285255</v>
          </cell>
          <cell r="AH357">
            <v>43.88831207042594</v>
          </cell>
          <cell r="AI357">
            <v>0.69614678799999985</v>
          </cell>
          <cell r="AJ357">
            <v>0.39828714400000109</v>
          </cell>
          <cell r="AK357">
            <v>14.971738140189464</v>
          </cell>
          <cell r="AL357">
            <v>43.959788352584631</v>
          </cell>
          <cell r="AM357">
            <v>0.92910177699999985</v>
          </cell>
          <cell r="AN357">
            <v>0.49396937199999869</v>
          </cell>
          <cell r="AO357">
            <v>15.000486441053202</v>
          </cell>
          <cell r="AP357">
            <v>44.041100826537999</v>
          </cell>
          <cell r="AQ357">
            <v>1.1911739769999998</v>
          </cell>
          <cell r="AR357">
            <v>0.58932140799999999</v>
          </cell>
          <cell r="AS357">
            <v>15.031752953003126</v>
          </cell>
          <cell r="AT357">
            <v>44.129535877033362</v>
          </cell>
          <cell r="AU357">
            <v>14.901999999999999</v>
          </cell>
          <cell r="AV357">
            <v>44.719000000000001</v>
          </cell>
          <cell r="AW357">
            <v>1.495713783</v>
          </cell>
          <cell r="AX357">
            <v>0.68422856399999965</v>
          </cell>
          <cell r="AY357">
            <v>15.092695500130047</v>
          </cell>
          <cell r="AZ357">
            <v>45.258368325134867</v>
          </cell>
          <cell r="BA357">
            <v>3.4864520254999993</v>
          </cell>
          <cell r="BB357">
            <v>1.1406770280000007</v>
          </cell>
          <cell r="BC357">
            <v>15.306768818880812</v>
          </cell>
          <cell r="BD357">
            <v>45.863859106573969</v>
          </cell>
          <cell r="BE357">
            <v>14.923</v>
          </cell>
          <cell r="BF357">
            <v>45.540999999999997</v>
          </cell>
          <cell r="BG357">
            <v>5.7468046693800003</v>
          </cell>
          <cell r="BH357">
            <v>1.2311202799999972</v>
          </cell>
          <cell r="BI357">
            <v>15.533410128471143</v>
          </cell>
          <cell r="BJ357">
            <v>47.267500564587586</v>
          </cell>
          <cell r="BK357">
            <v>7.7629696032512996</v>
          </cell>
          <cell r="BL357">
            <v>1.2311202800000007</v>
          </cell>
          <cell r="BM357">
            <v>15.709778820486489</v>
          </cell>
          <cell r="BN357">
            <v>47.766346557039796</v>
          </cell>
          <cell r="BO357">
            <v>14.941000000000001</v>
          </cell>
          <cell r="BP357">
            <v>46.298999999999999</v>
          </cell>
          <cell r="BQ357">
            <v>9.3242833650206993</v>
          </cell>
          <cell r="BR357">
            <v>1.2311202800000078</v>
          </cell>
          <cell r="BS357">
            <v>15.86435835391786</v>
          </cell>
          <cell r="BT357">
            <v>48.910651814082264</v>
          </cell>
        </row>
        <row r="358">
          <cell r="B358" t="str">
            <v>Whasset</v>
          </cell>
          <cell r="C358" t="str">
            <v>WHASSET</v>
          </cell>
          <cell r="D358">
            <v>11</v>
          </cell>
          <cell r="E358">
            <v>33.405000000000001</v>
          </cell>
          <cell r="F358">
            <v>13.1</v>
          </cell>
          <cell r="G358">
            <v>0.51462902009828859</v>
          </cell>
          <cell r="H358">
            <v>0.51807416799328343</v>
          </cell>
          <cell r="I358">
            <v>6.7859999999999996</v>
          </cell>
          <cell r="J358">
            <v>17.189</v>
          </cell>
          <cell r="K358">
            <v>1.4320981999999871E-2</v>
          </cell>
          <cell r="L358">
            <v>3.7998599999955474E-4</v>
          </cell>
          <cell r="M358">
            <v>6.7867716007120134</v>
          </cell>
          <cell r="N358">
            <v>17.191182416383331</v>
          </cell>
          <cell r="O358">
            <v>3.4649227999999921E-2</v>
          </cell>
          <cell r="P358">
            <v>8.0650199999965366E-4</v>
          </cell>
          <cell r="Q358">
            <v>6.7878609432054375</v>
          </cell>
          <cell r="R358">
            <v>17.194263542239874</v>
          </cell>
          <cell r="S358">
            <v>6.1913419999999775E-2</v>
          </cell>
          <cell r="T358">
            <v>1.2839299999987119E-3</v>
          </cell>
          <cell r="U358">
            <v>6.7893170006395058</v>
          </cell>
          <cell r="V358">
            <v>17.19838189458158</v>
          </cell>
          <cell r="W358">
            <v>9.989592699999994E-2</v>
          </cell>
          <cell r="X358">
            <v>5.0807646000000872E-2</v>
          </cell>
          <cell r="Y358">
            <v>6.793909886221762</v>
          </cell>
          <cell r="Z358">
            <v>17.211372536743291</v>
          </cell>
          <cell r="AA358">
            <v>0.15208521699999977</v>
          </cell>
          <cell r="AB358">
            <v>0.10037261400000119</v>
          </cell>
          <cell r="AC358">
            <v>6.7992505996988069</v>
          </cell>
          <cell r="AD358">
            <v>17.226478355607259</v>
          </cell>
          <cell r="AE358">
            <v>0.21824014899999988</v>
          </cell>
          <cell r="AF358">
            <v>0.15004944199999937</v>
          </cell>
          <cell r="AG358">
            <v>6.8053301904094168</v>
          </cell>
          <cell r="AH358">
            <v>17.243674034880502</v>
          </cell>
          <cell r="AI358">
            <v>0.30122530099999989</v>
          </cell>
          <cell r="AJ358">
            <v>0.1996653179999992</v>
          </cell>
          <cell r="AK358">
            <v>6.8122899394285641</v>
          </cell>
          <cell r="AL358">
            <v>17.263359177787684</v>
          </cell>
          <cell r="AM358">
            <v>0.40014102100000004</v>
          </cell>
          <cell r="AN358">
            <v>0.24938232599999921</v>
          </cell>
          <cell r="AO358">
            <v>6.8200911344759447</v>
          </cell>
          <cell r="AP358">
            <v>17.285424289465134</v>
          </cell>
          <cell r="AQ358">
            <v>0.51084602999999995</v>
          </cell>
          <cell r="AR358">
            <v>0.29908549400000073</v>
          </cell>
          <cell r="AS358">
            <v>6.8285103803096874</v>
          </cell>
          <cell r="AT358">
            <v>17.309237512751196</v>
          </cell>
          <cell r="AU358">
            <v>6.7869999999999999</v>
          </cell>
          <cell r="AV358">
            <v>17.216999999999999</v>
          </cell>
          <cell r="AW358">
            <v>0.63460633099999986</v>
          </cell>
          <cell r="AX358">
            <v>0.34874800600000011</v>
          </cell>
          <cell r="AY358">
            <v>6.8386127173796121</v>
          </cell>
          <cell r="AZ358">
            <v>17.362982809818355</v>
          </cell>
          <cell r="BA358">
            <v>1.4337173839999999</v>
          </cell>
          <cell r="BB358">
            <v>0.59433916600000014</v>
          </cell>
          <cell r="BC358">
            <v>6.8934453631885715</v>
          </cell>
          <cell r="BD358">
            <v>17.518072952546014</v>
          </cell>
          <cell r="BE358">
            <v>6.726</v>
          </cell>
          <cell r="BF358">
            <v>17.231999999999999</v>
          </cell>
          <cell r="BG358">
            <v>2.3731904261999994</v>
          </cell>
          <cell r="BH358">
            <v>0.64332548200000073</v>
          </cell>
          <cell r="BI358">
            <v>6.8843260246921876</v>
          </cell>
          <cell r="BJ358">
            <v>17.679813622792615</v>
          </cell>
          <cell r="BK358">
            <v>3.2415174448860005</v>
          </cell>
          <cell r="BL358">
            <v>0.64332548199999895</v>
          </cell>
          <cell r="BM358">
            <v>6.9299013735997317</v>
          </cell>
          <cell r="BN358">
            <v>17.808720175862486</v>
          </cell>
          <cell r="BO358">
            <v>6.7329999999999997</v>
          </cell>
          <cell r="BP358">
            <v>17.442</v>
          </cell>
          <cell r="BQ358">
            <v>3.9315164611549993</v>
          </cell>
          <cell r="BR358">
            <v>0.6433254820000025</v>
          </cell>
          <cell r="BS358">
            <v>6.9731169297618658</v>
          </cell>
          <cell r="BT358">
            <v>18.121153237249239</v>
          </cell>
        </row>
        <row r="359">
          <cell r="B359"/>
          <cell r="C359" t="str">
            <v>WHINFELL</v>
          </cell>
          <cell r="D359">
            <v>11</v>
          </cell>
          <cell r="E359">
            <v>62.5</v>
          </cell>
          <cell r="F359">
            <v>25</v>
          </cell>
          <cell r="G359" t="e">
            <v>#N/A</v>
          </cell>
          <cell r="H359" t="e">
            <v>#N/A</v>
          </cell>
          <cell r="I359">
            <v>2.9260000000000002</v>
          </cell>
          <cell r="J359">
            <v>7.3040000000000003</v>
          </cell>
          <cell r="K359" t="e">
            <v>#N/A</v>
          </cell>
          <cell r="L359" t="e">
            <v>#N/A</v>
          </cell>
          <cell r="M359" t="e">
            <v>#N/A</v>
          </cell>
          <cell r="N359" t="e">
            <v>#N/A</v>
          </cell>
          <cell r="O359" t="e">
            <v>#N/A</v>
          </cell>
          <cell r="P359" t="e">
            <v>#N/A</v>
          </cell>
          <cell r="Q359" t="e">
            <v>#N/A</v>
          </cell>
          <cell r="R359" t="e">
            <v>#N/A</v>
          </cell>
          <cell r="S359" t="e">
            <v>#N/A</v>
          </cell>
          <cell r="T359" t="e">
            <v>#N/A</v>
          </cell>
          <cell r="U359" t="e">
            <v>#N/A</v>
          </cell>
          <cell r="V359" t="e">
            <v>#N/A</v>
          </cell>
          <cell r="W359" t="e">
            <v>#N/A</v>
          </cell>
          <cell r="X359" t="e">
            <v>#N/A</v>
          </cell>
          <cell r="Y359" t="e">
            <v>#N/A</v>
          </cell>
          <cell r="Z359" t="e">
            <v>#N/A</v>
          </cell>
          <cell r="AA359" t="e">
            <v>#N/A</v>
          </cell>
          <cell r="AB359" t="e">
            <v>#N/A</v>
          </cell>
          <cell r="AC359" t="e">
            <v>#N/A</v>
          </cell>
          <cell r="AD359" t="e">
            <v>#N/A</v>
          </cell>
          <cell r="AE359" t="e">
            <v>#N/A</v>
          </cell>
          <cell r="AF359" t="e">
            <v>#N/A</v>
          </cell>
          <cell r="AG359" t="e">
            <v>#N/A</v>
          </cell>
          <cell r="AH359" t="e">
            <v>#N/A</v>
          </cell>
          <cell r="AI359" t="e">
            <v>#N/A</v>
          </cell>
          <cell r="AJ359" t="e">
            <v>#N/A</v>
          </cell>
          <cell r="AK359" t="e">
            <v>#N/A</v>
          </cell>
          <cell r="AL359" t="e">
            <v>#N/A</v>
          </cell>
          <cell r="AM359" t="e">
            <v>#N/A</v>
          </cell>
          <cell r="AN359" t="e">
            <v>#N/A</v>
          </cell>
          <cell r="AO359" t="e">
            <v>#N/A</v>
          </cell>
          <cell r="AP359" t="e">
            <v>#N/A</v>
          </cell>
          <cell r="AQ359" t="e">
            <v>#N/A</v>
          </cell>
          <cell r="AR359" t="e">
            <v>#N/A</v>
          </cell>
          <cell r="AS359" t="e">
            <v>#N/A</v>
          </cell>
          <cell r="AT359" t="e">
            <v>#N/A</v>
          </cell>
          <cell r="AU359">
            <v>2.9260000000000002</v>
          </cell>
          <cell r="AV359">
            <v>7.306</v>
          </cell>
          <cell r="AW359" t="e">
            <v>#N/A</v>
          </cell>
          <cell r="AX359" t="e">
            <v>#N/A</v>
          </cell>
          <cell r="AY359" t="e">
            <v>#N/A</v>
          </cell>
          <cell r="AZ359" t="e">
            <v>#N/A</v>
          </cell>
          <cell r="BA359" t="e">
            <v>#N/A</v>
          </cell>
          <cell r="BB359" t="e">
            <v>#N/A</v>
          </cell>
          <cell r="BC359" t="e">
            <v>#N/A</v>
          </cell>
          <cell r="BD359" t="e">
            <v>#N/A</v>
          </cell>
          <cell r="BE359">
            <v>2.9430000000000001</v>
          </cell>
          <cell r="BF359">
            <v>7.3849999999999998</v>
          </cell>
          <cell r="BG359" t="e">
            <v>#N/A</v>
          </cell>
          <cell r="BH359" t="e">
            <v>#N/A</v>
          </cell>
          <cell r="BI359" t="e">
            <v>#N/A</v>
          </cell>
          <cell r="BJ359" t="e">
            <v>#N/A</v>
          </cell>
          <cell r="BK359" t="e">
            <v>#N/A</v>
          </cell>
          <cell r="BL359" t="e">
            <v>#N/A</v>
          </cell>
          <cell r="BM359" t="e">
            <v>#N/A</v>
          </cell>
          <cell r="BN359" t="e">
            <v>#N/A</v>
          </cell>
          <cell r="BO359">
            <v>2.9430000000000001</v>
          </cell>
          <cell r="BP359">
            <v>7.3970000000000002</v>
          </cell>
          <cell r="BQ359" t="e">
            <v>#N/A</v>
          </cell>
          <cell r="BR359" t="e">
            <v>#N/A</v>
          </cell>
          <cell r="BS359" t="e">
            <v>#N/A</v>
          </cell>
          <cell r="BT359" t="e">
            <v>#N/A</v>
          </cell>
        </row>
        <row r="360">
          <cell r="B360" t="str">
            <v>Whittle Le Woods</v>
          </cell>
          <cell r="C360" t="str">
            <v>WHITTLE LE WOODS</v>
          </cell>
          <cell r="D360">
            <v>11</v>
          </cell>
          <cell r="E360">
            <v>33.405000000000001</v>
          </cell>
          <cell r="F360">
            <v>13.1</v>
          </cell>
          <cell r="G360">
            <v>0.66199493220470373</v>
          </cell>
          <cell r="H360">
            <v>0.57606055354864494</v>
          </cell>
          <cell r="I360">
            <v>7.5449999999999999</v>
          </cell>
          <cell r="J360">
            <v>22.11</v>
          </cell>
          <cell r="K360">
            <v>2.5292149999999847E-2</v>
          </cell>
          <cell r="L360">
            <v>1.2528560000006905E-3</v>
          </cell>
          <cell r="M360">
            <v>7.5463932514872489</v>
          </cell>
          <cell r="N360">
            <v>22.113940710298127</v>
          </cell>
          <cell r="O360">
            <v>6.1355407999999834E-2</v>
          </cell>
          <cell r="P360">
            <v>2.4522279999992236E-3</v>
          </cell>
          <cell r="Q360">
            <v>7.5483490323473594</v>
          </cell>
          <cell r="R360">
            <v>22.119472493932925</v>
          </cell>
          <cell r="S360">
            <v>0.10990798500000043</v>
          </cell>
          <cell r="T360">
            <v>3.6569679999978177E-3</v>
          </cell>
          <cell r="U360">
            <v>7.5509606141986412</v>
          </cell>
          <cell r="V360">
            <v>22.126859162879583</v>
          </cell>
          <cell r="W360">
            <v>0.17553036900000007</v>
          </cell>
          <cell r="X360">
            <v>4.0831323999999114E-2</v>
          </cell>
          <cell r="Y360">
            <v>7.5563560437905339</v>
          </cell>
          <cell r="Z360">
            <v>22.142119742286951</v>
          </cell>
          <cell r="AA360">
            <v>0.26649933599999986</v>
          </cell>
          <cell r="AB360">
            <v>7.8015975999999654E-2</v>
          </cell>
          <cell r="AC360">
            <v>7.5630823643748313</v>
          </cell>
          <cell r="AD360">
            <v>22.161144649877318</v>
          </cell>
          <cell r="AE360">
            <v>0.38251176200000003</v>
          </cell>
          <cell r="AF360">
            <v>0.11536382000000067</v>
          </cell>
          <cell r="AG360">
            <v>7.5711316910264221</v>
          </cell>
          <cell r="AH360">
            <v>22.183911583714618</v>
          </cell>
          <cell r="AI360">
            <v>0.52952074800000037</v>
          </cell>
          <cell r="AJ360">
            <v>0.15252516399999827</v>
          </cell>
          <cell r="AK360">
            <v>7.5807981264448072</v>
          </cell>
          <cell r="AL360">
            <v>22.211252391851588</v>
          </cell>
          <cell r="AM360">
            <v>0.70600043199999973</v>
          </cell>
          <cell r="AN360">
            <v>0.18983630399999996</v>
          </cell>
          <cell r="AO360">
            <v>7.5920192346072319</v>
          </cell>
          <cell r="AP360">
            <v>22.242990478547899</v>
          </cell>
          <cell r="AQ360">
            <v>0.90431686900000008</v>
          </cell>
          <cell r="AR360">
            <v>0.22707975999999874</v>
          </cell>
          <cell r="AS360">
            <v>7.6043829225739437</v>
          </cell>
          <cell r="AT360">
            <v>22.277960268954846</v>
          </cell>
          <cell r="AU360">
            <v>7.5510000000000002</v>
          </cell>
          <cell r="AV360">
            <v>22.327000000000002</v>
          </cell>
          <cell r="AW360">
            <v>1.1322316100000003</v>
          </cell>
          <cell r="AX360">
            <v>0.26421737999999806</v>
          </cell>
          <cell r="AY360">
            <v>7.6242945636623709</v>
          </cell>
          <cell r="AZ360">
            <v>22.534308331959089</v>
          </cell>
          <cell r="BA360">
            <v>2.6146534550000005</v>
          </cell>
          <cell r="BB360">
            <v>0.44500214400000182</v>
          </cell>
          <cell r="BC360">
            <v>7.711590271246382</v>
          </cell>
          <cell r="BD360">
            <v>22.781217879163616</v>
          </cell>
          <cell r="BE360">
            <v>7.5119999999999996</v>
          </cell>
          <cell r="BF360">
            <v>22.446999999999999</v>
          </cell>
          <cell r="BG360">
            <v>4.3054697005900007</v>
          </cell>
          <cell r="BH360">
            <v>0.48092544399999504</v>
          </cell>
          <cell r="BI360">
            <v>7.7632205931979046</v>
          </cell>
          <cell r="BJ360">
            <v>23.157559140095781</v>
          </cell>
          <cell r="BK360">
            <v>5.8109932670629991</v>
          </cell>
          <cell r="BL360">
            <v>0.48092544399999859</v>
          </cell>
          <cell r="BM360">
            <v>7.842240087413769</v>
          </cell>
          <cell r="BN360">
            <v>23.381060020919659</v>
          </cell>
          <cell r="BO360">
            <v>7.5179999999999998</v>
          </cell>
          <cell r="BP360">
            <v>22.661999999999999</v>
          </cell>
          <cell r="BQ360">
            <v>6.9664558077780008</v>
          </cell>
          <cell r="BR360">
            <v>0.48092544399999859</v>
          </cell>
          <cell r="BS360">
            <v>7.9088861427701636</v>
          </cell>
          <cell r="BT360">
            <v>23.767592968898541</v>
          </cell>
        </row>
        <row r="361">
          <cell r="B361" t="str">
            <v>Whitworth</v>
          </cell>
          <cell r="C361" t="str">
            <v>WHITWORTH</v>
          </cell>
          <cell r="D361">
            <v>6.6</v>
          </cell>
          <cell r="E361">
            <v>33.405000000000001</v>
          </cell>
          <cell r="F361">
            <v>13.1</v>
          </cell>
          <cell r="G361">
            <v>0.81777304621793778</v>
          </cell>
          <cell r="H361">
            <v>0.76577130415827532</v>
          </cell>
          <cell r="I361">
            <v>10.031000000000001</v>
          </cell>
          <cell r="J361">
            <v>27.315999999999999</v>
          </cell>
          <cell r="K361">
            <v>6.0618530000000059E-3</v>
          </cell>
          <cell r="L361">
            <v>8.4375999999986018E-4</v>
          </cell>
          <cell r="M361">
            <v>10.031604084473406</v>
          </cell>
          <cell r="N361">
            <v>27.317708608910213</v>
          </cell>
          <cell r="O361">
            <v>1.4769397000000045E-2</v>
          </cell>
          <cell r="P361">
            <v>1.6294159999999946E-3</v>
          </cell>
          <cell r="Q361">
            <v>10.032434524106051</v>
          </cell>
          <cell r="R361">
            <v>27.320057446892658</v>
          </cell>
          <cell r="S361">
            <v>2.6565400999999988E-2</v>
          </cell>
          <cell r="T361">
            <v>2.4038559999998155E-3</v>
          </cell>
          <cell r="U361">
            <v>10.033534152776845</v>
          </cell>
          <cell r="V361">
            <v>27.323167666452278</v>
          </cell>
          <cell r="W361">
            <v>4.2630494000000019E-2</v>
          </cell>
          <cell r="X361">
            <v>1.435293999999987E-2</v>
          </cell>
          <cell r="Y361">
            <v>10.035984757721099</v>
          </cell>
          <cell r="Z361">
            <v>27.330099023948641</v>
          </cell>
          <cell r="AA361">
            <v>6.5014273000000011E-2</v>
          </cell>
          <cell r="AB361">
            <v>2.6300459999999526E-2</v>
          </cell>
          <cell r="AC361">
            <v>10.038987967527051</v>
          </cell>
          <cell r="AD361">
            <v>27.338593384025099</v>
          </cell>
          <cell r="AE361">
            <v>9.3668032000000012E-2</v>
          </cell>
          <cell r="AF361">
            <v>3.834179999999987E-2</v>
          </cell>
          <cell r="AG361">
            <v>10.04254786546074</v>
          </cell>
          <cell r="AH361">
            <v>27.348662295902074</v>
          </cell>
          <cell r="AI361">
            <v>0.13009909900000005</v>
          </cell>
          <cell r="AJ361">
            <v>5.0266035999999903E-2</v>
          </cell>
          <cell r="AK361">
            <v>10.046777857461315</v>
          </cell>
          <cell r="AL361">
            <v>27.360626520013959</v>
          </cell>
          <cell r="AM361">
            <v>0.17394376</v>
          </cell>
          <cell r="AN361">
            <v>6.227616399999969E-2</v>
          </cell>
          <cell r="AO361">
            <v>10.051663884349903</v>
          </cell>
          <cell r="AP361">
            <v>27.374446290997881</v>
          </cell>
          <cell r="AQ361">
            <v>0.22329064600000004</v>
          </cell>
          <cell r="AR361">
            <v>7.4240067999999604E-2</v>
          </cell>
          <cell r="AS361">
            <v>10.057027187548497</v>
          </cell>
          <cell r="AT361">
            <v>27.389616003243024</v>
          </cell>
          <cell r="AU361">
            <v>10.039999999999999</v>
          </cell>
          <cell r="AV361">
            <v>27.661999999999999</v>
          </cell>
          <cell r="AW361">
            <v>0.28008284100000003</v>
          </cell>
          <cell r="AX361">
            <v>8.613661199999989E-2</v>
          </cell>
          <cell r="AY361">
            <v>10.072035893904852</v>
          </cell>
          <cell r="AZ361">
            <v>27.752611191285975</v>
          </cell>
          <cell r="BA361">
            <v>0.65101961000000008</v>
          </cell>
          <cell r="BB361">
            <v>0.14262861999999965</v>
          </cell>
          <cell r="BC361">
            <v>10.109426215035207</v>
          </cell>
          <cell r="BD361">
            <v>27.858366989774041</v>
          </cell>
          <cell r="BE361">
            <v>10.041</v>
          </cell>
          <cell r="BF361">
            <v>27.617999999999999</v>
          </cell>
          <cell r="BG361">
            <v>1.0751901235200001</v>
          </cell>
          <cell r="BH361">
            <v>0.15341077200000053</v>
          </cell>
          <cell r="BI361">
            <v>10.148474705720469</v>
          </cell>
          <cell r="BJ361">
            <v>27.921984372883884</v>
          </cell>
          <cell r="BK361">
            <v>1.4541537372970001</v>
          </cell>
          <cell r="BL361">
            <v>0.11290751600000049</v>
          </cell>
          <cell r="BM361">
            <v>10.178082308549644</v>
          </cell>
          <cell r="BN361">
            <v>28.00572731982464</v>
          </cell>
          <cell r="BO361">
            <v>10.042999999999999</v>
          </cell>
          <cell r="BP361">
            <v>27.651</v>
          </cell>
          <cell r="BQ361">
            <v>1.7461399936470001</v>
          </cell>
          <cell r="BR361">
            <v>4.5205160000018063E-3</v>
          </cell>
          <cell r="BS361">
            <v>10.196143078258233</v>
          </cell>
          <cell r="BT361">
            <v>28.084154036512718</v>
          </cell>
        </row>
        <row r="362">
          <cell r="B362" t="str">
            <v>Wigton</v>
          </cell>
          <cell r="C362" t="str">
            <v>WIGTON T11</v>
          </cell>
          <cell r="D362">
            <v>11</v>
          </cell>
          <cell r="E362">
            <v>33.405000000000001</v>
          </cell>
          <cell r="F362">
            <v>13.1</v>
          </cell>
          <cell r="G362">
            <v>0.71949248398096699</v>
          </cell>
          <cell r="H362">
            <v>0.46325517253097936</v>
          </cell>
          <cell r="I362">
            <v>6.0670000000000002</v>
          </cell>
          <cell r="J362">
            <v>24.03</v>
          </cell>
          <cell r="K362">
            <v>3.090909700000033E-2</v>
          </cell>
          <cell r="L362">
            <v>3.896876000126781E-4</v>
          </cell>
          <cell r="M362">
            <v>6.0686427601558295</v>
          </cell>
          <cell r="N362">
            <v>24.034646427384203</v>
          </cell>
          <cell r="O362">
            <v>7.3490881999999758E-2</v>
          </cell>
          <cell r="P362">
            <v>8.3535560001735121E-4</v>
          </cell>
          <cell r="Q362">
            <v>6.0709011157532933</v>
          </cell>
          <cell r="R362">
            <v>24.041034021613388</v>
          </cell>
          <cell r="S362">
            <v>0.12912570800000189</v>
          </cell>
          <cell r="T362">
            <v>1.3389156000158664E-3</v>
          </cell>
          <cell r="U362">
            <v>6.0738476168686537</v>
          </cell>
          <cell r="V362">
            <v>24.049367985291173</v>
          </cell>
          <cell r="W362">
            <v>0.20400522999999993</v>
          </cell>
          <cell r="X362">
            <v>7.729404360000558E-2</v>
          </cell>
          <cell r="Y362">
            <v>6.0817643828487098</v>
          </cell>
          <cell r="Z362">
            <v>24.071759980929428</v>
          </cell>
          <cell r="AA362">
            <v>0.30458656499999925</v>
          </cell>
          <cell r="AB362">
            <v>0.15329493160001562</v>
          </cell>
          <cell r="AC362">
            <v>6.0910325459380878</v>
          </cell>
          <cell r="AD362">
            <v>24.097974304807998</v>
          </cell>
          <cell r="AE362">
            <v>0.42987077500000126</v>
          </cell>
          <cell r="AF362">
            <v>0.22941849959998706</v>
          </cell>
          <cell r="AG362">
            <v>6.101603712742194</v>
          </cell>
          <cell r="AH362">
            <v>24.127874079736948</v>
          </cell>
          <cell r="AI362">
            <v>0.58445790599999903</v>
          </cell>
          <cell r="AJ362">
            <v>0.30547469160001128</v>
          </cell>
          <cell r="AK362">
            <v>6.1137093477077267</v>
          </cell>
          <cell r="AL362">
            <v>24.162113986035735</v>
          </cell>
          <cell r="AM362">
            <v>0.76632866500000141</v>
          </cell>
          <cell r="AN362">
            <v>0.38164208759999241</v>
          </cell>
          <cell r="AO362">
            <v>6.1272528384577658</v>
          </cell>
          <cell r="AP362">
            <v>24.200420762636895</v>
          </cell>
          <cell r="AQ362">
            <v>0.96821292400000125</v>
          </cell>
          <cell r="AR362">
            <v>0.45779453159999406</v>
          </cell>
          <cell r="AS362">
            <v>6.1418459807597339</v>
          </cell>
          <cell r="AT362">
            <v>24.241696402159064</v>
          </cell>
          <cell r="AU362">
            <v>6.07</v>
          </cell>
          <cell r="AV362">
            <v>24.157</v>
          </cell>
          <cell r="AW362">
            <v>1.1928844820000002</v>
          </cell>
          <cell r="AX362">
            <v>0.53390223960001038</v>
          </cell>
          <cell r="AY362">
            <v>6.1606327980498943</v>
          </cell>
          <cell r="AZ362">
            <v>24.413348264395964</v>
          </cell>
          <cell r="BA362">
            <v>2.6195223840000015</v>
          </cell>
          <cell r="BB362">
            <v>0.91153301560000699</v>
          </cell>
          <cell r="BC362">
            <v>6.2553323441347768</v>
          </cell>
          <cell r="BD362">
            <v>24.681199029243597</v>
          </cell>
          <cell r="BE362">
            <v>6.0780000000000003</v>
          </cell>
          <cell r="BF362">
            <v>24.474</v>
          </cell>
          <cell r="BG362">
            <v>4.2923833361000003</v>
          </cell>
          <cell r="BH362">
            <v>0.86081370759998777</v>
          </cell>
          <cell r="BI362">
            <v>6.3484727000333976</v>
          </cell>
          <cell r="BJ362">
            <v>25.239012321277801</v>
          </cell>
          <cell r="BK362">
            <v>5.8550613398570004</v>
          </cell>
          <cell r="BL362">
            <v>-12.729094980399999</v>
          </cell>
          <cell r="BM362">
            <v>5.7172068024739966</v>
          </cell>
          <cell r="BN362">
            <v>23.453522733693539</v>
          </cell>
          <cell r="BO362">
            <v>6.0789999999999997</v>
          </cell>
          <cell r="BP362">
            <v>24.506</v>
          </cell>
          <cell r="BQ362">
            <v>7.1207125170379992</v>
          </cell>
          <cell r="BR362">
            <v>-49.095785784399979</v>
          </cell>
          <cell r="BS362">
            <v>3.8758800136212996</v>
          </cell>
          <cell r="BT362">
            <v>18.274635671456029</v>
          </cell>
        </row>
        <row r="363">
          <cell r="B363" t="str">
            <v>Wigton</v>
          </cell>
          <cell r="C363" t="str">
            <v>WIGTON T12</v>
          </cell>
          <cell r="D363">
            <v>11</v>
          </cell>
          <cell r="E363">
            <v>33.405000000000001</v>
          </cell>
          <cell r="F363">
            <v>13.1</v>
          </cell>
          <cell r="G363">
            <v>0.719372741427457</v>
          </cell>
          <cell r="H363">
            <v>0.46325517253097936</v>
          </cell>
          <cell r="I363">
            <v>6.0670000000000002</v>
          </cell>
          <cell r="J363">
            <v>24.026</v>
          </cell>
          <cell r="K363">
            <v>3.090909700000033E-2</v>
          </cell>
          <cell r="L363">
            <v>3.896876000126781E-4</v>
          </cell>
          <cell r="M363">
            <v>6.0686427601558295</v>
          </cell>
          <cell r="N363">
            <v>24.030646427384202</v>
          </cell>
          <cell r="O363">
            <v>7.3490881999999758E-2</v>
          </cell>
          <cell r="P363">
            <v>8.3535560001735121E-4</v>
          </cell>
          <cell r="Q363">
            <v>6.0709011157532933</v>
          </cell>
          <cell r="R363">
            <v>24.037034021613387</v>
          </cell>
          <cell r="S363">
            <v>0.12912570800000189</v>
          </cell>
          <cell r="T363">
            <v>1.3389156000158664E-3</v>
          </cell>
          <cell r="U363">
            <v>6.0738476168686537</v>
          </cell>
          <cell r="V363">
            <v>24.045367985291172</v>
          </cell>
          <cell r="W363">
            <v>0.20400522999999993</v>
          </cell>
          <cell r="X363">
            <v>7.729404360000558E-2</v>
          </cell>
          <cell r="Y363">
            <v>6.0817643828487098</v>
          </cell>
          <cell r="Z363">
            <v>24.067759980929427</v>
          </cell>
          <cell r="AA363">
            <v>0.30458656499999925</v>
          </cell>
          <cell r="AB363">
            <v>0.15329493160001562</v>
          </cell>
          <cell r="AC363">
            <v>6.0910325459380878</v>
          </cell>
          <cell r="AD363">
            <v>24.093974304807997</v>
          </cell>
          <cell r="AE363">
            <v>0.42987077500000126</v>
          </cell>
          <cell r="AF363">
            <v>0.22941849959998706</v>
          </cell>
          <cell r="AG363">
            <v>6.101603712742194</v>
          </cell>
          <cell r="AH363">
            <v>24.123874079736947</v>
          </cell>
          <cell r="AI363">
            <v>0.58445790599999903</v>
          </cell>
          <cell r="AJ363">
            <v>0.30547469160001128</v>
          </cell>
          <cell r="AK363">
            <v>6.1137093477077267</v>
          </cell>
          <cell r="AL363">
            <v>24.158113986035733</v>
          </cell>
          <cell r="AM363">
            <v>0.76632866500000141</v>
          </cell>
          <cell r="AN363">
            <v>0.38164208759999241</v>
          </cell>
          <cell r="AO363">
            <v>6.1272528384577658</v>
          </cell>
          <cell r="AP363">
            <v>24.196420762636894</v>
          </cell>
          <cell r="AQ363">
            <v>0.96821292400000125</v>
          </cell>
          <cell r="AR363">
            <v>0.45779453159999406</v>
          </cell>
          <cell r="AS363">
            <v>6.1418459807597339</v>
          </cell>
          <cell r="AT363">
            <v>24.237696402159063</v>
          </cell>
          <cell r="AU363">
            <v>6.069</v>
          </cell>
          <cell r="AV363">
            <v>24.152999999999999</v>
          </cell>
          <cell r="AW363">
            <v>1.1928844820000002</v>
          </cell>
          <cell r="AX363">
            <v>0.53390223960001038</v>
          </cell>
          <cell r="AY363">
            <v>6.1596327980498939</v>
          </cell>
          <cell r="AZ363">
            <v>24.409348264395963</v>
          </cell>
          <cell r="BA363">
            <v>2.6195223840000015</v>
          </cell>
          <cell r="BB363">
            <v>0.91153301560000699</v>
          </cell>
          <cell r="BC363">
            <v>6.2543323441347773</v>
          </cell>
          <cell r="BD363">
            <v>24.677199029243596</v>
          </cell>
          <cell r="BE363">
            <v>6.077</v>
          </cell>
          <cell r="BF363">
            <v>24.47</v>
          </cell>
          <cell r="BG363">
            <v>4.2923833361000003</v>
          </cell>
          <cell r="BH363">
            <v>0.86081370759998777</v>
          </cell>
          <cell r="BI363">
            <v>6.3474727000333973</v>
          </cell>
          <cell r="BJ363">
            <v>25.2350123212778</v>
          </cell>
          <cell r="BK363">
            <v>5.8550613398570004</v>
          </cell>
          <cell r="BL363">
            <v>-12.729094980399999</v>
          </cell>
          <cell r="BM363">
            <v>5.7162068024739963</v>
          </cell>
          <cell r="BN363">
            <v>23.449522733693538</v>
          </cell>
          <cell r="BO363">
            <v>6.0780000000000003</v>
          </cell>
          <cell r="BP363">
            <v>24.501000000000001</v>
          </cell>
          <cell r="BQ363">
            <v>7.1207125170379992</v>
          </cell>
          <cell r="BR363">
            <v>-49.095785784399979</v>
          </cell>
          <cell r="BS363">
            <v>3.8748800136213002</v>
          </cell>
          <cell r="BT363">
            <v>18.26963567145603</v>
          </cell>
        </row>
        <row r="364">
          <cell r="B364" t="str">
            <v>Willow Hey</v>
          </cell>
          <cell r="C364" t="str">
            <v>WILLOW HEY</v>
          </cell>
          <cell r="D364">
            <v>11</v>
          </cell>
          <cell r="E364">
            <v>33.405000000000001</v>
          </cell>
          <cell r="F364">
            <v>13.1</v>
          </cell>
          <cell r="G364">
            <v>0.77235965521025784</v>
          </cell>
          <cell r="H364">
            <v>0.66730172582864755</v>
          </cell>
          <cell r="I364">
            <v>8.74</v>
          </cell>
          <cell r="J364">
            <v>25.795999999999999</v>
          </cell>
          <cell r="K364">
            <v>3.0526098000000168E-2</v>
          </cell>
          <cell r="L364">
            <v>9.6032000000167983E-4</v>
          </cell>
          <cell r="M364">
            <v>8.7416526083552828</v>
          </cell>
          <cell r="N364">
            <v>25.800674282298665</v>
          </cell>
          <cell r="O364">
            <v>7.2466777000000038E-2</v>
          </cell>
          <cell r="P364">
            <v>1.8866880000016906E-3</v>
          </cell>
          <cell r="Q364">
            <v>8.7439025448211751</v>
          </cell>
          <cell r="R364">
            <v>25.807038063627751</v>
          </cell>
          <cell r="S364">
            <v>0.12713052099999977</v>
          </cell>
          <cell r="T364">
            <v>2.8221480000016896E-3</v>
          </cell>
          <cell r="U364">
            <v>8.7468207462208234</v>
          </cell>
          <cell r="V364">
            <v>25.815291983621986</v>
          </cell>
          <cell r="W364">
            <v>0.19927999399999985</v>
          </cell>
          <cell r="X364">
            <v>5.096933600000142E-2</v>
          </cell>
          <cell r="Y364">
            <v>8.7531346834581836</v>
          </cell>
          <cell r="Z364">
            <v>25.833150494968081</v>
          </cell>
          <cell r="AA364">
            <v>0.29619421999999984</v>
          </cell>
          <cell r="AB364">
            <v>9.9127356000003886E-2</v>
          </cell>
          <cell r="AC364">
            <v>8.7607490016654612</v>
          </cell>
          <cell r="AD364">
            <v>25.854687039121991</v>
          </cell>
          <cell r="AE364">
            <v>0.416879483</v>
          </cell>
          <cell r="AF364">
            <v>0.14741580000000187</v>
          </cell>
          <cell r="AG364">
            <v>8.7696178212311349</v>
          </cell>
          <cell r="AH364">
            <v>25.879771848946024</v>
          </cell>
          <cell r="AI364">
            <v>0.56612972299999997</v>
          </cell>
          <cell r="AJ364">
            <v>0.19555887600000066</v>
          </cell>
          <cell r="AK364">
            <v>8.7799782834246649</v>
          </cell>
          <cell r="AL364">
            <v>25.909075661239115</v>
          </cell>
          <cell r="AM364">
            <v>0.74200665100000007</v>
          </cell>
          <cell r="AN364">
            <v>0.24382178400000054</v>
          </cell>
          <cell r="AO364">
            <v>8.7917425738474577</v>
          </cell>
          <cell r="AP364">
            <v>25.942350099374334</v>
          </cell>
          <cell r="AQ364">
            <v>0.93739186299999977</v>
          </cell>
          <cell r="AR364">
            <v>0.29203283199999941</v>
          </cell>
          <cell r="AS364">
            <v>8.8045280616915118</v>
          </cell>
          <cell r="AT364">
            <v>25.978512919995566</v>
          </cell>
          <cell r="AU364">
            <v>8.7460000000000004</v>
          </cell>
          <cell r="AV364">
            <v>26.001000000000001</v>
          </cell>
          <cell r="AW364">
            <v>1.1578693229999999</v>
          </cell>
          <cell r="AX364">
            <v>0.34016162400000116</v>
          </cell>
          <cell r="AY364">
            <v>8.8246262336822578</v>
          </cell>
          <cell r="AZ364">
            <v>26.223388572063534</v>
          </cell>
          <cell r="BA364">
            <v>2.562255103</v>
          </cell>
          <cell r="BB364">
            <v>0.52600562000000028</v>
          </cell>
          <cell r="BC364">
            <v>8.9080916508865275</v>
          </cell>
          <cell r="BD364">
            <v>26.459464422062343</v>
          </cell>
          <cell r="BE364">
            <v>8.7569999999999997</v>
          </cell>
          <cell r="BF364">
            <v>26.402999999999999</v>
          </cell>
          <cell r="BG364">
            <v>4.1807785822000003</v>
          </cell>
          <cell r="BH364">
            <v>0.38290009200000075</v>
          </cell>
          <cell r="BI364">
            <v>8.9965310100949392</v>
          </cell>
          <cell r="BJ364">
            <v>27.080496006170378</v>
          </cell>
          <cell r="BK364">
            <v>5.6687664748509992</v>
          </cell>
          <cell r="BL364">
            <v>-2.4646470399999947</v>
          </cell>
          <cell r="BM364">
            <v>8.9251726562024487</v>
          </cell>
          <cell r="BN364">
            <v>26.878664102443622</v>
          </cell>
          <cell r="BO364">
            <v>8.7620000000000005</v>
          </cell>
          <cell r="BP364">
            <v>26.596</v>
          </cell>
          <cell r="BQ364">
            <v>6.8618550098149989</v>
          </cell>
          <cell r="BR364">
            <v>-4.6069558800000001</v>
          </cell>
          <cell r="BS364">
            <v>8.8803515108721953</v>
          </cell>
          <cell r="BT364">
            <v>26.930748623605609</v>
          </cell>
        </row>
        <row r="365">
          <cell r="B365" t="str">
            <v>Willowbank</v>
          </cell>
          <cell r="C365" t="str">
            <v>WILLOWBANK</v>
          </cell>
          <cell r="D365">
            <v>6.6</v>
          </cell>
          <cell r="E365">
            <v>62.5</v>
          </cell>
          <cell r="F365">
            <v>25</v>
          </cell>
          <cell r="G365">
            <v>0.6193374442059294</v>
          </cell>
          <cell r="H365">
            <v>0.53186491612006437</v>
          </cell>
          <cell r="I365">
            <v>13.295</v>
          </cell>
          <cell r="J365">
            <v>38.704000000000001</v>
          </cell>
          <cell r="K365">
            <v>1.5642892999999991E-2</v>
          </cell>
          <cell r="L365">
            <v>2.9093799999992953E-3</v>
          </cell>
          <cell r="M365">
            <v>13.296622903001611</v>
          </cell>
          <cell r="N365">
            <v>38.708590262870587</v>
          </cell>
          <cell r="O365">
            <v>0.42372637700000004</v>
          </cell>
          <cell r="P365">
            <v>2.4055584519999993</v>
          </cell>
          <cell r="Q365">
            <v>13.542498236005647</v>
          </cell>
          <cell r="R365">
            <v>39.404030724045207</v>
          </cell>
          <cell r="S365">
            <v>0.45221329700000024</v>
          </cell>
          <cell r="T365">
            <v>2.4081202279999996</v>
          </cell>
          <cell r="U365">
            <v>13.545214292519827</v>
          </cell>
          <cell r="V365">
            <v>39.41171289196226</v>
          </cell>
          <cell r="W365">
            <v>0.48963990700000004</v>
          </cell>
          <cell r="X365">
            <v>2.456233332</v>
          </cell>
          <cell r="Y365">
            <v>13.552697076899268</v>
          </cell>
          <cell r="Z365">
            <v>39.432877402269696</v>
          </cell>
          <cell r="AA365">
            <v>0.54039835800000013</v>
          </cell>
          <cell r="AB365">
            <v>2.5043014879999994</v>
          </cell>
          <cell r="AC365">
            <v>13.561342162983289</v>
          </cell>
          <cell r="AD365">
            <v>39.457329398245506</v>
          </cell>
          <cell r="AE365">
            <v>0.60406500900000004</v>
          </cell>
          <cell r="AF365">
            <v>2.5526306480000001</v>
          </cell>
          <cell r="AG365">
            <v>13.571139255654344</v>
          </cell>
          <cell r="AH365">
            <v>39.485039760899973</v>
          </cell>
          <cell r="AI365">
            <v>0.68349273899999996</v>
          </cell>
          <cell r="AJ365">
            <v>2.6005547039999994</v>
          </cell>
          <cell r="AK365">
            <v>13.58227964776478</v>
          </cell>
          <cell r="AL365">
            <v>39.51654954812544</v>
          </cell>
          <cell r="AM365">
            <v>0.77770006599999986</v>
          </cell>
          <cell r="AN365">
            <v>2.6487195720000001</v>
          </cell>
          <cell r="AO365">
            <v>13.594733984902412</v>
          </cell>
          <cell r="AP365">
            <v>39.551775733106247</v>
          </cell>
          <cell r="AQ365">
            <v>0.88277471600000001</v>
          </cell>
          <cell r="AR365">
            <v>2.6967167799999974</v>
          </cell>
          <cell r="AS365">
            <v>13.608124299814785</v>
          </cell>
          <cell r="AT365">
            <v>39.589649263013293</v>
          </cell>
          <cell r="AU365">
            <v>13.305</v>
          </cell>
          <cell r="AV365">
            <v>39.030999999999999</v>
          </cell>
          <cell r="AW365">
            <v>1.0033959989999999</v>
          </cell>
          <cell r="AX365">
            <v>2.7444884199999988</v>
          </cell>
          <cell r="AY365">
            <v>13.632854860333524</v>
          </cell>
          <cell r="AZ365">
            <v>39.958313579947209</v>
          </cell>
          <cell r="BA365">
            <v>1.7816771710000001</v>
          </cell>
          <cell r="BB365">
            <v>2.9742998360000028</v>
          </cell>
          <cell r="BC365">
            <v>13.721040091704715</v>
          </cell>
          <cell r="BD365">
            <v>40.207739080359509</v>
          </cell>
          <cell r="BE365">
            <v>13.246</v>
          </cell>
          <cell r="BF365">
            <v>39.497</v>
          </cell>
          <cell r="BG365">
            <v>2.6726921099200003</v>
          </cell>
          <cell r="BH365">
            <v>3.0121639399999998</v>
          </cell>
          <cell r="BI365">
            <v>13.743295934958422</v>
          </cell>
          <cell r="BJ365">
            <v>40.903565311462415</v>
          </cell>
          <cell r="BK365">
            <v>3.4909121776552996</v>
          </cell>
          <cell r="BL365">
            <v>2.185044792000002</v>
          </cell>
          <cell r="BM365">
            <v>13.742517467324125</v>
          </cell>
          <cell r="BN365">
            <v>40.901363472489834</v>
          </cell>
          <cell r="BO365">
            <v>13.26</v>
          </cell>
          <cell r="BP365">
            <v>39.813000000000002</v>
          </cell>
          <cell r="BQ365">
            <v>4.1512273336156005</v>
          </cell>
          <cell r="BR365">
            <v>-2.8331839999998998E-2</v>
          </cell>
          <cell r="BS365">
            <v>13.620659821678737</v>
          </cell>
          <cell r="BT365">
            <v>40.833100022442267</v>
          </cell>
        </row>
        <row r="366">
          <cell r="B366" t="str">
            <v>Willowholme</v>
          </cell>
          <cell r="C366" t="str">
            <v>WILLOWHOLME</v>
          </cell>
          <cell r="D366">
            <v>11</v>
          </cell>
          <cell r="E366">
            <v>33.405000000000001</v>
          </cell>
          <cell r="F366">
            <v>13.1</v>
          </cell>
          <cell r="G366">
            <v>0.82820073242863879</v>
          </cell>
          <cell r="H366">
            <v>0.71855547596225522</v>
          </cell>
          <cell r="I366">
            <v>9.4120000000000008</v>
          </cell>
          <cell r="J366">
            <v>27.663</v>
          </cell>
          <cell r="K366">
            <v>1.9099226999999996E-2</v>
          </cell>
          <cell r="L366">
            <v>1.4153320000023228E-3</v>
          </cell>
          <cell r="M366">
            <v>9.4130767351055429</v>
          </cell>
          <cell r="N366">
            <v>27.66604546677868</v>
          </cell>
          <cell r="O366">
            <v>4.6247213000000009E-2</v>
          </cell>
          <cell r="P366">
            <v>2.7393240000019858E-3</v>
          </cell>
          <cell r="Q366">
            <v>9.4145711263930565</v>
          </cell>
          <cell r="R366">
            <v>27.67027224363127</v>
          </cell>
          <cell r="S366">
            <v>8.2700423999999995E-2</v>
          </cell>
          <cell r="T366">
            <v>4.0449920000042994E-3</v>
          </cell>
          <cell r="U366">
            <v>9.416552953570779</v>
          </cell>
          <cell r="V366">
            <v>27.675877697377302</v>
          </cell>
          <cell r="W366">
            <v>0.13482241399999995</v>
          </cell>
          <cell r="X366">
            <v>3.5044416000003409E-2</v>
          </cell>
          <cell r="Y366">
            <v>9.4209156963660821</v>
          </cell>
          <cell r="Z366">
            <v>27.688217397437825</v>
          </cell>
          <cell r="AA366">
            <v>0.20623000999999996</v>
          </cell>
          <cell r="AB366">
            <v>6.6036488000003501E-2</v>
          </cell>
          <cell r="AC366">
            <v>9.4262902850828745</v>
          </cell>
          <cell r="AD366">
            <v>27.703419029948758</v>
          </cell>
          <cell r="AE366">
            <v>0.29659797999999982</v>
          </cell>
          <cell r="AF366">
            <v>9.718407600000134E-2</v>
          </cell>
          <cell r="AG366">
            <v>9.4326681978212417</v>
          </cell>
          <cell r="AH366">
            <v>27.721458491337216</v>
          </cell>
          <cell r="AI366">
            <v>0.4096217849999999</v>
          </cell>
          <cell r="AJ366">
            <v>0.12811966000000119</v>
          </cell>
          <cell r="AK366">
            <v>9.4402241061841075</v>
          </cell>
          <cell r="AL366">
            <v>27.742829827502842</v>
          </cell>
          <cell r="AM366">
            <v>0.54425914299999989</v>
          </cell>
          <cell r="AN366">
            <v>0.15919894800000378</v>
          </cell>
          <cell r="AO366">
            <v>9.4489219743820438</v>
          </cell>
          <cell r="AP366">
            <v>27.767431113841354</v>
          </cell>
          <cell r="AQ366">
            <v>0.69485201199999991</v>
          </cell>
          <cell r="AR366">
            <v>0.19019668400000533</v>
          </cell>
          <cell r="AS366">
            <v>9.4584530093528674</v>
          </cell>
          <cell r="AT366">
            <v>27.794388951679736</v>
          </cell>
          <cell r="AU366">
            <v>9.4179999999999993</v>
          </cell>
          <cell r="AV366">
            <v>27.885999999999999</v>
          </cell>
          <cell r="AW366">
            <v>0.85906913599999979</v>
          </cell>
          <cell r="AX366">
            <v>0.22107638400000162</v>
          </cell>
          <cell r="AY366">
            <v>9.4746929369759965</v>
          </cell>
          <cell r="AZ366">
            <v>28.046351840724437</v>
          </cell>
          <cell r="BA366">
            <v>1.9152592750000001</v>
          </cell>
          <cell r="BB366">
            <v>0.370561268000003</v>
          </cell>
          <cell r="BC366">
            <v>9.5379744641654742</v>
          </cell>
          <cell r="BD366">
            <v>28.225339028722519</v>
          </cell>
          <cell r="BE366">
            <v>9.43</v>
          </cell>
          <cell r="BF366">
            <v>28.338000000000001</v>
          </cell>
          <cell r="BG366">
            <v>3.1630273759000005</v>
          </cell>
          <cell r="BH366">
            <v>0.38502351200000362</v>
          </cell>
          <cell r="BI366">
            <v>9.616224375929777</v>
          </cell>
          <cell r="BJ366">
            <v>28.864722076168718</v>
          </cell>
          <cell r="BK366">
            <v>4.3055967714839998</v>
          </cell>
          <cell r="BL366">
            <v>-1.2532266599999975</v>
          </cell>
          <cell r="BM366">
            <v>9.5902078823210601</v>
          </cell>
          <cell r="BN366">
            <v>28.791136319955033</v>
          </cell>
          <cell r="BO366">
            <v>9.391</v>
          </cell>
          <cell r="BP366">
            <v>28.257999999999999</v>
          </cell>
          <cell r="BQ366">
            <v>5.1923870003820003</v>
          </cell>
          <cell r="BR366">
            <v>-5.6371955799999949</v>
          </cell>
          <cell r="BS366">
            <v>9.3676536042563363</v>
          </cell>
          <cell r="BT366">
            <v>28.191966421013561</v>
          </cell>
        </row>
        <row r="367">
          <cell r="B367" t="str">
            <v>Wilmslow</v>
          </cell>
          <cell r="C367" t="str">
            <v>WILMSLOW</v>
          </cell>
          <cell r="D367">
            <v>11</v>
          </cell>
          <cell r="E367">
            <v>33.405000000000001</v>
          </cell>
          <cell r="F367">
            <v>13.1</v>
          </cell>
          <cell r="G367">
            <v>0.73744934152029396</v>
          </cell>
          <cell r="H367">
            <v>0.6589986416282565</v>
          </cell>
          <cell r="I367">
            <v>8.6319999999999997</v>
          </cell>
          <cell r="J367">
            <v>24.632000000000001</v>
          </cell>
          <cell r="K367">
            <v>1.4850336999999936E-2</v>
          </cell>
          <cell r="L367">
            <v>1.9579320000002731E-3</v>
          </cell>
          <cell r="M367">
            <v>8.6328822053301604</v>
          </cell>
          <cell r="N367">
            <v>24.634495253485422</v>
          </cell>
          <cell r="O367">
            <v>3.5532917999999913E-2</v>
          </cell>
          <cell r="P367">
            <v>3.7496319999998917E-3</v>
          </cell>
          <cell r="Q367">
            <v>8.6340617991651776</v>
          </cell>
          <cell r="R367">
            <v>24.637831648684568</v>
          </cell>
          <cell r="S367">
            <v>6.2819083000000053E-2</v>
          </cell>
          <cell r="T367">
            <v>5.4883160000001041E-3</v>
          </cell>
          <cell r="U367">
            <v>8.6355852086545717</v>
          </cell>
          <cell r="V367">
            <v>24.64214050140647</v>
          </cell>
          <cell r="W367">
            <v>0.10135372099999995</v>
          </cell>
          <cell r="X367">
            <v>7.1921395999999138E-2</v>
          </cell>
          <cell r="Y367">
            <v>8.6410945850403458</v>
          </cell>
          <cell r="Z367">
            <v>24.657723371016427</v>
          </cell>
          <cell r="AA367">
            <v>0.15330300600000002</v>
          </cell>
          <cell r="AB367">
            <v>0.13832716400000011</v>
          </cell>
          <cell r="AC367">
            <v>8.6473066142866646</v>
          </cell>
          <cell r="AD367">
            <v>24.675293643036433</v>
          </cell>
          <cell r="AE367">
            <v>0.21822696699999988</v>
          </cell>
          <cell r="AF367">
            <v>0.20491237999999967</v>
          </cell>
          <cell r="AG367">
            <v>8.6542090559904707</v>
          </cell>
          <cell r="AH367">
            <v>24.694816696378453</v>
          </cell>
          <cell r="AI367">
            <v>0.29812474899999997</v>
          </cell>
          <cell r="AJ367">
            <v>0.27122274400000101</v>
          </cell>
          <cell r="AK367">
            <v>8.6618829934859995</v>
          </cell>
          <cell r="AL367">
            <v>24.716521869344415</v>
          </cell>
          <cell r="AM367">
            <v>0.39192728900000007</v>
          </cell>
          <cell r="AN367">
            <v>0.33769873999999955</v>
          </cell>
          <cell r="AO367">
            <v>8.6702954349318997</v>
          </cell>
          <cell r="AP367">
            <v>24.74031584691534</v>
          </cell>
          <cell r="AQ367">
            <v>0.49598125700000006</v>
          </cell>
          <cell r="AR367">
            <v>0.40406324800000037</v>
          </cell>
          <cell r="AS367">
            <v>8.6792400852040359</v>
          </cell>
          <cell r="AT367">
            <v>24.765615138366417</v>
          </cell>
          <cell r="AU367">
            <v>8.6379999999999999</v>
          </cell>
          <cell r="AV367">
            <v>24.856000000000002</v>
          </cell>
          <cell r="AW367">
            <v>0.60832210700000011</v>
          </cell>
          <cell r="AX367">
            <v>0.47027578000000103</v>
          </cell>
          <cell r="AY367">
            <v>8.6946117073097096</v>
          </cell>
          <cell r="AZ367">
            <v>25.016122088532978</v>
          </cell>
          <cell r="BA367">
            <v>1.3154807070000003</v>
          </cell>
          <cell r="BB367">
            <v>0.79513064800000111</v>
          </cell>
          <cell r="BC367">
            <v>8.7487783667239931</v>
          </cell>
          <cell r="BD367">
            <v>25.169328537277227</v>
          </cell>
          <cell r="BE367">
            <v>8.6489999999999991</v>
          </cell>
          <cell r="BF367">
            <v>25.282</v>
          </cell>
          <cell r="BG367">
            <v>2.1783978858999999</v>
          </cell>
          <cell r="BH367">
            <v>0.85865353599999983</v>
          </cell>
          <cell r="BI367">
            <v>8.8084038596342449</v>
          </cell>
          <cell r="BJ367">
            <v>25.732862200378733</v>
          </cell>
          <cell r="BK367">
            <v>3.0074532249249999</v>
          </cell>
          <cell r="BL367">
            <v>0.73394614000000002</v>
          </cell>
          <cell r="BM367">
            <v>8.8453725391350311</v>
          </cell>
          <cell r="BN367">
            <v>25.837425416244805</v>
          </cell>
          <cell r="BO367">
            <v>8.65</v>
          </cell>
          <cell r="BP367">
            <v>25.321000000000002</v>
          </cell>
          <cell r="BQ367">
            <v>3.68591616921</v>
          </cell>
          <cell r="BR367">
            <v>0.40022827200000277</v>
          </cell>
          <cell r="BS367">
            <v>8.864466963007299</v>
          </cell>
          <cell r="BT367">
            <v>25.927604175531783</v>
          </cell>
        </row>
        <row r="368">
          <cell r="B368" t="str">
            <v>Windermere</v>
          </cell>
          <cell r="C368" t="str">
            <v>WINDERMERE</v>
          </cell>
          <cell r="D368">
            <v>11</v>
          </cell>
          <cell r="E368">
            <v>50</v>
          </cell>
          <cell r="F368">
            <v>20</v>
          </cell>
          <cell r="G368">
            <v>0.32554329816528343</v>
          </cell>
          <cell r="H368">
            <v>0.29932362587191547</v>
          </cell>
          <cell r="I368">
            <v>5.9850000000000003</v>
          </cell>
          <cell r="J368">
            <v>16.273</v>
          </cell>
          <cell r="K368">
            <v>2.7157873999999804E-2</v>
          </cell>
          <cell r="L368">
            <v>8.9735119999989621E-4</v>
          </cell>
          <cell r="M368">
            <v>5.9864725174383091</v>
          </cell>
          <cell r="N368">
            <v>16.277164908264172</v>
          </cell>
          <cell r="O368">
            <v>6.5543492999999842E-2</v>
          </cell>
          <cell r="P368">
            <v>1.887219199999457E-3</v>
          </cell>
          <cell r="Q368">
            <v>5.9885391945309383</v>
          </cell>
          <cell r="R368">
            <v>16.283010353811058</v>
          </cell>
          <cell r="S368">
            <v>0.11683868799999986</v>
          </cell>
          <cell r="T368">
            <v>2.9852271999990521E-3</v>
          </cell>
          <cell r="U368">
            <v>5.9912891245178255</v>
          </cell>
          <cell r="V368">
            <v>16.290788330377122</v>
          </cell>
          <cell r="W368">
            <v>0.187980445</v>
          </cell>
          <cell r="X368">
            <v>0.1118017511999998</v>
          </cell>
          <cell r="Y368">
            <v>6.0007344846976665</v>
          </cell>
          <cell r="Z368">
            <v>16.317503843312782</v>
          </cell>
          <cell r="AA368">
            <v>0.2854355329999998</v>
          </cell>
          <cell r="AB368">
            <v>0.22070820319999829</v>
          </cell>
          <cell r="AC368">
            <v>6.0115656565767015</v>
          </cell>
          <cell r="AD368">
            <v>16.348139023648233</v>
          </cell>
          <cell r="AE368">
            <v>0.40868065599999981</v>
          </cell>
          <cell r="AF368">
            <v>0.3298623871999995</v>
          </cell>
          <cell r="AG368">
            <v>6.0237634567999683</v>
          </cell>
          <cell r="AH368">
            <v>16.382639612661954</v>
          </cell>
          <cell r="AI368">
            <v>0.56288292699999998</v>
          </cell>
          <cell r="AJ368">
            <v>0.43888151519999674</v>
          </cell>
          <cell r="AK368">
            <v>6.0375789973062517</v>
          </cell>
          <cell r="AL368">
            <v>16.421715862172956</v>
          </cell>
          <cell r="AM368">
            <v>0.74627225799999986</v>
          </cell>
          <cell r="AN368">
            <v>0.54812417520000167</v>
          </cell>
          <cell r="AO368">
            <v>6.0529381935587381</v>
          </cell>
          <cell r="AP368">
            <v>16.465158229467789</v>
          </cell>
          <cell r="AQ368">
            <v>0.95125088799999991</v>
          </cell>
          <cell r="AR368">
            <v>0.65733527919999979</v>
          </cell>
          <cell r="AS368">
            <v>6.0694288778770575</v>
          </cell>
          <cell r="AT368">
            <v>16.511800928299351</v>
          </cell>
          <cell r="AU368">
            <v>5.9909999999999997</v>
          </cell>
          <cell r="AV368">
            <v>16.477</v>
          </cell>
          <cell r="AW368">
            <v>1.1802465049999999</v>
          </cell>
          <cell r="AX368">
            <v>0.76645600320000096</v>
          </cell>
          <cell r="AY368">
            <v>6.0931753833764901</v>
          </cell>
          <cell r="AZ368">
            <v>16.765995625823404</v>
          </cell>
          <cell r="BA368">
            <v>2.6532860199999995</v>
          </cell>
          <cell r="BB368">
            <v>1.3037376471999975</v>
          </cell>
          <cell r="BC368">
            <v>6.1986898799497849</v>
          </cell>
          <cell r="BD368">
            <v>17.064435689985253</v>
          </cell>
          <cell r="BE368">
            <v>5.952</v>
          </cell>
          <cell r="BF368">
            <v>16.896000000000001</v>
          </cell>
          <cell r="BG368">
            <v>4.3887556859999997</v>
          </cell>
          <cell r="BH368">
            <v>1.4014659432000043</v>
          </cell>
          <cell r="BI368">
            <v>6.255907819662383</v>
          </cell>
          <cell r="BJ368">
            <v>17.755581120555558</v>
          </cell>
          <cell r="BK368">
            <v>5.9975373114000003</v>
          </cell>
          <cell r="BL368">
            <v>1.083815051199994</v>
          </cell>
          <cell r="BM368">
            <v>6.323674608433973</v>
          </cell>
          <cell r="BN368">
            <v>17.947254544074067</v>
          </cell>
          <cell r="BO368">
            <v>5.9580000000000002</v>
          </cell>
          <cell r="BP368">
            <v>17.106999999999999</v>
          </cell>
          <cell r="BQ368">
            <v>7.2797098876899984</v>
          </cell>
          <cell r="BR368">
            <v>0.46487150320000037</v>
          </cell>
          <cell r="BS368">
            <v>6.3644851046173914</v>
          </cell>
          <cell r="BT368">
            <v>18.256713495705121</v>
          </cell>
        </row>
        <row r="369">
          <cell r="B369" t="str">
            <v>Winifred Rd</v>
          </cell>
          <cell r="C369" t="str">
            <v>WINIFRED RD</v>
          </cell>
          <cell r="D369">
            <v>6.6</v>
          </cell>
          <cell r="E369">
            <v>62.5</v>
          </cell>
          <cell r="F369">
            <v>25</v>
          </cell>
          <cell r="G369">
            <v>0.81430426702038972</v>
          </cell>
          <cell r="H369">
            <v>0.62388751523552388</v>
          </cell>
          <cell r="I369">
            <v>15.593999999999999</v>
          </cell>
          <cell r="J369">
            <v>50.884999999999998</v>
          </cell>
          <cell r="K369">
            <v>3.1213237000000005E-2</v>
          </cell>
          <cell r="L369">
            <v>5.2291359999987463E-3</v>
          </cell>
          <cell r="M369">
            <v>15.597187880888098</v>
          </cell>
          <cell r="N369">
            <v>50.894016688774357</v>
          </cell>
          <cell r="O369">
            <v>7.4842200000000192E-2</v>
          </cell>
          <cell r="P369">
            <v>9.9173600000002082E-3</v>
          </cell>
          <cell r="Q369">
            <v>15.601414538603393</v>
          </cell>
          <cell r="R369">
            <v>50.905971482103311</v>
          </cell>
          <cell r="S369">
            <v>0.13258404800000001</v>
          </cell>
          <cell r="T369">
            <v>1.4395399999999725E-2</v>
          </cell>
          <cell r="U369">
            <v>15.606857367252749</v>
          </cell>
          <cell r="V369">
            <v>50.921366126290494</v>
          </cell>
          <cell r="W369">
            <v>0.20870263200000005</v>
          </cell>
          <cell r="X369">
            <v>9.1870968000000275E-2</v>
          </cell>
          <cell r="Y369">
            <v>15.620293371041106</v>
          </cell>
          <cell r="Z369">
            <v>50.959368883853678</v>
          </cell>
          <cell r="AA369">
            <v>0.31272855599999994</v>
          </cell>
          <cell r="AB369">
            <v>0.16922955599999945</v>
          </cell>
          <cell r="AC369">
            <v>15.636160400863837</v>
          </cell>
          <cell r="AD369">
            <v>51.004247621393446</v>
          </cell>
          <cell r="AE369">
            <v>0.44396427900000002</v>
          </cell>
          <cell r="AF369">
            <v>0.24698803199999997</v>
          </cell>
          <cell r="AG369">
            <v>15.654442651932278</v>
          </cell>
          <cell r="AH369">
            <v>51.055957636216853</v>
          </cell>
          <cell r="AI369">
            <v>0.60869499399999993</v>
          </cell>
          <cell r="AJ369">
            <v>0.32404290399999969</v>
          </cell>
          <cell r="AK369">
            <v>15.675593405529343</v>
          </cell>
          <cell r="AL369">
            <v>51.115781001399611</v>
          </cell>
          <cell r="AM369">
            <v>0.80498319899999982</v>
          </cell>
          <cell r="AN369">
            <v>0.40146687999999919</v>
          </cell>
          <cell r="AO369">
            <v>15.699537011799165</v>
          </cell>
          <cell r="AP369">
            <v>51.183503746837417</v>
          </cell>
          <cell r="AQ369">
            <v>1.0245392010000001</v>
          </cell>
          <cell r="AR369">
            <v>0.47858906799999801</v>
          </cell>
          <cell r="AS369">
            <v>15.725489622838436</v>
          </cell>
          <cell r="AT369">
            <v>51.256908815858878</v>
          </cell>
          <cell r="AU369">
            <v>15.603999999999999</v>
          </cell>
          <cell r="AV369">
            <v>51.274999999999999</v>
          </cell>
          <cell r="AW369">
            <v>1.277742978</v>
          </cell>
          <cell r="AX369">
            <v>0.55532347199999776</v>
          </cell>
          <cell r="AY369">
            <v>15.764351728537873</v>
          </cell>
          <cell r="AZ369">
            <v>51.728543178496459</v>
          </cell>
          <cell r="BA369">
            <v>2.9167016029999999</v>
          </cell>
          <cell r="BB369">
            <v>0.92393738399999847</v>
          </cell>
          <cell r="BC369">
            <v>15.939968780758274</v>
          </cell>
          <cell r="BD369">
            <v>52.225263212564613</v>
          </cell>
          <cell r="BE369">
            <v>15.624000000000001</v>
          </cell>
          <cell r="BF369">
            <v>51.982999999999997</v>
          </cell>
          <cell r="BG369">
            <v>4.7826799988599991</v>
          </cell>
          <cell r="BH369">
            <v>0.99658744000000254</v>
          </cell>
          <cell r="BI369">
            <v>16.129554789627981</v>
          </cell>
          <cell r="BJ369">
            <v>53.412924880029124</v>
          </cell>
          <cell r="BK369">
            <v>6.4702687880485996</v>
          </cell>
          <cell r="BL369">
            <v>0.95608418400000517</v>
          </cell>
          <cell r="BM369">
            <v>16.2736374071984</v>
          </cell>
          <cell r="BN369">
            <v>53.820452063769736</v>
          </cell>
          <cell r="BO369">
            <v>15.647</v>
          </cell>
          <cell r="BP369">
            <v>52.363999999999997</v>
          </cell>
          <cell r="BQ369">
            <v>7.8046026076250996</v>
          </cell>
          <cell r="BR369">
            <v>0.84769718399999761</v>
          </cell>
          <cell r="BS369">
            <v>16.403879941485471</v>
          </cell>
          <cell r="BT369">
            <v>54.504779756673805</v>
          </cell>
        </row>
        <row r="370">
          <cell r="B370" t="str">
            <v>Withington</v>
          </cell>
          <cell r="C370" t="str">
            <v>WITHINGTON</v>
          </cell>
          <cell r="D370">
            <v>6.6</v>
          </cell>
          <cell r="E370">
            <v>62.5</v>
          </cell>
          <cell r="F370">
            <v>25</v>
          </cell>
          <cell r="G370">
            <v>0.66503397336607395</v>
          </cell>
          <cell r="H370">
            <v>0.56898781024284384</v>
          </cell>
          <cell r="I370">
            <v>14.222</v>
          </cell>
          <cell r="J370">
            <v>41.557000000000002</v>
          </cell>
          <cell r="K370">
            <v>2.712821100000018E-2</v>
          </cell>
          <cell r="L370">
            <v>3.6827040000000366E-3</v>
          </cell>
          <cell r="M370">
            <v>14.224695256071096</v>
          </cell>
          <cell r="N370">
            <v>41.564623335379622</v>
          </cell>
          <cell r="O370">
            <v>6.5760427000000066E-2</v>
          </cell>
          <cell r="P370">
            <v>7.0359920000004905E-3</v>
          </cell>
          <cell r="Q370">
            <v>14.228368035167529</v>
          </cell>
          <cell r="R370">
            <v>41.575011523399176</v>
          </cell>
          <cell r="S370">
            <v>0.11771594400000018</v>
          </cell>
          <cell r="T370">
            <v>1.0278739999999509E-2</v>
          </cell>
          <cell r="U370">
            <v>14.23319663110034</v>
          </cell>
          <cell r="V370">
            <v>41.588668855109979</v>
          </cell>
          <cell r="W370">
            <v>0.18708440039999985</v>
          </cell>
          <cell r="X370">
            <v>9.7630023999998983E-2</v>
          </cell>
          <cell r="Y370">
            <v>14.246906052965077</v>
          </cell>
          <cell r="Z370">
            <v>41.627444955776788</v>
          </cell>
          <cell r="AA370">
            <v>0.28333507299999994</v>
          </cell>
          <cell r="AB370">
            <v>0.18492423999999996</v>
          </cell>
          <cell r="AC370">
            <v>14.262962066728955</v>
          </cell>
          <cell r="AD370">
            <v>41.672858220621841</v>
          </cell>
          <cell r="AE370">
            <v>0.40614188699999998</v>
          </cell>
          <cell r="AF370">
            <v>0.2725470079999992</v>
          </cell>
          <cell r="AG370">
            <v>14.2813698812461</v>
          </cell>
          <cell r="AH370">
            <v>41.724923382509431</v>
          </cell>
          <cell r="AI370">
            <v>0.56201656400000033</v>
          </cell>
          <cell r="AJ370">
            <v>0.35965891999999933</v>
          </cell>
          <cell r="AK370">
            <v>14.302625695271647</v>
          </cell>
          <cell r="AL370">
            <v>41.785043903457854</v>
          </cell>
          <cell r="AM370">
            <v>0.74930444899999982</v>
          </cell>
          <cell r="AN370">
            <v>0.44707410800000069</v>
          </cell>
          <cell r="AO370">
            <v>14.326655982111612</v>
          </cell>
          <cell r="AP370">
            <v>41.853011818571439</v>
          </cell>
          <cell r="AQ370">
            <v>0.95987076100000013</v>
          </cell>
          <cell r="AR370">
            <v>0.53427841200000081</v>
          </cell>
          <cell r="AS370">
            <v>14.352704155642577</v>
          </cell>
          <cell r="AT370">
            <v>41.926687179136515</v>
          </cell>
          <cell r="AU370">
            <v>14.233000000000001</v>
          </cell>
          <cell r="AV370">
            <v>41.968000000000004</v>
          </cell>
          <cell r="AW370">
            <v>1.2045639780000001</v>
          </cell>
          <cell r="AX370">
            <v>0.62119921599999994</v>
          </cell>
          <cell r="AY370">
            <v>14.392712859323094</v>
          </cell>
          <cell r="AZ370">
            <v>42.419736183480211</v>
          </cell>
          <cell r="BA370">
            <v>2.8039956206000003</v>
          </cell>
          <cell r="BB370">
            <v>1.0443450000000007</v>
          </cell>
          <cell r="BC370">
            <v>14.56964249897527</v>
          </cell>
          <cell r="BD370">
            <v>42.920168775443997</v>
          </cell>
          <cell r="BE370">
            <v>14.260999999999999</v>
          </cell>
          <cell r="BF370">
            <v>42.960999999999999</v>
          </cell>
          <cell r="BG370">
            <v>4.6219304922470004</v>
          </cell>
          <cell r="BH370">
            <v>1.1284381680000015</v>
          </cell>
          <cell r="BI370">
            <v>14.76402680211109</v>
          </cell>
          <cell r="BJ370">
            <v>44.383774651565339</v>
          </cell>
          <cell r="BK370">
            <v>6.2510268091740002</v>
          </cell>
          <cell r="BL370">
            <v>1.1284381680000015</v>
          </cell>
          <cell r="BM370">
            <v>14.906535771370731</v>
          </cell>
          <cell r="BN370">
            <v>44.786850885738929</v>
          </cell>
          <cell r="BO370">
            <v>14.196999999999999</v>
          </cell>
          <cell r="BP370">
            <v>43.098999999999997</v>
          </cell>
          <cell r="BQ370">
            <v>7.5218381361464006</v>
          </cell>
          <cell r="BR370">
            <v>1.1284381680000015</v>
          </cell>
          <cell r="BS370">
            <v>14.953702932236903</v>
          </cell>
          <cell r="BT370">
            <v>45.239279098913833</v>
          </cell>
        </row>
        <row r="371">
          <cell r="B371" t="str">
            <v>Withyfold Drive</v>
          </cell>
          <cell r="C371" t="str">
            <v>WITHYFOLD DRIVE</v>
          </cell>
          <cell r="D371">
            <v>11</v>
          </cell>
          <cell r="E371">
            <v>33.405000000000001</v>
          </cell>
          <cell r="F371">
            <v>13.1</v>
          </cell>
          <cell r="G371">
            <v>1.0196924924498985</v>
          </cell>
          <cell r="H371">
            <v>0.87689719846952952</v>
          </cell>
          <cell r="I371">
            <v>11.486000000000001</v>
          </cell>
          <cell r="J371">
            <v>34.058999999999997</v>
          </cell>
          <cell r="K371">
            <v>2.3177375000000056E-2</v>
          </cell>
          <cell r="L371">
            <v>2.6064520000002034E-3</v>
          </cell>
          <cell r="M371">
            <v>11.487353299950836</v>
          </cell>
          <cell r="N371">
            <v>34.062827710288857</v>
          </cell>
          <cell r="O371">
            <v>5.5754792999999969E-2</v>
          </cell>
          <cell r="P371">
            <v>5.0101960000006329E-3</v>
          </cell>
          <cell r="Q371">
            <v>11.489189334796041</v>
          </cell>
          <cell r="R371">
            <v>34.06802080104702</v>
          </cell>
          <cell r="S371">
            <v>9.9079695999999884E-2</v>
          </cell>
          <cell r="T371">
            <v>7.3573359999992149E-3</v>
          </cell>
          <cell r="U371">
            <v>11.491586495370631</v>
          </cell>
          <cell r="V371">
            <v>34.074800995038558</v>
          </cell>
          <cell r="W371">
            <v>0.16104484499999994</v>
          </cell>
          <cell r="X371">
            <v>9.0745344000001449E-2</v>
          </cell>
          <cell r="Y371">
            <v>11.499215557581678</v>
          </cell>
          <cell r="Z371">
            <v>34.096379241532659</v>
          </cell>
          <cell r="AA371">
            <v>0.24511757899999997</v>
          </cell>
          <cell r="AB371">
            <v>0.17410702000000056</v>
          </cell>
          <cell r="AC371">
            <v>11.508003585007597</v>
          </cell>
          <cell r="AD371">
            <v>34.12123553667714</v>
          </cell>
          <cell r="AE371">
            <v>0.35072925399999999</v>
          </cell>
          <cell r="AF371">
            <v>0.25772478399999921</v>
          </cell>
          <cell r="AG371">
            <v>11.517935554784438</v>
          </cell>
          <cell r="AH371">
            <v>34.14932738939612</v>
          </cell>
          <cell r="AI371">
            <v>0.48146940599999999</v>
          </cell>
          <cell r="AJ371">
            <v>0.34097368800000138</v>
          </cell>
          <cell r="AK371">
            <v>11.529167067428551</v>
          </cell>
          <cell r="AL371">
            <v>34.181094904410656</v>
          </cell>
          <cell r="AM371">
            <v>0.63582858200000003</v>
          </cell>
          <cell r="AN371">
            <v>0.42445858000000092</v>
          </cell>
          <cell r="AO371">
            <v>11.541650643490819</v>
          </cell>
          <cell r="AP371">
            <v>34.21640378955901</v>
          </cell>
          <cell r="AQ371">
            <v>0.8076138209999999</v>
          </cell>
          <cell r="AR371">
            <v>0.5077965480000004</v>
          </cell>
          <cell r="AS371">
            <v>11.555041139148816</v>
          </cell>
          <cell r="AT371">
            <v>34.254277830691883</v>
          </cell>
          <cell r="AU371">
            <v>11.494999999999999</v>
          </cell>
          <cell r="AV371">
            <v>34.378</v>
          </cell>
          <cell r="AW371">
            <v>0.99281247699999997</v>
          </cell>
          <cell r="AX371">
            <v>0.59092959600000006</v>
          </cell>
          <cell r="AY371">
            <v>11.57812490110668</v>
          </cell>
          <cell r="AZ371">
            <v>34.613112725031982</v>
          </cell>
          <cell r="BA371">
            <v>2.1681921219999998</v>
          </cell>
          <cell r="BB371">
            <v>0.99799652800000116</v>
          </cell>
          <cell r="BC371">
            <v>11.661181806307512</v>
          </cell>
          <cell r="BD371">
            <v>34.848033128599489</v>
          </cell>
          <cell r="BE371">
            <v>11.504</v>
          </cell>
          <cell r="BF371">
            <v>34.723999999999997</v>
          </cell>
          <cell r="BG371">
            <v>3.5905700311999995</v>
          </cell>
          <cell r="BH371">
            <v>1.079005380000003</v>
          </cell>
          <cell r="BI371">
            <v>11.749089147332507</v>
          </cell>
          <cell r="BJ371">
            <v>35.417216792296173</v>
          </cell>
          <cell r="BK371">
            <v>4.9361731698699991</v>
          </cell>
          <cell r="BL371">
            <v>1.0790053800000012</v>
          </cell>
          <cell r="BM371">
            <v>11.819714995908281</v>
          </cell>
          <cell r="BN371">
            <v>35.616976858116118</v>
          </cell>
          <cell r="BO371">
            <v>11.512</v>
          </cell>
          <cell r="BP371">
            <v>35.021000000000001</v>
          </cell>
          <cell r="BQ371">
            <v>6.0171238488099998</v>
          </cell>
          <cell r="BR371">
            <v>1.0790053800000012</v>
          </cell>
          <cell r="BS371">
            <v>11.884450192768893</v>
          </cell>
          <cell r="BT371">
            <v>36.074448227844485</v>
          </cell>
        </row>
        <row r="372">
          <cell r="B372" t="str">
            <v>Woodbine St</v>
          </cell>
          <cell r="C372" t="str">
            <v>WOODBINE ST</v>
          </cell>
          <cell r="D372">
            <v>6.6</v>
          </cell>
          <cell r="E372">
            <v>54.75</v>
          </cell>
          <cell r="F372">
            <v>21.9</v>
          </cell>
          <cell r="G372">
            <v>0.66116400242660278</v>
          </cell>
          <cell r="H372">
            <v>0.57715397264639179</v>
          </cell>
          <cell r="I372">
            <v>12.638</v>
          </cell>
          <cell r="J372">
            <v>36.194000000000003</v>
          </cell>
          <cell r="K372">
            <v>1.6444726000000021E-2</v>
          </cell>
          <cell r="L372">
            <v>2.6688119999995763E-3</v>
          </cell>
          <cell r="M372">
            <v>12.639672000955979</v>
          </cell>
          <cell r="N372">
            <v>36.198729132856499</v>
          </cell>
          <cell r="O372">
            <v>3.9627710999999954E-2</v>
          </cell>
          <cell r="P372">
            <v>30.005083184</v>
          </cell>
          <cell r="Q372">
            <v>15.266230594386778</v>
          </cell>
          <cell r="R372">
            <v>43.627758703251367</v>
          </cell>
          <cell r="S372">
            <v>7.0538207999999991E-2</v>
          </cell>
          <cell r="T372">
            <v>30.007405852000005</v>
          </cell>
          <cell r="U372">
            <v>15.269137742380533</v>
          </cell>
          <cell r="V372">
            <v>43.635981359492554</v>
          </cell>
          <cell r="W372">
            <v>0.11169955300000001</v>
          </cell>
          <cell r="X372">
            <v>30.05254648</v>
          </cell>
          <cell r="Y372">
            <v>15.276687207129493</v>
          </cell>
          <cell r="Z372">
            <v>43.657334470365832</v>
          </cell>
          <cell r="AA372">
            <v>0.16831625300000008</v>
          </cell>
          <cell r="AB372">
            <v>30.097637748</v>
          </cell>
          <cell r="AC372">
            <v>15.285584346933058</v>
          </cell>
          <cell r="AD372">
            <v>43.682499381918895</v>
          </cell>
          <cell r="AE372">
            <v>0.24009366200000004</v>
          </cell>
          <cell r="AF372">
            <v>30.142952376</v>
          </cell>
          <cell r="AG372">
            <v>15.29582724376365</v>
          </cell>
          <cell r="AH372">
            <v>43.711470669150515</v>
          </cell>
          <cell r="AI372">
            <v>0.33058276800000008</v>
          </cell>
          <cell r="AJ372">
            <v>30.187901228000001</v>
          </cell>
          <cell r="AK372">
            <v>15.307674992477256</v>
          </cell>
          <cell r="AL372">
            <v>43.744981162979258</v>
          </cell>
          <cell r="AM372">
            <v>0.438767448</v>
          </cell>
          <cell r="AN372">
            <v>30.233056160000015</v>
          </cell>
          <cell r="AO372">
            <v>15.321088729790231</v>
          </cell>
          <cell r="AP372">
            <v>43.7829209414395</v>
          </cell>
          <cell r="AQ372">
            <v>0.560031104</v>
          </cell>
          <cell r="AR372">
            <v>30.278057668000002</v>
          </cell>
          <cell r="AS372">
            <v>15.335633159667847</v>
          </cell>
          <cell r="AT372">
            <v>43.824058801419305</v>
          </cell>
          <cell r="AU372">
            <v>12.647</v>
          </cell>
          <cell r="AV372">
            <v>36.540999999999997</v>
          </cell>
          <cell r="AW372">
            <v>0.69991332299999998</v>
          </cell>
          <cell r="AX372">
            <v>30.322856863999998</v>
          </cell>
          <cell r="AY372">
            <v>15.360788593707932</v>
          </cell>
          <cell r="AZ372">
            <v>44.216753269270328</v>
          </cell>
          <cell r="BA372">
            <v>1.6087822580000002</v>
          </cell>
          <cell r="BB372">
            <v>29.82781632</v>
          </cell>
          <cell r="BC372">
            <v>15.396989189608259</v>
          </cell>
          <cell r="BD372">
            <v>44.319144016646788</v>
          </cell>
          <cell r="BE372">
            <v>12.657999999999999</v>
          </cell>
          <cell r="BF372">
            <v>36.92</v>
          </cell>
          <cell r="BG372">
            <v>2.6460472407200002</v>
          </cell>
          <cell r="BH372">
            <v>24.071633991999995</v>
          </cell>
          <cell r="BI372">
            <v>14.99519097755053</v>
          </cell>
          <cell r="BJ372">
            <v>43.530574356615986</v>
          </cell>
          <cell r="BK372">
            <v>3.5831171311962997</v>
          </cell>
          <cell r="BL372">
            <v>10.790633992</v>
          </cell>
          <cell r="BM372">
            <v>13.91537713337001</v>
          </cell>
          <cell r="BN372">
            <v>40.476399590059351</v>
          </cell>
          <cell r="BO372">
            <v>12.659000000000001</v>
          </cell>
          <cell r="BP372">
            <v>36.96</v>
          </cell>
          <cell r="BQ372">
            <v>4.3210906129947997</v>
          </cell>
          <cell r="BR372">
            <v>6.8126339920000012</v>
          </cell>
          <cell r="BS372">
            <v>13.632948317844987</v>
          </cell>
          <cell r="BT372">
            <v>39.714741840293684</v>
          </cell>
        </row>
        <row r="373">
          <cell r="B373" t="str">
            <v>Woodfield Rd</v>
          </cell>
          <cell r="C373" t="str">
            <v>WOODFIELD RD</v>
          </cell>
          <cell r="D373">
            <v>11</v>
          </cell>
          <cell r="E373">
            <v>33.405000000000001</v>
          </cell>
          <cell r="F373">
            <v>13.1</v>
          </cell>
          <cell r="G373">
            <v>0.63780302694200142</v>
          </cell>
          <cell r="H373">
            <v>0.55901176991275758</v>
          </cell>
          <cell r="I373">
            <v>7.3209999999999997</v>
          </cell>
          <cell r="J373">
            <v>21.3</v>
          </cell>
          <cell r="K373">
            <v>3.519018500000004E-2</v>
          </cell>
          <cell r="L373">
            <v>3.9473119999984263E-3</v>
          </cell>
          <cell r="M373">
            <v>7.3230541858571234</v>
          </cell>
          <cell r="N373">
            <v>21.305810114997559</v>
          </cell>
          <cell r="O373">
            <v>8.4888006999999988E-2</v>
          </cell>
          <cell r="P373">
            <v>7.5374799999989861E-3</v>
          </cell>
          <cell r="Q373">
            <v>7.3258510799817662</v>
          </cell>
          <cell r="R373">
            <v>21.313720926204741</v>
          </cell>
          <cell r="S373">
            <v>0.15125303000000012</v>
          </cell>
          <cell r="T373">
            <v>1.1004715999998638E-2</v>
          </cell>
          <cell r="U373">
            <v>7.3295163230301092</v>
          </cell>
          <cell r="V373">
            <v>21.324087799061463</v>
          </cell>
          <cell r="W373">
            <v>0.24031824200000007</v>
          </cell>
          <cell r="X373">
            <v>9.3226571999997176E-2</v>
          </cell>
          <cell r="Y373">
            <v>7.338506562559064</v>
          </cell>
          <cell r="Z373">
            <v>21.349516036403124</v>
          </cell>
          <cell r="AA373">
            <v>0.36287305400000003</v>
          </cell>
          <cell r="AB373">
            <v>0.1753825159999991</v>
          </cell>
          <cell r="AC373">
            <v>7.3492510907483917</v>
          </cell>
          <cell r="AD373">
            <v>21.379906151376421</v>
          </cell>
          <cell r="AE373">
            <v>0.5183048589999999</v>
          </cell>
          <cell r="AF373">
            <v>0.25788425199999843</v>
          </cell>
          <cell r="AG373">
            <v>7.3617393629252641</v>
          </cell>
          <cell r="AH373">
            <v>21.415228319142695</v>
          </cell>
          <cell r="AI373">
            <v>0.71415476600000005</v>
          </cell>
          <cell r="AJ373">
            <v>0.33983381999999818</v>
          </cell>
          <cell r="AK373">
            <v>7.3763200539863538</v>
          </cell>
          <cell r="AL373">
            <v>21.456468741237426</v>
          </cell>
          <cell r="AM373">
            <v>0.94822616399999982</v>
          </cell>
          <cell r="AN373">
            <v>0.4221029879999989</v>
          </cell>
          <cell r="AO373">
            <v>7.3929236277077806</v>
          </cell>
          <cell r="AP373">
            <v>21.503430739518834</v>
          </cell>
          <cell r="AQ373">
            <v>1.2105625330000001</v>
          </cell>
          <cell r="AR373">
            <v>0.50414427199999601</v>
          </cell>
          <cell r="AS373">
            <v>7.4109987668589117</v>
          </cell>
          <cell r="AT373">
            <v>21.554554953377455</v>
          </cell>
          <cell r="AU373">
            <v>7.3330000000000002</v>
          </cell>
          <cell r="AV373">
            <v>21.709</v>
          </cell>
          <cell r="AW373">
            <v>1.5114959800000003</v>
          </cell>
          <cell r="AX373">
            <v>0.58588006799999626</v>
          </cell>
          <cell r="AY373">
            <v>7.4430836932640609</v>
          </cell>
          <cell r="AZ373">
            <v>22.020363704020308</v>
          </cell>
          <cell r="BA373">
            <v>3.4620682359999995</v>
          </cell>
          <cell r="BB373">
            <v>0.98241900400000226</v>
          </cell>
          <cell r="BC373">
            <v>7.5662750822203506</v>
          </cell>
          <cell r="BD373">
            <v>22.368801570079437</v>
          </cell>
          <cell r="BE373">
            <v>7.3360000000000003</v>
          </cell>
          <cell r="BF373">
            <v>22.28</v>
          </cell>
          <cell r="BG373">
            <v>5.6970361070999997</v>
          </cell>
          <cell r="BH373">
            <v>1.0578466560000042</v>
          </cell>
          <cell r="BI373">
            <v>7.690539398329105</v>
          </cell>
          <cell r="BJ373">
            <v>23.282788851025234</v>
          </cell>
          <cell r="BK373">
            <v>7.7147416074109998</v>
          </cell>
          <cell r="BL373">
            <v>0.7007784680000011</v>
          </cell>
          <cell r="BM373">
            <v>7.7777002528099315</v>
          </cell>
          <cell r="BN373">
            <v>23.529316976054858</v>
          </cell>
          <cell r="BO373">
            <v>7.3419999999999996</v>
          </cell>
          <cell r="BP373">
            <v>22.478999999999999</v>
          </cell>
          <cell r="BQ373">
            <v>9.2947620973670002</v>
          </cell>
          <cell r="BR373">
            <v>-0.25473850800000442</v>
          </cell>
          <cell r="BS373">
            <v>7.8164781866183271</v>
          </cell>
          <cell r="BT373">
            <v>23.821026973131662</v>
          </cell>
        </row>
        <row r="374">
          <cell r="B374" t="str">
            <v>Woodhill Lane</v>
          </cell>
          <cell r="C374" t="str">
            <v>WOODHILL LANE</v>
          </cell>
          <cell r="D374">
            <v>6.6</v>
          </cell>
          <cell r="E374">
            <v>33.405000000000001</v>
          </cell>
          <cell r="F374">
            <v>13.1</v>
          </cell>
          <cell r="G374">
            <v>0.65729267280699721</v>
          </cell>
          <cell r="H374">
            <v>0.57036022007137732</v>
          </cell>
          <cell r="I374">
            <v>7.47</v>
          </cell>
          <cell r="J374">
            <v>21.952000000000002</v>
          </cell>
          <cell r="K374">
            <v>1.7615515000000137E-2</v>
          </cell>
          <cell r="L374">
            <v>2.0339560000000034E-3</v>
          </cell>
          <cell r="M374">
            <v>7.4717188829350425</v>
          </cell>
          <cell r="N374">
            <v>21.956861735117741</v>
          </cell>
          <cell r="O374">
            <v>4.1350478000000024E-2</v>
          </cell>
          <cell r="P374">
            <v>3.8490960000001628E-3</v>
          </cell>
          <cell r="Q374">
            <v>7.4739539373054784</v>
          </cell>
          <cell r="R374">
            <v>21.963183423524363</v>
          </cell>
          <cell r="S374">
            <v>7.1734313999999966E-2</v>
          </cell>
          <cell r="T374">
            <v>5.5761439999999496E-3</v>
          </cell>
          <cell r="U374">
            <v>7.4767629111723446</v>
          </cell>
          <cell r="V374">
            <v>21.971128401402108</v>
          </cell>
          <cell r="W374">
            <v>0.11098295800000002</v>
          </cell>
          <cell r="X374">
            <v>7.1422104000000264E-2</v>
          </cell>
          <cell r="Y374">
            <v>7.4859563047950379</v>
          </cell>
          <cell r="Z374">
            <v>21.997131245293005</v>
          </cell>
          <cell r="AA374">
            <v>0.16275665699999997</v>
          </cell>
          <cell r="AB374">
            <v>0.1372180080000005</v>
          </cell>
          <cell r="AC374">
            <v>7.4962409778163357</v>
          </cell>
          <cell r="AD374">
            <v>22.02622069343559</v>
          </cell>
          <cell r="AE374">
            <v>0.22630304200000007</v>
          </cell>
          <cell r="AF374">
            <v>0.20316064000000011</v>
          </cell>
          <cell r="AG374">
            <v>7.5075683291530098</v>
          </cell>
          <cell r="AH374">
            <v>22.058259281207768</v>
          </cell>
          <cell r="AI374">
            <v>0.30374939800000011</v>
          </cell>
          <cell r="AJ374">
            <v>0.26883224799999983</v>
          </cell>
          <cell r="AK374">
            <v>7.5200879041592632</v>
          </cell>
          <cell r="AL374">
            <v>22.093669986745748</v>
          </cell>
          <cell r="AM374">
            <v>0.39393308899999979</v>
          </cell>
          <cell r="AN374">
            <v>0.33463942800000002</v>
          </cell>
          <cell r="AO374">
            <v>7.5337335664869869</v>
          </cell>
          <cell r="AP374">
            <v>22.13226574820861</v>
          </cell>
          <cell r="AQ374">
            <v>0.49336764600000016</v>
          </cell>
          <cell r="AR374">
            <v>0.40032935600000119</v>
          </cell>
          <cell r="AS374">
            <v>7.5481782128301003</v>
          </cell>
          <cell r="AT374">
            <v>22.173121377732837</v>
          </cell>
          <cell r="AU374">
            <v>7.4740000000000002</v>
          </cell>
          <cell r="AV374">
            <v>22.113</v>
          </cell>
          <cell r="AW374">
            <v>0.6054310209999999</v>
          </cell>
          <cell r="AX374">
            <v>0.46587075999999872</v>
          </cell>
          <cell r="AY374">
            <v>7.5677146017641936</v>
          </cell>
          <cell r="AZ374">
            <v>22.37806492161463</v>
          </cell>
          <cell r="BA374">
            <v>1.314054085</v>
          </cell>
          <cell r="BB374">
            <v>0.78786668800000026</v>
          </cell>
          <cell r="BC374">
            <v>7.6578703824404268</v>
          </cell>
          <cell r="BD374">
            <v>22.633063977131958</v>
          </cell>
          <cell r="BE374">
            <v>7.4880000000000004</v>
          </cell>
          <cell r="BF374">
            <v>22.623000000000001</v>
          </cell>
          <cell r="BG374">
            <v>2.1378418668000001</v>
          </cell>
          <cell r="BH374">
            <v>0.85200247200000145</v>
          </cell>
          <cell r="BI374">
            <v>7.7495435505820094</v>
          </cell>
          <cell r="BJ374">
            <v>23.362756872768582</v>
          </cell>
          <cell r="BK374">
            <v>2.9253458118000002</v>
          </cell>
          <cell r="BL374">
            <v>0.85200247200000145</v>
          </cell>
          <cell r="BM374">
            <v>7.8184322800719555</v>
          </cell>
          <cell r="BN374">
            <v>23.55760362384725</v>
          </cell>
          <cell r="BO374">
            <v>7.4720000000000004</v>
          </cell>
          <cell r="BP374">
            <v>22.872</v>
          </cell>
          <cell r="BQ374">
            <v>3.5930747617049996</v>
          </cell>
          <cell r="BR374">
            <v>0.85200247200000145</v>
          </cell>
          <cell r="BS374">
            <v>7.8608434147648882</v>
          </cell>
          <cell r="BT374">
            <v>23.971815261599943</v>
          </cell>
        </row>
        <row r="375">
          <cell r="B375" t="str">
            <v>Woodhouse Park</v>
          </cell>
          <cell r="C375" t="str">
            <v>WOODHOUSE PARK</v>
          </cell>
          <cell r="D375">
            <v>11</v>
          </cell>
          <cell r="E375">
            <v>62.5</v>
          </cell>
          <cell r="F375">
            <v>25</v>
          </cell>
          <cell r="G375">
            <v>0.39185337760210531</v>
          </cell>
          <cell r="H375">
            <v>0.3468401085127033</v>
          </cell>
          <cell r="I375">
            <v>8.67</v>
          </cell>
          <cell r="J375">
            <v>24.488</v>
          </cell>
          <cell r="K375">
            <v>1.8602247000000016E-2</v>
          </cell>
          <cell r="L375">
            <v>5.0199799999983696E-4</v>
          </cell>
          <cell r="M375">
            <v>8.6710027128175824</v>
          </cell>
          <cell r="N375">
            <v>24.490836100131581</v>
          </cell>
          <cell r="O375">
            <v>2.0454415470000002</v>
          </cell>
          <cell r="P375">
            <v>1.6810534740000005</v>
          </cell>
          <cell r="Q375">
            <v>8.865590263955287</v>
          </cell>
          <cell r="R375">
            <v>25.041212807907399</v>
          </cell>
          <cell r="S375">
            <v>2.0819336700000002</v>
          </cell>
          <cell r="T375">
            <v>1.6816588899999991</v>
          </cell>
          <cell r="U375">
            <v>8.867537379785098</v>
          </cell>
          <cell r="V375">
            <v>25.046720083135458</v>
          </cell>
          <cell r="W375">
            <v>2.1311068654</v>
          </cell>
          <cell r="X375">
            <v>1.7076406259999999</v>
          </cell>
          <cell r="Y375">
            <v>8.8714819906827991</v>
          </cell>
          <cell r="Z375">
            <v>25.057877127595088</v>
          </cell>
          <cell r="AA375">
            <v>2.2000033415000004</v>
          </cell>
          <cell r="AB375">
            <v>1.7336615619999987</v>
          </cell>
          <cell r="AC375">
            <v>8.8764638628124999</v>
          </cell>
          <cell r="AD375">
            <v>25.071967989858752</v>
          </cell>
          <cell r="AE375">
            <v>2.2885355790000004</v>
          </cell>
          <cell r="AF375">
            <v>1.7598084620000005</v>
          </cell>
          <cell r="AG375">
            <v>8.8824829565312342</v>
          </cell>
          <cell r="AH375">
            <v>25.088992557799205</v>
          </cell>
          <cell r="AI375">
            <v>2.401672161</v>
          </cell>
          <cell r="AJ375">
            <v>1.7858654179999998</v>
          </cell>
          <cell r="AK375">
            <v>8.8897887225888468</v>
          </cell>
          <cell r="AL375">
            <v>25.10965638468361</v>
          </cell>
          <cell r="AM375">
            <v>2.5382932350000003</v>
          </cell>
          <cell r="AN375">
            <v>1.812037594</v>
          </cell>
          <cell r="AO375">
            <v>8.8983331522897338</v>
          </cell>
          <cell r="AP375">
            <v>25.133823681415087</v>
          </cell>
          <cell r="AQ375">
            <v>2.692366807</v>
          </cell>
          <cell r="AR375">
            <v>1.8381875140000008</v>
          </cell>
          <cell r="AS375">
            <v>8.9077924324370521</v>
          </cell>
          <cell r="AT375">
            <v>25.160578565964332</v>
          </cell>
          <cell r="AU375">
            <v>8.6760000000000002</v>
          </cell>
          <cell r="AV375">
            <v>24.651</v>
          </cell>
          <cell r="AW375">
            <v>2.871645676</v>
          </cell>
          <cell r="AX375">
            <v>1.8642850139999987</v>
          </cell>
          <cell r="AY375">
            <v>8.9245718962486276</v>
          </cell>
          <cell r="AZ375">
            <v>25.354067493799214</v>
          </cell>
          <cell r="BA375">
            <v>4.0450178668000003</v>
          </cell>
          <cell r="BB375">
            <v>1.9916187819999984</v>
          </cell>
          <cell r="BC375">
            <v>8.9928412540167848</v>
          </cell>
          <cell r="BD375">
            <v>25.547162397099672</v>
          </cell>
          <cell r="BE375">
            <v>8.6349999999999998</v>
          </cell>
          <cell r="BF375">
            <v>24.741</v>
          </cell>
          <cell r="BG375">
            <v>5.372318206069</v>
          </cell>
          <cell r="BH375">
            <v>2.0111918940000035</v>
          </cell>
          <cell r="BI375">
            <v>9.0225337767126508</v>
          </cell>
          <cell r="BJ375">
            <v>25.837111045809394</v>
          </cell>
          <cell r="BK375">
            <v>6.53828935474401</v>
          </cell>
          <cell r="BL375">
            <v>1.3929842819999991</v>
          </cell>
          <cell r="BM375">
            <v>9.0512839062900667</v>
          </cell>
          <cell r="BN375">
            <v>25.918428692146126</v>
          </cell>
          <cell r="BO375">
            <v>8.641</v>
          </cell>
          <cell r="BP375">
            <v>24.905000000000001</v>
          </cell>
          <cell r="BQ375">
            <v>7.4197952525611992</v>
          </cell>
          <cell r="BR375">
            <v>-0.2613436140000025</v>
          </cell>
          <cell r="BS375">
            <v>9.01672127095493</v>
          </cell>
          <cell r="BT375">
            <v>25.967700234113035</v>
          </cell>
        </row>
        <row r="376">
          <cell r="B376" t="str">
            <v>Woodley</v>
          </cell>
          <cell r="C376" t="str">
            <v>WOODLEY</v>
          </cell>
          <cell r="D376">
            <v>11</v>
          </cell>
          <cell r="E376">
            <v>33.405000000000001</v>
          </cell>
          <cell r="F376">
            <v>13.1</v>
          </cell>
          <cell r="G376">
            <v>0.95009518918566793</v>
          </cell>
          <cell r="H376">
            <v>0.74290349915012421</v>
          </cell>
          <cell r="I376">
            <v>9.7309999999999999</v>
          </cell>
          <cell r="J376">
            <v>31.734999999999999</v>
          </cell>
          <cell r="K376">
            <v>1.8611300999999969E-2</v>
          </cell>
          <cell r="L376">
            <v>1.1240800000003048E-3</v>
          </cell>
          <cell r="M376">
            <v>9.7320358388666275</v>
          </cell>
          <cell r="N376">
            <v>31.737929794747238</v>
          </cell>
          <cell r="O376">
            <v>4.4741831000000065E-2</v>
          </cell>
          <cell r="P376">
            <v>2.0021957279999967</v>
          </cell>
          <cell r="Q376">
            <v>9.8384363591548176</v>
          </cell>
          <cell r="R376">
            <v>32.03887591241746</v>
          </cell>
          <cell r="S376">
            <v>7.9459630999999975E-2</v>
          </cell>
          <cell r="T376">
            <v>2.003269404000001</v>
          </cell>
          <cell r="U376">
            <v>9.840314924455118</v>
          </cell>
          <cell r="V376">
            <v>32.044189297468435</v>
          </cell>
          <cell r="W376">
            <v>0.12538412100000018</v>
          </cell>
          <cell r="X376">
            <v>2.0433885200000006</v>
          </cell>
          <cell r="Y376">
            <v>9.8448310425538583</v>
          </cell>
          <cell r="Z376">
            <v>32.056962808397472</v>
          </cell>
          <cell r="AA376">
            <v>0.18837900999999979</v>
          </cell>
          <cell r="AB376">
            <v>2.0835151759999988</v>
          </cell>
          <cell r="AC376">
            <v>9.8502435199870408</v>
          </cell>
          <cell r="AD376">
            <v>32.072271606381562</v>
          </cell>
          <cell r="AE376">
            <v>0.2680737320000004</v>
          </cell>
          <cell r="AF376">
            <v>2.123782239999997</v>
          </cell>
          <cell r="AG376">
            <v>9.8565398808451832</v>
          </cell>
          <cell r="AH376">
            <v>32.090080404219918</v>
          </cell>
          <cell r="AI376">
            <v>0.3683836669999998</v>
          </cell>
          <cell r="AJ376">
            <v>2.163887203999991</v>
          </cell>
          <cell r="AK376">
            <v>9.8639097517302634</v>
          </cell>
          <cell r="AL376">
            <v>32.11092554693716</v>
          </cell>
          <cell r="AM376">
            <v>0.48815902800000011</v>
          </cell>
          <cell r="AN376">
            <v>2.2041208479999952</v>
          </cell>
          <cell r="AO376">
            <v>9.8723080464674915</v>
          </cell>
          <cell r="AP376">
            <v>32.134679511573552</v>
          </cell>
          <cell r="AQ376">
            <v>0.62230533100000018</v>
          </cell>
          <cell r="AR376">
            <v>2.2442951039999954</v>
          </cell>
          <cell r="AS376">
            <v>9.8814575029823946</v>
          </cell>
          <cell r="AT376">
            <v>32.160558082556989</v>
          </cell>
          <cell r="AU376">
            <v>9.7349999999999994</v>
          </cell>
          <cell r="AV376">
            <v>31.704999999999998</v>
          </cell>
          <cell r="AW376">
            <v>0.77728013399999973</v>
          </cell>
          <cell r="AX376">
            <v>2.2843781320000005</v>
          </cell>
          <cell r="AY376">
            <v>9.895695384003794</v>
          </cell>
          <cell r="AZ376">
            <v>32.159515182937838</v>
          </cell>
          <cell r="BA376">
            <v>1.7830088589000006</v>
          </cell>
          <cell r="BB376">
            <v>2.3610976679999958</v>
          </cell>
          <cell r="BC376">
            <v>9.9525091835323813</v>
          </cell>
          <cell r="BD376">
            <v>32.320208874584381</v>
          </cell>
          <cell r="BE376">
            <v>9.7420000000000009</v>
          </cell>
          <cell r="BF376">
            <v>31.925000000000001</v>
          </cell>
          <cell r="BG376">
            <v>2.9278461662190005</v>
          </cell>
          <cell r="BH376">
            <v>1.7542380919999943</v>
          </cell>
          <cell r="BI376">
            <v>9.9877456915319325</v>
          </cell>
          <cell r="BJ376">
            <v>32.620073779718425</v>
          </cell>
          <cell r="BK376">
            <v>3.9616115101268004</v>
          </cell>
          <cell r="BL376">
            <v>-2.1295491080000026</v>
          </cell>
          <cell r="BM376">
            <v>9.838158338276374</v>
          </cell>
          <cell r="BN376">
            <v>32.19697685225141</v>
          </cell>
          <cell r="BO376">
            <v>9.7550000000000008</v>
          </cell>
          <cell r="BP376">
            <v>32.152000000000001</v>
          </cell>
          <cell r="BQ376">
            <v>4.7771732580623993</v>
          </cell>
          <cell r="BR376">
            <v>-2.6811363080000028</v>
          </cell>
          <cell r="BS376">
            <v>9.865013408849995</v>
          </cell>
          <cell r="BT376">
            <v>32.463164909677111</v>
          </cell>
        </row>
        <row r="377">
          <cell r="B377" t="str">
            <v>Woolfold</v>
          </cell>
          <cell r="C377" t="str">
            <v>WOOLFOLD</v>
          </cell>
          <cell r="D377">
            <v>11</v>
          </cell>
          <cell r="E377">
            <v>62.5</v>
          </cell>
          <cell r="F377">
            <v>25</v>
          </cell>
          <cell r="G377">
            <v>0.35424834371244435</v>
          </cell>
          <cell r="H377">
            <v>0.30619565914080954</v>
          </cell>
          <cell r="I377">
            <v>7.6539999999999999</v>
          </cell>
          <cell r="J377">
            <v>22.138000000000002</v>
          </cell>
          <cell r="K377">
            <v>1.3435890999999978E-2</v>
          </cell>
          <cell r="L377">
            <v>3.5490559999997728E-3</v>
          </cell>
          <cell r="M377">
            <v>7.6548914785202387</v>
          </cell>
          <cell r="N377">
            <v>22.140521482027772</v>
          </cell>
          <cell r="O377">
            <v>3.2484592999999951E-2</v>
          </cell>
          <cell r="P377">
            <v>6.7826840000000388E-3</v>
          </cell>
          <cell r="Q377">
            <v>7.656060997540572</v>
          </cell>
          <cell r="R377">
            <v>22.143829381347793</v>
          </cell>
          <cell r="S377">
            <v>5.8006205999999949E-2</v>
          </cell>
          <cell r="T377">
            <v>9.9089439999997531E-3</v>
          </cell>
          <cell r="U377">
            <v>7.6575646209213231</v>
          </cell>
          <cell r="V377">
            <v>22.148082270503309</v>
          </cell>
          <cell r="W377">
            <v>9.2130292000000003E-2</v>
          </cell>
          <cell r="X377">
            <v>4.4166391999999721E-2</v>
          </cell>
          <cell r="Y377">
            <v>7.6611537206542772</v>
          </cell>
          <cell r="Z377">
            <v>22.158233777541419</v>
          </cell>
          <cell r="AA377">
            <v>0.1392792169999999</v>
          </cell>
          <cell r="AB377">
            <v>7.8365539999999179E-2</v>
          </cell>
          <cell r="AC377">
            <v>7.665423387185605</v>
          </cell>
          <cell r="AD377">
            <v>22.170310218172247</v>
          </cell>
          <cell r="AE377">
            <v>0.19925485599999992</v>
          </cell>
          <cell r="AF377">
            <v>0.11287891999999999</v>
          </cell>
          <cell r="AG377">
            <v>7.6703827745087976</v>
          </cell>
          <cell r="AH377">
            <v>22.184337483799286</v>
          </cell>
          <cell r="AI377">
            <v>0.27512182299999999</v>
          </cell>
          <cell r="AJ377">
            <v>0.14689073200000013</v>
          </cell>
          <cell r="AK377">
            <v>7.6761499147482413</v>
          </cell>
          <cell r="AL377">
            <v>22.200649419684744</v>
          </cell>
          <cell r="AM377">
            <v>0.36606158699999991</v>
          </cell>
          <cell r="AN377">
            <v>0.18119306000000046</v>
          </cell>
          <cell r="AO377">
            <v>7.6827234197964289</v>
          </cell>
          <cell r="AP377">
            <v>22.219242099667696</v>
          </cell>
          <cell r="AQ377">
            <v>0.46815664200000007</v>
          </cell>
          <cell r="AR377">
            <v>0.21528949999999991</v>
          </cell>
          <cell r="AS377">
            <v>7.6898716194600283</v>
          </cell>
          <cell r="AT377">
            <v>22.23946026148932</v>
          </cell>
          <cell r="AU377">
            <v>7.6239999999999997</v>
          </cell>
          <cell r="AV377">
            <v>22.239000000000001</v>
          </cell>
          <cell r="AW377">
            <v>0.58613741099999983</v>
          </cell>
          <cell r="AX377">
            <v>0.24910891199999963</v>
          </cell>
          <cell r="AY377">
            <v>7.6678390626748811</v>
          </cell>
          <cell r="AZ377">
            <v>22.362995593993084</v>
          </cell>
          <cell r="BA377">
            <v>1.354843985</v>
          </cell>
          <cell r="BB377">
            <v>0.40724767599999989</v>
          </cell>
          <cell r="BC377">
            <v>7.7164858268013763</v>
          </cell>
          <cell r="BD377">
            <v>22.500589421179594</v>
          </cell>
          <cell r="BE377">
            <v>7.6639999999999997</v>
          </cell>
          <cell r="BF377">
            <v>22.738</v>
          </cell>
          <cell r="BG377">
            <v>2.2308479615399994</v>
          </cell>
          <cell r="BH377">
            <v>0.43836305600000269</v>
          </cell>
          <cell r="BI377">
            <v>7.8040972454091486</v>
          </cell>
          <cell r="BJ377">
            <v>23.134254849017459</v>
          </cell>
          <cell r="BK377">
            <v>3.0184377500336996</v>
          </cell>
          <cell r="BL377">
            <v>0.43836305600000092</v>
          </cell>
          <cell r="BM377">
            <v>7.8454349887180426</v>
          </cell>
          <cell r="BN377">
            <v>23.25117564346813</v>
          </cell>
          <cell r="BO377">
            <v>7.665</v>
          </cell>
          <cell r="BP377">
            <v>22.768000000000001</v>
          </cell>
          <cell r="BQ377">
            <v>3.6344491044547</v>
          </cell>
          <cell r="BR377">
            <v>0.43836305600000092</v>
          </cell>
          <cell r="BS377">
            <v>7.8787671997452096</v>
          </cell>
          <cell r="BT377">
            <v>23.372624946140387</v>
          </cell>
        </row>
        <row r="378">
          <cell r="B378" t="str">
            <v>Wordsworth St</v>
          </cell>
          <cell r="C378" t="str">
            <v>WORDSWORTH ST</v>
          </cell>
          <cell r="D378">
            <v>6.6</v>
          </cell>
          <cell r="E378">
            <v>54.75</v>
          </cell>
          <cell r="F378">
            <v>21.9</v>
          </cell>
          <cell r="G378">
            <v>0.78577821013847571</v>
          </cell>
          <cell r="H378">
            <v>0.66368041525530563</v>
          </cell>
          <cell r="I378">
            <v>14.532</v>
          </cell>
          <cell r="J378">
            <v>43.014000000000003</v>
          </cell>
          <cell r="K378">
            <v>2.2872363000000062E-2</v>
          </cell>
          <cell r="L378">
            <v>6.8621360000005183E-3</v>
          </cell>
          <cell r="M378">
            <v>14.534601094091192</v>
          </cell>
          <cell r="N378">
            <v>43.021357005081548</v>
          </cell>
          <cell r="O378">
            <v>5.5187259999999849E-2</v>
          </cell>
          <cell r="P378">
            <v>1.3046855999999885E-2</v>
          </cell>
          <cell r="Q378">
            <v>14.537968937157654</v>
          </cell>
          <cell r="R378">
            <v>43.030882703762614</v>
          </cell>
          <cell r="S378">
            <v>9.8354655000000069E-2</v>
          </cell>
          <cell r="T378">
            <v>1.8979428000000631E-2</v>
          </cell>
          <cell r="U378">
            <v>14.542264070364419</v>
          </cell>
          <cell r="V378">
            <v>43.043031175029029</v>
          </cell>
          <cell r="W378">
            <v>0.1558748459999999</v>
          </cell>
          <cell r="X378">
            <v>7.5334924000000747E-2</v>
          </cell>
          <cell r="Y378">
            <v>14.552225609537693</v>
          </cell>
          <cell r="Z378">
            <v>43.071206662630935</v>
          </cell>
          <cell r="AA378">
            <v>0.23514382</v>
          </cell>
          <cell r="AB378">
            <v>0.13155308000000154</v>
          </cell>
          <cell r="AC378">
            <v>14.564077659685758</v>
          </cell>
          <cell r="AD378">
            <v>43.104729322753577</v>
          </cell>
          <cell r="AE378">
            <v>0.33578168900000005</v>
          </cell>
          <cell r="AF378">
            <v>0.18832940400000098</v>
          </cell>
          <cell r="AG378">
            <v>14.577847830398307</v>
          </cell>
          <cell r="AH378">
            <v>43.143677247109338</v>
          </cell>
          <cell r="AI378">
            <v>0.46285676600000003</v>
          </cell>
          <cell r="AJ378">
            <v>0.24416863199999916</v>
          </cell>
          <cell r="AK378">
            <v>14.593848682402909</v>
          </cell>
          <cell r="AL378">
            <v>43.188934490938202</v>
          </cell>
          <cell r="AM378">
            <v>0.61497018700000017</v>
          </cell>
          <cell r="AN378">
            <v>0.30052317600000045</v>
          </cell>
          <cell r="AO378">
            <v>14.612084899934752</v>
          </cell>
          <cell r="AP378">
            <v>43.240514303258038</v>
          </cell>
          <cell r="AQ378">
            <v>0.78559832200000002</v>
          </cell>
          <cell r="AR378">
            <v>0.35648030800000186</v>
          </cell>
          <cell r="AS378">
            <v>14.631905970373669</v>
          </cell>
          <cell r="AT378">
            <v>43.296576756528978</v>
          </cell>
          <cell r="AU378">
            <v>14.542999999999999</v>
          </cell>
          <cell r="AV378">
            <v>43.232999999999997</v>
          </cell>
          <cell r="AW378">
            <v>0.98263121300000011</v>
          </cell>
          <cell r="AX378">
            <v>0.41191835199999893</v>
          </cell>
          <cell r="AY378">
            <v>14.664991449507731</v>
          </cell>
          <cell r="AZ378">
            <v>43.578043924774768</v>
          </cell>
          <cell r="BA378">
            <v>2.263908206</v>
          </cell>
          <cell r="BB378">
            <v>0.62742762399999918</v>
          </cell>
          <cell r="BC378">
            <v>14.795926290873956</v>
          </cell>
          <cell r="BD378">
            <v>43.94838358166934</v>
          </cell>
          <cell r="BE378">
            <v>14.486000000000001</v>
          </cell>
          <cell r="BF378">
            <v>43.658000000000001</v>
          </cell>
          <cell r="BG378">
            <v>3.7229522190599997</v>
          </cell>
          <cell r="BH378">
            <v>0.52872938800000036</v>
          </cell>
          <cell r="BI378">
            <v>14.857925684900708</v>
          </cell>
          <cell r="BJ378">
            <v>44.709964695562967</v>
          </cell>
          <cell r="BK378">
            <v>5.0342736441711997</v>
          </cell>
          <cell r="BL378">
            <v>-1.1960066119999997</v>
          </cell>
          <cell r="BM378">
            <v>14.821761288522078</v>
          </cell>
          <cell r="BN378">
            <v>44.607676335895576</v>
          </cell>
          <cell r="BO378">
            <v>14.548</v>
          </cell>
          <cell r="BP378">
            <v>44.075000000000003</v>
          </cell>
          <cell r="BQ378">
            <v>6.0598105521780994</v>
          </cell>
          <cell r="BR378">
            <v>-1.360742612000001</v>
          </cell>
          <cell r="BS378">
            <v>14.959061839424571</v>
          </cell>
          <cell r="BT378">
            <v>45.237658456576519</v>
          </cell>
        </row>
        <row r="379">
          <cell r="B379" t="str">
            <v>Worsley Mesnes</v>
          </cell>
          <cell r="C379" t="str">
            <v>WORSLEY MESNES</v>
          </cell>
          <cell r="D379">
            <v>6.6</v>
          </cell>
          <cell r="E379">
            <v>62.5</v>
          </cell>
          <cell r="F379">
            <v>25</v>
          </cell>
          <cell r="G379">
            <v>0.62816405546675314</v>
          </cell>
          <cell r="H379">
            <v>0.54611429523817112</v>
          </cell>
          <cell r="I379">
            <v>13.651</v>
          </cell>
          <cell r="J379">
            <v>39.255000000000003</v>
          </cell>
          <cell r="K379">
            <v>1.9484411999999951E-2</v>
          </cell>
          <cell r="L379">
            <v>1.7483039999999228E-3</v>
          </cell>
          <cell r="M379">
            <v>13.652857380954277</v>
          </cell>
          <cell r="N379">
            <v>39.260253466672069</v>
          </cell>
          <cell r="O379">
            <v>4.7473459999999856E-2</v>
          </cell>
          <cell r="P379">
            <v>3.4076360000003802E-3</v>
          </cell>
          <cell r="Q379">
            <v>13.655450941586706</v>
          </cell>
          <cell r="R379">
            <v>39.267589163914501</v>
          </cell>
          <cell r="S379">
            <v>8.5390661000000034E-2</v>
          </cell>
          <cell r="T379">
            <v>5.0619680000001388E-3</v>
          </cell>
          <cell r="U379">
            <v>13.658912552985161</v>
          </cell>
          <cell r="V379">
            <v>39.27738007948922</v>
          </cell>
          <cell r="W379">
            <v>0.13648862299999998</v>
          </cell>
          <cell r="X379">
            <v>3.3712024000000174E-2</v>
          </cell>
          <cell r="Y379">
            <v>13.665888695357832</v>
          </cell>
          <cell r="Z379">
            <v>39.297111589802178</v>
          </cell>
          <cell r="AA379">
            <v>0.2078147709999999</v>
          </cell>
          <cell r="AB379">
            <v>6.2365323999999944E-2</v>
          </cell>
          <cell r="AC379">
            <v>13.674634628875443</v>
          </cell>
          <cell r="AD379">
            <v>39.321848825394618</v>
          </cell>
          <cell r="AE379">
            <v>0.29922571799999986</v>
          </cell>
          <cell r="AF379">
            <v>9.1235644000001503E-2</v>
          </cell>
          <cell r="AG379">
            <v>13.685156510978613</v>
          </cell>
          <cell r="AH379">
            <v>39.351609202138604</v>
          </cell>
          <cell r="AI379">
            <v>0.41570806199999988</v>
          </cell>
          <cell r="AJ379">
            <v>0.11983499599999892</v>
          </cell>
          <cell r="AK379">
            <v>13.697847867984686</v>
          </cell>
          <cell r="AL379">
            <v>39.387505780544423</v>
          </cell>
          <cell r="AM379">
            <v>0.55608673799999975</v>
          </cell>
          <cell r="AN379">
            <v>0.14863482000000072</v>
          </cell>
          <cell r="AO379">
            <v>13.712647148668944</v>
          </cell>
          <cell r="AP379">
            <v>39.429364467458505</v>
          </cell>
          <cell r="AQ379">
            <v>0.71420610200000001</v>
          </cell>
          <cell r="AR379">
            <v>0.17733316400000021</v>
          </cell>
          <cell r="AS379">
            <v>13.728989459881548</v>
          </cell>
          <cell r="AT379">
            <v>39.475587503773276</v>
          </cell>
          <cell r="AU379">
            <v>13.695</v>
          </cell>
          <cell r="AV379">
            <v>40.889000000000003</v>
          </cell>
          <cell r="AW379">
            <v>0.89757341799999979</v>
          </cell>
          <cell r="AX379">
            <v>0.20587863600000045</v>
          </cell>
          <cell r="AY379">
            <v>13.791527021274963</v>
          </cell>
          <cell r="AZ379">
            <v>41.16201964524506</v>
          </cell>
          <cell r="BA379">
            <v>2.0957325719999997</v>
          </cell>
          <cell r="BB379">
            <v>0.34213636799999936</v>
          </cell>
          <cell r="BC379">
            <v>13.908258225569398</v>
          </cell>
          <cell r="BD379">
            <v>41.492185349775731</v>
          </cell>
          <cell r="BE379">
            <v>13.712</v>
          </cell>
          <cell r="BF379">
            <v>41.594000000000001</v>
          </cell>
          <cell r="BG379">
            <v>3.4547803156599999</v>
          </cell>
          <cell r="BH379">
            <v>0.36907884400000146</v>
          </cell>
          <cell r="BI379">
            <v>14.04650092654135</v>
          </cell>
          <cell r="BJ379">
            <v>42.540111493882293</v>
          </cell>
          <cell r="BK379">
            <v>4.6556379051847996</v>
          </cell>
          <cell r="BL379">
            <v>0.36907884400000146</v>
          </cell>
          <cell r="BM379">
            <v>14.151548722385373</v>
          </cell>
          <cell r="BN379">
            <v>42.837231529042327</v>
          </cell>
          <cell r="BO379">
            <v>13.712999999999999</v>
          </cell>
          <cell r="BP379">
            <v>41.637999999999998</v>
          </cell>
          <cell r="BQ379">
            <v>5.5704961989585993</v>
          </cell>
          <cell r="BR379">
            <v>0.36907884400000501</v>
          </cell>
          <cell r="BS379">
            <v>14.232578068170323</v>
          </cell>
          <cell r="BT379">
            <v>43.107588701436164</v>
          </cell>
        </row>
        <row r="380">
          <cell r="B380" t="str">
            <v>Wrightington</v>
          </cell>
          <cell r="C380" t="str">
            <v>WRIGHTINGTON</v>
          </cell>
          <cell r="D380">
            <v>11</v>
          </cell>
          <cell r="E380">
            <v>33.405000000000001</v>
          </cell>
          <cell r="F380">
            <v>13.1</v>
          </cell>
          <cell r="G380">
            <v>0.63776167361343106</v>
          </cell>
          <cell r="H380">
            <v>0.55897448735846011</v>
          </cell>
          <cell r="I380">
            <v>7.3209999999999997</v>
          </cell>
          <cell r="J380">
            <v>21.3</v>
          </cell>
          <cell r="K380">
            <v>2.8956162999999924E-2</v>
          </cell>
          <cell r="L380">
            <v>8.7603640000022409E-4</v>
          </cell>
          <cell r="M380">
            <v>7.3225657843958274</v>
          </cell>
          <cell r="N380">
            <v>21.304428707056665</v>
          </cell>
          <cell r="O380">
            <v>6.9699082999999717E-2</v>
          </cell>
          <cell r="P380">
            <v>1.8465724000007455E-3</v>
          </cell>
          <cell r="Q380">
            <v>7.3247551730367757</v>
          </cell>
          <cell r="R380">
            <v>21.310621233275334</v>
          </cell>
          <cell r="S380">
            <v>0.1239329549999999</v>
          </cell>
          <cell r="T380">
            <v>2.9230284000014706E-3</v>
          </cell>
          <cell r="U380">
            <v>7.327658212378573</v>
          </cell>
          <cell r="V380">
            <v>21.318832268493878</v>
          </cell>
          <cell r="W380">
            <v>0.19660875499999997</v>
          </cell>
          <cell r="X380">
            <v>5.6924052400000313E-2</v>
          </cell>
          <cell r="Y380">
            <v>7.3343070213273442</v>
          </cell>
          <cell r="Z380">
            <v>21.33763794007184</v>
          </cell>
          <cell r="AA380">
            <v>0.29629636299999995</v>
          </cell>
          <cell r="AB380">
            <v>0.11100965640000027</v>
          </cell>
          <cell r="AC380">
            <v>7.3423780218130128</v>
          </cell>
          <cell r="AD380">
            <v>21.360466176769343</v>
          </cell>
          <cell r="AE380">
            <v>0.42243217999999971</v>
          </cell>
          <cell r="AF380">
            <v>0.16534088839999939</v>
          </cell>
          <cell r="AG380">
            <v>7.351850085387559</v>
          </cell>
          <cell r="AH380">
            <v>21.387257218310911</v>
          </cell>
          <cell r="AI380">
            <v>0.58099856599999988</v>
          </cell>
          <cell r="AJ380">
            <v>0.21952354440000033</v>
          </cell>
          <cell r="AK380">
            <v>7.3630165141756079</v>
          </cell>
          <cell r="AL380">
            <v>21.418840648381572</v>
          </cell>
          <cell r="AM380">
            <v>0.77019759199999971</v>
          </cell>
          <cell r="AN380">
            <v>0.27392930040000074</v>
          </cell>
          <cell r="AO380">
            <v>7.3758024493086607</v>
          </cell>
          <cell r="AP380">
            <v>21.455004734127144</v>
          </cell>
          <cell r="AQ380">
            <v>0.98202264099999992</v>
          </cell>
          <cell r="AR380">
            <v>0.32829827640000175</v>
          </cell>
          <cell r="AS380">
            <v>7.3897740122168809</v>
          </cell>
          <cell r="AT380">
            <v>21.494522281631852</v>
          </cell>
          <cell r="AU380">
            <v>7.3330000000000002</v>
          </cell>
          <cell r="AV380">
            <v>21.709</v>
          </cell>
          <cell r="AW380">
            <v>1.2243351769999999</v>
          </cell>
          <cell r="AX380">
            <v>0.38257082040000068</v>
          </cell>
          <cell r="AY380">
            <v>7.4173406918328473</v>
          </cell>
          <cell r="AZ380">
            <v>21.947551500499884</v>
          </cell>
          <cell r="BA380">
            <v>2.791445559</v>
          </cell>
          <cell r="BB380">
            <v>0.6479956004000007</v>
          </cell>
          <cell r="BC380">
            <v>7.5135238435674063</v>
          </cell>
          <cell r="BD380">
            <v>22.219598535809489</v>
          </cell>
          <cell r="BE380">
            <v>7.3360000000000003</v>
          </cell>
          <cell r="BF380">
            <v>22.28</v>
          </cell>
          <cell r="BG380">
            <v>4.5873318414000002</v>
          </cell>
          <cell r="BH380">
            <v>0.70079196040000102</v>
          </cell>
          <cell r="BI380">
            <v>7.6135545182252091</v>
          </cell>
          <cell r="BJ380">
            <v>23.065042727944043</v>
          </cell>
          <cell r="BK380">
            <v>6.2095618571470004</v>
          </cell>
          <cell r="BL380">
            <v>0.70079196040000102</v>
          </cell>
          <cell r="BM380">
            <v>7.6986995124323929</v>
          </cell>
          <cell r="BN380">
            <v>23.305869139096</v>
          </cell>
          <cell r="BO380">
            <v>7.3419999999999996</v>
          </cell>
          <cell r="BP380">
            <v>22.478999999999999</v>
          </cell>
          <cell r="BQ380">
            <v>7.48035883949</v>
          </cell>
          <cell r="BR380">
            <v>0.70079196039999747</v>
          </cell>
          <cell r="BS380">
            <v>7.7713990560543103</v>
          </cell>
          <cell r="BT380">
            <v>23.693523937484422</v>
          </cell>
        </row>
        <row r="381">
          <cell r="B381" t="str">
            <v>Yealand</v>
          </cell>
          <cell r="C381" t="str">
            <v>YEALAND</v>
          </cell>
          <cell r="D381">
            <v>11</v>
          </cell>
          <cell r="E381">
            <v>62.5</v>
          </cell>
          <cell r="F381">
            <v>25</v>
          </cell>
          <cell r="G381">
            <v>0.12532235289256474</v>
          </cell>
          <cell r="H381">
            <v>0.11752915075067179</v>
          </cell>
          <cell r="I381">
            <v>2.9380000000000002</v>
          </cell>
          <cell r="J381">
            <v>7.8319999999999999</v>
          </cell>
          <cell r="K381">
            <v>4.2403879999999283E-3</v>
          </cell>
          <cell r="L381">
            <v>1.1824240000013475E-4</v>
          </cell>
          <cell r="M381">
            <v>2.9382287687667947</v>
          </cell>
          <cell r="N381">
            <v>7.8326470557852961</v>
          </cell>
          <cell r="O381">
            <v>1.0163909999999943E-2</v>
          </cell>
          <cell r="P381">
            <v>2.5011879999947695E-4</v>
          </cell>
          <cell r="Q381">
            <v>2.9385465947573666</v>
          </cell>
          <cell r="R381">
            <v>7.8335460034379789</v>
          </cell>
          <cell r="S381">
            <v>1.7999403999999886E-2</v>
          </cell>
          <cell r="T381">
            <v>3.9720120000019676E-4</v>
          </cell>
          <cell r="U381">
            <v>2.9389655713603999</v>
          </cell>
          <cell r="V381">
            <v>7.8347310482266321</v>
          </cell>
          <cell r="W381">
            <v>2.867190899999994E-2</v>
          </cell>
          <cell r="X381">
            <v>1.2446097199999784E-2</v>
          </cell>
          <cell r="Y381">
            <v>2.9401581356316466</v>
          </cell>
          <cell r="Z381">
            <v>7.8381041293594302</v>
          </cell>
          <cell r="AA381">
            <v>4.3176552999999784E-2</v>
          </cell>
          <cell r="AB381">
            <v>2.450738520000062E-2</v>
          </cell>
          <cell r="AC381">
            <v>2.9415524854490531</v>
          </cell>
          <cell r="AD381">
            <v>7.8420479462043682</v>
          </cell>
          <cell r="AE381">
            <v>6.1408985999999888E-2</v>
          </cell>
          <cell r="AF381">
            <v>3.6602733200000959E-2</v>
          </cell>
          <cell r="AG381">
            <v>2.9431442811330784</v>
          </cell>
          <cell r="AH381">
            <v>7.8465502242941181</v>
          </cell>
          <cell r="AI381">
            <v>8.4128755999999916E-2</v>
          </cell>
          <cell r="AJ381">
            <v>4.8679229200000229E-2</v>
          </cell>
          <cell r="AK381">
            <v>2.9449706114550684</v>
          </cell>
          <cell r="AL381">
            <v>7.8517158665155815</v>
          </cell>
          <cell r="AM381">
            <v>0.11107729899999996</v>
          </cell>
          <cell r="AN381">
            <v>6.0786505200000729E-2</v>
          </cell>
          <cell r="AO381">
            <v>2.9470205103289842</v>
          </cell>
          <cell r="AP381">
            <v>7.8575138560935516</v>
          </cell>
          <cell r="AQ381">
            <v>0.14113946199999994</v>
          </cell>
          <cell r="AR381">
            <v>7.2889401200000314E-2</v>
          </cell>
          <cell r="AS381">
            <v>2.9492336019802612</v>
          </cell>
          <cell r="AT381">
            <v>7.8637734245495725</v>
          </cell>
          <cell r="AU381">
            <v>2.9380000000000002</v>
          </cell>
          <cell r="AV381">
            <v>7.84</v>
          </cell>
          <cell r="AW381">
            <v>0.17481568400000003</v>
          </cell>
          <cell r="AX381">
            <v>8.4979753200000285E-2</v>
          </cell>
          <cell r="AY381">
            <v>2.9516357241456053</v>
          </cell>
          <cell r="AZ381">
            <v>7.8785676520389858</v>
          </cell>
          <cell r="BA381">
            <v>0.39143332599999991</v>
          </cell>
          <cell r="BB381">
            <v>0.14459954520000018</v>
          </cell>
          <cell r="BC381">
            <v>2.9661344293165284</v>
          </cell>
          <cell r="BD381">
            <v>7.9195761830181217</v>
          </cell>
          <cell r="BE381">
            <v>2.9180000000000001</v>
          </cell>
          <cell r="BF381">
            <v>7.79</v>
          </cell>
          <cell r="BG381">
            <v>0.64401786525999982</v>
          </cell>
          <cell r="BH381">
            <v>0.15648326520000033</v>
          </cell>
          <cell r="BI381">
            <v>2.9600154130143346</v>
          </cell>
          <cell r="BJ381">
            <v>7.9088375338271586</v>
          </cell>
          <cell r="BK381">
            <v>0.87765041785539999</v>
          </cell>
          <cell r="BL381">
            <v>0.15648326520000033</v>
          </cell>
          <cell r="BM381">
            <v>2.9722779418445544</v>
          </cell>
          <cell r="BN381">
            <v>7.9435212029885331</v>
          </cell>
          <cell r="BO381">
            <v>2.9180000000000001</v>
          </cell>
          <cell r="BP381">
            <v>7.8029999999999999</v>
          </cell>
          <cell r="BQ381">
            <v>1.0649182821032999</v>
          </cell>
          <cell r="BR381">
            <v>0.15648326520000033</v>
          </cell>
          <cell r="BS381">
            <v>2.9821069556476534</v>
          </cell>
          <cell r="BT381">
            <v>7.9843218522387236</v>
          </cell>
        </row>
      </sheetData>
      <sheetData sheetId="2">
        <row r="4">
          <cell r="B4" t="str">
            <v>ADSWOOD</v>
          </cell>
          <cell r="C4">
            <v>33</v>
          </cell>
          <cell r="D4">
            <v>62.5</v>
          </cell>
          <cell r="E4">
            <v>25</v>
          </cell>
          <cell r="F4">
            <v>0.53539200000000009</v>
          </cell>
          <cell r="G4">
            <v>0.45435999999999999</v>
          </cell>
          <cell r="H4">
            <v>11.359</v>
          </cell>
          <cell r="I4">
            <v>33.462000000000003</v>
          </cell>
          <cell r="J4">
            <v>11.37</v>
          </cell>
          <cell r="K4">
            <v>33.808999999999997</v>
          </cell>
          <cell r="L4">
            <v>11.385</v>
          </cell>
          <cell r="M4">
            <v>34.252000000000002</v>
          </cell>
          <cell r="N4">
            <v>11.442</v>
          </cell>
          <cell r="O4">
            <v>34.569000000000003</v>
          </cell>
        </row>
        <row r="5">
          <cell r="B5" t="str">
            <v>BRINKSWAY</v>
          </cell>
          <cell r="C5">
            <v>33</v>
          </cell>
          <cell r="D5">
            <v>43.75</v>
          </cell>
          <cell r="E5">
            <v>17.5</v>
          </cell>
          <cell r="F5">
            <v>0.72189714285714279</v>
          </cell>
          <cell r="G5">
            <v>0.61702857142857148</v>
          </cell>
          <cell r="H5">
            <v>10.798</v>
          </cell>
          <cell r="I5">
            <v>31.582999999999998</v>
          </cell>
          <cell r="J5">
            <v>10.807</v>
          </cell>
          <cell r="K5">
            <v>31.818000000000001</v>
          </cell>
          <cell r="L5">
            <v>10.821</v>
          </cell>
          <cell r="M5">
            <v>32.155000000000001</v>
          </cell>
          <cell r="N5">
            <v>10.874000000000001</v>
          </cell>
          <cell r="O5">
            <v>32.402000000000001</v>
          </cell>
        </row>
        <row r="6">
          <cell r="B6" t="str">
            <v>CHEADLE HEATH</v>
          </cell>
          <cell r="C6">
            <v>33</v>
          </cell>
          <cell r="D6">
            <v>43.75</v>
          </cell>
          <cell r="E6">
            <v>17.5</v>
          </cell>
          <cell r="F6">
            <v>0.68</v>
          </cell>
          <cell r="G6">
            <v>0.59085714285714286</v>
          </cell>
          <cell r="H6">
            <v>10.34</v>
          </cell>
          <cell r="I6">
            <v>29.75</v>
          </cell>
          <cell r="J6">
            <v>10.349</v>
          </cell>
          <cell r="K6">
            <v>29.99</v>
          </cell>
          <cell r="L6">
            <v>10.361000000000001</v>
          </cell>
          <cell r="M6">
            <v>30.361000000000001</v>
          </cell>
          <cell r="N6">
            <v>10.41</v>
          </cell>
          <cell r="O6">
            <v>30.706</v>
          </cell>
        </row>
        <row r="7">
          <cell r="B7" t="str">
            <v>HEATON MOOR B</v>
          </cell>
          <cell r="C7">
            <v>33</v>
          </cell>
          <cell r="D7">
            <v>43.75</v>
          </cell>
          <cell r="E7">
            <v>17.5</v>
          </cell>
          <cell r="F7">
            <v>0.6744228571428571</v>
          </cell>
          <cell r="G7">
            <v>0.65702857142857141</v>
          </cell>
          <cell r="H7">
            <v>11.497999999999999</v>
          </cell>
          <cell r="I7">
            <v>29.506</v>
          </cell>
          <cell r="J7">
            <v>11.519</v>
          </cell>
          <cell r="K7">
            <v>29.811</v>
          </cell>
          <cell r="L7">
            <v>11.532999999999999</v>
          </cell>
          <cell r="M7">
            <v>30.036000000000001</v>
          </cell>
          <cell r="N7">
            <v>11.585000000000001</v>
          </cell>
          <cell r="O7">
            <v>30.231000000000002</v>
          </cell>
        </row>
        <row r="8">
          <cell r="B8" t="str">
            <v>AGECROFT</v>
          </cell>
          <cell r="C8">
            <v>33</v>
          </cell>
          <cell r="D8">
            <v>50</v>
          </cell>
          <cell r="E8">
            <v>20</v>
          </cell>
          <cell r="F8">
            <v>0.75849999999999995</v>
          </cell>
          <cell r="G8">
            <v>0.63805000000000001</v>
          </cell>
          <cell r="H8">
            <v>12.760999999999999</v>
          </cell>
          <cell r="I8">
            <v>37.924999999999997</v>
          </cell>
          <cell r="J8">
            <v>12.771000000000001</v>
          </cell>
          <cell r="K8">
            <v>38.213999999999999</v>
          </cell>
          <cell r="L8">
            <v>12.813000000000001</v>
          </cell>
          <cell r="M8">
            <v>38.805999999999997</v>
          </cell>
          <cell r="N8">
            <v>12.82</v>
          </cell>
          <cell r="O8">
            <v>38.997999999999998</v>
          </cell>
        </row>
        <row r="9">
          <cell r="B9" t="str">
            <v>MOSS LANE B</v>
          </cell>
          <cell r="C9">
            <v>33</v>
          </cell>
          <cell r="D9">
            <v>43.75</v>
          </cell>
          <cell r="E9">
            <v>17.5</v>
          </cell>
          <cell r="F9">
            <v>0.56251428571428574</v>
          </cell>
          <cell r="G9">
            <v>0.56868571428571424</v>
          </cell>
          <cell r="H9">
            <v>9.952</v>
          </cell>
          <cell r="I9">
            <v>24.61</v>
          </cell>
          <cell r="J9">
            <v>9.9589999999999996</v>
          </cell>
          <cell r="K9">
            <v>24.742999999999999</v>
          </cell>
          <cell r="L9">
            <v>9.9949999999999992</v>
          </cell>
          <cell r="M9">
            <v>25.047000000000001</v>
          </cell>
          <cell r="N9">
            <v>9.9990000000000006</v>
          </cell>
          <cell r="O9">
            <v>25.119</v>
          </cell>
        </row>
        <row r="10">
          <cell r="B10" t="str">
            <v>ALTRINCHAM</v>
          </cell>
          <cell r="C10">
            <v>33</v>
          </cell>
          <cell r="D10">
            <v>43.75</v>
          </cell>
          <cell r="E10">
            <v>17.5</v>
          </cell>
          <cell r="F10">
            <v>0.75586285714285717</v>
          </cell>
          <cell r="G10">
            <v>0.65394285714285716</v>
          </cell>
          <cell r="H10">
            <v>11.444000000000001</v>
          </cell>
          <cell r="I10">
            <v>33.069000000000003</v>
          </cell>
          <cell r="J10">
            <v>11.456</v>
          </cell>
          <cell r="K10">
            <v>33.374000000000002</v>
          </cell>
          <cell r="L10">
            <v>11.47</v>
          </cell>
          <cell r="M10">
            <v>33.819000000000003</v>
          </cell>
          <cell r="N10">
            <v>11.478999999999999</v>
          </cell>
          <cell r="O10">
            <v>34.06</v>
          </cell>
        </row>
        <row r="11">
          <cell r="B11" t="str">
            <v>ATHERTON</v>
          </cell>
          <cell r="C11">
            <v>33</v>
          </cell>
          <cell r="D11">
            <v>43.75</v>
          </cell>
          <cell r="E11">
            <v>17.5</v>
          </cell>
          <cell r="F11">
            <v>0.83039999999999992</v>
          </cell>
          <cell r="G11">
            <v>0.70097142857142858</v>
          </cell>
          <cell r="H11">
            <v>12.266999999999999</v>
          </cell>
          <cell r="I11">
            <v>36.33</v>
          </cell>
          <cell r="J11">
            <v>12.292999999999999</v>
          </cell>
          <cell r="K11">
            <v>36.969000000000001</v>
          </cell>
          <cell r="L11">
            <v>12.334</v>
          </cell>
          <cell r="M11">
            <v>37.631</v>
          </cell>
          <cell r="N11">
            <v>12.347</v>
          </cell>
          <cell r="O11">
            <v>37.881</v>
          </cell>
        </row>
        <row r="12">
          <cell r="B12" t="str">
            <v>HINDLEY GREEN</v>
          </cell>
          <cell r="C12">
            <v>33</v>
          </cell>
          <cell r="D12">
            <v>33.4</v>
          </cell>
          <cell r="E12">
            <v>13.1</v>
          </cell>
          <cell r="F12">
            <v>0.79395209580838333</v>
          </cell>
          <cell r="G12">
            <v>0.78419847328244274</v>
          </cell>
          <cell r="H12">
            <v>10.273</v>
          </cell>
          <cell r="I12">
            <v>26.518000000000001</v>
          </cell>
          <cell r="J12">
            <v>10.292</v>
          </cell>
          <cell r="K12">
            <v>26.837</v>
          </cell>
          <cell r="L12">
            <v>10.324</v>
          </cell>
          <cell r="M12">
            <v>27.210999999999999</v>
          </cell>
          <cell r="N12">
            <v>10.333</v>
          </cell>
          <cell r="O12">
            <v>27.346</v>
          </cell>
        </row>
        <row r="13">
          <cell r="B13" t="str">
            <v>PPG</v>
          </cell>
          <cell r="C13">
            <v>33</v>
          </cell>
          <cell r="D13">
            <v>100</v>
          </cell>
          <cell r="E13">
            <v>40</v>
          </cell>
          <cell r="F13">
            <v>0.31780999999999998</v>
          </cell>
          <cell r="G13">
            <v>0.27847499999999997</v>
          </cell>
          <cell r="H13">
            <v>11.138999999999999</v>
          </cell>
          <cell r="I13">
            <v>31.780999999999999</v>
          </cell>
          <cell r="J13">
            <v>11.162000000000001</v>
          </cell>
          <cell r="K13">
            <v>32.118000000000002</v>
          </cell>
          <cell r="L13">
            <v>11.196999999999999</v>
          </cell>
          <cell r="M13">
            <v>32.520000000000003</v>
          </cell>
          <cell r="N13">
            <v>11.208</v>
          </cell>
          <cell r="O13">
            <v>32.670999999999999</v>
          </cell>
        </row>
        <row r="14">
          <cell r="B14" t="str">
            <v>BARROW</v>
          </cell>
          <cell r="C14">
            <v>33</v>
          </cell>
          <cell r="D14">
            <v>43.75</v>
          </cell>
          <cell r="E14">
            <v>17.5</v>
          </cell>
          <cell r="F14">
            <v>0.90843428571428575</v>
          </cell>
          <cell r="G14">
            <v>0.79125714285714288</v>
          </cell>
          <cell r="H14">
            <v>13.847</v>
          </cell>
          <cell r="I14">
            <v>39.744</v>
          </cell>
          <cell r="J14">
            <v>13.852</v>
          </cell>
          <cell r="K14">
            <v>39.911999999999999</v>
          </cell>
          <cell r="L14">
            <v>13.879</v>
          </cell>
          <cell r="M14">
            <v>40.21</v>
          </cell>
          <cell r="N14">
            <v>13.891999999999999</v>
          </cell>
          <cell r="O14">
            <v>40.277000000000001</v>
          </cell>
        </row>
        <row r="15">
          <cell r="B15" t="str">
            <v>BARTON</v>
          </cell>
          <cell r="C15">
            <v>33</v>
          </cell>
          <cell r="D15">
            <v>65.75</v>
          </cell>
          <cell r="E15">
            <v>26.3</v>
          </cell>
          <cell r="F15">
            <v>0.80911026615969583</v>
          </cell>
          <cell r="G15">
            <v>0.67387832699619765</v>
          </cell>
          <cell r="H15">
            <v>17.722999999999999</v>
          </cell>
          <cell r="I15">
            <v>53.198999999999998</v>
          </cell>
          <cell r="J15">
            <v>17.742000000000001</v>
          </cell>
          <cell r="K15">
            <v>53.765999999999998</v>
          </cell>
          <cell r="L15">
            <v>17.760000000000002</v>
          </cell>
          <cell r="M15">
            <v>54.283000000000001</v>
          </cell>
          <cell r="N15">
            <v>17.785</v>
          </cell>
          <cell r="O15">
            <v>54.6</v>
          </cell>
        </row>
        <row r="16">
          <cell r="B16" t="str">
            <v>MONTON</v>
          </cell>
          <cell r="C16">
            <v>33</v>
          </cell>
          <cell r="D16">
            <v>43.75</v>
          </cell>
          <cell r="E16">
            <v>17.5</v>
          </cell>
          <cell r="F16">
            <v>0.90002285714285712</v>
          </cell>
          <cell r="G16">
            <v>0.86651428571428568</v>
          </cell>
          <cell r="H16">
            <v>15.164</v>
          </cell>
          <cell r="I16">
            <v>39.375999999999998</v>
          </cell>
          <cell r="J16">
            <v>15.178000000000001</v>
          </cell>
          <cell r="K16">
            <v>39.652999999999999</v>
          </cell>
          <cell r="L16">
            <v>15.191000000000001</v>
          </cell>
          <cell r="M16">
            <v>39.947000000000003</v>
          </cell>
          <cell r="N16">
            <v>15.209</v>
          </cell>
          <cell r="O16">
            <v>40.119</v>
          </cell>
        </row>
        <row r="17">
          <cell r="B17" t="str">
            <v>MOUNT STREET</v>
          </cell>
          <cell r="C17">
            <v>33</v>
          </cell>
          <cell r="D17">
            <v>43.75</v>
          </cell>
          <cell r="E17">
            <v>17.5</v>
          </cell>
          <cell r="F17">
            <v>1.0179885714285715</v>
          </cell>
          <cell r="G17">
            <v>0.9242285714285714</v>
          </cell>
          <cell r="H17">
            <v>16.173999999999999</v>
          </cell>
          <cell r="I17">
            <v>44.536999999999999</v>
          </cell>
          <cell r="J17">
            <v>16.190000000000001</v>
          </cell>
          <cell r="K17">
            <v>44.875</v>
          </cell>
          <cell r="L17">
            <v>16.204999999999998</v>
          </cell>
          <cell r="M17">
            <v>45.19</v>
          </cell>
          <cell r="N17">
            <v>16.225999999999999</v>
          </cell>
          <cell r="O17">
            <v>45.384</v>
          </cell>
        </row>
        <row r="18">
          <cell r="B18" t="str">
            <v>BELFIELD</v>
          </cell>
          <cell r="C18">
            <v>33</v>
          </cell>
          <cell r="D18">
            <v>43.75</v>
          </cell>
          <cell r="E18">
            <v>17.5</v>
          </cell>
          <cell r="F18">
            <v>0.85903999999999991</v>
          </cell>
          <cell r="G18">
            <v>0.71879999999999999</v>
          </cell>
          <cell r="H18">
            <v>12.579000000000001</v>
          </cell>
          <cell r="I18">
            <v>37.582999999999998</v>
          </cell>
          <cell r="J18">
            <v>12.585000000000001</v>
          </cell>
          <cell r="K18">
            <v>37.826999999999998</v>
          </cell>
          <cell r="L18">
            <v>12.593999999999999</v>
          </cell>
          <cell r="M18">
            <v>38.158000000000001</v>
          </cell>
          <cell r="N18">
            <v>12.599</v>
          </cell>
          <cell r="O18">
            <v>38.314999999999998</v>
          </cell>
        </row>
        <row r="19">
          <cell r="B19" t="str">
            <v>GALE</v>
          </cell>
          <cell r="C19">
            <v>33</v>
          </cell>
          <cell r="D19">
            <v>43.75</v>
          </cell>
          <cell r="E19">
            <v>17.5</v>
          </cell>
          <cell r="F19">
            <v>0.74523428571428574</v>
          </cell>
          <cell r="G19">
            <v>0.66411428571428566</v>
          </cell>
          <cell r="H19">
            <v>11.622</v>
          </cell>
          <cell r="I19">
            <v>32.603999999999999</v>
          </cell>
          <cell r="J19">
            <v>11.627000000000001</v>
          </cell>
          <cell r="K19">
            <v>32.749000000000002</v>
          </cell>
          <cell r="L19">
            <v>11.635</v>
          </cell>
          <cell r="M19">
            <v>32.941000000000003</v>
          </cell>
          <cell r="N19">
            <v>11.64</v>
          </cell>
          <cell r="O19">
            <v>33.055</v>
          </cell>
        </row>
        <row r="20">
          <cell r="B20" t="str">
            <v>WARDLEWORTH</v>
          </cell>
          <cell r="C20">
            <v>33</v>
          </cell>
          <cell r="D20">
            <v>43.75</v>
          </cell>
          <cell r="E20">
            <v>17.5</v>
          </cell>
          <cell r="F20">
            <v>0.80443428571428577</v>
          </cell>
          <cell r="G20">
            <v>0.68417142857142865</v>
          </cell>
          <cell r="H20">
            <v>11.973000000000001</v>
          </cell>
          <cell r="I20">
            <v>35.194000000000003</v>
          </cell>
          <cell r="J20">
            <v>11.978999999999999</v>
          </cell>
          <cell r="K20">
            <v>35.39</v>
          </cell>
          <cell r="L20">
            <v>11.987</v>
          </cell>
          <cell r="M20">
            <v>35.645000000000003</v>
          </cell>
          <cell r="N20">
            <v>11.992000000000001</v>
          </cell>
          <cell r="O20">
            <v>35.781999999999996</v>
          </cell>
        </row>
        <row r="21">
          <cell r="B21" t="str">
            <v>BISPHAM</v>
          </cell>
          <cell r="C21">
            <v>33</v>
          </cell>
          <cell r="D21">
            <v>43.75</v>
          </cell>
          <cell r="E21">
            <v>17.5</v>
          </cell>
          <cell r="F21">
            <v>0.96747428571428562</v>
          </cell>
          <cell r="G21">
            <v>0.80657142857142861</v>
          </cell>
          <cell r="H21">
            <v>14.115</v>
          </cell>
          <cell r="I21">
            <v>42.326999999999998</v>
          </cell>
          <cell r="J21">
            <v>14.124000000000001</v>
          </cell>
          <cell r="K21">
            <v>42.674999999999997</v>
          </cell>
          <cell r="L21">
            <v>14.145</v>
          </cell>
          <cell r="M21">
            <v>43.287999999999997</v>
          </cell>
          <cell r="N21">
            <v>14.146000000000001</v>
          </cell>
          <cell r="O21">
            <v>43.356000000000002</v>
          </cell>
        </row>
        <row r="22">
          <cell r="B22" t="str">
            <v>NORBRECK</v>
          </cell>
          <cell r="C22">
            <v>33</v>
          </cell>
          <cell r="D22">
            <v>43.75</v>
          </cell>
          <cell r="E22">
            <v>17.5</v>
          </cell>
          <cell r="F22">
            <v>0.72203428571428563</v>
          </cell>
          <cell r="G22">
            <v>0.70600000000000007</v>
          </cell>
          <cell r="H22">
            <v>12.355</v>
          </cell>
          <cell r="I22">
            <v>31.588999999999999</v>
          </cell>
          <cell r="J22">
            <v>12.363</v>
          </cell>
          <cell r="K22">
            <v>31.736999999999998</v>
          </cell>
          <cell r="L22">
            <v>12.378</v>
          </cell>
          <cell r="M22">
            <v>32.017000000000003</v>
          </cell>
          <cell r="N22">
            <v>12.38</v>
          </cell>
          <cell r="O22">
            <v>32.054000000000002</v>
          </cell>
        </row>
        <row r="23">
          <cell r="B23" t="str">
            <v>THORNTON</v>
          </cell>
          <cell r="C23">
            <v>33</v>
          </cell>
          <cell r="D23">
            <v>62.5</v>
          </cell>
          <cell r="E23">
            <v>25</v>
          </cell>
          <cell r="F23">
            <v>0.70668799999999998</v>
          </cell>
          <cell r="G23">
            <v>0.57816000000000001</v>
          </cell>
          <cell r="H23">
            <v>14.454000000000001</v>
          </cell>
          <cell r="I23">
            <v>44.167999999999999</v>
          </cell>
          <cell r="J23">
            <v>14.458</v>
          </cell>
          <cell r="K23">
            <v>44.307000000000002</v>
          </cell>
          <cell r="L23">
            <v>14.471</v>
          </cell>
          <cell r="M23">
            <v>44.616999999999997</v>
          </cell>
          <cell r="N23">
            <v>14.473000000000001</v>
          </cell>
          <cell r="O23">
            <v>44.674999999999997</v>
          </cell>
        </row>
        <row r="24">
          <cell r="B24" t="str">
            <v>THORNTON PRIMARY</v>
          </cell>
          <cell r="C24">
            <v>33</v>
          </cell>
          <cell r="D24">
            <v>43.75</v>
          </cell>
          <cell r="E24">
            <v>17.5</v>
          </cell>
          <cell r="F24">
            <v>0.49206857142857141</v>
          </cell>
          <cell r="G24">
            <v>0.56417142857142855</v>
          </cell>
          <cell r="H24">
            <v>9.8729999999999993</v>
          </cell>
          <cell r="I24">
            <v>21.527999999999999</v>
          </cell>
          <cell r="J24">
            <v>9.8780000000000001</v>
          </cell>
          <cell r="K24">
            <v>21.619</v>
          </cell>
          <cell r="L24">
            <v>9.8889999999999993</v>
          </cell>
          <cell r="M24">
            <v>21.798999999999999</v>
          </cell>
          <cell r="N24">
            <v>9.89</v>
          </cell>
          <cell r="O24">
            <v>21.803999999999998</v>
          </cell>
        </row>
        <row r="25">
          <cell r="B25" t="str">
            <v>WARBRECK</v>
          </cell>
          <cell r="C25">
            <v>33</v>
          </cell>
          <cell r="D25">
            <v>43.75</v>
          </cell>
          <cell r="E25">
            <v>17.5</v>
          </cell>
          <cell r="F25">
            <v>0.80116571428571437</v>
          </cell>
          <cell r="G25">
            <v>0.74319999999999997</v>
          </cell>
          <cell r="H25">
            <v>13.006</v>
          </cell>
          <cell r="I25">
            <v>35.051000000000002</v>
          </cell>
          <cell r="J25">
            <v>13.013999999999999</v>
          </cell>
          <cell r="K25">
            <v>35.234999999999999</v>
          </cell>
          <cell r="L25">
            <v>13.032999999999999</v>
          </cell>
          <cell r="M25">
            <v>35.558999999999997</v>
          </cell>
          <cell r="N25">
            <v>13.034000000000001</v>
          </cell>
          <cell r="O25">
            <v>35.585999999999999</v>
          </cell>
        </row>
        <row r="26">
          <cell r="B26" t="str">
            <v>BLACKBURN</v>
          </cell>
          <cell r="C26">
            <v>33</v>
          </cell>
          <cell r="D26">
            <v>62.5</v>
          </cell>
          <cell r="E26">
            <v>25</v>
          </cell>
          <cell r="F26">
            <v>0.60713600000000001</v>
          </cell>
          <cell r="G26">
            <v>0.4728</v>
          </cell>
          <cell r="H26">
            <v>11.82</v>
          </cell>
          <cell r="I26">
            <v>37.945999999999998</v>
          </cell>
          <cell r="J26">
            <v>11.826000000000001</v>
          </cell>
          <cell r="K26">
            <v>38.113999999999997</v>
          </cell>
          <cell r="L26">
            <v>11.834</v>
          </cell>
          <cell r="M26">
            <v>38.317999999999998</v>
          </cell>
          <cell r="N26">
            <v>11.853999999999999</v>
          </cell>
          <cell r="O26">
            <v>38.594000000000001</v>
          </cell>
        </row>
        <row r="27">
          <cell r="B27" t="str">
            <v>RANDAL STREET</v>
          </cell>
          <cell r="C27">
            <v>33</v>
          </cell>
          <cell r="D27">
            <v>32.75</v>
          </cell>
          <cell r="E27">
            <v>13.1</v>
          </cell>
          <cell r="F27">
            <v>0.87398473282442757</v>
          </cell>
          <cell r="G27">
            <v>0.80709923664122141</v>
          </cell>
          <cell r="H27">
            <v>10.573</v>
          </cell>
          <cell r="I27">
            <v>28.623000000000001</v>
          </cell>
          <cell r="J27">
            <v>10.579000000000001</v>
          </cell>
          <cell r="K27">
            <v>28.748999999999999</v>
          </cell>
          <cell r="L27">
            <v>10.585000000000001</v>
          </cell>
          <cell r="M27">
            <v>28.888000000000002</v>
          </cell>
          <cell r="N27">
            <v>10.602</v>
          </cell>
          <cell r="O27">
            <v>29.074000000000002</v>
          </cell>
        </row>
        <row r="28">
          <cell r="B28" t="str">
            <v>BLACKPOOL</v>
          </cell>
          <cell r="C28">
            <v>33</v>
          </cell>
          <cell r="D28">
            <v>43.75</v>
          </cell>
          <cell r="E28">
            <v>17.5</v>
          </cell>
          <cell r="F28">
            <v>0.79174857142857147</v>
          </cell>
          <cell r="G28">
            <v>0.66342857142857137</v>
          </cell>
          <cell r="H28">
            <v>11.61</v>
          </cell>
          <cell r="I28">
            <v>34.639000000000003</v>
          </cell>
          <cell r="J28">
            <v>11.619</v>
          </cell>
          <cell r="K28">
            <v>34.991999999999997</v>
          </cell>
          <cell r="L28">
            <v>11.631</v>
          </cell>
          <cell r="M28">
            <v>35.408999999999999</v>
          </cell>
          <cell r="N28">
            <v>11.641</v>
          </cell>
          <cell r="O28">
            <v>35.686</v>
          </cell>
        </row>
        <row r="29">
          <cell r="B29" t="str">
            <v>CECIL STREET</v>
          </cell>
          <cell r="C29">
            <v>33</v>
          </cell>
          <cell r="D29">
            <v>54.75</v>
          </cell>
          <cell r="E29">
            <v>21.9</v>
          </cell>
          <cell r="F29">
            <v>0.40933333333333338</v>
          </cell>
          <cell r="G29">
            <v>0.43538812785388131</v>
          </cell>
          <cell r="H29">
            <v>9.5350000000000001</v>
          </cell>
          <cell r="I29">
            <v>22.411000000000001</v>
          </cell>
          <cell r="J29">
            <v>9.5419999999999998</v>
          </cell>
          <cell r="K29">
            <v>22.544</v>
          </cell>
          <cell r="L29">
            <v>9.5500000000000007</v>
          </cell>
          <cell r="M29">
            <v>22.699000000000002</v>
          </cell>
          <cell r="N29">
            <v>9.5570000000000004</v>
          </cell>
          <cell r="O29">
            <v>22.780999999999999</v>
          </cell>
        </row>
        <row r="30">
          <cell r="B30" t="str">
            <v>MARTON</v>
          </cell>
          <cell r="C30">
            <v>33</v>
          </cell>
          <cell r="D30">
            <v>43.75</v>
          </cell>
          <cell r="E30">
            <v>17.5</v>
          </cell>
          <cell r="F30">
            <v>0.69140571428571429</v>
          </cell>
          <cell r="G30">
            <v>0.58542857142857141</v>
          </cell>
          <cell r="H30">
            <v>10.244999999999999</v>
          </cell>
          <cell r="I30">
            <v>30.248999999999999</v>
          </cell>
          <cell r="J30">
            <v>10.252000000000001</v>
          </cell>
          <cell r="K30">
            <v>30.231999999999999</v>
          </cell>
          <cell r="L30">
            <v>10.262</v>
          </cell>
          <cell r="M30">
            <v>30.291</v>
          </cell>
          <cell r="N30">
            <v>10.27</v>
          </cell>
          <cell r="O30">
            <v>30.352</v>
          </cell>
        </row>
        <row r="31">
          <cell r="B31" t="str">
            <v>SQUIRES GATE</v>
          </cell>
          <cell r="C31">
            <v>33</v>
          </cell>
          <cell r="D31">
            <v>43.75</v>
          </cell>
          <cell r="E31">
            <v>17.5</v>
          </cell>
          <cell r="F31">
            <v>0.5301028571428571</v>
          </cell>
          <cell r="G31">
            <v>0.50954285714285719</v>
          </cell>
          <cell r="H31">
            <v>8.9169999999999998</v>
          </cell>
          <cell r="I31">
            <v>23.192</v>
          </cell>
          <cell r="J31">
            <v>8.9239999999999995</v>
          </cell>
          <cell r="K31">
            <v>23.324000000000002</v>
          </cell>
          <cell r="L31">
            <v>8.9309999999999992</v>
          </cell>
          <cell r="M31">
            <v>23.475999999999999</v>
          </cell>
          <cell r="N31">
            <v>8.9369999999999994</v>
          </cell>
          <cell r="O31">
            <v>23.555</v>
          </cell>
        </row>
        <row r="32">
          <cell r="B32" t="str">
            <v>BLOOM STREET</v>
          </cell>
          <cell r="C32">
            <v>33</v>
          </cell>
          <cell r="D32">
            <v>62.5</v>
          </cell>
          <cell r="E32">
            <v>25</v>
          </cell>
          <cell r="F32">
            <v>0.52876800000000002</v>
          </cell>
          <cell r="G32">
            <v>0.45264000000000004</v>
          </cell>
          <cell r="H32">
            <v>11.316000000000001</v>
          </cell>
          <cell r="I32">
            <v>33.048000000000002</v>
          </cell>
          <cell r="J32">
            <v>11.327999999999999</v>
          </cell>
          <cell r="K32">
            <v>33.469000000000001</v>
          </cell>
          <cell r="L32">
            <v>11.343</v>
          </cell>
          <cell r="M32">
            <v>33.835999999999999</v>
          </cell>
          <cell r="N32">
            <v>11.352</v>
          </cell>
          <cell r="O32">
            <v>34.130000000000003</v>
          </cell>
        </row>
        <row r="33">
          <cell r="B33" t="str">
            <v>KNOTT MILL</v>
          </cell>
          <cell r="C33">
            <v>33</v>
          </cell>
          <cell r="D33">
            <v>43.75</v>
          </cell>
          <cell r="E33">
            <v>17.5</v>
          </cell>
          <cell r="F33">
            <v>0.74516571428571432</v>
          </cell>
          <cell r="G33">
            <v>0.63880000000000003</v>
          </cell>
          <cell r="H33">
            <v>11.179</v>
          </cell>
          <cell r="I33">
            <v>32.600999999999999</v>
          </cell>
          <cell r="J33">
            <v>11.191000000000001</v>
          </cell>
          <cell r="K33">
            <v>32.991</v>
          </cell>
          <cell r="L33">
            <v>11.206</v>
          </cell>
          <cell r="M33">
            <v>33.320999999999998</v>
          </cell>
          <cell r="N33">
            <v>11.214</v>
          </cell>
          <cell r="O33">
            <v>33.591999999999999</v>
          </cell>
        </row>
        <row r="34">
          <cell r="B34" t="str">
            <v>BOLTON</v>
          </cell>
          <cell r="C34">
            <v>33</v>
          </cell>
          <cell r="D34">
            <v>43.75</v>
          </cell>
          <cell r="E34">
            <v>17.5</v>
          </cell>
          <cell r="F34">
            <v>1.0788800000000001</v>
          </cell>
          <cell r="G34">
            <v>0.90691428571428578</v>
          </cell>
          <cell r="H34">
            <v>15.871</v>
          </cell>
          <cell r="I34">
            <v>47.201000000000001</v>
          </cell>
          <cell r="J34">
            <v>15.89</v>
          </cell>
          <cell r="K34">
            <v>47.817</v>
          </cell>
          <cell r="L34">
            <v>15.942</v>
          </cell>
          <cell r="M34">
            <v>48.723999999999997</v>
          </cell>
          <cell r="N34">
            <v>15.773</v>
          </cell>
          <cell r="O34">
            <v>48.521999999999998</v>
          </cell>
        </row>
        <row r="35">
          <cell r="B35" t="str">
            <v>PRINCE STREET</v>
          </cell>
          <cell r="C35">
            <v>33</v>
          </cell>
          <cell r="D35">
            <v>43.75</v>
          </cell>
          <cell r="E35">
            <v>17.5</v>
          </cell>
          <cell r="F35">
            <v>0.84431999999999996</v>
          </cell>
          <cell r="G35">
            <v>0.79942857142857149</v>
          </cell>
          <cell r="H35">
            <v>13.99</v>
          </cell>
          <cell r="I35">
            <v>36.939</v>
          </cell>
          <cell r="J35">
            <v>14.005000000000001</v>
          </cell>
          <cell r="K35">
            <v>37.231000000000002</v>
          </cell>
          <cell r="L35">
            <v>14.045</v>
          </cell>
          <cell r="M35">
            <v>37.685000000000002</v>
          </cell>
          <cell r="N35">
            <v>13.914</v>
          </cell>
          <cell r="O35">
            <v>37.470999999999997</v>
          </cell>
        </row>
        <row r="36">
          <cell r="B36" t="str">
            <v>ATHLETIC STREET</v>
          </cell>
          <cell r="C36">
            <v>33</v>
          </cell>
          <cell r="D36">
            <v>43.75</v>
          </cell>
          <cell r="E36">
            <v>17.5</v>
          </cell>
          <cell r="F36">
            <v>0.70045714285714289</v>
          </cell>
          <cell r="G36">
            <v>0.65108571428571427</v>
          </cell>
          <cell r="H36">
            <v>11.394</v>
          </cell>
          <cell r="I36">
            <v>30.645</v>
          </cell>
          <cell r="J36">
            <v>11.398999999999999</v>
          </cell>
          <cell r="K36">
            <v>30.785</v>
          </cell>
          <cell r="L36">
            <v>11.409000000000001</v>
          </cell>
          <cell r="M36">
            <v>31.003</v>
          </cell>
          <cell r="N36">
            <v>11.411</v>
          </cell>
          <cell r="O36">
            <v>31.050999999999998</v>
          </cell>
        </row>
        <row r="37">
          <cell r="B37" t="str">
            <v>BURNLEY</v>
          </cell>
          <cell r="C37">
            <v>33</v>
          </cell>
          <cell r="D37">
            <v>43.75</v>
          </cell>
          <cell r="E37">
            <v>17.5</v>
          </cell>
          <cell r="F37">
            <v>0.88450285714285726</v>
          </cell>
          <cell r="G37">
            <v>0.71702857142857146</v>
          </cell>
          <cell r="H37">
            <v>12.548</v>
          </cell>
          <cell r="I37">
            <v>38.697000000000003</v>
          </cell>
          <cell r="J37">
            <v>12.554</v>
          </cell>
          <cell r="K37">
            <v>38.869999999999997</v>
          </cell>
          <cell r="L37">
            <v>12.564</v>
          </cell>
          <cell r="M37">
            <v>39.122</v>
          </cell>
          <cell r="N37">
            <v>12.567</v>
          </cell>
          <cell r="O37">
            <v>39.173000000000002</v>
          </cell>
        </row>
        <row r="38">
          <cell r="B38" t="str">
            <v>BURNLEY CENTRE</v>
          </cell>
          <cell r="C38">
            <v>33</v>
          </cell>
          <cell r="D38">
            <v>43.75</v>
          </cell>
          <cell r="E38">
            <v>17.5</v>
          </cell>
          <cell r="F38">
            <v>0.71227428571428564</v>
          </cell>
          <cell r="G38">
            <v>0.65565714285714283</v>
          </cell>
          <cell r="H38">
            <v>11.474</v>
          </cell>
          <cell r="I38">
            <v>31.161999999999999</v>
          </cell>
          <cell r="J38">
            <v>11.478999999999999</v>
          </cell>
          <cell r="K38">
            <v>31.305</v>
          </cell>
          <cell r="L38">
            <v>11.489000000000001</v>
          </cell>
          <cell r="M38">
            <v>31.515999999999998</v>
          </cell>
          <cell r="N38">
            <v>11.491</v>
          </cell>
          <cell r="O38">
            <v>31.574000000000002</v>
          </cell>
        </row>
        <row r="39">
          <cell r="B39" t="str">
            <v>HEASANDFORD</v>
          </cell>
          <cell r="C39">
            <v>33</v>
          </cell>
          <cell r="D39">
            <v>43.75</v>
          </cell>
          <cell r="E39">
            <v>17.5</v>
          </cell>
          <cell r="F39">
            <v>0.87252571428571435</v>
          </cell>
          <cell r="G39">
            <v>0.70502857142857134</v>
          </cell>
          <cell r="H39">
            <v>12.337999999999999</v>
          </cell>
          <cell r="I39">
            <v>38.173000000000002</v>
          </cell>
          <cell r="J39">
            <v>12.343999999999999</v>
          </cell>
          <cell r="K39">
            <v>38.319000000000003</v>
          </cell>
          <cell r="L39">
            <v>12.353999999999999</v>
          </cell>
          <cell r="M39">
            <v>38.475999999999999</v>
          </cell>
          <cell r="N39">
            <v>12.356</v>
          </cell>
          <cell r="O39">
            <v>38.530999999999999</v>
          </cell>
        </row>
        <row r="40">
          <cell r="B40" t="str">
            <v>BURY</v>
          </cell>
          <cell r="C40">
            <v>33</v>
          </cell>
          <cell r="D40">
            <v>43.8</v>
          </cell>
          <cell r="E40">
            <v>17.5</v>
          </cell>
          <cell r="F40">
            <v>1.0299543378995435</v>
          </cell>
          <cell r="G40">
            <v>0.82805714285714282</v>
          </cell>
          <cell r="H40">
            <v>14.491</v>
          </cell>
          <cell r="I40">
            <v>45.112000000000002</v>
          </cell>
          <cell r="J40">
            <v>14.534000000000001</v>
          </cell>
          <cell r="K40">
            <v>45.646999999999998</v>
          </cell>
          <cell r="L40">
            <v>14.441000000000001</v>
          </cell>
          <cell r="M40">
            <v>45.843000000000004</v>
          </cell>
          <cell r="N40">
            <v>14.448</v>
          </cell>
          <cell r="O40">
            <v>46.037999999999997</v>
          </cell>
        </row>
        <row r="41">
          <cell r="B41" t="str">
            <v>BURY TOWN CENTRE</v>
          </cell>
          <cell r="C41">
            <v>33</v>
          </cell>
          <cell r="D41">
            <v>43.75</v>
          </cell>
          <cell r="E41">
            <v>17.5</v>
          </cell>
          <cell r="F41">
            <v>0.93810285714285713</v>
          </cell>
          <cell r="G41">
            <v>0.78685714285714281</v>
          </cell>
          <cell r="H41">
            <v>13.77</v>
          </cell>
          <cell r="I41">
            <v>41.042000000000002</v>
          </cell>
          <cell r="J41">
            <v>13.808999999999999</v>
          </cell>
          <cell r="K41">
            <v>41.47</v>
          </cell>
          <cell r="L41">
            <v>13.725</v>
          </cell>
          <cell r="M41">
            <v>41.601999999999997</v>
          </cell>
          <cell r="N41">
            <v>13.731999999999999</v>
          </cell>
          <cell r="O41">
            <v>41.759</v>
          </cell>
        </row>
        <row r="42">
          <cell r="B42" t="str">
            <v>DUMERS LANE</v>
          </cell>
          <cell r="C42">
            <v>33</v>
          </cell>
          <cell r="D42">
            <v>43.75</v>
          </cell>
          <cell r="E42">
            <v>17.5</v>
          </cell>
          <cell r="F42">
            <v>0.69885714285714284</v>
          </cell>
          <cell r="G42">
            <v>0.69268571428571424</v>
          </cell>
          <cell r="H42">
            <v>12.122</v>
          </cell>
          <cell r="I42">
            <v>30.574999999999999</v>
          </cell>
          <cell r="J42">
            <v>12.154999999999999</v>
          </cell>
          <cell r="K42">
            <v>30.838000000000001</v>
          </cell>
          <cell r="L42">
            <v>12.087</v>
          </cell>
          <cell r="M42">
            <v>30.806000000000001</v>
          </cell>
          <cell r="N42">
            <v>12.092000000000001</v>
          </cell>
          <cell r="O42">
            <v>30.916</v>
          </cell>
        </row>
        <row r="43">
          <cell r="B43" t="str">
            <v>HEAP BRIDGE</v>
          </cell>
          <cell r="C43">
            <v>33</v>
          </cell>
          <cell r="D43">
            <v>33.405000000000001</v>
          </cell>
          <cell r="E43">
            <v>13.1</v>
          </cell>
          <cell r="F43">
            <v>0.97446490046400236</v>
          </cell>
          <cell r="G43">
            <v>0.9369465648854961</v>
          </cell>
          <cell r="H43">
            <v>12.273999999999999</v>
          </cell>
          <cell r="I43">
            <v>32.552</v>
          </cell>
          <cell r="J43">
            <v>12.311</v>
          </cell>
          <cell r="K43">
            <v>32.828000000000003</v>
          </cell>
          <cell r="L43">
            <v>12.239000000000001</v>
          </cell>
          <cell r="M43">
            <v>32.795000000000002</v>
          </cell>
          <cell r="N43">
            <v>12.244</v>
          </cell>
          <cell r="O43">
            <v>32.896000000000001</v>
          </cell>
        </row>
        <row r="44">
          <cell r="B44" t="str">
            <v>HOLT STREET</v>
          </cell>
          <cell r="C44">
            <v>33</v>
          </cell>
          <cell r="D44">
            <v>33.405000000000001</v>
          </cell>
          <cell r="E44">
            <v>13.1</v>
          </cell>
          <cell r="F44">
            <v>0.65621912887292322</v>
          </cell>
          <cell r="G44">
            <v>0.76832061068702284</v>
          </cell>
          <cell r="H44">
            <v>10.065</v>
          </cell>
          <cell r="I44">
            <v>21.920999999999999</v>
          </cell>
          <cell r="J44">
            <v>10.089</v>
          </cell>
          <cell r="K44">
            <v>22.125</v>
          </cell>
          <cell r="L44">
            <v>10.044</v>
          </cell>
          <cell r="M44">
            <v>22.216000000000001</v>
          </cell>
          <cell r="N44">
            <v>10.048</v>
          </cell>
          <cell r="O44">
            <v>22.245000000000001</v>
          </cell>
        </row>
        <row r="45">
          <cell r="B45" t="str">
            <v>WOOLFOLD</v>
          </cell>
          <cell r="C45">
            <v>33</v>
          </cell>
          <cell r="D45">
            <v>33.405000000000001</v>
          </cell>
          <cell r="E45">
            <v>13.1</v>
          </cell>
          <cell r="F45">
            <v>1.0419997006436161</v>
          </cell>
          <cell r="G45">
            <v>0.98732824427480914</v>
          </cell>
          <cell r="H45">
            <v>12.933999999999999</v>
          </cell>
          <cell r="I45">
            <v>34.808</v>
          </cell>
          <cell r="J45">
            <v>12.97</v>
          </cell>
          <cell r="K45">
            <v>35.130000000000003</v>
          </cell>
          <cell r="L45">
            <v>12.896000000000001</v>
          </cell>
          <cell r="M45">
            <v>35.204999999999998</v>
          </cell>
          <cell r="N45">
            <v>12.901</v>
          </cell>
          <cell r="O45">
            <v>35.298999999999999</v>
          </cell>
        </row>
        <row r="46">
          <cell r="B46" t="str">
            <v>BUXTON</v>
          </cell>
          <cell r="C46">
            <v>33</v>
          </cell>
          <cell r="D46">
            <v>43.75</v>
          </cell>
          <cell r="E46">
            <v>17.5</v>
          </cell>
          <cell r="F46">
            <v>1.09744</v>
          </cell>
          <cell r="G46">
            <v>0.88542857142857134</v>
          </cell>
          <cell r="H46">
            <v>15.494999999999999</v>
          </cell>
          <cell r="I46">
            <v>48.012999999999998</v>
          </cell>
          <cell r="J46">
            <v>15.5</v>
          </cell>
          <cell r="K46">
            <v>48.121000000000002</v>
          </cell>
          <cell r="L46">
            <v>15.507</v>
          </cell>
          <cell r="M46">
            <v>48.338000000000001</v>
          </cell>
          <cell r="N46">
            <v>15.507</v>
          </cell>
          <cell r="O46">
            <v>48.395000000000003</v>
          </cell>
        </row>
        <row r="47">
          <cell r="B47" t="str">
            <v>TUNSTEAD</v>
          </cell>
          <cell r="C47">
            <v>33</v>
          </cell>
          <cell r="D47">
            <v>62.5</v>
          </cell>
          <cell r="E47">
            <v>25</v>
          </cell>
          <cell r="F47">
            <v>0.58942399999999995</v>
          </cell>
          <cell r="G47">
            <v>0.53476000000000001</v>
          </cell>
          <cell r="H47">
            <v>13.369</v>
          </cell>
          <cell r="I47">
            <v>36.838999999999999</v>
          </cell>
          <cell r="J47">
            <v>13.372999999999999</v>
          </cell>
          <cell r="K47">
            <v>36.887999999999998</v>
          </cell>
          <cell r="L47">
            <v>13.378</v>
          </cell>
          <cell r="M47">
            <v>36.994999999999997</v>
          </cell>
          <cell r="N47">
            <v>13.378</v>
          </cell>
          <cell r="O47">
            <v>37.018000000000001</v>
          </cell>
        </row>
        <row r="48">
          <cell r="B48" t="str">
            <v>CAPONTREE</v>
          </cell>
          <cell r="C48">
            <v>33</v>
          </cell>
          <cell r="D48">
            <v>62.5</v>
          </cell>
          <cell r="E48">
            <v>25</v>
          </cell>
          <cell r="F48">
            <v>0.13156800000000002</v>
          </cell>
          <cell r="G48">
            <v>0.14743999999999999</v>
          </cell>
          <cell r="H48">
            <v>3.6859999999999999</v>
          </cell>
          <cell r="I48">
            <v>8.2230000000000008</v>
          </cell>
          <cell r="J48">
            <v>3.6869999999999998</v>
          </cell>
          <cell r="K48">
            <v>8.2680000000000007</v>
          </cell>
          <cell r="L48">
            <v>3.7010000000000001</v>
          </cell>
          <cell r="M48">
            <v>8.3970000000000002</v>
          </cell>
          <cell r="N48">
            <v>3.7029999999999998</v>
          </cell>
          <cell r="O48">
            <v>8.44</v>
          </cell>
        </row>
        <row r="49">
          <cell r="B49" t="str">
            <v>CARLISLE</v>
          </cell>
          <cell r="C49">
            <v>33</v>
          </cell>
          <cell r="D49">
            <v>62.5</v>
          </cell>
          <cell r="E49">
            <v>25</v>
          </cell>
          <cell r="F49">
            <v>0.97766399999999998</v>
          </cell>
          <cell r="G49">
            <v>0.83043999999999996</v>
          </cell>
          <cell r="H49">
            <v>20.760999999999999</v>
          </cell>
          <cell r="I49">
            <v>61.103999999999999</v>
          </cell>
          <cell r="J49">
            <v>20.771000000000001</v>
          </cell>
          <cell r="K49">
            <v>61.378</v>
          </cell>
          <cell r="L49">
            <v>20.808</v>
          </cell>
          <cell r="M49">
            <v>62.146999999999998</v>
          </cell>
          <cell r="N49">
            <v>20.827000000000002</v>
          </cell>
          <cell r="O49">
            <v>62.414999999999999</v>
          </cell>
        </row>
        <row r="50">
          <cell r="B50" t="str">
            <v>FUSEHILL</v>
          </cell>
          <cell r="C50">
            <v>33</v>
          </cell>
          <cell r="D50">
            <v>43.75</v>
          </cell>
          <cell r="E50">
            <v>17.5</v>
          </cell>
          <cell r="F50">
            <v>1.0246171428571429</v>
          </cell>
          <cell r="G50">
            <v>1.0061714285714285</v>
          </cell>
          <cell r="H50">
            <v>17.608000000000001</v>
          </cell>
          <cell r="I50">
            <v>44.826999999999998</v>
          </cell>
          <cell r="J50">
            <v>17.616</v>
          </cell>
          <cell r="K50">
            <v>45.012999999999998</v>
          </cell>
          <cell r="L50">
            <v>17.643999999999998</v>
          </cell>
          <cell r="M50">
            <v>45.497999999999998</v>
          </cell>
          <cell r="N50">
            <v>17.658000000000001</v>
          </cell>
          <cell r="O50">
            <v>45.654000000000003</v>
          </cell>
        </row>
        <row r="51">
          <cell r="B51" t="str">
            <v>PETTERILL BANK</v>
          </cell>
          <cell r="C51">
            <v>33</v>
          </cell>
          <cell r="D51">
            <v>43.75</v>
          </cell>
          <cell r="E51">
            <v>17.5</v>
          </cell>
          <cell r="F51">
            <v>0.87478857142857136</v>
          </cell>
          <cell r="G51">
            <v>0.93119999999999992</v>
          </cell>
          <cell r="H51">
            <v>16.295999999999999</v>
          </cell>
          <cell r="I51">
            <v>38.271999999999998</v>
          </cell>
          <cell r="J51">
            <v>16.303000000000001</v>
          </cell>
          <cell r="K51">
            <v>38.418999999999997</v>
          </cell>
          <cell r="L51">
            <v>16.327000000000002</v>
          </cell>
          <cell r="M51">
            <v>38.820999999999998</v>
          </cell>
          <cell r="N51">
            <v>16.338999999999999</v>
          </cell>
          <cell r="O51">
            <v>38.927</v>
          </cell>
        </row>
        <row r="52">
          <cell r="B52" t="str">
            <v>WESTLINTON</v>
          </cell>
          <cell r="C52">
            <v>33</v>
          </cell>
          <cell r="D52">
            <v>33.405000000000001</v>
          </cell>
          <cell r="E52">
            <v>13.1</v>
          </cell>
          <cell r="F52">
            <v>0.3471935339021105</v>
          </cell>
          <cell r="G52">
            <v>0.41374045801526715</v>
          </cell>
          <cell r="H52">
            <v>5.42</v>
          </cell>
          <cell r="I52">
            <v>11.598000000000001</v>
          </cell>
          <cell r="J52">
            <v>5.4210000000000003</v>
          </cell>
          <cell r="K52">
            <v>11.619</v>
          </cell>
          <cell r="L52">
            <v>5.4349999999999996</v>
          </cell>
          <cell r="M52">
            <v>11.794</v>
          </cell>
          <cell r="N52">
            <v>5.4359999999999999</v>
          </cell>
          <cell r="O52">
            <v>11.811999999999999</v>
          </cell>
        </row>
        <row r="53">
          <cell r="B53" t="str">
            <v>WIGTON</v>
          </cell>
          <cell r="C53">
            <v>33</v>
          </cell>
          <cell r="D53">
            <v>33.405000000000001</v>
          </cell>
          <cell r="E53">
            <v>13.1</v>
          </cell>
          <cell r="F53">
            <v>0.58389462655291124</v>
          </cell>
          <cell r="G53">
            <v>0.63961832061068702</v>
          </cell>
          <cell r="H53">
            <v>8.3789999999999996</v>
          </cell>
          <cell r="I53">
            <v>19.504999999999999</v>
          </cell>
          <cell r="J53">
            <v>8.3829999999999991</v>
          </cell>
          <cell r="K53">
            <v>19.596</v>
          </cell>
          <cell r="L53">
            <v>8.39</v>
          </cell>
          <cell r="M53">
            <v>19.716999999999999</v>
          </cell>
          <cell r="N53">
            <v>8.4</v>
          </cell>
          <cell r="O53">
            <v>19.806000000000001</v>
          </cell>
        </row>
        <row r="54">
          <cell r="B54" t="str">
            <v>WREAY</v>
          </cell>
          <cell r="C54">
            <v>33</v>
          </cell>
          <cell r="D54">
            <v>62.5</v>
          </cell>
          <cell r="E54">
            <v>25</v>
          </cell>
          <cell r="F54">
            <v>0.161472</v>
          </cell>
          <cell r="G54">
            <v>0.1928</v>
          </cell>
          <cell r="H54">
            <v>4.82</v>
          </cell>
          <cell r="I54">
            <v>10.092000000000001</v>
          </cell>
          <cell r="J54">
            <v>4.8209999999999997</v>
          </cell>
          <cell r="K54">
            <v>10.11</v>
          </cell>
          <cell r="L54">
            <v>4.827</v>
          </cell>
          <cell r="M54">
            <v>10.162000000000001</v>
          </cell>
          <cell r="N54">
            <v>4.8280000000000003</v>
          </cell>
          <cell r="O54">
            <v>10.177</v>
          </cell>
        </row>
        <row r="55">
          <cell r="B55" t="str">
            <v>CARRINGTON</v>
          </cell>
          <cell r="C55">
            <v>33</v>
          </cell>
          <cell r="D55">
            <v>62.5</v>
          </cell>
          <cell r="E55">
            <v>25</v>
          </cell>
          <cell r="F55">
            <v>0.78174399999999999</v>
          </cell>
          <cell r="G55">
            <v>0.61324000000000001</v>
          </cell>
          <cell r="H55">
            <v>15.331</v>
          </cell>
          <cell r="I55">
            <v>48.859000000000002</v>
          </cell>
          <cell r="J55">
            <v>15.335000000000001</v>
          </cell>
          <cell r="K55">
            <v>48.973999999999997</v>
          </cell>
          <cell r="L55">
            <v>15.342000000000001</v>
          </cell>
          <cell r="M55">
            <v>49.183</v>
          </cell>
          <cell r="N55">
            <v>15.346</v>
          </cell>
          <cell r="O55">
            <v>49.28</v>
          </cell>
        </row>
        <row r="56">
          <cell r="B56" t="str">
            <v>CASTLETON</v>
          </cell>
          <cell r="C56">
            <v>33</v>
          </cell>
          <cell r="D56">
            <v>62.5</v>
          </cell>
          <cell r="E56">
            <v>25</v>
          </cell>
          <cell r="F56">
            <v>0.53073599999999999</v>
          </cell>
          <cell r="G56">
            <v>0.46004</v>
          </cell>
          <cell r="H56">
            <v>11.500999999999999</v>
          </cell>
          <cell r="I56">
            <v>33.170999999999999</v>
          </cell>
          <cell r="J56">
            <v>11.507999999999999</v>
          </cell>
          <cell r="K56">
            <v>33.445</v>
          </cell>
          <cell r="L56">
            <v>11.52</v>
          </cell>
          <cell r="M56">
            <v>33.796999999999997</v>
          </cell>
          <cell r="N56">
            <v>11.526</v>
          </cell>
          <cell r="O56">
            <v>33.991999999999997</v>
          </cell>
        </row>
        <row r="57">
          <cell r="B57" t="str">
            <v>HEADY HILL</v>
          </cell>
          <cell r="C57">
            <v>33</v>
          </cell>
          <cell r="D57">
            <v>43.75</v>
          </cell>
          <cell r="E57">
            <v>17.5</v>
          </cell>
          <cell r="F57">
            <v>0.43890285714285721</v>
          </cell>
          <cell r="G57">
            <v>0.498</v>
          </cell>
          <cell r="H57">
            <v>8.7149999999999999</v>
          </cell>
          <cell r="I57">
            <v>19.202000000000002</v>
          </cell>
          <cell r="J57">
            <v>8.7200000000000006</v>
          </cell>
          <cell r="K57">
            <v>19.289000000000001</v>
          </cell>
          <cell r="L57">
            <v>8.7289999999999992</v>
          </cell>
          <cell r="M57">
            <v>19.41</v>
          </cell>
          <cell r="N57">
            <v>8.7330000000000005</v>
          </cell>
          <cell r="O57">
            <v>19.488</v>
          </cell>
        </row>
        <row r="58">
          <cell r="B58" t="str">
            <v>WOODBINE STREET</v>
          </cell>
          <cell r="C58">
            <v>33</v>
          </cell>
          <cell r="D58">
            <v>33.405000000000001</v>
          </cell>
          <cell r="E58">
            <v>13.1</v>
          </cell>
          <cell r="F58">
            <v>0.67325250710971407</v>
          </cell>
          <cell r="G58">
            <v>0.70534351145038177</v>
          </cell>
          <cell r="H58">
            <v>9.24</v>
          </cell>
          <cell r="I58">
            <v>22.49</v>
          </cell>
          <cell r="J58">
            <v>9.2449999999999992</v>
          </cell>
          <cell r="K58">
            <v>22.61</v>
          </cell>
          <cell r="L58">
            <v>9.2530000000000001</v>
          </cell>
          <cell r="M58">
            <v>22.759</v>
          </cell>
          <cell r="N58">
            <v>9.2569999999999997</v>
          </cell>
          <cell r="O58">
            <v>22.818999999999999</v>
          </cell>
        </row>
        <row r="59">
          <cell r="B59" t="str">
            <v>CHADDERTON</v>
          </cell>
          <cell r="C59">
            <v>33</v>
          </cell>
          <cell r="D59">
            <v>62.5</v>
          </cell>
          <cell r="E59">
            <v>25</v>
          </cell>
          <cell r="F59">
            <v>0.69443200000000005</v>
          </cell>
          <cell r="G59">
            <v>0.55603999999999998</v>
          </cell>
          <cell r="H59">
            <v>13.901</v>
          </cell>
          <cell r="I59">
            <v>43.402000000000001</v>
          </cell>
          <cell r="J59">
            <v>13.930999999999999</v>
          </cell>
          <cell r="K59">
            <v>43.976999999999997</v>
          </cell>
          <cell r="L59">
            <v>13.98</v>
          </cell>
          <cell r="M59">
            <v>44.774999999999999</v>
          </cell>
          <cell r="N59">
            <v>13.856</v>
          </cell>
          <cell r="O59">
            <v>44.512999999999998</v>
          </cell>
        </row>
        <row r="60">
          <cell r="B60" t="str">
            <v>FAILSWORTH</v>
          </cell>
          <cell r="C60">
            <v>33</v>
          </cell>
          <cell r="D60">
            <v>43.75</v>
          </cell>
          <cell r="E60">
            <v>17.5</v>
          </cell>
          <cell r="F60">
            <v>0.83195428571428576</v>
          </cell>
          <cell r="G60">
            <v>0.71965714285714277</v>
          </cell>
          <cell r="H60">
            <v>12.593999999999999</v>
          </cell>
          <cell r="I60">
            <v>36.398000000000003</v>
          </cell>
          <cell r="J60">
            <v>12.621</v>
          </cell>
          <cell r="K60">
            <v>36.75</v>
          </cell>
          <cell r="L60">
            <v>12.663</v>
          </cell>
          <cell r="M60">
            <v>37.259</v>
          </cell>
          <cell r="N60">
            <v>12.558999999999999</v>
          </cell>
          <cell r="O60">
            <v>37.04</v>
          </cell>
        </row>
        <row r="61">
          <cell r="B61" t="str">
            <v>HOLLINWOOD</v>
          </cell>
          <cell r="C61">
            <v>33</v>
          </cell>
          <cell r="D61">
            <v>62.5</v>
          </cell>
          <cell r="E61">
            <v>25</v>
          </cell>
          <cell r="F61">
            <v>0.637984</v>
          </cell>
          <cell r="G61">
            <v>0.52771999999999997</v>
          </cell>
          <cell r="H61">
            <v>13.193</v>
          </cell>
          <cell r="I61">
            <v>39.874000000000002</v>
          </cell>
          <cell r="J61">
            <v>13.22</v>
          </cell>
          <cell r="K61">
            <v>40.411999999999999</v>
          </cell>
          <cell r="L61">
            <v>13.266</v>
          </cell>
          <cell r="M61">
            <v>41.085000000000001</v>
          </cell>
          <cell r="N61">
            <v>13.153</v>
          </cell>
          <cell r="O61">
            <v>40.838999999999999</v>
          </cell>
        </row>
        <row r="62">
          <cell r="B62" t="str">
            <v>LANGLEY</v>
          </cell>
          <cell r="C62">
            <v>33</v>
          </cell>
          <cell r="D62">
            <v>43.75</v>
          </cell>
          <cell r="E62">
            <v>17.5</v>
          </cell>
          <cell r="F62">
            <v>0.72886857142857142</v>
          </cell>
          <cell r="G62">
            <v>0.66559999999999997</v>
          </cell>
          <cell r="H62">
            <v>11.648</v>
          </cell>
          <cell r="I62">
            <v>31.888000000000002</v>
          </cell>
          <cell r="J62">
            <v>11.669</v>
          </cell>
          <cell r="K62">
            <v>32.195</v>
          </cell>
          <cell r="L62">
            <v>11.707000000000001</v>
          </cell>
          <cell r="M62">
            <v>32.628</v>
          </cell>
          <cell r="N62">
            <v>11.619</v>
          </cell>
          <cell r="O62">
            <v>32.441000000000003</v>
          </cell>
        </row>
        <row r="63">
          <cell r="B63" t="str">
            <v>NEW MOSTON</v>
          </cell>
          <cell r="C63">
            <v>33</v>
          </cell>
          <cell r="D63">
            <v>43.75</v>
          </cell>
          <cell r="E63">
            <v>17.5</v>
          </cell>
          <cell r="F63">
            <v>0.88546285714285711</v>
          </cell>
          <cell r="G63">
            <v>0.73674285714285714</v>
          </cell>
          <cell r="H63">
            <v>12.893000000000001</v>
          </cell>
          <cell r="I63">
            <v>38.738999999999997</v>
          </cell>
          <cell r="J63">
            <v>12.92</v>
          </cell>
          <cell r="K63">
            <v>39.198999999999998</v>
          </cell>
          <cell r="L63">
            <v>12.962999999999999</v>
          </cell>
          <cell r="M63">
            <v>39.823</v>
          </cell>
          <cell r="N63">
            <v>12.855</v>
          </cell>
          <cell r="O63">
            <v>39.601999999999997</v>
          </cell>
        </row>
        <row r="64">
          <cell r="B64" t="str">
            <v>NEWTON HEATH A</v>
          </cell>
          <cell r="C64">
            <v>33</v>
          </cell>
          <cell r="D64">
            <v>43.75</v>
          </cell>
          <cell r="E64">
            <v>17.5</v>
          </cell>
          <cell r="F64">
            <v>0.5072914285714285</v>
          </cell>
          <cell r="G64">
            <v>0.58291428571428572</v>
          </cell>
          <cell r="H64">
            <v>10.201000000000001</v>
          </cell>
          <cell r="I64">
            <v>22.193999999999999</v>
          </cell>
          <cell r="J64">
            <v>10.218</v>
          </cell>
          <cell r="K64">
            <v>22.334</v>
          </cell>
          <cell r="L64">
            <v>10.246</v>
          </cell>
          <cell r="M64">
            <v>22.571999999999999</v>
          </cell>
          <cell r="N64">
            <v>10.180999999999999</v>
          </cell>
          <cell r="O64">
            <v>22.449000000000002</v>
          </cell>
        </row>
        <row r="65">
          <cell r="B65" t="str">
            <v>TOWNLEY STREET</v>
          </cell>
          <cell r="C65">
            <v>33</v>
          </cell>
          <cell r="D65">
            <v>43.75</v>
          </cell>
          <cell r="E65">
            <v>17.5</v>
          </cell>
          <cell r="F65">
            <v>0.7519542857142858</v>
          </cell>
          <cell r="G65">
            <v>0.67502857142857142</v>
          </cell>
          <cell r="H65">
            <v>11.813000000000001</v>
          </cell>
          <cell r="I65">
            <v>32.898000000000003</v>
          </cell>
          <cell r="J65">
            <v>11.834</v>
          </cell>
          <cell r="K65">
            <v>33.201999999999998</v>
          </cell>
          <cell r="L65">
            <v>11.872999999999999</v>
          </cell>
          <cell r="M65">
            <v>33.64</v>
          </cell>
          <cell r="N65">
            <v>11.782999999999999</v>
          </cell>
          <cell r="O65">
            <v>33.435000000000002</v>
          </cell>
        </row>
        <row r="66">
          <cell r="B66" t="str">
            <v>DENTON EAST</v>
          </cell>
          <cell r="C66">
            <v>33</v>
          </cell>
          <cell r="D66">
            <v>43.75</v>
          </cell>
          <cell r="E66">
            <v>17.5</v>
          </cell>
          <cell r="F66">
            <v>0.70694857142857137</v>
          </cell>
          <cell r="G66">
            <v>0.70188571428571422</v>
          </cell>
          <cell r="H66">
            <v>12.282999999999999</v>
          </cell>
          <cell r="I66">
            <v>30.928999999999998</v>
          </cell>
          <cell r="J66">
            <v>12.294</v>
          </cell>
          <cell r="K66">
            <v>31.135999999999999</v>
          </cell>
          <cell r="L66">
            <v>12.311</v>
          </cell>
          <cell r="M66">
            <v>31.471</v>
          </cell>
          <cell r="N66">
            <v>12.313000000000001</v>
          </cell>
          <cell r="O66">
            <v>31.5</v>
          </cell>
        </row>
        <row r="67">
          <cell r="B67" t="str">
            <v>DENTON WEST</v>
          </cell>
          <cell r="C67">
            <v>33</v>
          </cell>
          <cell r="D67">
            <v>43.75</v>
          </cell>
          <cell r="E67">
            <v>17.5</v>
          </cell>
          <cell r="F67">
            <v>0.75126857142857151</v>
          </cell>
          <cell r="G67">
            <v>0.73994285714285712</v>
          </cell>
          <cell r="H67">
            <v>12.949</v>
          </cell>
          <cell r="I67">
            <v>32.868000000000002</v>
          </cell>
          <cell r="J67">
            <v>12.961</v>
          </cell>
          <cell r="K67">
            <v>33.1</v>
          </cell>
          <cell r="L67">
            <v>12.978999999999999</v>
          </cell>
          <cell r="M67">
            <v>33.476999999999997</v>
          </cell>
          <cell r="N67">
            <v>12.983000000000001</v>
          </cell>
          <cell r="O67">
            <v>33.512999999999998</v>
          </cell>
        </row>
        <row r="68">
          <cell r="B68" t="str">
            <v>DROYLSDEN</v>
          </cell>
          <cell r="C68">
            <v>33</v>
          </cell>
          <cell r="D68">
            <v>43.75</v>
          </cell>
          <cell r="E68">
            <v>17.5</v>
          </cell>
          <cell r="F68">
            <v>1.0004342857142856</v>
          </cell>
          <cell r="G68">
            <v>0.85308571428571434</v>
          </cell>
          <cell r="H68">
            <v>14.929</v>
          </cell>
          <cell r="I68">
            <v>43.768999999999998</v>
          </cell>
          <cell r="J68">
            <v>14.944000000000001</v>
          </cell>
          <cell r="K68">
            <v>44.26</v>
          </cell>
          <cell r="L68">
            <v>14.965999999999999</v>
          </cell>
          <cell r="M68">
            <v>44.899000000000001</v>
          </cell>
          <cell r="N68">
            <v>14.971</v>
          </cell>
          <cell r="O68">
            <v>44.982999999999997</v>
          </cell>
        </row>
        <row r="69">
          <cell r="B69" t="str">
            <v>EGREMONT</v>
          </cell>
          <cell r="C69">
            <v>33</v>
          </cell>
          <cell r="D69">
            <v>62.5</v>
          </cell>
          <cell r="E69">
            <v>25</v>
          </cell>
          <cell r="F69">
            <v>0.50695999999999997</v>
          </cell>
          <cell r="G69">
            <v>0.47176000000000001</v>
          </cell>
          <cell r="H69">
            <v>11.794</v>
          </cell>
          <cell r="I69">
            <v>31.684999999999999</v>
          </cell>
          <cell r="J69">
            <v>11.801</v>
          </cell>
          <cell r="K69">
            <v>31.91</v>
          </cell>
          <cell r="L69">
            <v>11.826000000000001</v>
          </cell>
          <cell r="M69">
            <v>32.311999999999998</v>
          </cell>
          <cell r="N69">
            <v>11.837</v>
          </cell>
          <cell r="O69">
            <v>32.472999999999999</v>
          </cell>
        </row>
        <row r="70">
          <cell r="B70" t="str">
            <v>HENSINGHAM</v>
          </cell>
          <cell r="C70">
            <v>33</v>
          </cell>
          <cell r="D70">
            <v>33.405000000000001</v>
          </cell>
          <cell r="E70">
            <v>13.1</v>
          </cell>
          <cell r="F70">
            <v>0.57623110312827419</v>
          </cell>
          <cell r="G70">
            <v>0.65648854961832059</v>
          </cell>
          <cell r="H70">
            <v>8.6</v>
          </cell>
          <cell r="I70">
            <v>19.248999999999999</v>
          </cell>
          <cell r="J70">
            <v>8.6050000000000004</v>
          </cell>
          <cell r="K70">
            <v>19.379000000000001</v>
          </cell>
          <cell r="L70">
            <v>8.625</v>
          </cell>
          <cell r="M70">
            <v>19.638000000000002</v>
          </cell>
          <cell r="N70">
            <v>8.6300000000000008</v>
          </cell>
          <cell r="O70">
            <v>19.678999999999998</v>
          </cell>
        </row>
        <row r="71">
          <cell r="B71" t="str">
            <v>SLIPWAY</v>
          </cell>
          <cell r="C71">
            <v>33</v>
          </cell>
          <cell r="D71">
            <v>43.75</v>
          </cell>
          <cell r="E71">
            <v>17.5</v>
          </cell>
          <cell r="F71">
            <v>0.45225142857142858</v>
          </cell>
          <cell r="G71">
            <v>0.50588571428571427</v>
          </cell>
          <cell r="H71">
            <v>8.8529999999999998</v>
          </cell>
          <cell r="I71">
            <v>19.786000000000001</v>
          </cell>
          <cell r="J71">
            <v>8.8580000000000005</v>
          </cell>
          <cell r="K71">
            <v>19.922000000000001</v>
          </cell>
          <cell r="L71">
            <v>8.8770000000000007</v>
          </cell>
          <cell r="M71">
            <v>20.181000000000001</v>
          </cell>
          <cell r="N71">
            <v>8.8829999999999991</v>
          </cell>
          <cell r="O71">
            <v>20.225000000000001</v>
          </cell>
        </row>
        <row r="72">
          <cell r="B72" t="str">
            <v>BLACKFRIARS A</v>
          </cell>
          <cell r="C72">
            <v>33</v>
          </cell>
          <cell r="D72">
            <v>44.6</v>
          </cell>
          <cell r="E72">
            <v>17.5</v>
          </cell>
          <cell r="F72">
            <v>0.85329596412556052</v>
          </cell>
          <cell r="G72">
            <v>0.82571428571428562</v>
          </cell>
          <cell r="H72">
            <v>14.45</v>
          </cell>
          <cell r="I72">
            <v>38.057000000000002</v>
          </cell>
          <cell r="J72">
            <v>14.467000000000001</v>
          </cell>
          <cell r="K72">
            <v>38.417000000000002</v>
          </cell>
          <cell r="L72">
            <v>14.493</v>
          </cell>
          <cell r="M72">
            <v>38.853000000000002</v>
          </cell>
          <cell r="N72">
            <v>14.51</v>
          </cell>
          <cell r="O72">
            <v>39.143999999999998</v>
          </cell>
        </row>
        <row r="73">
          <cell r="B73" t="str">
            <v>BLACKFRIARS B</v>
          </cell>
          <cell r="C73">
            <v>33</v>
          </cell>
          <cell r="D73">
            <v>44.6</v>
          </cell>
          <cell r="E73">
            <v>17.5</v>
          </cell>
          <cell r="F73">
            <v>0.85381165919282509</v>
          </cell>
          <cell r="G73">
            <v>0.82634285714285716</v>
          </cell>
          <cell r="H73">
            <v>14.461</v>
          </cell>
          <cell r="I73">
            <v>38.08</v>
          </cell>
          <cell r="J73">
            <v>14.478</v>
          </cell>
          <cell r="K73">
            <v>38.441000000000003</v>
          </cell>
          <cell r="L73">
            <v>14.504</v>
          </cell>
          <cell r="M73">
            <v>38.877000000000002</v>
          </cell>
          <cell r="N73">
            <v>14.521000000000001</v>
          </cell>
          <cell r="O73">
            <v>39.168999999999997</v>
          </cell>
        </row>
        <row r="74">
          <cell r="B74" t="str">
            <v>FREDERICK ROAD</v>
          </cell>
          <cell r="C74">
            <v>33</v>
          </cell>
          <cell r="D74">
            <v>62.5</v>
          </cell>
          <cell r="E74">
            <v>25</v>
          </cell>
          <cell r="F74">
            <v>0.85481600000000002</v>
          </cell>
          <cell r="G74">
            <v>0.71808000000000005</v>
          </cell>
          <cell r="H74">
            <v>17.952000000000002</v>
          </cell>
          <cell r="I74">
            <v>53.426000000000002</v>
          </cell>
          <cell r="J74">
            <v>17.977</v>
          </cell>
          <cell r="K74">
            <v>54.215000000000003</v>
          </cell>
          <cell r="L74">
            <v>18.016999999999999</v>
          </cell>
          <cell r="M74">
            <v>55.104999999999997</v>
          </cell>
          <cell r="N74">
            <v>18.04</v>
          </cell>
          <cell r="O74">
            <v>55.661999999999999</v>
          </cell>
        </row>
        <row r="75">
          <cell r="B75" t="str">
            <v>GOLBORNE</v>
          </cell>
          <cell r="C75">
            <v>33</v>
          </cell>
          <cell r="D75">
            <v>33.405000000000001</v>
          </cell>
          <cell r="E75">
            <v>13.1</v>
          </cell>
          <cell r="F75">
            <v>1.2337973357281844</v>
          </cell>
          <cell r="G75">
            <v>1.0161832061068703</v>
          </cell>
          <cell r="H75">
            <v>13.311999999999999</v>
          </cell>
          <cell r="I75">
            <v>41.215000000000003</v>
          </cell>
          <cell r="J75">
            <v>13.323</v>
          </cell>
          <cell r="K75">
            <v>41.540999999999997</v>
          </cell>
          <cell r="L75">
            <v>13.335000000000001</v>
          </cell>
          <cell r="M75">
            <v>41.929000000000002</v>
          </cell>
          <cell r="N75">
            <v>13.337</v>
          </cell>
          <cell r="O75">
            <v>42.003999999999998</v>
          </cell>
        </row>
        <row r="76">
          <cell r="B76" t="str">
            <v>HAYDOCK</v>
          </cell>
          <cell r="C76">
            <v>33</v>
          </cell>
          <cell r="D76">
            <v>43.75</v>
          </cell>
          <cell r="E76">
            <v>17.5</v>
          </cell>
          <cell r="F76">
            <v>0.89714285714285713</v>
          </cell>
          <cell r="G76">
            <v>0.71822857142857144</v>
          </cell>
          <cell r="H76">
            <v>12.569000000000001</v>
          </cell>
          <cell r="I76">
            <v>39.25</v>
          </cell>
          <cell r="J76">
            <v>12.577999999999999</v>
          </cell>
          <cell r="K76">
            <v>39.462000000000003</v>
          </cell>
          <cell r="L76">
            <v>12.589</v>
          </cell>
          <cell r="M76">
            <v>39.713999999999999</v>
          </cell>
          <cell r="N76">
            <v>12.592000000000001</v>
          </cell>
          <cell r="O76">
            <v>39.764000000000003</v>
          </cell>
        </row>
        <row r="77">
          <cell r="B77" t="str">
            <v>NEWTON LE WILLOWS</v>
          </cell>
          <cell r="C77">
            <v>33</v>
          </cell>
          <cell r="D77">
            <v>33.405000000000001</v>
          </cell>
          <cell r="E77">
            <v>13.1</v>
          </cell>
          <cell r="F77">
            <v>0.90854662475677295</v>
          </cell>
          <cell r="G77">
            <v>0.85206106870229015</v>
          </cell>
          <cell r="H77">
            <v>11.162000000000001</v>
          </cell>
          <cell r="I77">
            <v>30.35</v>
          </cell>
          <cell r="J77">
            <v>11.17</v>
          </cell>
          <cell r="K77">
            <v>30.536000000000001</v>
          </cell>
          <cell r="L77">
            <v>11.18</v>
          </cell>
          <cell r="M77">
            <v>30.774999999999999</v>
          </cell>
          <cell r="N77">
            <v>11.182</v>
          </cell>
          <cell r="O77">
            <v>30.800999999999998</v>
          </cell>
        </row>
        <row r="78">
          <cell r="B78" t="str">
            <v>GREENHILL</v>
          </cell>
          <cell r="C78">
            <v>33</v>
          </cell>
          <cell r="D78">
            <v>43.75</v>
          </cell>
          <cell r="E78">
            <v>17.5</v>
          </cell>
          <cell r="F78">
            <v>0.8654857142857143</v>
          </cell>
          <cell r="G78">
            <v>0.71725714285714282</v>
          </cell>
          <cell r="H78">
            <v>12.552</v>
          </cell>
          <cell r="I78">
            <v>37.865000000000002</v>
          </cell>
          <cell r="J78">
            <v>12.561</v>
          </cell>
          <cell r="K78">
            <v>38.17</v>
          </cell>
          <cell r="L78">
            <v>12.582000000000001</v>
          </cell>
          <cell r="M78">
            <v>38.648000000000003</v>
          </cell>
          <cell r="N78">
            <v>12.611000000000001</v>
          </cell>
          <cell r="O78">
            <v>38.984999999999999</v>
          </cell>
        </row>
        <row r="79">
          <cell r="B79" t="str">
            <v>ST. MARYS</v>
          </cell>
          <cell r="C79">
            <v>33</v>
          </cell>
          <cell r="D79">
            <v>43.75</v>
          </cell>
          <cell r="E79">
            <v>17.5</v>
          </cell>
          <cell r="F79">
            <v>0.8056685714285714</v>
          </cell>
          <cell r="G79">
            <v>0.68337142857142852</v>
          </cell>
          <cell r="H79">
            <v>11.959</v>
          </cell>
          <cell r="I79">
            <v>35.247999999999998</v>
          </cell>
          <cell r="J79">
            <v>11.967000000000001</v>
          </cell>
          <cell r="K79">
            <v>35.445999999999998</v>
          </cell>
          <cell r="L79">
            <v>11.986000000000001</v>
          </cell>
          <cell r="M79">
            <v>35.78</v>
          </cell>
          <cell r="N79">
            <v>12.013</v>
          </cell>
          <cell r="O79">
            <v>36.045999999999999</v>
          </cell>
        </row>
        <row r="80">
          <cell r="B80" t="str">
            <v>BRAMHALL</v>
          </cell>
          <cell r="C80">
            <v>33</v>
          </cell>
          <cell r="D80">
            <v>43.75</v>
          </cell>
          <cell r="E80">
            <v>17.5</v>
          </cell>
          <cell r="F80">
            <v>0.64148571428571433</v>
          </cell>
          <cell r="G80">
            <v>0.59240000000000004</v>
          </cell>
          <cell r="H80">
            <v>10.367000000000001</v>
          </cell>
          <cell r="I80">
            <v>28.065000000000001</v>
          </cell>
          <cell r="J80">
            <v>10.377000000000001</v>
          </cell>
          <cell r="K80">
            <v>28.27</v>
          </cell>
          <cell r="L80">
            <v>10.401</v>
          </cell>
          <cell r="M80">
            <v>28.628</v>
          </cell>
          <cell r="N80">
            <v>10.445</v>
          </cell>
          <cell r="O80">
            <v>28.741</v>
          </cell>
        </row>
        <row r="81">
          <cell r="B81" t="str">
            <v>HAWK GREEN</v>
          </cell>
          <cell r="C81">
            <v>33</v>
          </cell>
          <cell r="D81">
            <v>43.75</v>
          </cell>
          <cell r="E81">
            <v>17.5</v>
          </cell>
          <cell r="F81">
            <v>0.53883428571428571</v>
          </cell>
          <cell r="G81">
            <v>0.51445714285714284</v>
          </cell>
          <cell r="H81">
            <v>9.0030000000000001</v>
          </cell>
          <cell r="I81">
            <v>23.574000000000002</v>
          </cell>
          <cell r="J81">
            <v>9.0109999999999992</v>
          </cell>
          <cell r="K81">
            <v>23.751000000000001</v>
          </cell>
          <cell r="L81">
            <v>9.0329999999999995</v>
          </cell>
          <cell r="M81">
            <v>24.077000000000002</v>
          </cell>
          <cell r="N81">
            <v>9.0640000000000001</v>
          </cell>
          <cell r="O81">
            <v>24.161999999999999</v>
          </cell>
        </row>
        <row r="82">
          <cell r="B82" t="str">
            <v>HAZEL GROVE</v>
          </cell>
          <cell r="C82">
            <v>33</v>
          </cell>
          <cell r="D82">
            <v>43.75</v>
          </cell>
          <cell r="E82">
            <v>17.5</v>
          </cell>
          <cell r="F82">
            <v>0.76509714285714281</v>
          </cell>
          <cell r="G82">
            <v>0.6457142857142858</v>
          </cell>
          <cell r="H82">
            <v>11.3</v>
          </cell>
          <cell r="I82">
            <v>33.472999999999999</v>
          </cell>
          <cell r="J82">
            <v>11.311</v>
          </cell>
          <cell r="K82">
            <v>33.866</v>
          </cell>
          <cell r="L82">
            <v>11.340999999999999</v>
          </cell>
          <cell r="M82">
            <v>34.491</v>
          </cell>
          <cell r="N82">
            <v>11.391999999999999</v>
          </cell>
          <cell r="O82">
            <v>34.698</v>
          </cell>
        </row>
        <row r="83">
          <cell r="B83" t="str">
            <v>NORBURY</v>
          </cell>
          <cell r="C83">
            <v>33</v>
          </cell>
          <cell r="D83">
            <v>43.75</v>
          </cell>
          <cell r="E83">
            <v>17.5</v>
          </cell>
          <cell r="F83">
            <v>0.72585142857142859</v>
          </cell>
          <cell r="G83">
            <v>0.61697142857142862</v>
          </cell>
          <cell r="H83">
            <v>10.797000000000001</v>
          </cell>
          <cell r="I83">
            <v>31.756</v>
          </cell>
          <cell r="J83">
            <v>10.808</v>
          </cell>
          <cell r="K83">
            <v>32.121000000000002</v>
          </cell>
          <cell r="L83">
            <v>10.836</v>
          </cell>
          <cell r="M83">
            <v>32.734999999999999</v>
          </cell>
          <cell r="N83">
            <v>10.882</v>
          </cell>
          <cell r="O83">
            <v>32.953000000000003</v>
          </cell>
        </row>
        <row r="84">
          <cell r="B84" t="str">
            <v>OFFERTON</v>
          </cell>
          <cell r="C84">
            <v>33</v>
          </cell>
          <cell r="D84">
            <v>43.75</v>
          </cell>
          <cell r="E84">
            <v>17.5</v>
          </cell>
          <cell r="F84">
            <v>0.67419428571428563</v>
          </cell>
          <cell r="G84">
            <v>0.67314285714285715</v>
          </cell>
          <cell r="H84">
            <v>11.78</v>
          </cell>
          <cell r="I84">
            <v>29.495999999999999</v>
          </cell>
          <cell r="J84">
            <v>11.802</v>
          </cell>
          <cell r="K84">
            <v>29.832999999999998</v>
          </cell>
          <cell r="L84">
            <v>11.818</v>
          </cell>
          <cell r="M84">
            <v>30.074000000000002</v>
          </cell>
          <cell r="N84">
            <v>11.872999999999999</v>
          </cell>
          <cell r="O84">
            <v>30.254999999999999</v>
          </cell>
        </row>
        <row r="85">
          <cell r="B85" t="str">
            <v>ASHTON UNDER LYNE</v>
          </cell>
          <cell r="C85">
            <v>33</v>
          </cell>
          <cell r="D85">
            <v>43.75</v>
          </cell>
          <cell r="E85">
            <v>17.5</v>
          </cell>
          <cell r="F85">
            <v>0.86434285714285708</v>
          </cell>
          <cell r="G85">
            <v>0.87257142857142855</v>
          </cell>
          <cell r="H85">
            <v>15.27</v>
          </cell>
          <cell r="I85">
            <v>37.814999999999998</v>
          </cell>
          <cell r="J85">
            <v>15.28</v>
          </cell>
          <cell r="K85">
            <v>38</v>
          </cell>
          <cell r="L85">
            <v>15.3</v>
          </cell>
          <cell r="M85">
            <v>38.433999999999997</v>
          </cell>
          <cell r="N85">
            <v>15.311999999999999</v>
          </cell>
          <cell r="O85">
            <v>38.598999999999997</v>
          </cell>
        </row>
        <row r="86">
          <cell r="B86" t="str">
            <v>HEYROD</v>
          </cell>
          <cell r="C86">
            <v>33</v>
          </cell>
          <cell r="D86">
            <v>62.5</v>
          </cell>
          <cell r="E86">
            <v>25</v>
          </cell>
          <cell r="F86">
            <v>0.9641280000000001</v>
          </cell>
          <cell r="G86">
            <v>0.82343999999999995</v>
          </cell>
          <cell r="H86">
            <v>20.585999999999999</v>
          </cell>
          <cell r="I86">
            <v>60.258000000000003</v>
          </cell>
          <cell r="J86">
            <v>20.603000000000002</v>
          </cell>
          <cell r="K86">
            <v>60.768999999999998</v>
          </cell>
          <cell r="L86">
            <v>20.632999999999999</v>
          </cell>
          <cell r="M86">
            <v>61.624000000000002</v>
          </cell>
          <cell r="N86">
            <v>20.648</v>
          </cell>
          <cell r="O86">
            <v>61.948999999999998</v>
          </cell>
        </row>
        <row r="87">
          <cell r="B87" t="str">
            <v>HURST</v>
          </cell>
          <cell r="C87">
            <v>33</v>
          </cell>
          <cell r="D87">
            <v>43.75</v>
          </cell>
          <cell r="E87">
            <v>17.5</v>
          </cell>
          <cell r="F87">
            <v>0.78930285714285708</v>
          </cell>
          <cell r="G87">
            <v>0.82799999999999996</v>
          </cell>
          <cell r="H87">
            <v>14.49</v>
          </cell>
          <cell r="I87">
            <v>34.531999999999996</v>
          </cell>
          <cell r="J87">
            <v>14.5</v>
          </cell>
          <cell r="K87">
            <v>34.698999999999998</v>
          </cell>
          <cell r="L87">
            <v>14.516999999999999</v>
          </cell>
          <cell r="M87">
            <v>35.07</v>
          </cell>
          <cell r="N87">
            <v>14.526999999999999</v>
          </cell>
          <cell r="O87">
            <v>35.192999999999998</v>
          </cell>
        </row>
        <row r="88">
          <cell r="B88" t="str">
            <v>CHURCH</v>
          </cell>
          <cell r="C88">
            <v>33</v>
          </cell>
          <cell r="D88">
            <v>43.75</v>
          </cell>
          <cell r="E88">
            <v>17.5</v>
          </cell>
          <cell r="F88">
            <v>0.6838171428571429</v>
          </cell>
          <cell r="G88">
            <v>0.60719999999999996</v>
          </cell>
          <cell r="H88">
            <v>10.625999999999999</v>
          </cell>
          <cell r="I88">
            <v>29.917000000000002</v>
          </cell>
          <cell r="J88">
            <v>10.632</v>
          </cell>
          <cell r="K88">
            <v>30.071999999999999</v>
          </cell>
          <cell r="L88">
            <v>10.654999999999999</v>
          </cell>
          <cell r="M88">
            <v>30.33</v>
          </cell>
          <cell r="N88">
            <v>10.680999999999999</v>
          </cell>
          <cell r="O88">
            <v>30.452999999999999</v>
          </cell>
        </row>
        <row r="89">
          <cell r="B89" t="str">
            <v xml:space="preserve">ENGLISH ELECTRIC                        </v>
          </cell>
          <cell r="C89">
            <v>33</v>
          </cell>
          <cell r="D89">
            <v>62.5</v>
          </cell>
          <cell r="E89">
            <v>25</v>
          </cell>
          <cell r="F89">
            <v>0.52932800000000002</v>
          </cell>
          <cell r="G89">
            <v>0.43456000000000006</v>
          </cell>
          <cell r="H89">
            <v>10.864000000000001</v>
          </cell>
          <cell r="I89">
            <v>33.082999999999998</v>
          </cell>
          <cell r="J89">
            <v>10.87</v>
          </cell>
          <cell r="K89">
            <v>33.231999999999999</v>
          </cell>
          <cell r="L89">
            <v>10.895</v>
          </cell>
          <cell r="M89">
            <v>33.529000000000003</v>
          </cell>
          <cell r="N89">
            <v>10.922000000000001</v>
          </cell>
          <cell r="O89">
            <v>33.673000000000002</v>
          </cell>
        </row>
        <row r="90">
          <cell r="B90" t="str">
            <v>HUNCOAT</v>
          </cell>
          <cell r="C90">
            <v>33</v>
          </cell>
          <cell r="D90">
            <v>62.5</v>
          </cell>
          <cell r="E90">
            <v>25</v>
          </cell>
          <cell r="F90">
            <v>0.65732800000000002</v>
          </cell>
          <cell r="G90">
            <v>0.50463999999999998</v>
          </cell>
          <cell r="H90">
            <v>12.616</v>
          </cell>
          <cell r="I90">
            <v>41.082999999999998</v>
          </cell>
          <cell r="J90">
            <v>12.622999999999999</v>
          </cell>
          <cell r="K90">
            <v>41.307000000000002</v>
          </cell>
          <cell r="L90">
            <v>12.648</v>
          </cell>
          <cell r="M90">
            <v>41.69</v>
          </cell>
          <cell r="N90">
            <v>12.682</v>
          </cell>
          <cell r="O90">
            <v>41.908000000000001</v>
          </cell>
        </row>
        <row r="91">
          <cell r="B91" t="str">
            <v>NELSON STREET</v>
          </cell>
          <cell r="C91">
            <v>33</v>
          </cell>
          <cell r="D91">
            <v>43.75</v>
          </cell>
          <cell r="E91">
            <v>17.5</v>
          </cell>
          <cell r="F91">
            <v>0.57005714285714293</v>
          </cell>
          <cell r="G91">
            <v>0.55765714285714285</v>
          </cell>
          <cell r="H91">
            <v>9.7590000000000003</v>
          </cell>
          <cell r="I91">
            <v>24.94</v>
          </cell>
          <cell r="J91">
            <v>9.7639999999999993</v>
          </cell>
          <cell r="K91">
            <v>25.05</v>
          </cell>
          <cell r="L91">
            <v>9.782</v>
          </cell>
          <cell r="M91">
            <v>25.228999999999999</v>
          </cell>
          <cell r="N91">
            <v>9.8049999999999997</v>
          </cell>
          <cell r="O91">
            <v>25.321000000000002</v>
          </cell>
        </row>
        <row r="92">
          <cell r="B92" t="str">
            <v>STRAWBERRY BANK</v>
          </cell>
          <cell r="C92">
            <v>33</v>
          </cell>
          <cell r="D92">
            <v>33.405000000000001</v>
          </cell>
          <cell r="E92">
            <v>13.1</v>
          </cell>
          <cell r="F92">
            <v>0.98826522975602449</v>
          </cell>
          <cell r="G92">
            <v>0.83816793893129782</v>
          </cell>
          <cell r="H92">
            <v>10.98</v>
          </cell>
          <cell r="I92">
            <v>33.012999999999998</v>
          </cell>
          <cell r="J92">
            <v>10.986000000000001</v>
          </cell>
          <cell r="K92">
            <v>33.189</v>
          </cell>
          <cell r="L92">
            <v>11.007999999999999</v>
          </cell>
          <cell r="M92">
            <v>33.481999999999999</v>
          </cell>
          <cell r="N92">
            <v>11.038</v>
          </cell>
          <cell r="O92">
            <v>33.634999999999998</v>
          </cell>
        </row>
        <row r="93">
          <cell r="B93" t="str">
            <v>HADFIELD</v>
          </cell>
          <cell r="C93">
            <v>33</v>
          </cell>
          <cell r="D93">
            <v>43.75</v>
          </cell>
          <cell r="E93">
            <v>17.5</v>
          </cell>
          <cell r="F93">
            <v>0.66372571428571425</v>
          </cell>
          <cell r="G93">
            <v>0.61451428571428568</v>
          </cell>
          <cell r="H93">
            <v>10.754</v>
          </cell>
          <cell r="I93">
            <v>29.038</v>
          </cell>
          <cell r="J93">
            <v>10.763</v>
          </cell>
          <cell r="K93">
            <v>29.224</v>
          </cell>
          <cell r="L93">
            <v>10.771000000000001</v>
          </cell>
          <cell r="M93">
            <v>29.36</v>
          </cell>
          <cell r="N93">
            <v>10.775</v>
          </cell>
          <cell r="O93">
            <v>29.427</v>
          </cell>
        </row>
        <row r="94">
          <cell r="B94" t="str">
            <v>HATTERSLEY</v>
          </cell>
          <cell r="C94">
            <v>33</v>
          </cell>
          <cell r="D94">
            <v>43.75</v>
          </cell>
          <cell r="E94">
            <v>17.5</v>
          </cell>
          <cell r="F94">
            <v>0.81062857142857148</v>
          </cell>
          <cell r="G94">
            <v>0.69085714285714284</v>
          </cell>
          <cell r="H94">
            <v>12.09</v>
          </cell>
          <cell r="I94">
            <v>35.465000000000003</v>
          </cell>
          <cell r="J94">
            <v>12.101000000000001</v>
          </cell>
          <cell r="K94">
            <v>35.802</v>
          </cell>
          <cell r="L94">
            <v>12.111000000000001</v>
          </cell>
          <cell r="M94">
            <v>36.052</v>
          </cell>
          <cell r="N94">
            <v>12.115</v>
          </cell>
          <cell r="O94">
            <v>36.146000000000001</v>
          </cell>
        </row>
        <row r="95">
          <cell r="B95" t="str">
            <v>HYDE</v>
          </cell>
          <cell r="C95">
            <v>33</v>
          </cell>
          <cell r="D95">
            <v>43.75</v>
          </cell>
          <cell r="E95">
            <v>17.5</v>
          </cell>
          <cell r="F95">
            <v>0.92797714285714283</v>
          </cell>
          <cell r="G95">
            <v>0.77965714285714283</v>
          </cell>
          <cell r="H95">
            <v>13.644</v>
          </cell>
          <cell r="I95">
            <v>40.598999999999997</v>
          </cell>
          <cell r="J95">
            <v>13.656000000000001</v>
          </cell>
          <cell r="K95">
            <v>40.972000000000001</v>
          </cell>
          <cell r="L95">
            <v>13.67</v>
          </cell>
          <cell r="M95">
            <v>41.268999999999998</v>
          </cell>
          <cell r="N95">
            <v>13.673999999999999</v>
          </cell>
          <cell r="O95">
            <v>41.38</v>
          </cell>
        </row>
        <row r="96">
          <cell r="B96" t="str">
            <v>CUTACRE</v>
          </cell>
          <cell r="C96">
            <v>33</v>
          </cell>
          <cell r="D96">
            <v>62.5</v>
          </cell>
          <cell r="E96">
            <v>25</v>
          </cell>
          <cell r="F96">
            <v>0.35160000000000002</v>
          </cell>
          <cell r="G96">
            <v>0.37432000000000004</v>
          </cell>
          <cell r="H96">
            <v>9.3580000000000005</v>
          </cell>
          <cell r="I96">
            <v>21.975000000000001</v>
          </cell>
          <cell r="J96">
            <v>9.3640000000000008</v>
          </cell>
          <cell r="K96">
            <v>22.067</v>
          </cell>
          <cell r="L96">
            <v>9.375</v>
          </cell>
          <cell r="M96">
            <v>22.134</v>
          </cell>
          <cell r="N96">
            <v>9.3810000000000002</v>
          </cell>
          <cell r="O96">
            <v>22.161000000000001</v>
          </cell>
        </row>
        <row r="97">
          <cell r="B97" t="str">
            <v>HILL TOP</v>
          </cell>
          <cell r="C97">
            <v>33</v>
          </cell>
          <cell r="D97">
            <v>43.75</v>
          </cell>
          <cell r="E97">
            <v>17.5</v>
          </cell>
          <cell r="F97">
            <v>0.87133714285714292</v>
          </cell>
          <cell r="G97">
            <v>0.86017142857142859</v>
          </cell>
          <cell r="H97">
            <v>15.053000000000001</v>
          </cell>
          <cell r="I97">
            <v>38.121000000000002</v>
          </cell>
          <cell r="J97">
            <v>15.067</v>
          </cell>
          <cell r="K97">
            <v>38.390999999999998</v>
          </cell>
          <cell r="L97">
            <v>15.1</v>
          </cell>
          <cell r="M97">
            <v>38.774000000000001</v>
          </cell>
          <cell r="N97">
            <v>15.125999999999999</v>
          </cell>
          <cell r="O97">
            <v>38.963000000000001</v>
          </cell>
        </row>
        <row r="98">
          <cell r="B98" t="str">
            <v>KEARSLEY</v>
          </cell>
          <cell r="C98">
            <v>33</v>
          </cell>
          <cell r="D98">
            <v>65.75</v>
          </cell>
          <cell r="E98">
            <v>26.3</v>
          </cell>
          <cell r="F98">
            <v>0.83598479087452471</v>
          </cell>
          <cell r="G98">
            <v>0.6821673003802281</v>
          </cell>
          <cell r="H98">
            <v>17.940999999999999</v>
          </cell>
          <cell r="I98">
            <v>54.966000000000001</v>
          </cell>
          <cell r="J98">
            <v>17.959</v>
          </cell>
          <cell r="K98">
            <v>55.576999999999998</v>
          </cell>
          <cell r="L98">
            <v>18.006</v>
          </cell>
          <cell r="M98">
            <v>56.412999999999997</v>
          </cell>
          <cell r="N98">
            <v>18.036999999999999</v>
          </cell>
          <cell r="O98">
            <v>56.743000000000002</v>
          </cell>
        </row>
        <row r="99">
          <cell r="B99" t="str">
            <v>MOSS LANE A</v>
          </cell>
          <cell r="C99">
            <v>33</v>
          </cell>
          <cell r="D99">
            <v>43.75</v>
          </cell>
          <cell r="E99">
            <v>17.5</v>
          </cell>
          <cell r="F99">
            <v>0.57926857142857147</v>
          </cell>
          <cell r="G99">
            <v>0.70337142857142854</v>
          </cell>
          <cell r="H99">
            <v>12.308999999999999</v>
          </cell>
          <cell r="I99">
            <v>25.343</v>
          </cell>
          <cell r="J99">
            <v>12.318</v>
          </cell>
          <cell r="K99">
            <v>25.451000000000001</v>
          </cell>
          <cell r="L99">
            <v>12.352</v>
          </cell>
          <cell r="M99">
            <v>25.667999999999999</v>
          </cell>
          <cell r="N99">
            <v>12.364000000000001</v>
          </cell>
          <cell r="O99">
            <v>25.713999999999999</v>
          </cell>
        </row>
        <row r="100">
          <cell r="B100" t="str">
            <v>ARNSIDE</v>
          </cell>
          <cell r="C100">
            <v>33</v>
          </cell>
          <cell r="D100">
            <v>62.5</v>
          </cell>
          <cell r="E100">
            <v>25</v>
          </cell>
          <cell r="F100">
            <v>0.14096</v>
          </cell>
          <cell r="G100">
            <v>0.17079999999999998</v>
          </cell>
          <cell r="H100">
            <v>4.2699999999999996</v>
          </cell>
          <cell r="I100">
            <v>8.81</v>
          </cell>
          <cell r="J100">
            <v>4.2720000000000002</v>
          </cell>
          <cell r="K100">
            <v>8.8740000000000006</v>
          </cell>
          <cell r="L100">
            <v>4.2850000000000001</v>
          </cell>
          <cell r="M100">
            <v>9.0419999999999998</v>
          </cell>
          <cell r="N100">
            <v>4.2889999999999997</v>
          </cell>
          <cell r="O100">
            <v>9.0990000000000002</v>
          </cell>
        </row>
        <row r="101">
          <cell r="B101" t="str">
            <v>BENTHAM</v>
          </cell>
          <cell r="C101">
            <v>33</v>
          </cell>
          <cell r="D101">
            <v>43.75</v>
          </cell>
          <cell r="E101">
            <v>17.5</v>
          </cell>
          <cell r="F101">
            <v>9.7142857142857142E-2</v>
          </cell>
          <cell r="G101">
            <v>0.12034285714285714</v>
          </cell>
          <cell r="H101">
            <v>2.1059999999999999</v>
          </cell>
          <cell r="I101">
            <v>4.25</v>
          </cell>
          <cell r="J101">
            <v>2.1059999999999999</v>
          </cell>
          <cell r="K101">
            <v>4.2539999999999996</v>
          </cell>
          <cell r="L101">
            <v>2.1150000000000002</v>
          </cell>
          <cell r="M101">
            <v>4.4020000000000001</v>
          </cell>
          <cell r="N101">
            <v>2.1179999999999999</v>
          </cell>
          <cell r="O101">
            <v>4.4219999999999997</v>
          </cell>
        </row>
        <row r="102">
          <cell r="B102" t="str">
            <v>CALGARTH</v>
          </cell>
          <cell r="C102">
            <v>33</v>
          </cell>
          <cell r="D102" t="e">
            <v>#N/A</v>
          </cell>
          <cell r="E102" t="e">
            <v>#N/A</v>
          </cell>
          <cell r="F102" t="e">
            <v>#N/A</v>
          </cell>
          <cell r="G102" t="e">
            <v>#N/A</v>
          </cell>
          <cell r="H102">
            <v>3.7440000000000002</v>
          </cell>
          <cell r="I102">
            <v>7.66</v>
          </cell>
          <cell r="J102">
            <v>3.746</v>
          </cell>
          <cell r="K102">
            <v>7.7190000000000003</v>
          </cell>
          <cell r="L102">
            <v>3.7589999999999999</v>
          </cell>
          <cell r="M102">
            <v>7.87</v>
          </cell>
          <cell r="N102">
            <v>3.762</v>
          </cell>
          <cell r="O102">
            <v>7.9279999999999999</v>
          </cell>
        </row>
        <row r="103">
          <cell r="B103" t="str">
            <v>KENDAL</v>
          </cell>
          <cell r="C103">
            <v>33</v>
          </cell>
          <cell r="D103">
            <v>33.405000000000001</v>
          </cell>
          <cell r="E103">
            <v>13.1</v>
          </cell>
          <cell r="F103">
            <v>1.0926208651399492</v>
          </cell>
          <cell r="G103">
            <v>0.90259541984732827</v>
          </cell>
          <cell r="H103">
            <v>11.824</v>
          </cell>
          <cell r="I103">
            <v>36.499000000000002</v>
          </cell>
          <cell r="J103">
            <v>11.831</v>
          </cell>
          <cell r="K103">
            <v>36.750999999999998</v>
          </cell>
          <cell r="L103">
            <v>11.887</v>
          </cell>
          <cell r="M103">
            <v>37.530999999999999</v>
          </cell>
          <cell r="N103">
            <v>11.9</v>
          </cell>
          <cell r="O103">
            <v>37.854999999999997</v>
          </cell>
        </row>
        <row r="104">
          <cell r="B104" t="str">
            <v>KIRKBY LONSDALE</v>
          </cell>
          <cell r="C104">
            <v>33</v>
          </cell>
          <cell r="D104">
            <v>33.405000000000001</v>
          </cell>
          <cell r="E104">
            <v>13.1</v>
          </cell>
          <cell r="F104">
            <v>0.28549618320610687</v>
          </cell>
          <cell r="G104">
            <v>0.32007633587786255</v>
          </cell>
          <cell r="H104">
            <v>4.1929999999999996</v>
          </cell>
          <cell r="I104">
            <v>9.5370000000000008</v>
          </cell>
          <cell r="J104">
            <v>4.194</v>
          </cell>
          <cell r="K104">
            <v>9.5640000000000001</v>
          </cell>
          <cell r="L104">
            <v>4.2089999999999996</v>
          </cell>
          <cell r="M104">
            <v>9.7989999999999995</v>
          </cell>
          <cell r="N104">
            <v>4.2160000000000002</v>
          </cell>
          <cell r="O104">
            <v>9.9049999999999994</v>
          </cell>
        </row>
        <row r="105">
          <cell r="B105" t="str">
            <v xml:space="preserve">MELLING                                 </v>
          </cell>
          <cell r="C105">
            <v>33</v>
          </cell>
          <cell r="D105">
            <v>20</v>
          </cell>
          <cell r="E105">
            <v>8</v>
          </cell>
          <cell r="F105">
            <v>0.17715</v>
          </cell>
          <cell r="G105">
            <v>0.22412499999999999</v>
          </cell>
          <cell r="H105">
            <v>1.7929999999999999</v>
          </cell>
          <cell r="I105">
            <v>3.5430000000000001</v>
          </cell>
          <cell r="J105">
            <v>1.7929999999999999</v>
          </cell>
          <cell r="K105">
            <v>3.5459999999999998</v>
          </cell>
          <cell r="L105">
            <v>1.7989999999999999</v>
          </cell>
          <cell r="M105">
            <v>3.65</v>
          </cell>
          <cell r="N105">
            <v>1.8009999999999999</v>
          </cell>
          <cell r="O105">
            <v>3.6640000000000001</v>
          </cell>
        </row>
        <row r="106">
          <cell r="B106" t="str">
            <v>SEDBERGH A</v>
          </cell>
          <cell r="C106">
            <v>33</v>
          </cell>
          <cell r="D106">
            <v>62.5</v>
          </cell>
          <cell r="E106">
            <v>25</v>
          </cell>
          <cell r="F106">
            <v>6.7087999999999995E-2</v>
          </cell>
          <cell r="G106">
            <v>8.2599999999999993E-2</v>
          </cell>
          <cell r="H106">
            <v>2.0649999999999999</v>
          </cell>
          <cell r="I106">
            <v>4.1929999999999996</v>
          </cell>
          <cell r="J106">
            <v>2.0659999999999998</v>
          </cell>
          <cell r="K106">
            <v>4.1970000000000001</v>
          </cell>
          <cell r="L106">
            <v>2.069</v>
          </cell>
          <cell r="M106">
            <v>4.2530000000000001</v>
          </cell>
          <cell r="N106">
            <v>2.0710000000000002</v>
          </cell>
          <cell r="O106">
            <v>4.2869999999999999</v>
          </cell>
        </row>
        <row r="107">
          <cell r="B107" t="str">
            <v>SEDBERGH B</v>
          </cell>
          <cell r="C107">
            <v>33</v>
          </cell>
          <cell r="D107">
            <v>62.5</v>
          </cell>
          <cell r="E107">
            <v>25</v>
          </cell>
          <cell r="F107">
            <v>0.11464000000000001</v>
          </cell>
          <cell r="G107">
            <v>0.13596</v>
          </cell>
          <cell r="H107">
            <v>3.399</v>
          </cell>
          <cell r="I107">
            <v>7.165</v>
          </cell>
          <cell r="J107">
            <v>3.399</v>
          </cell>
          <cell r="K107">
            <v>7.1710000000000003</v>
          </cell>
          <cell r="L107">
            <v>3.4039999999999999</v>
          </cell>
          <cell r="M107">
            <v>7.2320000000000002</v>
          </cell>
          <cell r="N107">
            <v>3.4060000000000001</v>
          </cell>
          <cell r="O107">
            <v>7.2709999999999999</v>
          </cell>
        </row>
        <row r="108">
          <cell r="B108" t="str">
            <v>WHASSET</v>
          </cell>
          <cell r="C108">
            <v>33</v>
          </cell>
          <cell r="D108">
            <v>62.5</v>
          </cell>
          <cell r="E108">
            <v>25</v>
          </cell>
          <cell r="F108">
            <v>0.179952</v>
          </cell>
          <cell r="G108">
            <v>0.223</v>
          </cell>
          <cell r="H108">
            <v>5.5750000000000002</v>
          </cell>
          <cell r="I108">
            <v>11.247</v>
          </cell>
          <cell r="J108">
            <v>5.577</v>
          </cell>
          <cell r="K108">
            <v>11.298999999999999</v>
          </cell>
          <cell r="L108">
            <v>5.5960000000000001</v>
          </cell>
          <cell r="M108">
            <v>11.492000000000001</v>
          </cell>
          <cell r="N108">
            <v>5.601</v>
          </cell>
          <cell r="O108">
            <v>11.576000000000001</v>
          </cell>
        </row>
        <row r="109">
          <cell r="B109" t="str">
            <v>WINDERMERE</v>
          </cell>
          <cell r="C109">
            <v>33</v>
          </cell>
          <cell r="D109">
            <v>43.75</v>
          </cell>
          <cell r="E109">
            <v>17.5</v>
          </cell>
          <cell r="F109">
            <v>0.25897142857142857</v>
          </cell>
          <cell r="G109">
            <v>0.2954857142857143</v>
          </cell>
          <cell r="H109">
            <v>5.1710000000000003</v>
          </cell>
          <cell r="I109">
            <v>11.33</v>
          </cell>
          <cell r="J109">
            <v>5.1740000000000004</v>
          </cell>
          <cell r="K109">
            <v>11.442</v>
          </cell>
          <cell r="L109">
            <v>5.1959999999999997</v>
          </cell>
          <cell r="M109">
            <v>11.739000000000001</v>
          </cell>
          <cell r="N109">
            <v>5.2009999999999996</v>
          </cell>
          <cell r="O109">
            <v>11.856</v>
          </cell>
        </row>
        <row r="110">
          <cell r="B110" t="str">
            <v>BOLTON-LE-SANDS</v>
          </cell>
          <cell r="C110">
            <v>33</v>
          </cell>
          <cell r="D110">
            <v>43.75</v>
          </cell>
          <cell r="E110">
            <v>17.5</v>
          </cell>
          <cell r="F110">
            <v>0.65821714285714283</v>
          </cell>
          <cell r="G110">
            <v>0.63325714285714285</v>
          </cell>
          <cell r="H110">
            <v>11.082000000000001</v>
          </cell>
          <cell r="I110">
            <v>28.797000000000001</v>
          </cell>
          <cell r="J110">
            <v>11.092000000000001</v>
          </cell>
          <cell r="K110">
            <v>29.013999999999999</v>
          </cell>
          <cell r="L110">
            <v>11.113</v>
          </cell>
          <cell r="M110">
            <v>29.445</v>
          </cell>
          <cell r="N110">
            <v>11.122999999999999</v>
          </cell>
          <cell r="O110">
            <v>29.614000000000001</v>
          </cell>
        </row>
        <row r="111">
          <cell r="B111" t="str">
            <v>BROADWAY</v>
          </cell>
          <cell r="C111">
            <v>33</v>
          </cell>
          <cell r="D111">
            <v>43.75</v>
          </cell>
          <cell r="E111">
            <v>17.5</v>
          </cell>
          <cell r="F111">
            <v>0.73707428571428568</v>
          </cell>
          <cell r="G111">
            <v>0.66097142857142854</v>
          </cell>
          <cell r="H111">
            <v>11.567</v>
          </cell>
          <cell r="I111">
            <v>32.247</v>
          </cell>
          <cell r="J111">
            <v>11.577999999999999</v>
          </cell>
          <cell r="K111">
            <v>32.527000000000001</v>
          </cell>
          <cell r="L111">
            <v>11.6</v>
          </cell>
          <cell r="M111">
            <v>33.033000000000001</v>
          </cell>
          <cell r="N111">
            <v>11.611000000000001</v>
          </cell>
          <cell r="O111">
            <v>33.249000000000002</v>
          </cell>
        </row>
        <row r="112">
          <cell r="B112" t="str">
            <v>CLAUGHTON</v>
          </cell>
          <cell r="C112">
            <v>33</v>
          </cell>
          <cell r="D112">
            <v>62.5</v>
          </cell>
          <cell r="E112">
            <v>25</v>
          </cell>
          <cell r="F112">
            <v>0.14868799999999999</v>
          </cell>
          <cell r="G112">
            <v>0.16463999999999998</v>
          </cell>
          <cell r="H112">
            <v>4.1159999999999997</v>
          </cell>
          <cell r="I112">
            <v>9.2929999999999993</v>
          </cell>
          <cell r="J112">
            <v>4.1180000000000003</v>
          </cell>
          <cell r="K112">
            <v>9.3309999999999995</v>
          </cell>
          <cell r="L112">
            <v>4.1210000000000004</v>
          </cell>
          <cell r="M112">
            <v>9.3800000000000008</v>
          </cell>
          <cell r="N112">
            <v>4.1219999999999999</v>
          </cell>
          <cell r="O112">
            <v>9.3840000000000003</v>
          </cell>
        </row>
        <row r="113">
          <cell r="B113" t="str">
            <v>LANCASTER</v>
          </cell>
          <cell r="C113">
            <v>33</v>
          </cell>
          <cell r="D113">
            <v>62.5</v>
          </cell>
          <cell r="E113">
            <v>25</v>
          </cell>
          <cell r="F113">
            <v>0.65155200000000002</v>
          </cell>
          <cell r="G113">
            <v>0.52244000000000002</v>
          </cell>
          <cell r="H113">
            <v>13.061</v>
          </cell>
          <cell r="I113">
            <v>40.722000000000001</v>
          </cell>
          <cell r="J113">
            <v>13.074</v>
          </cell>
          <cell r="K113">
            <v>41.164000000000001</v>
          </cell>
          <cell r="L113">
            <v>13.099</v>
          </cell>
          <cell r="M113">
            <v>41.92</v>
          </cell>
          <cell r="N113">
            <v>13.112</v>
          </cell>
          <cell r="O113">
            <v>42.231000000000002</v>
          </cell>
        </row>
        <row r="114">
          <cell r="B114" t="str">
            <v>QUERNMORE PARK</v>
          </cell>
          <cell r="C114">
            <v>33</v>
          </cell>
          <cell r="D114">
            <v>43.75</v>
          </cell>
          <cell r="E114">
            <v>17.5</v>
          </cell>
          <cell r="F114">
            <v>0.4122742857142857</v>
          </cell>
          <cell r="G114">
            <v>0.43182857142857145</v>
          </cell>
          <cell r="H114">
            <v>7.5570000000000004</v>
          </cell>
          <cell r="I114">
            <v>18.036999999999999</v>
          </cell>
          <cell r="J114">
            <v>7.5620000000000003</v>
          </cell>
          <cell r="K114">
            <v>18.097999999999999</v>
          </cell>
          <cell r="L114">
            <v>7.57</v>
          </cell>
          <cell r="M114">
            <v>18.196999999999999</v>
          </cell>
          <cell r="N114">
            <v>7.5739999999999998</v>
          </cell>
          <cell r="O114">
            <v>18.228000000000002</v>
          </cell>
        </row>
        <row r="115">
          <cell r="B115" t="str">
            <v>WESTGATE</v>
          </cell>
          <cell r="C115">
            <v>33</v>
          </cell>
          <cell r="D115">
            <v>33.405000000000001</v>
          </cell>
          <cell r="E115">
            <v>13.1</v>
          </cell>
          <cell r="F115">
            <v>0.88381978745696754</v>
          </cell>
          <cell r="G115">
            <v>0.84603053435114506</v>
          </cell>
          <cell r="H115">
            <v>11.083</v>
          </cell>
          <cell r="I115">
            <v>29.524000000000001</v>
          </cell>
          <cell r="J115">
            <v>11.093</v>
          </cell>
          <cell r="K115">
            <v>29.795999999999999</v>
          </cell>
          <cell r="L115">
            <v>11.113</v>
          </cell>
          <cell r="M115">
            <v>30.216999999999999</v>
          </cell>
          <cell r="N115">
            <v>11.124000000000001</v>
          </cell>
          <cell r="O115">
            <v>30.413</v>
          </cell>
        </row>
        <row r="116">
          <cell r="B116" t="str">
            <v>WOODHILL LANE</v>
          </cell>
          <cell r="C116">
            <v>33</v>
          </cell>
          <cell r="D116">
            <v>33.405000000000001</v>
          </cell>
          <cell r="E116">
            <v>13.1</v>
          </cell>
          <cell r="F116">
            <v>0.89714114653494992</v>
          </cell>
          <cell r="G116">
            <v>0.85251908396946563</v>
          </cell>
          <cell r="H116">
            <v>11.167999999999999</v>
          </cell>
          <cell r="I116">
            <v>29.969000000000001</v>
          </cell>
          <cell r="J116">
            <v>11.178000000000001</v>
          </cell>
          <cell r="K116">
            <v>30.225999999999999</v>
          </cell>
          <cell r="L116">
            <v>11.198</v>
          </cell>
          <cell r="M116">
            <v>30.678000000000001</v>
          </cell>
          <cell r="N116">
            <v>11.21</v>
          </cell>
          <cell r="O116">
            <v>30.890999999999998</v>
          </cell>
        </row>
        <row r="117">
          <cell r="B117" t="str">
            <v>BOTANY BAY</v>
          </cell>
          <cell r="C117">
            <v>33</v>
          </cell>
          <cell r="D117">
            <v>62.5</v>
          </cell>
          <cell r="E117">
            <v>25</v>
          </cell>
          <cell r="F117">
            <v>0.29747199999999996</v>
          </cell>
          <cell r="G117">
            <v>0.32264000000000004</v>
          </cell>
          <cell r="H117">
            <v>8.0660000000000007</v>
          </cell>
          <cell r="I117">
            <v>18.591999999999999</v>
          </cell>
          <cell r="J117">
            <v>8.0719999999999992</v>
          </cell>
          <cell r="K117">
            <v>18.527000000000001</v>
          </cell>
          <cell r="L117">
            <v>8.0879999999999992</v>
          </cell>
          <cell r="M117">
            <v>18.611000000000001</v>
          </cell>
          <cell r="N117">
            <v>8.0950000000000006</v>
          </cell>
          <cell r="O117">
            <v>18.663</v>
          </cell>
        </row>
        <row r="118">
          <cell r="B118" t="str">
            <v>LEYLAND</v>
          </cell>
          <cell r="C118">
            <v>33</v>
          </cell>
          <cell r="D118">
            <v>50</v>
          </cell>
          <cell r="E118">
            <v>20</v>
          </cell>
          <cell r="F118">
            <v>0.72287999999999997</v>
          </cell>
          <cell r="G118">
            <v>0.60010000000000008</v>
          </cell>
          <cell r="H118">
            <v>12.002000000000001</v>
          </cell>
          <cell r="I118">
            <v>36.143999999999998</v>
          </cell>
          <cell r="J118">
            <v>12.012</v>
          </cell>
          <cell r="K118">
            <v>36.473999999999997</v>
          </cell>
          <cell r="L118">
            <v>12.042</v>
          </cell>
          <cell r="M118">
            <v>36.93</v>
          </cell>
          <cell r="N118">
            <v>12.052</v>
          </cell>
          <cell r="O118">
            <v>37.180999999999997</v>
          </cell>
        </row>
        <row r="119">
          <cell r="B119" t="str">
            <v>WHITTLE-LE-WOODS</v>
          </cell>
          <cell r="C119">
            <v>33</v>
          </cell>
          <cell r="D119">
            <v>43.75</v>
          </cell>
          <cell r="E119">
            <v>17.5</v>
          </cell>
          <cell r="F119">
            <v>0.54815999999999998</v>
          </cell>
          <cell r="G119">
            <v>0.5375428571428571</v>
          </cell>
          <cell r="H119">
            <v>9.407</v>
          </cell>
          <cell r="I119">
            <v>23.981999999999999</v>
          </cell>
          <cell r="J119">
            <v>9.4139999999999997</v>
          </cell>
          <cell r="K119">
            <v>24.155000000000001</v>
          </cell>
          <cell r="L119">
            <v>9.4359999999999999</v>
          </cell>
          <cell r="M119">
            <v>24.442</v>
          </cell>
          <cell r="N119">
            <v>9.4440000000000008</v>
          </cell>
          <cell r="O119">
            <v>24.585000000000001</v>
          </cell>
        </row>
        <row r="120">
          <cell r="B120" t="str">
            <v>FALLOWFIELD</v>
          </cell>
          <cell r="C120">
            <v>33</v>
          </cell>
          <cell r="D120">
            <v>43.75</v>
          </cell>
          <cell r="E120">
            <v>17.5</v>
          </cell>
          <cell r="F120">
            <v>0.83602285714285718</v>
          </cell>
          <cell r="G120">
            <v>0.78697142857142854</v>
          </cell>
          <cell r="H120">
            <v>13.772</v>
          </cell>
          <cell r="I120">
            <v>36.576000000000001</v>
          </cell>
          <cell r="J120">
            <v>13.787000000000001</v>
          </cell>
          <cell r="K120">
            <v>36.936</v>
          </cell>
          <cell r="L120">
            <v>13.81</v>
          </cell>
          <cell r="M120">
            <v>37.406999999999996</v>
          </cell>
          <cell r="N120">
            <v>13.823</v>
          </cell>
          <cell r="O120">
            <v>37.677999999999997</v>
          </cell>
        </row>
        <row r="121">
          <cell r="B121" t="str">
            <v>LEVENSHULME</v>
          </cell>
          <cell r="C121">
            <v>33</v>
          </cell>
          <cell r="D121">
            <v>43.75</v>
          </cell>
          <cell r="E121">
            <v>17.5</v>
          </cell>
          <cell r="F121">
            <v>0.64927999999999997</v>
          </cell>
          <cell r="G121">
            <v>0.58422857142857143</v>
          </cell>
          <cell r="H121">
            <v>10.224</v>
          </cell>
          <cell r="I121">
            <v>28.405999999999999</v>
          </cell>
          <cell r="J121">
            <v>10.244</v>
          </cell>
          <cell r="K121">
            <v>28.79</v>
          </cell>
          <cell r="L121">
            <v>10.282</v>
          </cell>
          <cell r="M121">
            <v>29.169</v>
          </cell>
          <cell r="N121">
            <v>10.317</v>
          </cell>
          <cell r="O121">
            <v>29.32</v>
          </cell>
        </row>
        <row r="122">
          <cell r="B122" t="str">
            <v>LONGSIGHT</v>
          </cell>
          <cell r="C122">
            <v>33</v>
          </cell>
          <cell r="D122">
            <v>62.5</v>
          </cell>
          <cell r="E122">
            <v>25</v>
          </cell>
          <cell r="F122">
            <v>0.55654399999999993</v>
          </cell>
          <cell r="G122">
            <v>0.45252000000000003</v>
          </cell>
          <cell r="H122">
            <v>11.313000000000001</v>
          </cell>
          <cell r="I122">
            <v>34.783999999999999</v>
          </cell>
          <cell r="J122">
            <v>11.337</v>
          </cell>
          <cell r="K122">
            <v>35.567</v>
          </cell>
          <cell r="L122">
            <v>11.382999999999999</v>
          </cell>
          <cell r="M122">
            <v>36.241</v>
          </cell>
          <cell r="N122">
            <v>11.426</v>
          </cell>
          <cell r="O122">
            <v>36.502000000000002</v>
          </cell>
        </row>
        <row r="123">
          <cell r="B123" t="str">
            <v>MOSS SIDE(LONGSIGHT)</v>
          </cell>
          <cell r="C123">
            <v>33</v>
          </cell>
          <cell r="D123">
            <v>43.75</v>
          </cell>
          <cell r="E123">
            <v>17.5</v>
          </cell>
          <cell r="F123">
            <v>0.75026285714285712</v>
          </cell>
          <cell r="G123">
            <v>0.62108571428571424</v>
          </cell>
          <cell r="H123">
            <v>10.869</v>
          </cell>
          <cell r="I123">
            <v>32.823999999999998</v>
          </cell>
          <cell r="J123">
            <v>10.891999999999999</v>
          </cell>
          <cell r="K123">
            <v>33.499000000000002</v>
          </cell>
          <cell r="L123">
            <v>10.935</v>
          </cell>
          <cell r="M123">
            <v>34.052999999999997</v>
          </cell>
          <cell r="N123">
            <v>10.975</v>
          </cell>
          <cell r="O123">
            <v>34.270000000000003</v>
          </cell>
        </row>
        <row r="124">
          <cell r="B124" t="str">
            <v>EXCHANGE STREET T11</v>
          </cell>
          <cell r="C124">
            <v>33</v>
          </cell>
          <cell r="D124">
            <v>62.5</v>
          </cell>
          <cell r="E124">
            <v>25</v>
          </cell>
          <cell r="F124">
            <v>0.369504</v>
          </cell>
          <cell r="G124">
            <v>0.34868000000000005</v>
          </cell>
          <cell r="H124">
            <v>8.7170000000000005</v>
          </cell>
          <cell r="I124">
            <v>23.094000000000001</v>
          </cell>
          <cell r="J124">
            <v>8.7240000000000002</v>
          </cell>
          <cell r="K124">
            <v>23.231999999999999</v>
          </cell>
          <cell r="L124">
            <v>8.7349999999999994</v>
          </cell>
          <cell r="M124">
            <v>23.361999999999998</v>
          </cell>
          <cell r="N124">
            <v>8.7430000000000003</v>
          </cell>
          <cell r="O124">
            <v>23.486999999999998</v>
          </cell>
        </row>
        <row r="125">
          <cell r="B125" t="str">
            <v>EXCHANGE STREET T12</v>
          </cell>
          <cell r="C125">
            <v>33</v>
          </cell>
          <cell r="D125">
            <v>62.5</v>
          </cell>
          <cell r="E125">
            <v>25</v>
          </cell>
          <cell r="F125">
            <v>0.357072</v>
          </cell>
          <cell r="G125">
            <v>0.34171999999999997</v>
          </cell>
          <cell r="H125">
            <v>8.5429999999999993</v>
          </cell>
          <cell r="I125">
            <v>22.317</v>
          </cell>
          <cell r="J125">
            <v>8.5500000000000007</v>
          </cell>
          <cell r="K125">
            <v>22.495000000000001</v>
          </cell>
          <cell r="L125">
            <v>8.5630000000000006</v>
          </cell>
          <cell r="M125">
            <v>22.663</v>
          </cell>
          <cell r="N125">
            <v>8.5709999999999997</v>
          </cell>
          <cell r="O125">
            <v>22.802</v>
          </cell>
        </row>
        <row r="126">
          <cell r="B126" t="str">
            <v>GRIFFIN</v>
          </cell>
          <cell r="C126">
            <v>33</v>
          </cell>
          <cell r="D126">
            <v>33.405000000000001</v>
          </cell>
          <cell r="E126">
            <v>13.1</v>
          </cell>
          <cell r="F126">
            <v>0.7745247717407574</v>
          </cell>
          <cell r="G126">
            <v>0.75938931297709933</v>
          </cell>
          <cell r="H126">
            <v>9.9480000000000004</v>
          </cell>
          <cell r="I126">
            <v>25.873000000000001</v>
          </cell>
          <cell r="J126">
            <v>9.9580000000000002</v>
          </cell>
          <cell r="K126">
            <v>26.097999999999999</v>
          </cell>
          <cell r="L126">
            <v>9.9749999999999996</v>
          </cell>
          <cell r="M126">
            <v>26.332000000000001</v>
          </cell>
          <cell r="N126">
            <v>9.9860000000000007</v>
          </cell>
          <cell r="O126">
            <v>26.515000000000001</v>
          </cell>
        </row>
        <row r="127">
          <cell r="B127" t="str">
            <v>LOWER DARWEN</v>
          </cell>
          <cell r="C127">
            <v>33</v>
          </cell>
          <cell r="D127">
            <v>33.405000000000001</v>
          </cell>
          <cell r="E127">
            <v>13.1</v>
          </cell>
          <cell r="F127">
            <v>0.99500074839095942</v>
          </cell>
          <cell r="G127">
            <v>0.85664122137404575</v>
          </cell>
          <cell r="H127">
            <v>11.222</v>
          </cell>
          <cell r="I127">
            <v>33.238</v>
          </cell>
          <cell r="J127">
            <v>11.233000000000001</v>
          </cell>
          <cell r="K127">
            <v>33.627000000000002</v>
          </cell>
          <cell r="L127">
            <v>11.250999999999999</v>
          </cell>
          <cell r="M127">
            <v>33.951999999999998</v>
          </cell>
          <cell r="N127">
            <v>11.266</v>
          </cell>
          <cell r="O127">
            <v>34.295999999999999</v>
          </cell>
        </row>
        <row r="128">
          <cell r="B128" t="str">
            <v>ANSDELL</v>
          </cell>
          <cell r="C128">
            <v>33</v>
          </cell>
          <cell r="D128">
            <v>43.75</v>
          </cell>
          <cell r="E128">
            <v>17.5</v>
          </cell>
          <cell r="F128">
            <v>0.69515428571428572</v>
          </cell>
          <cell r="G128">
            <v>0.61257142857142866</v>
          </cell>
          <cell r="H128">
            <v>10.72</v>
          </cell>
          <cell r="I128">
            <v>30.413</v>
          </cell>
          <cell r="J128">
            <v>10.725</v>
          </cell>
          <cell r="K128">
            <v>30.573</v>
          </cell>
          <cell r="L128">
            <v>10.734</v>
          </cell>
          <cell r="M128">
            <v>30.831</v>
          </cell>
          <cell r="N128">
            <v>10.736000000000001</v>
          </cell>
          <cell r="O128">
            <v>30.867999999999999</v>
          </cell>
        </row>
        <row r="129">
          <cell r="B129" t="str">
            <v>LYTHAM</v>
          </cell>
          <cell r="C129">
            <v>33</v>
          </cell>
          <cell r="D129">
            <v>43.75</v>
          </cell>
          <cell r="E129">
            <v>17.5</v>
          </cell>
          <cell r="F129">
            <v>0.73263999999999996</v>
          </cell>
          <cell r="G129">
            <v>0.64685714285714291</v>
          </cell>
          <cell r="H129">
            <v>11.32</v>
          </cell>
          <cell r="I129">
            <v>32.052999999999997</v>
          </cell>
          <cell r="J129">
            <v>11.326000000000001</v>
          </cell>
          <cell r="K129">
            <v>32.28</v>
          </cell>
          <cell r="L129">
            <v>11.335000000000001</v>
          </cell>
          <cell r="M129">
            <v>32.625999999999998</v>
          </cell>
          <cell r="N129">
            <v>11.337</v>
          </cell>
          <cell r="O129">
            <v>32.712000000000003</v>
          </cell>
        </row>
        <row r="130">
          <cell r="B130" t="str">
            <v>SOUTH PARK</v>
          </cell>
          <cell r="C130">
            <v>33</v>
          </cell>
          <cell r="D130">
            <v>43.75</v>
          </cell>
          <cell r="E130">
            <v>17.5</v>
          </cell>
          <cell r="F130">
            <v>0.61286857142857143</v>
          </cell>
          <cell r="G130">
            <v>0.58571428571428574</v>
          </cell>
          <cell r="H130">
            <v>10.25</v>
          </cell>
          <cell r="I130">
            <v>26.812999999999999</v>
          </cell>
          <cell r="J130">
            <v>10.255000000000001</v>
          </cell>
          <cell r="K130">
            <v>26.948</v>
          </cell>
          <cell r="L130">
            <v>10.263</v>
          </cell>
          <cell r="M130">
            <v>27.141999999999999</v>
          </cell>
          <cell r="N130">
            <v>10.265000000000001</v>
          </cell>
          <cell r="O130">
            <v>27.184000000000001</v>
          </cell>
        </row>
        <row r="131">
          <cell r="B131" t="str">
            <v>ST. THOMAS ROAD</v>
          </cell>
          <cell r="C131">
            <v>33</v>
          </cell>
          <cell r="D131">
            <v>43.75</v>
          </cell>
          <cell r="E131">
            <v>17.5</v>
          </cell>
          <cell r="F131">
            <v>0.63106285714285715</v>
          </cell>
          <cell r="G131">
            <v>0.59068571428571426</v>
          </cell>
          <cell r="H131">
            <v>10.337</v>
          </cell>
          <cell r="I131">
            <v>27.609000000000002</v>
          </cell>
          <cell r="J131">
            <v>10.342000000000001</v>
          </cell>
          <cell r="K131">
            <v>27.734999999999999</v>
          </cell>
          <cell r="L131">
            <v>10.35</v>
          </cell>
          <cell r="M131">
            <v>27.960999999999999</v>
          </cell>
          <cell r="N131">
            <v>10.352</v>
          </cell>
          <cell r="O131">
            <v>28.016999999999999</v>
          </cell>
        </row>
        <row r="132">
          <cell r="B132" t="str">
            <v>ALDERLEY PARK PRIMARY A</v>
          </cell>
          <cell r="C132">
            <v>33</v>
          </cell>
          <cell r="D132" t="e">
            <v>#N/A</v>
          </cell>
          <cell r="E132" t="e">
            <v>#N/A</v>
          </cell>
          <cell r="F132" t="e">
            <v>#N/A</v>
          </cell>
          <cell r="G132" t="e">
            <v>#N/A</v>
          </cell>
          <cell r="H132">
            <v>7.1870000000000003</v>
          </cell>
          <cell r="I132">
            <v>14.343999999999999</v>
          </cell>
          <cell r="J132">
            <v>7.1890000000000001</v>
          </cell>
          <cell r="K132">
            <v>14.363</v>
          </cell>
          <cell r="L132">
            <v>7.1920000000000002</v>
          </cell>
          <cell r="M132">
            <v>14.391</v>
          </cell>
          <cell r="N132">
            <v>7.1929999999999996</v>
          </cell>
          <cell r="O132">
            <v>14.397</v>
          </cell>
        </row>
        <row r="133">
          <cell r="B133" t="str">
            <v>ALDERLEY PARK PRIMARY B</v>
          </cell>
          <cell r="C133">
            <v>33</v>
          </cell>
          <cell r="D133" t="e">
            <v>#N/A</v>
          </cell>
          <cell r="E133" t="e">
            <v>#N/A</v>
          </cell>
          <cell r="F133" t="e">
            <v>#N/A</v>
          </cell>
          <cell r="G133" t="e">
            <v>#N/A</v>
          </cell>
          <cell r="H133">
            <v>7.202</v>
          </cell>
          <cell r="I133">
            <v>14.382</v>
          </cell>
          <cell r="J133">
            <v>7.2039999999999997</v>
          </cell>
          <cell r="K133">
            <v>14.4</v>
          </cell>
          <cell r="L133">
            <v>7.2069999999999999</v>
          </cell>
          <cell r="M133">
            <v>14.429</v>
          </cell>
          <cell r="N133">
            <v>7.2080000000000002</v>
          </cell>
          <cell r="O133">
            <v>14.433999999999999</v>
          </cell>
        </row>
        <row r="134">
          <cell r="B134" t="str">
            <v>BOLLINGTON</v>
          </cell>
          <cell r="C134">
            <v>33</v>
          </cell>
          <cell r="D134">
            <v>43.75</v>
          </cell>
          <cell r="E134">
            <v>17.5</v>
          </cell>
          <cell r="F134">
            <v>0.46358857142857141</v>
          </cell>
          <cell r="G134">
            <v>0.53828571428571426</v>
          </cell>
          <cell r="H134">
            <v>9.42</v>
          </cell>
          <cell r="I134">
            <v>20.282</v>
          </cell>
          <cell r="J134">
            <v>9.4250000000000007</v>
          </cell>
          <cell r="K134">
            <v>20.370999999999999</v>
          </cell>
          <cell r="L134">
            <v>9.4320000000000004</v>
          </cell>
          <cell r="M134">
            <v>20.523</v>
          </cell>
          <cell r="N134">
            <v>9.4339999999999993</v>
          </cell>
          <cell r="O134">
            <v>20.541</v>
          </cell>
        </row>
        <row r="135">
          <cell r="B135" t="str">
            <v>HURDSFIELD A</v>
          </cell>
          <cell r="C135">
            <v>33</v>
          </cell>
          <cell r="D135" t="e">
            <v>#N/A</v>
          </cell>
          <cell r="E135" t="e">
            <v>#N/A</v>
          </cell>
          <cell r="F135" t="e">
            <v>#N/A</v>
          </cell>
          <cell r="G135" t="e">
            <v>#N/A</v>
          </cell>
          <cell r="H135">
            <v>14.143000000000001</v>
          </cell>
          <cell r="I135">
            <v>43.472999999999999</v>
          </cell>
          <cell r="J135">
            <v>14.151999999999999</v>
          </cell>
          <cell r="K135">
            <v>43.731999999999999</v>
          </cell>
          <cell r="L135">
            <v>14.163</v>
          </cell>
          <cell r="M135">
            <v>44.067</v>
          </cell>
          <cell r="N135">
            <v>14.167999999999999</v>
          </cell>
          <cell r="O135">
            <v>44.207999999999998</v>
          </cell>
        </row>
        <row r="136">
          <cell r="B136" t="str">
            <v>HURDSFIELD B</v>
          </cell>
          <cell r="C136">
            <v>33</v>
          </cell>
          <cell r="D136" t="e">
            <v>#N/A</v>
          </cell>
          <cell r="E136" t="e">
            <v>#N/A</v>
          </cell>
          <cell r="F136" t="e">
            <v>#N/A</v>
          </cell>
          <cell r="G136" t="e">
            <v>#N/A</v>
          </cell>
          <cell r="H136">
            <v>14.14</v>
          </cell>
          <cell r="I136">
            <v>43.462000000000003</v>
          </cell>
          <cell r="J136">
            <v>14.148999999999999</v>
          </cell>
          <cell r="K136">
            <v>43.720999999999997</v>
          </cell>
          <cell r="L136">
            <v>14.161</v>
          </cell>
          <cell r="M136">
            <v>44.057000000000002</v>
          </cell>
          <cell r="N136">
            <v>14.166</v>
          </cell>
          <cell r="O136">
            <v>44.198</v>
          </cell>
        </row>
        <row r="137">
          <cell r="B137" t="str">
            <v>MACCLESFIELD</v>
          </cell>
          <cell r="C137">
            <v>33</v>
          </cell>
          <cell r="D137">
            <v>43.75</v>
          </cell>
          <cell r="E137">
            <v>17.5</v>
          </cell>
          <cell r="F137">
            <v>1.0622400000000001</v>
          </cell>
          <cell r="G137">
            <v>0.85457142857142854</v>
          </cell>
          <cell r="H137">
            <v>14.955</v>
          </cell>
          <cell r="I137">
            <v>46.472999999999999</v>
          </cell>
          <cell r="J137">
            <v>14.965</v>
          </cell>
          <cell r="K137">
            <v>46.831000000000003</v>
          </cell>
          <cell r="L137">
            <v>14.978</v>
          </cell>
          <cell r="M137">
            <v>47.286000000000001</v>
          </cell>
          <cell r="N137">
            <v>14.984</v>
          </cell>
          <cell r="O137">
            <v>47.472000000000001</v>
          </cell>
        </row>
        <row r="138">
          <cell r="B138" t="str">
            <v>S.E. MACCLESFIELD</v>
          </cell>
          <cell r="C138">
            <v>33</v>
          </cell>
          <cell r="D138">
            <v>43.75</v>
          </cell>
          <cell r="E138">
            <v>17.5</v>
          </cell>
          <cell r="F138">
            <v>0.83693714285714282</v>
          </cell>
          <cell r="G138">
            <v>0.7621714285714285</v>
          </cell>
          <cell r="H138">
            <v>13.337999999999999</v>
          </cell>
          <cell r="I138">
            <v>36.616</v>
          </cell>
          <cell r="J138">
            <v>13.347</v>
          </cell>
          <cell r="K138">
            <v>36.814999999999998</v>
          </cell>
          <cell r="L138">
            <v>13.358000000000001</v>
          </cell>
          <cell r="M138">
            <v>37.064999999999998</v>
          </cell>
          <cell r="N138">
            <v>13.363</v>
          </cell>
          <cell r="O138">
            <v>37.17</v>
          </cell>
        </row>
        <row r="139">
          <cell r="B139" t="str">
            <v>S.W. MACCLESFIELD</v>
          </cell>
          <cell r="C139">
            <v>33</v>
          </cell>
          <cell r="D139">
            <v>43.75</v>
          </cell>
          <cell r="E139">
            <v>17.5</v>
          </cell>
          <cell r="F139">
            <v>0.84532571428571424</v>
          </cell>
          <cell r="G139">
            <v>0.76485714285714279</v>
          </cell>
          <cell r="H139">
            <v>13.385</v>
          </cell>
          <cell r="I139">
            <v>36.982999999999997</v>
          </cell>
          <cell r="J139">
            <v>13.394</v>
          </cell>
          <cell r="K139">
            <v>37.192999999999998</v>
          </cell>
          <cell r="L139">
            <v>13.406000000000001</v>
          </cell>
          <cell r="M139">
            <v>37.470999999999997</v>
          </cell>
          <cell r="N139">
            <v>13.41</v>
          </cell>
          <cell r="O139">
            <v>37.581000000000003</v>
          </cell>
        </row>
        <row r="140">
          <cell r="B140" t="str">
            <v>ALDERLEY</v>
          </cell>
          <cell r="C140">
            <v>33</v>
          </cell>
          <cell r="D140">
            <v>43.75</v>
          </cell>
          <cell r="E140">
            <v>17.5</v>
          </cell>
          <cell r="F140">
            <v>0.70422857142857143</v>
          </cell>
          <cell r="G140">
            <v>0.72491428571428573</v>
          </cell>
          <cell r="H140">
            <v>12.686</v>
          </cell>
          <cell r="I140">
            <v>30.81</v>
          </cell>
          <cell r="J140">
            <v>12.693</v>
          </cell>
          <cell r="K140">
            <v>30.635999999999999</v>
          </cell>
          <cell r="L140">
            <v>12.707000000000001</v>
          </cell>
          <cell r="M140">
            <v>30.58</v>
          </cell>
          <cell r="N140">
            <v>12.712</v>
          </cell>
          <cell r="O140">
            <v>30.577000000000002</v>
          </cell>
        </row>
        <row r="141">
          <cell r="B141" t="str">
            <v>GATLEY</v>
          </cell>
          <cell r="C141">
            <v>33</v>
          </cell>
          <cell r="D141">
            <v>43.75</v>
          </cell>
          <cell r="E141">
            <v>17.5</v>
          </cell>
          <cell r="F141">
            <v>0.63890285714285722</v>
          </cell>
          <cell r="G141">
            <v>0.73114285714285709</v>
          </cell>
          <cell r="H141">
            <v>12.795</v>
          </cell>
          <cell r="I141">
            <v>27.952000000000002</v>
          </cell>
          <cell r="J141">
            <v>12.802</v>
          </cell>
          <cell r="K141">
            <v>28.059000000000001</v>
          </cell>
          <cell r="L141">
            <v>12.818</v>
          </cell>
          <cell r="M141">
            <v>28.259</v>
          </cell>
          <cell r="N141">
            <v>12.823</v>
          </cell>
          <cell r="O141">
            <v>28.318000000000001</v>
          </cell>
        </row>
        <row r="142">
          <cell r="B142" t="str">
            <v>HANDFORTH</v>
          </cell>
          <cell r="C142">
            <v>33</v>
          </cell>
          <cell r="D142">
            <v>43.75</v>
          </cell>
          <cell r="E142">
            <v>17.5</v>
          </cell>
          <cell r="F142">
            <v>0.86736000000000002</v>
          </cell>
          <cell r="G142">
            <v>0.84668571428571426</v>
          </cell>
          <cell r="H142">
            <v>14.817</v>
          </cell>
          <cell r="I142">
            <v>37.947000000000003</v>
          </cell>
          <cell r="J142">
            <v>14.826000000000001</v>
          </cell>
          <cell r="K142">
            <v>38.180999999999997</v>
          </cell>
          <cell r="L142">
            <v>14.845000000000001</v>
          </cell>
          <cell r="M142">
            <v>38.509</v>
          </cell>
          <cell r="N142">
            <v>14.853</v>
          </cell>
          <cell r="O142">
            <v>38.652999999999999</v>
          </cell>
        </row>
        <row r="143">
          <cell r="B143" t="str">
            <v>WILMSLOW</v>
          </cell>
          <cell r="C143">
            <v>33</v>
          </cell>
          <cell r="D143">
            <v>43.75</v>
          </cell>
          <cell r="E143">
            <v>17.5</v>
          </cell>
          <cell r="F143">
            <v>0.8059657142857144</v>
          </cell>
          <cell r="G143">
            <v>0.79811428571428578</v>
          </cell>
          <cell r="H143">
            <v>13.967000000000001</v>
          </cell>
          <cell r="I143">
            <v>35.261000000000003</v>
          </cell>
          <cell r="J143">
            <v>13.976000000000001</v>
          </cell>
          <cell r="K143">
            <v>35.451999999999998</v>
          </cell>
          <cell r="L143">
            <v>13.993</v>
          </cell>
          <cell r="M143">
            <v>35.753</v>
          </cell>
          <cell r="N143">
            <v>13.999000000000001</v>
          </cell>
          <cell r="O143">
            <v>35.850999999999999</v>
          </cell>
        </row>
        <row r="144">
          <cell r="B144" t="str">
            <v>WOODHOUSE PARK</v>
          </cell>
          <cell r="C144">
            <v>33</v>
          </cell>
          <cell r="D144">
            <v>43.75</v>
          </cell>
          <cell r="E144">
            <v>17.5</v>
          </cell>
          <cell r="F144">
            <v>0.73741714285714288</v>
          </cell>
          <cell r="G144">
            <v>0.77622857142857138</v>
          </cell>
          <cell r="H144">
            <v>13.584</v>
          </cell>
          <cell r="I144">
            <v>32.262</v>
          </cell>
          <cell r="J144">
            <v>13.592000000000001</v>
          </cell>
          <cell r="K144">
            <v>32.152999999999999</v>
          </cell>
          <cell r="L144">
            <v>13.61</v>
          </cell>
          <cell r="M144">
            <v>32.139000000000003</v>
          </cell>
          <cell r="N144">
            <v>13.616</v>
          </cell>
          <cell r="O144">
            <v>32.189</v>
          </cell>
        </row>
        <row r="145">
          <cell r="B145" t="str">
            <v>FLAT LANE</v>
          </cell>
          <cell r="C145">
            <v>33</v>
          </cell>
          <cell r="D145">
            <v>50</v>
          </cell>
          <cell r="E145">
            <v>20</v>
          </cell>
          <cell r="F145">
            <v>0.16341999999999998</v>
          </cell>
          <cell r="G145">
            <v>0.20715</v>
          </cell>
          <cell r="H145">
            <v>4.1429999999999998</v>
          </cell>
          <cell r="I145">
            <v>8.1709999999999994</v>
          </cell>
          <cell r="J145">
            <v>4.1459999999999999</v>
          </cell>
          <cell r="K145">
            <v>8.2769999999999992</v>
          </cell>
          <cell r="L145">
            <v>4.1509999999999998</v>
          </cell>
          <cell r="M145">
            <v>8.43</v>
          </cell>
          <cell r="N145">
            <v>4.157</v>
          </cell>
          <cell r="O145">
            <v>8.5030000000000001</v>
          </cell>
        </row>
        <row r="146">
          <cell r="B146" t="str">
            <v>HELWITH BRIDGE</v>
          </cell>
          <cell r="C146">
            <v>33</v>
          </cell>
          <cell r="D146">
            <v>62.5</v>
          </cell>
          <cell r="E146">
            <v>25</v>
          </cell>
          <cell r="F146">
            <v>6.0207999999999998E-2</v>
          </cell>
          <cell r="G146">
            <v>7.6200000000000004E-2</v>
          </cell>
          <cell r="H146">
            <v>1.905</v>
          </cell>
          <cell r="I146">
            <v>3.7629999999999999</v>
          </cell>
          <cell r="J146">
            <v>1.9059999999999999</v>
          </cell>
          <cell r="K146">
            <v>3.83</v>
          </cell>
          <cell r="L146">
            <v>1.9079999999999999</v>
          </cell>
          <cell r="M146">
            <v>3.9089999999999998</v>
          </cell>
          <cell r="N146">
            <v>1.9119999999999999</v>
          </cell>
          <cell r="O146">
            <v>3.9489999999999998</v>
          </cell>
        </row>
        <row r="147">
          <cell r="B147" t="str">
            <v>NELSON</v>
          </cell>
          <cell r="C147">
            <v>33</v>
          </cell>
          <cell r="D147">
            <v>33.405000000000001</v>
          </cell>
          <cell r="E147">
            <v>13.1</v>
          </cell>
          <cell r="F147">
            <v>1.0069450681035772</v>
          </cell>
          <cell r="G147">
            <v>0.93145038167938932</v>
          </cell>
          <cell r="H147">
            <v>12.202</v>
          </cell>
          <cell r="I147">
            <v>33.637</v>
          </cell>
          <cell r="J147">
            <v>12.208</v>
          </cell>
          <cell r="K147">
            <v>33.834000000000003</v>
          </cell>
          <cell r="L147">
            <v>12.23</v>
          </cell>
          <cell r="M147">
            <v>34.279000000000003</v>
          </cell>
          <cell r="N147">
            <v>12.234</v>
          </cell>
          <cell r="O147">
            <v>34.363999999999997</v>
          </cell>
        </row>
        <row r="148">
          <cell r="B148" t="str">
            <v xml:space="preserve">SHUTTLEWORTH HALL            </v>
          </cell>
          <cell r="C148">
            <v>33</v>
          </cell>
          <cell r="D148">
            <v>62.5</v>
          </cell>
          <cell r="E148">
            <v>25</v>
          </cell>
          <cell r="F148">
            <v>0.13659200000000002</v>
          </cell>
          <cell r="G148">
            <v>0.18648000000000001</v>
          </cell>
          <cell r="H148">
            <v>4.6619999999999999</v>
          </cell>
          <cell r="I148">
            <v>8.5370000000000008</v>
          </cell>
          <cell r="J148">
            <v>4.6639999999999997</v>
          </cell>
          <cell r="K148">
            <v>8.5719999999999992</v>
          </cell>
          <cell r="L148">
            <v>4.6669999999999998</v>
          </cell>
          <cell r="M148">
            <v>8.6289999999999996</v>
          </cell>
          <cell r="N148">
            <v>4.67</v>
          </cell>
          <cell r="O148">
            <v>8.6489999999999991</v>
          </cell>
        </row>
        <row r="149">
          <cell r="B149" t="str">
            <v>NEW MILLS</v>
          </cell>
          <cell r="C149">
            <v>33</v>
          </cell>
          <cell r="D149">
            <v>62.5</v>
          </cell>
          <cell r="E149">
            <v>25</v>
          </cell>
          <cell r="F149">
            <v>0.48990400000000001</v>
          </cell>
          <cell r="G149">
            <v>0.43924000000000002</v>
          </cell>
          <cell r="H149">
            <v>10.981</v>
          </cell>
          <cell r="I149">
            <v>30.619</v>
          </cell>
          <cell r="J149">
            <v>10.986000000000001</v>
          </cell>
          <cell r="K149">
            <v>30.779</v>
          </cell>
          <cell r="L149">
            <v>10.993</v>
          </cell>
          <cell r="M149">
            <v>30.989000000000001</v>
          </cell>
          <cell r="N149">
            <v>10.919</v>
          </cell>
          <cell r="O149">
            <v>30.832000000000001</v>
          </cell>
        </row>
        <row r="150">
          <cell r="B150" t="str">
            <v>KITT GREEN</v>
          </cell>
          <cell r="C150">
            <v>33</v>
          </cell>
          <cell r="D150">
            <v>43.75</v>
          </cell>
          <cell r="E150">
            <v>17.5</v>
          </cell>
          <cell r="F150">
            <v>0.66635428571428568</v>
          </cell>
          <cell r="G150">
            <v>0.5699428571428572</v>
          </cell>
          <cell r="H150">
            <v>9.9740000000000002</v>
          </cell>
          <cell r="I150">
            <v>29.152999999999999</v>
          </cell>
          <cell r="J150">
            <v>9.98</v>
          </cell>
          <cell r="K150">
            <v>29.356000000000002</v>
          </cell>
          <cell r="L150">
            <v>9.9890000000000008</v>
          </cell>
          <cell r="M150">
            <v>29.648</v>
          </cell>
          <cell r="N150">
            <v>9.9979999999999993</v>
          </cell>
          <cell r="O150">
            <v>29.698</v>
          </cell>
        </row>
        <row r="151">
          <cell r="B151" t="str">
            <v>LAMBERHEAD</v>
          </cell>
          <cell r="C151">
            <v>33</v>
          </cell>
          <cell r="D151">
            <v>33.405000000000001</v>
          </cell>
          <cell r="E151">
            <v>13.1</v>
          </cell>
          <cell r="F151">
            <v>0.84062266127825169</v>
          </cell>
          <cell r="G151">
            <v>0.74541984732824429</v>
          </cell>
          <cell r="H151">
            <v>9.7650000000000006</v>
          </cell>
          <cell r="I151">
            <v>28.081</v>
          </cell>
          <cell r="J151">
            <v>9.7710000000000008</v>
          </cell>
          <cell r="K151">
            <v>28.292999999999999</v>
          </cell>
          <cell r="L151">
            <v>9.7799999999999994</v>
          </cell>
          <cell r="M151">
            <v>28.641999999999999</v>
          </cell>
          <cell r="N151">
            <v>9.7880000000000003</v>
          </cell>
          <cell r="O151">
            <v>28.715</v>
          </cell>
        </row>
        <row r="152">
          <cell r="B152" t="str">
            <v>ORRELL</v>
          </cell>
          <cell r="C152">
            <v>33</v>
          </cell>
          <cell r="D152">
            <v>62.5</v>
          </cell>
          <cell r="E152">
            <v>25</v>
          </cell>
          <cell r="F152">
            <v>0.50983999999999996</v>
          </cell>
          <cell r="G152">
            <v>0.43087999999999999</v>
          </cell>
          <cell r="H152">
            <v>10.772</v>
          </cell>
          <cell r="I152">
            <v>31.864999999999998</v>
          </cell>
          <cell r="J152">
            <v>10.779</v>
          </cell>
          <cell r="K152">
            <v>32.109000000000002</v>
          </cell>
          <cell r="L152">
            <v>10.789</v>
          </cell>
          <cell r="M152">
            <v>32.47</v>
          </cell>
          <cell r="N152">
            <v>10.798999999999999</v>
          </cell>
          <cell r="O152">
            <v>32.542000000000002</v>
          </cell>
        </row>
        <row r="153">
          <cell r="B153" t="str">
            <v xml:space="preserve">CLITHEROE WORKS                         </v>
          </cell>
          <cell r="C153">
            <v>33</v>
          </cell>
          <cell r="D153">
            <v>62.5</v>
          </cell>
          <cell r="E153">
            <v>25</v>
          </cell>
          <cell r="F153">
            <v>0.12332800000000001</v>
          </cell>
          <cell r="G153">
            <v>0.15204000000000001</v>
          </cell>
          <cell r="H153">
            <v>3.8010000000000002</v>
          </cell>
          <cell r="I153">
            <v>7.7080000000000002</v>
          </cell>
          <cell r="J153">
            <v>3.802</v>
          </cell>
          <cell r="K153">
            <v>7.7350000000000003</v>
          </cell>
          <cell r="L153">
            <v>3.806</v>
          </cell>
          <cell r="M153">
            <v>7.8220000000000001</v>
          </cell>
          <cell r="N153">
            <v>3.8090000000000002</v>
          </cell>
          <cell r="O153">
            <v>7.8540000000000001</v>
          </cell>
        </row>
        <row r="154">
          <cell r="B154" t="str">
            <v>PADIHAM</v>
          </cell>
          <cell r="C154">
            <v>33</v>
          </cell>
          <cell r="D154">
            <v>43.75</v>
          </cell>
          <cell r="E154">
            <v>17.5</v>
          </cell>
          <cell r="F154">
            <v>0.80155428571428566</v>
          </cell>
          <cell r="G154">
            <v>0.69131428571428577</v>
          </cell>
          <cell r="H154">
            <v>12.098000000000001</v>
          </cell>
          <cell r="I154">
            <v>35.067999999999998</v>
          </cell>
          <cell r="J154">
            <v>12.103</v>
          </cell>
          <cell r="K154">
            <v>35.234999999999999</v>
          </cell>
          <cell r="L154">
            <v>12.132</v>
          </cell>
          <cell r="M154">
            <v>35.805</v>
          </cell>
          <cell r="N154">
            <v>12.138999999999999</v>
          </cell>
          <cell r="O154">
            <v>35.902000000000001</v>
          </cell>
        </row>
        <row r="155">
          <cell r="B155" t="str">
            <v>RIBBLESDALE</v>
          </cell>
          <cell r="C155">
            <v>33</v>
          </cell>
          <cell r="D155">
            <v>62.5</v>
          </cell>
          <cell r="E155">
            <v>25</v>
          </cell>
          <cell r="F155">
            <v>0.28425599999999995</v>
          </cell>
          <cell r="G155">
            <v>0.30452000000000001</v>
          </cell>
          <cell r="H155">
            <v>7.6130000000000004</v>
          </cell>
          <cell r="I155">
            <v>17.765999999999998</v>
          </cell>
          <cell r="J155">
            <v>7.617</v>
          </cell>
          <cell r="K155">
            <v>17.885000000000002</v>
          </cell>
          <cell r="L155">
            <v>7.6349999999999998</v>
          </cell>
          <cell r="M155">
            <v>18.164999999999999</v>
          </cell>
          <cell r="N155">
            <v>7.64</v>
          </cell>
          <cell r="O155">
            <v>18.225999999999999</v>
          </cell>
        </row>
        <row r="156">
          <cell r="B156" t="str">
            <v xml:space="preserve">WHALLEY                                 </v>
          </cell>
          <cell r="C156">
            <v>33</v>
          </cell>
          <cell r="D156">
            <v>43.75</v>
          </cell>
          <cell r="E156">
            <v>17.5</v>
          </cell>
          <cell r="F156">
            <v>0.4949485714285714</v>
          </cell>
          <cell r="G156">
            <v>0.5003428571428572</v>
          </cell>
          <cell r="H156">
            <v>8.7560000000000002</v>
          </cell>
          <cell r="I156">
            <v>21.654</v>
          </cell>
          <cell r="J156">
            <v>8.7590000000000003</v>
          </cell>
          <cell r="K156">
            <v>21.734999999999999</v>
          </cell>
          <cell r="L156">
            <v>8.7810000000000006</v>
          </cell>
          <cell r="M156">
            <v>22.006</v>
          </cell>
          <cell r="N156">
            <v>8.7840000000000007</v>
          </cell>
          <cell r="O156">
            <v>22.042000000000002</v>
          </cell>
        </row>
        <row r="157">
          <cell r="B157" t="str">
            <v>HALL CROSS</v>
          </cell>
          <cell r="C157">
            <v>33</v>
          </cell>
          <cell r="D157">
            <v>62.5</v>
          </cell>
          <cell r="E157">
            <v>25</v>
          </cell>
          <cell r="F157">
            <v>0.28504000000000002</v>
          </cell>
          <cell r="G157">
            <v>0.27936</v>
          </cell>
          <cell r="H157">
            <v>6.984</v>
          </cell>
          <cell r="I157">
            <v>17.815000000000001</v>
          </cell>
          <cell r="J157">
            <v>6.9859999999999998</v>
          </cell>
          <cell r="K157">
            <v>17.873000000000001</v>
          </cell>
          <cell r="L157">
            <v>7.0049999999999999</v>
          </cell>
          <cell r="M157">
            <v>18.077000000000002</v>
          </cell>
          <cell r="N157">
            <v>7.0060000000000002</v>
          </cell>
          <cell r="O157">
            <v>18.123000000000001</v>
          </cell>
        </row>
        <row r="158">
          <cell r="B158" t="str">
            <v>PEEL</v>
          </cell>
          <cell r="C158">
            <v>33</v>
          </cell>
          <cell r="D158">
            <v>62.5</v>
          </cell>
          <cell r="E158">
            <v>25</v>
          </cell>
          <cell r="F158">
            <v>0.54851199999999989</v>
          </cell>
          <cell r="G158">
            <v>0.47956000000000004</v>
          </cell>
          <cell r="H158">
            <v>11.989000000000001</v>
          </cell>
          <cell r="I158">
            <v>34.281999999999996</v>
          </cell>
          <cell r="J158">
            <v>11.992000000000001</v>
          </cell>
          <cell r="K158">
            <v>34.383000000000003</v>
          </cell>
          <cell r="L158">
            <v>12.01</v>
          </cell>
          <cell r="M158">
            <v>34.622999999999998</v>
          </cell>
          <cell r="N158">
            <v>12.010999999999999</v>
          </cell>
          <cell r="O158">
            <v>34.674999999999997</v>
          </cell>
        </row>
        <row r="159">
          <cell r="B159" t="str">
            <v>SALWICK</v>
          </cell>
          <cell r="C159">
            <v>33</v>
          </cell>
          <cell r="D159">
            <v>33.405000000000001</v>
          </cell>
          <cell r="E159">
            <v>13.1</v>
          </cell>
          <cell r="F159">
            <v>0.63846729531507251</v>
          </cell>
          <cell r="G159">
            <v>0.60770992366412213</v>
          </cell>
          <cell r="H159">
            <v>7.9610000000000003</v>
          </cell>
          <cell r="I159">
            <v>21.327999999999999</v>
          </cell>
          <cell r="J159">
            <v>7.9630000000000001</v>
          </cell>
          <cell r="K159">
            <v>21.376000000000001</v>
          </cell>
          <cell r="L159">
            <v>7.9749999999999996</v>
          </cell>
          <cell r="M159">
            <v>21.492000000000001</v>
          </cell>
          <cell r="N159">
            <v>7.976</v>
          </cell>
          <cell r="O159">
            <v>21.515000000000001</v>
          </cell>
        </row>
        <row r="160">
          <cell r="B160" t="str">
            <v xml:space="preserve">STAINING WOOD                </v>
          </cell>
          <cell r="C160">
            <v>33</v>
          </cell>
          <cell r="D160">
            <v>62.5</v>
          </cell>
          <cell r="E160">
            <v>25</v>
          </cell>
          <cell r="F160">
            <v>0.47844799999999998</v>
          </cell>
          <cell r="G160">
            <v>0.43159999999999998</v>
          </cell>
          <cell r="H160">
            <v>10.79</v>
          </cell>
          <cell r="I160">
            <v>29.902999999999999</v>
          </cell>
          <cell r="J160">
            <v>10.792999999999999</v>
          </cell>
          <cell r="K160">
            <v>29.949000000000002</v>
          </cell>
          <cell r="L160">
            <v>10.807</v>
          </cell>
          <cell r="M160">
            <v>30.081</v>
          </cell>
          <cell r="N160">
            <v>10.808999999999999</v>
          </cell>
          <cell r="O160">
            <v>30.103999999999999</v>
          </cell>
        </row>
        <row r="161">
          <cell r="B161" t="str">
            <v>WARTON</v>
          </cell>
          <cell r="C161">
            <v>33</v>
          </cell>
          <cell r="D161">
            <v>33.405000000000001</v>
          </cell>
          <cell r="E161">
            <v>13.1</v>
          </cell>
          <cell r="F161">
            <v>0.4663673102828918</v>
          </cell>
          <cell r="G161">
            <v>0.47923664122137405</v>
          </cell>
          <cell r="H161">
            <v>6.2779999999999996</v>
          </cell>
          <cell r="I161">
            <v>15.579000000000001</v>
          </cell>
          <cell r="J161">
            <v>6.28</v>
          </cell>
          <cell r="K161">
            <v>15.64</v>
          </cell>
          <cell r="L161">
            <v>6.2850000000000001</v>
          </cell>
          <cell r="M161">
            <v>15.682</v>
          </cell>
          <cell r="N161">
            <v>6.2859999999999996</v>
          </cell>
          <cell r="O161">
            <v>15.688000000000001</v>
          </cell>
        </row>
        <row r="162">
          <cell r="B162" t="str">
            <v>GALE BAY</v>
          </cell>
          <cell r="C162">
            <v>33</v>
          </cell>
          <cell r="D162" t="e">
            <v>#N/A</v>
          </cell>
          <cell r="E162" t="e">
            <v>#N/A</v>
          </cell>
          <cell r="F162" t="e">
            <v>#N/A</v>
          </cell>
          <cell r="G162" t="e">
            <v>#N/A</v>
          </cell>
          <cell r="H162">
            <v>3.8940000000000001</v>
          </cell>
          <cell r="I162">
            <v>7.1310000000000002</v>
          </cell>
          <cell r="J162">
            <v>3.8940000000000001</v>
          </cell>
          <cell r="K162">
            <v>7.1369999999999996</v>
          </cell>
          <cell r="L162">
            <v>3.883</v>
          </cell>
          <cell r="M162">
            <v>7.1180000000000003</v>
          </cell>
          <cell r="N162">
            <v>3.8839999999999999</v>
          </cell>
          <cell r="O162">
            <v>7.1219999999999999</v>
          </cell>
        </row>
        <row r="163">
          <cell r="B163" t="str">
            <v>GREENWAYS</v>
          </cell>
          <cell r="C163">
            <v>33</v>
          </cell>
          <cell r="D163">
            <v>33.405000000000001</v>
          </cell>
          <cell r="E163">
            <v>13.1</v>
          </cell>
          <cell r="F163">
            <v>0.36204161053734468</v>
          </cell>
          <cell r="G163">
            <v>0.47122137404580156</v>
          </cell>
          <cell r="H163">
            <v>6.173</v>
          </cell>
          <cell r="I163">
            <v>12.093999999999999</v>
          </cell>
          <cell r="J163">
            <v>6.1740000000000004</v>
          </cell>
          <cell r="K163">
            <v>12.109</v>
          </cell>
          <cell r="L163">
            <v>6.133</v>
          </cell>
          <cell r="M163">
            <v>12.077</v>
          </cell>
          <cell r="N163">
            <v>6.1360000000000001</v>
          </cell>
          <cell r="O163">
            <v>12.121</v>
          </cell>
        </row>
        <row r="164">
          <cell r="B164" t="str">
            <v>KIRKBY STEPHEN</v>
          </cell>
          <cell r="C164">
            <v>33</v>
          </cell>
          <cell r="D164">
            <v>62.5</v>
          </cell>
          <cell r="E164">
            <v>25</v>
          </cell>
          <cell r="F164">
            <v>7.9776E-2</v>
          </cell>
          <cell r="G164">
            <v>0.10843999999999999</v>
          </cell>
          <cell r="H164">
            <v>2.7109999999999999</v>
          </cell>
          <cell r="I164">
            <v>4.9859999999999998</v>
          </cell>
          <cell r="J164">
            <v>2.7130000000000001</v>
          </cell>
          <cell r="K164">
            <v>5.07</v>
          </cell>
          <cell r="L164">
            <v>2.7080000000000002</v>
          </cell>
          <cell r="M164">
            <v>5.1669999999999998</v>
          </cell>
          <cell r="N164">
            <v>2.71</v>
          </cell>
          <cell r="O164">
            <v>5.24</v>
          </cell>
        </row>
        <row r="165">
          <cell r="B165" t="str">
            <v>NEWBY</v>
          </cell>
          <cell r="C165">
            <v>33</v>
          </cell>
          <cell r="D165">
            <v>43.75</v>
          </cell>
          <cell r="E165">
            <v>17.5</v>
          </cell>
          <cell r="F165">
            <v>0.29595428571428573</v>
          </cell>
          <cell r="G165">
            <v>0.35794285714285717</v>
          </cell>
          <cell r="H165">
            <v>6.2640000000000002</v>
          </cell>
          <cell r="I165">
            <v>12.948</v>
          </cell>
          <cell r="J165">
            <v>6.266</v>
          </cell>
          <cell r="K165">
            <v>13.026</v>
          </cell>
          <cell r="L165">
            <v>6.234</v>
          </cell>
          <cell r="M165">
            <v>13.073</v>
          </cell>
          <cell r="N165">
            <v>6.2370000000000001</v>
          </cell>
          <cell r="O165">
            <v>13.143000000000001</v>
          </cell>
        </row>
        <row r="166">
          <cell r="B166" t="str">
            <v>PENRITH &amp; SHAP</v>
          </cell>
          <cell r="C166">
            <v>33</v>
          </cell>
          <cell r="D166">
            <v>62.5</v>
          </cell>
          <cell r="E166">
            <v>25</v>
          </cell>
          <cell r="F166">
            <v>0.52289599999999992</v>
          </cell>
          <cell r="G166">
            <v>0.49195999999999995</v>
          </cell>
          <cell r="H166">
            <v>12.298999999999999</v>
          </cell>
          <cell r="I166">
            <v>32.680999999999997</v>
          </cell>
          <cell r="J166">
            <v>12.304</v>
          </cell>
          <cell r="K166">
            <v>32.808999999999997</v>
          </cell>
          <cell r="L166">
            <v>12.180999999999999</v>
          </cell>
          <cell r="M166">
            <v>32.698999999999998</v>
          </cell>
          <cell r="N166">
            <v>12.189</v>
          </cell>
          <cell r="O166">
            <v>32.930999999999997</v>
          </cell>
        </row>
        <row r="167">
          <cell r="B167" t="str">
            <v>SHAP</v>
          </cell>
          <cell r="C167">
            <v>33</v>
          </cell>
          <cell r="D167">
            <v>43.75</v>
          </cell>
          <cell r="E167">
            <v>17.5</v>
          </cell>
          <cell r="F167">
            <v>0.41819428571428569</v>
          </cell>
          <cell r="G167">
            <v>0.43685714285714283</v>
          </cell>
          <cell r="H167">
            <v>7.6449999999999996</v>
          </cell>
          <cell r="I167">
            <v>18.295999999999999</v>
          </cell>
          <cell r="J167">
            <v>7.649</v>
          </cell>
          <cell r="K167">
            <v>18.420999999999999</v>
          </cell>
          <cell r="L167">
            <v>7.6040000000000001</v>
          </cell>
          <cell r="M167">
            <v>18.372</v>
          </cell>
          <cell r="N167">
            <v>7.6079999999999997</v>
          </cell>
          <cell r="O167">
            <v>18.437000000000001</v>
          </cell>
        </row>
        <row r="168">
          <cell r="B168" t="str">
            <v>SKELTON C</v>
          </cell>
          <cell r="C168">
            <v>33</v>
          </cell>
          <cell r="D168">
            <v>62.5</v>
          </cell>
          <cell r="E168">
            <v>25</v>
          </cell>
          <cell r="F168">
            <v>0.10763200000000001</v>
          </cell>
          <cell r="G168">
            <v>0.13739999999999999</v>
          </cell>
          <cell r="H168">
            <v>3.4350000000000001</v>
          </cell>
          <cell r="I168">
            <v>6.7270000000000003</v>
          </cell>
          <cell r="J168">
            <v>3.4359999999999999</v>
          </cell>
          <cell r="K168">
            <v>6.7309999999999999</v>
          </cell>
          <cell r="L168">
            <v>3.4129999999999998</v>
          </cell>
          <cell r="M168">
            <v>6.67</v>
          </cell>
          <cell r="N168">
            <v>3.4129999999999998</v>
          </cell>
          <cell r="O168">
            <v>6.6719999999999997</v>
          </cell>
        </row>
        <row r="169">
          <cell r="B169" t="str">
            <v>WHINFELL</v>
          </cell>
          <cell r="C169">
            <v>33</v>
          </cell>
          <cell r="D169">
            <v>20</v>
          </cell>
          <cell r="E169">
            <v>8</v>
          </cell>
          <cell r="F169">
            <v>0.33750000000000002</v>
          </cell>
          <cell r="G169">
            <v>0.45400000000000001</v>
          </cell>
          <cell r="H169">
            <v>3.6320000000000001</v>
          </cell>
          <cell r="I169">
            <v>6.75</v>
          </cell>
          <cell r="J169">
            <v>3.633</v>
          </cell>
          <cell r="K169">
            <v>6.7549999999999999</v>
          </cell>
          <cell r="L169">
            <v>3.61</v>
          </cell>
          <cell r="M169">
            <v>6.7320000000000002</v>
          </cell>
          <cell r="N169">
            <v>3.6110000000000002</v>
          </cell>
          <cell r="O169">
            <v>6.74</v>
          </cell>
        </row>
        <row r="170">
          <cell r="B170" t="str">
            <v>AVENHAM</v>
          </cell>
          <cell r="C170">
            <v>33</v>
          </cell>
          <cell r="D170">
            <v>33.405000000000001</v>
          </cell>
          <cell r="E170">
            <v>13.1</v>
          </cell>
          <cell r="F170">
            <v>0.74620565783565329</v>
          </cell>
          <cell r="G170">
            <v>0.82633587786259544</v>
          </cell>
          <cell r="H170">
            <v>10.824999999999999</v>
          </cell>
          <cell r="I170">
            <v>24.927</v>
          </cell>
          <cell r="J170">
            <v>10.829000000000001</v>
          </cell>
          <cell r="K170">
            <v>25.006</v>
          </cell>
          <cell r="L170">
            <v>10.836</v>
          </cell>
          <cell r="M170">
            <v>25.158000000000001</v>
          </cell>
          <cell r="N170">
            <v>10.842000000000001</v>
          </cell>
          <cell r="O170">
            <v>25.234000000000002</v>
          </cell>
        </row>
        <row r="171">
          <cell r="B171" t="str">
            <v>PRESTON EAST</v>
          </cell>
          <cell r="C171">
            <v>33</v>
          </cell>
          <cell r="D171">
            <v>62.5</v>
          </cell>
          <cell r="E171">
            <v>25</v>
          </cell>
          <cell r="F171">
            <v>0.83040000000000003</v>
          </cell>
          <cell r="G171">
            <v>0.65864</v>
          </cell>
          <cell r="H171">
            <v>16.466000000000001</v>
          </cell>
          <cell r="I171">
            <v>51.9</v>
          </cell>
          <cell r="J171">
            <v>16.472999999999999</v>
          </cell>
          <cell r="K171">
            <v>52.131999999999998</v>
          </cell>
          <cell r="L171">
            <v>16.484000000000002</v>
          </cell>
          <cell r="M171">
            <v>52.537999999999997</v>
          </cell>
          <cell r="N171">
            <v>16.497</v>
          </cell>
          <cell r="O171">
            <v>52.737000000000002</v>
          </cell>
        </row>
        <row r="172">
          <cell r="B172" t="str">
            <v>ANCOATS NORTH</v>
          </cell>
          <cell r="C172">
            <v>33</v>
          </cell>
          <cell r="D172">
            <v>43.75</v>
          </cell>
          <cell r="E172">
            <v>17.5</v>
          </cell>
          <cell r="F172">
            <v>0.76763428571428582</v>
          </cell>
          <cell r="G172">
            <v>0.66177142857142857</v>
          </cell>
          <cell r="H172">
            <v>11.581</v>
          </cell>
          <cell r="I172">
            <v>33.584000000000003</v>
          </cell>
          <cell r="J172">
            <v>11.592000000000001</v>
          </cell>
          <cell r="K172">
            <v>33.942999999999998</v>
          </cell>
          <cell r="L172">
            <v>11.617000000000001</v>
          </cell>
          <cell r="M172">
            <v>34.478999999999999</v>
          </cell>
          <cell r="N172">
            <v>11.63</v>
          </cell>
          <cell r="O172">
            <v>34.771000000000001</v>
          </cell>
        </row>
        <row r="173">
          <cell r="B173" t="str">
            <v>HARPURHEY</v>
          </cell>
          <cell r="C173">
            <v>33</v>
          </cell>
          <cell r="D173">
            <v>43.75</v>
          </cell>
          <cell r="E173">
            <v>17.5</v>
          </cell>
          <cell r="F173">
            <v>0.60178285714285717</v>
          </cell>
          <cell r="G173">
            <v>0.59862857142857151</v>
          </cell>
          <cell r="H173">
            <v>10.476000000000001</v>
          </cell>
          <cell r="I173">
            <v>26.327999999999999</v>
          </cell>
          <cell r="J173">
            <v>10.484999999999999</v>
          </cell>
          <cell r="K173">
            <v>26.585999999999999</v>
          </cell>
          <cell r="L173">
            <v>10.509</v>
          </cell>
          <cell r="M173">
            <v>26.984000000000002</v>
          </cell>
          <cell r="N173">
            <v>10.519</v>
          </cell>
          <cell r="O173">
            <v>27.186</v>
          </cell>
        </row>
        <row r="174">
          <cell r="B174" t="str">
            <v>RED BANK</v>
          </cell>
          <cell r="C174">
            <v>33</v>
          </cell>
          <cell r="D174">
            <v>43.75</v>
          </cell>
          <cell r="E174">
            <v>17.5</v>
          </cell>
          <cell r="F174">
            <v>0.80212571428571433</v>
          </cell>
          <cell r="G174">
            <v>0.67651428571428573</v>
          </cell>
          <cell r="H174">
            <v>11.839</v>
          </cell>
          <cell r="I174">
            <v>35.093000000000004</v>
          </cell>
          <cell r="J174">
            <v>11.851000000000001</v>
          </cell>
          <cell r="K174">
            <v>35.445999999999998</v>
          </cell>
          <cell r="L174">
            <v>11.877000000000001</v>
          </cell>
          <cell r="M174">
            <v>35.979999999999997</v>
          </cell>
          <cell r="N174">
            <v>11.89</v>
          </cell>
          <cell r="O174">
            <v>36.279000000000003</v>
          </cell>
        </row>
        <row r="175">
          <cell r="B175" t="str">
            <v>HIGHER WALTON</v>
          </cell>
          <cell r="C175">
            <v>33</v>
          </cell>
          <cell r="D175">
            <v>43.75</v>
          </cell>
          <cell r="E175">
            <v>17.5</v>
          </cell>
          <cell r="F175">
            <v>0.44445714285714288</v>
          </cell>
          <cell r="G175">
            <v>0.46005714285714289</v>
          </cell>
          <cell r="H175">
            <v>8.0510000000000002</v>
          </cell>
          <cell r="I175">
            <v>19.445</v>
          </cell>
          <cell r="J175">
            <v>8.0559999999999992</v>
          </cell>
          <cell r="K175">
            <v>19.562999999999999</v>
          </cell>
          <cell r="L175">
            <v>8.0809999999999995</v>
          </cell>
          <cell r="M175">
            <v>19.773</v>
          </cell>
          <cell r="N175">
            <v>8.0869999999999997</v>
          </cell>
          <cell r="O175">
            <v>19.879000000000001</v>
          </cell>
        </row>
        <row r="176">
          <cell r="B176" t="str">
            <v xml:space="preserve">HOLME RD                                </v>
          </cell>
          <cell r="C176">
            <v>33</v>
          </cell>
          <cell r="D176">
            <v>50</v>
          </cell>
          <cell r="E176">
            <v>20</v>
          </cell>
          <cell r="F176">
            <v>0.91444000000000003</v>
          </cell>
          <cell r="G176">
            <v>0.77449999999999997</v>
          </cell>
          <cell r="H176">
            <v>15.49</v>
          </cell>
          <cell r="I176">
            <v>45.722000000000001</v>
          </cell>
          <cell r="J176">
            <v>15.500999999999999</v>
          </cell>
          <cell r="K176">
            <v>46.064</v>
          </cell>
          <cell r="L176">
            <v>15.387</v>
          </cell>
          <cell r="M176">
            <v>46.360999999999997</v>
          </cell>
          <cell r="N176">
            <v>15.393000000000001</v>
          </cell>
          <cell r="O176">
            <v>46.502000000000002</v>
          </cell>
        </row>
        <row r="177">
          <cell r="B177" t="str">
            <v>MOORSIDE</v>
          </cell>
          <cell r="C177">
            <v>33</v>
          </cell>
          <cell r="D177">
            <v>33.405000000000001</v>
          </cell>
          <cell r="E177">
            <v>13.1</v>
          </cell>
          <cell r="F177">
            <v>0.65253704535249202</v>
          </cell>
          <cell r="G177">
            <v>0.72076335877862596</v>
          </cell>
          <cell r="H177">
            <v>9.4420000000000002</v>
          </cell>
          <cell r="I177">
            <v>21.797999999999998</v>
          </cell>
          <cell r="J177">
            <v>9.4469999999999992</v>
          </cell>
          <cell r="K177">
            <v>21.844999999999999</v>
          </cell>
          <cell r="L177">
            <v>9.3949999999999996</v>
          </cell>
          <cell r="M177">
            <v>21.794</v>
          </cell>
          <cell r="N177">
            <v>9.3970000000000002</v>
          </cell>
          <cell r="O177">
            <v>21.811</v>
          </cell>
        </row>
        <row r="178">
          <cell r="B178" t="str">
            <v>RIBBLE</v>
          </cell>
          <cell r="C178">
            <v>33</v>
          </cell>
          <cell r="D178">
            <v>62.5</v>
          </cell>
          <cell r="E178">
            <v>25</v>
          </cell>
          <cell r="F178">
            <v>0.77832000000000001</v>
          </cell>
          <cell r="G178">
            <v>0.64995999999999998</v>
          </cell>
          <cell r="H178">
            <v>16.248999999999999</v>
          </cell>
          <cell r="I178">
            <v>48.645000000000003</v>
          </cell>
          <cell r="J178">
            <v>16.260999999999999</v>
          </cell>
          <cell r="K178">
            <v>49.076999999999998</v>
          </cell>
          <cell r="L178">
            <v>16.135000000000002</v>
          </cell>
          <cell r="M178">
            <v>49.506999999999998</v>
          </cell>
          <cell r="N178">
            <v>16.140999999999998</v>
          </cell>
          <cell r="O178">
            <v>49.68</v>
          </cell>
        </row>
        <row r="179">
          <cell r="B179" t="str">
            <v>ST. MARYS STREET A</v>
          </cell>
          <cell r="C179">
            <v>33</v>
          </cell>
          <cell r="D179">
            <v>33.405000000000001</v>
          </cell>
          <cell r="E179">
            <v>13.1</v>
          </cell>
          <cell r="F179">
            <v>0.87088759167789243</v>
          </cell>
          <cell r="G179">
            <v>0.93786259541984729</v>
          </cell>
          <cell r="H179">
            <v>12.286</v>
          </cell>
          <cell r="I179">
            <v>29.091999999999999</v>
          </cell>
          <cell r="J179">
            <v>12.292999999999999</v>
          </cell>
          <cell r="K179">
            <v>29.242000000000001</v>
          </cell>
          <cell r="L179">
            <v>12.223000000000001</v>
          </cell>
          <cell r="M179">
            <v>29.312000000000001</v>
          </cell>
          <cell r="N179">
            <v>12.227</v>
          </cell>
          <cell r="O179">
            <v>29.37</v>
          </cell>
        </row>
        <row r="180">
          <cell r="B180" t="str">
            <v>ST. MARYS STREET B</v>
          </cell>
          <cell r="C180">
            <v>33</v>
          </cell>
          <cell r="D180">
            <v>33.405000000000001</v>
          </cell>
          <cell r="E180">
            <v>13.1</v>
          </cell>
          <cell r="F180">
            <v>0.85891333632689715</v>
          </cell>
          <cell r="G180">
            <v>0.9222900763358779</v>
          </cell>
          <cell r="H180">
            <v>12.082000000000001</v>
          </cell>
          <cell r="I180">
            <v>28.692</v>
          </cell>
          <cell r="J180">
            <v>12.089</v>
          </cell>
          <cell r="K180">
            <v>29.132999999999999</v>
          </cell>
          <cell r="L180">
            <v>12.021000000000001</v>
          </cell>
          <cell r="M180">
            <v>30.128</v>
          </cell>
          <cell r="N180">
            <v>12.023999999999999</v>
          </cell>
          <cell r="O180">
            <v>29.69</v>
          </cell>
        </row>
        <row r="181">
          <cell r="B181" t="str">
            <v>TARDY GATE</v>
          </cell>
          <cell r="C181">
            <v>33</v>
          </cell>
          <cell r="D181">
            <v>43.75</v>
          </cell>
          <cell r="E181">
            <v>17.5</v>
          </cell>
          <cell r="F181">
            <v>0.60905142857142858</v>
          </cell>
          <cell r="G181">
            <v>0.67634285714285713</v>
          </cell>
          <cell r="H181">
            <v>11.836</v>
          </cell>
          <cell r="I181">
            <v>26.646000000000001</v>
          </cell>
          <cell r="J181">
            <v>11.843</v>
          </cell>
          <cell r="K181">
            <v>26.768000000000001</v>
          </cell>
          <cell r="L181">
            <v>11.779</v>
          </cell>
          <cell r="M181">
            <v>26.815999999999999</v>
          </cell>
          <cell r="N181">
            <v>11.782</v>
          </cell>
          <cell r="O181">
            <v>26.846</v>
          </cell>
        </row>
        <row r="182">
          <cell r="B182" t="str">
            <v>TULKETH</v>
          </cell>
          <cell r="C182">
            <v>33</v>
          </cell>
          <cell r="D182">
            <v>43.75</v>
          </cell>
          <cell r="E182">
            <v>17.5</v>
          </cell>
          <cell r="F182">
            <v>0.95051428571428576</v>
          </cell>
          <cell r="G182">
            <v>0.81182857142857145</v>
          </cell>
          <cell r="H182">
            <v>14.207000000000001</v>
          </cell>
          <cell r="I182">
            <v>41.585000000000001</v>
          </cell>
          <cell r="J182">
            <v>14.217000000000001</v>
          </cell>
          <cell r="K182">
            <v>41.914999999999999</v>
          </cell>
          <cell r="L182">
            <v>14.121</v>
          </cell>
          <cell r="M182">
            <v>42.286000000000001</v>
          </cell>
          <cell r="N182">
            <v>14.125999999999999</v>
          </cell>
          <cell r="O182">
            <v>42.405999999999999</v>
          </cell>
        </row>
        <row r="183">
          <cell r="B183" t="str">
            <v>ROCHDALE CENTRAL</v>
          </cell>
          <cell r="C183">
            <v>33</v>
          </cell>
          <cell r="D183">
            <v>33.405000000000001</v>
          </cell>
          <cell r="E183">
            <v>13.1</v>
          </cell>
          <cell r="F183">
            <v>1.079628798084119</v>
          </cell>
          <cell r="G183">
            <v>0.94801526717557261</v>
          </cell>
          <cell r="H183">
            <v>12.419</v>
          </cell>
          <cell r="I183">
            <v>36.064999999999998</v>
          </cell>
          <cell r="J183">
            <v>12.426</v>
          </cell>
          <cell r="K183">
            <v>36.292000000000002</v>
          </cell>
          <cell r="L183">
            <v>12.433999999999999</v>
          </cell>
          <cell r="M183">
            <v>36.518000000000001</v>
          </cell>
          <cell r="N183">
            <v>12.444000000000001</v>
          </cell>
          <cell r="O183">
            <v>36.683</v>
          </cell>
        </row>
        <row r="184">
          <cell r="B184" t="str">
            <v>GRANE ROAD</v>
          </cell>
          <cell r="C184">
            <v>33</v>
          </cell>
          <cell r="D184">
            <v>62.5</v>
          </cell>
          <cell r="E184">
            <v>25</v>
          </cell>
          <cell r="F184">
            <v>0.381216</v>
          </cell>
          <cell r="G184">
            <v>0.36704000000000003</v>
          </cell>
          <cell r="H184">
            <v>9.1760000000000002</v>
          </cell>
          <cell r="I184">
            <v>23.826000000000001</v>
          </cell>
          <cell r="J184">
            <v>9.1809999999999992</v>
          </cell>
          <cell r="K184">
            <v>23.914000000000001</v>
          </cell>
          <cell r="L184">
            <v>9.1890000000000001</v>
          </cell>
          <cell r="M184">
            <v>24.058</v>
          </cell>
          <cell r="N184">
            <v>9.2050000000000001</v>
          </cell>
          <cell r="O184">
            <v>24.152000000000001</v>
          </cell>
        </row>
        <row r="185">
          <cell r="B185" t="str">
            <v>PRINNY HILL</v>
          </cell>
          <cell r="C185">
            <v>33</v>
          </cell>
          <cell r="D185">
            <v>33.405000000000001</v>
          </cell>
          <cell r="E185">
            <v>13.1</v>
          </cell>
          <cell r="F185">
            <v>0.6434665469241132</v>
          </cell>
          <cell r="G185">
            <v>0.66862595419847337</v>
          </cell>
          <cell r="H185">
            <v>8.7590000000000003</v>
          </cell>
          <cell r="I185">
            <v>21.495000000000001</v>
          </cell>
          <cell r="J185">
            <v>8.7629999999999999</v>
          </cell>
          <cell r="K185">
            <v>21.565000000000001</v>
          </cell>
          <cell r="L185">
            <v>8.77</v>
          </cell>
          <cell r="M185">
            <v>21.68</v>
          </cell>
          <cell r="N185">
            <v>8.7850000000000001</v>
          </cell>
          <cell r="O185">
            <v>21.757000000000001</v>
          </cell>
        </row>
        <row r="186">
          <cell r="B186" t="str">
            <v>ROSSENDALE</v>
          </cell>
          <cell r="C186">
            <v>33</v>
          </cell>
          <cell r="D186">
            <v>62.5</v>
          </cell>
          <cell r="E186">
            <v>25</v>
          </cell>
          <cell r="F186">
            <v>0.50756800000000002</v>
          </cell>
          <cell r="G186">
            <v>0.42659999999999998</v>
          </cell>
          <cell r="H186">
            <v>10.664999999999999</v>
          </cell>
          <cell r="I186">
            <v>31.722999999999999</v>
          </cell>
          <cell r="J186">
            <v>10.670999999999999</v>
          </cell>
          <cell r="K186">
            <v>31.919</v>
          </cell>
          <cell r="L186">
            <v>10.68</v>
          </cell>
          <cell r="M186">
            <v>32.216000000000001</v>
          </cell>
          <cell r="N186">
            <v>10.702999999999999</v>
          </cell>
          <cell r="O186">
            <v>32.414000000000001</v>
          </cell>
        </row>
        <row r="187">
          <cell r="B187" t="str">
            <v>STUBBINS A</v>
          </cell>
          <cell r="C187">
            <v>33</v>
          </cell>
          <cell r="D187">
            <v>43.75</v>
          </cell>
          <cell r="E187">
            <v>17.5</v>
          </cell>
          <cell r="F187">
            <v>0.35298285714285715</v>
          </cell>
          <cell r="G187">
            <v>0.37097142857142856</v>
          </cell>
          <cell r="H187">
            <v>6.492</v>
          </cell>
          <cell r="I187">
            <v>15.443</v>
          </cell>
          <cell r="J187">
            <v>6.4950000000000001</v>
          </cell>
          <cell r="K187">
            <v>15.493</v>
          </cell>
          <cell r="L187">
            <v>6.4980000000000002</v>
          </cell>
          <cell r="M187">
            <v>15.545</v>
          </cell>
          <cell r="N187">
            <v>6.516</v>
          </cell>
          <cell r="O187">
            <v>15.629</v>
          </cell>
        </row>
        <row r="188">
          <cell r="B188" t="str">
            <v>STUBBINS B</v>
          </cell>
          <cell r="C188">
            <v>33</v>
          </cell>
          <cell r="D188">
            <v>43.75</v>
          </cell>
          <cell r="E188">
            <v>17.5</v>
          </cell>
          <cell r="F188">
            <v>0.35307428571428567</v>
          </cell>
          <cell r="G188">
            <v>0.37165714285714285</v>
          </cell>
          <cell r="H188">
            <v>6.5039999999999996</v>
          </cell>
          <cell r="I188">
            <v>15.446999999999999</v>
          </cell>
          <cell r="J188">
            <v>6.5060000000000002</v>
          </cell>
          <cell r="K188">
            <v>15.497</v>
          </cell>
          <cell r="L188">
            <v>6.51</v>
          </cell>
          <cell r="M188">
            <v>15.55</v>
          </cell>
          <cell r="N188">
            <v>6.5270000000000001</v>
          </cell>
          <cell r="O188">
            <v>15.634</v>
          </cell>
        </row>
        <row r="189">
          <cell r="B189" t="str">
            <v>ROYTON</v>
          </cell>
          <cell r="C189">
            <v>33</v>
          </cell>
          <cell r="D189">
            <v>33.405000000000001</v>
          </cell>
          <cell r="E189">
            <v>13.1</v>
          </cell>
          <cell r="F189">
            <v>1.1390809759018112</v>
          </cell>
          <cell r="G189">
            <v>0.99167938931297706</v>
          </cell>
          <cell r="H189">
            <v>12.991</v>
          </cell>
          <cell r="I189">
            <v>38.051000000000002</v>
          </cell>
          <cell r="J189">
            <v>12.997999999999999</v>
          </cell>
          <cell r="K189">
            <v>38.231000000000002</v>
          </cell>
          <cell r="L189">
            <v>13.01</v>
          </cell>
          <cell r="M189">
            <v>38.555</v>
          </cell>
          <cell r="N189">
            <v>13.019</v>
          </cell>
          <cell r="O189">
            <v>38.74</v>
          </cell>
        </row>
        <row r="190">
          <cell r="B190" t="str">
            <v>WILLOWBANK</v>
          </cell>
          <cell r="C190">
            <v>33</v>
          </cell>
          <cell r="D190">
            <v>43.75</v>
          </cell>
          <cell r="E190">
            <v>17.5</v>
          </cell>
          <cell r="F190">
            <v>0.71001142857142852</v>
          </cell>
          <cell r="G190">
            <v>0.65400000000000003</v>
          </cell>
          <cell r="H190">
            <v>11.445</v>
          </cell>
          <cell r="I190">
            <v>31.062999999999999</v>
          </cell>
          <cell r="J190">
            <v>11.452999999999999</v>
          </cell>
          <cell r="K190">
            <v>31.245000000000001</v>
          </cell>
          <cell r="L190">
            <v>11.471</v>
          </cell>
          <cell r="M190">
            <v>31.56</v>
          </cell>
          <cell r="N190">
            <v>11.496</v>
          </cell>
          <cell r="O190">
            <v>31.783999999999999</v>
          </cell>
        </row>
        <row r="191">
          <cell r="B191" t="str">
            <v>ASHTON ON MERSEY</v>
          </cell>
          <cell r="C191">
            <v>33</v>
          </cell>
          <cell r="D191">
            <v>43.75</v>
          </cell>
          <cell r="E191">
            <v>17.5</v>
          </cell>
          <cell r="F191">
            <v>0.62450285714285714</v>
          </cell>
          <cell r="G191">
            <v>0.56874285714285711</v>
          </cell>
          <cell r="H191">
            <v>9.9529999999999994</v>
          </cell>
          <cell r="I191">
            <v>27.321999999999999</v>
          </cell>
          <cell r="J191">
            <v>9.9619999999999997</v>
          </cell>
          <cell r="K191">
            <v>27.555</v>
          </cell>
          <cell r="L191">
            <v>9.9749999999999996</v>
          </cell>
          <cell r="M191">
            <v>27.864000000000001</v>
          </cell>
          <cell r="N191">
            <v>9.9860000000000007</v>
          </cell>
          <cell r="O191">
            <v>27.989000000000001</v>
          </cell>
        </row>
        <row r="192">
          <cell r="B192" t="str">
            <v>BAGULEY</v>
          </cell>
          <cell r="C192">
            <v>33</v>
          </cell>
          <cell r="D192">
            <v>43.75</v>
          </cell>
          <cell r="E192">
            <v>17.5</v>
          </cell>
          <cell r="F192">
            <v>0.54347428571428569</v>
          </cell>
          <cell r="G192">
            <v>0.53765714285714294</v>
          </cell>
          <cell r="H192">
            <v>9.4090000000000007</v>
          </cell>
          <cell r="I192">
            <v>23.777000000000001</v>
          </cell>
          <cell r="J192">
            <v>9.4169999999999998</v>
          </cell>
          <cell r="K192">
            <v>23.989000000000001</v>
          </cell>
          <cell r="L192">
            <v>9.4290000000000003</v>
          </cell>
          <cell r="M192">
            <v>24.285</v>
          </cell>
          <cell r="N192">
            <v>9.4420000000000002</v>
          </cell>
          <cell r="O192">
            <v>24.454000000000001</v>
          </cell>
        </row>
        <row r="193">
          <cell r="B193" t="str">
            <v>SALE</v>
          </cell>
          <cell r="C193">
            <v>33</v>
          </cell>
          <cell r="D193">
            <v>62.5</v>
          </cell>
          <cell r="E193">
            <v>25</v>
          </cell>
          <cell r="F193">
            <v>0.49656</v>
          </cell>
          <cell r="G193">
            <v>0.42568</v>
          </cell>
          <cell r="H193">
            <v>10.641999999999999</v>
          </cell>
          <cell r="I193">
            <v>31.035</v>
          </cell>
          <cell r="J193">
            <v>10.651999999999999</v>
          </cell>
          <cell r="K193">
            <v>31.378</v>
          </cell>
          <cell r="L193">
            <v>10.664999999999999</v>
          </cell>
          <cell r="M193">
            <v>31.843</v>
          </cell>
          <cell r="N193">
            <v>10.678000000000001</v>
          </cell>
          <cell r="O193">
            <v>32.042999999999999</v>
          </cell>
        </row>
        <row r="194">
          <cell r="B194" t="str">
            <v>SALE MOOR</v>
          </cell>
          <cell r="C194">
            <v>33</v>
          </cell>
          <cell r="D194">
            <v>43.75</v>
          </cell>
          <cell r="E194">
            <v>17.5</v>
          </cell>
          <cell r="F194">
            <v>0.6265371428571429</v>
          </cell>
          <cell r="G194">
            <v>0.56868571428571424</v>
          </cell>
          <cell r="H194">
            <v>9.952</v>
          </cell>
          <cell r="I194">
            <v>27.411000000000001</v>
          </cell>
          <cell r="J194">
            <v>9.9610000000000003</v>
          </cell>
          <cell r="K194">
            <v>27.672999999999998</v>
          </cell>
          <cell r="L194">
            <v>9.9740000000000002</v>
          </cell>
          <cell r="M194">
            <v>27.992999999999999</v>
          </cell>
          <cell r="N194">
            <v>9.9870000000000001</v>
          </cell>
          <cell r="O194">
            <v>28.145</v>
          </cell>
        </row>
        <row r="195">
          <cell r="B195" t="str">
            <v>SANDGATE</v>
          </cell>
          <cell r="C195">
            <v>33</v>
          </cell>
          <cell r="D195">
            <v>43.75</v>
          </cell>
          <cell r="E195">
            <v>17.5</v>
          </cell>
          <cell r="F195">
            <v>0.85645714285714281</v>
          </cell>
          <cell r="G195">
            <v>0.77325714285714287</v>
          </cell>
          <cell r="H195">
            <v>13.532</v>
          </cell>
          <cell r="I195">
            <v>37.47</v>
          </cell>
          <cell r="J195">
            <v>13.537000000000001</v>
          </cell>
          <cell r="K195">
            <v>37.61</v>
          </cell>
          <cell r="L195">
            <v>13.563000000000001</v>
          </cell>
          <cell r="M195">
            <v>37.869</v>
          </cell>
          <cell r="N195">
            <v>13.574</v>
          </cell>
          <cell r="O195">
            <v>37.933</v>
          </cell>
        </row>
        <row r="196">
          <cell r="B196" t="str">
            <v>SIDDICK</v>
          </cell>
          <cell r="C196">
            <v>33</v>
          </cell>
          <cell r="D196">
            <v>65.75</v>
          </cell>
          <cell r="E196">
            <v>26.3</v>
          </cell>
          <cell r="F196">
            <v>0.82165779467680611</v>
          </cell>
          <cell r="G196">
            <v>0.70566539923954374</v>
          </cell>
          <cell r="H196">
            <v>18.559000000000001</v>
          </cell>
          <cell r="I196">
            <v>54.024000000000001</v>
          </cell>
          <cell r="J196">
            <v>18.565999999999999</v>
          </cell>
          <cell r="K196">
            <v>54.158999999999999</v>
          </cell>
          <cell r="L196">
            <v>18.510999999999999</v>
          </cell>
          <cell r="M196">
            <v>54.100999999999999</v>
          </cell>
          <cell r="N196">
            <v>18.329000000000001</v>
          </cell>
          <cell r="O196">
            <v>53.536999999999999</v>
          </cell>
        </row>
        <row r="197">
          <cell r="B197" t="str">
            <v>ORMSKIRK</v>
          </cell>
          <cell r="C197">
            <v>33</v>
          </cell>
          <cell r="D197">
            <v>33.405000000000001</v>
          </cell>
          <cell r="E197">
            <v>13.1</v>
          </cell>
          <cell r="F197">
            <v>0.63706032031133053</v>
          </cell>
          <cell r="G197">
            <v>0.69580152671755724</v>
          </cell>
          <cell r="H197">
            <v>9.1150000000000002</v>
          </cell>
          <cell r="I197">
            <v>21.280999999999999</v>
          </cell>
          <cell r="J197">
            <v>9.1189999999999998</v>
          </cell>
          <cell r="K197">
            <v>21.41</v>
          </cell>
          <cell r="L197">
            <v>9.1300000000000008</v>
          </cell>
          <cell r="M197">
            <v>21.62</v>
          </cell>
          <cell r="N197">
            <v>9.1329999999999991</v>
          </cell>
          <cell r="O197">
            <v>21.686</v>
          </cell>
        </row>
        <row r="198">
          <cell r="B198" t="str">
            <v>PIMBO</v>
          </cell>
          <cell r="C198">
            <v>33</v>
          </cell>
          <cell r="D198">
            <v>43.75</v>
          </cell>
          <cell r="E198">
            <v>17.5</v>
          </cell>
          <cell r="F198">
            <v>0.85984000000000005</v>
          </cell>
          <cell r="G198">
            <v>0.76057142857142856</v>
          </cell>
          <cell r="H198">
            <v>13.31</v>
          </cell>
          <cell r="I198">
            <v>37.618000000000002</v>
          </cell>
          <cell r="J198">
            <v>13.316000000000001</v>
          </cell>
          <cell r="K198">
            <v>37.755000000000003</v>
          </cell>
          <cell r="L198">
            <v>13.327999999999999</v>
          </cell>
          <cell r="M198">
            <v>37.985999999999997</v>
          </cell>
          <cell r="N198">
            <v>13.332000000000001</v>
          </cell>
          <cell r="O198">
            <v>38.081000000000003</v>
          </cell>
        </row>
        <row r="199">
          <cell r="B199" t="str">
            <v>SKELMERSDALE</v>
          </cell>
          <cell r="C199">
            <v>33</v>
          </cell>
          <cell r="D199">
            <v>43.75</v>
          </cell>
          <cell r="E199">
            <v>17.5</v>
          </cell>
          <cell r="F199">
            <v>1.0531885714285714</v>
          </cell>
          <cell r="G199">
            <v>0.85285714285714287</v>
          </cell>
          <cell r="H199">
            <v>14.925000000000001</v>
          </cell>
          <cell r="I199">
            <v>46.076999999999998</v>
          </cell>
          <cell r="J199">
            <v>14.933</v>
          </cell>
          <cell r="K199">
            <v>46.341999999999999</v>
          </cell>
          <cell r="L199">
            <v>14.948</v>
          </cell>
          <cell r="M199">
            <v>46.787999999999997</v>
          </cell>
          <cell r="N199">
            <v>14.952999999999999</v>
          </cell>
          <cell r="O199">
            <v>46.933999999999997</v>
          </cell>
        </row>
        <row r="200">
          <cell r="B200" t="str">
            <v>WILLOW HEY</v>
          </cell>
          <cell r="C200">
            <v>33</v>
          </cell>
          <cell r="D200">
            <v>43.75</v>
          </cell>
          <cell r="E200">
            <v>17.5</v>
          </cell>
          <cell r="F200">
            <v>0.96304000000000001</v>
          </cell>
          <cell r="G200">
            <v>0.80840000000000001</v>
          </cell>
          <cell r="H200">
            <v>14.147</v>
          </cell>
          <cell r="I200">
            <v>42.133000000000003</v>
          </cell>
          <cell r="J200">
            <v>14.154</v>
          </cell>
          <cell r="K200">
            <v>42.27</v>
          </cell>
          <cell r="L200">
            <v>14.167</v>
          </cell>
          <cell r="M200">
            <v>42.543999999999997</v>
          </cell>
          <cell r="N200">
            <v>14.172000000000001</v>
          </cell>
          <cell r="O200">
            <v>42.65</v>
          </cell>
        </row>
        <row r="201">
          <cell r="B201" t="str">
            <v>SPADEADAM</v>
          </cell>
          <cell r="C201">
            <v>33</v>
          </cell>
          <cell r="D201">
            <v>43.8</v>
          </cell>
          <cell r="E201">
            <v>17.5</v>
          </cell>
          <cell r="F201">
            <v>0.10006849315068493</v>
          </cell>
          <cell r="G201">
            <v>9.0685714285714286E-2</v>
          </cell>
          <cell r="H201">
            <v>1.587</v>
          </cell>
          <cell r="I201">
            <v>4.383</v>
          </cell>
          <cell r="J201">
            <v>1.587</v>
          </cell>
          <cell r="K201">
            <v>4.3899999999999997</v>
          </cell>
          <cell r="L201">
            <v>1.5880000000000001</v>
          </cell>
          <cell r="M201">
            <v>4.4340000000000002</v>
          </cell>
          <cell r="N201">
            <v>1.5629999999999999</v>
          </cell>
          <cell r="O201">
            <v>4.3769999999999998</v>
          </cell>
        </row>
        <row r="202">
          <cell r="B202" t="str">
            <v>ASPATRIA</v>
          </cell>
          <cell r="C202">
            <v>33</v>
          </cell>
          <cell r="D202">
            <v>33.405000000000001</v>
          </cell>
          <cell r="E202">
            <v>13.1</v>
          </cell>
          <cell r="F202">
            <v>0.42442748091603055</v>
          </cell>
          <cell r="G202">
            <v>0.47198473282442749</v>
          </cell>
          <cell r="H202">
            <v>6.1829999999999998</v>
          </cell>
          <cell r="I202">
            <v>14.178000000000001</v>
          </cell>
          <cell r="J202">
            <v>6.1849999999999996</v>
          </cell>
          <cell r="K202">
            <v>14.249000000000001</v>
          </cell>
          <cell r="L202">
            <v>6.1829999999999998</v>
          </cell>
          <cell r="M202">
            <v>14.314</v>
          </cell>
          <cell r="N202">
            <v>6.1639999999999997</v>
          </cell>
          <cell r="O202">
            <v>14.3</v>
          </cell>
        </row>
        <row r="203">
          <cell r="B203" t="str">
            <v>EMBLETON</v>
          </cell>
          <cell r="C203">
            <v>33</v>
          </cell>
          <cell r="D203">
            <v>62.5</v>
          </cell>
          <cell r="E203">
            <v>25</v>
          </cell>
          <cell r="F203">
            <v>0.24241599999999999</v>
          </cell>
          <cell r="G203">
            <v>0.26688000000000001</v>
          </cell>
          <cell r="H203">
            <v>6.6719999999999997</v>
          </cell>
          <cell r="I203">
            <v>15.151</v>
          </cell>
          <cell r="J203">
            <v>6.6740000000000004</v>
          </cell>
          <cell r="K203">
            <v>15.228999999999999</v>
          </cell>
          <cell r="L203">
            <v>6.6630000000000003</v>
          </cell>
          <cell r="M203">
            <v>15.314</v>
          </cell>
          <cell r="N203">
            <v>6.6479999999999997</v>
          </cell>
          <cell r="O203">
            <v>15.352</v>
          </cell>
        </row>
        <row r="204">
          <cell r="B204" t="str">
            <v>STAINBURN</v>
          </cell>
          <cell r="C204">
            <v>33</v>
          </cell>
          <cell r="D204">
            <v>62.5</v>
          </cell>
          <cell r="E204">
            <v>25</v>
          </cell>
          <cell r="F204">
            <v>0.97382399999999991</v>
          </cell>
          <cell r="G204">
            <v>0.7977200000000001</v>
          </cell>
          <cell r="H204">
            <v>19.943000000000001</v>
          </cell>
          <cell r="I204">
            <v>60.863999999999997</v>
          </cell>
          <cell r="J204">
            <v>19.952000000000002</v>
          </cell>
          <cell r="K204">
            <v>61.098999999999997</v>
          </cell>
          <cell r="L204">
            <v>19.904</v>
          </cell>
          <cell r="M204">
            <v>61.170999999999999</v>
          </cell>
          <cell r="N204">
            <v>19.696999999999999</v>
          </cell>
          <cell r="O204">
            <v>60.591000000000001</v>
          </cell>
        </row>
        <row r="205">
          <cell r="B205" t="str">
            <v>CHESTER ROAD</v>
          </cell>
          <cell r="C205">
            <v>33</v>
          </cell>
          <cell r="D205">
            <v>43.75</v>
          </cell>
          <cell r="E205">
            <v>17.5</v>
          </cell>
          <cell r="F205">
            <v>0.79910857142857139</v>
          </cell>
          <cell r="G205">
            <v>0.6597142857142857</v>
          </cell>
          <cell r="H205">
            <v>11.545</v>
          </cell>
          <cell r="I205">
            <v>34.960999999999999</v>
          </cell>
          <cell r="J205">
            <v>11.555</v>
          </cell>
          <cell r="K205">
            <v>35.298000000000002</v>
          </cell>
          <cell r="L205">
            <v>11.573</v>
          </cell>
          <cell r="M205">
            <v>35.683</v>
          </cell>
          <cell r="N205">
            <v>11.587999999999999</v>
          </cell>
          <cell r="O205">
            <v>35.973999999999997</v>
          </cell>
        </row>
        <row r="206">
          <cell r="B206" t="str">
            <v>STRETFORD</v>
          </cell>
          <cell r="C206">
            <v>33</v>
          </cell>
          <cell r="D206">
            <v>43.75</v>
          </cell>
          <cell r="E206">
            <v>17.5</v>
          </cell>
          <cell r="F206">
            <v>0.81865142857142859</v>
          </cell>
          <cell r="G206">
            <v>0.67331428571428564</v>
          </cell>
          <cell r="H206">
            <v>11.782999999999999</v>
          </cell>
          <cell r="I206">
            <v>35.816000000000003</v>
          </cell>
          <cell r="J206">
            <v>11.792999999999999</v>
          </cell>
          <cell r="K206">
            <v>36.195</v>
          </cell>
          <cell r="L206">
            <v>11.813000000000001</v>
          </cell>
          <cell r="M206">
            <v>36.640999999999998</v>
          </cell>
          <cell r="N206">
            <v>11.827</v>
          </cell>
          <cell r="O206">
            <v>36.960999999999999</v>
          </cell>
        </row>
        <row r="207">
          <cell r="B207" t="str">
            <v>TRAFFORD</v>
          </cell>
          <cell r="C207">
            <v>33</v>
          </cell>
          <cell r="D207">
            <v>43.75</v>
          </cell>
          <cell r="E207">
            <v>17.5</v>
          </cell>
          <cell r="F207">
            <v>0.78576000000000001</v>
          </cell>
          <cell r="G207">
            <v>0.65005714285714278</v>
          </cell>
          <cell r="H207">
            <v>11.375999999999999</v>
          </cell>
          <cell r="I207">
            <v>34.377000000000002</v>
          </cell>
          <cell r="J207">
            <v>11.385</v>
          </cell>
          <cell r="K207">
            <v>34.683999999999997</v>
          </cell>
          <cell r="L207">
            <v>11.404</v>
          </cell>
          <cell r="M207">
            <v>35.03</v>
          </cell>
          <cell r="N207">
            <v>11.417999999999999</v>
          </cell>
          <cell r="O207">
            <v>35.304000000000002</v>
          </cell>
        </row>
        <row r="208">
          <cell r="B208" t="str">
            <v>NEWTON HEATH B</v>
          </cell>
          <cell r="C208">
            <v>33</v>
          </cell>
          <cell r="D208">
            <v>43.75</v>
          </cell>
          <cell r="E208">
            <v>17.5</v>
          </cell>
          <cell r="F208">
            <v>0.71967999999999999</v>
          </cell>
          <cell r="G208">
            <v>0.7331428571428571</v>
          </cell>
          <cell r="H208">
            <v>12.83</v>
          </cell>
          <cell r="I208">
            <v>31.486000000000001</v>
          </cell>
          <cell r="J208">
            <v>12.897</v>
          </cell>
          <cell r="K208">
            <v>30.582999999999998</v>
          </cell>
          <cell r="L208">
            <v>12.925000000000001</v>
          </cell>
          <cell r="M208">
            <v>30.719000000000001</v>
          </cell>
          <cell r="N208">
            <v>12.936</v>
          </cell>
          <cell r="O208">
            <v>30.8</v>
          </cell>
        </row>
        <row r="209">
          <cell r="B209" t="str">
            <v>STUART STREET</v>
          </cell>
          <cell r="C209">
            <v>33</v>
          </cell>
          <cell r="D209">
            <v>62.5</v>
          </cell>
          <cell r="E209">
            <v>25</v>
          </cell>
          <cell r="F209">
            <v>0.70940800000000004</v>
          </cell>
          <cell r="G209">
            <v>0.5998</v>
          </cell>
          <cell r="H209">
            <v>14.994999999999999</v>
          </cell>
          <cell r="I209">
            <v>44.338000000000001</v>
          </cell>
          <cell r="J209">
            <v>15.086</v>
          </cell>
          <cell r="K209">
            <v>47.121000000000002</v>
          </cell>
          <cell r="L209">
            <v>15.128</v>
          </cell>
          <cell r="M209">
            <v>47.875999999999998</v>
          </cell>
          <cell r="N209">
            <v>15.145</v>
          </cell>
          <cell r="O209">
            <v>48.290999999999997</v>
          </cell>
        </row>
        <row r="210">
          <cell r="B210" t="str">
            <v xml:space="preserve">JAMESON RD A                 </v>
          </cell>
          <cell r="C210">
            <v>33</v>
          </cell>
          <cell r="D210">
            <v>62.5</v>
          </cell>
          <cell r="E210">
            <v>25</v>
          </cell>
          <cell r="F210">
            <v>0.282528</v>
          </cell>
          <cell r="G210">
            <v>0.32539999999999997</v>
          </cell>
          <cell r="H210">
            <v>8.1349999999999998</v>
          </cell>
          <cell r="I210">
            <v>17.658000000000001</v>
          </cell>
          <cell r="J210">
            <v>8.1359999999999992</v>
          </cell>
          <cell r="K210">
            <v>17.667000000000002</v>
          </cell>
          <cell r="L210">
            <v>8.14</v>
          </cell>
          <cell r="M210">
            <v>17.704999999999998</v>
          </cell>
          <cell r="N210">
            <v>8.141</v>
          </cell>
          <cell r="O210">
            <v>17.712</v>
          </cell>
        </row>
        <row r="211">
          <cell r="B211" t="str">
            <v xml:space="preserve">JAMESON RD B                 </v>
          </cell>
          <cell r="C211">
            <v>33</v>
          </cell>
          <cell r="D211">
            <v>62.5</v>
          </cell>
          <cell r="E211">
            <v>25</v>
          </cell>
          <cell r="F211">
            <v>0.28193599999999996</v>
          </cell>
          <cell r="G211">
            <v>0.32491999999999999</v>
          </cell>
          <cell r="H211">
            <v>8.1229999999999993</v>
          </cell>
          <cell r="I211">
            <v>17.620999999999999</v>
          </cell>
          <cell r="J211">
            <v>8.1240000000000006</v>
          </cell>
          <cell r="K211">
            <v>17.643999999999998</v>
          </cell>
          <cell r="L211">
            <v>8.1289999999999996</v>
          </cell>
          <cell r="M211">
            <v>17.713000000000001</v>
          </cell>
          <cell r="N211">
            <v>8.1300000000000008</v>
          </cell>
          <cell r="O211">
            <v>17.727</v>
          </cell>
        </row>
        <row r="212">
          <cell r="B212" t="str">
            <v xml:space="preserve">GRANGE             </v>
          </cell>
          <cell r="C212">
            <v>33</v>
          </cell>
          <cell r="D212">
            <v>62.5</v>
          </cell>
          <cell r="E212">
            <v>25</v>
          </cell>
          <cell r="F212">
            <v>0.11684799999999999</v>
          </cell>
          <cell r="G212">
            <v>0.156</v>
          </cell>
          <cell r="H212">
            <v>3.9</v>
          </cell>
          <cell r="I212">
            <v>7.3029999999999999</v>
          </cell>
          <cell r="J212">
            <v>3.9020000000000001</v>
          </cell>
          <cell r="K212">
            <v>7.3869999999999996</v>
          </cell>
          <cell r="L212">
            <v>3.8879999999999999</v>
          </cell>
          <cell r="M212">
            <v>7.4240000000000004</v>
          </cell>
          <cell r="N212">
            <v>3.891</v>
          </cell>
          <cell r="O212">
            <v>7.48</v>
          </cell>
        </row>
        <row r="213">
          <cell r="B213" t="str">
            <v>HAVERTHWAITE</v>
          </cell>
          <cell r="C213">
            <v>33</v>
          </cell>
          <cell r="D213">
            <v>33.405000000000001</v>
          </cell>
          <cell r="E213">
            <v>13.1</v>
          </cell>
          <cell r="F213">
            <v>0.22535548570573266</v>
          </cell>
          <cell r="G213">
            <v>0.30412213740458016</v>
          </cell>
          <cell r="H213">
            <v>3.984</v>
          </cell>
          <cell r="I213">
            <v>7.5279999999999996</v>
          </cell>
          <cell r="J213">
            <v>3.9860000000000002</v>
          </cell>
          <cell r="K213">
            <v>7.6139999999999999</v>
          </cell>
          <cell r="L213">
            <v>3.9710000000000001</v>
          </cell>
          <cell r="M213">
            <v>7.6509999999999998</v>
          </cell>
          <cell r="N213">
            <v>3.9740000000000002</v>
          </cell>
          <cell r="O213">
            <v>7.68</v>
          </cell>
        </row>
        <row r="214">
          <cell r="B214" t="str">
            <v>KIRKBY MOOR</v>
          </cell>
          <cell r="C214">
            <v>33</v>
          </cell>
          <cell r="D214">
            <v>20</v>
          </cell>
          <cell r="E214">
            <v>8</v>
          </cell>
          <cell r="F214">
            <v>0.45949999999999996</v>
          </cell>
          <cell r="G214">
            <v>0.57487500000000002</v>
          </cell>
          <cell r="H214">
            <v>4.5990000000000002</v>
          </cell>
          <cell r="I214">
            <v>9.19</v>
          </cell>
          <cell r="J214">
            <v>4.5999999999999996</v>
          </cell>
          <cell r="K214">
            <v>9.2140000000000004</v>
          </cell>
          <cell r="L214">
            <v>4.577</v>
          </cell>
          <cell r="M214">
            <v>9.1829999999999998</v>
          </cell>
          <cell r="N214">
            <v>4.5839999999999996</v>
          </cell>
          <cell r="O214">
            <v>9.2170000000000005</v>
          </cell>
        </row>
        <row r="215">
          <cell r="B215" t="str">
            <v>ULVERSTON</v>
          </cell>
          <cell r="C215">
            <v>33</v>
          </cell>
          <cell r="D215">
            <v>62.5</v>
          </cell>
          <cell r="E215">
            <v>25</v>
          </cell>
          <cell r="F215">
            <v>0.56553599999999993</v>
          </cell>
          <cell r="G215">
            <v>0.45915999999999996</v>
          </cell>
          <cell r="H215">
            <v>11.478999999999999</v>
          </cell>
          <cell r="I215">
            <v>35.345999999999997</v>
          </cell>
          <cell r="J215">
            <v>11.483000000000001</v>
          </cell>
          <cell r="K215">
            <v>35.494</v>
          </cell>
          <cell r="L215">
            <v>11.361000000000001</v>
          </cell>
          <cell r="M215">
            <v>35.228000000000002</v>
          </cell>
          <cell r="N215">
            <v>11.372</v>
          </cell>
          <cell r="O215">
            <v>35.354999999999997</v>
          </cell>
        </row>
        <row r="216">
          <cell r="B216" t="str">
            <v>HEATON MOOR A</v>
          </cell>
          <cell r="C216">
            <v>33</v>
          </cell>
          <cell r="D216">
            <v>43.75</v>
          </cell>
          <cell r="E216">
            <v>17.5</v>
          </cell>
          <cell r="F216">
            <v>0.51874285714285717</v>
          </cell>
          <cell r="G216">
            <v>0.50977142857142854</v>
          </cell>
          <cell r="H216">
            <v>8.9209999999999994</v>
          </cell>
          <cell r="I216">
            <v>22.695</v>
          </cell>
          <cell r="J216">
            <v>8.9280000000000008</v>
          </cell>
          <cell r="K216">
            <v>22.806999999999999</v>
          </cell>
          <cell r="L216">
            <v>8.9380000000000006</v>
          </cell>
          <cell r="M216">
            <v>22.972000000000001</v>
          </cell>
          <cell r="N216">
            <v>8.9740000000000002</v>
          </cell>
          <cell r="O216">
            <v>23.097000000000001</v>
          </cell>
        </row>
        <row r="217">
          <cell r="B217" t="str">
            <v>HEATON NORRIS</v>
          </cell>
          <cell r="C217">
            <v>33</v>
          </cell>
          <cell r="D217">
            <v>43.75</v>
          </cell>
          <cell r="E217">
            <v>17.5</v>
          </cell>
          <cell r="F217">
            <v>0.70655999999999997</v>
          </cell>
          <cell r="G217">
            <v>0.66714285714285715</v>
          </cell>
          <cell r="H217">
            <v>11.675000000000001</v>
          </cell>
          <cell r="I217">
            <v>30.911999999999999</v>
          </cell>
          <cell r="J217">
            <v>11.696</v>
          </cell>
          <cell r="K217">
            <v>31.242000000000001</v>
          </cell>
          <cell r="L217">
            <v>11.711</v>
          </cell>
          <cell r="M217">
            <v>31.484000000000002</v>
          </cell>
          <cell r="N217">
            <v>11.763999999999999</v>
          </cell>
          <cell r="O217">
            <v>31.699000000000002</v>
          </cell>
        </row>
        <row r="218">
          <cell r="B218" t="str">
            <v>ROMILEY</v>
          </cell>
          <cell r="C218">
            <v>33</v>
          </cell>
          <cell r="D218">
            <v>43.75</v>
          </cell>
          <cell r="E218">
            <v>17.5</v>
          </cell>
          <cell r="F218">
            <v>0.74626285714285712</v>
          </cell>
          <cell r="G218">
            <v>0.67777142857142858</v>
          </cell>
          <cell r="H218">
            <v>11.861000000000001</v>
          </cell>
          <cell r="I218">
            <v>32.649000000000001</v>
          </cell>
          <cell r="J218">
            <v>11.885999999999999</v>
          </cell>
          <cell r="K218">
            <v>33.042999999999999</v>
          </cell>
          <cell r="L218">
            <v>11.901</v>
          </cell>
          <cell r="M218">
            <v>33.344000000000001</v>
          </cell>
          <cell r="N218">
            <v>11.956</v>
          </cell>
          <cell r="O218">
            <v>33.542000000000002</v>
          </cell>
        </row>
        <row r="219">
          <cell r="B219" t="str">
            <v>VERNON PARK</v>
          </cell>
          <cell r="C219">
            <v>33</v>
          </cell>
          <cell r="D219">
            <v>43.75</v>
          </cell>
          <cell r="E219">
            <v>17.5</v>
          </cell>
          <cell r="F219">
            <v>0.90475428571428573</v>
          </cell>
          <cell r="G219">
            <v>0.75388571428571427</v>
          </cell>
          <cell r="H219">
            <v>13.193</v>
          </cell>
          <cell r="I219">
            <v>39.582999999999998</v>
          </cell>
          <cell r="J219">
            <v>13.221</v>
          </cell>
          <cell r="K219">
            <v>40.322000000000003</v>
          </cell>
          <cell r="L219">
            <v>13.239000000000001</v>
          </cell>
          <cell r="M219">
            <v>40.822000000000003</v>
          </cell>
          <cell r="N219">
            <v>13.307</v>
          </cell>
          <cell r="O219">
            <v>41.237000000000002</v>
          </cell>
        </row>
        <row r="220">
          <cell r="B220" t="str">
            <v>WOODLEY</v>
          </cell>
          <cell r="C220">
            <v>33</v>
          </cell>
          <cell r="D220">
            <v>43.75</v>
          </cell>
          <cell r="E220">
            <v>17.5</v>
          </cell>
          <cell r="F220">
            <v>0.7860342857142858</v>
          </cell>
          <cell r="G220">
            <v>0.68914285714285717</v>
          </cell>
          <cell r="H220">
            <v>12.06</v>
          </cell>
          <cell r="I220">
            <v>34.389000000000003</v>
          </cell>
          <cell r="J220">
            <v>12.084</v>
          </cell>
          <cell r="K220">
            <v>34.755000000000003</v>
          </cell>
          <cell r="L220">
            <v>12.099</v>
          </cell>
          <cell r="M220">
            <v>35.033000000000001</v>
          </cell>
          <cell r="N220">
            <v>12.156000000000001</v>
          </cell>
          <cell r="O220">
            <v>35.250999999999998</v>
          </cell>
        </row>
        <row r="221">
          <cell r="B221" t="str">
            <v>CHORLTON</v>
          </cell>
          <cell r="C221">
            <v>33</v>
          </cell>
          <cell r="D221">
            <v>43.75</v>
          </cell>
          <cell r="E221">
            <v>17.5</v>
          </cell>
          <cell r="F221">
            <v>0.89839999999999998</v>
          </cell>
          <cell r="G221">
            <v>0.85868571428571427</v>
          </cell>
          <cell r="H221">
            <v>15.026999999999999</v>
          </cell>
          <cell r="I221">
            <v>39.305</v>
          </cell>
          <cell r="J221">
            <v>15.044</v>
          </cell>
          <cell r="K221">
            <v>39.677999999999997</v>
          </cell>
          <cell r="L221">
            <v>15.071</v>
          </cell>
          <cell r="M221">
            <v>40.183</v>
          </cell>
          <cell r="N221">
            <v>15.084</v>
          </cell>
          <cell r="O221">
            <v>40.43</v>
          </cell>
        </row>
        <row r="222">
          <cell r="B222" t="str">
            <v>DIDSBURY</v>
          </cell>
          <cell r="C222">
            <v>33</v>
          </cell>
          <cell r="D222">
            <v>43.75</v>
          </cell>
          <cell r="E222">
            <v>17.5</v>
          </cell>
          <cell r="F222">
            <v>0.87698285714285718</v>
          </cell>
          <cell r="G222">
            <v>0.83240000000000003</v>
          </cell>
          <cell r="H222">
            <v>14.567</v>
          </cell>
          <cell r="I222">
            <v>38.368000000000002</v>
          </cell>
          <cell r="J222">
            <v>14.583</v>
          </cell>
          <cell r="K222">
            <v>38.762</v>
          </cell>
          <cell r="L222">
            <v>14.609</v>
          </cell>
          <cell r="M222">
            <v>39.295000000000002</v>
          </cell>
          <cell r="N222">
            <v>14.622</v>
          </cell>
          <cell r="O222">
            <v>39.576999999999998</v>
          </cell>
        </row>
        <row r="223">
          <cell r="B223" t="str">
            <v>NORTHENDEN</v>
          </cell>
          <cell r="C223">
            <v>33</v>
          </cell>
          <cell r="D223">
            <v>43.75</v>
          </cell>
          <cell r="E223">
            <v>17.5</v>
          </cell>
          <cell r="F223">
            <v>0.80358857142857132</v>
          </cell>
          <cell r="G223">
            <v>0.77394285714285715</v>
          </cell>
          <cell r="H223">
            <v>13.544</v>
          </cell>
          <cell r="I223">
            <v>35.156999999999996</v>
          </cell>
          <cell r="J223">
            <v>13.558</v>
          </cell>
          <cell r="K223">
            <v>35.445999999999998</v>
          </cell>
          <cell r="L223">
            <v>13.58</v>
          </cell>
          <cell r="M223">
            <v>35.845999999999997</v>
          </cell>
          <cell r="N223">
            <v>13.590999999999999</v>
          </cell>
          <cell r="O223">
            <v>36.054000000000002</v>
          </cell>
        </row>
        <row r="224">
          <cell r="B224" t="str">
            <v>WEST DIDSBURY</v>
          </cell>
          <cell r="C224">
            <v>33</v>
          </cell>
          <cell r="D224">
            <v>43.75</v>
          </cell>
          <cell r="E224">
            <v>17.5</v>
          </cell>
          <cell r="F224">
            <v>1.11792</v>
          </cell>
          <cell r="G224">
            <v>0.954742857142857</v>
          </cell>
          <cell r="H224">
            <v>16.707999999999998</v>
          </cell>
          <cell r="I224">
            <v>48.908999999999999</v>
          </cell>
          <cell r="J224">
            <v>16.728000000000002</v>
          </cell>
          <cell r="K224">
            <v>49.591000000000001</v>
          </cell>
          <cell r="L224">
            <v>16.760999999999999</v>
          </cell>
          <cell r="M224">
            <v>50.506</v>
          </cell>
          <cell r="N224">
            <v>16.777000000000001</v>
          </cell>
          <cell r="O224">
            <v>50.970999999999997</v>
          </cell>
        </row>
        <row r="225">
          <cell r="B225" t="str">
            <v>WHALLEY RANGE</v>
          </cell>
          <cell r="C225">
            <v>33</v>
          </cell>
          <cell r="D225">
            <v>43.75</v>
          </cell>
          <cell r="E225">
            <v>17.5</v>
          </cell>
          <cell r="F225">
            <v>0.96148571428571428</v>
          </cell>
          <cell r="G225">
            <v>0.88497142857142863</v>
          </cell>
          <cell r="H225">
            <v>15.487</v>
          </cell>
          <cell r="I225">
            <v>42.064999999999998</v>
          </cell>
          <cell r="J225">
            <v>15.505000000000001</v>
          </cell>
          <cell r="K225">
            <v>42.506</v>
          </cell>
          <cell r="L225">
            <v>15.534000000000001</v>
          </cell>
          <cell r="M225">
            <v>43.067</v>
          </cell>
          <cell r="N225">
            <v>15.548</v>
          </cell>
          <cell r="O225">
            <v>43.366</v>
          </cell>
        </row>
        <row r="226">
          <cell r="B226" t="str">
            <v>WITHINGTON</v>
          </cell>
          <cell r="C226">
            <v>33</v>
          </cell>
          <cell r="D226">
            <v>43.75</v>
          </cell>
          <cell r="E226">
            <v>17.5</v>
          </cell>
          <cell r="F226">
            <v>0.86084571428571421</v>
          </cell>
          <cell r="G226">
            <v>0.80640000000000001</v>
          </cell>
          <cell r="H226">
            <v>14.112</v>
          </cell>
          <cell r="I226">
            <v>37.661999999999999</v>
          </cell>
          <cell r="J226">
            <v>14.127000000000001</v>
          </cell>
          <cell r="K226">
            <v>38.006999999999998</v>
          </cell>
          <cell r="L226">
            <v>14.151999999999999</v>
          </cell>
          <cell r="M226">
            <v>38.524000000000001</v>
          </cell>
          <cell r="N226">
            <v>14.164999999999999</v>
          </cell>
          <cell r="O226">
            <v>38.789000000000001</v>
          </cell>
        </row>
        <row r="227">
          <cell r="B227" t="str">
            <v>WESTHOUGHTON</v>
          </cell>
          <cell r="C227">
            <v>33</v>
          </cell>
          <cell r="D227">
            <v>43.75</v>
          </cell>
          <cell r="E227">
            <v>17.5</v>
          </cell>
          <cell r="F227">
            <v>0.99561142857142859</v>
          </cell>
          <cell r="G227">
            <v>0.79771428571428571</v>
          </cell>
          <cell r="H227">
            <v>13.96</v>
          </cell>
          <cell r="I227">
            <v>43.558</v>
          </cell>
          <cell r="J227">
            <v>13.968999999999999</v>
          </cell>
          <cell r="K227">
            <v>43.8</v>
          </cell>
          <cell r="L227">
            <v>13.984999999999999</v>
          </cell>
          <cell r="M227">
            <v>44.145000000000003</v>
          </cell>
          <cell r="N227">
            <v>13.99</v>
          </cell>
          <cell r="O227">
            <v>44.277999999999999</v>
          </cell>
        </row>
        <row r="228">
          <cell r="B228" t="str">
            <v>GIDLOW</v>
          </cell>
          <cell r="C228">
            <v>33</v>
          </cell>
          <cell r="D228">
            <v>33.405000000000001</v>
          </cell>
          <cell r="E228">
            <v>13.1</v>
          </cell>
          <cell r="F228">
            <v>0.80407124681933839</v>
          </cell>
          <cell r="G228">
            <v>0.78320610687022896</v>
          </cell>
          <cell r="H228">
            <v>10.26</v>
          </cell>
          <cell r="I228">
            <v>26.86</v>
          </cell>
          <cell r="J228">
            <v>10.276</v>
          </cell>
          <cell r="K228">
            <v>27.135000000000002</v>
          </cell>
          <cell r="L228">
            <v>10.282999999999999</v>
          </cell>
          <cell r="M228">
            <v>27.3</v>
          </cell>
          <cell r="N228">
            <v>10.286</v>
          </cell>
          <cell r="O228">
            <v>27.367000000000001</v>
          </cell>
        </row>
        <row r="229">
          <cell r="B229" t="str">
            <v>WIGAN</v>
          </cell>
          <cell r="C229">
            <v>33</v>
          </cell>
          <cell r="D229">
            <v>62.5</v>
          </cell>
          <cell r="E229">
            <v>25</v>
          </cell>
          <cell r="F229">
            <v>0.60720000000000007</v>
          </cell>
          <cell r="G229">
            <v>0.49944000000000005</v>
          </cell>
          <cell r="H229">
            <v>12.486000000000001</v>
          </cell>
          <cell r="I229">
            <v>37.950000000000003</v>
          </cell>
          <cell r="J229">
            <v>12.505000000000001</v>
          </cell>
          <cell r="K229">
            <v>38.494999999999997</v>
          </cell>
          <cell r="L229">
            <v>12.515000000000001</v>
          </cell>
          <cell r="M229">
            <v>38.814999999999998</v>
          </cell>
          <cell r="N229">
            <v>12.519</v>
          </cell>
          <cell r="O229">
            <v>38.939</v>
          </cell>
        </row>
        <row r="230">
          <cell r="B230" t="str">
            <v>BURSCOUGH BRIDGE</v>
          </cell>
          <cell r="C230">
            <v>33</v>
          </cell>
          <cell r="D230">
            <v>62.5</v>
          </cell>
          <cell r="E230">
            <v>25</v>
          </cell>
          <cell r="F230">
            <v>0.26710400000000001</v>
          </cell>
          <cell r="G230">
            <v>0.28611999999999999</v>
          </cell>
          <cell r="H230">
            <v>7.1529999999999996</v>
          </cell>
          <cell r="I230">
            <v>16.693999999999999</v>
          </cell>
          <cell r="J230">
            <v>7.16</v>
          </cell>
          <cell r="K230">
            <v>16.823</v>
          </cell>
          <cell r="L230">
            <v>7.1120000000000001</v>
          </cell>
          <cell r="M230">
            <v>16.742999999999999</v>
          </cell>
          <cell r="N230">
            <v>7.1150000000000002</v>
          </cell>
          <cell r="O230">
            <v>16.786999999999999</v>
          </cell>
        </row>
        <row r="231">
          <cell r="B231" t="str">
            <v>HANGING BRIDGE</v>
          </cell>
          <cell r="C231">
            <v>33</v>
          </cell>
          <cell r="D231">
            <v>62.5</v>
          </cell>
          <cell r="E231">
            <v>25</v>
          </cell>
          <cell r="F231">
            <v>0.29500799999999999</v>
          </cell>
          <cell r="G231">
            <v>0.30327999999999999</v>
          </cell>
          <cell r="H231">
            <v>7.5819999999999999</v>
          </cell>
          <cell r="I231">
            <v>18.437999999999999</v>
          </cell>
          <cell r="J231">
            <v>7.5890000000000004</v>
          </cell>
          <cell r="K231">
            <v>18.567</v>
          </cell>
          <cell r="L231">
            <v>7.5359999999999996</v>
          </cell>
          <cell r="M231">
            <v>18.483000000000001</v>
          </cell>
          <cell r="N231">
            <v>7.5389999999999997</v>
          </cell>
          <cell r="O231">
            <v>18.518000000000001</v>
          </cell>
        </row>
        <row r="232">
          <cell r="B232" t="str">
            <v>STANDISH</v>
          </cell>
          <cell r="C232">
            <v>33</v>
          </cell>
          <cell r="D232">
            <v>62.5</v>
          </cell>
          <cell r="E232">
            <v>25</v>
          </cell>
          <cell r="F232">
            <v>0.29374400000000001</v>
          </cell>
          <cell r="G232">
            <v>0.31215999999999999</v>
          </cell>
          <cell r="H232">
            <v>7.8040000000000003</v>
          </cell>
          <cell r="I232">
            <v>18.359000000000002</v>
          </cell>
          <cell r="J232">
            <v>7.8109999999999999</v>
          </cell>
          <cell r="K232">
            <v>18.507999999999999</v>
          </cell>
          <cell r="L232">
            <v>7.7809999999999997</v>
          </cell>
          <cell r="M232">
            <v>18.619</v>
          </cell>
          <cell r="N232">
            <v>7.7830000000000004</v>
          </cell>
          <cell r="O232">
            <v>18.66</v>
          </cell>
        </row>
        <row r="233">
          <cell r="B233" t="str">
            <v>TARLETON</v>
          </cell>
          <cell r="C233">
            <v>33</v>
          </cell>
          <cell r="D233">
            <v>43.75</v>
          </cell>
          <cell r="E233">
            <v>17.5</v>
          </cell>
          <cell r="F233">
            <v>0.37787428571428572</v>
          </cell>
          <cell r="G233">
            <v>0.38788571428571428</v>
          </cell>
          <cell r="H233">
            <v>6.7880000000000003</v>
          </cell>
          <cell r="I233">
            <v>16.532</v>
          </cell>
          <cell r="J233">
            <v>6.7930000000000001</v>
          </cell>
          <cell r="K233">
            <v>16.632000000000001</v>
          </cell>
          <cell r="L233">
            <v>6.7430000000000003</v>
          </cell>
          <cell r="M233">
            <v>16.538</v>
          </cell>
          <cell r="N233">
            <v>6.7450000000000001</v>
          </cell>
          <cell r="O233">
            <v>16.555</v>
          </cell>
        </row>
        <row r="234">
          <cell r="B234" t="str">
            <v>WOODFIELD ROAD</v>
          </cell>
          <cell r="C234">
            <v>33</v>
          </cell>
          <cell r="D234">
            <v>44.6</v>
          </cell>
          <cell r="E234">
            <v>17.5</v>
          </cell>
          <cell r="F234">
            <v>0.48883408071748874</v>
          </cell>
          <cell r="G234">
            <v>0.51931428571428562</v>
          </cell>
          <cell r="H234">
            <v>9.0879999999999992</v>
          </cell>
          <cell r="I234">
            <v>21.802</v>
          </cell>
          <cell r="J234">
            <v>9.1039999999999992</v>
          </cell>
          <cell r="K234">
            <v>22.041</v>
          </cell>
          <cell r="L234">
            <v>9.0559999999999992</v>
          </cell>
          <cell r="M234">
            <v>22.219000000000001</v>
          </cell>
          <cell r="N234">
            <v>9.06</v>
          </cell>
          <cell r="O234">
            <v>22.312000000000001</v>
          </cell>
        </row>
        <row r="235">
          <cell r="B235" t="str">
            <v>WRIGHTINGTON</v>
          </cell>
          <cell r="C235">
            <v>33</v>
          </cell>
          <cell r="D235">
            <v>43.75</v>
          </cell>
          <cell r="E235">
            <v>17.5</v>
          </cell>
          <cell r="F235">
            <v>0.89042285714285718</v>
          </cell>
          <cell r="G235">
            <v>0.75245714285714282</v>
          </cell>
          <cell r="H235">
            <v>13.167999999999999</v>
          </cell>
          <cell r="I235">
            <v>38.956000000000003</v>
          </cell>
          <cell r="J235">
            <v>13.186</v>
          </cell>
          <cell r="K235">
            <v>39.439</v>
          </cell>
          <cell r="L235">
            <v>13.087999999999999</v>
          </cell>
          <cell r="M235">
            <v>39.734999999999999</v>
          </cell>
          <cell r="N235">
            <v>13.093999999999999</v>
          </cell>
          <cell r="O235">
            <v>39.914000000000001</v>
          </cell>
        </row>
        <row r="236">
          <cell r="B236" t="str">
            <v>MOSS NOOK PRIMARY</v>
          </cell>
          <cell r="C236">
            <v>33</v>
          </cell>
          <cell r="D236">
            <v>43.8</v>
          </cell>
          <cell r="E236">
            <v>17.5</v>
          </cell>
          <cell r="F236">
            <v>1.1246118721461189</v>
          </cell>
          <cell r="G236">
            <v>0.96451428571428577</v>
          </cell>
          <cell r="H236">
            <v>16.879000000000001</v>
          </cell>
          <cell r="I236">
            <v>49.258000000000003</v>
          </cell>
          <cell r="J236">
            <v>16.89</v>
          </cell>
          <cell r="K236">
            <v>49.634</v>
          </cell>
          <cell r="L236">
            <v>16.914000000000001</v>
          </cell>
          <cell r="M236">
            <v>50.174999999999997</v>
          </cell>
          <cell r="N236">
            <v>16.922999999999998</v>
          </cell>
          <cell r="O236">
            <v>50.399000000000001</v>
          </cell>
        </row>
      </sheetData>
      <sheetData sheetId="3">
        <row r="2">
          <cell r="B2" t="str">
            <v>NameLTDS_Pry</v>
          </cell>
          <cell r="C2" t="str">
            <v>Firm (dem/w)</v>
          </cell>
          <cell r="D2" t="str">
            <v>Firm (dem/s)</v>
          </cell>
          <cell r="E2" t="str">
            <v>NonFirm (all)</v>
          </cell>
          <cell r="F2" t="str">
            <v>Max Demand</v>
          </cell>
          <cell r="G2" t="str">
            <v>Min Demand</v>
          </cell>
          <cell r="H2" t="str">
            <v>Max Demand</v>
          </cell>
          <cell r="I2" t="str">
            <v>Min Demand</v>
          </cell>
          <cell r="J2" t="str">
            <v>Max Demand</v>
          </cell>
          <cell r="K2" t="str">
            <v>Min Demand</v>
          </cell>
          <cell r="L2" t="str">
            <v>Max Demand</v>
          </cell>
          <cell r="M2" t="str">
            <v>Min Demand</v>
          </cell>
          <cell r="N2" t="str">
            <v>Max Demand</v>
          </cell>
          <cell r="O2" t="str">
            <v>Min Demand</v>
          </cell>
          <cell r="P2" t="str">
            <v>Max Demand</v>
          </cell>
          <cell r="Q2" t="str">
            <v>Min Demand</v>
          </cell>
          <cell r="R2" t="str">
            <v>Max Demand</v>
          </cell>
          <cell r="S2" t="str">
            <v>Min Demand</v>
          </cell>
          <cell r="T2" t="str">
            <v>Max Demand</v>
          </cell>
          <cell r="U2" t="str">
            <v>Min Demand</v>
          </cell>
          <cell r="V2" t="str">
            <v>Max Demand</v>
          </cell>
          <cell r="W2" t="str">
            <v>Min Demand</v>
          </cell>
          <cell r="X2" t="str">
            <v>Max Demand</v>
          </cell>
          <cell r="Y2" t="str">
            <v>Min Demand</v>
          </cell>
          <cell r="Z2" t="str">
            <v>Max Demand</v>
          </cell>
          <cell r="AA2" t="str">
            <v>Min Demand</v>
          </cell>
          <cell r="AB2" t="str">
            <v>Max Demand</v>
          </cell>
          <cell r="AC2" t="str">
            <v>Min Demand</v>
          </cell>
          <cell r="AD2" t="str">
            <v>Max Demand</v>
          </cell>
          <cell r="AE2" t="str">
            <v>Min Demand</v>
          </cell>
          <cell r="AF2" t="str">
            <v>Max Demand</v>
          </cell>
          <cell r="AG2" t="str">
            <v>Min Demand</v>
          </cell>
        </row>
        <row r="3">
          <cell r="B3" t="str">
            <v>ALBION ST</v>
          </cell>
          <cell r="C3">
            <v>22.9</v>
          </cell>
          <cell r="D3">
            <v>23</v>
          </cell>
          <cell r="E3">
            <v>27.5</v>
          </cell>
          <cell r="F3">
            <v>12.782642430916084</v>
          </cell>
          <cell r="G3">
            <v>3.6162882970000001</v>
          </cell>
          <cell r="H3">
            <v>12.611779020409042</v>
          </cell>
          <cell r="I3">
            <v>3.5619469600000002</v>
          </cell>
          <cell r="J3">
            <v>12.87732917677117</v>
          </cell>
          <cell r="K3">
            <v>3.624038627</v>
          </cell>
          <cell r="L3">
            <v>13.112235543006165</v>
          </cell>
          <cell r="M3">
            <v>3.6930310120000001</v>
          </cell>
          <cell r="N3">
            <v>13.335297977736358</v>
          </cell>
          <cell r="O3">
            <v>3.7804681090000001</v>
          </cell>
          <cell r="P3">
            <v>13.534550846361308</v>
          </cell>
          <cell r="Q3">
            <v>3.8909716749999999</v>
          </cell>
          <cell r="R3">
            <v>13.905449684120692</v>
          </cell>
          <cell r="S3">
            <v>4.0143490579999996</v>
          </cell>
          <cell r="T3">
            <v>14.198217066291104</v>
          </cell>
          <cell r="U3">
            <v>4.1691704869999997</v>
          </cell>
          <cell r="V3">
            <v>14.403542361781302</v>
          </cell>
          <cell r="W3">
            <v>4.3445668929999997</v>
          </cell>
          <cell r="X3">
            <v>14.799645172170294</v>
          </cell>
          <cell r="Y3">
            <v>4.5446748890000004</v>
          </cell>
          <cell r="Z3">
            <v>16.429212477510681</v>
          </cell>
          <cell r="AA3">
            <v>5.5787333180000003</v>
          </cell>
          <cell r="AB3">
            <v>17.948683335375009</v>
          </cell>
          <cell r="AC3">
            <v>6.48273543</v>
          </cell>
          <cell r="AD3">
            <v>18.564545362566555</v>
          </cell>
          <cell r="AE3">
            <v>6.9897838539999997</v>
          </cell>
          <cell r="AF3">
            <v>18.628938809209188</v>
          </cell>
          <cell r="AG3">
            <v>7.2714771330000003</v>
          </cell>
        </row>
        <row r="4">
          <cell r="B4" t="str">
            <v>ALDERLEY &amp; CHELFORD</v>
          </cell>
          <cell r="C4">
            <v>28</v>
          </cell>
          <cell r="D4">
            <v>23</v>
          </cell>
          <cell r="E4">
            <v>35</v>
          </cell>
          <cell r="F4">
            <v>16.666095542127245</v>
          </cell>
          <cell r="G4">
            <v>3.9657769699999998</v>
          </cell>
          <cell r="H4">
            <v>16.362032049529986</v>
          </cell>
          <cell r="I4">
            <v>3.9089768180000002</v>
          </cell>
          <cell r="J4">
            <v>16.739147827608079</v>
          </cell>
          <cell r="K4">
            <v>4.004492291</v>
          </cell>
          <cell r="L4">
            <v>17.094306458764525</v>
          </cell>
          <cell r="M4">
            <v>4.1054607900000004</v>
          </cell>
          <cell r="N4">
            <v>17.491845928431552</v>
          </cell>
          <cell r="O4">
            <v>4.2259567669999996</v>
          </cell>
          <cell r="P4">
            <v>17.92180611898322</v>
          </cell>
          <cell r="Q4">
            <v>4.376177384</v>
          </cell>
          <cell r="R4">
            <v>18.362032177782709</v>
          </cell>
          <cell r="S4">
            <v>4.5428538959999996</v>
          </cell>
          <cell r="T4">
            <v>18.858867716873753</v>
          </cell>
          <cell r="U4">
            <v>4.7463087689999996</v>
          </cell>
          <cell r="V4">
            <v>19.386704583646235</v>
          </cell>
          <cell r="W4">
            <v>4.9748181669999996</v>
          </cell>
          <cell r="X4">
            <v>19.926952403298166</v>
          </cell>
          <cell r="Y4">
            <v>5.2410590370000003</v>
          </cell>
          <cell r="Z4">
            <v>22.801957939986774</v>
          </cell>
          <cell r="AA4">
            <v>6.3267935079999997</v>
          </cell>
          <cell r="AB4">
            <v>25.107982542547255</v>
          </cell>
          <cell r="AC4">
            <v>7.3099958989999996</v>
          </cell>
          <cell r="AD4">
            <v>25.701867122458353</v>
          </cell>
          <cell r="AE4">
            <v>7.837164918</v>
          </cell>
          <cell r="AF4">
            <v>25.653443462253804</v>
          </cell>
          <cell r="AG4">
            <v>8.1676879099999997</v>
          </cell>
        </row>
        <row r="5">
          <cell r="B5" t="str">
            <v>ALSTON</v>
          </cell>
          <cell r="C5">
            <v>2</v>
          </cell>
          <cell r="D5">
            <v>2</v>
          </cell>
          <cell r="E5">
            <v>3</v>
          </cell>
          <cell r="F5">
            <v>1.6152423936990916</v>
          </cell>
          <cell r="G5">
            <v>0.36115340899999998</v>
          </cell>
          <cell r="H5">
            <v>1.6009029715923904</v>
          </cell>
          <cell r="I5">
            <v>0.36334915899999998</v>
          </cell>
          <cell r="J5">
            <v>1.6383438534539216</v>
          </cell>
          <cell r="K5">
            <v>0.374692684</v>
          </cell>
          <cell r="L5">
            <v>1.6806499610641632</v>
          </cell>
          <cell r="M5">
            <v>0.387780297</v>
          </cell>
          <cell r="N5">
            <v>1.7209374863598916</v>
          </cell>
          <cell r="O5">
            <v>0.40370608800000002</v>
          </cell>
          <cell r="P5">
            <v>1.7590967064245377</v>
          </cell>
          <cell r="Q5">
            <v>0.42308719900000002</v>
          </cell>
          <cell r="R5">
            <v>1.8370075317608296</v>
          </cell>
          <cell r="S5">
            <v>0.44471452299999997</v>
          </cell>
          <cell r="T5">
            <v>1.8795477186240575</v>
          </cell>
          <cell r="U5">
            <v>0.47133988300000002</v>
          </cell>
          <cell r="V5">
            <v>1.8974297928173172</v>
          </cell>
          <cell r="W5">
            <v>0.50099200499999996</v>
          </cell>
          <cell r="X5">
            <v>1.9459316094702277</v>
          </cell>
          <cell r="Y5">
            <v>0.53522311700000003</v>
          </cell>
          <cell r="Z5">
            <v>2.4840223465700637</v>
          </cell>
          <cell r="AA5">
            <v>0.71115448999999997</v>
          </cell>
          <cell r="AB5">
            <v>3.4515708889800942</v>
          </cell>
          <cell r="AC5">
            <v>0.87221976800000001</v>
          </cell>
          <cell r="AD5">
            <v>3.8737337240707861</v>
          </cell>
          <cell r="AE5">
            <v>0.94962951500000004</v>
          </cell>
          <cell r="AF5">
            <v>4.1229267243773275</v>
          </cell>
          <cell r="AG5">
            <v>0.990577979</v>
          </cell>
        </row>
        <row r="6">
          <cell r="B6" t="str">
            <v>AMBLESIDE</v>
          </cell>
          <cell r="C6">
            <v>17.8</v>
          </cell>
          <cell r="D6">
            <v>17.8</v>
          </cell>
          <cell r="E6">
            <v>27</v>
          </cell>
          <cell r="F6">
            <v>10.541238326578739</v>
          </cell>
          <cell r="G6">
            <v>2.1915903860000001</v>
          </cell>
          <cell r="H6">
            <v>10.557452172962844</v>
          </cell>
          <cell r="I6">
            <v>2.1849127930000001</v>
          </cell>
          <cell r="J6">
            <v>10.694438409407713</v>
          </cell>
          <cell r="K6">
            <v>2.208494382</v>
          </cell>
          <cell r="L6">
            <v>10.812728991267381</v>
          </cell>
          <cell r="M6">
            <v>2.2375322020000001</v>
          </cell>
          <cell r="N6">
            <v>11.019395694636614</v>
          </cell>
          <cell r="O6">
            <v>2.2772647840000002</v>
          </cell>
          <cell r="P6">
            <v>11.273678548190539</v>
          </cell>
          <cell r="Q6">
            <v>2.3291999130000001</v>
          </cell>
          <cell r="R6">
            <v>11.434452932290347</v>
          </cell>
          <cell r="S6">
            <v>2.3853428640000001</v>
          </cell>
          <cell r="T6">
            <v>11.874392234653939</v>
          </cell>
          <cell r="U6">
            <v>2.4536452510000002</v>
          </cell>
          <cell r="V6">
            <v>12.004442874359713</v>
          </cell>
          <cell r="W6">
            <v>2.5280151979999999</v>
          </cell>
          <cell r="X6">
            <v>12.249328148880041</v>
          </cell>
          <cell r="Y6">
            <v>2.6158011299999999</v>
          </cell>
          <cell r="Z6">
            <v>13.647668919697027</v>
          </cell>
          <cell r="AA6">
            <v>3.1224318489999998</v>
          </cell>
          <cell r="AB6">
            <v>15.539077586102902</v>
          </cell>
          <cell r="AC6">
            <v>3.5969097240000001</v>
          </cell>
          <cell r="AD6">
            <v>16.954131750089466</v>
          </cell>
          <cell r="AE6">
            <v>3.8231736860000001</v>
          </cell>
          <cell r="AF6">
            <v>17.870758284970719</v>
          </cell>
          <cell r="AG6">
            <v>3.9087013750000001</v>
          </cell>
        </row>
        <row r="7">
          <cell r="B7" t="str">
            <v>ANCOATS NORTH T11 &amp; T12</v>
          </cell>
          <cell r="C7">
            <v>22.9</v>
          </cell>
          <cell r="D7">
            <v>20.5</v>
          </cell>
          <cell r="E7">
            <v>27</v>
          </cell>
          <cell r="F7">
            <v>15.706506426931249</v>
          </cell>
          <cell r="G7">
            <v>5.6507851469999997</v>
          </cell>
          <cell r="H7">
            <v>16.736577574640144</v>
          </cell>
          <cell r="I7">
            <v>5.5531109790000004</v>
          </cell>
          <cell r="J7">
            <v>17.996636684686443</v>
          </cell>
          <cell r="K7">
            <v>5.651678145</v>
          </cell>
          <cell r="L7">
            <v>18.259719757630954</v>
          </cell>
          <cell r="M7">
            <v>5.7367681189999997</v>
          </cell>
          <cell r="N7">
            <v>18.433558463144479</v>
          </cell>
          <cell r="O7">
            <v>5.8269307399999999</v>
          </cell>
          <cell r="P7">
            <v>18.645124942009563</v>
          </cell>
          <cell r="Q7">
            <v>5.923060692</v>
          </cell>
          <cell r="R7">
            <v>18.880126117629718</v>
          </cell>
          <cell r="S7">
            <v>6.020063435</v>
          </cell>
          <cell r="T7">
            <v>19.073983493986105</v>
          </cell>
          <cell r="U7">
            <v>6.1204079150000004</v>
          </cell>
          <cell r="V7">
            <v>19.306567192271402</v>
          </cell>
          <cell r="W7">
            <v>6.2218681890000003</v>
          </cell>
          <cell r="X7">
            <v>19.592811843573941</v>
          </cell>
          <cell r="Y7">
            <v>6.3265259020000002</v>
          </cell>
          <cell r="Z7">
            <v>20.684459504693251</v>
          </cell>
          <cell r="AA7">
            <v>6.7536475310000004</v>
          </cell>
          <cell r="AB7">
            <v>22.267389485241871</v>
          </cell>
          <cell r="AC7">
            <v>7.073819565</v>
          </cell>
          <cell r="AD7">
            <v>23.518159892342439</v>
          </cell>
          <cell r="AE7">
            <v>7.250207531</v>
          </cell>
          <cell r="AF7">
            <v>24.612833789855664</v>
          </cell>
          <cell r="AG7">
            <v>7.3740171090000004</v>
          </cell>
        </row>
        <row r="8">
          <cell r="B8" t="str">
            <v>ANCOATS NORTH T14</v>
          </cell>
          <cell r="C8">
            <v>13.3</v>
          </cell>
          <cell r="D8">
            <v>12</v>
          </cell>
          <cell r="E8">
            <v>18</v>
          </cell>
          <cell r="F8">
            <v>10.610683082392786</v>
          </cell>
          <cell r="G8">
            <v>1.625689481</v>
          </cell>
          <cell r="H8">
            <v>10.985458186580381</v>
          </cell>
          <cell r="I8">
            <v>1.606290102</v>
          </cell>
          <cell r="J8">
            <v>11.655584161459192</v>
          </cell>
          <cell r="K8">
            <v>1.642566333</v>
          </cell>
          <cell r="L8">
            <v>11.904844302145158</v>
          </cell>
          <cell r="M8">
            <v>1.6753278819999999</v>
          </cell>
          <cell r="N8">
            <v>12.077012127566393</v>
          </cell>
          <cell r="O8">
            <v>1.709664683</v>
          </cell>
          <cell r="P8">
            <v>12.249706507443639</v>
          </cell>
          <cell r="Q8">
            <v>1.745994429</v>
          </cell>
          <cell r="R8">
            <v>12.420997471337573</v>
          </cell>
          <cell r="S8">
            <v>1.782553477</v>
          </cell>
          <cell r="T8">
            <v>12.569340107229158</v>
          </cell>
          <cell r="U8">
            <v>1.820088216</v>
          </cell>
          <cell r="V8">
            <v>12.741871497484832</v>
          </cell>
          <cell r="W8">
            <v>1.8577941570000001</v>
          </cell>
          <cell r="X8">
            <v>12.934398990041069</v>
          </cell>
          <cell r="Y8">
            <v>1.896223266</v>
          </cell>
          <cell r="Z8">
            <v>13.569976868049277</v>
          </cell>
          <cell r="AA8">
            <v>2.031066601</v>
          </cell>
          <cell r="AB8">
            <v>14.401123542846166</v>
          </cell>
          <cell r="AC8">
            <v>2.1274896079999999</v>
          </cell>
          <cell r="AD8">
            <v>14.988010191553272</v>
          </cell>
          <cell r="AE8">
            <v>2.1896908939999999</v>
          </cell>
          <cell r="AF8">
            <v>15.476907251721475</v>
          </cell>
          <cell r="AG8">
            <v>2.2226476210000001</v>
          </cell>
        </row>
        <row r="9">
          <cell r="B9" t="str">
            <v>ANNIE PIT</v>
          </cell>
          <cell r="C9">
            <v>22.5</v>
          </cell>
          <cell r="D9">
            <v>20.5</v>
          </cell>
          <cell r="E9">
            <v>27</v>
          </cell>
          <cell r="F9">
            <v>16.191576590797606</v>
          </cell>
          <cell r="G9">
            <v>5.2848949039999997</v>
          </cell>
          <cell r="H9">
            <v>15.955999372488344</v>
          </cell>
          <cell r="I9">
            <v>5.1896507759999997</v>
          </cell>
          <cell r="J9">
            <v>16.330493794379144</v>
          </cell>
          <cell r="K9">
            <v>5.2587076489999998</v>
          </cell>
          <cell r="L9">
            <v>16.464975141212197</v>
          </cell>
          <cell r="M9">
            <v>5.3315633360000003</v>
          </cell>
          <cell r="N9">
            <v>16.779660777346034</v>
          </cell>
          <cell r="O9">
            <v>5.4232266659999997</v>
          </cell>
          <cell r="P9">
            <v>17.102979738434399</v>
          </cell>
          <cell r="Q9">
            <v>5.5378826590000001</v>
          </cell>
          <cell r="R9">
            <v>17.356893146083092</v>
          </cell>
          <cell r="S9">
            <v>5.6629505399999998</v>
          </cell>
          <cell r="T9">
            <v>17.684817502520005</v>
          </cell>
          <cell r="U9">
            <v>5.8215941830000002</v>
          </cell>
          <cell r="V9">
            <v>18.08180364845094</v>
          </cell>
          <cell r="W9">
            <v>5.997003028</v>
          </cell>
          <cell r="X9">
            <v>18.518280046744223</v>
          </cell>
          <cell r="Y9">
            <v>6.1970481639999999</v>
          </cell>
          <cell r="Z9">
            <v>20.472946870690372</v>
          </cell>
          <cell r="AA9">
            <v>7.2054769739999998</v>
          </cell>
          <cell r="AB9">
            <v>22.319885940805928</v>
          </cell>
          <cell r="AC9">
            <v>8.0570966080000002</v>
          </cell>
          <cell r="AD9">
            <v>23.347565597907245</v>
          </cell>
          <cell r="AE9">
            <v>8.5019350320000004</v>
          </cell>
          <cell r="AF9">
            <v>23.868336572222557</v>
          </cell>
          <cell r="AG9">
            <v>8.7159006019999996</v>
          </cell>
        </row>
        <row r="10">
          <cell r="B10" t="str">
            <v>ANSDELL</v>
          </cell>
          <cell r="C10">
            <v>16</v>
          </cell>
          <cell r="D10">
            <v>14.5</v>
          </cell>
          <cell r="E10">
            <v>19</v>
          </cell>
          <cell r="F10">
            <v>8.4321051026261173</v>
          </cell>
          <cell r="G10">
            <v>2.1136576150000002</v>
          </cell>
          <cell r="H10">
            <v>8.4178646922466918</v>
          </cell>
          <cell r="I10">
            <v>2.094231288</v>
          </cell>
          <cell r="J10">
            <v>8.5802420877428887</v>
          </cell>
          <cell r="K10">
            <v>2.1363580550000001</v>
          </cell>
          <cell r="L10">
            <v>8.734330264444317</v>
          </cell>
          <cell r="M10">
            <v>2.1859192310000002</v>
          </cell>
          <cell r="N10">
            <v>8.8924103272982844</v>
          </cell>
          <cell r="O10">
            <v>2.2479600230000001</v>
          </cell>
          <cell r="P10">
            <v>9.1036668723912673</v>
          </cell>
          <cell r="Q10">
            <v>2.3292815230000001</v>
          </cell>
          <cell r="R10">
            <v>9.3530608107673849</v>
          </cell>
          <cell r="S10">
            <v>2.4212012409999999</v>
          </cell>
          <cell r="T10">
            <v>9.6095710486404329</v>
          </cell>
          <cell r="U10">
            <v>2.5384905450000002</v>
          </cell>
          <cell r="V10">
            <v>9.8630803036520174</v>
          </cell>
          <cell r="W10">
            <v>2.6707930360000001</v>
          </cell>
          <cell r="X10">
            <v>10.184992513277791</v>
          </cell>
          <cell r="Y10">
            <v>2.824867577</v>
          </cell>
          <cell r="Z10">
            <v>11.662585747262268</v>
          </cell>
          <cell r="AA10">
            <v>3.5304507090000001</v>
          </cell>
          <cell r="AB10">
            <v>12.838903507691422</v>
          </cell>
          <cell r="AC10">
            <v>3.9006033910000002</v>
          </cell>
          <cell r="AD10">
            <v>13.234736886053632</v>
          </cell>
          <cell r="AE10">
            <v>4.0668487610000001</v>
          </cell>
          <cell r="AF10">
            <v>13.258611354241099</v>
          </cell>
          <cell r="AG10">
            <v>4.1507514629999998</v>
          </cell>
        </row>
        <row r="11">
          <cell r="B11" t="str">
            <v>ARDWICK</v>
          </cell>
          <cell r="C11">
            <v>16</v>
          </cell>
          <cell r="D11">
            <v>14</v>
          </cell>
          <cell r="E11">
            <v>21</v>
          </cell>
          <cell r="F11">
            <v>13.506133685227155</v>
          </cell>
          <cell r="G11">
            <v>4.4572870299999998</v>
          </cell>
          <cell r="H11">
            <v>14.169850299386617</v>
          </cell>
          <cell r="I11">
            <v>4.3743482570000003</v>
          </cell>
          <cell r="J11">
            <v>15.368597594103855</v>
          </cell>
          <cell r="K11">
            <v>4.4615727840000003</v>
          </cell>
          <cell r="L11">
            <v>17.71852175799776</v>
          </cell>
          <cell r="M11">
            <v>4.5363578909999998</v>
          </cell>
          <cell r="N11">
            <v>19.962213688881405</v>
          </cell>
          <cell r="O11">
            <v>4.6139196399999998</v>
          </cell>
          <cell r="P11">
            <v>22.288360891794827</v>
          </cell>
          <cell r="Q11">
            <v>4.6953980069999997</v>
          </cell>
          <cell r="R11">
            <v>24.606434227061257</v>
          </cell>
          <cell r="S11">
            <v>4.7764315760000002</v>
          </cell>
          <cell r="T11">
            <v>26.936945066971283</v>
          </cell>
          <cell r="U11">
            <v>4.8601903049999997</v>
          </cell>
          <cell r="V11">
            <v>28.139652213780145</v>
          </cell>
          <cell r="W11">
            <v>4.9432901810000001</v>
          </cell>
          <cell r="X11">
            <v>29.447602553959534</v>
          </cell>
          <cell r="Y11">
            <v>5.0278551079999998</v>
          </cell>
          <cell r="Z11">
            <v>32.057696919672956</v>
          </cell>
          <cell r="AA11">
            <v>5.3835834970000001</v>
          </cell>
          <cell r="AB11">
            <v>33.979939422153528</v>
          </cell>
          <cell r="AC11">
            <v>5.6525802150000004</v>
          </cell>
          <cell r="AD11">
            <v>35.144142831121279</v>
          </cell>
          <cell r="AE11">
            <v>5.7853646000000003</v>
          </cell>
          <cell r="AF11">
            <v>35.931298475161817</v>
          </cell>
          <cell r="AG11">
            <v>5.85937866</v>
          </cell>
        </row>
        <row r="12">
          <cell r="B12" t="str">
            <v>ARNSIDE</v>
          </cell>
          <cell r="C12">
            <v>15</v>
          </cell>
          <cell r="D12">
            <v>13.3</v>
          </cell>
          <cell r="E12">
            <v>17.5</v>
          </cell>
          <cell r="F12">
            <v>4.0788320653756802</v>
          </cell>
          <cell r="G12">
            <v>0.369397313</v>
          </cell>
          <cell r="H12">
            <v>3.9926240709485055</v>
          </cell>
          <cell r="I12">
            <v>0.37926815899999999</v>
          </cell>
          <cell r="J12">
            <v>4.0262790191139191</v>
          </cell>
          <cell r="K12">
            <v>0.39896485999999998</v>
          </cell>
          <cell r="L12">
            <v>4.1096492262875675</v>
          </cell>
          <cell r="M12">
            <v>0.42447439199999998</v>
          </cell>
          <cell r="N12">
            <v>4.2014240214002241</v>
          </cell>
          <cell r="O12">
            <v>0.45447591599999998</v>
          </cell>
          <cell r="P12">
            <v>4.2506469460321448</v>
          </cell>
          <cell r="Q12">
            <v>0.49238516999999998</v>
          </cell>
          <cell r="R12">
            <v>4.291903848946097</v>
          </cell>
          <cell r="S12">
            <v>0.53627452900000006</v>
          </cell>
          <cell r="T12">
            <v>4.4042948023879163</v>
          </cell>
          <cell r="U12">
            <v>0.59248382799999999</v>
          </cell>
          <cell r="V12">
            <v>4.5189955479388928</v>
          </cell>
          <cell r="W12">
            <v>0.65651978799999999</v>
          </cell>
          <cell r="X12">
            <v>4.6917098124901617</v>
          </cell>
          <cell r="Y12">
            <v>0.73162730099999995</v>
          </cell>
          <cell r="Z12">
            <v>5.6216318333508752</v>
          </cell>
          <cell r="AA12">
            <v>1.131630527</v>
          </cell>
          <cell r="AB12">
            <v>6.6123639443230395</v>
          </cell>
          <cell r="AC12">
            <v>1.49742832</v>
          </cell>
          <cell r="AD12">
            <v>6.9020594282398875</v>
          </cell>
          <cell r="AE12">
            <v>1.698315961</v>
          </cell>
          <cell r="AF12">
            <v>6.9128069419232983</v>
          </cell>
          <cell r="AG12">
            <v>1.8122358249999999</v>
          </cell>
        </row>
        <row r="13">
          <cell r="B13" t="str">
            <v>ASHTON (GOLBORNE)</v>
          </cell>
          <cell r="C13">
            <v>19.5</v>
          </cell>
          <cell r="D13">
            <v>19.5</v>
          </cell>
          <cell r="E13">
            <v>27</v>
          </cell>
          <cell r="F13">
            <v>15.978563427239292</v>
          </cell>
          <cell r="G13">
            <v>4.5977476680000002</v>
          </cell>
          <cell r="H13">
            <v>16.301102846307664</v>
          </cell>
          <cell r="I13">
            <v>4.5331736290000002</v>
          </cell>
          <cell r="J13">
            <v>16.899306218748023</v>
          </cell>
          <cell r="K13">
            <v>4.6179035930000003</v>
          </cell>
          <cell r="L13">
            <v>17.169804447797908</v>
          </cell>
          <cell r="M13">
            <v>4.7131573920000003</v>
          </cell>
          <cell r="N13">
            <v>17.52807982656477</v>
          </cell>
          <cell r="O13">
            <v>4.8329902149999997</v>
          </cell>
          <cell r="P13">
            <v>17.782912511603822</v>
          </cell>
          <cell r="Q13">
            <v>4.9847141810000002</v>
          </cell>
          <cell r="R13">
            <v>18.244143258061381</v>
          </cell>
          <cell r="S13">
            <v>5.1585505300000003</v>
          </cell>
          <cell r="T13">
            <v>18.711357376712179</v>
          </cell>
          <cell r="U13">
            <v>5.3770998560000001</v>
          </cell>
          <cell r="V13">
            <v>19.135175236302661</v>
          </cell>
          <cell r="W13">
            <v>5.625172257</v>
          </cell>
          <cell r="X13">
            <v>19.714621380897064</v>
          </cell>
          <cell r="Y13">
            <v>5.9116489349999997</v>
          </cell>
          <cell r="Z13">
            <v>22.320564217517461</v>
          </cell>
          <cell r="AA13">
            <v>7.4234641950000002</v>
          </cell>
          <cell r="AB13">
            <v>24.396196090810498</v>
          </cell>
          <cell r="AC13">
            <v>8.7617408030000004</v>
          </cell>
          <cell r="AD13">
            <v>25.202011731462171</v>
          </cell>
          <cell r="AE13">
            <v>9.3271840860000008</v>
          </cell>
          <cell r="AF13">
            <v>25.457546711911533</v>
          </cell>
          <cell r="AG13">
            <v>9.4694781470000002</v>
          </cell>
        </row>
        <row r="14">
          <cell r="B14" t="str">
            <v>ASHTON (RIBBLE)</v>
          </cell>
          <cell r="C14">
            <v>10.5</v>
          </cell>
          <cell r="D14">
            <v>10.5</v>
          </cell>
          <cell r="E14">
            <v>10</v>
          </cell>
          <cell r="F14">
            <v>5.8151838844617023</v>
          </cell>
          <cell r="G14">
            <v>1.044566289</v>
          </cell>
          <cell r="H14">
            <v>5.6755905247896159</v>
          </cell>
          <cell r="I14">
            <v>1.032712697</v>
          </cell>
          <cell r="J14">
            <v>5.8111954600400955</v>
          </cell>
          <cell r="K14">
            <v>1.0601673700000001</v>
          </cell>
          <cell r="L14">
            <v>5.9274189831291659</v>
          </cell>
          <cell r="M14">
            <v>1.0939181609999999</v>
          </cell>
          <cell r="N14">
            <v>6.0162079645881663</v>
          </cell>
          <cell r="O14">
            <v>1.136931718</v>
          </cell>
          <cell r="P14">
            <v>6.1947321577283123</v>
          </cell>
          <cell r="Q14">
            <v>1.193551577</v>
          </cell>
          <cell r="R14">
            <v>6.3290814680309593</v>
          </cell>
          <cell r="S14">
            <v>1.258625662</v>
          </cell>
          <cell r="T14">
            <v>6.5018631231179365</v>
          </cell>
          <cell r="U14">
            <v>1.3424118389999999</v>
          </cell>
          <cell r="V14">
            <v>6.6715727979556352</v>
          </cell>
          <cell r="W14">
            <v>1.4375186440000001</v>
          </cell>
          <cell r="X14">
            <v>6.894001254847776</v>
          </cell>
          <cell r="Y14">
            <v>1.5487442819999999</v>
          </cell>
          <cell r="Z14">
            <v>7.9853303918043759</v>
          </cell>
          <cell r="AA14">
            <v>2.1469746199999999</v>
          </cell>
          <cell r="AB14">
            <v>8.9453782104691655</v>
          </cell>
          <cell r="AC14">
            <v>2.6842280879999998</v>
          </cell>
          <cell r="AD14">
            <v>9.1589546756697402</v>
          </cell>
          <cell r="AE14">
            <v>2.9155274769999999</v>
          </cell>
          <cell r="AF14">
            <v>9.0158845894988602</v>
          </cell>
          <cell r="AG14">
            <v>2.93892029</v>
          </cell>
        </row>
        <row r="15">
          <cell r="B15" t="str">
            <v>ASHTON ON MERSEY</v>
          </cell>
          <cell r="C15">
            <v>22.9</v>
          </cell>
          <cell r="D15">
            <v>20.5</v>
          </cell>
          <cell r="E15">
            <v>27</v>
          </cell>
          <cell r="F15">
            <v>12.120158571643342</v>
          </cell>
          <cell r="G15">
            <v>3.252668882</v>
          </cell>
          <cell r="H15">
            <v>11.995854885056829</v>
          </cell>
          <cell r="I15">
            <v>3.2284023930000001</v>
          </cell>
          <cell r="J15">
            <v>12.274792652955709</v>
          </cell>
          <cell r="K15">
            <v>3.2953481290000002</v>
          </cell>
          <cell r="L15">
            <v>12.456733652486685</v>
          </cell>
          <cell r="M15">
            <v>3.370603054</v>
          </cell>
          <cell r="N15">
            <v>12.648686086973314</v>
          </cell>
          <cell r="O15">
            <v>3.4657871180000002</v>
          </cell>
          <cell r="P15">
            <v>13.080703975835879</v>
          </cell>
          <cell r="Q15">
            <v>3.5888007169999998</v>
          </cell>
          <cell r="R15">
            <v>13.256935091865611</v>
          </cell>
          <cell r="S15">
            <v>3.7274998620000002</v>
          </cell>
          <cell r="T15">
            <v>13.638286562867933</v>
          </cell>
          <cell r="U15">
            <v>3.9006623989999998</v>
          </cell>
          <cell r="V15">
            <v>13.936434769245148</v>
          </cell>
          <cell r="W15">
            <v>4.0972298880000002</v>
          </cell>
          <cell r="X15">
            <v>14.435489448782809</v>
          </cell>
          <cell r="Y15">
            <v>4.3218463380000003</v>
          </cell>
          <cell r="Z15">
            <v>16.754304378029993</v>
          </cell>
          <cell r="AA15">
            <v>5.4980854649999999</v>
          </cell>
          <cell r="AB15">
            <v>18.647207214896635</v>
          </cell>
          <cell r="AC15">
            <v>6.5434955920000002</v>
          </cell>
          <cell r="AD15">
            <v>19.324780299985797</v>
          </cell>
          <cell r="AE15">
            <v>7.1361320629999998</v>
          </cell>
          <cell r="AF15">
            <v>19.377666169746337</v>
          </cell>
          <cell r="AG15">
            <v>7.3135940550000003</v>
          </cell>
        </row>
        <row r="16">
          <cell r="B16" t="str">
            <v>ASHTON UNDER LYNE T11 &amp; T12</v>
          </cell>
          <cell r="C16">
            <v>22.9</v>
          </cell>
          <cell r="D16">
            <v>20.5</v>
          </cell>
          <cell r="E16">
            <v>27</v>
          </cell>
          <cell r="F16">
            <v>17.492522483037884</v>
          </cell>
          <cell r="G16">
            <v>5.6696867439999998</v>
          </cell>
          <cell r="H16">
            <v>17.146924805860806</v>
          </cell>
          <cell r="I16">
            <v>5.5820918390000003</v>
          </cell>
          <cell r="J16">
            <v>17.497899637545363</v>
          </cell>
          <cell r="K16">
            <v>5.6723781390000001</v>
          </cell>
          <cell r="L16">
            <v>17.85322012861543</v>
          </cell>
          <cell r="M16">
            <v>5.7615178140000003</v>
          </cell>
          <cell r="N16">
            <v>18.140563522595109</v>
          </cell>
          <cell r="O16">
            <v>5.8680335220000002</v>
          </cell>
          <cell r="P16">
            <v>18.465479946454749</v>
          </cell>
          <cell r="Q16">
            <v>5.9945606400000004</v>
          </cell>
          <cell r="R16">
            <v>18.827027792842404</v>
          </cell>
          <cell r="S16">
            <v>6.1341729220000003</v>
          </cell>
          <cell r="T16">
            <v>19.2478371061123</v>
          </cell>
          <cell r="U16">
            <v>6.2984151920000002</v>
          </cell>
          <cell r="V16">
            <v>19.600372500535961</v>
          </cell>
          <cell r="W16">
            <v>6.480635693</v>
          </cell>
          <cell r="X16">
            <v>20.055049505089912</v>
          </cell>
          <cell r="Y16">
            <v>6.6846025779999998</v>
          </cell>
          <cell r="Z16">
            <v>22.314347439261219</v>
          </cell>
          <cell r="AA16">
            <v>7.6554410060000002</v>
          </cell>
          <cell r="AB16">
            <v>25.142839099337632</v>
          </cell>
          <cell r="AC16">
            <v>8.4632432130000002</v>
          </cell>
          <cell r="AD16">
            <v>26.912825215279774</v>
          </cell>
          <cell r="AE16">
            <v>8.9018333399999996</v>
          </cell>
          <cell r="AF16">
            <v>27.964602594372618</v>
          </cell>
          <cell r="AG16">
            <v>9.1336675280000001</v>
          </cell>
        </row>
        <row r="17">
          <cell r="B17" t="str">
            <v>ASHTON UNDER LYNE T13</v>
          </cell>
          <cell r="C17">
            <v>13.3</v>
          </cell>
          <cell r="D17">
            <v>12</v>
          </cell>
          <cell r="E17">
            <v>18</v>
          </cell>
          <cell r="F17">
            <v>6.3215678173099343</v>
          </cell>
          <cell r="G17">
            <v>2.1099058429999999</v>
          </cell>
          <cell r="H17">
            <v>6.1876893771137089</v>
          </cell>
          <cell r="I17">
            <v>2.0704199440000002</v>
          </cell>
          <cell r="J17">
            <v>6.3069155196072497</v>
          </cell>
          <cell r="K17">
            <v>2.1012912199999998</v>
          </cell>
          <cell r="L17">
            <v>6.4081947809528508</v>
          </cell>
          <cell r="M17">
            <v>2.128634956</v>
          </cell>
          <cell r="N17">
            <v>6.5391433933809981</v>
          </cell>
          <cell r="O17">
            <v>2.1595057999999998</v>
          </cell>
          <cell r="P17">
            <v>6.6033933598890382</v>
          </cell>
          <cell r="Q17">
            <v>2.1934905250000001</v>
          </cell>
          <cell r="R17">
            <v>6.6812808539867783</v>
          </cell>
          <cell r="S17">
            <v>2.2296246380000002</v>
          </cell>
          <cell r="T17">
            <v>6.8125990438456325</v>
          </cell>
          <cell r="U17">
            <v>2.269602532</v>
          </cell>
          <cell r="V17">
            <v>6.8927716577682494</v>
          </cell>
          <cell r="W17">
            <v>2.3125525659999999</v>
          </cell>
          <cell r="X17">
            <v>7.0188183977045524</v>
          </cell>
          <cell r="Y17">
            <v>2.3585408870000002</v>
          </cell>
          <cell r="Z17">
            <v>7.4936157790907698</v>
          </cell>
          <cell r="AA17">
            <v>2.5664581100000001</v>
          </cell>
          <cell r="AB17">
            <v>8.2794386184100546</v>
          </cell>
          <cell r="AC17">
            <v>2.7334630049999999</v>
          </cell>
          <cell r="AD17">
            <v>8.7974721326439038</v>
          </cell>
          <cell r="AE17">
            <v>2.8185755339999998</v>
          </cell>
          <cell r="AF17">
            <v>9.2298971843189221</v>
          </cell>
          <cell r="AG17">
            <v>2.856424697</v>
          </cell>
        </row>
        <row r="18">
          <cell r="B18" t="str">
            <v>ASHWOOD DALE</v>
          </cell>
          <cell r="C18">
            <v>19.7</v>
          </cell>
          <cell r="D18">
            <v>19.7</v>
          </cell>
          <cell r="E18">
            <v>27</v>
          </cell>
          <cell r="F18">
            <v>15.043375782641363</v>
          </cell>
          <cell r="G18">
            <v>5.1146532779999996</v>
          </cell>
          <cell r="H18">
            <v>14.950161007381412</v>
          </cell>
          <cell r="I18">
            <v>5.052291415</v>
          </cell>
          <cell r="J18">
            <v>15.121169035299037</v>
          </cell>
          <cell r="K18">
            <v>5.1261121369999998</v>
          </cell>
          <cell r="L18">
            <v>15.34477105146129</v>
          </cell>
          <cell r="M18">
            <v>5.2076144769999999</v>
          </cell>
          <cell r="N18">
            <v>15.636186590584467</v>
          </cell>
          <cell r="O18">
            <v>5.3072354849999996</v>
          </cell>
          <cell r="P18">
            <v>15.919370007250269</v>
          </cell>
          <cell r="Q18">
            <v>5.4331384189999996</v>
          </cell>
          <cell r="R18">
            <v>16.210548727352233</v>
          </cell>
          <cell r="S18">
            <v>5.5728289430000002</v>
          </cell>
          <cell r="T18">
            <v>16.628280417910496</v>
          </cell>
          <cell r="U18">
            <v>5.7485150779999996</v>
          </cell>
          <cell r="V18">
            <v>16.991749510429372</v>
          </cell>
          <cell r="W18">
            <v>5.9448873820000001</v>
          </cell>
          <cell r="X18">
            <v>17.466126664165387</v>
          </cell>
          <cell r="Y18">
            <v>6.1667133400000003</v>
          </cell>
          <cell r="Z18">
            <v>19.605490313189719</v>
          </cell>
          <cell r="AA18">
            <v>7.2782362640000002</v>
          </cell>
          <cell r="AB18">
            <v>22.004225381080438</v>
          </cell>
          <cell r="AC18">
            <v>8.2343710869999995</v>
          </cell>
          <cell r="AD18">
            <v>23.2738676711012</v>
          </cell>
          <cell r="AE18">
            <v>8.7510196360000005</v>
          </cell>
          <cell r="AF18">
            <v>23.942311749866903</v>
          </cell>
          <cell r="AG18">
            <v>9.0397823259999992</v>
          </cell>
        </row>
        <row r="19">
          <cell r="B19" t="str">
            <v>ASKAM &amp; DALTON</v>
          </cell>
          <cell r="C19">
            <v>20</v>
          </cell>
          <cell r="D19">
            <v>20</v>
          </cell>
          <cell r="E19">
            <v>27</v>
          </cell>
          <cell r="F19">
            <v>16.530938592545809</v>
          </cell>
          <cell r="G19">
            <v>4.5740048150000003</v>
          </cell>
          <cell r="H19">
            <v>16.303443353745593</v>
          </cell>
          <cell r="I19">
            <v>4.5344632169999999</v>
          </cell>
          <cell r="J19">
            <v>16.591151550771798</v>
          </cell>
          <cell r="K19">
            <v>4.5708230480000003</v>
          </cell>
          <cell r="L19">
            <v>16.706133479649704</v>
          </cell>
          <cell r="M19">
            <v>4.6265364409999998</v>
          </cell>
          <cell r="N19">
            <v>16.847294798525596</v>
          </cell>
          <cell r="O19">
            <v>4.7137581070000003</v>
          </cell>
          <cell r="P19">
            <v>17.190974928157292</v>
          </cell>
          <cell r="Q19">
            <v>4.8379040069999997</v>
          </cell>
          <cell r="R19">
            <v>17.443327645832632</v>
          </cell>
          <cell r="S19">
            <v>4.985147241</v>
          </cell>
          <cell r="T19">
            <v>17.797903681954455</v>
          </cell>
          <cell r="U19">
            <v>5.1750213059999997</v>
          </cell>
          <cell r="V19">
            <v>18.058053551363813</v>
          </cell>
          <cell r="W19">
            <v>5.395465658</v>
          </cell>
          <cell r="X19">
            <v>18.523241114641284</v>
          </cell>
          <cell r="Y19">
            <v>5.6740350490000004</v>
          </cell>
          <cell r="Z19">
            <v>21.087858659160947</v>
          </cell>
          <cell r="AA19">
            <v>7.3855515059999997</v>
          </cell>
          <cell r="AB19">
            <v>24.587166911777604</v>
          </cell>
          <cell r="AC19">
            <v>8.743562592</v>
          </cell>
          <cell r="AD19">
            <v>26.023830398562851</v>
          </cell>
          <cell r="AE19">
            <v>9.3374817889999999</v>
          </cell>
          <cell r="AF19">
            <v>26.453783038368165</v>
          </cell>
          <cell r="AG19">
            <v>9.6149428879999999</v>
          </cell>
        </row>
        <row r="20">
          <cell r="B20" t="str">
            <v>ASKERTON CASTLE</v>
          </cell>
          <cell r="C20">
            <v>2.2999999999999998</v>
          </cell>
          <cell r="D20">
            <v>2.2999999999999998</v>
          </cell>
          <cell r="E20">
            <v>3</v>
          </cell>
          <cell r="F20">
            <v>1.2769215919610721</v>
          </cell>
          <cell r="G20">
            <v>0.130834488</v>
          </cell>
          <cell r="H20">
            <v>1.2360730214878066</v>
          </cell>
          <cell r="I20">
            <v>0.13424652300000001</v>
          </cell>
          <cell r="J20">
            <v>1.2583373578771915</v>
          </cell>
          <cell r="K20">
            <v>0.13921950999999999</v>
          </cell>
          <cell r="L20">
            <v>1.2743880786582868</v>
          </cell>
          <cell r="M20">
            <v>0.14456680999999999</v>
          </cell>
          <cell r="N20">
            <v>1.2964804786582871</v>
          </cell>
          <cell r="O20">
            <v>0.15071718100000001</v>
          </cell>
          <cell r="P20">
            <v>1.3187942456795636</v>
          </cell>
          <cell r="Q20">
            <v>0.15802063999999999</v>
          </cell>
          <cell r="R20">
            <v>1.341625823339138</v>
          </cell>
          <cell r="S20">
            <v>0.16606660600000001</v>
          </cell>
          <cell r="T20">
            <v>1.3648675616370105</v>
          </cell>
          <cell r="U20">
            <v>0.175760048</v>
          </cell>
          <cell r="V20">
            <v>1.3594231292010528</v>
          </cell>
          <cell r="W20">
            <v>0.186419421</v>
          </cell>
          <cell r="X20">
            <v>1.3851362691217874</v>
          </cell>
          <cell r="Y20">
            <v>0.198356527</v>
          </cell>
          <cell r="Z20">
            <v>1.4581075793643228</v>
          </cell>
          <cell r="AA20">
            <v>0.26095418100000001</v>
          </cell>
          <cell r="AB20">
            <v>1.5136673127008402</v>
          </cell>
          <cell r="AC20">
            <v>0.31620294300000001</v>
          </cell>
          <cell r="AD20">
            <v>1.5470956441609915</v>
          </cell>
          <cell r="AE20">
            <v>0.34454485400000001</v>
          </cell>
          <cell r="AF20">
            <v>1.5519282986033527</v>
          </cell>
          <cell r="AG20">
            <v>0.358705202</v>
          </cell>
        </row>
        <row r="21">
          <cell r="B21" t="str">
            <v>ASPATRIA</v>
          </cell>
          <cell r="C21">
            <v>13</v>
          </cell>
          <cell r="D21">
            <v>11.5</v>
          </cell>
          <cell r="E21">
            <v>15</v>
          </cell>
          <cell r="F21">
            <v>8.8797183173865868</v>
          </cell>
          <cell r="G21">
            <v>2.899788504</v>
          </cell>
          <cell r="H21">
            <v>8.8745363016243335</v>
          </cell>
          <cell r="I21">
            <v>2.8734714860000001</v>
          </cell>
          <cell r="J21">
            <v>9.0379831740559951</v>
          </cell>
          <cell r="K21">
            <v>2.9373141500000002</v>
          </cell>
          <cell r="L21">
            <v>9.1309677138363377</v>
          </cell>
          <cell r="M21">
            <v>3.0077947979999999</v>
          </cell>
          <cell r="N21">
            <v>9.3205970438032928</v>
          </cell>
          <cell r="O21">
            <v>3.0903770050000001</v>
          </cell>
          <cell r="P21">
            <v>9.4132901244701586</v>
          </cell>
          <cell r="Q21">
            <v>3.1899616970000002</v>
          </cell>
          <cell r="R21">
            <v>9.5122362115153418</v>
          </cell>
          <cell r="S21">
            <v>3.2948983580000002</v>
          </cell>
          <cell r="T21">
            <v>9.7135425546383853</v>
          </cell>
          <cell r="U21">
            <v>3.425377503</v>
          </cell>
          <cell r="V21">
            <v>9.8911176192584183</v>
          </cell>
          <cell r="W21">
            <v>3.5634868860000002</v>
          </cell>
          <cell r="X21">
            <v>10.111682123448565</v>
          </cell>
          <cell r="Y21">
            <v>3.7160016050000002</v>
          </cell>
          <cell r="Z21">
            <v>11.66238827732279</v>
          </cell>
          <cell r="AA21">
            <v>4.2837409309999996</v>
          </cell>
          <cell r="AB21">
            <v>13.988490569750644</v>
          </cell>
          <cell r="AC21">
            <v>4.7809663340000004</v>
          </cell>
          <cell r="AD21">
            <v>14.840405766964333</v>
          </cell>
          <cell r="AE21">
            <v>4.9999082440000002</v>
          </cell>
          <cell r="AF21">
            <v>15.230816969110769</v>
          </cell>
          <cell r="AG21">
            <v>5.0911134599999999</v>
          </cell>
        </row>
        <row r="22">
          <cell r="B22" t="str">
            <v>ATHERTON TOWN CENTRE</v>
          </cell>
          <cell r="C22">
            <v>33</v>
          </cell>
          <cell r="D22">
            <v>33</v>
          </cell>
          <cell r="E22">
            <v>45</v>
          </cell>
          <cell r="F22">
            <v>23.770176426798972</v>
          </cell>
          <cell r="G22">
            <v>5.3570728929999998</v>
          </cell>
          <cell r="H22">
            <v>23.691591558725619</v>
          </cell>
          <cell r="I22">
            <v>5.31354126</v>
          </cell>
          <cell r="J22">
            <v>24.07607343846167</v>
          </cell>
          <cell r="K22">
            <v>5.4283748989999996</v>
          </cell>
          <cell r="L22">
            <v>24.450147258251263</v>
          </cell>
          <cell r="M22">
            <v>5.562863364</v>
          </cell>
          <cell r="N22">
            <v>25.653332403430802</v>
          </cell>
          <cell r="O22">
            <v>5.7373904570000001</v>
          </cell>
          <cell r="P22">
            <v>26.622033349233099</v>
          </cell>
          <cell r="Q22">
            <v>5.9668843420000002</v>
          </cell>
          <cell r="R22">
            <v>28.464923187245809</v>
          </cell>
          <cell r="S22">
            <v>6.231909506</v>
          </cell>
          <cell r="T22">
            <v>30.579856539109482</v>
          </cell>
          <cell r="U22">
            <v>6.5666080559999997</v>
          </cell>
          <cell r="V22">
            <v>32.192709235806049</v>
          </cell>
          <cell r="W22">
            <v>6.9506253659999997</v>
          </cell>
          <cell r="X22">
            <v>33.859293285451528</v>
          </cell>
          <cell r="Y22">
            <v>7.4000961299999997</v>
          </cell>
          <cell r="Z22">
            <v>38.085412034761944</v>
          </cell>
          <cell r="AA22">
            <v>9.7000453019999995</v>
          </cell>
          <cell r="AB22">
            <v>41.069602791714701</v>
          </cell>
          <cell r="AC22">
            <v>11.246043630000001</v>
          </cell>
          <cell r="AD22">
            <v>42.233533057609861</v>
          </cell>
          <cell r="AE22">
            <v>11.710749789999999</v>
          </cell>
          <cell r="AF22">
            <v>42.093651701039477</v>
          </cell>
          <cell r="AG22">
            <v>11.900924120000001</v>
          </cell>
        </row>
        <row r="23">
          <cell r="B23" t="str">
            <v>ATHLETIC ST</v>
          </cell>
          <cell r="C23">
            <v>17.5</v>
          </cell>
          <cell r="D23">
            <v>15.8</v>
          </cell>
          <cell r="E23">
            <v>21</v>
          </cell>
          <cell r="F23">
            <v>9.7341903048621088</v>
          </cell>
          <cell r="G23">
            <v>2.7018031850000002</v>
          </cell>
          <cell r="H23">
            <v>9.789822620256956</v>
          </cell>
          <cell r="I23">
            <v>2.6970629150000001</v>
          </cell>
          <cell r="J23">
            <v>10.151060132616534</v>
          </cell>
          <cell r="K23">
            <v>2.7286123259999999</v>
          </cell>
          <cell r="L23">
            <v>10.294014487590323</v>
          </cell>
          <cell r="M23">
            <v>2.7750864489999998</v>
          </cell>
          <cell r="N23">
            <v>10.378663314783175</v>
          </cell>
          <cell r="O23">
            <v>2.8425356370000001</v>
          </cell>
          <cell r="P23">
            <v>10.580542512705847</v>
          </cell>
          <cell r="Q23">
            <v>2.9391077179999998</v>
          </cell>
          <cell r="R23">
            <v>10.849915165054602</v>
          </cell>
          <cell r="S23">
            <v>3.050044921</v>
          </cell>
          <cell r="T23">
            <v>11.130956863072045</v>
          </cell>
          <cell r="U23">
            <v>3.1843285450000001</v>
          </cell>
          <cell r="V23">
            <v>11.288687381449281</v>
          </cell>
          <cell r="W23">
            <v>3.3269866189999999</v>
          </cell>
          <cell r="X23">
            <v>11.644729690273126</v>
          </cell>
          <cell r="Y23">
            <v>3.4947961730000001</v>
          </cell>
          <cell r="Z23">
            <v>13.070956594828319</v>
          </cell>
          <cell r="AA23">
            <v>4.3721855239999998</v>
          </cell>
          <cell r="AB23">
            <v>14.367002917516757</v>
          </cell>
          <cell r="AC23">
            <v>4.9647272530000004</v>
          </cell>
          <cell r="AD23">
            <v>14.817997282822811</v>
          </cell>
          <cell r="AE23">
            <v>5.1207381679999999</v>
          </cell>
          <cell r="AF23">
            <v>14.862694564206334</v>
          </cell>
          <cell r="AG23">
            <v>5.1733336440000004</v>
          </cell>
        </row>
        <row r="24">
          <cell r="B24" t="str">
            <v>AVENHAM</v>
          </cell>
          <cell r="C24">
            <v>17.5</v>
          </cell>
          <cell r="D24">
            <v>15.8</v>
          </cell>
          <cell r="E24">
            <v>21</v>
          </cell>
          <cell r="F24">
            <v>10.20118829251234</v>
          </cell>
          <cell r="G24">
            <v>2.7293268080000002</v>
          </cell>
          <cell r="H24">
            <v>9.9847361684071938</v>
          </cell>
          <cell r="I24">
            <v>2.6943058080000002</v>
          </cell>
          <cell r="J24">
            <v>10.250735006930299</v>
          </cell>
          <cell r="K24">
            <v>2.73294835</v>
          </cell>
          <cell r="L24">
            <v>10.471676629645616</v>
          </cell>
          <cell r="M24">
            <v>2.769900464</v>
          </cell>
          <cell r="N24">
            <v>10.676893337775425</v>
          </cell>
          <cell r="O24">
            <v>2.8118304329999999</v>
          </cell>
          <cell r="P24">
            <v>10.847136750784825</v>
          </cell>
          <cell r="Q24">
            <v>2.8610531639999999</v>
          </cell>
          <cell r="R24">
            <v>11.17269377307316</v>
          </cell>
          <cell r="S24">
            <v>2.9119391189999999</v>
          </cell>
          <cell r="T24">
            <v>11.391612119002311</v>
          </cell>
          <cell r="U24">
            <v>2.970128484</v>
          </cell>
          <cell r="V24">
            <v>11.558088723157635</v>
          </cell>
          <cell r="W24">
            <v>3.0301974660000002</v>
          </cell>
          <cell r="X24">
            <v>11.789927217836974</v>
          </cell>
          <cell r="Y24">
            <v>3.0946709999999999</v>
          </cell>
          <cell r="Z24">
            <v>13.155659903027885</v>
          </cell>
          <cell r="AA24">
            <v>3.3191500120000001</v>
          </cell>
          <cell r="AB24">
            <v>15.28611658603147</v>
          </cell>
          <cell r="AC24">
            <v>3.4716296130000002</v>
          </cell>
          <cell r="AD24">
            <v>16.653742125478178</v>
          </cell>
          <cell r="AE24">
            <v>3.5238644059999999</v>
          </cell>
          <cell r="AF24">
            <v>17.27364792933075</v>
          </cell>
          <cell r="AG24">
            <v>3.5268104889999998</v>
          </cell>
        </row>
        <row r="25">
          <cell r="B25" t="str">
            <v>BAGULEY</v>
          </cell>
          <cell r="C25">
            <v>22.9</v>
          </cell>
          <cell r="D25">
            <v>20.5</v>
          </cell>
          <cell r="E25">
            <v>27.5</v>
          </cell>
          <cell r="F25">
            <v>20.889403127513518</v>
          </cell>
          <cell r="G25">
            <v>7.6882496910000002</v>
          </cell>
          <cell r="H25">
            <v>20.612575494167579</v>
          </cell>
          <cell r="I25">
            <v>7.6381733809999997</v>
          </cell>
          <cell r="J25">
            <v>20.96854448194404</v>
          </cell>
          <cell r="K25">
            <v>7.8401430019999996</v>
          </cell>
          <cell r="L25">
            <v>21.46020423525712</v>
          </cell>
          <cell r="M25">
            <v>8.0317754699999995</v>
          </cell>
          <cell r="N25">
            <v>22.01040642041233</v>
          </cell>
          <cell r="O25">
            <v>8.1987388279999998</v>
          </cell>
          <cell r="P25">
            <v>22.189985423005371</v>
          </cell>
          <cell r="Q25">
            <v>8.3957157139999996</v>
          </cell>
          <cell r="R25">
            <v>22.617546721310475</v>
          </cell>
          <cell r="S25">
            <v>8.6091652219999997</v>
          </cell>
          <cell r="T25">
            <v>23.207244250870378</v>
          </cell>
          <cell r="U25">
            <v>8.8594811100000008</v>
          </cell>
          <cell r="V25">
            <v>23.821222061199354</v>
          </cell>
          <cell r="W25">
            <v>9.1318710289999991</v>
          </cell>
          <cell r="X25">
            <v>24.574697302215341</v>
          </cell>
          <cell r="Y25">
            <v>9.4345594269999999</v>
          </cell>
          <cell r="Z25">
            <v>27.749011019854255</v>
          </cell>
          <cell r="AA25">
            <v>10.96229481</v>
          </cell>
          <cell r="AB25">
            <v>31.167862123605612</v>
          </cell>
          <cell r="AC25">
            <v>12.266147569999999</v>
          </cell>
          <cell r="AD25">
            <v>33.280889801485003</v>
          </cell>
          <cell r="AE25">
            <v>13.00528781</v>
          </cell>
          <cell r="AF25">
            <v>34.652959363319852</v>
          </cell>
          <cell r="AG25">
            <v>13.45082105</v>
          </cell>
        </row>
        <row r="26">
          <cell r="B26" t="str">
            <v>BAMBER BRIDGE</v>
          </cell>
          <cell r="C26">
            <v>22.9</v>
          </cell>
          <cell r="D26">
            <v>20.5</v>
          </cell>
          <cell r="E26">
            <v>27</v>
          </cell>
          <cell r="F26">
            <v>13.475914194644664</v>
          </cell>
          <cell r="G26">
            <v>4.0051511270000004</v>
          </cell>
          <cell r="H26">
            <v>13.451643588217147</v>
          </cell>
          <cell r="I26">
            <v>3.9477156849999999</v>
          </cell>
          <cell r="J26">
            <v>13.883933802832322</v>
          </cell>
          <cell r="K26">
            <v>4.0247710479999999</v>
          </cell>
          <cell r="L26">
            <v>14.115704028572232</v>
          </cell>
          <cell r="M26">
            <v>4.1066730229999999</v>
          </cell>
          <cell r="N26">
            <v>14.281961996480964</v>
          </cell>
          <cell r="O26">
            <v>4.2085383910000003</v>
          </cell>
          <cell r="P26">
            <v>14.661815424909687</v>
          </cell>
          <cell r="Q26">
            <v>4.328973789</v>
          </cell>
          <cell r="R26">
            <v>15.014720291481883</v>
          </cell>
          <cell r="S26">
            <v>4.4609169739999999</v>
          </cell>
          <cell r="T26">
            <v>15.350263148818495</v>
          </cell>
          <cell r="U26">
            <v>4.6243920960000002</v>
          </cell>
          <cell r="V26">
            <v>15.611226324649802</v>
          </cell>
          <cell r="W26">
            <v>4.8080409670000002</v>
          </cell>
          <cell r="X26">
            <v>16.066406301178269</v>
          </cell>
          <cell r="Y26">
            <v>5.0245560649999996</v>
          </cell>
          <cell r="Z26">
            <v>17.997955118828216</v>
          </cell>
          <cell r="AA26">
            <v>6.123198876</v>
          </cell>
          <cell r="AB26">
            <v>19.9295796621794</v>
          </cell>
          <cell r="AC26">
            <v>7.0624681630000001</v>
          </cell>
          <cell r="AD26">
            <v>20.97369658834679</v>
          </cell>
          <cell r="AE26">
            <v>7.5609141580000001</v>
          </cell>
          <cell r="AF26">
            <v>21.392581553672116</v>
          </cell>
          <cell r="AG26">
            <v>7.82134149</v>
          </cell>
        </row>
        <row r="27">
          <cell r="B27" t="str">
            <v>BARBARA ST</v>
          </cell>
          <cell r="C27">
            <v>15.6</v>
          </cell>
          <cell r="D27">
            <v>15.6</v>
          </cell>
          <cell r="E27">
            <v>22.5</v>
          </cell>
          <cell r="F27">
            <v>11.731920426733696</v>
          </cell>
          <cell r="G27">
            <v>3.700564161</v>
          </cell>
          <cell r="H27">
            <v>11.729379454330511</v>
          </cell>
          <cell r="I27">
            <v>3.6577993790000001</v>
          </cell>
          <cell r="J27">
            <v>11.992822875620707</v>
          </cell>
          <cell r="K27">
            <v>3.7088242490000001</v>
          </cell>
          <cell r="L27">
            <v>12.170607876732728</v>
          </cell>
          <cell r="M27">
            <v>3.765534986</v>
          </cell>
          <cell r="N27">
            <v>12.361054955990079</v>
          </cell>
          <cell r="O27">
            <v>3.8382148819999999</v>
          </cell>
          <cell r="P27">
            <v>12.567713501111696</v>
          </cell>
          <cell r="Q27">
            <v>3.9285984279999999</v>
          </cell>
          <cell r="R27">
            <v>12.821034454126476</v>
          </cell>
          <cell r="S27">
            <v>4.0308882779999999</v>
          </cell>
          <cell r="T27">
            <v>13.065556392792519</v>
          </cell>
          <cell r="U27">
            <v>4.1583211679999996</v>
          </cell>
          <cell r="V27">
            <v>13.284553735431327</v>
          </cell>
          <cell r="W27">
            <v>4.3015003680000001</v>
          </cell>
          <cell r="X27">
            <v>13.688165954701798</v>
          </cell>
          <cell r="Y27">
            <v>4.4653041470000003</v>
          </cell>
          <cell r="Z27">
            <v>15.272929377652831</v>
          </cell>
          <cell r="AA27">
            <v>5.2899920639999998</v>
          </cell>
          <cell r="AB27">
            <v>17.230997839527092</v>
          </cell>
          <cell r="AC27">
            <v>6.0080512229999998</v>
          </cell>
          <cell r="AD27">
            <v>18.510374721000233</v>
          </cell>
          <cell r="AE27">
            <v>6.411489649</v>
          </cell>
          <cell r="AF27">
            <v>19.204155207634166</v>
          </cell>
          <cell r="AG27">
            <v>6.6422951530000001</v>
          </cell>
        </row>
        <row r="28">
          <cell r="B28" t="str">
            <v>BARROW</v>
          </cell>
          <cell r="C28">
            <v>17.5</v>
          </cell>
          <cell r="D28">
            <v>15.8</v>
          </cell>
          <cell r="E28">
            <v>21</v>
          </cell>
          <cell r="F28">
            <v>12.188694915401149</v>
          </cell>
          <cell r="G28">
            <v>3.1629856790000002</v>
          </cell>
          <cell r="H28">
            <v>11.977612914422117</v>
          </cell>
          <cell r="I28">
            <v>3.169964416</v>
          </cell>
          <cell r="J28">
            <v>12.098676804876664</v>
          </cell>
          <cell r="K28">
            <v>3.2558751780000001</v>
          </cell>
          <cell r="L28">
            <v>12.147656526833295</v>
          </cell>
          <cell r="M28">
            <v>3.36726255</v>
          </cell>
          <cell r="N28">
            <v>12.210569718020555</v>
          </cell>
          <cell r="O28">
            <v>3.5073764189999999</v>
          </cell>
          <cell r="P28">
            <v>12.37670332207775</v>
          </cell>
          <cell r="Q28">
            <v>3.6873331829999998</v>
          </cell>
          <cell r="R28">
            <v>12.625063382295508</v>
          </cell>
          <cell r="S28">
            <v>3.885611387</v>
          </cell>
          <cell r="T28">
            <v>12.903387262015453</v>
          </cell>
          <cell r="U28">
            <v>4.1287592689999997</v>
          </cell>
          <cell r="V28">
            <v>13.089786770176609</v>
          </cell>
          <cell r="W28">
            <v>4.2964834170000001</v>
          </cell>
          <cell r="X28">
            <v>13.461604139316853</v>
          </cell>
          <cell r="Y28">
            <v>4.4936405180000003</v>
          </cell>
          <cell r="Z28">
            <v>15.033353408606777</v>
          </cell>
          <cell r="AA28">
            <v>5.5260430879999998</v>
          </cell>
          <cell r="AB28">
            <v>16.33466040420145</v>
          </cell>
          <cell r="AC28">
            <v>6.08067578</v>
          </cell>
          <cell r="AD28">
            <v>16.584766654064147</v>
          </cell>
          <cell r="AE28">
            <v>6.2599429969999996</v>
          </cell>
          <cell r="AF28">
            <v>16.305403993581059</v>
          </cell>
          <cell r="AG28">
            <v>6.2842110370000004</v>
          </cell>
        </row>
        <row r="29">
          <cell r="B29" t="str">
            <v>BARTON DOCK RD</v>
          </cell>
          <cell r="C29">
            <v>16</v>
          </cell>
          <cell r="D29">
            <v>14.3</v>
          </cell>
          <cell r="E29">
            <v>18.8</v>
          </cell>
          <cell r="F29">
            <v>10.430952055409142</v>
          </cell>
          <cell r="G29">
            <v>3.8618208059999999</v>
          </cell>
          <cell r="H29">
            <v>10.09972083066674</v>
          </cell>
          <cell r="I29">
            <v>3.7871210460000002</v>
          </cell>
          <cell r="J29">
            <v>10.188254046440596</v>
          </cell>
          <cell r="K29">
            <v>3.8592369569999998</v>
          </cell>
          <cell r="L29">
            <v>10.393124687797663</v>
          </cell>
          <cell r="M29">
            <v>3.9229027410000001</v>
          </cell>
          <cell r="N29">
            <v>10.647508620377181</v>
          </cell>
          <cell r="O29">
            <v>3.9875523639999999</v>
          </cell>
          <cell r="P29">
            <v>10.625050391095069</v>
          </cell>
          <cell r="Q29">
            <v>4.0468148509999997</v>
          </cell>
          <cell r="R29">
            <v>10.723245147087741</v>
          </cell>
          <cell r="S29">
            <v>4.1046344819999998</v>
          </cell>
          <cell r="T29">
            <v>10.974257499724066</v>
          </cell>
          <cell r="U29">
            <v>4.1685282990000001</v>
          </cell>
          <cell r="V29">
            <v>11.109742391593974</v>
          </cell>
          <cell r="W29">
            <v>4.2343678640000002</v>
          </cell>
          <cell r="X29">
            <v>11.316440943558414</v>
          </cell>
          <cell r="Y29">
            <v>4.3026237189999996</v>
          </cell>
          <cell r="Z29">
            <v>12.009734942534504</v>
          </cell>
          <cell r="AA29">
            <v>4.633142694</v>
          </cell>
          <cell r="AB29">
            <v>13.033550340086983</v>
          </cell>
          <cell r="AC29">
            <v>4.9005244760000002</v>
          </cell>
          <cell r="AD29">
            <v>13.882003219123051</v>
          </cell>
          <cell r="AE29">
            <v>5.0319194339999997</v>
          </cell>
          <cell r="AF29">
            <v>14.416907168641707</v>
          </cell>
          <cell r="AG29">
            <v>5.085472802</v>
          </cell>
        </row>
        <row r="30">
          <cell r="B30" t="str">
            <v>BEDFORD</v>
          </cell>
          <cell r="C30">
            <v>20.2</v>
          </cell>
          <cell r="D30">
            <v>20.2</v>
          </cell>
          <cell r="E30">
            <v>27.5</v>
          </cell>
          <cell r="F30">
            <v>17.067443115142645</v>
          </cell>
          <cell r="G30">
            <v>4.4134763809999997</v>
          </cell>
          <cell r="H30">
            <v>17.107318988324959</v>
          </cell>
          <cell r="I30">
            <v>4.3669488860000003</v>
          </cell>
          <cell r="J30">
            <v>17.902230669899396</v>
          </cell>
          <cell r="K30">
            <v>4.4472235610000004</v>
          </cell>
          <cell r="L30">
            <v>18.084416894585662</v>
          </cell>
          <cell r="M30">
            <v>4.5376323809999999</v>
          </cell>
          <cell r="N30">
            <v>18.427121125879385</v>
          </cell>
          <cell r="O30">
            <v>4.6508904920000003</v>
          </cell>
          <cell r="P30">
            <v>18.711547858944087</v>
          </cell>
          <cell r="Q30">
            <v>4.7952940570000004</v>
          </cell>
          <cell r="R30">
            <v>18.912714490553249</v>
          </cell>
          <cell r="S30">
            <v>4.9590155229999997</v>
          </cell>
          <cell r="T30">
            <v>19.412982663169505</v>
          </cell>
          <cell r="U30">
            <v>5.1617579969999996</v>
          </cell>
          <cell r="V30">
            <v>19.796235495369025</v>
          </cell>
          <cell r="W30">
            <v>5.388919306</v>
          </cell>
          <cell r="X30">
            <v>20.099719858477272</v>
          </cell>
          <cell r="Y30">
            <v>5.6487592749999997</v>
          </cell>
          <cell r="Z30">
            <v>22.02572311057785</v>
          </cell>
          <cell r="AA30">
            <v>7.0062904039999996</v>
          </cell>
          <cell r="AB30">
            <v>24.536468422580811</v>
          </cell>
          <cell r="AC30">
            <v>8.1991344989999995</v>
          </cell>
          <cell r="AD30">
            <v>25.945560098702071</v>
          </cell>
          <cell r="AE30">
            <v>8.8608459919999998</v>
          </cell>
          <cell r="AF30">
            <v>26.698525385773547</v>
          </cell>
          <cell r="AG30">
            <v>9.2282564239999996</v>
          </cell>
        </row>
        <row r="31">
          <cell r="B31" t="str">
            <v>BELGRAVE</v>
          </cell>
          <cell r="C31">
            <v>17.5</v>
          </cell>
          <cell r="D31">
            <v>15.8</v>
          </cell>
          <cell r="E31">
            <v>21</v>
          </cell>
          <cell r="F31">
            <v>8.9841067479881911</v>
          </cell>
          <cell r="G31">
            <v>3.1016657560000001</v>
          </cell>
          <cell r="H31">
            <v>8.8856862204804727</v>
          </cell>
          <cell r="I31">
            <v>3.059551785</v>
          </cell>
          <cell r="J31">
            <v>9.1239893992883925</v>
          </cell>
          <cell r="K31">
            <v>3.1103952129999999</v>
          </cell>
          <cell r="L31">
            <v>9.2366933749154896</v>
          </cell>
          <cell r="M31">
            <v>3.165015366</v>
          </cell>
          <cell r="N31">
            <v>9.4336523460102253</v>
          </cell>
          <cell r="O31">
            <v>3.2329067130000002</v>
          </cell>
          <cell r="P31">
            <v>9.5257155680089518</v>
          </cell>
          <cell r="Q31">
            <v>3.3163552200000002</v>
          </cell>
          <cell r="R31">
            <v>9.7171130860868526</v>
          </cell>
          <cell r="S31">
            <v>3.4095244619999998</v>
          </cell>
          <cell r="T31">
            <v>9.9029432317837784</v>
          </cell>
          <cell r="U31">
            <v>3.5240339629999999</v>
          </cell>
          <cell r="V31">
            <v>10.159672371469968</v>
          </cell>
          <cell r="W31">
            <v>3.652478822</v>
          </cell>
          <cell r="X31">
            <v>10.476736082233831</v>
          </cell>
          <cell r="Y31">
            <v>3.7987442979999999</v>
          </cell>
          <cell r="Z31">
            <v>11.846117534514224</v>
          </cell>
          <cell r="AA31">
            <v>4.5562677640000002</v>
          </cell>
          <cell r="AB31">
            <v>13.025395595648041</v>
          </cell>
          <cell r="AC31">
            <v>5.2244139440000001</v>
          </cell>
          <cell r="AD31">
            <v>13.590269127973823</v>
          </cell>
          <cell r="AE31">
            <v>5.6129210440000001</v>
          </cell>
          <cell r="AF31">
            <v>13.839119966247148</v>
          </cell>
          <cell r="AG31">
            <v>5.768645266</v>
          </cell>
        </row>
        <row r="32">
          <cell r="B32" t="str">
            <v>BENCHILL</v>
          </cell>
          <cell r="C32">
            <v>12</v>
          </cell>
          <cell r="D32">
            <v>12</v>
          </cell>
          <cell r="E32">
            <v>14</v>
          </cell>
          <cell r="F32">
            <v>3.9170025176395273</v>
          </cell>
          <cell r="G32">
            <v>1.053150507</v>
          </cell>
          <cell r="H32">
            <v>3.8948102363597537</v>
          </cell>
          <cell r="I32">
            <v>1.0520691259999999</v>
          </cell>
          <cell r="J32">
            <v>3.9636504057117325</v>
          </cell>
          <cell r="K32">
            <v>1.071512633</v>
          </cell>
          <cell r="L32">
            <v>4.0336758852764651</v>
          </cell>
          <cell r="M32">
            <v>1.0963122430000001</v>
          </cell>
          <cell r="N32">
            <v>4.1188133081063469</v>
          </cell>
          <cell r="O32">
            <v>1.130706048</v>
          </cell>
          <cell r="P32">
            <v>4.2355550359295258</v>
          </cell>
          <cell r="Q32">
            <v>1.178806067</v>
          </cell>
          <cell r="R32">
            <v>4.3643266074554781</v>
          </cell>
          <cell r="S32">
            <v>1.2335737490000001</v>
          </cell>
          <cell r="T32">
            <v>4.4909870857057399</v>
          </cell>
          <cell r="U32">
            <v>1.3001150180000001</v>
          </cell>
          <cell r="V32">
            <v>4.6195226607857958</v>
          </cell>
          <cell r="W32">
            <v>1.377545799</v>
          </cell>
          <cell r="X32">
            <v>4.783051185890594</v>
          </cell>
          <cell r="Y32">
            <v>1.4704580140000001</v>
          </cell>
          <cell r="Z32">
            <v>5.6241872317173183</v>
          </cell>
          <cell r="AA32">
            <v>1.9022673880000001</v>
          </cell>
          <cell r="AB32">
            <v>6.2314420690782235</v>
          </cell>
          <cell r="AC32">
            <v>2.2738304980000001</v>
          </cell>
          <cell r="AD32">
            <v>6.4758655466750508</v>
          </cell>
          <cell r="AE32">
            <v>2.4912037869999999</v>
          </cell>
          <cell r="AF32">
            <v>6.5630506324926525</v>
          </cell>
          <cell r="AG32">
            <v>2.620109496</v>
          </cell>
        </row>
        <row r="33">
          <cell r="B33" t="str">
            <v>BENTHAM</v>
          </cell>
          <cell r="C33">
            <v>5.5</v>
          </cell>
          <cell r="D33">
            <v>5.5</v>
          </cell>
          <cell r="E33">
            <v>10</v>
          </cell>
          <cell r="F33">
            <v>4.366528008424682</v>
          </cell>
          <cell r="G33">
            <v>0.96456425999999995</v>
          </cell>
          <cell r="H33">
            <v>4.2891155839069599</v>
          </cell>
          <cell r="I33">
            <v>0.95707045599999996</v>
          </cell>
          <cell r="J33">
            <v>4.3923576652368688</v>
          </cell>
          <cell r="K33">
            <v>0.98389698400000003</v>
          </cell>
          <cell r="L33">
            <v>4.4523981094671923</v>
          </cell>
          <cell r="M33">
            <v>1.0119086879999999</v>
          </cell>
          <cell r="N33">
            <v>4.5583673867497136</v>
          </cell>
          <cell r="O33">
            <v>1.0455936749999999</v>
          </cell>
          <cell r="P33">
            <v>4.6476197896439899</v>
          </cell>
          <cell r="Q33">
            <v>1.0852214499999999</v>
          </cell>
          <cell r="R33">
            <v>4.7472701144162714</v>
          </cell>
          <cell r="S33">
            <v>1.129223734</v>
          </cell>
          <cell r="T33">
            <v>4.8721288873785609</v>
          </cell>
          <cell r="U33">
            <v>1.1822597699999999</v>
          </cell>
          <cell r="V33">
            <v>4.9841173058824664</v>
          </cell>
          <cell r="W33">
            <v>1.2409569899999999</v>
          </cell>
          <cell r="X33">
            <v>5.1266294226367286</v>
          </cell>
          <cell r="Y33">
            <v>1.307704239</v>
          </cell>
          <cell r="Z33">
            <v>5.8780796976210823</v>
          </cell>
          <cell r="AA33">
            <v>1.6227995120000001</v>
          </cell>
          <cell r="AB33">
            <v>6.7386227326345312</v>
          </cell>
          <cell r="AC33">
            <v>1.8960640959999999</v>
          </cell>
          <cell r="AD33">
            <v>7.0859885318248255</v>
          </cell>
          <cell r="AE33">
            <v>2.043971827</v>
          </cell>
          <cell r="AF33">
            <v>7.2371189766286959</v>
          </cell>
          <cell r="AG33">
            <v>2.1254101900000002</v>
          </cell>
        </row>
        <row r="34">
          <cell r="B34" t="str">
            <v>BISPHAM</v>
          </cell>
          <cell r="C34">
            <v>22.9</v>
          </cell>
          <cell r="D34">
            <v>20.5</v>
          </cell>
          <cell r="E34">
            <v>27.5</v>
          </cell>
          <cell r="F34">
            <v>17.334973137179606</v>
          </cell>
          <cell r="G34">
            <v>5.1610394880000001</v>
          </cell>
          <cell r="H34">
            <v>17.62686820335793</v>
          </cell>
          <cell r="I34">
            <v>5.1099829410000002</v>
          </cell>
          <cell r="J34">
            <v>18.230321930004049</v>
          </cell>
          <cell r="K34">
            <v>5.1806537700000002</v>
          </cell>
          <cell r="L34">
            <v>18.466136889453356</v>
          </cell>
          <cell r="M34">
            <v>5.2697824219999996</v>
          </cell>
          <cell r="N34">
            <v>18.711464989312098</v>
          </cell>
          <cell r="O34">
            <v>5.3880666770000003</v>
          </cell>
          <cell r="P34">
            <v>19.04962879859324</v>
          </cell>
          <cell r="Q34">
            <v>5.5449912980000002</v>
          </cell>
          <cell r="R34">
            <v>19.472038825045889</v>
          </cell>
          <cell r="S34">
            <v>5.726807118</v>
          </cell>
          <cell r="T34">
            <v>19.911834819834812</v>
          </cell>
          <cell r="U34">
            <v>5.9581833230000001</v>
          </cell>
          <cell r="V34">
            <v>20.350385160601917</v>
          </cell>
          <cell r="W34">
            <v>6.2216870899999996</v>
          </cell>
          <cell r="X34">
            <v>20.91875986748051</v>
          </cell>
          <cell r="Y34">
            <v>6.5277965709999997</v>
          </cell>
          <cell r="Z34">
            <v>23.536362361455591</v>
          </cell>
          <cell r="AA34">
            <v>8.0880679190000002</v>
          </cell>
          <cell r="AB34">
            <v>26.342206376876696</v>
          </cell>
          <cell r="AC34">
            <v>9.4730255490000008</v>
          </cell>
          <cell r="AD34">
            <v>27.611242800358809</v>
          </cell>
          <cell r="AE34">
            <v>10.228606320000001</v>
          </cell>
          <cell r="AF34">
            <v>28.041960988176207</v>
          </cell>
          <cell r="AG34">
            <v>10.64500151</v>
          </cell>
        </row>
        <row r="35">
          <cell r="B35" t="str">
            <v>BLACKBULL</v>
          </cell>
          <cell r="C35">
            <v>22.9</v>
          </cell>
          <cell r="D35">
            <v>20.5</v>
          </cell>
          <cell r="E35">
            <v>27</v>
          </cell>
          <cell r="F35">
            <v>12.932457898780111</v>
          </cell>
          <cell r="G35">
            <v>4.6580441370000001</v>
          </cell>
          <cell r="H35">
            <v>13.175978195926648</v>
          </cell>
          <cell r="I35">
            <v>4.559843581</v>
          </cell>
          <cell r="J35">
            <v>13.746068881288853</v>
          </cell>
          <cell r="K35">
            <v>4.6106021779999997</v>
          </cell>
          <cell r="L35">
            <v>13.932046044315564</v>
          </cell>
          <cell r="M35">
            <v>4.6680544480000004</v>
          </cell>
          <cell r="N35">
            <v>14.185669080518116</v>
          </cell>
          <cell r="O35">
            <v>4.7450429219999997</v>
          </cell>
          <cell r="P35">
            <v>14.413298124933283</v>
          </cell>
          <cell r="Q35">
            <v>4.850477261</v>
          </cell>
          <cell r="R35">
            <v>14.642001184597371</v>
          </cell>
          <cell r="S35">
            <v>4.9704963470000001</v>
          </cell>
          <cell r="T35">
            <v>14.991736546492165</v>
          </cell>
          <cell r="U35">
            <v>5.1252296460000002</v>
          </cell>
          <cell r="V35">
            <v>15.322274449688694</v>
          </cell>
          <cell r="W35">
            <v>5.3001803680000004</v>
          </cell>
          <cell r="X35">
            <v>15.686822109864563</v>
          </cell>
          <cell r="Y35">
            <v>5.5058206280000004</v>
          </cell>
          <cell r="Z35">
            <v>17.560080850862512</v>
          </cell>
          <cell r="AA35">
            <v>6.5876903269999998</v>
          </cell>
          <cell r="AB35">
            <v>19.196629998529218</v>
          </cell>
          <cell r="AC35">
            <v>7.5222216419999999</v>
          </cell>
          <cell r="AD35">
            <v>19.737074044505349</v>
          </cell>
          <cell r="AE35">
            <v>8.0177902999999997</v>
          </cell>
          <cell r="AF35">
            <v>19.696381215586214</v>
          </cell>
          <cell r="AG35">
            <v>8.123336879</v>
          </cell>
        </row>
        <row r="36">
          <cell r="B36" t="str">
            <v>BLACKBURN</v>
          </cell>
          <cell r="C36">
            <v>20.5</v>
          </cell>
          <cell r="D36">
            <v>18</v>
          </cell>
          <cell r="E36">
            <v>27.5</v>
          </cell>
          <cell r="F36">
            <v>12.917195274612912</v>
          </cell>
          <cell r="G36">
            <v>3.6244012809999999</v>
          </cell>
          <cell r="H36">
            <v>12.593032446695089</v>
          </cell>
          <cell r="I36">
            <v>3.534840939</v>
          </cell>
          <cell r="J36">
            <v>12.845616595862053</v>
          </cell>
          <cell r="K36">
            <v>3.5887191619999999</v>
          </cell>
          <cell r="L36">
            <v>13.068556731943987</v>
          </cell>
          <cell r="M36">
            <v>3.636868175</v>
          </cell>
          <cell r="N36">
            <v>13.314699634992015</v>
          </cell>
          <cell r="O36">
            <v>3.69042168</v>
          </cell>
          <cell r="P36">
            <v>13.541519874896716</v>
          </cell>
          <cell r="Q36">
            <v>3.7510577970000001</v>
          </cell>
          <cell r="R36">
            <v>13.66668570436979</v>
          </cell>
          <cell r="S36">
            <v>3.8129647769999999</v>
          </cell>
          <cell r="T36">
            <v>13.948192314297152</v>
          </cell>
          <cell r="U36">
            <v>3.8855738560000002</v>
          </cell>
          <cell r="V36">
            <v>14.080542364186236</v>
          </cell>
          <cell r="W36">
            <v>3.9639367879999998</v>
          </cell>
          <cell r="X36">
            <v>14.168314781512501</v>
          </cell>
          <cell r="Y36">
            <v>4.0503815479999998</v>
          </cell>
          <cell r="Z36">
            <v>14.897139744412435</v>
          </cell>
          <cell r="AA36">
            <v>4.4560940159999998</v>
          </cell>
          <cell r="AB36">
            <v>16.035257400931361</v>
          </cell>
          <cell r="AC36">
            <v>4.7902270140000001</v>
          </cell>
          <cell r="AD36">
            <v>16.9930971395627</v>
          </cell>
          <cell r="AE36">
            <v>4.9584169390000001</v>
          </cell>
          <cell r="AF36">
            <v>17.77310010647361</v>
          </cell>
          <cell r="AG36">
            <v>5.0212384879999998</v>
          </cell>
        </row>
        <row r="37">
          <cell r="B37" t="str">
            <v>BLACKFRIARS</v>
          </cell>
          <cell r="C37">
            <v>18</v>
          </cell>
          <cell r="D37">
            <v>18</v>
          </cell>
          <cell r="E37">
            <v>27.5</v>
          </cell>
          <cell r="F37">
            <v>16.586847046492061</v>
          </cell>
          <cell r="G37">
            <v>5.8563670659999998</v>
          </cell>
          <cell r="H37">
            <v>16.905013854647294</v>
          </cell>
          <cell r="I37">
            <v>5.7688961670000003</v>
          </cell>
          <cell r="J37">
            <v>17.662660713789784</v>
          </cell>
          <cell r="K37">
            <v>5.8638091030000004</v>
          </cell>
          <cell r="L37">
            <v>17.900562019736526</v>
          </cell>
          <cell r="M37">
            <v>5.9456140360000003</v>
          </cell>
          <cell r="N37">
            <v>18.0806167029832</v>
          </cell>
          <cell r="O37">
            <v>6.0257072450000004</v>
          </cell>
          <cell r="P37">
            <v>18.418324866870311</v>
          </cell>
          <cell r="Q37">
            <v>6.1119202660000003</v>
          </cell>
          <cell r="R37">
            <v>18.635323117749934</v>
          </cell>
          <cell r="S37">
            <v>6.1983323520000004</v>
          </cell>
          <cell r="T37">
            <v>18.816805312308063</v>
          </cell>
          <cell r="U37">
            <v>6.2903313990000003</v>
          </cell>
          <cell r="V37">
            <v>19.02745696006227</v>
          </cell>
          <cell r="W37">
            <v>6.3863675720000002</v>
          </cell>
          <cell r="X37">
            <v>19.317263780485305</v>
          </cell>
          <cell r="Y37">
            <v>6.4971560119999996</v>
          </cell>
          <cell r="Z37">
            <v>20.77740888839671</v>
          </cell>
          <cell r="AA37">
            <v>6.9438303330000002</v>
          </cell>
          <cell r="AB37">
            <v>22.845190631717955</v>
          </cell>
          <cell r="AC37">
            <v>7.2859623009999996</v>
          </cell>
          <cell r="AD37">
            <v>24.433078569271657</v>
          </cell>
          <cell r="AE37">
            <v>7.4408430169999997</v>
          </cell>
          <cell r="AF37">
            <v>25.742029301535556</v>
          </cell>
          <cell r="AG37">
            <v>7.5295231830000002</v>
          </cell>
        </row>
        <row r="38">
          <cell r="B38" t="str">
            <v>BLACKLEY</v>
          </cell>
          <cell r="C38">
            <v>22.9</v>
          </cell>
          <cell r="D38">
            <v>20.5</v>
          </cell>
          <cell r="E38">
            <v>27.5</v>
          </cell>
          <cell r="F38">
            <v>11.206481514678144</v>
          </cell>
          <cell r="G38">
            <v>3.8535993149999999</v>
          </cell>
          <cell r="H38">
            <v>11.174118091004418</v>
          </cell>
          <cell r="I38">
            <v>3.801875398</v>
          </cell>
          <cell r="J38">
            <v>11.412964070516416</v>
          </cell>
          <cell r="K38">
            <v>3.8720061019999998</v>
          </cell>
          <cell r="L38">
            <v>11.629383211451572</v>
          </cell>
          <cell r="M38">
            <v>3.9434701630000002</v>
          </cell>
          <cell r="N38">
            <v>11.818325162074409</v>
          </cell>
          <cell r="O38">
            <v>4.0275825080000001</v>
          </cell>
          <cell r="P38">
            <v>12.096833729764224</v>
          </cell>
          <cell r="Q38">
            <v>4.128941373</v>
          </cell>
          <cell r="R38">
            <v>12.398451252409103</v>
          </cell>
          <cell r="S38">
            <v>4.23993369</v>
          </cell>
          <cell r="T38">
            <v>12.645601972485801</v>
          </cell>
          <cell r="U38">
            <v>4.3720917720000001</v>
          </cell>
          <cell r="V38">
            <v>12.978945912889172</v>
          </cell>
          <cell r="W38">
            <v>4.5175442989999999</v>
          </cell>
          <cell r="X38">
            <v>13.382985238980719</v>
          </cell>
          <cell r="Y38">
            <v>4.6814728189999997</v>
          </cell>
          <cell r="Z38">
            <v>15.390935685930801</v>
          </cell>
          <cell r="AA38">
            <v>5.522660954</v>
          </cell>
          <cell r="AB38">
            <v>17.501063193320093</v>
          </cell>
          <cell r="AC38">
            <v>6.2557650269999998</v>
          </cell>
          <cell r="AD38">
            <v>18.545365112247325</v>
          </cell>
          <cell r="AE38">
            <v>6.6622268910000004</v>
          </cell>
          <cell r="AF38">
            <v>19.159476721739985</v>
          </cell>
          <cell r="AG38">
            <v>6.9039328099999997</v>
          </cell>
        </row>
        <row r="39">
          <cell r="B39" t="str">
            <v>BLACKPOOL</v>
          </cell>
          <cell r="C39">
            <v>26.5</v>
          </cell>
          <cell r="D39">
            <v>23.8</v>
          </cell>
          <cell r="E39">
            <v>31.5</v>
          </cell>
          <cell r="F39">
            <v>11.317576347301307</v>
          </cell>
          <cell r="G39">
            <v>3.8891639580000001</v>
          </cell>
          <cell r="H39">
            <v>11.282689704377322</v>
          </cell>
          <cell r="I39">
            <v>3.8023468600000001</v>
          </cell>
          <cell r="J39">
            <v>11.539762522676718</v>
          </cell>
          <cell r="K39">
            <v>3.8574384749999999</v>
          </cell>
          <cell r="L39">
            <v>11.796766640148231</v>
          </cell>
          <cell r="M39">
            <v>3.902984961</v>
          </cell>
          <cell r="N39">
            <v>11.962943795350551</v>
          </cell>
          <cell r="O39">
            <v>3.9483210889999998</v>
          </cell>
          <cell r="P39">
            <v>12.118479483504297</v>
          </cell>
          <cell r="Q39">
            <v>3.9971523179999999</v>
          </cell>
          <cell r="R39">
            <v>12.446717008996911</v>
          </cell>
          <cell r="S39">
            <v>4.0476155089999999</v>
          </cell>
          <cell r="T39">
            <v>12.668190499190132</v>
          </cell>
          <cell r="U39">
            <v>4.0985106980000001</v>
          </cell>
          <cell r="V39">
            <v>12.773593558893175</v>
          </cell>
          <cell r="W39">
            <v>4.150290912</v>
          </cell>
          <cell r="X39">
            <v>12.972571325043514</v>
          </cell>
          <cell r="Y39">
            <v>4.2054520699999998</v>
          </cell>
          <cell r="Z39">
            <v>13.630276214026395</v>
          </cell>
          <cell r="AA39">
            <v>4.3310880029999996</v>
          </cell>
          <cell r="AB39">
            <v>15.797337633905784</v>
          </cell>
          <cell r="AC39">
            <v>4.3920887569999998</v>
          </cell>
          <cell r="AD39">
            <v>17.676875762285441</v>
          </cell>
          <cell r="AE39">
            <v>4.3941314980000001</v>
          </cell>
          <cell r="AF39">
            <v>19.702612108408765</v>
          </cell>
          <cell r="AG39">
            <v>4.359310883</v>
          </cell>
        </row>
        <row r="40">
          <cell r="B40" t="str">
            <v>BOLLINGTON</v>
          </cell>
          <cell r="C40">
            <v>13</v>
          </cell>
          <cell r="D40">
            <v>10.5</v>
          </cell>
          <cell r="E40">
            <v>15</v>
          </cell>
          <cell r="F40">
            <v>8.9087083161982186</v>
          </cell>
          <cell r="G40">
            <v>2.4845581879999998</v>
          </cell>
          <cell r="H40">
            <v>8.8525402798483466</v>
          </cell>
          <cell r="I40">
            <v>2.4582634290000001</v>
          </cell>
          <cell r="J40">
            <v>8.9855052233627966</v>
          </cell>
          <cell r="K40">
            <v>2.508871504</v>
          </cell>
          <cell r="L40">
            <v>9.1947821519268373</v>
          </cell>
          <cell r="M40">
            <v>2.562597196</v>
          </cell>
          <cell r="N40">
            <v>9.3059782051678113</v>
          </cell>
          <cell r="O40">
            <v>2.6297185179999998</v>
          </cell>
          <cell r="P40">
            <v>9.5559840903527995</v>
          </cell>
          <cell r="Q40">
            <v>2.7153661809999998</v>
          </cell>
          <cell r="R40">
            <v>9.8037368409538761</v>
          </cell>
          <cell r="S40">
            <v>2.810623874</v>
          </cell>
          <cell r="T40">
            <v>10.036732469268468</v>
          </cell>
          <cell r="U40">
            <v>2.927102965</v>
          </cell>
          <cell r="V40">
            <v>10.301608489669752</v>
          </cell>
          <cell r="W40">
            <v>3.0568694600000001</v>
          </cell>
          <cell r="X40">
            <v>10.639747770652752</v>
          </cell>
          <cell r="Y40">
            <v>3.2049357469999999</v>
          </cell>
          <cell r="Z40">
            <v>12.399766224054211</v>
          </cell>
          <cell r="AA40">
            <v>3.9622969989999999</v>
          </cell>
          <cell r="AB40">
            <v>14.179085858892799</v>
          </cell>
          <cell r="AC40">
            <v>4.6299042840000002</v>
          </cell>
          <cell r="AD40">
            <v>14.859315619950262</v>
          </cell>
          <cell r="AE40">
            <v>4.999703952</v>
          </cell>
          <cell r="AF40">
            <v>15.172547381561598</v>
          </cell>
          <cell r="AG40">
            <v>5.2099186419999999</v>
          </cell>
        </row>
        <row r="41">
          <cell r="B41" t="str">
            <v>BOLTON BY BOWLAND</v>
          </cell>
          <cell r="C41">
            <v>3</v>
          </cell>
          <cell r="D41">
            <v>3</v>
          </cell>
          <cell r="E41">
            <v>7.5</v>
          </cell>
          <cell r="F41">
            <v>3.0431479637689649</v>
          </cell>
          <cell r="G41">
            <v>0.63896305799999997</v>
          </cell>
          <cell r="H41">
            <v>2.9955435597945295</v>
          </cell>
          <cell r="I41">
            <v>0.66223853700000002</v>
          </cell>
          <cell r="J41">
            <v>3.0728587973091939</v>
          </cell>
          <cell r="K41">
            <v>0.69343791899999996</v>
          </cell>
          <cell r="L41">
            <v>3.1378381547300358</v>
          </cell>
          <cell r="M41">
            <v>0.72628338999999997</v>
          </cell>
          <cell r="N41">
            <v>3.2046165359662813</v>
          </cell>
          <cell r="O41">
            <v>0.75315657800000002</v>
          </cell>
          <cell r="P41">
            <v>3.2546766715358708</v>
          </cell>
          <cell r="Q41">
            <v>0.77561130199999995</v>
          </cell>
          <cell r="R41">
            <v>3.3068731672613527</v>
          </cell>
          <cell r="S41">
            <v>0.79988495100000001</v>
          </cell>
          <cell r="T41">
            <v>3.3661084007665218</v>
          </cell>
          <cell r="U41">
            <v>0.82814506799999998</v>
          </cell>
          <cell r="V41">
            <v>3.4229475441926946</v>
          </cell>
          <cell r="W41">
            <v>0.85871444799999996</v>
          </cell>
          <cell r="X41">
            <v>3.4807653709814788</v>
          </cell>
          <cell r="Y41">
            <v>0.89285673399999999</v>
          </cell>
          <cell r="Z41">
            <v>3.9134931433647635</v>
          </cell>
          <cell r="AA41">
            <v>1.043680103</v>
          </cell>
          <cell r="AB41">
            <v>4.5432662444094083</v>
          </cell>
          <cell r="AC41">
            <v>1.1715875140000001</v>
          </cell>
          <cell r="AD41">
            <v>4.8361559676431005</v>
          </cell>
          <cell r="AE41">
            <v>1.2344396179999999</v>
          </cell>
          <cell r="AF41">
            <v>5.020701380965904</v>
          </cell>
          <cell r="AG41">
            <v>1.266906772</v>
          </cell>
        </row>
        <row r="42">
          <cell r="B42" t="str">
            <v>BOLTON LE SANDS</v>
          </cell>
          <cell r="C42">
            <v>17.5</v>
          </cell>
          <cell r="D42">
            <v>15.8</v>
          </cell>
          <cell r="E42">
            <v>21</v>
          </cell>
          <cell r="F42">
            <v>11.454518356018561</v>
          </cell>
          <cell r="G42">
            <v>2.8105075839999998</v>
          </cell>
          <cell r="H42">
            <v>11.577610372190433</v>
          </cell>
          <cell r="I42">
            <v>2.7950686490000001</v>
          </cell>
          <cell r="J42">
            <v>11.758340371186467</v>
          </cell>
          <cell r="K42">
            <v>2.8620082230000001</v>
          </cell>
          <cell r="L42">
            <v>11.931806433823171</v>
          </cell>
          <cell r="M42">
            <v>2.941719397</v>
          </cell>
          <cell r="N42">
            <v>12.230349314472798</v>
          </cell>
          <cell r="O42">
            <v>3.0328762220000001</v>
          </cell>
          <cell r="P42">
            <v>12.446387647451116</v>
          </cell>
          <cell r="Q42">
            <v>3.150230332</v>
          </cell>
          <cell r="R42">
            <v>12.747680089775635</v>
          </cell>
          <cell r="S42">
            <v>3.2844905799999999</v>
          </cell>
          <cell r="T42">
            <v>13.104157000907703</v>
          </cell>
          <cell r="U42">
            <v>3.4548174280000001</v>
          </cell>
          <cell r="V42">
            <v>13.494394190929871</v>
          </cell>
          <cell r="W42">
            <v>3.6463456239999998</v>
          </cell>
          <cell r="X42">
            <v>13.91794626446694</v>
          </cell>
          <cell r="Y42">
            <v>3.8674759019999998</v>
          </cell>
          <cell r="Z42">
            <v>16.235691270839844</v>
          </cell>
          <cell r="AA42">
            <v>5.0254501960000004</v>
          </cell>
          <cell r="AB42">
            <v>18.715400691709903</v>
          </cell>
          <cell r="AC42">
            <v>6.0558946569999996</v>
          </cell>
          <cell r="AD42">
            <v>19.953290155846524</v>
          </cell>
          <cell r="AE42">
            <v>6.6271636530000002</v>
          </cell>
          <cell r="AF42">
            <v>20.143845946895624</v>
          </cell>
          <cell r="AG42">
            <v>6.9455664659999998</v>
          </cell>
        </row>
        <row r="43">
          <cell r="B43" t="str">
            <v>BOTANY BAY</v>
          </cell>
          <cell r="C43">
            <v>10</v>
          </cell>
          <cell r="D43">
            <v>10</v>
          </cell>
          <cell r="E43">
            <v>18</v>
          </cell>
          <cell r="F43">
            <v>7.7979583684223206</v>
          </cell>
          <cell r="G43">
            <v>1.7122383080000001</v>
          </cell>
          <cell r="H43">
            <v>7.8190969460013164</v>
          </cell>
          <cell r="I43">
            <v>1.7210208819999999</v>
          </cell>
          <cell r="J43">
            <v>7.9993137111028556</v>
          </cell>
          <cell r="K43">
            <v>1.755427249</v>
          </cell>
          <cell r="L43">
            <v>8.1500293946891453</v>
          </cell>
          <cell r="M43">
            <v>1.79795591</v>
          </cell>
          <cell r="N43">
            <v>8.316895963064816</v>
          </cell>
          <cell r="O43">
            <v>1.858018655</v>
          </cell>
          <cell r="P43">
            <v>8.5488340480397156</v>
          </cell>
          <cell r="Q43">
            <v>1.942643334</v>
          </cell>
          <cell r="R43">
            <v>8.7902722443771104</v>
          </cell>
          <cell r="S43">
            <v>2.0373518700000002</v>
          </cell>
          <cell r="T43">
            <v>9.049088067662332</v>
          </cell>
          <cell r="U43">
            <v>2.1503030999999999</v>
          </cell>
          <cell r="V43">
            <v>9.3154642506683452</v>
          </cell>
          <cell r="W43">
            <v>2.2818200960000001</v>
          </cell>
          <cell r="X43">
            <v>9.6457078422714382</v>
          </cell>
          <cell r="Y43">
            <v>2.4213919000000002</v>
          </cell>
          <cell r="Z43">
            <v>11.111588950760382</v>
          </cell>
          <cell r="AA43">
            <v>3.064450436</v>
          </cell>
          <cell r="AB43">
            <v>12.346270545675321</v>
          </cell>
          <cell r="AC43">
            <v>3.6196678370000002</v>
          </cell>
          <cell r="AD43">
            <v>13.005932440644845</v>
          </cell>
          <cell r="AE43">
            <v>3.8492474149999998</v>
          </cell>
          <cell r="AF43">
            <v>13.398171017251684</v>
          </cell>
          <cell r="AG43">
            <v>3.9817863</v>
          </cell>
        </row>
        <row r="44">
          <cell r="B44" t="str">
            <v>BOW LANE</v>
          </cell>
          <cell r="C44">
            <v>22.9</v>
          </cell>
          <cell r="D44">
            <v>20.5</v>
          </cell>
          <cell r="E44">
            <v>27.5</v>
          </cell>
          <cell r="F44">
            <v>15.93742472175548</v>
          </cell>
          <cell r="G44">
            <v>4.5616082320000002</v>
          </cell>
          <cell r="H44">
            <v>16.135100753703718</v>
          </cell>
          <cell r="I44">
            <v>4.4995155799999997</v>
          </cell>
          <cell r="J44">
            <v>16.845765354831435</v>
          </cell>
          <cell r="K44">
            <v>4.6058506130000003</v>
          </cell>
          <cell r="L44">
            <v>17.124436016798107</v>
          </cell>
          <cell r="M44">
            <v>4.7175885690000001</v>
          </cell>
          <cell r="N44">
            <v>17.453813639116817</v>
          </cell>
          <cell r="O44">
            <v>4.8549740440000004</v>
          </cell>
          <cell r="P44">
            <v>17.89470571402039</v>
          </cell>
          <cell r="Q44">
            <v>5.02701843</v>
          </cell>
          <cell r="R44">
            <v>18.356715546610914</v>
          </cell>
          <cell r="S44">
            <v>5.2203753170000002</v>
          </cell>
          <cell r="T44">
            <v>18.857859034026689</v>
          </cell>
          <cell r="U44">
            <v>5.4557708099999997</v>
          </cell>
          <cell r="V44">
            <v>19.348142291855098</v>
          </cell>
          <cell r="W44">
            <v>5.7162906170000003</v>
          </cell>
          <cell r="X44">
            <v>19.979402304322129</v>
          </cell>
          <cell r="Y44">
            <v>6.0170920089999997</v>
          </cell>
          <cell r="Z44">
            <v>22.686997400028794</v>
          </cell>
          <cell r="AA44">
            <v>7.5575523630000001</v>
          </cell>
          <cell r="AB44">
            <v>25.122108337006544</v>
          </cell>
          <cell r="AC44">
            <v>8.7775815680000004</v>
          </cell>
          <cell r="AD44">
            <v>26.159135219130199</v>
          </cell>
          <cell r="AE44">
            <v>9.2324874989999994</v>
          </cell>
          <cell r="AF44">
            <v>26.497052808366099</v>
          </cell>
          <cell r="AG44">
            <v>9.4186454350000002</v>
          </cell>
        </row>
        <row r="45">
          <cell r="B45" t="str">
            <v>BOWATERS</v>
          </cell>
          <cell r="C45">
            <v>38.4</v>
          </cell>
          <cell r="D45">
            <v>34.5</v>
          </cell>
          <cell r="E45">
            <v>55</v>
          </cell>
          <cell r="F45">
            <v>24.480802210989058</v>
          </cell>
          <cell r="G45">
            <v>8.0842984849999997</v>
          </cell>
          <cell r="H45">
            <v>23.670043848346285</v>
          </cell>
          <cell r="I45">
            <v>7.7591043309999996</v>
          </cell>
          <cell r="J45">
            <v>23.973775260054428</v>
          </cell>
          <cell r="K45">
            <v>7.8474636249999996</v>
          </cell>
          <cell r="L45">
            <v>23.838620287152303</v>
          </cell>
          <cell r="M45">
            <v>7.9058329260000004</v>
          </cell>
          <cell r="N45">
            <v>24.047010622311468</v>
          </cell>
          <cell r="O45">
            <v>7.9356573140000002</v>
          </cell>
          <cell r="P45">
            <v>24.127479272496164</v>
          </cell>
          <cell r="Q45">
            <v>7.9649168780000004</v>
          </cell>
          <cell r="R45">
            <v>24.217188292027274</v>
          </cell>
          <cell r="S45">
            <v>7.9841219490000004</v>
          </cell>
          <cell r="T45">
            <v>24.160674845690977</v>
          </cell>
          <cell r="U45">
            <v>7.993979693</v>
          </cell>
          <cell r="V45">
            <v>24.256634576837754</v>
          </cell>
          <cell r="W45">
            <v>7.9947663999999996</v>
          </cell>
          <cell r="X45">
            <v>24.251402359371649</v>
          </cell>
          <cell r="Y45">
            <v>7.9870587820000001</v>
          </cell>
          <cell r="Z45">
            <v>23.797342798395505</v>
          </cell>
          <cell r="AA45">
            <v>7.8712062769999998</v>
          </cell>
          <cell r="AB45">
            <v>23.33256438864526</v>
          </cell>
          <cell r="AC45">
            <v>7.7066619440000004</v>
          </cell>
          <cell r="AD45">
            <v>22.588170876343774</v>
          </cell>
          <cell r="AE45">
            <v>7.484485447</v>
          </cell>
          <cell r="AF45">
            <v>21.926653858529225</v>
          </cell>
          <cell r="AG45">
            <v>7.2190638959999998</v>
          </cell>
        </row>
        <row r="46">
          <cell r="B46" t="str">
            <v>BOWDON</v>
          </cell>
          <cell r="C46">
            <v>22.9</v>
          </cell>
          <cell r="D46">
            <v>20.5</v>
          </cell>
          <cell r="E46">
            <v>27.5</v>
          </cell>
          <cell r="F46">
            <v>14.476083403642928</v>
          </cell>
          <cell r="G46">
            <v>4.0256789040000003</v>
          </cell>
          <cell r="H46">
            <v>14.56364084239606</v>
          </cell>
          <cell r="I46">
            <v>3.9830602439999998</v>
          </cell>
          <cell r="J46">
            <v>15.282962995368861</v>
          </cell>
          <cell r="K46">
            <v>4.0638538930000001</v>
          </cell>
          <cell r="L46">
            <v>15.520649568124457</v>
          </cell>
          <cell r="M46">
            <v>4.1513406550000003</v>
          </cell>
          <cell r="N46">
            <v>15.786887941697568</v>
          </cell>
          <cell r="O46">
            <v>4.2577903399999997</v>
          </cell>
          <cell r="P46">
            <v>16.253221968538895</v>
          </cell>
          <cell r="Q46">
            <v>4.388788505</v>
          </cell>
          <cell r="R46">
            <v>16.490593792923498</v>
          </cell>
          <cell r="S46">
            <v>4.5339991120000001</v>
          </cell>
          <cell r="T46">
            <v>16.891726164176916</v>
          </cell>
          <cell r="U46">
            <v>4.7122900769999996</v>
          </cell>
          <cell r="V46">
            <v>17.200730910568559</v>
          </cell>
          <cell r="W46">
            <v>4.912134451</v>
          </cell>
          <cell r="X46">
            <v>17.689633572365992</v>
          </cell>
          <cell r="Y46">
            <v>5.139172222</v>
          </cell>
          <cell r="Z46">
            <v>19.862108247831891</v>
          </cell>
          <cell r="AA46">
            <v>6.2689281210000001</v>
          </cell>
          <cell r="AB46">
            <v>21.819882107428903</v>
          </cell>
          <cell r="AC46">
            <v>7.2528364429999996</v>
          </cell>
          <cell r="AD46">
            <v>22.640731549394332</v>
          </cell>
          <cell r="AE46">
            <v>7.8088522630000003</v>
          </cell>
          <cell r="AF46">
            <v>23.010363451921975</v>
          </cell>
          <cell r="AG46">
            <v>8.1324313789999998</v>
          </cell>
        </row>
        <row r="47">
          <cell r="B47" t="str">
            <v>BRADFORD</v>
          </cell>
          <cell r="C47">
            <v>22.9</v>
          </cell>
          <cell r="D47">
            <v>20.5</v>
          </cell>
          <cell r="E47">
            <v>27.5</v>
          </cell>
          <cell r="F47">
            <v>13.270250827778366</v>
          </cell>
          <cell r="G47">
            <v>4.9147783150000004</v>
          </cell>
          <cell r="H47">
            <v>13.813811752599644</v>
          </cell>
          <cell r="I47">
            <v>4.8816436210000003</v>
          </cell>
          <cell r="J47">
            <v>14.811992230483629</v>
          </cell>
          <cell r="K47">
            <v>4.9941022679999998</v>
          </cell>
          <cell r="L47">
            <v>15.118284392890896</v>
          </cell>
          <cell r="M47">
            <v>5.1047359400000003</v>
          </cell>
          <cell r="N47">
            <v>15.431245633657822</v>
          </cell>
          <cell r="O47">
            <v>5.225947948</v>
          </cell>
          <cell r="P47">
            <v>15.621790613132893</v>
          </cell>
          <cell r="Q47">
            <v>5.3498242249999999</v>
          </cell>
          <cell r="R47">
            <v>15.845700449952087</v>
          </cell>
          <cell r="S47">
            <v>5.436507712</v>
          </cell>
          <cell r="T47">
            <v>16.158115909197321</v>
          </cell>
          <cell r="U47">
            <v>5.5292310120000003</v>
          </cell>
          <cell r="V47">
            <v>16.383997635969301</v>
          </cell>
          <cell r="W47">
            <v>5.6237611220000003</v>
          </cell>
          <cell r="X47">
            <v>16.680683033063943</v>
          </cell>
          <cell r="Y47">
            <v>5.7223793919999997</v>
          </cell>
          <cell r="Z47">
            <v>17.874167357707684</v>
          </cell>
          <cell r="AA47">
            <v>6.1681292780000003</v>
          </cell>
          <cell r="AB47">
            <v>20.655296366663769</v>
          </cell>
          <cell r="AC47">
            <v>6.5152451969999996</v>
          </cell>
          <cell r="AD47">
            <v>23.002641896985061</v>
          </cell>
          <cell r="AE47">
            <v>6.7030074720000004</v>
          </cell>
          <cell r="AF47">
            <v>25.193750980311982</v>
          </cell>
          <cell r="AG47">
            <v>6.7998840989999998</v>
          </cell>
        </row>
        <row r="48">
          <cell r="B48" t="str">
            <v>BRADSHAWGATE</v>
          </cell>
          <cell r="C48">
            <v>20.9</v>
          </cell>
          <cell r="D48">
            <v>20.9</v>
          </cell>
          <cell r="E48">
            <v>31.5</v>
          </cell>
          <cell r="F48">
            <v>10.683534422237038</v>
          </cell>
          <cell r="G48">
            <v>2.2993488929999999</v>
          </cell>
          <cell r="H48">
            <v>11.310432378653148</v>
          </cell>
          <cell r="I48">
            <v>2.2726572470000002</v>
          </cell>
          <cell r="J48">
            <v>12.353372417917418</v>
          </cell>
          <cell r="K48">
            <v>2.316804023</v>
          </cell>
          <cell r="L48">
            <v>12.578902296485937</v>
          </cell>
          <cell r="M48">
            <v>2.3589924830000002</v>
          </cell>
          <cell r="N48">
            <v>12.734086996600066</v>
          </cell>
          <cell r="O48">
            <v>2.4060198349999999</v>
          </cell>
          <cell r="P48">
            <v>12.896971896034334</v>
          </cell>
          <cell r="Q48">
            <v>2.458345596</v>
          </cell>
          <cell r="R48">
            <v>13.215008685293135</v>
          </cell>
          <cell r="S48">
            <v>2.5142776229999999</v>
          </cell>
          <cell r="T48">
            <v>13.382819570223365</v>
          </cell>
          <cell r="U48">
            <v>2.578209534</v>
          </cell>
          <cell r="V48">
            <v>13.472378678922215</v>
          </cell>
          <cell r="W48">
            <v>2.6467643810000001</v>
          </cell>
          <cell r="X48">
            <v>13.735112589653582</v>
          </cell>
          <cell r="Y48">
            <v>2.722099316</v>
          </cell>
          <cell r="Z48">
            <v>14.66050899468614</v>
          </cell>
          <cell r="AA48">
            <v>3.0082251750000002</v>
          </cell>
          <cell r="AB48">
            <v>16.488530927952574</v>
          </cell>
          <cell r="AC48">
            <v>3.2292346059999999</v>
          </cell>
          <cell r="AD48">
            <v>17.779543181153123</v>
          </cell>
          <cell r="AE48">
            <v>3.3361267539999999</v>
          </cell>
          <cell r="AF48">
            <v>18.792434418887307</v>
          </cell>
          <cell r="AG48">
            <v>3.3843246250000001</v>
          </cell>
        </row>
        <row r="49">
          <cell r="B49" t="str">
            <v>BRAMHALL</v>
          </cell>
          <cell r="C49">
            <v>17.5</v>
          </cell>
          <cell r="D49">
            <v>15.8</v>
          </cell>
          <cell r="E49">
            <v>21</v>
          </cell>
          <cell r="F49">
            <v>11.349074041570637</v>
          </cell>
          <cell r="G49">
            <v>2.5003149119999999</v>
          </cell>
          <cell r="H49">
            <v>11.320066006607723</v>
          </cell>
          <cell r="I49">
            <v>2.4911058740000001</v>
          </cell>
          <cell r="J49">
            <v>11.412016596944044</v>
          </cell>
          <cell r="K49">
            <v>2.5425848129999999</v>
          </cell>
          <cell r="L49">
            <v>11.823102029165227</v>
          </cell>
          <cell r="M49">
            <v>2.6075921179999999</v>
          </cell>
          <cell r="N49">
            <v>12.050009660235014</v>
          </cell>
          <cell r="O49">
            <v>2.6930469509999999</v>
          </cell>
          <cell r="P49">
            <v>12.300355009275808</v>
          </cell>
          <cell r="Q49">
            <v>2.8050850060000001</v>
          </cell>
          <cell r="R49">
            <v>12.605884149356896</v>
          </cell>
          <cell r="S49">
            <v>2.9350567010000002</v>
          </cell>
          <cell r="T49">
            <v>12.97927869055021</v>
          </cell>
          <cell r="U49">
            <v>3.1015898910000002</v>
          </cell>
          <cell r="V49">
            <v>13.350880640524547</v>
          </cell>
          <cell r="W49">
            <v>3.2916683789999999</v>
          </cell>
          <cell r="X49">
            <v>13.763203355097795</v>
          </cell>
          <cell r="Y49">
            <v>3.5125808219999999</v>
          </cell>
          <cell r="Z49">
            <v>15.727012266054217</v>
          </cell>
          <cell r="AA49">
            <v>4.687293639</v>
          </cell>
          <cell r="AB49">
            <v>16.962263443810077</v>
          </cell>
          <cell r="AC49">
            <v>5.4722665609999996</v>
          </cell>
          <cell r="AD49">
            <v>17.229151481695901</v>
          </cell>
          <cell r="AE49">
            <v>5.7288399549999998</v>
          </cell>
          <cell r="AF49">
            <v>17.049494444225846</v>
          </cell>
          <cell r="AG49">
            <v>5.8429650510000002</v>
          </cell>
        </row>
        <row r="50">
          <cell r="B50" t="str">
            <v>BRIDGEWATER</v>
          </cell>
          <cell r="C50">
            <v>23</v>
          </cell>
          <cell r="D50">
            <v>20.5</v>
          </cell>
          <cell r="E50">
            <v>27.5</v>
          </cell>
          <cell r="F50">
            <v>12.390725615558114</v>
          </cell>
          <cell r="G50">
            <v>4.3449433839999996</v>
          </cell>
          <cell r="H50">
            <v>12.902170539235247</v>
          </cell>
          <cell r="I50">
            <v>4.3130257060000003</v>
          </cell>
          <cell r="J50">
            <v>13.846543546184671</v>
          </cell>
          <cell r="K50">
            <v>4.4320675319999996</v>
          </cell>
          <cell r="L50">
            <v>14.133851401670613</v>
          </cell>
          <cell r="M50">
            <v>4.4961455020000001</v>
          </cell>
          <cell r="N50">
            <v>14.364454160559479</v>
          </cell>
          <cell r="O50">
            <v>4.559734723</v>
          </cell>
          <cell r="P50">
            <v>14.61184614418962</v>
          </cell>
          <cell r="Q50">
            <v>4.623254727</v>
          </cell>
          <cell r="R50">
            <v>14.844702669777407</v>
          </cell>
          <cell r="S50">
            <v>4.6836123619999999</v>
          </cell>
          <cell r="T50">
            <v>15.117297310126787</v>
          </cell>
          <cell r="U50">
            <v>4.7417704340000002</v>
          </cell>
          <cell r="V50">
            <v>15.296651790523347</v>
          </cell>
          <cell r="W50">
            <v>4.795759866</v>
          </cell>
          <cell r="X50">
            <v>15.516528520508105</v>
          </cell>
          <cell r="Y50">
            <v>4.8467247020000004</v>
          </cell>
          <cell r="Z50">
            <v>16.498715106781585</v>
          </cell>
          <cell r="AA50">
            <v>5.0607572579999998</v>
          </cell>
          <cell r="AB50">
            <v>17.702059641939126</v>
          </cell>
          <cell r="AC50">
            <v>5.2128240960000003</v>
          </cell>
          <cell r="AD50">
            <v>18.505079040790587</v>
          </cell>
          <cell r="AE50">
            <v>5.2998183189999999</v>
          </cell>
          <cell r="AF50">
            <v>19.17800598574491</v>
          </cell>
          <cell r="AG50">
            <v>5.3409092100000004</v>
          </cell>
        </row>
        <row r="51">
          <cell r="B51" t="str">
            <v>BRINKSWAY</v>
          </cell>
          <cell r="C51">
            <v>22.9</v>
          </cell>
          <cell r="D51">
            <v>20.5</v>
          </cell>
          <cell r="E51">
            <v>27.5</v>
          </cell>
          <cell r="F51">
            <v>9.3723319875631361</v>
          </cell>
          <cell r="G51">
            <v>3.0437231539999998</v>
          </cell>
          <cell r="H51">
            <v>9.2804122227804093</v>
          </cell>
          <cell r="I51">
            <v>3.01146052</v>
          </cell>
          <cell r="J51">
            <v>9.3697647784258375</v>
          </cell>
          <cell r="K51">
            <v>3.0635850819999999</v>
          </cell>
          <cell r="L51">
            <v>9.6090551844564818</v>
          </cell>
          <cell r="M51">
            <v>3.1164452740000002</v>
          </cell>
          <cell r="N51">
            <v>9.8887139850880885</v>
          </cell>
          <cell r="O51">
            <v>3.1786119350000002</v>
          </cell>
          <cell r="P51">
            <v>10.121323017567736</v>
          </cell>
          <cell r="Q51">
            <v>3.251481311</v>
          </cell>
          <cell r="R51">
            <v>10.321407921159668</v>
          </cell>
          <cell r="S51">
            <v>3.3298549830000002</v>
          </cell>
          <cell r="T51">
            <v>10.68252488346595</v>
          </cell>
          <cell r="U51">
            <v>3.4219664870000002</v>
          </cell>
          <cell r="V51">
            <v>11.011136022983791</v>
          </cell>
          <cell r="W51">
            <v>3.5211827640000002</v>
          </cell>
          <cell r="X51">
            <v>11.470332312925809</v>
          </cell>
          <cell r="Y51">
            <v>3.6307522310000002</v>
          </cell>
          <cell r="Z51">
            <v>13.455659641987049</v>
          </cell>
          <cell r="AA51">
            <v>4.1482526679999996</v>
          </cell>
          <cell r="AB51">
            <v>15.728191004940086</v>
          </cell>
          <cell r="AC51">
            <v>4.582149974</v>
          </cell>
          <cell r="AD51">
            <v>16.928680929613144</v>
          </cell>
          <cell r="AE51">
            <v>4.8103544180000002</v>
          </cell>
          <cell r="AF51">
            <v>17.534342148502432</v>
          </cell>
          <cell r="AG51">
            <v>4.9320110189999999</v>
          </cell>
        </row>
        <row r="52">
          <cell r="B52" t="str">
            <v>BROADHEATH</v>
          </cell>
          <cell r="C52">
            <v>36</v>
          </cell>
          <cell r="D52">
            <v>33</v>
          </cell>
          <cell r="E52">
            <v>45</v>
          </cell>
          <cell r="F52">
            <v>25.552188678884985</v>
          </cell>
          <cell r="G52">
            <v>6.0206112870000004</v>
          </cell>
          <cell r="H52">
            <v>25.345032522324797</v>
          </cell>
          <cell r="I52">
            <v>5.991846775</v>
          </cell>
          <cell r="J52">
            <v>25.918158671393996</v>
          </cell>
          <cell r="K52">
            <v>6.1162142819999996</v>
          </cell>
          <cell r="L52">
            <v>26.584212327759197</v>
          </cell>
          <cell r="M52">
            <v>6.2570710360000001</v>
          </cell>
          <cell r="N52">
            <v>27.003909444905542</v>
          </cell>
          <cell r="O52">
            <v>6.4301950940000001</v>
          </cell>
          <cell r="P52">
            <v>27.26296423420775</v>
          </cell>
          <cell r="Q52">
            <v>6.6439085650000003</v>
          </cell>
          <cell r="R52">
            <v>27.557850654409819</v>
          </cell>
          <cell r="S52">
            <v>6.8812182829999999</v>
          </cell>
          <cell r="T52">
            <v>28.375456739253426</v>
          </cell>
          <cell r="U52">
            <v>7.1724978989999997</v>
          </cell>
          <cell r="V52">
            <v>28.659107783234717</v>
          </cell>
          <cell r="W52">
            <v>7.4977537910000001</v>
          </cell>
          <cell r="X52">
            <v>29.369824844218744</v>
          </cell>
          <cell r="Y52">
            <v>7.8656792280000003</v>
          </cell>
          <cell r="Z52">
            <v>32.473851457740828</v>
          </cell>
          <cell r="AA52">
            <v>9.6906156269999997</v>
          </cell>
          <cell r="AB52">
            <v>35.827392377508033</v>
          </cell>
          <cell r="AC52">
            <v>11.27201966</v>
          </cell>
          <cell r="AD52">
            <v>37.76928333861872</v>
          </cell>
          <cell r="AE52">
            <v>12.16593129</v>
          </cell>
          <cell r="AF52">
            <v>39.291376252559587</v>
          </cell>
          <cell r="AG52">
            <v>12.69807366</v>
          </cell>
        </row>
        <row r="53">
          <cell r="B53" t="str">
            <v>BROADWAY</v>
          </cell>
          <cell r="C53">
            <v>22.9</v>
          </cell>
          <cell r="D53">
            <v>20.5</v>
          </cell>
          <cell r="E53">
            <v>27</v>
          </cell>
          <cell r="F53">
            <v>10.395903540943575</v>
          </cell>
          <cell r="G53">
            <v>2.8713769409999998</v>
          </cell>
          <cell r="H53">
            <v>10.40235176372296</v>
          </cell>
          <cell r="I53">
            <v>2.83941102</v>
          </cell>
          <cell r="J53">
            <v>10.47050439060019</v>
          </cell>
          <cell r="K53">
            <v>2.892715489</v>
          </cell>
          <cell r="L53">
            <v>10.645583160171681</v>
          </cell>
          <cell r="M53">
            <v>2.9569888660000001</v>
          </cell>
          <cell r="N53">
            <v>10.863819569342755</v>
          </cell>
          <cell r="O53">
            <v>3.0426467389999998</v>
          </cell>
          <cell r="P53">
            <v>11.048233444210577</v>
          </cell>
          <cell r="Q53">
            <v>3.1533787680000001</v>
          </cell>
          <cell r="R53">
            <v>11.33569302437299</v>
          </cell>
          <cell r="S53">
            <v>3.280530132</v>
          </cell>
          <cell r="T53">
            <v>11.622784680308992</v>
          </cell>
          <cell r="U53">
            <v>3.442697291</v>
          </cell>
          <cell r="V53">
            <v>12.040483216756263</v>
          </cell>
          <cell r="W53">
            <v>3.6254406829999999</v>
          </cell>
          <cell r="X53">
            <v>12.402953597829063</v>
          </cell>
          <cell r="Y53">
            <v>3.8365080009999999</v>
          </cell>
          <cell r="Z53">
            <v>14.443178392943201</v>
          </cell>
          <cell r="AA53">
            <v>4.9407936699999997</v>
          </cell>
          <cell r="AB53">
            <v>16.428004384785464</v>
          </cell>
          <cell r="AC53">
            <v>5.909752063</v>
          </cell>
          <cell r="AD53">
            <v>17.273501625301439</v>
          </cell>
          <cell r="AE53">
            <v>6.4519861130000002</v>
          </cell>
          <cell r="AF53">
            <v>17.48133634557561</v>
          </cell>
          <cell r="AG53">
            <v>6.758265057</v>
          </cell>
        </row>
        <row r="54">
          <cell r="B54" t="str">
            <v>BUCKSHAW</v>
          </cell>
          <cell r="C54">
            <v>23</v>
          </cell>
          <cell r="D54">
            <v>20.5</v>
          </cell>
          <cell r="E54">
            <v>27.5</v>
          </cell>
          <cell r="F54">
            <v>10.029123964424628</v>
          </cell>
          <cell r="G54">
            <v>2.2764074339999998</v>
          </cell>
          <cell r="H54">
            <v>10.230576705530847</v>
          </cell>
          <cell r="I54">
            <v>2.245612773</v>
          </cell>
          <cell r="J54">
            <v>10.684007367234972</v>
          </cell>
          <cell r="K54">
            <v>2.2931883289999999</v>
          </cell>
          <cell r="L54">
            <v>10.854067427376155</v>
          </cell>
          <cell r="M54">
            <v>2.3401268609999999</v>
          </cell>
          <cell r="N54">
            <v>11.037979128163446</v>
          </cell>
          <cell r="O54">
            <v>2.396679974</v>
          </cell>
          <cell r="P54">
            <v>11.209594961664941</v>
          </cell>
          <cell r="Q54">
            <v>2.4658071270000002</v>
          </cell>
          <cell r="R54">
            <v>11.383372674832273</v>
          </cell>
          <cell r="S54">
            <v>2.5406679319999999</v>
          </cell>
          <cell r="T54">
            <v>11.593067600377246</v>
          </cell>
          <cell r="U54">
            <v>2.62924186</v>
          </cell>
          <cell r="V54">
            <v>11.795797316081902</v>
          </cell>
          <cell r="W54">
            <v>2.7271220230000002</v>
          </cell>
          <cell r="X54">
            <v>12.010533766137215</v>
          </cell>
          <cell r="Y54">
            <v>2.8416108590000002</v>
          </cell>
          <cell r="Z54">
            <v>13.003140337027549</v>
          </cell>
          <cell r="AA54">
            <v>3.437903269</v>
          </cell>
          <cell r="AB54">
            <v>13.770185635072956</v>
          </cell>
          <cell r="AC54">
            <v>3.946723558</v>
          </cell>
          <cell r="AD54">
            <v>14.064229182563981</v>
          </cell>
          <cell r="AE54">
            <v>4.2340338170000003</v>
          </cell>
          <cell r="AF54">
            <v>14.108023441592646</v>
          </cell>
          <cell r="AG54">
            <v>4.3766534750000003</v>
          </cell>
        </row>
        <row r="55">
          <cell r="B55" t="str">
            <v>BURNLEY</v>
          </cell>
          <cell r="C55">
            <v>22.9</v>
          </cell>
          <cell r="D55">
            <v>20.5</v>
          </cell>
          <cell r="E55">
            <v>27.5</v>
          </cell>
          <cell r="F55">
            <v>10.679997256876643</v>
          </cell>
          <cell r="G55">
            <v>2.5508460670000002</v>
          </cell>
          <cell r="H55">
            <v>10.494188061468279</v>
          </cell>
          <cell r="I55">
            <v>2.521935295</v>
          </cell>
          <cell r="J55">
            <v>10.691029139340214</v>
          </cell>
          <cell r="K55">
            <v>2.5589269670000001</v>
          </cell>
          <cell r="L55">
            <v>10.836028247091107</v>
          </cell>
          <cell r="M55">
            <v>2.6057046719999999</v>
          </cell>
          <cell r="N55">
            <v>10.857835595818862</v>
          </cell>
          <cell r="O55">
            <v>2.6703004290000001</v>
          </cell>
          <cell r="P55">
            <v>11.082524125121568</v>
          </cell>
          <cell r="Q55">
            <v>2.7623769239999998</v>
          </cell>
          <cell r="R55">
            <v>11.275300207488328</v>
          </cell>
          <cell r="S55">
            <v>2.8675336059999998</v>
          </cell>
          <cell r="T55">
            <v>11.558364718678501</v>
          </cell>
          <cell r="U55">
            <v>3.0001912769999999</v>
          </cell>
          <cell r="V55">
            <v>11.873553005542647</v>
          </cell>
          <cell r="W55">
            <v>3.153908334</v>
          </cell>
          <cell r="X55">
            <v>12.192506372949866</v>
          </cell>
          <cell r="Y55">
            <v>3.3411409710000002</v>
          </cell>
          <cell r="Z55">
            <v>13.736095142531846</v>
          </cell>
          <cell r="AA55">
            <v>4.4050810020000002</v>
          </cell>
          <cell r="AB55">
            <v>15.00355620258177</v>
          </cell>
          <cell r="AC55">
            <v>5.3749770879999996</v>
          </cell>
          <cell r="AD55">
            <v>15.316999460077488</v>
          </cell>
          <cell r="AE55">
            <v>5.6876683210000003</v>
          </cell>
          <cell r="AF55">
            <v>15.253934044343216</v>
          </cell>
          <cell r="AG55">
            <v>5.7909159130000001</v>
          </cell>
        </row>
        <row r="56">
          <cell r="B56" t="str">
            <v>BURNLEY CENTRE</v>
          </cell>
          <cell r="C56">
            <v>18.3</v>
          </cell>
          <cell r="D56">
            <v>18.3</v>
          </cell>
          <cell r="E56">
            <v>27.5</v>
          </cell>
          <cell r="F56">
            <v>12.104119987666079</v>
          </cell>
          <cell r="G56">
            <v>2.6831195910000001</v>
          </cell>
          <cell r="H56">
            <v>12.041861996758819</v>
          </cell>
          <cell r="I56">
            <v>2.669548437</v>
          </cell>
          <cell r="J56">
            <v>12.346545887458321</v>
          </cell>
          <cell r="K56">
            <v>2.7236376720000002</v>
          </cell>
          <cell r="L56">
            <v>12.451976428254518</v>
          </cell>
          <cell r="M56">
            <v>2.7827746750000002</v>
          </cell>
          <cell r="N56">
            <v>12.581358042508823</v>
          </cell>
          <cell r="O56">
            <v>2.848900746</v>
          </cell>
          <cell r="P56">
            <v>12.81656675310195</v>
          </cell>
          <cell r="Q56">
            <v>2.9142544510000001</v>
          </cell>
          <cell r="R56">
            <v>13.053150801364685</v>
          </cell>
          <cell r="S56">
            <v>2.9769329839999998</v>
          </cell>
          <cell r="T56">
            <v>13.307378950009531</v>
          </cell>
          <cell r="U56">
            <v>3.053680768</v>
          </cell>
          <cell r="V56">
            <v>13.528746149707203</v>
          </cell>
          <cell r="W56">
            <v>3.1371997089999999</v>
          </cell>
          <cell r="X56">
            <v>13.731715732129794</v>
          </cell>
          <cell r="Y56">
            <v>3.2305019320000001</v>
          </cell>
          <cell r="Z56">
            <v>14.65433338150674</v>
          </cell>
          <cell r="AA56">
            <v>3.65095831</v>
          </cell>
          <cell r="AB56">
            <v>16.338215559360957</v>
          </cell>
          <cell r="AC56">
            <v>3.9880112190000001</v>
          </cell>
          <cell r="AD56">
            <v>17.435874966014964</v>
          </cell>
          <cell r="AE56">
            <v>4.1586532739999997</v>
          </cell>
          <cell r="AF56">
            <v>18.187205847850635</v>
          </cell>
          <cell r="AG56">
            <v>4.2338514759999999</v>
          </cell>
        </row>
        <row r="57">
          <cell r="B57" t="str">
            <v>BURNLEY NORTH</v>
          </cell>
          <cell r="C57">
            <v>9</v>
          </cell>
          <cell r="D57">
            <v>9</v>
          </cell>
          <cell r="E57">
            <v>18</v>
          </cell>
          <cell r="F57">
            <v>8.5699115226043734</v>
          </cell>
          <cell r="G57">
            <v>1.8627896900000001</v>
          </cell>
          <cell r="H57">
            <v>8.4446313938069881</v>
          </cell>
          <cell r="I57">
            <v>1.867223085</v>
          </cell>
          <cell r="J57">
            <v>8.506251155704021</v>
          </cell>
          <cell r="K57">
            <v>1.9037304429999999</v>
          </cell>
          <cell r="L57">
            <v>8.6433430926884949</v>
          </cell>
          <cell r="M57">
            <v>1.9475806280000001</v>
          </cell>
          <cell r="N57">
            <v>8.6780780915716011</v>
          </cell>
          <cell r="O57">
            <v>2.0009361220000002</v>
          </cell>
          <cell r="P57">
            <v>8.7659460903710169</v>
          </cell>
          <cell r="Q57">
            <v>2.0654081290000001</v>
          </cell>
          <cell r="R57">
            <v>8.8916290802071831</v>
          </cell>
          <cell r="S57">
            <v>2.1329558369999999</v>
          </cell>
          <cell r="T57">
            <v>9.0458131219315412</v>
          </cell>
          <cell r="U57">
            <v>2.213508606</v>
          </cell>
          <cell r="V57">
            <v>9.1027781773075418</v>
          </cell>
          <cell r="W57">
            <v>2.2979157529999998</v>
          </cell>
          <cell r="X57">
            <v>9.1845468492651392</v>
          </cell>
          <cell r="Y57">
            <v>2.387512809</v>
          </cell>
          <cell r="Z57">
            <v>9.6310499560966711</v>
          </cell>
          <cell r="AA57">
            <v>2.794666318</v>
          </cell>
          <cell r="AB57">
            <v>10.188574648239353</v>
          </cell>
          <cell r="AC57">
            <v>3.058177492</v>
          </cell>
          <cell r="AD57">
            <v>10.630913075419556</v>
          </cell>
          <cell r="AE57">
            <v>3.124936822</v>
          </cell>
          <cell r="AF57">
            <v>10.90641272310566</v>
          </cell>
          <cell r="AG57">
            <v>3.1041692639999998</v>
          </cell>
        </row>
        <row r="58">
          <cell r="B58" t="str">
            <v>BURROW BECK</v>
          </cell>
          <cell r="C58">
            <v>22.9</v>
          </cell>
          <cell r="D58">
            <v>20.5</v>
          </cell>
          <cell r="E58">
            <v>27</v>
          </cell>
          <cell r="F58">
            <v>18.087604215697741</v>
          </cell>
          <cell r="G58">
            <v>1.5859229109999999</v>
          </cell>
          <cell r="H58">
            <v>17.701504492887633</v>
          </cell>
          <cell r="I58">
            <v>1.644601947</v>
          </cell>
          <cell r="J58">
            <v>18.562983330814703</v>
          </cell>
          <cell r="K58">
            <v>1.750857506</v>
          </cell>
          <cell r="L58">
            <v>18.366427404020257</v>
          </cell>
          <cell r="M58">
            <v>1.873791655</v>
          </cell>
          <cell r="N58">
            <v>18.680852831405971</v>
          </cell>
          <cell r="O58">
            <v>2.0138129930000002</v>
          </cell>
          <cell r="P58">
            <v>19.207186558124761</v>
          </cell>
          <cell r="Q58">
            <v>2.1809679430000002</v>
          </cell>
          <cell r="R58">
            <v>19.359269830890568</v>
          </cell>
          <cell r="S58">
            <v>2.3550289719999999</v>
          </cell>
          <cell r="T58">
            <v>19.749709947743572</v>
          </cell>
          <cell r="U58">
            <v>2.5607006189999999</v>
          </cell>
          <cell r="V58">
            <v>20.139581892666286</v>
          </cell>
          <cell r="W58">
            <v>2.773720607</v>
          </cell>
          <cell r="X58">
            <v>20.735671011967128</v>
          </cell>
          <cell r="Y58">
            <v>3.006518706</v>
          </cell>
          <cell r="Z58">
            <v>22.667979165050614</v>
          </cell>
          <cell r="AA58">
            <v>4.1484735449999999</v>
          </cell>
          <cell r="AB58">
            <v>24.779417972803131</v>
          </cell>
          <cell r="AC58">
            <v>5.0643135380000004</v>
          </cell>
          <cell r="AD58">
            <v>25.545604180185158</v>
          </cell>
          <cell r="AE58">
            <v>5.3385981749999996</v>
          </cell>
          <cell r="AF58">
            <v>25.197453588698842</v>
          </cell>
          <cell r="AG58">
            <v>5.3611784629999999</v>
          </cell>
        </row>
        <row r="59">
          <cell r="B59" t="str">
            <v>BURSCOUGH BRIDGE</v>
          </cell>
          <cell r="C59">
            <v>17.5</v>
          </cell>
          <cell r="D59">
            <v>15.8</v>
          </cell>
          <cell r="E59">
            <v>21</v>
          </cell>
          <cell r="F59">
            <v>11.257087569079049</v>
          </cell>
          <cell r="G59">
            <v>3.1685940100000001</v>
          </cell>
          <cell r="H59">
            <v>11.802769619992862</v>
          </cell>
          <cell r="I59">
            <v>3.1159468260000001</v>
          </cell>
          <cell r="J59">
            <v>12.666011537739989</v>
          </cell>
          <cell r="K59">
            <v>3.1703786520000001</v>
          </cell>
          <cell r="L59">
            <v>12.852411876072864</v>
          </cell>
          <cell r="M59">
            <v>3.2279922509999999</v>
          </cell>
          <cell r="N59">
            <v>13.035750222865682</v>
          </cell>
          <cell r="O59">
            <v>3.2988135179999998</v>
          </cell>
          <cell r="P59">
            <v>13.292267298518235</v>
          </cell>
          <cell r="Q59">
            <v>3.3872945300000001</v>
          </cell>
          <cell r="R59">
            <v>13.55513501928465</v>
          </cell>
          <cell r="S59">
            <v>3.4859380710000001</v>
          </cell>
          <cell r="T59">
            <v>13.84744950499387</v>
          </cell>
          <cell r="U59">
            <v>3.6074652559999998</v>
          </cell>
          <cell r="V59">
            <v>14.132964392621473</v>
          </cell>
          <cell r="W59">
            <v>3.7436417990000002</v>
          </cell>
          <cell r="X59">
            <v>14.488526738662284</v>
          </cell>
          <cell r="Y59">
            <v>3.9005650269999999</v>
          </cell>
          <cell r="Z59">
            <v>16.241289515016494</v>
          </cell>
          <cell r="AA59">
            <v>4.7001297360000001</v>
          </cell>
          <cell r="AB59">
            <v>18.044426813866025</v>
          </cell>
          <cell r="AC59">
            <v>5.3951189639999999</v>
          </cell>
          <cell r="AD59">
            <v>18.797636685552025</v>
          </cell>
          <cell r="AE59">
            <v>5.7048373540000004</v>
          </cell>
          <cell r="AF59">
            <v>19.047890411527824</v>
          </cell>
          <cell r="AG59">
            <v>5.8223920180000004</v>
          </cell>
        </row>
        <row r="60">
          <cell r="B60" t="str">
            <v>BURY TOWN CENTRE</v>
          </cell>
          <cell r="C60">
            <v>22.9</v>
          </cell>
          <cell r="D60">
            <v>20.5</v>
          </cell>
          <cell r="E60">
            <v>27</v>
          </cell>
          <cell r="F60">
            <v>13.30523543883538</v>
          </cell>
          <cell r="G60">
            <v>4.6929857339999996</v>
          </cell>
          <cell r="H60">
            <v>13.375230516398309</v>
          </cell>
          <cell r="I60">
            <v>4.6061960290000004</v>
          </cell>
          <cell r="J60">
            <v>13.761132864105933</v>
          </cell>
          <cell r="K60">
            <v>4.6842533030000002</v>
          </cell>
          <cell r="L60">
            <v>14.015996108689723</v>
          </cell>
          <cell r="M60">
            <v>4.7600397360000004</v>
          </cell>
          <cell r="N60">
            <v>14.354067164968843</v>
          </cell>
          <cell r="O60">
            <v>4.8463811120000004</v>
          </cell>
          <cell r="P60">
            <v>14.644274625247345</v>
          </cell>
          <cell r="Q60">
            <v>4.9471695130000004</v>
          </cell>
          <cell r="R60">
            <v>14.86430040758434</v>
          </cell>
          <cell r="S60">
            <v>5.0543277910000004</v>
          </cell>
          <cell r="T60">
            <v>15.221110978255719</v>
          </cell>
          <cell r="U60">
            <v>5.1810235950000001</v>
          </cell>
          <cell r="V60">
            <v>15.658451916149259</v>
          </cell>
          <cell r="W60">
            <v>5.3190564849999999</v>
          </cell>
          <cell r="X60">
            <v>16.066590335604154</v>
          </cell>
          <cell r="Y60">
            <v>5.4707672189999998</v>
          </cell>
          <cell r="Z60">
            <v>18.23767028894542</v>
          </cell>
          <cell r="AA60">
            <v>6.2231950630000004</v>
          </cell>
          <cell r="AB60">
            <v>20.430444892020265</v>
          </cell>
          <cell r="AC60">
            <v>6.8607778049999997</v>
          </cell>
          <cell r="AD60">
            <v>21.757824352289852</v>
          </cell>
          <cell r="AE60">
            <v>7.2044853260000004</v>
          </cell>
          <cell r="AF60">
            <v>22.666439799171929</v>
          </cell>
          <cell r="AG60">
            <v>7.3814247259999997</v>
          </cell>
        </row>
        <row r="61">
          <cell r="B61" t="str">
            <v>CRAGGS ROW &amp; BUSHELL ST</v>
          </cell>
          <cell r="C61">
            <v>22.9</v>
          </cell>
          <cell r="D61">
            <v>20.5</v>
          </cell>
          <cell r="E61">
            <v>27</v>
          </cell>
          <cell r="F61">
            <v>16.487564201886443</v>
          </cell>
          <cell r="G61">
            <v>4.7310040669999998</v>
          </cell>
          <cell r="H61">
            <v>16.137664025960536</v>
          </cell>
          <cell r="I61">
            <v>4.6290129789999996</v>
          </cell>
          <cell r="J61">
            <v>16.266141395821037</v>
          </cell>
          <cell r="K61">
            <v>4.6716875350000002</v>
          </cell>
          <cell r="L61">
            <v>16.476131139109427</v>
          </cell>
          <cell r="M61">
            <v>4.7136329540000004</v>
          </cell>
          <cell r="N61">
            <v>16.639399321566707</v>
          </cell>
          <cell r="O61">
            <v>4.7680757150000002</v>
          </cell>
          <cell r="P61">
            <v>16.787392184864064</v>
          </cell>
          <cell r="Q61">
            <v>4.8399782509999998</v>
          </cell>
          <cell r="R61">
            <v>17.038794604695816</v>
          </cell>
          <cell r="S61">
            <v>4.9185485489999996</v>
          </cell>
          <cell r="T61">
            <v>17.283371189273538</v>
          </cell>
          <cell r="U61">
            <v>5.0157461139999997</v>
          </cell>
          <cell r="V61">
            <v>17.452342159369454</v>
          </cell>
          <cell r="W61">
            <v>5.1224509740000004</v>
          </cell>
          <cell r="X61">
            <v>17.781701757444463</v>
          </cell>
          <cell r="Y61">
            <v>5.2462439879999998</v>
          </cell>
          <cell r="Z61">
            <v>19.180583557408543</v>
          </cell>
          <cell r="AA61">
            <v>5.8483249839999996</v>
          </cell>
          <cell r="AB61">
            <v>21.291807991335265</v>
          </cell>
          <cell r="AC61">
            <v>6.3557770189999996</v>
          </cell>
          <cell r="AD61">
            <v>22.585230209750193</v>
          </cell>
          <cell r="AE61">
            <v>6.601831228</v>
          </cell>
          <cell r="AF61">
            <v>23.291890063175572</v>
          </cell>
          <cell r="AG61">
            <v>6.7049315519999997</v>
          </cell>
        </row>
        <row r="62">
          <cell r="B62" t="str">
            <v>CAMPBELL ST</v>
          </cell>
          <cell r="C62">
            <v>17.5</v>
          </cell>
          <cell r="D62">
            <v>15.8</v>
          </cell>
          <cell r="E62">
            <v>21</v>
          </cell>
          <cell r="F62">
            <v>10.32369581990584</v>
          </cell>
          <cell r="G62">
            <v>1.2055716089999999</v>
          </cell>
          <cell r="H62">
            <v>10.212532493664765</v>
          </cell>
          <cell r="I62">
            <v>1.2304597589999999</v>
          </cell>
          <cell r="J62">
            <v>10.522382028816811</v>
          </cell>
          <cell r="K62">
            <v>1.271961892</v>
          </cell>
          <cell r="L62">
            <v>10.696308695491581</v>
          </cell>
          <cell r="M62">
            <v>1.325537355</v>
          </cell>
          <cell r="N62">
            <v>10.89635244892931</v>
          </cell>
          <cell r="O62">
            <v>1.3937708289999999</v>
          </cell>
          <cell r="P62">
            <v>11.060462537431745</v>
          </cell>
          <cell r="Q62">
            <v>1.4808793339999999</v>
          </cell>
          <cell r="R62">
            <v>11.243723641054425</v>
          </cell>
          <cell r="S62">
            <v>1.5708516370000001</v>
          </cell>
          <cell r="T62">
            <v>11.471998747904999</v>
          </cell>
          <cell r="U62">
            <v>1.6817583490000001</v>
          </cell>
          <cell r="V62">
            <v>11.693996088043232</v>
          </cell>
          <cell r="W62">
            <v>1.809286892</v>
          </cell>
          <cell r="X62">
            <v>11.936613949268468</v>
          </cell>
          <cell r="Y62">
            <v>1.9584112330000001</v>
          </cell>
          <cell r="Z62">
            <v>12.982305738013403</v>
          </cell>
          <cell r="AA62">
            <v>2.691457019</v>
          </cell>
          <cell r="AB62">
            <v>14.014067900310932</v>
          </cell>
          <cell r="AC62">
            <v>3.3798971010000001</v>
          </cell>
          <cell r="AD62">
            <v>14.510359755472992</v>
          </cell>
          <cell r="AE62">
            <v>3.761100554</v>
          </cell>
          <cell r="AF62">
            <v>14.719118637621499</v>
          </cell>
          <cell r="AG62">
            <v>3.9818640529999998</v>
          </cell>
        </row>
        <row r="63">
          <cell r="B63" t="str">
            <v>CANNON ST</v>
          </cell>
          <cell r="C63">
            <v>36</v>
          </cell>
          <cell r="D63">
            <v>32</v>
          </cell>
          <cell r="E63">
            <v>57</v>
          </cell>
          <cell r="F63">
            <v>24.749860620454086</v>
          </cell>
          <cell r="G63">
            <v>4.3205099540000003</v>
          </cell>
          <cell r="H63">
            <v>24.618204064371959</v>
          </cell>
          <cell r="I63">
            <v>4.2183168709999999</v>
          </cell>
          <cell r="J63">
            <v>25.540137693745795</v>
          </cell>
          <cell r="K63">
            <v>4.3112852610000001</v>
          </cell>
          <cell r="L63">
            <v>25.973575060063826</v>
          </cell>
          <cell r="M63">
            <v>4.3847462679999998</v>
          </cell>
          <cell r="N63">
            <v>26.287487804284094</v>
          </cell>
          <cell r="O63">
            <v>4.4563033570000004</v>
          </cell>
          <cell r="P63">
            <v>26.627845615099542</v>
          </cell>
          <cell r="Q63">
            <v>4.5263425780000004</v>
          </cell>
          <cell r="R63">
            <v>27.037478392952814</v>
          </cell>
          <cell r="S63">
            <v>4.5925077019999998</v>
          </cell>
          <cell r="T63">
            <v>27.270694859952393</v>
          </cell>
          <cell r="U63">
            <v>4.6552866640000001</v>
          </cell>
          <cell r="V63">
            <v>27.550174474695361</v>
          </cell>
          <cell r="W63">
            <v>4.7131557160000002</v>
          </cell>
          <cell r="X63">
            <v>27.93146701618382</v>
          </cell>
          <cell r="Y63">
            <v>4.7674897740000004</v>
          </cell>
          <cell r="Z63">
            <v>28.9638553810323</v>
          </cell>
          <cell r="AA63">
            <v>4.9458868489999999</v>
          </cell>
          <cell r="AB63">
            <v>31.14073549480608</v>
          </cell>
          <cell r="AC63">
            <v>5.0488613039999999</v>
          </cell>
          <cell r="AD63">
            <v>32.993400309413062</v>
          </cell>
          <cell r="AE63">
            <v>5.1055677260000003</v>
          </cell>
          <cell r="AF63">
            <v>34.63302264342002</v>
          </cell>
          <cell r="AG63">
            <v>5.1224672340000001</v>
          </cell>
        </row>
        <row r="64">
          <cell r="B64" t="str">
            <v>CAPONTREE</v>
          </cell>
          <cell r="C64">
            <v>22.9</v>
          </cell>
          <cell r="D64">
            <v>20.5</v>
          </cell>
          <cell r="E64">
            <v>27</v>
          </cell>
          <cell r="F64">
            <v>6.9681795550392769</v>
          </cell>
          <cell r="G64">
            <v>2.0558317860000002</v>
          </cell>
          <cell r="H64">
            <v>6.9423545214294657</v>
          </cell>
          <cell r="I64">
            <v>2.073819876</v>
          </cell>
          <cell r="J64">
            <v>7.043317515195759</v>
          </cell>
          <cell r="K64">
            <v>2.116125083</v>
          </cell>
          <cell r="L64">
            <v>7.1654144138263325</v>
          </cell>
          <cell r="M64">
            <v>2.1638843959999998</v>
          </cell>
          <cell r="N64">
            <v>7.3492496006605128</v>
          </cell>
          <cell r="O64">
            <v>2.2228548510000001</v>
          </cell>
          <cell r="P64">
            <v>7.5123431238397869</v>
          </cell>
          <cell r="Q64">
            <v>2.295413103</v>
          </cell>
          <cell r="R64">
            <v>7.6871626923336702</v>
          </cell>
          <cell r="S64">
            <v>2.3783516929999999</v>
          </cell>
          <cell r="T64">
            <v>7.921570146140386</v>
          </cell>
          <cell r="U64">
            <v>2.4803108489999999</v>
          </cell>
          <cell r="V64">
            <v>8.1509246792740537</v>
          </cell>
          <cell r="W64">
            <v>2.596282193</v>
          </cell>
          <cell r="X64">
            <v>8.4353507406950836</v>
          </cell>
          <cell r="Y64">
            <v>2.729291731</v>
          </cell>
          <cell r="Z64">
            <v>10.045418390914218</v>
          </cell>
          <cell r="AA64">
            <v>3.399621378</v>
          </cell>
          <cell r="AB64">
            <v>11.762473692864724</v>
          </cell>
          <cell r="AC64">
            <v>3.9914938430000002</v>
          </cell>
          <cell r="AD64">
            <v>12.355246062720649</v>
          </cell>
          <cell r="AE64">
            <v>4.3040364240000004</v>
          </cell>
          <cell r="AF64">
            <v>12.511973304576262</v>
          </cell>
          <cell r="AG64">
            <v>4.4700346089999998</v>
          </cell>
        </row>
        <row r="65">
          <cell r="B65" t="str">
            <v>CARLETON</v>
          </cell>
          <cell r="C65">
            <v>5</v>
          </cell>
          <cell r="D65">
            <v>5</v>
          </cell>
          <cell r="E65">
            <v>7.5</v>
          </cell>
          <cell r="F65">
            <v>1.9359855053374515</v>
          </cell>
          <cell r="G65">
            <v>0.497680079</v>
          </cell>
          <cell r="H65">
            <v>1.8993464534431668</v>
          </cell>
          <cell r="I65">
            <v>0.49123815100000001</v>
          </cell>
          <cell r="J65">
            <v>1.9611900039853476</v>
          </cell>
          <cell r="K65">
            <v>0.50911672799999996</v>
          </cell>
          <cell r="L65">
            <v>2.0040814359081791</v>
          </cell>
          <cell r="M65">
            <v>0.52791249100000004</v>
          </cell>
          <cell r="N65">
            <v>2.0459978996097909</v>
          </cell>
          <cell r="O65">
            <v>0.54896762300000002</v>
          </cell>
          <cell r="P65">
            <v>2.106949518897768</v>
          </cell>
          <cell r="Q65">
            <v>0.571000485</v>
          </cell>
          <cell r="R65">
            <v>2.1634906595463295</v>
          </cell>
          <cell r="S65">
            <v>0.59253896900000003</v>
          </cell>
          <cell r="T65">
            <v>2.225528859352393</v>
          </cell>
          <cell r="U65">
            <v>0.61886478499999997</v>
          </cell>
          <cell r="V65">
            <v>2.2798244203080844</v>
          </cell>
          <cell r="W65">
            <v>0.647035676</v>
          </cell>
          <cell r="X65">
            <v>2.3633827041698527</v>
          </cell>
          <cell r="Y65">
            <v>0.68188660599999995</v>
          </cell>
          <cell r="Z65">
            <v>2.9154523838457274</v>
          </cell>
          <cell r="AA65">
            <v>0.90348194100000001</v>
          </cell>
          <cell r="AB65">
            <v>3.7111586076944376</v>
          </cell>
          <cell r="AC65">
            <v>1.0352732440000001</v>
          </cell>
          <cell r="AD65">
            <v>4.0206354919665381</v>
          </cell>
          <cell r="AE65">
            <v>1.089566048</v>
          </cell>
          <cell r="AF65">
            <v>4.150343451068907</v>
          </cell>
          <cell r="AG65">
            <v>1.1072761010000001</v>
          </cell>
        </row>
        <row r="66">
          <cell r="B66" t="str">
            <v>CARLISLE NORTH</v>
          </cell>
          <cell r="C66">
            <v>24.5</v>
          </cell>
          <cell r="D66">
            <v>24.5</v>
          </cell>
          <cell r="E66">
            <v>45</v>
          </cell>
          <cell r="F66">
            <v>12.21567772403073</v>
          </cell>
          <cell r="G66">
            <v>3.0033717860000002</v>
          </cell>
          <cell r="H66">
            <v>12.341867799378655</v>
          </cell>
          <cell r="I66">
            <v>2.966930944</v>
          </cell>
          <cell r="J66">
            <v>12.881822070791427</v>
          </cell>
          <cell r="K66">
            <v>3.0126365169999998</v>
          </cell>
          <cell r="L66">
            <v>13.002722883784717</v>
          </cell>
          <cell r="M66">
            <v>3.0540518369999998</v>
          </cell>
          <cell r="N66">
            <v>13.293215930850213</v>
          </cell>
          <cell r="O66">
            <v>3.1009848199999999</v>
          </cell>
          <cell r="P66">
            <v>13.459268099784923</v>
          </cell>
          <cell r="Q66">
            <v>3.1540075299999999</v>
          </cell>
          <cell r="R66">
            <v>13.514832036882414</v>
          </cell>
          <cell r="S66">
            <v>3.2120541660000002</v>
          </cell>
          <cell r="T66">
            <v>13.818618275188815</v>
          </cell>
          <cell r="U66">
            <v>3.2777567350000001</v>
          </cell>
          <cell r="V66">
            <v>13.974903715404297</v>
          </cell>
          <cell r="W66">
            <v>3.3512924879999999</v>
          </cell>
          <cell r="X66">
            <v>14.150016898503386</v>
          </cell>
          <cell r="Y66">
            <v>3.4345458280000001</v>
          </cell>
          <cell r="Z66">
            <v>14.821464054549443</v>
          </cell>
          <cell r="AA66">
            <v>3.8807139620000002</v>
          </cell>
          <cell r="AB66">
            <v>15.795881116954693</v>
          </cell>
          <cell r="AC66">
            <v>4.2740567550000002</v>
          </cell>
          <cell r="AD66">
            <v>16.520275931461221</v>
          </cell>
          <cell r="AE66">
            <v>4.4384644160000004</v>
          </cell>
          <cell r="AF66">
            <v>16.851179998451624</v>
          </cell>
          <cell r="AG66">
            <v>4.492664853</v>
          </cell>
        </row>
        <row r="67">
          <cell r="B67" t="str">
            <v>CARR ST</v>
          </cell>
          <cell r="C67">
            <v>22.9</v>
          </cell>
          <cell r="D67">
            <v>20.5</v>
          </cell>
          <cell r="E67">
            <v>27</v>
          </cell>
          <cell r="F67">
            <v>14.252579300643896</v>
          </cell>
          <cell r="G67">
            <v>3.4553426919999999</v>
          </cell>
          <cell r="H67">
            <v>14.33791870269623</v>
          </cell>
          <cell r="I67">
            <v>3.4316392059999998</v>
          </cell>
          <cell r="J67">
            <v>14.793935709377539</v>
          </cell>
          <cell r="K67">
            <v>3.5089339370000001</v>
          </cell>
          <cell r="L67">
            <v>15.086500325466176</v>
          </cell>
          <cell r="M67">
            <v>3.5948216350000002</v>
          </cell>
          <cell r="N67">
            <v>15.406348863947287</v>
          </cell>
          <cell r="O67">
            <v>3.7030275719999999</v>
          </cell>
          <cell r="P67">
            <v>15.806500924158744</v>
          </cell>
          <cell r="Q67">
            <v>3.8440287400000002</v>
          </cell>
          <cell r="R67">
            <v>16.317362611727255</v>
          </cell>
          <cell r="S67">
            <v>3.9998699260000001</v>
          </cell>
          <cell r="T67">
            <v>16.852380662493069</v>
          </cell>
          <cell r="U67">
            <v>4.1936138969999996</v>
          </cell>
          <cell r="V67">
            <v>17.264048836465346</v>
          </cell>
          <cell r="W67">
            <v>4.4127258899999999</v>
          </cell>
          <cell r="X67">
            <v>17.872747598627782</v>
          </cell>
          <cell r="Y67">
            <v>4.6647735619999997</v>
          </cell>
          <cell r="Z67">
            <v>20.619017700093629</v>
          </cell>
          <cell r="AA67">
            <v>5.9964711399999997</v>
          </cell>
          <cell r="AB67">
            <v>22.690132258988395</v>
          </cell>
          <cell r="AC67">
            <v>7.1704708869999996</v>
          </cell>
          <cell r="AD67">
            <v>23.627762863613004</v>
          </cell>
          <cell r="AE67">
            <v>7.5923875560000003</v>
          </cell>
          <cell r="AF67">
            <v>24.04954625951423</v>
          </cell>
          <cell r="AG67">
            <v>7.7941851939999998</v>
          </cell>
        </row>
        <row r="68">
          <cell r="B68" t="str">
            <v>CASTLETON</v>
          </cell>
          <cell r="C68">
            <v>22.9</v>
          </cell>
          <cell r="D68">
            <v>20.5</v>
          </cell>
          <cell r="E68">
            <v>27.5</v>
          </cell>
          <cell r="F68">
            <v>15.815094402013578</v>
          </cell>
          <cell r="G68">
            <v>2.8171183489999998</v>
          </cell>
          <cell r="H68">
            <v>15.657491827921286</v>
          </cell>
          <cell r="I68">
            <v>2.7716584709999998</v>
          </cell>
          <cell r="J68">
            <v>16.298956126750724</v>
          </cell>
          <cell r="K68">
            <v>2.8272731019999999</v>
          </cell>
          <cell r="L68">
            <v>16.537997286235345</v>
          </cell>
          <cell r="M68">
            <v>2.88391756</v>
          </cell>
          <cell r="N68">
            <v>16.600240688647858</v>
          </cell>
          <cell r="O68">
            <v>2.954540443</v>
          </cell>
          <cell r="P68">
            <v>16.937132106676899</v>
          </cell>
          <cell r="Q68">
            <v>3.0490222519999999</v>
          </cell>
          <cell r="R68">
            <v>17.19241200820516</v>
          </cell>
          <cell r="S68">
            <v>3.1520839770000002</v>
          </cell>
          <cell r="T68">
            <v>17.52153806711333</v>
          </cell>
          <cell r="U68">
            <v>3.275046745</v>
          </cell>
          <cell r="V68">
            <v>17.610243779093729</v>
          </cell>
          <cell r="W68">
            <v>3.4156023960000002</v>
          </cell>
          <cell r="X68">
            <v>18.002820994054435</v>
          </cell>
          <cell r="Y68">
            <v>3.582988877</v>
          </cell>
          <cell r="Z68">
            <v>19.193036749210766</v>
          </cell>
          <cell r="AA68">
            <v>4.4665526120000001</v>
          </cell>
          <cell r="AB68">
            <v>20.594045711790567</v>
          </cell>
          <cell r="AC68">
            <v>5.2232090480000002</v>
          </cell>
          <cell r="AD68">
            <v>21.392270895274823</v>
          </cell>
          <cell r="AE68">
            <v>5.6804878609999996</v>
          </cell>
          <cell r="AF68">
            <v>21.835856620743652</v>
          </cell>
          <cell r="AG68">
            <v>5.9364633250000001</v>
          </cell>
        </row>
        <row r="69">
          <cell r="B69" t="str">
            <v>CATTERALL WATERWORKS</v>
          </cell>
          <cell r="C69">
            <v>9.6999999999999993</v>
          </cell>
          <cell r="D69">
            <v>9.6999999999999993</v>
          </cell>
          <cell r="E69">
            <v>7.5</v>
          </cell>
          <cell r="F69">
            <v>7.407916738391803</v>
          </cell>
          <cell r="G69">
            <v>2.8573676880000001</v>
          </cell>
          <cell r="H69">
            <v>7.3225599709254992</v>
          </cell>
          <cell r="I69">
            <v>2.7921733120000001</v>
          </cell>
          <cell r="J69">
            <v>7.4619939700661178</v>
          </cell>
          <cell r="K69">
            <v>2.8411116789999999</v>
          </cell>
          <cell r="L69">
            <v>7.5729073127389857</v>
          </cell>
          <cell r="M69">
            <v>2.8849410720000002</v>
          </cell>
          <cell r="N69">
            <v>7.7162683166458041</v>
          </cell>
          <cell r="O69">
            <v>2.9303838359999999</v>
          </cell>
          <cell r="P69">
            <v>7.7742601480346174</v>
          </cell>
          <cell r="Q69">
            <v>2.9786207779999998</v>
          </cell>
          <cell r="R69">
            <v>7.8147494519078498</v>
          </cell>
          <cell r="S69">
            <v>3.0282419969999999</v>
          </cell>
          <cell r="T69">
            <v>7.9318166128806924</v>
          </cell>
          <cell r="U69">
            <v>3.0832390589999998</v>
          </cell>
          <cell r="V69">
            <v>8.0050640655899254</v>
          </cell>
          <cell r="W69">
            <v>3.138707159</v>
          </cell>
          <cell r="X69">
            <v>8.0659629452776862</v>
          </cell>
          <cell r="Y69">
            <v>3.1996644089999999</v>
          </cell>
          <cell r="Z69">
            <v>8.4837916294180111</v>
          </cell>
          <cell r="AA69">
            <v>3.4611960169999998</v>
          </cell>
          <cell r="AB69">
            <v>8.9995713741240664</v>
          </cell>
          <cell r="AC69">
            <v>3.6600650539999999</v>
          </cell>
          <cell r="AD69">
            <v>9.2120983010854474</v>
          </cell>
          <cell r="AE69">
            <v>3.7461708429999998</v>
          </cell>
          <cell r="AF69">
            <v>9.2728374621978205</v>
          </cell>
          <cell r="AG69">
            <v>3.7688431630000001</v>
          </cell>
        </row>
        <row r="70">
          <cell r="B70" t="str">
            <v>CECIL ST</v>
          </cell>
          <cell r="C70">
            <v>22.3</v>
          </cell>
          <cell r="D70">
            <v>20.5</v>
          </cell>
          <cell r="E70">
            <v>27.5</v>
          </cell>
          <cell r="F70">
            <v>13.377868126613283</v>
          </cell>
          <cell r="G70">
            <v>4.3257133310000002</v>
          </cell>
          <cell r="H70">
            <v>13.201218208273248</v>
          </cell>
          <cell r="I70">
            <v>4.2361154049999996</v>
          </cell>
          <cell r="J70">
            <v>13.360694938804597</v>
          </cell>
          <cell r="K70">
            <v>4.2757682140000002</v>
          </cell>
          <cell r="L70">
            <v>13.502259908806264</v>
          </cell>
          <cell r="M70">
            <v>4.316531297</v>
          </cell>
          <cell r="N70">
            <v>13.714509309653186</v>
          </cell>
          <cell r="O70">
            <v>4.368613334</v>
          </cell>
          <cell r="P70">
            <v>13.913143967992703</v>
          </cell>
          <cell r="Q70">
            <v>4.4371472369999996</v>
          </cell>
          <cell r="R70">
            <v>14.169245449307949</v>
          </cell>
          <cell r="S70">
            <v>4.5150119599999998</v>
          </cell>
          <cell r="T70">
            <v>14.387046507981459</v>
          </cell>
          <cell r="U70">
            <v>4.6102034070000002</v>
          </cell>
          <cell r="V70">
            <v>14.696379504521614</v>
          </cell>
          <cell r="W70">
            <v>4.7170541930000001</v>
          </cell>
          <cell r="X70">
            <v>15.020422834221304</v>
          </cell>
          <cell r="Y70">
            <v>4.840468252</v>
          </cell>
          <cell r="Z70">
            <v>15.779700016054488</v>
          </cell>
          <cell r="AA70">
            <v>5.4480427029999996</v>
          </cell>
          <cell r="AB70">
            <v>16.603808368041996</v>
          </cell>
          <cell r="AC70">
            <v>5.9575579980000004</v>
          </cell>
          <cell r="AD70">
            <v>17.16107865894833</v>
          </cell>
          <cell r="AE70">
            <v>6.2167163170000004</v>
          </cell>
          <cell r="AF70">
            <v>17.686713000605206</v>
          </cell>
          <cell r="AG70">
            <v>6.3384410759999996</v>
          </cell>
        </row>
        <row r="71">
          <cell r="B71" t="str">
            <v>CENTRAL MANCHESTER</v>
          </cell>
          <cell r="C71">
            <v>29</v>
          </cell>
          <cell r="D71">
            <v>25.3</v>
          </cell>
          <cell r="E71">
            <v>38</v>
          </cell>
          <cell r="F71">
            <v>16.752688749288499</v>
          </cell>
          <cell r="G71">
            <v>5.6716299259999996</v>
          </cell>
          <cell r="H71">
            <v>16.961386336674327</v>
          </cell>
          <cell r="I71">
            <v>5.6106316549999997</v>
          </cell>
          <cell r="J71">
            <v>17.941647519148805</v>
          </cell>
          <cell r="K71">
            <v>5.7746790649999999</v>
          </cell>
          <cell r="L71">
            <v>20.349070689081788</v>
          </cell>
          <cell r="M71">
            <v>5.8734696929999997</v>
          </cell>
          <cell r="N71">
            <v>22.661710809626683</v>
          </cell>
          <cell r="O71">
            <v>5.9704583549999999</v>
          </cell>
          <cell r="P71">
            <v>28.920749706887062</v>
          </cell>
          <cell r="Q71">
            <v>6.0666039899999999</v>
          </cell>
          <cell r="R71">
            <v>37.268070507344589</v>
          </cell>
          <cell r="S71">
            <v>6.1585384420000002</v>
          </cell>
          <cell r="T71">
            <v>45.643226806423307</v>
          </cell>
          <cell r="U71">
            <v>6.2475898000000001</v>
          </cell>
          <cell r="V71">
            <v>47.785448684687999</v>
          </cell>
          <cell r="W71">
            <v>6.3310722559999997</v>
          </cell>
          <cell r="X71">
            <v>50.05848630320277</v>
          </cell>
          <cell r="Y71">
            <v>6.410488505</v>
          </cell>
          <cell r="Z71">
            <v>51.262471348233049</v>
          </cell>
          <cell r="AA71">
            <v>6.6718017190000003</v>
          </cell>
          <cell r="AB71">
            <v>53.004742068889357</v>
          </cell>
          <cell r="AC71">
            <v>6.8164432469999996</v>
          </cell>
          <cell r="AD71">
            <v>54.474687105053007</v>
          </cell>
          <cell r="AE71">
            <v>6.8835219270000003</v>
          </cell>
          <cell r="AF71">
            <v>55.813461558755975</v>
          </cell>
          <cell r="AG71">
            <v>6.9087019940000003</v>
          </cell>
        </row>
        <row r="72">
          <cell r="B72" t="str">
            <v>CHADDERTON</v>
          </cell>
          <cell r="C72">
            <v>38</v>
          </cell>
          <cell r="D72">
            <v>34</v>
          </cell>
          <cell r="E72">
            <v>45</v>
          </cell>
          <cell r="F72">
            <v>14.388639074358732</v>
          </cell>
          <cell r="G72">
            <v>3.13659781</v>
          </cell>
          <cell r="H72">
            <v>14.590047193602684</v>
          </cell>
          <cell r="I72">
            <v>3.0915167910000001</v>
          </cell>
          <cell r="J72">
            <v>15.116873618344087</v>
          </cell>
          <cell r="K72">
            <v>3.1445769449999998</v>
          </cell>
          <cell r="L72">
            <v>15.3550080112533</v>
          </cell>
          <cell r="M72">
            <v>3.1988992270000001</v>
          </cell>
          <cell r="N72">
            <v>15.528242512111822</v>
          </cell>
          <cell r="O72">
            <v>3.265798126</v>
          </cell>
          <cell r="P72">
            <v>15.699404011193415</v>
          </cell>
          <cell r="Q72">
            <v>3.3489502710000001</v>
          </cell>
          <cell r="R72">
            <v>15.892279740788638</v>
          </cell>
          <cell r="S72">
            <v>3.4416630279999998</v>
          </cell>
          <cell r="T72">
            <v>16.039202395358629</v>
          </cell>
          <cell r="U72">
            <v>3.5550081160000002</v>
          </cell>
          <cell r="V72">
            <v>16.24738722586968</v>
          </cell>
          <cell r="W72">
            <v>3.682970208</v>
          </cell>
          <cell r="X72">
            <v>16.499738208642675</v>
          </cell>
          <cell r="Y72">
            <v>3.830903867</v>
          </cell>
          <cell r="Z72">
            <v>17.326062948563404</v>
          </cell>
          <cell r="AA72">
            <v>4.6119610809999996</v>
          </cell>
          <cell r="AB72">
            <v>18.682463072894532</v>
          </cell>
          <cell r="AC72">
            <v>5.3011199040000001</v>
          </cell>
          <cell r="AD72">
            <v>19.769735570050166</v>
          </cell>
          <cell r="AE72">
            <v>5.7030088990000003</v>
          </cell>
          <cell r="AF72">
            <v>20.813991418746781</v>
          </cell>
          <cell r="AG72">
            <v>5.9352951840000001</v>
          </cell>
        </row>
        <row r="73">
          <cell r="B73" t="str">
            <v>CHAMBERHALL</v>
          </cell>
          <cell r="C73">
            <v>21.7</v>
          </cell>
          <cell r="D73">
            <v>20.5</v>
          </cell>
          <cell r="E73">
            <v>27</v>
          </cell>
          <cell r="F73">
            <v>17.546871296358297</v>
          </cell>
          <cell r="G73">
            <v>3.9777888830000001</v>
          </cell>
          <cell r="H73">
            <v>17.431141631930135</v>
          </cell>
          <cell r="I73">
            <v>3.9742024800000002</v>
          </cell>
          <cell r="J73">
            <v>17.611817399485204</v>
          </cell>
          <cell r="K73">
            <v>4.0494565859999998</v>
          </cell>
          <cell r="L73">
            <v>17.869339829006979</v>
          </cell>
          <cell r="M73">
            <v>4.1399447829999998</v>
          </cell>
          <cell r="N73">
            <v>18.261742686341279</v>
          </cell>
          <cell r="O73">
            <v>4.2548552669999999</v>
          </cell>
          <cell r="P73">
            <v>18.587236324694622</v>
          </cell>
          <cell r="Q73">
            <v>4.3994153279999999</v>
          </cell>
          <cell r="R73">
            <v>18.845646293271919</v>
          </cell>
          <cell r="S73">
            <v>4.5624865860000003</v>
          </cell>
          <cell r="T73">
            <v>19.283628485649896</v>
          </cell>
          <cell r="U73">
            <v>4.7656234949999998</v>
          </cell>
          <cell r="V73">
            <v>19.788914299531488</v>
          </cell>
          <cell r="W73">
            <v>4.99440901</v>
          </cell>
          <cell r="X73">
            <v>20.308240344890653</v>
          </cell>
          <cell r="Y73">
            <v>5.2548286759999998</v>
          </cell>
          <cell r="Z73">
            <v>22.258219207184784</v>
          </cell>
          <cell r="AA73">
            <v>6.5743271180000002</v>
          </cell>
          <cell r="AB73">
            <v>24.567048179415039</v>
          </cell>
          <cell r="AC73">
            <v>7.7199185449999996</v>
          </cell>
          <cell r="AD73">
            <v>26.020859154496911</v>
          </cell>
          <cell r="AE73">
            <v>8.3660490089999993</v>
          </cell>
          <cell r="AF73">
            <v>27.154752360926288</v>
          </cell>
          <cell r="AG73">
            <v>8.7396161509999999</v>
          </cell>
        </row>
        <row r="74">
          <cell r="B74" t="str">
            <v>CHAPEL WHARF</v>
          </cell>
          <cell r="C74">
            <v>22.9</v>
          </cell>
          <cell r="D74">
            <v>20.5</v>
          </cell>
          <cell r="E74">
            <v>27.5</v>
          </cell>
          <cell r="F74">
            <v>6.7945315749330764</v>
          </cell>
          <cell r="G74">
            <v>1.1604039610000001</v>
          </cell>
          <cell r="H74">
            <v>8.8129375891359967</v>
          </cell>
          <cell r="I74">
            <v>1.1589065700000001</v>
          </cell>
          <cell r="J74">
            <v>10.989984917392162</v>
          </cell>
          <cell r="K74">
            <v>1.175368838</v>
          </cell>
          <cell r="L74">
            <v>11.199046293317888</v>
          </cell>
          <cell r="M74">
            <v>1.1918051249999999</v>
          </cell>
          <cell r="N74">
            <v>11.33245929483004</v>
          </cell>
          <cell r="O74">
            <v>1.211647511</v>
          </cell>
          <cell r="P74">
            <v>11.438810243236466</v>
          </cell>
          <cell r="Q74">
            <v>1.23581341</v>
          </cell>
          <cell r="R74">
            <v>11.524743707874821</v>
          </cell>
          <cell r="S74">
            <v>1.2610588170000001</v>
          </cell>
          <cell r="T74">
            <v>11.638349625457973</v>
          </cell>
          <cell r="U74">
            <v>1.2891410510000001</v>
          </cell>
          <cell r="V74">
            <v>11.759210743504863</v>
          </cell>
          <cell r="W74">
            <v>1.319217501</v>
          </cell>
          <cell r="X74">
            <v>11.87456870388862</v>
          </cell>
          <cell r="Y74">
            <v>1.3546561509999999</v>
          </cell>
          <cell r="Z74">
            <v>12.517658517582804</v>
          </cell>
          <cell r="AA74">
            <v>1.5685797079999999</v>
          </cell>
          <cell r="AB74">
            <v>13.143060524524309</v>
          </cell>
          <cell r="AC74">
            <v>1.7850930169999999</v>
          </cell>
          <cell r="AD74">
            <v>13.499399070104225</v>
          </cell>
          <cell r="AE74">
            <v>1.896295541</v>
          </cell>
          <cell r="AF74">
            <v>13.759503058841053</v>
          </cell>
          <cell r="AG74">
            <v>1.963743325</v>
          </cell>
        </row>
        <row r="75">
          <cell r="B75" t="str">
            <v>CHASSEN RD</v>
          </cell>
          <cell r="C75">
            <v>16.600000000000001</v>
          </cell>
          <cell r="D75">
            <v>16.600000000000001</v>
          </cell>
          <cell r="E75">
            <v>27.5</v>
          </cell>
          <cell r="F75">
            <v>13.296235365866458</v>
          </cell>
          <cell r="G75">
            <v>3.2294831190000002</v>
          </cell>
          <cell r="H75">
            <v>12.939636916660399</v>
          </cell>
          <cell r="I75">
            <v>3.2041201940000001</v>
          </cell>
          <cell r="J75">
            <v>13.274403950798325</v>
          </cell>
          <cell r="K75">
            <v>3.2952331890000002</v>
          </cell>
          <cell r="L75">
            <v>13.595182329626855</v>
          </cell>
          <cell r="M75">
            <v>3.398789941</v>
          </cell>
          <cell r="N75">
            <v>13.891508270253562</v>
          </cell>
          <cell r="O75">
            <v>3.525301749</v>
          </cell>
          <cell r="P75">
            <v>14.475329094608494</v>
          </cell>
          <cell r="Q75">
            <v>3.6840818479999999</v>
          </cell>
          <cell r="R75">
            <v>14.688613968086932</v>
          </cell>
          <cell r="S75">
            <v>3.8624201829999998</v>
          </cell>
          <cell r="T75">
            <v>15.172739326829703</v>
          </cell>
          <cell r="U75">
            <v>4.0857256020000001</v>
          </cell>
          <cell r="V75">
            <v>15.538928122520383</v>
          </cell>
          <cell r="W75">
            <v>4.3373278690000001</v>
          </cell>
          <cell r="X75">
            <v>16.110757076640191</v>
          </cell>
          <cell r="Y75">
            <v>4.6260185729999996</v>
          </cell>
          <cell r="Z75">
            <v>18.653745704335456</v>
          </cell>
          <cell r="AA75">
            <v>6.1508565160000002</v>
          </cell>
          <cell r="AB75">
            <v>20.931184150829623</v>
          </cell>
          <cell r="AC75">
            <v>7.5085704739999999</v>
          </cell>
          <cell r="AD75">
            <v>21.640521964269276</v>
          </cell>
          <cell r="AE75">
            <v>7.8772049730000004</v>
          </cell>
          <cell r="AF75">
            <v>21.809118549056443</v>
          </cell>
          <cell r="AG75">
            <v>8.0262928030000005</v>
          </cell>
        </row>
        <row r="76">
          <cell r="B76" t="str">
            <v>CHATSWORTH ST</v>
          </cell>
          <cell r="C76">
            <v>20.100000000000001</v>
          </cell>
          <cell r="D76">
            <v>20.100000000000001</v>
          </cell>
          <cell r="E76">
            <v>27.5</v>
          </cell>
          <cell r="F76">
            <v>13.517762792293837</v>
          </cell>
          <cell r="G76">
            <v>3.2990449869999998</v>
          </cell>
          <cell r="H76">
            <v>13.313593837802113</v>
          </cell>
          <cell r="I76">
            <v>3.2688425040000002</v>
          </cell>
          <cell r="J76">
            <v>13.451979492069036</v>
          </cell>
          <cell r="K76">
            <v>3.3131687510000001</v>
          </cell>
          <cell r="L76">
            <v>13.514372893933844</v>
          </cell>
          <cell r="M76">
            <v>3.366214131</v>
          </cell>
          <cell r="N76">
            <v>13.643192776822419</v>
          </cell>
          <cell r="O76">
            <v>3.4324241139999998</v>
          </cell>
          <cell r="P76">
            <v>13.795380943185549</v>
          </cell>
          <cell r="Q76">
            <v>3.516571661</v>
          </cell>
          <cell r="R76">
            <v>13.97783605850988</v>
          </cell>
          <cell r="S76">
            <v>3.6127494499999999</v>
          </cell>
          <cell r="T76">
            <v>14.18586168089066</v>
          </cell>
          <cell r="U76">
            <v>3.732229255</v>
          </cell>
          <cell r="V76">
            <v>14.350792695500472</v>
          </cell>
          <cell r="W76">
            <v>3.8664189539999998</v>
          </cell>
          <cell r="X76">
            <v>14.608233683083959</v>
          </cell>
          <cell r="Y76">
            <v>4.0205502710000003</v>
          </cell>
          <cell r="Z76">
            <v>15.393971779635855</v>
          </cell>
          <cell r="AA76">
            <v>4.7053438620000003</v>
          </cell>
          <cell r="AB76">
            <v>16.925440489109096</v>
          </cell>
          <cell r="AC76">
            <v>5.2721629630000004</v>
          </cell>
          <cell r="AD76">
            <v>17.954488683436047</v>
          </cell>
          <cell r="AE76">
            <v>5.5649481310000004</v>
          </cell>
          <cell r="AF76">
            <v>18.603536934013981</v>
          </cell>
          <cell r="AG76">
            <v>5.7014641499999996</v>
          </cell>
        </row>
        <row r="77">
          <cell r="B77" t="str">
            <v>CHEADLE HEATH</v>
          </cell>
          <cell r="C77">
            <v>17.5</v>
          </cell>
          <cell r="D77">
            <v>15.8</v>
          </cell>
          <cell r="E77">
            <v>21</v>
          </cell>
          <cell r="F77">
            <v>11.861176643425875</v>
          </cell>
          <cell r="G77">
            <v>3.7302650439999998</v>
          </cell>
          <cell r="H77">
            <v>11.752790308822034</v>
          </cell>
          <cell r="I77">
            <v>3.672653376</v>
          </cell>
          <cell r="J77">
            <v>11.9552905241371</v>
          </cell>
          <cell r="K77">
            <v>3.7275864780000001</v>
          </cell>
          <cell r="L77">
            <v>12.108670033170666</v>
          </cell>
          <cell r="M77">
            <v>3.7835206289999999</v>
          </cell>
          <cell r="N77">
            <v>12.23471997946899</v>
          </cell>
          <cell r="O77">
            <v>3.8517770320000002</v>
          </cell>
          <cell r="P77">
            <v>12.479043390218711</v>
          </cell>
          <cell r="Q77">
            <v>3.9348991510000002</v>
          </cell>
          <cell r="R77">
            <v>12.705414516109172</v>
          </cell>
          <cell r="S77">
            <v>4.0270885710000002</v>
          </cell>
          <cell r="T77">
            <v>12.960420747876729</v>
          </cell>
          <cell r="U77">
            <v>4.139723923</v>
          </cell>
          <cell r="V77">
            <v>13.151590520710814</v>
          </cell>
          <cell r="W77">
            <v>4.2646446439999997</v>
          </cell>
          <cell r="X77">
            <v>13.482220730530329</v>
          </cell>
          <cell r="Y77">
            <v>4.4062186519999997</v>
          </cell>
          <cell r="Z77">
            <v>14.573357746793763</v>
          </cell>
          <cell r="AA77">
            <v>5.1378051579999999</v>
          </cell>
          <cell r="AB77">
            <v>15.950717908425965</v>
          </cell>
          <cell r="AC77">
            <v>5.7744967789999997</v>
          </cell>
          <cell r="AD77">
            <v>16.704352376235907</v>
          </cell>
          <cell r="AE77">
            <v>6.1273968139999999</v>
          </cell>
          <cell r="AF77">
            <v>17.186705132733533</v>
          </cell>
          <cell r="AG77">
            <v>6.3248303750000003</v>
          </cell>
        </row>
        <row r="78">
          <cell r="B78" t="str">
            <v>CHEADLE HULME</v>
          </cell>
          <cell r="C78">
            <v>22.9</v>
          </cell>
          <cell r="D78">
            <v>20.5</v>
          </cell>
          <cell r="E78">
            <v>27.5</v>
          </cell>
          <cell r="F78">
            <v>15.16498312573645</v>
          </cell>
          <cell r="G78">
            <v>4.9579988950000002</v>
          </cell>
          <cell r="H78">
            <v>14.794075058849705</v>
          </cell>
          <cell r="I78">
            <v>4.9022392039999998</v>
          </cell>
          <cell r="J78">
            <v>15.316937773432114</v>
          </cell>
          <cell r="K78">
            <v>4.986340513</v>
          </cell>
          <cell r="L78">
            <v>15.648801213302127</v>
          </cell>
          <cell r="M78">
            <v>5.0781255859999996</v>
          </cell>
          <cell r="N78">
            <v>15.963619002035484</v>
          </cell>
          <cell r="O78">
            <v>5.1961093959999998</v>
          </cell>
          <cell r="P78">
            <v>16.487977958629607</v>
          </cell>
          <cell r="Q78">
            <v>5.3488509410000002</v>
          </cell>
          <cell r="R78">
            <v>16.761207617125962</v>
          </cell>
          <cell r="S78">
            <v>5.5238469080000003</v>
          </cell>
          <cell r="T78">
            <v>17.289347484033811</v>
          </cell>
          <cell r="U78">
            <v>5.7442532999999996</v>
          </cell>
          <cell r="V78">
            <v>17.801434205322245</v>
          </cell>
          <cell r="W78">
            <v>5.9949435119999999</v>
          </cell>
          <cell r="X78">
            <v>18.423874153403823</v>
          </cell>
          <cell r="Y78">
            <v>6.2859094899999999</v>
          </cell>
          <cell r="Z78">
            <v>20.881295431192022</v>
          </cell>
          <cell r="AA78">
            <v>7.7972495930000001</v>
          </cell>
          <cell r="AB78">
            <v>22.756565807514527</v>
          </cell>
          <cell r="AC78">
            <v>9.121018114</v>
          </cell>
          <cell r="AD78">
            <v>23.257385684622044</v>
          </cell>
          <cell r="AE78">
            <v>9.5106969560000003</v>
          </cell>
          <cell r="AF78">
            <v>23.168651955443615</v>
          </cell>
          <cell r="AG78">
            <v>9.6372021920000002</v>
          </cell>
        </row>
        <row r="79">
          <cell r="B79" t="str">
            <v>CHEETHAM HILL</v>
          </cell>
          <cell r="C79">
            <v>17.5</v>
          </cell>
          <cell r="D79">
            <v>15.8</v>
          </cell>
          <cell r="E79">
            <v>21</v>
          </cell>
          <cell r="F79">
            <v>14.576291335971153</v>
          </cell>
          <cell r="G79">
            <v>4.0461658839999997</v>
          </cell>
          <cell r="H79">
            <v>14.353393527744888</v>
          </cell>
          <cell r="I79">
            <v>4.0372992190000003</v>
          </cell>
          <cell r="J79">
            <v>14.651315101221186</v>
          </cell>
          <cell r="K79">
            <v>4.0860204539999998</v>
          </cell>
          <cell r="L79">
            <v>14.895434690266983</v>
          </cell>
          <cell r="M79">
            <v>4.1493086359999998</v>
          </cell>
          <cell r="N79">
            <v>15.108094433168242</v>
          </cell>
          <cell r="O79">
            <v>4.2396076870000003</v>
          </cell>
          <cell r="P79">
            <v>15.32280400947081</v>
          </cell>
          <cell r="Q79">
            <v>4.3680255099999998</v>
          </cell>
          <cell r="R79">
            <v>15.731194889099013</v>
          </cell>
          <cell r="S79">
            <v>4.513733094</v>
          </cell>
          <cell r="T79">
            <v>16.02569921582684</v>
          </cell>
          <cell r="U79">
            <v>4.6897089449999996</v>
          </cell>
          <cell r="V79">
            <v>16.283866380725286</v>
          </cell>
          <cell r="W79">
            <v>4.8941714230000004</v>
          </cell>
          <cell r="X79">
            <v>16.745752026187208</v>
          </cell>
          <cell r="Y79">
            <v>5.1432448170000002</v>
          </cell>
          <cell r="Z79">
            <v>18.631307403413857</v>
          </cell>
          <cell r="AA79">
            <v>6.3582696150000002</v>
          </cell>
          <cell r="AB79">
            <v>20.270055721002976</v>
          </cell>
          <cell r="AC79">
            <v>7.3028795830000002</v>
          </cell>
          <cell r="AD79">
            <v>21.067993493053379</v>
          </cell>
          <cell r="AE79">
            <v>7.8381125389999999</v>
          </cell>
          <cell r="AF79">
            <v>21.365434423699099</v>
          </cell>
          <cell r="AG79">
            <v>8.1760824270000008</v>
          </cell>
        </row>
        <row r="80">
          <cell r="B80" t="str">
            <v>ALDERLEY &amp; CHELFORD</v>
          </cell>
          <cell r="C80">
            <v>28</v>
          </cell>
          <cell r="D80">
            <v>23</v>
          </cell>
          <cell r="E80">
            <v>35</v>
          </cell>
          <cell r="F80">
            <v>16.666095542127245</v>
          </cell>
          <cell r="G80">
            <v>3.9657769699999998</v>
          </cell>
          <cell r="H80">
            <v>16.362032049529986</v>
          </cell>
          <cell r="I80">
            <v>3.9089768180000002</v>
          </cell>
          <cell r="J80">
            <v>16.739147827608079</v>
          </cell>
          <cell r="K80">
            <v>4.004492291</v>
          </cell>
          <cell r="L80">
            <v>17.094306458764525</v>
          </cell>
          <cell r="M80">
            <v>4.1054607900000004</v>
          </cell>
          <cell r="N80">
            <v>17.491845928431552</v>
          </cell>
          <cell r="O80">
            <v>4.2259567669999996</v>
          </cell>
          <cell r="P80">
            <v>17.92180611898322</v>
          </cell>
          <cell r="Q80">
            <v>4.376177384</v>
          </cell>
          <cell r="R80">
            <v>18.362032177782709</v>
          </cell>
          <cell r="S80">
            <v>4.5428538959999996</v>
          </cell>
          <cell r="T80">
            <v>18.858867716873753</v>
          </cell>
          <cell r="U80">
            <v>4.7463087689999996</v>
          </cell>
          <cell r="V80">
            <v>19.386704583646235</v>
          </cell>
          <cell r="W80">
            <v>4.9748181669999996</v>
          </cell>
          <cell r="X80">
            <v>19.926952403298166</v>
          </cell>
          <cell r="Y80">
            <v>5.2410590370000003</v>
          </cell>
          <cell r="Z80">
            <v>22.801957939986774</v>
          </cell>
          <cell r="AA80">
            <v>6.3267935079999997</v>
          </cell>
          <cell r="AB80">
            <v>25.107982542547255</v>
          </cell>
          <cell r="AC80">
            <v>7.3099958989999996</v>
          </cell>
          <cell r="AD80">
            <v>25.701867122458353</v>
          </cell>
          <cell r="AE80">
            <v>7.837164918</v>
          </cell>
          <cell r="AF80">
            <v>25.653443462253804</v>
          </cell>
          <cell r="AG80">
            <v>8.1676879099999997</v>
          </cell>
        </row>
        <row r="81">
          <cell r="B81" t="str">
            <v>CHESTER RD T11 &amp; T12</v>
          </cell>
          <cell r="C81">
            <v>16</v>
          </cell>
          <cell r="D81">
            <v>14</v>
          </cell>
          <cell r="E81">
            <v>21</v>
          </cell>
          <cell r="F81">
            <v>8.6766984101760389</v>
          </cell>
          <cell r="G81">
            <v>3.983272114</v>
          </cell>
          <cell r="H81">
            <v>10.056470914445311</v>
          </cell>
          <cell r="I81">
            <v>3.8985780079999999</v>
          </cell>
          <cell r="J81">
            <v>11.663543886894027</v>
          </cell>
          <cell r="K81">
            <v>3.9622763220000001</v>
          </cell>
          <cell r="L81">
            <v>11.893615562039088</v>
          </cell>
          <cell r="M81">
            <v>4.0130609909999997</v>
          </cell>
          <cell r="N81">
            <v>11.968850031799501</v>
          </cell>
          <cell r="O81">
            <v>4.0654478369999998</v>
          </cell>
          <cell r="P81">
            <v>12.11331311763381</v>
          </cell>
          <cell r="Q81">
            <v>4.1195751740000004</v>
          </cell>
          <cell r="R81">
            <v>12.20334349337258</v>
          </cell>
          <cell r="S81">
            <v>4.1714226310000004</v>
          </cell>
          <cell r="T81">
            <v>12.380663312316967</v>
          </cell>
          <cell r="U81">
            <v>4.2260994869999999</v>
          </cell>
          <cell r="V81">
            <v>12.440719377649311</v>
          </cell>
          <cell r="W81">
            <v>4.2821026560000002</v>
          </cell>
          <cell r="X81">
            <v>12.544966788742824</v>
          </cell>
          <cell r="Y81">
            <v>4.3393075019999996</v>
          </cell>
          <cell r="Z81">
            <v>13.030872927399015</v>
          </cell>
          <cell r="AA81">
            <v>4.5725298959999998</v>
          </cell>
          <cell r="AB81">
            <v>13.935164118335194</v>
          </cell>
          <cell r="AC81">
            <v>4.860962604</v>
          </cell>
          <cell r="AD81">
            <v>14.617576846186417</v>
          </cell>
          <cell r="AE81">
            <v>4.9684151520000004</v>
          </cell>
          <cell r="AF81">
            <v>15.192337747004464</v>
          </cell>
          <cell r="AG81">
            <v>4.9890614290000004</v>
          </cell>
        </row>
        <row r="82">
          <cell r="B82" t="str">
            <v>CHESTER RD T13</v>
          </cell>
          <cell r="C82">
            <v>13.3</v>
          </cell>
          <cell r="D82">
            <v>11.5</v>
          </cell>
          <cell r="E82">
            <v>18</v>
          </cell>
          <cell r="F82">
            <v>4.3701048170522707</v>
          </cell>
          <cell r="G82">
            <v>1.0406509340000001</v>
          </cell>
          <cell r="H82">
            <v>4.3272930205015268</v>
          </cell>
          <cell r="I82">
            <v>1.023158461</v>
          </cell>
          <cell r="J82">
            <v>4.437986834372686</v>
          </cell>
          <cell r="K82">
            <v>1.0401661129999999</v>
          </cell>
          <cell r="L82">
            <v>4.4814720392858813</v>
          </cell>
          <cell r="M82">
            <v>1.0550204190000001</v>
          </cell>
          <cell r="N82">
            <v>4.5382585608963151</v>
          </cell>
          <cell r="O82">
            <v>1.071141592</v>
          </cell>
          <cell r="P82">
            <v>4.5986397214629235</v>
          </cell>
          <cell r="Q82">
            <v>1.0888059510000001</v>
          </cell>
          <cell r="R82">
            <v>4.6695948671266052</v>
          </cell>
          <cell r="S82">
            <v>1.1066472220000001</v>
          </cell>
          <cell r="T82">
            <v>4.7335872097244982</v>
          </cell>
          <cell r="U82">
            <v>1.126387794</v>
          </cell>
          <cell r="V82">
            <v>4.7943990055016572</v>
          </cell>
          <cell r="W82">
            <v>1.1473080710000001</v>
          </cell>
          <cell r="X82">
            <v>4.8668661719755058</v>
          </cell>
          <cell r="Y82">
            <v>1.1699302650000001</v>
          </cell>
          <cell r="Z82">
            <v>5.1873432205286116</v>
          </cell>
          <cell r="AA82">
            <v>1.259676172</v>
          </cell>
          <cell r="AB82">
            <v>5.7567379077042897</v>
          </cell>
          <cell r="AC82">
            <v>1.328870633</v>
          </cell>
          <cell r="AD82">
            <v>6.1527279530631942</v>
          </cell>
          <cell r="AE82">
            <v>1.3618028259999999</v>
          </cell>
          <cell r="AF82">
            <v>6.4996004950467521</v>
          </cell>
          <cell r="AG82">
            <v>1.3780568989999999</v>
          </cell>
        </row>
        <row r="83">
          <cell r="B83" t="str">
            <v>CHORLEY SOUTH</v>
          </cell>
          <cell r="C83">
            <v>17.5</v>
          </cell>
          <cell r="D83">
            <v>15.8</v>
          </cell>
          <cell r="E83">
            <v>21</v>
          </cell>
          <cell r="F83">
            <v>15.23307545850102</v>
          </cell>
          <cell r="G83">
            <v>3.6562635179999998</v>
          </cell>
          <cell r="H83">
            <v>15.243995168090766</v>
          </cell>
          <cell r="I83">
            <v>3.6397696160000002</v>
          </cell>
          <cell r="J83">
            <v>15.732704519880999</v>
          </cell>
          <cell r="K83">
            <v>3.7530868220000002</v>
          </cell>
          <cell r="L83">
            <v>16.108232877631977</v>
          </cell>
          <cell r="M83">
            <v>3.8753171919999998</v>
          </cell>
          <cell r="N83">
            <v>16.58107177933644</v>
          </cell>
          <cell r="O83">
            <v>4.0191832959999996</v>
          </cell>
          <cell r="P83">
            <v>17.084900598821676</v>
          </cell>
          <cell r="Q83">
            <v>4.1923055170000003</v>
          </cell>
          <cell r="R83">
            <v>17.589731405265539</v>
          </cell>
          <cell r="S83">
            <v>4.3815904510000001</v>
          </cell>
          <cell r="T83">
            <v>18.185038136238937</v>
          </cell>
          <cell r="U83">
            <v>4.6120629659999999</v>
          </cell>
          <cell r="V83">
            <v>18.793928668877008</v>
          </cell>
          <cell r="W83">
            <v>4.8673798819999998</v>
          </cell>
          <cell r="X83">
            <v>19.502610698490258</v>
          </cell>
          <cell r="Y83">
            <v>5.1594000659999999</v>
          </cell>
          <cell r="Z83">
            <v>22.750908058780375</v>
          </cell>
          <cell r="AA83">
            <v>6.5384498080000002</v>
          </cell>
          <cell r="AB83">
            <v>25.33770850040159</v>
          </cell>
          <cell r="AC83">
            <v>7.5318925500000002</v>
          </cell>
          <cell r="AD83">
            <v>26.439877641033526</v>
          </cell>
          <cell r="AE83">
            <v>7.9985717110000003</v>
          </cell>
          <cell r="AF83">
            <v>26.933776584324434</v>
          </cell>
          <cell r="AG83">
            <v>8.2226994639999997</v>
          </cell>
        </row>
        <row r="84">
          <cell r="B84" t="str">
            <v>CHORLTON</v>
          </cell>
          <cell r="C84">
            <v>12</v>
          </cell>
          <cell r="D84">
            <v>12</v>
          </cell>
          <cell r="E84">
            <v>18</v>
          </cell>
          <cell r="F84">
            <v>6.9559142125120692</v>
          </cell>
          <cell r="G84">
            <v>1.703570619</v>
          </cell>
          <cell r="H84">
            <v>6.9391728605671874</v>
          </cell>
          <cell r="I84">
            <v>1.69713417</v>
          </cell>
          <cell r="J84">
            <v>7.1062064721600819</v>
          </cell>
          <cell r="K84">
            <v>1.7393519660000001</v>
          </cell>
          <cell r="L84">
            <v>7.2522754425397107</v>
          </cell>
          <cell r="M84">
            <v>1.7881404510000001</v>
          </cell>
          <cell r="N84">
            <v>7.4420958828059396</v>
          </cell>
          <cell r="O84">
            <v>1.848309489</v>
          </cell>
          <cell r="P84">
            <v>7.6462493707764603</v>
          </cell>
          <cell r="Q84">
            <v>1.9237800860000001</v>
          </cell>
          <cell r="R84">
            <v>7.876946761937675</v>
          </cell>
          <cell r="S84">
            <v>2.008818491</v>
          </cell>
          <cell r="T84">
            <v>8.144559453246103</v>
          </cell>
          <cell r="U84">
            <v>2.1132282060000001</v>
          </cell>
          <cell r="V84">
            <v>8.4034091383491472</v>
          </cell>
          <cell r="W84">
            <v>2.2303004999999998</v>
          </cell>
          <cell r="X84">
            <v>8.7185758327780807</v>
          </cell>
          <cell r="Y84">
            <v>2.363950317</v>
          </cell>
          <cell r="Z84">
            <v>10.185979549138613</v>
          </cell>
          <cell r="AA84">
            <v>3.0492595809999998</v>
          </cell>
          <cell r="AB84">
            <v>11.362491471063148</v>
          </cell>
          <cell r="AC84">
            <v>3.6495739340000002</v>
          </cell>
          <cell r="AD84">
            <v>11.844754211633111</v>
          </cell>
          <cell r="AE84">
            <v>3.992266614</v>
          </cell>
          <cell r="AF84">
            <v>12.054965650784036</v>
          </cell>
          <cell r="AG84">
            <v>4.2019300619999997</v>
          </cell>
        </row>
        <row r="85">
          <cell r="B85" t="str">
            <v>CHURCH</v>
          </cell>
          <cell r="C85">
            <v>12</v>
          </cell>
          <cell r="D85">
            <v>12</v>
          </cell>
          <cell r="E85">
            <v>18</v>
          </cell>
          <cell r="F85">
            <v>5.7033809392922414</v>
          </cell>
          <cell r="G85">
            <v>1.3576322890000001</v>
          </cell>
          <cell r="H85">
            <v>5.6518037019185039</v>
          </cell>
          <cell r="I85">
            <v>1.3519113780000001</v>
          </cell>
          <cell r="J85">
            <v>5.6837552827265849</v>
          </cell>
          <cell r="K85">
            <v>1.365105676</v>
          </cell>
          <cell r="L85">
            <v>5.7208465867669887</v>
          </cell>
          <cell r="M85">
            <v>1.3819912080000001</v>
          </cell>
          <cell r="N85">
            <v>5.7739415059589074</v>
          </cell>
          <cell r="O85">
            <v>1.4077220859999999</v>
          </cell>
          <cell r="P85">
            <v>5.8424212089892116</v>
          </cell>
          <cell r="Q85">
            <v>1.443179478</v>
          </cell>
          <cell r="R85">
            <v>5.9139627201003213</v>
          </cell>
          <cell r="S85">
            <v>1.4844245009999999</v>
          </cell>
          <cell r="T85">
            <v>6.0017521598747399</v>
          </cell>
          <cell r="U85">
            <v>1.5375478920000001</v>
          </cell>
          <cell r="V85">
            <v>6.1052011800767607</v>
          </cell>
          <cell r="W85">
            <v>1.59872536</v>
          </cell>
          <cell r="X85">
            <v>6.2218045982585792</v>
          </cell>
          <cell r="Y85">
            <v>1.670390329</v>
          </cell>
          <cell r="Z85">
            <v>6.720658461894943</v>
          </cell>
          <cell r="AA85">
            <v>2.0452614759999999</v>
          </cell>
          <cell r="AB85">
            <v>7.2640248833777914</v>
          </cell>
          <cell r="AC85">
            <v>2.3725445889999999</v>
          </cell>
          <cell r="AD85">
            <v>7.5236799540848622</v>
          </cell>
          <cell r="AE85">
            <v>2.5624845729999999</v>
          </cell>
          <cell r="AF85">
            <v>7.6230688116606187</v>
          </cell>
          <cell r="AG85">
            <v>2.6684163220000001</v>
          </cell>
        </row>
        <row r="86">
          <cell r="B86" t="str">
            <v>CLARENDON RD</v>
          </cell>
          <cell r="C86">
            <v>22.9</v>
          </cell>
          <cell r="D86">
            <v>20.5</v>
          </cell>
          <cell r="E86">
            <v>27.5</v>
          </cell>
          <cell r="F86">
            <v>11.223189570941704</v>
          </cell>
          <cell r="G86">
            <v>2.960509998</v>
          </cell>
          <cell r="H86">
            <v>11.831006658134365</v>
          </cell>
          <cell r="I86">
            <v>2.930045137</v>
          </cell>
          <cell r="J86">
            <v>12.647950806381507</v>
          </cell>
          <cell r="K86">
            <v>2.9845433589999999</v>
          </cell>
          <cell r="L86">
            <v>12.822672025958703</v>
          </cell>
          <cell r="M86">
            <v>3.0451699269999999</v>
          </cell>
          <cell r="N86">
            <v>13.117206803784601</v>
          </cell>
          <cell r="O86">
            <v>3.1240608480000001</v>
          </cell>
          <cell r="P86">
            <v>13.359912540401803</v>
          </cell>
          <cell r="Q86">
            <v>3.226143075</v>
          </cell>
          <cell r="R86">
            <v>13.486351098235618</v>
          </cell>
          <cell r="S86">
            <v>3.338202844</v>
          </cell>
          <cell r="T86">
            <v>13.810845438907521</v>
          </cell>
          <cell r="U86">
            <v>3.4791420959999999</v>
          </cell>
          <cell r="V86">
            <v>14.107378120161162</v>
          </cell>
          <cell r="W86">
            <v>3.6391859320000002</v>
          </cell>
          <cell r="X86">
            <v>14.445411512264881</v>
          </cell>
          <cell r="Y86">
            <v>3.822158242</v>
          </cell>
          <cell r="Z86">
            <v>16.142261483984562</v>
          </cell>
          <cell r="AA86">
            <v>4.7796585919999997</v>
          </cell>
          <cell r="AB86">
            <v>17.860597457988007</v>
          </cell>
          <cell r="AC86">
            <v>5.6207432710000003</v>
          </cell>
          <cell r="AD86">
            <v>18.631642654464766</v>
          </cell>
          <cell r="AE86">
            <v>6.0894269190000001</v>
          </cell>
          <cell r="AF86">
            <v>19.028081790030839</v>
          </cell>
          <cell r="AG86">
            <v>6.3096951839999997</v>
          </cell>
        </row>
        <row r="87">
          <cell r="B87" t="str">
            <v>CLAUGHTON</v>
          </cell>
          <cell r="C87">
            <v>4</v>
          </cell>
          <cell r="D87">
            <v>4</v>
          </cell>
          <cell r="E87">
            <v>7.5</v>
          </cell>
          <cell r="F87">
            <v>4.0193658895066635</v>
          </cell>
          <cell r="G87">
            <v>1.203015197</v>
          </cell>
          <cell r="H87">
            <v>3.9642754953150359</v>
          </cell>
          <cell r="I87">
            <v>1.1844384020000001</v>
          </cell>
          <cell r="J87">
            <v>4.0113241358368779</v>
          </cell>
          <cell r="K87">
            <v>1.2030863030000001</v>
          </cell>
          <cell r="L87">
            <v>4.0582498033035783</v>
          </cell>
          <cell r="M87">
            <v>1.2232062459999999</v>
          </cell>
          <cell r="N87">
            <v>4.0956604413955997</v>
          </cell>
          <cell r="O87">
            <v>1.2491166469999999</v>
          </cell>
          <cell r="P87">
            <v>4.1558481356710093</v>
          </cell>
          <cell r="Q87">
            <v>1.281163769</v>
          </cell>
          <cell r="R87">
            <v>4.2336997534908045</v>
          </cell>
          <cell r="S87">
            <v>1.316913064</v>
          </cell>
          <cell r="T87">
            <v>4.2964074313812182</v>
          </cell>
          <cell r="U87">
            <v>1.361324644</v>
          </cell>
          <cell r="V87">
            <v>4.375143073825595</v>
          </cell>
          <cell r="W87">
            <v>1.4099540930000001</v>
          </cell>
          <cell r="X87">
            <v>4.4716758006601172</v>
          </cell>
          <cell r="Y87">
            <v>1.4654548220000001</v>
          </cell>
          <cell r="Z87">
            <v>5.0213261908543405</v>
          </cell>
          <cell r="AA87">
            <v>1.7500840499999999</v>
          </cell>
          <cell r="AB87">
            <v>5.6626973495399531</v>
          </cell>
          <cell r="AC87">
            <v>1.999550994</v>
          </cell>
          <cell r="AD87">
            <v>6.0100459709503973</v>
          </cell>
          <cell r="AE87">
            <v>2.127438707</v>
          </cell>
          <cell r="AF87">
            <v>5.8220811652379556</v>
          </cell>
          <cell r="AG87">
            <v>2.1914858740000001</v>
          </cell>
        </row>
        <row r="88">
          <cell r="B88" t="str">
            <v>BLACKBURN RD CLAYTON</v>
          </cell>
          <cell r="C88">
            <v>19.3</v>
          </cell>
          <cell r="D88">
            <v>19.3</v>
          </cell>
          <cell r="E88">
            <v>27</v>
          </cell>
          <cell r="F88">
            <v>7.7170767481447866</v>
          </cell>
          <cell r="G88">
            <v>1.2442339389999999</v>
          </cell>
          <cell r="H88">
            <v>7.6285336468802161</v>
          </cell>
          <cell r="I88">
            <v>1.2390278560000001</v>
          </cell>
          <cell r="J88">
            <v>7.7508174607050329</v>
          </cell>
          <cell r="K88">
            <v>1.272248093</v>
          </cell>
          <cell r="L88">
            <v>7.8574698984995335</v>
          </cell>
          <cell r="M88">
            <v>1.315464033</v>
          </cell>
          <cell r="N88">
            <v>7.9889933852675377</v>
          </cell>
          <cell r="O88">
            <v>1.3712630299999999</v>
          </cell>
          <cell r="P88">
            <v>8.1564393226524246</v>
          </cell>
          <cell r="Q88">
            <v>1.443900432</v>
          </cell>
          <cell r="R88">
            <v>8.3310319780848729</v>
          </cell>
          <cell r="S88">
            <v>1.5273551599999999</v>
          </cell>
          <cell r="T88">
            <v>8.5328383110534816</v>
          </cell>
          <cell r="U88">
            <v>1.633325243</v>
          </cell>
          <cell r="V88">
            <v>8.7482235753422657</v>
          </cell>
          <cell r="W88">
            <v>1.753203289</v>
          </cell>
          <cell r="X88">
            <v>8.9898991521928338</v>
          </cell>
          <cell r="Y88">
            <v>1.894711582</v>
          </cell>
          <cell r="Z88">
            <v>10.086407549054236</v>
          </cell>
          <cell r="AA88">
            <v>2.6499819489999998</v>
          </cell>
          <cell r="AB88">
            <v>11.327524313882655</v>
          </cell>
          <cell r="AC88">
            <v>3.3155866089999999</v>
          </cell>
          <cell r="AD88">
            <v>11.861449167926065</v>
          </cell>
          <cell r="AE88">
            <v>3.687020687</v>
          </cell>
          <cell r="AF88">
            <v>12.040058909886017</v>
          </cell>
          <cell r="AG88">
            <v>3.8935084780000002</v>
          </cell>
        </row>
        <row r="89">
          <cell r="B89" t="str">
            <v>CLEVELEYS</v>
          </cell>
          <cell r="C89">
            <v>17.5</v>
          </cell>
          <cell r="D89">
            <v>15.8</v>
          </cell>
          <cell r="E89">
            <v>21</v>
          </cell>
          <cell r="F89">
            <v>12.407134620636356</v>
          </cell>
          <cell r="G89">
            <v>3.3008299710000002</v>
          </cell>
          <cell r="H89">
            <v>12.339111810223001</v>
          </cell>
          <cell r="I89">
            <v>3.2813668069999999</v>
          </cell>
          <cell r="J89">
            <v>12.531906029800497</v>
          </cell>
          <cell r="K89">
            <v>3.350658675</v>
          </cell>
          <cell r="L89">
            <v>12.759639200386724</v>
          </cell>
          <cell r="M89">
            <v>3.4335776170000001</v>
          </cell>
          <cell r="N89">
            <v>13.02814592610868</v>
          </cell>
          <cell r="O89">
            <v>3.5400570679999999</v>
          </cell>
          <cell r="P89">
            <v>13.379609074247554</v>
          </cell>
          <cell r="Q89">
            <v>3.680846007</v>
          </cell>
          <cell r="R89">
            <v>13.783556226067713</v>
          </cell>
          <cell r="S89">
            <v>3.8432733469999998</v>
          </cell>
          <cell r="T89">
            <v>14.217965299016733</v>
          </cell>
          <cell r="U89">
            <v>4.0479918680000004</v>
          </cell>
          <cell r="V89">
            <v>14.65935854527387</v>
          </cell>
          <cell r="W89">
            <v>4.2808911790000002</v>
          </cell>
          <cell r="X89">
            <v>15.197139721614823</v>
          </cell>
          <cell r="Y89">
            <v>4.5527931009999998</v>
          </cell>
          <cell r="Z89">
            <v>17.70626308425576</v>
          </cell>
          <cell r="AA89">
            <v>5.949527571</v>
          </cell>
          <cell r="AB89">
            <v>19.76121336977728</v>
          </cell>
          <cell r="AC89">
            <v>7.1827000380000001</v>
          </cell>
          <cell r="AD89">
            <v>20.483768659866612</v>
          </cell>
          <cell r="AE89">
            <v>7.8717450439999999</v>
          </cell>
          <cell r="AF89">
            <v>20.579470494940345</v>
          </cell>
          <cell r="AG89">
            <v>8.2705365180000001</v>
          </cell>
        </row>
        <row r="90">
          <cell r="B90" t="str">
            <v>CLIFTON JUNCTION</v>
          </cell>
          <cell r="C90">
            <v>17.5</v>
          </cell>
          <cell r="D90">
            <v>15.8</v>
          </cell>
          <cell r="E90">
            <v>21</v>
          </cell>
          <cell r="F90">
            <v>9.5127078827786598</v>
          </cell>
          <cell r="G90">
            <v>2.8311449450000001</v>
          </cell>
          <cell r="H90">
            <v>9.48915930168614</v>
          </cell>
          <cell r="I90">
            <v>2.7919560479999999</v>
          </cell>
          <cell r="J90">
            <v>9.7651804829023607</v>
          </cell>
          <cell r="K90">
            <v>2.8405742850000002</v>
          </cell>
          <cell r="L90">
            <v>9.9074643162460632</v>
          </cell>
          <cell r="M90">
            <v>2.8846832560000002</v>
          </cell>
          <cell r="N90">
            <v>10.038431433943417</v>
          </cell>
          <cell r="O90">
            <v>2.9358011199999998</v>
          </cell>
          <cell r="P90">
            <v>10.162489617474423</v>
          </cell>
          <cell r="Q90">
            <v>2.9966961479999998</v>
          </cell>
          <cell r="R90">
            <v>10.353946739193434</v>
          </cell>
          <cell r="S90">
            <v>3.0612762739999999</v>
          </cell>
          <cell r="T90">
            <v>10.507634685010649</v>
          </cell>
          <cell r="U90">
            <v>3.13790404</v>
          </cell>
          <cell r="V90">
            <v>10.642580811058776</v>
          </cell>
          <cell r="W90">
            <v>3.2221763939999999</v>
          </cell>
          <cell r="X90">
            <v>10.842661682969883</v>
          </cell>
          <cell r="Y90">
            <v>3.3162521069999999</v>
          </cell>
          <cell r="Z90">
            <v>11.973095437568395</v>
          </cell>
          <cell r="AA90">
            <v>3.8041045549999999</v>
          </cell>
          <cell r="AB90">
            <v>12.981781483021981</v>
          </cell>
          <cell r="AC90">
            <v>4.2251052920000003</v>
          </cell>
          <cell r="AD90">
            <v>13.625680649736244</v>
          </cell>
          <cell r="AE90">
            <v>4.4661884699999996</v>
          </cell>
          <cell r="AF90">
            <v>14.168258020630695</v>
          </cell>
          <cell r="AG90">
            <v>4.6104559390000004</v>
          </cell>
        </row>
        <row r="91">
          <cell r="B91" t="str">
            <v>CLOVER HILL</v>
          </cell>
          <cell r="C91">
            <v>19.399999999999999</v>
          </cell>
          <cell r="D91">
            <v>19.399999999999999</v>
          </cell>
          <cell r="E91">
            <v>27.5</v>
          </cell>
          <cell r="F91">
            <v>8.9441506705171996</v>
          </cell>
          <cell r="G91">
            <v>2.4002773940000002</v>
          </cell>
          <cell r="H91">
            <v>8.9118236001699369</v>
          </cell>
          <cell r="I91">
            <v>2.377131549</v>
          </cell>
          <cell r="J91">
            <v>9.0491794242334436</v>
          </cell>
          <cell r="K91">
            <v>2.4129400749999999</v>
          </cell>
          <cell r="L91">
            <v>9.1304383847128872</v>
          </cell>
          <cell r="M91">
            <v>2.4558985080000002</v>
          </cell>
          <cell r="N91">
            <v>9.2510376670361154</v>
          </cell>
          <cell r="O91">
            <v>2.5142375189999999</v>
          </cell>
          <cell r="P91">
            <v>9.3961705432301468</v>
          </cell>
          <cell r="Q91">
            <v>2.5889076370000002</v>
          </cell>
          <cell r="R91">
            <v>9.5603026884140476</v>
          </cell>
          <cell r="S91">
            <v>2.6764435639999999</v>
          </cell>
          <cell r="T91">
            <v>9.7345213063801737</v>
          </cell>
          <cell r="U91">
            <v>2.786750456</v>
          </cell>
          <cell r="V91">
            <v>9.9435005436142792</v>
          </cell>
          <cell r="W91">
            <v>2.912653476</v>
          </cell>
          <cell r="X91">
            <v>10.211041241870213</v>
          </cell>
          <cell r="Y91">
            <v>3.0586531739999998</v>
          </cell>
          <cell r="Z91">
            <v>11.489961582836861</v>
          </cell>
          <cell r="AA91">
            <v>3.8018082230000001</v>
          </cell>
          <cell r="AB91">
            <v>12.675461597952948</v>
          </cell>
          <cell r="AC91">
            <v>4.2580076079999998</v>
          </cell>
          <cell r="AD91">
            <v>13.114504931442154</v>
          </cell>
          <cell r="AE91">
            <v>4.4294320120000004</v>
          </cell>
          <cell r="AF91">
            <v>13.212753816998411</v>
          </cell>
          <cell r="AG91">
            <v>4.501452456</v>
          </cell>
        </row>
        <row r="92">
          <cell r="B92" t="str">
            <v>COG LANE</v>
          </cell>
          <cell r="C92">
            <v>27.1</v>
          </cell>
          <cell r="D92">
            <v>27.1</v>
          </cell>
          <cell r="E92">
            <v>37.5</v>
          </cell>
          <cell r="F92">
            <v>19.009964151121157</v>
          </cell>
          <cell r="G92">
            <v>6.0194361570000003</v>
          </cell>
          <cell r="H92">
            <v>18.845976417833811</v>
          </cell>
          <cell r="I92">
            <v>5.93936814</v>
          </cell>
          <cell r="J92">
            <v>19.065664583783324</v>
          </cell>
          <cell r="K92">
            <v>5.9957106830000004</v>
          </cell>
          <cell r="L92">
            <v>19.273798516878234</v>
          </cell>
          <cell r="M92">
            <v>6.0651371870000004</v>
          </cell>
          <cell r="N92">
            <v>19.473427000937527</v>
          </cell>
          <cell r="O92">
            <v>6.1644081780000004</v>
          </cell>
          <cell r="P92">
            <v>19.765948866186314</v>
          </cell>
          <cell r="Q92">
            <v>6.3128435349999998</v>
          </cell>
          <cell r="R92">
            <v>20.07514158445613</v>
          </cell>
          <cell r="S92">
            <v>6.4799544569999998</v>
          </cell>
          <cell r="T92">
            <v>20.442205246832859</v>
          </cell>
          <cell r="U92">
            <v>6.688594385</v>
          </cell>
          <cell r="V92">
            <v>20.886364321094476</v>
          </cell>
          <cell r="W92">
            <v>6.9305143200000003</v>
          </cell>
          <cell r="X92">
            <v>21.380371238717998</v>
          </cell>
          <cell r="Y92">
            <v>7.2222037830000003</v>
          </cell>
          <cell r="Z92">
            <v>23.685908173980639</v>
          </cell>
          <cell r="AA92">
            <v>8.5401930779999997</v>
          </cell>
          <cell r="AB92">
            <v>26.01855848525976</v>
          </cell>
          <cell r="AC92">
            <v>9.626166349</v>
          </cell>
          <cell r="AD92">
            <v>27.085509405669647</v>
          </cell>
          <cell r="AE92">
            <v>10.20523485</v>
          </cell>
          <cell r="AF92">
            <v>27.581749823943515</v>
          </cell>
          <cell r="AG92">
            <v>10.497307060000001</v>
          </cell>
        </row>
        <row r="93">
          <cell r="B93" t="str">
            <v>CONISTON</v>
          </cell>
          <cell r="C93">
            <v>1.7</v>
          </cell>
          <cell r="D93">
            <v>1.7</v>
          </cell>
          <cell r="E93">
            <v>4</v>
          </cell>
          <cell r="F93">
            <v>2.3319820001949227</v>
          </cell>
          <cell r="G93">
            <v>0.599492366</v>
          </cell>
          <cell r="H93">
            <v>2.2878815658710239</v>
          </cell>
          <cell r="I93">
            <v>0.62186439500000001</v>
          </cell>
          <cell r="J93">
            <v>2.3319377633255876</v>
          </cell>
          <cell r="K93">
            <v>0.65494327399999996</v>
          </cell>
          <cell r="L93">
            <v>2.3921149238996624</v>
          </cell>
          <cell r="M93">
            <v>0.69172540299999996</v>
          </cell>
          <cell r="N93">
            <v>2.4541470456409655</v>
          </cell>
          <cell r="O93">
            <v>0.71368065800000002</v>
          </cell>
          <cell r="P93">
            <v>2.5211063717103035</v>
          </cell>
          <cell r="Q93">
            <v>0.73711968000000005</v>
          </cell>
          <cell r="R93">
            <v>2.5649337432797426</v>
          </cell>
          <cell r="S93">
            <v>0.76226538200000005</v>
          </cell>
          <cell r="T93">
            <v>2.6424180171790388</v>
          </cell>
          <cell r="U93">
            <v>0.79184757299999997</v>
          </cell>
          <cell r="V93">
            <v>2.6858008087199736</v>
          </cell>
          <cell r="W93">
            <v>0.82122153600000003</v>
          </cell>
          <cell r="X93">
            <v>2.7480568800622875</v>
          </cell>
          <cell r="Y93">
            <v>0.850998857</v>
          </cell>
          <cell r="Z93">
            <v>3.1492106180978432</v>
          </cell>
          <cell r="AA93">
            <v>0.98569041099999999</v>
          </cell>
          <cell r="AB93">
            <v>3.9562792616052844</v>
          </cell>
          <cell r="AC93">
            <v>1.1018696910000001</v>
          </cell>
          <cell r="AD93">
            <v>4.4334906760224042</v>
          </cell>
          <cell r="AE93">
            <v>1.1545972179999999</v>
          </cell>
          <cell r="AF93">
            <v>4.7557493782007985</v>
          </cell>
          <cell r="AG93">
            <v>1.176176208</v>
          </cell>
        </row>
        <row r="94">
          <cell r="B94" t="str">
            <v>COPSE RD</v>
          </cell>
          <cell r="C94">
            <v>22.9</v>
          </cell>
          <cell r="D94">
            <v>20.5</v>
          </cell>
          <cell r="E94">
            <v>27.5</v>
          </cell>
          <cell r="F94">
            <v>15.2683733143224</v>
          </cell>
          <cell r="G94">
            <v>3.7466106419999998</v>
          </cell>
          <cell r="H94">
            <v>14.993935014029946</v>
          </cell>
          <cell r="I94">
            <v>3.7229439869999998</v>
          </cell>
          <cell r="J94">
            <v>15.325492826675903</v>
          </cell>
          <cell r="K94">
            <v>3.8062309710000002</v>
          </cell>
          <cell r="L94">
            <v>15.602418102453154</v>
          </cell>
          <cell r="M94">
            <v>3.8985994530000001</v>
          </cell>
          <cell r="N94">
            <v>15.839191053667577</v>
          </cell>
          <cell r="O94">
            <v>4.008782257</v>
          </cell>
          <cell r="P94">
            <v>16.132973340743455</v>
          </cell>
          <cell r="Q94">
            <v>4.1435564960000004</v>
          </cell>
          <cell r="R94">
            <v>16.526308180653579</v>
          </cell>
          <cell r="S94">
            <v>4.2947910760000001</v>
          </cell>
          <cell r="T94">
            <v>16.884812889382687</v>
          </cell>
          <cell r="U94">
            <v>4.4780554459999999</v>
          </cell>
          <cell r="V94">
            <v>17.159076171857294</v>
          </cell>
          <cell r="W94">
            <v>4.6806714439999997</v>
          </cell>
          <cell r="X94">
            <v>17.603817344480341</v>
          </cell>
          <cell r="Y94">
            <v>4.9118903439999997</v>
          </cell>
          <cell r="Z94">
            <v>19.836362830800581</v>
          </cell>
          <cell r="AA94">
            <v>6.0316657899999999</v>
          </cell>
          <cell r="AB94">
            <v>22.601536329722506</v>
          </cell>
          <cell r="AC94">
            <v>6.9901149279999997</v>
          </cell>
          <cell r="AD94">
            <v>24.166246291802999</v>
          </cell>
          <cell r="AE94">
            <v>7.5167091619999997</v>
          </cell>
          <cell r="AF94">
            <v>25.078721585951243</v>
          </cell>
          <cell r="AG94">
            <v>7.8133482799999996</v>
          </cell>
        </row>
        <row r="95">
          <cell r="B95" t="str">
            <v>COX GREEN</v>
          </cell>
          <cell r="C95">
            <v>16.7</v>
          </cell>
          <cell r="D95">
            <v>15.8</v>
          </cell>
          <cell r="E95">
            <v>21</v>
          </cell>
          <cell r="F95">
            <v>11.258511982723252</v>
          </cell>
          <cell r="G95">
            <v>2.5428389180000002</v>
          </cell>
          <cell r="H95">
            <v>11.199533274230163</v>
          </cell>
          <cell r="I95">
            <v>2.525246171</v>
          </cell>
          <cell r="J95">
            <v>11.378079302607256</v>
          </cell>
          <cell r="K95">
            <v>2.571788942</v>
          </cell>
          <cell r="L95">
            <v>11.563650853434428</v>
          </cell>
          <cell r="M95">
            <v>2.6306764149999999</v>
          </cell>
          <cell r="N95">
            <v>11.87144981961973</v>
          </cell>
          <cell r="O95">
            <v>2.7088350970000001</v>
          </cell>
          <cell r="P95">
            <v>12.08092566853402</v>
          </cell>
          <cell r="Q95">
            <v>2.8124438349999998</v>
          </cell>
          <cell r="R95">
            <v>12.35117106882034</v>
          </cell>
          <cell r="S95">
            <v>2.9325733459999999</v>
          </cell>
          <cell r="T95">
            <v>12.671968478703576</v>
          </cell>
          <cell r="U95">
            <v>3.0868267880000002</v>
          </cell>
          <cell r="V95">
            <v>13.026255299516802</v>
          </cell>
          <cell r="W95">
            <v>3.2639474289999999</v>
          </cell>
          <cell r="X95">
            <v>13.435727317843625</v>
          </cell>
          <cell r="Y95">
            <v>3.4718680220000002</v>
          </cell>
          <cell r="Z95">
            <v>15.368755012488842</v>
          </cell>
          <cell r="AA95">
            <v>4.1596606710000001</v>
          </cell>
          <cell r="AB95">
            <v>16.808361653927136</v>
          </cell>
          <cell r="AC95">
            <v>4.7247692749999999</v>
          </cell>
          <cell r="AD95">
            <v>17.124917055570123</v>
          </cell>
          <cell r="AE95">
            <v>5.0038359339999996</v>
          </cell>
          <cell r="AF95">
            <v>17.010633191691426</v>
          </cell>
          <cell r="AG95">
            <v>5.1626060750000002</v>
          </cell>
        </row>
        <row r="96">
          <cell r="B96" t="str">
            <v>CRAGGS ROW &amp; BUSHELL ST</v>
          </cell>
          <cell r="C96">
            <v>22.9</v>
          </cell>
          <cell r="D96">
            <v>20.5</v>
          </cell>
          <cell r="E96">
            <v>27</v>
          </cell>
          <cell r="F96">
            <v>16.487564201886443</v>
          </cell>
          <cell r="G96">
            <v>4.7310040669999998</v>
          </cell>
          <cell r="H96">
            <v>16.137664025960536</v>
          </cell>
          <cell r="I96">
            <v>4.6290129789999996</v>
          </cell>
          <cell r="J96">
            <v>16.266141395821037</v>
          </cell>
          <cell r="K96">
            <v>4.6716875350000002</v>
          </cell>
          <cell r="L96">
            <v>16.476131139109427</v>
          </cell>
          <cell r="M96">
            <v>4.7136329540000004</v>
          </cell>
          <cell r="N96">
            <v>16.639399321566707</v>
          </cell>
          <cell r="O96">
            <v>4.7680757150000002</v>
          </cell>
          <cell r="P96">
            <v>16.787392184864064</v>
          </cell>
          <cell r="Q96">
            <v>4.8399782509999998</v>
          </cell>
          <cell r="R96">
            <v>17.038794604695816</v>
          </cell>
          <cell r="S96">
            <v>4.9185485489999996</v>
          </cell>
          <cell r="T96">
            <v>17.283371189273538</v>
          </cell>
          <cell r="U96">
            <v>5.0157461139999997</v>
          </cell>
          <cell r="V96">
            <v>17.452342159369454</v>
          </cell>
          <cell r="W96">
            <v>5.1224509740000004</v>
          </cell>
          <cell r="X96">
            <v>17.781701757444463</v>
          </cell>
          <cell r="Y96">
            <v>5.2462439879999998</v>
          </cell>
          <cell r="Z96">
            <v>19.180583557408543</v>
          </cell>
          <cell r="AA96">
            <v>5.8483249839999996</v>
          </cell>
          <cell r="AB96">
            <v>21.291807991335265</v>
          </cell>
          <cell r="AC96">
            <v>6.3557770189999996</v>
          </cell>
          <cell r="AD96">
            <v>22.585230209750193</v>
          </cell>
          <cell r="AE96">
            <v>6.601831228</v>
          </cell>
          <cell r="AF96">
            <v>23.291890063175572</v>
          </cell>
          <cell r="AG96">
            <v>6.7049315519999997</v>
          </cell>
        </row>
        <row r="97">
          <cell r="B97" t="str">
            <v>CROWN LANE</v>
          </cell>
          <cell r="C97">
            <v>20.6</v>
          </cell>
          <cell r="D97">
            <v>20.5</v>
          </cell>
          <cell r="E97">
            <v>27.5</v>
          </cell>
          <cell r="F97">
            <v>18.675645276903658</v>
          </cell>
          <cell r="G97">
            <v>5.0284077500000004</v>
          </cell>
          <cell r="H97">
            <v>18.583670055164227</v>
          </cell>
          <cell r="I97">
            <v>4.9871872330000002</v>
          </cell>
          <cell r="J97">
            <v>18.977436038584607</v>
          </cell>
          <cell r="K97">
            <v>5.0879317520000003</v>
          </cell>
          <cell r="L97">
            <v>19.26529198075233</v>
          </cell>
          <cell r="M97">
            <v>5.2008773789999996</v>
          </cell>
          <cell r="N97">
            <v>19.826088194753037</v>
          </cell>
          <cell r="O97">
            <v>5.3409849080000003</v>
          </cell>
          <cell r="P97">
            <v>19.768610638728219</v>
          </cell>
          <cell r="Q97">
            <v>5.5149943410000004</v>
          </cell>
          <cell r="R97">
            <v>20.178628452406628</v>
          </cell>
          <cell r="S97">
            <v>5.7118658450000002</v>
          </cell>
          <cell r="T97">
            <v>20.651430404814104</v>
          </cell>
          <cell r="U97">
            <v>5.9566828510000001</v>
          </cell>
          <cell r="V97">
            <v>21.259936452561845</v>
          </cell>
          <cell r="W97">
            <v>6.231997529</v>
          </cell>
          <cell r="X97">
            <v>21.820112312236326</v>
          </cell>
          <cell r="Y97">
            <v>6.542702115</v>
          </cell>
          <cell r="Z97">
            <v>24.482717838911416</v>
          </cell>
          <cell r="AA97">
            <v>8.1291469749999994</v>
          </cell>
          <cell r="AB97">
            <v>26.83292629441479</v>
          </cell>
          <cell r="AC97">
            <v>9.5226095999999991</v>
          </cell>
          <cell r="AD97">
            <v>28.04723768061077</v>
          </cell>
          <cell r="AE97">
            <v>10.3127944</v>
          </cell>
          <cell r="AF97">
            <v>28.538211208635662</v>
          </cell>
          <cell r="AG97">
            <v>10.758426569999999</v>
          </cell>
        </row>
        <row r="98">
          <cell r="B98" t="str">
            <v>CULCHETH</v>
          </cell>
          <cell r="C98">
            <v>12</v>
          </cell>
          <cell r="D98">
            <v>12</v>
          </cell>
          <cell r="E98">
            <v>18</v>
          </cell>
          <cell r="F98">
            <v>8.6447041499071364</v>
          </cell>
          <cell r="G98">
            <v>2.6713383799999999</v>
          </cell>
          <cell r="H98">
            <v>8.618942827001236</v>
          </cell>
          <cell r="I98">
            <v>2.6372513130000002</v>
          </cell>
          <cell r="J98">
            <v>8.6793692130913751</v>
          </cell>
          <cell r="K98">
            <v>2.6826154400000002</v>
          </cell>
          <cell r="L98">
            <v>8.8090332982283979</v>
          </cell>
          <cell r="M98">
            <v>2.7295969339999999</v>
          </cell>
          <cell r="N98">
            <v>8.9979501078267443</v>
          </cell>
          <cell r="O98">
            <v>2.7878198360000002</v>
          </cell>
          <cell r="P98">
            <v>9.1271956176863061</v>
          </cell>
          <cell r="Q98">
            <v>2.8610947950000001</v>
          </cell>
          <cell r="R98">
            <v>9.2880467968042719</v>
          </cell>
          <cell r="S98">
            <v>2.9424785149999999</v>
          </cell>
          <cell r="T98">
            <v>9.5109942269628984</v>
          </cell>
          <cell r="U98">
            <v>3.0430919470000002</v>
          </cell>
          <cell r="V98">
            <v>9.7049391101130364</v>
          </cell>
          <cell r="W98">
            <v>3.1554176940000001</v>
          </cell>
          <cell r="X98">
            <v>9.9632510280187656</v>
          </cell>
          <cell r="Y98">
            <v>3.285080776</v>
          </cell>
          <cell r="Z98">
            <v>11.093949307000797</v>
          </cell>
          <cell r="AA98">
            <v>3.953653214</v>
          </cell>
          <cell r="AB98">
            <v>12.066554078805488</v>
          </cell>
          <cell r="AC98">
            <v>4.5409611749999996</v>
          </cell>
          <cell r="AD98">
            <v>12.45751452115522</v>
          </cell>
          <cell r="AE98">
            <v>4.8736162350000001</v>
          </cell>
          <cell r="AF98">
            <v>12.57058460374968</v>
          </cell>
          <cell r="AG98">
            <v>5.0625859139999996</v>
          </cell>
        </row>
        <row r="99">
          <cell r="B99" t="str">
            <v>CUTACRE</v>
          </cell>
          <cell r="C99">
            <v>23</v>
          </cell>
          <cell r="D99">
            <v>20.5</v>
          </cell>
          <cell r="E99">
            <v>27</v>
          </cell>
          <cell r="F99">
            <v>3.218978213975126</v>
          </cell>
          <cell r="G99">
            <v>1.0160676909999999</v>
          </cell>
          <cell r="H99">
            <v>3.8152729036775881</v>
          </cell>
          <cell r="I99">
            <v>0.98473450299999998</v>
          </cell>
          <cell r="J99">
            <v>4.5651089248454912</v>
          </cell>
          <cell r="K99">
            <v>0.997916048</v>
          </cell>
          <cell r="L99">
            <v>4.5845363430952979</v>
          </cell>
          <cell r="M99">
            <v>1.0065084989999999</v>
          </cell>
          <cell r="N99">
            <v>4.602749046914564</v>
          </cell>
          <cell r="O99">
            <v>1.014493796</v>
          </cell>
          <cell r="P99">
            <v>4.6366082348572109</v>
          </cell>
          <cell r="Q99">
            <v>1.021672326</v>
          </cell>
          <cell r="R99">
            <v>4.6519071153990295</v>
          </cell>
          <cell r="S99">
            <v>1.027951507</v>
          </cell>
          <cell r="T99">
            <v>4.6508038727860495</v>
          </cell>
          <cell r="U99">
            <v>1.032605046</v>
          </cell>
          <cell r="V99">
            <v>4.668019016986575</v>
          </cell>
          <cell r="W99">
            <v>1.035572224</v>
          </cell>
          <cell r="X99">
            <v>4.6810033475078097</v>
          </cell>
          <cell r="Y99">
            <v>1.0378282059999999</v>
          </cell>
          <cell r="Z99">
            <v>4.663803889012101</v>
          </cell>
          <cell r="AA99">
            <v>1.0413623000000001</v>
          </cell>
          <cell r="AB99">
            <v>4.6609747786379421</v>
          </cell>
          <cell r="AC99">
            <v>1.0400805930000001</v>
          </cell>
          <cell r="AD99">
            <v>4.6288375258801748</v>
          </cell>
          <cell r="AE99">
            <v>1.0312164610000001</v>
          </cell>
          <cell r="AF99">
            <v>4.5943616964346203</v>
          </cell>
          <cell r="AG99">
            <v>1.0163639790000001</v>
          </cell>
        </row>
        <row r="100">
          <cell r="B100" t="str">
            <v>ASKAM &amp; DALTON</v>
          </cell>
          <cell r="C100">
            <v>20</v>
          </cell>
          <cell r="D100">
            <v>20</v>
          </cell>
          <cell r="E100">
            <v>27.5</v>
          </cell>
          <cell r="F100">
            <v>16.530938592545809</v>
          </cell>
          <cell r="G100">
            <v>4.5740048150000003</v>
          </cell>
          <cell r="H100">
            <v>16.303443353745593</v>
          </cell>
          <cell r="I100">
            <v>4.5344632169999999</v>
          </cell>
          <cell r="J100">
            <v>16.591151550771798</v>
          </cell>
          <cell r="K100">
            <v>4.5708230480000003</v>
          </cell>
          <cell r="L100">
            <v>16.706133479649704</v>
          </cell>
          <cell r="M100">
            <v>4.6265364409999998</v>
          </cell>
          <cell r="N100">
            <v>16.847294798525596</v>
          </cell>
          <cell r="O100">
            <v>4.7137581070000003</v>
          </cell>
          <cell r="P100">
            <v>17.190974928157292</v>
          </cell>
          <cell r="Q100">
            <v>4.8379040069999997</v>
          </cell>
          <cell r="R100">
            <v>17.443327645832632</v>
          </cell>
          <cell r="S100">
            <v>4.985147241</v>
          </cell>
          <cell r="T100">
            <v>17.797903681954455</v>
          </cell>
          <cell r="U100">
            <v>5.1750213059999997</v>
          </cell>
          <cell r="V100">
            <v>18.058053551363813</v>
          </cell>
          <cell r="W100">
            <v>5.395465658</v>
          </cell>
          <cell r="X100">
            <v>18.523241114641284</v>
          </cell>
          <cell r="Y100">
            <v>5.6740350490000004</v>
          </cell>
          <cell r="Z100">
            <v>21.087858659160947</v>
          </cell>
          <cell r="AA100">
            <v>7.3855515059999997</v>
          </cell>
          <cell r="AB100">
            <v>24.587166911777604</v>
          </cell>
          <cell r="AC100">
            <v>8.743562592</v>
          </cell>
          <cell r="AD100">
            <v>26.023830398562851</v>
          </cell>
          <cell r="AE100">
            <v>9.3374817889999999</v>
          </cell>
          <cell r="AF100">
            <v>26.453783038368165</v>
          </cell>
          <cell r="AG100">
            <v>9.6149428879999999</v>
          </cell>
        </row>
        <row r="101">
          <cell r="B101" t="str">
            <v>DEANSGATE</v>
          </cell>
          <cell r="C101">
            <v>20.2</v>
          </cell>
          <cell r="D101">
            <v>20.2</v>
          </cell>
          <cell r="E101">
            <v>27.5</v>
          </cell>
          <cell r="F101">
            <v>14.694107736754724</v>
          </cell>
          <cell r="G101">
            <v>2.969836624</v>
          </cell>
          <cell r="H101">
            <v>14.640536651834273</v>
          </cell>
          <cell r="I101">
            <v>2.8982498529999998</v>
          </cell>
          <cell r="J101">
            <v>15.194089897989922</v>
          </cell>
          <cell r="K101">
            <v>2.9607729759999999</v>
          </cell>
          <cell r="L101">
            <v>15.508952579736205</v>
          </cell>
          <cell r="M101">
            <v>3.0104641820000002</v>
          </cell>
          <cell r="N101">
            <v>15.717923001436136</v>
          </cell>
          <cell r="O101">
            <v>3.0590849979999999</v>
          </cell>
          <cell r="P101">
            <v>15.993898905168701</v>
          </cell>
          <cell r="Q101">
            <v>3.1071741049999999</v>
          </cell>
          <cell r="R101">
            <v>16.209245651478305</v>
          </cell>
          <cell r="S101">
            <v>3.1527984359999999</v>
          </cell>
          <cell r="T101">
            <v>16.509392565174743</v>
          </cell>
          <cell r="U101">
            <v>3.196674163</v>
          </cell>
          <cell r="V101">
            <v>16.670114935181445</v>
          </cell>
          <cell r="W101">
            <v>3.2374167869999999</v>
          </cell>
          <cell r="X101">
            <v>16.86840085556107</v>
          </cell>
          <cell r="Y101">
            <v>3.2756465399999999</v>
          </cell>
          <cell r="Z101">
            <v>17.664132432798446</v>
          </cell>
          <cell r="AA101">
            <v>3.3915330130000001</v>
          </cell>
          <cell r="AB101">
            <v>18.765312716375995</v>
          </cell>
          <cell r="AC101">
            <v>3.4535398929999999</v>
          </cell>
          <cell r="AD101">
            <v>19.608005050449158</v>
          </cell>
          <cell r="AE101">
            <v>3.4826494110000001</v>
          </cell>
          <cell r="AF101">
            <v>20.270503702478059</v>
          </cell>
          <cell r="AG101">
            <v>3.485627816</v>
          </cell>
        </row>
        <row r="102">
          <cell r="B102" t="str">
            <v>DENTON EAST</v>
          </cell>
          <cell r="C102">
            <v>17.5</v>
          </cell>
          <cell r="D102">
            <v>15.8</v>
          </cell>
          <cell r="E102">
            <v>21</v>
          </cell>
          <cell r="F102">
            <v>12.135000900081451</v>
          </cell>
          <cell r="G102">
            <v>3.1620656660000002</v>
          </cell>
          <cell r="H102">
            <v>12.103463452819344</v>
          </cell>
          <cell r="I102">
            <v>3.140618377</v>
          </cell>
          <cell r="J102">
            <v>12.366819914822409</v>
          </cell>
          <cell r="K102">
            <v>3.2044409580000002</v>
          </cell>
          <cell r="L102">
            <v>12.587984556254808</v>
          </cell>
          <cell r="M102">
            <v>3.279660727</v>
          </cell>
          <cell r="N102">
            <v>12.811506335543086</v>
          </cell>
          <cell r="O102">
            <v>3.3768194939999998</v>
          </cell>
          <cell r="P102">
            <v>13.072501786345242</v>
          </cell>
          <cell r="Q102">
            <v>3.5002306070000002</v>
          </cell>
          <cell r="R102">
            <v>13.423673211393552</v>
          </cell>
          <cell r="S102">
            <v>3.642579097</v>
          </cell>
          <cell r="T102">
            <v>13.800500268352527</v>
          </cell>
          <cell r="U102">
            <v>3.8209505539999999</v>
          </cell>
          <cell r="V102">
            <v>14.159641810690848</v>
          </cell>
          <cell r="W102">
            <v>4.0242135719999998</v>
          </cell>
          <cell r="X102">
            <v>14.638869811498212</v>
          </cell>
          <cell r="Y102">
            <v>4.2587973039999998</v>
          </cell>
          <cell r="Z102">
            <v>16.846721360436916</v>
          </cell>
          <cell r="AA102">
            <v>5.4656656730000002</v>
          </cell>
          <cell r="AB102">
            <v>18.878262694893053</v>
          </cell>
          <cell r="AC102">
            <v>6.5346696250000003</v>
          </cell>
          <cell r="AD102">
            <v>19.766127530897826</v>
          </cell>
          <cell r="AE102">
            <v>7.1523950080000001</v>
          </cell>
          <cell r="AF102">
            <v>20.066226985356799</v>
          </cell>
          <cell r="AG102">
            <v>7.5140606820000002</v>
          </cell>
        </row>
        <row r="103">
          <cell r="B103" t="str">
            <v>DENTON WEST</v>
          </cell>
          <cell r="C103">
            <v>22.9</v>
          </cell>
          <cell r="D103">
            <v>20.5</v>
          </cell>
          <cell r="E103">
            <v>27.5</v>
          </cell>
          <cell r="F103">
            <v>13.256727721579411</v>
          </cell>
          <cell r="G103">
            <v>3.991738835</v>
          </cell>
          <cell r="H103">
            <v>13.112107959886782</v>
          </cell>
          <cell r="I103">
            <v>3.944415099</v>
          </cell>
          <cell r="J103">
            <v>13.356699563284813</v>
          </cell>
          <cell r="K103">
            <v>4.0097867000000003</v>
          </cell>
          <cell r="L103">
            <v>13.565522733667397</v>
          </cell>
          <cell r="M103">
            <v>4.0803359529999996</v>
          </cell>
          <cell r="N103">
            <v>13.76448207354168</v>
          </cell>
          <cell r="O103">
            <v>4.1684695090000004</v>
          </cell>
          <cell r="P103">
            <v>14.045256120070206</v>
          </cell>
          <cell r="Q103">
            <v>4.277150228</v>
          </cell>
          <cell r="R103">
            <v>14.367325236894791</v>
          </cell>
          <cell r="S103">
            <v>4.3990266370000004</v>
          </cell>
          <cell r="T103">
            <v>14.712884289485293</v>
          </cell>
          <cell r="U103">
            <v>4.5466364490000002</v>
          </cell>
          <cell r="V103">
            <v>15.07062605030781</v>
          </cell>
          <cell r="W103">
            <v>4.711894794</v>
          </cell>
          <cell r="X103">
            <v>15.50298906634168</v>
          </cell>
          <cell r="Y103">
            <v>4.8994005659999997</v>
          </cell>
          <cell r="Z103">
            <v>17.571193287063863</v>
          </cell>
          <cell r="AA103">
            <v>5.8641012730000002</v>
          </cell>
          <cell r="AB103">
            <v>19.366953982578323</v>
          </cell>
          <cell r="AC103">
            <v>6.7051619259999997</v>
          </cell>
          <cell r="AD103">
            <v>20.225879195408929</v>
          </cell>
          <cell r="AE103">
            <v>7.1839108310000004</v>
          </cell>
          <cell r="AF103">
            <v>20.602240849615683</v>
          </cell>
          <cell r="AG103">
            <v>7.469565717</v>
          </cell>
        </row>
        <row r="104">
          <cell r="B104" t="str">
            <v>DICKINSON ST</v>
          </cell>
          <cell r="C104">
            <v>31.5</v>
          </cell>
          <cell r="D104">
            <v>31.5</v>
          </cell>
          <cell r="E104">
            <v>31.5</v>
          </cell>
          <cell r="F104">
            <v>26.335637360026588</v>
          </cell>
          <cell r="G104">
            <v>7.2984497199999998</v>
          </cell>
          <cell r="H104">
            <v>26.062663788980601</v>
          </cell>
          <cell r="I104">
            <v>7.1332134099999998</v>
          </cell>
          <cell r="J104">
            <v>27.114393169181724</v>
          </cell>
          <cell r="K104">
            <v>7.2664270259999997</v>
          </cell>
          <cell r="L104">
            <v>27.591320621864579</v>
          </cell>
          <cell r="M104">
            <v>7.3720730520000002</v>
          </cell>
          <cell r="N104">
            <v>28.12102523351578</v>
          </cell>
          <cell r="O104">
            <v>7.4757563820000001</v>
          </cell>
          <cell r="P104">
            <v>28.661530027601614</v>
          </cell>
          <cell r="Q104">
            <v>7.5789364490000004</v>
          </cell>
          <cell r="R104">
            <v>29.213484786708054</v>
          </cell>
          <cell r="S104">
            <v>7.6761683449999998</v>
          </cell>
          <cell r="T104">
            <v>29.706910780756864</v>
          </cell>
          <cell r="U104">
            <v>7.7699666650000001</v>
          </cell>
          <cell r="V104">
            <v>30.132810007555122</v>
          </cell>
          <cell r="W104">
            <v>7.8556560429999998</v>
          </cell>
          <cell r="X104">
            <v>30.568385077771556</v>
          </cell>
          <cell r="Y104">
            <v>7.9356881320000001</v>
          </cell>
          <cell r="Z104">
            <v>32.679251836773261</v>
          </cell>
          <cell r="AA104">
            <v>8.2634783770000002</v>
          </cell>
          <cell r="AB104">
            <v>35.334442232398075</v>
          </cell>
          <cell r="AC104">
            <v>8.4822844340000003</v>
          </cell>
          <cell r="AD104">
            <v>37.030025947302363</v>
          </cell>
          <cell r="AE104">
            <v>8.5715834389999994</v>
          </cell>
          <cell r="AF104">
            <v>38.275764689991732</v>
          </cell>
          <cell r="AG104">
            <v>8.5956026879999996</v>
          </cell>
        </row>
        <row r="105">
          <cell r="B105" t="str">
            <v>DIDSBURY</v>
          </cell>
          <cell r="C105">
            <v>22.9</v>
          </cell>
          <cell r="D105">
            <v>20.5</v>
          </cell>
          <cell r="E105">
            <v>27.5</v>
          </cell>
          <cell r="F105">
            <v>14.784669036495641</v>
          </cell>
          <cell r="G105">
            <v>4.4026563039999997</v>
          </cell>
          <cell r="H105">
            <v>14.701303935683738</v>
          </cell>
          <cell r="I105">
            <v>4.376851899</v>
          </cell>
          <cell r="J105">
            <v>15.000176683261552</v>
          </cell>
          <cell r="K105">
            <v>4.4747799739999996</v>
          </cell>
          <cell r="L105">
            <v>15.33536119680671</v>
          </cell>
          <cell r="M105">
            <v>4.5857749459999999</v>
          </cell>
          <cell r="N105">
            <v>15.670768436663922</v>
          </cell>
          <cell r="O105">
            <v>4.7215995409999998</v>
          </cell>
          <cell r="P105">
            <v>16.134684436394423</v>
          </cell>
          <cell r="Q105">
            <v>4.8907397350000004</v>
          </cell>
          <cell r="R105">
            <v>16.591212982115671</v>
          </cell>
          <cell r="S105">
            <v>5.0797956849999997</v>
          </cell>
          <cell r="T105">
            <v>17.181710744255938</v>
          </cell>
          <cell r="U105">
            <v>5.3109557980000002</v>
          </cell>
          <cell r="V105">
            <v>17.720938840436659</v>
          </cell>
          <cell r="W105">
            <v>5.5683229120000002</v>
          </cell>
          <cell r="X105">
            <v>18.302463761582409</v>
          </cell>
          <cell r="Y105">
            <v>5.8600584280000003</v>
          </cell>
          <cell r="Z105">
            <v>21.230813325085009</v>
          </cell>
          <cell r="AA105">
            <v>7.3631258769999999</v>
          </cell>
          <cell r="AB105">
            <v>23.843052558005226</v>
          </cell>
          <cell r="AC105">
            <v>8.6635988370000003</v>
          </cell>
          <cell r="AD105">
            <v>25.072835546905722</v>
          </cell>
          <cell r="AE105">
            <v>9.3928748669999997</v>
          </cell>
          <cell r="AF105">
            <v>25.784221093925758</v>
          </cell>
          <cell r="AG105">
            <v>9.8321421470000008</v>
          </cell>
        </row>
        <row r="106">
          <cell r="B106" t="str">
            <v>DODGSON RD</v>
          </cell>
          <cell r="C106">
            <v>22.9</v>
          </cell>
          <cell r="D106">
            <v>20.5</v>
          </cell>
          <cell r="E106">
            <v>27</v>
          </cell>
          <cell r="F106">
            <v>7.3027834671126817</v>
          </cell>
          <cell r="G106">
            <v>2.5912708179999999</v>
          </cell>
          <cell r="H106">
            <v>7.260107603715702</v>
          </cell>
          <cell r="I106">
            <v>2.543638058</v>
          </cell>
          <cell r="J106">
            <v>7.2596221755919297</v>
          </cell>
          <cell r="K106">
            <v>2.5657960119999998</v>
          </cell>
          <cell r="L106">
            <v>7.3137266089723587</v>
          </cell>
          <cell r="M106">
            <v>2.5910796989999998</v>
          </cell>
          <cell r="N106">
            <v>7.4583024076876105</v>
          </cell>
          <cell r="O106">
            <v>2.6268039700000001</v>
          </cell>
          <cell r="P106">
            <v>7.5586947209399069</v>
          </cell>
          <cell r="Q106">
            <v>2.6760048250000001</v>
          </cell>
          <cell r="R106">
            <v>7.6675241316640808</v>
          </cell>
          <cell r="S106">
            <v>2.731658447</v>
          </cell>
          <cell r="T106">
            <v>7.8144880784623609</v>
          </cell>
          <cell r="U106">
            <v>2.8019279680000002</v>
          </cell>
          <cell r="V106">
            <v>7.9461924004262272</v>
          </cell>
          <cell r="W106">
            <v>2.8811383199999998</v>
          </cell>
          <cell r="X106">
            <v>8.1622952872714851</v>
          </cell>
          <cell r="Y106">
            <v>2.9738717330000002</v>
          </cell>
          <cell r="Z106">
            <v>9.0876056600517074</v>
          </cell>
          <cell r="AA106">
            <v>3.4247234569999998</v>
          </cell>
          <cell r="AB106">
            <v>10.084584342441932</v>
          </cell>
          <cell r="AC106">
            <v>3.8039374910000001</v>
          </cell>
          <cell r="AD106">
            <v>10.701485422449743</v>
          </cell>
          <cell r="AE106">
            <v>4.0077124270000004</v>
          </cell>
          <cell r="AF106">
            <v>11.029262462789102</v>
          </cell>
          <cell r="AG106">
            <v>4.1117368409999999</v>
          </cell>
        </row>
        <row r="107">
          <cell r="B107" t="str">
            <v>DOUGLAS ST</v>
          </cell>
          <cell r="C107">
            <v>20.8</v>
          </cell>
          <cell r="D107">
            <v>20.5</v>
          </cell>
          <cell r="E107">
            <v>27.5</v>
          </cell>
          <cell r="F107">
            <v>11.8174224798236</v>
          </cell>
          <cell r="G107">
            <v>4.1531481760000002</v>
          </cell>
          <cell r="H107">
            <v>11.566916799492617</v>
          </cell>
          <cell r="I107">
            <v>4.0604409520000004</v>
          </cell>
          <cell r="J107">
            <v>11.816274312886181</v>
          </cell>
          <cell r="K107">
            <v>4.1071433300000004</v>
          </cell>
          <cell r="L107">
            <v>11.985293271843885</v>
          </cell>
          <cell r="M107">
            <v>4.1516472269999998</v>
          </cell>
          <cell r="N107">
            <v>12.146231773448687</v>
          </cell>
          <cell r="O107">
            <v>4.2043079350000001</v>
          </cell>
          <cell r="P107">
            <v>12.31466524896684</v>
          </cell>
          <cell r="Q107">
            <v>4.2702401310000004</v>
          </cell>
          <cell r="R107">
            <v>12.59119805687002</v>
          </cell>
          <cell r="S107">
            <v>4.3391882260000001</v>
          </cell>
          <cell r="T107">
            <v>12.834764665473864</v>
          </cell>
          <cell r="U107">
            <v>4.4140926020000002</v>
          </cell>
          <cell r="V107">
            <v>12.976581213576795</v>
          </cell>
          <cell r="W107">
            <v>4.4907754710000001</v>
          </cell>
          <cell r="X107">
            <v>13.276248932604142</v>
          </cell>
          <cell r="Y107">
            <v>4.5733331970000002</v>
          </cell>
          <cell r="Z107">
            <v>14.579922119668083</v>
          </cell>
          <cell r="AA107">
            <v>4.975530344</v>
          </cell>
          <cell r="AB107">
            <v>16.1236359973927</v>
          </cell>
          <cell r="AC107">
            <v>5.297497109</v>
          </cell>
          <cell r="AD107">
            <v>17.081087203257919</v>
          </cell>
          <cell r="AE107">
            <v>5.4356506910000002</v>
          </cell>
          <cell r="AF107">
            <v>17.551580253330599</v>
          </cell>
          <cell r="AG107">
            <v>5.4738392100000004</v>
          </cell>
        </row>
        <row r="108">
          <cell r="B108" t="str">
            <v>DROYLSDEN EAST</v>
          </cell>
          <cell r="C108">
            <v>19.600000000000001</v>
          </cell>
          <cell r="D108">
            <v>19.600000000000001</v>
          </cell>
          <cell r="E108">
            <v>27.5</v>
          </cell>
          <cell r="F108">
            <v>14.403306888644041</v>
          </cell>
          <cell r="G108">
            <v>3.7294929469999998</v>
          </cell>
          <cell r="H108">
            <v>14.831479471868237</v>
          </cell>
          <cell r="I108">
            <v>3.7036027580000002</v>
          </cell>
          <cell r="J108">
            <v>15.643598162734575</v>
          </cell>
          <cell r="K108">
            <v>3.7743620959999999</v>
          </cell>
          <cell r="L108">
            <v>15.907043544124964</v>
          </cell>
          <cell r="M108">
            <v>3.8591999019999998</v>
          </cell>
          <cell r="N108">
            <v>16.157533223476602</v>
          </cell>
          <cell r="O108">
            <v>3.9698176030000001</v>
          </cell>
          <cell r="P108">
            <v>16.456543457851232</v>
          </cell>
          <cell r="Q108">
            <v>4.111944415</v>
          </cell>
          <cell r="R108">
            <v>16.853555439420994</v>
          </cell>
          <cell r="S108">
            <v>4.2762251769999997</v>
          </cell>
          <cell r="T108">
            <v>17.273935211301009</v>
          </cell>
          <cell r="U108">
            <v>4.4833081789999998</v>
          </cell>
          <cell r="V108">
            <v>17.64995980136576</v>
          </cell>
          <cell r="W108">
            <v>4.7195458160000001</v>
          </cell>
          <cell r="X108">
            <v>18.172519578591597</v>
          </cell>
          <cell r="Y108">
            <v>4.9928569009999997</v>
          </cell>
          <cell r="Z108">
            <v>20.575624572753384</v>
          </cell>
          <cell r="AA108">
            <v>6.4254316349999998</v>
          </cell>
          <cell r="AB108">
            <v>22.672845573589633</v>
          </cell>
          <cell r="AC108">
            <v>7.5371215229999997</v>
          </cell>
          <cell r="AD108">
            <v>23.479567735670372</v>
          </cell>
          <cell r="AE108">
            <v>8.0403222410000001</v>
          </cell>
          <cell r="AF108">
            <v>23.653597018052913</v>
          </cell>
          <cell r="AG108">
            <v>8.3617798840000006</v>
          </cell>
        </row>
        <row r="109">
          <cell r="B109" t="str">
            <v>DUKINFIELD</v>
          </cell>
          <cell r="C109">
            <v>22.9</v>
          </cell>
          <cell r="D109">
            <v>20.5</v>
          </cell>
          <cell r="E109">
            <v>27.5</v>
          </cell>
          <cell r="F109">
            <v>11.916773821301073</v>
          </cell>
          <cell r="G109">
            <v>1.6504398810000001</v>
          </cell>
          <cell r="H109">
            <v>11.698804716774971</v>
          </cell>
          <cell r="I109">
            <v>1.6287018019999999</v>
          </cell>
          <cell r="J109">
            <v>11.818425947207876</v>
          </cell>
          <cell r="K109">
            <v>1.6533529739999999</v>
          </cell>
          <cell r="L109">
            <v>11.915842399320018</v>
          </cell>
          <cell r="M109">
            <v>1.680444477</v>
          </cell>
          <cell r="N109">
            <v>12.05295882863353</v>
          </cell>
          <cell r="O109">
            <v>1.7153755660000001</v>
          </cell>
          <cell r="P109">
            <v>12.110993082619391</v>
          </cell>
          <cell r="Q109">
            <v>1.75915423</v>
          </cell>
          <cell r="R109">
            <v>12.184687987852378</v>
          </cell>
          <cell r="S109">
            <v>1.8093697369999999</v>
          </cell>
          <cell r="T109">
            <v>12.320041784735938</v>
          </cell>
          <cell r="U109">
            <v>1.871612265</v>
          </cell>
          <cell r="V109">
            <v>12.393129126118717</v>
          </cell>
          <cell r="W109">
            <v>1.942355928</v>
          </cell>
          <cell r="X109">
            <v>12.5183443713599</v>
          </cell>
          <cell r="Y109">
            <v>2.0235073830000001</v>
          </cell>
          <cell r="Z109">
            <v>12.990317958746171</v>
          </cell>
          <cell r="AA109">
            <v>2.4456758449999998</v>
          </cell>
          <cell r="AB109">
            <v>13.642106692121983</v>
          </cell>
          <cell r="AC109">
            <v>2.8194232810000002</v>
          </cell>
          <cell r="AD109">
            <v>14.022348269495328</v>
          </cell>
          <cell r="AE109">
            <v>3.0335104570000002</v>
          </cell>
          <cell r="AF109">
            <v>14.325157567202769</v>
          </cell>
          <cell r="AG109">
            <v>3.1578832559999999</v>
          </cell>
        </row>
        <row r="110">
          <cell r="B110" t="str">
            <v>DUMERS LANE</v>
          </cell>
          <cell r="C110">
            <v>22.9</v>
          </cell>
          <cell r="D110">
            <v>20.5</v>
          </cell>
          <cell r="E110">
            <v>27</v>
          </cell>
          <cell r="F110">
            <v>11.137274924565537</v>
          </cell>
          <cell r="G110">
            <v>3.8998879319999999</v>
          </cell>
          <cell r="H110">
            <v>11.289055095773241</v>
          </cell>
          <cell r="I110">
            <v>3.8223599369999999</v>
          </cell>
          <cell r="J110">
            <v>11.797532567904517</v>
          </cell>
          <cell r="K110">
            <v>3.8718130479999999</v>
          </cell>
          <cell r="L110">
            <v>11.957207529957037</v>
          </cell>
          <cell r="M110">
            <v>3.918298386</v>
          </cell>
          <cell r="N110">
            <v>12.156430716825675</v>
          </cell>
          <cell r="O110">
            <v>3.9729740979999999</v>
          </cell>
          <cell r="P110">
            <v>12.31971069601749</v>
          </cell>
          <cell r="Q110">
            <v>4.0403575480000002</v>
          </cell>
          <cell r="R110">
            <v>12.354792297557815</v>
          </cell>
          <cell r="S110">
            <v>4.1124901029999998</v>
          </cell>
          <cell r="T110">
            <v>12.493238800683597</v>
          </cell>
          <cell r="U110">
            <v>4.1972877869999996</v>
          </cell>
          <cell r="V110">
            <v>12.669328524782834</v>
          </cell>
          <cell r="W110">
            <v>4.2925537499999997</v>
          </cell>
          <cell r="X110">
            <v>12.836157844056805</v>
          </cell>
          <cell r="Y110">
            <v>4.401807121</v>
          </cell>
          <cell r="Z110">
            <v>13.50305013985284</v>
          </cell>
          <cell r="AA110">
            <v>4.9674353839999998</v>
          </cell>
          <cell r="AB110">
            <v>14.45121056847818</v>
          </cell>
          <cell r="AC110">
            <v>5.4482556750000004</v>
          </cell>
          <cell r="AD110">
            <v>15.256092462508834</v>
          </cell>
          <cell r="AE110">
            <v>5.7273178079999996</v>
          </cell>
          <cell r="AF110">
            <v>15.987100192119849</v>
          </cell>
          <cell r="AG110">
            <v>5.8776340310000004</v>
          </cell>
        </row>
        <row r="111">
          <cell r="B111" t="str">
            <v>DUMPLINGTON</v>
          </cell>
          <cell r="C111">
            <v>38</v>
          </cell>
          <cell r="D111">
            <v>34</v>
          </cell>
          <cell r="E111">
            <v>45</v>
          </cell>
          <cell r="F111">
            <v>19.417337899057834</v>
          </cell>
          <cell r="G111">
            <v>6.8426742540000003</v>
          </cell>
          <cell r="H111">
            <v>20.352628266372758</v>
          </cell>
          <cell r="I111">
            <v>6.6867775690000002</v>
          </cell>
          <cell r="J111">
            <v>21.939234731169595</v>
          </cell>
          <cell r="K111">
            <v>6.8401408950000002</v>
          </cell>
          <cell r="L111">
            <v>22.216071331329157</v>
          </cell>
          <cell r="M111">
            <v>6.9628521589999997</v>
          </cell>
          <cell r="N111">
            <v>22.508365606168997</v>
          </cell>
          <cell r="O111">
            <v>7.082301266</v>
          </cell>
          <cell r="P111">
            <v>22.950953471001927</v>
          </cell>
          <cell r="Q111">
            <v>7.2006450080000004</v>
          </cell>
          <cell r="R111">
            <v>23.155258246033167</v>
          </cell>
          <cell r="S111">
            <v>7.3085148770000004</v>
          </cell>
          <cell r="T111">
            <v>23.390742922859911</v>
          </cell>
          <cell r="U111">
            <v>7.4173918649999999</v>
          </cell>
          <cell r="V111">
            <v>23.838240253547546</v>
          </cell>
          <cell r="W111">
            <v>7.5041382429999999</v>
          </cell>
          <cell r="X111">
            <v>24.159078697573346</v>
          </cell>
          <cell r="Y111">
            <v>7.551317418</v>
          </cell>
          <cell r="Z111">
            <v>25.160853857801417</v>
          </cell>
          <cell r="AA111">
            <v>7.6989779450000002</v>
          </cell>
          <cell r="AB111">
            <v>26.220209853601979</v>
          </cell>
          <cell r="AC111">
            <v>7.7668982709999996</v>
          </cell>
          <cell r="AD111">
            <v>28.05140034382206</v>
          </cell>
          <cell r="AE111">
            <v>7.7631036780000002</v>
          </cell>
          <cell r="AF111">
            <v>30.169069222415111</v>
          </cell>
          <cell r="AG111">
            <v>7.7048483130000003</v>
          </cell>
        </row>
        <row r="112">
          <cell r="B112" t="str">
            <v>EASTLANDS</v>
          </cell>
          <cell r="C112">
            <v>22.9</v>
          </cell>
          <cell r="D112">
            <v>20.5</v>
          </cell>
          <cell r="E112">
            <v>27.5</v>
          </cell>
          <cell r="F112">
            <v>10.474377071271464</v>
          </cell>
          <cell r="G112">
            <v>3.9279900749999999</v>
          </cell>
          <cell r="H112">
            <v>10.671827911801648</v>
          </cell>
          <cell r="I112">
            <v>3.8555541400000002</v>
          </cell>
          <cell r="J112">
            <v>11.286467329407753</v>
          </cell>
          <cell r="K112">
            <v>3.9238689660000001</v>
          </cell>
          <cell r="L112">
            <v>13.690557436015393</v>
          </cell>
          <cell r="M112">
            <v>3.9804131639999998</v>
          </cell>
          <cell r="N112">
            <v>18.288991307147139</v>
          </cell>
          <cell r="O112">
            <v>4.0391404179999997</v>
          </cell>
          <cell r="P112">
            <v>22.859995833683538</v>
          </cell>
          <cell r="Q112">
            <v>4.1011273389999996</v>
          </cell>
          <cell r="R112">
            <v>27.527143497062021</v>
          </cell>
          <cell r="S112">
            <v>4.1627079849999999</v>
          </cell>
          <cell r="T112">
            <v>32.134730383979708</v>
          </cell>
          <cell r="U112">
            <v>4.2257778359999998</v>
          </cell>
          <cell r="V112">
            <v>32.214015366126297</v>
          </cell>
          <cell r="W112">
            <v>4.2886036770000002</v>
          </cell>
          <cell r="X112">
            <v>32.381073494700132</v>
          </cell>
          <cell r="Y112">
            <v>4.3530933010000004</v>
          </cell>
          <cell r="Z112">
            <v>33.132593405815363</v>
          </cell>
          <cell r="AA112">
            <v>4.606140678</v>
          </cell>
          <cell r="AB112">
            <v>33.992064367770617</v>
          </cell>
          <cell r="AC112">
            <v>4.7914478230000004</v>
          </cell>
          <cell r="AD112">
            <v>34.611041851410164</v>
          </cell>
          <cell r="AE112">
            <v>4.8888193129999999</v>
          </cell>
          <cell r="AF112">
            <v>35.125126949931307</v>
          </cell>
          <cell r="AG112">
            <v>4.9445932949999998</v>
          </cell>
        </row>
        <row r="113">
          <cell r="B113" t="str">
            <v>EASTON</v>
          </cell>
          <cell r="C113">
            <v>1.7</v>
          </cell>
          <cell r="D113">
            <v>1.7</v>
          </cell>
          <cell r="E113">
            <v>2</v>
          </cell>
          <cell r="F113">
            <v>1.6536343341391151</v>
          </cell>
          <cell r="G113">
            <v>0.22486888299999999</v>
          </cell>
          <cell r="H113">
            <v>1.6307160408916708</v>
          </cell>
          <cell r="I113">
            <v>0.23639734800000001</v>
          </cell>
          <cell r="J113">
            <v>1.6822025510889642</v>
          </cell>
          <cell r="K113">
            <v>0.25339986399999997</v>
          </cell>
          <cell r="L113">
            <v>1.7115493102909038</v>
          </cell>
          <cell r="M113">
            <v>0.27245203000000001</v>
          </cell>
          <cell r="N113">
            <v>1.736086408129935</v>
          </cell>
          <cell r="O113">
            <v>0.29324232099999997</v>
          </cell>
          <cell r="P113">
            <v>1.7771055648831653</v>
          </cell>
          <cell r="Q113">
            <v>0.31677380399999999</v>
          </cell>
          <cell r="R113">
            <v>1.8093554680898722</v>
          </cell>
          <cell r="S113">
            <v>0.34037678799999999</v>
          </cell>
          <cell r="T113">
            <v>1.8473969539635706</v>
          </cell>
          <cell r="U113">
            <v>0.361093043</v>
          </cell>
          <cell r="V113">
            <v>1.87907495314384</v>
          </cell>
          <cell r="W113">
            <v>0.383501802</v>
          </cell>
          <cell r="X113">
            <v>1.935931577308498</v>
          </cell>
          <cell r="Y113">
            <v>0.40875043</v>
          </cell>
          <cell r="Z113">
            <v>2.3493241885180804</v>
          </cell>
          <cell r="AA113">
            <v>0.553296236</v>
          </cell>
          <cell r="AB113">
            <v>2.9163150631012602</v>
          </cell>
          <cell r="AC113">
            <v>0.68797162599999995</v>
          </cell>
          <cell r="AD113">
            <v>3.0567955203077135</v>
          </cell>
          <cell r="AE113">
            <v>0.74961093099999998</v>
          </cell>
          <cell r="AF113">
            <v>3.0686317482153642</v>
          </cell>
          <cell r="AG113">
            <v>0.77411378399999997</v>
          </cell>
        </row>
        <row r="114">
          <cell r="B114" t="str">
            <v>EGREMONT</v>
          </cell>
          <cell r="C114">
            <v>15</v>
          </cell>
          <cell r="D114">
            <v>13.3</v>
          </cell>
          <cell r="E114">
            <v>17.5</v>
          </cell>
          <cell r="F114">
            <v>11.757732548668567</v>
          </cell>
          <cell r="G114">
            <v>3.5184294719999998</v>
          </cell>
          <cell r="H114">
            <v>11.603852932870362</v>
          </cell>
          <cell r="I114">
            <v>3.4607929309999999</v>
          </cell>
          <cell r="J114">
            <v>11.836465157157274</v>
          </cell>
          <cell r="K114">
            <v>3.5118631740000001</v>
          </cell>
          <cell r="L114">
            <v>11.996354387135513</v>
          </cell>
          <cell r="M114">
            <v>3.573122889</v>
          </cell>
          <cell r="N114">
            <v>12.185652678739141</v>
          </cell>
          <cell r="O114">
            <v>3.6557804470000002</v>
          </cell>
          <cell r="P114">
            <v>12.417949099095866</v>
          </cell>
          <cell r="Q114">
            <v>3.7675220820000002</v>
          </cell>
          <cell r="R114">
            <v>12.739208152924656</v>
          </cell>
          <cell r="S114">
            <v>3.898490588</v>
          </cell>
          <cell r="T114">
            <v>13.095564924641467</v>
          </cell>
          <cell r="U114">
            <v>4.0661221090000002</v>
          </cell>
          <cell r="V114">
            <v>13.385293360735307</v>
          </cell>
          <cell r="W114">
            <v>4.2592242440000003</v>
          </cell>
          <cell r="X114">
            <v>13.840745798773275</v>
          </cell>
          <cell r="Y114">
            <v>4.4862726730000002</v>
          </cell>
          <cell r="Z114">
            <v>15.947796471653554</v>
          </cell>
          <cell r="AA114">
            <v>5.6530326610000001</v>
          </cell>
          <cell r="AB114">
            <v>17.812487935892712</v>
          </cell>
          <cell r="AC114">
            <v>6.6755823049999998</v>
          </cell>
          <cell r="AD114">
            <v>18.415703542066652</v>
          </cell>
          <cell r="AE114">
            <v>7.2258816980000002</v>
          </cell>
          <cell r="AF114">
            <v>18.26749330261427</v>
          </cell>
          <cell r="AG114">
            <v>7.5038911580000001</v>
          </cell>
        </row>
        <row r="115">
          <cell r="B115" t="str">
            <v>EMBLETON</v>
          </cell>
          <cell r="C115">
            <v>15.2</v>
          </cell>
          <cell r="D115">
            <v>15.2</v>
          </cell>
          <cell r="E115">
            <v>27</v>
          </cell>
          <cell r="F115">
            <v>11.233100772526784</v>
          </cell>
          <cell r="G115">
            <v>3.623102775</v>
          </cell>
          <cell r="H115">
            <v>11.222761898405535</v>
          </cell>
          <cell r="I115">
            <v>3.586209094</v>
          </cell>
          <cell r="J115">
            <v>11.454203323184672</v>
          </cell>
          <cell r="K115">
            <v>3.6360267689999999</v>
          </cell>
          <cell r="L115">
            <v>11.547406456669654</v>
          </cell>
          <cell r="M115">
            <v>3.6905540590000001</v>
          </cell>
          <cell r="N115">
            <v>11.730747827006363</v>
          </cell>
          <cell r="O115">
            <v>3.7589443629999999</v>
          </cell>
          <cell r="P115">
            <v>11.88997317091663</v>
          </cell>
          <cell r="Q115">
            <v>3.8442437909999998</v>
          </cell>
          <cell r="R115">
            <v>12.10506290234145</v>
          </cell>
          <cell r="S115">
            <v>3.938172759</v>
          </cell>
          <cell r="T115">
            <v>12.348449317153866</v>
          </cell>
          <cell r="U115">
            <v>4.056466533</v>
          </cell>
          <cell r="V115">
            <v>12.579245344477972</v>
          </cell>
          <cell r="W115">
            <v>4.1878761219999996</v>
          </cell>
          <cell r="X115">
            <v>12.878199698564867</v>
          </cell>
          <cell r="Y115">
            <v>4.3380678880000003</v>
          </cell>
          <cell r="Z115">
            <v>14.28120559212004</v>
          </cell>
          <cell r="AA115">
            <v>5.070725854</v>
          </cell>
          <cell r="AB115">
            <v>15.792318501318574</v>
          </cell>
          <cell r="AC115">
            <v>5.6992708050000003</v>
          </cell>
          <cell r="AD115">
            <v>16.470661484501242</v>
          </cell>
          <cell r="AE115">
            <v>6.029974696</v>
          </cell>
          <cell r="AF115">
            <v>16.668157845559396</v>
          </cell>
          <cell r="AG115">
            <v>6.196193987</v>
          </cell>
        </row>
        <row r="116">
          <cell r="B116" t="str">
            <v>EXCHANGE ST</v>
          </cell>
          <cell r="C116">
            <v>17.5</v>
          </cell>
          <cell r="D116">
            <v>15.8</v>
          </cell>
          <cell r="E116">
            <v>21</v>
          </cell>
          <cell r="F116">
            <v>10.317859378226842</v>
          </cell>
          <cell r="G116">
            <v>3.570041238</v>
          </cell>
          <cell r="H116">
            <v>10.557184420312346</v>
          </cell>
          <cell r="I116">
            <v>3.5109011059999999</v>
          </cell>
          <cell r="J116">
            <v>11.128533562514104</v>
          </cell>
          <cell r="K116">
            <v>3.573388418</v>
          </cell>
          <cell r="L116">
            <v>11.281177374752176</v>
          </cell>
          <cell r="M116">
            <v>3.633167002</v>
          </cell>
          <cell r="N116">
            <v>11.404431203450153</v>
          </cell>
          <cell r="O116">
            <v>3.7040507800000002</v>
          </cell>
          <cell r="P116">
            <v>11.66457275289436</v>
          </cell>
          <cell r="Q116">
            <v>3.7882977119999999</v>
          </cell>
          <cell r="R116">
            <v>11.92250498437317</v>
          </cell>
          <cell r="S116">
            <v>3.878461867</v>
          </cell>
          <cell r="T116">
            <v>12.140680189638127</v>
          </cell>
          <cell r="U116">
            <v>3.9868245529999999</v>
          </cell>
          <cell r="V116">
            <v>12.328148273298369</v>
          </cell>
          <cell r="W116">
            <v>4.1070524280000003</v>
          </cell>
          <cell r="X116">
            <v>12.652579453676537</v>
          </cell>
          <cell r="Y116">
            <v>4.2407102480000001</v>
          </cell>
          <cell r="Z116">
            <v>13.978180157332279</v>
          </cell>
          <cell r="AA116">
            <v>4.8917003430000001</v>
          </cell>
          <cell r="AB116">
            <v>15.71551302989527</v>
          </cell>
          <cell r="AC116">
            <v>5.4466616410000004</v>
          </cell>
          <cell r="AD116">
            <v>16.781415925434132</v>
          </cell>
          <cell r="AE116">
            <v>5.7457191830000003</v>
          </cell>
          <cell r="AF116">
            <v>17.423787094522048</v>
          </cell>
          <cell r="AG116">
            <v>5.8978541269999996</v>
          </cell>
        </row>
        <row r="117">
          <cell r="B117" t="str">
            <v>FAILSWORTH</v>
          </cell>
          <cell r="C117">
            <v>22.9</v>
          </cell>
          <cell r="D117">
            <v>20.5</v>
          </cell>
          <cell r="E117">
            <v>27.5</v>
          </cell>
          <cell r="F117">
            <v>12.977805497460311</v>
          </cell>
          <cell r="G117">
            <v>3.3402772440000001</v>
          </cell>
          <cell r="H117">
            <v>13.135615977457109</v>
          </cell>
          <cell r="I117">
            <v>3.309092267</v>
          </cell>
          <cell r="J117">
            <v>13.592960649135227</v>
          </cell>
          <cell r="K117">
            <v>3.3765008729999999</v>
          </cell>
          <cell r="L117">
            <v>13.824677052304715</v>
          </cell>
          <cell r="M117">
            <v>3.4502388349999999</v>
          </cell>
          <cell r="N117">
            <v>14.114820181405355</v>
          </cell>
          <cell r="O117">
            <v>3.541589702</v>
          </cell>
          <cell r="P117">
            <v>14.383869324177157</v>
          </cell>
          <cell r="Q117">
            <v>3.6562823029999998</v>
          </cell>
          <cell r="R117">
            <v>14.676218654667665</v>
          </cell>
          <cell r="S117">
            <v>3.7843464309999999</v>
          </cell>
          <cell r="T117">
            <v>14.985150192651455</v>
          </cell>
          <cell r="U117">
            <v>3.9410369279999999</v>
          </cell>
          <cell r="V117">
            <v>15.360399842665087</v>
          </cell>
          <cell r="W117">
            <v>4.1155113889999999</v>
          </cell>
          <cell r="X117">
            <v>15.749436066777633</v>
          </cell>
          <cell r="Y117">
            <v>4.3135378580000001</v>
          </cell>
          <cell r="Z117">
            <v>17.662436964880161</v>
          </cell>
          <cell r="AA117">
            <v>5.328388189</v>
          </cell>
          <cell r="AB117">
            <v>19.554170824794713</v>
          </cell>
          <cell r="AC117">
            <v>6.215646349</v>
          </cell>
          <cell r="AD117">
            <v>20.607530918221276</v>
          </cell>
          <cell r="AE117">
            <v>6.7264353120000004</v>
          </cell>
          <cell r="AF117">
            <v>21.244096290625649</v>
          </cell>
          <cell r="AG117">
            <v>7.0247612320000004</v>
          </cell>
        </row>
        <row r="118">
          <cell r="B118" t="str">
            <v>FALLOWFIELD</v>
          </cell>
          <cell r="C118">
            <v>22.9</v>
          </cell>
          <cell r="D118">
            <v>20.5</v>
          </cell>
          <cell r="E118">
            <v>27.5</v>
          </cell>
          <cell r="F118">
            <v>15.60658324023875</v>
          </cell>
          <cell r="G118">
            <v>4.1583120969999996</v>
          </cell>
          <cell r="H118">
            <v>15.638924470308158</v>
          </cell>
          <cell r="I118">
            <v>4.1295311510000001</v>
          </cell>
          <cell r="J118">
            <v>15.996295554457602</v>
          </cell>
          <cell r="K118">
            <v>4.204770495</v>
          </cell>
          <cell r="L118">
            <v>16.256855319767787</v>
          </cell>
          <cell r="M118">
            <v>4.282721489</v>
          </cell>
          <cell r="N118">
            <v>16.561022451822829</v>
          </cell>
          <cell r="O118">
            <v>4.3791741980000003</v>
          </cell>
          <cell r="P118">
            <v>16.93258045788469</v>
          </cell>
          <cell r="Q118">
            <v>4.499574086</v>
          </cell>
          <cell r="R118">
            <v>17.293238271890864</v>
          </cell>
          <cell r="S118">
            <v>4.6323278090000004</v>
          </cell>
          <cell r="T118">
            <v>17.707180003167444</v>
          </cell>
          <cell r="U118">
            <v>4.7876124779999998</v>
          </cell>
          <cell r="V118">
            <v>18.147914888976622</v>
          </cell>
          <cell r="W118">
            <v>4.9568573450000004</v>
          </cell>
          <cell r="X118">
            <v>18.665217659777987</v>
          </cell>
          <cell r="Y118">
            <v>5.1463703189999999</v>
          </cell>
          <cell r="Z118">
            <v>21.172558880652076</v>
          </cell>
          <cell r="AA118">
            <v>6.0658760799999998</v>
          </cell>
          <cell r="AB118">
            <v>23.840951864833464</v>
          </cell>
          <cell r="AC118">
            <v>6.8530108920000004</v>
          </cell>
          <cell r="AD118">
            <v>25.328088172267165</v>
          </cell>
          <cell r="AE118">
            <v>7.304060454</v>
          </cell>
          <cell r="AF118">
            <v>26.436412852394767</v>
          </cell>
          <cell r="AG118">
            <v>7.5963295200000003</v>
          </cell>
        </row>
        <row r="119">
          <cell r="B119" t="str">
            <v>FARNWORTH</v>
          </cell>
          <cell r="C119">
            <v>23</v>
          </cell>
          <cell r="D119">
            <v>20.5</v>
          </cell>
          <cell r="E119">
            <v>27</v>
          </cell>
          <cell r="F119">
            <v>14.204037457165965</v>
          </cell>
          <cell r="G119">
            <v>4.0097365399999996</v>
          </cell>
          <cell r="H119">
            <v>14.084445406752319</v>
          </cell>
          <cell r="I119">
            <v>3.960570251</v>
          </cell>
          <cell r="J119">
            <v>14.307825780658481</v>
          </cell>
          <cell r="K119">
            <v>4.0188954700000004</v>
          </cell>
          <cell r="L119">
            <v>14.483648776934341</v>
          </cell>
          <cell r="M119">
            <v>4.0846431279999997</v>
          </cell>
          <cell r="N119">
            <v>14.676280855249894</v>
          </cell>
          <cell r="O119">
            <v>4.1699833010000003</v>
          </cell>
          <cell r="P119">
            <v>14.898196392630974</v>
          </cell>
          <cell r="Q119">
            <v>4.2784454150000002</v>
          </cell>
          <cell r="R119">
            <v>15.213892141737178</v>
          </cell>
          <cell r="S119">
            <v>4.4023652789999996</v>
          </cell>
          <cell r="T119">
            <v>15.574031062225298</v>
          </cell>
          <cell r="U119">
            <v>4.5581189560000004</v>
          </cell>
          <cell r="V119">
            <v>15.82217269439843</v>
          </cell>
          <cell r="W119">
            <v>4.7347521549999998</v>
          </cell>
          <cell r="X119">
            <v>16.210414325896018</v>
          </cell>
          <cell r="Y119">
            <v>4.9391958950000001</v>
          </cell>
          <cell r="Z119">
            <v>18.020804911571062</v>
          </cell>
          <cell r="AA119">
            <v>5.9989248530000001</v>
          </cell>
          <cell r="AB119">
            <v>19.886234751693593</v>
          </cell>
          <cell r="AC119">
            <v>6.920247775</v>
          </cell>
          <cell r="AD119">
            <v>20.782956636473614</v>
          </cell>
          <cell r="AE119">
            <v>7.4441619030000004</v>
          </cell>
          <cell r="AF119">
            <v>21.183429741429073</v>
          </cell>
          <cell r="AG119">
            <v>7.7456047000000003</v>
          </cell>
        </row>
        <row r="120">
          <cell r="B120" t="str">
            <v>FENISCOWLES</v>
          </cell>
          <cell r="C120">
            <v>12</v>
          </cell>
          <cell r="D120">
            <v>12</v>
          </cell>
          <cell r="E120">
            <v>18</v>
          </cell>
          <cell r="F120">
            <v>2.809840018102463</v>
          </cell>
          <cell r="G120">
            <v>8.0576837999999998E-2</v>
          </cell>
          <cell r="H120">
            <v>2.9040625966325995</v>
          </cell>
          <cell r="I120">
            <v>0.11264502999999999</v>
          </cell>
          <cell r="J120">
            <v>3.1302486691109488</v>
          </cell>
          <cell r="K120">
            <v>0.15793380500000001</v>
          </cell>
          <cell r="L120">
            <v>3.2190579195072919</v>
          </cell>
          <cell r="M120">
            <v>0.21237102299999999</v>
          </cell>
          <cell r="N120">
            <v>3.3333329695496925</v>
          </cell>
          <cell r="O120">
            <v>0.24915030099999999</v>
          </cell>
          <cell r="P120">
            <v>3.3351004344673276</v>
          </cell>
          <cell r="Q120">
            <v>0.29109975100000002</v>
          </cell>
          <cell r="R120">
            <v>3.4314220068575474</v>
          </cell>
          <cell r="S120">
            <v>0.33801964099999998</v>
          </cell>
          <cell r="T120">
            <v>3.5220315326558067</v>
          </cell>
          <cell r="U120">
            <v>0.397582993</v>
          </cell>
          <cell r="V120">
            <v>3.5830034942790063</v>
          </cell>
          <cell r="W120">
            <v>0.46357403800000002</v>
          </cell>
          <cell r="X120">
            <v>3.6351584717267675</v>
          </cell>
          <cell r="Y120">
            <v>0.53873079400000001</v>
          </cell>
          <cell r="Z120">
            <v>4.091670637053646</v>
          </cell>
          <cell r="AA120">
            <v>0.96322973599999995</v>
          </cell>
          <cell r="AB120">
            <v>4.5506710595847366</v>
          </cell>
          <cell r="AC120">
            <v>1.2988560920000001</v>
          </cell>
          <cell r="AD120">
            <v>4.625685135829654</v>
          </cell>
          <cell r="AE120">
            <v>1.415598071</v>
          </cell>
          <cell r="AF120">
            <v>4.5192955507045856</v>
          </cell>
          <cell r="AG120">
            <v>1.3689232819999999</v>
          </cell>
        </row>
        <row r="121">
          <cell r="B121" t="str">
            <v>FERODO</v>
          </cell>
          <cell r="C121">
            <v>16.5</v>
          </cell>
          <cell r="D121">
            <v>16.5</v>
          </cell>
          <cell r="E121">
            <v>27.5</v>
          </cell>
          <cell r="F121">
            <v>10.631096407793498</v>
          </cell>
          <cell r="G121">
            <v>3.0482784839999999</v>
          </cell>
          <cell r="H121">
            <v>10.397927923776779</v>
          </cell>
          <cell r="I121">
            <v>3.0071191640000001</v>
          </cell>
          <cell r="J121">
            <v>10.492796153996526</v>
          </cell>
          <cell r="K121">
            <v>3.0622562750000002</v>
          </cell>
          <cell r="L121">
            <v>10.655516580951149</v>
          </cell>
          <cell r="M121">
            <v>3.1213441930000001</v>
          </cell>
          <cell r="N121">
            <v>10.776168684007461</v>
          </cell>
          <cell r="O121">
            <v>3.1910005190000001</v>
          </cell>
          <cell r="P121">
            <v>10.964328955771698</v>
          </cell>
          <cell r="Q121">
            <v>3.2770609240000002</v>
          </cell>
          <cell r="R121">
            <v>11.1743237172963</v>
          </cell>
          <cell r="S121">
            <v>3.3702962580000002</v>
          </cell>
          <cell r="T121">
            <v>11.381141938557812</v>
          </cell>
          <cell r="U121">
            <v>3.4857856319999998</v>
          </cell>
          <cell r="V121">
            <v>11.586650203620287</v>
          </cell>
          <cell r="W121">
            <v>3.61260724</v>
          </cell>
          <cell r="X121">
            <v>11.848933931624739</v>
          </cell>
          <cell r="Y121">
            <v>3.7536654650000001</v>
          </cell>
          <cell r="Z121">
            <v>13.12263729349916</v>
          </cell>
          <cell r="AA121">
            <v>4.4682630730000001</v>
          </cell>
          <cell r="AB121">
            <v>14.157932353114782</v>
          </cell>
          <cell r="AC121">
            <v>5.0833932380000002</v>
          </cell>
          <cell r="AD121">
            <v>14.53040817867692</v>
          </cell>
          <cell r="AE121">
            <v>5.4146404879999999</v>
          </cell>
          <cell r="AF121">
            <v>14.466494955284592</v>
          </cell>
          <cell r="AG121">
            <v>5.5868991220000002</v>
          </cell>
        </row>
        <row r="122">
          <cell r="B122" t="str">
            <v>FLAT LANE</v>
          </cell>
          <cell r="C122">
            <v>4.5</v>
          </cell>
          <cell r="D122">
            <v>4.5</v>
          </cell>
          <cell r="E122">
            <v>10</v>
          </cell>
          <cell r="F122">
            <v>3.8528137178881341</v>
          </cell>
          <cell r="G122">
            <v>0.17157529399999999</v>
          </cell>
          <cell r="H122">
            <v>3.834804914931226</v>
          </cell>
          <cell r="I122">
            <v>0.20070608000000001</v>
          </cell>
          <cell r="J122">
            <v>3.9326825473761691</v>
          </cell>
          <cell r="K122">
            <v>0.235320167</v>
          </cell>
          <cell r="L122">
            <v>4.0215399093696718</v>
          </cell>
          <cell r="M122">
            <v>0.27651663399999998</v>
          </cell>
          <cell r="N122">
            <v>4.1200484527386703</v>
          </cell>
          <cell r="O122">
            <v>0.31683984399999998</v>
          </cell>
          <cell r="P122">
            <v>4.2343191566739602</v>
          </cell>
          <cell r="Q122">
            <v>0.361996286</v>
          </cell>
          <cell r="R122">
            <v>4.3521576166700697</v>
          </cell>
          <cell r="S122">
            <v>0.40886140799999998</v>
          </cell>
          <cell r="T122">
            <v>4.4829548112931867</v>
          </cell>
          <cell r="U122">
            <v>0.46032542599999998</v>
          </cell>
          <cell r="V122">
            <v>4.6198594708298497</v>
          </cell>
          <cell r="W122">
            <v>0.51859098199999998</v>
          </cell>
          <cell r="X122">
            <v>4.7816357994212453</v>
          </cell>
          <cell r="Y122">
            <v>0.58649106100000004</v>
          </cell>
          <cell r="Z122">
            <v>5.6786152771012937</v>
          </cell>
          <cell r="AA122">
            <v>0.92980862200000003</v>
          </cell>
          <cell r="AB122">
            <v>6.804986204662363</v>
          </cell>
          <cell r="AC122">
            <v>1.2395267640000001</v>
          </cell>
          <cell r="AD122">
            <v>7.3023332886060457</v>
          </cell>
          <cell r="AE122">
            <v>1.4073298219999999</v>
          </cell>
          <cell r="AF122">
            <v>7.5619670802124013</v>
          </cell>
          <cell r="AG122">
            <v>1.5017155289999999</v>
          </cell>
        </row>
        <row r="123">
          <cell r="B123" t="str">
            <v>FREDERICK RD</v>
          </cell>
          <cell r="C123">
            <v>20.100000000000001</v>
          </cell>
          <cell r="D123">
            <v>20.100000000000001</v>
          </cell>
          <cell r="E123">
            <v>27.5</v>
          </cell>
          <cell r="F123">
            <v>14.443528370761982</v>
          </cell>
          <cell r="G123">
            <v>4.9080489839999997</v>
          </cell>
          <cell r="H123">
            <v>15.209777162197337</v>
          </cell>
          <cell r="I123">
            <v>4.8527942900000003</v>
          </cell>
          <cell r="J123">
            <v>16.239712739035639</v>
          </cell>
          <cell r="K123">
            <v>4.9288829180000002</v>
          </cell>
          <cell r="L123">
            <v>16.466236908962266</v>
          </cell>
          <cell r="M123">
            <v>4.9997667540000004</v>
          </cell>
          <cell r="N123">
            <v>16.780211360122209</v>
          </cell>
          <cell r="O123">
            <v>5.0797924710000002</v>
          </cell>
          <cell r="P123">
            <v>16.898403963606789</v>
          </cell>
          <cell r="Q123">
            <v>5.171608494</v>
          </cell>
          <cell r="R123">
            <v>17.241880992454895</v>
          </cell>
          <cell r="S123">
            <v>5.2676903839999998</v>
          </cell>
          <cell r="T123">
            <v>17.476987644596768</v>
          </cell>
          <cell r="U123">
            <v>5.3768838900000002</v>
          </cell>
          <cell r="V123">
            <v>17.76414774450447</v>
          </cell>
          <cell r="W123">
            <v>5.4933016190000004</v>
          </cell>
          <cell r="X123">
            <v>18.141632610698409</v>
          </cell>
          <cell r="Y123">
            <v>5.6194764499999996</v>
          </cell>
          <cell r="Z123">
            <v>20.049921343252514</v>
          </cell>
          <cell r="AA123">
            <v>6.2290627240000003</v>
          </cell>
          <cell r="AB123">
            <v>22.439982775850758</v>
          </cell>
          <cell r="AC123">
            <v>6.7439866799999999</v>
          </cell>
          <cell r="AD123">
            <v>23.971582210675706</v>
          </cell>
          <cell r="AE123">
            <v>7.0267555350000004</v>
          </cell>
          <cell r="AF123">
            <v>25.058234369806094</v>
          </cell>
          <cell r="AG123">
            <v>7.2112493799999999</v>
          </cell>
        </row>
        <row r="124">
          <cell r="B124" t="str">
            <v>FUSEHILL</v>
          </cell>
          <cell r="C124">
            <v>23</v>
          </cell>
          <cell r="D124">
            <v>20.5</v>
          </cell>
          <cell r="E124">
            <v>27</v>
          </cell>
          <cell r="F124">
            <v>17.906614888113278</v>
          </cell>
          <cell r="G124">
            <v>6.9372395840000003</v>
          </cell>
          <cell r="H124">
            <v>17.659455880585377</v>
          </cell>
          <cell r="I124">
            <v>6.7779834079999999</v>
          </cell>
          <cell r="J124">
            <v>17.876202139972001</v>
          </cell>
          <cell r="K124">
            <v>6.8612429490000002</v>
          </cell>
          <cell r="L124">
            <v>18.085227774834014</v>
          </cell>
          <cell r="M124">
            <v>6.9360933029999998</v>
          </cell>
          <cell r="N124">
            <v>18.437033745720338</v>
          </cell>
          <cell r="O124">
            <v>7.0278416840000002</v>
          </cell>
          <cell r="P124">
            <v>18.643735455769981</v>
          </cell>
          <cell r="Q124">
            <v>7.1400381179999997</v>
          </cell>
          <cell r="R124">
            <v>18.819423980471267</v>
          </cell>
          <cell r="S124">
            <v>7.2632290050000003</v>
          </cell>
          <cell r="T124">
            <v>19.162433638478969</v>
          </cell>
          <cell r="U124">
            <v>7.4001241550000003</v>
          </cell>
          <cell r="V124">
            <v>19.466516499307637</v>
          </cell>
          <cell r="W124">
            <v>7.5578513129999996</v>
          </cell>
          <cell r="X124">
            <v>19.808800952898611</v>
          </cell>
          <cell r="Y124">
            <v>7.7405053600000002</v>
          </cell>
          <cell r="Z124">
            <v>21.2355958951626</v>
          </cell>
          <cell r="AA124">
            <v>8.6891703269999994</v>
          </cell>
          <cell r="AB124">
            <v>22.917741532016365</v>
          </cell>
          <cell r="AC124">
            <v>9.4736728059999997</v>
          </cell>
          <cell r="AD124">
            <v>23.749903303647283</v>
          </cell>
          <cell r="AE124">
            <v>9.8722172849999996</v>
          </cell>
          <cell r="AF124">
            <v>24.257823358979227</v>
          </cell>
          <cell r="AG124">
            <v>10.03818528</v>
          </cell>
        </row>
        <row r="125">
          <cell r="B125" t="str">
            <v>GALE</v>
          </cell>
          <cell r="C125">
            <v>22.9</v>
          </cell>
          <cell r="D125">
            <v>20.5</v>
          </cell>
          <cell r="E125">
            <v>27.5</v>
          </cell>
          <cell r="F125">
            <v>9.0718344798225488</v>
          </cell>
          <cell r="G125">
            <v>2.7166133810000002</v>
          </cell>
          <cell r="H125">
            <v>9.0286385041470982</v>
          </cell>
          <cell r="I125">
            <v>2.7088796890000002</v>
          </cell>
          <cell r="J125">
            <v>9.1110159528877546</v>
          </cell>
          <cell r="K125">
            <v>2.7464248480000002</v>
          </cell>
          <cell r="L125">
            <v>9.2396938512205509</v>
          </cell>
          <cell r="M125">
            <v>2.7963347500000002</v>
          </cell>
          <cell r="N125">
            <v>9.4111490978690249</v>
          </cell>
          <cell r="O125">
            <v>2.8668704809999999</v>
          </cell>
          <cell r="P125">
            <v>9.6479187523687742</v>
          </cell>
          <cell r="Q125">
            <v>2.9661938870000002</v>
          </cell>
          <cell r="R125">
            <v>9.8384358036954254</v>
          </cell>
          <cell r="S125">
            <v>3.0794390460000001</v>
          </cell>
          <cell r="T125">
            <v>10.140482422231234</v>
          </cell>
          <cell r="U125">
            <v>3.2205064819999998</v>
          </cell>
          <cell r="V125">
            <v>10.454041509780652</v>
          </cell>
          <cell r="W125">
            <v>3.3842616350000001</v>
          </cell>
          <cell r="X125">
            <v>10.768999644067378</v>
          </cell>
          <cell r="Y125">
            <v>3.5806549140000001</v>
          </cell>
          <cell r="Z125">
            <v>12.430158920553136</v>
          </cell>
          <cell r="AA125">
            <v>4.5523817119999999</v>
          </cell>
          <cell r="AB125">
            <v>13.856887364781871</v>
          </cell>
          <cell r="AC125">
            <v>5.3348263600000001</v>
          </cell>
          <cell r="AD125">
            <v>14.42829145687409</v>
          </cell>
          <cell r="AE125">
            <v>5.6955505950000003</v>
          </cell>
          <cell r="AF125">
            <v>14.659079635931549</v>
          </cell>
          <cell r="AG125">
            <v>5.8526940490000001</v>
          </cell>
        </row>
        <row r="126">
          <cell r="B126" t="str">
            <v>GARSTANG</v>
          </cell>
          <cell r="C126">
            <v>13.7</v>
          </cell>
          <cell r="D126">
            <v>13.7</v>
          </cell>
          <cell r="E126">
            <v>13.7</v>
          </cell>
          <cell r="F126">
            <v>12.431171405596807</v>
          </cell>
          <cell r="G126">
            <v>2.1679501339999998</v>
          </cell>
          <cell r="H126">
            <v>12.388707174168015</v>
          </cell>
          <cell r="I126">
            <v>2.1660175599999998</v>
          </cell>
          <cell r="J126">
            <v>12.688722396997521</v>
          </cell>
          <cell r="K126">
            <v>2.2311049490000001</v>
          </cell>
          <cell r="L126">
            <v>12.913660607097448</v>
          </cell>
          <cell r="M126">
            <v>2.3052862369999998</v>
          </cell>
          <cell r="N126">
            <v>13.186785953981211</v>
          </cell>
          <cell r="O126">
            <v>2.3933632669999998</v>
          </cell>
          <cell r="P126">
            <v>13.448587443418312</v>
          </cell>
          <cell r="Q126">
            <v>2.5013095760000001</v>
          </cell>
          <cell r="R126">
            <v>13.739692301067748</v>
          </cell>
          <cell r="S126">
            <v>2.6219881630000001</v>
          </cell>
          <cell r="T126">
            <v>14.07652400232335</v>
          </cell>
          <cell r="U126">
            <v>2.7697336859999999</v>
          </cell>
          <cell r="V126">
            <v>14.414877007416658</v>
          </cell>
          <cell r="W126">
            <v>2.932367304</v>
          </cell>
          <cell r="X126">
            <v>14.823498596556684</v>
          </cell>
          <cell r="Y126">
            <v>3.1101471890000001</v>
          </cell>
          <cell r="Z126">
            <v>17.076967736441119</v>
          </cell>
          <cell r="AA126">
            <v>4.0113688720000003</v>
          </cell>
          <cell r="AB126">
            <v>19.704079291094367</v>
          </cell>
          <cell r="AC126">
            <v>4.8162017869999998</v>
          </cell>
          <cell r="AD126">
            <v>20.698628483079659</v>
          </cell>
          <cell r="AE126">
            <v>5.2480893210000001</v>
          </cell>
          <cell r="AF126">
            <v>21.106885043925466</v>
          </cell>
          <cell r="AG126">
            <v>5.4866322360000002</v>
          </cell>
        </row>
        <row r="127">
          <cell r="B127" t="str">
            <v>GATLEY</v>
          </cell>
          <cell r="C127">
            <v>10</v>
          </cell>
          <cell r="D127">
            <v>10</v>
          </cell>
          <cell r="E127">
            <v>20.5</v>
          </cell>
          <cell r="F127">
            <v>8.1491983006241373</v>
          </cell>
          <cell r="G127">
            <v>3.1264310640000001</v>
          </cell>
          <cell r="H127">
            <v>8.0857527175067396</v>
          </cell>
          <cell r="I127">
            <v>3.087013598</v>
          </cell>
          <cell r="J127">
            <v>8.1768010370642834</v>
          </cell>
          <cell r="K127">
            <v>3.1304658349999999</v>
          </cell>
          <cell r="L127">
            <v>8.2951067948640187</v>
          </cell>
          <cell r="M127">
            <v>3.1768068700000001</v>
          </cell>
          <cell r="N127">
            <v>8.4224715300922792</v>
          </cell>
          <cell r="O127">
            <v>3.2360491389999999</v>
          </cell>
          <cell r="P127">
            <v>8.5883258217041458</v>
          </cell>
          <cell r="Q127">
            <v>3.312581073</v>
          </cell>
          <cell r="R127">
            <v>8.7572599858594362</v>
          </cell>
          <cell r="S127">
            <v>3.3971622909999999</v>
          </cell>
          <cell r="T127">
            <v>8.9623311239759147</v>
          </cell>
          <cell r="U127">
            <v>3.495810723</v>
          </cell>
          <cell r="V127">
            <v>9.1704928638299172</v>
          </cell>
          <cell r="W127">
            <v>3.6068704519999999</v>
          </cell>
          <cell r="X127">
            <v>9.4031080784546877</v>
          </cell>
          <cell r="Y127">
            <v>3.7360213309999999</v>
          </cell>
          <cell r="Z127">
            <v>10.456608078958874</v>
          </cell>
          <cell r="AA127">
            <v>4.4069548200000002</v>
          </cell>
          <cell r="AB127">
            <v>11.243035420376634</v>
          </cell>
          <cell r="AC127">
            <v>4.9783307829999996</v>
          </cell>
          <cell r="AD127">
            <v>11.568771388907203</v>
          </cell>
          <cell r="AE127">
            <v>5.3314169680000001</v>
          </cell>
          <cell r="AF127">
            <v>11.691765144085892</v>
          </cell>
          <cell r="AG127">
            <v>5.5416404180000001</v>
          </cell>
        </row>
        <row r="128">
          <cell r="B128" t="str">
            <v>GIDLOW</v>
          </cell>
          <cell r="C128">
            <v>22.9</v>
          </cell>
          <cell r="D128">
            <v>20.5</v>
          </cell>
          <cell r="E128">
            <v>27.5</v>
          </cell>
          <cell r="F128">
            <v>15.826888250962966</v>
          </cell>
          <cell r="G128">
            <v>4.6331861959999996</v>
          </cell>
          <cell r="H128">
            <v>15.893310839517797</v>
          </cell>
          <cell r="I128">
            <v>4.6014292709999998</v>
          </cell>
          <cell r="J128">
            <v>16.218612655159689</v>
          </cell>
          <cell r="K128">
            <v>4.6909557599999996</v>
          </cell>
          <cell r="L128">
            <v>16.463561978615395</v>
          </cell>
          <cell r="M128">
            <v>4.7826976859999997</v>
          </cell>
          <cell r="N128">
            <v>16.762184920025003</v>
          </cell>
          <cell r="O128">
            <v>4.8973329159999999</v>
          </cell>
          <cell r="P128">
            <v>17.130780916176455</v>
          </cell>
          <cell r="Q128">
            <v>5.0420704489999997</v>
          </cell>
          <cell r="R128">
            <v>17.513349194942098</v>
          </cell>
          <cell r="S128">
            <v>5.2071265970000002</v>
          </cell>
          <cell r="T128">
            <v>17.965782121417135</v>
          </cell>
          <cell r="U128">
            <v>5.4133735999999999</v>
          </cell>
          <cell r="V128">
            <v>18.43508513968505</v>
          </cell>
          <cell r="W128">
            <v>5.6467052669999998</v>
          </cell>
          <cell r="X128">
            <v>18.969190434507091</v>
          </cell>
          <cell r="Y128">
            <v>5.9149823809999997</v>
          </cell>
          <cell r="Z128">
            <v>21.529784343811361</v>
          </cell>
          <cell r="AA128">
            <v>7.3054328130000004</v>
          </cell>
          <cell r="AB128">
            <v>24.234996144021803</v>
          </cell>
          <cell r="AC128">
            <v>8.5306357019999997</v>
          </cell>
          <cell r="AD128">
            <v>25.538666150704127</v>
          </cell>
          <cell r="AE128">
            <v>9.2173718749999995</v>
          </cell>
          <cell r="AF128">
            <v>26.23693937147889</v>
          </cell>
          <cell r="AG128">
            <v>9.6090104319999998</v>
          </cell>
        </row>
        <row r="129">
          <cell r="B129" t="str">
            <v>GILLSROW</v>
          </cell>
          <cell r="C129">
            <v>5.3</v>
          </cell>
          <cell r="D129">
            <v>5.3</v>
          </cell>
          <cell r="E129">
            <v>7.5</v>
          </cell>
          <cell r="F129">
            <v>4.5797106488313268</v>
          </cell>
          <cell r="G129">
            <v>1.404994581</v>
          </cell>
          <cell r="H129">
            <v>4.5696130835388686</v>
          </cell>
          <cell r="I129">
            <v>1.3941244909999999</v>
          </cell>
          <cell r="J129">
            <v>4.6475440427430481</v>
          </cell>
          <cell r="K129">
            <v>1.4248650460000001</v>
          </cell>
          <cell r="L129">
            <v>4.723354605049142</v>
          </cell>
          <cell r="M129">
            <v>1.4569326600000001</v>
          </cell>
          <cell r="N129">
            <v>4.8188330886197548</v>
          </cell>
          <cell r="O129">
            <v>1.493500606</v>
          </cell>
          <cell r="P129">
            <v>4.8816735282225281</v>
          </cell>
          <cell r="Q129">
            <v>1.5362524870000001</v>
          </cell>
          <cell r="R129">
            <v>4.9773098413538222</v>
          </cell>
          <cell r="S129">
            <v>1.58106692</v>
          </cell>
          <cell r="T129">
            <v>5.0877600983369451</v>
          </cell>
          <cell r="U129">
            <v>1.634702707</v>
          </cell>
          <cell r="V129">
            <v>5.1394613251979564</v>
          </cell>
          <cell r="W129">
            <v>1.6909797980000001</v>
          </cell>
          <cell r="X129">
            <v>5.2308432059058596</v>
          </cell>
          <cell r="Y129">
            <v>1.7519109159999999</v>
          </cell>
          <cell r="Z129">
            <v>5.9061559763586384</v>
          </cell>
          <cell r="AA129">
            <v>2.0757307030000001</v>
          </cell>
          <cell r="AB129">
            <v>7.4205354139170776</v>
          </cell>
          <cell r="AC129">
            <v>2.3609486890000002</v>
          </cell>
          <cell r="AD129">
            <v>8.002584927130755</v>
          </cell>
          <cell r="AE129">
            <v>2.4572134380000001</v>
          </cell>
          <cell r="AF129">
            <v>8.3089171997799784</v>
          </cell>
          <cell r="AG129">
            <v>2.4880223049999999</v>
          </cell>
        </row>
        <row r="130">
          <cell r="B130" t="str">
            <v>GLAXO</v>
          </cell>
          <cell r="C130">
            <v>12.1</v>
          </cell>
          <cell r="D130">
            <v>12.1</v>
          </cell>
          <cell r="E130">
            <v>24</v>
          </cell>
          <cell r="F130">
            <v>5.2265538577037303</v>
          </cell>
          <cell r="G130">
            <v>1.73882428</v>
          </cell>
          <cell r="H130">
            <v>5.0468143377959338</v>
          </cell>
          <cell r="I130">
            <v>1.6804586619999999</v>
          </cell>
          <cell r="J130">
            <v>5.1504169944102776</v>
          </cell>
          <cell r="K130">
            <v>1.696759235</v>
          </cell>
          <cell r="L130">
            <v>5.1696659305672874</v>
          </cell>
          <cell r="M130">
            <v>1.705251166</v>
          </cell>
          <cell r="N130">
            <v>5.1863531515534431</v>
          </cell>
          <cell r="O130">
            <v>1.7140136829999999</v>
          </cell>
          <cell r="P130">
            <v>5.1825961119814936</v>
          </cell>
          <cell r="Q130">
            <v>1.7206346690000001</v>
          </cell>
          <cell r="R130">
            <v>5.1923933937583557</v>
          </cell>
          <cell r="S130">
            <v>1.727138176</v>
          </cell>
          <cell r="T130">
            <v>5.2092544120825552</v>
          </cell>
          <cell r="U130">
            <v>1.731345873</v>
          </cell>
          <cell r="V130">
            <v>5.2199651685722301</v>
          </cell>
          <cell r="W130">
            <v>1.7344086089999999</v>
          </cell>
          <cell r="X130">
            <v>5.2864605967678582</v>
          </cell>
          <cell r="Y130">
            <v>1.736658244</v>
          </cell>
          <cell r="Z130">
            <v>5.2466141470557952</v>
          </cell>
          <cell r="AA130">
            <v>1.7363641700000001</v>
          </cell>
          <cell r="AB130">
            <v>5.2500785539676569</v>
          </cell>
          <cell r="AC130">
            <v>1.7211299550000001</v>
          </cell>
          <cell r="AD130">
            <v>5.2574433207242599</v>
          </cell>
          <cell r="AE130">
            <v>1.6907835280000001</v>
          </cell>
          <cell r="AF130">
            <v>5.1961567050313935</v>
          </cell>
          <cell r="AG130">
            <v>1.648729133</v>
          </cell>
        </row>
        <row r="131">
          <cell r="B131" t="str">
            <v>GLOSSOP</v>
          </cell>
          <cell r="C131">
            <v>22.9</v>
          </cell>
          <cell r="D131">
            <v>20.5</v>
          </cell>
          <cell r="E131">
            <v>27.5</v>
          </cell>
          <cell r="F131">
            <v>13.803734296095032</v>
          </cell>
          <cell r="G131">
            <v>3.4507843180000002</v>
          </cell>
          <cell r="H131">
            <v>13.71585810838716</v>
          </cell>
          <cell r="I131">
            <v>3.411305134</v>
          </cell>
          <cell r="J131">
            <v>13.981718424143281</v>
          </cell>
          <cell r="K131">
            <v>3.4697333760000002</v>
          </cell>
          <cell r="L131">
            <v>14.180659059423057</v>
          </cell>
          <cell r="M131">
            <v>3.5374206039999998</v>
          </cell>
          <cell r="N131">
            <v>14.408145196559506</v>
          </cell>
          <cell r="O131">
            <v>3.6225499270000001</v>
          </cell>
          <cell r="P131">
            <v>14.682120409710171</v>
          </cell>
          <cell r="Q131">
            <v>3.7314803379999999</v>
          </cell>
          <cell r="R131">
            <v>15.039643862365262</v>
          </cell>
          <cell r="S131">
            <v>3.8536819659999999</v>
          </cell>
          <cell r="T131">
            <v>15.415225114634877</v>
          </cell>
          <cell r="U131">
            <v>4.0089401349999996</v>
          </cell>
          <cell r="V131">
            <v>15.746732485150321</v>
          </cell>
          <cell r="W131">
            <v>4.1835220040000003</v>
          </cell>
          <cell r="X131">
            <v>16.188400146831651</v>
          </cell>
          <cell r="Y131">
            <v>4.3821929690000001</v>
          </cell>
          <cell r="Z131">
            <v>18.179992840987474</v>
          </cell>
          <cell r="AA131">
            <v>5.4192688249999996</v>
          </cell>
          <cell r="AB131">
            <v>19.919114114380218</v>
          </cell>
          <cell r="AC131">
            <v>6.3205513370000004</v>
          </cell>
          <cell r="AD131">
            <v>20.701222349897794</v>
          </cell>
          <cell r="AE131">
            <v>6.8226572900000004</v>
          </cell>
          <cell r="AF131">
            <v>21.029457764172623</v>
          </cell>
          <cell r="AG131">
            <v>7.1024326110000002</v>
          </cell>
        </row>
        <row r="132">
          <cell r="B132" t="str">
            <v>GOLBORNE</v>
          </cell>
          <cell r="C132">
            <v>32</v>
          </cell>
          <cell r="D132">
            <v>28.3</v>
          </cell>
          <cell r="E132">
            <v>37.5</v>
          </cell>
          <cell r="F132">
            <v>27.386050692404272</v>
          </cell>
          <cell r="G132">
            <v>9.2707584989999994</v>
          </cell>
          <cell r="H132">
            <v>27.740504306306661</v>
          </cell>
          <cell r="I132">
            <v>9.170505361</v>
          </cell>
          <cell r="J132">
            <v>28.489688153853717</v>
          </cell>
          <cell r="K132">
            <v>9.3434473770000004</v>
          </cell>
          <cell r="L132">
            <v>28.923821376144623</v>
          </cell>
          <cell r="M132">
            <v>9.5236103829999994</v>
          </cell>
          <cell r="N132">
            <v>29.818396473382446</v>
          </cell>
          <cell r="O132">
            <v>9.6989847260000008</v>
          </cell>
          <cell r="P132">
            <v>30.407138387856008</v>
          </cell>
          <cell r="Q132">
            <v>9.9156489299999997</v>
          </cell>
          <cell r="R132">
            <v>31.569447464143693</v>
          </cell>
          <cell r="S132">
            <v>10.11371894</v>
          </cell>
          <cell r="T132">
            <v>32.937987539164112</v>
          </cell>
          <cell r="U132">
            <v>10.346248170000001</v>
          </cell>
          <cell r="V132">
            <v>33.939295534413006</v>
          </cell>
          <cell r="W132">
            <v>10.601589580000001</v>
          </cell>
          <cell r="X132">
            <v>35.10652021025949</v>
          </cell>
          <cell r="Y132">
            <v>10.888296589999999</v>
          </cell>
          <cell r="Z132">
            <v>38.931617054429026</v>
          </cell>
          <cell r="AA132">
            <v>12.21207777</v>
          </cell>
          <cell r="AB132">
            <v>41.879748539095118</v>
          </cell>
          <cell r="AC132">
            <v>13.57108828</v>
          </cell>
          <cell r="AD132">
            <v>42.847826795491187</v>
          </cell>
          <cell r="AE132">
            <v>14.321993389999999</v>
          </cell>
          <cell r="AF132">
            <v>43.064321645674397</v>
          </cell>
          <cell r="AG132">
            <v>14.77145423</v>
          </cell>
        </row>
        <row r="133">
          <cell r="B133" t="str">
            <v>GOWHOLE</v>
          </cell>
          <cell r="C133">
            <v>22.9</v>
          </cell>
          <cell r="D133">
            <v>20.5</v>
          </cell>
          <cell r="E133">
            <v>27.5</v>
          </cell>
          <cell r="F133">
            <v>16.663115914006536</v>
          </cell>
          <cell r="G133">
            <v>4.7575684459999996</v>
          </cell>
          <cell r="H133">
            <v>16.55085716856669</v>
          </cell>
          <cell r="I133">
            <v>4.7150156560000003</v>
          </cell>
          <cell r="J133">
            <v>16.809927443225654</v>
          </cell>
          <cell r="K133">
            <v>4.7920340440000002</v>
          </cell>
          <cell r="L133">
            <v>17.070930107238201</v>
          </cell>
          <cell r="M133">
            <v>4.8785108060000004</v>
          </cell>
          <cell r="N133">
            <v>17.372394232385854</v>
          </cell>
          <cell r="O133">
            <v>4.9911943440000002</v>
          </cell>
          <cell r="P133">
            <v>17.735417397893599</v>
          </cell>
          <cell r="Q133">
            <v>5.13927098</v>
          </cell>
          <cell r="R133">
            <v>18.204315309068427</v>
          </cell>
          <cell r="S133">
            <v>5.3075141620000004</v>
          </cell>
          <cell r="T133">
            <v>18.707540746744623</v>
          </cell>
          <cell r="U133">
            <v>5.5205600129999999</v>
          </cell>
          <cell r="V133">
            <v>19.159158201196629</v>
          </cell>
          <cell r="W133">
            <v>5.7632135189999998</v>
          </cell>
          <cell r="X133">
            <v>19.760946790010735</v>
          </cell>
          <cell r="Y133">
            <v>6.0458754199999998</v>
          </cell>
          <cell r="Z133">
            <v>22.656795844152601</v>
          </cell>
          <cell r="AA133">
            <v>7.46377442</v>
          </cell>
          <cell r="AB133">
            <v>25.406173700396231</v>
          </cell>
          <cell r="AC133">
            <v>8.7075610020000003</v>
          </cell>
          <cell r="AD133">
            <v>26.661762625218572</v>
          </cell>
          <cell r="AE133">
            <v>9.4121344429999994</v>
          </cell>
          <cell r="AF133">
            <v>27.142231503470093</v>
          </cell>
          <cell r="AG133">
            <v>9.6956951280000006</v>
          </cell>
        </row>
        <row r="134">
          <cell r="B134" t="str">
            <v>GRANE RD &amp; PRINNY HILL</v>
          </cell>
          <cell r="C134">
            <v>19</v>
          </cell>
          <cell r="D134">
            <v>17</v>
          </cell>
          <cell r="E134">
            <v>22.6</v>
          </cell>
          <cell r="F134">
            <v>5.664892101365087</v>
          </cell>
          <cell r="G134">
            <v>2.845728641</v>
          </cell>
          <cell r="H134">
            <v>5.5671193484723887</v>
          </cell>
          <cell r="I134">
            <v>2.7936663199999998</v>
          </cell>
          <cell r="J134">
            <v>5.6712672613860811</v>
          </cell>
          <cell r="K134">
            <v>2.8361034420000002</v>
          </cell>
          <cell r="L134">
            <v>5.7838822804240451</v>
          </cell>
          <cell r="M134">
            <v>2.8801424249999998</v>
          </cell>
          <cell r="N134">
            <v>5.8833736511432129</v>
          </cell>
          <cell r="O134">
            <v>2.9295563819999999</v>
          </cell>
          <cell r="P134">
            <v>6.0158113147728667</v>
          </cell>
          <cell r="Q134">
            <v>2.9883909740000001</v>
          </cell>
          <cell r="R134">
            <v>6.155242956809051</v>
          </cell>
          <cell r="S134">
            <v>3.0504439900000002</v>
          </cell>
          <cell r="T134">
            <v>6.3144671212893844</v>
          </cell>
          <cell r="U134">
            <v>3.12764921</v>
          </cell>
          <cell r="V134">
            <v>6.4737634212763737</v>
          </cell>
          <cell r="W134">
            <v>3.2106926370000002</v>
          </cell>
          <cell r="X134">
            <v>6.6552361313441128</v>
          </cell>
          <cell r="Y134">
            <v>3.3064265860000002</v>
          </cell>
          <cell r="Z134">
            <v>7.4815450315437779</v>
          </cell>
          <cell r="AA134">
            <v>3.7686507659999999</v>
          </cell>
          <cell r="AB134">
            <v>8.5167044370004685</v>
          </cell>
          <cell r="AC134">
            <v>4.1615409190000001</v>
          </cell>
          <cell r="AD134">
            <v>9.0595555843088658</v>
          </cell>
          <cell r="AE134">
            <v>4.3693509150000001</v>
          </cell>
          <cell r="AF134">
            <v>9.3870076420324278</v>
          </cell>
          <cell r="AG134">
            <v>4.4738949210000003</v>
          </cell>
        </row>
        <row r="135">
          <cell r="B135" t="str">
            <v>GRANGE</v>
          </cell>
          <cell r="C135">
            <v>13</v>
          </cell>
          <cell r="D135">
            <v>11.5</v>
          </cell>
          <cell r="E135">
            <v>19</v>
          </cell>
          <cell r="F135">
            <v>7.5354894274660342</v>
          </cell>
          <cell r="G135">
            <v>2.2287141990000001</v>
          </cell>
          <cell r="H135">
            <v>7.5165690554580245</v>
          </cell>
          <cell r="I135">
            <v>2.2128211819999999</v>
          </cell>
          <cell r="J135">
            <v>7.6628558103927213</v>
          </cell>
          <cell r="K135">
            <v>2.248064651</v>
          </cell>
          <cell r="L135">
            <v>7.7671317142546341</v>
          </cell>
          <cell r="M135">
            <v>2.2898694869999998</v>
          </cell>
          <cell r="N135">
            <v>7.8696734995888713</v>
          </cell>
          <cell r="O135">
            <v>2.3448339589999998</v>
          </cell>
          <cell r="P135">
            <v>8.0838987095030301</v>
          </cell>
          <cell r="Q135">
            <v>2.4144278219999999</v>
          </cell>
          <cell r="R135">
            <v>8.2806644624219246</v>
          </cell>
          <cell r="S135">
            <v>2.493641271</v>
          </cell>
          <cell r="T135">
            <v>8.4959208824087789</v>
          </cell>
          <cell r="U135">
            <v>2.5926918300000001</v>
          </cell>
          <cell r="V135">
            <v>8.6602492539739746</v>
          </cell>
          <cell r="W135">
            <v>2.702199834</v>
          </cell>
          <cell r="X135">
            <v>8.952691339033203</v>
          </cell>
          <cell r="Y135">
            <v>2.8290389880000002</v>
          </cell>
          <cell r="Z135">
            <v>10.307946365487661</v>
          </cell>
          <cell r="AA135">
            <v>3.4712588370000002</v>
          </cell>
          <cell r="AB135">
            <v>11.999078041525255</v>
          </cell>
          <cell r="AC135">
            <v>4.0378137479999996</v>
          </cell>
          <cell r="AD135">
            <v>12.8429533026274</v>
          </cell>
          <cell r="AE135">
            <v>4.3485236690000004</v>
          </cell>
          <cell r="AF135">
            <v>13.284965041366775</v>
          </cell>
          <cell r="AG135">
            <v>4.5173826259999998</v>
          </cell>
        </row>
        <row r="136">
          <cell r="B136" t="str">
            <v>GREAT HARWOOD</v>
          </cell>
          <cell r="C136">
            <v>18.899999999999999</v>
          </cell>
          <cell r="D136">
            <v>18.899999999999999</v>
          </cell>
          <cell r="E136">
            <v>27</v>
          </cell>
          <cell r="F136">
            <v>8.5829216160512249</v>
          </cell>
          <cell r="G136">
            <v>2.5629019280000001</v>
          </cell>
          <cell r="H136">
            <v>8.5677719640907384</v>
          </cell>
          <cell r="I136">
            <v>2.5307082580000002</v>
          </cell>
          <cell r="J136">
            <v>8.6673242525677399</v>
          </cell>
          <cell r="K136">
            <v>2.560108767</v>
          </cell>
          <cell r="L136">
            <v>8.7648042839534721</v>
          </cell>
          <cell r="M136">
            <v>2.594413801</v>
          </cell>
          <cell r="N136">
            <v>8.8674555978215093</v>
          </cell>
          <cell r="O136">
            <v>2.6404499860000001</v>
          </cell>
          <cell r="P136">
            <v>9.0127603838332693</v>
          </cell>
          <cell r="Q136">
            <v>2.700160425</v>
          </cell>
          <cell r="R136">
            <v>9.1643534239010407</v>
          </cell>
          <cell r="S136">
            <v>2.7672649520000001</v>
          </cell>
          <cell r="T136">
            <v>9.3319866992186071</v>
          </cell>
          <cell r="U136">
            <v>2.8524048780000002</v>
          </cell>
          <cell r="V136">
            <v>9.5186326044912377</v>
          </cell>
          <cell r="W136">
            <v>2.948102402</v>
          </cell>
          <cell r="X136">
            <v>9.7315154372802901</v>
          </cell>
          <cell r="Y136">
            <v>3.0605770560000001</v>
          </cell>
          <cell r="Z136">
            <v>10.795467289557177</v>
          </cell>
          <cell r="AA136">
            <v>3.620545543</v>
          </cell>
          <cell r="AB136">
            <v>12.162346362189849</v>
          </cell>
          <cell r="AC136">
            <v>4.1025708190000003</v>
          </cell>
          <cell r="AD136">
            <v>12.87329623569166</v>
          </cell>
          <cell r="AE136">
            <v>4.3593571400000002</v>
          </cell>
          <cell r="AF136">
            <v>13.242874738503669</v>
          </cell>
          <cell r="AG136">
            <v>4.4928612579999996</v>
          </cell>
        </row>
        <row r="137">
          <cell r="B137" t="str">
            <v>GREEN LANE (ALTRINCHAM)</v>
          </cell>
          <cell r="C137">
            <v>22.9</v>
          </cell>
          <cell r="D137">
            <v>20.5</v>
          </cell>
          <cell r="E137">
            <v>27.5</v>
          </cell>
          <cell r="F137">
            <v>15.62272223980257</v>
          </cell>
          <cell r="G137">
            <v>4.14511669</v>
          </cell>
          <cell r="H137">
            <v>15.544177726322266</v>
          </cell>
          <cell r="I137">
            <v>4.119347672</v>
          </cell>
          <cell r="J137">
            <v>16.064635576996849</v>
          </cell>
          <cell r="K137">
            <v>4.2095608760000003</v>
          </cell>
          <cell r="L137">
            <v>16.467569729470203</v>
          </cell>
          <cell r="M137">
            <v>4.3180280130000002</v>
          </cell>
          <cell r="N137">
            <v>16.805315554907157</v>
          </cell>
          <cell r="O137">
            <v>4.4564897190000003</v>
          </cell>
          <cell r="P137">
            <v>17.42363618272368</v>
          </cell>
          <cell r="Q137">
            <v>4.6344126460000004</v>
          </cell>
          <cell r="R137">
            <v>17.758959227722347</v>
          </cell>
          <cell r="S137">
            <v>4.8371974509999998</v>
          </cell>
          <cell r="T137">
            <v>18.362764415937455</v>
          </cell>
          <cell r="U137">
            <v>5.0921774050000002</v>
          </cell>
          <cell r="V137">
            <v>18.920580488840361</v>
          </cell>
          <cell r="W137">
            <v>5.3806299580000001</v>
          </cell>
          <cell r="X137">
            <v>19.632447048326501</v>
          </cell>
          <cell r="Y137">
            <v>5.7152619390000003</v>
          </cell>
          <cell r="Z137">
            <v>22.775795253567512</v>
          </cell>
          <cell r="AA137">
            <v>7.482077061</v>
          </cell>
          <cell r="AB137">
            <v>25.128074832052878</v>
          </cell>
          <cell r="AC137">
            <v>8.4746877600000001</v>
          </cell>
          <cell r="AD137">
            <v>25.837651030168718</v>
          </cell>
          <cell r="AE137">
            <v>8.8655917930000001</v>
          </cell>
          <cell r="AF137">
            <v>26.066442321970946</v>
          </cell>
          <cell r="AG137">
            <v>9.0546405219999997</v>
          </cell>
        </row>
        <row r="138">
          <cell r="B138" t="str">
            <v>GREEN LANE (HAZEL GROVE)</v>
          </cell>
          <cell r="C138">
            <v>18.600000000000001</v>
          </cell>
          <cell r="D138">
            <v>18.600000000000001</v>
          </cell>
          <cell r="E138">
            <v>27.5</v>
          </cell>
          <cell r="F138">
            <v>17.848426753036069</v>
          </cell>
          <cell r="G138">
            <v>5.0579457540000003</v>
          </cell>
          <cell r="H138">
            <v>17.754358832567593</v>
          </cell>
          <cell r="I138">
            <v>5.0161373820000001</v>
          </cell>
          <cell r="J138">
            <v>18.065202520177142</v>
          </cell>
          <cell r="K138">
            <v>5.099263283</v>
          </cell>
          <cell r="L138">
            <v>18.328499892549548</v>
          </cell>
          <cell r="M138">
            <v>5.1966977400000003</v>
          </cell>
          <cell r="N138">
            <v>18.650151834376349</v>
          </cell>
          <cell r="O138">
            <v>5.32289309</v>
          </cell>
          <cell r="P138">
            <v>19.117562170476816</v>
          </cell>
          <cell r="Q138">
            <v>5.4840619290000001</v>
          </cell>
          <cell r="R138">
            <v>19.481410225793169</v>
          </cell>
          <cell r="S138">
            <v>5.6683667199999999</v>
          </cell>
          <cell r="T138">
            <v>20.005765299288715</v>
          </cell>
          <cell r="U138">
            <v>5.8988637779999999</v>
          </cell>
          <cell r="V138">
            <v>20.52696513467615</v>
          </cell>
          <cell r="W138">
            <v>6.1566896270000004</v>
          </cell>
          <cell r="X138">
            <v>21.170450040593472</v>
          </cell>
          <cell r="Y138">
            <v>6.4543845930000003</v>
          </cell>
          <cell r="Z138">
            <v>23.821910771548371</v>
          </cell>
          <cell r="AA138">
            <v>7.9937855659999997</v>
          </cell>
          <cell r="AB138">
            <v>26.116175593224153</v>
          </cell>
          <cell r="AC138">
            <v>9.2134561230000003</v>
          </cell>
          <cell r="AD138">
            <v>27.043378947474892</v>
          </cell>
          <cell r="AE138">
            <v>9.5898493780000003</v>
          </cell>
          <cell r="AF138">
            <v>27.3412765841184</v>
          </cell>
          <cell r="AG138">
            <v>9.7882875039999995</v>
          </cell>
        </row>
        <row r="139">
          <cell r="B139" t="str">
            <v>GREEN ST T11</v>
          </cell>
          <cell r="C139">
            <v>14</v>
          </cell>
          <cell r="D139">
            <v>12.8</v>
          </cell>
          <cell r="E139">
            <v>18</v>
          </cell>
          <cell r="F139">
            <v>11.357196998045627</v>
          </cell>
          <cell r="G139">
            <v>3.3523624879999998</v>
          </cell>
          <cell r="H139">
            <v>11.233985391508647</v>
          </cell>
          <cell r="I139">
            <v>3.2843714409999998</v>
          </cell>
          <cell r="J139">
            <v>11.51619859324301</v>
          </cell>
          <cell r="K139">
            <v>3.3341033750000002</v>
          </cell>
          <cell r="L139">
            <v>11.669371013756143</v>
          </cell>
          <cell r="M139">
            <v>3.3799780300000002</v>
          </cell>
          <cell r="N139">
            <v>11.825860031033598</v>
          </cell>
          <cell r="O139">
            <v>3.4322726600000002</v>
          </cell>
          <cell r="P139">
            <v>11.990674698977591</v>
          </cell>
          <cell r="Q139">
            <v>3.4931869240000002</v>
          </cell>
          <cell r="R139">
            <v>12.160533010906697</v>
          </cell>
          <cell r="S139">
            <v>3.5593402950000002</v>
          </cell>
          <cell r="T139">
            <v>12.331965203924211</v>
          </cell>
          <cell r="U139">
            <v>3.6363902509999999</v>
          </cell>
          <cell r="V139">
            <v>12.506774339993482</v>
          </cell>
          <cell r="W139">
            <v>3.7206806399999999</v>
          </cell>
          <cell r="X139">
            <v>12.692561701343593</v>
          </cell>
          <cell r="Y139">
            <v>3.815127478</v>
          </cell>
          <cell r="Z139">
            <v>13.497792927738281</v>
          </cell>
          <cell r="AA139">
            <v>4.2622197230000003</v>
          </cell>
          <cell r="AB139">
            <v>14.628499081213162</v>
          </cell>
          <cell r="AC139">
            <v>4.6299455250000001</v>
          </cell>
          <cell r="AD139">
            <v>15.33023034861503</v>
          </cell>
          <cell r="AE139">
            <v>4.8149228710000003</v>
          </cell>
          <cell r="AF139">
            <v>15.796344783239171</v>
          </cell>
          <cell r="AG139">
            <v>4.8985914810000004</v>
          </cell>
        </row>
        <row r="140">
          <cell r="B140" t="str">
            <v>GREEN ST T12 &amp; T13</v>
          </cell>
          <cell r="C140">
            <v>21.5</v>
          </cell>
          <cell r="D140">
            <v>20.5</v>
          </cell>
          <cell r="E140">
            <v>27</v>
          </cell>
          <cell r="F140">
            <v>17.532829869138855</v>
          </cell>
          <cell r="G140">
            <v>3.8329038610000001</v>
          </cell>
          <cell r="H140">
            <v>17.741297051419419</v>
          </cell>
          <cell r="I140">
            <v>3.815395402</v>
          </cell>
          <cell r="J140">
            <v>18.371598323280395</v>
          </cell>
          <cell r="K140">
            <v>3.8935616729999998</v>
          </cell>
          <cell r="L140">
            <v>18.636540285914549</v>
          </cell>
          <cell r="M140">
            <v>3.9810263360000002</v>
          </cell>
          <cell r="N140">
            <v>18.917969610423278</v>
          </cell>
          <cell r="O140">
            <v>4.0877648569999998</v>
          </cell>
          <cell r="P140">
            <v>19.201695997478303</v>
          </cell>
          <cell r="Q140">
            <v>4.2185577609999996</v>
          </cell>
          <cell r="R140">
            <v>19.508546832574027</v>
          </cell>
          <cell r="S140">
            <v>4.3658405010000001</v>
          </cell>
          <cell r="T140">
            <v>19.839068037429641</v>
          </cell>
          <cell r="U140">
            <v>4.5455660819999997</v>
          </cell>
          <cell r="V140">
            <v>20.183050519777041</v>
          </cell>
          <cell r="W140">
            <v>4.7470521559999996</v>
          </cell>
          <cell r="X140">
            <v>20.546659225763506</v>
          </cell>
          <cell r="Y140">
            <v>4.9763815530000004</v>
          </cell>
          <cell r="Z140">
            <v>22.270505273416326</v>
          </cell>
          <cell r="AA140">
            <v>6.0431941089999999</v>
          </cell>
          <cell r="AB140">
            <v>24.40054988574348</v>
          </cell>
          <cell r="AC140">
            <v>6.9486779690000002</v>
          </cell>
          <cell r="AD140">
            <v>25.585302814571804</v>
          </cell>
          <cell r="AE140">
            <v>7.4446587690000001</v>
          </cell>
          <cell r="AF140">
            <v>26.318253627989712</v>
          </cell>
          <cell r="AG140">
            <v>7.7168719790000004</v>
          </cell>
        </row>
        <row r="141">
          <cell r="B141" t="str">
            <v>GREENFIELD</v>
          </cell>
          <cell r="C141">
            <v>23</v>
          </cell>
          <cell r="D141">
            <v>20.5</v>
          </cell>
          <cell r="E141">
            <v>27.5</v>
          </cell>
          <cell r="F141">
            <v>10.445598082133262</v>
          </cell>
          <cell r="G141">
            <v>2.151673299</v>
          </cell>
          <cell r="H141">
            <v>10.669380597643988</v>
          </cell>
          <cell r="I141">
            <v>2.1510135959999999</v>
          </cell>
          <cell r="J141">
            <v>11.052988003440527</v>
          </cell>
          <cell r="K141">
            <v>2.1918875039999999</v>
          </cell>
          <cell r="L141">
            <v>11.243418015895235</v>
          </cell>
          <cell r="M141">
            <v>2.244181894</v>
          </cell>
          <cell r="N141">
            <v>11.392954690613507</v>
          </cell>
          <cell r="O141">
            <v>2.3137465740000001</v>
          </cell>
          <cell r="P141">
            <v>11.612055397714624</v>
          </cell>
          <cell r="Q141">
            <v>2.4045039209999999</v>
          </cell>
          <cell r="R141">
            <v>11.854602917728821</v>
          </cell>
          <cell r="S141">
            <v>2.5093583210000001</v>
          </cell>
          <cell r="T141">
            <v>12.10241370802234</v>
          </cell>
          <cell r="U141">
            <v>2.6423797599999999</v>
          </cell>
          <cell r="V141">
            <v>12.361743285655651</v>
          </cell>
          <cell r="W141">
            <v>2.7953987819999999</v>
          </cell>
          <cell r="X141">
            <v>12.681791953183662</v>
          </cell>
          <cell r="Y141">
            <v>2.9384648310000001</v>
          </cell>
          <cell r="Z141">
            <v>14.188085428115448</v>
          </cell>
          <cell r="AA141">
            <v>3.486835202</v>
          </cell>
          <cell r="AB141">
            <v>15.85266138296007</v>
          </cell>
          <cell r="AC141">
            <v>4.0998306329999998</v>
          </cell>
          <cell r="AD141">
            <v>16.793922211106974</v>
          </cell>
          <cell r="AE141">
            <v>4.3842385330000004</v>
          </cell>
          <cell r="AF141">
            <v>17.267605656159546</v>
          </cell>
          <cell r="AG141">
            <v>4.5701226999999998</v>
          </cell>
        </row>
        <row r="142">
          <cell r="B142" t="str">
            <v>GREENHILL</v>
          </cell>
          <cell r="C142">
            <v>42</v>
          </cell>
          <cell r="D142">
            <v>38.4</v>
          </cell>
          <cell r="E142">
            <v>56</v>
          </cell>
          <cell r="F142">
            <v>25.619530479834967</v>
          </cell>
          <cell r="G142">
            <v>8.8900239649999993</v>
          </cell>
          <cell r="H142">
            <v>25.717225309208683</v>
          </cell>
          <cell r="I142">
            <v>8.7213876520000007</v>
          </cell>
          <cell r="J142">
            <v>26.595934705595095</v>
          </cell>
          <cell r="K142">
            <v>8.872856209</v>
          </cell>
          <cell r="L142">
            <v>27.014118816286487</v>
          </cell>
          <cell r="M142">
            <v>9.0095473229999996</v>
          </cell>
          <cell r="N142">
            <v>27.513742900247031</v>
          </cell>
          <cell r="O142">
            <v>9.1612380630000008</v>
          </cell>
          <cell r="P142">
            <v>27.878474701534611</v>
          </cell>
          <cell r="Q142">
            <v>9.3288807519999999</v>
          </cell>
          <cell r="R142">
            <v>28.289394337662451</v>
          </cell>
          <cell r="S142">
            <v>9.5048174920000008</v>
          </cell>
          <cell r="T142">
            <v>28.691123234798606</v>
          </cell>
          <cell r="U142">
            <v>9.7032632880000005</v>
          </cell>
          <cell r="V142">
            <v>29.234518095357654</v>
          </cell>
          <cell r="W142">
            <v>9.9157071630000004</v>
          </cell>
          <cell r="X142">
            <v>29.736783023871272</v>
          </cell>
          <cell r="Y142">
            <v>10.147169290000001</v>
          </cell>
          <cell r="Z142">
            <v>31.89690139363525</v>
          </cell>
          <cell r="AA142">
            <v>11.204566249999999</v>
          </cell>
          <cell r="AB142">
            <v>34.566930079834464</v>
          </cell>
          <cell r="AC142">
            <v>12.08120626</v>
          </cell>
          <cell r="AD142">
            <v>36.337135182261605</v>
          </cell>
          <cell r="AE142">
            <v>12.56122978</v>
          </cell>
          <cell r="AF142">
            <v>37.613614943637529</v>
          </cell>
          <cell r="AG142">
            <v>12.811027109999999</v>
          </cell>
        </row>
        <row r="143">
          <cell r="B143" t="str">
            <v>GRIFFIN</v>
          </cell>
          <cell r="C143">
            <v>22.9</v>
          </cell>
          <cell r="D143">
            <v>23</v>
          </cell>
          <cell r="E143">
            <v>27.5</v>
          </cell>
          <cell r="F143">
            <v>13.925506777909142</v>
          </cell>
          <cell r="G143">
            <v>4.1656099160000002</v>
          </cell>
          <cell r="H143">
            <v>13.996055007699171</v>
          </cell>
          <cell r="I143">
            <v>4.1267601049999998</v>
          </cell>
          <cell r="J143">
            <v>14.355842450331931</v>
          </cell>
          <cell r="K143">
            <v>4.1942024880000002</v>
          </cell>
          <cell r="L143">
            <v>14.538126535671694</v>
          </cell>
          <cell r="M143">
            <v>4.2707214660000004</v>
          </cell>
          <cell r="N143">
            <v>14.730667604204083</v>
          </cell>
          <cell r="O143">
            <v>4.3682401219999996</v>
          </cell>
          <cell r="P143">
            <v>14.988044390198629</v>
          </cell>
          <cell r="Q143">
            <v>4.490610234</v>
          </cell>
          <cell r="R143">
            <v>15.242800796052659</v>
          </cell>
          <cell r="S143">
            <v>4.6277088549999998</v>
          </cell>
          <cell r="T143">
            <v>15.550382990727361</v>
          </cell>
          <cell r="U143">
            <v>4.7982360399999999</v>
          </cell>
          <cell r="V143">
            <v>15.817357332184946</v>
          </cell>
          <cell r="W143">
            <v>4.990947845</v>
          </cell>
          <cell r="X143">
            <v>16.284195232520169</v>
          </cell>
          <cell r="Y143">
            <v>5.2112701550000002</v>
          </cell>
          <cell r="Z143">
            <v>18.558199122500952</v>
          </cell>
          <cell r="AA143">
            <v>6.2872219109999996</v>
          </cell>
          <cell r="AB143">
            <v>21.114549778126531</v>
          </cell>
          <cell r="AC143">
            <v>7.2210029860000002</v>
          </cell>
          <cell r="AD143">
            <v>22.433956454673684</v>
          </cell>
          <cell r="AE143">
            <v>7.7348138180000001</v>
          </cell>
          <cell r="AF143">
            <v>23.06640866062321</v>
          </cell>
          <cell r="AG143">
            <v>8.0260172250000004</v>
          </cell>
        </row>
        <row r="144">
          <cell r="B144" t="str">
            <v>HADFIELD</v>
          </cell>
          <cell r="C144">
            <v>22.9</v>
          </cell>
          <cell r="D144">
            <v>20.5</v>
          </cell>
          <cell r="E144">
            <v>27.5</v>
          </cell>
          <cell r="F144">
            <v>10.54563267300159</v>
          </cell>
          <cell r="G144">
            <v>2.653883972</v>
          </cell>
          <cell r="H144">
            <v>10.561494294378377</v>
          </cell>
          <cell r="I144">
            <v>2.65891009</v>
          </cell>
          <cell r="J144">
            <v>10.912781345128396</v>
          </cell>
          <cell r="K144">
            <v>2.7571710020000002</v>
          </cell>
          <cell r="L144">
            <v>11.114572350827853</v>
          </cell>
          <cell r="M144">
            <v>2.8711247609999999</v>
          </cell>
          <cell r="N144">
            <v>11.338697511393139</v>
          </cell>
          <cell r="O144">
            <v>2.988411358</v>
          </cell>
          <cell r="P144">
            <v>11.602592515127551</v>
          </cell>
          <cell r="Q144">
            <v>3.0797018089999999</v>
          </cell>
          <cell r="R144">
            <v>11.847307640422232</v>
          </cell>
          <cell r="S144">
            <v>3.1822189540000001</v>
          </cell>
          <cell r="T144">
            <v>12.171259577517038</v>
          </cell>
          <cell r="U144">
            <v>3.3115797389999999</v>
          </cell>
          <cell r="V144">
            <v>12.471323581564546</v>
          </cell>
          <cell r="W144">
            <v>3.4583900710000002</v>
          </cell>
          <cell r="X144">
            <v>12.834129322225186</v>
          </cell>
          <cell r="Y144">
            <v>3.6274482300000002</v>
          </cell>
          <cell r="Z144">
            <v>14.534808001768047</v>
          </cell>
          <cell r="AA144">
            <v>4.507218226</v>
          </cell>
          <cell r="AB144">
            <v>16.028466663964238</v>
          </cell>
          <cell r="AC144">
            <v>5.2645551739999998</v>
          </cell>
          <cell r="AD144">
            <v>16.639721668602476</v>
          </cell>
          <cell r="AE144">
            <v>5.6916540790000001</v>
          </cell>
          <cell r="AF144">
            <v>16.864479009877151</v>
          </cell>
          <cell r="AG144">
            <v>5.9291577039999996</v>
          </cell>
        </row>
        <row r="145">
          <cell r="B145" t="str">
            <v>HALL CROSS</v>
          </cell>
          <cell r="C145">
            <v>22.9</v>
          </cell>
          <cell r="D145">
            <v>20.5</v>
          </cell>
          <cell r="E145">
            <v>27.5</v>
          </cell>
          <cell r="F145">
            <v>19.124335361589377</v>
          </cell>
          <cell r="G145">
            <v>6.8313501350000001</v>
          </cell>
          <cell r="H145">
            <v>18.940693725159978</v>
          </cell>
          <cell r="I145">
            <v>6.7137193460000004</v>
          </cell>
          <cell r="J145">
            <v>19.297550336932151</v>
          </cell>
          <cell r="K145">
            <v>6.8445919469999996</v>
          </cell>
          <cell r="L145">
            <v>19.598638804834017</v>
          </cell>
          <cell r="M145">
            <v>6.9733885090000003</v>
          </cell>
          <cell r="N145">
            <v>20.000231109484591</v>
          </cell>
          <cell r="O145">
            <v>7.1163830130000001</v>
          </cell>
          <cell r="P145">
            <v>20.356927876576712</v>
          </cell>
          <cell r="Q145">
            <v>7.2844315030000004</v>
          </cell>
          <cell r="R145">
            <v>20.733686545871436</v>
          </cell>
          <cell r="S145">
            <v>7.4612184969999999</v>
          </cell>
          <cell r="T145">
            <v>21.206510646331836</v>
          </cell>
          <cell r="U145">
            <v>7.6777842850000004</v>
          </cell>
          <cell r="V145">
            <v>21.686817672438075</v>
          </cell>
          <cell r="W145">
            <v>7.9085356259999999</v>
          </cell>
          <cell r="X145">
            <v>22.255277125262861</v>
          </cell>
          <cell r="Y145">
            <v>8.1670414089999994</v>
          </cell>
          <cell r="Z145">
            <v>24.911236054252466</v>
          </cell>
          <cell r="AA145">
            <v>9.4702227679999993</v>
          </cell>
          <cell r="AB145">
            <v>27.526100471594404</v>
          </cell>
          <cell r="AC145">
            <v>10.5802874</v>
          </cell>
          <cell r="AD145">
            <v>28.589307965193363</v>
          </cell>
          <cell r="AE145">
            <v>11.16672971</v>
          </cell>
          <cell r="AF145">
            <v>29.148298995204293</v>
          </cell>
          <cell r="AG145">
            <v>11.46970578</v>
          </cell>
        </row>
        <row r="146">
          <cell r="B146" t="str">
            <v>HANDFORTH</v>
          </cell>
          <cell r="C146">
            <v>22.9</v>
          </cell>
          <cell r="D146">
            <v>20.5</v>
          </cell>
          <cell r="E146">
            <v>27.5</v>
          </cell>
          <cell r="F146">
            <v>11.981959156189559</v>
          </cell>
          <cell r="G146">
            <v>3.8614650250000002</v>
          </cell>
          <cell r="H146">
            <v>11.886345899792355</v>
          </cell>
          <cell r="I146">
            <v>3.810825645</v>
          </cell>
          <cell r="J146">
            <v>12.112137971729913</v>
          </cell>
          <cell r="K146">
            <v>3.8858132830000001</v>
          </cell>
          <cell r="L146">
            <v>12.324386934124199</v>
          </cell>
          <cell r="M146">
            <v>3.9645461420000001</v>
          </cell>
          <cell r="N146">
            <v>12.583817037683174</v>
          </cell>
          <cell r="O146">
            <v>4.0585581849999999</v>
          </cell>
          <cell r="P146">
            <v>12.927478861285669</v>
          </cell>
          <cell r="Q146">
            <v>4.1733117740000001</v>
          </cell>
          <cell r="R146">
            <v>13.260873319314564</v>
          </cell>
          <cell r="S146">
            <v>4.2987097839999997</v>
          </cell>
          <cell r="T146">
            <v>13.650512511220192</v>
          </cell>
          <cell r="U146">
            <v>4.4509198640000003</v>
          </cell>
          <cell r="V146">
            <v>14.052019633923075</v>
          </cell>
          <cell r="W146">
            <v>4.6191098220000004</v>
          </cell>
          <cell r="X146">
            <v>14.522558032934924</v>
          </cell>
          <cell r="Y146">
            <v>4.809430173</v>
          </cell>
          <cell r="Z146">
            <v>16.810203273869433</v>
          </cell>
          <cell r="AA146">
            <v>5.7831546449999998</v>
          </cell>
          <cell r="AB146">
            <v>18.66936593263442</v>
          </cell>
          <cell r="AC146">
            <v>6.6196701969999996</v>
          </cell>
          <cell r="AD146">
            <v>19.663499753220293</v>
          </cell>
          <cell r="AE146">
            <v>7.0706388630000001</v>
          </cell>
          <cell r="AF146">
            <v>20.099870395266599</v>
          </cell>
          <cell r="AG146">
            <v>7.3200592650000003</v>
          </cell>
        </row>
        <row r="147">
          <cell r="B147" t="str">
            <v>HANGING BRIDGE</v>
          </cell>
          <cell r="C147">
            <v>8</v>
          </cell>
          <cell r="D147">
            <v>8</v>
          </cell>
          <cell r="E147">
            <v>12</v>
          </cell>
          <cell r="F147">
            <v>4.9847212838133306</v>
          </cell>
          <cell r="G147">
            <v>0.78561474200000003</v>
          </cell>
          <cell r="H147">
            <v>4.8131501198559867</v>
          </cell>
          <cell r="I147">
            <v>0.77610568999999996</v>
          </cell>
          <cell r="J147">
            <v>4.9351445562945981</v>
          </cell>
          <cell r="K147">
            <v>0.78936066599999999</v>
          </cell>
          <cell r="L147">
            <v>5.0184325589581418</v>
          </cell>
          <cell r="M147">
            <v>0.80349875299999995</v>
          </cell>
          <cell r="N147">
            <v>5.1125508232647316</v>
          </cell>
          <cell r="O147">
            <v>0.82103770399999998</v>
          </cell>
          <cell r="P147">
            <v>5.1889630633235164</v>
          </cell>
          <cell r="Q147">
            <v>0.843305623</v>
          </cell>
          <cell r="R147">
            <v>5.2679954257974497</v>
          </cell>
          <cell r="S147">
            <v>0.86754012700000005</v>
          </cell>
          <cell r="T147">
            <v>5.353040401552982</v>
          </cell>
          <cell r="U147">
            <v>0.89666237900000001</v>
          </cell>
          <cell r="V147">
            <v>5.4347395625853654</v>
          </cell>
          <cell r="W147">
            <v>0.92893835800000002</v>
          </cell>
          <cell r="X147">
            <v>5.5231126695357453</v>
          </cell>
          <cell r="Y147">
            <v>0.96882714400000003</v>
          </cell>
          <cell r="Z147">
            <v>5.9447800185597979</v>
          </cell>
          <cell r="AA147">
            <v>1.2192990100000001</v>
          </cell>
          <cell r="AB147">
            <v>6.4332287494989879</v>
          </cell>
          <cell r="AC147">
            <v>1.475787247</v>
          </cell>
          <cell r="AD147">
            <v>6.5807965306594172</v>
          </cell>
          <cell r="AE147">
            <v>1.5885678480000001</v>
          </cell>
          <cell r="AF147">
            <v>6.6085116402677597</v>
          </cell>
          <cell r="AG147">
            <v>1.6388575110000001</v>
          </cell>
        </row>
        <row r="148">
          <cell r="B148" t="str">
            <v>HAREHOLME</v>
          </cell>
          <cell r="C148">
            <v>22.9</v>
          </cell>
          <cell r="D148">
            <v>20.5</v>
          </cell>
          <cell r="E148">
            <v>27.5</v>
          </cell>
          <cell r="F148">
            <v>16.684958442955654</v>
          </cell>
          <cell r="G148">
            <v>2.935642799</v>
          </cell>
          <cell r="H148">
            <v>16.340653512875519</v>
          </cell>
          <cell r="I148">
            <v>2.9442077109999998</v>
          </cell>
          <cell r="J148">
            <v>16.60999230323614</v>
          </cell>
          <cell r="K148">
            <v>3.0371747440000001</v>
          </cell>
          <cell r="L148">
            <v>17.318564725803249</v>
          </cell>
          <cell r="M148">
            <v>3.15171869</v>
          </cell>
          <cell r="N148">
            <v>17.125241957316462</v>
          </cell>
          <cell r="O148">
            <v>3.2918165620000002</v>
          </cell>
          <cell r="P148">
            <v>17.370329196701313</v>
          </cell>
          <cell r="Q148">
            <v>3.4710851100000002</v>
          </cell>
          <cell r="R148">
            <v>17.585812337009063</v>
          </cell>
          <cell r="S148">
            <v>3.6665336079999999</v>
          </cell>
          <cell r="T148">
            <v>17.912426957425893</v>
          </cell>
          <cell r="U148">
            <v>3.909578051</v>
          </cell>
          <cell r="V148">
            <v>18.242611503109927</v>
          </cell>
          <cell r="W148">
            <v>4.1768467410000003</v>
          </cell>
          <cell r="X148">
            <v>18.620686242621542</v>
          </cell>
          <cell r="Y148">
            <v>4.4825686630000003</v>
          </cell>
          <cell r="Z148">
            <v>20.509050405237229</v>
          </cell>
          <cell r="AA148">
            <v>5.7434476190000003</v>
          </cell>
          <cell r="AB148">
            <v>22.938012434950728</v>
          </cell>
          <cell r="AC148">
            <v>6.8080845019999998</v>
          </cell>
          <cell r="AD148">
            <v>25.187000283300989</v>
          </cell>
          <cell r="AE148">
            <v>7.4101453839999998</v>
          </cell>
          <cell r="AF148">
            <v>26.831499952489001</v>
          </cell>
          <cell r="AG148">
            <v>7.7544740440000002</v>
          </cell>
        </row>
        <row r="149">
          <cell r="B149" t="str">
            <v>HARPURHEY</v>
          </cell>
          <cell r="C149">
            <v>22.9</v>
          </cell>
          <cell r="D149">
            <v>20.5</v>
          </cell>
          <cell r="E149">
            <v>27.5</v>
          </cell>
          <cell r="F149">
            <v>13.454523243133613</v>
          </cell>
          <cell r="G149">
            <v>4.2298564890000003</v>
          </cell>
          <cell r="H149">
            <v>13.421702315945657</v>
          </cell>
          <cell r="I149">
            <v>4.1921975079999996</v>
          </cell>
          <cell r="J149">
            <v>13.581932360923499</v>
          </cell>
          <cell r="K149">
            <v>4.2687267310000001</v>
          </cell>
          <cell r="L149">
            <v>13.829006736444077</v>
          </cell>
          <cell r="M149">
            <v>4.3540292269999998</v>
          </cell>
          <cell r="N149">
            <v>14.082200222736086</v>
          </cell>
          <cell r="O149">
            <v>4.460692495</v>
          </cell>
          <cell r="P149">
            <v>14.454447437391126</v>
          </cell>
          <cell r="Q149">
            <v>4.59330383</v>
          </cell>
          <cell r="R149">
            <v>14.844061337249546</v>
          </cell>
          <cell r="S149">
            <v>4.7415169769999999</v>
          </cell>
          <cell r="T149">
            <v>15.221648878209573</v>
          </cell>
          <cell r="U149">
            <v>4.9206851619999998</v>
          </cell>
          <cell r="V149">
            <v>15.691880404334027</v>
          </cell>
          <cell r="W149">
            <v>5.1208081180000002</v>
          </cell>
          <cell r="X149">
            <v>16.252710605912529</v>
          </cell>
          <cell r="Y149">
            <v>5.3476977430000003</v>
          </cell>
          <cell r="Z149">
            <v>18.827777966340793</v>
          </cell>
          <cell r="AA149">
            <v>6.2962502359999997</v>
          </cell>
          <cell r="AB149">
            <v>20.912807171883113</v>
          </cell>
          <cell r="AC149">
            <v>6.9838054520000004</v>
          </cell>
          <cell r="AD149">
            <v>21.898250835423472</v>
          </cell>
          <cell r="AE149">
            <v>7.3427334650000002</v>
          </cell>
          <cell r="AF149">
            <v>22.419405743946644</v>
          </cell>
          <cell r="AG149">
            <v>7.5664303220000004</v>
          </cell>
        </row>
        <row r="150">
          <cell r="B150" t="str">
            <v>HARWOOD</v>
          </cell>
          <cell r="C150">
            <v>16.7</v>
          </cell>
          <cell r="D150">
            <v>15.8</v>
          </cell>
          <cell r="E150">
            <v>21</v>
          </cell>
          <cell r="F150">
            <v>14.055725786867052</v>
          </cell>
          <cell r="G150">
            <v>3.7749784399999999</v>
          </cell>
          <cell r="H150">
            <v>13.940487586313056</v>
          </cell>
          <cell r="I150">
            <v>3.7473013339999999</v>
          </cell>
          <cell r="J150">
            <v>14.219460801340587</v>
          </cell>
          <cell r="K150">
            <v>3.8252445719999999</v>
          </cell>
          <cell r="L150">
            <v>14.404656698258758</v>
          </cell>
          <cell r="M150">
            <v>3.9177848669999999</v>
          </cell>
          <cell r="N150">
            <v>14.62903184791808</v>
          </cell>
          <cell r="O150">
            <v>4.037550596</v>
          </cell>
          <cell r="P150">
            <v>15.022265663217347</v>
          </cell>
          <cell r="Q150">
            <v>4.1911243239999996</v>
          </cell>
          <cell r="R150">
            <v>15.401970462263243</v>
          </cell>
          <cell r="S150">
            <v>4.3681944899999996</v>
          </cell>
          <cell r="T150">
            <v>15.689176680891137</v>
          </cell>
          <cell r="U150">
            <v>4.5937817230000002</v>
          </cell>
          <cell r="V150">
            <v>16.067537053688248</v>
          </cell>
          <cell r="W150">
            <v>4.8506044949999998</v>
          </cell>
          <cell r="X150">
            <v>16.630743189424429</v>
          </cell>
          <cell r="Y150">
            <v>5.148027613</v>
          </cell>
          <cell r="Z150">
            <v>19.251426925606495</v>
          </cell>
          <cell r="AA150">
            <v>6.7040831489999997</v>
          </cell>
          <cell r="AB150">
            <v>21.451187671393228</v>
          </cell>
          <cell r="AC150">
            <v>8.0899805639999993</v>
          </cell>
          <cell r="AD150">
            <v>22.211713262589306</v>
          </cell>
          <cell r="AE150">
            <v>8.8262657820000001</v>
          </cell>
          <cell r="AF150">
            <v>22.101674918080612</v>
          </cell>
          <cell r="AG150">
            <v>9.0023407629999994</v>
          </cell>
        </row>
        <row r="151">
          <cell r="B151" t="str">
            <v>HATTERSLEY</v>
          </cell>
          <cell r="C151">
            <v>17.5</v>
          </cell>
          <cell r="D151">
            <v>15.8</v>
          </cell>
          <cell r="E151">
            <v>21</v>
          </cell>
          <cell r="F151">
            <v>10.215824040455352</v>
          </cell>
          <cell r="G151">
            <v>2.4795352990000001</v>
          </cell>
          <cell r="H151">
            <v>10.246812713333375</v>
          </cell>
          <cell r="I151">
            <v>2.4975297169999999</v>
          </cell>
          <cell r="J151">
            <v>10.529829593356979</v>
          </cell>
          <cell r="K151">
            <v>2.5688750740000001</v>
          </cell>
          <cell r="L151">
            <v>10.746866852626368</v>
          </cell>
          <cell r="M151">
            <v>2.653124569</v>
          </cell>
          <cell r="N151">
            <v>12.93877836864316</v>
          </cell>
          <cell r="O151">
            <v>2.755715908</v>
          </cell>
          <cell r="P151">
            <v>17.197592006214244</v>
          </cell>
          <cell r="Q151">
            <v>2.8814802269999999</v>
          </cell>
          <cell r="R151">
            <v>17.483506618769731</v>
          </cell>
          <cell r="S151">
            <v>3.016419677</v>
          </cell>
          <cell r="T151">
            <v>17.785586787124998</v>
          </cell>
          <cell r="U151">
            <v>3.1790361090000001</v>
          </cell>
          <cell r="V151">
            <v>18.065749719050388</v>
          </cell>
          <cell r="W151">
            <v>3.352917422</v>
          </cell>
          <cell r="X151">
            <v>18.420514148026982</v>
          </cell>
          <cell r="Y151">
            <v>3.5451864020000001</v>
          </cell>
          <cell r="Z151">
            <v>20.222600380229792</v>
          </cell>
          <cell r="AA151">
            <v>4.3368905240000002</v>
          </cell>
          <cell r="AB151">
            <v>21.566886585311863</v>
          </cell>
          <cell r="AC151">
            <v>4.9046351670000004</v>
          </cell>
          <cell r="AD151">
            <v>22.023179056161581</v>
          </cell>
          <cell r="AE151">
            <v>4.9782244799999997</v>
          </cell>
          <cell r="AF151">
            <v>21.907948369181497</v>
          </cell>
          <cell r="AG151">
            <v>4.8696001679999998</v>
          </cell>
        </row>
        <row r="152">
          <cell r="B152" t="str">
            <v>HAVERTHWAITE</v>
          </cell>
          <cell r="C152">
            <v>9.5</v>
          </cell>
          <cell r="D152">
            <v>8.5</v>
          </cell>
          <cell r="E152">
            <v>12</v>
          </cell>
          <cell r="F152">
            <v>5.8244779514427298</v>
          </cell>
          <cell r="G152">
            <v>0.451185958</v>
          </cell>
          <cell r="H152">
            <v>5.7310641898464603</v>
          </cell>
          <cell r="I152">
            <v>0.45075309000000002</v>
          </cell>
          <cell r="J152">
            <v>5.8693868701013532</v>
          </cell>
          <cell r="K152">
            <v>0.46791706199999999</v>
          </cell>
          <cell r="L152">
            <v>6.0181321177300156</v>
          </cell>
          <cell r="M152">
            <v>0.48760176199999999</v>
          </cell>
          <cell r="N152">
            <v>6.1064368525301091</v>
          </cell>
          <cell r="O152">
            <v>0.51142860999999995</v>
          </cell>
          <cell r="P152">
            <v>6.1853267833464551</v>
          </cell>
          <cell r="Q152">
            <v>0.54081210000000002</v>
          </cell>
          <cell r="R152">
            <v>6.2822748191101754</v>
          </cell>
          <cell r="S152">
            <v>0.57407443999999996</v>
          </cell>
          <cell r="T152">
            <v>6.3941080862605082</v>
          </cell>
          <cell r="U152">
            <v>0.61541779900000004</v>
          </cell>
          <cell r="V152">
            <v>6.4990046969680089</v>
          </cell>
          <cell r="W152">
            <v>0.66161922299999998</v>
          </cell>
          <cell r="X152">
            <v>6.6257492024248439</v>
          </cell>
          <cell r="Y152">
            <v>0.71534180000000003</v>
          </cell>
          <cell r="Z152">
            <v>7.3437219431833398</v>
          </cell>
          <cell r="AA152">
            <v>0.99922789700000003</v>
          </cell>
          <cell r="AB152">
            <v>8.5017570634612785</v>
          </cell>
          <cell r="AC152">
            <v>1.259372234</v>
          </cell>
          <cell r="AD152">
            <v>9.0557826075823531</v>
          </cell>
          <cell r="AE152">
            <v>1.3928051130000001</v>
          </cell>
          <cell r="AF152">
            <v>9.3485381964523953</v>
          </cell>
          <cell r="AG152">
            <v>1.4622413460000001</v>
          </cell>
        </row>
        <row r="153">
          <cell r="B153" t="str">
            <v>HAWK GREEN</v>
          </cell>
          <cell r="C153">
            <v>23</v>
          </cell>
          <cell r="D153">
            <v>20.5</v>
          </cell>
          <cell r="E153">
            <v>27.5</v>
          </cell>
          <cell r="F153">
            <v>10.858702426690801</v>
          </cell>
          <cell r="G153">
            <v>2.199979565</v>
          </cell>
          <cell r="H153">
            <v>10.720305860580879</v>
          </cell>
          <cell r="I153">
            <v>2.1983402089999999</v>
          </cell>
          <cell r="J153">
            <v>10.979598366106583</v>
          </cell>
          <cell r="K153">
            <v>2.260871216</v>
          </cell>
          <cell r="L153">
            <v>11.204280491902894</v>
          </cell>
          <cell r="M153">
            <v>2.3364861719999999</v>
          </cell>
          <cell r="N153">
            <v>11.424357900889879</v>
          </cell>
          <cell r="O153">
            <v>2.4319367509999998</v>
          </cell>
          <cell r="P153">
            <v>11.768597246338228</v>
          </cell>
          <cell r="Q153">
            <v>2.5535923440000001</v>
          </cell>
          <cell r="R153">
            <v>12.03692159509445</v>
          </cell>
          <cell r="S153">
            <v>2.6930179769999998</v>
          </cell>
          <cell r="T153">
            <v>12.42295454533102</v>
          </cell>
          <cell r="U153">
            <v>2.8688228730000001</v>
          </cell>
          <cell r="V153">
            <v>12.788675834712885</v>
          </cell>
          <cell r="W153">
            <v>3.068385991</v>
          </cell>
          <cell r="X153">
            <v>13.269924601591031</v>
          </cell>
          <cell r="Y153">
            <v>3.2995528369999998</v>
          </cell>
          <cell r="Z153">
            <v>15.407464506300885</v>
          </cell>
          <cell r="AA153">
            <v>4.4881506870000001</v>
          </cell>
          <cell r="AB153">
            <v>17.34299870278203</v>
          </cell>
          <cell r="AC153">
            <v>5.5474749619999999</v>
          </cell>
          <cell r="AD153">
            <v>17.940247899690423</v>
          </cell>
          <cell r="AE153">
            <v>6.1548832109999996</v>
          </cell>
          <cell r="AF153">
            <v>17.941637582113518</v>
          </cell>
          <cell r="AG153">
            <v>6.448798472</v>
          </cell>
        </row>
        <row r="154">
          <cell r="B154" t="str">
            <v>HAYDOCK</v>
          </cell>
          <cell r="C154">
            <v>32</v>
          </cell>
          <cell r="D154">
            <v>28.3</v>
          </cell>
          <cell r="E154">
            <v>37.5</v>
          </cell>
          <cell r="F154">
            <v>23.359112988016921</v>
          </cell>
          <cell r="G154">
            <v>5.6442493259999997</v>
          </cell>
          <cell r="H154">
            <v>23.410318771481961</v>
          </cell>
          <cell r="I154">
            <v>5.7218932560000004</v>
          </cell>
          <cell r="J154">
            <v>24.10724234880476</v>
          </cell>
          <cell r="K154">
            <v>5.9364091009999997</v>
          </cell>
          <cell r="L154">
            <v>24.590206939953568</v>
          </cell>
          <cell r="M154">
            <v>6.0834922230000004</v>
          </cell>
          <cell r="N154">
            <v>25.028894547468074</v>
          </cell>
          <cell r="O154">
            <v>6.2210526570000004</v>
          </cell>
          <cell r="P154">
            <v>25.110142249823287</v>
          </cell>
          <cell r="Q154">
            <v>6.4038243220000002</v>
          </cell>
          <cell r="R154">
            <v>25.468892308956953</v>
          </cell>
          <cell r="S154">
            <v>6.6101276679999996</v>
          </cell>
          <cell r="T154">
            <v>25.611922896446945</v>
          </cell>
          <cell r="U154">
            <v>6.8605774659999996</v>
          </cell>
          <cell r="V154">
            <v>26.084030770567612</v>
          </cell>
          <cell r="W154">
            <v>7.1480748690000002</v>
          </cell>
          <cell r="X154">
            <v>26.536720699740147</v>
          </cell>
          <cell r="Y154">
            <v>7.4893566639999998</v>
          </cell>
          <cell r="Z154">
            <v>27.870201936080825</v>
          </cell>
          <cell r="AA154">
            <v>9.2086366220000002</v>
          </cell>
          <cell r="AB154">
            <v>29.430839631335186</v>
          </cell>
          <cell r="AC154">
            <v>10.551722789999999</v>
          </cell>
          <cell r="AD154">
            <v>30.728955956740723</v>
          </cell>
          <cell r="AE154">
            <v>11.068798620000001</v>
          </cell>
          <cell r="AF154">
            <v>31.436934480695388</v>
          </cell>
          <cell r="AG154">
            <v>11.281461029999999</v>
          </cell>
        </row>
        <row r="155">
          <cell r="B155" t="str">
            <v>HDA NO1 &amp; HDA NO2</v>
          </cell>
          <cell r="C155">
            <v>19.7</v>
          </cell>
          <cell r="D155">
            <v>19.7</v>
          </cell>
          <cell r="E155">
            <v>27</v>
          </cell>
          <cell r="F155">
            <v>7.1782308122710088</v>
          </cell>
          <cell r="G155">
            <v>0.3994277</v>
          </cell>
          <cell r="H155">
            <v>6.8716139771646247</v>
          </cell>
          <cell r="I155">
            <v>0.421174838</v>
          </cell>
          <cell r="J155">
            <v>6.7261954592039945</v>
          </cell>
          <cell r="K155">
            <v>0.46261013299999998</v>
          </cell>
          <cell r="L155">
            <v>6.8260298018824912</v>
          </cell>
          <cell r="M155">
            <v>0.49898661999999999</v>
          </cell>
          <cell r="N155">
            <v>6.9261241703370438</v>
          </cell>
          <cell r="O155">
            <v>0.54466593200000002</v>
          </cell>
          <cell r="P155">
            <v>7.3990915824837735</v>
          </cell>
          <cell r="Q155">
            <v>0.60399362599999995</v>
          </cell>
          <cell r="R155">
            <v>7.5126271963135611</v>
          </cell>
          <cell r="S155">
            <v>0.67266247000000001</v>
          </cell>
          <cell r="T155">
            <v>7.6387529409944115</v>
          </cell>
          <cell r="U155">
            <v>0.76080703800000005</v>
          </cell>
          <cell r="V155">
            <v>7.3068462242763168</v>
          </cell>
          <cell r="W155">
            <v>0.86121789999999998</v>
          </cell>
          <cell r="X155">
            <v>7.8698824197178165</v>
          </cell>
          <cell r="Y155">
            <v>0.97865830099999995</v>
          </cell>
          <cell r="Z155">
            <v>8.2130764997724093</v>
          </cell>
          <cell r="AA155">
            <v>1.6142961090000001</v>
          </cell>
          <cell r="AB155">
            <v>8.7822086493171483</v>
          </cell>
          <cell r="AC155">
            <v>2.1939646239999999</v>
          </cell>
          <cell r="AD155">
            <v>8.7818313564934662</v>
          </cell>
          <cell r="AE155">
            <v>2.5145547850000001</v>
          </cell>
          <cell r="AF155">
            <v>8.7117940175197717</v>
          </cell>
          <cell r="AG155">
            <v>2.6951726009999999</v>
          </cell>
        </row>
        <row r="156">
          <cell r="B156" t="str">
            <v>HDA NO1 &amp; HDA NO2</v>
          </cell>
          <cell r="C156">
            <v>19.7</v>
          </cell>
          <cell r="D156">
            <v>19.7</v>
          </cell>
          <cell r="E156">
            <v>27</v>
          </cell>
          <cell r="F156">
            <v>7.1782308122710088</v>
          </cell>
          <cell r="G156">
            <v>0.3994277</v>
          </cell>
          <cell r="H156">
            <v>6.8716139771646247</v>
          </cell>
          <cell r="I156">
            <v>0.421174838</v>
          </cell>
          <cell r="J156">
            <v>6.7261954592039945</v>
          </cell>
          <cell r="K156">
            <v>0.46261013299999998</v>
          </cell>
          <cell r="L156">
            <v>6.8260298018824912</v>
          </cell>
          <cell r="M156">
            <v>0.49898661999999999</v>
          </cell>
          <cell r="N156">
            <v>6.9261241703370438</v>
          </cell>
          <cell r="O156">
            <v>0.54466593200000002</v>
          </cell>
          <cell r="P156">
            <v>7.3990915824837735</v>
          </cell>
          <cell r="Q156">
            <v>0.60399362599999995</v>
          </cell>
          <cell r="R156">
            <v>7.5126271963135611</v>
          </cell>
          <cell r="S156">
            <v>0.67266247000000001</v>
          </cell>
          <cell r="T156">
            <v>7.6387529409944115</v>
          </cell>
          <cell r="U156">
            <v>0.76080703800000005</v>
          </cell>
          <cell r="V156">
            <v>7.3068462242763168</v>
          </cell>
          <cell r="W156">
            <v>0.86121789999999998</v>
          </cell>
          <cell r="X156">
            <v>7.8698824197178165</v>
          </cell>
          <cell r="Y156">
            <v>0.97865830099999995</v>
          </cell>
          <cell r="Z156">
            <v>8.2130764997724093</v>
          </cell>
          <cell r="AA156">
            <v>1.6142961090000001</v>
          </cell>
          <cell r="AB156">
            <v>8.7822086493171483</v>
          </cell>
          <cell r="AC156">
            <v>2.1939646239999999</v>
          </cell>
          <cell r="AD156">
            <v>8.7818313564934662</v>
          </cell>
          <cell r="AE156">
            <v>2.5145547850000001</v>
          </cell>
          <cell r="AF156">
            <v>8.7117940175197717</v>
          </cell>
          <cell r="AG156">
            <v>2.6951726009999999</v>
          </cell>
        </row>
        <row r="157">
          <cell r="B157" t="str">
            <v>HEADY HILL</v>
          </cell>
          <cell r="C157">
            <v>17.5</v>
          </cell>
          <cell r="D157">
            <v>15.8</v>
          </cell>
          <cell r="E157">
            <v>21</v>
          </cell>
          <cell r="F157">
            <v>11.537927513317017</v>
          </cell>
          <cell r="G157">
            <v>3.4070475710000001</v>
          </cell>
          <cell r="H157">
            <v>11.383561969455311</v>
          </cell>
          <cell r="I157">
            <v>3.3558163219999999</v>
          </cell>
          <cell r="J157">
            <v>11.691998800688708</v>
          </cell>
          <cell r="K157">
            <v>3.4123727009999998</v>
          </cell>
          <cell r="L157">
            <v>11.851768179620699</v>
          </cell>
          <cell r="M157">
            <v>3.4682590950000001</v>
          </cell>
          <cell r="N157">
            <v>11.940573684591781</v>
          </cell>
          <cell r="O157">
            <v>3.534679455</v>
          </cell>
          <cell r="P157">
            <v>12.182009151335288</v>
          </cell>
          <cell r="Q157">
            <v>3.6141685030000001</v>
          </cell>
          <cell r="R157">
            <v>12.421422620160273</v>
          </cell>
          <cell r="S157">
            <v>3.7002847800000001</v>
          </cell>
          <cell r="T157">
            <v>12.689452762795385</v>
          </cell>
          <cell r="U157">
            <v>3.803523217</v>
          </cell>
          <cell r="V157">
            <v>12.890494287392148</v>
          </cell>
          <cell r="W157">
            <v>3.9173481620000001</v>
          </cell>
          <cell r="X157">
            <v>13.22295833481709</v>
          </cell>
          <cell r="Y157">
            <v>4.0449874360000004</v>
          </cell>
          <cell r="Z157">
            <v>14.517565303393114</v>
          </cell>
          <cell r="AA157">
            <v>4.6658306290000002</v>
          </cell>
          <cell r="AB157">
            <v>15.997853407963502</v>
          </cell>
          <cell r="AC157">
            <v>5.1949683120000003</v>
          </cell>
          <cell r="AD157">
            <v>16.875020553027863</v>
          </cell>
          <cell r="AE157">
            <v>5.4901939009999996</v>
          </cell>
          <cell r="AF157">
            <v>17.448523894646918</v>
          </cell>
          <cell r="AG157">
            <v>5.651331002</v>
          </cell>
        </row>
        <row r="158">
          <cell r="B158" t="str">
            <v>HEAP BRIDGE</v>
          </cell>
          <cell r="C158">
            <v>13.7</v>
          </cell>
          <cell r="D158">
            <v>13.7</v>
          </cell>
          <cell r="E158">
            <v>13.7</v>
          </cell>
          <cell r="F158">
            <v>8.7721225153592783</v>
          </cell>
          <cell r="G158">
            <v>3.8016089169999998</v>
          </cell>
          <cell r="H158">
            <v>8.8903320226492131</v>
          </cell>
          <cell r="I158">
            <v>3.7483315209999999</v>
          </cell>
          <cell r="J158">
            <v>9.3526456081560934</v>
          </cell>
          <cell r="K158">
            <v>3.824083994</v>
          </cell>
          <cell r="L158">
            <v>9.5020685103332276</v>
          </cell>
          <cell r="M158">
            <v>3.8963318280000001</v>
          </cell>
          <cell r="N158">
            <v>9.6050163925241332</v>
          </cell>
          <cell r="O158">
            <v>3.943553407</v>
          </cell>
          <cell r="P158">
            <v>9.709639566922565</v>
          </cell>
          <cell r="Q158">
            <v>3.994258699</v>
          </cell>
          <cell r="R158">
            <v>9.9089904022332664</v>
          </cell>
          <cell r="S158">
            <v>4.0443090249999996</v>
          </cell>
          <cell r="T158">
            <v>10.002531482993243</v>
          </cell>
          <cell r="U158">
            <v>4.0988113359999998</v>
          </cell>
          <cell r="V158">
            <v>10.054870453170937</v>
          </cell>
          <cell r="W158">
            <v>4.1558609579999999</v>
          </cell>
          <cell r="X158">
            <v>10.220582270849635</v>
          </cell>
          <cell r="Y158">
            <v>4.2167661880000002</v>
          </cell>
          <cell r="Z158">
            <v>10.897487037195138</v>
          </cell>
          <cell r="AA158">
            <v>4.5149369589999999</v>
          </cell>
          <cell r="AB158">
            <v>11.871236683509942</v>
          </cell>
          <cell r="AC158">
            <v>4.7637592929999997</v>
          </cell>
          <cell r="AD158">
            <v>12.567839650656058</v>
          </cell>
          <cell r="AE158">
            <v>4.886778295</v>
          </cell>
          <cell r="AF158">
            <v>13.137613865444655</v>
          </cell>
          <cell r="AG158">
            <v>4.9322481390000004</v>
          </cell>
        </row>
        <row r="159">
          <cell r="B159" t="str">
            <v>HEASANDFORD</v>
          </cell>
          <cell r="C159">
            <v>18.3</v>
          </cell>
          <cell r="D159">
            <v>18.3</v>
          </cell>
          <cell r="E159">
            <v>27.5</v>
          </cell>
          <cell r="F159">
            <v>8.7789777479895594</v>
          </cell>
          <cell r="G159">
            <v>2.53561478</v>
          </cell>
          <cell r="H159">
            <v>8.6197445938161987</v>
          </cell>
          <cell r="I159">
            <v>2.465706462</v>
          </cell>
          <cell r="J159">
            <v>8.7746212749921337</v>
          </cell>
          <cell r="K159">
            <v>2.4880546159999999</v>
          </cell>
          <cell r="L159">
            <v>8.9161325381057992</v>
          </cell>
          <cell r="M159">
            <v>2.503154731</v>
          </cell>
          <cell r="N159">
            <v>8.9228343250145468</v>
          </cell>
          <cell r="O159">
            <v>2.5192799909999999</v>
          </cell>
          <cell r="P159">
            <v>9.0307267221155598</v>
          </cell>
          <cell r="Q159">
            <v>2.5408256840000001</v>
          </cell>
          <cell r="R159">
            <v>9.0127544670519999</v>
          </cell>
          <cell r="S159">
            <v>2.5607160430000002</v>
          </cell>
          <cell r="T159">
            <v>9.1861483638687069</v>
          </cell>
          <cell r="U159">
            <v>2.583835815</v>
          </cell>
          <cell r="V159">
            <v>9.2166767440838857</v>
          </cell>
          <cell r="W159">
            <v>2.6074746879999999</v>
          </cell>
          <cell r="X159">
            <v>9.1459910605595898</v>
          </cell>
          <cell r="Y159">
            <v>2.6343467880000002</v>
          </cell>
          <cell r="Z159">
            <v>9.2998816684997525</v>
          </cell>
          <cell r="AA159">
            <v>2.7571667940000002</v>
          </cell>
          <cell r="AB159">
            <v>9.5999520263535629</v>
          </cell>
          <cell r="AC159">
            <v>2.8390269890000002</v>
          </cell>
          <cell r="AD159">
            <v>9.8221734353870627</v>
          </cell>
          <cell r="AE159">
            <v>2.875620863</v>
          </cell>
          <cell r="AF159">
            <v>9.994183282571953</v>
          </cell>
          <cell r="AG159">
            <v>2.873761392</v>
          </cell>
        </row>
        <row r="160">
          <cell r="B160" t="str">
            <v>HEATON MOOR</v>
          </cell>
          <cell r="C160">
            <v>17.5</v>
          </cell>
          <cell r="D160">
            <v>15.8</v>
          </cell>
          <cell r="E160">
            <v>27.5</v>
          </cell>
          <cell r="F160">
            <v>12.285857349608467</v>
          </cell>
          <cell r="G160">
            <v>2.9455198349999998</v>
          </cell>
          <cell r="H160">
            <v>12.265606788171713</v>
          </cell>
          <cell r="I160">
            <v>2.9330959760000002</v>
          </cell>
          <cell r="J160">
            <v>12.512262050534309</v>
          </cell>
          <cell r="K160">
            <v>2.9879473569999999</v>
          </cell>
          <cell r="L160">
            <v>12.713079582888938</v>
          </cell>
          <cell r="M160">
            <v>3.0551778340000002</v>
          </cell>
          <cell r="N160">
            <v>12.901476810535227</v>
          </cell>
          <cell r="O160">
            <v>3.142256567</v>
          </cell>
          <cell r="P160">
            <v>13.185891246056419</v>
          </cell>
          <cell r="Q160">
            <v>3.2565445259999999</v>
          </cell>
          <cell r="R160">
            <v>13.467777314081033</v>
          </cell>
          <cell r="S160">
            <v>3.387647689</v>
          </cell>
          <cell r="T160">
            <v>13.81548938844902</v>
          </cell>
          <cell r="U160">
            <v>3.552904603</v>
          </cell>
          <cell r="V160">
            <v>14.184013574255909</v>
          </cell>
          <cell r="W160">
            <v>3.7408379859999998</v>
          </cell>
          <cell r="X160">
            <v>14.59617339498261</v>
          </cell>
          <cell r="Y160">
            <v>3.9595300029999998</v>
          </cell>
          <cell r="Z160">
            <v>16.643938193070227</v>
          </cell>
          <cell r="AA160">
            <v>5.1066878559999997</v>
          </cell>
          <cell r="AB160">
            <v>18.565643761663058</v>
          </cell>
          <cell r="AC160">
            <v>6.1261565100000004</v>
          </cell>
          <cell r="AD160">
            <v>19.323506263432382</v>
          </cell>
          <cell r="AE160">
            <v>6.7130129590000003</v>
          </cell>
          <cell r="AF160">
            <v>19.671134041202045</v>
          </cell>
          <cell r="AG160">
            <v>7.0473000729999997</v>
          </cell>
        </row>
        <row r="161">
          <cell r="B161" t="str">
            <v>HEATON NORRIS</v>
          </cell>
          <cell r="C161">
            <v>22.9</v>
          </cell>
          <cell r="D161">
            <v>20.5</v>
          </cell>
          <cell r="E161">
            <v>27.5</v>
          </cell>
          <cell r="F161">
            <v>16.386368580799392</v>
          </cell>
          <cell r="G161">
            <v>6.0067216950000004</v>
          </cell>
          <cell r="H161">
            <v>16.142376823081975</v>
          </cell>
          <cell r="I161">
            <v>5.9204499249999998</v>
          </cell>
          <cell r="J161">
            <v>16.252084520706241</v>
          </cell>
          <cell r="K161">
            <v>5.9859422059999998</v>
          </cell>
          <cell r="L161">
            <v>16.496653979001252</v>
          </cell>
          <cell r="M161">
            <v>6.0529392099999999</v>
          </cell>
          <cell r="N161">
            <v>16.837051743220993</v>
          </cell>
          <cell r="O161">
            <v>6.1391042110000003</v>
          </cell>
          <cell r="P161">
            <v>17.012101968341348</v>
          </cell>
          <cell r="Q161">
            <v>6.2493136820000004</v>
          </cell>
          <cell r="R161">
            <v>17.229514553705499</v>
          </cell>
          <cell r="S161">
            <v>6.3707166559999999</v>
          </cell>
          <cell r="T161">
            <v>17.645829385135226</v>
          </cell>
          <cell r="U161">
            <v>6.5162635340000001</v>
          </cell>
          <cell r="V161">
            <v>18.000634400540296</v>
          </cell>
          <cell r="W161">
            <v>6.6787543060000001</v>
          </cell>
          <cell r="X161">
            <v>18.284722942810735</v>
          </cell>
          <cell r="Y161">
            <v>6.8705562929999999</v>
          </cell>
          <cell r="Z161">
            <v>19.987420273555554</v>
          </cell>
          <cell r="AA161">
            <v>7.9273053139999998</v>
          </cell>
          <cell r="AB161">
            <v>22.00542603597761</v>
          </cell>
          <cell r="AC161">
            <v>8.8961181400000005</v>
          </cell>
          <cell r="AD161">
            <v>22.808539730168164</v>
          </cell>
          <cell r="AE161">
            <v>9.4329175230000004</v>
          </cell>
          <cell r="AF161">
            <v>23.321464876774044</v>
          </cell>
          <cell r="AG161">
            <v>9.7169072990000007</v>
          </cell>
        </row>
        <row r="162">
          <cell r="B162" t="str">
            <v>HELWITH BRIDGE</v>
          </cell>
          <cell r="C162">
            <v>4</v>
          </cell>
          <cell r="D162">
            <v>4</v>
          </cell>
          <cell r="E162">
            <v>12</v>
          </cell>
          <cell r="F162">
            <v>3.0518117723082083</v>
          </cell>
          <cell r="G162">
            <v>2.3211809E-2</v>
          </cell>
          <cell r="H162">
            <v>3.0420032827885475</v>
          </cell>
          <cell r="I162">
            <v>2.9818239E-2</v>
          </cell>
          <cell r="J162">
            <v>3.1132383739036875</v>
          </cell>
          <cell r="K162">
            <v>3.8552871000000002E-2</v>
          </cell>
          <cell r="L162">
            <v>3.1503303665257207</v>
          </cell>
          <cell r="M162">
            <v>4.6946819000000001E-2</v>
          </cell>
          <cell r="N162">
            <v>3.1910783358930148</v>
          </cell>
          <cell r="O162">
            <v>5.4792240999999998E-2</v>
          </cell>
          <cell r="P162">
            <v>3.2323218307909558</v>
          </cell>
          <cell r="Q162">
            <v>6.5073877000000002E-2</v>
          </cell>
          <cell r="R162">
            <v>3.2742544634358062</v>
          </cell>
          <cell r="S162">
            <v>7.6995074999999996E-2</v>
          </cell>
          <cell r="T162">
            <v>3.3174164024909905</v>
          </cell>
          <cell r="U162">
            <v>9.2134313999999995E-2</v>
          </cell>
          <cell r="V162">
            <v>3.3620575487544646</v>
          </cell>
          <cell r="W162">
            <v>0.109473081</v>
          </cell>
          <cell r="X162">
            <v>3.4157898121515382</v>
          </cell>
          <cell r="Y162">
            <v>0.130465093</v>
          </cell>
          <cell r="Z162">
            <v>3.7358932458358831</v>
          </cell>
          <cell r="AA162">
            <v>0.23912032499999999</v>
          </cell>
          <cell r="AB162">
            <v>4.3520147121380921</v>
          </cell>
          <cell r="AC162">
            <v>0.338599276</v>
          </cell>
          <cell r="AD162">
            <v>4.7439628857857583</v>
          </cell>
          <cell r="AE162">
            <v>0.39197230500000002</v>
          </cell>
          <cell r="AF162">
            <v>5.0458403695758216</v>
          </cell>
          <cell r="AG162">
            <v>0.42223689599999997</v>
          </cell>
        </row>
        <row r="163">
          <cell r="B163" t="str">
            <v>HENSINGHAM</v>
          </cell>
          <cell r="C163">
            <v>22.9</v>
          </cell>
          <cell r="D163">
            <v>20.5</v>
          </cell>
          <cell r="E163">
            <v>27</v>
          </cell>
          <cell r="F163">
            <v>9.7563722316291859</v>
          </cell>
          <cell r="G163">
            <v>3.085604564</v>
          </cell>
          <cell r="H163">
            <v>9.6815379113901088</v>
          </cell>
          <cell r="I163">
            <v>3.0254400970000002</v>
          </cell>
          <cell r="J163">
            <v>9.8672122178547195</v>
          </cell>
          <cell r="K163">
            <v>3.0606964680000002</v>
          </cell>
          <cell r="L163">
            <v>9.9279197441308966</v>
          </cell>
          <cell r="M163">
            <v>3.1025992219999998</v>
          </cell>
          <cell r="N163">
            <v>10.027239678103378</v>
          </cell>
          <cell r="O163">
            <v>3.1609749360000001</v>
          </cell>
          <cell r="P163">
            <v>10.207322349823771</v>
          </cell>
          <cell r="Q163">
            <v>3.241147765</v>
          </cell>
          <cell r="R163">
            <v>10.382245190498976</v>
          </cell>
          <cell r="S163">
            <v>3.3370374319999998</v>
          </cell>
          <cell r="T163">
            <v>10.608189911462746</v>
          </cell>
          <cell r="U163">
            <v>3.4622117879999998</v>
          </cell>
          <cell r="V163">
            <v>10.795688118943524</v>
          </cell>
          <cell r="W163">
            <v>3.6077674810000002</v>
          </cell>
          <cell r="X163">
            <v>11.125114107400879</v>
          </cell>
          <cell r="Y163">
            <v>3.7797155390000001</v>
          </cell>
          <cell r="Z163">
            <v>12.687679841223922</v>
          </cell>
          <cell r="AA163">
            <v>4.7016747480000003</v>
          </cell>
          <cell r="AB163">
            <v>14.024101936199765</v>
          </cell>
          <cell r="AC163">
            <v>5.5179700150000004</v>
          </cell>
          <cell r="AD163">
            <v>14.288963373125991</v>
          </cell>
          <cell r="AE163">
            <v>5.6431061830000004</v>
          </cell>
          <cell r="AF163">
            <v>14.05214083416768</v>
          </cell>
          <cell r="AG163">
            <v>5.6139682039999999</v>
          </cell>
        </row>
        <row r="164">
          <cell r="B164" t="str">
            <v>HEYROD</v>
          </cell>
          <cell r="C164">
            <v>20.5</v>
          </cell>
          <cell r="D164">
            <v>18</v>
          </cell>
          <cell r="E164">
            <v>27.5</v>
          </cell>
          <cell r="F164">
            <v>12.843660671016362</v>
          </cell>
          <cell r="G164">
            <v>3.9805708449999999</v>
          </cell>
          <cell r="H164">
            <v>12.70997456277272</v>
          </cell>
          <cell r="I164">
            <v>3.927152945</v>
          </cell>
          <cell r="J164">
            <v>12.842585489237607</v>
          </cell>
          <cell r="K164">
            <v>3.9830136550000002</v>
          </cell>
          <cell r="L164">
            <v>12.998881098317593</v>
          </cell>
          <cell r="M164">
            <v>4.0390314710000004</v>
          </cell>
          <cell r="N164">
            <v>13.207726225334891</v>
          </cell>
          <cell r="O164">
            <v>4.1108241760000004</v>
          </cell>
          <cell r="P164">
            <v>13.375122602737163</v>
          </cell>
          <cell r="Q164">
            <v>4.2010980250000003</v>
          </cell>
          <cell r="R164">
            <v>13.574549407402857</v>
          </cell>
          <cell r="S164">
            <v>4.303562393</v>
          </cell>
          <cell r="T164">
            <v>13.869931479413941</v>
          </cell>
          <cell r="U164">
            <v>4.4280296259999998</v>
          </cell>
          <cell r="V164">
            <v>14.135549591272689</v>
          </cell>
          <cell r="W164">
            <v>4.569069227</v>
          </cell>
          <cell r="X164">
            <v>14.482507019027242</v>
          </cell>
          <cell r="Y164">
            <v>4.7316137859999996</v>
          </cell>
          <cell r="Z164">
            <v>16.135508448918799</v>
          </cell>
          <cell r="AA164">
            <v>5.5344773260000002</v>
          </cell>
          <cell r="AB164">
            <v>17.829854907564233</v>
          </cell>
          <cell r="AC164">
            <v>6.2336253289999997</v>
          </cell>
          <cell r="AD164">
            <v>18.613353209940563</v>
          </cell>
          <cell r="AE164">
            <v>6.6234033410000004</v>
          </cell>
          <cell r="AF164">
            <v>19.023948260920037</v>
          </cell>
          <cell r="AG164">
            <v>6.8444785960000001</v>
          </cell>
        </row>
        <row r="165">
          <cell r="B165" t="str">
            <v>HEYSIDE</v>
          </cell>
          <cell r="C165">
            <v>22.9</v>
          </cell>
          <cell r="D165">
            <v>20.5</v>
          </cell>
          <cell r="E165">
            <v>27.5</v>
          </cell>
          <cell r="F165">
            <v>9.6540984212682215</v>
          </cell>
          <cell r="G165">
            <v>2.751490633</v>
          </cell>
          <cell r="H165">
            <v>9.6591015060228784</v>
          </cell>
          <cell r="I165">
            <v>2.710281546</v>
          </cell>
          <cell r="J165">
            <v>9.9105496180218982</v>
          </cell>
          <cell r="K165">
            <v>2.7562502929999999</v>
          </cell>
          <cell r="L165">
            <v>10.053625326881017</v>
          </cell>
          <cell r="M165">
            <v>2.8035834940000002</v>
          </cell>
          <cell r="N165">
            <v>10.250917793666423</v>
          </cell>
          <cell r="O165">
            <v>2.8609001479999998</v>
          </cell>
          <cell r="P165">
            <v>10.378778106331751</v>
          </cell>
          <cell r="Q165">
            <v>2.9298026159999999</v>
          </cell>
          <cell r="R165">
            <v>10.523797821008248</v>
          </cell>
          <cell r="S165">
            <v>3.0060064259999999</v>
          </cell>
          <cell r="T165">
            <v>10.660342090879821</v>
          </cell>
          <cell r="U165">
            <v>3.0985408969999999</v>
          </cell>
          <cell r="V165">
            <v>10.884681868943026</v>
          </cell>
          <cell r="W165">
            <v>3.2016985980000001</v>
          </cell>
          <cell r="X165">
            <v>11.099748532390622</v>
          </cell>
          <cell r="Y165">
            <v>3.3185484999999999</v>
          </cell>
          <cell r="Z165">
            <v>12.092270810066656</v>
          </cell>
          <cell r="AA165">
            <v>3.916184769</v>
          </cell>
          <cell r="AB165">
            <v>13.417694843000838</v>
          </cell>
          <cell r="AC165">
            <v>4.4400236240000002</v>
          </cell>
          <cell r="AD165">
            <v>14.174823638713207</v>
          </cell>
          <cell r="AE165">
            <v>4.7414066970000004</v>
          </cell>
          <cell r="AF165">
            <v>14.654397830012741</v>
          </cell>
          <cell r="AG165">
            <v>4.9163797809999998</v>
          </cell>
        </row>
        <row r="166">
          <cell r="B166" t="str">
            <v>HEYWOOD</v>
          </cell>
          <cell r="C166">
            <v>20.3</v>
          </cell>
          <cell r="D166">
            <v>15.8</v>
          </cell>
          <cell r="E166">
            <v>21</v>
          </cell>
          <cell r="F166">
            <v>11.722358585384017</v>
          </cell>
          <cell r="G166">
            <v>3.7068238830000002</v>
          </cell>
          <cell r="H166">
            <v>12.599538689583532</v>
          </cell>
          <cell r="I166">
            <v>3.678643074</v>
          </cell>
          <cell r="J166">
            <v>13.883372123238981</v>
          </cell>
          <cell r="K166">
            <v>3.7490496919999998</v>
          </cell>
          <cell r="L166">
            <v>14.138599146663747</v>
          </cell>
          <cell r="M166">
            <v>3.8268195760000001</v>
          </cell>
          <cell r="N166">
            <v>14.256293927331299</v>
          </cell>
          <cell r="O166">
            <v>3.9212626770000001</v>
          </cell>
          <cell r="P166">
            <v>14.570690250728694</v>
          </cell>
          <cell r="Q166">
            <v>4.0372112040000001</v>
          </cell>
          <cell r="R166">
            <v>14.869511183129847</v>
          </cell>
          <cell r="S166">
            <v>4.1620494160000003</v>
          </cell>
          <cell r="T166">
            <v>15.235888414040677</v>
          </cell>
          <cell r="U166">
            <v>4.3140757289999998</v>
          </cell>
          <cell r="V166">
            <v>15.442460810899998</v>
          </cell>
          <cell r="W166">
            <v>4.478630667</v>
          </cell>
          <cell r="X166">
            <v>15.863362395824696</v>
          </cell>
          <cell r="Y166">
            <v>4.6605221620000004</v>
          </cell>
          <cell r="Z166">
            <v>17.683933472673377</v>
          </cell>
          <cell r="AA166">
            <v>5.470348736</v>
          </cell>
          <cell r="AB166">
            <v>19.973555661166799</v>
          </cell>
          <cell r="AC166">
            <v>6.1484573920000001</v>
          </cell>
          <cell r="AD166">
            <v>21.334063739767277</v>
          </cell>
          <cell r="AE166">
            <v>6.5162500919999999</v>
          </cell>
          <cell r="AF166">
            <v>22.244373915885795</v>
          </cell>
          <cell r="AG166">
            <v>6.716306651</v>
          </cell>
        </row>
        <row r="167">
          <cell r="B167" t="str">
            <v>HIGHER MILL</v>
          </cell>
          <cell r="C167">
            <v>20</v>
          </cell>
          <cell r="D167">
            <v>20</v>
          </cell>
          <cell r="E167">
            <v>27.5</v>
          </cell>
          <cell r="F167">
            <v>12.876942897130574</v>
          </cell>
          <cell r="G167">
            <v>3.8228192019999998</v>
          </cell>
          <cell r="H167">
            <v>12.83561322467243</v>
          </cell>
          <cell r="I167">
            <v>3.7819234509999999</v>
          </cell>
          <cell r="J167">
            <v>13.096713697574689</v>
          </cell>
          <cell r="K167">
            <v>3.8576046320000001</v>
          </cell>
          <cell r="L167">
            <v>13.323830442151857</v>
          </cell>
          <cell r="M167">
            <v>3.9412037</v>
          </cell>
          <cell r="N167">
            <v>13.595463119791525</v>
          </cell>
          <cell r="O167">
            <v>4.0441746380000003</v>
          </cell>
          <cell r="P167">
            <v>13.947137007797796</v>
          </cell>
          <cell r="Q167">
            <v>4.1726641129999997</v>
          </cell>
          <cell r="R167">
            <v>14.29241350794606</v>
          </cell>
          <cell r="S167">
            <v>4.3177377290000001</v>
          </cell>
          <cell r="T167">
            <v>14.698103630195018</v>
          </cell>
          <cell r="U167">
            <v>4.497550199</v>
          </cell>
          <cell r="V167">
            <v>15.111896800999197</v>
          </cell>
          <cell r="W167">
            <v>4.6995397710000004</v>
          </cell>
          <cell r="X167">
            <v>15.609618202556273</v>
          </cell>
          <cell r="Y167">
            <v>4.931435692</v>
          </cell>
          <cell r="Z167">
            <v>18.042500775558477</v>
          </cell>
          <cell r="AA167">
            <v>6.1333878119999996</v>
          </cell>
          <cell r="AB167">
            <v>20.361426538374626</v>
          </cell>
          <cell r="AC167">
            <v>7.0722770160000001</v>
          </cell>
          <cell r="AD167">
            <v>21.303750909913013</v>
          </cell>
          <cell r="AE167">
            <v>7.4521653800000003</v>
          </cell>
          <cell r="AF167">
            <v>21.754925474751218</v>
          </cell>
          <cell r="AG167">
            <v>7.6544090139999996</v>
          </cell>
        </row>
        <row r="168">
          <cell r="B168" t="str">
            <v>HIGHER WALTON</v>
          </cell>
          <cell r="C168">
            <v>20.5</v>
          </cell>
          <cell r="D168">
            <v>18</v>
          </cell>
          <cell r="E168">
            <v>27.5</v>
          </cell>
          <cell r="F168">
            <v>17.139127492468429</v>
          </cell>
          <cell r="G168">
            <v>6.2535203360000002</v>
          </cell>
          <cell r="H168">
            <v>17.325660599576295</v>
          </cell>
          <cell r="I168">
            <v>6.1413325800000003</v>
          </cell>
          <cell r="J168">
            <v>18.056590296199964</v>
          </cell>
          <cell r="K168">
            <v>6.249358011</v>
          </cell>
          <cell r="L168">
            <v>18.367942765773471</v>
          </cell>
          <cell r="M168">
            <v>6.349999929</v>
          </cell>
          <cell r="N168">
            <v>18.607374054983261</v>
          </cell>
          <cell r="O168">
            <v>6.4688621260000003</v>
          </cell>
          <cell r="P168">
            <v>18.997667236111152</v>
          </cell>
          <cell r="Q168">
            <v>6.6077105439999997</v>
          </cell>
          <cell r="R168">
            <v>19.37109339008569</v>
          </cell>
          <cell r="S168">
            <v>6.7556900100000004</v>
          </cell>
          <cell r="T168">
            <v>19.760630956776925</v>
          </cell>
          <cell r="U168">
            <v>6.9292081230000004</v>
          </cell>
          <cell r="V168">
            <v>20.076779776239718</v>
          </cell>
          <cell r="W168">
            <v>7.1162051740000001</v>
          </cell>
          <cell r="X168">
            <v>20.568130958803238</v>
          </cell>
          <cell r="Y168">
            <v>7.3350796809999999</v>
          </cell>
          <cell r="Z168">
            <v>22.602874695567003</v>
          </cell>
          <cell r="AA168">
            <v>8.5069239430000003</v>
          </cell>
          <cell r="AB168">
            <v>25.853959740009223</v>
          </cell>
          <cell r="AC168">
            <v>9.3969053230000004</v>
          </cell>
          <cell r="AD168">
            <v>28.030578167304157</v>
          </cell>
          <cell r="AE168">
            <v>9.8411076689999994</v>
          </cell>
          <cell r="AF168">
            <v>29.550389838827538</v>
          </cell>
          <cell r="AG168">
            <v>10.05121211</v>
          </cell>
        </row>
        <row r="169">
          <cell r="B169" t="str">
            <v>HILL TOP T11 &amp; T12</v>
          </cell>
          <cell r="C169">
            <v>22.9</v>
          </cell>
          <cell r="D169">
            <v>20.5</v>
          </cell>
          <cell r="E169">
            <v>27</v>
          </cell>
          <cell r="F169">
            <v>16.650902313278333</v>
          </cell>
          <cell r="G169">
            <v>4.2888680570000002</v>
          </cell>
          <cell r="H169">
            <v>16.543792219275623</v>
          </cell>
          <cell r="I169">
            <v>4.2733103659999996</v>
          </cell>
          <cell r="J169">
            <v>16.904695394297267</v>
          </cell>
          <cell r="K169">
            <v>4.372953109</v>
          </cell>
          <cell r="L169">
            <v>17.24499062080972</v>
          </cell>
          <cell r="M169">
            <v>4.4870723469999998</v>
          </cell>
          <cell r="N169">
            <v>17.664628991704937</v>
          </cell>
          <cell r="O169">
            <v>4.6287107660000002</v>
          </cell>
          <cell r="P169">
            <v>18.18806644613263</v>
          </cell>
          <cell r="Q169">
            <v>4.8077704929999996</v>
          </cell>
          <cell r="R169">
            <v>18.812301108136104</v>
          </cell>
          <cell r="S169">
            <v>5.0099080039999997</v>
          </cell>
          <cell r="T169">
            <v>19.479683138513646</v>
          </cell>
          <cell r="U169">
            <v>5.2610897960000003</v>
          </cell>
          <cell r="V169">
            <v>20.056681451179141</v>
          </cell>
          <cell r="W169">
            <v>5.5448515980000002</v>
          </cell>
          <cell r="X169">
            <v>20.831432363806371</v>
          </cell>
          <cell r="Y169">
            <v>5.8710060679999998</v>
          </cell>
          <cell r="Z169">
            <v>24.441750092480135</v>
          </cell>
          <cell r="AA169">
            <v>7.5612878649999997</v>
          </cell>
          <cell r="AB169">
            <v>27.363307965647916</v>
          </cell>
          <cell r="AC169">
            <v>9.0463552969999999</v>
          </cell>
          <cell r="AD169">
            <v>28.56939130992339</v>
          </cell>
          <cell r="AE169">
            <v>9.9024452830000005</v>
          </cell>
          <cell r="AF169">
            <v>29.065626639824547</v>
          </cell>
          <cell r="AG169">
            <v>10.424919750000001</v>
          </cell>
        </row>
        <row r="170">
          <cell r="B170" t="str">
            <v>HILL TOP T13</v>
          </cell>
          <cell r="C170">
            <v>12</v>
          </cell>
          <cell r="D170">
            <v>10.8</v>
          </cell>
          <cell r="E170">
            <v>10</v>
          </cell>
          <cell r="F170">
            <v>6.9330793845505676</v>
          </cell>
          <cell r="G170">
            <v>1.772636243</v>
          </cell>
          <cell r="H170">
            <v>6.9819467377662701</v>
          </cell>
          <cell r="I170">
            <v>1.768485723</v>
          </cell>
          <cell r="J170">
            <v>7.1871490077974887</v>
          </cell>
          <cell r="K170">
            <v>1.809565557</v>
          </cell>
          <cell r="L170">
            <v>7.3443290573201647</v>
          </cell>
          <cell r="M170">
            <v>1.858911794</v>
          </cell>
          <cell r="N170">
            <v>7.4824578198702678</v>
          </cell>
          <cell r="O170">
            <v>1.9220114399999999</v>
          </cell>
          <cell r="P170">
            <v>7.6943198465924727</v>
          </cell>
          <cell r="Q170">
            <v>2.0028739209999999</v>
          </cell>
          <cell r="R170">
            <v>7.9528157722682051</v>
          </cell>
          <cell r="S170">
            <v>2.0950007959999999</v>
          </cell>
          <cell r="T170">
            <v>8.1472671698128742</v>
          </cell>
          <cell r="U170">
            <v>2.2107467459999999</v>
          </cell>
          <cell r="V170">
            <v>8.4405949746355784</v>
          </cell>
          <cell r="W170">
            <v>2.3419527229999999</v>
          </cell>
          <cell r="X170">
            <v>8.7650592665992555</v>
          </cell>
          <cell r="Y170">
            <v>2.493198027</v>
          </cell>
          <cell r="Z170">
            <v>10.33944126042684</v>
          </cell>
          <cell r="AA170">
            <v>3.2954039270000002</v>
          </cell>
          <cell r="AB170">
            <v>11.617171741413358</v>
          </cell>
          <cell r="AC170">
            <v>4.0064191750000004</v>
          </cell>
          <cell r="AD170">
            <v>12.089701059216557</v>
          </cell>
          <cell r="AE170">
            <v>4.4173360610000003</v>
          </cell>
          <cell r="AF170">
            <v>12.269558843012147</v>
          </cell>
          <cell r="AG170">
            <v>4.6653226510000003</v>
          </cell>
        </row>
        <row r="171">
          <cell r="B171" t="str">
            <v>HINDLEY GREEN</v>
          </cell>
          <cell r="C171">
            <v>35</v>
          </cell>
          <cell r="D171">
            <v>33</v>
          </cell>
          <cell r="E171">
            <v>42</v>
          </cell>
          <cell r="F171">
            <v>22.235963627888076</v>
          </cell>
          <cell r="G171">
            <v>5.9589979890000002</v>
          </cell>
          <cell r="H171">
            <v>22.433275911446103</v>
          </cell>
          <cell r="I171">
            <v>5.971359477</v>
          </cell>
          <cell r="J171">
            <v>23.312371034666302</v>
          </cell>
          <cell r="K171">
            <v>6.076517011</v>
          </cell>
          <cell r="L171">
            <v>23.709506906643451</v>
          </cell>
          <cell r="M171">
            <v>6.2167071399999996</v>
          </cell>
          <cell r="N171">
            <v>24.14160139839078</v>
          </cell>
          <cell r="O171">
            <v>6.4099638140000001</v>
          </cell>
          <cell r="P171">
            <v>24.573917543674035</v>
          </cell>
          <cell r="Q171">
            <v>6.6736628939999996</v>
          </cell>
          <cell r="R171">
            <v>25.269074689544571</v>
          </cell>
          <cell r="S171">
            <v>6.973155684</v>
          </cell>
          <cell r="T171">
            <v>25.843602809648889</v>
          </cell>
          <cell r="U171">
            <v>7.3472583760000001</v>
          </cell>
          <cell r="V171">
            <v>26.36768412736933</v>
          </cell>
          <cell r="W171">
            <v>7.7752567700000004</v>
          </cell>
          <cell r="X171">
            <v>27.272741981193541</v>
          </cell>
          <cell r="Y171">
            <v>8.2816208489999994</v>
          </cell>
          <cell r="Z171">
            <v>31.050112222469973</v>
          </cell>
          <cell r="AA171">
            <v>10.546416089999999</v>
          </cell>
          <cell r="AB171">
            <v>34.665853931882296</v>
          </cell>
          <cell r="AC171">
            <v>12.462030410000001</v>
          </cell>
          <cell r="AD171">
            <v>36.37564830945675</v>
          </cell>
          <cell r="AE171">
            <v>13.54923894</v>
          </cell>
          <cell r="AF171">
            <v>36.869905246305663</v>
          </cell>
          <cell r="AG171">
            <v>13.94665124</v>
          </cell>
        </row>
        <row r="172">
          <cell r="B172" t="str">
            <v>HOLLINWOOD</v>
          </cell>
          <cell r="C172">
            <v>22.9</v>
          </cell>
          <cell r="D172">
            <v>20.5</v>
          </cell>
          <cell r="E172">
            <v>27.5</v>
          </cell>
          <cell r="F172">
            <v>9.0928475269028244</v>
          </cell>
          <cell r="G172">
            <v>2.8885020789999998</v>
          </cell>
          <cell r="H172">
            <v>9.1959350423918114</v>
          </cell>
          <cell r="I172">
            <v>2.8439048090000001</v>
          </cell>
          <cell r="J172">
            <v>9.5433541012133567</v>
          </cell>
          <cell r="K172">
            <v>2.891103427</v>
          </cell>
          <cell r="L172">
            <v>9.692806578057068</v>
          </cell>
          <cell r="M172">
            <v>2.9390284680000001</v>
          </cell>
          <cell r="N172">
            <v>9.7939212342223509</v>
          </cell>
          <cell r="O172">
            <v>2.9966057479999999</v>
          </cell>
          <cell r="P172">
            <v>9.9698343522053783</v>
          </cell>
          <cell r="Q172">
            <v>3.064300255</v>
          </cell>
          <cell r="R172">
            <v>10.127606390593769</v>
          </cell>
          <cell r="S172">
            <v>3.1361682809999998</v>
          </cell>
          <cell r="T172">
            <v>10.259578434913287</v>
          </cell>
          <cell r="U172">
            <v>3.2222373179999999</v>
          </cell>
          <cell r="V172">
            <v>10.428285280406552</v>
          </cell>
          <cell r="W172">
            <v>3.3171559560000001</v>
          </cell>
          <cell r="X172">
            <v>10.657396404321227</v>
          </cell>
          <cell r="Y172">
            <v>3.4235638829999999</v>
          </cell>
          <cell r="Z172">
            <v>11.578403095276897</v>
          </cell>
          <cell r="AA172">
            <v>3.967254552</v>
          </cell>
          <cell r="AB172">
            <v>12.610856773358263</v>
          </cell>
          <cell r="AC172">
            <v>4.4409997929999996</v>
          </cell>
          <cell r="AD172">
            <v>13.189808330701668</v>
          </cell>
          <cell r="AE172">
            <v>4.7126267329999996</v>
          </cell>
          <cell r="AF172">
            <v>13.508967668468186</v>
          </cell>
          <cell r="AG172">
            <v>4.8681213229999996</v>
          </cell>
        </row>
        <row r="173">
          <cell r="B173" t="str">
            <v>HOLME RD</v>
          </cell>
          <cell r="C173">
            <v>22.9</v>
          </cell>
          <cell r="D173">
            <v>20.5</v>
          </cell>
          <cell r="E173">
            <v>27</v>
          </cell>
          <cell r="F173">
            <v>14.143736971328167</v>
          </cell>
          <cell r="G173">
            <v>3.7924803530000002</v>
          </cell>
          <cell r="H173">
            <v>14.155818321894616</v>
          </cell>
          <cell r="I173">
            <v>3.7621984560000001</v>
          </cell>
          <cell r="J173">
            <v>14.511621509682213</v>
          </cell>
          <cell r="K173">
            <v>3.867741283</v>
          </cell>
          <cell r="L173">
            <v>14.816687986063652</v>
          </cell>
          <cell r="M173">
            <v>3.9899652529999998</v>
          </cell>
          <cell r="N173">
            <v>15.29707796326511</v>
          </cell>
          <cell r="O173">
            <v>4.1433556019999997</v>
          </cell>
          <cell r="P173">
            <v>15.711689753563311</v>
          </cell>
          <cell r="Q173">
            <v>4.3358122979999996</v>
          </cell>
          <cell r="R173">
            <v>16.070592011672318</v>
          </cell>
          <cell r="S173">
            <v>4.5525199250000004</v>
          </cell>
          <cell r="T173">
            <v>16.649988840299635</v>
          </cell>
          <cell r="U173">
            <v>4.8253734030000004</v>
          </cell>
          <cell r="V173">
            <v>17.179368749788971</v>
          </cell>
          <cell r="W173">
            <v>5.1290751090000004</v>
          </cell>
          <cell r="X173">
            <v>17.840986905698365</v>
          </cell>
          <cell r="Y173">
            <v>5.4794870309999997</v>
          </cell>
          <cell r="Z173">
            <v>21.414391915403137</v>
          </cell>
          <cell r="AA173">
            <v>7.3280860289999996</v>
          </cell>
          <cell r="AB173">
            <v>24.139918399885786</v>
          </cell>
          <cell r="AC173">
            <v>8.9314936740000004</v>
          </cell>
          <cell r="AD173">
            <v>24.795013358433621</v>
          </cell>
          <cell r="AE173">
            <v>9.822750138</v>
          </cell>
          <cell r="AF173">
            <v>24.507495250622675</v>
          </cell>
          <cell r="AG173">
            <v>10.325035979999999</v>
          </cell>
        </row>
        <row r="174">
          <cell r="B174" t="str">
            <v>HOLT ST</v>
          </cell>
          <cell r="C174">
            <v>17.5</v>
          </cell>
          <cell r="D174">
            <v>15.8</v>
          </cell>
          <cell r="E174">
            <v>21</v>
          </cell>
          <cell r="F174">
            <v>12.118343185506024</v>
          </cell>
          <cell r="G174">
            <v>2.8613113879999998</v>
          </cell>
          <cell r="H174">
            <v>12.028952690935759</v>
          </cell>
          <cell r="I174">
            <v>2.855660715</v>
          </cell>
          <cell r="J174">
            <v>12.381729187154479</v>
          </cell>
          <cell r="K174">
            <v>2.9274522100000002</v>
          </cell>
          <cell r="L174">
            <v>12.647043547166517</v>
          </cell>
          <cell r="M174">
            <v>3.0189824839999999</v>
          </cell>
          <cell r="N174">
            <v>12.95835042181751</v>
          </cell>
          <cell r="O174">
            <v>3.1378085429999998</v>
          </cell>
          <cell r="P174">
            <v>13.436115598305024</v>
          </cell>
          <cell r="Q174">
            <v>3.2924670589999998</v>
          </cell>
          <cell r="R174">
            <v>13.907930741070331</v>
          </cell>
          <cell r="S174">
            <v>3.471831463</v>
          </cell>
          <cell r="T174">
            <v>14.35085462341425</v>
          </cell>
          <cell r="U174">
            <v>3.7016665450000001</v>
          </cell>
          <cell r="V174">
            <v>14.85947473149119</v>
          </cell>
          <cell r="W174">
            <v>3.9571165370000001</v>
          </cell>
          <cell r="X174">
            <v>15.481007388848109</v>
          </cell>
          <cell r="Y174">
            <v>4.2553579460000002</v>
          </cell>
          <cell r="Z174">
            <v>18.318078023442855</v>
          </cell>
          <cell r="AA174">
            <v>5.4641473749999996</v>
          </cell>
          <cell r="AB174">
            <v>20.418793900268181</v>
          </cell>
          <cell r="AC174">
            <v>6.231742519</v>
          </cell>
          <cell r="AD174">
            <v>21.037958606389417</v>
          </cell>
          <cell r="AE174">
            <v>6.5746987519999998</v>
          </cell>
          <cell r="AF174">
            <v>20.97613432823379</v>
          </cell>
          <cell r="AG174">
            <v>6.7207653560000002</v>
          </cell>
        </row>
        <row r="175">
          <cell r="B175" t="str">
            <v>HURST</v>
          </cell>
          <cell r="C175">
            <v>17.5</v>
          </cell>
          <cell r="D175">
            <v>15.8</v>
          </cell>
          <cell r="E175">
            <v>21</v>
          </cell>
          <cell r="F175">
            <v>10.801299433160235</v>
          </cell>
          <cell r="G175">
            <v>3.3738630180000002</v>
          </cell>
          <cell r="H175">
            <v>10.871661201918648</v>
          </cell>
          <cell r="I175">
            <v>3.3281426289999998</v>
          </cell>
          <cell r="J175">
            <v>11.126949938019258</v>
          </cell>
          <cell r="K175">
            <v>3.3859185169999999</v>
          </cell>
          <cell r="L175">
            <v>11.342351429371712</v>
          </cell>
          <cell r="M175">
            <v>3.450440892</v>
          </cell>
          <cell r="N175">
            <v>11.501609354750251</v>
          </cell>
          <cell r="O175">
            <v>3.532883939</v>
          </cell>
          <cell r="P175">
            <v>11.716677257433753</v>
          </cell>
          <cell r="Q175">
            <v>3.6402214449999999</v>
          </cell>
          <cell r="R175">
            <v>11.995846443791802</v>
          </cell>
          <cell r="S175">
            <v>3.764225272</v>
          </cell>
          <cell r="T175">
            <v>12.320833135337068</v>
          </cell>
          <cell r="U175">
            <v>3.9195672030000002</v>
          </cell>
          <cell r="V175">
            <v>12.603854938335967</v>
          </cell>
          <cell r="W175">
            <v>4.0977796480000004</v>
          </cell>
          <cell r="X175">
            <v>13.008517586376232</v>
          </cell>
          <cell r="Y175">
            <v>4.3016626569999996</v>
          </cell>
          <cell r="Z175">
            <v>14.966783743710435</v>
          </cell>
          <cell r="AA175">
            <v>5.3895186810000002</v>
          </cell>
          <cell r="AB175">
            <v>16.311143966277555</v>
          </cell>
          <cell r="AC175">
            <v>6.0656481739999997</v>
          </cell>
          <cell r="AD175">
            <v>16.754364049314106</v>
          </cell>
          <cell r="AE175">
            <v>6.2677465640000003</v>
          </cell>
          <cell r="AF175">
            <v>16.712004128260567</v>
          </cell>
          <cell r="AG175">
            <v>6.3500148090000001</v>
          </cell>
        </row>
        <row r="176">
          <cell r="B176" t="str">
            <v>HUTTON END &amp; SKELTON C</v>
          </cell>
          <cell r="C176">
            <v>17.399999999999999</v>
          </cell>
          <cell r="D176">
            <v>17.399999999999999</v>
          </cell>
          <cell r="E176">
            <v>27</v>
          </cell>
          <cell r="F176">
            <v>8.7620503819156994</v>
          </cell>
          <cell r="G176">
            <v>2.6361387669999998</v>
          </cell>
          <cell r="H176">
            <v>8.6897203341326552</v>
          </cell>
          <cell r="I176">
            <v>2.6038774779999998</v>
          </cell>
          <cell r="J176">
            <v>8.884128534961814</v>
          </cell>
          <cell r="K176">
            <v>2.6622383300000001</v>
          </cell>
          <cell r="L176">
            <v>9.0398088891282526</v>
          </cell>
          <cell r="M176">
            <v>2.721432182</v>
          </cell>
          <cell r="N176">
            <v>9.2034567864492729</v>
          </cell>
          <cell r="O176">
            <v>2.7787991129999998</v>
          </cell>
          <cell r="P176">
            <v>9.2830189973662343</v>
          </cell>
          <cell r="Q176">
            <v>2.8263117449999999</v>
          </cell>
          <cell r="R176">
            <v>9.4891470299138589</v>
          </cell>
          <cell r="S176">
            <v>2.8763939519999999</v>
          </cell>
          <cell r="T176">
            <v>9.6631385129895406</v>
          </cell>
          <cell r="U176">
            <v>2.936122063</v>
          </cell>
          <cell r="V176">
            <v>9.779372423642581</v>
          </cell>
          <cell r="W176">
            <v>2.9998975049999999</v>
          </cell>
          <cell r="X176">
            <v>9.9041594393995425</v>
          </cell>
          <cell r="Y176">
            <v>3.0778672220000001</v>
          </cell>
          <cell r="Z176">
            <v>11.189222940669834</v>
          </cell>
          <cell r="AA176">
            <v>3.5951447449999998</v>
          </cell>
          <cell r="AB176">
            <v>13.086623192823593</v>
          </cell>
          <cell r="AC176">
            <v>3.942829519</v>
          </cell>
          <cell r="AD176">
            <v>13.51214695065474</v>
          </cell>
          <cell r="AE176">
            <v>4.0723501439999996</v>
          </cell>
          <cell r="AF176">
            <v>13.556076793630705</v>
          </cell>
          <cell r="AG176">
            <v>4.1141570310000004</v>
          </cell>
        </row>
        <row r="177">
          <cell r="B177" t="str">
            <v>HYDE</v>
          </cell>
          <cell r="C177">
            <v>22.9</v>
          </cell>
          <cell r="D177">
            <v>20.5</v>
          </cell>
          <cell r="E177">
            <v>27.5</v>
          </cell>
          <cell r="F177">
            <v>15.581255219575752</v>
          </cell>
          <cell r="G177">
            <v>5.1000557579999999</v>
          </cell>
          <cell r="H177">
            <v>15.419863807682354</v>
          </cell>
          <cell r="I177">
            <v>5.0326742290000004</v>
          </cell>
          <cell r="J177">
            <v>15.559807365174427</v>
          </cell>
          <cell r="K177">
            <v>5.1137615509999996</v>
          </cell>
          <cell r="L177">
            <v>15.794973736160307</v>
          </cell>
          <cell r="M177">
            <v>5.1968431700000002</v>
          </cell>
          <cell r="N177">
            <v>15.947002487851558</v>
          </cell>
          <cell r="O177">
            <v>5.2985415270000003</v>
          </cell>
          <cell r="P177">
            <v>16.221741344493765</v>
          </cell>
          <cell r="Q177">
            <v>5.4204196439999999</v>
          </cell>
          <cell r="R177">
            <v>16.537894922144904</v>
          </cell>
          <cell r="S177">
            <v>5.5568230459999999</v>
          </cell>
          <cell r="T177">
            <v>16.834200948247805</v>
          </cell>
          <cell r="U177">
            <v>5.7199821899999996</v>
          </cell>
          <cell r="V177">
            <v>17.12318798514697</v>
          </cell>
          <cell r="W177">
            <v>5.9023158870000003</v>
          </cell>
          <cell r="X177">
            <v>17.526365308308648</v>
          </cell>
          <cell r="Y177">
            <v>6.1077612400000003</v>
          </cell>
          <cell r="Z177">
            <v>19.307965647140378</v>
          </cell>
          <cell r="AA177">
            <v>7.1131396850000002</v>
          </cell>
          <cell r="AB177">
            <v>21.538663277559845</v>
          </cell>
          <cell r="AC177">
            <v>7.9812171340000004</v>
          </cell>
          <cell r="AD177">
            <v>22.892490518657699</v>
          </cell>
          <cell r="AE177">
            <v>8.4650082419999997</v>
          </cell>
          <cell r="AF177">
            <v>23.742460253511172</v>
          </cell>
          <cell r="AG177">
            <v>8.7355187240000003</v>
          </cell>
        </row>
        <row r="178">
          <cell r="B178" t="str">
            <v>HYNDBURN RD</v>
          </cell>
          <cell r="C178">
            <v>14.7</v>
          </cell>
          <cell r="D178">
            <v>14.7</v>
          </cell>
          <cell r="E178">
            <v>27</v>
          </cell>
          <cell r="F178">
            <v>10.281616654742979</v>
          </cell>
          <cell r="G178">
            <v>2.95283125</v>
          </cell>
          <cell r="H178">
            <v>10.064028318201819</v>
          </cell>
          <cell r="I178">
            <v>2.8852928150000001</v>
          </cell>
          <cell r="J178">
            <v>10.173074617653313</v>
          </cell>
          <cell r="K178">
            <v>2.9186591559999999</v>
          </cell>
          <cell r="L178">
            <v>10.263275465486567</v>
          </cell>
          <cell r="M178">
            <v>2.950303597</v>
          </cell>
          <cell r="N178">
            <v>10.363693035004081</v>
          </cell>
          <cell r="O178">
            <v>2.9873519850000001</v>
          </cell>
          <cell r="P178">
            <v>10.486211856830455</v>
          </cell>
          <cell r="Q178">
            <v>3.030475145</v>
          </cell>
          <cell r="R178">
            <v>10.606568245009294</v>
          </cell>
          <cell r="S178">
            <v>3.0749483369999999</v>
          </cell>
          <cell r="T178">
            <v>10.729227108991394</v>
          </cell>
          <cell r="U178">
            <v>3.1295094109999999</v>
          </cell>
          <cell r="V178">
            <v>10.844190639752258</v>
          </cell>
          <cell r="W178">
            <v>3.1872859149999999</v>
          </cell>
          <cell r="X178">
            <v>10.985324187679813</v>
          </cell>
          <cell r="Y178">
            <v>3.2536426770000002</v>
          </cell>
          <cell r="Z178">
            <v>11.477241970966308</v>
          </cell>
          <cell r="AA178">
            <v>3.535621237</v>
          </cell>
          <cell r="AB178">
            <v>12.507140802444933</v>
          </cell>
          <cell r="AC178">
            <v>3.7614088099999998</v>
          </cell>
          <cell r="AD178">
            <v>13.227827658930783</v>
          </cell>
          <cell r="AE178">
            <v>3.86737983</v>
          </cell>
          <cell r="AF178">
            <v>13.754199345002695</v>
          </cell>
          <cell r="AG178">
            <v>3.9024426490000002</v>
          </cell>
        </row>
        <row r="179">
          <cell r="B179" t="str">
            <v>INDIA ST</v>
          </cell>
          <cell r="C179">
            <v>22.9</v>
          </cell>
          <cell r="D179">
            <v>23</v>
          </cell>
          <cell r="E179">
            <v>27.5</v>
          </cell>
          <cell r="F179">
            <v>9.3684133380788097</v>
          </cell>
          <cell r="G179">
            <v>2.5370082090000001</v>
          </cell>
          <cell r="H179">
            <v>9.3835562323421247</v>
          </cell>
          <cell r="I179">
            <v>2.5114625849999999</v>
          </cell>
          <cell r="J179">
            <v>9.6061268957679165</v>
          </cell>
          <cell r="K179">
            <v>2.5598453399999999</v>
          </cell>
          <cell r="L179">
            <v>9.7329538708642467</v>
          </cell>
          <cell r="M179">
            <v>2.6152328709999999</v>
          </cell>
          <cell r="N179">
            <v>9.948310482222416</v>
          </cell>
          <cell r="O179">
            <v>2.6852591700000001</v>
          </cell>
          <cell r="P179">
            <v>10.121474253679974</v>
          </cell>
          <cell r="Q179">
            <v>2.7734082249999998</v>
          </cell>
          <cell r="R179">
            <v>10.278149692640902</v>
          </cell>
          <cell r="S179">
            <v>2.8721301079999999</v>
          </cell>
          <cell r="T179">
            <v>10.526767570734533</v>
          </cell>
          <cell r="U179">
            <v>2.995476311</v>
          </cell>
          <cell r="V179">
            <v>10.779262669056774</v>
          </cell>
          <cell r="W179">
            <v>3.1347944999999999</v>
          </cell>
          <cell r="X179">
            <v>11.081667521807608</v>
          </cell>
          <cell r="Y179">
            <v>3.2935973729999999</v>
          </cell>
          <cell r="Z179">
            <v>12.401838979343673</v>
          </cell>
          <cell r="AA179">
            <v>4.0881217029999997</v>
          </cell>
          <cell r="AB179">
            <v>13.9208076996497</v>
          </cell>
          <cell r="AC179">
            <v>4.7864536839999996</v>
          </cell>
          <cell r="AD179">
            <v>14.698228342410118</v>
          </cell>
          <cell r="AE179">
            <v>5.1760223720000003</v>
          </cell>
          <cell r="AF179">
            <v>15.015110896924851</v>
          </cell>
          <cell r="AG179">
            <v>5.394029153</v>
          </cell>
        </row>
        <row r="180">
          <cell r="B180" t="str">
            <v>INGLETON</v>
          </cell>
          <cell r="C180">
            <v>4</v>
          </cell>
          <cell r="D180">
            <v>4</v>
          </cell>
          <cell r="E180">
            <v>12</v>
          </cell>
          <cell r="F180">
            <v>2.2148928477479735</v>
          </cell>
          <cell r="G180">
            <v>0.54151543800000002</v>
          </cell>
          <cell r="H180">
            <v>2.1543910714543637</v>
          </cell>
          <cell r="I180">
            <v>0.55329358100000003</v>
          </cell>
          <cell r="J180">
            <v>2.2277290789933017</v>
          </cell>
          <cell r="K180">
            <v>0.57072676899999997</v>
          </cell>
          <cell r="L180">
            <v>2.2664611192642536</v>
          </cell>
          <cell r="M180">
            <v>0.59096937299999996</v>
          </cell>
          <cell r="N180">
            <v>2.3032415979532748</v>
          </cell>
          <cell r="O180">
            <v>0.61528894099999998</v>
          </cell>
          <cell r="P180">
            <v>2.3766524149232291</v>
          </cell>
          <cell r="Q180">
            <v>0.64382426000000004</v>
          </cell>
          <cell r="R180">
            <v>2.4326401598678213</v>
          </cell>
          <cell r="S180">
            <v>0.67450348400000004</v>
          </cell>
          <cell r="T180">
            <v>2.4966956874600932</v>
          </cell>
          <cell r="U180">
            <v>0.70980787400000001</v>
          </cell>
          <cell r="V180">
            <v>2.5403339092119719</v>
          </cell>
          <cell r="W180">
            <v>0.74785852600000002</v>
          </cell>
          <cell r="X180">
            <v>2.6315831557670242</v>
          </cell>
          <cell r="Y180">
            <v>0.79188566299999996</v>
          </cell>
          <cell r="Z180">
            <v>3.0218912872027941</v>
          </cell>
          <cell r="AA180">
            <v>1.011106396</v>
          </cell>
          <cell r="AB180">
            <v>3.5711499687330233</v>
          </cell>
          <cell r="AC180">
            <v>1.1771939090000001</v>
          </cell>
          <cell r="AD180">
            <v>3.8476218048526389</v>
          </cell>
          <cell r="AE180">
            <v>1.2662939529999999</v>
          </cell>
          <cell r="AF180">
            <v>4.0318646423725291</v>
          </cell>
          <cell r="AG180">
            <v>1.3179941589999999</v>
          </cell>
        </row>
        <row r="181">
          <cell r="B181" t="str">
            <v>IRLAM</v>
          </cell>
          <cell r="C181">
            <v>22.9</v>
          </cell>
          <cell r="D181">
            <v>20.5</v>
          </cell>
          <cell r="E181">
            <v>27</v>
          </cell>
          <cell r="F181">
            <v>16.400912364747942</v>
          </cell>
          <cell r="G181">
            <v>5.3845576089999998</v>
          </cell>
          <cell r="H181">
            <v>16.519677924194866</v>
          </cell>
          <cell r="I181">
            <v>5.3266774000000003</v>
          </cell>
          <cell r="J181">
            <v>17.130932805455981</v>
          </cell>
          <cell r="K181">
            <v>5.4287804770000001</v>
          </cell>
          <cell r="L181">
            <v>17.519660960940161</v>
          </cell>
          <cell r="M181">
            <v>5.5335183949999998</v>
          </cell>
          <cell r="N181">
            <v>18.150283576397332</v>
          </cell>
          <cell r="O181">
            <v>5.6596317630000001</v>
          </cell>
          <cell r="P181">
            <v>18.37225564917529</v>
          </cell>
          <cell r="Q181">
            <v>5.8177622729999996</v>
          </cell>
          <cell r="R181">
            <v>18.391589722308144</v>
          </cell>
          <cell r="S181">
            <v>5.9914640879999999</v>
          </cell>
          <cell r="T181">
            <v>18.872331706452943</v>
          </cell>
          <cell r="U181">
            <v>6.1995257710000002</v>
          </cell>
          <cell r="V181">
            <v>19.461955878637291</v>
          </cell>
          <cell r="W181">
            <v>6.4332569499999996</v>
          </cell>
          <cell r="X181">
            <v>20.087379948936299</v>
          </cell>
          <cell r="Y181">
            <v>6.7022452440000002</v>
          </cell>
          <cell r="Z181">
            <v>22.742968824357231</v>
          </cell>
          <cell r="AA181">
            <v>8.0898631650000006</v>
          </cell>
          <cell r="AB181">
            <v>25.905663701444887</v>
          </cell>
          <cell r="AC181">
            <v>9.2722333599999995</v>
          </cell>
          <cell r="AD181">
            <v>27.738292435733158</v>
          </cell>
          <cell r="AE181">
            <v>9.9279620749999999</v>
          </cell>
          <cell r="AF181">
            <v>29.318545622384992</v>
          </cell>
          <cell r="AG181">
            <v>10.3219349</v>
          </cell>
        </row>
        <row r="182">
          <cell r="B182" t="str">
            <v>JAMES ST</v>
          </cell>
          <cell r="C182">
            <v>22.9</v>
          </cell>
          <cell r="D182">
            <v>20.5</v>
          </cell>
          <cell r="E182">
            <v>27</v>
          </cell>
          <cell r="F182">
            <v>17.090359175138833</v>
          </cell>
          <cell r="G182">
            <v>5.326613365</v>
          </cell>
          <cell r="H182">
            <v>16.913928487563986</v>
          </cell>
          <cell r="I182">
            <v>5.259460518</v>
          </cell>
          <cell r="J182">
            <v>17.110798237671382</v>
          </cell>
          <cell r="K182">
            <v>5.3559913019999996</v>
          </cell>
          <cell r="L182">
            <v>17.451181378891011</v>
          </cell>
          <cell r="M182">
            <v>5.4516789079999999</v>
          </cell>
          <cell r="N182">
            <v>17.884005379266462</v>
          </cell>
          <cell r="O182">
            <v>5.5559605879999996</v>
          </cell>
          <cell r="P182">
            <v>18.276302622162532</v>
          </cell>
          <cell r="Q182">
            <v>5.6656213839999996</v>
          </cell>
          <cell r="R182">
            <v>18.468062289754656</v>
          </cell>
          <cell r="S182">
            <v>5.7810388279999998</v>
          </cell>
          <cell r="T182">
            <v>18.962693531567279</v>
          </cell>
          <cell r="U182">
            <v>5.9099715010000002</v>
          </cell>
          <cell r="V182">
            <v>19.337940008258354</v>
          </cell>
          <cell r="W182">
            <v>6.0515391699999999</v>
          </cell>
          <cell r="X182">
            <v>19.745302680237362</v>
          </cell>
          <cell r="Y182">
            <v>6.2042914009999999</v>
          </cell>
          <cell r="Z182">
            <v>21.52296916981394</v>
          </cell>
          <cell r="AA182">
            <v>6.8025025809999997</v>
          </cell>
          <cell r="AB182">
            <v>24.942177329627253</v>
          </cell>
          <cell r="AC182">
            <v>7.2576356630000003</v>
          </cell>
          <cell r="AD182">
            <v>27.30610403171325</v>
          </cell>
          <cell r="AE182">
            <v>7.464541519</v>
          </cell>
          <cell r="AF182">
            <v>29.094254245842077</v>
          </cell>
          <cell r="AG182">
            <v>7.534278671</v>
          </cell>
        </row>
        <row r="183">
          <cell r="B183" t="str">
            <v>KAY ST</v>
          </cell>
          <cell r="C183">
            <v>22.9</v>
          </cell>
          <cell r="D183">
            <v>20.5</v>
          </cell>
          <cell r="E183">
            <v>27</v>
          </cell>
          <cell r="F183">
            <v>9.0449972468648845</v>
          </cell>
          <cell r="G183">
            <v>2.3282234810000002</v>
          </cell>
          <cell r="H183">
            <v>9.0477639110386967</v>
          </cell>
          <cell r="I183">
            <v>2.3031018749999999</v>
          </cell>
          <cell r="J183">
            <v>9.2165737950445905</v>
          </cell>
          <cell r="K183">
            <v>2.3435684110000001</v>
          </cell>
          <cell r="L183">
            <v>9.3515811233198622</v>
          </cell>
          <cell r="M183">
            <v>2.394993854</v>
          </cell>
          <cell r="N183">
            <v>9.4858749752958662</v>
          </cell>
          <cell r="O183">
            <v>2.462128952</v>
          </cell>
          <cell r="P183">
            <v>9.6861157168990246</v>
          </cell>
          <cell r="Q183">
            <v>2.5493246730000001</v>
          </cell>
          <cell r="R183">
            <v>9.8984451823498869</v>
          </cell>
          <cell r="S183">
            <v>2.6488638689999999</v>
          </cell>
          <cell r="T183">
            <v>10.15261950609419</v>
          </cell>
          <cell r="U183">
            <v>2.776999424</v>
          </cell>
          <cell r="V183">
            <v>10.402152704542653</v>
          </cell>
          <cell r="W183">
            <v>2.9219936359999998</v>
          </cell>
          <cell r="X183">
            <v>10.691197777649256</v>
          </cell>
          <cell r="Y183">
            <v>3.0908678589999998</v>
          </cell>
          <cell r="Z183">
            <v>12.165529035711778</v>
          </cell>
          <cell r="AA183">
            <v>3.9693365900000002</v>
          </cell>
          <cell r="AB183">
            <v>13.444602731506087</v>
          </cell>
          <cell r="AC183">
            <v>4.7459412160000003</v>
          </cell>
          <cell r="AD183">
            <v>13.864210209736797</v>
          </cell>
          <cell r="AE183">
            <v>5.1780666819999999</v>
          </cell>
          <cell r="AF183">
            <v>13.856036692639197</v>
          </cell>
          <cell r="AG183">
            <v>5.4168784460000001</v>
          </cell>
        </row>
        <row r="184">
          <cell r="B184" t="str">
            <v>KENDAL</v>
          </cell>
          <cell r="C184">
            <v>22.9</v>
          </cell>
          <cell r="D184">
            <v>20.5</v>
          </cell>
          <cell r="E184">
            <v>27</v>
          </cell>
          <cell r="F184">
            <v>18.645050656246354</v>
          </cell>
          <cell r="G184">
            <v>5.5111222010000001</v>
          </cell>
          <cell r="H184">
            <v>18.552209322339422</v>
          </cell>
          <cell r="I184">
            <v>5.4474436539999997</v>
          </cell>
          <cell r="J184">
            <v>18.672121994645714</v>
          </cell>
          <cell r="K184">
            <v>5.5259453680000004</v>
          </cell>
          <cell r="L184">
            <v>18.878099298448895</v>
          </cell>
          <cell r="M184">
            <v>5.6148180959999996</v>
          </cell>
          <cell r="N184">
            <v>19.238387526192511</v>
          </cell>
          <cell r="O184">
            <v>5.7321049100000003</v>
          </cell>
          <cell r="P184">
            <v>19.548115505621031</v>
          </cell>
          <cell r="Q184">
            <v>5.879526136</v>
          </cell>
          <cell r="R184">
            <v>19.797535502524319</v>
          </cell>
          <cell r="S184">
            <v>6.0487572859999998</v>
          </cell>
          <cell r="T184">
            <v>20.252729944564148</v>
          </cell>
          <cell r="U184">
            <v>6.26056963</v>
          </cell>
          <cell r="V184">
            <v>20.665805435054526</v>
          </cell>
          <cell r="W184">
            <v>6.4997419059999997</v>
          </cell>
          <cell r="X184">
            <v>21.179279315640866</v>
          </cell>
          <cell r="Y184">
            <v>6.7767995389999998</v>
          </cell>
          <cell r="Z184">
            <v>23.763539771088574</v>
          </cell>
          <cell r="AA184">
            <v>8.1647133600000004</v>
          </cell>
          <cell r="AB184">
            <v>27.06883306069637</v>
          </cell>
          <cell r="AC184">
            <v>9.3736195050000006</v>
          </cell>
          <cell r="AD184">
            <v>28.472608119780428</v>
          </cell>
          <cell r="AE184">
            <v>10.00510424</v>
          </cell>
          <cell r="AF184">
            <v>29.134144305067302</v>
          </cell>
          <cell r="AG184">
            <v>10.3395709</v>
          </cell>
        </row>
        <row r="185">
          <cell r="B185" t="str">
            <v>KESWICK</v>
          </cell>
          <cell r="C185">
            <v>9.5</v>
          </cell>
          <cell r="D185">
            <v>9.5</v>
          </cell>
          <cell r="E185">
            <v>17.5</v>
          </cell>
          <cell r="F185">
            <v>10.412629502507878</v>
          </cell>
          <cell r="G185">
            <v>1.409740676</v>
          </cell>
          <cell r="H185">
            <v>10.293881360428484</v>
          </cell>
          <cell r="I185">
            <v>1.4178471530000001</v>
          </cell>
          <cell r="J185">
            <v>10.572541858469251</v>
          </cell>
          <cell r="K185">
            <v>1.4550435909999999</v>
          </cell>
          <cell r="L185">
            <v>10.698950940540838</v>
          </cell>
          <cell r="M185">
            <v>1.5004996230000001</v>
          </cell>
          <cell r="N185">
            <v>10.849160009255144</v>
          </cell>
          <cell r="O185">
            <v>1.5585732830000001</v>
          </cell>
          <cell r="P185">
            <v>10.991686575231274</v>
          </cell>
          <cell r="Q185">
            <v>1.636207186</v>
          </cell>
          <cell r="R185">
            <v>11.185980168207649</v>
          </cell>
          <cell r="S185">
            <v>1.7203075080000001</v>
          </cell>
          <cell r="T185">
            <v>11.374051720361642</v>
          </cell>
          <cell r="U185">
            <v>1.8221038570000001</v>
          </cell>
          <cell r="V185">
            <v>11.490705360502766</v>
          </cell>
          <cell r="W185">
            <v>1.9351188500000001</v>
          </cell>
          <cell r="X185">
            <v>11.71085489375263</v>
          </cell>
          <cell r="Y185">
            <v>2.073139319</v>
          </cell>
          <cell r="Z185">
            <v>12.684674472420394</v>
          </cell>
          <cell r="AA185">
            <v>2.8772202259999999</v>
          </cell>
          <cell r="AB185">
            <v>14.520636746588062</v>
          </cell>
          <cell r="AC185">
            <v>3.5985421739999999</v>
          </cell>
          <cell r="AD185">
            <v>15.738347514757553</v>
          </cell>
          <cell r="AE185">
            <v>3.9381482239999999</v>
          </cell>
          <cell r="AF185">
            <v>16.57651221189564</v>
          </cell>
          <cell r="AG185">
            <v>4.0851499840000001</v>
          </cell>
        </row>
        <row r="186">
          <cell r="B186" t="str">
            <v>KINGSWAY</v>
          </cell>
          <cell r="C186">
            <v>38</v>
          </cell>
          <cell r="D186">
            <v>34</v>
          </cell>
          <cell r="E186">
            <v>45</v>
          </cell>
          <cell r="F186">
            <v>4.6679013561519849</v>
          </cell>
          <cell r="G186">
            <v>1.9548213290000001</v>
          </cell>
          <cell r="H186">
            <v>4.7484789015459263</v>
          </cell>
          <cell r="I186">
            <v>1.8947393130000001</v>
          </cell>
          <cell r="J186">
            <v>4.969715024443059</v>
          </cell>
          <cell r="K186">
            <v>1.925309564</v>
          </cell>
          <cell r="L186">
            <v>4.9868802735258919</v>
          </cell>
          <cell r="M186">
            <v>1.9453544890000001</v>
          </cell>
          <cell r="N186">
            <v>5.0218091888642435</v>
          </cell>
          <cell r="O186">
            <v>1.9622906689999999</v>
          </cell>
          <cell r="P186">
            <v>5.0703124348639035</v>
          </cell>
          <cell r="Q186">
            <v>1.9772170650000001</v>
          </cell>
          <cell r="R186">
            <v>5.1064858849588592</v>
          </cell>
          <cell r="S186">
            <v>1.989390754</v>
          </cell>
          <cell r="T186">
            <v>5.1131840735429304</v>
          </cell>
          <cell r="U186">
            <v>1.9997365970000001</v>
          </cell>
          <cell r="V186">
            <v>5.1632872753554704</v>
          </cell>
          <cell r="W186">
            <v>2.0083419199999999</v>
          </cell>
          <cell r="X186">
            <v>5.1809869738215966</v>
          </cell>
          <cell r="Y186">
            <v>2.0153109059999998</v>
          </cell>
          <cell r="Z186">
            <v>5.1700649053952592</v>
          </cell>
          <cell r="AA186">
            <v>2.030578878</v>
          </cell>
          <cell r="AB186">
            <v>5.211517183632508</v>
          </cell>
          <cell r="AC186">
            <v>2.0281418360000001</v>
          </cell>
          <cell r="AD186">
            <v>5.2151054000651893</v>
          </cell>
          <cell r="AE186">
            <v>2.0137495950000002</v>
          </cell>
          <cell r="AF186">
            <v>5.2397477885282679</v>
          </cell>
          <cell r="AG186">
            <v>1.9876014710000001</v>
          </cell>
        </row>
        <row r="187">
          <cell r="B187" t="str">
            <v>KINKRY HILL</v>
          </cell>
          <cell r="C187">
            <v>1.5</v>
          </cell>
          <cell r="D187">
            <v>1.5</v>
          </cell>
          <cell r="E187">
            <v>3</v>
          </cell>
          <cell r="F187">
            <v>0.71099453345174046</v>
          </cell>
          <cell r="G187">
            <v>6.3232508000000007E-2</v>
          </cell>
          <cell r="H187">
            <v>0.70262735725329906</v>
          </cell>
          <cell r="I187">
            <v>7.0097382999999999E-2</v>
          </cell>
          <cell r="J187">
            <v>0.71427176989101648</v>
          </cell>
          <cell r="K187">
            <v>7.9198788000000006E-2</v>
          </cell>
          <cell r="L187">
            <v>0.72937827272453482</v>
          </cell>
          <cell r="M187">
            <v>8.9369742000000002E-2</v>
          </cell>
          <cell r="N187">
            <v>0.74961224254587577</v>
          </cell>
          <cell r="O187">
            <v>0.10038319599999999</v>
          </cell>
          <cell r="P187">
            <v>0.76254604906546164</v>
          </cell>
          <cell r="Q187">
            <v>0.112835044</v>
          </cell>
          <cell r="R187">
            <v>0.78107924108016424</v>
          </cell>
          <cell r="S187">
            <v>0.12561162100000001</v>
          </cell>
          <cell r="T187">
            <v>0.80201861363884341</v>
          </cell>
          <cell r="U187">
            <v>0.13776350600000001</v>
          </cell>
          <cell r="V187">
            <v>0.82115506905335311</v>
          </cell>
          <cell r="W187">
            <v>0.14746039899999999</v>
          </cell>
          <cell r="X187">
            <v>0.84571106119184325</v>
          </cell>
          <cell r="Y187">
            <v>0.15855688200000001</v>
          </cell>
          <cell r="Z187">
            <v>1.0391298326393974</v>
          </cell>
          <cell r="AA187">
            <v>0.213397115</v>
          </cell>
          <cell r="AB187">
            <v>1.3010052678854258</v>
          </cell>
          <cell r="AC187">
            <v>0.26438558099999998</v>
          </cell>
          <cell r="AD187">
            <v>1.3697805055949042</v>
          </cell>
          <cell r="AE187">
            <v>0.28838497800000001</v>
          </cell>
          <cell r="AF187">
            <v>1.3805748950177685</v>
          </cell>
          <cell r="AG187">
            <v>0.30017732600000002</v>
          </cell>
        </row>
        <row r="188">
          <cell r="B188" t="str">
            <v>KIRKBY LONSDALE</v>
          </cell>
          <cell r="C188">
            <v>8</v>
          </cell>
          <cell r="D188">
            <v>6.8</v>
          </cell>
          <cell r="E188">
            <v>12</v>
          </cell>
          <cell r="F188">
            <v>6.5376264017537524</v>
          </cell>
          <cell r="G188">
            <v>1.556142613</v>
          </cell>
          <cell r="H188">
            <v>6.4703965901500995</v>
          </cell>
          <cell r="I188">
            <v>1.55245104</v>
          </cell>
          <cell r="J188">
            <v>6.738982606271529</v>
          </cell>
          <cell r="K188">
            <v>1.5898247839999999</v>
          </cell>
          <cell r="L188">
            <v>6.7921115687587736</v>
          </cell>
          <cell r="M188">
            <v>1.6313635259999999</v>
          </cell>
          <cell r="N188">
            <v>6.8444877926289474</v>
          </cell>
          <cell r="O188">
            <v>1.6809541729999999</v>
          </cell>
          <cell r="P188">
            <v>6.9974180623966014</v>
          </cell>
          <cell r="Q188">
            <v>1.7361123279999999</v>
          </cell>
          <cell r="R188">
            <v>7.0996467480871539</v>
          </cell>
          <cell r="S188">
            <v>1.793630783</v>
          </cell>
          <cell r="T188">
            <v>7.2324176937257096</v>
          </cell>
          <cell r="U188">
            <v>1.8629373709999999</v>
          </cell>
          <cell r="V188">
            <v>7.3121383706001737</v>
          </cell>
          <cell r="W188">
            <v>1.9369254490000001</v>
          </cell>
          <cell r="X188">
            <v>7.4650486406739871</v>
          </cell>
          <cell r="Y188">
            <v>2.0187758709999999</v>
          </cell>
          <cell r="Z188">
            <v>8.3260049945041246</v>
          </cell>
          <cell r="AA188">
            <v>2.3387954629999999</v>
          </cell>
          <cell r="AB188">
            <v>9.402780731958881</v>
          </cell>
          <cell r="AC188">
            <v>2.6076383729999999</v>
          </cell>
          <cell r="AD188">
            <v>9.8275855585307532</v>
          </cell>
          <cell r="AE188">
            <v>2.7358526589999999</v>
          </cell>
          <cell r="AF188">
            <v>10.010088626569949</v>
          </cell>
          <cell r="AG188">
            <v>2.794569144</v>
          </cell>
        </row>
        <row r="189">
          <cell r="B189" t="str">
            <v>KIRKBY MOOR</v>
          </cell>
          <cell r="C189">
            <v>4</v>
          </cell>
          <cell r="D189">
            <v>4</v>
          </cell>
          <cell r="E189">
            <v>7.5</v>
          </cell>
          <cell r="F189">
            <v>1.7231865685668057</v>
          </cell>
          <cell r="G189">
            <v>1.8993485000000001E-2</v>
          </cell>
          <cell r="H189">
            <v>1.7070728958802142</v>
          </cell>
          <cell r="I189">
            <v>3.3723276000000003E-2</v>
          </cell>
          <cell r="J189">
            <v>1.7359012813605501</v>
          </cell>
          <cell r="K189">
            <v>4.9401204999999997E-2</v>
          </cell>
          <cell r="L189">
            <v>1.7215539842604457</v>
          </cell>
          <cell r="M189">
            <v>6.6657369999999994E-2</v>
          </cell>
          <cell r="N189">
            <v>1.7701153420259201</v>
          </cell>
          <cell r="O189">
            <v>8.3618037000000006E-2</v>
          </cell>
          <cell r="P189">
            <v>1.807884100373057</v>
          </cell>
          <cell r="Q189">
            <v>0.10435658</v>
          </cell>
          <cell r="R189">
            <v>1.8243283027518884</v>
          </cell>
          <cell r="S189">
            <v>0.12703488499999999</v>
          </cell>
          <cell r="T189">
            <v>1.8845599796831536</v>
          </cell>
          <cell r="U189">
            <v>0.154074138</v>
          </cell>
          <cell r="V189">
            <v>1.9161352757101966</v>
          </cell>
          <cell r="W189">
            <v>0.182952742</v>
          </cell>
          <cell r="X189">
            <v>1.9507713357058201</v>
          </cell>
          <cell r="Y189">
            <v>0.21411487400000001</v>
          </cell>
          <cell r="Z189">
            <v>2.1078115537207962</v>
          </cell>
          <cell r="AA189">
            <v>0.35338870300000003</v>
          </cell>
          <cell r="AB189">
            <v>2.2968872087974379</v>
          </cell>
          <cell r="AC189">
            <v>0.46983845000000002</v>
          </cell>
          <cell r="AD189">
            <v>2.4760795586930526</v>
          </cell>
          <cell r="AE189">
            <v>0.53392506299999998</v>
          </cell>
          <cell r="AF189">
            <v>2.6444467793595683</v>
          </cell>
          <cell r="AG189">
            <v>0.57037278199999997</v>
          </cell>
        </row>
        <row r="190">
          <cell r="B190" t="str">
            <v>KIRKBY STEPHEN</v>
          </cell>
          <cell r="C190">
            <v>15</v>
          </cell>
          <cell r="D190">
            <v>13.3</v>
          </cell>
          <cell r="E190">
            <v>17.5</v>
          </cell>
          <cell r="F190">
            <v>6.1368361560533478</v>
          </cell>
          <cell r="G190">
            <v>0.20127827400000001</v>
          </cell>
          <cell r="H190">
            <v>6.141813290024837</v>
          </cell>
          <cell r="I190">
            <v>0.236833497</v>
          </cell>
          <cell r="J190">
            <v>6.3112513978550284</v>
          </cell>
          <cell r="K190">
            <v>0.28443009600000002</v>
          </cell>
          <cell r="L190">
            <v>6.4477240271534164</v>
          </cell>
          <cell r="M190">
            <v>0.34103861699999999</v>
          </cell>
          <cell r="N190">
            <v>6.5914443489535959</v>
          </cell>
          <cell r="O190">
            <v>0.39319887399999998</v>
          </cell>
          <cell r="P190">
            <v>6.773172508010461</v>
          </cell>
          <cell r="Q190">
            <v>0.44671539999999998</v>
          </cell>
          <cell r="R190">
            <v>6.9439496845451067</v>
          </cell>
          <cell r="S190">
            <v>0.50507226100000002</v>
          </cell>
          <cell r="T190">
            <v>7.1372843154851227</v>
          </cell>
          <cell r="U190">
            <v>0.57098421799999999</v>
          </cell>
          <cell r="V190">
            <v>7.3138673950334603</v>
          </cell>
          <cell r="W190">
            <v>0.64392400999999999</v>
          </cell>
          <cell r="X190">
            <v>7.5561827256799328</v>
          </cell>
          <cell r="Y190">
            <v>0.72860870300000002</v>
          </cell>
          <cell r="Z190">
            <v>9.298951784308203</v>
          </cell>
          <cell r="AA190">
            <v>1.1918618009999999</v>
          </cell>
          <cell r="AB190">
            <v>11.958512934604746</v>
          </cell>
          <cell r="AC190">
            <v>1.6266547920000001</v>
          </cell>
          <cell r="AD190">
            <v>13.10383633935775</v>
          </cell>
          <cell r="AE190">
            <v>1.840733207</v>
          </cell>
          <cell r="AF190">
            <v>13.645833864692033</v>
          </cell>
          <cell r="AG190">
            <v>1.9519617570000001</v>
          </cell>
        </row>
        <row r="191">
          <cell r="B191" t="str">
            <v>KIRKBY THORE</v>
          </cell>
          <cell r="C191">
            <v>15.8</v>
          </cell>
          <cell r="D191">
            <v>15.8</v>
          </cell>
          <cell r="E191">
            <v>27</v>
          </cell>
          <cell r="F191">
            <v>9.4639317385604613</v>
          </cell>
          <cell r="G191">
            <v>2.8491383240000001</v>
          </cell>
          <cell r="H191">
            <v>9.3191716186090385</v>
          </cell>
          <cell r="I191">
            <v>2.8225322319999999</v>
          </cell>
          <cell r="J191">
            <v>9.3877200101585938</v>
          </cell>
          <cell r="K191">
            <v>2.867326877</v>
          </cell>
          <cell r="L191">
            <v>9.5601955084311268</v>
          </cell>
          <cell r="M191">
            <v>2.911269602</v>
          </cell>
          <cell r="N191">
            <v>9.6468950520531145</v>
          </cell>
          <cell r="O191">
            <v>2.9619464980000001</v>
          </cell>
          <cell r="P191">
            <v>9.7195542770144119</v>
          </cell>
          <cell r="Q191">
            <v>3.0185114959999999</v>
          </cell>
          <cell r="R191">
            <v>9.9427732251351983</v>
          </cell>
          <cell r="S191">
            <v>3.0751091829999999</v>
          </cell>
          <cell r="T191">
            <v>10.081443207207808</v>
          </cell>
          <cell r="U191">
            <v>3.139878028</v>
          </cell>
          <cell r="V191">
            <v>10.120043532315391</v>
          </cell>
          <cell r="W191">
            <v>3.2050725980000001</v>
          </cell>
          <cell r="X191">
            <v>10.222477051431314</v>
          </cell>
          <cell r="Y191">
            <v>3.2702620840000001</v>
          </cell>
          <cell r="Z191">
            <v>11.008031363139677</v>
          </cell>
          <cell r="AA191">
            <v>3.5810244999999998</v>
          </cell>
          <cell r="AB191">
            <v>11.845765275716818</v>
          </cell>
          <cell r="AC191">
            <v>3.880427836</v>
          </cell>
          <cell r="AD191">
            <v>12.142627970867599</v>
          </cell>
          <cell r="AE191">
            <v>4.0017426760000001</v>
          </cell>
          <cell r="AF191">
            <v>12.12081387722669</v>
          </cell>
          <cell r="AG191">
            <v>4.0607687600000002</v>
          </cell>
        </row>
        <row r="192">
          <cell r="B192" t="str">
            <v>KIRKHALL LANE</v>
          </cell>
          <cell r="C192">
            <v>16.7</v>
          </cell>
          <cell r="D192">
            <v>16.7</v>
          </cell>
          <cell r="E192">
            <v>19</v>
          </cell>
          <cell r="F192">
            <v>10.576169038085578</v>
          </cell>
          <cell r="G192">
            <v>2.5847134889999999</v>
          </cell>
          <cell r="H192">
            <v>10.542656012686443</v>
          </cell>
          <cell r="I192">
            <v>2.5778673200000002</v>
          </cell>
          <cell r="J192">
            <v>10.673688264772291</v>
          </cell>
          <cell r="K192">
            <v>2.626892137</v>
          </cell>
          <cell r="L192">
            <v>10.804968053575346</v>
          </cell>
          <cell r="M192">
            <v>2.6869962850000002</v>
          </cell>
          <cell r="N192">
            <v>11.020864586717568</v>
          </cell>
          <cell r="O192">
            <v>2.7656535020000002</v>
          </cell>
          <cell r="P192">
            <v>11.317667692861871</v>
          </cell>
          <cell r="Q192">
            <v>2.8669260379999999</v>
          </cell>
          <cell r="R192">
            <v>11.665471806004296</v>
          </cell>
          <cell r="S192">
            <v>2.9818621780000001</v>
          </cell>
          <cell r="T192">
            <v>11.831779665892874</v>
          </cell>
          <cell r="U192">
            <v>3.1272153029999998</v>
          </cell>
          <cell r="V192">
            <v>12.113091309368089</v>
          </cell>
          <cell r="W192">
            <v>3.290531042</v>
          </cell>
          <cell r="X192">
            <v>12.534946653319649</v>
          </cell>
          <cell r="Y192">
            <v>3.477284305</v>
          </cell>
          <cell r="Z192">
            <v>14.203096038178339</v>
          </cell>
          <cell r="AA192">
            <v>4.493829249</v>
          </cell>
          <cell r="AB192">
            <v>15.580889114142295</v>
          </cell>
          <cell r="AC192">
            <v>5.3554049810000004</v>
          </cell>
          <cell r="AD192">
            <v>16.084082503989471</v>
          </cell>
          <cell r="AE192">
            <v>5.5959672999999999</v>
          </cell>
          <cell r="AF192">
            <v>16.149927751831402</v>
          </cell>
          <cell r="AG192">
            <v>5.700526794</v>
          </cell>
        </row>
        <row r="193">
          <cell r="B193" t="str">
            <v>KITT GREEN</v>
          </cell>
          <cell r="C193">
            <v>20.5</v>
          </cell>
          <cell r="D193">
            <v>18</v>
          </cell>
          <cell r="E193">
            <v>27.5</v>
          </cell>
          <cell r="F193">
            <v>15.229679253960287</v>
          </cell>
          <cell r="G193">
            <v>4.2819408860000001</v>
          </cell>
          <cell r="H193">
            <v>14.985455675617187</v>
          </cell>
          <cell r="I193">
            <v>4.1958820579999996</v>
          </cell>
          <cell r="J193">
            <v>15.203710152800534</v>
          </cell>
          <cell r="K193">
            <v>4.2503226569999999</v>
          </cell>
          <cell r="L193">
            <v>15.359586227220039</v>
          </cell>
          <cell r="M193">
            <v>4.2998303299999998</v>
          </cell>
          <cell r="N193">
            <v>15.52393754966892</v>
          </cell>
          <cell r="O193">
            <v>4.3584224310000002</v>
          </cell>
          <cell r="P193">
            <v>15.729622161496097</v>
          </cell>
          <cell r="Q193">
            <v>4.4298079230000003</v>
          </cell>
          <cell r="R193">
            <v>15.883343622783189</v>
          </cell>
          <cell r="S193">
            <v>4.5074438130000001</v>
          </cell>
          <cell r="T193">
            <v>16.096689426471116</v>
          </cell>
          <cell r="U193">
            <v>4.5975670309999996</v>
          </cell>
          <cell r="V193">
            <v>16.279766996865874</v>
          </cell>
          <cell r="W193">
            <v>4.6979713109999999</v>
          </cell>
          <cell r="X193">
            <v>16.4936504645027</v>
          </cell>
          <cell r="Y193">
            <v>4.8138948609999996</v>
          </cell>
          <cell r="Z193">
            <v>17.463884526437916</v>
          </cell>
          <cell r="AA193">
            <v>5.420591559</v>
          </cell>
          <cell r="AB193">
            <v>18.663621359338443</v>
          </cell>
          <cell r="AC193">
            <v>5.8875858589999996</v>
          </cell>
          <cell r="AD193">
            <v>19.329956957266077</v>
          </cell>
          <cell r="AE193">
            <v>6.1099922849999997</v>
          </cell>
          <cell r="AF193">
            <v>19.727472111479251</v>
          </cell>
          <cell r="AG193">
            <v>6.2059668859999997</v>
          </cell>
        </row>
        <row r="194">
          <cell r="B194" t="str">
            <v>KNOTT MILL</v>
          </cell>
          <cell r="C194">
            <v>22.9</v>
          </cell>
          <cell r="D194">
            <v>20.5</v>
          </cell>
          <cell r="E194">
            <v>27.5</v>
          </cell>
          <cell r="F194">
            <v>18.652528005262756</v>
          </cell>
          <cell r="G194">
            <v>6.3924149269999999</v>
          </cell>
          <cell r="H194">
            <v>19.897532402239317</v>
          </cell>
          <cell r="I194">
            <v>6.3157398300000001</v>
          </cell>
          <cell r="J194">
            <v>21.470225307263952</v>
          </cell>
          <cell r="K194">
            <v>6.4255832530000001</v>
          </cell>
          <cell r="L194">
            <v>21.837057632212886</v>
          </cell>
          <cell r="M194">
            <v>6.5289656440000003</v>
          </cell>
          <cell r="N194">
            <v>22.167498017481165</v>
          </cell>
          <cell r="O194">
            <v>6.6436855789999996</v>
          </cell>
          <cell r="P194">
            <v>22.531519086234784</v>
          </cell>
          <cell r="Q194">
            <v>6.7711251399999997</v>
          </cell>
          <cell r="R194">
            <v>22.921565548001748</v>
          </cell>
          <cell r="S194">
            <v>6.9031159730000002</v>
          </cell>
          <cell r="T194">
            <v>23.349753677191977</v>
          </cell>
          <cell r="U194">
            <v>7.0462992020000002</v>
          </cell>
          <cell r="V194">
            <v>23.76217770115532</v>
          </cell>
          <cell r="W194">
            <v>7.194824058</v>
          </cell>
          <cell r="X194">
            <v>24.216857973953537</v>
          </cell>
          <cell r="Y194">
            <v>7.3506147229999996</v>
          </cell>
          <cell r="Z194">
            <v>26.556289581856724</v>
          </cell>
          <cell r="AA194">
            <v>8.0559858139999996</v>
          </cell>
          <cell r="AB194">
            <v>29.521008448951353</v>
          </cell>
          <cell r="AC194">
            <v>8.6243772490000001</v>
          </cell>
          <cell r="AD194">
            <v>31.445691732661246</v>
          </cell>
          <cell r="AE194">
            <v>8.9317025759999993</v>
          </cell>
          <cell r="AF194">
            <v>33.080917853312371</v>
          </cell>
          <cell r="AG194">
            <v>9.1486789000000002</v>
          </cell>
        </row>
        <row r="195">
          <cell r="B195" t="str">
            <v>LAMBERHEAD</v>
          </cell>
          <cell r="C195">
            <v>22.9</v>
          </cell>
          <cell r="D195">
            <v>20.5</v>
          </cell>
          <cell r="E195">
            <v>27.5</v>
          </cell>
          <cell r="F195">
            <v>10.838908675566802</v>
          </cell>
          <cell r="G195">
            <v>2.2809861379999998</v>
          </cell>
          <cell r="H195">
            <v>11.440662736869387</v>
          </cell>
          <cell r="I195">
            <v>2.2637226529999999</v>
          </cell>
          <cell r="J195">
            <v>12.386002943602479</v>
          </cell>
          <cell r="K195">
            <v>2.323759473</v>
          </cell>
          <cell r="L195">
            <v>12.669765884065168</v>
          </cell>
          <cell r="M195">
            <v>2.3963368479999998</v>
          </cell>
          <cell r="N195">
            <v>12.95047900815795</v>
          </cell>
          <cell r="O195">
            <v>2.488758802</v>
          </cell>
          <cell r="P195">
            <v>13.28013778910111</v>
          </cell>
          <cell r="Q195">
            <v>2.6082329510000002</v>
          </cell>
          <cell r="R195">
            <v>13.621331199787786</v>
          </cell>
          <cell r="S195">
            <v>2.746746081</v>
          </cell>
          <cell r="T195">
            <v>14.019334539388582</v>
          </cell>
          <cell r="U195">
            <v>2.9232904820000001</v>
          </cell>
          <cell r="V195">
            <v>14.430010610507539</v>
          </cell>
          <cell r="W195">
            <v>3.125331342</v>
          </cell>
          <cell r="X195">
            <v>14.876577753709668</v>
          </cell>
          <cell r="Y195">
            <v>3.3605533090000002</v>
          </cell>
          <cell r="Z195">
            <v>17.074900356532467</v>
          </cell>
          <cell r="AA195">
            <v>4.6059216220000003</v>
          </cell>
          <cell r="AB195">
            <v>18.601651388044061</v>
          </cell>
          <cell r="AC195">
            <v>5.7185178969999999</v>
          </cell>
          <cell r="AD195">
            <v>18.970297588831691</v>
          </cell>
          <cell r="AE195">
            <v>6.0432442279999998</v>
          </cell>
          <cell r="AF195">
            <v>18.816723787195087</v>
          </cell>
          <cell r="AG195">
            <v>6.1796600389999998</v>
          </cell>
        </row>
        <row r="196">
          <cell r="B196" t="str">
            <v>LANCASTER</v>
          </cell>
          <cell r="C196">
            <v>22.9</v>
          </cell>
          <cell r="D196">
            <v>20.5</v>
          </cell>
          <cell r="E196">
            <v>27</v>
          </cell>
          <cell r="F196">
            <v>17.816823147461569</v>
          </cell>
          <cell r="G196">
            <v>6.4809520630000002</v>
          </cell>
          <cell r="H196">
            <v>17.589618246523539</v>
          </cell>
          <cell r="I196">
            <v>6.350469307</v>
          </cell>
          <cell r="J196">
            <v>18.030148749218625</v>
          </cell>
          <cell r="K196">
            <v>6.4322391479999999</v>
          </cell>
          <cell r="L196">
            <v>18.258758635132736</v>
          </cell>
          <cell r="M196">
            <v>6.5120818939999996</v>
          </cell>
          <cell r="N196">
            <v>18.464739232989245</v>
          </cell>
          <cell r="O196">
            <v>6.6134944659999997</v>
          </cell>
          <cell r="P196">
            <v>18.808659670422944</v>
          </cell>
          <cell r="Q196">
            <v>6.7351427660000001</v>
          </cell>
          <cell r="R196">
            <v>19.234392850858757</v>
          </cell>
          <cell r="S196">
            <v>6.8674990180000002</v>
          </cell>
          <cell r="T196">
            <v>19.542128047674215</v>
          </cell>
          <cell r="U196">
            <v>7.0290112320000002</v>
          </cell>
          <cell r="V196">
            <v>19.938978976319852</v>
          </cell>
          <cell r="W196">
            <v>7.2011096930000003</v>
          </cell>
          <cell r="X196">
            <v>20.387857547955154</v>
          </cell>
          <cell r="Y196">
            <v>7.3935364589999999</v>
          </cell>
          <cell r="Z196">
            <v>22.528091439232746</v>
          </cell>
          <cell r="AA196">
            <v>8.3435767060000003</v>
          </cell>
          <cell r="AB196">
            <v>24.908014015445545</v>
          </cell>
          <cell r="AC196">
            <v>9.1253836380000006</v>
          </cell>
          <cell r="AD196">
            <v>25.808842016367951</v>
          </cell>
          <cell r="AE196">
            <v>9.5088249509999994</v>
          </cell>
          <cell r="AF196">
            <v>26.108399331522268</v>
          </cell>
          <cell r="AG196">
            <v>9.6875777920000008</v>
          </cell>
        </row>
        <row r="197">
          <cell r="B197" t="str">
            <v>LANGLEY</v>
          </cell>
          <cell r="C197">
            <v>22.9</v>
          </cell>
          <cell r="D197">
            <v>20.5</v>
          </cell>
          <cell r="E197">
            <v>27.5</v>
          </cell>
          <cell r="F197">
            <v>13.531776960364011</v>
          </cell>
          <cell r="G197">
            <v>3.9606585619999999</v>
          </cell>
          <cell r="H197">
            <v>13.823783827601666</v>
          </cell>
          <cell r="I197">
            <v>3.9136082879999998</v>
          </cell>
          <cell r="J197">
            <v>14.415479703900269</v>
          </cell>
          <cell r="K197">
            <v>3.9821612879999999</v>
          </cell>
          <cell r="L197">
            <v>14.662828866656442</v>
          </cell>
          <cell r="M197">
            <v>4.0563608750000002</v>
          </cell>
          <cell r="N197">
            <v>14.865212830774366</v>
          </cell>
          <cell r="O197">
            <v>4.1515764710000003</v>
          </cell>
          <cell r="P197">
            <v>15.208061752953338</v>
          </cell>
          <cell r="Q197">
            <v>4.2750686949999999</v>
          </cell>
          <cell r="R197">
            <v>15.552019835783904</v>
          </cell>
          <cell r="S197">
            <v>4.4139391760000004</v>
          </cell>
          <cell r="T197">
            <v>15.886227911252368</v>
          </cell>
          <cell r="U197">
            <v>4.5868278829999998</v>
          </cell>
          <cell r="V197">
            <v>16.305618452259697</v>
          </cell>
          <cell r="W197">
            <v>4.7813937080000004</v>
          </cell>
          <cell r="X197">
            <v>16.820786305401594</v>
          </cell>
          <cell r="Y197">
            <v>5.004292016</v>
          </cell>
          <cell r="Z197">
            <v>19.144583833273082</v>
          </cell>
          <cell r="AA197">
            <v>6.1726608479999996</v>
          </cell>
          <cell r="AB197">
            <v>21.190360921709665</v>
          </cell>
          <cell r="AC197">
            <v>7.2027438200000002</v>
          </cell>
          <cell r="AD197">
            <v>22.138388230765354</v>
          </cell>
          <cell r="AE197">
            <v>7.7913370229999996</v>
          </cell>
          <cell r="AF197">
            <v>22.53827385922818</v>
          </cell>
          <cell r="AG197">
            <v>8.1312488500000004</v>
          </cell>
        </row>
        <row r="198">
          <cell r="B198" t="str">
            <v>LANGROYD RD</v>
          </cell>
          <cell r="C198">
            <v>22.9</v>
          </cell>
          <cell r="D198">
            <v>20.5</v>
          </cell>
          <cell r="E198">
            <v>27.5</v>
          </cell>
          <cell r="F198">
            <v>11.873870553790841</v>
          </cell>
          <cell r="G198">
            <v>3.2366311909999999</v>
          </cell>
          <cell r="H198">
            <v>11.790026844423249</v>
          </cell>
          <cell r="I198">
            <v>3.2068679439999999</v>
          </cell>
          <cell r="J198">
            <v>11.916070760201093</v>
          </cell>
          <cell r="K198">
            <v>3.2509409800000002</v>
          </cell>
          <cell r="L198">
            <v>12.026217399405716</v>
          </cell>
          <cell r="M198">
            <v>3.3004887009999999</v>
          </cell>
          <cell r="N198">
            <v>12.191676616951934</v>
          </cell>
          <cell r="O198">
            <v>3.369326874</v>
          </cell>
          <cell r="P198">
            <v>12.382584421792139</v>
          </cell>
          <cell r="Q198">
            <v>3.4582160000000002</v>
          </cell>
          <cell r="R198">
            <v>12.601343513440533</v>
          </cell>
          <cell r="S198">
            <v>3.56204396</v>
          </cell>
          <cell r="T198">
            <v>12.838601286801032</v>
          </cell>
          <cell r="U198">
            <v>3.6914711750000002</v>
          </cell>
          <cell r="V198">
            <v>13.12223838354039</v>
          </cell>
          <cell r="W198">
            <v>3.838977087</v>
          </cell>
          <cell r="X198">
            <v>13.445884903884517</v>
          </cell>
          <cell r="Y198">
            <v>4.0115940720000003</v>
          </cell>
          <cell r="Z198">
            <v>15.018025581635024</v>
          </cell>
          <cell r="AA198">
            <v>4.873321754</v>
          </cell>
          <cell r="AB198">
            <v>16.724992723512891</v>
          </cell>
          <cell r="AC198">
            <v>5.6185201400000002</v>
          </cell>
          <cell r="AD198">
            <v>17.52777586654631</v>
          </cell>
          <cell r="AE198">
            <v>6.023576222</v>
          </cell>
          <cell r="AF198">
            <v>17.825119951434793</v>
          </cell>
          <cell r="AG198">
            <v>6.2397521820000001</v>
          </cell>
        </row>
        <row r="199">
          <cell r="B199" t="str">
            <v>LEIGH</v>
          </cell>
          <cell r="C199">
            <v>10</v>
          </cell>
          <cell r="D199">
            <v>10</v>
          </cell>
          <cell r="E199">
            <v>18</v>
          </cell>
          <cell r="F199">
            <v>5.2748190303983185</v>
          </cell>
          <cell r="G199">
            <v>1.1014151860000001</v>
          </cell>
          <cell r="H199">
            <v>5.4865976116718498</v>
          </cell>
          <cell r="I199">
            <v>1.098939222</v>
          </cell>
          <cell r="J199">
            <v>5.8268220396286932</v>
          </cell>
          <cell r="K199">
            <v>1.1113511229999999</v>
          </cell>
          <cell r="L199">
            <v>5.9126408547327856</v>
          </cell>
          <cell r="M199">
            <v>1.12771763</v>
          </cell>
          <cell r="N199">
            <v>5.9800363945644621</v>
          </cell>
          <cell r="O199">
            <v>1.1520730210000001</v>
          </cell>
          <cell r="P199">
            <v>6.1123461041558711</v>
          </cell>
          <cell r="Q199">
            <v>1.1875499970000001</v>
          </cell>
          <cell r="R199">
            <v>6.209665450294108</v>
          </cell>
          <cell r="S199">
            <v>1.227052112</v>
          </cell>
          <cell r="T199">
            <v>6.290292968901408</v>
          </cell>
          <cell r="U199">
            <v>1.275122587</v>
          </cell>
          <cell r="V199">
            <v>6.3915390855468006</v>
          </cell>
          <cell r="W199">
            <v>1.3309628</v>
          </cell>
          <cell r="X199">
            <v>6.5303697334224298</v>
          </cell>
          <cell r="Y199">
            <v>1.3994219750000001</v>
          </cell>
          <cell r="Z199">
            <v>7.1771606087319322</v>
          </cell>
          <cell r="AA199">
            <v>1.699760924</v>
          </cell>
          <cell r="AB199">
            <v>7.9765883383175575</v>
          </cell>
          <cell r="AC199">
            <v>1.9448027240000001</v>
          </cell>
          <cell r="AD199">
            <v>8.4244384607642395</v>
          </cell>
          <cell r="AE199">
            <v>2.0786934700000002</v>
          </cell>
          <cell r="AF199">
            <v>8.7200801557606944</v>
          </cell>
          <cell r="AG199">
            <v>2.1537834610000002</v>
          </cell>
        </row>
        <row r="200">
          <cell r="B200" t="str">
            <v>LEVENSHULME</v>
          </cell>
          <cell r="C200">
            <v>17.5</v>
          </cell>
          <cell r="D200">
            <v>15.8</v>
          </cell>
          <cell r="E200">
            <v>21</v>
          </cell>
          <cell r="F200">
            <v>12.021162840225774</v>
          </cell>
          <cell r="G200">
            <v>3.610881977</v>
          </cell>
          <cell r="H200">
            <v>12.147794427716592</v>
          </cell>
          <cell r="I200">
            <v>3.5836805940000001</v>
          </cell>
          <cell r="J200">
            <v>12.505104546980121</v>
          </cell>
          <cell r="K200">
            <v>3.6573591730000001</v>
          </cell>
          <cell r="L200">
            <v>12.680281507474131</v>
          </cell>
          <cell r="M200">
            <v>3.7405530040000001</v>
          </cell>
          <cell r="N200">
            <v>12.895395508640867</v>
          </cell>
          <cell r="O200">
            <v>3.844587669</v>
          </cell>
          <cell r="P200">
            <v>13.265677485621209</v>
          </cell>
          <cell r="Q200">
            <v>3.9748280710000001</v>
          </cell>
          <cell r="R200">
            <v>13.589119525868604</v>
          </cell>
          <cell r="S200">
            <v>4.1212685039999997</v>
          </cell>
          <cell r="T200">
            <v>13.99505309425354</v>
          </cell>
          <cell r="U200">
            <v>4.2992190409999997</v>
          </cell>
          <cell r="V200">
            <v>14.428084276557311</v>
          </cell>
          <cell r="W200">
            <v>4.499238912</v>
          </cell>
          <cell r="X200">
            <v>15.009189661259345</v>
          </cell>
          <cell r="Y200">
            <v>4.7277882939999998</v>
          </cell>
          <cell r="Z200">
            <v>17.521525088643159</v>
          </cell>
          <cell r="AA200">
            <v>5.8913494069999999</v>
          </cell>
          <cell r="AB200">
            <v>19.687529693874318</v>
          </cell>
          <cell r="AC200">
            <v>6.9039395509999997</v>
          </cell>
          <cell r="AD200">
            <v>20.778628327738183</v>
          </cell>
          <cell r="AE200">
            <v>7.4997207870000002</v>
          </cell>
          <cell r="AF200">
            <v>21.417429517245999</v>
          </cell>
          <cell r="AG200">
            <v>7.8705222570000002</v>
          </cell>
        </row>
        <row r="201">
          <cell r="B201" t="str">
            <v>LEYLAND NATIONAL</v>
          </cell>
          <cell r="C201">
            <v>20.5</v>
          </cell>
          <cell r="D201">
            <v>18</v>
          </cell>
          <cell r="E201">
            <v>27</v>
          </cell>
          <cell r="F201">
            <v>4.5481845453495273</v>
          </cell>
          <cell r="G201">
            <v>0.40400260799999999</v>
          </cell>
          <cell r="H201">
            <v>4.4023615101410378</v>
          </cell>
          <cell r="I201">
            <v>0.43478724899999999</v>
          </cell>
          <cell r="J201">
            <v>4.5229729221458657</v>
          </cell>
          <cell r="K201">
            <v>0.480724502</v>
          </cell>
          <cell r="L201">
            <v>4.5356385128168526</v>
          </cell>
          <cell r="M201">
            <v>0.52971358800000001</v>
          </cell>
          <cell r="N201">
            <v>4.5739266999259653</v>
          </cell>
          <cell r="O201">
            <v>0.582069956</v>
          </cell>
          <cell r="P201">
            <v>4.6288723755854617</v>
          </cell>
          <cell r="Q201">
            <v>0.64096576699999996</v>
          </cell>
          <cell r="R201">
            <v>4.7121097801262541</v>
          </cell>
          <cell r="S201">
            <v>0.70048300500000005</v>
          </cell>
          <cell r="T201">
            <v>4.7498848859434224</v>
          </cell>
          <cell r="U201">
            <v>0.76718276699999999</v>
          </cell>
          <cell r="V201">
            <v>4.8315815104472728</v>
          </cell>
          <cell r="W201">
            <v>0.833061787</v>
          </cell>
          <cell r="X201">
            <v>4.9129630751282525</v>
          </cell>
          <cell r="Y201">
            <v>0.86122141200000002</v>
          </cell>
          <cell r="Z201">
            <v>5.0938836898625874</v>
          </cell>
          <cell r="AA201">
            <v>1.004691665</v>
          </cell>
          <cell r="AB201">
            <v>6.0543791217167175</v>
          </cell>
          <cell r="AC201">
            <v>1.1260613340000001</v>
          </cell>
          <cell r="AD201">
            <v>6.723714049796814</v>
          </cell>
          <cell r="AE201">
            <v>1.1756767340000001</v>
          </cell>
          <cell r="AF201">
            <v>7.2160826574906842</v>
          </cell>
          <cell r="AG201">
            <v>1.189115049</v>
          </cell>
        </row>
        <row r="202">
          <cell r="B202" t="str">
            <v>LITTLE HULTON</v>
          </cell>
          <cell r="C202">
            <v>17</v>
          </cell>
          <cell r="D202">
            <v>15.8</v>
          </cell>
          <cell r="E202">
            <v>21</v>
          </cell>
          <cell r="F202">
            <v>12.943680835146322</v>
          </cell>
          <cell r="G202">
            <v>3.3436536819999998</v>
          </cell>
          <cell r="H202">
            <v>13.300807814004122</v>
          </cell>
          <cell r="I202">
            <v>3.321436909</v>
          </cell>
          <cell r="J202">
            <v>14.034024735917576</v>
          </cell>
          <cell r="K202">
            <v>3.3982236280000002</v>
          </cell>
          <cell r="L202">
            <v>14.286511695727366</v>
          </cell>
          <cell r="M202">
            <v>3.4853256990000001</v>
          </cell>
          <cell r="N202">
            <v>14.928465498925208</v>
          </cell>
          <cell r="O202">
            <v>3.5938910640000001</v>
          </cell>
          <cell r="P202">
            <v>15.683475253674125</v>
          </cell>
          <cell r="Q202">
            <v>3.7312387010000001</v>
          </cell>
          <cell r="R202">
            <v>16.968012688301087</v>
          </cell>
          <cell r="S202">
            <v>3.8871030659999999</v>
          </cell>
          <cell r="T202">
            <v>18.24940021317629</v>
          </cell>
          <cell r="U202">
            <v>4.0811987939999996</v>
          </cell>
          <cell r="V202">
            <v>19.299737254594024</v>
          </cell>
          <cell r="W202">
            <v>4.3014886160000003</v>
          </cell>
          <cell r="X202">
            <v>20.409675639992187</v>
          </cell>
          <cell r="Y202">
            <v>4.5487503699999996</v>
          </cell>
          <cell r="Z202">
            <v>23.460257334721309</v>
          </cell>
          <cell r="AA202">
            <v>5.4136829730000002</v>
          </cell>
          <cell r="AB202">
            <v>25.619554638904358</v>
          </cell>
          <cell r="AC202">
            <v>6.2816168680000004</v>
          </cell>
          <cell r="AD202">
            <v>26.633790675632177</v>
          </cell>
          <cell r="AE202">
            <v>6.8255871170000004</v>
          </cell>
          <cell r="AF202">
            <v>27.134184600277766</v>
          </cell>
          <cell r="AG202">
            <v>7.0928421750000004</v>
          </cell>
        </row>
        <row r="203">
          <cell r="B203" t="str">
            <v>LITTLE SALKELD</v>
          </cell>
          <cell r="C203">
            <v>13</v>
          </cell>
          <cell r="D203">
            <v>10.5</v>
          </cell>
          <cell r="E203">
            <v>15</v>
          </cell>
          <cell r="F203">
            <v>6.4476405056566346</v>
          </cell>
          <cell r="G203">
            <v>1.3949502140000001</v>
          </cell>
          <cell r="H203">
            <v>6.424091007594364</v>
          </cell>
          <cell r="I203">
            <v>1.390000669</v>
          </cell>
          <cell r="J203">
            <v>6.5294422037454583</v>
          </cell>
          <cell r="K203">
            <v>1.428241098</v>
          </cell>
          <cell r="L203">
            <v>6.6014266433589315</v>
          </cell>
          <cell r="M203">
            <v>1.4714305409999999</v>
          </cell>
          <cell r="N203">
            <v>6.6991463850560553</v>
          </cell>
          <cell r="O203">
            <v>1.523075339</v>
          </cell>
          <cell r="P203">
            <v>6.8038403939529752</v>
          </cell>
          <cell r="Q203">
            <v>1.585490096</v>
          </cell>
          <cell r="R203">
            <v>6.9686148087170423</v>
          </cell>
          <cell r="S203">
            <v>1.652862625</v>
          </cell>
          <cell r="T203">
            <v>7.1145995350913775</v>
          </cell>
          <cell r="U203">
            <v>1.7307495989999999</v>
          </cell>
          <cell r="V203">
            <v>7.2368450459848503</v>
          </cell>
          <cell r="W203">
            <v>1.8131041560000001</v>
          </cell>
          <cell r="X203">
            <v>7.397087075735203</v>
          </cell>
          <cell r="Y203">
            <v>1.9046502380000001</v>
          </cell>
          <cell r="Z203">
            <v>8.4676776522510853</v>
          </cell>
          <cell r="AA203">
            <v>2.38852127</v>
          </cell>
          <cell r="AB203">
            <v>10.017994550694834</v>
          </cell>
          <cell r="AC203">
            <v>2.7481792330000001</v>
          </cell>
          <cell r="AD203">
            <v>10.540433110387312</v>
          </cell>
          <cell r="AE203">
            <v>2.9239162840000001</v>
          </cell>
          <cell r="AF203">
            <v>10.878199106908218</v>
          </cell>
          <cell r="AG203">
            <v>3.0142269179999999</v>
          </cell>
        </row>
        <row r="204">
          <cell r="B204" t="str">
            <v>LITTLEBOROUGH</v>
          </cell>
          <cell r="C204">
            <v>17.5</v>
          </cell>
          <cell r="D204">
            <v>15.8</v>
          </cell>
          <cell r="E204">
            <v>21</v>
          </cell>
          <cell r="F204">
            <v>13.471308329765874</v>
          </cell>
          <cell r="G204">
            <v>4.2816983249999998</v>
          </cell>
          <cell r="H204">
            <v>13.680221146616752</v>
          </cell>
          <cell r="I204">
            <v>4.2139629059999999</v>
          </cell>
          <cell r="J204">
            <v>14.093588444900538</v>
          </cell>
          <cell r="K204">
            <v>4.2813916550000002</v>
          </cell>
          <cell r="L204">
            <v>14.345135367523834</v>
          </cell>
          <cell r="M204">
            <v>4.3503857750000003</v>
          </cell>
          <cell r="N204">
            <v>14.508520371617605</v>
          </cell>
          <cell r="O204">
            <v>4.4353123400000003</v>
          </cell>
          <cell r="P204">
            <v>14.794502418160615</v>
          </cell>
          <cell r="Q204">
            <v>4.5404968669999999</v>
          </cell>
          <cell r="R204">
            <v>14.989369417519057</v>
          </cell>
          <cell r="S204">
            <v>4.6572336410000004</v>
          </cell>
          <cell r="T204">
            <v>15.389455394406486</v>
          </cell>
          <cell r="U204">
            <v>4.8010221849999999</v>
          </cell>
          <cell r="V204">
            <v>15.702122682465019</v>
          </cell>
          <cell r="W204">
            <v>4.962522506</v>
          </cell>
          <cell r="X204">
            <v>15.95107159378181</v>
          </cell>
          <cell r="Y204">
            <v>5.1469293340000002</v>
          </cell>
          <cell r="Z204">
            <v>17.480202504671354</v>
          </cell>
          <cell r="AA204">
            <v>6.0891574610000001</v>
          </cell>
          <cell r="AB204">
            <v>18.907017100758885</v>
          </cell>
          <cell r="AC204">
            <v>6.9148219280000003</v>
          </cell>
          <cell r="AD204">
            <v>19.538484560895988</v>
          </cell>
          <cell r="AE204">
            <v>7.3815948860000002</v>
          </cell>
          <cell r="AF204">
            <v>19.835291262287761</v>
          </cell>
          <cell r="AG204">
            <v>7.6485486509999996</v>
          </cell>
        </row>
        <row r="205">
          <cell r="B205" t="str">
            <v>LONGFORD BRIDGE</v>
          </cell>
          <cell r="C205">
            <v>22.9</v>
          </cell>
          <cell r="D205">
            <v>20.5</v>
          </cell>
          <cell r="E205">
            <v>27.5</v>
          </cell>
          <cell r="F205">
            <v>10.964511246761573</v>
          </cell>
          <cell r="G205">
            <v>3.1122640100000001</v>
          </cell>
          <cell r="H205">
            <v>11.745444449776691</v>
          </cell>
          <cell r="I205">
            <v>3.1142395359999999</v>
          </cell>
          <cell r="J205">
            <v>12.708543294264281</v>
          </cell>
          <cell r="K205">
            <v>3.163093135</v>
          </cell>
          <cell r="L205">
            <v>12.933040125680003</v>
          </cell>
          <cell r="M205">
            <v>3.2287990729999998</v>
          </cell>
          <cell r="N205">
            <v>13.161926568923295</v>
          </cell>
          <cell r="O205">
            <v>3.3202094560000002</v>
          </cell>
          <cell r="P205">
            <v>13.467194454805187</v>
          </cell>
          <cell r="Q205">
            <v>3.4470954790000001</v>
          </cell>
          <cell r="R205">
            <v>13.783454069503769</v>
          </cell>
          <cell r="S205">
            <v>3.59172628</v>
          </cell>
          <cell r="T205">
            <v>14.148055963645618</v>
          </cell>
          <cell r="U205">
            <v>3.7709133389999998</v>
          </cell>
          <cell r="V205">
            <v>14.554326464103218</v>
          </cell>
          <cell r="W205">
            <v>3.9783585499999998</v>
          </cell>
          <cell r="X205">
            <v>15.01832484988288</v>
          </cell>
          <cell r="Y205">
            <v>4.2328975179999997</v>
          </cell>
          <cell r="Z205">
            <v>17.388429793150422</v>
          </cell>
          <cell r="AA205">
            <v>5.6253821259999999</v>
          </cell>
          <cell r="AB205">
            <v>19.644553940721927</v>
          </cell>
          <cell r="AC205">
            <v>6.654138455</v>
          </cell>
          <cell r="AD205">
            <v>20.57791598718434</v>
          </cell>
          <cell r="AE205">
            <v>7.2385114560000003</v>
          </cell>
          <cell r="AF205">
            <v>21.011751980652434</v>
          </cell>
          <cell r="AG205">
            <v>7.589516734</v>
          </cell>
        </row>
        <row r="206">
          <cell r="B206" t="str">
            <v>LONGRIDGE</v>
          </cell>
          <cell r="C206">
            <v>22.9</v>
          </cell>
          <cell r="D206">
            <v>20.5</v>
          </cell>
          <cell r="E206">
            <v>27</v>
          </cell>
          <cell r="F206">
            <v>11.374302154639881</v>
          </cell>
          <cell r="G206">
            <v>3.634133968</v>
          </cell>
          <cell r="H206">
            <v>11.547030668020824</v>
          </cell>
          <cell r="I206">
            <v>3.5944372069999999</v>
          </cell>
          <cell r="J206">
            <v>11.975178877998594</v>
          </cell>
          <cell r="K206">
            <v>3.6531598490000001</v>
          </cell>
          <cell r="L206">
            <v>12.14328173249522</v>
          </cell>
          <cell r="M206">
            <v>3.718449085</v>
          </cell>
          <cell r="N206">
            <v>12.284906453850157</v>
          </cell>
          <cell r="O206">
            <v>3.8001561910000001</v>
          </cell>
          <cell r="P206">
            <v>12.591010064112744</v>
          </cell>
          <cell r="Q206">
            <v>3.8997775429999999</v>
          </cell>
          <cell r="R206">
            <v>12.855592546215577</v>
          </cell>
          <cell r="S206">
            <v>4.0123631949999998</v>
          </cell>
          <cell r="T206">
            <v>13.140894779287706</v>
          </cell>
          <cell r="U206">
            <v>4.1514857249999997</v>
          </cell>
          <cell r="V206">
            <v>13.404822150074871</v>
          </cell>
          <cell r="W206">
            <v>4.3071575419999997</v>
          </cell>
          <cell r="X206">
            <v>13.83038594774818</v>
          </cell>
          <cell r="Y206">
            <v>4.4871689940000001</v>
          </cell>
          <cell r="Z206">
            <v>16.226954284077287</v>
          </cell>
          <cell r="AA206">
            <v>5.4050379499999996</v>
          </cell>
          <cell r="AB206">
            <v>18.813901156535863</v>
          </cell>
          <cell r="AC206">
            <v>6.148985691</v>
          </cell>
          <cell r="AD206">
            <v>19.805844390384056</v>
          </cell>
          <cell r="AE206">
            <v>6.4306830689999996</v>
          </cell>
          <cell r="AF206">
            <v>20.106476948061598</v>
          </cell>
          <cell r="AG206">
            <v>6.5786253629999996</v>
          </cell>
        </row>
        <row r="207">
          <cell r="B207" t="str">
            <v>LONGSIGHT</v>
          </cell>
          <cell r="C207">
            <v>22.9</v>
          </cell>
          <cell r="D207">
            <v>20.5</v>
          </cell>
          <cell r="E207">
            <v>27</v>
          </cell>
          <cell r="F207">
            <v>16.938044262913643</v>
          </cell>
          <cell r="G207">
            <v>5.498917187</v>
          </cell>
          <cell r="H207">
            <v>17.002057797060548</v>
          </cell>
          <cell r="I207">
            <v>5.4279586440000003</v>
          </cell>
          <cell r="J207">
            <v>17.376250887607473</v>
          </cell>
          <cell r="K207">
            <v>5.5274573519999999</v>
          </cell>
          <cell r="L207">
            <v>17.81808055826372</v>
          </cell>
          <cell r="M207">
            <v>5.6219387650000003</v>
          </cell>
          <cell r="N207">
            <v>18.215413221574558</v>
          </cell>
          <cell r="O207">
            <v>5.7325977799999999</v>
          </cell>
          <cell r="P207">
            <v>18.392739577318157</v>
          </cell>
          <cell r="Q207">
            <v>5.8643773890000004</v>
          </cell>
          <cell r="R207">
            <v>18.701238575977406</v>
          </cell>
          <cell r="S207">
            <v>6.0060101269999997</v>
          </cell>
          <cell r="T207">
            <v>19.240250340089897</v>
          </cell>
          <cell r="U207">
            <v>6.1668194620000003</v>
          </cell>
          <cell r="V207">
            <v>19.559419935723973</v>
          </cell>
          <cell r="W207">
            <v>6.3411670449999997</v>
          </cell>
          <cell r="X207">
            <v>19.963397883878372</v>
          </cell>
          <cell r="Y207">
            <v>6.5305224549999998</v>
          </cell>
          <cell r="Z207">
            <v>22.113053739073059</v>
          </cell>
          <cell r="AA207">
            <v>7.424243122</v>
          </cell>
          <cell r="AB207">
            <v>24.678814812287971</v>
          </cell>
          <cell r="AC207">
            <v>8.1726594109999997</v>
          </cell>
          <cell r="AD207">
            <v>26.343048709169761</v>
          </cell>
          <cell r="AE207">
            <v>8.6013448700000001</v>
          </cell>
          <cell r="AF207">
            <v>27.481262376040764</v>
          </cell>
          <cell r="AG207">
            <v>8.8717830620000004</v>
          </cell>
        </row>
        <row r="208">
          <cell r="B208" t="str">
            <v>LOSTOCK</v>
          </cell>
          <cell r="C208">
            <v>32</v>
          </cell>
          <cell r="D208">
            <v>28.5</v>
          </cell>
          <cell r="E208">
            <v>38</v>
          </cell>
          <cell r="F208">
            <v>20.880961242839181</v>
          </cell>
          <cell r="G208">
            <v>7.1426500500000003</v>
          </cell>
          <cell r="H208">
            <v>21.47951183695206</v>
          </cell>
          <cell r="I208">
            <v>6.9710811540000002</v>
          </cell>
          <cell r="J208">
            <v>22.87980789799548</v>
          </cell>
          <cell r="K208">
            <v>7.0695376210000003</v>
          </cell>
          <cell r="L208">
            <v>23.173151158034091</v>
          </cell>
          <cell r="M208">
            <v>7.1510650440000001</v>
          </cell>
          <cell r="N208">
            <v>23.37157677037213</v>
          </cell>
          <cell r="O208">
            <v>7.2423130819999999</v>
          </cell>
          <cell r="P208">
            <v>23.770035155206045</v>
          </cell>
          <cell r="Q208">
            <v>7.3450743000000003</v>
          </cell>
          <cell r="R208">
            <v>24.100611786182036</v>
          </cell>
          <cell r="S208">
            <v>7.4552593199999997</v>
          </cell>
          <cell r="T208">
            <v>24.24458518902226</v>
          </cell>
          <cell r="U208">
            <v>7.5807244239999996</v>
          </cell>
          <cell r="V208">
            <v>24.501622077443116</v>
          </cell>
          <cell r="W208">
            <v>7.7152722689999997</v>
          </cell>
          <cell r="X208">
            <v>24.898830572710839</v>
          </cell>
          <cell r="Y208">
            <v>7.8653449999999996</v>
          </cell>
          <cell r="Z208">
            <v>26.262977614377888</v>
          </cell>
          <cell r="AA208">
            <v>8.6112068730000004</v>
          </cell>
          <cell r="AB208">
            <v>28.56667440674844</v>
          </cell>
          <cell r="AC208">
            <v>9.2377015349999994</v>
          </cell>
          <cell r="AD208">
            <v>30.075182142631625</v>
          </cell>
          <cell r="AE208">
            <v>9.5522254479999997</v>
          </cell>
          <cell r="AF208">
            <v>31.225945778589828</v>
          </cell>
          <cell r="AG208">
            <v>9.6890309170000002</v>
          </cell>
        </row>
        <row r="209">
          <cell r="B209" t="str">
            <v>LOWER DARWEN</v>
          </cell>
          <cell r="C209">
            <v>20.5</v>
          </cell>
          <cell r="D209">
            <v>18</v>
          </cell>
          <cell r="E209">
            <v>27.5</v>
          </cell>
          <cell r="F209">
            <v>10.238442448618654</v>
          </cell>
          <cell r="G209">
            <v>3.2979416499999998</v>
          </cell>
          <cell r="H209">
            <v>9.9384814944105493</v>
          </cell>
          <cell r="I209">
            <v>3.1995011359999999</v>
          </cell>
          <cell r="J209">
            <v>10.249641565560822</v>
          </cell>
          <cell r="K209">
            <v>3.2646480530000002</v>
          </cell>
          <cell r="L209">
            <v>10.428436442224985</v>
          </cell>
          <cell r="M209">
            <v>3.3175528569999999</v>
          </cell>
          <cell r="N209">
            <v>10.487390425637184</v>
          </cell>
          <cell r="O209">
            <v>3.3706736130000001</v>
          </cell>
          <cell r="P209">
            <v>10.699214235190615</v>
          </cell>
          <cell r="Q209">
            <v>3.4260525159999999</v>
          </cell>
          <cell r="R209">
            <v>10.89256445631078</v>
          </cell>
          <cell r="S209">
            <v>3.478264078</v>
          </cell>
          <cell r="T209">
            <v>10.969995446213494</v>
          </cell>
          <cell r="U209">
            <v>3.5342152539999998</v>
          </cell>
          <cell r="V209">
            <v>10.953105164746203</v>
          </cell>
          <cell r="W209">
            <v>3.5915809219999999</v>
          </cell>
          <cell r="X209">
            <v>11.106912043944247</v>
          </cell>
          <cell r="Y209">
            <v>3.6497937579999999</v>
          </cell>
          <cell r="Z209">
            <v>11.483604154665292</v>
          </cell>
          <cell r="AA209">
            <v>3.933067458</v>
          </cell>
          <cell r="AB209">
            <v>12.056464133436295</v>
          </cell>
          <cell r="AC209">
            <v>4.1357341310000004</v>
          </cell>
          <cell r="AD209">
            <v>12.538893549734151</v>
          </cell>
          <cell r="AE209">
            <v>4.181623868</v>
          </cell>
          <cell r="AF209">
            <v>12.732903641784219</v>
          </cell>
          <cell r="AG209">
            <v>4.1470482889999998</v>
          </cell>
        </row>
        <row r="210">
          <cell r="B210" t="str">
            <v>LYONS RD</v>
          </cell>
          <cell r="C210">
            <v>22.9</v>
          </cell>
          <cell r="D210">
            <v>20.5</v>
          </cell>
          <cell r="E210">
            <v>27.5</v>
          </cell>
          <cell r="F210">
            <v>9.8792898137747525</v>
          </cell>
          <cell r="G210">
            <v>2.5365910789999999</v>
          </cell>
          <cell r="H210">
            <v>10.503901977152852</v>
          </cell>
          <cell r="I210">
            <v>2.4885407239999999</v>
          </cell>
          <cell r="J210">
            <v>11.763598789061671</v>
          </cell>
          <cell r="K210">
            <v>2.5521412419999998</v>
          </cell>
          <cell r="L210">
            <v>12.050177980447469</v>
          </cell>
          <cell r="M210">
            <v>2.6074621740000001</v>
          </cell>
          <cell r="N210">
            <v>12.261560172057591</v>
          </cell>
          <cell r="O210">
            <v>2.6622595759999998</v>
          </cell>
          <cell r="P210">
            <v>12.58411942943528</v>
          </cell>
          <cell r="Q210">
            <v>2.7172206719999998</v>
          </cell>
          <cell r="R210">
            <v>12.735940528214714</v>
          </cell>
          <cell r="S210">
            <v>2.7471054810000002</v>
          </cell>
          <cell r="T210">
            <v>13.043385874083883</v>
          </cell>
          <cell r="U210">
            <v>2.7769957220000001</v>
          </cell>
          <cell r="V210">
            <v>13.212117577467478</v>
          </cell>
          <cell r="W210">
            <v>2.8046692100000001</v>
          </cell>
          <cell r="X210">
            <v>13.489814141766416</v>
          </cell>
          <cell r="Y210">
            <v>2.8298400269999999</v>
          </cell>
          <cell r="Z210">
            <v>14.917553719552457</v>
          </cell>
          <cell r="AA210">
            <v>2.927410337</v>
          </cell>
          <cell r="AB210">
            <v>16.744502913931193</v>
          </cell>
          <cell r="AC210">
            <v>2.9822660270000001</v>
          </cell>
          <cell r="AD210">
            <v>17.793206962886103</v>
          </cell>
          <cell r="AE210">
            <v>2.9828413899999999</v>
          </cell>
          <cell r="AF210">
            <v>18.675471895012578</v>
          </cell>
          <cell r="AG210">
            <v>2.9521359619999998</v>
          </cell>
        </row>
        <row r="211">
          <cell r="B211" t="str">
            <v>MANCHESTER UNIVERSITY</v>
          </cell>
          <cell r="C211">
            <v>22.9</v>
          </cell>
          <cell r="D211">
            <v>20.5</v>
          </cell>
          <cell r="E211">
            <v>27</v>
          </cell>
          <cell r="F211">
            <v>13.103667996402116</v>
          </cell>
          <cell r="G211">
            <v>5.6726588099999997</v>
          </cell>
          <cell r="H211">
            <v>12.989288810215012</v>
          </cell>
          <cell r="I211">
            <v>5.517751573</v>
          </cell>
          <cell r="J211">
            <v>13.517275069802624</v>
          </cell>
          <cell r="K211">
            <v>5.6259398740000002</v>
          </cell>
          <cell r="L211">
            <v>13.804106897214984</v>
          </cell>
          <cell r="M211">
            <v>5.7058087190000002</v>
          </cell>
          <cell r="N211">
            <v>14.034742155923164</v>
          </cell>
          <cell r="O211">
            <v>5.780282766</v>
          </cell>
          <cell r="P211">
            <v>14.125325011323932</v>
          </cell>
          <cell r="Q211">
            <v>5.8499604630000004</v>
          </cell>
          <cell r="R211">
            <v>14.441748418330794</v>
          </cell>
          <cell r="S211">
            <v>5.9132275180000002</v>
          </cell>
          <cell r="T211">
            <v>14.567334432612833</v>
          </cell>
          <cell r="U211">
            <v>5.9702937399999998</v>
          </cell>
          <cell r="V211">
            <v>14.637891344170237</v>
          </cell>
          <cell r="W211">
            <v>6.0194342320000001</v>
          </cell>
          <cell r="X211">
            <v>14.92208616744252</v>
          </cell>
          <cell r="Y211">
            <v>6.0624441259999999</v>
          </cell>
          <cell r="Z211">
            <v>15.172800147607525</v>
          </cell>
          <cell r="AA211">
            <v>6.2142450900000004</v>
          </cell>
          <cell r="AB211">
            <v>16.495635806193889</v>
          </cell>
          <cell r="AC211">
            <v>6.2931519610000004</v>
          </cell>
          <cell r="AD211">
            <v>17.681367304998695</v>
          </cell>
          <cell r="AE211">
            <v>6.3219613600000004</v>
          </cell>
          <cell r="AF211">
            <v>18.751786291589958</v>
          </cell>
          <cell r="AG211">
            <v>6.3133731099999997</v>
          </cell>
        </row>
        <row r="212">
          <cell r="B212" t="str">
            <v>MARPLE</v>
          </cell>
          <cell r="C212">
            <v>6</v>
          </cell>
          <cell r="D212">
            <v>6</v>
          </cell>
          <cell r="E212">
            <v>5</v>
          </cell>
          <cell r="F212">
            <v>4.5915985854705736</v>
          </cell>
          <cell r="G212">
            <v>0.78478171200000002</v>
          </cell>
          <cell r="H212">
            <v>4.5617778827891016</v>
          </cell>
          <cell r="I212">
            <v>0.788028112</v>
          </cell>
          <cell r="J212">
            <v>4.6406699972991232</v>
          </cell>
          <cell r="K212">
            <v>0.80475282999999997</v>
          </cell>
          <cell r="L212">
            <v>4.7113584300067535</v>
          </cell>
          <cell r="M212">
            <v>0.82728674800000002</v>
          </cell>
          <cell r="N212">
            <v>4.7873728289801774</v>
          </cell>
          <cell r="O212">
            <v>0.85762011299999996</v>
          </cell>
          <cell r="P212">
            <v>4.9026131357356881</v>
          </cell>
          <cell r="Q212">
            <v>0.898424585</v>
          </cell>
          <cell r="R212">
            <v>5.0108662406860995</v>
          </cell>
          <cell r="S212">
            <v>0.94623137700000004</v>
          </cell>
          <cell r="T212">
            <v>5.1487517682379762</v>
          </cell>
          <cell r="U212">
            <v>1.0075308039999999</v>
          </cell>
          <cell r="V212">
            <v>5.2630940474125012</v>
          </cell>
          <cell r="W212">
            <v>1.078379964</v>
          </cell>
          <cell r="X212">
            <v>5.4302106952549485</v>
          </cell>
          <cell r="Y212">
            <v>1.1620851480000001</v>
          </cell>
          <cell r="Z212">
            <v>6.1130642016662593</v>
          </cell>
          <cell r="AA212">
            <v>1.59552804</v>
          </cell>
          <cell r="AB212">
            <v>6.7558454035569833</v>
          </cell>
          <cell r="AC212">
            <v>1.9796419670000001</v>
          </cell>
          <cell r="AD212">
            <v>6.9842115665214699</v>
          </cell>
          <cell r="AE212">
            <v>2.2018006300000001</v>
          </cell>
          <cell r="AF212">
            <v>7.0589353653010916</v>
          </cell>
          <cell r="AG212">
            <v>2.333675784</v>
          </cell>
        </row>
        <row r="213">
          <cell r="B213" t="str">
            <v>MARTON</v>
          </cell>
          <cell r="C213">
            <v>22.9</v>
          </cell>
          <cell r="D213">
            <v>20.5</v>
          </cell>
          <cell r="E213">
            <v>27.5</v>
          </cell>
          <cell r="F213">
            <v>12.79009288804316</v>
          </cell>
          <cell r="G213">
            <v>3.1963004330000002</v>
          </cell>
          <cell r="H213">
            <v>12.615281131113834</v>
          </cell>
          <cell r="I213">
            <v>3.1861233759999998</v>
          </cell>
          <cell r="J213">
            <v>12.860675127209904</v>
          </cell>
          <cell r="K213">
            <v>3.2196154109999999</v>
          </cell>
          <cell r="L213">
            <v>12.993619657031145</v>
          </cell>
          <cell r="M213">
            <v>3.2601843659999998</v>
          </cell>
          <cell r="N213">
            <v>13.209905665152254</v>
          </cell>
          <cell r="O213">
            <v>3.3140321949999998</v>
          </cell>
          <cell r="P213">
            <v>13.370212833390051</v>
          </cell>
          <cell r="Q213">
            <v>3.384221342</v>
          </cell>
          <cell r="R213">
            <v>13.571439121342399</v>
          </cell>
          <cell r="S213">
            <v>3.4632372939999998</v>
          </cell>
          <cell r="T213">
            <v>13.799934151532398</v>
          </cell>
          <cell r="U213">
            <v>3.5623772360000001</v>
          </cell>
          <cell r="V213">
            <v>14.024338973867359</v>
          </cell>
          <cell r="W213">
            <v>3.6738862659999998</v>
          </cell>
          <cell r="X213">
            <v>14.28348936756675</v>
          </cell>
          <cell r="Y213">
            <v>3.8033293320000001</v>
          </cell>
          <cell r="Z213">
            <v>15.618796182881821</v>
          </cell>
          <cell r="AA213">
            <v>4.4035724480000003</v>
          </cell>
          <cell r="AB213">
            <v>16.93614074200412</v>
          </cell>
          <cell r="AC213">
            <v>5.1454494579999999</v>
          </cell>
          <cell r="AD213">
            <v>17.323022318321925</v>
          </cell>
          <cell r="AE213">
            <v>5.5864139980000003</v>
          </cell>
          <cell r="AF213">
            <v>17.572223133002726</v>
          </cell>
          <cell r="AG213">
            <v>5.8850349299999998</v>
          </cell>
        </row>
        <row r="214">
          <cell r="B214" t="str">
            <v>MARYPORT</v>
          </cell>
          <cell r="C214">
            <v>15.2</v>
          </cell>
          <cell r="D214">
            <v>15.2</v>
          </cell>
          <cell r="E214">
            <v>27</v>
          </cell>
          <cell r="F214">
            <v>9.0871364704189048</v>
          </cell>
          <cell r="G214">
            <v>2.166574512</v>
          </cell>
          <cell r="H214">
            <v>9.0111073126038121</v>
          </cell>
          <cell r="I214">
            <v>2.1666713039999999</v>
          </cell>
          <cell r="J214">
            <v>9.1979967586503939</v>
          </cell>
          <cell r="K214">
            <v>2.2014658269999998</v>
          </cell>
          <cell r="L214">
            <v>9.3474635106854311</v>
          </cell>
          <cell r="M214">
            <v>2.2510862729999999</v>
          </cell>
          <cell r="N214">
            <v>9.5173815669155086</v>
          </cell>
          <cell r="O214">
            <v>2.322883515</v>
          </cell>
          <cell r="P214">
            <v>9.8249833940251019</v>
          </cell>
          <cell r="Q214">
            <v>2.4234902119999999</v>
          </cell>
          <cell r="R214">
            <v>10.088725301391001</v>
          </cell>
          <cell r="S214">
            <v>2.5394528969999999</v>
          </cell>
          <cell r="T214">
            <v>10.42843796263741</v>
          </cell>
          <cell r="U214">
            <v>2.6871718439999999</v>
          </cell>
          <cell r="V214">
            <v>10.759380082217225</v>
          </cell>
          <cell r="W214">
            <v>2.8590186759999998</v>
          </cell>
          <cell r="X214">
            <v>11.214807615113056</v>
          </cell>
          <cell r="Y214">
            <v>3.052867043</v>
          </cell>
          <cell r="Z214">
            <v>13.217129517856259</v>
          </cell>
          <cell r="AA214">
            <v>4.0423069160000002</v>
          </cell>
          <cell r="AB214">
            <v>15.007934804977676</v>
          </cell>
          <cell r="AC214">
            <v>4.6898400850000002</v>
          </cell>
          <cell r="AD214">
            <v>15.756548734392286</v>
          </cell>
          <cell r="AE214">
            <v>4.9508242779999998</v>
          </cell>
          <cell r="AF214">
            <v>15.958735523825823</v>
          </cell>
          <cell r="AG214">
            <v>5.0793282460000002</v>
          </cell>
        </row>
        <row r="215">
          <cell r="B215" t="str">
            <v>MEDIPARK</v>
          </cell>
          <cell r="C215">
            <v>32</v>
          </cell>
          <cell r="D215">
            <v>28.5</v>
          </cell>
          <cell r="E215">
            <v>38</v>
          </cell>
          <cell r="F215">
            <v>3.54</v>
          </cell>
          <cell r="G215">
            <v>0</v>
          </cell>
          <cell r="H215">
            <v>3.54</v>
          </cell>
          <cell r="I215">
            <v>0</v>
          </cell>
          <cell r="J215">
            <v>3.54</v>
          </cell>
          <cell r="K215">
            <v>0</v>
          </cell>
          <cell r="L215">
            <v>3.54</v>
          </cell>
          <cell r="M215">
            <v>0</v>
          </cell>
          <cell r="N215">
            <v>3.54</v>
          </cell>
          <cell r="O215">
            <v>0</v>
          </cell>
          <cell r="P215">
            <v>3.54</v>
          </cell>
          <cell r="Q215">
            <v>0</v>
          </cell>
          <cell r="R215">
            <v>3.54</v>
          </cell>
          <cell r="S215">
            <v>0</v>
          </cell>
          <cell r="T215">
            <v>3.54</v>
          </cell>
          <cell r="U215">
            <v>0</v>
          </cell>
          <cell r="V215">
            <v>3.54</v>
          </cell>
          <cell r="W215">
            <v>0</v>
          </cell>
          <cell r="X215">
            <v>3.54</v>
          </cell>
          <cell r="Y215">
            <v>0</v>
          </cell>
          <cell r="Z215">
            <v>3.54</v>
          </cell>
          <cell r="AA215">
            <v>0</v>
          </cell>
          <cell r="AB215">
            <v>3.54</v>
          </cell>
          <cell r="AC215">
            <v>0</v>
          </cell>
          <cell r="AD215">
            <v>3.54</v>
          </cell>
          <cell r="AE215">
            <v>0</v>
          </cell>
          <cell r="AF215">
            <v>3.54</v>
          </cell>
          <cell r="AG215">
            <v>0</v>
          </cell>
        </row>
        <row r="216">
          <cell r="B216" t="str">
            <v>MELLING</v>
          </cell>
          <cell r="C216">
            <v>4</v>
          </cell>
          <cell r="D216">
            <v>4</v>
          </cell>
          <cell r="E216">
            <v>6</v>
          </cell>
          <cell r="F216">
            <v>2.1801606936913407</v>
          </cell>
          <cell r="G216">
            <v>0.60189569799999998</v>
          </cell>
          <cell r="H216">
            <v>2.1517139008642157</v>
          </cell>
          <cell r="I216">
            <v>0.60284424299999995</v>
          </cell>
          <cell r="J216">
            <v>2.2024006909342222</v>
          </cell>
          <cell r="K216">
            <v>0.61937703700000002</v>
          </cell>
          <cell r="L216">
            <v>2.2335030185326374</v>
          </cell>
          <cell r="M216">
            <v>0.63847105999999998</v>
          </cell>
          <cell r="N216">
            <v>2.268530244345925</v>
          </cell>
          <cell r="O216">
            <v>0.66176898399999995</v>
          </cell>
          <cell r="P216">
            <v>2.3311602719922746</v>
          </cell>
          <cell r="Q216">
            <v>0.69003281800000005</v>
          </cell>
          <cell r="R216">
            <v>2.3786563804747853</v>
          </cell>
          <cell r="S216">
            <v>0.72087694599999996</v>
          </cell>
          <cell r="T216">
            <v>2.4421292251524309</v>
          </cell>
          <cell r="U216">
            <v>0.75851168000000002</v>
          </cell>
          <cell r="V216">
            <v>2.5010970243612651</v>
          </cell>
          <cell r="W216">
            <v>0.79900502500000004</v>
          </cell>
          <cell r="X216">
            <v>2.5862316332450077</v>
          </cell>
          <cell r="Y216">
            <v>0.84383178800000003</v>
          </cell>
          <cell r="Z216">
            <v>3.0819443196784042</v>
          </cell>
          <cell r="AA216">
            <v>1.0532551509999999</v>
          </cell>
          <cell r="AB216">
            <v>3.6832391448202269</v>
          </cell>
          <cell r="AC216">
            <v>1.2082025700000001</v>
          </cell>
          <cell r="AD216">
            <v>3.8800096061377212</v>
          </cell>
          <cell r="AE216">
            <v>1.284398897</v>
          </cell>
          <cell r="AF216">
            <v>3.9401147754306236</v>
          </cell>
          <cell r="AG216">
            <v>1.3233917589999999</v>
          </cell>
        </row>
        <row r="217">
          <cell r="B217" t="str">
            <v>MERESIDE</v>
          </cell>
          <cell r="C217">
            <v>16.2</v>
          </cell>
          <cell r="D217">
            <v>16.2</v>
          </cell>
          <cell r="E217">
            <v>27.5</v>
          </cell>
          <cell r="F217">
            <v>8.4371365379253795</v>
          </cell>
          <cell r="G217">
            <v>2.371076596</v>
          </cell>
          <cell r="H217">
            <v>8.2417788554070093</v>
          </cell>
          <cell r="I217">
            <v>2.3266025789999998</v>
          </cell>
          <cell r="J217">
            <v>8.3928486386075942</v>
          </cell>
          <cell r="K217">
            <v>2.358022498</v>
          </cell>
          <cell r="L217">
            <v>8.4742076128870778</v>
          </cell>
          <cell r="M217">
            <v>2.3893017529999998</v>
          </cell>
          <cell r="N217">
            <v>8.5466075849644092</v>
          </cell>
          <cell r="O217">
            <v>2.4260265360000002</v>
          </cell>
          <cell r="P217">
            <v>8.6366298770522398</v>
          </cell>
          <cell r="Q217">
            <v>2.4715595499999998</v>
          </cell>
          <cell r="R217">
            <v>8.7863665471532233</v>
          </cell>
          <cell r="S217">
            <v>2.521511592</v>
          </cell>
          <cell r="T217">
            <v>8.9046932018897351</v>
          </cell>
          <cell r="U217">
            <v>2.5826109499999998</v>
          </cell>
          <cell r="V217">
            <v>8.9614026611534108</v>
          </cell>
          <cell r="W217">
            <v>2.6498954719999999</v>
          </cell>
          <cell r="X217">
            <v>9.1143655679005864</v>
          </cell>
          <cell r="Y217">
            <v>2.7271334779999998</v>
          </cell>
          <cell r="Z217">
            <v>9.6215638535475776</v>
          </cell>
          <cell r="AA217">
            <v>3.1061528690000002</v>
          </cell>
          <cell r="AB217">
            <v>10.343598731084223</v>
          </cell>
          <cell r="AC217">
            <v>3.4287451359999999</v>
          </cell>
          <cell r="AD217">
            <v>10.861561595846672</v>
          </cell>
          <cell r="AE217">
            <v>3.6019230100000001</v>
          </cell>
          <cell r="AF217">
            <v>11.168138058036389</v>
          </cell>
          <cell r="AG217">
            <v>3.6884007799999998</v>
          </cell>
        </row>
        <row r="218">
          <cell r="B218" t="str">
            <v>MIDDLETON JUNCTION</v>
          </cell>
          <cell r="C218">
            <v>23</v>
          </cell>
          <cell r="D218">
            <v>20.5</v>
          </cell>
          <cell r="E218">
            <v>27.5</v>
          </cell>
          <cell r="F218">
            <v>15.197525981203215</v>
          </cell>
          <cell r="G218">
            <v>3.6406990970000002</v>
          </cell>
          <cell r="H218">
            <v>15.121953493916186</v>
          </cell>
          <cell r="I218">
            <v>3.5931538629999999</v>
          </cell>
          <cell r="J218">
            <v>15.389649046261113</v>
          </cell>
          <cell r="K218">
            <v>3.6541478120000002</v>
          </cell>
          <cell r="L218">
            <v>15.581455039528334</v>
          </cell>
          <cell r="M218">
            <v>3.7208218099999999</v>
          </cell>
          <cell r="N218">
            <v>15.860085756646811</v>
          </cell>
          <cell r="O218">
            <v>3.806318358</v>
          </cell>
          <cell r="P218">
            <v>16.083205661219253</v>
          </cell>
          <cell r="Q218">
            <v>3.9169336889999999</v>
          </cell>
          <cell r="R218">
            <v>16.341229332833763</v>
          </cell>
          <cell r="S218">
            <v>4.0419869349999997</v>
          </cell>
          <cell r="T218">
            <v>16.626704068986733</v>
          </cell>
          <cell r="U218">
            <v>4.1990669939999998</v>
          </cell>
          <cell r="V218">
            <v>17.006819471194639</v>
          </cell>
          <cell r="W218">
            <v>4.3775785029999996</v>
          </cell>
          <cell r="X218">
            <v>17.416816669399829</v>
          </cell>
          <cell r="Y218">
            <v>4.5845060750000002</v>
          </cell>
          <cell r="Z218">
            <v>19.331181017932508</v>
          </cell>
          <cell r="AA218">
            <v>5.6683881209999996</v>
          </cell>
          <cell r="AB218">
            <v>21.18436078392676</v>
          </cell>
          <cell r="AC218">
            <v>6.6291708480000002</v>
          </cell>
          <cell r="AD218">
            <v>22.065183043935299</v>
          </cell>
          <cell r="AE218">
            <v>7.1733256240000003</v>
          </cell>
          <cell r="AF218">
            <v>22.51564796376789</v>
          </cell>
          <cell r="AG218">
            <v>7.4877859490000001</v>
          </cell>
        </row>
        <row r="219">
          <cell r="B219" t="str">
            <v>MIDWAY</v>
          </cell>
          <cell r="C219">
            <v>13.5</v>
          </cell>
          <cell r="D219">
            <v>13.3</v>
          </cell>
          <cell r="E219">
            <v>17.5</v>
          </cell>
          <cell r="F219">
            <v>5.9269718418277462</v>
          </cell>
          <cell r="G219">
            <v>1.717723981</v>
          </cell>
          <cell r="H219">
            <v>5.8955486302764761</v>
          </cell>
          <cell r="I219">
            <v>1.6974825179999999</v>
          </cell>
          <cell r="J219">
            <v>6.0529410337613685</v>
          </cell>
          <cell r="K219">
            <v>1.731552548</v>
          </cell>
          <cell r="L219">
            <v>6.1360031706639671</v>
          </cell>
          <cell r="M219">
            <v>1.76915263</v>
          </cell>
          <cell r="N219">
            <v>6.2453199009197728</v>
          </cell>
          <cell r="O219">
            <v>1.81443606</v>
          </cell>
          <cell r="P219">
            <v>6.416503461689822</v>
          </cell>
          <cell r="Q219">
            <v>1.8707997860000001</v>
          </cell>
          <cell r="R219">
            <v>6.5910471303770883</v>
          </cell>
          <cell r="S219">
            <v>1.934264089</v>
          </cell>
          <cell r="T219">
            <v>6.7792445852496321</v>
          </cell>
          <cell r="U219">
            <v>2.013084959</v>
          </cell>
          <cell r="V219">
            <v>6.9377761534998355</v>
          </cell>
          <cell r="W219">
            <v>2.1005136879999999</v>
          </cell>
          <cell r="X219">
            <v>7.1636252563713727</v>
          </cell>
          <cell r="Y219">
            <v>2.1998211240000001</v>
          </cell>
          <cell r="Z219">
            <v>8.4973957840443255</v>
          </cell>
          <cell r="AA219">
            <v>2.701876655</v>
          </cell>
          <cell r="AB219">
            <v>10.275358282554837</v>
          </cell>
          <cell r="AC219">
            <v>3.1425132470000001</v>
          </cell>
          <cell r="AD219">
            <v>10.961821553018499</v>
          </cell>
          <cell r="AE219">
            <v>3.3575263130000002</v>
          </cell>
          <cell r="AF219">
            <v>11.137386437100087</v>
          </cell>
          <cell r="AG219">
            <v>3.4553201219999998</v>
          </cell>
        </row>
        <row r="220">
          <cell r="B220" t="str">
            <v>MILNROW</v>
          </cell>
          <cell r="C220">
            <v>22.9</v>
          </cell>
          <cell r="D220">
            <v>20.5</v>
          </cell>
          <cell r="E220">
            <v>27.5</v>
          </cell>
          <cell r="F220">
            <v>11.436801697083444</v>
          </cell>
          <cell r="G220">
            <v>2.3883848009999999</v>
          </cell>
          <cell r="H220">
            <v>11.58892610398801</v>
          </cell>
          <cell r="I220">
            <v>2.3842212690000002</v>
          </cell>
          <cell r="J220">
            <v>12.125164592783994</v>
          </cell>
          <cell r="K220">
            <v>2.4335776930000002</v>
          </cell>
          <cell r="L220">
            <v>12.335313633454369</v>
          </cell>
          <cell r="M220">
            <v>2.494393546</v>
          </cell>
          <cell r="N220">
            <v>12.460993902861093</v>
          </cell>
          <cell r="O220">
            <v>2.5730176899999999</v>
          </cell>
          <cell r="P220">
            <v>12.715807743752084</v>
          </cell>
          <cell r="Q220">
            <v>2.6743514469999998</v>
          </cell>
          <cell r="R220">
            <v>13.032777406537482</v>
          </cell>
          <cell r="S220">
            <v>2.7897947040000002</v>
          </cell>
          <cell r="T220">
            <v>13.365878514906258</v>
          </cell>
          <cell r="U220">
            <v>2.9354427479999998</v>
          </cell>
          <cell r="V220">
            <v>13.571026342547464</v>
          </cell>
          <cell r="W220">
            <v>3.1002907949999998</v>
          </cell>
          <cell r="X220">
            <v>13.98284230838361</v>
          </cell>
          <cell r="Y220">
            <v>3.2899387849999999</v>
          </cell>
          <cell r="Z220">
            <v>15.644058001573883</v>
          </cell>
          <cell r="AA220">
            <v>4.274859234</v>
          </cell>
          <cell r="AB220">
            <v>17.344908115453173</v>
          </cell>
          <cell r="AC220">
            <v>5.1425174760000001</v>
          </cell>
          <cell r="AD220">
            <v>18.1943474036905</v>
          </cell>
          <cell r="AE220">
            <v>5.631281693</v>
          </cell>
          <cell r="AF220">
            <v>18.643291507026092</v>
          </cell>
          <cell r="AG220">
            <v>5.9187241930000001</v>
          </cell>
        </row>
        <row r="221">
          <cell r="B221" t="str">
            <v>MINTSFEET</v>
          </cell>
          <cell r="C221">
            <v>21</v>
          </cell>
          <cell r="D221">
            <v>20.5</v>
          </cell>
          <cell r="E221">
            <v>27</v>
          </cell>
          <cell r="F221">
            <v>18.270690938664693</v>
          </cell>
          <cell r="G221">
            <v>3.942260213</v>
          </cell>
          <cell r="H221">
            <v>18.248353391897801</v>
          </cell>
          <cell r="I221">
            <v>3.9518684309999998</v>
          </cell>
          <cell r="J221">
            <v>18.609538183375015</v>
          </cell>
          <cell r="K221">
            <v>4.003212166</v>
          </cell>
          <cell r="L221">
            <v>18.679493444537343</v>
          </cell>
          <cell r="M221">
            <v>4.0733068579999996</v>
          </cell>
          <cell r="N221">
            <v>18.999037496579113</v>
          </cell>
          <cell r="O221">
            <v>4.1704140809999997</v>
          </cell>
          <cell r="P221">
            <v>19.195499382114619</v>
          </cell>
          <cell r="Q221">
            <v>4.299091411</v>
          </cell>
          <cell r="R221">
            <v>19.315436386257286</v>
          </cell>
          <cell r="S221">
            <v>4.4062253809999996</v>
          </cell>
          <cell r="T221">
            <v>19.658149780605982</v>
          </cell>
          <cell r="U221">
            <v>4.5375394800000004</v>
          </cell>
          <cell r="V221">
            <v>19.876823210513507</v>
          </cell>
          <cell r="W221">
            <v>4.6827586270000001</v>
          </cell>
          <cell r="X221">
            <v>20.172554470658703</v>
          </cell>
          <cell r="Y221">
            <v>4.8487457909999998</v>
          </cell>
          <cell r="Z221">
            <v>21.928308069365741</v>
          </cell>
          <cell r="AA221">
            <v>5.7110813609999997</v>
          </cell>
          <cell r="AB221">
            <v>24.873788521268285</v>
          </cell>
          <cell r="AC221">
            <v>6.4562811560000002</v>
          </cell>
          <cell r="AD221">
            <v>26.291720749748201</v>
          </cell>
          <cell r="AE221">
            <v>6.8152279460000003</v>
          </cell>
          <cell r="AF221">
            <v>27.26573795811289</v>
          </cell>
          <cell r="AG221">
            <v>6.9851969929999997</v>
          </cell>
        </row>
        <row r="222">
          <cell r="B222" t="str">
            <v>MONSALL</v>
          </cell>
          <cell r="C222">
            <v>21</v>
          </cell>
          <cell r="D222">
            <v>18</v>
          </cell>
          <cell r="E222">
            <v>27.5</v>
          </cell>
          <cell r="F222">
            <v>9.5292491843750788</v>
          </cell>
          <cell r="G222">
            <v>2.1622578E-2</v>
          </cell>
          <cell r="H222">
            <v>9.4421173134874028</v>
          </cell>
          <cell r="I222">
            <v>2.5960246999999999E-2</v>
          </cell>
          <cell r="J222">
            <v>9.4851685807004635</v>
          </cell>
          <cell r="K222">
            <v>3.0425588999999999E-2</v>
          </cell>
          <cell r="L222">
            <v>9.5561838551941971</v>
          </cell>
          <cell r="M222">
            <v>3.5020123E-2</v>
          </cell>
          <cell r="N222">
            <v>9.5984206409421944</v>
          </cell>
          <cell r="O222">
            <v>3.9855331000000001E-2</v>
          </cell>
          <cell r="P222">
            <v>9.6200790992982661</v>
          </cell>
          <cell r="Q222">
            <v>4.5032413E-2</v>
          </cell>
          <cell r="R222">
            <v>9.6825966560242058</v>
          </cell>
          <cell r="S222">
            <v>5.0309352000000002E-2</v>
          </cell>
          <cell r="T222">
            <v>9.726542593103396</v>
          </cell>
          <cell r="U222">
            <v>5.5773571000000001E-2</v>
          </cell>
          <cell r="V222">
            <v>9.7613944454183255</v>
          </cell>
          <cell r="W222">
            <v>6.1435473999999997E-2</v>
          </cell>
          <cell r="X222">
            <v>9.7710397806083193</v>
          </cell>
          <cell r="Y222">
            <v>6.7680451000000003E-2</v>
          </cell>
          <cell r="Z222">
            <v>9.9211714847643258</v>
          </cell>
          <cell r="AA222">
            <v>9.9041765000000004E-2</v>
          </cell>
          <cell r="AB222">
            <v>10.074007603750477</v>
          </cell>
          <cell r="AC222">
            <v>0.26942130600000003</v>
          </cell>
          <cell r="AD222">
            <v>10.218250672561222</v>
          </cell>
          <cell r="AE222">
            <v>0.42924105299999998</v>
          </cell>
          <cell r="AF222">
            <v>10.332708501889403</v>
          </cell>
          <cell r="AG222">
            <v>0.47829431500000003</v>
          </cell>
        </row>
        <row r="223">
          <cell r="B223" t="str">
            <v>MONTON</v>
          </cell>
          <cell r="C223">
            <v>17.5</v>
          </cell>
          <cell r="D223">
            <v>15.8</v>
          </cell>
          <cell r="E223">
            <v>21</v>
          </cell>
          <cell r="F223">
            <v>10.632251314513834</v>
          </cell>
          <cell r="G223">
            <v>3.0735227140000001</v>
          </cell>
          <cell r="H223">
            <v>10.496647264490417</v>
          </cell>
          <cell r="I223">
            <v>3.057285389</v>
          </cell>
          <cell r="J223">
            <v>10.692871356140103</v>
          </cell>
          <cell r="K223">
            <v>3.1197551649999999</v>
          </cell>
          <cell r="L223">
            <v>10.882383556593073</v>
          </cell>
          <cell r="M223">
            <v>3.186008497</v>
          </cell>
          <cell r="N223">
            <v>11.147614390548018</v>
          </cell>
          <cell r="O223">
            <v>3.2686559100000001</v>
          </cell>
          <cell r="P223">
            <v>11.448441808195426</v>
          </cell>
          <cell r="Q223">
            <v>3.3753961370000001</v>
          </cell>
          <cell r="R223">
            <v>11.715731480435194</v>
          </cell>
          <cell r="S223">
            <v>3.4929031410000002</v>
          </cell>
          <cell r="T223">
            <v>12.088836816477061</v>
          </cell>
          <cell r="U223">
            <v>3.6342063480000002</v>
          </cell>
          <cell r="V223">
            <v>12.431103744609686</v>
          </cell>
          <cell r="W223">
            <v>3.7925688200000001</v>
          </cell>
          <cell r="X223">
            <v>12.87926254229945</v>
          </cell>
          <cell r="Y223">
            <v>3.9730662410000002</v>
          </cell>
          <cell r="Z223">
            <v>15.010614156588835</v>
          </cell>
          <cell r="AA223">
            <v>4.8850632579999997</v>
          </cell>
          <cell r="AB223">
            <v>16.76183090438802</v>
          </cell>
          <cell r="AC223">
            <v>5.6805766919999998</v>
          </cell>
          <cell r="AD223">
            <v>17.594730357087958</v>
          </cell>
          <cell r="AE223">
            <v>6.1396824099999998</v>
          </cell>
          <cell r="AF223">
            <v>18.054014131280418</v>
          </cell>
          <cell r="AG223">
            <v>6.426335999</v>
          </cell>
        </row>
        <row r="224">
          <cell r="B224" t="str">
            <v>MOORSIDE</v>
          </cell>
          <cell r="C224">
            <v>17.5</v>
          </cell>
          <cell r="D224">
            <v>15.8</v>
          </cell>
          <cell r="E224">
            <v>21</v>
          </cell>
          <cell r="F224">
            <v>8.3237933754321354</v>
          </cell>
          <cell r="G224">
            <v>2.3552785030000001</v>
          </cell>
          <cell r="H224">
            <v>8.3829237588333143</v>
          </cell>
          <cell r="I224">
            <v>2.3225167949999999</v>
          </cell>
          <cell r="J224">
            <v>8.6480124568580266</v>
          </cell>
          <cell r="K224">
            <v>2.3563515210000001</v>
          </cell>
          <cell r="L224">
            <v>8.767855309336074</v>
          </cell>
          <cell r="M224">
            <v>2.3939730140000002</v>
          </cell>
          <cell r="N224">
            <v>8.8450780423638626</v>
          </cell>
          <cell r="O224">
            <v>2.4409046929999998</v>
          </cell>
          <cell r="P224">
            <v>9.0390904667422305</v>
          </cell>
          <cell r="Q224">
            <v>2.5006843010000002</v>
          </cell>
          <cell r="R224">
            <v>9.1788767329223759</v>
          </cell>
          <cell r="S224">
            <v>2.5681114269999998</v>
          </cell>
          <cell r="T224">
            <v>9.3494225164177074</v>
          </cell>
          <cell r="U224">
            <v>2.652465243</v>
          </cell>
          <cell r="V224">
            <v>9.5111026746024905</v>
          </cell>
          <cell r="W224">
            <v>2.7463670269999998</v>
          </cell>
          <cell r="X224">
            <v>9.7499071965692181</v>
          </cell>
          <cell r="Y224">
            <v>2.855145212</v>
          </cell>
          <cell r="Z224">
            <v>10.985319176123376</v>
          </cell>
          <cell r="AA224">
            <v>3.403353837</v>
          </cell>
          <cell r="AB224">
            <v>12.330661148350757</v>
          </cell>
          <cell r="AC224">
            <v>3.8812064930000001</v>
          </cell>
          <cell r="AD224">
            <v>12.847616885899797</v>
          </cell>
          <cell r="AE224">
            <v>4.1293444619999997</v>
          </cell>
          <cell r="AF224">
            <v>12.986443529153444</v>
          </cell>
          <cell r="AG224">
            <v>4.2595615709999999</v>
          </cell>
        </row>
        <row r="225">
          <cell r="B225" t="str">
            <v>MORTON PARK &amp; PIRELLI</v>
          </cell>
          <cell r="C225">
            <v>28</v>
          </cell>
          <cell r="D225">
            <v>24.5</v>
          </cell>
          <cell r="E225">
            <v>32</v>
          </cell>
          <cell r="F225">
            <v>19.557010015360042</v>
          </cell>
          <cell r="G225">
            <v>6.4486722649999999</v>
          </cell>
          <cell r="H225">
            <v>19.294367068322853</v>
          </cell>
          <cell r="I225">
            <v>6.3512405669999996</v>
          </cell>
          <cell r="J225">
            <v>19.407394432897863</v>
          </cell>
          <cell r="K225">
            <v>6.4291068750000004</v>
          </cell>
          <cell r="L225">
            <v>19.618530604601766</v>
          </cell>
          <cell r="M225">
            <v>6.5189234980000004</v>
          </cell>
          <cell r="N225">
            <v>23.062785856763245</v>
          </cell>
          <cell r="O225">
            <v>6.6435134290000004</v>
          </cell>
          <cell r="P225">
            <v>26.27040368202201</v>
          </cell>
          <cell r="Q225">
            <v>6.8187400440000001</v>
          </cell>
          <cell r="R225">
            <v>29.571857548727024</v>
          </cell>
          <cell r="S225">
            <v>7.0161169900000004</v>
          </cell>
          <cell r="T225">
            <v>33.05555710775684</v>
          </cell>
          <cell r="U225">
            <v>7.2513170120000003</v>
          </cell>
          <cell r="V225">
            <v>35.577221346119913</v>
          </cell>
          <cell r="W225">
            <v>7.5264521200000001</v>
          </cell>
          <cell r="X225">
            <v>38.071383538422879</v>
          </cell>
          <cell r="Y225">
            <v>7.8604671599999998</v>
          </cell>
          <cell r="Z225">
            <v>44.486027461103106</v>
          </cell>
          <cell r="AA225">
            <v>9.5676467360000004</v>
          </cell>
          <cell r="AB225">
            <v>46.554152451614456</v>
          </cell>
          <cell r="AC225">
            <v>11.010948109999999</v>
          </cell>
          <cell r="AD225">
            <v>47.220943200428195</v>
          </cell>
          <cell r="AE225">
            <v>11.62844917</v>
          </cell>
          <cell r="AF225">
            <v>47.297624001284674</v>
          </cell>
          <cell r="AG225">
            <v>11.89045121</v>
          </cell>
        </row>
        <row r="226">
          <cell r="B226" t="str">
            <v>MOSLEY RD</v>
          </cell>
          <cell r="C226">
            <v>16.5</v>
          </cell>
          <cell r="D226">
            <v>16.5</v>
          </cell>
          <cell r="E226">
            <v>21</v>
          </cell>
          <cell r="F226">
            <v>13.05617480490414</v>
          </cell>
          <cell r="G226">
            <v>4.2129921289999999</v>
          </cell>
          <cell r="H226">
            <v>13.664255240840179</v>
          </cell>
          <cell r="I226">
            <v>4.1015306960000002</v>
          </cell>
          <cell r="J226">
            <v>14.745383768713925</v>
          </cell>
          <cell r="K226">
            <v>4.1696838840000003</v>
          </cell>
          <cell r="L226">
            <v>15.020512056939086</v>
          </cell>
          <cell r="M226">
            <v>4.2201294809999998</v>
          </cell>
          <cell r="N226">
            <v>15.267029474468764</v>
          </cell>
          <cell r="O226">
            <v>4.2677251959999998</v>
          </cell>
          <cell r="P226">
            <v>15.443448630725536</v>
          </cell>
          <cell r="Q226">
            <v>4.3133789550000001</v>
          </cell>
          <cell r="R226">
            <v>15.659020154816176</v>
          </cell>
          <cell r="S226">
            <v>4.3525062639999996</v>
          </cell>
          <cell r="T226">
            <v>15.883097189052311</v>
          </cell>
          <cell r="U226">
            <v>4.3841574569999997</v>
          </cell>
          <cell r="V226">
            <v>16.078899780955304</v>
          </cell>
          <cell r="W226">
            <v>4.4080677919999998</v>
          </cell>
          <cell r="X226">
            <v>16.235697749553495</v>
          </cell>
          <cell r="Y226">
            <v>4.4270765059999997</v>
          </cell>
          <cell r="Z226">
            <v>17.184178530311407</v>
          </cell>
          <cell r="AA226">
            <v>4.4827873570000003</v>
          </cell>
          <cell r="AB226">
            <v>18.477972525148108</v>
          </cell>
          <cell r="AC226">
            <v>4.4986437969999997</v>
          </cell>
          <cell r="AD226">
            <v>19.327251731506859</v>
          </cell>
          <cell r="AE226">
            <v>4.4765789250000001</v>
          </cell>
          <cell r="AF226">
            <v>19.935811728733317</v>
          </cell>
          <cell r="AG226">
            <v>4.4260333620000001</v>
          </cell>
        </row>
        <row r="227">
          <cell r="B227" t="str">
            <v>MOSS LANE</v>
          </cell>
          <cell r="C227">
            <v>22.9</v>
          </cell>
          <cell r="D227">
            <v>20.5</v>
          </cell>
          <cell r="E227">
            <v>27</v>
          </cell>
          <cell r="F227">
            <v>20.210514778036291</v>
          </cell>
          <cell r="G227">
            <v>7.2651419260000001</v>
          </cell>
          <cell r="H227">
            <v>20.975814634178434</v>
          </cell>
          <cell r="I227">
            <v>7.1665459260000004</v>
          </cell>
          <cell r="J227">
            <v>22.154065358830785</v>
          </cell>
          <cell r="K227">
            <v>7.2777565969999998</v>
          </cell>
          <cell r="L227">
            <v>22.451865697554993</v>
          </cell>
          <cell r="M227">
            <v>7.3980539480000003</v>
          </cell>
          <cell r="N227">
            <v>22.754682495738841</v>
          </cell>
          <cell r="O227">
            <v>7.5454265290000002</v>
          </cell>
          <cell r="P227">
            <v>23.119880021687319</v>
          </cell>
          <cell r="Q227">
            <v>7.7274715709999997</v>
          </cell>
          <cell r="R227">
            <v>23.630447889413681</v>
          </cell>
          <cell r="S227">
            <v>7.92942825</v>
          </cell>
          <cell r="T227">
            <v>24.182498016964388</v>
          </cell>
          <cell r="U227">
            <v>8.1785486069999997</v>
          </cell>
          <cell r="V227">
            <v>24.571040048181086</v>
          </cell>
          <cell r="W227">
            <v>8.4573814200000008</v>
          </cell>
          <cell r="X227">
            <v>25.188601814097421</v>
          </cell>
          <cell r="Y227">
            <v>8.7727197050000001</v>
          </cell>
          <cell r="Z227">
            <v>28.045865474760419</v>
          </cell>
          <cell r="AA227">
            <v>10.39765641</v>
          </cell>
          <cell r="AB227">
            <v>30.693664146873441</v>
          </cell>
          <cell r="AC227">
            <v>11.80967154</v>
          </cell>
          <cell r="AD227">
            <v>31.864622890388876</v>
          </cell>
          <cell r="AE227">
            <v>12.58199055</v>
          </cell>
          <cell r="AF227">
            <v>32.353718474081532</v>
          </cell>
          <cell r="AG227">
            <v>13.01945976</v>
          </cell>
        </row>
        <row r="228">
          <cell r="B228" t="str">
            <v>MOSS NOOK PRIMARY</v>
          </cell>
          <cell r="C228">
            <v>32</v>
          </cell>
          <cell r="D228">
            <v>28.5</v>
          </cell>
          <cell r="E228">
            <v>38</v>
          </cell>
          <cell r="F228">
            <v>13.705346706232358</v>
          </cell>
          <cell r="G228">
            <v>3.8542919279999999</v>
          </cell>
          <cell r="H228">
            <v>13.96971890505724</v>
          </cell>
          <cell r="I228">
            <v>3.8102000189999998</v>
          </cell>
          <cell r="J228">
            <v>14.700734228347658</v>
          </cell>
          <cell r="K228">
            <v>3.8950833170000001</v>
          </cell>
          <cell r="L228">
            <v>14.904784346136498</v>
          </cell>
          <cell r="M228">
            <v>3.9851702489999998</v>
          </cell>
          <cell r="N228">
            <v>15.098487156243005</v>
          </cell>
          <cell r="O228">
            <v>4.091911412</v>
          </cell>
          <cell r="P228">
            <v>15.313120528745332</v>
          </cell>
          <cell r="Q228">
            <v>4.2209007669999998</v>
          </cell>
          <cell r="R228">
            <v>15.538128587671871</v>
          </cell>
          <cell r="S228">
            <v>4.3619033260000002</v>
          </cell>
          <cell r="T228">
            <v>15.792904055815084</v>
          </cell>
          <cell r="U228">
            <v>4.533068654</v>
          </cell>
          <cell r="V228">
            <v>16.065232383670704</v>
          </cell>
          <cell r="W228">
            <v>4.7199305220000003</v>
          </cell>
          <cell r="X228">
            <v>16.365547367511496</v>
          </cell>
          <cell r="Y228">
            <v>4.9291169019999996</v>
          </cell>
          <cell r="Z228">
            <v>17.652046641638726</v>
          </cell>
          <cell r="AA228">
            <v>6.0416251020000002</v>
          </cell>
          <cell r="AB228">
            <v>19.213155657802957</v>
          </cell>
          <cell r="AC228">
            <v>7.0141906130000002</v>
          </cell>
          <cell r="AD228">
            <v>20.262368535632376</v>
          </cell>
          <cell r="AE228">
            <v>7.5360115560000001</v>
          </cell>
          <cell r="AF228">
            <v>20.932837469455457</v>
          </cell>
          <cell r="AG228">
            <v>7.8231176079999996</v>
          </cell>
        </row>
        <row r="229">
          <cell r="B229" t="str">
            <v>MOSS SIDE (Leyland) &amp; SEVEN STARS</v>
          </cell>
          <cell r="C229">
            <v>21.2</v>
          </cell>
          <cell r="D229">
            <v>20.5</v>
          </cell>
          <cell r="E229">
            <v>27.5</v>
          </cell>
          <cell r="F229">
            <v>16.524308356358869</v>
          </cell>
          <cell r="G229">
            <v>4.8373864790000001</v>
          </cell>
          <cell r="H229">
            <v>16.260146233538503</v>
          </cell>
          <cell r="I229">
            <v>4.8124092440000004</v>
          </cell>
          <cell r="J229">
            <v>16.470371313120495</v>
          </cell>
          <cell r="K229">
            <v>4.899965892</v>
          </cell>
          <cell r="L229">
            <v>16.695715749169125</v>
          </cell>
          <cell r="M229">
            <v>4.9981121389999998</v>
          </cell>
          <cell r="N229">
            <v>17.01911107639464</v>
          </cell>
          <cell r="O229">
            <v>5.1266359919999998</v>
          </cell>
          <cell r="P229">
            <v>17.27271716687283</v>
          </cell>
          <cell r="Q229">
            <v>5.2964473390000002</v>
          </cell>
          <cell r="R229">
            <v>17.544401696866281</v>
          </cell>
          <cell r="S229">
            <v>5.4853458709999998</v>
          </cell>
          <cell r="T229">
            <v>17.89075691719988</v>
          </cell>
          <cell r="U229">
            <v>5.6859709880000002</v>
          </cell>
          <cell r="V229">
            <v>18.228291110219221</v>
          </cell>
          <cell r="W229">
            <v>5.866203262</v>
          </cell>
          <cell r="X229">
            <v>18.608707431807748</v>
          </cell>
          <cell r="Y229">
            <v>6.0708203799999998</v>
          </cell>
          <cell r="Z229">
            <v>20.493672209456989</v>
          </cell>
          <cell r="AA229">
            <v>7.1011820219999997</v>
          </cell>
          <cell r="AB229">
            <v>22.485820757694071</v>
          </cell>
          <cell r="AC229">
            <v>7.9775559879999998</v>
          </cell>
          <cell r="AD229">
            <v>23.509393062473759</v>
          </cell>
          <cell r="AE229">
            <v>8.4495274990000002</v>
          </cell>
          <cell r="AF229">
            <v>24.016224639076722</v>
          </cell>
          <cell r="AG229">
            <v>8.6971311890000003</v>
          </cell>
        </row>
        <row r="230">
          <cell r="B230" t="str">
            <v>MOSS SIDE (Longsight)</v>
          </cell>
          <cell r="C230">
            <v>22.9</v>
          </cell>
          <cell r="D230">
            <v>20.5</v>
          </cell>
          <cell r="E230">
            <v>27</v>
          </cell>
          <cell r="F230">
            <v>15.676643676981227</v>
          </cell>
          <cell r="G230">
            <v>7.0120381719999996</v>
          </cell>
          <cell r="H230">
            <v>15.763723805511137</v>
          </cell>
          <cell r="I230">
            <v>6.8720322100000004</v>
          </cell>
          <cell r="J230">
            <v>16.435685126184381</v>
          </cell>
          <cell r="K230">
            <v>6.9811215889999998</v>
          </cell>
          <cell r="L230">
            <v>18.708386095088958</v>
          </cell>
          <cell r="M230">
            <v>7.0723347209999998</v>
          </cell>
          <cell r="N230">
            <v>20.89623014353948</v>
          </cell>
          <cell r="O230">
            <v>7.172826326</v>
          </cell>
          <cell r="P230">
            <v>23.235103075049732</v>
          </cell>
          <cell r="Q230">
            <v>7.2866801490000004</v>
          </cell>
          <cell r="R230">
            <v>25.446447591309692</v>
          </cell>
          <cell r="S230">
            <v>7.4005442779999999</v>
          </cell>
          <cell r="T230">
            <v>27.740265772316519</v>
          </cell>
          <cell r="U230">
            <v>7.5193454849999997</v>
          </cell>
          <cell r="V230">
            <v>28.951083546712869</v>
          </cell>
          <cell r="W230">
            <v>7.6437308240000004</v>
          </cell>
          <cell r="X230">
            <v>30.318966533063836</v>
          </cell>
          <cell r="Y230">
            <v>7.7835041519999999</v>
          </cell>
          <cell r="Z230">
            <v>32.592733886785851</v>
          </cell>
          <cell r="AA230">
            <v>8.5300893660000003</v>
          </cell>
          <cell r="AB230">
            <v>34.450046335706645</v>
          </cell>
          <cell r="AC230">
            <v>9.0483801059999998</v>
          </cell>
          <cell r="AD230">
            <v>35.576186036778779</v>
          </cell>
          <cell r="AE230">
            <v>9.2633232910000007</v>
          </cell>
          <cell r="AF230">
            <v>36.464535870838432</v>
          </cell>
          <cell r="AG230">
            <v>9.3794635199999998</v>
          </cell>
        </row>
        <row r="231">
          <cell r="B231" t="str">
            <v>MOSSLEY</v>
          </cell>
          <cell r="C231">
            <v>22.9</v>
          </cell>
          <cell r="D231">
            <v>20.5</v>
          </cell>
          <cell r="E231">
            <v>27.5</v>
          </cell>
          <cell r="F231">
            <v>12.048596681661804</v>
          </cell>
          <cell r="G231">
            <v>3.5885669939999998</v>
          </cell>
          <cell r="H231">
            <v>12.000323311819187</v>
          </cell>
          <cell r="I231">
            <v>3.5457287719999999</v>
          </cell>
          <cell r="J231">
            <v>12.163891071218321</v>
          </cell>
          <cell r="K231">
            <v>3.6147674570000001</v>
          </cell>
          <cell r="L231">
            <v>12.398903982839032</v>
          </cell>
          <cell r="M231">
            <v>3.693381703</v>
          </cell>
          <cell r="N231">
            <v>12.588052166582402</v>
          </cell>
          <cell r="O231">
            <v>3.7930888949999999</v>
          </cell>
          <cell r="P231">
            <v>12.881166863381495</v>
          </cell>
          <cell r="Q231">
            <v>3.9190350509999998</v>
          </cell>
          <cell r="R231">
            <v>13.23284624871291</v>
          </cell>
          <cell r="S231">
            <v>4.062683593</v>
          </cell>
          <cell r="T231">
            <v>13.649332832780219</v>
          </cell>
          <cell r="U231">
            <v>4.2425936589999997</v>
          </cell>
          <cell r="V231">
            <v>14.035833905372366</v>
          </cell>
          <cell r="W231">
            <v>4.4462764940000001</v>
          </cell>
          <cell r="X231">
            <v>14.528832649780975</v>
          </cell>
          <cell r="Y231">
            <v>4.6802766819999997</v>
          </cell>
          <cell r="Z231">
            <v>16.864205761073649</v>
          </cell>
          <cell r="AA231">
            <v>5.9280606269999998</v>
          </cell>
          <cell r="AB231">
            <v>18.759914281376041</v>
          </cell>
          <cell r="AC231">
            <v>7.0406789239999998</v>
          </cell>
          <cell r="AD231">
            <v>19.484256759843376</v>
          </cell>
          <cell r="AE231">
            <v>7.5526343130000004</v>
          </cell>
          <cell r="AF231">
            <v>19.637083403905834</v>
          </cell>
          <cell r="AG231">
            <v>7.8344741229999997</v>
          </cell>
        </row>
        <row r="232">
          <cell r="B232" t="str">
            <v>MOUNT ST</v>
          </cell>
          <cell r="C232">
            <v>22.9</v>
          </cell>
          <cell r="D232">
            <v>20.5</v>
          </cell>
          <cell r="E232">
            <v>27.5</v>
          </cell>
          <cell r="F232">
            <v>10.487000655342163</v>
          </cell>
          <cell r="G232">
            <v>2.959354426</v>
          </cell>
          <cell r="H232">
            <v>10.588081687634459</v>
          </cell>
          <cell r="I232">
            <v>2.9174467000000002</v>
          </cell>
          <cell r="J232">
            <v>11.258307074447387</v>
          </cell>
          <cell r="K232">
            <v>2.9953024720000001</v>
          </cell>
          <cell r="L232">
            <v>11.541155703255155</v>
          </cell>
          <cell r="M232">
            <v>3.0715053380000001</v>
          </cell>
          <cell r="N232">
            <v>11.775612513025607</v>
          </cell>
          <cell r="O232">
            <v>3.156856506</v>
          </cell>
          <cell r="P232">
            <v>12.199025008676017</v>
          </cell>
          <cell r="Q232">
            <v>3.2576804049999999</v>
          </cell>
          <cell r="R232">
            <v>12.421212037001617</v>
          </cell>
          <cell r="S232">
            <v>3.3662626950000001</v>
          </cell>
          <cell r="T232">
            <v>12.796512607321061</v>
          </cell>
          <cell r="U232">
            <v>3.4944481029999999</v>
          </cell>
          <cell r="V232">
            <v>13.142002361138218</v>
          </cell>
          <cell r="W232">
            <v>3.635432024</v>
          </cell>
          <cell r="X232">
            <v>13.601057961436975</v>
          </cell>
          <cell r="Y232">
            <v>3.794046357</v>
          </cell>
          <cell r="Z232">
            <v>15.73232885301022</v>
          </cell>
          <cell r="AA232">
            <v>4.5798017560000002</v>
          </cell>
          <cell r="AB232">
            <v>17.713121411681669</v>
          </cell>
          <cell r="AC232">
            <v>5.2539999809999998</v>
          </cell>
          <cell r="AD232">
            <v>18.741691891386154</v>
          </cell>
          <cell r="AE232">
            <v>5.635990616</v>
          </cell>
          <cell r="AF232">
            <v>19.439252577672342</v>
          </cell>
          <cell r="AG232">
            <v>5.8527960050000001</v>
          </cell>
        </row>
        <row r="233">
          <cell r="B233" t="str">
            <v>MUSGRAVE RD</v>
          </cell>
          <cell r="C233">
            <v>21.9</v>
          </cell>
          <cell r="D233">
            <v>20.5</v>
          </cell>
          <cell r="E233">
            <v>27.5</v>
          </cell>
          <cell r="F233">
            <v>12.401919239401119</v>
          </cell>
          <cell r="G233">
            <v>3.965356264</v>
          </cell>
          <cell r="H233">
            <v>12.257800449002984</v>
          </cell>
          <cell r="I233">
            <v>3.9118249170000001</v>
          </cell>
          <cell r="J233">
            <v>12.476929984820192</v>
          </cell>
          <cell r="K233">
            <v>3.9680067929999998</v>
          </cell>
          <cell r="L233">
            <v>12.621893669800802</v>
          </cell>
          <cell r="M233">
            <v>4.0304855780000004</v>
          </cell>
          <cell r="N233">
            <v>12.841600449096491</v>
          </cell>
          <cell r="O233">
            <v>4.110749116</v>
          </cell>
          <cell r="P233">
            <v>13.023962491914329</v>
          </cell>
          <cell r="Q233">
            <v>4.211592864</v>
          </cell>
          <cell r="R233">
            <v>13.405012144919786</v>
          </cell>
          <cell r="S233">
            <v>4.3263571750000001</v>
          </cell>
          <cell r="T233">
            <v>13.691260411376375</v>
          </cell>
          <cell r="U233">
            <v>4.4703886839999996</v>
          </cell>
          <cell r="V233">
            <v>13.932355573430552</v>
          </cell>
          <cell r="W233">
            <v>4.6329290370000002</v>
          </cell>
          <cell r="X233">
            <v>14.376988461926018</v>
          </cell>
          <cell r="Y233">
            <v>4.8199193280000001</v>
          </cell>
          <cell r="Z233">
            <v>16.128286723771289</v>
          </cell>
          <cell r="AA233">
            <v>5.7785615440000004</v>
          </cell>
          <cell r="AB233">
            <v>17.58176951977665</v>
          </cell>
          <cell r="AC233">
            <v>6.6188279550000004</v>
          </cell>
          <cell r="AD233">
            <v>18.188877092866679</v>
          </cell>
          <cell r="AE233">
            <v>7.0893008289999999</v>
          </cell>
          <cell r="AF233">
            <v>18.225953325604177</v>
          </cell>
          <cell r="AG233">
            <v>7.3565903580000001</v>
          </cell>
        </row>
        <row r="234">
          <cell r="B234" t="str">
            <v>NELSON</v>
          </cell>
          <cell r="C234">
            <v>20.5</v>
          </cell>
          <cell r="D234">
            <v>18</v>
          </cell>
          <cell r="E234">
            <v>27.5</v>
          </cell>
          <cell r="F234">
            <v>16.752172986704558</v>
          </cell>
          <cell r="G234">
            <v>5.5349645860000001</v>
          </cell>
          <cell r="H234">
            <v>16.627750520643414</v>
          </cell>
          <cell r="I234">
            <v>5.4244521800000003</v>
          </cell>
          <cell r="J234">
            <v>16.981192275963814</v>
          </cell>
          <cell r="K234">
            <v>5.4968979869999997</v>
          </cell>
          <cell r="L234">
            <v>17.149305440672268</v>
          </cell>
          <cell r="M234">
            <v>5.5654301469999998</v>
          </cell>
          <cell r="N234">
            <v>17.360767487738041</v>
          </cell>
          <cell r="O234">
            <v>5.6483728739999997</v>
          </cell>
          <cell r="P234">
            <v>17.57574057214056</v>
          </cell>
          <cell r="Q234">
            <v>5.7438508129999999</v>
          </cell>
          <cell r="R234">
            <v>17.816497704759161</v>
          </cell>
          <cell r="S234">
            <v>5.8527785940000001</v>
          </cell>
          <cell r="T234">
            <v>18.053665521294075</v>
          </cell>
          <cell r="U234">
            <v>5.9806374729999998</v>
          </cell>
          <cell r="V234">
            <v>18.311651327690008</v>
          </cell>
          <cell r="W234">
            <v>6.1224348180000003</v>
          </cell>
          <cell r="X234">
            <v>18.598447579221428</v>
          </cell>
          <cell r="Y234">
            <v>6.2832631059999997</v>
          </cell>
          <cell r="Z234">
            <v>19.850785608273895</v>
          </cell>
          <cell r="AA234">
            <v>7.0425775310000001</v>
          </cell>
          <cell r="AB234">
            <v>21.971582782144189</v>
          </cell>
          <cell r="AC234">
            <v>7.6816548410000003</v>
          </cell>
          <cell r="AD234">
            <v>23.281758321055293</v>
          </cell>
          <cell r="AE234">
            <v>7.9989354019999999</v>
          </cell>
          <cell r="AF234">
            <v>24.098537838270634</v>
          </cell>
          <cell r="AG234">
            <v>8.1337590990000006</v>
          </cell>
        </row>
        <row r="235">
          <cell r="B235" t="str">
            <v>NEW MOSTON</v>
          </cell>
          <cell r="C235">
            <v>22.9</v>
          </cell>
          <cell r="D235">
            <v>20.5</v>
          </cell>
          <cell r="E235">
            <v>27.5</v>
          </cell>
          <cell r="F235">
            <v>11.707258374302203</v>
          </cell>
          <cell r="G235">
            <v>3.0548363529999998</v>
          </cell>
          <cell r="H235">
            <v>11.678098086470801</v>
          </cell>
          <cell r="I235">
            <v>3.0384492490000001</v>
          </cell>
          <cell r="J235">
            <v>12.013887582279784</v>
          </cell>
          <cell r="K235">
            <v>3.102492807</v>
          </cell>
          <cell r="L235">
            <v>12.259903115906843</v>
          </cell>
          <cell r="M235">
            <v>3.1769349830000002</v>
          </cell>
          <cell r="N235">
            <v>12.513406538195008</v>
          </cell>
          <cell r="O235">
            <v>3.270951304</v>
          </cell>
          <cell r="P235">
            <v>12.887375451041008</v>
          </cell>
          <cell r="Q235">
            <v>3.3891765700000001</v>
          </cell>
          <cell r="R235">
            <v>13.231110015662653</v>
          </cell>
          <cell r="S235">
            <v>3.4908559850000001</v>
          </cell>
          <cell r="T235">
            <v>13.602624693698203</v>
          </cell>
          <cell r="U235">
            <v>3.6035266520000002</v>
          </cell>
          <cell r="V235">
            <v>14.041493513835103</v>
          </cell>
          <cell r="W235">
            <v>3.7322118959999999</v>
          </cell>
          <cell r="X235">
            <v>14.588510362002951</v>
          </cell>
          <cell r="Y235">
            <v>3.8815486720000001</v>
          </cell>
          <cell r="Z235">
            <v>17.299156691546475</v>
          </cell>
          <cell r="AA235">
            <v>4.5854505730000001</v>
          </cell>
          <cell r="AB235">
            <v>19.649878932873328</v>
          </cell>
          <cell r="AC235">
            <v>5.1664751710000001</v>
          </cell>
          <cell r="AD235">
            <v>20.5032032528268</v>
          </cell>
          <cell r="AE235">
            <v>5.459012725</v>
          </cell>
          <cell r="AF235">
            <v>20.807985894339243</v>
          </cell>
          <cell r="AG235">
            <v>5.640485558</v>
          </cell>
        </row>
        <row r="236">
          <cell r="B236" t="str">
            <v>NEWBIGGIN ON LUNE</v>
          </cell>
          <cell r="C236">
            <v>1.5</v>
          </cell>
          <cell r="D236">
            <v>1.5</v>
          </cell>
          <cell r="E236">
            <v>3</v>
          </cell>
          <cell r="F236">
            <v>0.89503612446190295</v>
          </cell>
          <cell r="G236">
            <v>0.117549135</v>
          </cell>
          <cell r="H236">
            <v>0.89394993084764773</v>
          </cell>
          <cell r="I236">
            <v>0.12231170199999999</v>
          </cell>
          <cell r="J236">
            <v>0.91739058125588213</v>
          </cell>
          <cell r="K236">
            <v>0.13086855999999999</v>
          </cell>
          <cell r="L236">
            <v>0.9412368397965567</v>
          </cell>
          <cell r="M236">
            <v>0.14078575500000001</v>
          </cell>
          <cell r="N236">
            <v>0.97166895342364523</v>
          </cell>
          <cell r="O236">
            <v>0.152138249</v>
          </cell>
          <cell r="P236">
            <v>0.99769114415379057</v>
          </cell>
          <cell r="Q236">
            <v>0.16555750399999999</v>
          </cell>
          <cell r="R236">
            <v>1.0225189488667066</v>
          </cell>
          <cell r="S236">
            <v>0.179574965</v>
          </cell>
          <cell r="T236">
            <v>1.0560039443293312</v>
          </cell>
          <cell r="U236">
            <v>0.19652781899999999</v>
          </cell>
          <cell r="V236">
            <v>1.0847639263475501</v>
          </cell>
          <cell r="W236">
            <v>0.21411411799999999</v>
          </cell>
          <cell r="X236">
            <v>1.1229007494373984</v>
          </cell>
          <cell r="Y236">
            <v>0.235306346</v>
          </cell>
          <cell r="Z236">
            <v>1.4401259938527027</v>
          </cell>
          <cell r="AA236">
            <v>0.358651569</v>
          </cell>
          <cell r="AB236">
            <v>1.9152553743666263</v>
          </cell>
          <cell r="AC236">
            <v>0.42898551899999998</v>
          </cell>
          <cell r="AD236">
            <v>2.0866626162874775</v>
          </cell>
          <cell r="AE236">
            <v>0.45897538799999998</v>
          </cell>
          <cell r="AF236">
            <v>2.141112602997346</v>
          </cell>
          <cell r="AG236">
            <v>0.47259640400000003</v>
          </cell>
        </row>
        <row r="237">
          <cell r="B237" t="str">
            <v>NEWBY</v>
          </cell>
          <cell r="C237">
            <v>7</v>
          </cell>
          <cell r="D237">
            <v>7</v>
          </cell>
          <cell r="E237">
            <v>14</v>
          </cell>
          <cell r="F237">
            <v>5.3958885376398564</v>
          </cell>
          <cell r="G237">
            <v>1.613233964</v>
          </cell>
          <cell r="H237">
            <v>5.3745264541420532</v>
          </cell>
          <cell r="I237">
            <v>1.607089977</v>
          </cell>
          <cell r="J237">
            <v>5.4876073036416173</v>
          </cell>
          <cell r="K237">
            <v>1.6479976999999999</v>
          </cell>
          <cell r="L237">
            <v>5.5049692038040883</v>
          </cell>
          <cell r="M237">
            <v>1.693513198</v>
          </cell>
          <cell r="N237">
            <v>5.6634606965231251</v>
          </cell>
          <cell r="O237">
            <v>1.7473369700000001</v>
          </cell>
          <cell r="P237">
            <v>5.7887848417330332</v>
          </cell>
          <cell r="Q237">
            <v>1.812405909</v>
          </cell>
          <cell r="R237">
            <v>5.8926363145130409</v>
          </cell>
          <cell r="S237">
            <v>1.8823671500000001</v>
          </cell>
          <cell r="T237">
            <v>6.0404799181644933</v>
          </cell>
          <cell r="U237">
            <v>1.967849151</v>
          </cell>
          <cell r="V237">
            <v>6.1792388362657462</v>
          </cell>
          <cell r="W237">
            <v>2.0569989359999998</v>
          </cell>
          <cell r="X237">
            <v>6.3332441723158324</v>
          </cell>
          <cell r="Y237">
            <v>2.157835334</v>
          </cell>
          <cell r="Z237">
            <v>7.1234136961596297</v>
          </cell>
          <cell r="AA237">
            <v>2.7239778229999998</v>
          </cell>
          <cell r="AB237">
            <v>8.5067422477890542</v>
          </cell>
          <cell r="AC237">
            <v>3.0748897909999999</v>
          </cell>
          <cell r="AD237">
            <v>9.0617075231442499</v>
          </cell>
          <cell r="AE237">
            <v>3.239722376</v>
          </cell>
          <cell r="AF237">
            <v>9.330365824422751</v>
          </cell>
          <cell r="AG237">
            <v>3.317223212</v>
          </cell>
        </row>
        <row r="238">
          <cell r="B238" t="str">
            <v>NEWTON</v>
          </cell>
          <cell r="C238">
            <v>15.2</v>
          </cell>
          <cell r="D238">
            <v>15.2</v>
          </cell>
          <cell r="E238">
            <v>21</v>
          </cell>
          <cell r="F238">
            <v>3.5598502701967343</v>
          </cell>
          <cell r="G238">
            <v>1.8111810999999998E-2</v>
          </cell>
          <cell r="H238">
            <v>3.4940074031478794</v>
          </cell>
          <cell r="I238">
            <v>2.8781771000000001E-2</v>
          </cell>
          <cell r="J238">
            <v>3.586072052374055</v>
          </cell>
          <cell r="K238">
            <v>3.7287091000000001E-2</v>
          </cell>
          <cell r="L238">
            <v>3.6641329391134438</v>
          </cell>
          <cell r="M238">
            <v>4.8918474000000003E-2</v>
          </cell>
          <cell r="N238">
            <v>3.741724801736908</v>
          </cell>
          <cell r="O238">
            <v>6.3767990999999996E-2</v>
          </cell>
          <cell r="P238">
            <v>3.8321653223363672</v>
          </cell>
          <cell r="Q238">
            <v>8.3100462E-2</v>
          </cell>
          <cell r="R238">
            <v>3.9371871612856237</v>
          </cell>
          <cell r="S238">
            <v>0.105527752</v>
          </cell>
          <cell r="T238">
            <v>4.050605009622025</v>
          </cell>
          <cell r="U238">
            <v>0.134101307</v>
          </cell>
          <cell r="V238">
            <v>4.1604684044893325</v>
          </cell>
          <cell r="W238">
            <v>0.16710056200000001</v>
          </cell>
          <cell r="X238">
            <v>4.2902876682649413</v>
          </cell>
          <cell r="Y238">
            <v>0.20627753300000001</v>
          </cell>
          <cell r="Z238">
            <v>4.8855474734420437</v>
          </cell>
          <cell r="AA238">
            <v>0.38740161099999998</v>
          </cell>
          <cell r="AB238">
            <v>5.3929117942396587</v>
          </cell>
          <cell r="AC238">
            <v>0.60841371499999997</v>
          </cell>
          <cell r="AD238">
            <v>5.5952559832814259</v>
          </cell>
          <cell r="AE238">
            <v>0.75203901100000003</v>
          </cell>
          <cell r="AF238">
            <v>5.6299817134324908</v>
          </cell>
          <cell r="AG238">
            <v>0.85618078600000003</v>
          </cell>
        </row>
        <row r="239">
          <cell r="B239" t="str">
            <v>NEWTON HEATH</v>
          </cell>
          <cell r="C239">
            <v>12</v>
          </cell>
          <cell r="D239">
            <v>12</v>
          </cell>
          <cell r="E239">
            <v>10</v>
          </cell>
          <cell r="F239">
            <v>7.268913811106299</v>
          </cell>
          <cell r="G239">
            <v>2.0812960550000001</v>
          </cell>
          <cell r="H239">
            <v>7.4662953424967196</v>
          </cell>
          <cell r="I239">
            <v>2.0733879989999999</v>
          </cell>
          <cell r="J239">
            <v>7.825519146055794</v>
          </cell>
          <cell r="K239">
            <v>2.1123169669999999</v>
          </cell>
          <cell r="L239">
            <v>7.9936743030892607</v>
          </cell>
          <cell r="M239">
            <v>2.1595222340000002</v>
          </cell>
          <cell r="N239">
            <v>8.1478750298883433</v>
          </cell>
          <cell r="O239">
            <v>2.2228156440000002</v>
          </cell>
          <cell r="P239">
            <v>8.3685427633143288</v>
          </cell>
          <cell r="Q239">
            <v>2.3104503680000001</v>
          </cell>
          <cell r="R239">
            <v>8.5973687661734672</v>
          </cell>
          <cell r="S239">
            <v>2.4090631679999999</v>
          </cell>
          <cell r="T239">
            <v>8.8238172513401416</v>
          </cell>
          <cell r="U239">
            <v>2.5277045239999998</v>
          </cell>
          <cell r="V239">
            <v>9.0917504727561056</v>
          </cell>
          <cell r="W239">
            <v>2.6650140769999999</v>
          </cell>
          <cell r="X239">
            <v>9.4116583142231907</v>
          </cell>
          <cell r="Y239">
            <v>2.81347002</v>
          </cell>
          <cell r="Z239">
            <v>10.912304002630512</v>
          </cell>
          <cell r="AA239">
            <v>3.529940635</v>
          </cell>
          <cell r="AB239">
            <v>12.321366841293766</v>
          </cell>
          <cell r="AC239">
            <v>4.1609251</v>
          </cell>
          <cell r="AD239">
            <v>12.994494465623671</v>
          </cell>
          <cell r="AE239">
            <v>4.5250746880000001</v>
          </cell>
          <cell r="AF239">
            <v>13.348779397790009</v>
          </cell>
          <cell r="AG239">
            <v>4.74488091</v>
          </cell>
        </row>
        <row r="240">
          <cell r="B240" t="str">
            <v>NEWTON LE WILLOWS</v>
          </cell>
          <cell r="C240">
            <v>22.9</v>
          </cell>
          <cell r="D240">
            <v>20.5</v>
          </cell>
          <cell r="E240">
            <v>27</v>
          </cell>
          <cell r="F240">
            <v>12.455367276382656</v>
          </cell>
          <cell r="G240">
            <v>3.1589849829999999</v>
          </cell>
          <cell r="H240">
            <v>13.327615031580248</v>
          </cell>
          <cell r="I240">
            <v>3.2175266470000001</v>
          </cell>
          <cell r="J240">
            <v>14.563914807150418</v>
          </cell>
          <cell r="K240">
            <v>3.3799022089999999</v>
          </cell>
          <cell r="L240">
            <v>14.909427150838926</v>
          </cell>
          <cell r="M240">
            <v>3.4741724810000001</v>
          </cell>
          <cell r="N240">
            <v>15.19896196798295</v>
          </cell>
          <cell r="O240">
            <v>3.5873172969999998</v>
          </cell>
          <cell r="P240">
            <v>15.655677857673462</v>
          </cell>
          <cell r="Q240">
            <v>3.7279496879999998</v>
          </cell>
          <cell r="R240">
            <v>16.101396245806448</v>
          </cell>
          <cell r="S240">
            <v>3.8860503030000002</v>
          </cell>
          <cell r="T240">
            <v>16.564787175765041</v>
          </cell>
          <cell r="U240">
            <v>4.0825185060000004</v>
          </cell>
          <cell r="V240">
            <v>17.01654160183713</v>
          </cell>
          <cell r="W240">
            <v>4.3017007759999997</v>
          </cell>
          <cell r="X240">
            <v>17.58857421045202</v>
          </cell>
          <cell r="Y240">
            <v>4.5513925530000003</v>
          </cell>
          <cell r="Z240">
            <v>20.113554718298516</v>
          </cell>
          <cell r="AA240">
            <v>5.8587268870000004</v>
          </cell>
          <cell r="AB240">
            <v>22.276090873347584</v>
          </cell>
          <cell r="AC240">
            <v>7.0025679570000001</v>
          </cell>
          <cell r="AD240">
            <v>23.286332582512191</v>
          </cell>
          <cell r="AE240">
            <v>7.6488770380000002</v>
          </cell>
          <cell r="AF240">
            <v>23.715652156638527</v>
          </cell>
          <cell r="AG240">
            <v>8.0130985460000002</v>
          </cell>
        </row>
        <row r="241">
          <cell r="B241" t="str">
            <v>NEWTONGATE T11 &amp; T12</v>
          </cell>
          <cell r="C241">
            <v>23</v>
          </cell>
          <cell r="D241">
            <v>20.5</v>
          </cell>
          <cell r="E241">
            <v>27</v>
          </cell>
          <cell r="F241">
            <v>16.128777346846313</v>
          </cell>
          <cell r="G241">
            <v>5.9890764379999997</v>
          </cell>
          <cell r="H241">
            <v>15.897805639930969</v>
          </cell>
          <cell r="I241">
            <v>5.8859257210000004</v>
          </cell>
          <cell r="J241">
            <v>16.403426591057073</v>
          </cell>
          <cell r="K241">
            <v>5.9743450429999996</v>
          </cell>
          <cell r="L241">
            <v>16.620334104228611</v>
          </cell>
          <cell r="M241">
            <v>6.0571222789999997</v>
          </cell>
          <cell r="N241">
            <v>16.822074715581635</v>
          </cell>
          <cell r="O241">
            <v>6.1524017369999999</v>
          </cell>
          <cell r="P241">
            <v>16.987611954444628</v>
          </cell>
          <cell r="Q241">
            <v>6.2619358419999998</v>
          </cell>
          <cell r="R241">
            <v>17.373773856899035</v>
          </cell>
          <cell r="S241">
            <v>6.3793073470000001</v>
          </cell>
          <cell r="T241">
            <v>17.614063395104807</v>
          </cell>
          <cell r="U241">
            <v>6.5173585679999997</v>
          </cell>
          <cell r="V241">
            <v>17.674475957001547</v>
          </cell>
          <cell r="W241">
            <v>6.6676051520000001</v>
          </cell>
          <cell r="X241">
            <v>18.038375711785676</v>
          </cell>
          <cell r="Y241">
            <v>6.8292536019999996</v>
          </cell>
          <cell r="Z241">
            <v>19.664317002287962</v>
          </cell>
          <cell r="AA241">
            <v>7.5799112620000004</v>
          </cell>
          <cell r="AB241">
            <v>22.785894101274838</v>
          </cell>
          <cell r="AC241">
            <v>8.1893355779999997</v>
          </cell>
          <cell r="AD241">
            <v>24.484724624345013</v>
          </cell>
          <cell r="AE241">
            <v>8.461944549</v>
          </cell>
          <cell r="AF241">
            <v>25.574637529958824</v>
          </cell>
          <cell r="AG241">
            <v>8.5691497259999991</v>
          </cell>
        </row>
        <row r="242">
          <cell r="B242" t="str">
            <v>NEWTONGATE T13</v>
          </cell>
          <cell r="C242">
            <v>14</v>
          </cell>
          <cell r="D242">
            <v>12.3</v>
          </cell>
          <cell r="E242">
            <v>18</v>
          </cell>
          <cell r="F242">
            <v>6.9558916940172519</v>
          </cell>
          <cell r="G242">
            <v>1.747003402</v>
          </cell>
          <cell r="H242">
            <v>6.9176155077699715</v>
          </cell>
          <cell r="I242">
            <v>1.7343344389999999</v>
          </cell>
          <cell r="J242">
            <v>6.9649841238265697</v>
          </cell>
          <cell r="K242">
            <v>1.7622415680000001</v>
          </cell>
          <cell r="L242">
            <v>7.0494084053819988</v>
          </cell>
          <cell r="M242">
            <v>1.7948669159999999</v>
          </cell>
          <cell r="N242">
            <v>7.198277708855942</v>
          </cell>
          <cell r="O242">
            <v>1.837377268</v>
          </cell>
          <cell r="P242">
            <v>7.3110476693633117</v>
          </cell>
          <cell r="Q242">
            <v>1.8912729880000001</v>
          </cell>
          <cell r="R242">
            <v>7.4118724967830447</v>
          </cell>
          <cell r="S242">
            <v>1.9525867830000001</v>
          </cell>
          <cell r="T242">
            <v>7.5887844391654617</v>
          </cell>
          <cell r="U242">
            <v>2.0293586339999998</v>
          </cell>
          <cell r="V242">
            <v>7.7659739598475106</v>
          </cell>
          <cell r="W242">
            <v>2.1165467360000001</v>
          </cell>
          <cell r="X242">
            <v>7.961388506044389</v>
          </cell>
          <cell r="Y242">
            <v>2.215964799</v>
          </cell>
          <cell r="Z242">
            <v>8.7813488720056476</v>
          </cell>
          <cell r="AA242">
            <v>2.70801662</v>
          </cell>
          <cell r="AB242">
            <v>9.7825566671038153</v>
          </cell>
          <cell r="AC242">
            <v>3.1305508670000002</v>
          </cell>
          <cell r="AD242">
            <v>10.318352025279147</v>
          </cell>
          <cell r="AE242">
            <v>3.316921443</v>
          </cell>
          <cell r="AF242">
            <v>10.65712496568305</v>
          </cell>
          <cell r="AG242">
            <v>3.417152835</v>
          </cell>
        </row>
        <row r="243">
          <cell r="B243" t="str">
            <v>NORBRECK</v>
          </cell>
          <cell r="C243">
            <v>22.9</v>
          </cell>
          <cell r="D243">
            <v>20.5</v>
          </cell>
          <cell r="E243">
            <v>27.5</v>
          </cell>
          <cell r="F243">
            <v>4.3058413555290755</v>
          </cell>
          <cell r="G243">
            <v>0.936346915</v>
          </cell>
          <cell r="H243">
            <v>4.4914522377348289</v>
          </cell>
          <cell r="I243">
            <v>0.92763872300000005</v>
          </cell>
          <cell r="J243">
            <v>4.8013334646372785</v>
          </cell>
          <cell r="K243">
            <v>0.94587691399999996</v>
          </cell>
          <cell r="L243">
            <v>4.8636022333319673</v>
          </cell>
          <cell r="M243">
            <v>0.97048674999999995</v>
          </cell>
          <cell r="N243">
            <v>4.9314505567141422</v>
          </cell>
          <cell r="O243">
            <v>1.003430311</v>
          </cell>
          <cell r="P243">
            <v>5.0317893465634684</v>
          </cell>
          <cell r="Q243">
            <v>1.0347131389999999</v>
          </cell>
          <cell r="R243">
            <v>5.1406485396945323</v>
          </cell>
          <cell r="S243">
            <v>1.0630534439999999</v>
          </cell>
          <cell r="T243">
            <v>5.2618928796613575</v>
          </cell>
          <cell r="U243">
            <v>1.1000774230000001</v>
          </cell>
          <cell r="V243">
            <v>5.3780106905185407</v>
          </cell>
          <cell r="W243">
            <v>1.1429364580000001</v>
          </cell>
          <cell r="X243">
            <v>5.5342701369034382</v>
          </cell>
          <cell r="Y243">
            <v>1.1938817690000001</v>
          </cell>
          <cell r="Z243">
            <v>6.2726454732976693</v>
          </cell>
          <cell r="AA243">
            <v>1.4410061999999999</v>
          </cell>
          <cell r="AB243">
            <v>6.9449295514260925</v>
          </cell>
          <cell r="AC243">
            <v>1.6773130190000001</v>
          </cell>
          <cell r="AD243">
            <v>7.1325183785624127</v>
          </cell>
          <cell r="AE243">
            <v>1.7682299859999999</v>
          </cell>
          <cell r="AF243">
            <v>7.0935322195462689</v>
          </cell>
          <cell r="AG243">
            <v>1.809153953</v>
          </cell>
        </row>
        <row r="244">
          <cell r="B244" t="str">
            <v>NORBURY</v>
          </cell>
          <cell r="C244">
            <v>22.9</v>
          </cell>
          <cell r="D244">
            <v>20.5</v>
          </cell>
          <cell r="E244">
            <v>27.5</v>
          </cell>
          <cell r="F244">
            <v>9.954269722180781</v>
          </cell>
          <cell r="G244">
            <v>4.1329945319999997</v>
          </cell>
          <cell r="H244">
            <v>9.7627309221163898</v>
          </cell>
          <cell r="I244">
            <v>4.1001875060000001</v>
          </cell>
          <cell r="J244">
            <v>9.8759211309330066</v>
          </cell>
          <cell r="K244">
            <v>4.1875803339999997</v>
          </cell>
          <cell r="L244">
            <v>10.159074272978531</v>
          </cell>
          <cell r="M244">
            <v>4.2521034799999997</v>
          </cell>
          <cell r="N244">
            <v>10.342442575258719</v>
          </cell>
          <cell r="O244">
            <v>4.3338138239999999</v>
          </cell>
          <cell r="P244">
            <v>10.547729446432355</v>
          </cell>
          <cell r="Q244">
            <v>4.4403354439999996</v>
          </cell>
          <cell r="R244">
            <v>10.736398020166387</v>
          </cell>
          <cell r="S244">
            <v>4.5590971800000002</v>
          </cell>
          <cell r="T244">
            <v>11.180748374490008</v>
          </cell>
          <cell r="U244">
            <v>4.70400346</v>
          </cell>
          <cell r="V244">
            <v>11.392818346606225</v>
          </cell>
          <cell r="W244">
            <v>4.8675800840000001</v>
          </cell>
          <cell r="X244">
            <v>11.54416365126124</v>
          </cell>
          <cell r="Y244">
            <v>5.0629324279999999</v>
          </cell>
          <cell r="Z244">
            <v>13.030237646996463</v>
          </cell>
          <cell r="AA244">
            <v>6.0661740899999996</v>
          </cell>
          <cell r="AB244">
            <v>14.250657830790653</v>
          </cell>
          <cell r="AC244">
            <v>6.8985377909999999</v>
          </cell>
          <cell r="AD244">
            <v>14.598012302698757</v>
          </cell>
          <cell r="AE244">
            <v>7.3446522449999998</v>
          </cell>
          <cell r="AF244">
            <v>14.47986078202644</v>
          </cell>
          <cell r="AG244">
            <v>7.5802823579999998</v>
          </cell>
        </row>
        <row r="245">
          <cell r="B245" t="str">
            <v>NORTHENDEN</v>
          </cell>
          <cell r="C245">
            <v>17.5</v>
          </cell>
          <cell r="D245">
            <v>15.8</v>
          </cell>
          <cell r="E245">
            <v>21</v>
          </cell>
          <cell r="F245">
            <v>8.376132748227846</v>
          </cell>
          <cell r="G245">
            <v>2.7306821270000001</v>
          </cell>
          <cell r="H245">
            <v>9.0315374609425376</v>
          </cell>
          <cell r="I245">
            <v>2.7034286509999998</v>
          </cell>
          <cell r="J245">
            <v>9.9041405502420083</v>
          </cell>
          <cell r="K245">
            <v>2.7583491410000001</v>
          </cell>
          <cell r="L245">
            <v>10.106261154998176</v>
          </cell>
          <cell r="M245">
            <v>2.8171200710000002</v>
          </cell>
          <cell r="N245">
            <v>10.336604087220664</v>
          </cell>
          <cell r="O245">
            <v>2.88798377</v>
          </cell>
          <cell r="P245">
            <v>10.550585467400198</v>
          </cell>
          <cell r="Q245">
            <v>2.9742807710000001</v>
          </cell>
          <cell r="R245">
            <v>10.810312096440482</v>
          </cell>
          <cell r="S245">
            <v>3.069899382</v>
          </cell>
          <cell r="T245">
            <v>11.107582467245456</v>
          </cell>
          <cell r="U245">
            <v>3.1844984150000002</v>
          </cell>
          <cell r="V245">
            <v>11.393494176637745</v>
          </cell>
          <cell r="W245">
            <v>3.311663367</v>
          </cell>
          <cell r="X245">
            <v>11.748966072420025</v>
          </cell>
          <cell r="Y245">
            <v>3.455520527</v>
          </cell>
          <cell r="Z245">
            <v>13.462099921578853</v>
          </cell>
          <cell r="AA245">
            <v>4.1838183009999996</v>
          </cell>
          <cell r="AB245">
            <v>15.292304386999986</v>
          </cell>
          <cell r="AC245">
            <v>4.8150253259999998</v>
          </cell>
          <cell r="AD245">
            <v>16.328755508833574</v>
          </cell>
          <cell r="AE245">
            <v>5.1759407050000004</v>
          </cell>
          <cell r="AF245">
            <v>17.080525066787779</v>
          </cell>
          <cell r="AG245">
            <v>5.3957678519999996</v>
          </cell>
        </row>
        <row r="246">
          <cell r="B246" t="str">
            <v>NWGB PARTINGTON</v>
          </cell>
          <cell r="C246">
            <v>16</v>
          </cell>
          <cell r="D246">
            <v>15.8</v>
          </cell>
          <cell r="E246">
            <v>21</v>
          </cell>
          <cell r="F246">
            <v>4.4545768826657461</v>
          </cell>
          <cell r="G246">
            <v>1.0841117039999999</v>
          </cell>
          <cell r="H246">
            <v>6.036319567787312</v>
          </cell>
          <cell r="I246">
            <v>1.076406016</v>
          </cell>
          <cell r="J246">
            <v>7.7538199015624496</v>
          </cell>
          <cell r="K246">
            <v>1.100198051</v>
          </cell>
          <cell r="L246">
            <v>7.9316538356081345</v>
          </cell>
          <cell r="M246">
            <v>1.1276026880000001</v>
          </cell>
          <cell r="N246">
            <v>8.0150320325003932</v>
          </cell>
          <cell r="O246">
            <v>1.161833012</v>
          </cell>
          <cell r="P246">
            <v>8.1829653623157022</v>
          </cell>
          <cell r="Q246">
            <v>1.2048970670000001</v>
          </cell>
          <cell r="R246">
            <v>8.2513760333893735</v>
          </cell>
          <cell r="S246">
            <v>1.253171678</v>
          </cell>
          <cell r="T246">
            <v>8.4021953309441777</v>
          </cell>
          <cell r="U246">
            <v>1.31344017</v>
          </cell>
          <cell r="V246">
            <v>8.5377602511665689</v>
          </cell>
          <cell r="W246">
            <v>1.381293506</v>
          </cell>
          <cell r="X246">
            <v>8.7178049810902625</v>
          </cell>
          <cell r="Y246">
            <v>1.4589045759999999</v>
          </cell>
          <cell r="Z246">
            <v>9.5313019957573069</v>
          </cell>
          <cell r="AA246">
            <v>1.8232591849999999</v>
          </cell>
          <cell r="AB246">
            <v>10.474036117590929</v>
          </cell>
          <cell r="AC246">
            <v>2.0777128600000001</v>
          </cell>
          <cell r="AD246">
            <v>10.980365538814409</v>
          </cell>
          <cell r="AE246">
            <v>2.2322833000000002</v>
          </cell>
          <cell r="AF246">
            <v>11.381496004226671</v>
          </cell>
          <cell r="AG246">
            <v>2.3400995459999998</v>
          </cell>
        </row>
        <row r="247">
          <cell r="B247" t="str">
            <v>OFFERTON</v>
          </cell>
          <cell r="C247">
            <v>17.5</v>
          </cell>
          <cell r="D247">
            <v>15.8</v>
          </cell>
          <cell r="E247">
            <v>27.5</v>
          </cell>
          <cell r="F247">
            <v>7.9175385755600329</v>
          </cell>
          <cell r="G247">
            <v>1.96576719</v>
          </cell>
          <cell r="H247">
            <v>7.8611763621702035</v>
          </cell>
          <cell r="I247">
            <v>1.95343709</v>
          </cell>
          <cell r="J247">
            <v>8.0097222704886235</v>
          </cell>
          <cell r="K247">
            <v>1.993956193</v>
          </cell>
          <cell r="L247">
            <v>8.1245561598463496</v>
          </cell>
          <cell r="M247">
            <v>2.0434065079999999</v>
          </cell>
          <cell r="N247">
            <v>8.2473857054403439</v>
          </cell>
          <cell r="O247">
            <v>2.1074491530000001</v>
          </cell>
          <cell r="P247">
            <v>8.4578546683790652</v>
          </cell>
          <cell r="Q247">
            <v>2.1906178170000001</v>
          </cell>
          <cell r="R247">
            <v>8.6233884047153584</v>
          </cell>
          <cell r="S247">
            <v>2.286690611</v>
          </cell>
          <cell r="T247">
            <v>8.8582190710414803</v>
          </cell>
          <cell r="U247">
            <v>2.4090401520000002</v>
          </cell>
          <cell r="V247">
            <v>9.0827952782338706</v>
          </cell>
          <cell r="W247">
            <v>2.5484450980000002</v>
          </cell>
          <cell r="X247">
            <v>9.3733775445543106</v>
          </cell>
          <cell r="Y247">
            <v>2.7101705009999999</v>
          </cell>
          <cell r="Z247">
            <v>10.717870163166079</v>
          </cell>
          <cell r="AA247">
            <v>3.5379431710000002</v>
          </cell>
          <cell r="AB247">
            <v>11.669379029433269</v>
          </cell>
          <cell r="AC247">
            <v>3.9390770819999998</v>
          </cell>
          <cell r="AD247">
            <v>11.925581259846814</v>
          </cell>
          <cell r="AE247">
            <v>4.1311577909999997</v>
          </cell>
          <cell r="AF247">
            <v>11.834075230279399</v>
          </cell>
          <cell r="AG247">
            <v>4.2253376380000001</v>
          </cell>
        </row>
        <row r="248">
          <cell r="B248" t="str">
            <v>OPENSHAW</v>
          </cell>
          <cell r="C248">
            <v>17.5</v>
          </cell>
          <cell r="D248">
            <v>15.8</v>
          </cell>
          <cell r="E248">
            <v>21</v>
          </cell>
          <cell r="F248">
            <v>15.145947620853077</v>
          </cell>
          <cell r="G248">
            <v>4.9427231630000001</v>
          </cell>
          <cell r="H248">
            <v>15.245197473628416</v>
          </cell>
          <cell r="I248">
            <v>4.8714263019999997</v>
          </cell>
          <cell r="J248">
            <v>15.799731410884368</v>
          </cell>
          <cell r="K248">
            <v>4.9545096180000003</v>
          </cell>
          <cell r="L248">
            <v>16.0601570508937</v>
          </cell>
          <cell r="M248">
            <v>5.0361629130000001</v>
          </cell>
          <cell r="N248">
            <v>16.413607734271068</v>
          </cell>
          <cell r="O248">
            <v>5.1327276709999996</v>
          </cell>
          <cell r="P248">
            <v>16.642393494699569</v>
          </cell>
          <cell r="Q248">
            <v>5.245986351</v>
          </cell>
          <cell r="R248">
            <v>16.915582094397084</v>
          </cell>
          <cell r="S248">
            <v>5.3693920799999999</v>
          </cell>
          <cell r="T248">
            <v>17.286698675505356</v>
          </cell>
          <cell r="U248">
            <v>5.5129639709999996</v>
          </cell>
          <cell r="V248">
            <v>17.608323494818801</v>
          </cell>
          <cell r="W248">
            <v>5.6701563820000001</v>
          </cell>
          <cell r="X248">
            <v>18.041685955722134</v>
          </cell>
          <cell r="Y248">
            <v>5.8448565820000002</v>
          </cell>
          <cell r="Z248">
            <v>19.946856852952852</v>
          </cell>
          <cell r="AA248">
            <v>6.6986159550000002</v>
          </cell>
          <cell r="AB248">
            <v>22.800077547924875</v>
          </cell>
          <cell r="AC248">
            <v>7.4231729419999999</v>
          </cell>
          <cell r="AD248">
            <v>24.817617092982506</v>
          </cell>
          <cell r="AE248">
            <v>7.8392098089999998</v>
          </cell>
          <cell r="AF248">
            <v>26.397956338386759</v>
          </cell>
          <cell r="AG248">
            <v>8.0850065989999997</v>
          </cell>
        </row>
        <row r="249">
          <cell r="B249" t="str">
            <v>ORMSKIRK</v>
          </cell>
          <cell r="C249">
            <v>22.9</v>
          </cell>
          <cell r="D249">
            <v>20.5</v>
          </cell>
          <cell r="E249">
            <v>27.5</v>
          </cell>
          <cell r="F249">
            <v>13.650922934288863</v>
          </cell>
          <cell r="G249">
            <v>3.3111489569999999</v>
          </cell>
          <cell r="H249">
            <v>13.591681849291636</v>
          </cell>
          <cell r="I249">
            <v>3.2812088689999999</v>
          </cell>
          <cell r="J249">
            <v>13.916848226714302</v>
          </cell>
          <cell r="K249">
            <v>3.3520031590000001</v>
          </cell>
          <cell r="L249">
            <v>14.160264610150712</v>
          </cell>
          <cell r="M249">
            <v>3.4313209599999999</v>
          </cell>
          <cell r="N249">
            <v>14.446428876815734</v>
          </cell>
          <cell r="O249">
            <v>3.5280518179999998</v>
          </cell>
          <cell r="P249">
            <v>14.759601610482301</v>
          </cell>
          <cell r="Q249">
            <v>3.648030404</v>
          </cell>
          <cell r="R249">
            <v>15.085793549822409</v>
          </cell>
          <cell r="S249">
            <v>3.7821446179999998</v>
          </cell>
          <cell r="T249">
            <v>15.454753783641433</v>
          </cell>
          <cell r="U249">
            <v>3.948179267</v>
          </cell>
          <cell r="V249">
            <v>15.834511882028691</v>
          </cell>
          <cell r="W249">
            <v>4.1332450200000004</v>
          </cell>
          <cell r="X249">
            <v>16.265283187258191</v>
          </cell>
          <cell r="Y249">
            <v>4.3435135740000002</v>
          </cell>
          <cell r="Z249">
            <v>18.703265321412175</v>
          </cell>
          <cell r="AA249">
            <v>5.4068903150000001</v>
          </cell>
          <cell r="AB249">
            <v>21.44196027394743</v>
          </cell>
          <cell r="AC249">
            <v>6.3324643509999996</v>
          </cell>
          <cell r="AD249">
            <v>22.612036861045876</v>
          </cell>
          <cell r="AE249">
            <v>6.8233770590000002</v>
          </cell>
          <cell r="AF249">
            <v>23.406444948386515</v>
          </cell>
          <cell r="AG249">
            <v>7.0921913310000004</v>
          </cell>
        </row>
        <row r="250">
          <cell r="B250" t="str">
            <v>PADIHAM</v>
          </cell>
          <cell r="C250">
            <v>28.7</v>
          </cell>
          <cell r="D250">
            <v>28.7</v>
          </cell>
          <cell r="E250">
            <v>45</v>
          </cell>
          <cell r="F250">
            <v>20.495250357377689</v>
          </cell>
          <cell r="G250">
            <v>5.8696344419999997</v>
          </cell>
          <cell r="H250">
            <v>20.231056915280547</v>
          </cell>
          <cell r="I250">
            <v>5.7436332669999999</v>
          </cell>
          <cell r="J250">
            <v>20.687890068191049</v>
          </cell>
          <cell r="K250">
            <v>5.8062059919999998</v>
          </cell>
          <cell r="L250">
            <v>20.84737047542129</v>
          </cell>
          <cell r="M250">
            <v>5.8612147559999999</v>
          </cell>
          <cell r="N250">
            <v>21.027839697214546</v>
          </cell>
          <cell r="O250">
            <v>5.9259862410000004</v>
          </cell>
          <cell r="P250">
            <v>21.228622175944462</v>
          </cell>
          <cell r="Q250">
            <v>6.0088850860000003</v>
          </cell>
          <cell r="R250">
            <v>21.427603719156433</v>
          </cell>
          <cell r="S250">
            <v>6.0962363740000001</v>
          </cell>
          <cell r="T250">
            <v>21.639338641337222</v>
          </cell>
          <cell r="U250">
            <v>6.2040213450000001</v>
          </cell>
          <cell r="V250">
            <v>21.857882957318434</v>
          </cell>
          <cell r="W250">
            <v>6.3222366900000004</v>
          </cell>
          <cell r="X250">
            <v>22.100697443561803</v>
          </cell>
          <cell r="Y250">
            <v>6.459567056</v>
          </cell>
          <cell r="Z250">
            <v>23.187144863567337</v>
          </cell>
          <cell r="AA250">
            <v>7.1665564650000002</v>
          </cell>
          <cell r="AB250">
            <v>24.812973720440592</v>
          </cell>
          <cell r="AC250">
            <v>7.7750497909999998</v>
          </cell>
          <cell r="AD250">
            <v>25.704034010329824</v>
          </cell>
          <cell r="AE250">
            <v>8.0709158999999993</v>
          </cell>
          <cell r="AF250">
            <v>26.137770605095607</v>
          </cell>
          <cell r="AG250">
            <v>8.1881827779999998</v>
          </cell>
        </row>
        <row r="251">
          <cell r="B251" t="str">
            <v>PEEL ST &amp; RIBBLESDALE T13</v>
          </cell>
          <cell r="C251">
            <v>16</v>
          </cell>
          <cell r="D251">
            <v>12.5</v>
          </cell>
          <cell r="E251">
            <v>19</v>
          </cell>
          <cell r="F251">
            <v>13.079634870589649</v>
          </cell>
          <cell r="G251">
            <v>4.0911425970000002</v>
          </cell>
          <cell r="H251">
            <v>13.270787866452862</v>
          </cell>
          <cell r="I251">
            <v>4.0946124900000003</v>
          </cell>
          <cell r="J251">
            <v>13.558953098346148</v>
          </cell>
          <cell r="K251">
            <v>4.1698462279999999</v>
          </cell>
          <cell r="L251">
            <v>13.773036464117238</v>
          </cell>
          <cell r="M251">
            <v>4.2502097320000001</v>
          </cell>
          <cell r="N251">
            <v>14.016504247208612</v>
          </cell>
          <cell r="O251">
            <v>4.3557014980000002</v>
          </cell>
          <cell r="P251">
            <v>14.348772254433328</v>
          </cell>
          <cell r="Q251">
            <v>4.4981691970000002</v>
          </cell>
          <cell r="R251">
            <v>14.706849041175431</v>
          </cell>
          <cell r="S251">
            <v>4.6557895919999996</v>
          </cell>
          <cell r="T251">
            <v>15.112214892605889</v>
          </cell>
          <cell r="U251">
            <v>4.8426541209999998</v>
          </cell>
          <cell r="V251">
            <v>15.510098917881496</v>
          </cell>
          <cell r="W251">
            <v>5.0529226310000004</v>
          </cell>
          <cell r="X251">
            <v>15.985033878996475</v>
          </cell>
          <cell r="Y251">
            <v>5.3077496990000004</v>
          </cell>
          <cell r="Z251">
            <v>18.423622358041257</v>
          </cell>
          <cell r="AA251">
            <v>6.6836407539999998</v>
          </cell>
          <cell r="AB251">
            <v>21.055522929374447</v>
          </cell>
          <cell r="AC251">
            <v>7.7871930279999999</v>
          </cell>
          <cell r="AD251">
            <v>22.385197304532824</v>
          </cell>
          <cell r="AE251">
            <v>8.2457612579999999</v>
          </cell>
          <cell r="AF251">
            <v>23.259440758325361</v>
          </cell>
          <cell r="AG251">
            <v>8.4862468020000001</v>
          </cell>
        </row>
        <row r="252">
          <cell r="B252" t="str">
            <v>PENDLETON</v>
          </cell>
          <cell r="C252">
            <v>22.9</v>
          </cell>
          <cell r="D252">
            <v>20.5</v>
          </cell>
          <cell r="E252">
            <v>27.5</v>
          </cell>
          <cell r="F252">
            <v>13.410503538623173</v>
          </cell>
          <cell r="G252">
            <v>4.0242601120000003</v>
          </cell>
          <cell r="H252">
            <v>14.655542858405438</v>
          </cell>
          <cell r="I252">
            <v>3.9851337920000001</v>
          </cell>
          <cell r="J252">
            <v>16.280318447509767</v>
          </cell>
          <cell r="K252">
            <v>4.0521896789999996</v>
          </cell>
          <cell r="L252">
            <v>16.59927333057588</v>
          </cell>
          <cell r="M252">
            <v>4.1136037190000003</v>
          </cell>
          <cell r="N252">
            <v>16.812263507182664</v>
          </cell>
          <cell r="O252">
            <v>4.1811475659999999</v>
          </cell>
          <cell r="P252">
            <v>17.048615060961332</v>
          </cell>
          <cell r="Q252">
            <v>4.2568756949999997</v>
          </cell>
          <cell r="R252">
            <v>17.402443465503808</v>
          </cell>
          <cell r="S252">
            <v>4.3348709699999999</v>
          </cell>
          <cell r="T252">
            <v>17.646015261237046</v>
          </cell>
          <cell r="U252">
            <v>4.4214389939999998</v>
          </cell>
          <cell r="V252">
            <v>17.837838127616969</v>
          </cell>
          <cell r="W252">
            <v>4.5129769499999997</v>
          </cell>
          <cell r="X252">
            <v>18.194825193920046</v>
          </cell>
          <cell r="Y252">
            <v>4.6114645640000003</v>
          </cell>
          <cell r="Z252">
            <v>19.78927635307679</v>
          </cell>
          <cell r="AA252">
            <v>5.067181186</v>
          </cell>
          <cell r="AB252">
            <v>22.275315746953151</v>
          </cell>
          <cell r="AC252">
            <v>5.4512897010000003</v>
          </cell>
          <cell r="AD252">
            <v>23.836002046803486</v>
          </cell>
          <cell r="AE252">
            <v>5.6579882269999997</v>
          </cell>
          <cell r="AF252">
            <v>25.06570141245891</v>
          </cell>
          <cell r="AG252">
            <v>5.8000752139999996</v>
          </cell>
        </row>
        <row r="253">
          <cell r="B253" t="str">
            <v>PETTERIL BANK</v>
          </cell>
          <cell r="C253">
            <v>22.9</v>
          </cell>
          <cell r="D253">
            <v>20.5</v>
          </cell>
          <cell r="E253">
            <v>27</v>
          </cell>
          <cell r="F253">
            <v>12.926136655037169</v>
          </cell>
          <cell r="G253">
            <v>4.2059775300000002</v>
          </cell>
          <cell r="H253">
            <v>12.922177240847949</v>
          </cell>
          <cell r="I253">
            <v>4.151826131</v>
          </cell>
          <cell r="J253">
            <v>13.25972138073446</v>
          </cell>
          <cell r="K253">
            <v>4.2180355269999996</v>
          </cell>
          <cell r="L253">
            <v>13.400983113166593</v>
          </cell>
          <cell r="M253">
            <v>4.29698987</v>
          </cell>
          <cell r="N253">
            <v>13.563808891131902</v>
          </cell>
          <cell r="O253">
            <v>4.4003816330000003</v>
          </cell>
          <cell r="P253">
            <v>13.928440514219965</v>
          </cell>
          <cell r="Q253">
            <v>4.532275512</v>
          </cell>
          <cell r="R253">
            <v>14.282572133612334</v>
          </cell>
          <cell r="S253">
            <v>4.6852384379999998</v>
          </cell>
          <cell r="T253">
            <v>14.682903616209073</v>
          </cell>
          <cell r="U253">
            <v>4.8773672960000001</v>
          </cell>
          <cell r="V253">
            <v>15.048792245255688</v>
          </cell>
          <cell r="W253">
            <v>5.0984467240000004</v>
          </cell>
          <cell r="X253">
            <v>15.610909743338395</v>
          </cell>
          <cell r="Y253">
            <v>5.3527622429999999</v>
          </cell>
          <cell r="Z253">
            <v>18.318125942553984</v>
          </cell>
          <cell r="AA253">
            <v>6.6862157189999998</v>
          </cell>
          <cell r="AB253">
            <v>20.397556304286734</v>
          </cell>
          <cell r="AC253">
            <v>7.8501266159999998</v>
          </cell>
          <cell r="AD253">
            <v>21.121712042583269</v>
          </cell>
          <cell r="AE253">
            <v>8.4935357370000002</v>
          </cell>
          <cell r="AF253">
            <v>21.228202161102011</v>
          </cell>
          <cell r="AG253">
            <v>8.8488553450000005</v>
          </cell>
        </row>
        <row r="254">
          <cell r="B254" t="str">
            <v>PHILLIPS LANE</v>
          </cell>
          <cell r="C254">
            <v>9</v>
          </cell>
          <cell r="D254">
            <v>9</v>
          </cell>
          <cell r="E254">
            <v>18</v>
          </cell>
          <cell r="F254">
            <v>5.44652355493354</v>
          </cell>
          <cell r="G254">
            <v>1.1387305539999999</v>
          </cell>
          <cell r="H254">
            <v>5.3700250376109002</v>
          </cell>
          <cell r="I254">
            <v>1.1349747400000001</v>
          </cell>
          <cell r="J254">
            <v>5.4558781440665101</v>
          </cell>
          <cell r="K254">
            <v>1.15478572</v>
          </cell>
          <cell r="L254">
            <v>5.5239630860726257</v>
          </cell>
          <cell r="M254">
            <v>1.178521546</v>
          </cell>
          <cell r="N254">
            <v>5.6012941738400484</v>
          </cell>
          <cell r="O254">
            <v>1.209753675</v>
          </cell>
          <cell r="P254">
            <v>5.6866830189318254</v>
          </cell>
          <cell r="Q254">
            <v>1.2488211010000001</v>
          </cell>
          <cell r="R254">
            <v>5.775422944499879</v>
          </cell>
          <cell r="S254">
            <v>1.2939083790000001</v>
          </cell>
          <cell r="T254">
            <v>5.8744129922410702</v>
          </cell>
          <cell r="U254">
            <v>1.349660479</v>
          </cell>
          <cell r="V254">
            <v>5.9704080988481545</v>
          </cell>
          <cell r="W254">
            <v>1.412609212</v>
          </cell>
          <cell r="X254">
            <v>6.0767757303562817</v>
          </cell>
          <cell r="Y254">
            <v>1.4847145349999999</v>
          </cell>
          <cell r="Z254">
            <v>6.5694913995886397</v>
          </cell>
          <cell r="AA254">
            <v>1.827733268</v>
          </cell>
          <cell r="AB254">
            <v>7.0827625013770019</v>
          </cell>
          <cell r="AC254">
            <v>2.1207336520000002</v>
          </cell>
          <cell r="AD254">
            <v>7.3345204510353721</v>
          </cell>
          <cell r="AE254">
            <v>2.283582301</v>
          </cell>
          <cell r="AF254">
            <v>7.4189133036098855</v>
          </cell>
          <cell r="AG254">
            <v>2.3734075059999999</v>
          </cell>
        </row>
        <row r="255">
          <cell r="B255" t="str">
            <v>PICCADILLY</v>
          </cell>
          <cell r="C255">
            <v>22.9</v>
          </cell>
          <cell r="D255">
            <v>20.5</v>
          </cell>
          <cell r="E255">
            <v>27.5</v>
          </cell>
          <cell r="F255">
            <v>9.1477371780491037</v>
          </cell>
          <cell r="G255">
            <v>2.5396707100000002</v>
          </cell>
          <cell r="H255">
            <v>9.3351799201771311</v>
          </cell>
          <cell r="I255">
            <v>2.4779967470000002</v>
          </cell>
          <cell r="J255">
            <v>9.9053668809446123</v>
          </cell>
          <cell r="K255">
            <v>2.5298568370000001</v>
          </cell>
          <cell r="L255">
            <v>10.113937507627153</v>
          </cell>
          <cell r="M255">
            <v>2.5707361789999998</v>
          </cell>
          <cell r="N255">
            <v>10.339982223552033</v>
          </cell>
          <cell r="O255">
            <v>2.6104998639999999</v>
          </cell>
          <cell r="P255">
            <v>10.499643420194573</v>
          </cell>
          <cell r="Q255">
            <v>2.649565891</v>
          </cell>
          <cell r="R255">
            <v>10.639228380682008</v>
          </cell>
          <cell r="S255">
            <v>2.6863570399999999</v>
          </cell>
          <cell r="T255">
            <v>10.847726338202355</v>
          </cell>
          <cell r="U255">
            <v>2.7213754730000002</v>
          </cell>
          <cell r="V255">
            <v>11.000915692066128</v>
          </cell>
          <cell r="W255">
            <v>2.753465351</v>
          </cell>
          <cell r="X255">
            <v>11.122558996744951</v>
          </cell>
          <cell r="Y255">
            <v>2.783405487</v>
          </cell>
          <cell r="Z255">
            <v>11.68052379734657</v>
          </cell>
          <cell r="AA255">
            <v>2.883983153</v>
          </cell>
          <cell r="AB255">
            <v>12.438986802281944</v>
          </cell>
          <cell r="AC255">
            <v>2.9414131650000002</v>
          </cell>
          <cell r="AD255">
            <v>12.9899311643675</v>
          </cell>
          <cell r="AE255">
            <v>2.9679696799999999</v>
          </cell>
          <cell r="AF255">
            <v>13.634031383417017</v>
          </cell>
          <cell r="AG255">
            <v>2.9726108939999998</v>
          </cell>
        </row>
        <row r="256">
          <cell r="B256" t="str">
            <v>PIMBO</v>
          </cell>
          <cell r="C256">
            <v>34.5</v>
          </cell>
          <cell r="D256">
            <v>30</v>
          </cell>
          <cell r="E256">
            <v>45</v>
          </cell>
          <cell r="F256">
            <v>19.695136743699866</v>
          </cell>
          <cell r="G256">
            <v>7.3350018590000001</v>
          </cell>
          <cell r="H256">
            <v>20.513239480726643</v>
          </cell>
          <cell r="I256">
            <v>7.162690231</v>
          </cell>
          <cell r="J256">
            <v>22.122624862693442</v>
          </cell>
          <cell r="K256">
            <v>7.251539556</v>
          </cell>
          <cell r="L256">
            <v>22.397830929410247</v>
          </cell>
          <cell r="M256">
            <v>7.3275406629999997</v>
          </cell>
          <cell r="N256">
            <v>22.620432702679246</v>
          </cell>
          <cell r="O256">
            <v>7.4154275470000002</v>
          </cell>
          <cell r="P256">
            <v>22.836826415968716</v>
          </cell>
          <cell r="Q256">
            <v>7.5231053230000002</v>
          </cell>
          <cell r="R256">
            <v>23.060754611594778</v>
          </cell>
          <cell r="S256">
            <v>7.6349226750000003</v>
          </cell>
          <cell r="T256">
            <v>23.256295022480618</v>
          </cell>
          <cell r="U256">
            <v>7.7603292230000003</v>
          </cell>
          <cell r="V256">
            <v>23.473465223432605</v>
          </cell>
          <cell r="W256">
            <v>7.8976714289999999</v>
          </cell>
          <cell r="X256">
            <v>23.678217358047899</v>
          </cell>
          <cell r="Y256">
            <v>8.0554385629999992</v>
          </cell>
          <cell r="Z256">
            <v>24.496279694039604</v>
          </cell>
          <cell r="AA256">
            <v>8.8670746810000001</v>
          </cell>
          <cell r="AB256">
            <v>26.109166984870573</v>
          </cell>
          <cell r="AC256">
            <v>9.5232800310000005</v>
          </cell>
          <cell r="AD256">
            <v>27.350178985921392</v>
          </cell>
          <cell r="AE256">
            <v>9.8785625039999996</v>
          </cell>
          <cell r="AF256">
            <v>28.268560703254028</v>
          </cell>
          <cell r="AG256">
            <v>10.003093399999999</v>
          </cell>
        </row>
        <row r="257">
          <cell r="B257" t="str">
            <v>MORTON PARK &amp; PIRELLI</v>
          </cell>
          <cell r="C257">
            <v>28</v>
          </cell>
          <cell r="D257">
            <v>24.5</v>
          </cell>
          <cell r="E257">
            <v>32</v>
          </cell>
          <cell r="F257">
            <v>19.557010015360042</v>
          </cell>
          <cell r="G257">
            <v>6.4486722649999999</v>
          </cell>
          <cell r="H257">
            <v>19.294367068322853</v>
          </cell>
          <cell r="I257">
            <v>6.3512405669999996</v>
          </cell>
          <cell r="J257">
            <v>19.407394432897863</v>
          </cell>
          <cell r="K257">
            <v>6.4291068750000004</v>
          </cell>
          <cell r="L257">
            <v>19.618530604601766</v>
          </cell>
          <cell r="M257">
            <v>6.5189234980000004</v>
          </cell>
          <cell r="N257">
            <v>23.062785856763245</v>
          </cell>
          <cell r="O257">
            <v>6.6435134290000004</v>
          </cell>
          <cell r="P257">
            <v>26.27040368202201</v>
          </cell>
          <cell r="Q257">
            <v>6.8187400440000001</v>
          </cell>
          <cell r="R257">
            <v>29.571857548727024</v>
          </cell>
          <cell r="S257">
            <v>7.0161169900000004</v>
          </cell>
          <cell r="T257">
            <v>33.05555710775684</v>
          </cell>
          <cell r="U257">
            <v>7.2513170120000003</v>
          </cell>
          <cell r="V257">
            <v>35.577221346119913</v>
          </cell>
          <cell r="W257">
            <v>7.5264521200000001</v>
          </cell>
          <cell r="X257">
            <v>38.071383538422879</v>
          </cell>
          <cell r="Y257">
            <v>7.8604671599999998</v>
          </cell>
          <cell r="Z257">
            <v>44.486027461103106</v>
          </cell>
          <cell r="AA257">
            <v>9.5676467360000004</v>
          </cell>
          <cell r="AB257">
            <v>46.554152451614456</v>
          </cell>
          <cell r="AC257">
            <v>11.010948109999999</v>
          </cell>
          <cell r="AD257">
            <v>47.220943200428195</v>
          </cell>
          <cell r="AE257">
            <v>11.62844917</v>
          </cell>
          <cell r="AF257">
            <v>47.297624001284674</v>
          </cell>
          <cell r="AG257">
            <v>11.89045121</v>
          </cell>
        </row>
        <row r="258">
          <cell r="B258" t="str">
            <v>PORTWOOD</v>
          </cell>
          <cell r="C258">
            <v>22.9</v>
          </cell>
          <cell r="D258">
            <v>20.5</v>
          </cell>
          <cell r="E258">
            <v>27.5</v>
          </cell>
          <cell r="F258">
            <v>18.003634178331449</v>
          </cell>
          <cell r="G258">
            <v>3.7408653809999999</v>
          </cell>
          <cell r="H258">
            <v>17.633492643343434</v>
          </cell>
          <cell r="I258">
            <v>3.6949962680000001</v>
          </cell>
          <cell r="J258">
            <v>20.779795900714287</v>
          </cell>
          <cell r="K258">
            <v>3.7682520589999999</v>
          </cell>
          <cell r="L258">
            <v>23.151262761045984</v>
          </cell>
          <cell r="M258">
            <v>3.8339173080000002</v>
          </cell>
          <cell r="N258">
            <v>25.640989268859212</v>
          </cell>
          <cell r="O258">
            <v>3.9031294089999999</v>
          </cell>
          <cell r="P258">
            <v>27.843937593465732</v>
          </cell>
          <cell r="Q258">
            <v>3.9756881919999998</v>
          </cell>
          <cell r="R258">
            <v>29.919648935427677</v>
          </cell>
          <cell r="S258">
            <v>4.049740302</v>
          </cell>
          <cell r="T258">
            <v>32.517811487065607</v>
          </cell>
          <cell r="U258">
            <v>4.1281274479999999</v>
          </cell>
          <cell r="V258">
            <v>32.784835075645077</v>
          </cell>
          <cell r="W258">
            <v>4.2086283800000004</v>
          </cell>
          <cell r="X258">
            <v>32.87769379465017</v>
          </cell>
          <cell r="Y258">
            <v>4.2928244949999996</v>
          </cell>
          <cell r="Z258">
            <v>33.851765793615044</v>
          </cell>
          <cell r="AA258">
            <v>4.5411515939999996</v>
          </cell>
          <cell r="AB258">
            <v>36.333326061041433</v>
          </cell>
          <cell r="AC258">
            <v>4.7024392419999996</v>
          </cell>
          <cell r="AD258">
            <v>37.992020297916497</v>
          </cell>
          <cell r="AE258">
            <v>4.7692277040000004</v>
          </cell>
          <cell r="AF258">
            <v>39.36965086170477</v>
          </cell>
          <cell r="AG258">
            <v>4.7871732610000004</v>
          </cell>
        </row>
        <row r="259">
          <cell r="B259" t="str">
            <v>POULTON</v>
          </cell>
          <cell r="C259">
            <v>21</v>
          </cell>
          <cell r="D259">
            <v>20.5</v>
          </cell>
          <cell r="E259">
            <v>27.5</v>
          </cell>
          <cell r="F259">
            <v>11.118281244750005</v>
          </cell>
          <cell r="G259">
            <v>2.608693835</v>
          </cell>
          <cell r="H259">
            <v>11.013396123487199</v>
          </cell>
          <cell r="I259">
            <v>2.676502819</v>
          </cell>
          <cell r="J259">
            <v>11.332309401415943</v>
          </cell>
          <cell r="K259">
            <v>2.817432562</v>
          </cell>
          <cell r="L259">
            <v>11.505629674105379</v>
          </cell>
          <cell r="M259">
            <v>2.982563678</v>
          </cell>
          <cell r="N259">
            <v>11.746521871997128</v>
          </cell>
          <cell r="O259">
            <v>3.1100435979999999</v>
          </cell>
          <cell r="P259">
            <v>11.959006096210357</v>
          </cell>
          <cell r="Q259">
            <v>3.229407234</v>
          </cell>
          <cell r="R259">
            <v>12.253588351233205</v>
          </cell>
          <cell r="S259">
            <v>3.364956276</v>
          </cell>
          <cell r="T259">
            <v>12.453308347609489</v>
          </cell>
          <cell r="U259">
            <v>3.5323845230000002</v>
          </cell>
          <cell r="V259">
            <v>12.790394676203066</v>
          </cell>
          <cell r="W259">
            <v>3.7193464399999998</v>
          </cell>
          <cell r="X259">
            <v>13.145906576148606</v>
          </cell>
          <cell r="Y259">
            <v>3.935064594</v>
          </cell>
          <cell r="Z259">
            <v>14.750850137451415</v>
          </cell>
          <cell r="AA259">
            <v>5.0242608999999998</v>
          </cell>
          <cell r="AB259">
            <v>16.335547706848146</v>
          </cell>
          <cell r="AC259">
            <v>5.9740793390000002</v>
          </cell>
          <cell r="AD259">
            <v>16.816297496007209</v>
          </cell>
          <cell r="AE259">
            <v>6.499687829</v>
          </cell>
          <cell r="AF259">
            <v>16.969394385724154</v>
          </cell>
          <cell r="AG259">
            <v>6.79445064</v>
          </cell>
        </row>
        <row r="260">
          <cell r="B260" t="str">
            <v>POYNTON</v>
          </cell>
          <cell r="C260">
            <v>17.5</v>
          </cell>
          <cell r="D260">
            <v>15.8</v>
          </cell>
          <cell r="E260">
            <v>21</v>
          </cell>
          <cell r="F260">
            <v>9.2550557748338651</v>
          </cell>
          <cell r="G260">
            <v>2.571131517</v>
          </cell>
          <cell r="H260">
            <v>9.1844468475121968</v>
          </cell>
          <cell r="I260">
            <v>2.5523968290000001</v>
          </cell>
          <cell r="J260">
            <v>9.2568490189355437</v>
          </cell>
          <cell r="K260">
            <v>2.6044661570000001</v>
          </cell>
          <cell r="L260">
            <v>9.4130827534097605</v>
          </cell>
          <cell r="M260">
            <v>2.665251649</v>
          </cell>
          <cell r="N260">
            <v>9.6474779052113675</v>
          </cell>
          <cell r="O260">
            <v>2.7416219019999999</v>
          </cell>
          <cell r="P260">
            <v>9.8100801145292706</v>
          </cell>
          <cell r="Q260">
            <v>2.83760331</v>
          </cell>
          <cell r="R260">
            <v>10.010399451860913</v>
          </cell>
          <cell r="S260">
            <v>2.944777684</v>
          </cell>
          <cell r="T260">
            <v>10.31152087138639</v>
          </cell>
          <cell r="U260">
            <v>3.0788949479999999</v>
          </cell>
          <cell r="V260">
            <v>10.579874686810044</v>
          </cell>
          <cell r="W260">
            <v>3.2313119060000002</v>
          </cell>
          <cell r="X260">
            <v>10.915123353072374</v>
          </cell>
          <cell r="Y260">
            <v>3.4058521669999999</v>
          </cell>
          <cell r="Z260">
            <v>12.576427394267691</v>
          </cell>
          <cell r="AA260">
            <v>4.3242223519999996</v>
          </cell>
          <cell r="AB260">
            <v>13.99786383895049</v>
          </cell>
          <cell r="AC260">
            <v>5.132207846</v>
          </cell>
          <cell r="AD260">
            <v>14.524130967611075</v>
          </cell>
          <cell r="AE260">
            <v>5.4952898589999997</v>
          </cell>
          <cell r="AF260">
            <v>14.72119587185246</v>
          </cell>
          <cell r="AG260">
            <v>5.7078086399999997</v>
          </cell>
        </row>
        <row r="261">
          <cell r="B261" t="str">
            <v>PREESALL</v>
          </cell>
          <cell r="C261">
            <v>23</v>
          </cell>
          <cell r="D261">
            <v>20.5</v>
          </cell>
          <cell r="E261">
            <v>27.5</v>
          </cell>
          <cell r="F261">
            <v>9.8235149722516137</v>
          </cell>
          <cell r="G261">
            <v>2.58171404</v>
          </cell>
          <cell r="H261">
            <v>9.7508298815598451</v>
          </cell>
          <cell r="I261">
            <v>2.6356339150000001</v>
          </cell>
          <cell r="J261">
            <v>9.9567044816083783</v>
          </cell>
          <cell r="K261">
            <v>2.7415986889999999</v>
          </cell>
          <cell r="L261">
            <v>10.10760174906388</v>
          </cell>
          <cell r="M261">
            <v>2.8297663960000001</v>
          </cell>
          <cell r="N261">
            <v>10.265882605702302</v>
          </cell>
          <cell r="O261">
            <v>2.9032340300000001</v>
          </cell>
          <cell r="P261">
            <v>10.495648000388931</v>
          </cell>
          <cell r="Q261">
            <v>2.9969598679999998</v>
          </cell>
          <cell r="R261">
            <v>10.734348008325847</v>
          </cell>
          <cell r="S261">
            <v>3.1039788279999998</v>
          </cell>
          <cell r="T261">
            <v>10.992281100699701</v>
          </cell>
          <cell r="U261">
            <v>3.2356148359999999</v>
          </cell>
          <cell r="V261">
            <v>11.235988099933548</v>
          </cell>
          <cell r="W261">
            <v>3.3834880940000001</v>
          </cell>
          <cell r="X261">
            <v>11.575082171927475</v>
          </cell>
          <cell r="Y261">
            <v>3.5598653229999999</v>
          </cell>
          <cell r="Z261">
            <v>13.348760821797038</v>
          </cell>
          <cell r="AA261">
            <v>4.3237155329999997</v>
          </cell>
          <cell r="AB261">
            <v>15.174669169119953</v>
          </cell>
          <cell r="AC261">
            <v>4.8974848350000002</v>
          </cell>
          <cell r="AD261">
            <v>15.765725334698207</v>
          </cell>
          <cell r="AE261">
            <v>5.1920632189999996</v>
          </cell>
          <cell r="AF261">
            <v>15.815068459168241</v>
          </cell>
          <cell r="AG261">
            <v>5.3602256050000001</v>
          </cell>
        </row>
        <row r="262">
          <cell r="B262" t="str">
            <v>PRESTON EAST</v>
          </cell>
          <cell r="C262">
            <v>32</v>
          </cell>
          <cell r="D262">
            <v>28.5</v>
          </cell>
          <cell r="E262">
            <v>38</v>
          </cell>
          <cell r="F262">
            <v>17.360800303198154</v>
          </cell>
          <cell r="G262">
            <v>1.064155231</v>
          </cell>
          <cell r="H262">
            <v>17.342046675459962</v>
          </cell>
          <cell r="I262">
            <v>1.0931901449999999</v>
          </cell>
          <cell r="J262">
            <v>17.726754935196588</v>
          </cell>
          <cell r="K262">
            <v>1.1537605689999999</v>
          </cell>
          <cell r="L262">
            <v>17.941357672851034</v>
          </cell>
          <cell r="M262">
            <v>1.2308362820000001</v>
          </cell>
          <cell r="N262">
            <v>18.177200933942984</v>
          </cell>
          <cell r="O262">
            <v>1.3268822149999999</v>
          </cell>
          <cell r="P262">
            <v>18.379363718065044</v>
          </cell>
          <cell r="Q262">
            <v>1.453033099</v>
          </cell>
          <cell r="R262">
            <v>18.292282911907659</v>
          </cell>
          <cell r="S262">
            <v>1.5907609620000001</v>
          </cell>
          <cell r="T262">
            <v>18.502898515520108</v>
          </cell>
          <cell r="U262">
            <v>1.759838118</v>
          </cell>
          <cell r="V262">
            <v>18.712184990898269</v>
          </cell>
          <cell r="W262">
            <v>1.945378547</v>
          </cell>
          <cell r="X262">
            <v>18.693175911133725</v>
          </cell>
          <cell r="Y262">
            <v>2.15868204</v>
          </cell>
          <cell r="Z262">
            <v>19.380335107562303</v>
          </cell>
          <cell r="AA262">
            <v>3.3079148229999999</v>
          </cell>
          <cell r="AB262">
            <v>20.050471335913628</v>
          </cell>
          <cell r="AC262">
            <v>4.2267588380000003</v>
          </cell>
          <cell r="AD262">
            <v>20.383082851685085</v>
          </cell>
          <cell r="AE262">
            <v>4.6607680450000002</v>
          </cell>
          <cell r="AF262">
            <v>20.396688521009608</v>
          </cell>
          <cell r="AG262">
            <v>4.8344573100000003</v>
          </cell>
        </row>
        <row r="263">
          <cell r="B263" t="str">
            <v>PRESTON OLD RD</v>
          </cell>
          <cell r="C263">
            <v>22.9</v>
          </cell>
          <cell r="D263">
            <v>20.5</v>
          </cell>
          <cell r="E263">
            <v>27.5</v>
          </cell>
          <cell r="F263">
            <v>11.294641561565719</v>
          </cell>
          <cell r="G263">
            <v>3.122806325</v>
          </cell>
          <cell r="H263">
            <v>11.067688047874116</v>
          </cell>
          <cell r="I263">
            <v>3.064273944</v>
          </cell>
          <cell r="J263">
            <v>11.177186301530044</v>
          </cell>
          <cell r="K263">
            <v>3.1036447250000001</v>
          </cell>
          <cell r="L263">
            <v>11.300155952782774</v>
          </cell>
          <cell r="M263">
            <v>3.1474993000000002</v>
          </cell>
          <cell r="N263">
            <v>11.410533866567883</v>
          </cell>
          <cell r="O263">
            <v>3.203103407</v>
          </cell>
          <cell r="P263">
            <v>11.565416869761423</v>
          </cell>
          <cell r="Q263">
            <v>3.2760539460000002</v>
          </cell>
          <cell r="R263">
            <v>11.775117082816353</v>
          </cell>
          <cell r="S263">
            <v>3.3600035909999999</v>
          </cell>
          <cell r="T263">
            <v>11.969461483420874</v>
          </cell>
          <cell r="U263">
            <v>3.4651983159999999</v>
          </cell>
          <cell r="V263">
            <v>12.151278329707255</v>
          </cell>
          <cell r="W263">
            <v>3.584345039</v>
          </cell>
          <cell r="X263">
            <v>12.417713044673118</v>
          </cell>
          <cell r="Y263">
            <v>3.7230970710000002</v>
          </cell>
          <cell r="Z263">
            <v>13.662917732890403</v>
          </cell>
          <cell r="AA263">
            <v>4.4400556719999997</v>
          </cell>
          <cell r="AB263">
            <v>14.956281837792615</v>
          </cell>
          <cell r="AC263">
            <v>5.0741224430000003</v>
          </cell>
          <cell r="AD263">
            <v>15.443226446732991</v>
          </cell>
          <cell r="AE263">
            <v>5.411477176</v>
          </cell>
          <cell r="AF263">
            <v>15.464447171883126</v>
          </cell>
          <cell r="AG263">
            <v>5.5864496900000002</v>
          </cell>
        </row>
        <row r="264">
          <cell r="B264" t="str">
            <v>PRESTWICH</v>
          </cell>
          <cell r="C264">
            <v>22.9</v>
          </cell>
          <cell r="D264">
            <v>20.5</v>
          </cell>
          <cell r="E264">
            <v>27.5</v>
          </cell>
          <cell r="F264">
            <v>15.188396709779903</v>
          </cell>
          <cell r="G264">
            <v>4.2252695899999999</v>
          </cell>
          <cell r="H264">
            <v>15.110343222988284</v>
          </cell>
          <cell r="I264">
            <v>4.1913317780000003</v>
          </cell>
          <cell r="J264">
            <v>15.458685396644386</v>
          </cell>
          <cell r="K264">
            <v>4.2584385420000004</v>
          </cell>
          <cell r="L264">
            <v>15.754868644279712</v>
          </cell>
          <cell r="M264">
            <v>4.3383974439999999</v>
          </cell>
          <cell r="N264">
            <v>16.032679064660492</v>
          </cell>
          <cell r="O264">
            <v>4.4421496469999999</v>
          </cell>
          <cell r="P264">
            <v>16.365736943166546</v>
          </cell>
          <cell r="Q264">
            <v>4.5819253010000001</v>
          </cell>
          <cell r="R264">
            <v>16.728807247545486</v>
          </cell>
          <cell r="S264">
            <v>4.7394447719999997</v>
          </cell>
          <cell r="T264">
            <v>17.05073631613174</v>
          </cell>
          <cell r="U264">
            <v>4.9335326960000003</v>
          </cell>
          <cell r="V264">
            <v>17.438461435774315</v>
          </cell>
          <cell r="W264">
            <v>5.1563893519999997</v>
          </cell>
          <cell r="X264">
            <v>17.945932650775081</v>
          </cell>
          <cell r="Y264">
            <v>5.4210127249999998</v>
          </cell>
          <cell r="Z264">
            <v>20.206422594601342</v>
          </cell>
          <cell r="AA264">
            <v>6.8612232999999998</v>
          </cell>
          <cell r="AB264">
            <v>22.184476523819811</v>
          </cell>
          <cell r="AC264">
            <v>8.1511615329999998</v>
          </cell>
          <cell r="AD264">
            <v>23.049145019119251</v>
          </cell>
          <cell r="AE264">
            <v>8.7661480970000003</v>
          </cell>
          <cell r="AF264">
            <v>23.253515565579708</v>
          </cell>
          <cell r="AG264">
            <v>9.1109757249999994</v>
          </cell>
        </row>
        <row r="265">
          <cell r="B265" t="str">
            <v>PRINGLE ST</v>
          </cell>
          <cell r="C265">
            <v>19.899999999999999</v>
          </cell>
          <cell r="D265">
            <v>19.899999999999999</v>
          </cell>
          <cell r="E265">
            <v>27.5</v>
          </cell>
          <cell r="F265">
            <v>11.470973567330311</v>
          </cell>
          <cell r="G265">
            <v>3.2398365500000001</v>
          </cell>
          <cell r="H265">
            <v>11.428412375512121</v>
          </cell>
          <cell r="I265">
            <v>3.1890420979999998</v>
          </cell>
          <cell r="J265">
            <v>11.617071709445725</v>
          </cell>
          <cell r="K265">
            <v>3.240505127</v>
          </cell>
          <cell r="L265">
            <v>11.770713744905422</v>
          </cell>
          <cell r="M265">
            <v>3.292907574</v>
          </cell>
          <cell r="N265">
            <v>12.068848042998566</v>
          </cell>
          <cell r="O265">
            <v>3.3562367270000002</v>
          </cell>
          <cell r="P265">
            <v>12.212719027849918</v>
          </cell>
          <cell r="Q265">
            <v>3.4323564549999999</v>
          </cell>
          <cell r="R265">
            <v>12.324293544740936</v>
          </cell>
          <cell r="S265">
            <v>3.5142196939999999</v>
          </cell>
          <cell r="T265">
            <v>12.582256046901058</v>
          </cell>
          <cell r="U265">
            <v>3.6128994169999999</v>
          </cell>
          <cell r="V265">
            <v>12.814912070935817</v>
          </cell>
          <cell r="W265">
            <v>3.7223942220000001</v>
          </cell>
          <cell r="X265">
            <v>13.066816067008618</v>
          </cell>
          <cell r="Y265">
            <v>3.844001853</v>
          </cell>
          <cell r="Z265">
            <v>14.049091450203086</v>
          </cell>
          <cell r="AA265">
            <v>4.4253145949999997</v>
          </cell>
          <cell r="AB265">
            <v>15.568623210878684</v>
          </cell>
          <cell r="AC265">
            <v>4.912938939</v>
          </cell>
          <cell r="AD265">
            <v>16.617589315423224</v>
          </cell>
          <cell r="AE265">
            <v>5.1800574949999998</v>
          </cell>
          <cell r="AF265">
            <v>17.410199982805175</v>
          </cell>
          <cell r="AG265">
            <v>5.318106652</v>
          </cell>
        </row>
        <row r="266">
          <cell r="B266" t="str">
            <v>GRANE RD &amp; PRINNY HILL</v>
          </cell>
          <cell r="C266">
            <v>19</v>
          </cell>
          <cell r="D266">
            <v>17</v>
          </cell>
          <cell r="E266">
            <v>22.6</v>
          </cell>
          <cell r="F266">
            <v>5.664892101365087</v>
          </cell>
          <cell r="G266">
            <v>2.845728641</v>
          </cell>
          <cell r="H266">
            <v>5.5671193484723887</v>
          </cell>
          <cell r="I266">
            <v>2.7936663199999998</v>
          </cell>
          <cell r="J266">
            <v>5.6712672613860811</v>
          </cell>
          <cell r="K266">
            <v>2.8361034420000002</v>
          </cell>
          <cell r="L266">
            <v>5.7838822804240451</v>
          </cell>
          <cell r="M266">
            <v>2.8801424249999998</v>
          </cell>
          <cell r="N266">
            <v>5.8833736511432129</v>
          </cell>
          <cell r="O266">
            <v>2.9295563819999999</v>
          </cell>
          <cell r="P266">
            <v>6.0158113147728667</v>
          </cell>
          <cell r="Q266">
            <v>2.9883909740000001</v>
          </cell>
          <cell r="R266">
            <v>6.155242956809051</v>
          </cell>
          <cell r="S266">
            <v>3.0504439900000002</v>
          </cell>
          <cell r="T266">
            <v>6.3144671212893844</v>
          </cell>
          <cell r="U266">
            <v>3.12764921</v>
          </cell>
          <cell r="V266">
            <v>6.4737634212763737</v>
          </cell>
          <cell r="W266">
            <v>3.2106926370000002</v>
          </cell>
          <cell r="X266">
            <v>6.6552361313441128</v>
          </cell>
          <cell r="Y266">
            <v>3.3064265860000002</v>
          </cell>
          <cell r="Z266">
            <v>7.4815450315437779</v>
          </cell>
          <cell r="AA266">
            <v>3.7686507659999999</v>
          </cell>
          <cell r="AB266">
            <v>8.5167044370004685</v>
          </cell>
          <cell r="AC266">
            <v>4.1615409190000001</v>
          </cell>
          <cell r="AD266">
            <v>9.0595555843088658</v>
          </cell>
          <cell r="AE266">
            <v>4.3693509150000001</v>
          </cell>
          <cell r="AF266">
            <v>9.3870076420324278</v>
          </cell>
          <cell r="AG266">
            <v>4.4738949210000003</v>
          </cell>
        </row>
        <row r="267">
          <cell r="B267" t="str">
            <v>QUEENS PARK</v>
          </cell>
          <cell r="C267">
            <v>17.5</v>
          </cell>
          <cell r="D267">
            <v>15.8</v>
          </cell>
          <cell r="E267">
            <v>21</v>
          </cell>
          <cell r="F267">
            <v>14.310836218388504</v>
          </cell>
          <cell r="G267">
            <v>6.4609240740000002</v>
          </cell>
          <cell r="H267">
            <v>14.544662172965586</v>
          </cell>
          <cell r="I267">
            <v>6.3601270779999997</v>
          </cell>
          <cell r="J267">
            <v>15.290709039991571</v>
          </cell>
          <cell r="K267">
            <v>6.4513748379999996</v>
          </cell>
          <cell r="L267">
            <v>18.285946543962893</v>
          </cell>
          <cell r="M267">
            <v>6.5363676579999996</v>
          </cell>
          <cell r="N267">
            <v>24.073287750127911</v>
          </cell>
          <cell r="O267">
            <v>6.6403439219999996</v>
          </cell>
          <cell r="P267">
            <v>29.797076084182439</v>
          </cell>
          <cell r="Q267">
            <v>6.7718332669999999</v>
          </cell>
          <cell r="R267">
            <v>35.659211243741147</v>
          </cell>
          <cell r="S267">
            <v>6.9111100099999998</v>
          </cell>
          <cell r="T267">
            <v>41.560603022318311</v>
          </cell>
          <cell r="U267">
            <v>7.0633347080000002</v>
          </cell>
          <cell r="V267">
            <v>41.680229051235216</v>
          </cell>
          <cell r="W267">
            <v>7.2324659899999997</v>
          </cell>
          <cell r="X267">
            <v>41.979657234810354</v>
          </cell>
          <cell r="Y267">
            <v>7.4301781299999998</v>
          </cell>
          <cell r="Z267">
            <v>43.552085683223318</v>
          </cell>
          <cell r="AA267">
            <v>8.2708596629999995</v>
          </cell>
          <cell r="AB267">
            <v>45.678852590901627</v>
          </cell>
          <cell r="AC267">
            <v>8.8902032680000005</v>
          </cell>
          <cell r="AD267">
            <v>47.352942264454569</v>
          </cell>
          <cell r="AE267">
            <v>9.2426120429999994</v>
          </cell>
          <cell r="AF267">
            <v>48.715343516329774</v>
          </cell>
          <cell r="AG267">
            <v>9.453677806</v>
          </cell>
        </row>
        <row r="268">
          <cell r="B268" t="str">
            <v>RADCLIFFE</v>
          </cell>
          <cell r="C268">
            <v>38</v>
          </cell>
          <cell r="D268">
            <v>34.5</v>
          </cell>
          <cell r="E268">
            <v>45</v>
          </cell>
          <cell r="F268">
            <v>27.286220423160657</v>
          </cell>
          <cell r="G268">
            <v>6.2704910979999999</v>
          </cell>
          <cell r="H268">
            <v>26.996667316850875</v>
          </cell>
          <cell r="I268">
            <v>6.2060852640000004</v>
          </cell>
          <cell r="J268">
            <v>27.556470664208668</v>
          </cell>
          <cell r="K268">
            <v>6.3466823090000002</v>
          </cell>
          <cell r="L268">
            <v>28.045768998807169</v>
          </cell>
          <cell r="M268">
            <v>6.5098682739999996</v>
          </cell>
          <cell r="N268">
            <v>28.851680125353631</v>
          </cell>
          <cell r="O268">
            <v>6.7137524199999996</v>
          </cell>
          <cell r="P268">
            <v>29.406411361308187</v>
          </cell>
          <cell r="Q268">
            <v>6.9725533860000004</v>
          </cell>
          <cell r="R268">
            <v>29.993338342545702</v>
          </cell>
          <cell r="S268">
            <v>7.2693651380000004</v>
          </cell>
          <cell r="T268">
            <v>30.865787311034516</v>
          </cell>
          <cell r="U268">
            <v>7.6450754639999996</v>
          </cell>
          <cell r="V268">
            <v>31.827037173272103</v>
          </cell>
          <cell r="W268">
            <v>8.0744015719999993</v>
          </cell>
          <cell r="X268">
            <v>32.80357607389616</v>
          </cell>
          <cell r="Y268">
            <v>8.5717123540000006</v>
          </cell>
          <cell r="Z268">
            <v>37.01522803406494</v>
          </cell>
          <cell r="AA268">
            <v>10.01681005</v>
          </cell>
          <cell r="AB268">
            <v>40.406123875569861</v>
          </cell>
          <cell r="AC268">
            <v>11.169754190000001</v>
          </cell>
          <cell r="AD268">
            <v>41.547666186422617</v>
          </cell>
          <cell r="AE268">
            <v>11.72694338</v>
          </cell>
          <cell r="AF268">
            <v>41.63176390501863</v>
          </cell>
          <cell r="AG268">
            <v>11.98950222</v>
          </cell>
        </row>
        <row r="269">
          <cell r="B269" t="str">
            <v>RANDAL ST</v>
          </cell>
          <cell r="C269">
            <v>18.8</v>
          </cell>
          <cell r="D269">
            <v>18.8</v>
          </cell>
          <cell r="E269">
            <v>31.5</v>
          </cell>
          <cell r="F269">
            <v>13.146492631546003</v>
          </cell>
          <cell r="G269">
            <v>4.0619905379999999</v>
          </cell>
          <cell r="H269">
            <v>12.84009908773286</v>
          </cell>
          <cell r="I269">
            <v>3.992976487</v>
          </cell>
          <cell r="J269">
            <v>13.213658767131358</v>
          </cell>
          <cell r="K269">
            <v>4.0646483440000001</v>
          </cell>
          <cell r="L269">
            <v>13.476648951932994</v>
          </cell>
          <cell r="M269">
            <v>4.1354127140000001</v>
          </cell>
          <cell r="N269">
            <v>13.726135707382864</v>
          </cell>
          <cell r="O269">
            <v>4.2203486420000003</v>
          </cell>
          <cell r="P269">
            <v>13.960118708468324</v>
          </cell>
          <cell r="Q269">
            <v>4.3248633280000002</v>
          </cell>
          <cell r="R269">
            <v>14.224356055146927</v>
          </cell>
          <cell r="S269">
            <v>4.4381784819999996</v>
          </cell>
          <cell r="T269">
            <v>14.465334680409745</v>
          </cell>
          <cell r="U269">
            <v>4.5749875400000004</v>
          </cell>
          <cell r="V269">
            <v>14.634799878288815</v>
          </cell>
          <cell r="W269">
            <v>4.7283631259999996</v>
          </cell>
          <cell r="X269">
            <v>14.971867507702328</v>
          </cell>
          <cell r="Y269">
            <v>4.9022945670000002</v>
          </cell>
          <cell r="Z269">
            <v>16.317194715109515</v>
          </cell>
          <cell r="AA269">
            <v>5.7628979879999997</v>
          </cell>
          <cell r="AB269">
            <v>18.011431697955555</v>
          </cell>
          <cell r="AC269">
            <v>6.4945966610000001</v>
          </cell>
          <cell r="AD269">
            <v>19.029168628455459</v>
          </cell>
          <cell r="AE269">
            <v>6.900726615</v>
          </cell>
          <cell r="AF269">
            <v>19.570117402369785</v>
          </cell>
          <cell r="AG269">
            <v>7.117166439</v>
          </cell>
        </row>
        <row r="270">
          <cell r="B270" t="str">
            <v>RAWTENSTALL RD</v>
          </cell>
          <cell r="C270">
            <v>22.9</v>
          </cell>
          <cell r="D270">
            <v>20.5</v>
          </cell>
          <cell r="E270">
            <v>27.5</v>
          </cell>
          <cell r="F270">
            <v>12.64480306940492</v>
          </cell>
          <cell r="G270">
            <v>3.4320041950000002</v>
          </cell>
          <cell r="H270">
            <v>12.612331083018056</v>
          </cell>
          <cell r="I270">
            <v>3.394410588</v>
          </cell>
          <cell r="J270">
            <v>12.824003310760636</v>
          </cell>
          <cell r="K270">
            <v>3.453525102</v>
          </cell>
          <cell r="L270">
            <v>13.027037456150426</v>
          </cell>
          <cell r="M270">
            <v>3.5228156610000001</v>
          </cell>
          <cell r="N270">
            <v>13.239300772788068</v>
          </cell>
          <cell r="O270">
            <v>3.6069483440000001</v>
          </cell>
          <cell r="P270">
            <v>13.526279688314389</v>
          </cell>
          <cell r="Q270">
            <v>3.7126539790000002</v>
          </cell>
          <cell r="R270">
            <v>13.816346336524013</v>
          </cell>
          <cell r="S270">
            <v>3.8291821850000001</v>
          </cell>
          <cell r="T270">
            <v>14.15746675463658</v>
          </cell>
          <cell r="U270">
            <v>3.9765152399999999</v>
          </cell>
          <cell r="V270">
            <v>14.508865912624323</v>
          </cell>
          <cell r="W270">
            <v>4.1403522370000001</v>
          </cell>
          <cell r="X270">
            <v>14.909760685779817</v>
          </cell>
          <cell r="Y270">
            <v>4.3300281299999996</v>
          </cell>
          <cell r="Z270">
            <v>16.778215287220888</v>
          </cell>
          <cell r="AA270">
            <v>5.2909970299999998</v>
          </cell>
          <cell r="AB270">
            <v>18.586909462329224</v>
          </cell>
          <cell r="AC270">
            <v>6.1283358689999998</v>
          </cell>
          <cell r="AD270">
            <v>19.402754205000786</v>
          </cell>
          <cell r="AE270">
            <v>6.5966961839999998</v>
          </cell>
          <cell r="AF270">
            <v>19.816397040781517</v>
          </cell>
          <cell r="AG270">
            <v>6.8629393470000002</v>
          </cell>
        </row>
        <row r="271">
          <cell r="B271" t="str">
            <v>REDDISH VALE</v>
          </cell>
          <cell r="C271">
            <v>18.5</v>
          </cell>
          <cell r="D271">
            <v>18.5</v>
          </cell>
          <cell r="E271">
            <v>27.5</v>
          </cell>
          <cell r="F271">
            <v>10.469599116001747</v>
          </cell>
          <cell r="G271">
            <v>2.5074093479999999</v>
          </cell>
          <cell r="H271">
            <v>10.41093544326321</v>
          </cell>
          <cell r="I271">
            <v>2.4991686849999999</v>
          </cell>
          <cell r="J271">
            <v>10.609863667340663</v>
          </cell>
          <cell r="K271">
            <v>2.5480639159999998</v>
          </cell>
          <cell r="L271">
            <v>10.865316770452598</v>
          </cell>
          <cell r="M271">
            <v>2.6099619230000002</v>
          </cell>
          <cell r="N271">
            <v>11.057264097816272</v>
          </cell>
          <cell r="O271">
            <v>2.69224613</v>
          </cell>
          <cell r="P271">
            <v>11.300946714343507</v>
          </cell>
          <cell r="Q271">
            <v>2.8000056180000001</v>
          </cell>
          <cell r="R271">
            <v>11.623598047732102</v>
          </cell>
          <cell r="S271">
            <v>2.925626098</v>
          </cell>
          <cell r="T271">
            <v>11.957912758990457</v>
          </cell>
          <cell r="U271">
            <v>3.0865216630000001</v>
          </cell>
          <cell r="V271">
            <v>12.287530792307104</v>
          </cell>
          <cell r="W271">
            <v>3.271210349</v>
          </cell>
          <cell r="X271">
            <v>12.750372389041411</v>
          </cell>
          <cell r="Y271">
            <v>3.4870560780000002</v>
          </cell>
          <cell r="Z271">
            <v>14.769550162336829</v>
          </cell>
          <cell r="AA271">
            <v>4.6086352450000003</v>
          </cell>
          <cell r="AB271">
            <v>16.769554753547325</v>
          </cell>
          <cell r="AC271">
            <v>5.6041307099999997</v>
          </cell>
          <cell r="AD271">
            <v>17.712252674020853</v>
          </cell>
          <cell r="AE271">
            <v>6.1711535409999998</v>
          </cell>
          <cell r="AF271">
            <v>18.19641998723479</v>
          </cell>
          <cell r="AG271">
            <v>6.3624035269999997</v>
          </cell>
        </row>
        <row r="272">
          <cell r="B272" t="str">
            <v>RIBBLESDALE T14</v>
          </cell>
          <cell r="C272">
            <v>12</v>
          </cell>
          <cell r="D272">
            <v>12</v>
          </cell>
          <cell r="E272">
            <v>18</v>
          </cell>
          <cell r="F272">
            <v>7.0041141739771202</v>
          </cell>
          <cell r="G272">
            <v>2.0712373579999999</v>
          </cell>
          <cell r="H272">
            <v>6.8931631389424366</v>
          </cell>
          <cell r="I272">
            <v>2.031074007</v>
          </cell>
          <cell r="J272">
            <v>7.0513073004886762</v>
          </cell>
          <cell r="K272">
            <v>2.0690366949999999</v>
          </cell>
          <cell r="L272">
            <v>7.1783723330169833</v>
          </cell>
          <cell r="M272">
            <v>2.1050564459999999</v>
          </cell>
          <cell r="N272">
            <v>7.310572018481281</v>
          </cell>
          <cell r="O272">
            <v>2.1458169420000002</v>
          </cell>
          <cell r="P272">
            <v>7.437453403712996</v>
          </cell>
          <cell r="Q272">
            <v>2.191068966</v>
          </cell>
          <cell r="R272">
            <v>7.5631284273081798</v>
          </cell>
          <cell r="S272">
            <v>2.239497445</v>
          </cell>
          <cell r="T272">
            <v>7.6947239555852258</v>
          </cell>
          <cell r="U272">
            <v>2.2962422349999998</v>
          </cell>
          <cell r="V272">
            <v>7.8135189021503271</v>
          </cell>
          <cell r="W272">
            <v>2.3575252710000001</v>
          </cell>
          <cell r="X272">
            <v>7.9420847321673707</v>
          </cell>
          <cell r="Y272">
            <v>2.4272670559999998</v>
          </cell>
          <cell r="Z272">
            <v>8.722893098409024</v>
          </cell>
          <cell r="AA272">
            <v>2.793722786</v>
          </cell>
          <cell r="AB272">
            <v>9.7645017747446836</v>
          </cell>
          <cell r="AC272">
            <v>3.1216358949999998</v>
          </cell>
          <cell r="AD272">
            <v>10.203504539492926</v>
          </cell>
          <cell r="AE272">
            <v>3.2760404990000001</v>
          </cell>
          <cell r="AF272">
            <v>10.393334532019235</v>
          </cell>
          <cell r="AG272">
            <v>3.347800983</v>
          </cell>
        </row>
        <row r="273">
          <cell r="B273" t="str">
            <v>RIBBLETON</v>
          </cell>
          <cell r="C273">
            <v>22.9</v>
          </cell>
          <cell r="D273">
            <v>20.5</v>
          </cell>
          <cell r="E273">
            <v>27</v>
          </cell>
          <cell r="F273">
            <v>8.7636545552186913</v>
          </cell>
          <cell r="G273">
            <v>2.7112756070000001</v>
          </cell>
          <cell r="H273">
            <v>8.5935245872365016</v>
          </cell>
          <cell r="I273">
            <v>2.6641147950000001</v>
          </cell>
          <cell r="J273">
            <v>8.6572734744281341</v>
          </cell>
          <cell r="K273">
            <v>2.6894782940000002</v>
          </cell>
          <cell r="L273">
            <v>8.7261228888104423</v>
          </cell>
          <cell r="M273">
            <v>2.7205858319999998</v>
          </cell>
          <cell r="N273">
            <v>8.8274475818787668</v>
          </cell>
          <cell r="O273">
            <v>2.7654792989999999</v>
          </cell>
          <cell r="P273">
            <v>8.9501129924253053</v>
          </cell>
          <cell r="Q273">
            <v>2.8284551439999999</v>
          </cell>
          <cell r="R273">
            <v>9.1189301592083059</v>
          </cell>
          <cell r="S273">
            <v>2.901205692</v>
          </cell>
          <cell r="T273">
            <v>9.2863751503841865</v>
          </cell>
          <cell r="U273">
            <v>2.9948101579999999</v>
          </cell>
          <cell r="V273">
            <v>9.4147205249299777</v>
          </cell>
          <cell r="W273">
            <v>3.1017262309999998</v>
          </cell>
          <cell r="X273">
            <v>9.6745181620378773</v>
          </cell>
          <cell r="Y273">
            <v>3.2272788910000001</v>
          </cell>
          <cell r="Z273">
            <v>10.772428615394956</v>
          </cell>
          <cell r="AA273">
            <v>3.6479490929999998</v>
          </cell>
          <cell r="AB273">
            <v>11.701663577538424</v>
          </cell>
          <cell r="AC273">
            <v>3.976325224</v>
          </cell>
          <cell r="AD273">
            <v>12.09427175259526</v>
          </cell>
          <cell r="AE273">
            <v>4.119142536</v>
          </cell>
          <cell r="AF273">
            <v>12.119796586297587</v>
          </cell>
          <cell r="AG273">
            <v>4.1748614469999996</v>
          </cell>
        </row>
        <row r="274">
          <cell r="B274" t="str">
            <v>RINGLEY</v>
          </cell>
          <cell r="C274">
            <v>23</v>
          </cell>
          <cell r="D274">
            <v>20.5</v>
          </cell>
          <cell r="E274">
            <v>27</v>
          </cell>
          <cell r="F274">
            <v>7.551146099225865</v>
          </cell>
          <cell r="G274">
            <v>1.6845398309999999</v>
          </cell>
          <cell r="H274">
            <v>7.5767243810819949</v>
          </cell>
          <cell r="I274">
            <v>1.6720345489999999</v>
          </cell>
          <cell r="J274">
            <v>7.7510926140729266</v>
          </cell>
          <cell r="K274">
            <v>1.6958570340000001</v>
          </cell>
          <cell r="L274">
            <v>7.8499175776273882</v>
          </cell>
          <cell r="M274">
            <v>1.7264164580000001</v>
          </cell>
          <cell r="N274">
            <v>7.9651176942089474</v>
          </cell>
          <cell r="O274">
            <v>1.7679616869999999</v>
          </cell>
          <cell r="P274">
            <v>8.1140642351849888</v>
          </cell>
          <cell r="Q274">
            <v>1.823419825</v>
          </cell>
          <cell r="R274">
            <v>8.2747736551955686</v>
          </cell>
          <cell r="S274">
            <v>1.888269347</v>
          </cell>
          <cell r="T274">
            <v>8.4593404400769039</v>
          </cell>
          <cell r="U274">
            <v>1.9717458809999999</v>
          </cell>
          <cell r="V274">
            <v>8.6335162667682841</v>
          </cell>
          <cell r="W274">
            <v>2.068030024</v>
          </cell>
          <cell r="X274">
            <v>8.8433593396995072</v>
          </cell>
          <cell r="Y274">
            <v>2.1813137189999998</v>
          </cell>
          <cell r="Z274">
            <v>9.8486237494466433</v>
          </cell>
          <cell r="AA274">
            <v>2.551056006</v>
          </cell>
          <cell r="AB274">
            <v>10.71791290022475</v>
          </cell>
          <cell r="AC274">
            <v>2.8537368750000001</v>
          </cell>
          <cell r="AD274">
            <v>11.044321790731024</v>
          </cell>
          <cell r="AE274">
            <v>3.015872458</v>
          </cell>
          <cell r="AF274">
            <v>11.139808295759771</v>
          </cell>
          <cell r="AG274">
            <v>3.1175937459999998</v>
          </cell>
        </row>
        <row r="275">
          <cell r="B275" t="str">
            <v>RISLEY</v>
          </cell>
          <cell r="C275">
            <v>19.3</v>
          </cell>
          <cell r="D275">
            <v>19.3</v>
          </cell>
          <cell r="E275">
            <v>30</v>
          </cell>
          <cell r="F275">
            <v>14.04799980651641</v>
          </cell>
          <cell r="G275">
            <v>3.9179094910000001</v>
          </cell>
          <cell r="H275">
            <v>14.322375973094736</v>
          </cell>
          <cell r="I275">
            <v>3.860209497</v>
          </cell>
          <cell r="J275">
            <v>15.212509819010588</v>
          </cell>
          <cell r="K275">
            <v>3.946517853</v>
          </cell>
          <cell r="L275">
            <v>15.744965432125198</v>
          </cell>
          <cell r="M275">
            <v>4.0320928709999997</v>
          </cell>
          <cell r="N275">
            <v>16.093480463394997</v>
          </cell>
          <cell r="O275">
            <v>4.129931934</v>
          </cell>
          <cell r="P275">
            <v>16.585233128928721</v>
          </cell>
          <cell r="Q275">
            <v>4.2443472629999999</v>
          </cell>
          <cell r="R275">
            <v>17.1199084751916</v>
          </cell>
          <cell r="S275">
            <v>4.3656945309999999</v>
          </cell>
          <cell r="T275">
            <v>17.733541226424204</v>
          </cell>
          <cell r="U275">
            <v>4.5103877890000001</v>
          </cell>
          <cell r="V275">
            <v>18.183852637865524</v>
          </cell>
          <cell r="W275">
            <v>4.6651411039999999</v>
          </cell>
          <cell r="X275">
            <v>18.747121441029055</v>
          </cell>
          <cell r="Y275">
            <v>4.8364867990000002</v>
          </cell>
          <cell r="Z275">
            <v>21.694303245186017</v>
          </cell>
          <cell r="AA275">
            <v>5.7063844760000002</v>
          </cell>
          <cell r="AB275">
            <v>25.693196956466945</v>
          </cell>
          <cell r="AC275">
            <v>6.4421779819999996</v>
          </cell>
          <cell r="AD275">
            <v>28.361533584941249</v>
          </cell>
          <cell r="AE275">
            <v>6.8312144899999998</v>
          </cell>
          <cell r="AF275">
            <v>30.443362111492565</v>
          </cell>
          <cell r="AG275">
            <v>7.0309308140000004</v>
          </cell>
        </row>
        <row r="276">
          <cell r="B276" t="str">
            <v>ROBERT HALL ST</v>
          </cell>
          <cell r="C276">
            <v>20.5</v>
          </cell>
          <cell r="D276">
            <v>20.5</v>
          </cell>
          <cell r="E276">
            <v>27.5</v>
          </cell>
          <cell r="F276">
            <v>12.391493045452103</v>
          </cell>
          <cell r="G276">
            <v>4.1639258779999997</v>
          </cell>
          <cell r="H276">
            <v>12.97157213145174</v>
          </cell>
          <cell r="I276">
            <v>4.1201442530000003</v>
          </cell>
          <cell r="J276">
            <v>13.856243123858873</v>
          </cell>
          <cell r="K276">
            <v>4.1880378030000003</v>
          </cell>
          <cell r="L276">
            <v>14.123816460208777</v>
          </cell>
          <cell r="M276">
            <v>4.2488972279999997</v>
          </cell>
          <cell r="N276">
            <v>14.320049569533563</v>
          </cell>
          <cell r="O276">
            <v>4.3147497030000004</v>
          </cell>
          <cell r="P276">
            <v>14.63669309574844</v>
          </cell>
          <cell r="Q276">
            <v>4.3870365759999999</v>
          </cell>
          <cell r="R276">
            <v>14.904698813448613</v>
          </cell>
          <cell r="S276">
            <v>4.4608743449999997</v>
          </cell>
          <cell r="T276">
            <v>15.200199817663881</v>
          </cell>
          <cell r="U276">
            <v>4.5421370860000003</v>
          </cell>
          <cell r="V276">
            <v>15.494168973376741</v>
          </cell>
          <cell r="W276">
            <v>4.6258522500000003</v>
          </cell>
          <cell r="X276">
            <v>15.880991752884192</v>
          </cell>
          <cell r="Y276">
            <v>4.7142805479999996</v>
          </cell>
          <cell r="Z276">
            <v>17.66277815545569</v>
          </cell>
          <cell r="AA276">
            <v>5.1305519190000002</v>
          </cell>
          <cell r="AB276">
            <v>20.280566017102586</v>
          </cell>
          <cell r="AC276">
            <v>5.4848852089999998</v>
          </cell>
          <cell r="AD276">
            <v>21.978616063437283</v>
          </cell>
          <cell r="AE276">
            <v>5.6691238180000001</v>
          </cell>
          <cell r="AF276">
            <v>23.343038126556813</v>
          </cell>
          <cell r="AG276">
            <v>5.8016952960000001</v>
          </cell>
        </row>
        <row r="277">
          <cell r="B277" t="str">
            <v>ROCHDALE CENTRAL</v>
          </cell>
          <cell r="C277">
            <v>42</v>
          </cell>
          <cell r="D277">
            <v>38.299999999999997</v>
          </cell>
          <cell r="E277">
            <v>55</v>
          </cell>
          <cell r="F277">
            <v>22.87273471597134</v>
          </cell>
          <cell r="G277">
            <v>7.2175872510000003</v>
          </cell>
          <cell r="H277">
            <v>23.162437798307593</v>
          </cell>
          <cell r="I277">
            <v>7.1263098060000001</v>
          </cell>
          <cell r="J277">
            <v>24.350124179323277</v>
          </cell>
          <cell r="K277">
            <v>7.251675584</v>
          </cell>
          <cell r="L277">
            <v>24.682880952130201</v>
          </cell>
          <cell r="M277">
            <v>7.3764785530000001</v>
          </cell>
          <cell r="N277">
            <v>24.846075611904304</v>
          </cell>
          <cell r="O277">
            <v>7.5227992539999997</v>
          </cell>
          <cell r="P277">
            <v>25.337849407798437</v>
          </cell>
          <cell r="Q277">
            <v>7.6965569230000002</v>
          </cell>
          <cell r="R277">
            <v>25.846068585435013</v>
          </cell>
          <cell r="S277">
            <v>7.8840313809999998</v>
          </cell>
          <cell r="T277">
            <v>26.339063018696699</v>
          </cell>
          <cell r="U277">
            <v>8.1067177200000007</v>
          </cell>
          <cell r="V277">
            <v>26.627070408408205</v>
          </cell>
          <cell r="W277">
            <v>8.3433169740000004</v>
          </cell>
          <cell r="X277">
            <v>27.327168468966626</v>
          </cell>
          <cell r="Y277">
            <v>8.5895814569999995</v>
          </cell>
          <cell r="Z277">
            <v>29.422172345158522</v>
          </cell>
          <cell r="AA277">
            <v>9.6950146670000006</v>
          </cell>
          <cell r="AB277">
            <v>32.571259946889185</v>
          </cell>
          <cell r="AC277">
            <v>10.60250699</v>
          </cell>
          <cell r="AD277">
            <v>34.631742088444696</v>
          </cell>
          <cell r="AE277">
            <v>11.08652668</v>
          </cell>
          <cell r="AF277">
            <v>36.140433296124428</v>
          </cell>
          <cell r="AG277">
            <v>11.34190955</v>
          </cell>
        </row>
        <row r="278">
          <cell r="B278" t="str">
            <v>ROMAN RD</v>
          </cell>
          <cell r="C278">
            <v>20.5</v>
          </cell>
          <cell r="D278">
            <v>18</v>
          </cell>
          <cell r="E278">
            <v>27.5</v>
          </cell>
          <cell r="F278">
            <v>13.647480417171977</v>
          </cell>
          <cell r="G278">
            <v>5.0690918229999999</v>
          </cell>
          <cell r="H278">
            <v>13.31342299140616</v>
          </cell>
          <cell r="I278">
            <v>4.9266111439999998</v>
          </cell>
          <cell r="J278">
            <v>13.535921753206212</v>
          </cell>
          <cell r="K278">
            <v>5.0074486350000003</v>
          </cell>
          <cell r="L278">
            <v>13.773357518174349</v>
          </cell>
          <cell r="M278">
            <v>5.0734030079999997</v>
          </cell>
          <cell r="N278">
            <v>14.081868366922736</v>
          </cell>
          <cell r="O278">
            <v>5.1440633680000003</v>
          </cell>
          <cell r="P278">
            <v>14.202188340401417</v>
          </cell>
          <cell r="Q278">
            <v>5.2228100819999996</v>
          </cell>
          <cell r="R278">
            <v>14.357398754567898</v>
          </cell>
          <cell r="S278">
            <v>5.300494359</v>
          </cell>
          <cell r="T278">
            <v>14.482899919651333</v>
          </cell>
          <cell r="U278">
            <v>5.3865585290000002</v>
          </cell>
          <cell r="V278">
            <v>14.552236103163748</v>
          </cell>
          <cell r="W278">
            <v>5.4803976390000004</v>
          </cell>
          <cell r="X278">
            <v>14.666176712521244</v>
          </cell>
          <cell r="Y278">
            <v>5.5813593959999999</v>
          </cell>
          <cell r="Z278">
            <v>15.328244977072174</v>
          </cell>
          <cell r="AA278">
            <v>6.0742504400000001</v>
          </cell>
          <cell r="AB278">
            <v>16.27098206154367</v>
          </cell>
          <cell r="AC278">
            <v>6.468868091</v>
          </cell>
          <cell r="AD278">
            <v>16.987561907360146</v>
          </cell>
          <cell r="AE278">
            <v>6.6887700939999997</v>
          </cell>
          <cell r="AF278">
            <v>17.341835986336591</v>
          </cell>
          <cell r="AG278">
            <v>6.7704855840000002</v>
          </cell>
        </row>
        <row r="279">
          <cell r="B279" t="str">
            <v>ROMILEY</v>
          </cell>
          <cell r="C279">
            <v>17.5</v>
          </cell>
          <cell r="D279">
            <v>15.8</v>
          </cell>
          <cell r="E279">
            <v>21</v>
          </cell>
          <cell r="F279">
            <v>13.906968883737425</v>
          </cell>
          <cell r="G279">
            <v>2.9323050249999998</v>
          </cell>
          <cell r="H279">
            <v>13.817486234833067</v>
          </cell>
          <cell r="I279">
            <v>2.9258260109999998</v>
          </cell>
          <cell r="J279">
            <v>14.159620001220516</v>
          </cell>
          <cell r="K279">
            <v>3.0015491000000001</v>
          </cell>
          <cell r="L279">
            <v>14.377319094792202</v>
          </cell>
          <cell r="M279">
            <v>3.0962968759999998</v>
          </cell>
          <cell r="N279">
            <v>14.642993172083239</v>
          </cell>
          <cell r="O279">
            <v>3.2187798829999998</v>
          </cell>
          <cell r="P279">
            <v>15.0681965254803</v>
          </cell>
          <cell r="Q279">
            <v>3.3783928219999999</v>
          </cell>
          <cell r="R279">
            <v>15.445996722214296</v>
          </cell>
          <cell r="S279">
            <v>3.563666075</v>
          </cell>
          <cell r="T279">
            <v>15.920866305177631</v>
          </cell>
          <cell r="U279">
            <v>3.8010005580000001</v>
          </cell>
          <cell r="V279">
            <v>16.355130950182271</v>
          </cell>
          <cell r="W279">
            <v>4.0721718539999996</v>
          </cell>
          <cell r="X279">
            <v>16.946535559491004</v>
          </cell>
          <cell r="Y279">
            <v>4.3879448740000004</v>
          </cell>
          <cell r="Z279">
            <v>19.475997062381438</v>
          </cell>
          <cell r="AA279">
            <v>6.0679514870000002</v>
          </cell>
          <cell r="AB279">
            <v>21.884668288540208</v>
          </cell>
          <cell r="AC279">
            <v>7.5811650889999997</v>
          </cell>
          <cell r="AD279">
            <v>22.651539073420974</v>
          </cell>
          <cell r="AE279">
            <v>8.0469894229999994</v>
          </cell>
          <cell r="AF279">
            <v>22.761376350229369</v>
          </cell>
          <cell r="AG279">
            <v>8.2204905509999993</v>
          </cell>
        </row>
        <row r="280">
          <cell r="B280" t="str">
            <v>ROSSALL</v>
          </cell>
          <cell r="C280">
            <v>5</v>
          </cell>
          <cell r="D280">
            <v>5</v>
          </cell>
          <cell r="E280">
            <v>10</v>
          </cell>
          <cell r="F280">
            <v>3.7047093184856572</v>
          </cell>
          <cell r="G280">
            <v>0.61657834300000003</v>
          </cell>
          <cell r="H280">
            <v>3.5477520625011434</v>
          </cell>
          <cell r="I280">
            <v>0.62160432399999999</v>
          </cell>
          <cell r="J280">
            <v>3.6290575315150533</v>
          </cell>
          <cell r="K280">
            <v>0.63545554400000004</v>
          </cell>
          <cell r="L280">
            <v>3.7162292383126716</v>
          </cell>
          <cell r="M280">
            <v>0.65116054599999995</v>
          </cell>
          <cell r="N280">
            <v>3.7619178239199527</v>
          </cell>
          <cell r="O280">
            <v>0.66999094699999995</v>
          </cell>
          <cell r="P280">
            <v>3.8312798589569677</v>
          </cell>
          <cell r="Q280">
            <v>0.691708726</v>
          </cell>
          <cell r="R280">
            <v>3.8865823072349035</v>
          </cell>
          <cell r="S280">
            <v>0.71511023600000001</v>
          </cell>
          <cell r="T280">
            <v>3.9473905403292062</v>
          </cell>
          <cell r="U280">
            <v>0.742177902</v>
          </cell>
          <cell r="V280">
            <v>4.0031759215683351</v>
          </cell>
          <cell r="W280">
            <v>0.77114634599999998</v>
          </cell>
          <cell r="X280">
            <v>4.055416803750699</v>
          </cell>
          <cell r="Y280">
            <v>0.80265050699999996</v>
          </cell>
          <cell r="Z280">
            <v>4.2705961414719908</v>
          </cell>
          <cell r="AA280">
            <v>0.93353398499999996</v>
          </cell>
          <cell r="AB280">
            <v>4.7791289517734814</v>
          </cell>
          <cell r="AC280">
            <v>1.153335988</v>
          </cell>
          <cell r="AD280">
            <v>5.1614183433345211</v>
          </cell>
          <cell r="AE280">
            <v>1.2558311849999999</v>
          </cell>
          <cell r="AF280">
            <v>5.4645994041467389</v>
          </cell>
          <cell r="AG280">
            <v>1.333837714</v>
          </cell>
        </row>
        <row r="281">
          <cell r="B281" t="str">
            <v>ROYTON</v>
          </cell>
          <cell r="C281">
            <v>22.9</v>
          </cell>
          <cell r="D281">
            <v>20.5</v>
          </cell>
          <cell r="E281">
            <v>27.5</v>
          </cell>
          <cell r="F281">
            <v>11.125271328538872</v>
          </cell>
          <cell r="G281">
            <v>3.0781042460000001</v>
          </cell>
          <cell r="H281">
            <v>11.074112019661234</v>
          </cell>
          <cell r="I281">
            <v>3.053233621</v>
          </cell>
          <cell r="J281">
            <v>11.286714458289195</v>
          </cell>
          <cell r="K281">
            <v>3.118991066</v>
          </cell>
          <cell r="L281">
            <v>11.514601515609318</v>
          </cell>
          <cell r="M281">
            <v>3.1953580929999998</v>
          </cell>
          <cell r="N281">
            <v>11.73270089463484</v>
          </cell>
          <cell r="O281">
            <v>3.292003292</v>
          </cell>
          <cell r="P281">
            <v>12.047144383888964</v>
          </cell>
          <cell r="Q281">
            <v>3.4156526729999999</v>
          </cell>
          <cell r="R281">
            <v>12.360526642522315</v>
          </cell>
          <cell r="S281">
            <v>3.5562750259999998</v>
          </cell>
          <cell r="T281">
            <v>12.680243649050304</v>
          </cell>
          <cell r="U281">
            <v>3.733033861</v>
          </cell>
          <cell r="V281">
            <v>13.060319483768717</v>
          </cell>
          <cell r="W281">
            <v>3.9335457919999999</v>
          </cell>
          <cell r="X281">
            <v>13.521409814233257</v>
          </cell>
          <cell r="Y281">
            <v>4.165098661</v>
          </cell>
          <cell r="Z281">
            <v>15.597553347356925</v>
          </cell>
          <cell r="AA281">
            <v>5.3834751299999999</v>
          </cell>
          <cell r="AB281">
            <v>17.444359295938611</v>
          </cell>
          <cell r="AC281">
            <v>6.4598012640000002</v>
          </cell>
          <cell r="AD281">
            <v>18.212854365007487</v>
          </cell>
          <cell r="AE281">
            <v>7.0782002500000001</v>
          </cell>
          <cell r="AF281">
            <v>18.490249070684911</v>
          </cell>
          <cell r="AG281">
            <v>7.4441754490000003</v>
          </cell>
        </row>
        <row r="282">
          <cell r="B282" t="str">
            <v>SALE</v>
          </cell>
          <cell r="C282">
            <v>22.9</v>
          </cell>
          <cell r="D282">
            <v>20.5</v>
          </cell>
          <cell r="E282">
            <v>27.5</v>
          </cell>
          <cell r="F282">
            <v>11.410131191056204</v>
          </cell>
          <cell r="G282">
            <v>3.3913711360000001</v>
          </cell>
          <cell r="H282">
            <v>11.213582087029284</v>
          </cell>
          <cell r="I282">
            <v>3.3790430749999998</v>
          </cell>
          <cell r="J282">
            <v>11.342637148689157</v>
          </cell>
          <cell r="K282">
            <v>3.4500220929999998</v>
          </cell>
          <cell r="L282">
            <v>11.59767399670892</v>
          </cell>
          <cell r="M282">
            <v>3.5261125290000002</v>
          </cell>
          <cell r="N282">
            <v>11.970073037166133</v>
          </cell>
          <cell r="O282">
            <v>3.61604276</v>
          </cell>
          <cell r="P282">
            <v>12.054028923125571</v>
          </cell>
          <cell r="Q282">
            <v>3.7174459519999998</v>
          </cell>
          <cell r="R282">
            <v>12.269916595329997</v>
          </cell>
          <cell r="S282">
            <v>3.8190991090000002</v>
          </cell>
          <cell r="T282">
            <v>12.602883006488561</v>
          </cell>
          <cell r="U282">
            <v>3.941556898</v>
          </cell>
          <cell r="V282">
            <v>12.934705411102732</v>
          </cell>
          <cell r="W282">
            <v>4.0768898240000002</v>
          </cell>
          <cell r="X282">
            <v>13.300386245565983</v>
          </cell>
          <cell r="Y282">
            <v>4.228421623</v>
          </cell>
          <cell r="Z282">
            <v>14.645101567618488</v>
          </cell>
          <cell r="AA282">
            <v>4.9733996139999999</v>
          </cell>
          <cell r="AB282">
            <v>16.788538157545183</v>
          </cell>
          <cell r="AC282">
            <v>5.6135236309999996</v>
          </cell>
          <cell r="AD282">
            <v>18.362093119103342</v>
          </cell>
          <cell r="AE282">
            <v>5.9681619499999998</v>
          </cell>
          <cell r="AF282">
            <v>19.510391523071313</v>
          </cell>
          <cell r="AG282">
            <v>6.1745859239999996</v>
          </cell>
        </row>
        <row r="283">
          <cell r="B283" t="str">
            <v>SALE MOOR</v>
          </cell>
          <cell r="C283">
            <v>10</v>
          </cell>
          <cell r="D283">
            <v>10</v>
          </cell>
          <cell r="E283">
            <v>10</v>
          </cell>
          <cell r="F283">
            <v>7.8923865764699972</v>
          </cell>
          <cell r="G283">
            <v>1.786360545</v>
          </cell>
          <cell r="H283">
            <v>7.8148854501335272</v>
          </cell>
          <cell r="I283">
            <v>1.787738794</v>
          </cell>
          <cell r="J283">
            <v>8.0356191291899464</v>
          </cell>
          <cell r="K283">
            <v>1.8353021979999999</v>
          </cell>
          <cell r="L283">
            <v>8.2276733563368545</v>
          </cell>
          <cell r="M283">
            <v>1.895188823</v>
          </cell>
          <cell r="N283">
            <v>8.358521235767963</v>
          </cell>
          <cell r="O283">
            <v>1.971991096</v>
          </cell>
          <cell r="P283">
            <v>8.7341092080870339</v>
          </cell>
          <cell r="Q283">
            <v>2.0714089859999998</v>
          </cell>
          <cell r="R283">
            <v>8.8435282378277869</v>
          </cell>
          <cell r="S283">
            <v>2.1850034439999999</v>
          </cell>
          <cell r="T283">
            <v>9.1349435103243337</v>
          </cell>
          <cell r="U283">
            <v>2.3293901950000002</v>
          </cell>
          <cell r="V283">
            <v>9.3316854256277253</v>
          </cell>
          <cell r="W283">
            <v>2.4931776860000001</v>
          </cell>
          <cell r="X283">
            <v>9.675439176790956</v>
          </cell>
          <cell r="Y283">
            <v>2.681813826</v>
          </cell>
          <cell r="Z283">
            <v>11.281230112211905</v>
          </cell>
          <cell r="AA283">
            <v>3.6811917099999998</v>
          </cell>
          <cell r="AB283">
            <v>12.438626154618213</v>
          </cell>
          <cell r="AC283">
            <v>4.5160941919999997</v>
          </cell>
          <cell r="AD283">
            <v>12.832445483879649</v>
          </cell>
          <cell r="AE283">
            <v>4.7136102989999999</v>
          </cell>
          <cell r="AF283">
            <v>12.794921151403987</v>
          </cell>
          <cell r="AG283">
            <v>4.7982412969999997</v>
          </cell>
        </row>
        <row r="284">
          <cell r="B284" t="str">
            <v>SALFORD QUAYS</v>
          </cell>
          <cell r="C284">
            <v>23</v>
          </cell>
          <cell r="D284">
            <v>20.5</v>
          </cell>
          <cell r="E284">
            <v>27.5</v>
          </cell>
          <cell r="F284">
            <v>9.5163844202051902</v>
          </cell>
          <cell r="G284">
            <v>3.8792943989999999</v>
          </cell>
          <cell r="H284">
            <v>10.078673506952795</v>
          </cell>
          <cell r="I284">
            <v>3.8659887789999998</v>
          </cell>
          <cell r="J284">
            <v>11.025076152997698</v>
          </cell>
          <cell r="K284">
            <v>3.978598045</v>
          </cell>
          <cell r="L284">
            <v>11.379039996053477</v>
          </cell>
          <cell r="M284">
            <v>4.086146211</v>
          </cell>
          <cell r="N284">
            <v>11.500992218786969</v>
          </cell>
          <cell r="O284">
            <v>4.2001217659999996</v>
          </cell>
          <cell r="P284">
            <v>11.769345465958029</v>
          </cell>
          <cell r="Q284">
            <v>4.3261976750000004</v>
          </cell>
          <cell r="R284">
            <v>11.97124528055901</v>
          </cell>
          <cell r="S284">
            <v>4.4528995389999997</v>
          </cell>
          <cell r="T284">
            <v>12.195220386024385</v>
          </cell>
          <cell r="U284">
            <v>4.5390083299999997</v>
          </cell>
          <cell r="V284">
            <v>12.389619289728222</v>
          </cell>
          <cell r="W284">
            <v>4.5984707289999998</v>
          </cell>
          <cell r="X284">
            <v>12.695027606991964</v>
          </cell>
          <cell r="Y284">
            <v>4.6567910039999996</v>
          </cell>
          <cell r="Z284">
            <v>13.66914035833446</v>
          </cell>
          <cell r="AA284">
            <v>4.8969975730000002</v>
          </cell>
          <cell r="AB284">
            <v>15.201901229204923</v>
          </cell>
          <cell r="AC284">
            <v>5.0751992179999998</v>
          </cell>
          <cell r="AD284">
            <v>16.354890940157169</v>
          </cell>
          <cell r="AE284">
            <v>5.1671014399999997</v>
          </cell>
          <cell r="AF284">
            <v>17.235841303612183</v>
          </cell>
          <cell r="AG284">
            <v>5.2122372429999997</v>
          </cell>
        </row>
        <row r="285">
          <cell r="B285" t="str">
            <v>SANDGATE</v>
          </cell>
          <cell r="C285">
            <v>23</v>
          </cell>
          <cell r="D285">
            <v>20.5</v>
          </cell>
          <cell r="E285">
            <v>27.5</v>
          </cell>
          <cell r="F285">
            <v>13.166485650178389</v>
          </cell>
          <cell r="G285">
            <v>3.8243822220000001</v>
          </cell>
          <cell r="H285">
            <v>13.013739013569046</v>
          </cell>
          <cell r="I285">
            <v>3.7580711510000002</v>
          </cell>
          <cell r="J285">
            <v>13.304825487702429</v>
          </cell>
          <cell r="K285">
            <v>3.8098725720000002</v>
          </cell>
          <cell r="L285">
            <v>13.3785780536674</v>
          </cell>
          <cell r="M285">
            <v>3.8701412300000002</v>
          </cell>
          <cell r="N285">
            <v>13.428146761627579</v>
          </cell>
          <cell r="O285">
            <v>3.9435326270000002</v>
          </cell>
          <cell r="P285">
            <v>13.641697534496165</v>
          </cell>
          <cell r="Q285">
            <v>4.0394512279999999</v>
          </cell>
          <cell r="R285">
            <v>13.86267841107164</v>
          </cell>
          <cell r="S285">
            <v>4.149200617</v>
          </cell>
          <cell r="T285">
            <v>14.102352741753469</v>
          </cell>
          <cell r="U285">
            <v>4.2881953729999998</v>
          </cell>
          <cell r="V285">
            <v>14.2417581458523</v>
          </cell>
          <cell r="W285">
            <v>4.4448486220000003</v>
          </cell>
          <cell r="X285">
            <v>14.569335168048784</v>
          </cell>
          <cell r="Y285">
            <v>4.6261058420000003</v>
          </cell>
          <cell r="Z285">
            <v>15.78014211497721</v>
          </cell>
          <cell r="AA285">
            <v>5.4224965999999997</v>
          </cell>
          <cell r="AB285">
            <v>17.234019416939823</v>
          </cell>
          <cell r="AC285">
            <v>5.9899590140000001</v>
          </cell>
          <cell r="AD285">
            <v>17.845356294925601</v>
          </cell>
          <cell r="AE285">
            <v>6.2765809619999997</v>
          </cell>
          <cell r="AF285">
            <v>17.982949461910401</v>
          </cell>
          <cell r="AG285">
            <v>6.4088433560000002</v>
          </cell>
        </row>
        <row r="286">
          <cell r="B286" t="str">
            <v>SCARISBRICK</v>
          </cell>
          <cell r="C286">
            <v>6</v>
          </cell>
          <cell r="D286">
            <v>6</v>
          </cell>
          <cell r="E286">
            <v>7.5</v>
          </cell>
          <cell r="F286">
            <v>5.1148418793992274</v>
          </cell>
          <cell r="G286">
            <v>0.87512329600000005</v>
          </cell>
          <cell r="H286">
            <v>5.0510642762205311</v>
          </cell>
          <cell r="I286">
            <v>0.881850052</v>
          </cell>
          <cell r="J286">
            <v>5.1136005260901731</v>
          </cell>
          <cell r="K286">
            <v>0.924440559</v>
          </cell>
          <cell r="L286">
            <v>5.1697757908657556</v>
          </cell>
          <cell r="M286">
            <v>0.97498039599999997</v>
          </cell>
          <cell r="N286">
            <v>5.2309723877436101</v>
          </cell>
          <cell r="O286">
            <v>1.0359133069999999</v>
          </cell>
          <cell r="P286">
            <v>5.2997110103694212</v>
          </cell>
          <cell r="Q286">
            <v>1.113076462</v>
          </cell>
          <cell r="R286">
            <v>5.3719421890730565</v>
          </cell>
          <cell r="S286">
            <v>1.1968203470000001</v>
          </cell>
          <cell r="T286">
            <v>5.4511523145345446</v>
          </cell>
          <cell r="U286">
            <v>1.3000539449999999</v>
          </cell>
          <cell r="V286">
            <v>5.5449473841818708</v>
          </cell>
          <cell r="W286">
            <v>1.4016109919999999</v>
          </cell>
          <cell r="X286">
            <v>5.7041415956709631</v>
          </cell>
          <cell r="Y286">
            <v>1.503939916</v>
          </cell>
          <cell r="Z286">
            <v>6.602555058408953</v>
          </cell>
          <cell r="AA286">
            <v>1.9808044920000001</v>
          </cell>
          <cell r="AB286">
            <v>7.5861229349243384</v>
          </cell>
          <cell r="AC286">
            <v>2.3901839960000002</v>
          </cell>
          <cell r="AD286">
            <v>7.87419953981337</v>
          </cell>
          <cell r="AE286">
            <v>2.5082295170000002</v>
          </cell>
          <cell r="AF286">
            <v>8.0090136351370536</v>
          </cell>
          <cell r="AG286">
            <v>2.536735315</v>
          </cell>
        </row>
        <row r="287">
          <cell r="B287" t="str">
            <v>SEBERGHAM</v>
          </cell>
          <cell r="C287">
            <v>4</v>
          </cell>
          <cell r="D287">
            <v>4</v>
          </cell>
          <cell r="E287">
            <v>5</v>
          </cell>
          <cell r="F287">
            <v>3.6207449074925995</v>
          </cell>
          <cell r="G287">
            <v>0.37718870300000001</v>
          </cell>
          <cell r="H287">
            <v>3.5584624863947347</v>
          </cell>
          <cell r="I287">
            <v>0.378815807</v>
          </cell>
          <cell r="J287">
            <v>3.5982962856153842</v>
          </cell>
          <cell r="K287">
            <v>0.38906287899999997</v>
          </cell>
          <cell r="L287">
            <v>3.6888929783744375</v>
          </cell>
          <cell r="M287">
            <v>0.401609946</v>
          </cell>
          <cell r="N287">
            <v>3.7515583644981882</v>
          </cell>
          <cell r="O287">
            <v>0.41715207500000001</v>
          </cell>
          <cell r="P287">
            <v>3.7773809379288679</v>
          </cell>
          <cell r="Q287">
            <v>0.43668806399999999</v>
          </cell>
          <cell r="R287">
            <v>3.8873475771295238</v>
          </cell>
          <cell r="S287">
            <v>0.45871766800000002</v>
          </cell>
          <cell r="T287">
            <v>3.9596850202224756</v>
          </cell>
          <cell r="U287">
            <v>0.48665580800000002</v>
          </cell>
          <cell r="V287">
            <v>3.9947213607114831</v>
          </cell>
          <cell r="W287">
            <v>0.51793075</v>
          </cell>
          <cell r="X287">
            <v>4.0436635842196083</v>
          </cell>
          <cell r="Y287">
            <v>0.55581878299999998</v>
          </cell>
          <cell r="Z287">
            <v>4.480382193076986</v>
          </cell>
          <cell r="AA287">
            <v>0.78368363900000004</v>
          </cell>
          <cell r="AB287">
            <v>5.0941576682273766</v>
          </cell>
          <cell r="AC287">
            <v>1.0151216139999999</v>
          </cell>
          <cell r="AD287">
            <v>5.452241786255617</v>
          </cell>
          <cell r="AE287">
            <v>1.1162656799999999</v>
          </cell>
          <cell r="AF287">
            <v>5.6112533104493103</v>
          </cell>
          <cell r="AG287">
            <v>1.165934238</v>
          </cell>
        </row>
        <row r="288">
          <cell r="B288" t="str">
            <v>SEDBERGH</v>
          </cell>
          <cell r="C288">
            <v>15</v>
          </cell>
          <cell r="D288">
            <v>13.3</v>
          </cell>
          <cell r="E288">
            <v>17.5</v>
          </cell>
          <cell r="F288">
            <v>4.1146275815954958</v>
          </cell>
          <cell r="G288">
            <v>1.120211184</v>
          </cell>
          <cell r="H288">
            <v>4.1377111769999244</v>
          </cell>
          <cell r="I288">
            <v>1.122621184</v>
          </cell>
          <cell r="J288">
            <v>4.304908571181798</v>
          </cell>
          <cell r="K288">
            <v>1.156631813</v>
          </cell>
          <cell r="L288">
            <v>4.3861104309090271</v>
          </cell>
          <cell r="M288">
            <v>1.196197454</v>
          </cell>
          <cell r="N288">
            <v>4.4654995211111848</v>
          </cell>
          <cell r="O288">
            <v>1.2442461440000001</v>
          </cell>
          <cell r="P288">
            <v>4.6066646033920851</v>
          </cell>
          <cell r="Q288">
            <v>1.291762402</v>
          </cell>
          <cell r="R288">
            <v>4.7096173973172801</v>
          </cell>
          <cell r="S288">
            <v>1.341178864</v>
          </cell>
          <cell r="T288">
            <v>4.852904301425542</v>
          </cell>
          <cell r="U288">
            <v>1.402366765</v>
          </cell>
          <cell r="V288">
            <v>4.9895216520778485</v>
          </cell>
          <cell r="W288">
            <v>1.4705013300000001</v>
          </cell>
          <cell r="X288">
            <v>5.1813799478267955</v>
          </cell>
          <cell r="Y288">
            <v>1.5490528830000001</v>
          </cell>
          <cell r="Z288">
            <v>6.2427007335176716</v>
          </cell>
          <cell r="AA288">
            <v>1.9391398010000001</v>
          </cell>
          <cell r="AB288">
            <v>7.5001455727157147</v>
          </cell>
          <cell r="AC288">
            <v>2.2827911670000001</v>
          </cell>
          <cell r="AD288">
            <v>8.0162768309625463</v>
          </cell>
          <cell r="AE288">
            <v>2.4510810580000002</v>
          </cell>
          <cell r="AF288">
            <v>8.2381067417436604</v>
          </cell>
          <cell r="AG288">
            <v>2.5349133410000002</v>
          </cell>
        </row>
        <row r="289">
          <cell r="B289" t="str">
            <v>SELSMIRE</v>
          </cell>
          <cell r="C289">
            <v>4</v>
          </cell>
          <cell r="D289">
            <v>4</v>
          </cell>
          <cell r="E289">
            <v>4</v>
          </cell>
          <cell r="F289">
            <v>2.1117148162328769</v>
          </cell>
          <cell r="G289">
            <v>0.487267012</v>
          </cell>
          <cell r="H289">
            <v>2.1483642144668362</v>
          </cell>
          <cell r="I289">
            <v>0.484252717</v>
          </cell>
          <cell r="J289">
            <v>2.2299066354261248</v>
          </cell>
          <cell r="K289">
            <v>0.49393637899999998</v>
          </cell>
          <cell r="L289">
            <v>2.2583785420959335</v>
          </cell>
          <cell r="M289">
            <v>0.50436372799999996</v>
          </cell>
          <cell r="N289">
            <v>2.2996343908534538</v>
          </cell>
          <cell r="O289">
            <v>0.51667051100000005</v>
          </cell>
          <cell r="P289">
            <v>2.3289172920000629</v>
          </cell>
          <cell r="Q289">
            <v>0.53130831999999995</v>
          </cell>
          <cell r="R289">
            <v>2.3514050830739133</v>
          </cell>
          <cell r="S289">
            <v>0.546739898</v>
          </cell>
          <cell r="T289">
            <v>2.3925954067951309</v>
          </cell>
          <cell r="U289">
            <v>0.565509963</v>
          </cell>
          <cell r="V289">
            <v>2.4230788403867969</v>
          </cell>
          <cell r="W289">
            <v>0.58529300900000003</v>
          </cell>
          <cell r="X289">
            <v>2.4674896351840769</v>
          </cell>
          <cell r="Y289">
            <v>0.60693482200000004</v>
          </cell>
          <cell r="Z289">
            <v>2.8405583900422706</v>
          </cell>
          <cell r="AA289">
            <v>0.73482807299999997</v>
          </cell>
          <cell r="AB289">
            <v>3.3521579935706969</v>
          </cell>
          <cell r="AC289">
            <v>0.844504331</v>
          </cell>
          <cell r="AD289">
            <v>3.477159263767732</v>
          </cell>
          <cell r="AE289">
            <v>0.88215464600000004</v>
          </cell>
          <cell r="AF289">
            <v>3.502956318767489</v>
          </cell>
          <cell r="AG289">
            <v>0.898696999</v>
          </cell>
        </row>
        <row r="290">
          <cell r="B290" t="str">
            <v>SETTLE</v>
          </cell>
          <cell r="C290">
            <v>5</v>
          </cell>
          <cell r="D290">
            <v>5</v>
          </cell>
          <cell r="E290">
            <v>12.5</v>
          </cell>
          <cell r="F290">
            <v>4.1245533919762574</v>
          </cell>
          <cell r="G290">
            <v>1.102737466</v>
          </cell>
          <cell r="H290">
            <v>4.1296071253027442</v>
          </cell>
          <cell r="I290">
            <v>1.094793441</v>
          </cell>
          <cell r="J290">
            <v>4.3265841266760381</v>
          </cell>
          <cell r="K290">
            <v>1.12090797</v>
          </cell>
          <cell r="L290">
            <v>4.4275651100140232</v>
          </cell>
          <cell r="M290">
            <v>1.1472129419999999</v>
          </cell>
          <cell r="N290">
            <v>4.5335254440902002</v>
          </cell>
          <cell r="O290">
            <v>1.1791077139999999</v>
          </cell>
          <cell r="P290">
            <v>4.6391525351195755</v>
          </cell>
          <cell r="Q290">
            <v>1.215605233</v>
          </cell>
          <cell r="R290">
            <v>4.7416375524038434</v>
          </cell>
          <cell r="S290">
            <v>1.2558133549999999</v>
          </cell>
          <cell r="T290">
            <v>4.8534651476043731</v>
          </cell>
          <cell r="U290">
            <v>1.303730405</v>
          </cell>
          <cell r="V290">
            <v>4.9609189706009165</v>
          </cell>
          <cell r="W290">
            <v>1.3566288719999999</v>
          </cell>
          <cell r="X290">
            <v>5.0738815010127123</v>
          </cell>
          <cell r="Y290">
            <v>1.416667546</v>
          </cell>
          <cell r="Z290">
            <v>5.5897073034960547</v>
          </cell>
          <cell r="AA290">
            <v>1.726491518</v>
          </cell>
          <cell r="AB290">
            <v>6.7250757678018518</v>
          </cell>
          <cell r="AC290">
            <v>2.0031388880000001</v>
          </cell>
          <cell r="AD290">
            <v>7.3787033875435029</v>
          </cell>
          <cell r="AE290">
            <v>2.145118863</v>
          </cell>
          <cell r="AF290">
            <v>7.785197565660777</v>
          </cell>
          <cell r="AG290">
            <v>2.2230370430000002</v>
          </cell>
        </row>
        <row r="291">
          <cell r="B291" t="str">
            <v>MOSS SIDE (Leyland) &amp; SEVEN STARS</v>
          </cell>
          <cell r="C291">
            <v>21.2</v>
          </cell>
          <cell r="D291">
            <v>20.5</v>
          </cell>
          <cell r="E291">
            <v>27.5</v>
          </cell>
          <cell r="F291">
            <v>16.524308356358869</v>
          </cell>
          <cell r="G291">
            <v>4.8373864790000001</v>
          </cell>
          <cell r="H291">
            <v>16.260146233538503</v>
          </cell>
          <cell r="I291">
            <v>4.8124092440000004</v>
          </cell>
          <cell r="J291">
            <v>16.470371313120495</v>
          </cell>
          <cell r="K291">
            <v>4.899965892</v>
          </cell>
          <cell r="L291">
            <v>16.695715749169125</v>
          </cell>
          <cell r="M291">
            <v>4.9981121389999998</v>
          </cell>
          <cell r="N291">
            <v>17.01911107639464</v>
          </cell>
          <cell r="O291">
            <v>5.1266359919999998</v>
          </cell>
          <cell r="P291">
            <v>17.27271716687283</v>
          </cell>
          <cell r="Q291">
            <v>5.2964473390000002</v>
          </cell>
          <cell r="R291">
            <v>17.544401696866281</v>
          </cell>
          <cell r="S291">
            <v>5.4853458709999998</v>
          </cell>
          <cell r="T291">
            <v>17.89075691719988</v>
          </cell>
          <cell r="U291">
            <v>5.6859709880000002</v>
          </cell>
          <cell r="V291">
            <v>18.228291110219221</v>
          </cell>
          <cell r="W291">
            <v>5.866203262</v>
          </cell>
          <cell r="X291">
            <v>18.608707431807748</v>
          </cell>
          <cell r="Y291">
            <v>6.0708203799999998</v>
          </cell>
          <cell r="Z291">
            <v>20.493672209456989</v>
          </cell>
          <cell r="AA291">
            <v>7.1011820219999997</v>
          </cell>
          <cell r="AB291">
            <v>22.485820757694071</v>
          </cell>
          <cell r="AC291">
            <v>7.9775559879999998</v>
          </cell>
          <cell r="AD291">
            <v>23.509393062473759</v>
          </cell>
          <cell r="AE291">
            <v>8.4495274990000002</v>
          </cell>
          <cell r="AF291">
            <v>24.016224639076722</v>
          </cell>
          <cell r="AG291">
            <v>8.6971311890000003</v>
          </cell>
        </row>
        <row r="292">
          <cell r="B292" t="str">
            <v>SHANNON ST SOUTH</v>
          </cell>
          <cell r="C292">
            <v>22</v>
          </cell>
          <cell r="D292">
            <v>20.5</v>
          </cell>
          <cell r="E292">
            <v>27.5</v>
          </cell>
          <cell r="F292">
            <v>13.061033524937038</v>
          </cell>
          <cell r="G292">
            <v>4.450636544</v>
          </cell>
          <cell r="H292">
            <v>12.894804908675376</v>
          </cell>
          <cell r="I292">
            <v>4.4161334969999997</v>
          </cell>
          <cell r="J292">
            <v>13.003527873831182</v>
          </cell>
          <cell r="K292">
            <v>4.4419016989999998</v>
          </cell>
          <cell r="L292">
            <v>13.144751937973588</v>
          </cell>
          <cell r="M292">
            <v>4.478604496</v>
          </cell>
          <cell r="N292">
            <v>13.370965696968685</v>
          </cell>
          <cell r="O292">
            <v>4.5341874669999997</v>
          </cell>
          <cell r="P292">
            <v>13.549502669070673</v>
          </cell>
          <cell r="Q292">
            <v>4.6047265460000002</v>
          </cell>
          <cell r="R292">
            <v>13.763827893546733</v>
          </cell>
          <cell r="S292">
            <v>4.6879445630000003</v>
          </cell>
          <cell r="T292">
            <v>14.04025837950249</v>
          </cell>
          <cell r="U292">
            <v>4.794388809</v>
          </cell>
          <cell r="V292">
            <v>14.324830683804517</v>
          </cell>
          <cell r="W292">
            <v>4.9185056239999998</v>
          </cell>
          <cell r="X292">
            <v>14.666877248932852</v>
          </cell>
          <cell r="Y292">
            <v>5.0679501629999999</v>
          </cell>
          <cell r="Z292">
            <v>16.099371511213782</v>
          </cell>
          <cell r="AA292">
            <v>5.8202997679999999</v>
          </cell>
          <cell r="AB292">
            <v>19.511689648127909</v>
          </cell>
          <cell r="AC292">
            <v>6.4783056390000002</v>
          </cell>
          <cell r="AD292">
            <v>21.906282132074853</v>
          </cell>
          <cell r="AE292">
            <v>6.8274003319999998</v>
          </cell>
          <cell r="AF292">
            <v>23.898634709839644</v>
          </cell>
          <cell r="AG292">
            <v>7.0053921360000002</v>
          </cell>
        </row>
        <row r="293">
          <cell r="B293" t="str">
            <v>SHAP</v>
          </cell>
          <cell r="C293">
            <v>9.5</v>
          </cell>
          <cell r="D293">
            <v>8.5</v>
          </cell>
          <cell r="E293">
            <v>11.3</v>
          </cell>
          <cell r="F293">
            <v>4.0780348239228159</v>
          </cell>
          <cell r="G293">
            <v>1.1689280710000001</v>
          </cell>
          <cell r="H293">
            <v>4.0342085548200846</v>
          </cell>
          <cell r="I293">
            <v>1.1658922220000001</v>
          </cell>
          <cell r="J293">
            <v>4.0636412290716581</v>
          </cell>
          <cell r="K293">
            <v>1.191599705</v>
          </cell>
          <cell r="L293">
            <v>4.1201659236098642</v>
          </cell>
          <cell r="M293">
            <v>1.2190284229999999</v>
          </cell>
          <cell r="N293">
            <v>4.1694012134866991</v>
          </cell>
          <cell r="O293">
            <v>1.2490043630000001</v>
          </cell>
          <cell r="P293">
            <v>4.2123860520769663</v>
          </cell>
          <cell r="Q293">
            <v>1.2688287410000001</v>
          </cell>
          <cell r="R293">
            <v>4.2343310835357819</v>
          </cell>
          <cell r="S293">
            <v>1.2894595230000001</v>
          </cell>
          <cell r="T293">
            <v>4.308098742275388</v>
          </cell>
          <cell r="U293">
            <v>1.313592111</v>
          </cell>
          <cell r="V293">
            <v>4.3262743737062852</v>
          </cell>
          <cell r="W293">
            <v>1.3391775450000001</v>
          </cell>
          <cell r="X293">
            <v>4.3439296495416375</v>
          </cell>
          <cell r="Y293">
            <v>1.3657492090000001</v>
          </cell>
          <cell r="Z293">
            <v>4.5856774379817802</v>
          </cell>
          <cell r="AA293">
            <v>1.5080189289999999</v>
          </cell>
          <cell r="AB293">
            <v>5.1345927341104201</v>
          </cell>
          <cell r="AC293">
            <v>1.625166498</v>
          </cell>
          <cell r="AD293">
            <v>5.507260344482523</v>
          </cell>
          <cell r="AE293">
            <v>1.6761281159999999</v>
          </cell>
          <cell r="AF293">
            <v>5.7898764334690593</v>
          </cell>
          <cell r="AG293">
            <v>1.691927551</v>
          </cell>
        </row>
        <row r="294">
          <cell r="B294" t="str">
            <v>SHAW</v>
          </cell>
          <cell r="C294">
            <v>22.9</v>
          </cell>
          <cell r="D294">
            <v>20.5</v>
          </cell>
          <cell r="E294">
            <v>27.5</v>
          </cell>
          <cell r="F294">
            <v>12.678186446900529</v>
          </cell>
          <cell r="G294">
            <v>3.6937212079999999</v>
          </cell>
          <cell r="H294">
            <v>12.57893974803776</v>
          </cell>
          <cell r="I294">
            <v>3.6569609299999999</v>
          </cell>
          <cell r="J294">
            <v>12.811320262594208</v>
          </cell>
          <cell r="K294">
            <v>3.7319797349999999</v>
          </cell>
          <cell r="L294">
            <v>13.019691573188343</v>
          </cell>
          <cell r="M294">
            <v>3.8162126199999999</v>
          </cell>
          <cell r="N294">
            <v>13.219216867682109</v>
          </cell>
          <cell r="O294">
            <v>3.9202822030000002</v>
          </cell>
          <cell r="P294">
            <v>13.5235590715686</v>
          </cell>
          <cell r="Q294">
            <v>4.0495652890000002</v>
          </cell>
          <cell r="R294">
            <v>13.878177027657063</v>
          </cell>
          <cell r="S294">
            <v>4.1949541459999997</v>
          </cell>
          <cell r="T294">
            <v>14.118895884738963</v>
          </cell>
          <cell r="U294">
            <v>4.3756782870000004</v>
          </cell>
          <cell r="V294">
            <v>14.434423761902329</v>
          </cell>
          <cell r="W294">
            <v>4.5787033260000003</v>
          </cell>
          <cell r="X294">
            <v>14.901663876807003</v>
          </cell>
          <cell r="Y294">
            <v>4.810640845</v>
          </cell>
          <cell r="Z294">
            <v>17.032489186802671</v>
          </cell>
          <cell r="AA294">
            <v>6.0206399819999996</v>
          </cell>
          <cell r="AB294">
            <v>19.14412279004592</v>
          </cell>
          <cell r="AC294">
            <v>7.0907113270000002</v>
          </cell>
          <cell r="AD294">
            <v>20.126557249149684</v>
          </cell>
          <cell r="AE294">
            <v>7.7020703060000004</v>
          </cell>
          <cell r="AF294">
            <v>20.619742227174086</v>
          </cell>
          <cell r="AG294">
            <v>8.0616409820000001</v>
          </cell>
        </row>
        <row r="295">
          <cell r="B295" t="str">
            <v>Siddick</v>
          </cell>
          <cell r="C295">
            <v>23</v>
          </cell>
          <cell r="D295">
            <v>20.5</v>
          </cell>
          <cell r="E295">
            <v>27</v>
          </cell>
          <cell r="F295">
            <v>4.2586139469262276</v>
          </cell>
          <cell r="G295">
            <v>1.3252264999999999E-2</v>
          </cell>
          <cell r="H295">
            <v>4.0072741599473609</v>
          </cell>
          <cell r="I295">
            <v>1.7944603E-2</v>
          </cell>
          <cell r="J295">
            <v>4.1376929107768605</v>
          </cell>
          <cell r="K295">
            <v>2.3136232999999999E-2</v>
          </cell>
          <cell r="L295">
            <v>4.4755147845872658</v>
          </cell>
          <cell r="M295">
            <v>2.9491809000000001E-2</v>
          </cell>
          <cell r="N295">
            <v>4.4508702689388215</v>
          </cell>
          <cell r="O295">
            <v>3.7276616999999998E-2</v>
          </cell>
          <cell r="P295">
            <v>4.3982082348759519</v>
          </cell>
          <cell r="Q295">
            <v>4.7701677999999997E-2</v>
          </cell>
          <cell r="R295">
            <v>4.4179359544045846</v>
          </cell>
          <cell r="S295">
            <v>5.8640306000000003E-2</v>
          </cell>
          <cell r="T295">
            <v>4.294957785513116</v>
          </cell>
          <cell r="U295">
            <v>7.1323347999999995E-2</v>
          </cell>
          <cell r="V295">
            <v>4.3944555242144538</v>
          </cell>
          <cell r="W295">
            <v>8.5124394000000006E-2</v>
          </cell>
          <cell r="X295">
            <v>4.4076995540016881</v>
          </cell>
          <cell r="Y295">
            <v>0.100350736</v>
          </cell>
          <cell r="Z295">
            <v>4.2563432149812694</v>
          </cell>
          <cell r="AA295">
            <v>0.17834048</v>
          </cell>
          <cell r="AB295">
            <v>4.3106883351795107</v>
          </cell>
          <cell r="AC295">
            <v>0.23499097399999999</v>
          </cell>
          <cell r="AD295">
            <v>4.6392676983670125</v>
          </cell>
          <cell r="AE295">
            <v>0.26492910600000003</v>
          </cell>
          <cell r="AF295">
            <v>4.9687572857938305</v>
          </cell>
          <cell r="AG295">
            <v>0.27252067400000002</v>
          </cell>
        </row>
        <row r="296">
          <cell r="B296" t="str">
            <v>SILLOTH</v>
          </cell>
          <cell r="C296">
            <v>30</v>
          </cell>
          <cell r="D296">
            <v>24</v>
          </cell>
          <cell r="E296">
            <v>48</v>
          </cell>
          <cell r="F296">
            <v>6.2329163584364426</v>
          </cell>
          <cell r="G296">
            <v>2.0902633150000001</v>
          </cell>
          <cell r="H296">
            <v>6.168965385230635</v>
          </cell>
          <cell r="I296">
            <v>2.0432902089999998</v>
          </cell>
          <cell r="J296">
            <v>6.2217958234850244</v>
          </cell>
          <cell r="K296">
            <v>2.0686298609999998</v>
          </cell>
          <cell r="L296">
            <v>6.2884378737368136</v>
          </cell>
          <cell r="M296">
            <v>2.092242578</v>
          </cell>
          <cell r="N296">
            <v>6.4142018279082205</v>
          </cell>
          <cell r="O296">
            <v>2.1199916669999999</v>
          </cell>
          <cell r="P296">
            <v>6.4834581234978419</v>
          </cell>
          <cell r="Q296">
            <v>2.1529908930000001</v>
          </cell>
          <cell r="R296">
            <v>6.5195355166099613</v>
          </cell>
          <cell r="S296">
            <v>2.1877013920000001</v>
          </cell>
          <cell r="T296">
            <v>6.6426455745233506</v>
          </cell>
          <cell r="U296">
            <v>2.2313687789999999</v>
          </cell>
          <cell r="V296">
            <v>6.7434033615920006</v>
          </cell>
          <cell r="W296">
            <v>2.2784230590000001</v>
          </cell>
          <cell r="X296">
            <v>6.853053249325189</v>
          </cell>
          <cell r="Y296">
            <v>2.332057431</v>
          </cell>
          <cell r="Z296">
            <v>7.4838171380441576</v>
          </cell>
          <cell r="AA296">
            <v>2.6019290540000002</v>
          </cell>
          <cell r="AB296">
            <v>8.7158278633881299</v>
          </cell>
          <cell r="AC296">
            <v>2.8344326459999998</v>
          </cell>
          <cell r="AD296">
            <v>9.29533252306517</v>
          </cell>
          <cell r="AE296">
            <v>2.9385283499999999</v>
          </cell>
          <cell r="AF296">
            <v>9.6688587860208184</v>
          </cell>
          <cell r="AG296">
            <v>2.97650105</v>
          </cell>
        </row>
        <row r="297">
          <cell r="B297" t="str">
            <v>SKELMERSDALE</v>
          </cell>
          <cell r="C297">
            <v>22.9</v>
          </cell>
          <cell r="D297">
            <v>20.5</v>
          </cell>
          <cell r="E297">
            <v>27.5</v>
          </cell>
          <cell r="F297">
            <v>13.947398635761679</v>
          </cell>
          <cell r="G297">
            <v>4.984086435</v>
          </cell>
          <cell r="H297">
            <v>13.795589124532402</v>
          </cell>
          <cell r="I297">
            <v>4.8801359499999997</v>
          </cell>
          <cell r="J297">
            <v>13.976278966760152</v>
          </cell>
          <cell r="K297">
            <v>4.9581064220000002</v>
          </cell>
          <cell r="L297">
            <v>14.139321713417244</v>
          </cell>
          <cell r="M297">
            <v>5.0351554119999999</v>
          </cell>
          <cell r="N297">
            <v>14.34517835261795</v>
          </cell>
          <cell r="O297">
            <v>5.1267604550000003</v>
          </cell>
          <cell r="P297">
            <v>14.580237319992236</v>
          </cell>
          <cell r="Q297">
            <v>5.2378926899999998</v>
          </cell>
          <cell r="R297">
            <v>14.819561927805569</v>
          </cell>
          <cell r="S297">
            <v>5.3601455509999996</v>
          </cell>
          <cell r="T297">
            <v>15.13288108513596</v>
          </cell>
          <cell r="U297">
            <v>5.5097990579999996</v>
          </cell>
          <cell r="V297">
            <v>15.477918561780259</v>
          </cell>
          <cell r="W297">
            <v>5.6756430260000004</v>
          </cell>
          <cell r="X297">
            <v>15.897844293156666</v>
          </cell>
          <cell r="Y297">
            <v>5.8637080450000001</v>
          </cell>
          <cell r="Z297">
            <v>18.200467718028648</v>
          </cell>
          <cell r="AA297">
            <v>6.859535213</v>
          </cell>
          <cell r="AB297">
            <v>20.49113063630314</v>
          </cell>
          <cell r="AC297">
            <v>7.7351357849999998</v>
          </cell>
          <cell r="AD297">
            <v>21.254593087100091</v>
          </cell>
          <cell r="AE297">
            <v>8.1910329690000001</v>
          </cell>
          <cell r="AF297">
            <v>21.439369985760358</v>
          </cell>
          <cell r="AG297">
            <v>8.4259525899999996</v>
          </cell>
        </row>
        <row r="298">
          <cell r="B298" t="str">
            <v>HUTTON END &amp; SKELTON C</v>
          </cell>
          <cell r="C298">
            <v>17.399999999999999</v>
          </cell>
          <cell r="D298">
            <v>17.399999999999999</v>
          </cell>
          <cell r="E298">
            <v>27</v>
          </cell>
          <cell r="F298">
            <v>8.7620503819156994</v>
          </cell>
          <cell r="G298">
            <v>2.6361387669999998</v>
          </cell>
          <cell r="H298">
            <v>8.6897203341326552</v>
          </cell>
          <cell r="I298">
            <v>2.6038774779999998</v>
          </cell>
          <cell r="J298">
            <v>8.884128534961814</v>
          </cell>
          <cell r="K298">
            <v>2.6622383300000001</v>
          </cell>
          <cell r="L298">
            <v>9.0398088891282526</v>
          </cell>
          <cell r="M298">
            <v>2.721432182</v>
          </cell>
          <cell r="N298">
            <v>9.2034567864492729</v>
          </cell>
          <cell r="O298">
            <v>2.7787991129999998</v>
          </cell>
          <cell r="P298">
            <v>9.2830189973662343</v>
          </cell>
          <cell r="Q298">
            <v>2.8263117449999999</v>
          </cell>
          <cell r="R298">
            <v>9.4891470299138589</v>
          </cell>
          <cell r="S298">
            <v>2.8763939519999999</v>
          </cell>
          <cell r="T298">
            <v>9.6631385129895406</v>
          </cell>
          <cell r="U298">
            <v>2.936122063</v>
          </cell>
          <cell r="V298">
            <v>9.779372423642581</v>
          </cell>
          <cell r="W298">
            <v>2.9998975049999999</v>
          </cell>
          <cell r="X298">
            <v>9.9041594393995425</v>
          </cell>
          <cell r="Y298">
            <v>3.0778672220000001</v>
          </cell>
          <cell r="Z298">
            <v>11.189222940669834</v>
          </cell>
          <cell r="AA298">
            <v>3.5951447449999998</v>
          </cell>
          <cell r="AB298">
            <v>13.086623192823593</v>
          </cell>
          <cell r="AC298">
            <v>3.942829519</v>
          </cell>
          <cell r="AD298">
            <v>13.51214695065474</v>
          </cell>
          <cell r="AE298">
            <v>4.0723501439999996</v>
          </cell>
          <cell r="AF298">
            <v>13.556076793630705</v>
          </cell>
          <cell r="AG298">
            <v>4.1141570310000004</v>
          </cell>
        </row>
        <row r="299">
          <cell r="B299" t="str">
            <v>SLIPWAY</v>
          </cell>
          <cell r="C299">
            <v>13</v>
          </cell>
          <cell r="D299">
            <v>11.5</v>
          </cell>
          <cell r="E299">
            <v>15</v>
          </cell>
          <cell r="F299">
            <v>7.353366810411174</v>
          </cell>
          <cell r="G299">
            <v>2.2430767359999999</v>
          </cell>
          <cell r="H299">
            <v>7.257466824636241</v>
          </cell>
          <cell r="I299">
            <v>2.1936071629999998</v>
          </cell>
          <cell r="J299">
            <v>7.4421904701367403</v>
          </cell>
          <cell r="K299">
            <v>2.2242891440000001</v>
          </cell>
          <cell r="L299">
            <v>7.4722671568253256</v>
          </cell>
          <cell r="M299">
            <v>2.2558799</v>
          </cell>
          <cell r="N299">
            <v>7.5403463104476085</v>
          </cell>
          <cell r="O299">
            <v>2.296283979</v>
          </cell>
          <cell r="P299">
            <v>7.6871017471585157</v>
          </cell>
          <cell r="Q299">
            <v>2.349068624</v>
          </cell>
          <cell r="R299">
            <v>7.8450954189482252</v>
          </cell>
          <cell r="S299">
            <v>2.410162863</v>
          </cell>
          <cell r="T299">
            <v>8.0114179578071205</v>
          </cell>
          <cell r="U299">
            <v>2.4875152429999998</v>
          </cell>
          <cell r="V299">
            <v>8.1278474951053834</v>
          </cell>
          <cell r="W299">
            <v>2.5761205340000002</v>
          </cell>
          <cell r="X299">
            <v>8.3665410291932716</v>
          </cell>
          <cell r="Y299">
            <v>2.679501884</v>
          </cell>
          <cell r="Z299">
            <v>9.2411013332172942</v>
          </cell>
          <cell r="AA299">
            <v>3.1993071290000001</v>
          </cell>
          <cell r="AB299">
            <v>10.38794483118358</v>
          </cell>
          <cell r="AC299">
            <v>3.643018917</v>
          </cell>
          <cell r="AD299">
            <v>10.962094189142425</v>
          </cell>
          <cell r="AE299">
            <v>3.868601918</v>
          </cell>
          <cell r="AF299">
            <v>11.181055748020329</v>
          </cell>
          <cell r="AG299">
            <v>3.9721651630000001</v>
          </cell>
        </row>
        <row r="300">
          <cell r="B300" t="str">
            <v>SNIPE</v>
          </cell>
          <cell r="C300">
            <v>19.5</v>
          </cell>
          <cell r="D300">
            <v>19.5</v>
          </cell>
          <cell r="E300">
            <v>27.5</v>
          </cell>
          <cell r="F300">
            <v>13.301918324206994</v>
          </cell>
          <cell r="G300">
            <v>3.5299713549999998</v>
          </cell>
          <cell r="H300">
            <v>13.013153961754613</v>
          </cell>
          <cell r="I300">
            <v>3.4715856270000001</v>
          </cell>
          <cell r="J300">
            <v>13.172312324246283</v>
          </cell>
          <cell r="K300">
            <v>3.5211951689999998</v>
          </cell>
          <cell r="L300">
            <v>13.337806823906902</v>
          </cell>
          <cell r="M300">
            <v>3.5695948990000002</v>
          </cell>
          <cell r="N300">
            <v>13.56298357332256</v>
          </cell>
          <cell r="O300">
            <v>3.6281964320000002</v>
          </cell>
          <cell r="P300">
            <v>13.6702370252774</v>
          </cell>
          <cell r="Q300">
            <v>3.6945317150000001</v>
          </cell>
          <cell r="R300">
            <v>13.789849647413009</v>
          </cell>
          <cell r="S300">
            <v>3.7686419099999999</v>
          </cell>
          <cell r="T300">
            <v>14.013952869357794</v>
          </cell>
          <cell r="U300">
            <v>3.8566722169999998</v>
          </cell>
          <cell r="V300">
            <v>14.132022654870861</v>
          </cell>
          <cell r="W300">
            <v>3.9555324039999999</v>
          </cell>
          <cell r="X300">
            <v>14.342193095537645</v>
          </cell>
          <cell r="Y300">
            <v>4.0672997349999997</v>
          </cell>
          <cell r="Z300">
            <v>15.094828183469732</v>
          </cell>
          <cell r="AA300">
            <v>4.6347420489999998</v>
          </cell>
          <cell r="AB300">
            <v>16.438785894329289</v>
          </cell>
          <cell r="AC300">
            <v>5.1232147509999999</v>
          </cell>
          <cell r="AD300">
            <v>17.349965476634019</v>
          </cell>
          <cell r="AE300">
            <v>5.391810156</v>
          </cell>
          <cell r="AF300">
            <v>18.149402436933876</v>
          </cell>
          <cell r="AG300">
            <v>5.5364295219999997</v>
          </cell>
        </row>
        <row r="301">
          <cell r="B301" t="str">
            <v>S.E. MACCLESFIELD</v>
          </cell>
          <cell r="C301">
            <v>22.9</v>
          </cell>
          <cell r="D301">
            <v>20.5</v>
          </cell>
          <cell r="E301">
            <v>27</v>
          </cell>
          <cell r="F301">
            <v>11.73699017607712</v>
          </cell>
          <cell r="G301">
            <v>2.3760615120000002</v>
          </cell>
          <cell r="H301">
            <v>11.633064556313379</v>
          </cell>
          <cell r="I301">
            <v>2.3767154970000002</v>
          </cell>
          <cell r="J301">
            <v>11.866011220719717</v>
          </cell>
          <cell r="K301">
            <v>2.4415858789999998</v>
          </cell>
          <cell r="L301">
            <v>12.064308612307517</v>
          </cell>
          <cell r="M301">
            <v>2.5173814339999998</v>
          </cell>
          <cell r="N301">
            <v>12.337889410238954</v>
          </cell>
          <cell r="O301">
            <v>2.6106613240000001</v>
          </cell>
          <cell r="P301">
            <v>12.611893284720187</v>
          </cell>
          <cell r="Q301">
            <v>2.7273185689999999</v>
          </cell>
          <cell r="R301">
            <v>12.953699929506497</v>
          </cell>
          <cell r="S301">
            <v>2.8587947410000001</v>
          </cell>
          <cell r="T301">
            <v>13.320757584753093</v>
          </cell>
          <cell r="U301">
            <v>3.0212054410000002</v>
          </cell>
          <cell r="V301">
            <v>13.742659131627565</v>
          </cell>
          <cell r="W301">
            <v>3.2044396040000001</v>
          </cell>
          <cell r="X301">
            <v>14.202965250920196</v>
          </cell>
          <cell r="Y301">
            <v>3.4157370380000001</v>
          </cell>
          <cell r="Z301">
            <v>16.827924148082431</v>
          </cell>
          <cell r="AA301">
            <v>4.4526096290000003</v>
          </cell>
          <cell r="AB301">
            <v>19.207617321359571</v>
          </cell>
          <cell r="AC301">
            <v>5.3553988119999998</v>
          </cell>
          <cell r="AD301">
            <v>20.188120647096376</v>
          </cell>
          <cell r="AE301">
            <v>5.855848366</v>
          </cell>
          <cell r="AF301">
            <v>20.750914280113548</v>
          </cell>
          <cell r="AG301">
            <v>6.1457331279999998</v>
          </cell>
        </row>
        <row r="302">
          <cell r="B302" t="str">
            <v>SOUTH PARK</v>
          </cell>
          <cell r="C302">
            <v>23</v>
          </cell>
          <cell r="D302">
            <v>20.5</v>
          </cell>
          <cell r="E302">
            <v>27.5</v>
          </cell>
          <cell r="F302">
            <v>8.1024594644350927</v>
          </cell>
          <cell r="G302">
            <v>1.8213378010000001</v>
          </cell>
          <cell r="H302">
            <v>8.0267976210763994</v>
          </cell>
          <cell r="I302">
            <v>1.8082939979999999</v>
          </cell>
          <cell r="J302">
            <v>8.1871254466972463</v>
          </cell>
          <cell r="K302">
            <v>1.847594696</v>
          </cell>
          <cell r="L302">
            <v>8.3270568044104021</v>
          </cell>
          <cell r="M302">
            <v>1.890966288</v>
          </cell>
          <cell r="N302">
            <v>8.4633871258460225</v>
          </cell>
          <cell r="O302">
            <v>1.9425041970000001</v>
          </cell>
          <cell r="P302">
            <v>8.6520081763852552</v>
          </cell>
          <cell r="Q302">
            <v>2.0059995370000001</v>
          </cell>
          <cell r="R302">
            <v>8.8442249104019464</v>
          </cell>
          <cell r="S302">
            <v>2.0762770609999999</v>
          </cell>
          <cell r="T302">
            <v>9.0545868066315887</v>
          </cell>
          <cell r="U302">
            <v>2.1637491120000001</v>
          </cell>
          <cell r="V302">
            <v>9.2583983997744284</v>
          </cell>
          <cell r="W302">
            <v>2.2606363780000001</v>
          </cell>
          <cell r="X302">
            <v>9.513780366843207</v>
          </cell>
          <cell r="Y302">
            <v>2.3712759509999999</v>
          </cell>
          <cell r="Z302">
            <v>10.524762491009247</v>
          </cell>
          <cell r="AA302">
            <v>2.9105377510000001</v>
          </cell>
          <cell r="AB302">
            <v>11.364083471311007</v>
          </cell>
          <cell r="AC302">
            <v>3.3732617939999998</v>
          </cell>
          <cell r="AD302">
            <v>11.754732952255159</v>
          </cell>
          <cell r="AE302">
            <v>3.5107266689999999</v>
          </cell>
          <cell r="AF302">
            <v>11.910005168453944</v>
          </cell>
          <cell r="AG302">
            <v>3.5847550560000001</v>
          </cell>
        </row>
        <row r="303">
          <cell r="B303" t="str">
            <v>S.W. MACCLESFIELD</v>
          </cell>
          <cell r="C303">
            <v>22.9</v>
          </cell>
          <cell r="D303">
            <v>20.5</v>
          </cell>
          <cell r="E303">
            <v>27</v>
          </cell>
          <cell r="F303">
            <v>16.637866701303079</v>
          </cell>
          <cell r="G303">
            <v>4.7159952970000001</v>
          </cell>
          <cell r="H303">
            <v>16.572667027308825</v>
          </cell>
          <cell r="I303">
            <v>4.6822278329999998</v>
          </cell>
          <cell r="J303">
            <v>16.806882708902638</v>
          </cell>
          <cell r="K303">
            <v>4.7832558770000002</v>
          </cell>
          <cell r="L303">
            <v>17.201956635834513</v>
          </cell>
          <cell r="M303">
            <v>4.9003864190000002</v>
          </cell>
          <cell r="N303">
            <v>17.410076280346839</v>
          </cell>
          <cell r="O303">
            <v>5.0468057990000004</v>
          </cell>
          <cell r="P303">
            <v>17.934951403897909</v>
          </cell>
          <cell r="Q303">
            <v>5.2319892250000004</v>
          </cell>
          <cell r="R303">
            <v>18.457716041908608</v>
          </cell>
          <cell r="S303">
            <v>5.440042966</v>
          </cell>
          <cell r="T303">
            <v>18.9732691838616</v>
          </cell>
          <cell r="U303">
            <v>5.6995051669999999</v>
          </cell>
          <cell r="V303">
            <v>19.567921890597436</v>
          </cell>
          <cell r="W303">
            <v>5.9915908299999998</v>
          </cell>
          <cell r="X303">
            <v>20.305621238465303</v>
          </cell>
          <cell r="Y303">
            <v>6.3276545520000003</v>
          </cell>
          <cell r="Z303">
            <v>23.895224424361285</v>
          </cell>
          <cell r="AA303">
            <v>8.0803833489999999</v>
          </cell>
          <cell r="AB303">
            <v>26.940042752645937</v>
          </cell>
          <cell r="AC303">
            <v>9.6199350250000002</v>
          </cell>
          <cell r="AD303">
            <v>28.02587365725978</v>
          </cell>
          <cell r="AE303">
            <v>10.467718489999999</v>
          </cell>
          <cell r="AF303">
            <v>28.495588570382331</v>
          </cell>
          <cell r="AG303">
            <v>10.839882790000001</v>
          </cell>
        </row>
        <row r="304">
          <cell r="B304" t="str">
            <v>SPA RD</v>
          </cell>
          <cell r="C304">
            <v>31.5</v>
          </cell>
          <cell r="D304">
            <v>31.5</v>
          </cell>
          <cell r="E304">
            <v>31.5</v>
          </cell>
          <cell r="F304">
            <v>23.532451891088144</v>
          </cell>
          <cell r="G304">
            <v>2.9189943</v>
          </cell>
          <cell r="H304">
            <v>23.502685722097482</v>
          </cell>
          <cell r="I304">
            <v>2.9571794379999998</v>
          </cell>
          <cell r="J304">
            <v>24.328143772454112</v>
          </cell>
          <cell r="K304">
            <v>3.0366173980000002</v>
          </cell>
          <cell r="L304">
            <v>24.727880937948072</v>
          </cell>
          <cell r="M304">
            <v>3.1302724660000001</v>
          </cell>
          <cell r="N304">
            <v>24.979628810617577</v>
          </cell>
          <cell r="O304">
            <v>3.2414419950000002</v>
          </cell>
          <cell r="P304">
            <v>25.366578801485034</v>
          </cell>
          <cell r="Q304">
            <v>3.3732999170000002</v>
          </cell>
          <cell r="R304">
            <v>25.896798415893617</v>
          </cell>
          <cell r="S304">
            <v>3.5155934009999998</v>
          </cell>
          <cell r="T304">
            <v>26.245012250839821</v>
          </cell>
          <cell r="U304">
            <v>3.6849343819999998</v>
          </cell>
          <cell r="V304">
            <v>26.478320864875226</v>
          </cell>
          <cell r="W304">
            <v>3.8665104850000001</v>
          </cell>
          <cell r="X304">
            <v>27.076218589468947</v>
          </cell>
          <cell r="Y304">
            <v>4.064933613</v>
          </cell>
          <cell r="Z304">
            <v>29.074000000943023</v>
          </cell>
          <cell r="AA304">
            <v>4.9772635660000004</v>
          </cell>
          <cell r="AB304">
            <v>32.640639587365953</v>
          </cell>
          <cell r="AC304">
            <v>5.7366970789999998</v>
          </cell>
          <cell r="AD304">
            <v>35.171883164538613</v>
          </cell>
          <cell r="AE304">
            <v>6.1334597889999998</v>
          </cell>
          <cell r="AF304">
            <v>36.975720822203897</v>
          </cell>
          <cell r="AG304">
            <v>6.3543604729999998</v>
          </cell>
        </row>
        <row r="305">
          <cell r="B305" t="str">
            <v>SPADEADAM 132/11KV</v>
          </cell>
          <cell r="C305">
            <v>38</v>
          </cell>
          <cell r="D305">
            <v>34.5</v>
          </cell>
          <cell r="E305">
            <v>45</v>
          </cell>
          <cell r="F305">
            <v>11.135392853602907</v>
          </cell>
          <cell r="G305">
            <v>0.40400882799999999</v>
          </cell>
          <cell r="H305">
            <v>10.885345966173874</v>
          </cell>
          <cell r="I305">
            <v>0.39549606700000001</v>
          </cell>
          <cell r="J305">
            <v>10.942027554549293</v>
          </cell>
          <cell r="K305">
            <v>0.40740812100000001</v>
          </cell>
          <cell r="L305">
            <v>11.040139284182921</v>
          </cell>
          <cell r="M305">
            <v>0.420331491</v>
          </cell>
          <cell r="N305">
            <v>11.124668067579595</v>
          </cell>
          <cell r="O305">
            <v>0.43576772699999999</v>
          </cell>
          <cell r="P305">
            <v>11.188975702180855</v>
          </cell>
          <cell r="Q305">
            <v>0.45463980799999998</v>
          </cell>
          <cell r="R305">
            <v>11.214363535954302</v>
          </cell>
          <cell r="S305">
            <v>0.47606504500000002</v>
          </cell>
          <cell r="T305">
            <v>11.307799778274294</v>
          </cell>
          <cell r="U305">
            <v>0.50245637499999996</v>
          </cell>
          <cell r="V305">
            <v>11.322527067627668</v>
          </cell>
          <cell r="W305">
            <v>0.532299407</v>
          </cell>
          <cell r="X305">
            <v>11.353944676246925</v>
          </cell>
          <cell r="Y305">
            <v>0.56621071199999995</v>
          </cell>
          <cell r="Z305">
            <v>11.556451022817054</v>
          </cell>
          <cell r="AA305">
            <v>0.74392517899999999</v>
          </cell>
          <cell r="AB305">
            <v>11.600805511882857</v>
          </cell>
          <cell r="AC305">
            <v>0.89718977799999999</v>
          </cell>
          <cell r="AD305">
            <v>11.499009216374075</v>
          </cell>
          <cell r="AE305">
            <v>0.97984116700000001</v>
          </cell>
          <cell r="AF305">
            <v>11.273962612849623</v>
          </cell>
          <cell r="AG305">
            <v>1.0224560460000001</v>
          </cell>
        </row>
        <row r="306">
          <cell r="B306" t="str">
            <v>SPOTLAND</v>
          </cell>
          <cell r="C306">
            <v>17.5</v>
          </cell>
          <cell r="D306">
            <v>15.8</v>
          </cell>
          <cell r="E306">
            <v>21</v>
          </cell>
          <cell r="F306">
            <v>9.9715411302018957</v>
          </cell>
          <cell r="G306">
            <v>2.3294170830000001</v>
          </cell>
          <cell r="H306">
            <v>9.8123785100131435</v>
          </cell>
          <cell r="I306">
            <v>2.30777214</v>
          </cell>
          <cell r="J306">
            <v>10.054320409980312</v>
          </cell>
          <cell r="K306">
            <v>2.3629841709999999</v>
          </cell>
          <cell r="L306">
            <v>10.242213365066711</v>
          </cell>
          <cell r="M306">
            <v>2.4283852430000001</v>
          </cell>
          <cell r="N306">
            <v>10.442468019818969</v>
          </cell>
          <cell r="O306">
            <v>2.5125504269999999</v>
          </cell>
          <cell r="P306">
            <v>10.751164851455801</v>
          </cell>
          <cell r="Q306">
            <v>2.6243726239999998</v>
          </cell>
          <cell r="R306">
            <v>11.067167165741202</v>
          </cell>
          <cell r="S306">
            <v>2.7528283770000002</v>
          </cell>
          <cell r="T306">
            <v>11.429255143040685</v>
          </cell>
          <cell r="U306">
            <v>2.9155951039999999</v>
          </cell>
          <cell r="V306">
            <v>11.742746807016985</v>
          </cell>
          <cell r="W306">
            <v>3.102954639</v>
          </cell>
          <cell r="X306">
            <v>12.197552340856431</v>
          </cell>
          <cell r="Y306">
            <v>3.3248313280000001</v>
          </cell>
          <cell r="Z306">
            <v>14.199518613245559</v>
          </cell>
          <cell r="AA306">
            <v>4.4543192710000001</v>
          </cell>
          <cell r="AB306">
            <v>15.747937663089777</v>
          </cell>
          <cell r="AC306">
            <v>4.9127508259999999</v>
          </cell>
          <cell r="AD306">
            <v>16.154073509021501</v>
          </cell>
          <cell r="AE306">
            <v>5.1085734660000002</v>
          </cell>
          <cell r="AF306">
            <v>16.091938417206055</v>
          </cell>
          <cell r="AG306">
            <v>5.1834276709999996</v>
          </cell>
        </row>
        <row r="307">
          <cell r="B307" t="str">
            <v>SPRING COTTAGE</v>
          </cell>
          <cell r="C307">
            <v>13.7</v>
          </cell>
          <cell r="D307">
            <v>13.7</v>
          </cell>
          <cell r="E307">
            <v>27.5</v>
          </cell>
          <cell r="F307">
            <v>8.3359735766964764</v>
          </cell>
          <cell r="G307">
            <v>2.674692265</v>
          </cell>
          <cell r="H307">
            <v>8.6862441494125004</v>
          </cell>
          <cell r="I307">
            <v>2.6238860910000001</v>
          </cell>
          <cell r="J307">
            <v>9.32950523272652</v>
          </cell>
          <cell r="K307">
            <v>2.6562433560000001</v>
          </cell>
          <cell r="L307">
            <v>9.4002353866209702</v>
          </cell>
          <cell r="M307">
            <v>2.6816762490000001</v>
          </cell>
          <cell r="N307">
            <v>9.4804639978462362</v>
          </cell>
          <cell r="O307">
            <v>2.7140511960000002</v>
          </cell>
          <cell r="P307">
            <v>9.5467375111337809</v>
          </cell>
          <cell r="Q307">
            <v>2.753167806</v>
          </cell>
          <cell r="R307">
            <v>9.638680333390095</v>
          </cell>
          <cell r="S307">
            <v>2.7982176769999998</v>
          </cell>
          <cell r="T307">
            <v>9.712440852697787</v>
          </cell>
          <cell r="U307">
            <v>2.8511289880000001</v>
          </cell>
          <cell r="V307">
            <v>9.7774290607806655</v>
          </cell>
          <cell r="W307">
            <v>2.9108562390000001</v>
          </cell>
          <cell r="X307">
            <v>9.8529552178001811</v>
          </cell>
          <cell r="Y307">
            <v>2.9810386800000002</v>
          </cell>
          <cell r="Z307">
            <v>10.173743634610897</v>
          </cell>
          <cell r="AA307">
            <v>3.3522853210000001</v>
          </cell>
          <cell r="AB307">
            <v>10.806028159270163</v>
          </cell>
          <cell r="AC307">
            <v>3.6730776230000002</v>
          </cell>
          <cell r="AD307">
            <v>11.227054938795318</v>
          </cell>
          <cell r="AE307">
            <v>3.8444959980000002</v>
          </cell>
          <cell r="AF307">
            <v>11.484150190608652</v>
          </cell>
          <cell r="AG307">
            <v>3.91623762</v>
          </cell>
        </row>
        <row r="308">
          <cell r="B308" t="str">
            <v>SPRING GARDEN ST 11kV</v>
          </cell>
          <cell r="C308">
            <v>32</v>
          </cell>
          <cell r="D308">
            <v>28.5</v>
          </cell>
          <cell r="E308">
            <v>38</v>
          </cell>
          <cell r="F308">
            <v>11.695647972282133</v>
          </cell>
          <cell r="G308">
            <v>1.493049327</v>
          </cell>
          <cell r="H308">
            <v>11.657997174794382</v>
          </cell>
          <cell r="I308">
            <v>1.5267847349999999</v>
          </cell>
          <cell r="J308">
            <v>11.8147088981629</v>
          </cell>
          <cell r="K308">
            <v>1.5840271319999999</v>
          </cell>
          <cell r="L308">
            <v>11.88448819810325</v>
          </cell>
          <cell r="M308">
            <v>1.6513081940000001</v>
          </cell>
          <cell r="N308">
            <v>12.035537185105845</v>
          </cell>
          <cell r="O308">
            <v>1.7303056109999999</v>
          </cell>
          <cell r="P308">
            <v>12.277496845208132</v>
          </cell>
          <cell r="Q308">
            <v>1.8237992220000001</v>
          </cell>
          <cell r="R308">
            <v>12.386716284720505</v>
          </cell>
          <cell r="S308">
            <v>1.922377929</v>
          </cell>
          <cell r="T308">
            <v>12.61099866488161</v>
          </cell>
          <cell r="U308">
            <v>2.0385505020000001</v>
          </cell>
          <cell r="V308">
            <v>12.836445991594642</v>
          </cell>
          <cell r="W308">
            <v>2.160178003</v>
          </cell>
          <cell r="X308">
            <v>13.131289840357949</v>
          </cell>
          <cell r="Y308">
            <v>2.290097716</v>
          </cell>
          <cell r="Z308">
            <v>14.077930516556359</v>
          </cell>
          <cell r="AA308">
            <v>2.8440203620000002</v>
          </cell>
          <cell r="AB308">
            <v>15.236477021248156</v>
          </cell>
          <cell r="AC308">
            <v>3.328479089</v>
          </cell>
          <cell r="AD308">
            <v>15.833559558992647</v>
          </cell>
          <cell r="AE308">
            <v>3.5436596360000001</v>
          </cell>
          <cell r="AF308">
            <v>16.331378106099997</v>
          </cell>
          <cell r="AG308">
            <v>3.643743374</v>
          </cell>
        </row>
        <row r="309">
          <cell r="B309" t="str">
            <v>SPRING GARDEN ST 6.6KV</v>
          </cell>
          <cell r="C309">
            <v>22.9</v>
          </cell>
          <cell r="D309">
            <v>20.5</v>
          </cell>
          <cell r="E309">
            <v>27</v>
          </cell>
          <cell r="F309">
            <v>10.62034775402854</v>
          </cell>
          <cell r="G309">
            <v>1.344210092</v>
          </cell>
          <cell r="H309">
            <v>10.564232970794231</v>
          </cell>
          <cell r="I309">
            <v>1.347229716</v>
          </cell>
          <cell r="J309">
            <v>10.728535116070887</v>
          </cell>
          <cell r="K309">
            <v>1.3724012219999999</v>
          </cell>
          <cell r="L309">
            <v>10.895709319186869</v>
          </cell>
          <cell r="M309">
            <v>1.4032838240000001</v>
          </cell>
          <cell r="N309">
            <v>11.185657587677142</v>
          </cell>
          <cell r="O309">
            <v>1.4440701659999999</v>
          </cell>
          <cell r="P309">
            <v>11.303418683616052</v>
          </cell>
          <cell r="Q309">
            <v>1.4968226769999999</v>
          </cell>
          <cell r="R309">
            <v>11.488899591284905</v>
          </cell>
          <cell r="S309">
            <v>1.555904964</v>
          </cell>
          <cell r="T309">
            <v>11.712507381159915</v>
          </cell>
          <cell r="U309">
            <v>1.6276902660000001</v>
          </cell>
          <cell r="V309">
            <v>11.977414519293088</v>
          </cell>
          <cell r="W309">
            <v>1.7082952629999999</v>
          </cell>
          <cell r="X309">
            <v>12.168837868873181</v>
          </cell>
          <cell r="Y309">
            <v>1.7983496539999999</v>
          </cell>
          <cell r="Z309">
            <v>13.218238487951837</v>
          </cell>
          <cell r="AA309">
            <v>2.1588564560000001</v>
          </cell>
          <cell r="AB309">
            <v>14.85269248703416</v>
          </cell>
          <cell r="AC309">
            <v>2.4512698419999999</v>
          </cell>
          <cell r="AD309">
            <v>15.996253542668502</v>
          </cell>
          <cell r="AE309">
            <v>2.619320219</v>
          </cell>
          <cell r="AF309">
            <v>16.702530299848515</v>
          </cell>
          <cell r="AG309">
            <v>2.7105671660000001</v>
          </cell>
        </row>
        <row r="310">
          <cell r="B310" t="str">
            <v>SQUIRES GATE</v>
          </cell>
          <cell r="C310">
            <v>22.9</v>
          </cell>
          <cell r="D310">
            <v>20.5</v>
          </cell>
          <cell r="E310">
            <v>27.5</v>
          </cell>
          <cell r="F310">
            <v>11.900939239255859</v>
          </cell>
          <cell r="G310">
            <v>2.7652307180000002</v>
          </cell>
          <cell r="H310">
            <v>11.405186409679445</v>
          </cell>
          <cell r="I310">
            <v>2.7228732729999998</v>
          </cell>
          <cell r="J310">
            <v>11.775979200268711</v>
          </cell>
          <cell r="K310">
            <v>2.7644926619999999</v>
          </cell>
          <cell r="L310">
            <v>11.80369275293619</v>
          </cell>
          <cell r="M310">
            <v>2.8126665860000002</v>
          </cell>
          <cell r="N310">
            <v>12.065045579404339</v>
          </cell>
          <cell r="O310">
            <v>2.8735314989999998</v>
          </cell>
          <cell r="P310">
            <v>12.050774489772703</v>
          </cell>
          <cell r="Q310">
            <v>2.9543096480000002</v>
          </cell>
          <cell r="R310">
            <v>12.328823775116321</v>
          </cell>
          <cell r="S310">
            <v>3.0468383750000001</v>
          </cell>
          <cell r="T310">
            <v>12.431246578514866</v>
          </cell>
          <cell r="U310">
            <v>3.163441073</v>
          </cell>
          <cell r="V310">
            <v>12.554696622368905</v>
          </cell>
          <cell r="W310">
            <v>3.2958456800000002</v>
          </cell>
          <cell r="X310">
            <v>12.821132080064528</v>
          </cell>
          <cell r="Y310">
            <v>3.451924252</v>
          </cell>
          <cell r="Z310">
            <v>13.65265670466745</v>
          </cell>
          <cell r="AA310">
            <v>4.2937599019999997</v>
          </cell>
          <cell r="AB310">
            <v>14.570993496891125</v>
          </cell>
          <cell r="AC310">
            <v>5.0522452429999998</v>
          </cell>
          <cell r="AD310">
            <v>14.981761528281913</v>
          </cell>
          <cell r="AE310">
            <v>5.4720685260000002</v>
          </cell>
          <cell r="AF310">
            <v>15.172325816477505</v>
          </cell>
          <cell r="AG310">
            <v>5.6892652400000001</v>
          </cell>
        </row>
        <row r="311">
          <cell r="B311" t="str">
            <v>ST ANNES</v>
          </cell>
          <cell r="C311">
            <v>17.5</v>
          </cell>
          <cell r="D311">
            <v>15.8</v>
          </cell>
          <cell r="E311">
            <v>21</v>
          </cell>
          <cell r="F311">
            <v>6.6562186930852603</v>
          </cell>
          <cell r="G311">
            <v>1.943739168</v>
          </cell>
          <cell r="H311">
            <v>6.5460725028375535</v>
          </cell>
          <cell r="I311">
            <v>1.9153706779999999</v>
          </cell>
          <cell r="J311">
            <v>6.6795315264578683</v>
          </cell>
          <cell r="K311">
            <v>1.9584383059999999</v>
          </cell>
          <cell r="L311">
            <v>6.7772027915350312</v>
          </cell>
          <cell r="M311">
            <v>2.0009407810000002</v>
          </cell>
          <cell r="N311">
            <v>6.8328171181700101</v>
          </cell>
          <cell r="O311">
            <v>2.0401067610000001</v>
          </cell>
          <cell r="P311">
            <v>6.9832760352140539</v>
          </cell>
          <cell r="Q311">
            <v>2.088190263</v>
          </cell>
          <cell r="R311">
            <v>7.0937786051387217</v>
          </cell>
          <cell r="S311">
            <v>2.1395550719999998</v>
          </cell>
          <cell r="T311">
            <v>7.2334576644512216</v>
          </cell>
          <cell r="U311">
            <v>2.2025515160000002</v>
          </cell>
          <cell r="V311">
            <v>7.3290116520606361</v>
          </cell>
          <cell r="W311">
            <v>2.2710425010000002</v>
          </cell>
          <cell r="X311">
            <v>7.4895902217577683</v>
          </cell>
          <cell r="Y311">
            <v>2.3494976799999998</v>
          </cell>
          <cell r="Z311">
            <v>8.1777780539612266</v>
          </cell>
          <cell r="AA311">
            <v>2.7145656649999998</v>
          </cell>
          <cell r="AB311">
            <v>9.0937935099680942</v>
          </cell>
          <cell r="AC311">
            <v>3.0713550440000001</v>
          </cell>
          <cell r="AD311">
            <v>9.3920885912781067</v>
          </cell>
          <cell r="AE311">
            <v>3.2650324959999999</v>
          </cell>
          <cell r="AF311">
            <v>9.4152388638116911</v>
          </cell>
          <cell r="AG311">
            <v>3.385894467</v>
          </cell>
        </row>
        <row r="312">
          <cell r="B312" t="str">
            <v>ST MARYS</v>
          </cell>
          <cell r="C312">
            <v>22.9</v>
          </cell>
          <cell r="D312">
            <v>20.5</v>
          </cell>
          <cell r="E312">
            <v>27.5</v>
          </cell>
          <cell r="F312">
            <v>8.8193080135687048</v>
          </cell>
          <cell r="G312">
            <v>2.5162490480000002</v>
          </cell>
          <cell r="H312">
            <v>8.6849213530257394</v>
          </cell>
          <cell r="I312">
            <v>2.4731769529999998</v>
          </cell>
          <cell r="J312">
            <v>8.9583450350298062</v>
          </cell>
          <cell r="K312">
            <v>2.5246260660000002</v>
          </cell>
          <cell r="L312">
            <v>9.1536219538864589</v>
          </cell>
          <cell r="M312">
            <v>2.5696412300000002</v>
          </cell>
          <cell r="N312">
            <v>9.3465036673572808</v>
          </cell>
          <cell r="O312">
            <v>2.61644444</v>
          </cell>
          <cell r="P312">
            <v>9.5606379757638784</v>
          </cell>
          <cell r="Q312">
            <v>2.660635455</v>
          </cell>
          <cell r="R312">
            <v>9.7942998471475544</v>
          </cell>
          <cell r="S312">
            <v>2.7029591659999999</v>
          </cell>
          <cell r="T312">
            <v>9.9825019658531335</v>
          </cell>
          <cell r="U312">
            <v>2.7468988539999999</v>
          </cell>
          <cell r="V312">
            <v>10.176642504739652</v>
          </cell>
          <cell r="W312">
            <v>2.7906236830000002</v>
          </cell>
          <cell r="X312">
            <v>10.425754972403471</v>
          </cell>
          <cell r="Y312">
            <v>2.8354287660000002</v>
          </cell>
          <cell r="Z312">
            <v>11.619829320635562</v>
          </cell>
          <cell r="AA312">
            <v>3.0276171550000002</v>
          </cell>
          <cell r="AB312">
            <v>13.703849325240611</v>
          </cell>
          <cell r="AC312">
            <v>3.1830252429999999</v>
          </cell>
          <cell r="AD312">
            <v>14.883993420957736</v>
          </cell>
          <cell r="AE312">
            <v>3.2490064300000001</v>
          </cell>
          <cell r="AF312">
            <v>15.674563116049017</v>
          </cell>
          <cell r="AG312">
            <v>3.2737612349999998</v>
          </cell>
        </row>
        <row r="313">
          <cell r="B313" t="str">
            <v>ST MARYS ST</v>
          </cell>
          <cell r="C313">
            <v>17.5</v>
          </cell>
          <cell r="D313">
            <v>15.8</v>
          </cell>
          <cell r="E313">
            <v>21</v>
          </cell>
          <cell r="F313">
            <v>10.113077391939102</v>
          </cell>
          <cell r="G313">
            <v>2.8983643589999999</v>
          </cell>
          <cell r="H313">
            <v>10.040343003340265</v>
          </cell>
          <cell r="I313">
            <v>2.845315067</v>
          </cell>
          <cell r="J313">
            <v>10.141275908698431</v>
          </cell>
          <cell r="K313">
            <v>2.8717002329999999</v>
          </cell>
          <cell r="L313">
            <v>10.225059485747982</v>
          </cell>
          <cell r="M313">
            <v>2.8982664109999998</v>
          </cell>
          <cell r="N313">
            <v>10.426701341272411</v>
          </cell>
          <cell r="O313">
            <v>2.9319374420000002</v>
          </cell>
          <cell r="P313">
            <v>10.502492216146276</v>
          </cell>
          <cell r="Q313">
            <v>2.9751478910000002</v>
          </cell>
          <cell r="R313">
            <v>10.560189715186869</v>
          </cell>
          <cell r="S313">
            <v>3.021533024</v>
          </cell>
          <cell r="T313">
            <v>10.733085940362294</v>
          </cell>
          <cell r="U313">
            <v>3.0775998269999998</v>
          </cell>
          <cell r="V313">
            <v>10.889282264122141</v>
          </cell>
          <cell r="W313">
            <v>3.137946962</v>
          </cell>
          <cell r="X313">
            <v>11.057229462922045</v>
          </cell>
          <cell r="Y313">
            <v>3.2057079489999998</v>
          </cell>
          <cell r="Z313">
            <v>11.723057696820497</v>
          </cell>
          <cell r="AA313">
            <v>3.5014764669999998</v>
          </cell>
          <cell r="AB313">
            <v>12.621571094965557</v>
          </cell>
          <cell r="AC313">
            <v>3.7326991029999999</v>
          </cell>
          <cell r="AD313">
            <v>13.216848916918631</v>
          </cell>
          <cell r="AE313">
            <v>3.837338012</v>
          </cell>
          <cell r="AF313">
            <v>13.524928803750786</v>
          </cell>
          <cell r="AG313">
            <v>3.8781144460000001</v>
          </cell>
        </row>
        <row r="314">
          <cell r="B314" t="str">
            <v>ST THOMAS RD</v>
          </cell>
          <cell r="C314">
            <v>22.9</v>
          </cell>
          <cell r="D314">
            <v>20.5</v>
          </cell>
          <cell r="E314">
            <v>27.5</v>
          </cell>
          <cell r="F314">
            <v>9.3103602666218084</v>
          </cell>
          <cell r="G314">
            <v>2.4805352040000002</v>
          </cell>
          <cell r="H314">
            <v>9.3039905844804611</v>
          </cell>
          <cell r="I314">
            <v>2.4779897950000001</v>
          </cell>
          <cell r="J314">
            <v>9.4473061450703923</v>
          </cell>
          <cell r="K314">
            <v>2.5299923139999998</v>
          </cell>
          <cell r="L314">
            <v>9.6116639284324794</v>
          </cell>
          <cell r="M314">
            <v>2.5896135120000001</v>
          </cell>
          <cell r="N314">
            <v>9.836948036307426</v>
          </cell>
          <cell r="O314">
            <v>2.661451375</v>
          </cell>
          <cell r="P314">
            <v>10.050174465338488</v>
          </cell>
          <cell r="Q314">
            <v>2.7499028000000001</v>
          </cell>
          <cell r="R314">
            <v>10.31360823515689</v>
          </cell>
          <cell r="S314">
            <v>2.8477359679999998</v>
          </cell>
          <cell r="T314">
            <v>10.595453891810372</v>
          </cell>
          <cell r="U314">
            <v>2.968326732</v>
          </cell>
          <cell r="V314">
            <v>10.870099368478284</v>
          </cell>
          <cell r="W314">
            <v>3.1011816919999999</v>
          </cell>
          <cell r="X314">
            <v>11.222460825710835</v>
          </cell>
          <cell r="Y314">
            <v>3.2520649960000001</v>
          </cell>
          <cell r="Z314">
            <v>12.824927891594283</v>
          </cell>
          <cell r="AA314">
            <v>3.9725453750000002</v>
          </cell>
          <cell r="AB314">
            <v>14.767888386177006</v>
          </cell>
          <cell r="AC314">
            <v>4.5907857480000001</v>
          </cell>
          <cell r="AD314">
            <v>15.879577705833761</v>
          </cell>
          <cell r="AE314">
            <v>4.929990546</v>
          </cell>
          <cell r="AF314">
            <v>16.577255765305168</v>
          </cell>
          <cell r="AG314">
            <v>5.1297812650000001</v>
          </cell>
        </row>
        <row r="315">
          <cell r="B315" t="str">
            <v>STAINBURN</v>
          </cell>
          <cell r="C315">
            <v>15</v>
          </cell>
          <cell r="D315">
            <v>13.3</v>
          </cell>
          <cell r="E315">
            <v>17.5</v>
          </cell>
          <cell r="F315">
            <v>5.8952672251625176</v>
          </cell>
          <cell r="G315">
            <v>1.4967783059999999</v>
          </cell>
          <cell r="H315">
            <v>5.8076399196472908</v>
          </cell>
          <cell r="I315">
            <v>1.4826756860000001</v>
          </cell>
          <cell r="J315">
            <v>5.8523512214040467</v>
          </cell>
          <cell r="K315">
            <v>1.5140860899999999</v>
          </cell>
          <cell r="L315">
            <v>5.9255269370419219</v>
          </cell>
          <cell r="M315">
            <v>1.5534033229999999</v>
          </cell>
          <cell r="N315">
            <v>6.0259287581103829</v>
          </cell>
          <cell r="O315">
            <v>1.6047410900000001</v>
          </cell>
          <cell r="P315">
            <v>6.1798413710450664</v>
          </cell>
          <cell r="Q315">
            <v>1.6722220779999999</v>
          </cell>
          <cell r="R315">
            <v>6.3910803743432503</v>
          </cell>
          <cell r="S315">
            <v>1.7496561850000001</v>
          </cell>
          <cell r="T315">
            <v>6.6268623227232011</v>
          </cell>
          <cell r="U315">
            <v>1.8502045789999999</v>
          </cell>
          <cell r="V315">
            <v>6.8372444905278229</v>
          </cell>
          <cell r="W315">
            <v>1.964731658</v>
          </cell>
          <cell r="X315">
            <v>7.1232427043537783</v>
          </cell>
          <cell r="Y315">
            <v>2.0489302610000002</v>
          </cell>
          <cell r="Z315">
            <v>8.5112961307916297</v>
          </cell>
          <cell r="AA315">
            <v>2.4715278619999999</v>
          </cell>
          <cell r="AB315">
            <v>9.5186728186218819</v>
          </cell>
          <cell r="AC315">
            <v>2.8539362220000002</v>
          </cell>
          <cell r="AD315">
            <v>9.7377148649443406</v>
          </cell>
          <cell r="AE315">
            <v>3.0302281529999999</v>
          </cell>
          <cell r="AF315">
            <v>9.6121766976869054</v>
          </cell>
          <cell r="AG315">
            <v>3.1085545529999998</v>
          </cell>
        </row>
        <row r="316">
          <cell r="B316" t="str">
            <v>STANDISH</v>
          </cell>
          <cell r="C316">
            <v>22.9</v>
          </cell>
          <cell r="D316">
            <v>20.5</v>
          </cell>
          <cell r="E316">
            <v>27.5</v>
          </cell>
          <cell r="F316">
            <v>15.358478798638433</v>
          </cell>
          <cell r="G316">
            <v>4.0591209819999996</v>
          </cell>
          <cell r="H316">
            <v>15.49915056531233</v>
          </cell>
          <cell r="I316">
            <v>4.0062670560000004</v>
          </cell>
          <cell r="J316">
            <v>16.317461429504672</v>
          </cell>
          <cell r="K316">
            <v>4.0891158269999996</v>
          </cell>
          <cell r="L316">
            <v>16.5156442209191</v>
          </cell>
          <cell r="M316">
            <v>4.1843510559999997</v>
          </cell>
          <cell r="N316">
            <v>16.72224210357798</v>
          </cell>
          <cell r="O316">
            <v>4.3050013009999999</v>
          </cell>
          <cell r="P316">
            <v>17.043155770693598</v>
          </cell>
          <cell r="Q316">
            <v>4.4591655079999999</v>
          </cell>
          <cell r="R316">
            <v>17.497115547352749</v>
          </cell>
          <cell r="S316">
            <v>4.6365367969999998</v>
          </cell>
          <cell r="T316">
            <v>18.019816875350514</v>
          </cell>
          <cell r="U316">
            <v>4.8610043660000004</v>
          </cell>
          <cell r="V316">
            <v>18.550462999380631</v>
          </cell>
          <cell r="W316">
            <v>5.1168123789999997</v>
          </cell>
          <cell r="X316">
            <v>19.176307260944586</v>
          </cell>
          <cell r="Y316">
            <v>5.4132984620000002</v>
          </cell>
          <cell r="Z316">
            <v>22.010685274310468</v>
          </cell>
          <cell r="AA316">
            <v>6.9853876780000004</v>
          </cell>
          <cell r="AB316">
            <v>24.151106276493387</v>
          </cell>
          <cell r="AC316">
            <v>7.8404916299999998</v>
          </cell>
          <cell r="AD316">
            <v>24.872900125808435</v>
          </cell>
          <cell r="AE316">
            <v>8.204994074</v>
          </cell>
          <cell r="AF316">
            <v>24.77375409137656</v>
          </cell>
          <cell r="AG316">
            <v>8.2276638769999995</v>
          </cell>
        </row>
        <row r="317">
          <cell r="B317" t="str">
            <v>STRANGEWAYS</v>
          </cell>
          <cell r="C317">
            <v>26.5</v>
          </cell>
          <cell r="D317">
            <v>24</v>
          </cell>
          <cell r="E317">
            <v>30</v>
          </cell>
          <cell r="F317">
            <v>13.932913179747779</v>
          </cell>
          <cell r="G317">
            <v>3.7315120629999998</v>
          </cell>
          <cell r="H317">
            <v>14.850077208757599</v>
          </cell>
          <cell r="I317">
            <v>3.695455462</v>
          </cell>
          <cell r="J317">
            <v>16.111899623781554</v>
          </cell>
          <cell r="K317">
            <v>3.7603817830000001</v>
          </cell>
          <cell r="L317">
            <v>16.390129310597178</v>
          </cell>
          <cell r="M317">
            <v>3.8223353040000001</v>
          </cell>
          <cell r="N317">
            <v>16.56855129891575</v>
          </cell>
          <cell r="O317">
            <v>3.8920158200000001</v>
          </cell>
          <cell r="P317">
            <v>16.89881924223711</v>
          </cell>
          <cell r="Q317">
            <v>3.9706346199999998</v>
          </cell>
          <cell r="R317">
            <v>17.147948882129256</v>
          </cell>
          <cell r="S317">
            <v>4.0530742630000001</v>
          </cell>
          <cell r="T317">
            <v>17.387408526890269</v>
          </cell>
          <cell r="U317">
            <v>4.1445208740000004</v>
          </cell>
          <cell r="V317">
            <v>17.70723899853807</v>
          </cell>
          <cell r="W317">
            <v>4.2412952319999997</v>
          </cell>
          <cell r="X317">
            <v>18.012478253275514</v>
          </cell>
          <cell r="Y317">
            <v>4.3456521129999999</v>
          </cell>
          <cell r="Z317">
            <v>19.422601706573449</v>
          </cell>
          <cell r="AA317">
            <v>4.7836471249999999</v>
          </cell>
          <cell r="AB317">
            <v>21.677045315396516</v>
          </cell>
          <cell r="AC317">
            <v>5.13148961</v>
          </cell>
          <cell r="AD317">
            <v>23.414393987647191</v>
          </cell>
          <cell r="AE317">
            <v>5.3222192159999997</v>
          </cell>
          <cell r="AF317">
            <v>24.93195252542111</v>
          </cell>
          <cell r="AG317">
            <v>5.4467950429999998</v>
          </cell>
        </row>
        <row r="318">
          <cell r="B318" t="str">
            <v>STRAWBERRY BANK</v>
          </cell>
          <cell r="C318">
            <v>18.3</v>
          </cell>
          <cell r="D318">
            <v>18.3</v>
          </cell>
          <cell r="E318">
            <v>27</v>
          </cell>
          <cell r="F318">
            <v>10.537838488377984</v>
          </cell>
          <cell r="G318">
            <v>2.7294153460000001</v>
          </cell>
          <cell r="H318">
            <v>10.30571265021886</v>
          </cell>
          <cell r="I318">
            <v>2.758550676</v>
          </cell>
          <cell r="J318">
            <v>10.410687228023882</v>
          </cell>
          <cell r="K318">
            <v>2.80894932</v>
          </cell>
          <cell r="L318">
            <v>10.521602930252353</v>
          </cell>
          <cell r="M318">
            <v>2.875421556</v>
          </cell>
          <cell r="N318">
            <v>10.602938802741047</v>
          </cell>
          <cell r="O318">
            <v>2.9595169530000001</v>
          </cell>
          <cell r="P318">
            <v>10.710338370990128</v>
          </cell>
          <cell r="Q318">
            <v>3.0650536910000001</v>
          </cell>
          <cell r="R318">
            <v>10.817880932863579</v>
          </cell>
          <cell r="S318">
            <v>3.1779081219999998</v>
          </cell>
          <cell r="T318">
            <v>10.942610157348566</v>
          </cell>
          <cell r="U318">
            <v>3.3123194109999998</v>
          </cell>
          <cell r="V318">
            <v>11.063664517679506</v>
          </cell>
          <cell r="W318">
            <v>3.4580950490000002</v>
          </cell>
          <cell r="X318">
            <v>11.204660046746792</v>
          </cell>
          <cell r="Y318">
            <v>3.621053871</v>
          </cell>
          <cell r="Z318">
            <v>11.791276894208215</v>
          </cell>
          <cell r="AA318">
            <v>4.3573908230000002</v>
          </cell>
          <cell r="AB318">
            <v>12.648762521964972</v>
          </cell>
          <cell r="AC318">
            <v>5.2962459319999997</v>
          </cell>
          <cell r="AD318">
            <v>13.127764232843001</v>
          </cell>
          <cell r="AE318">
            <v>5.4371504369999997</v>
          </cell>
          <cell r="AF318">
            <v>13.37639137057378</v>
          </cell>
          <cell r="AG318">
            <v>5.4673947580000002</v>
          </cell>
        </row>
        <row r="319">
          <cell r="B319" t="str">
            <v>STUART ST</v>
          </cell>
          <cell r="C319">
            <v>23</v>
          </cell>
          <cell r="D319">
            <v>20.5</v>
          </cell>
          <cell r="E319">
            <v>27.5</v>
          </cell>
          <cell r="F319">
            <v>10.49392664490051</v>
          </cell>
          <cell r="G319">
            <v>3.7241705920000001</v>
          </cell>
          <cell r="H319">
            <v>11.214158618602896</v>
          </cell>
          <cell r="I319">
            <v>3.6603061320000001</v>
          </cell>
          <cell r="J319">
            <v>12.208569593559123</v>
          </cell>
          <cell r="K319">
            <v>3.7193458389999998</v>
          </cell>
          <cell r="L319">
            <v>12.401600077105986</v>
          </cell>
          <cell r="M319">
            <v>3.7729533900000001</v>
          </cell>
          <cell r="N319">
            <v>12.536113289586597</v>
          </cell>
          <cell r="O319">
            <v>3.833358864</v>
          </cell>
          <cell r="P319">
            <v>12.69397476432207</v>
          </cell>
          <cell r="Q319">
            <v>3.9017714529999998</v>
          </cell>
          <cell r="R319">
            <v>12.924796566882023</v>
          </cell>
          <cell r="S319">
            <v>3.973775072</v>
          </cell>
          <cell r="T319">
            <v>13.121442051698287</v>
          </cell>
          <cell r="U319">
            <v>4.0542277990000004</v>
          </cell>
          <cell r="V319">
            <v>13.240778447820141</v>
          </cell>
          <cell r="W319">
            <v>4.1397091100000001</v>
          </cell>
          <cell r="X319">
            <v>13.471329986430087</v>
          </cell>
          <cell r="Y319">
            <v>4.2325584809999999</v>
          </cell>
          <cell r="Z319">
            <v>14.561594228972007</v>
          </cell>
          <cell r="AA319">
            <v>4.6893182539999998</v>
          </cell>
          <cell r="AB319">
            <v>16.019945861396444</v>
          </cell>
          <cell r="AC319">
            <v>5.0703781960000001</v>
          </cell>
          <cell r="AD319">
            <v>17.093727943783659</v>
          </cell>
          <cell r="AE319">
            <v>5.2882916499999997</v>
          </cell>
          <cell r="AF319">
            <v>17.897189061356599</v>
          </cell>
          <cell r="AG319">
            <v>5.4220260859999998</v>
          </cell>
        </row>
        <row r="320">
          <cell r="B320" t="str">
            <v>STUBBINS</v>
          </cell>
          <cell r="C320">
            <v>32</v>
          </cell>
          <cell r="D320">
            <v>28.5</v>
          </cell>
          <cell r="E320">
            <v>45</v>
          </cell>
          <cell r="F320">
            <v>14.546265262916396</v>
          </cell>
          <cell r="G320">
            <v>6.0885118660000002</v>
          </cell>
          <cell r="H320">
            <v>15.036375619759468</v>
          </cell>
          <cell r="I320">
            <v>5.9276866569999997</v>
          </cell>
          <cell r="J320">
            <v>16.145046241946524</v>
          </cell>
          <cell r="K320">
            <v>6.0302625259999996</v>
          </cell>
          <cell r="L320">
            <v>16.326911225550027</v>
          </cell>
          <cell r="M320">
            <v>6.1162316179999996</v>
          </cell>
          <cell r="N320">
            <v>16.485918231022289</v>
          </cell>
          <cell r="O320">
            <v>6.2003853490000003</v>
          </cell>
          <cell r="P320">
            <v>16.646538596276095</v>
          </cell>
          <cell r="Q320">
            <v>6.2880545620000001</v>
          </cell>
          <cell r="R320">
            <v>16.791162597654342</v>
          </cell>
          <cell r="S320">
            <v>6.3702083570000001</v>
          </cell>
          <cell r="T320">
            <v>16.942362426106222</v>
          </cell>
          <cell r="U320">
            <v>6.4591707789999999</v>
          </cell>
          <cell r="V320">
            <v>17.086532241155538</v>
          </cell>
          <cell r="W320">
            <v>6.5455354860000003</v>
          </cell>
          <cell r="X320">
            <v>17.280250006260985</v>
          </cell>
          <cell r="Y320">
            <v>6.6323544630000004</v>
          </cell>
          <cell r="Z320">
            <v>17.804129794832704</v>
          </cell>
          <cell r="AA320">
            <v>7.0238503530000003</v>
          </cell>
          <cell r="AB320">
            <v>18.360218872454865</v>
          </cell>
          <cell r="AC320">
            <v>7.2324635900000001</v>
          </cell>
          <cell r="AD320">
            <v>18.606085815474252</v>
          </cell>
          <cell r="AE320">
            <v>7.3032114860000004</v>
          </cell>
          <cell r="AF320">
            <v>18.670696201055875</v>
          </cell>
          <cell r="AG320">
            <v>7.2926144329999998</v>
          </cell>
        </row>
        <row r="321">
          <cell r="B321" t="str">
            <v>SWINTON</v>
          </cell>
          <cell r="C321">
            <v>23</v>
          </cell>
          <cell r="D321">
            <v>20.5</v>
          </cell>
          <cell r="E321">
            <v>27.5</v>
          </cell>
          <cell r="F321">
            <v>9.5404170504353001</v>
          </cell>
          <cell r="G321">
            <v>3.048130988</v>
          </cell>
          <cell r="H321">
            <v>9.5154879534220722</v>
          </cell>
          <cell r="I321">
            <v>3.0338910970000001</v>
          </cell>
          <cell r="J321">
            <v>9.7582942731628481</v>
          </cell>
          <cell r="K321">
            <v>3.0901352430000002</v>
          </cell>
          <cell r="L321">
            <v>9.9754213644577927</v>
          </cell>
          <cell r="M321">
            <v>3.1512171649999998</v>
          </cell>
          <cell r="N321">
            <v>10.221357016873117</v>
          </cell>
          <cell r="O321">
            <v>3.2288305510000002</v>
          </cell>
          <cell r="P321">
            <v>10.460342969151961</v>
          </cell>
          <cell r="Q321">
            <v>3.329653843</v>
          </cell>
          <cell r="R321">
            <v>10.856839012389706</v>
          </cell>
          <cell r="S321">
            <v>3.4409048289999999</v>
          </cell>
          <cell r="T321">
            <v>11.17889332305583</v>
          </cell>
          <cell r="U321">
            <v>3.5740991559999999</v>
          </cell>
          <cell r="V321">
            <v>11.48530126573073</v>
          </cell>
          <cell r="W321">
            <v>3.724279203</v>
          </cell>
          <cell r="X321">
            <v>11.970112558771961</v>
          </cell>
          <cell r="Y321">
            <v>3.8996550339999998</v>
          </cell>
          <cell r="Z321">
            <v>13.983459240612792</v>
          </cell>
          <cell r="AA321">
            <v>4.7445919180000002</v>
          </cell>
          <cell r="AB321">
            <v>15.980287887764328</v>
          </cell>
          <cell r="AC321">
            <v>5.4415339080000003</v>
          </cell>
          <cell r="AD321">
            <v>17.195189159351621</v>
          </cell>
          <cell r="AE321">
            <v>5.8369455090000004</v>
          </cell>
          <cell r="AF321">
            <v>17.929505724626125</v>
          </cell>
          <cell r="AG321">
            <v>6.0785718920000003</v>
          </cell>
        </row>
        <row r="322">
          <cell r="B322" t="str">
            <v>TAME VALLEY</v>
          </cell>
          <cell r="C322">
            <v>18.3</v>
          </cell>
          <cell r="D322">
            <v>18.3</v>
          </cell>
          <cell r="E322">
            <v>27.5</v>
          </cell>
          <cell r="F322">
            <v>13.948744482986434</v>
          </cell>
          <cell r="G322">
            <v>4.8123384930000004</v>
          </cell>
          <cell r="H322">
            <v>13.778820077739786</v>
          </cell>
          <cell r="I322">
            <v>4.8119073859999997</v>
          </cell>
          <cell r="J322">
            <v>14.019600143814342</v>
          </cell>
          <cell r="K322">
            <v>4.9674150340000001</v>
          </cell>
          <cell r="L322">
            <v>14.238878192480056</v>
          </cell>
          <cell r="M322">
            <v>5.1425016909999997</v>
          </cell>
          <cell r="N322">
            <v>14.391261446521879</v>
          </cell>
          <cell r="O322">
            <v>5.348580482</v>
          </cell>
          <cell r="P322">
            <v>14.66979411433814</v>
          </cell>
          <cell r="Q322">
            <v>5.5967445070000004</v>
          </cell>
          <cell r="R322">
            <v>14.891762160328199</v>
          </cell>
          <cell r="S322">
            <v>5.8646627010000003</v>
          </cell>
          <cell r="T322">
            <v>15.164107543584125</v>
          </cell>
          <cell r="U322">
            <v>6.1888621099999996</v>
          </cell>
          <cell r="V322">
            <v>15.464494462815278</v>
          </cell>
          <cell r="W322">
            <v>6.4172376409999998</v>
          </cell>
          <cell r="X322">
            <v>15.967708641886574</v>
          </cell>
          <cell r="Y322">
            <v>6.6740766730000001</v>
          </cell>
          <cell r="Z322">
            <v>18.365578595713227</v>
          </cell>
          <cell r="AA322">
            <v>7.9922102370000001</v>
          </cell>
          <cell r="AB322">
            <v>20.827903347490548</v>
          </cell>
          <cell r="AC322">
            <v>9.1334440160000003</v>
          </cell>
          <cell r="AD322">
            <v>22.041698564919955</v>
          </cell>
          <cell r="AE322">
            <v>9.7519361900000003</v>
          </cell>
          <cell r="AF322">
            <v>22.635196507845954</v>
          </cell>
          <cell r="AG322">
            <v>10.082815849999999</v>
          </cell>
        </row>
        <row r="323">
          <cell r="B323" t="str">
            <v>TARDY GATE</v>
          </cell>
          <cell r="C323">
            <v>22.9</v>
          </cell>
          <cell r="D323">
            <v>20.5</v>
          </cell>
          <cell r="E323">
            <v>27</v>
          </cell>
          <cell r="F323">
            <v>11.263732545782185</v>
          </cell>
          <cell r="G323">
            <v>3.4771997090000002</v>
          </cell>
          <cell r="H323">
            <v>11.587537003758193</v>
          </cell>
          <cell r="I323">
            <v>3.4248027990000001</v>
          </cell>
          <cell r="J323">
            <v>12.095344026316791</v>
          </cell>
          <cell r="K323">
            <v>3.4907691820000002</v>
          </cell>
          <cell r="L323">
            <v>12.24911298915943</v>
          </cell>
          <cell r="M323">
            <v>3.5618870189999998</v>
          </cell>
          <cell r="N323">
            <v>12.53890138452673</v>
          </cell>
          <cell r="O323">
            <v>3.652371354</v>
          </cell>
          <cell r="P323">
            <v>12.72074973399509</v>
          </cell>
          <cell r="Q323">
            <v>3.764199933</v>
          </cell>
          <cell r="R323">
            <v>12.904114293609746</v>
          </cell>
          <cell r="S323">
            <v>3.890649534</v>
          </cell>
          <cell r="T323">
            <v>13.208079557892106</v>
          </cell>
          <cell r="U323">
            <v>4.0488539960000001</v>
          </cell>
          <cell r="V323">
            <v>13.517007358125586</v>
          </cell>
          <cell r="W323">
            <v>4.2257529610000004</v>
          </cell>
          <cell r="X323">
            <v>13.874727300711148</v>
          </cell>
          <cell r="Y323">
            <v>4.4315609260000004</v>
          </cell>
          <cell r="Z323">
            <v>15.514820243293391</v>
          </cell>
          <cell r="AA323">
            <v>5.5030395859999999</v>
          </cell>
          <cell r="AB323">
            <v>16.985719846430733</v>
          </cell>
          <cell r="AC323">
            <v>6.0951669700000002</v>
          </cell>
          <cell r="AD323">
            <v>17.540988318569283</v>
          </cell>
          <cell r="AE323">
            <v>6.3646139640000001</v>
          </cell>
          <cell r="AF323">
            <v>17.598961599371346</v>
          </cell>
          <cell r="AG323">
            <v>6.5034715199999997</v>
          </cell>
        </row>
        <row r="324">
          <cell r="B324" t="str">
            <v>TARLETON</v>
          </cell>
          <cell r="C324">
            <v>22.9</v>
          </cell>
          <cell r="D324">
            <v>20.5</v>
          </cell>
          <cell r="E324">
            <v>27.5</v>
          </cell>
          <cell r="F324">
            <v>13.876482205638244</v>
          </cell>
          <cell r="G324">
            <v>4.5108398149999998</v>
          </cell>
          <cell r="H324">
            <v>13.836761032561387</v>
          </cell>
          <cell r="I324">
            <v>4.4837562609999999</v>
          </cell>
          <cell r="J324">
            <v>14.270041465680665</v>
          </cell>
          <cell r="K324">
            <v>4.588519518</v>
          </cell>
          <cell r="L324">
            <v>14.575907013787411</v>
          </cell>
          <cell r="M324">
            <v>4.7022349659999998</v>
          </cell>
          <cell r="N324">
            <v>14.918650904513008</v>
          </cell>
          <cell r="O324">
            <v>4.8431735739999997</v>
          </cell>
          <cell r="P324">
            <v>15.330531305268943</v>
          </cell>
          <cell r="Q324">
            <v>5.0237862639999999</v>
          </cell>
          <cell r="R324">
            <v>15.764860536924999</v>
          </cell>
          <cell r="S324">
            <v>5.213965913</v>
          </cell>
          <cell r="T324">
            <v>16.243166025413501</v>
          </cell>
          <cell r="U324">
            <v>5.4341719060000004</v>
          </cell>
          <cell r="V324">
            <v>16.725413408216038</v>
          </cell>
          <cell r="W324">
            <v>5.6779844720000003</v>
          </cell>
          <cell r="X324">
            <v>17.297204029224417</v>
          </cell>
          <cell r="Y324">
            <v>5.9555619809999998</v>
          </cell>
          <cell r="Z324">
            <v>20.372206379523082</v>
          </cell>
          <cell r="AA324">
            <v>7.3484243459999998</v>
          </cell>
          <cell r="AB324">
            <v>22.946032879469382</v>
          </cell>
          <cell r="AC324">
            <v>8.5662556169999995</v>
          </cell>
          <cell r="AD324">
            <v>23.689808858270247</v>
          </cell>
          <cell r="AE324">
            <v>9.2262243470000005</v>
          </cell>
          <cell r="AF324">
            <v>23.591448031584168</v>
          </cell>
          <cell r="AG324">
            <v>9.5831094520000004</v>
          </cell>
        </row>
        <row r="325">
          <cell r="B325" t="str">
            <v>THE HEIGHT</v>
          </cell>
          <cell r="C325">
            <v>16.8</v>
          </cell>
          <cell r="D325">
            <v>16.8</v>
          </cell>
          <cell r="E325">
            <v>27.5</v>
          </cell>
          <cell r="F325">
            <v>10.767059859043943</v>
          </cell>
          <cell r="G325">
            <v>3.0134092670000001</v>
          </cell>
          <cell r="H325">
            <v>10.796942817229162</v>
          </cell>
          <cell r="I325">
            <v>2.9970312940000001</v>
          </cell>
          <cell r="J325">
            <v>11.030168093063018</v>
          </cell>
          <cell r="K325">
            <v>3.0519681460000001</v>
          </cell>
          <cell r="L325">
            <v>11.212165828844229</v>
          </cell>
          <cell r="M325">
            <v>3.1140022549999999</v>
          </cell>
          <cell r="N325">
            <v>11.435490263111372</v>
          </cell>
          <cell r="O325">
            <v>3.1927917460000002</v>
          </cell>
          <cell r="P325">
            <v>11.802911234991821</v>
          </cell>
          <cell r="Q325">
            <v>3.2938047479999999</v>
          </cell>
          <cell r="R325">
            <v>12.165402426891642</v>
          </cell>
          <cell r="S325">
            <v>3.408074445</v>
          </cell>
          <cell r="T325">
            <v>12.470703194205315</v>
          </cell>
          <cell r="U325">
            <v>3.5507481620000001</v>
          </cell>
          <cell r="V325">
            <v>12.847462786370873</v>
          </cell>
          <cell r="W325">
            <v>3.7121964030000001</v>
          </cell>
          <cell r="X325">
            <v>13.339327622673814</v>
          </cell>
          <cell r="Y325">
            <v>3.898169931</v>
          </cell>
          <cell r="Z325">
            <v>15.633068348795357</v>
          </cell>
          <cell r="AA325">
            <v>4.8917254540000004</v>
          </cell>
          <cell r="AB325">
            <v>17.549305175970112</v>
          </cell>
          <cell r="AC325">
            <v>5.7722860049999998</v>
          </cell>
          <cell r="AD325">
            <v>18.422369407305894</v>
          </cell>
          <cell r="AE325">
            <v>6.2752389720000004</v>
          </cell>
          <cell r="AF325">
            <v>18.883688710872377</v>
          </cell>
          <cell r="AG325">
            <v>6.5920163760000001</v>
          </cell>
        </row>
        <row r="326">
          <cell r="B326" t="str">
            <v>THORNTON</v>
          </cell>
          <cell r="C326">
            <v>22.9</v>
          </cell>
          <cell r="D326">
            <v>20.5</v>
          </cell>
          <cell r="E326">
            <v>27.5</v>
          </cell>
          <cell r="F326">
            <v>12.445431021090938</v>
          </cell>
          <cell r="G326">
            <v>3.8779031540000002</v>
          </cell>
          <cell r="H326">
            <v>12.486652615212895</v>
          </cell>
          <cell r="I326">
            <v>3.8307478110000002</v>
          </cell>
          <cell r="J326">
            <v>12.778791484859116</v>
          </cell>
          <cell r="K326">
            <v>3.899984667</v>
          </cell>
          <cell r="L326">
            <v>12.927914359010586</v>
          </cell>
          <cell r="M326">
            <v>3.9801300670000002</v>
          </cell>
          <cell r="N326">
            <v>13.114848350425222</v>
          </cell>
          <cell r="O326">
            <v>4.0806140400000004</v>
          </cell>
          <cell r="P326">
            <v>13.384782572292773</v>
          </cell>
          <cell r="Q326">
            <v>4.2090950940000003</v>
          </cell>
          <cell r="R326">
            <v>13.693189370988616</v>
          </cell>
          <cell r="S326">
            <v>4.3567303720000004</v>
          </cell>
          <cell r="T326">
            <v>14.043168272396281</v>
          </cell>
          <cell r="U326">
            <v>4.541953028</v>
          </cell>
          <cell r="V326">
            <v>14.444575325973654</v>
          </cell>
          <cell r="W326">
            <v>4.750164593</v>
          </cell>
          <cell r="X326">
            <v>14.906414809229801</v>
          </cell>
          <cell r="Y326">
            <v>4.9917085050000001</v>
          </cell>
          <cell r="Z326">
            <v>17.130210200318416</v>
          </cell>
          <cell r="AA326">
            <v>6.2749202200000003</v>
          </cell>
          <cell r="AB326">
            <v>19.005028566259515</v>
          </cell>
          <cell r="AC326">
            <v>7.4100115759999996</v>
          </cell>
          <cell r="AD326">
            <v>19.613973092273781</v>
          </cell>
          <cell r="AE326">
            <v>8.0382295549999991</v>
          </cell>
          <cell r="AF326">
            <v>19.650365274746907</v>
          </cell>
          <cell r="AG326">
            <v>8.2671950659999993</v>
          </cell>
        </row>
        <row r="327">
          <cell r="B327" t="str">
            <v>TOWNLEY ST</v>
          </cell>
          <cell r="C327">
            <v>15.2</v>
          </cell>
          <cell r="D327">
            <v>15.2</v>
          </cell>
          <cell r="E327">
            <v>31.5</v>
          </cell>
          <cell r="F327">
            <v>7.8775169843716455</v>
          </cell>
          <cell r="G327">
            <v>3.0226290470000001</v>
          </cell>
          <cell r="H327">
            <v>7.8746387126260551</v>
          </cell>
          <cell r="I327">
            <v>2.9831859930000002</v>
          </cell>
          <cell r="J327">
            <v>8.022157315940424</v>
          </cell>
          <cell r="K327">
            <v>3.0275063289999999</v>
          </cell>
          <cell r="L327">
            <v>8.1740742346383684</v>
          </cell>
          <cell r="M327">
            <v>3.0735267519999998</v>
          </cell>
          <cell r="N327">
            <v>8.2827500669191636</v>
          </cell>
          <cell r="O327">
            <v>3.1304473310000001</v>
          </cell>
          <cell r="P327">
            <v>8.4237974741599722</v>
          </cell>
          <cell r="Q327">
            <v>3.1988492630000001</v>
          </cell>
          <cell r="R327">
            <v>8.5984806269486658</v>
          </cell>
          <cell r="S327">
            <v>3.2714173080000002</v>
          </cell>
          <cell r="T327">
            <v>8.7485476203190977</v>
          </cell>
          <cell r="U327">
            <v>3.35688802</v>
          </cell>
          <cell r="V327">
            <v>8.9348631445119846</v>
          </cell>
          <cell r="W327">
            <v>3.4524024120000001</v>
          </cell>
          <cell r="X327">
            <v>9.1757933025516856</v>
          </cell>
          <cell r="Y327">
            <v>3.5634746050000001</v>
          </cell>
          <cell r="Z327">
            <v>10.056199348490155</v>
          </cell>
          <cell r="AA327">
            <v>4.1436514229999997</v>
          </cell>
          <cell r="AB327">
            <v>10.88358841174292</v>
          </cell>
          <cell r="AC327">
            <v>4.5922117460000003</v>
          </cell>
          <cell r="AD327">
            <v>11.250803901735432</v>
          </cell>
          <cell r="AE327">
            <v>4.7842061129999998</v>
          </cell>
          <cell r="AF327">
            <v>11.45906167925755</v>
          </cell>
          <cell r="AG327">
            <v>4.8784268769999999</v>
          </cell>
        </row>
        <row r="328">
          <cell r="B328" t="str">
            <v>TRAFFORD</v>
          </cell>
          <cell r="C328">
            <v>23</v>
          </cell>
          <cell r="D328">
            <v>20.5</v>
          </cell>
          <cell r="E328">
            <v>27.5</v>
          </cell>
          <cell r="F328">
            <v>17.029589731915003</v>
          </cell>
          <cell r="G328">
            <v>5.1420877819999999</v>
          </cell>
          <cell r="H328">
            <v>17.168134566859521</v>
          </cell>
          <cell r="I328">
            <v>5.0029355559999997</v>
          </cell>
          <cell r="J328">
            <v>17.857417096669963</v>
          </cell>
          <cell r="K328">
            <v>5.0808330689999996</v>
          </cell>
          <cell r="L328">
            <v>18.099725621719994</v>
          </cell>
          <cell r="M328">
            <v>5.1357861859999998</v>
          </cell>
          <cell r="N328">
            <v>18.285268816947873</v>
          </cell>
          <cell r="O328">
            <v>5.1870301320000003</v>
          </cell>
          <cell r="P328">
            <v>18.477467277766426</v>
          </cell>
          <cell r="Q328">
            <v>5.2348981730000004</v>
          </cell>
          <cell r="R328">
            <v>18.645143403655052</v>
          </cell>
          <cell r="S328">
            <v>5.2752993679999998</v>
          </cell>
          <cell r="T328">
            <v>18.848450042372711</v>
          </cell>
          <cell r="U328">
            <v>5.3125094610000003</v>
          </cell>
          <cell r="V328">
            <v>18.963188407131213</v>
          </cell>
          <cell r="W328">
            <v>5.3458230120000003</v>
          </cell>
          <cell r="X328">
            <v>19.129744045357199</v>
          </cell>
          <cell r="Y328">
            <v>5.3739816009999997</v>
          </cell>
          <cell r="Z328">
            <v>19.628699718872699</v>
          </cell>
          <cell r="AA328">
            <v>5.4563325779999996</v>
          </cell>
          <cell r="AB328">
            <v>21.095031162490027</v>
          </cell>
          <cell r="AC328">
            <v>5.4857514619999996</v>
          </cell>
          <cell r="AD328">
            <v>22.35024641296831</v>
          </cell>
          <cell r="AE328">
            <v>5.4682864880000004</v>
          </cell>
          <cell r="AF328">
            <v>23.444973915090738</v>
          </cell>
          <cell r="AG328">
            <v>5.415242396</v>
          </cell>
        </row>
        <row r="329">
          <cell r="B329" t="str">
            <v>TRAFFORD PARK NORTH</v>
          </cell>
          <cell r="C329">
            <v>17.5</v>
          </cell>
          <cell r="D329">
            <v>15.8</v>
          </cell>
          <cell r="E329">
            <v>21</v>
          </cell>
          <cell r="F329">
            <v>13.115511906292459</v>
          </cell>
          <cell r="G329">
            <v>5.0012966900000002</v>
          </cell>
          <cell r="H329">
            <v>12.857372276173868</v>
          </cell>
          <cell r="I329">
            <v>4.8731075260000001</v>
          </cell>
          <cell r="J329">
            <v>13.130584398190985</v>
          </cell>
          <cell r="K329">
            <v>4.9566022690000002</v>
          </cell>
          <cell r="L329">
            <v>13.262899313762544</v>
          </cell>
          <cell r="M329">
            <v>5.0180984129999997</v>
          </cell>
          <cell r="N329">
            <v>13.300803445109514</v>
          </cell>
          <cell r="O329">
            <v>5.0755902969999998</v>
          </cell>
          <cell r="P329">
            <v>13.304388239627682</v>
          </cell>
          <cell r="Q329">
            <v>5.1294033819999996</v>
          </cell>
          <cell r="R329">
            <v>13.374006111888333</v>
          </cell>
          <cell r="S329">
            <v>5.1753202290000004</v>
          </cell>
          <cell r="T329">
            <v>13.466187353271668</v>
          </cell>
          <cell r="U329">
            <v>5.2180723230000003</v>
          </cell>
          <cell r="V329">
            <v>13.420169968953466</v>
          </cell>
          <cell r="W329">
            <v>5.2560417680000002</v>
          </cell>
          <cell r="X329">
            <v>13.54452675441704</v>
          </cell>
          <cell r="Y329">
            <v>5.2880369439999999</v>
          </cell>
          <cell r="Z329">
            <v>13.691409977054327</v>
          </cell>
          <cell r="AA329">
            <v>5.4063602079999997</v>
          </cell>
          <cell r="AB329">
            <v>14.124845720017815</v>
          </cell>
          <cell r="AC329">
            <v>5.4736892490000004</v>
          </cell>
          <cell r="AD329">
            <v>14.490476621997933</v>
          </cell>
          <cell r="AE329">
            <v>5.4396160990000002</v>
          </cell>
          <cell r="AF329">
            <v>14.820718772320651</v>
          </cell>
          <cell r="AG329">
            <v>5.3768509189999998</v>
          </cell>
        </row>
        <row r="330">
          <cell r="B330" t="str">
            <v>TRIMPELL</v>
          </cell>
          <cell r="C330">
            <v>0</v>
          </cell>
          <cell r="D330">
            <v>0</v>
          </cell>
          <cell r="E330">
            <v>0</v>
          </cell>
          <cell r="F330">
            <v>3.3764335453595731</v>
          </cell>
          <cell r="G330">
            <v>0.81947418400000005</v>
          </cell>
          <cell r="H330">
            <v>3.4176562775600323</v>
          </cell>
          <cell r="I330">
            <v>0.805548186</v>
          </cell>
          <cell r="J330">
            <v>3.572002429592775</v>
          </cell>
          <cell r="K330">
            <v>0.81786815000000002</v>
          </cell>
          <cell r="L330">
            <v>3.6199306587211475</v>
          </cell>
          <cell r="M330">
            <v>0.83173894900000001</v>
          </cell>
          <cell r="N330">
            <v>3.6666049284010827</v>
          </cell>
          <cell r="O330">
            <v>0.85015796799999999</v>
          </cell>
          <cell r="P330">
            <v>3.7245156637896124</v>
          </cell>
          <cell r="Q330">
            <v>0.87393832599999999</v>
          </cell>
          <cell r="R330">
            <v>3.7968511757044623</v>
          </cell>
          <cell r="S330">
            <v>0.90114014799999997</v>
          </cell>
          <cell r="T330">
            <v>3.8548476377683758</v>
          </cell>
          <cell r="U330">
            <v>0.93570386299999997</v>
          </cell>
          <cell r="V330">
            <v>3.9238830640656484</v>
          </cell>
          <cell r="W330">
            <v>0.97457590599999999</v>
          </cell>
          <cell r="X330">
            <v>3.9999104846673159</v>
          </cell>
          <cell r="Y330">
            <v>1.020129689</v>
          </cell>
          <cell r="Z330">
            <v>4.3472696682552119</v>
          </cell>
          <cell r="AA330">
            <v>1.2591522020000001</v>
          </cell>
          <cell r="AB330">
            <v>4.9620762296054153</v>
          </cell>
          <cell r="AC330">
            <v>1.4606823579999999</v>
          </cell>
          <cell r="AD330">
            <v>5.3802425932220626</v>
          </cell>
          <cell r="AE330">
            <v>1.5673949819999999</v>
          </cell>
          <cell r="AF330">
            <v>5.5042103857636278</v>
          </cell>
          <cell r="AG330">
            <v>1.624140651</v>
          </cell>
        </row>
        <row r="331">
          <cell r="B331" t="str">
            <v>TRINITY</v>
          </cell>
          <cell r="C331">
            <v>22.9</v>
          </cell>
          <cell r="D331">
            <v>20.5</v>
          </cell>
          <cell r="E331">
            <v>27.5</v>
          </cell>
          <cell r="F331">
            <v>12.274874704255637</v>
          </cell>
          <cell r="G331">
            <v>3.5667488380000001</v>
          </cell>
          <cell r="H331">
            <v>14.530654046050486</v>
          </cell>
          <cell r="I331">
            <v>3.5135303840000001</v>
          </cell>
          <cell r="J331">
            <v>17.095363059317624</v>
          </cell>
          <cell r="K331">
            <v>3.5603512689999999</v>
          </cell>
          <cell r="L331">
            <v>17.322143403928788</v>
          </cell>
          <cell r="M331">
            <v>3.5989521080000002</v>
          </cell>
          <cell r="N331">
            <v>17.514457643599023</v>
          </cell>
          <cell r="O331">
            <v>3.6391884229999998</v>
          </cell>
          <cell r="P331">
            <v>17.741433217013014</v>
          </cell>
          <cell r="Q331">
            <v>3.6817630399999999</v>
          </cell>
          <cell r="R331">
            <v>17.844040842139901</v>
          </cell>
          <cell r="S331">
            <v>3.723272524</v>
          </cell>
          <cell r="T331">
            <v>18.012906013945294</v>
          </cell>
          <cell r="U331">
            <v>3.7664812489999999</v>
          </cell>
          <cell r="V331">
            <v>18.137982526061865</v>
          </cell>
          <cell r="W331">
            <v>3.8090198819999999</v>
          </cell>
          <cell r="X331">
            <v>18.263958004300466</v>
          </cell>
          <cell r="Y331">
            <v>3.8512228980000001</v>
          </cell>
          <cell r="Z331">
            <v>18.745776819851525</v>
          </cell>
          <cell r="AA331">
            <v>4.0544347739999997</v>
          </cell>
          <cell r="AB331">
            <v>19.222336796658436</v>
          </cell>
          <cell r="AC331">
            <v>4.2164236800000001</v>
          </cell>
          <cell r="AD331">
            <v>19.702785317538467</v>
          </cell>
          <cell r="AE331">
            <v>4.2885613899999999</v>
          </cell>
          <cell r="AF331">
            <v>20.524464161279468</v>
          </cell>
          <cell r="AG331">
            <v>4.3414565549999997</v>
          </cell>
        </row>
        <row r="332">
          <cell r="B332" t="str">
            <v>TULKETH</v>
          </cell>
          <cell r="C332">
            <v>22.9</v>
          </cell>
          <cell r="D332">
            <v>20.5</v>
          </cell>
          <cell r="E332">
            <v>27</v>
          </cell>
          <cell r="F332">
            <v>14.312109538197397</v>
          </cell>
          <cell r="G332">
            <v>3.7195882459999998</v>
          </cell>
          <cell r="H332">
            <v>14.238589040613903</v>
          </cell>
          <cell r="I332">
            <v>3.6683656080000002</v>
          </cell>
          <cell r="J332">
            <v>14.636756715384264</v>
          </cell>
          <cell r="K332">
            <v>3.7297932450000002</v>
          </cell>
          <cell r="L332">
            <v>14.820228982203984</v>
          </cell>
          <cell r="M332">
            <v>3.804721003</v>
          </cell>
          <cell r="N332">
            <v>15.010610515355992</v>
          </cell>
          <cell r="O332">
            <v>3.9054321349999999</v>
          </cell>
          <cell r="P332">
            <v>15.399374738075053</v>
          </cell>
          <cell r="Q332">
            <v>4.0445792689999998</v>
          </cell>
          <cell r="R332">
            <v>15.765724250777149</v>
          </cell>
          <cell r="S332">
            <v>4.2046228470000004</v>
          </cell>
          <cell r="T332">
            <v>16.163641882780833</v>
          </cell>
          <cell r="U332">
            <v>4.4087360640000002</v>
          </cell>
          <cell r="V332">
            <v>16.544165641560276</v>
          </cell>
          <cell r="W332">
            <v>4.6382823269999998</v>
          </cell>
          <cell r="X332">
            <v>17.083049950627753</v>
          </cell>
          <cell r="Y332">
            <v>4.9053203889999999</v>
          </cell>
          <cell r="Z332">
            <v>19.428980616128918</v>
          </cell>
          <cell r="AA332">
            <v>6.2881273279999998</v>
          </cell>
          <cell r="AB332">
            <v>21.341973700722377</v>
          </cell>
          <cell r="AC332">
            <v>7.4960166470000003</v>
          </cell>
          <cell r="AD332">
            <v>21.976547706361437</v>
          </cell>
          <cell r="AE332">
            <v>7.9787488309999999</v>
          </cell>
          <cell r="AF332">
            <v>21.871161848641513</v>
          </cell>
          <cell r="AG332">
            <v>8.0660989480000005</v>
          </cell>
        </row>
        <row r="333">
          <cell r="B333" t="str">
            <v>ULVERSTON</v>
          </cell>
          <cell r="C333">
            <v>13.8</v>
          </cell>
          <cell r="D333">
            <v>12</v>
          </cell>
          <cell r="E333">
            <v>18</v>
          </cell>
          <cell r="F333">
            <v>9.5413852065081901</v>
          </cell>
          <cell r="G333">
            <v>2.1341757270000001</v>
          </cell>
          <cell r="H333">
            <v>9.5828350812222389</v>
          </cell>
          <cell r="I333">
            <v>2.1213361489999998</v>
          </cell>
          <cell r="J333">
            <v>9.9328219813969518</v>
          </cell>
          <cell r="K333">
            <v>2.175300799</v>
          </cell>
          <cell r="L333">
            <v>10.098000643385818</v>
          </cell>
          <cell r="M333">
            <v>2.2382413959999998</v>
          </cell>
          <cell r="N333">
            <v>10.274024471609486</v>
          </cell>
          <cell r="O333">
            <v>2.3174433969999999</v>
          </cell>
          <cell r="P333">
            <v>10.530637651067449</v>
          </cell>
          <cell r="Q333">
            <v>2.4163464939999999</v>
          </cell>
          <cell r="R333">
            <v>10.798424258058761</v>
          </cell>
          <cell r="S333">
            <v>2.5281555139999998</v>
          </cell>
          <cell r="T333">
            <v>11.102705502585987</v>
          </cell>
          <cell r="U333">
            <v>2.6675153950000001</v>
          </cell>
          <cell r="V333">
            <v>11.356729285555035</v>
          </cell>
          <cell r="W333">
            <v>2.8231943410000002</v>
          </cell>
          <cell r="X333">
            <v>11.72659549839514</v>
          </cell>
          <cell r="Y333">
            <v>3.0015576450000001</v>
          </cell>
          <cell r="Z333">
            <v>13.428816333054238</v>
          </cell>
          <cell r="AA333">
            <v>3.9145180829999999</v>
          </cell>
          <cell r="AB333">
            <v>14.971629987313527</v>
          </cell>
          <cell r="AC333">
            <v>4.7048446420000003</v>
          </cell>
          <cell r="AD333">
            <v>15.509480284733248</v>
          </cell>
          <cell r="AE333">
            <v>5.1207915650000002</v>
          </cell>
          <cell r="AF333">
            <v>15.53426121802176</v>
          </cell>
          <cell r="AG333">
            <v>5.3450904579999996</v>
          </cell>
        </row>
        <row r="334">
          <cell r="B334" t="str">
            <v>UNION RD</v>
          </cell>
          <cell r="C334">
            <v>22.9</v>
          </cell>
          <cell r="D334">
            <v>20.5</v>
          </cell>
          <cell r="E334">
            <v>27.5</v>
          </cell>
          <cell r="F334">
            <v>15.833731801529716</v>
          </cell>
          <cell r="G334">
            <v>4.2344861180000004</v>
          </cell>
          <cell r="H334">
            <v>15.763165709387094</v>
          </cell>
          <cell r="I334">
            <v>4.1935203860000003</v>
          </cell>
          <cell r="J334">
            <v>15.961468910684019</v>
          </cell>
          <cell r="K334">
            <v>4.2504350019999997</v>
          </cell>
          <cell r="L334">
            <v>16.15114108271613</v>
          </cell>
          <cell r="M334">
            <v>4.3149177669999998</v>
          </cell>
          <cell r="N334">
            <v>16.460469848257553</v>
          </cell>
          <cell r="O334">
            <v>4.3980216519999997</v>
          </cell>
          <cell r="P334">
            <v>16.701501178685575</v>
          </cell>
          <cell r="Q334">
            <v>4.5015580379999998</v>
          </cell>
          <cell r="R334">
            <v>16.870075060972649</v>
          </cell>
          <cell r="S334">
            <v>4.6189764369999997</v>
          </cell>
          <cell r="T334">
            <v>17.204052371061316</v>
          </cell>
          <cell r="U334">
            <v>4.7650864970000004</v>
          </cell>
          <cell r="V334">
            <v>17.565385430601829</v>
          </cell>
          <cell r="W334">
            <v>4.9293475930000001</v>
          </cell>
          <cell r="X334">
            <v>17.959928012684177</v>
          </cell>
          <cell r="Y334">
            <v>5.1171705330000004</v>
          </cell>
          <cell r="Z334">
            <v>19.511031388690217</v>
          </cell>
          <cell r="AA334">
            <v>6.0435271180000001</v>
          </cell>
          <cell r="AB334">
            <v>21.611225229962187</v>
          </cell>
          <cell r="AC334">
            <v>6.8470097829999998</v>
          </cell>
          <cell r="AD334">
            <v>22.821583403420782</v>
          </cell>
          <cell r="AE334">
            <v>7.2950436359999999</v>
          </cell>
          <cell r="AF334">
            <v>23.625378224288148</v>
          </cell>
          <cell r="AG334">
            <v>7.5552101370000004</v>
          </cell>
        </row>
        <row r="335">
          <cell r="B335" t="str">
            <v>UPHOLLAND</v>
          </cell>
          <cell r="C335">
            <v>17.5</v>
          </cell>
          <cell r="D335">
            <v>15.8</v>
          </cell>
          <cell r="E335">
            <v>21</v>
          </cell>
          <cell r="F335">
            <v>12.294317577053484</v>
          </cell>
          <cell r="G335">
            <v>2.6819768060000002</v>
          </cell>
          <cell r="H335">
            <v>12.211201532394616</v>
          </cell>
          <cell r="I335">
            <v>2.671723192</v>
          </cell>
          <cell r="J335">
            <v>12.503412392607984</v>
          </cell>
          <cell r="K335">
            <v>2.743215985</v>
          </cell>
          <cell r="L335">
            <v>12.767412306026806</v>
          </cell>
          <cell r="M335">
            <v>2.8331701530000002</v>
          </cell>
          <cell r="N335">
            <v>13.086782553904145</v>
          </cell>
          <cell r="O335">
            <v>2.9499002139999999</v>
          </cell>
          <cell r="P335">
            <v>13.479253197107059</v>
          </cell>
          <cell r="Q335">
            <v>3.10251426</v>
          </cell>
          <cell r="R335">
            <v>13.890387744783279</v>
          </cell>
          <cell r="S335">
            <v>3.2802428570000002</v>
          </cell>
          <cell r="T335">
            <v>14.374794431612644</v>
          </cell>
          <cell r="U335">
            <v>3.5082736880000001</v>
          </cell>
          <cell r="V335">
            <v>14.894600691871378</v>
          </cell>
          <cell r="W335">
            <v>3.7698585389999999</v>
          </cell>
          <cell r="X335">
            <v>15.488318915039248</v>
          </cell>
          <cell r="Y335">
            <v>4.0749855500000001</v>
          </cell>
          <cell r="Z335">
            <v>18.379482288376352</v>
          </cell>
          <cell r="AA335">
            <v>5.5301383890000002</v>
          </cell>
          <cell r="AB335">
            <v>20.491582015147564</v>
          </cell>
          <cell r="AC335">
            <v>6.2232242480000002</v>
          </cell>
          <cell r="AD335">
            <v>20.924952410580865</v>
          </cell>
          <cell r="AE335">
            <v>6.5063963090000003</v>
          </cell>
          <cell r="AF335">
            <v>20.618618799070518</v>
          </cell>
          <cell r="AG335">
            <v>6.5943547210000002</v>
          </cell>
        </row>
        <row r="336">
          <cell r="B336" t="str">
            <v>URMSTON</v>
          </cell>
          <cell r="C336">
            <v>22.9</v>
          </cell>
          <cell r="D336">
            <v>20.5</v>
          </cell>
          <cell r="E336">
            <v>27.5</v>
          </cell>
          <cell r="F336">
            <v>10.929506477896647</v>
          </cell>
          <cell r="G336">
            <v>2.5737357059999999</v>
          </cell>
          <cell r="H336">
            <v>10.885945191900531</v>
          </cell>
          <cell r="I336">
            <v>2.573662041</v>
          </cell>
          <cell r="J336">
            <v>11.08664333543283</v>
          </cell>
          <cell r="K336">
            <v>2.6355552009999998</v>
          </cell>
          <cell r="L336">
            <v>11.336625468877219</v>
          </cell>
          <cell r="M336">
            <v>2.714094373</v>
          </cell>
          <cell r="N336">
            <v>11.608632713222278</v>
          </cell>
          <cell r="O336">
            <v>2.8164787069999999</v>
          </cell>
          <cell r="P336">
            <v>11.942963720318181</v>
          </cell>
          <cell r="Q336">
            <v>2.9552814430000001</v>
          </cell>
          <cell r="R336">
            <v>12.284876428585864</v>
          </cell>
          <cell r="S336">
            <v>3.1125091199999999</v>
          </cell>
          <cell r="T336">
            <v>12.693259486939716</v>
          </cell>
          <cell r="U336">
            <v>3.3079248159999999</v>
          </cell>
          <cell r="V336">
            <v>13.102533283388674</v>
          </cell>
          <cell r="W336">
            <v>3.53245947</v>
          </cell>
          <cell r="X336">
            <v>13.562588846546161</v>
          </cell>
          <cell r="Y336">
            <v>3.798179696</v>
          </cell>
          <cell r="Z336">
            <v>15.663821581480271</v>
          </cell>
          <cell r="AA336">
            <v>5.2468286009999998</v>
          </cell>
          <cell r="AB336">
            <v>17.370535386565265</v>
          </cell>
          <cell r="AC336">
            <v>6.5224030610000003</v>
          </cell>
          <cell r="AD336">
            <v>18.021466022235863</v>
          </cell>
          <cell r="AE336">
            <v>7.3004485370000003</v>
          </cell>
          <cell r="AF336">
            <v>18.177644703586431</v>
          </cell>
          <cell r="AG336">
            <v>7.7647417619999999</v>
          </cell>
        </row>
        <row r="337">
          <cell r="B337" t="str">
            <v>VICTORIA PARK</v>
          </cell>
          <cell r="C337">
            <v>22.9</v>
          </cell>
          <cell r="D337">
            <v>20.5</v>
          </cell>
          <cell r="E337">
            <v>27</v>
          </cell>
          <cell r="F337">
            <v>15.444360233814699</v>
          </cell>
          <cell r="G337">
            <v>4.2491603199999997</v>
          </cell>
          <cell r="H337">
            <v>15.438868589176785</v>
          </cell>
          <cell r="I337">
            <v>4.1359939710000004</v>
          </cell>
          <cell r="J337">
            <v>16.132465645668269</v>
          </cell>
          <cell r="K337">
            <v>4.2193489849999999</v>
          </cell>
          <cell r="L337">
            <v>18.380906679538093</v>
          </cell>
          <cell r="M337">
            <v>4.282347175</v>
          </cell>
          <cell r="N337">
            <v>20.647934719588704</v>
          </cell>
          <cell r="O337">
            <v>4.3421468240000003</v>
          </cell>
          <cell r="P337">
            <v>22.932985729096536</v>
          </cell>
          <cell r="Q337">
            <v>4.3993879089999997</v>
          </cell>
          <cell r="R337">
            <v>25.182895882214442</v>
          </cell>
          <cell r="S337">
            <v>4.452038623</v>
          </cell>
          <cell r="T337">
            <v>27.30520356006414</v>
          </cell>
          <cell r="U337">
            <v>4.5007057430000001</v>
          </cell>
          <cell r="V337">
            <v>28.677555513973285</v>
          </cell>
          <cell r="W337">
            <v>4.543718524</v>
          </cell>
          <cell r="X337">
            <v>29.794417662513887</v>
          </cell>
          <cell r="Y337">
            <v>4.5831601649999998</v>
          </cell>
          <cell r="Z337">
            <v>31.238436878401707</v>
          </cell>
          <cell r="AA337">
            <v>4.7407113389999997</v>
          </cell>
          <cell r="AB337">
            <v>31.889036112049968</v>
          </cell>
          <cell r="AC337">
            <v>4.8434028629999997</v>
          </cell>
          <cell r="AD337">
            <v>32.063737807847176</v>
          </cell>
          <cell r="AE337">
            <v>4.8845003289999998</v>
          </cell>
          <cell r="AF337">
            <v>32.230404129771188</v>
          </cell>
          <cell r="AG337">
            <v>4.8862765850000001</v>
          </cell>
        </row>
        <row r="338">
          <cell r="B338" t="str">
            <v>WARBRECK</v>
          </cell>
          <cell r="C338">
            <v>17.5</v>
          </cell>
          <cell r="D338">
            <v>15.8</v>
          </cell>
          <cell r="E338">
            <v>21</v>
          </cell>
          <cell r="F338">
            <v>9.8535553630808135</v>
          </cell>
          <cell r="G338">
            <v>2.1982094249999999</v>
          </cell>
          <cell r="H338">
            <v>9.7671111322830875</v>
          </cell>
          <cell r="I338">
            <v>2.170839806</v>
          </cell>
          <cell r="J338">
            <v>9.9034315367244652</v>
          </cell>
          <cell r="K338">
            <v>2.1953434020000002</v>
          </cell>
          <cell r="L338">
            <v>9.9997990371166612</v>
          </cell>
          <cell r="M338">
            <v>2.226012146</v>
          </cell>
          <cell r="N338">
            <v>10.090738029859565</v>
          </cell>
          <cell r="O338">
            <v>2.2678906369999998</v>
          </cell>
          <cell r="P338">
            <v>10.245213870627666</v>
          </cell>
          <cell r="Q338">
            <v>2.3263789830000001</v>
          </cell>
          <cell r="R338">
            <v>10.408059398592805</v>
          </cell>
          <cell r="S338">
            <v>2.3953334650000002</v>
          </cell>
          <cell r="T338">
            <v>10.594591693242577</v>
          </cell>
          <cell r="U338">
            <v>2.4844307680000002</v>
          </cell>
          <cell r="V338">
            <v>10.777170469201135</v>
          </cell>
          <cell r="W338">
            <v>2.5874283149999999</v>
          </cell>
          <cell r="X338">
            <v>11.010411953796622</v>
          </cell>
          <cell r="Y338">
            <v>2.7088664659999999</v>
          </cell>
          <cell r="Z338">
            <v>12.019040615966567</v>
          </cell>
          <cell r="AA338">
            <v>3.3453885950000002</v>
          </cell>
          <cell r="AB338">
            <v>12.779415300879641</v>
          </cell>
          <cell r="AC338">
            <v>3.651642104</v>
          </cell>
          <cell r="AD338">
            <v>13.001825568209815</v>
          </cell>
          <cell r="AE338">
            <v>3.7674037500000002</v>
          </cell>
          <cell r="AF338">
            <v>12.892380440433755</v>
          </cell>
          <cell r="AG338">
            <v>3.8064449360000001</v>
          </cell>
        </row>
        <row r="339">
          <cell r="B339" t="str">
            <v>WARDLEWORTH</v>
          </cell>
          <cell r="C339">
            <v>23</v>
          </cell>
          <cell r="D339">
            <v>20.5</v>
          </cell>
          <cell r="E339">
            <v>27.5</v>
          </cell>
          <cell r="F339">
            <v>12.982727601916686</v>
          </cell>
          <cell r="G339">
            <v>3.9445899130000002</v>
          </cell>
          <cell r="H339">
            <v>13.069782439243733</v>
          </cell>
          <cell r="I339">
            <v>3.8749513580000001</v>
          </cell>
          <cell r="J339">
            <v>13.783401581729125</v>
          </cell>
          <cell r="K339">
            <v>3.9345519879999999</v>
          </cell>
          <cell r="L339">
            <v>13.868254686999258</v>
          </cell>
          <cell r="M339">
            <v>3.992092623</v>
          </cell>
          <cell r="N339">
            <v>13.927329999252597</v>
          </cell>
          <cell r="O339">
            <v>4.0609431560000004</v>
          </cell>
          <cell r="P339">
            <v>14.214284708068305</v>
          </cell>
          <cell r="Q339">
            <v>4.1441305179999999</v>
          </cell>
          <cell r="R339">
            <v>14.410494989915438</v>
          </cell>
          <cell r="S339">
            <v>4.2343971180000004</v>
          </cell>
          <cell r="T339">
            <v>14.597023029156722</v>
          </cell>
          <cell r="U339">
            <v>4.3435205039999998</v>
          </cell>
          <cell r="V339">
            <v>14.727401692329385</v>
          </cell>
          <cell r="W339">
            <v>4.4642597349999997</v>
          </cell>
          <cell r="X339">
            <v>15.077543556997673</v>
          </cell>
          <cell r="Y339">
            <v>4.6004185419999999</v>
          </cell>
          <cell r="Z339">
            <v>16.132729227428474</v>
          </cell>
          <cell r="AA339">
            <v>5.2926449240000002</v>
          </cell>
          <cell r="AB339">
            <v>17.573015330625953</v>
          </cell>
          <cell r="AC339">
            <v>5.8919548720000003</v>
          </cell>
          <cell r="AD339">
            <v>18.527560759880526</v>
          </cell>
          <cell r="AE339">
            <v>6.2213113880000002</v>
          </cell>
          <cell r="AF339">
            <v>19.298301360516756</v>
          </cell>
          <cell r="AG339">
            <v>6.4007688309999997</v>
          </cell>
        </row>
        <row r="340">
          <cell r="B340" t="str">
            <v>WARTON</v>
          </cell>
          <cell r="C340">
            <v>22.9</v>
          </cell>
          <cell r="D340">
            <v>20.5</v>
          </cell>
          <cell r="E340">
            <v>27.5</v>
          </cell>
          <cell r="F340">
            <v>13.410311780358839</v>
          </cell>
          <cell r="G340">
            <v>3.3803090039999999</v>
          </cell>
          <cell r="H340">
            <v>13.187361936628857</v>
          </cell>
          <cell r="I340">
            <v>3.30196807</v>
          </cell>
          <cell r="J340">
            <v>13.430297514788377</v>
          </cell>
          <cell r="K340">
            <v>3.36054012</v>
          </cell>
          <cell r="L340">
            <v>13.666143733645701</v>
          </cell>
          <cell r="M340">
            <v>3.4125572219999998</v>
          </cell>
          <cell r="N340">
            <v>13.801021889822755</v>
          </cell>
          <cell r="O340">
            <v>3.466495326</v>
          </cell>
          <cell r="P340">
            <v>13.910911751246765</v>
          </cell>
          <cell r="Q340">
            <v>3.5269338339999998</v>
          </cell>
          <cell r="R340">
            <v>14.066891971829026</v>
          </cell>
          <cell r="S340">
            <v>3.587304488</v>
          </cell>
          <cell r="T340">
            <v>14.234998485864548</v>
          </cell>
          <cell r="U340">
            <v>3.6596162909999999</v>
          </cell>
          <cell r="V340">
            <v>14.386725229273958</v>
          </cell>
          <cell r="W340">
            <v>3.7336922389999998</v>
          </cell>
          <cell r="X340">
            <v>14.518294373292564</v>
          </cell>
          <cell r="Y340">
            <v>3.814934381</v>
          </cell>
          <cell r="Z340">
            <v>15.125743595184296</v>
          </cell>
          <cell r="AA340">
            <v>4.2151423299999999</v>
          </cell>
          <cell r="AB340">
            <v>15.50334464842995</v>
          </cell>
          <cell r="AC340">
            <v>4.4999155430000002</v>
          </cell>
          <cell r="AD340">
            <v>15.594950171540031</v>
          </cell>
          <cell r="AE340">
            <v>4.5906930370000003</v>
          </cell>
          <cell r="AF340">
            <v>15.452212675483493</v>
          </cell>
          <cell r="AG340">
            <v>4.6089789259999998</v>
          </cell>
        </row>
        <row r="341">
          <cell r="B341" t="str">
            <v>WATERHEAD</v>
          </cell>
          <cell r="C341">
            <v>22.9</v>
          </cell>
          <cell r="D341">
            <v>20.5</v>
          </cell>
          <cell r="E341">
            <v>27.5</v>
          </cell>
          <cell r="F341">
            <v>8.1849907428167832</v>
          </cell>
          <cell r="G341">
            <v>2.402471893</v>
          </cell>
          <cell r="H341">
            <v>8.1220560783841975</v>
          </cell>
          <cell r="I341">
            <v>2.3751087279999998</v>
          </cell>
          <cell r="J341">
            <v>8.2520629132829875</v>
          </cell>
          <cell r="K341">
            <v>2.4184003230000002</v>
          </cell>
          <cell r="L341">
            <v>8.3885307929152866</v>
          </cell>
          <cell r="M341">
            <v>2.4646028969999998</v>
          </cell>
          <cell r="N341">
            <v>8.5053331399366847</v>
          </cell>
          <cell r="O341">
            <v>2.5231479829999999</v>
          </cell>
          <cell r="P341">
            <v>8.691780021395088</v>
          </cell>
          <cell r="Q341">
            <v>2.5975472279999998</v>
          </cell>
          <cell r="R341">
            <v>8.8731456070156991</v>
          </cell>
          <cell r="S341">
            <v>2.6813334860000002</v>
          </cell>
          <cell r="T341">
            <v>9.0453560401585378</v>
          </cell>
          <cell r="U341">
            <v>2.7848278780000002</v>
          </cell>
          <cell r="V341">
            <v>9.2664157482463292</v>
          </cell>
          <cell r="W341">
            <v>2.9021446069999999</v>
          </cell>
          <cell r="X341">
            <v>9.5549867600600003</v>
          </cell>
          <cell r="Y341">
            <v>3.0368101310000002</v>
          </cell>
          <cell r="Z341">
            <v>10.73360908729412</v>
          </cell>
          <cell r="AA341">
            <v>3.7226096270000002</v>
          </cell>
          <cell r="AB341">
            <v>11.830978596520094</v>
          </cell>
          <cell r="AC341">
            <v>4.3283257659999999</v>
          </cell>
          <cell r="AD341">
            <v>12.342036813419194</v>
          </cell>
          <cell r="AE341">
            <v>4.6804468420000003</v>
          </cell>
          <cell r="AF341">
            <v>12.560735646979593</v>
          </cell>
          <cell r="AG341">
            <v>4.8881812450000002</v>
          </cell>
        </row>
        <row r="342">
          <cell r="B342" t="str">
            <v>WATERSWALLOWS</v>
          </cell>
          <cell r="C342">
            <v>22.9</v>
          </cell>
          <cell r="D342">
            <v>20.5</v>
          </cell>
          <cell r="E342">
            <v>27.5</v>
          </cell>
          <cell r="F342">
            <v>10.100361180837707</v>
          </cell>
          <cell r="G342">
            <v>1.92061729</v>
          </cell>
          <cell r="H342">
            <v>9.8231485285910942</v>
          </cell>
          <cell r="I342">
            <v>1.8883034059999999</v>
          </cell>
          <cell r="J342">
            <v>9.8944572341139967</v>
          </cell>
          <cell r="K342">
            <v>1.9225816019999999</v>
          </cell>
          <cell r="L342">
            <v>9.9459420934331035</v>
          </cell>
          <cell r="M342">
            <v>1.9583363970000001</v>
          </cell>
          <cell r="N342">
            <v>10.141338760234603</v>
          </cell>
          <cell r="O342">
            <v>2.000230288</v>
          </cell>
          <cell r="P342">
            <v>10.16595934769366</v>
          </cell>
          <cell r="Q342">
            <v>2.0531743119999999</v>
          </cell>
          <cell r="R342">
            <v>10.171947791044433</v>
          </cell>
          <cell r="S342">
            <v>2.1098994790000001</v>
          </cell>
          <cell r="T342">
            <v>10.346370417193231</v>
          </cell>
          <cell r="U342">
            <v>2.1799823219999999</v>
          </cell>
          <cell r="V342">
            <v>10.364913890916613</v>
          </cell>
          <cell r="W342">
            <v>2.2569476499999999</v>
          </cell>
          <cell r="X342">
            <v>10.496070769264028</v>
          </cell>
          <cell r="Y342">
            <v>2.345414624</v>
          </cell>
          <cell r="Z342">
            <v>11.175563254371758</v>
          </cell>
          <cell r="AA342">
            <v>2.8558574779999999</v>
          </cell>
          <cell r="AB342">
            <v>11.9481210245656</v>
          </cell>
          <cell r="AC342">
            <v>3.3247932429999998</v>
          </cell>
          <cell r="AD342">
            <v>12.485661090086202</v>
          </cell>
          <cell r="AE342">
            <v>3.5577497999999999</v>
          </cell>
          <cell r="AF342">
            <v>12.776706095033862</v>
          </cell>
          <cell r="AG342">
            <v>3.6717550220000001</v>
          </cell>
        </row>
        <row r="343">
          <cell r="B343" t="str">
            <v>WEASTE</v>
          </cell>
          <cell r="C343">
            <v>18</v>
          </cell>
          <cell r="D343">
            <v>18</v>
          </cell>
          <cell r="E343">
            <v>27.5</v>
          </cell>
          <cell r="F343">
            <v>14.939501834919843</v>
          </cell>
          <cell r="G343">
            <v>4.7096940570000001</v>
          </cell>
          <cell r="H343">
            <v>14.733836383229342</v>
          </cell>
          <cell r="I343">
            <v>4.6225178949999997</v>
          </cell>
          <cell r="J343">
            <v>15.24088900873679</v>
          </cell>
          <cell r="K343">
            <v>4.697688039</v>
          </cell>
          <cell r="L343">
            <v>15.355243260757065</v>
          </cell>
          <cell r="M343">
            <v>4.7591363510000004</v>
          </cell>
          <cell r="N343">
            <v>15.568153311932447</v>
          </cell>
          <cell r="O343">
            <v>4.8249404040000003</v>
          </cell>
          <cell r="P343">
            <v>15.740391261622294</v>
          </cell>
          <cell r="Q343">
            <v>4.9012996940000004</v>
          </cell>
          <cell r="R343">
            <v>15.948402871697313</v>
          </cell>
          <cell r="S343">
            <v>4.9769575169999998</v>
          </cell>
          <cell r="T343">
            <v>16.231128651619223</v>
          </cell>
          <cell r="U343">
            <v>5.0557815079999999</v>
          </cell>
          <cell r="V343">
            <v>16.5353057586677</v>
          </cell>
          <cell r="W343">
            <v>5.1396144000000001</v>
          </cell>
          <cell r="X343">
            <v>16.649737025653259</v>
          </cell>
          <cell r="Y343">
            <v>5.2336309429999996</v>
          </cell>
          <cell r="Z343">
            <v>17.691427644816642</v>
          </cell>
          <cell r="AA343">
            <v>5.6835496919999997</v>
          </cell>
          <cell r="AB343">
            <v>19.027680526566307</v>
          </cell>
          <cell r="AC343">
            <v>6.0395336400000001</v>
          </cell>
          <cell r="AD343">
            <v>20.229018384084014</v>
          </cell>
          <cell r="AE343">
            <v>6.2394946090000003</v>
          </cell>
          <cell r="AF343">
            <v>21.216234504718489</v>
          </cell>
          <cell r="AG343">
            <v>6.3526712600000002</v>
          </cell>
        </row>
        <row r="344">
          <cell r="B344" t="str">
            <v>WERNETH</v>
          </cell>
          <cell r="C344">
            <v>22.9</v>
          </cell>
          <cell r="D344">
            <v>20.5</v>
          </cell>
          <cell r="E344">
            <v>27.5</v>
          </cell>
          <cell r="F344">
            <v>9.0642405448417112</v>
          </cell>
          <cell r="G344">
            <v>2.5775566419999998</v>
          </cell>
          <cell r="H344">
            <v>8.9751614206544197</v>
          </cell>
          <cell r="I344">
            <v>2.549093338</v>
          </cell>
          <cell r="J344">
            <v>9.0875603699990997</v>
          </cell>
          <cell r="K344">
            <v>2.5859127430000002</v>
          </cell>
          <cell r="L344">
            <v>9.2104707126505474</v>
          </cell>
          <cell r="M344">
            <v>2.6263012570000002</v>
          </cell>
          <cell r="N344">
            <v>9.3114571512039177</v>
          </cell>
          <cell r="O344">
            <v>2.6776225349999998</v>
          </cell>
          <cell r="P344">
            <v>9.4830234272221574</v>
          </cell>
          <cell r="Q344">
            <v>2.7409462310000001</v>
          </cell>
          <cell r="R344">
            <v>9.6454686800637432</v>
          </cell>
          <cell r="S344">
            <v>2.8118646140000001</v>
          </cell>
          <cell r="T344">
            <v>9.7969268562958494</v>
          </cell>
          <cell r="U344">
            <v>2.8988122889999999</v>
          </cell>
          <cell r="V344">
            <v>9.9990468828147048</v>
          </cell>
          <cell r="W344">
            <v>2.9966871749999999</v>
          </cell>
          <cell r="X344">
            <v>10.262602513440317</v>
          </cell>
          <cell r="Y344">
            <v>3.1080987200000001</v>
          </cell>
          <cell r="Z344">
            <v>11.279731239415677</v>
          </cell>
          <cell r="AA344">
            <v>3.6619527079999998</v>
          </cell>
          <cell r="AB344">
            <v>12.306010732855993</v>
          </cell>
          <cell r="AC344">
            <v>4.1434685260000004</v>
          </cell>
          <cell r="AD344">
            <v>12.918767049982439</v>
          </cell>
          <cell r="AE344">
            <v>4.4263141890000002</v>
          </cell>
          <cell r="AF344">
            <v>13.317702754558907</v>
          </cell>
          <cell r="AG344">
            <v>4.5913742329999998</v>
          </cell>
        </row>
        <row r="345">
          <cell r="B345" t="str">
            <v>WESLEY PLACE BACUP</v>
          </cell>
          <cell r="C345">
            <v>22.9</v>
          </cell>
          <cell r="D345">
            <v>20.5</v>
          </cell>
          <cell r="E345">
            <v>27.5</v>
          </cell>
          <cell r="F345">
            <v>9.612817567535755</v>
          </cell>
          <cell r="G345">
            <v>2.6267657149999999</v>
          </cell>
          <cell r="H345">
            <v>9.6123227135292666</v>
          </cell>
          <cell r="I345">
            <v>2.6015381099999999</v>
          </cell>
          <cell r="J345">
            <v>9.8017311971785706</v>
          </cell>
          <cell r="K345">
            <v>2.6466365509999998</v>
          </cell>
          <cell r="L345">
            <v>9.9382354668679582</v>
          </cell>
          <cell r="M345">
            <v>2.700822058</v>
          </cell>
          <cell r="N345">
            <v>10.08695173888856</v>
          </cell>
          <cell r="O345">
            <v>2.7679118190000001</v>
          </cell>
          <cell r="P345">
            <v>10.281607718299641</v>
          </cell>
          <cell r="Q345">
            <v>2.8530063220000002</v>
          </cell>
          <cell r="R345">
            <v>10.500081840819831</v>
          </cell>
          <cell r="S345">
            <v>2.9476265970000002</v>
          </cell>
          <cell r="T345">
            <v>10.74895061695719</v>
          </cell>
          <cell r="U345">
            <v>3.0675687709999999</v>
          </cell>
          <cell r="V345">
            <v>11.023765170800013</v>
          </cell>
          <cell r="W345">
            <v>3.2018897499999999</v>
          </cell>
          <cell r="X345">
            <v>11.336202665181251</v>
          </cell>
          <cell r="Y345">
            <v>3.3576306539999998</v>
          </cell>
          <cell r="Z345">
            <v>12.817876338701229</v>
          </cell>
          <cell r="AA345">
            <v>4.1450995549999998</v>
          </cell>
          <cell r="AB345">
            <v>14.303005887637688</v>
          </cell>
          <cell r="AC345">
            <v>4.8312851290000003</v>
          </cell>
          <cell r="AD345">
            <v>15.057555307384721</v>
          </cell>
          <cell r="AE345">
            <v>5.2236177860000002</v>
          </cell>
          <cell r="AF345">
            <v>15.450470377092968</v>
          </cell>
          <cell r="AG345">
            <v>5.4502493679999997</v>
          </cell>
        </row>
        <row r="346">
          <cell r="B346" t="str">
            <v>WEST DIDSBURY</v>
          </cell>
          <cell r="C346">
            <v>20.5</v>
          </cell>
          <cell r="D346">
            <v>20.5</v>
          </cell>
          <cell r="E346">
            <v>27.5</v>
          </cell>
          <cell r="F346">
            <v>12.8653891429566</v>
          </cell>
          <cell r="G346">
            <v>4.4650340899999996</v>
          </cell>
          <cell r="H346">
            <v>13.164033232120829</v>
          </cell>
          <cell r="I346">
            <v>4.4019502299999997</v>
          </cell>
          <cell r="J346">
            <v>13.743754516791492</v>
          </cell>
          <cell r="K346">
            <v>4.4809888400000002</v>
          </cell>
          <cell r="L346">
            <v>13.953595419040504</v>
          </cell>
          <cell r="M346">
            <v>4.5587193340000001</v>
          </cell>
          <cell r="N346">
            <v>14.22436346916488</v>
          </cell>
          <cell r="O346">
            <v>4.6517585610000003</v>
          </cell>
          <cell r="P346">
            <v>14.498197360524756</v>
          </cell>
          <cell r="Q346">
            <v>4.7648377929999999</v>
          </cell>
          <cell r="R346">
            <v>14.815237374395576</v>
          </cell>
          <cell r="S346">
            <v>4.8883992489999999</v>
          </cell>
          <cell r="T346">
            <v>15.175170993004896</v>
          </cell>
          <cell r="U346">
            <v>5.0327529059999998</v>
          </cell>
          <cell r="V346">
            <v>15.535024427083261</v>
          </cell>
          <cell r="W346">
            <v>5.192071404</v>
          </cell>
          <cell r="X346">
            <v>15.965334587378717</v>
          </cell>
          <cell r="Y346">
            <v>5.3686098009999998</v>
          </cell>
          <cell r="Z346">
            <v>17.989754241521482</v>
          </cell>
          <cell r="AA346">
            <v>6.2564552679999998</v>
          </cell>
          <cell r="AB346">
            <v>19.868908196241414</v>
          </cell>
          <cell r="AC346">
            <v>7.0195934290000004</v>
          </cell>
          <cell r="AD346">
            <v>20.935033035301345</v>
          </cell>
          <cell r="AE346">
            <v>7.4665031600000002</v>
          </cell>
          <cell r="AF346">
            <v>21.651217209695353</v>
          </cell>
          <cell r="AG346">
            <v>7.7458381410000001</v>
          </cell>
        </row>
        <row r="347">
          <cell r="B347" t="str">
            <v>WESTGATE</v>
          </cell>
          <cell r="C347">
            <v>17.5</v>
          </cell>
          <cell r="D347">
            <v>15.8</v>
          </cell>
          <cell r="E347">
            <v>21</v>
          </cell>
          <cell r="F347">
            <v>13.833361230945657</v>
          </cell>
          <cell r="G347">
            <v>3.0869345510000001</v>
          </cell>
          <cell r="H347">
            <v>13.738405431640837</v>
          </cell>
          <cell r="I347">
            <v>3.084882914</v>
          </cell>
          <cell r="J347">
            <v>13.972122349880792</v>
          </cell>
          <cell r="K347">
            <v>3.1511677640000002</v>
          </cell>
          <cell r="L347">
            <v>14.206225147791688</v>
          </cell>
          <cell r="M347">
            <v>3.2347473419999999</v>
          </cell>
          <cell r="N347">
            <v>14.449771790385583</v>
          </cell>
          <cell r="O347">
            <v>3.3449550700000001</v>
          </cell>
          <cell r="P347">
            <v>14.804649474362089</v>
          </cell>
          <cell r="Q347">
            <v>3.4870046829999999</v>
          </cell>
          <cell r="R347">
            <v>15.205543993104996</v>
          </cell>
          <cell r="S347">
            <v>3.6472322419999998</v>
          </cell>
          <cell r="T347">
            <v>15.606842633192063</v>
          </cell>
          <cell r="U347">
            <v>3.8419650330000001</v>
          </cell>
          <cell r="V347">
            <v>16.068559883698697</v>
          </cell>
          <cell r="W347">
            <v>4.06138786</v>
          </cell>
          <cell r="X347">
            <v>16.601967236582041</v>
          </cell>
          <cell r="Y347">
            <v>4.3144652419999998</v>
          </cell>
          <cell r="Z347">
            <v>19.122068392689982</v>
          </cell>
          <cell r="AA347">
            <v>5.624264911</v>
          </cell>
          <cell r="AB347">
            <v>22.098348420236945</v>
          </cell>
          <cell r="AC347">
            <v>6.7755052139999998</v>
          </cell>
          <cell r="AD347">
            <v>23.887510721154882</v>
          </cell>
          <cell r="AE347">
            <v>7.4153439900000002</v>
          </cell>
          <cell r="AF347">
            <v>24.225230639075448</v>
          </cell>
          <cell r="AG347">
            <v>7.778153852</v>
          </cell>
        </row>
        <row r="348">
          <cell r="B348" t="str">
            <v>WESTHOUGHTON</v>
          </cell>
          <cell r="C348">
            <v>22.9</v>
          </cell>
          <cell r="D348">
            <v>20.5</v>
          </cell>
          <cell r="E348">
            <v>27.5</v>
          </cell>
          <cell r="F348">
            <v>17.397354657260614</v>
          </cell>
          <cell r="G348">
            <v>5.0165648059999999</v>
          </cell>
          <cell r="H348">
            <v>17.881823762389061</v>
          </cell>
          <cell r="I348">
            <v>4.9662933200000001</v>
          </cell>
          <cell r="J348">
            <v>18.727859874564199</v>
          </cell>
          <cell r="K348">
            <v>5.0512469549999999</v>
          </cell>
          <cell r="L348">
            <v>19.007688913846177</v>
          </cell>
          <cell r="M348">
            <v>5.1534154350000003</v>
          </cell>
          <cell r="N348">
            <v>19.245278287702156</v>
          </cell>
          <cell r="O348">
            <v>5.287068637</v>
          </cell>
          <cell r="P348">
            <v>19.752282381031904</v>
          </cell>
          <cell r="Q348">
            <v>5.4590627390000002</v>
          </cell>
          <cell r="R348">
            <v>20.132046629547546</v>
          </cell>
          <cell r="S348">
            <v>5.6568214189999999</v>
          </cell>
          <cell r="T348">
            <v>20.519338040846488</v>
          </cell>
          <cell r="U348">
            <v>5.9094288769999999</v>
          </cell>
          <cell r="V348">
            <v>21.012965966057937</v>
          </cell>
          <cell r="W348">
            <v>6.1957958609999997</v>
          </cell>
          <cell r="X348">
            <v>21.691174252883236</v>
          </cell>
          <cell r="Y348">
            <v>6.5265951319999997</v>
          </cell>
          <cell r="Z348">
            <v>24.413160390151393</v>
          </cell>
          <cell r="AA348">
            <v>8.3042376430000004</v>
          </cell>
          <cell r="AB348">
            <v>27.034561406730621</v>
          </cell>
          <cell r="AC348">
            <v>9.8732279480000003</v>
          </cell>
          <cell r="AD348">
            <v>28.20126669336473</v>
          </cell>
          <cell r="AE348">
            <v>10.30246489</v>
          </cell>
          <cell r="AF348">
            <v>28.48620860616025</v>
          </cell>
          <cell r="AG348">
            <v>10.51578565</v>
          </cell>
        </row>
        <row r="349">
          <cell r="B349" t="str">
            <v>WESTLINTON</v>
          </cell>
          <cell r="C349">
            <v>15</v>
          </cell>
          <cell r="D349">
            <v>13.3</v>
          </cell>
          <cell r="E349">
            <v>17.5</v>
          </cell>
          <cell r="F349">
            <v>4.134872393299359</v>
          </cell>
          <cell r="G349">
            <v>0.56394031200000005</v>
          </cell>
          <cell r="H349">
            <v>4.1859261083297188</v>
          </cell>
          <cell r="I349">
            <v>0.57847186100000003</v>
          </cell>
          <cell r="J349">
            <v>4.5497590771481722</v>
          </cell>
          <cell r="K349">
            <v>0.61136074399999996</v>
          </cell>
          <cell r="L349">
            <v>4.7033532805671063</v>
          </cell>
          <cell r="M349">
            <v>0.65200680200000005</v>
          </cell>
          <cell r="N349">
            <v>4.7435012318417966</v>
          </cell>
          <cell r="O349">
            <v>0.70083132199999998</v>
          </cell>
          <cell r="P349">
            <v>4.9173688565060019</v>
          </cell>
          <cell r="Q349">
            <v>0.76168723900000002</v>
          </cell>
          <cell r="R349">
            <v>4.9942071437866016</v>
          </cell>
          <cell r="S349">
            <v>0.82865862999999995</v>
          </cell>
          <cell r="T349">
            <v>5.1381179979804426</v>
          </cell>
          <cell r="U349">
            <v>0.91201343300000004</v>
          </cell>
          <cell r="V349">
            <v>5.2715492014013803</v>
          </cell>
          <cell r="W349">
            <v>1.003099556</v>
          </cell>
          <cell r="X349">
            <v>5.4761488725751182</v>
          </cell>
          <cell r="Y349">
            <v>1.114922752</v>
          </cell>
          <cell r="Z349">
            <v>6.9263918101886812</v>
          </cell>
          <cell r="AA349">
            <v>1.743565239</v>
          </cell>
          <cell r="AB349">
            <v>8.7114019877601123</v>
          </cell>
          <cell r="AC349">
            <v>2.174571888</v>
          </cell>
          <cell r="AD349">
            <v>9.1375949127240315</v>
          </cell>
          <cell r="AE349">
            <v>2.3882093499999999</v>
          </cell>
          <cell r="AF349">
            <v>9.1526114943792951</v>
          </cell>
          <cell r="AG349">
            <v>2.5008241130000002</v>
          </cell>
        </row>
        <row r="350">
          <cell r="B350" t="str">
            <v>WHALLEY</v>
          </cell>
          <cell r="C350">
            <v>22.9</v>
          </cell>
          <cell r="D350">
            <v>20.5</v>
          </cell>
          <cell r="E350">
            <v>27.5</v>
          </cell>
          <cell r="F350">
            <v>12.822827255217662</v>
          </cell>
          <cell r="G350">
            <v>3.8293617910000002</v>
          </cell>
          <cell r="H350">
            <v>12.886896098100177</v>
          </cell>
          <cell r="I350">
            <v>3.7931614370000002</v>
          </cell>
          <cell r="J350">
            <v>13.261019437155113</v>
          </cell>
          <cell r="K350">
            <v>3.877409917</v>
          </cell>
          <cell r="L350">
            <v>13.538738384263036</v>
          </cell>
          <cell r="M350">
            <v>3.9683120829999998</v>
          </cell>
          <cell r="N350">
            <v>13.812134751928854</v>
          </cell>
          <cell r="O350">
            <v>4.0767526910000003</v>
          </cell>
          <cell r="P350">
            <v>14.157600387113613</v>
          </cell>
          <cell r="Q350">
            <v>4.2044729380000003</v>
          </cell>
          <cell r="R350">
            <v>14.525387207149375</v>
          </cell>
          <cell r="S350">
            <v>4.3453312410000002</v>
          </cell>
          <cell r="T350">
            <v>14.927737318800016</v>
          </cell>
          <cell r="U350">
            <v>4.5160356180000001</v>
          </cell>
          <cell r="V350">
            <v>15.333152866819596</v>
          </cell>
          <cell r="W350">
            <v>4.7037080619999996</v>
          </cell>
          <cell r="X350">
            <v>15.80642759695399</v>
          </cell>
          <cell r="Y350">
            <v>4.9158497099999998</v>
          </cell>
          <cell r="Z350">
            <v>18.326753458200091</v>
          </cell>
          <cell r="AA350">
            <v>5.9824134039999999</v>
          </cell>
          <cell r="AB350">
            <v>20.67931545121581</v>
          </cell>
          <cell r="AC350">
            <v>6.9063580030000002</v>
          </cell>
          <cell r="AD350">
            <v>21.528251915042162</v>
          </cell>
          <cell r="AE350">
            <v>7.4010903690000003</v>
          </cell>
          <cell r="AF350">
            <v>21.763841396098595</v>
          </cell>
          <cell r="AG350">
            <v>7.6690269420000003</v>
          </cell>
        </row>
        <row r="351">
          <cell r="B351" t="str">
            <v>WHALLEY RANGE</v>
          </cell>
          <cell r="C351">
            <v>26.5</v>
          </cell>
          <cell r="D351">
            <v>24</v>
          </cell>
          <cell r="E351">
            <v>32</v>
          </cell>
          <cell r="F351">
            <v>20.169942639117625</v>
          </cell>
          <cell r="G351">
            <v>4.8204709660000002</v>
          </cell>
          <cell r="H351">
            <v>20.158559140763614</v>
          </cell>
          <cell r="I351">
            <v>4.7976812999999998</v>
          </cell>
          <cell r="J351">
            <v>20.688834259220268</v>
          </cell>
          <cell r="K351">
            <v>4.8936782299999999</v>
          </cell>
          <cell r="L351">
            <v>21.035739697990504</v>
          </cell>
          <cell r="M351">
            <v>5.0033912789999997</v>
          </cell>
          <cell r="N351">
            <v>21.431701942313435</v>
          </cell>
          <cell r="O351">
            <v>5.1399684260000003</v>
          </cell>
          <cell r="P351">
            <v>21.933475906312932</v>
          </cell>
          <cell r="Q351">
            <v>5.3100124600000003</v>
          </cell>
          <cell r="R351">
            <v>22.414908054244492</v>
          </cell>
          <cell r="S351">
            <v>5.5014762719999997</v>
          </cell>
          <cell r="T351">
            <v>22.958508867966632</v>
          </cell>
          <cell r="U351">
            <v>5.7347554540000001</v>
          </cell>
          <cell r="V351">
            <v>23.532300313026347</v>
          </cell>
          <cell r="W351">
            <v>5.9969072810000004</v>
          </cell>
          <cell r="X351">
            <v>24.200576086867684</v>
          </cell>
          <cell r="Y351">
            <v>6.2958597330000003</v>
          </cell>
          <cell r="Z351">
            <v>27.282767459967356</v>
          </cell>
          <cell r="AA351">
            <v>7.4675398800000004</v>
          </cell>
          <cell r="AB351">
            <v>29.995200045553418</v>
          </cell>
          <cell r="AC351">
            <v>8.3971078699999993</v>
          </cell>
          <cell r="AD351">
            <v>31.455044157961094</v>
          </cell>
          <cell r="AE351">
            <v>8.8779578170000004</v>
          </cell>
          <cell r="AF351">
            <v>32.379459721820595</v>
          </cell>
          <cell r="AG351">
            <v>9.1884883800000008</v>
          </cell>
        </row>
        <row r="352">
          <cell r="B352" t="str">
            <v>WHASSET</v>
          </cell>
          <cell r="C352">
            <v>18</v>
          </cell>
          <cell r="D352">
            <v>16</v>
          </cell>
          <cell r="E352">
            <v>20</v>
          </cell>
          <cell r="F352">
            <v>12.538704008202272</v>
          </cell>
          <cell r="G352">
            <v>3.342550374</v>
          </cell>
          <cell r="H352">
            <v>12.436104043208093</v>
          </cell>
          <cell r="I352">
            <v>3.3117387250000001</v>
          </cell>
          <cell r="J352">
            <v>12.815350026807037</v>
          </cell>
          <cell r="K352">
            <v>3.3781887450000001</v>
          </cell>
          <cell r="L352">
            <v>12.966418506346491</v>
          </cell>
          <cell r="M352">
            <v>3.4511734399999998</v>
          </cell>
          <cell r="N352">
            <v>12.973039229776035</v>
          </cell>
          <cell r="O352">
            <v>3.5401845700000001</v>
          </cell>
          <cell r="P352">
            <v>13.245135598356983</v>
          </cell>
          <cell r="Q352">
            <v>3.6484373470000002</v>
          </cell>
          <cell r="R352">
            <v>13.447192097913959</v>
          </cell>
          <cell r="S352">
            <v>3.7645200920000002</v>
          </cell>
          <cell r="T352">
            <v>13.641889512292973</v>
          </cell>
          <cell r="U352">
            <v>3.9051581739999999</v>
          </cell>
          <cell r="V352">
            <v>13.605224174739325</v>
          </cell>
          <cell r="W352">
            <v>4.0547622499999996</v>
          </cell>
          <cell r="X352">
            <v>13.99592572647645</v>
          </cell>
          <cell r="Y352">
            <v>4.2241280720000001</v>
          </cell>
          <cell r="Z352">
            <v>15.043874767295186</v>
          </cell>
          <cell r="AA352">
            <v>4.9712520250000001</v>
          </cell>
          <cell r="AB352">
            <v>16.413665180532952</v>
          </cell>
          <cell r="AC352">
            <v>5.5326475540000004</v>
          </cell>
          <cell r="AD352">
            <v>17.003213540188604</v>
          </cell>
          <cell r="AE352">
            <v>5.7419249480000003</v>
          </cell>
          <cell r="AF352">
            <v>17.001737360326622</v>
          </cell>
          <cell r="AG352">
            <v>5.8222633229999996</v>
          </cell>
        </row>
        <row r="353">
          <cell r="B353" t="str">
            <v>WHITTLE LE WOODS</v>
          </cell>
          <cell r="C353">
            <v>17.5</v>
          </cell>
          <cell r="D353">
            <v>15.8</v>
          </cell>
          <cell r="E353">
            <v>21</v>
          </cell>
          <cell r="F353">
            <v>10.305758778936259</v>
          </cell>
          <cell r="G353">
            <v>2.8602007340000002</v>
          </cell>
          <cell r="H353">
            <v>10.361798508146046</v>
          </cell>
          <cell r="I353">
            <v>2.847224491</v>
          </cell>
          <cell r="J353">
            <v>10.652401243764722</v>
          </cell>
          <cell r="K353">
            <v>2.9173695030000002</v>
          </cell>
          <cell r="L353">
            <v>10.84753555700502</v>
          </cell>
          <cell r="M353">
            <v>2.9952781279999998</v>
          </cell>
          <cell r="N353">
            <v>11.066291636234036</v>
          </cell>
          <cell r="O353">
            <v>3.0908991509999999</v>
          </cell>
          <cell r="P353">
            <v>11.405808630628963</v>
          </cell>
          <cell r="Q353">
            <v>3.2094237529999998</v>
          </cell>
          <cell r="R353">
            <v>11.783323176137914</v>
          </cell>
          <cell r="S353">
            <v>3.3418942309999999</v>
          </cell>
          <cell r="T353">
            <v>12.16413646728601</v>
          </cell>
          <cell r="U353">
            <v>3.5050339620000002</v>
          </cell>
          <cell r="V353">
            <v>12.525073848277017</v>
          </cell>
          <cell r="W353">
            <v>3.687352379</v>
          </cell>
          <cell r="X353">
            <v>13.028435413436581</v>
          </cell>
          <cell r="Y353">
            <v>3.8974507909999998</v>
          </cell>
          <cell r="Z353">
            <v>15.276376279358121</v>
          </cell>
          <cell r="AA353">
            <v>4.9782407810000002</v>
          </cell>
          <cell r="AB353">
            <v>17.194811664961399</v>
          </cell>
          <cell r="AC353">
            <v>5.9208121079999998</v>
          </cell>
          <cell r="AD353">
            <v>17.979762424925497</v>
          </cell>
          <cell r="AE353">
            <v>6.4624437280000002</v>
          </cell>
          <cell r="AF353">
            <v>18.376944946605345</v>
          </cell>
          <cell r="AG353">
            <v>6.7917836620000003</v>
          </cell>
        </row>
        <row r="354">
          <cell r="B354" t="str">
            <v>WHITWORTH</v>
          </cell>
          <cell r="C354">
            <v>8</v>
          </cell>
          <cell r="D354">
            <v>7.3</v>
          </cell>
          <cell r="E354">
            <v>9.5</v>
          </cell>
          <cell r="F354">
            <v>3.7528708829774904</v>
          </cell>
          <cell r="G354">
            <v>0.57386893299999997</v>
          </cell>
          <cell r="H354">
            <v>3.6090192613770666</v>
          </cell>
          <cell r="I354">
            <v>0.57860305999999995</v>
          </cell>
          <cell r="J354">
            <v>3.6770832483073317</v>
          </cell>
          <cell r="K354">
            <v>0.59142530199999999</v>
          </cell>
          <cell r="L354">
            <v>3.7556816597712963</v>
          </cell>
          <cell r="M354">
            <v>0.60911331000000002</v>
          </cell>
          <cell r="N354">
            <v>3.751117860806783</v>
          </cell>
          <cell r="O354">
            <v>0.63306055900000002</v>
          </cell>
          <cell r="P354">
            <v>3.7894516421436029</v>
          </cell>
          <cell r="Q354">
            <v>0.666013945</v>
          </cell>
          <cell r="R354">
            <v>3.9014717093589066</v>
          </cell>
          <cell r="S354">
            <v>0.70271042100000003</v>
          </cell>
          <cell r="T354">
            <v>3.8763172703460649</v>
          </cell>
          <cell r="U354">
            <v>0.74822672000000001</v>
          </cell>
          <cell r="V354">
            <v>3.9389970546121016</v>
          </cell>
          <cell r="W354">
            <v>0.79992552100000003</v>
          </cell>
          <cell r="X354">
            <v>4.052324455202954</v>
          </cell>
          <cell r="Y354">
            <v>0.86259598599999998</v>
          </cell>
          <cell r="Z354">
            <v>4.5654378615546518</v>
          </cell>
          <cell r="AA354">
            <v>1.1202123580000001</v>
          </cell>
          <cell r="AB354">
            <v>4.9948858408068117</v>
          </cell>
          <cell r="AC354">
            <v>1.3456125640000001</v>
          </cell>
          <cell r="AD354">
            <v>5.118578740845364</v>
          </cell>
          <cell r="AE354">
            <v>1.4717857480000001</v>
          </cell>
          <cell r="AF354">
            <v>5.1128331137097902</v>
          </cell>
          <cell r="AG354">
            <v>1.532652908</v>
          </cell>
        </row>
        <row r="355">
          <cell r="B355" t="str">
            <v>WIGTON</v>
          </cell>
          <cell r="C355">
            <v>22.9</v>
          </cell>
          <cell r="D355">
            <v>20.5</v>
          </cell>
          <cell r="E355">
            <v>27</v>
          </cell>
          <cell r="F355">
            <v>22.096329294648466</v>
          </cell>
          <cell r="G355">
            <v>9.0378188030000004</v>
          </cell>
          <cell r="H355">
            <v>21.832631405605667</v>
          </cell>
          <cell r="I355">
            <v>8.8198790910000007</v>
          </cell>
          <cell r="J355">
            <v>21.971247711776833</v>
          </cell>
          <cell r="K355">
            <v>8.9398605789999994</v>
          </cell>
          <cell r="L355">
            <v>22.159449349183632</v>
          </cell>
          <cell r="M355">
            <v>9.0454455720000002</v>
          </cell>
          <cell r="N355">
            <v>22.428457288461985</v>
          </cell>
          <cell r="O355">
            <v>9.1621742430000008</v>
          </cell>
          <cell r="P355">
            <v>22.694026239089695</v>
          </cell>
          <cell r="Q355">
            <v>9.2947735609999995</v>
          </cell>
          <cell r="R355">
            <v>22.87467199918142</v>
          </cell>
          <cell r="S355">
            <v>9.4277764929999996</v>
          </cell>
          <cell r="T355">
            <v>23.20561647633259</v>
          </cell>
          <cell r="U355">
            <v>9.5904018959999995</v>
          </cell>
          <cell r="V355">
            <v>23.500615521211266</v>
          </cell>
          <cell r="W355">
            <v>9.7580926110000004</v>
          </cell>
          <cell r="X355">
            <v>23.846737988577985</v>
          </cell>
          <cell r="Y355">
            <v>9.943318605</v>
          </cell>
          <cell r="Z355">
            <v>26.174158868941582</v>
          </cell>
          <cell r="AA355">
            <v>10.90485441</v>
          </cell>
          <cell r="AB355">
            <v>29.291839235066188</v>
          </cell>
          <cell r="AC355">
            <v>11.729633740000001</v>
          </cell>
          <cell r="AD355">
            <v>30.209010624572045</v>
          </cell>
          <cell r="AE355">
            <v>12.047646650000001</v>
          </cell>
          <cell r="AF355">
            <v>30.43125295584791</v>
          </cell>
          <cell r="AG355">
            <v>12.117728100000001</v>
          </cell>
        </row>
        <row r="356">
          <cell r="B356" t="str">
            <v>WILLOW HEY</v>
          </cell>
          <cell r="C356">
            <v>22.9</v>
          </cell>
          <cell r="D356">
            <v>20.5</v>
          </cell>
          <cell r="E356">
            <v>27.5</v>
          </cell>
          <cell r="F356">
            <v>10.273367280867483</v>
          </cell>
          <cell r="G356">
            <v>4.1251214870000004</v>
          </cell>
          <cell r="H356">
            <v>10.100932178558267</v>
          </cell>
          <cell r="I356">
            <v>4.0498641190000004</v>
          </cell>
          <cell r="J356">
            <v>10.259830529715158</v>
          </cell>
          <cell r="K356">
            <v>4.1115408110000002</v>
          </cell>
          <cell r="L356">
            <v>10.419794167111624</v>
          </cell>
          <cell r="M356">
            <v>4.1677614099999998</v>
          </cell>
          <cell r="N356">
            <v>10.583476042675814</v>
          </cell>
          <cell r="O356">
            <v>4.2331881210000004</v>
          </cell>
          <cell r="P356">
            <v>10.778548031192059</v>
          </cell>
          <cell r="Q356">
            <v>4.3118683840000003</v>
          </cell>
          <cell r="R356">
            <v>10.94893861163442</v>
          </cell>
          <cell r="S356">
            <v>4.3968077010000002</v>
          </cell>
          <cell r="T356">
            <v>11.157747465832909</v>
          </cell>
          <cell r="U356">
            <v>4.4973863549999997</v>
          </cell>
          <cell r="V356">
            <v>11.357032061351424</v>
          </cell>
          <cell r="W356">
            <v>4.6080062530000001</v>
          </cell>
          <cell r="X356">
            <v>11.634896170216168</v>
          </cell>
          <cell r="Y356">
            <v>4.7300085129999996</v>
          </cell>
          <cell r="Z356">
            <v>12.979934721390523</v>
          </cell>
          <cell r="AA356">
            <v>5.306488753</v>
          </cell>
          <cell r="AB356">
            <v>14.707697610340542</v>
          </cell>
          <cell r="AC356">
            <v>5.7807089659999997</v>
          </cell>
          <cell r="AD356">
            <v>15.734763685966939</v>
          </cell>
          <cell r="AE356">
            <v>6.0169414640000003</v>
          </cell>
          <cell r="AF356">
            <v>16.440430028881799</v>
          </cell>
          <cell r="AG356">
            <v>6.1301312369999996</v>
          </cell>
        </row>
        <row r="357">
          <cell r="B357" t="str">
            <v>WILLOWBANK</v>
          </cell>
          <cell r="C357">
            <v>17.5</v>
          </cell>
          <cell r="D357">
            <v>15.8</v>
          </cell>
          <cell r="E357">
            <v>21</v>
          </cell>
          <cell r="F357">
            <v>13.892589494167794</v>
          </cell>
          <cell r="G357">
            <v>4.9575086730000004</v>
          </cell>
          <cell r="H357">
            <v>13.700605959649554</v>
          </cell>
          <cell r="I357">
            <v>4.8576749709999998</v>
          </cell>
          <cell r="J357">
            <v>13.975641294626035</v>
          </cell>
          <cell r="K357">
            <v>4.9404253909999998</v>
          </cell>
          <cell r="L357">
            <v>14.222676186120585</v>
          </cell>
          <cell r="M357">
            <v>5.01556201</v>
          </cell>
          <cell r="N357">
            <v>14.404474541437523</v>
          </cell>
          <cell r="O357">
            <v>5.0999029790000003</v>
          </cell>
          <cell r="P357">
            <v>14.627761832354434</v>
          </cell>
          <cell r="Q357">
            <v>5.19515672</v>
          </cell>
          <cell r="R357">
            <v>14.899320283617877</v>
          </cell>
          <cell r="S357">
            <v>5.2961091519999997</v>
          </cell>
          <cell r="T357">
            <v>15.077136929990104</v>
          </cell>
          <cell r="U357">
            <v>5.4122316430000001</v>
          </cell>
          <cell r="V357">
            <v>15.322371730749236</v>
          </cell>
          <cell r="W357">
            <v>5.538073603</v>
          </cell>
          <cell r="X357">
            <v>15.664522313686927</v>
          </cell>
          <cell r="Y357">
            <v>5.6779745479999999</v>
          </cell>
          <cell r="Z357">
            <v>17.127018646775767</v>
          </cell>
          <cell r="AA357">
            <v>6.3526068770000004</v>
          </cell>
          <cell r="AB357">
            <v>19.238439216666869</v>
          </cell>
          <cell r="AC357">
            <v>6.9261887130000002</v>
          </cell>
          <cell r="AD357">
            <v>20.655292033987926</v>
          </cell>
          <cell r="AE357">
            <v>7.2398115780000003</v>
          </cell>
          <cell r="AF357">
            <v>21.707680987978414</v>
          </cell>
          <cell r="AG357">
            <v>7.4049067339999999</v>
          </cell>
        </row>
        <row r="358">
          <cell r="B358" t="str">
            <v>WILLOWHOLME</v>
          </cell>
          <cell r="C358">
            <v>22.9</v>
          </cell>
          <cell r="D358">
            <v>20.5</v>
          </cell>
          <cell r="E358">
            <v>27</v>
          </cell>
          <cell r="F358">
            <v>10.347412419424355</v>
          </cell>
          <cell r="G358">
            <v>2.384904342</v>
          </cell>
          <cell r="H358">
            <v>10.14229495043721</v>
          </cell>
          <cell r="I358">
            <v>2.3904491659999998</v>
          </cell>
          <cell r="J358">
            <v>10.489905660421321</v>
          </cell>
          <cell r="K358">
            <v>2.443348147</v>
          </cell>
          <cell r="L358">
            <v>10.597804601557376</v>
          </cell>
          <cell r="M358">
            <v>2.5092362549999998</v>
          </cell>
          <cell r="N358">
            <v>10.756339994697873</v>
          </cell>
          <cell r="O358">
            <v>2.5971787059999998</v>
          </cell>
          <cell r="P358">
            <v>11.03169429094898</v>
          </cell>
          <cell r="Q358">
            <v>2.719514642</v>
          </cell>
          <cell r="R358">
            <v>11.245604214544803</v>
          </cell>
          <cell r="S358">
            <v>2.8576360520000001</v>
          </cell>
          <cell r="T358">
            <v>11.519610613324788</v>
          </cell>
          <cell r="U358">
            <v>3.0233895139999998</v>
          </cell>
          <cell r="V358">
            <v>11.781088940850561</v>
          </cell>
          <cell r="W358">
            <v>3.2166650360000002</v>
          </cell>
          <cell r="X358">
            <v>12.142879648109686</v>
          </cell>
          <cell r="Y358">
            <v>3.4222388050000001</v>
          </cell>
          <cell r="Z358">
            <v>13.708556286221523</v>
          </cell>
          <cell r="AA358">
            <v>4.4692832210000004</v>
          </cell>
          <cell r="AB358">
            <v>15.259110301043091</v>
          </cell>
          <cell r="AC358">
            <v>5.3970872510000003</v>
          </cell>
          <cell r="AD358">
            <v>15.927409330624471</v>
          </cell>
          <cell r="AE358">
            <v>5.8199701580000003</v>
          </cell>
          <cell r="AF358">
            <v>16.174556757905897</v>
          </cell>
          <cell r="AG358">
            <v>5.99207467</v>
          </cell>
        </row>
        <row r="359">
          <cell r="B359" t="str">
            <v>WILMSLOW</v>
          </cell>
          <cell r="C359">
            <v>17.5</v>
          </cell>
          <cell r="D359">
            <v>15.8</v>
          </cell>
          <cell r="E359">
            <v>21</v>
          </cell>
          <cell r="F359">
            <v>12.466774208428046</v>
          </cell>
          <cell r="G359">
            <v>3.9012811269999998</v>
          </cell>
          <cell r="H359">
            <v>12.38020027862389</v>
          </cell>
          <cell r="I359">
            <v>3.8380084330000002</v>
          </cell>
          <cell r="J359">
            <v>12.498722739736648</v>
          </cell>
          <cell r="K359">
            <v>3.903853759</v>
          </cell>
          <cell r="L359">
            <v>12.664481774773082</v>
          </cell>
          <cell r="M359">
            <v>3.969341064</v>
          </cell>
          <cell r="N359">
            <v>12.838558755125257</v>
          </cell>
          <cell r="O359">
            <v>4.0466162700000003</v>
          </cell>
          <cell r="P359">
            <v>13.067809877345688</v>
          </cell>
          <cell r="Q359">
            <v>4.1393798479999999</v>
          </cell>
          <cell r="R359">
            <v>13.303498931265771</v>
          </cell>
          <cell r="S359">
            <v>4.2397592489999996</v>
          </cell>
          <cell r="T359">
            <v>13.590584105749857</v>
          </cell>
          <cell r="U359">
            <v>4.3596602320000004</v>
          </cell>
          <cell r="V359">
            <v>13.866028867991236</v>
          </cell>
          <cell r="W359">
            <v>4.4916120050000004</v>
          </cell>
          <cell r="X359">
            <v>14.205156237102342</v>
          </cell>
          <cell r="Y359">
            <v>4.6401233199999998</v>
          </cell>
          <cell r="Z359">
            <v>15.667894748635858</v>
          </cell>
          <cell r="AA359">
            <v>5.373424558</v>
          </cell>
          <cell r="AB359">
            <v>17.034440750098987</v>
          </cell>
          <cell r="AC359">
            <v>5.9928882899999998</v>
          </cell>
          <cell r="AD359">
            <v>17.641515692148907</v>
          </cell>
          <cell r="AE359">
            <v>6.3250748999999997</v>
          </cell>
          <cell r="AF359">
            <v>17.973621988554875</v>
          </cell>
          <cell r="AG359">
            <v>6.507137363</v>
          </cell>
        </row>
        <row r="360">
          <cell r="B360" t="str">
            <v>WINDERMERE</v>
          </cell>
          <cell r="C360">
            <v>20.5</v>
          </cell>
          <cell r="D360">
            <v>18</v>
          </cell>
          <cell r="E360">
            <v>27</v>
          </cell>
          <cell r="F360">
            <v>13.215719414739782</v>
          </cell>
          <cell r="G360">
            <v>2.3637087339999998</v>
          </cell>
          <cell r="H360">
            <v>13.202225355459303</v>
          </cell>
          <cell r="I360">
            <v>2.385785415</v>
          </cell>
          <cell r="J360">
            <v>13.525703341203002</v>
          </cell>
          <cell r="K360">
            <v>2.4322353890000001</v>
          </cell>
          <cell r="L360">
            <v>13.712198023692709</v>
          </cell>
          <cell r="M360">
            <v>2.4905324389999999</v>
          </cell>
          <cell r="N360">
            <v>13.915496797556365</v>
          </cell>
          <cell r="O360">
            <v>2.5651339449999999</v>
          </cell>
          <cell r="P360">
            <v>14.248306506520231</v>
          </cell>
          <cell r="Q360">
            <v>2.659025175</v>
          </cell>
          <cell r="R360">
            <v>14.545950888206283</v>
          </cell>
          <cell r="S360">
            <v>2.764335059</v>
          </cell>
          <cell r="T360">
            <v>14.900508150959347</v>
          </cell>
          <cell r="U360">
            <v>2.8952236560000002</v>
          </cell>
          <cell r="V360">
            <v>15.201310214878227</v>
          </cell>
          <cell r="W360">
            <v>3.0405134290000002</v>
          </cell>
          <cell r="X360">
            <v>15.632648532390155</v>
          </cell>
          <cell r="Y360">
            <v>3.205919491</v>
          </cell>
          <cell r="Z360">
            <v>17.657234858386452</v>
          </cell>
          <cell r="AA360">
            <v>4.0087750020000001</v>
          </cell>
          <cell r="AB360">
            <v>20.542024997588001</v>
          </cell>
          <cell r="AC360">
            <v>4.7019429150000001</v>
          </cell>
          <cell r="AD360">
            <v>22.150587594775594</v>
          </cell>
          <cell r="AE360">
            <v>5.0726058600000004</v>
          </cell>
          <cell r="AF360">
            <v>23.151343643488566</v>
          </cell>
          <cell r="AG360">
            <v>5.2731579159999997</v>
          </cell>
        </row>
        <row r="361">
          <cell r="B361" t="str">
            <v>WINIFRED RD</v>
          </cell>
          <cell r="C361">
            <v>17.5</v>
          </cell>
          <cell r="D361">
            <v>15.8</v>
          </cell>
          <cell r="E361">
            <v>21</v>
          </cell>
          <cell r="F361">
            <v>11.764271780480557</v>
          </cell>
          <cell r="G361">
            <v>2.6907319260000002</v>
          </cell>
          <cell r="H361">
            <v>11.622713359670627</v>
          </cell>
          <cell r="I361">
            <v>2.6895030480000002</v>
          </cell>
          <cell r="J361">
            <v>11.705204191945242</v>
          </cell>
          <cell r="K361">
            <v>2.7422582750000002</v>
          </cell>
          <cell r="L361">
            <v>11.983078116142952</v>
          </cell>
          <cell r="M361">
            <v>2.807371098</v>
          </cell>
          <cell r="N361">
            <v>12.267762458603007</v>
          </cell>
          <cell r="O361">
            <v>2.8927066699999999</v>
          </cell>
          <cell r="P361">
            <v>12.463602260675264</v>
          </cell>
          <cell r="Q361">
            <v>3.004092542</v>
          </cell>
          <cell r="R361">
            <v>12.706951744261481</v>
          </cell>
          <cell r="S361">
            <v>3.131911031</v>
          </cell>
          <cell r="T361">
            <v>13.090906228516959</v>
          </cell>
          <cell r="U361">
            <v>3.2925413840000002</v>
          </cell>
          <cell r="V361">
            <v>13.484595908962932</v>
          </cell>
          <cell r="W361">
            <v>3.4751781080000002</v>
          </cell>
          <cell r="X361">
            <v>13.937732838149476</v>
          </cell>
          <cell r="Y361">
            <v>3.6867439260000001</v>
          </cell>
          <cell r="Z361">
            <v>15.83485070924314</v>
          </cell>
          <cell r="AA361">
            <v>4.7524414530000003</v>
          </cell>
          <cell r="AB361">
            <v>17.631300436110287</v>
          </cell>
          <cell r="AC361">
            <v>5.4858752620000004</v>
          </cell>
          <cell r="AD361">
            <v>18.47395198152973</v>
          </cell>
          <cell r="AE361">
            <v>5.828978566</v>
          </cell>
          <cell r="AF361">
            <v>18.893483288835547</v>
          </cell>
          <cell r="AG361">
            <v>6.0188616340000003</v>
          </cell>
        </row>
        <row r="362">
          <cell r="B362" t="str">
            <v>WITHINGTON</v>
          </cell>
          <cell r="C362">
            <v>17.5</v>
          </cell>
          <cell r="D362">
            <v>15.8</v>
          </cell>
          <cell r="E362">
            <v>21</v>
          </cell>
          <cell r="F362">
            <v>14.534933028194462</v>
          </cell>
          <cell r="G362">
            <v>3.6797157789999999</v>
          </cell>
          <cell r="H362">
            <v>14.439490189943285</v>
          </cell>
          <cell r="I362">
            <v>3.6537489019999998</v>
          </cell>
          <cell r="J362">
            <v>14.719436673486973</v>
          </cell>
          <cell r="K362">
            <v>3.7299665279999998</v>
          </cell>
          <cell r="L362">
            <v>14.987385064387825</v>
          </cell>
          <cell r="M362">
            <v>3.815517115</v>
          </cell>
          <cell r="N362">
            <v>15.346398695263126</v>
          </cell>
          <cell r="O362">
            <v>3.9220370770000001</v>
          </cell>
          <cell r="P362">
            <v>15.724366209040094</v>
          </cell>
          <cell r="Q362">
            <v>4.0565096199999999</v>
          </cell>
          <cell r="R362">
            <v>16.150264547204817</v>
          </cell>
          <cell r="S362">
            <v>4.2073399939999998</v>
          </cell>
          <cell r="T362">
            <v>16.636030702904485</v>
          </cell>
          <cell r="U362">
            <v>4.3895244460000002</v>
          </cell>
          <cell r="V362">
            <v>17.129042189888125</v>
          </cell>
          <cell r="W362">
            <v>4.5944687579999997</v>
          </cell>
          <cell r="X362">
            <v>17.711419761402198</v>
          </cell>
          <cell r="Y362">
            <v>4.8297331489999999</v>
          </cell>
          <cell r="Z362">
            <v>20.388080784610715</v>
          </cell>
          <cell r="AA362">
            <v>6.02590219</v>
          </cell>
          <cell r="AB362">
            <v>22.718984823340932</v>
          </cell>
          <cell r="AC362">
            <v>7.031058507</v>
          </cell>
          <cell r="AD362">
            <v>23.885888327327415</v>
          </cell>
          <cell r="AE362">
            <v>7.6124099879999996</v>
          </cell>
          <cell r="AF362">
            <v>24.584275541832675</v>
          </cell>
          <cell r="AG362">
            <v>7.9720626699999997</v>
          </cell>
        </row>
        <row r="363">
          <cell r="B363" t="str">
            <v>WITHYFOLD DRIVE</v>
          </cell>
          <cell r="C363">
            <v>35</v>
          </cell>
          <cell r="D363">
            <v>31.6</v>
          </cell>
          <cell r="E363">
            <v>42</v>
          </cell>
          <cell r="F363">
            <v>18.185257705367459</v>
          </cell>
          <cell r="G363">
            <v>4.5482952619999999</v>
          </cell>
          <cell r="H363">
            <v>18.079183729584784</v>
          </cell>
          <cell r="I363">
            <v>4.5301303749999997</v>
          </cell>
          <cell r="J363">
            <v>18.313151612283995</v>
          </cell>
          <cell r="K363">
            <v>4.6085845169999997</v>
          </cell>
          <cell r="L363">
            <v>18.591859529447962</v>
          </cell>
          <cell r="M363">
            <v>4.7018459139999997</v>
          </cell>
          <cell r="N363">
            <v>18.906509722092977</v>
          </cell>
          <cell r="O363">
            <v>4.8200264160000001</v>
          </cell>
          <cell r="P363">
            <v>19.297961916030097</v>
          </cell>
          <cell r="Q363">
            <v>4.9695970640000002</v>
          </cell>
          <cell r="R363">
            <v>19.657870476661245</v>
          </cell>
          <cell r="S363">
            <v>5.1367487089999999</v>
          </cell>
          <cell r="T363">
            <v>20.062917323625189</v>
          </cell>
          <cell r="U363">
            <v>5.343998429</v>
          </cell>
          <cell r="V363">
            <v>20.641472418521012</v>
          </cell>
          <cell r="W363">
            <v>5.5758780669999997</v>
          </cell>
          <cell r="X363">
            <v>21.207665066593009</v>
          </cell>
          <cell r="Y363">
            <v>5.8401807479999999</v>
          </cell>
          <cell r="Z363">
            <v>24.342929768879721</v>
          </cell>
          <cell r="AA363">
            <v>7.1606928390000002</v>
          </cell>
          <cell r="AB363">
            <v>26.844889231341607</v>
          </cell>
          <cell r="AC363">
            <v>8.287211353</v>
          </cell>
          <cell r="AD363">
            <v>27.838998647526015</v>
          </cell>
          <cell r="AE363">
            <v>8.8989516640000002</v>
          </cell>
          <cell r="AF363">
            <v>28.503059154358883</v>
          </cell>
          <cell r="AG363">
            <v>9.2574334070000006</v>
          </cell>
        </row>
        <row r="364">
          <cell r="B364" t="str">
            <v>WOODBINE ST</v>
          </cell>
          <cell r="C364">
            <v>17.5</v>
          </cell>
          <cell r="D364">
            <v>15.8</v>
          </cell>
          <cell r="E364">
            <v>21</v>
          </cell>
          <cell r="F364">
            <v>11.075194441119832</v>
          </cell>
          <cell r="G364">
            <v>2.1036904019999998</v>
          </cell>
          <cell r="H364">
            <v>10.960689833767699</v>
          </cell>
          <cell r="I364">
            <v>2.1324638990000002</v>
          </cell>
          <cell r="J364">
            <v>11.088726025252033</v>
          </cell>
          <cell r="K364">
            <v>2.2004766920000001</v>
          </cell>
          <cell r="L364">
            <v>11.238444972818062</v>
          </cell>
          <cell r="M364">
            <v>2.2862714450000001</v>
          </cell>
          <cell r="N364">
            <v>11.388287691786754</v>
          </cell>
          <cell r="O364">
            <v>2.3943057310000002</v>
          </cell>
          <cell r="P364">
            <v>11.597619930555322</v>
          </cell>
          <cell r="Q364">
            <v>2.5348528379999999</v>
          </cell>
          <cell r="R364">
            <v>11.776498005667927</v>
          </cell>
          <cell r="S364">
            <v>2.6873497249999998</v>
          </cell>
          <cell r="T364">
            <v>12.059141157146053</v>
          </cell>
          <cell r="U364">
            <v>2.8738039290000001</v>
          </cell>
          <cell r="V364">
            <v>12.25097385819034</v>
          </cell>
          <cell r="W364">
            <v>3.0777644319999999</v>
          </cell>
          <cell r="X364">
            <v>12.513352274152323</v>
          </cell>
          <cell r="Y364">
            <v>3.252242485</v>
          </cell>
          <cell r="Z364">
            <v>13.62409170952219</v>
          </cell>
          <cell r="AA364">
            <v>4.1793454280000004</v>
          </cell>
          <cell r="AB364">
            <v>14.791656684802861</v>
          </cell>
          <cell r="AC364">
            <v>4.9733689749999996</v>
          </cell>
          <cell r="AD364">
            <v>15.456457666698769</v>
          </cell>
          <cell r="AE364">
            <v>5.4184127269999998</v>
          </cell>
          <cell r="AF364">
            <v>15.895407663501439</v>
          </cell>
          <cell r="AG364">
            <v>5.6272359569999999</v>
          </cell>
        </row>
        <row r="365">
          <cell r="B365" t="str">
            <v>WOODFIELD RD</v>
          </cell>
          <cell r="C365">
            <v>22.9</v>
          </cell>
          <cell r="D365">
            <v>20.5</v>
          </cell>
          <cell r="E365">
            <v>27.5</v>
          </cell>
          <cell r="F365">
            <v>15.844260428940389</v>
          </cell>
          <cell r="G365">
            <v>5.1874711400000004</v>
          </cell>
          <cell r="H365">
            <v>15.903589331682227</v>
          </cell>
          <cell r="I365">
            <v>5.1491426779999996</v>
          </cell>
          <cell r="J365">
            <v>16.467736667491828</v>
          </cell>
          <cell r="K365">
            <v>5.2727425930000003</v>
          </cell>
          <cell r="L365">
            <v>16.826290444142195</v>
          </cell>
          <cell r="M365">
            <v>5.4000684850000003</v>
          </cell>
          <cell r="N365">
            <v>17.180328328023066</v>
          </cell>
          <cell r="O365">
            <v>5.5478717729999998</v>
          </cell>
          <cell r="P365">
            <v>17.661249448980527</v>
          </cell>
          <cell r="Q365">
            <v>5.7238544500000001</v>
          </cell>
          <cell r="R365">
            <v>18.220183800884797</v>
          </cell>
          <cell r="S365">
            <v>5.9140844320000001</v>
          </cell>
          <cell r="T365">
            <v>18.804657609705146</v>
          </cell>
          <cell r="U365">
            <v>6.1409076450000004</v>
          </cell>
          <cell r="V365">
            <v>19.406027668182539</v>
          </cell>
          <cell r="W365">
            <v>6.388406249</v>
          </cell>
          <cell r="X365">
            <v>20.129614975602138</v>
          </cell>
          <cell r="Y365">
            <v>6.6678424590000001</v>
          </cell>
          <cell r="Z365">
            <v>23.527442283733805</v>
          </cell>
          <cell r="AA365">
            <v>8.068836782</v>
          </cell>
          <cell r="AB365">
            <v>26.632789818485371</v>
          </cell>
          <cell r="AC365">
            <v>9.2645828740000002</v>
          </cell>
          <cell r="AD365">
            <v>28.259845339593944</v>
          </cell>
          <cell r="AE365">
            <v>9.9393651609999996</v>
          </cell>
          <cell r="AF365">
            <v>29.286161156029721</v>
          </cell>
          <cell r="AG365">
            <v>10.342213449999999</v>
          </cell>
        </row>
        <row r="366">
          <cell r="B366" t="str">
            <v>WOODHILL LANE</v>
          </cell>
          <cell r="C366">
            <v>9</v>
          </cell>
          <cell r="D366">
            <v>9</v>
          </cell>
          <cell r="E366">
            <v>10</v>
          </cell>
          <cell r="F366">
            <v>8.3935916325342639</v>
          </cell>
          <cell r="G366">
            <v>2.0601509619999998</v>
          </cell>
          <cell r="H366">
            <v>8.2957092575472018</v>
          </cell>
          <cell r="I366">
            <v>2.0498230639999999</v>
          </cell>
          <cell r="J366">
            <v>8.4615555471948287</v>
          </cell>
          <cell r="K366">
            <v>2.0907806120000001</v>
          </cell>
          <cell r="L366">
            <v>8.6182541304743712</v>
          </cell>
          <cell r="M366">
            <v>2.1349879930000002</v>
          </cell>
          <cell r="N366">
            <v>8.7759428099332641</v>
          </cell>
          <cell r="O366">
            <v>2.1884627270000001</v>
          </cell>
          <cell r="P366">
            <v>8.9596063304630142</v>
          </cell>
          <cell r="Q366">
            <v>2.2512116369999999</v>
          </cell>
          <cell r="R366">
            <v>9.1669294987784689</v>
          </cell>
          <cell r="S366">
            <v>2.318767571</v>
          </cell>
          <cell r="T366">
            <v>9.3654411799592197</v>
          </cell>
          <cell r="U366">
            <v>2.3983347290000001</v>
          </cell>
          <cell r="V366">
            <v>9.5715863943430026</v>
          </cell>
          <cell r="W366">
            <v>2.4830266139999999</v>
          </cell>
          <cell r="X366">
            <v>9.7868500239454388</v>
          </cell>
          <cell r="Y366">
            <v>2.5755077019999999</v>
          </cell>
          <cell r="Z366">
            <v>11.143262101077386</v>
          </cell>
          <cell r="AA366">
            <v>2.9649152110000001</v>
          </cell>
          <cell r="AB366">
            <v>13.051122094593618</v>
          </cell>
          <cell r="AC366">
            <v>3.2649811400000002</v>
          </cell>
          <cell r="AD366">
            <v>14.37275797101576</v>
          </cell>
          <cell r="AE366">
            <v>3.414737106</v>
          </cell>
          <cell r="AF366">
            <v>14.660486857138238</v>
          </cell>
          <cell r="AG366">
            <v>3.4879017320000001</v>
          </cell>
        </row>
        <row r="367">
          <cell r="B367" t="str">
            <v>WOODHOUSE PARK</v>
          </cell>
          <cell r="C367">
            <v>17.5</v>
          </cell>
          <cell r="D367">
            <v>15.8</v>
          </cell>
          <cell r="E367">
            <v>21</v>
          </cell>
          <cell r="F367">
            <v>11.440480696720661</v>
          </cell>
          <cell r="G367">
            <v>4.1421511000000004</v>
          </cell>
          <cell r="H367">
            <v>11.37347991179398</v>
          </cell>
          <cell r="I367">
            <v>4.083328775</v>
          </cell>
          <cell r="J367">
            <v>11.49487049363716</v>
          </cell>
          <cell r="K367">
            <v>4.1598706569999999</v>
          </cell>
          <cell r="L367">
            <v>11.675745516142284</v>
          </cell>
          <cell r="M367">
            <v>4.2353143830000004</v>
          </cell>
          <cell r="N367">
            <v>11.859392054640233</v>
          </cell>
          <cell r="O367">
            <v>4.3234066840000001</v>
          </cell>
          <cell r="P367">
            <v>12.111106819328112</v>
          </cell>
          <cell r="Q367">
            <v>4.4269002630000003</v>
          </cell>
          <cell r="R367">
            <v>12.369853369071944</v>
          </cell>
          <cell r="S367">
            <v>4.5386185140000004</v>
          </cell>
          <cell r="T367">
            <v>12.683239710837219</v>
          </cell>
          <cell r="U367">
            <v>4.6680427809999996</v>
          </cell>
          <cell r="V367">
            <v>12.967917904352163</v>
          </cell>
          <cell r="W367">
            <v>4.8087085170000003</v>
          </cell>
          <cell r="X367">
            <v>13.338630629455018</v>
          </cell>
          <cell r="Y367">
            <v>4.9643743569999996</v>
          </cell>
          <cell r="Z367">
            <v>14.916338146674677</v>
          </cell>
          <cell r="AA367">
            <v>5.7281716500000002</v>
          </cell>
          <cell r="AB367">
            <v>16.376036558615063</v>
          </cell>
          <cell r="AC367">
            <v>6.3667389490000001</v>
          </cell>
          <cell r="AD367">
            <v>17.299820601706337</v>
          </cell>
          <cell r="AE367">
            <v>6.7399514859999998</v>
          </cell>
          <cell r="AF367">
            <v>17.938195397253743</v>
          </cell>
          <cell r="AG367">
            <v>6.9644203469999999</v>
          </cell>
        </row>
        <row r="368">
          <cell r="B368" t="str">
            <v>WOODLEY</v>
          </cell>
          <cell r="C368">
            <v>22.9</v>
          </cell>
          <cell r="D368">
            <v>20.5</v>
          </cell>
          <cell r="E368">
            <v>27.5</v>
          </cell>
          <cell r="F368">
            <v>12.769010976660153</v>
          </cell>
          <cell r="G368">
            <v>5.894740219</v>
          </cell>
          <cell r="H368">
            <v>12.706422028442155</v>
          </cell>
          <cell r="I368">
            <v>5.7891317769999997</v>
          </cell>
          <cell r="J368">
            <v>12.690300403310411</v>
          </cell>
          <cell r="K368">
            <v>5.8536105320000003</v>
          </cell>
          <cell r="L368">
            <v>12.969233353830587</v>
          </cell>
          <cell r="M368">
            <v>5.9097813329999997</v>
          </cell>
          <cell r="N368">
            <v>13.099650154070421</v>
          </cell>
          <cell r="O368">
            <v>5.9761577470000002</v>
          </cell>
          <cell r="P368">
            <v>13.228223102970027</v>
          </cell>
          <cell r="Q368">
            <v>6.0541906320000001</v>
          </cell>
          <cell r="R368">
            <v>13.364332799956221</v>
          </cell>
          <cell r="S368">
            <v>6.1370142640000003</v>
          </cell>
          <cell r="T368">
            <v>13.541149775438605</v>
          </cell>
          <cell r="U368">
            <v>6.2312193770000004</v>
          </cell>
          <cell r="V368">
            <v>13.64391495235644</v>
          </cell>
          <cell r="W368">
            <v>6.3336402310000004</v>
          </cell>
          <cell r="X368">
            <v>13.794388136091666</v>
          </cell>
          <cell r="Y368">
            <v>6.4492132309999999</v>
          </cell>
          <cell r="Z368">
            <v>14.451048129663894</v>
          </cell>
          <cell r="AA368">
            <v>6.9751558500000002</v>
          </cell>
          <cell r="AB368">
            <v>15.604014931001888</v>
          </cell>
          <cell r="AC368">
            <v>7.384470125</v>
          </cell>
          <cell r="AD368">
            <v>16.910701214114852</v>
          </cell>
          <cell r="AE368">
            <v>7.5905211440000002</v>
          </cell>
          <cell r="AF368">
            <v>18.015067937331132</v>
          </cell>
          <cell r="AG368">
            <v>7.683166462</v>
          </cell>
        </row>
        <row r="369">
          <cell r="B369" t="str">
            <v>WOOLFOLD</v>
          </cell>
          <cell r="C369">
            <v>22.9</v>
          </cell>
          <cell r="D369">
            <v>20.5</v>
          </cell>
          <cell r="E369">
            <v>27</v>
          </cell>
          <cell r="F369">
            <v>11.696200954819689</v>
          </cell>
          <cell r="G369">
            <v>1.9834401909999999</v>
          </cell>
          <cell r="H369">
            <v>11.449325339664005</v>
          </cell>
          <cell r="I369">
            <v>1.9643884460000001</v>
          </cell>
          <cell r="J369">
            <v>11.737368356235274</v>
          </cell>
          <cell r="K369">
            <v>2.018514428</v>
          </cell>
          <cell r="L369">
            <v>11.959820756041241</v>
          </cell>
          <cell r="M369">
            <v>2.0826082499999998</v>
          </cell>
          <cell r="N369">
            <v>12.208302550298681</v>
          </cell>
          <cell r="O369">
            <v>2.1624403210000001</v>
          </cell>
          <cell r="P369">
            <v>12.435477258847747</v>
          </cell>
          <cell r="Q369">
            <v>2.264533916</v>
          </cell>
          <cell r="R369">
            <v>12.792513082326133</v>
          </cell>
          <cell r="S369">
            <v>2.3814121400000001</v>
          </cell>
          <cell r="T369">
            <v>13.100843927396427</v>
          </cell>
          <cell r="U369">
            <v>2.5299339999999999</v>
          </cell>
          <cell r="V369">
            <v>13.390013393373236</v>
          </cell>
          <cell r="W369">
            <v>2.69924505</v>
          </cell>
          <cell r="X369">
            <v>13.816083017838736</v>
          </cell>
          <cell r="Y369">
            <v>2.8950130330000001</v>
          </cell>
          <cell r="Z369">
            <v>15.487893155186089</v>
          </cell>
          <cell r="AA369">
            <v>3.934269826</v>
          </cell>
          <cell r="AB369">
            <v>16.721678004358424</v>
          </cell>
          <cell r="AC369">
            <v>4.8606931910000002</v>
          </cell>
          <cell r="AD369">
            <v>17.156316701533278</v>
          </cell>
          <cell r="AE369">
            <v>5.20046915</v>
          </cell>
          <cell r="AF369">
            <v>17.033482736092374</v>
          </cell>
          <cell r="AG369">
            <v>5.3796825840000002</v>
          </cell>
        </row>
        <row r="370">
          <cell r="B370" t="str">
            <v>WORDSWORTH ST</v>
          </cell>
          <cell r="C370">
            <v>22.9</v>
          </cell>
          <cell r="D370">
            <v>20.5</v>
          </cell>
          <cell r="E370">
            <v>27.5</v>
          </cell>
          <cell r="F370">
            <v>12.696890048767521</v>
          </cell>
          <cell r="G370">
            <v>3.7782382839999999</v>
          </cell>
          <cell r="H370">
            <v>12.561786961297258</v>
          </cell>
          <cell r="I370">
            <v>3.7417942989999999</v>
          </cell>
          <cell r="J370">
            <v>12.786813881327591</v>
          </cell>
          <cell r="K370">
            <v>3.8049036699999998</v>
          </cell>
          <cell r="L370">
            <v>13.023077637538227</v>
          </cell>
          <cell r="M370">
            <v>3.8803837419999998</v>
          </cell>
          <cell r="N370">
            <v>13.294002082112893</v>
          </cell>
          <cell r="O370">
            <v>3.9789702189999998</v>
          </cell>
          <cell r="P370">
            <v>13.578406791631309</v>
          </cell>
          <cell r="Q370">
            <v>4.1056541800000002</v>
          </cell>
          <cell r="R370">
            <v>13.931313563782522</v>
          </cell>
          <cell r="S370">
            <v>4.2518150449999998</v>
          </cell>
          <cell r="T370">
            <v>14.304064099681447</v>
          </cell>
          <cell r="U370">
            <v>4.4379304299999998</v>
          </cell>
          <cell r="V370">
            <v>14.611607172340156</v>
          </cell>
          <cell r="W370">
            <v>4.6498285700000004</v>
          </cell>
          <cell r="X370">
            <v>15.135241970183644</v>
          </cell>
          <cell r="Y370">
            <v>4.8952453990000002</v>
          </cell>
          <cell r="Z370">
            <v>17.419020432141586</v>
          </cell>
          <cell r="AA370">
            <v>6.1784918969999998</v>
          </cell>
          <cell r="AB370">
            <v>19.34071746749153</v>
          </cell>
          <cell r="AC370">
            <v>7.0107325249999999</v>
          </cell>
          <cell r="AD370">
            <v>20.098948083126835</v>
          </cell>
          <cell r="AE370">
            <v>7.3072442520000003</v>
          </cell>
          <cell r="AF370">
            <v>20.291811937160027</v>
          </cell>
          <cell r="AG370">
            <v>7.4582355439999999</v>
          </cell>
        </row>
        <row r="371">
          <cell r="B371" t="str">
            <v>WORSLEY MESNES</v>
          </cell>
          <cell r="C371">
            <v>22.9</v>
          </cell>
          <cell r="D371">
            <v>20.5</v>
          </cell>
          <cell r="E371">
            <v>27.5</v>
          </cell>
          <cell r="F371">
            <v>9.1833325645449619</v>
          </cell>
          <cell r="G371">
            <v>1.6439842090000001</v>
          </cell>
          <cell r="H371">
            <v>9.125624446954248</v>
          </cell>
          <cell r="I371">
            <v>1.6479155139999999</v>
          </cell>
          <cell r="J371">
            <v>9.2512737141015755</v>
          </cell>
          <cell r="K371">
            <v>1.686885357</v>
          </cell>
          <cell r="L371">
            <v>9.3960910964598039</v>
          </cell>
          <cell r="M371">
            <v>1.737372777</v>
          </cell>
          <cell r="N371">
            <v>10.408251855232521</v>
          </cell>
          <cell r="O371">
            <v>1.8056273060000001</v>
          </cell>
          <cell r="P371">
            <v>11.476046310710787</v>
          </cell>
          <cell r="Q371">
            <v>1.8985038759999999</v>
          </cell>
          <cell r="R371">
            <v>13.769846507030666</v>
          </cell>
          <cell r="S371">
            <v>2.007218323</v>
          </cell>
          <cell r="T371">
            <v>16.120815047282921</v>
          </cell>
          <cell r="U371">
            <v>2.1470232779999998</v>
          </cell>
          <cell r="V371">
            <v>17.663366875207792</v>
          </cell>
          <cell r="W371">
            <v>2.3080835660000001</v>
          </cell>
          <cell r="X371">
            <v>19.255032346973366</v>
          </cell>
          <cell r="Y371">
            <v>2.4948017290000002</v>
          </cell>
          <cell r="Z371">
            <v>21.799677590902519</v>
          </cell>
          <cell r="AA371">
            <v>3.3186811189999998</v>
          </cell>
          <cell r="AB371">
            <v>23.11021117251045</v>
          </cell>
          <cell r="AC371">
            <v>3.7817818239999998</v>
          </cell>
          <cell r="AD371">
            <v>23.522978720775825</v>
          </cell>
          <cell r="AE371">
            <v>3.9960955450000002</v>
          </cell>
          <cell r="AF371">
            <v>23.540439808479718</v>
          </cell>
          <cell r="AG371">
            <v>4.0975499390000003</v>
          </cell>
        </row>
        <row r="372">
          <cell r="B372" t="str">
            <v>WRIGHTINGTON</v>
          </cell>
          <cell r="C372">
            <v>22.9</v>
          </cell>
          <cell r="D372">
            <v>20.5</v>
          </cell>
          <cell r="E372">
            <v>27.5</v>
          </cell>
          <cell r="F372">
            <v>11.247696713132381</v>
          </cell>
          <cell r="G372">
            <v>2.9745066759999998</v>
          </cell>
          <cell r="H372">
            <v>11.345265853739484</v>
          </cell>
          <cell r="I372">
            <v>2.9695206299999999</v>
          </cell>
          <cell r="J372">
            <v>11.732176113528302</v>
          </cell>
          <cell r="K372">
            <v>3.0529862240000001</v>
          </cell>
          <cell r="L372">
            <v>12.00264522376278</v>
          </cell>
          <cell r="M372">
            <v>3.1468095539999998</v>
          </cell>
          <cell r="N372">
            <v>12.306814441820418</v>
          </cell>
          <cell r="O372">
            <v>3.2601102470000001</v>
          </cell>
          <cell r="P372">
            <v>12.737240559384899</v>
          </cell>
          <cell r="Q372">
            <v>3.3998170760000002</v>
          </cell>
          <cell r="R372">
            <v>13.189100898017776</v>
          </cell>
          <cell r="S372">
            <v>3.5546204229999998</v>
          </cell>
          <cell r="T372">
            <v>13.668456701941174</v>
          </cell>
          <cell r="U372">
            <v>3.7445532799999999</v>
          </cell>
          <cell r="V372">
            <v>14.132045078309176</v>
          </cell>
          <cell r="W372">
            <v>3.9544941429999998</v>
          </cell>
          <cell r="X372">
            <v>14.729451162372124</v>
          </cell>
          <cell r="Y372">
            <v>4.1924057440000002</v>
          </cell>
          <cell r="Z372">
            <v>17.794322743327719</v>
          </cell>
          <cell r="AA372">
            <v>5.4363254029999997</v>
          </cell>
          <cell r="AB372">
            <v>20.58920003347604</v>
          </cell>
          <cell r="AC372">
            <v>6.5324770110000001</v>
          </cell>
          <cell r="AD372">
            <v>21.727406726308757</v>
          </cell>
          <cell r="AE372">
            <v>7.1409444139999998</v>
          </cell>
          <cell r="AF372">
            <v>22.168635033158417</v>
          </cell>
          <cell r="AG372">
            <v>7.4944861510000003</v>
          </cell>
        </row>
        <row r="373">
          <cell r="B373" t="str">
            <v>YEALAND</v>
          </cell>
          <cell r="C373">
            <v>4</v>
          </cell>
          <cell r="D373">
            <v>4</v>
          </cell>
          <cell r="E373">
            <v>12</v>
          </cell>
          <cell r="F373">
            <v>3.2556222302186848</v>
          </cell>
          <cell r="G373">
            <v>0.60192507699999998</v>
          </cell>
          <cell r="H373">
            <v>3.176559568924175</v>
          </cell>
          <cell r="I373">
            <v>0.60342786199999998</v>
          </cell>
          <cell r="J373">
            <v>3.2404632018907273</v>
          </cell>
          <cell r="K373">
            <v>0.62182803499999995</v>
          </cell>
          <cell r="L373">
            <v>3.2744694203385771</v>
          </cell>
          <cell r="M373">
            <v>0.64340751900000004</v>
          </cell>
          <cell r="N373">
            <v>3.3086920819846504</v>
          </cell>
          <cell r="O373">
            <v>0.66958298999999999</v>
          </cell>
          <cell r="P373">
            <v>3.3478464158320365</v>
          </cell>
          <cell r="Q373">
            <v>0.70173230399999997</v>
          </cell>
          <cell r="R373">
            <v>3.4351001969274368</v>
          </cell>
          <cell r="S373">
            <v>0.73577070600000005</v>
          </cell>
          <cell r="T373">
            <v>3.4971814764976479</v>
          </cell>
          <cell r="U373">
            <v>0.77720477499999996</v>
          </cell>
          <cell r="V373">
            <v>3.5361196778880575</v>
          </cell>
          <cell r="W373">
            <v>0.814674491</v>
          </cell>
          <cell r="X373">
            <v>3.5917738153997303</v>
          </cell>
          <cell r="Y373">
            <v>0.84742180899999997</v>
          </cell>
          <cell r="Z373">
            <v>3.981455024437011</v>
          </cell>
          <cell r="AA373">
            <v>1.0152347049999999</v>
          </cell>
          <cell r="AB373">
            <v>4.535515033741488</v>
          </cell>
          <cell r="AC373">
            <v>1.1624528949999999</v>
          </cell>
          <cell r="AD373">
            <v>4.7974028067915047</v>
          </cell>
          <cell r="AE373">
            <v>1.238126244</v>
          </cell>
          <cell r="AF373">
            <v>4.9775035459653747</v>
          </cell>
          <cell r="AG373">
            <v>1.2758026899999999</v>
          </cell>
        </row>
        <row r="377">
          <cell r="B377" t="str">
            <v>NameLTDS_BSP</v>
          </cell>
          <cell r="C377" t="str">
            <v>Firm (dem/w)</v>
          </cell>
          <cell r="D377" t="str">
            <v>Firm (dem/s)</v>
          </cell>
          <cell r="E377" t="str">
            <v>NonFirm (all)</v>
          </cell>
          <cell r="F377" t="str">
            <v>Max Demand</v>
          </cell>
          <cell r="G377" t="str">
            <v>Min Demand</v>
          </cell>
          <cell r="H377" t="str">
            <v>Max Demand</v>
          </cell>
          <cell r="I377" t="str">
            <v>Min Demand</v>
          </cell>
          <cell r="J377" t="str">
            <v>Max Demand</v>
          </cell>
          <cell r="K377" t="str">
            <v>Min Demand</v>
          </cell>
          <cell r="L377" t="str">
            <v>Max Demand</v>
          </cell>
          <cell r="M377" t="str">
            <v>Min Demand</v>
          </cell>
          <cell r="N377" t="str">
            <v>Max Demand</v>
          </cell>
          <cell r="O377" t="str">
            <v>Min Demand</v>
          </cell>
          <cell r="P377" t="str">
            <v>Max Demand</v>
          </cell>
          <cell r="Q377" t="str">
            <v>Min Demand</v>
          </cell>
          <cell r="R377" t="str">
            <v>Max Demand</v>
          </cell>
          <cell r="S377" t="str">
            <v>Min Demand</v>
          </cell>
          <cell r="T377" t="str">
            <v>Max Demand</v>
          </cell>
          <cell r="U377" t="str">
            <v>Min Demand</v>
          </cell>
          <cell r="V377" t="str">
            <v>Max Demand</v>
          </cell>
          <cell r="W377" t="str">
            <v>Min Demand</v>
          </cell>
          <cell r="X377" t="str">
            <v>Max Demand</v>
          </cell>
          <cell r="Y377" t="str">
            <v>Min Demand</v>
          </cell>
          <cell r="Z377" t="str">
            <v>Max Demand</v>
          </cell>
          <cell r="AA377" t="str">
            <v>Min Demand</v>
          </cell>
          <cell r="AB377" t="str">
            <v>Max Demand</v>
          </cell>
          <cell r="AC377" t="str">
            <v>Min Demand</v>
          </cell>
          <cell r="AD377" t="str">
            <v>Max Demand</v>
          </cell>
          <cell r="AE377" t="str">
            <v>Min Demand</v>
          </cell>
          <cell r="AF377" t="str">
            <v>Max Demand</v>
          </cell>
          <cell r="AG377" t="str">
            <v>Min Demand</v>
          </cell>
        </row>
        <row r="378">
          <cell r="B378" t="str">
            <v>ADSWOOD</v>
          </cell>
          <cell r="C378">
            <v>117</v>
          </cell>
          <cell r="D378">
            <v>103.5</v>
          </cell>
          <cell r="E378">
            <v>135</v>
          </cell>
          <cell r="F378">
            <v>52.398744202873708</v>
          </cell>
          <cell r="G378">
            <v>15.444909279999999</v>
          </cell>
          <cell r="H378">
            <v>52.02337556507068</v>
          </cell>
          <cell r="I378">
            <v>15.27803362</v>
          </cell>
          <cell r="J378">
            <v>52.797463978270102</v>
          </cell>
          <cell r="K378">
            <v>15.54036337</v>
          </cell>
          <cell r="L378">
            <v>53.506463621127878</v>
          </cell>
          <cell r="M378">
            <v>15.825563280000001</v>
          </cell>
          <cell r="N378">
            <v>54.373143477073249</v>
          </cell>
          <cell r="O378">
            <v>16.17786838</v>
          </cell>
          <cell r="P378">
            <v>55.412699802732668</v>
          </cell>
          <cell r="Q378">
            <v>16.613027370000001</v>
          </cell>
          <cell r="R378">
            <v>56.488687809862988</v>
          </cell>
          <cell r="S378">
            <v>17.099587939999999</v>
          </cell>
          <cell r="T378">
            <v>57.746246666771874</v>
          </cell>
          <cell r="U378">
            <v>17.69797076</v>
          </cell>
          <cell r="V378">
            <v>59.125258731873998</v>
          </cell>
          <cell r="W378">
            <v>18.364262889999999</v>
          </cell>
          <cell r="X378">
            <v>60.634469265390791</v>
          </cell>
          <cell r="Y378">
            <v>19.12151154</v>
          </cell>
          <cell r="Z378">
            <v>67.890349776209746</v>
          </cell>
          <cell r="AA378">
            <v>22.948864050000001</v>
          </cell>
          <cell r="AB378">
            <v>74.719054297869249</v>
          </cell>
          <cell r="AC378">
            <v>26.275175709999999</v>
          </cell>
          <cell r="AD378">
            <v>77.803334358750917</v>
          </cell>
          <cell r="AE378">
            <v>28.131363310000001</v>
          </cell>
          <cell r="AF378">
            <v>79.155801800024037</v>
          </cell>
          <cell r="AG378">
            <v>29.192783639999998</v>
          </cell>
        </row>
        <row r="379">
          <cell r="B379" t="str">
            <v>AGECROFT</v>
          </cell>
          <cell r="C379">
            <v>78</v>
          </cell>
          <cell r="D379">
            <v>69</v>
          </cell>
          <cell r="E379">
            <v>90</v>
          </cell>
          <cell r="F379">
            <v>55.355353534996489</v>
          </cell>
          <cell r="G379">
            <v>18.532677029999999</v>
          </cell>
          <cell r="H379">
            <v>57.603995554979299</v>
          </cell>
          <cell r="I379">
            <v>18.68128875</v>
          </cell>
          <cell r="J379">
            <v>61.221422880240205</v>
          </cell>
          <cell r="K379">
            <v>19.01111435</v>
          </cell>
          <cell r="L379">
            <v>70.21022551301661</v>
          </cell>
          <cell r="M379">
            <v>19.368521139999999</v>
          </cell>
          <cell r="N379">
            <v>79.326682541760022</v>
          </cell>
          <cell r="O379">
            <v>19.801249429999999</v>
          </cell>
          <cell r="P379">
            <v>86.048022800449274</v>
          </cell>
          <cell r="Q379">
            <v>20.332922</v>
          </cell>
          <cell r="R379">
            <v>87.363686070571674</v>
          </cell>
          <cell r="S379">
            <v>20.915059960000001</v>
          </cell>
          <cell r="T379">
            <v>88.953458019100452</v>
          </cell>
          <cell r="U379">
            <v>21.603098030000002</v>
          </cell>
          <cell r="V379">
            <v>90.596554149362788</v>
          </cell>
          <cell r="W379">
            <v>22.3370514</v>
          </cell>
          <cell r="X379">
            <v>92.450381063071802</v>
          </cell>
          <cell r="Y379">
            <v>23.165764490000001</v>
          </cell>
          <cell r="Z379">
            <v>101.46606890519797</v>
          </cell>
          <cell r="AA379">
            <v>27.356002190000002</v>
          </cell>
          <cell r="AB379">
            <v>109.88568447214047</v>
          </cell>
          <cell r="AC379">
            <v>30.990366049999999</v>
          </cell>
          <cell r="AD379">
            <v>113.70423114248439</v>
          </cell>
          <cell r="AE379">
            <v>33.032426520000001</v>
          </cell>
          <cell r="AF379">
            <v>115.64976976703321</v>
          </cell>
          <cell r="AG379">
            <v>34.266180400000003</v>
          </cell>
        </row>
        <row r="380">
          <cell r="B380" t="str">
            <v>ALTRINCHAM</v>
          </cell>
          <cell r="C380">
            <v>117</v>
          </cell>
          <cell r="D380">
            <v>103.5</v>
          </cell>
          <cell r="E380">
            <v>135</v>
          </cell>
          <cell r="F380">
            <v>55.589922932993545</v>
          </cell>
          <cell r="G380">
            <v>16.291650099999998</v>
          </cell>
          <cell r="H380">
            <v>56.084850870783988</v>
          </cell>
          <cell r="I380">
            <v>16.11827795</v>
          </cell>
          <cell r="J380">
            <v>57.771698606823108</v>
          </cell>
          <cell r="K380">
            <v>16.42925455</v>
          </cell>
          <cell r="L380">
            <v>58.840590778535088</v>
          </cell>
          <cell r="M380">
            <v>16.771394990000001</v>
          </cell>
          <cell r="N380">
            <v>60.055705181334936</v>
          </cell>
          <cell r="O380">
            <v>17.193350330000001</v>
          </cell>
          <cell r="P380">
            <v>61.546886368525179</v>
          </cell>
          <cell r="Q380">
            <v>17.71819322</v>
          </cell>
          <cell r="R380">
            <v>63.086690843651084</v>
          </cell>
          <cell r="S380">
            <v>18.3023852</v>
          </cell>
          <cell r="T380">
            <v>64.813855544668002</v>
          </cell>
          <cell r="U380">
            <v>19.025458489999998</v>
          </cell>
          <cell r="V380">
            <v>66.662551172530172</v>
          </cell>
          <cell r="W380">
            <v>19.83782935</v>
          </cell>
          <cell r="X380">
            <v>68.680541977027119</v>
          </cell>
          <cell r="Y380">
            <v>20.762556419999999</v>
          </cell>
          <cell r="Z380">
            <v>78.115777051244791</v>
          </cell>
          <cell r="AA380">
            <v>25.496610180000001</v>
          </cell>
          <cell r="AB380">
            <v>86.266002688373376</v>
          </cell>
          <cell r="AC380">
            <v>29.640662119999998</v>
          </cell>
          <cell r="AD380">
            <v>89.802802375935158</v>
          </cell>
          <cell r="AE380">
            <v>31.99114016</v>
          </cell>
          <cell r="AF380">
            <v>91.276237686088237</v>
          </cell>
          <cell r="AG380">
            <v>33.37210133</v>
          </cell>
        </row>
        <row r="381">
          <cell r="B381" t="str">
            <v>ATHERTON</v>
          </cell>
          <cell r="C381">
            <v>117</v>
          </cell>
          <cell r="D381">
            <v>103.5</v>
          </cell>
          <cell r="E381">
            <v>135</v>
          </cell>
          <cell r="F381">
            <v>84.151384254137653</v>
          </cell>
          <cell r="G381">
            <v>29.878506850000001</v>
          </cell>
          <cell r="H381">
            <v>84.665996723046547</v>
          </cell>
          <cell r="I381">
            <v>29.546136560000001</v>
          </cell>
          <cell r="J381">
            <v>92.125781837774426</v>
          </cell>
          <cell r="K381">
            <v>29.95551055</v>
          </cell>
          <cell r="L381">
            <v>98.981691959332935</v>
          </cell>
          <cell r="M381">
            <v>30.400265170000001</v>
          </cell>
          <cell r="N381">
            <v>101.05363823280253</v>
          </cell>
          <cell r="O381">
            <v>30.965416479999998</v>
          </cell>
          <cell r="P381">
            <v>103.50106396559933</v>
          </cell>
          <cell r="Q381">
            <v>31.679864869999999</v>
          </cell>
          <cell r="R381">
            <v>106.86501568092055</v>
          </cell>
          <cell r="S381">
            <v>32.495618159999999</v>
          </cell>
          <cell r="T381">
            <v>110.56628149004089</v>
          </cell>
          <cell r="U381">
            <v>33.517577899999999</v>
          </cell>
          <cell r="V381">
            <v>113.89739104846657</v>
          </cell>
          <cell r="W381">
            <v>34.675250009999999</v>
          </cell>
          <cell r="X381">
            <v>117.53804086541405</v>
          </cell>
          <cell r="Y381">
            <v>36.00918222</v>
          </cell>
          <cell r="Z381">
            <v>132.07274443143746</v>
          </cell>
          <cell r="AA381">
            <v>43.026967990000003</v>
          </cell>
          <cell r="AB381">
            <v>144.17066846978372</v>
          </cell>
          <cell r="AC381">
            <v>49.211517020000002</v>
          </cell>
          <cell r="AD381">
            <v>149.15740453918622</v>
          </cell>
          <cell r="AE381">
            <v>52.670921440000001</v>
          </cell>
          <cell r="AF381">
            <v>150.84247484599314</v>
          </cell>
          <cell r="AG381">
            <v>54.610944850000003</v>
          </cell>
        </row>
        <row r="382">
          <cell r="B382" t="str">
            <v>BARROW &amp; SANDGATE</v>
          </cell>
          <cell r="C382">
            <v>124</v>
          </cell>
          <cell r="D382">
            <v>112</v>
          </cell>
          <cell r="E382">
            <v>164</v>
          </cell>
          <cell r="F382">
            <v>67.608267666849642</v>
          </cell>
          <cell r="G382">
            <v>26.61630989</v>
          </cell>
          <cell r="H382">
            <v>67.352991537848595</v>
          </cell>
          <cell r="I382">
            <v>26.186530309999998</v>
          </cell>
          <cell r="J382">
            <v>72.015871058380426</v>
          </cell>
          <cell r="K382">
            <v>26.33618002</v>
          </cell>
          <cell r="L382">
            <v>76.563242009415831</v>
          </cell>
          <cell r="M382">
            <v>26.493502320000001</v>
          </cell>
          <cell r="N382">
            <v>79.723684089244756</v>
          </cell>
          <cell r="O382">
            <v>26.6817989</v>
          </cell>
          <cell r="P382">
            <v>80.238042681807684</v>
          </cell>
          <cell r="Q382">
            <v>26.949343729999999</v>
          </cell>
          <cell r="R382">
            <v>80.765348617366598</v>
          </cell>
          <cell r="S382">
            <v>27.25485067</v>
          </cell>
          <cell r="T382">
            <v>81.387753405363185</v>
          </cell>
          <cell r="U382">
            <v>27.63793828</v>
          </cell>
          <cell r="V382">
            <v>82.025797182635813</v>
          </cell>
          <cell r="W382">
            <v>28.077330119999999</v>
          </cell>
          <cell r="X382">
            <v>82.703508377577734</v>
          </cell>
          <cell r="Y382">
            <v>28.610409950000001</v>
          </cell>
          <cell r="Z382">
            <v>84.871287400495518</v>
          </cell>
          <cell r="AA382">
            <v>31.475443330000001</v>
          </cell>
          <cell r="AB382">
            <v>86.200796716618285</v>
          </cell>
          <cell r="AC382">
            <v>33.978785420000001</v>
          </cell>
          <cell r="AD382">
            <v>86.792456540112724</v>
          </cell>
          <cell r="AE382">
            <v>35.283119059999997</v>
          </cell>
          <cell r="AF382">
            <v>86.24308372466453</v>
          </cell>
          <cell r="AG382">
            <v>35.769600279999999</v>
          </cell>
        </row>
        <row r="383">
          <cell r="B383" t="str">
            <v>BARTON</v>
          </cell>
          <cell r="C383">
            <v>150</v>
          </cell>
          <cell r="D383">
            <v>135</v>
          </cell>
          <cell r="E383">
            <v>180</v>
          </cell>
          <cell r="F383">
            <v>77.450592217517126</v>
          </cell>
          <cell r="G383">
            <v>26.73029137</v>
          </cell>
          <cell r="H383">
            <v>78.088875137700171</v>
          </cell>
          <cell r="I383">
            <v>26.469839610000001</v>
          </cell>
          <cell r="J383">
            <v>80.960607488159994</v>
          </cell>
          <cell r="K383">
            <v>26.9397728</v>
          </cell>
          <cell r="L383">
            <v>82.292087498637358</v>
          </cell>
          <cell r="M383">
            <v>27.412584670000001</v>
          </cell>
          <cell r="N383">
            <v>83.675842395512589</v>
          </cell>
          <cell r="O383">
            <v>27.973851620000001</v>
          </cell>
          <cell r="P383">
            <v>85.231868546701676</v>
          </cell>
          <cell r="Q383">
            <v>28.66450115</v>
          </cell>
          <cell r="R383">
            <v>86.782030576310547</v>
          </cell>
          <cell r="S383">
            <v>29.390629969999999</v>
          </cell>
          <cell r="T383">
            <v>88.457991726308521</v>
          </cell>
          <cell r="U383">
            <v>30.232356960000001</v>
          </cell>
          <cell r="V383">
            <v>90.197508880193141</v>
          </cell>
          <cell r="W383">
            <v>31.150697950000001</v>
          </cell>
          <cell r="X383">
            <v>92.080893655990337</v>
          </cell>
          <cell r="Y383">
            <v>32.191335819999999</v>
          </cell>
          <cell r="Z383">
            <v>101.2602505022604</v>
          </cell>
          <cell r="AA383">
            <v>36.64656471</v>
          </cell>
          <cell r="AB383">
            <v>113.05683696350455</v>
          </cell>
          <cell r="AC383">
            <v>40.049058449999997</v>
          </cell>
          <cell r="AD383">
            <v>120.75179941090165</v>
          </cell>
          <cell r="AE383">
            <v>41.883724749999999</v>
          </cell>
          <cell r="AF383">
            <v>126.63407280517544</v>
          </cell>
          <cell r="AG383">
            <v>42.876126790000001</v>
          </cell>
        </row>
        <row r="384">
          <cell r="B384" t="str">
            <v>BELFIELD</v>
          </cell>
          <cell r="C384">
            <v>117</v>
          </cell>
          <cell r="D384">
            <v>103.5</v>
          </cell>
          <cell r="E384">
            <v>135</v>
          </cell>
          <cell r="F384">
            <v>50.340366636656725</v>
          </cell>
          <cell r="G384">
            <v>11.824682640000001</v>
          </cell>
          <cell r="H384">
            <v>49.945986251604239</v>
          </cell>
          <cell r="I384">
            <v>11.737779440000001</v>
          </cell>
          <cell r="J384">
            <v>51.122158521453372</v>
          </cell>
          <cell r="K384">
            <v>11.8848083</v>
          </cell>
          <cell r="L384">
            <v>51.804953391393539</v>
          </cell>
          <cell r="M384">
            <v>12.05289009</v>
          </cell>
          <cell r="N384">
            <v>52.509332657086382</v>
          </cell>
          <cell r="O384">
            <v>12.27366015</v>
          </cell>
          <cell r="P384">
            <v>53.309044042982471</v>
          </cell>
          <cell r="Q384">
            <v>12.555013349999999</v>
          </cell>
          <cell r="R384">
            <v>54.085191496425665</v>
          </cell>
          <cell r="S384">
            <v>12.866229069999999</v>
          </cell>
          <cell r="T384">
            <v>54.933568955814529</v>
          </cell>
          <cell r="U384">
            <v>13.247718430000001</v>
          </cell>
          <cell r="V384">
            <v>55.820004912567327</v>
          </cell>
          <cell r="W384">
            <v>13.677055620000001</v>
          </cell>
          <cell r="X384">
            <v>56.752156261901412</v>
          </cell>
          <cell r="Y384">
            <v>14.17010022</v>
          </cell>
          <cell r="Z384">
            <v>60.552607942897595</v>
          </cell>
          <cell r="AA384">
            <v>16.383314030000001</v>
          </cell>
          <cell r="AB384">
            <v>64.943773427001119</v>
          </cell>
          <cell r="AC384">
            <v>18.419695999999998</v>
          </cell>
          <cell r="AD384">
            <v>67.214509245393714</v>
          </cell>
          <cell r="AE384">
            <v>19.483005850000001</v>
          </cell>
          <cell r="AF384">
            <v>68.426922316012622</v>
          </cell>
          <cell r="AG384">
            <v>20.11516812</v>
          </cell>
        </row>
        <row r="385">
          <cell r="B385" t="str">
            <v>BISPHAM</v>
          </cell>
          <cell r="C385">
            <v>117</v>
          </cell>
          <cell r="D385">
            <v>103.5</v>
          </cell>
          <cell r="E385">
            <v>135</v>
          </cell>
          <cell r="F385">
            <v>71.730933177321887</v>
          </cell>
          <cell r="G385">
            <v>15.05256073</v>
          </cell>
          <cell r="H385">
            <v>72.107856682124932</v>
          </cell>
          <cell r="I385">
            <v>15.0112565</v>
          </cell>
          <cell r="J385">
            <v>73.962726641332551</v>
          </cell>
          <cell r="K385">
            <v>15.361561310000001</v>
          </cell>
          <cell r="L385">
            <v>74.940697470261142</v>
          </cell>
          <cell r="M385">
            <v>15.793394299999999</v>
          </cell>
          <cell r="N385">
            <v>76.149800605821156</v>
          </cell>
          <cell r="O385">
            <v>16.338338329999999</v>
          </cell>
          <cell r="P385">
            <v>77.649577351142852</v>
          </cell>
          <cell r="Q385">
            <v>17.038568420000001</v>
          </cell>
          <cell r="R385">
            <v>79.351233670556283</v>
          </cell>
          <cell r="S385">
            <v>17.841022590000001</v>
          </cell>
          <cell r="T385">
            <v>81.335107705341528</v>
          </cell>
          <cell r="U385">
            <v>18.85213435</v>
          </cell>
          <cell r="V385">
            <v>83.441693191913629</v>
          </cell>
          <cell r="W385">
            <v>19.992631710000001</v>
          </cell>
          <cell r="X385">
            <v>85.830957435514833</v>
          </cell>
          <cell r="Y385">
            <v>21.308512350000001</v>
          </cell>
          <cell r="Z385">
            <v>97.76194384203805</v>
          </cell>
          <cell r="AA385">
            <v>28.017775780000001</v>
          </cell>
          <cell r="AB385">
            <v>108.10476024870559</v>
          </cell>
          <cell r="AC385">
            <v>33.888904840000002</v>
          </cell>
          <cell r="AD385">
            <v>111.5684821597968</v>
          </cell>
          <cell r="AE385">
            <v>36.049140979999997</v>
          </cell>
          <cell r="AF385">
            <v>112.04055891991617</v>
          </cell>
          <cell r="AG385">
            <v>36.63562675</v>
          </cell>
        </row>
        <row r="386">
          <cell r="B386" t="str">
            <v>BLACKBURN</v>
          </cell>
          <cell r="C386">
            <v>117</v>
          </cell>
          <cell r="D386">
            <v>103.5</v>
          </cell>
          <cell r="E386">
            <v>135</v>
          </cell>
          <cell r="F386">
            <v>46.092554697451284</v>
          </cell>
          <cell r="G386">
            <v>16.4720005</v>
          </cell>
          <cell r="H386">
            <v>46.069182852536535</v>
          </cell>
          <cell r="I386">
            <v>16.134272840000001</v>
          </cell>
          <cell r="J386">
            <v>49.978531338679595</v>
          </cell>
          <cell r="K386">
            <v>16.433999419999999</v>
          </cell>
          <cell r="L386">
            <v>53.941157966858611</v>
          </cell>
          <cell r="M386">
            <v>16.72037181</v>
          </cell>
          <cell r="N386">
            <v>57.971884754163142</v>
          </cell>
          <cell r="O386">
            <v>17.04761847</v>
          </cell>
          <cell r="P386">
            <v>60.97193996608992</v>
          </cell>
          <cell r="Q386">
            <v>17.42745794</v>
          </cell>
          <cell r="R386">
            <v>61.813109533223582</v>
          </cell>
          <cell r="S386">
            <v>17.828561239999999</v>
          </cell>
          <cell r="T386">
            <v>62.720968332078776</v>
          </cell>
          <cell r="U386">
            <v>18.30454508</v>
          </cell>
          <cell r="V386">
            <v>63.656498609394085</v>
          </cell>
          <cell r="W386">
            <v>18.827636810000001</v>
          </cell>
          <cell r="X386">
            <v>64.630987672994678</v>
          </cell>
          <cell r="Y386">
            <v>19.40485228</v>
          </cell>
          <cell r="Z386">
            <v>69.293488487836427</v>
          </cell>
          <cell r="AA386">
            <v>22.174941090000001</v>
          </cell>
          <cell r="AB386">
            <v>75.476085185030229</v>
          </cell>
          <cell r="AC386">
            <v>24.504435059999999</v>
          </cell>
          <cell r="AD386">
            <v>79.399457647272868</v>
          </cell>
          <cell r="AE386">
            <v>25.73906204</v>
          </cell>
          <cell r="AF386">
            <v>82.404734556372802</v>
          </cell>
          <cell r="AG386">
            <v>26.335385389999999</v>
          </cell>
        </row>
        <row r="387">
          <cell r="B387" t="str">
            <v>BLACKPOOL</v>
          </cell>
          <cell r="C387">
            <v>117</v>
          </cell>
          <cell r="D387">
            <v>103.5</v>
          </cell>
          <cell r="E387">
            <v>135</v>
          </cell>
          <cell r="F387">
            <v>76.797167375931139</v>
          </cell>
          <cell r="G387">
            <v>22.628753870000001</v>
          </cell>
          <cell r="H387">
            <v>76.115852965407825</v>
          </cell>
          <cell r="I387">
            <v>22.331148240000001</v>
          </cell>
          <cell r="J387">
            <v>76.991660439471417</v>
          </cell>
          <cell r="K387">
            <v>22.623022160000001</v>
          </cell>
          <cell r="L387">
            <v>77.745505487699404</v>
          </cell>
          <cell r="M387">
            <v>22.945786420000001</v>
          </cell>
          <cell r="N387">
            <v>78.626531903313719</v>
          </cell>
          <cell r="O387">
            <v>23.345426870000001</v>
          </cell>
          <cell r="P387">
            <v>79.747708257701177</v>
          </cell>
          <cell r="Q387">
            <v>23.849880509999998</v>
          </cell>
          <cell r="R387">
            <v>80.88628129353242</v>
          </cell>
          <cell r="S387">
            <v>24.413733260000001</v>
          </cell>
          <cell r="T387">
            <v>82.199853852941729</v>
          </cell>
          <cell r="U387">
            <v>25.021002859999999</v>
          </cell>
          <cell r="V387">
            <v>83.602783021789662</v>
          </cell>
          <cell r="W387">
            <v>25.65846822</v>
          </cell>
          <cell r="X387">
            <v>85.171987918795423</v>
          </cell>
          <cell r="Y387">
            <v>26.40160848</v>
          </cell>
          <cell r="Z387">
            <v>92.555869348430804</v>
          </cell>
          <cell r="AA387">
            <v>30.12718345</v>
          </cell>
          <cell r="AB387">
            <v>101.85934354715947</v>
          </cell>
          <cell r="AC387">
            <v>33.389953579999997</v>
          </cell>
          <cell r="AD387">
            <v>109.11930074393251</v>
          </cell>
          <cell r="AE387">
            <v>35.091459159999999</v>
          </cell>
          <cell r="AF387">
            <v>114.66415635782079</v>
          </cell>
          <cell r="AG387">
            <v>35.908995689999998</v>
          </cell>
        </row>
        <row r="388">
          <cell r="B388" t="str">
            <v>BLOOM ST</v>
          </cell>
          <cell r="C388">
            <v>91</v>
          </cell>
          <cell r="D388">
            <v>83</v>
          </cell>
          <cell r="E388">
            <v>135</v>
          </cell>
          <cell r="F388">
            <v>77.377444913701495</v>
          </cell>
          <cell r="G388">
            <v>24.41170361</v>
          </cell>
          <cell r="H388">
            <v>69.248556919122322</v>
          </cell>
          <cell r="I388">
            <v>23.948989099999999</v>
          </cell>
          <cell r="J388">
            <v>72.285959356840095</v>
          </cell>
          <cell r="K388">
            <v>24.424625800000001</v>
          </cell>
          <cell r="L388">
            <v>73.721896006850599</v>
          </cell>
          <cell r="M388">
            <v>24.827977229999998</v>
          </cell>
          <cell r="N388">
            <v>74.998461296551852</v>
          </cell>
          <cell r="O388">
            <v>25.239842410000001</v>
          </cell>
          <cell r="P388">
            <v>76.417788856723988</v>
          </cell>
          <cell r="Q388">
            <v>25.666254670000001</v>
          </cell>
          <cell r="R388">
            <v>77.784865261849106</v>
          </cell>
          <cell r="S388">
            <v>26.081404979999999</v>
          </cell>
          <cell r="T388">
            <v>79.13947359796542</v>
          </cell>
          <cell r="U388">
            <v>26.502590080000001</v>
          </cell>
          <cell r="V388">
            <v>80.463807119129456</v>
          </cell>
          <cell r="W388">
            <v>26.907401329999999</v>
          </cell>
          <cell r="X388">
            <v>81.755508582798257</v>
          </cell>
          <cell r="Y388">
            <v>27.303225829999999</v>
          </cell>
          <cell r="Z388">
            <v>88.151555864622097</v>
          </cell>
          <cell r="AA388">
            <v>28.998130570000001</v>
          </cell>
          <cell r="AB388">
            <v>97.24484400563739</v>
          </cell>
          <cell r="AC388">
            <v>30.229243019999998</v>
          </cell>
          <cell r="AD388">
            <v>103.29861256388601</v>
          </cell>
          <cell r="AE388">
            <v>30.811779309999999</v>
          </cell>
          <cell r="AF388">
            <v>107.4201875424794</v>
          </cell>
          <cell r="AG388">
            <v>31.129092799999999</v>
          </cell>
        </row>
        <row r="389">
          <cell r="B389" t="str">
            <v>BOLTON</v>
          </cell>
          <cell r="C389">
            <v>136</v>
          </cell>
          <cell r="D389">
            <v>120</v>
          </cell>
          <cell r="E389">
            <v>155</v>
          </cell>
          <cell r="F389">
            <v>104.80669959268084</v>
          </cell>
          <cell r="G389">
            <v>31.40469023</v>
          </cell>
          <cell r="H389">
            <v>104.65252023113626</v>
          </cell>
          <cell r="I389">
            <v>30.945622849999999</v>
          </cell>
          <cell r="J389">
            <v>107.01666611024447</v>
          </cell>
          <cell r="K389">
            <v>31.500956609999999</v>
          </cell>
          <cell r="L389">
            <v>108.69596551609115</v>
          </cell>
          <cell r="M389">
            <v>32.071707740000001</v>
          </cell>
          <cell r="N389">
            <v>110.58973353050091</v>
          </cell>
          <cell r="O389">
            <v>32.76798471</v>
          </cell>
          <cell r="P389">
            <v>112.83524899548294</v>
          </cell>
          <cell r="Q389">
            <v>33.628852590000001</v>
          </cell>
          <cell r="R389">
            <v>115.17139191938628</v>
          </cell>
          <cell r="S389">
            <v>34.59304418</v>
          </cell>
          <cell r="T389">
            <v>117.84560698826047</v>
          </cell>
          <cell r="U389">
            <v>35.778319629999999</v>
          </cell>
          <cell r="V389">
            <v>120.66166575335984</v>
          </cell>
          <cell r="W389">
            <v>37.076844440000002</v>
          </cell>
          <cell r="X389">
            <v>123.78345322073956</v>
          </cell>
          <cell r="Y389">
            <v>38.570178319999997</v>
          </cell>
          <cell r="Z389">
            <v>138.26572848347928</v>
          </cell>
          <cell r="AA389">
            <v>46.220842759999996</v>
          </cell>
          <cell r="AB389">
            <v>154.04989536849547</v>
          </cell>
          <cell r="AC389">
            <v>52.763092319999998</v>
          </cell>
          <cell r="AD389">
            <v>162.26288597621721</v>
          </cell>
          <cell r="AE389">
            <v>56.363132479999997</v>
          </cell>
          <cell r="AF389">
            <v>166.71270966206782</v>
          </cell>
          <cell r="AG389">
            <v>58.32885769</v>
          </cell>
        </row>
        <row r="390">
          <cell r="B390" t="str">
            <v>BURNLEY</v>
          </cell>
          <cell r="C390">
            <v>117</v>
          </cell>
          <cell r="D390">
            <v>103.5</v>
          </cell>
          <cell r="E390">
            <v>135</v>
          </cell>
          <cell r="F390">
            <v>46.600121873658345</v>
          </cell>
          <cell r="G390">
            <v>14.25943324</v>
          </cell>
          <cell r="H390">
            <v>46.477451343754922</v>
          </cell>
          <cell r="I390">
            <v>13.99127691</v>
          </cell>
          <cell r="J390">
            <v>47.318663534567087</v>
          </cell>
          <cell r="K390">
            <v>14.18975221</v>
          </cell>
          <cell r="L390">
            <v>47.782731962458691</v>
          </cell>
          <cell r="M390">
            <v>14.3871137</v>
          </cell>
          <cell r="N390">
            <v>48.343169854073103</v>
          </cell>
          <cell r="O390">
            <v>14.62233677</v>
          </cell>
          <cell r="P390">
            <v>49.074023950886918</v>
          </cell>
          <cell r="Q390">
            <v>14.92257178</v>
          </cell>
          <cell r="R390">
            <v>49.818692776360344</v>
          </cell>
          <cell r="S390">
            <v>15.24946158</v>
          </cell>
          <cell r="T390">
            <v>50.68534641697287</v>
          </cell>
          <cell r="U390">
            <v>15.65899046</v>
          </cell>
          <cell r="V390">
            <v>51.615626993649833</v>
          </cell>
          <cell r="W390">
            <v>16.110534909999998</v>
          </cell>
          <cell r="X390">
            <v>52.660315685236149</v>
          </cell>
          <cell r="Y390">
            <v>16.624222419999999</v>
          </cell>
          <cell r="Z390">
            <v>57.406078326982083</v>
          </cell>
          <cell r="AA390">
            <v>19.131664919999999</v>
          </cell>
          <cell r="AB390">
            <v>62.557005441926123</v>
          </cell>
          <cell r="AC390">
            <v>21.2500079</v>
          </cell>
          <cell r="AD390">
            <v>65.184797183971128</v>
          </cell>
          <cell r="AE390">
            <v>22.363119189999999</v>
          </cell>
          <cell r="AF390">
            <v>66.475967705121832</v>
          </cell>
          <cell r="AG390">
            <v>22.89722862</v>
          </cell>
        </row>
        <row r="391">
          <cell r="B391" t="str">
            <v>BURY</v>
          </cell>
          <cell r="C391">
            <v>117</v>
          </cell>
          <cell r="D391">
            <v>103.5</v>
          </cell>
          <cell r="E391">
            <v>135</v>
          </cell>
          <cell r="F391">
            <v>69.776508531376322</v>
          </cell>
          <cell r="G391">
            <v>23.125627009999999</v>
          </cell>
          <cell r="H391">
            <v>68.799930727871754</v>
          </cell>
          <cell r="I391">
            <v>23.097052290000001</v>
          </cell>
          <cell r="J391">
            <v>70.418600741843761</v>
          </cell>
          <cell r="K391">
            <v>23.799045929999998</v>
          </cell>
          <cell r="L391">
            <v>71.771082156214788</v>
          </cell>
          <cell r="M391">
            <v>24.589717109999999</v>
          </cell>
          <cell r="N391">
            <v>73.200251279255241</v>
          </cell>
          <cell r="O391">
            <v>25.508914189999999</v>
          </cell>
          <cell r="P391">
            <v>74.762742084132313</v>
          </cell>
          <cell r="Q391">
            <v>26.611553839999999</v>
          </cell>
          <cell r="R391">
            <v>76.315057423379656</v>
          </cell>
          <cell r="S391">
            <v>27.55441089</v>
          </cell>
          <cell r="T391">
            <v>78.050145966943148</v>
          </cell>
          <cell r="U391">
            <v>28.642965570000001</v>
          </cell>
          <cell r="V391">
            <v>79.798111204183527</v>
          </cell>
          <cell r="W391">
            <v>29.835909560000001</v>
          </cell>
          <cell r="X391">
            <v>81.582404531572578</v>
          </cell>
          <cell r="Y391">
            <v>30.946243819999999</v>
          </cell>
          <cell r="Z391">
            <v>89.560041062275445</v>
          </cell>
          <cell r="AA391">
            <v>36.381341949999999</v>
          </cell>
          <cell r="AB391">
            <v>96.868502465343042</v>
          </cell>
          <cell r="AC391">
            <v>41.124581489999997</v>
          </cell>
          <cell r="AD391">
            <v>101.66462519735038</v>
          </cell>
          <cell r="AE391">
            <v>43.756387029999999</v>
          </cell>
          <cell r="AF391">
            <v>105.77719346605875</v>
          </cell>
          <cell r="AG391">
            <v>45.191814950000001</v>
          </cell>
        </row>
        <row r="392">
          <cell r="B392" t="str">
            <v>BUXTON</v>
          </cell>
          <cell r="C392">
            <v>74</v>
          </cell>
          <cell r="D392">
            <v>60</v>
          </cell>
          <cell r="E392">
            <v>135</v>
          </cell>
          <cell r="F392">
            <v>67.513559172234608</v>
          </cell>
          <cell r="G392">
            <v>21.856698049999999</v>
          </cell>
          <cell r="H392">
            <v>86.595818050019588</v>
          </cell>
          <cell r="I392">
            <v>21.603448140000001</v>
          </cell>
          <cell r="J392">
            <v>86.94555298523052</v>
          </cell>
          <cell r="K392">
            <v>21.85257167</v>
          </cell>
          <cell r="L392">
            <v>107.38468848101444</v>
          </cell>
          <cell r="M392">
            <v>22.100280529999999</v>
          </cell>
          <cell r="N392">
            <v>107.78123545354907</v>
          </cell>
          <cell r="O392">
            <v>22.37617075</v>
          </cell>
          <cell r="P392">
            <v>108.15955666704983</v>
          </cell>
          <cell r="Q392">
            <v>22.715280079999999</v>
          </cell>
          <cell r="R392">
            <v>108.58298622079286</v>
          </cell>
          <cell r="S392">
            <v>23.061808209999999</v>
          </cell>
          <cell r="T392">
            <v>109.02533411566449</v>
          </cell>
          <cell r="U392">
            <v>23.478326490000001</v>
          </cell>
          <cell r="V392">
            <v>109.50506848777617</v>
          </cell>
          <cell r="W392">
            <v>23.918430489999999</v>
          </cell>
          <cell r="X392">
            <v>109.98470285826357</v>
          </cell>
          <cell r="Y392">
            <v>24.39950018</v>
          </cell>
          <cell r="Z392">
            <v>112.02570872835771</v>
          </cell>
          <cell r="AA392">
            <v>26.966372060000001</v>
          </cell>
          <cell r="AB392">
            <v>114.06953045491288</v>
          </cell>
          <cell r="AC392">
            <v>28.99689145</v>
          </cell>
          <cell r="AD392">
            <v>114.76935750443816</v>
          </cell>
          <cell r="AE392">
            <v>29.808535890000002</v>
          </cell>
          <cell r="AF392">
            <v>114.89299365391318</v>
          </cell>
          <cell r="AG392">
            <v>30.002676390000001</v>
          </cell>
        </row>
        <row r="393">
          <cell r="B393" t="str">
            <v>CARLISLE</v>
          </cell>
          <cell r="C393">
            <v>150</v>
          </cell>
          <cell r="D393">
            <v>132</v>
          </cell>
          <cell r="E393">
            <v>173</v>
          </cell>
          <cell r="F393">
            <v>116.03532693604703</v>
          </cell>
          <cell r="G393">
            <v>37.102520460000001</v>
          </cell>
          <cell r="H393">
            <v>114.82882535785996</v>
          </cell>
          <cell r="I393">
            <v>36.862632849999997</v>
          </cell>
          <cell r="J393">
            <v>116.71156088486141</v>
          </cell>
          <cell r="K393">
            <v>37.596450699999998</v>
          </cell>
          <cell r="L393">
            <v>118.26136891288546</v>
          </cell>
          <cell r="M393">
            <v>38.454855049999999</v>
          </cell>
          <cell r="N393">
            <v>122.94969431129608</v>
          </cell>
          <cell r="O393">
            <v>39.539249769999998</v>
          </cell>
          <cell r="P393">
            <v>127.95724343746868</v>
          </cell>
          <cell r="Q393">
            <v>40.85022472</v>
          </cell>
          <cell r="R393">
            <v>133.04151122258816</v>
          </cell>
          <cell r="S393">
            <v>41.815198189999997</v>
          </cell>
          <cell r="T393">
            <v>138.53921197125945</v>
          </cell>
          <cell r="U393">
            <v>42.978397100000002</v>
          </cell>
          <cell r="V393">
            <v>143.23904254017179</v>
          </cell>
          <cell r="W393">
            <v>44.285534200000001</v>
          </cell>
          <cell r="X393">
            <v>148.28034146806004</v>
          </cell>
          <cell r="Y393">
            <v>45.757089000000001</v>
          </cell>
          <cell r="Z393">
            <v>167.89100492642962</v>
          </cell>
          <cell r="AA393">
            <v>53.048220960000002</v>
          </cell>
          <cell r="AB393">
            <v>187.76175842590996</v>
          </cell>
          <cell r="AC393">
            <v>59.274650549999997</v>
          </cell>
          <cell r="AD393">
            <v>196.12673397603498</v>
          </cell>
          <cell r="AE393">
            <v>62.395181880000003</v>
          </cell>
          <cell r="AF393">
            <v>199.82116850674458</v>
          </cell>
          <cell r="AG393">
            <v>63.879582900000003</v>
          </cell>
        </row>
        <row r="394">
          <cell r="B394" t="str">
            <v>CARRINGTON BSP</v>
          </cell>
          <cell r="C394">
            <v>60</v>
          </cell>
          <cell r="D394">
            <v>69</v>
          </cell>
          <cell r="E394">
            <v>90</v>
          </cell>
          <cell r="F394">
            <v>36.300019181804473</v>
          </cell>
          <cell r="G394">
            <v>12.83441008</v>
          </cell>
          <cell r="H394">
            <v>37.520348274843919</v>
          </cell>
          <cell r="I394">
            <v>12.78877482</v>
          </cell>
          <cell r="J394">
            <v>39.219143312380467</v>
          </cell>
          <cell r="K394">
            <v>12.94505653</v>
          </cell>
          <cell r="L394">
            <v>39.662397125136422</v>
          </cell>
          <cell r="M394">
            <v>13.112118629999999</v>
          </cell>
          <cell r="N394">
            <v>40.090338837290219</v>
          </cell>
          <cell r="O394">
            <v>13.31475813</v>
          </cell>
          <cell r="P394">
            <v>40.58239845670915</v>
          </cell>
          <cell r="Q394">
            <v>13.56480794</v>
          </cell>
          <cell r="R394">
            <v>41.095167336362934</v>
          </cell>
          <cell r="S394">
            <v>13.84191667</v>
          </cell>
          <cell r="T394">
            <v>41.680290166570522</v>
          </cell>
          <cell r="U394">
            <v>14.17665304</v>
          </cell>
          <cell r="V394">
            <v>42.295671690716858</v>
          </cell>
          <cell r="W394">
            <v>14.55538552</v>
          </cell>
          <cell r="X394">
            <v>42.963330630121639</v>
          </cell>
          <cell r="Y394">
            <v>14.99361942</v>
          </cell>
          <cell r="Z394">
            <v>46.806452456427806</v>
          </cell>
          <cell r="AA394">
            <v>16.709385260000001</v>
          </cell>
          <cell r="AB394">
            <v>51.064189255479413</v>
          </cell>
          <cell r="AC394">
            <v>18.085067710000001</v>
          </cell>
          <cell r="AD394">
            <v>53.672159817171945</v>
          </cell>
          <cell r="AE394">
            <v>18.86545452</v>
          </cell>
          <cell r="AF394">
            <v>55.568868314483979</v>
          </cell>
          <cell r="AG394">
            <v>19.384464900000001</v>
          </cell>
        </row>
        <row r="395">
          <cell r="B395" t="str">
            <v>CASTLETON</v>
          </cell>
          <cell r="C395">
            <v>78</v>
          </cell>
          <cell r="D395">
            <v>78</v>
          </cell>
          <cell r="E395">
            <v>135</v>
          </cell>
          <cell r="F395">
            <v>54.138558183658354</v>
          </cell>
          <cell r="G395">
            <v>15.6991868</v>
          </cell>
          <cell r="H395">
            <v>54.792048266053811</v>
          </cell>
          <cell r="I395">
            <v>15.52405736</v>
          </cell>
          <cell r="J395">
            <v>57.151923863200714</v>
          </cell>
          <cell r="K395">
            <v>15.768081560000001</v>
          </cell>
          <cell r="L395">
            <v>59.953373321039727</v>
          </cell>
          <cell r="M395">
            <v>16.036309809999999</v>
          </cell>
          <cell r="N395">
            <v>65.920931676832083</v>
          </cell>
          <cell r="O395">
            <v>16.380674150000001</v>
          </cell>
          <cell r="P395">
            <v>71.946990504125694</v>
          </cell>
          <cell r="Q395">
            <v>16.825644610000001</v>
          </cell>
          <cell r="R395">
            <v>82.994432293098924</v>
          </cell>
          <cell r="S395">
            <v>17.321515219999998</v>
          </cell>
          <cell r="T395">
            <v>86.055606925573159</v>
          </cell>
          <cell r="U395">
            <v>17.929974489999999</v>
          </cell>
          <cell r="V395">
            <v>88.149325636386976</v>
          </cell>
          <cell r="W395">
            <v>18.6200969</v>
          </cell>
          <cell r="X395">
            <v>89.319669164998118</v>
          </cell>
          <cell r="Y395">
            <v>19.42385552</v>
          </cell>
          <cell r="Z395">
            <v>94.904538525638031</v>
          </cell>
          <cell r="AA395">
            <v>23.635332569999999</v>
          </cell>
          <cell r="AB395">
            <v>102.09257854312213</v>
          </cell>
          <cell r="AC395">
            <v>27.31126313</v>
          </cell>
          <cell r="AD395">
            <v>106.79353200107366</v>
          </cell>
          <cell r="AE395">
            <v>29.430532589999999</v>
          </cell>
          <cell r="AF395">
            <v>110.12542325706033</v>
          </cell>
          <cell r="AG395">
            <v>30.650701479999999</v>
          </cell>
        </row>
        <row r="396">
          <cell r="B396" t="str">
            <v>CHADDERTON</v>
          </cell>
          <cell r="C396">
            <v>117</v>
          </cell>
          <cell r="D396">
            <v>103.5</v>
          </cell>
          <cell r="E396">
            <v>135</v>
          </cell>
          <cell r="F396">
            <v>88.739845134021635</v>
          </cell>
          <cell r="G396">
            <v>26.63703598</v>
          </cell>
          <cell r="H396">
            <v>89.069925653578096</v>
          </cell>
          <cell r="I396">
            <v>26.299313260000002</v>
          </cell>
          <cell r="J396">
            <v>91.71565698417551</v>
          </cell>
          <cell r="K396">
            <v>26.778653989999999</v>
          </cell>
          <cell r="L396">
            <v>93.306051781160434</v>
          </cell>
          <cell r="M396">
            <v>27.295445730000001</v>
          </cell>
          <cell r="N396">
            <v>95.046334895601902</v>
          </cell>
          <cell r="O396">
            <v>27.931534370000001</v>
          </cell>
          <cell r="P396">
            <v>97.138460014781941</v>
          </cell>
          <cell r="Q396">
            <v>28.70130138</v>
          </cell>
          <cell r="R396">
            <v>99.277750821345691</v>
          </cell>
          <cell r="S396">
            <v>29.556018959999999</v>
          </cell>
          <cell r="T396">
            <v>101.63849528977588</v>
          </cell>
          <cell r="U396">
            <v>30.598523199999999</v>
          </cell>
          <cell r="V396">
            <v>104.11168441062748</v>
          </cell>
          <cell r="W396">
            <v>31.76716446</v>
          </cell>
          <cell r="X396">
            <v>106.93890177213609</v>
          </cell>
          <cell r="Y396">
            <v>33.095821800000003</v>
          </cell>
          <cell r="Z396">
            <v>121.70759873660511</v>
          </cell>
          <cell r="AA396">
            <v>39.92856467</v>
          </cell>
          <cell r="AB396">
            <v>135.82632697670789</v>
          </cell>
          <cell r="AC396">
            <v>45.919789289999997</v>
          </cell>
          <cell r="AD396">
            <v>142.74724094662355</v>
          </cell>
          <cell r="AE396">
            <v>49.325031490000001</v>
          </cell>
          <cell r="AF396">
            <v>146.46772750964129</v>
          </cell>
          <cell r="AG396">
            <v>51.297885260000001</v>
          </cell>
        </row>
        <row r="397">
          <cell r="B397" t="str">
            <v>DROYLSDEN</v>
          </cell>
          <cell r="C397">
            <v>117</v>
          </cell>
          <cell r="D397">
            <v>103.5</v>
          </cell>
          <cell r="E397">
            <v>135</v>
          </cell>
          <cell r="F397">
            <v>67.085502073499882</v>
          </cell>
          <cell r="G397">
            <v>19.02348215</v>
          </cell>
          <cell r="H397">
            <v>67.699445924335208</v>
          </cell>
          <cell r="I397">
            <v>18.810478490000001</v>
          </cell>
          <cell r="J397">
            <v>69.501165268009572</v>
          </cell>
          <cell r="K397">
            <v>19.135616890000001</v>
          </cell>
          <cell r="L397">
            <v>70.382705984493413</v>
          </cell>
          <cell r="M397">
            <v>19.491046180000001</v>
          </cell>
          <cell r="N397">
            <v>71.480291310052991</v>
          </cell>
          <cell r="O397">
            <v>19.937548249999999</v>
          </cell>
          <cell r="P397">
            <v>72.833767238059039</v>
          </cell>
          <cell r="Q397">
            <v>20.490263219999999</v>
          </cell>
          <cell r="R397">
            <v>74.261514156608143</v>
          </cell>
          <cell r="S397">
            <v>21.11491698</v>
          </cell>
          <cell r="T397">
            <v>75.894654973132901</v>
          </cell>
          <cell r="U397">
            <v>21.879146720000001</v>
          </cell>
          <cell r="V397">
            <v>77.659715651535919</v>
          </cell>
          <cell r="W397">
            <v>22.738496770000001</v>
          </cell>
          <cell r="X397">
            <v>79.64981929940987</v>
          </cell>
          <cell r="Y397">
            <v>23.717522089999999</v>
          </cell>
          <cell r="Z397">
            <v>89.942888129052733</v>
          </cell>
          <cell r="AA397">
            <v>28.752754110000001</v>
          </cell>
          <cell r="AB397">
            <v>100.411872705967</v>
          </cell>
          <cell r="AC397">
            <v>33.146681870000002</v>
          </cell>
          <cell r="AD397">
            <v>105.879497258057</v>
          </cell>
          <cell r="AE397">
            <v>35.642606479999998</v>
          </cell>
          <cell r="AF397">
            <v>109.08100680605011</v>
          </cell>
          <cell r="AG397">
            <v>37.09442481</v>
          </cell>
        </row>
        <row r="398">
          <cell r="B398" t="str">
            <v>EGREMONT</v>
          </cell>
          <cell r="C398">
            <v>117</v>
          </cell>
          <cell r="D398">
            <v>103.5</v>
          </cell>
          <cell r="E398">
            <v>135</v>
          </cell>
          <cell r="F398">
            <v>34.071569099870246</v>
          </cell>
          <cell r="G398">
            <v>13.582808590000001</v>
          </cell>
          <cell r="H398">
            <v>33.594199072952655</v>
          </cell>
          <cell r="I398">
            <v>13.41492744</v>
          </cell>
          <cell r="J398">
            <v>43.121165498922075</v>
          </cell>
          <cell r="K398">
            <v>13.6017148</v>
          </cell>
          <cell r="L398">
            <v>52.517655947707091</v>
          </cell>
          <cell r="M398">
            <v>13.81315027</v>
          </cell>
          <cell r="N398">
            <v>53.102470717555114</v>
          </cell>
          <cell r="O398">
            <v>14.080040179999999</v>
          </cell>
          <cell r="P398">
            <v>53.852820742649179</v>
          </cell>
          <cell r="Q398">
            <v>14.42220154</v>
          </cell>
          <cell r="R398">
            <v>54.652365380176711</v>
          </cell>
          <cell r="S398">
            <v>14.81548735</v>
          </cell>
          <cell r="T398">
            <v>55.592549217082158</v>
          </cell>
          <cell r="U398">
            <v>15.31350804</v>
          </cell>
          <cell r="V398">
            <v>56.595890267188828</v>
          </cell>
          <cell r="W398">
            <v>15.876217280000001</v>
          </cell>
          <cell r="X398">
            <v>57.752882244243075</v>
          </cell>
          <cell r="Y398">
            <v>16.523616499999999</v>
          </cell>
          <cell r="Z398">
            <v>63.734488766903119</v>
          </cell>
          <cell r="AA398">
            <v>19.870500140000001</v>
          </cell>
          <cell r="AB398">
            <v>69.820453515845969</v>
          </cell>
          <cell r="AC398">
            <v>22.807521950000002</v>
          </cell>
          <cell r="AD398">
            <v>71.680402705629433</v>
          </cell>
          <cell r="AE398">
            <v>24.30665355</v>
          </cell>
          <cell r="AF398">
            <v>71.558391400738543</v>
          </cell>
          <cell r="AG398">
            <v>25.02409351</v>
          </cell>
        </row>
        <row r="399">
          <cell r="B399" t="str">
            <v>FREDERICK RD</v>
          </cell>
          <cell r="C399">
            <v>136</v>
          </cell>
          <cell r="D399">
            <v>120</v>
          </cell>
          <cell r="E399">
            <v>180</v>
          </cell>
          <cell r="F399">
            <v>114.36818448066902</v>
          </cell>
          <cell r="G399">
            <v>33.276671229999998</v>
          </cell>
          <cell r="H399">
            <v>123.6251428172812</v>
          </cell>
          <cell r="I399">
            <v>32.961386220000001</v>
          </cell>
          <cell r="J399">
            <v>138.06726371854575</v>
          </cell>
          <cell r="K399">
            <v>33.59466072</v>
          </cell>
          <cell r="L399">
            <v>142.85205852900313</v>
          </cell>
          <cell r="M399">
            <v>34.183106330000001</v>
          </cell>
          <cell r="N399">
            <v>146.30965744815001</v>
          </cell>
          <cell r="O399">
            <v>34.816125810000003</v>
          </cell>
          <cell r="P399">
            <v>148.41903000339795</v>
          </cell>
          <cell r="Q399">
            <v>35.512562420000002</v>
          </cell>
          <cell r="R399">
            <v>150.39606206409076</v>
          </cell>
          <cell r="S399">
            <v>36.214902410000001</v>
          </cell>
          <cell r="T399">
            <v>152.41716125239469</v>
          </cell>
          <cell r="U399">
            <v>36.989241829999997</v>
          </cell>
          <cell r="V399">
            <v>154.51148587604331</v>
          </cell>
          <cell r="W399">
            <v>37.779975499999999</v>
          </cell>
          <cell r="X399">
            <v>156.65378527780314</v>
          </cell>
          <cell r="Y399">
            <v>38.599925720000002</v>
          </cell>
          <cell r="Z399">
            <v>167.57999033445981</v>
          </cell>
          <cell r="AA399">
            <v>41.584053490000002</v>
          </cell>
          <cell r="AB399">
            <v>183.82921652788912</v>
          </cell>
          <cell r="AC399">
            <v>43.801625430000001</v>
          </cell>
          <cell r="AD399">
            <v>195.60817116125202</v>
          </cell>
          <cell r="AE399">
            <v>44.942362029999998</v>
          </cell>
          <cell r="AF399">
            <v>205.28002560391795</v>
          </cell>
          <cell r="AG399">
            <v>45.643439880000003</v>
          </cell>
        </row>
        <row r="400">
          <cell r="B400" t="str">
            <v>GOLBORNE</v>
          </cell>
          <cell r="C400">
            <v>117</v>
          </cell>
          <cell r="D400">
            <v>103.5</v>
          </cell>
          <cell r="E400">
            <v>135</v>
          </cell>
          <cell r="F400">
            <v>62.365320947788476</v>
          </cell>
          <cell r="G400">
            <v>29.778681479999999</v>
          </cell>
          <cell r="H400">
            <v>63.120612527585713</v>
          </cell>
          <cell r="I400">
            <v>29.29856556</v>
          </cell>
          <cell r="J400">
            <v>65.469137907726008</v>
          </cell>
          <cell r="K400">
            <v>29.849786890000001</v>
          </cell>
          <cell r="L400">
            <v>66.575562833186041</v>
          </cell>
          <cell r="M400">
            <v>30.420321319999999</v>
          </cell>
          <cell r="N400">
            <v>68.047286557509779</v>
          </cell>
          <cell r="O400">
            <v>31.098269569999999</v>
          </cell>
          <cell r="P400">
            <v>69.984186847444562</v>
          </cell>
          <cell r="Q400">
            <v>31.920901319999999</v>
          </cell>
          <cell r="R400">
            <v>72.161899349190293</v>
          </cell>
          <cell r="S400">
            <v>32.833689669999998</v>
          </cell>
          <cell r="T400">
            <v>74.642435370229691</v>
          </cell>
          <cell r="U400">
            <v>33.9487302</v>
          </cell>
          <cell r="V400">
            <v>77.063577570504719</v>
          </cell>
          <cell r="W400">
            <v>35.182569639999997</v>
          </cell>
          <cell r="X400">
            <v>79.58989036430421</v>
          </cell>
          <cell r="Y400">
            <v>36.577546249999997</v>
          </cell>
          <cell r="Z400">
            <v>89.959860400953787</v>
          </cell>
          <cell r="AA400">
            <v>43.695594900000003</v>
          </cell>
          <cell r="AB400">
            <v>98.856280487704737</v>
          </cell>
          <cell r="AC400">
            <v>49.823129170000001</v>
          </cell>
          <cell r="AD400">
            <v>102.70691479409348</v>
          </cell>
          <cell r="AE400">
            <v>53.217794550000001</v>
          </cell>
          <cell r="AF400">
            <v>104.14500697584654</v>
          </cell>
          <cell r="AG400">
            <v>55.056919440000001</v>
          </cell>
        </row>
        <row r="401">
          <cell r="B401" t="str">
            <v>GREENHILL</v>
          </cell>
          <cell r="C401">
            <v>117</v>
          </cell>
          <cell r="D401">
            <v>103.5</v>
          </cell>
          <cell r="E401">
            <v>135</v>
          </cell>
          <cell r="F401">
            <v>69.899587006747112</v>
          </cell>
          <cell r="G401">
            <v>26.6759126</v>
          </cell>
          <cell r="H401">
            <v>69.650634533533179</v>
          </cell>
          <cell r="I401">
            <v>26.173913339999999</v>
          </cell>
          <cell r="J401">
            <v>71.365608085294596</v>
          </cell>
          <cell r="K401">
            <v>26.638563449999999</v>
          </cell>
          <cell r="L401">
            <v>72.437921842372504</v>
          </cell>
          <cell r="M401">
            <v>27.069681020000001</v>
          </cell>
          <cell r="N401">
            <v>73.613771056144202</v>
          </cell>
          <cell r="O401">
            <v>27.556588770000001</v>
          </cell>
          <cell r="P401">
            <v>74.950760216735247</v>
          </cell>
          <cell r="Q401">
            <v>28.107442649999999</v>
          </cell>
          <cell r="R401">
            <v>76.296168779940842</v>
          </cell>
          <cell r="S401">
            <v>28.69431161</v>
          </cell>
          <cell r="T401">
            <v>77.767937654006843</v>
          </cell>
          <cell r="U401">
            <v>29.372632830000001</v>
          </cell>
          <cell r="V401">
            <v>79.291630370510532</v>
          </cell>
          <cell r="W401">
            <v>30.108087149999999</v>
          </cell>
          <cell r="X401">
            <v>80.950884464072246</v>
          </cell>
          <cell r="Y401">
            <v>30.92144347</v>
          </cell>
          <cell r="Z401">
            <v>88.567007224669155</v>
          </cell>
          <cell r="AA401">
            <v>34.860190340000003</v>
          </cell>
          <cell r="AB401">
            <v>97.880832965179664</v>
          </cell>
          <cell r="AC401">
            <v>38.219259610000002</v>
          </cell>
          <cell r="AD401">
            <v>103.66973256719602</v>
          </cell>
          <cell r="AE401">
            <v>40.076018439999999</v>
          </cell>
          <cell r="AF401">
            <v>107.52666772263913</v>
          </cell>
          <cell r="AG401">
            <v>41.074346419999998</v>
          </cell>
        </row>
        <row r="402">
          <cell r="B402" t="str">
            <v>HAZEL GROVE</v>
          </cell>
          <cell r="C402">
            <v>117</v>
          </cell>
          <cell r="D402">
            <v>103.5</v>
          </cell>
          <cell r="E402">
            <v>135</v>
          </cell>
          <cell r="F402">
            <v>68.541622823509755</v>
          </cell>
          <cell r="G402">
            <v>21.44310419</v>
          </cell>
          <cell r="H402">
            <v>68.308046671567212</v>
          </cell>
          <cell r="I402">
            <v>21.28067098</v>
          </cell>
          <cell r="J402">
            <v>69.061715231947716</v>
          </cell>
          <cell r="K402">
            <v>21.629914060000001</v>
          </cell>
          <cell r="L402">
            <v>69.927927253233037</v>
          </cell>
          <cell r="M402">
            <v>22.033698609999998</v>
          </cell>
          <cell r="N402">
            <v>71.030951534544968</v>
          </cell>
          <cell r="O402">
            <v>22.545919990000002</v>
          </cell>
          <cell r="P402">
            <v>72.435048564193096</v>
          </cell>
          <cell r="Q402">
            <v>23.195441110000001</v>
          </cell>
          <cell r="R402">
            <v>74.015611708292909</v>
          </cell>
          <cell r="S402">
            <v>23.93180241</v>
          </cell>
          <cell r="T402">
            <v>75.885442006864707</v>
          </cell>
          <cell r="U402">
            <v>24.8539405</v>
          </cell>
          <cell r="V402">
            <v>77.914224205388493</v>
          </cell>
          <cell r="W402">
            <v>25.89254901</v>
          </cell>
          <cell r="X402">
            <v>80.199192380241186</v>
          </cell>
          <cell r="Y402">
            <v>27.08650007</v>
          </cell>
          <cell r="Z402">
            <v>91.087781366826263</v>
          </cell>
          <cell r="AA402">
            <v>33.319352170000002</v>
          </cell>
          <cell r="AB402">
            <v>99.873562036609513</v>
          </cell>
          <cell r="AC402">
            <v>38.829509870000003</v>
          </cell>
          <cell r="AD402">
            <v>102.9961440937459</v>
          </cell>
          <cell r="AE402">
            <v>41.94725802</v>
          </cell>
          <cell r="AF402">
            <v>103.73091788732633</v>
          </cell>
          <cell r="AG402">
            <v>43.770772139999998</v>
          </cell>
        </row>
        <row r="403">
          <cell r="B403" t="str">
            <v>HARTSHEAD-HEYROD</v>
          </cell>
          <cell r="C403">
            <v>123</v>
          </cell>
          <cell r="D403">
            <v>99</v>
          </cell>
          <cell r="E403">
            <v>180</v>
          </cell>
          <cell r="F403">
            <v>84.736834168000712</v>
          </cell>
          <cell r="G403">
            <v>26.946222939999998</v>
          </cell>
          <cell r="H403">
            <v>84.395282428226153</v>
          </cell>
          <cell r="I403">
            <v>26.7533961</v>
          </cell>
          <cell r="J403">
            <v>86.199587401485786</v>
          </cell>
          <cell r="K403">
            <v>27.50053037</v>
          </cell>
          <cell r="L403">
            <v>87.511970029450865</v>
          </cell>
          <cell r="M403">
            <v>28.319112220000001</v>
          </cell>
          <cell r="N403">
            <v>89.026227095636401</v>
          </cell>
          <cell r="O403">
            <v>29.276014159999999</v>
          </cell>
          <cell r="P403">
            <v>90.87760955677939</v>
          </cell>
          <cell r="Q403">
            <v>30.069525460000001</v>
          </cell>
          <cell r="R403">
            <v>92.790663789055145</v>
          </cell>
          <cell r="S403">
            <v>30.95934622</v>
          </cell>
          <cell r="T403">
            <v>95.012292963759506</v>
          </cell>
          <cell r="U403">
            <v>32.045577950000002</v>
          </cell>
          <cell r="V403">
            <v>97.39580370838928</v>
          </cell>
          <cell r="W403">
            <v>33.274340700000003</v>
          </cell>
          <cell r="X403">
            <v>100.13944604532149</v>
          </cell>
          <cell r="Y403">
            <v>34.710205590000001</v>
          </cell>
          <cell r="Z403">
            <v>113.03196408606276</v>
          </cell>
          <cell r="AA403">
            <v>40.579413840000001</v>
          </cell>
          <cell r="AB403">
            <v>125.48382295790874</v>
          </cell>
          <cell r="AC403">
            <v>44.832221760000003</v>
          </cell>
          <cell r="AD403">
            <v>131.47127627043403</v>
          </cell>
          <cell r="AE403">
            <v>46.958797969999999</v>
          </cell>
          <cell r="AF403">
            <v>134.30617713825308</v>
          </cell>
          <cell r="AG403">
            <v>48.081209719999997</v>
          </cell>
        </row>
        <row r="404">
          <cell r="B404" t="str">
            <v>HUNCOAT</v>
          </cell>
          <cell r="C404">
            <v>117</v>
          </cell>
          <cell r="D404">
            <v>103.5</v>
          </cell>
          <cell r="E404">
            <v>135</v>
          </cell>
          <cell r="F404">
            <v>84.721181640287028</v>
          </cell>
          <cell r="G404">
            <v>17.81890284</v>
          </cell>
          <cell r="H404">
            <v>83.47832896540541</v>
          </cell>
          <cell r="I404">
            <v>17.561521429999999</v>
          </cell>
          <cell r="J404">
            <v>84.393269795920361</v>
          </cell>
          <cell r="K404">
            <v>17.86216649</v>
          </cell>
          <cell r="L404">
            <v>85.104409086465239</v>
          </cell>
          <cell r="M404">
            <v>18.214457750000001</v>
          </cell>
          <cell r="N404">
            <v>85.904600210566471</v>
          </cell>
          <cell r="O404">
            <v>18.655165499999999</v>
          </cell>
          <cell r="P404">
            <v>86.839332946578494</v>
          </cell>
          <cell r="Q404">
            <v>19.21970885</v>
          </cell>
          <cell r="R404">
            <v>87.740032770743923</v>
          </cell>
          <cell r="S404">
            <v>19.83766919</v>
          </cell>
          <cell r="T404">
            <v>88.787672376705629</v>
          </cell>
          <cell r="U404">
            <v>20.616001359999998</v>
          </cell>
          <cell r="V404">
            <v>89.834610368962984</v>
          </cell>
          <cell r="W404">
            <v>21.474083400000001</v>
          </cell>
          <cell r="X404">
            <v>91.010313161248121</v>
          </cell>
          <cell r="Y404">
            <v>22.465865359999999</v>
          </cell>
          <cell r="Z404">
            <v>98.389673303597974</v>
          </cell>
          <cell r="AA404">
            <v>27.326978159999999</v>
          </cell>
          <cell r="AB404">
            <v>105.80830425224927</v>
          </cell>
          <cell r="AC404">
            <v>31.356233710000001</v>
          </cell>
          <cell r="AD404">
            <v>108.78522231541589</v>
          </cell>
          <cell r="AE404">
            <v>33.572617970000003</v>
          </cell>
          <cell r="AF404">
            <v>111.72313545973248</v>
          </cell>
          <cell r="AG404">
            <v>34.715675480000002</v>
          </cell>
        </row>
        <row r="405">
          <cell r="B405" t="str">
            <v>HYDE</v>
          </cell>
          <cell r="C405">
            <v>117</v>
          </cell>
          <cell r="D405">
            <v>103.5</v>
          </cell>
          <cell r="E405">
            <v>135</v>
          </cell>
          <cell r="F405">
            <v>56.179046652714327</v>
          </cell>
          <cell r="G405">
            <v>13.56398722</v>
          </cell>
          <cell r="H405">
            <v>55.820781786171281</v>
          </cell>
          <cell r="I405">
            <v>13.518545169999999</v>
          </cell>
          <cell r="J405">
            <v>56.951876397401051</v>
          </cell>
          <cell r="K405">
            <v>13.849224299999999</v>
          </cell>
          <cell r="L405">
            <v>57.939975073974502</v>
          </cell>
          <cell r="M405">
            <v>14.200746580000001</v>
          </cell>
          <cell r="N405">
            <v>59.691343141196178</v>
          </cell>
          <cell r="O405">
            <v>14.64807989</v>
          </cell>
          <cell r="P405">
            <v>62.639548530775151</v>
          </cell>
          <cell r="Q405">
            <v>15.17553614</v>
          </cell>
          <cell r="R405">
            <v>63.973791567180797</v>
          </cell>
          <cell r="S405">
            <v>15.753965969999999</v>
          </cell>
          <cell r="T405">
            <v>65.529261161160889</v>
          </cell>
          <cell r="U405">
            <v>16.47435991</v>
          </cell>
          <cell r="V405">
            <v>67.170922278903504</v>
          </cell>
          <cell r="W405">
            <v>17.29415989</v>
          </cell>
          <cell r="X405">
            <v>68.98083791717562</v>
          </cell>
          <cell r="Y405">
            <v>18.250471350000002</v>
          </cell>
          <cell r="Z405">
            <v>77.936555035857936</v>
          </cell>
          <cell r="AA405">
            <v>22.815936520000001</v>
          </cell>
          <cell r="AB405">
            <v>85.279198995822412</v>
          </cell>
          <cell r="AC405">
            <v>26.817416420000001</v>
          </cell>
          <cell r="AD405">
            <v>88.171860433808405</v>
          </cell>
          <cell r="AE405">
            <v>29.083568530000001</v>
          </cell>
          <cell r="AF405">
            <v>89.349401242840628</v>
          </cell>
          <cell r="AG405">
            <v>30.36560923</v>
          </cell>
        </row>
        <row r="406">
          <cell r="B406" t="str">
            <v>KEARSLEY LOCAL</v>
          </cell>
          <cell r="C406">
            <v>137</v>
          </cell>
          <cell r="D406">
            <v>124</v>
          </cell>
          <cell r="E406">
            <v>180</v>
          </cell>
          <cell r="F406" t="e">
            <v>#N/A</v>
          </cell>
          <cell r="G406" t="e">
            <v>#N/A</v>
          </cell>
          <cell r="H406" t="e">
            <v>#N/A</v>
          </cell>
          <cell r="I406" t="e">
            <v>#N/A</v>
          </cell>
          <cell r="J406" t="e">
            <v>#N/A</v>
          </cell>
          <cell r="K406" t="e">
            <v>#N/A</v>
          </cell>
          <cell r="L406" t="e">
            <v>#N/A</v>
          </cell>
          <cell r="M406" t="e">
            <v>#N/A</v>
          </cell>
          <cell r="N406" t="e">
            <v>#N/A</v>
          </cell>
          <cell r="O406" t="e">
            <v>#N/A</v>
          </cell>
          <cell r="P406" t="e">
            <v>#N/A</v>
          </cell>
          <cell r="Q406" t="e">
            <v>#N/A</v>
          </cell>
          <cell r="R406" t="e">
            <v>#N/A</v>
          </cell>
          <cell r="S406" t="e">
            <v>#N/A</v>
          </cell>
          <cell r="T406" t="e">
            <v>#N/A</v>
          </cell>
          <cell r="U406" t="e">
            <v>#N/A</v>
          </cell>
          <cell r="V406" t="e">
            <v>#N/A</v>
          </cell>
          <cell r="W406" t="e">
            <v>#N/A</v>
          </cell>
          <cell r="X406" t="e">
            <v>#N/A</v>
          </cell>
          <cell r="Y406" t="e">
            <v>#N/A</v>
          </cell>
          <cell r="Z406" t="e">
            <v>#N/A</v>
          </cell>
          <cell r="AA406" t="e">
            <v>#N/A</v>
          </cell>
          <cell r="AB406" t="e">
            <v>#N/A</v>
          </cell>
          <cell r="AC406" t="e">
            <v>#N/A</v>
          </cell>
          <cell r="AD406" t="e">
            <v>#N/A</v>
          </cell>
          <cell r="AE406" t="e">
            <v>#N/A</v>
          </cell>
          <cell r="AF406" t="e">
            <v>#N/A</v>
          </cell>
          <cell r="AG406" t="e">
            <v>#N/A</v>
          </cell>
        </row>
        <row r="407">
          <cell r="B407" t="str">
            <v>KENDAL (PARKSIDE RD)</v>
          </cell>
          <cell r="C407">
            <v>117</v>
          </cell>
          <cell r="D407">
            <v>103.5</v>
          </cell>
          <cell r="E407">
            <v>135</v>
          </cell>
          <cell r="F407">
            <v>89.809716086252251</v>
          </cell>
          <cell r="G407">
            <v>26.318722650000002</v>
          </cell>
          <cell r="H407">
            <v>89.772813083044767</v>
          </cell>
          <cell r="I407">
            <v>26.03433283</v>
          </cell>
          <cell r="J407">
            <v>91.405201610780153</v>
          </cell>
          <cell r="K407">
            <v>26.441836370000001</v>
          </cell>
          <cell r="L407">
            <v>92.406901313171105</v>
          </cell>
          <cell r="M407">
            <v>26.88438824</v>
          </cell>
          <cell r="N407">
            <v>93.682593849392575</v>
          </cell>
          <cell r="O407">
            <v>27.447374010000001</v>
          </cell>
          <cell r="P407">
            <v>95.234884907259342</v>
          </cell>
          <cell r="Q407">
            <v>28.13297026</v>
          </cell>
          <cell r="R407">
            <v>96.854310644482467</v>
          </cell>
          <cell r="S407">
            <v>28.902637380000002</v>
          </cell>
          <cell r="T407">
            <v>98.993680070826073</v>
          </cell>
          <cell r="U407">
            <v>29.845411800000001</v>
          </cell>
          <cell r="V407">
            <v>101.21342657036102</v>
          </cell>
          <cell r="W407">
            <v>30.890322019999999</v>
          </cell>
          <cell r="X407">
            <v>103.80631016615199</v>
          </cell>
          <cell r="Y407">
            <v>32.084075839999997</v>
          </cell>
          <cell r="Z407">
            <v>117.80889287192851</v>
          </cell>
          <cell r="AA407">
            <v>37.946384260000002</v>
          </cell>
          <cell r="AB407">
            <v>136.32397020258716</v>
          </cell>
          <cell r="AC407">
            <v>43.028799710000001</v>
          </cell>
          <cell r="AD407">
            <v>144.95310511779041</v>
          </cell>
          <cell r="AE407">
            <v>45.609403159999999</v>
          </cell>
          <cell r="AF407">
            <v>149.58897617452416</v>
          </cell>
          <cell r="AG407">
            <v>46.911072740000002</v>
          </cell>
        </row>
        <row r="408">
          <cell r="B408" t="str">
            <v>LANCASTER</v>
          </cell>
          <cell r="C408">
            <v>135</v>
          </cell>
          <cell r="D408">
            <v>135</v>
          </cell>
          <cell r="E408">
            <v>135</v>
          </cell>
          <cell r="F408">
            <v>105.80338060785189</v>
          </cell>
          <cell r="G408">
            <v>31.2392094</v>
          </cell>
          <cell r="H408">
            <v>105.20020523155536</v>
          </cell>
          <cell r="I408">
            <v>30.8171167</v>
          </cell>
          <cell r="J408">
            <v>106.86018309525883</v>
          </cell>
          <cell r="K408">
            <v>31.315550930000001</v>
          </cell>
          <cell r="L408">
            <v>108.18039113525883</v>
          </cell>
          <cell r="M408">
            <v>31.85848305</v>
          </cell>
          <cell r="N408">
            <v>109.85845608525882</v>
          </cell>
          <cell r="O408">
            <v>32.553792809999997</v>
          </cell>
          <cell r="P408">
            <v>111.93241188525883</v>
          </cell>
          <cell r="Q408">
            <v>33.409094860000003</v>
          </cell>
          <cell r="R408">
            <v>114.07807688525882</v>
          </cell>
          <cell r="S408">
            <v>34.364376659999998</v>
          </cell>
          <cell r="T408">
            <v>116.56118208525882</v>
          </cell>
          <cell r="U408">
            <v>35.541942769999999</v>
          </cell>
          <cell r="V408">
            <v>119.15992898525883</v>
          </cell>
          <cell r="W408">
            <v>36.835642120000003</v>
          </cell>
          <cell r="X408">
            <v>122.10450928525883</v>
          </cell>
          <cell r="Y408">
            <v>38.302325349999997</v>
          </cell>
          <cell r="Z408">
            <v>137.83606028113263</v>
          </cell>
          <cell r="AA408">
            <v>45.318498699999999</v>
          </cell>
          <cell r="AB408">
            <v>154.89627668113263</v>
          </cell>
          <cell r="AC408">
            <v>51.263554659999997</v>
          </cell>
          <cell r="AD408">
            <v>162.7244940811326</v>
          </cell>
          <cell r="AE408">
            <v>54.387980669999997</v>
          </cell>
          <cell r="AF408">
            <v>166.53221208113263</v>
          </cell>
          <cell r="AG408">
            <v>55.998130699999997</v>
          </cell>
        </row>
        <row r="409">
          <cell r="B409" t="str">
            <v>LEYLAND</v>
          </cell>
          <cell r="C409">
            <v>117</v>
          </cell>
          <cell r="D409">
            <v>103.5</v>
          </cell>
          <cell r="E409">
            <v>135</v>
          </cell>
          <cell r="F409">
            <v>75.830016040989605</v>
          </cell>
          <cell r="G409">
            <v>24.161660810000001</v>
          </cell>
          <cell r="H409">
            <v>76.290061169009689</v>
          </cell>
          <cell r="I409">
            <v>23.773909440000001</v>
          </cell>
          <cell r="J409">
            <v>78.762410625709592</v>
          </cell>
          <cell r="K409">
            <v>24.284523409999998</v>
          </cell>
          <cell r="L409">
            <v>80.158119196755806</v>
          </cell>
          <cell r="M409">
            <v>24.78851448</v>
          </cell>
          <cell r="N409">
            <v>81.78181427701152</v>
          </cell>
          <cell r="O409">
            <v>25.382194439999999</v>
          </cell>
          <cell r="P409">
            <v>83.724266316654507</v>
          </cell>
          <cell r="Q409">
            <v>26.08171351</v>
          </cell>
          <cell r="R409">
            <v>85.689125335568903</v>
          </cell>
          <cell r="S409">
            <v>26.845069460000001</v>
          </cell>
          <cell r="T409">
            <v>87.935089663690732</v>
          </cell>
          <cell r="U409">
            <v>27.765813810000001</v>
          </cell>
          <cell r="V409">
            <v>90.266404514217143</v>
          </cell>
          <cell r="W409">
            <v>28.771866670000001</v>
          </cell>
          <cell r="X409">
            <v>92.912889502644418</v>
          </cell>
          <cell r="Y409">
            <v>29.921575780000001</v>
          </cell>
          <cell r="Z409">
            <v>105.2377072200585</v>
          </cell>
          <cell r="AA409">
            <v>35.742185239999998</v>
          </cell>
          <cell r="AB409">
            <v>117.27759320768924</v>
          </cell>
          <cell r="AC409">
            <v>40.759301649999998</v>
          </cell>
          <cell r="AD409">
            <v>123.44846684420129</v>
          </cell>
          <cell r="AE409">
            <v>43.540604029999997</v>
          </cell>
          <cell r="AF409">
            <v>127.07357581677013</v>
          </cell>
          <cell r="AG409">
            <v>45.084237080000001</v>
          </cell>
        </row>
        <row r="410">
          <cell r="B410" t="str">
            <v>LONGSIGHT</v>
          </cell>
          <cell r="C410">
            <v>117</v>
          </cell>
          <cell r="D410">
            <v>103.5</v>
          </cell>
          <cell r="E410">
            <v>135</v>
          </cell>
          <cell r="F410">
            <v>74.00777415422165</v>
          </cell>
          <cell r="G410">
            <v>30.133059100000001</v>
          </cell>
          <cell r="H410">
            <v>75.172204128419381</v>
          </cell>
          <cell r="I410">
            <v>29.473029690000001</v>
          </cell>
          <cell r="J410">
            <v>79.498600893231597</v>
          </cell>
          <cell r="K410">
            <v>30.025427050000001</v>
          </cell>
          <cell r="L410">
            <v>84.342730371553486</v>
          </cell>
          <cell r="M410">
            <v>30.492187080000001</v>
          </cell>
          <cell r="N410">
            <v>88.906856673231871</v>
          </cell>
          <cell r="O410">
            <v>30.988037609999999</v>
          </cell>
          <cell r="P410">
            <v>92.817673376560023</v>
          </cell>
          <cell r="Q410">
            <v>31.528279309999999</v>
          </cell>
          <cell r="R410">
            <v>96.723087966681362</v>
          </cell>
          <cell r="S410">
            <v>32.076530030000001</v>
          </cell>
          <cell r="T410">
            <v>100.6732448955775</v>
          </cell>
          <cell r="U410">
            <v>32.658376619999999</v>
          </cell>
          <cell r="V410">
            <v>103.35981830288495</v>
          </cell>
          <cell r="W410">
            <v>33.255135269999997</v>
          </cell>
          <cell r="X410">
            <v>106.16431422312202</v>
          </cell>
          <cell r="Y410">
            <v>33.88474137</v>
          </cell>
          <cell r="Z410">
            <v>115.01299672462973</v>
          </cell>
          <cell r="AA410">
            <v>36.856485900000003</v>
          </cell>
          <cell r="AB410">
            <v>124.11236546307165</v>
          </cell>
          <cell r="AC410">
            <v>39.245735969999998</v>
          </cell>
          <cell r="AD410">
            <v>130.002792139782</v>
          </cell>
          <cell r="AE410">
            <v>40.570976549999997</v>
          </cell>
          <cell r="AF410">
            <v>134.48464407169416</v>
          </cell>
          <cell r="AG410">
            <v>41.31285029</v>
          </cell>
        </row>
        <row r="411">
          <cell r="B411" t="str">
            <v>LOWER DARWEN</v>
          </cell>
          <cell r="C411">
            <v>85</v>
          </cell>
          <cell r="D411">
            <v>85</v>
          </cell>
          <cell r="E411">
            <v>135</v>
          </cell>
          <cell r="F411">
            <v>75.530311136829297</v>
          </cell>
          <cell r="G411">
            <v>25.503407719999998</v>
          </cell>
          <cell r="H411">
            <v>75.005580004907557</v>
          </cell>
          <cell r="I411">
            <v>24.988977389999999</v>
          </cell>
          <cell r="J411">
            <v>76.977022279277946</v>
          </cell>
          <cell r="K411">
            <v>25.431837550000001</v>
          </cell>
          <cell r="L411">
            <v>77.897890955805096</v>
          </cell>
          <cell r="M411">
            <v>25.85769183</v>
          </cell>
          <cell r="N411">
            <v>78.927020776175226</v>
          </cell>
          <cell r="O411">
            <v>26.351731319999999</v>
          </cell>
          <cell r="P411">
            <v>80.154210839240932</v>
          </cell>
          <cell r="Q411">
            <v>26.932892330000001</v>
          </cell>
          <cell r="R411">
            <v>81.355272597620981</v>
          </cell>
          <cell r="S411">
            <v>27.554573739999999</v>
          </cell>
          <cell r="T411">
            <v>82.656222488211299</v>
          </cell>
          <cell r="U411">
            <v>28.300558379999998</v>
          </cell>
          <cell r="V411">
            <v>84.050628064751052</v>
          </cell>
          <cell r="W411">
            <v>29.13052897</v>
          </cell>
          <cell r="X411">
            <v>85.57379938432328</v>
          </cell>
          <cell r="Y411">
            <v>30.054633370000001</v>
          </cell>
          <cell r="Z411">
            <v>94.099090164953452</v>
          </cell>
          <cell r="AA411">
            <v>34.572873999999999</v>
          </cell>
          <cell r="AB411">
            <v>101.27083264191147</v>
          </cell>
          <cell r="AC411">
            <v>38.442717549999998</v>
          </cell>
          <cell r="AD411">
            <v>106.41579873522112</v>
          </cell>
          <cell r="AE411">
            <v>40.530325359999999</v>
          </cell>
          <cell r="AF411">
            <v>109.64502180464953</v>
          </cell>
          <cell r="AG411">
            <v>41.591666699999998</v>
          </cell>
        </row>
        <row r="412">
          <cell r="B412" t="str">
            <v>LYTHAM</v>
          </cell>
          <cell r="C412">
            <v>59</v>
          </cell>
          <cell r="D412">
            <v>52</v>
          </cell>
          <cell r="E412">
            <v>67</v>
          </cell>
          <cell r="F412">
            <v>32.535785291349363</v>
          </cell>
          <cell r="G412">
            <v>10.173010570000001</v>
          </cell>
          <cell r="H412">
            <v>32.57461819165195</v>
          </cell>
          <cell r="I412">
            <v>10.12296939</v>
          </cell>
          <cell r="J412">
            <v>33.14286861195454</v>
          </cell>
          <cell r="K412">
            <v>10.33491633</v>
          </cell>
          <cell r="L412">
            <v>33.705554381954542</v>
          </cell>
          <cell r="M412">
            <v>10.574619480000001</v>
          </cell>
          <cell r="N412">
            <v>34.373249151954539</v>
          </cell>
          <cell r="O412">
            <v>10.842158449999999</v>
          </cell>
          <cell r="P412">
            <v>35.216587331954543</v>
          </cell>
          <cell r="Q412">
            <v>11.175611079999999</v>
          </cell>
          <cell r="R412">
            <v>36.084881431954543</v>
          </cell>
          <cell r="S412">
            <v>11.542049309999999</v>
          </cell>
          <cell r="T412">
            <v>37.102944921954546</v>
          </cell>
          <cell r="U412">
            <v>12.000582270000001</v>
          </cell>
          <cell r="V412">
            <v>38.177989111954545</v>
          </cell>
          <cell r="W412">
            <v>12.50336611</v>
          </cell>
          <cell r="X412">
            <v>39.389642671954547</v>
          </cell>
          <cell r="Y412">
            <v>13.07397078</v>
          </cell>
          <cell r="Z412">
            <v>45.034747691954543</v>
          </cell>
          <cell r="AA412">
            <v>15.75268827</v>
          </cell>
          <cell r="AB412">
            <v>50.036740811954544</v>
          </cell>
          <cell r="AC412">
            <v>17.804043270000001</v>
          </cell>
          <cell r="AD412">
            <v>52.180070641954543</v>
          </cell>
          <cell r="AE412">
            <v>19.024814710000001</v>
          </cell>
          <cell r="AF412">
            <v>53.161652201954546</v>
          </cell>
          <cell r="AG412">
            <v>19.904772019999999</v>
          </cell>
        </row>
        <row r="413">
          <cell r="B413" t="str">
            <v>MACCLESFIELD</v>
          </cell>
          <cell r="C413">
            <v>114</v>
          </cell>
          <cell r="D413">
            <v>106</v>
          </cell>
          <cell r="E413">
            <v>150</v>
          </cell>
          <cell r="F413" t="e">
            <v>#N/A</v>
          </cell>
          <cell r="G413" t="e">
            <v>#N/A</v>
          </cell>
          <cell r="H413" t="e">
            <v>#N/A</v>
          </cell>
          <cell r="I413" t="e">
            <v>#N/A</v>
          </cell>
          <cell r="J413" t="e">
            <v>#N/A</v>
          </cell>
          <cell r="K413" t="e">
            <v>#N/A</v>
          </cell>
          <cell r="L413" t="e">
            <v>#N/A</v>
          </cell>
          <cell r="M413" t="e">
            <v>#N/A</v>
          </cell>
          <cell r="N413" t="e">
            <v>#N/A</v>
          </cell>
          <cell r="O413" t="e">
            <v>#N/A</v>
          </cell>
          <cell r="P413" t="e">
            <v>#N/A</v>
          </cell>
          <cell r="Q413" t="e">
            <v>#N/A</v>
          </cell>
          <cell r="R413" t="e">
            <v>#N/A</v>
          </cell>
          <cell r="S413" t="e">
            <v>#N/A</v>
          </cell>
          <cell r="T413" t="e">
            <v>#N/A</v>
          </cell>
          <cell r="U413" t="e">
            <v>#N/A</v>
          </cell>
          <cell r="V413" t="e">
            <v>#N/A</v>
          </cell>
          <cell r="W413" t="e">
            <v>#N/A</v>
          </cell>
          <cell r="X413" t="e">
            <v>#N/A</v>
          </cell>
          <cell r="Y413" t="e">
            <v>#N/A</v>
          </cell>
          <cell r="Z413" t="e">
            <v>#N/A</v>
          </cell>
          <cell r="AA413" t="e">
            <v>#N/A</v>
          </cell>
          <cell r="AB413" t="e">
            <v>#N/A</v>
          </cell>
          <cell r="AC413" t="e">
            <v>#N/A</v>
          </cell>
          <cell r="AD413" t="e">
            <v>#N/A</v>
          </cell>
          <cell r="AE413" t="e">
            <v>#N/A</v>
          </cell>
          <cell r="AF413" t="e">
            <v>#N/A</v>
          </cell>
          <cell r="AG413" t="e">
            <v>#N/A</v>
          </cell>
        </row>
        <row r="414">
          <cell r="B414" t="str">
            <v>MOSS NOOK</v>
          </cell>
          <cell r="C414">
            <v>146</v>
          </cell>
          <cell r="D414">
            <v>118</v>
          </cell>
          <cell r="E414">
            <v>173</v>
          </cell>
          <cell r="F414">
            <v>102.2974586966775</v>
          </cell>
          <cell r="G414">
            <v>32.326212230000003</v>
          </cell>
          <cell r="H414">
            <v>106.61912660025611</v>
          </cell>
          <cell r="I414">
            <v>32.013442779999998</v>
          </cell>
          <cell r="J414">
            <v>112.92573289172603</v>
          </cell>
          <cell r="K414">
            <v>32.456315480000001</v>
          </cell>
          <cell r="L414">
            <v>119.21564410555615</v>
          </cell>
          <cell r="M414">
            <v>32.916959769999998</v>
          </cell>
          <cell r="N414">
            <v>125.69419008765151</v>
          </cell>
          <cell r="O414">
            <v>33.468792309999998</v>
          </cell>
          <cell r="P414">
            <v>132.49805391577814</v>
          </cell>
          <cell r="Q414">
            <v>34.138540239999998</v>
          </cell>
          <cell r="R414">
            <v>134.33548472968158</v>
          </cell>
          <cell r="S414">
            <v>34.877768349999997</v>
          </cell>
          <cell r="T414">
            <v>136.41079140633479</v>
          </cell>
          <cell r="U414">
            <v>35.770710520000002</v>
          </cell>
          <cell r="V414">
            <v>138.59557501075068</v>
          </cell>
          <cell r="W414">
            <v>36.763326329999998</v>
          </cell>
          <cell r="X414">
            <v>141.02397181569074</v>
          </cell>
          <cell r="Y414">
            <v>37.889720590000003</v>
          </cell>
          <cell r="Z414">
            <v>153.22865017182269</v>
          </cell>
          <cell r="AA414">
            <v>43.488389529999999</v>
          </cell>
          <cell r="AB414">
            <v>162.68070265144615</v>
          </cell>
          <cell r="AC414">
            <v>48.314520799999997</v>
          </cell>
          <cell r="AD414">
            <v>166.1158316450236</v>
          </cell>
          <cell r="AE414">
            <v>50.998719800000003</v>
          </cell>
          <cell r="AF414">
            <v>166.91983902359232</v>
          </cell>
          <cell r="AG414">
            <v>52.548035540000001</v>
          </cell>
        </row>
        <row r="415">
          <cell r="B415" t="str">
            <v>NELSON</v>
          </cell>
          <cell r="C415">
            <v>69</v>
          </cell>
          <cell r="D415">
            <v>69</v>
          </cell>
          <cell r="E415">
            <v>90</v>
          </cell>
          <cell r="F415">
            <v>56.93277063667658</v>
          </cell>
          <cell r="G415">
            <v>17.44220177</v>
          </cell>
          <cell r="H415">
            <v>56.506516782824441</v>
          </cell>
          <cell r="I415">
            <v>17.373349610000002</v>
          </cell>
          <cell r="J415">
            <v>57.919641986211516</v>
          </cell>
          <cell r="K415">
            <v>17.650935659999998</v>
          </cell>
          <cell r="L415">
            <v>58.506162187196679</v>
          </cell>
          <cell r="M415">
            <v>17.966092029999999</v>
          </cell>
          <cell r="N415">
            <v>59.185403653336479</v>
          </cell>
          <cell r="O415">
            <v>18.373714549999999</v>
          </cell>
          <cell r="P415">
            <v>59.936218398904515</v>
          </cell>
          <cell r="Q415">
            <v>18.870261370000001</v>
          </cell>
          <cell r="R415">
            <v>60.735605915109318</v>
          </cell>
          <cell r="S415">
            <v>19.419137119999998</v>
          </cell>
          <cell r="T415">
            <v>61.581169184567372</v>
          </cell>
          <cell r="U415">
            <v>20.07437195</v>
          </cell>
          <cell r="V415">
            <v>62.46055100123256</v>
          </cell>
          <cell r="W415">
            <v>20.774166619999999</v>
          </cell>
          <cell r="X415">
            <v>63.435716001881417</v>
          </cell>
          <cell r="Y415">
            <v>21.563834759999999</v>
          </cell>
          <cell r="Z415">
            <v>67.716723853027204</v>
          </cell>
          <cell r="AA415">
            <v>24.872820040000001</v>
          </cell>
          <cell r="AB415">
            <v>73.334287959038264</v>
          </cell>
          <cell r="AC415">
            <v>27.84792723</v>
          </cell>
          <cell r="AD415">
            <v>76.295032363454894</v>
          </cell>
          <cell r="AE415">
            <v>29.196231789999999</v>
          </cell>
          <cell r="AF415">
            <v>77.78407342190701</v>
          </cell>
          <cell r="AG415">
            <v>29.808945550000001</v>
          </cell>
        </row>
        <row r="416">
          <cell r="B416" t="str">
            <v>NEW MILLS</v>
          </cell>
          <cell r="C416">
            <v>39</v>
          </cell>
          <cell r="D416">
            <v>33</v>
          </cell>
          <cell r="E416">
            <v>67</v>
          </cell>
          <cell r="F416">
            <v>22.471168391769815</v>
          </cell>
          <cell r="G416">
            <v>6.2187256900000003</v>
          </cell>
          <cell r="H416">
            <v>21.926262504419881</v>
          </cell>
          <cell r="I416">
            <v>6.2490602050000001</v>
          </cell>
          <cell r="J416">
            <v>22.236018381929931</v>
          </cell>
          <cell r="K416">
            <v>6.3459433929999998</v>
          </cell>
          <cell r="L416">
            <v>22.643185804676232</v>
          </cell>
          <cell r="M416">
            <v>6.4686404959999999</v>
          </cell>
          <cell r="N416">
            <v>23.119209441821607</v>
          </cell>
          <cell r="O416">
            <v>6.6381096319999999</v>
          </cell>
          <cell r="P416">
            <v>23.699133451510203</v>
          </cell>
          <cell r="Q416">
            <v>6.8693581149999998</v>
          </cell>
          <cell r="R416">
            <v>24.295619050536349</v>
          </cell>
          <cell r="S416">
            <v>7.1319934610000004</v>
          </cell>
          <cell r="T416">
            <v>25.022078555193787</v>
          </cell>
          <cell r="U416">
            <v>7.4615738719999998</v>
          </cell>
          <cell r="V416">
            <v>25.785774030450188</v>
          </cell>
          <cell r="W416">
            <v>7.839603318</v>
          </cell>
          <cell r="X416">
            <v>26.625434881372904</v>
          </cell>
          <cell r="Y416">
            <v>8.2953106170000002</v>
          </cell>
          <cell r="Z416">
            <v>30.494044868667128</v>
          </cell>
          <cell r="AA416">
            <v>10.85961017</v>
          </cell>
          <cell r="AB416">
            <v>33.750541158191282</v>
          </cell>
          <cell r="AC416">
            <v>12.676205149999999</v>
          </cell>
          <cell r="AD416">
            <v>34.889247785832794</v>
          </cell>
          <cell r="AE416">
            <v>13.68092628</v>
          </cell>
          <cell r="AF416">
            <v>35.040315583008933</v>
          </cell>
          <cell r="AG416">
            <v>14.23540903</v>
          </cell>
        </row>
        <row r="417">
          <cell r="B417" t="str">
            <v>ORRELL</v>
          </cell>
          <cell r="C417">
            <v>87</v>
          </cell>
          <cell r="D417">
            <v>87</v>
          </cell>
          <cell r="E417">
            <v>135</v>
          </cell>
          <cell r="F417">
            <v>55.853294851660934</v>
          </cell>
          <cell r="G417">
            <v>14.19648127</v>
          </cell>
          <cell r="H417">
            <v>56.05249759785255</v>
          </cell>
          <cell r="I417">
            <v>13.985444340000001</v>
          </cell>
          <cell r="J417">
            <v>57.668763886560988</v>
          </cell>
          <cell r="K417">
            <v>14.19984455</v>
          </cell>
          <cell r="L417">
            <v>58.56022140101571</v>
          </cell>
          <cell r="M417">
            <v>14.432436729999999</v>
          </cell>
          <cell r="N417">
            <v>59.563249867365684</v>
          </cell>
          <cell r="O417">
            <v>14.727901810000001</v>
          </cell>
          <cell r="P417">
            <v>60.658396878414955</v>
          </cell>
          <cell r="Q417">
            <v>15.10518914</v>
          </cell>
          <cell r="R417">
            <v>61.878350719866496</v>
          </cell>
          <cell r="S417">
            <v>15.5308674</v>
          </cell>
          <cell r="T417">
            <v>63.246461012290993</v>
          </cell>
          <cell r="U417">
            <v>16.055504639999999</v>
          </cell>
          <cell r="V417">
            <v>64.635139905930188</v>
          </cell>
          <cell r="W417">
            <v>16.650156769999999</v>
          </cell>
          <cell r="X417">
            <v>66.197615167038862</v>
          </cell>
          <cell r="Y417">
            <v>17.34296861</v>
          </cell>
          <cell r="Z417">
            <v>73.547596753107257</v>
          </cell>
          <cell r="AA417">
            <v>21.07414503</v>
          </cell>
          <cell r="AB417">
            <v>79.12786025223717</v>
          </cell>
          <cell r="AC417">
            <v>24.080909810000001</v>
          </cell>
          <cell r="AD417">
            <v>81.188794322495937</v>
          </cell>
          <cell r="AE417">
            <v>25.729421840000001</v>
          </cell>
          <cell r="AF417">
            <v>81.46212994618655</v>
          </cell>
          <cell r="AG417">
            <v>26.611772869999999</v>
          </cell>
        </row>
        <row r="418">
          <cell r="B418" t="str">
            <v>PADIHAM</v>
          </cell>
          <cell r="C418">
            <v>90</v>
          </cell>
          <cell r="D418">
            <v>103.5</v>
          </cell>
          <cell r="E418">
            <v>135</v>
          </cell>
          <cell r="F418">
            <v>76.553031409566088</v>
          </cell>
          <cell r="G418">
            <v>29.20603801</v>
          </cell>
          <cell r="H418">
            <v>76.58347143532356</v>
          </cell>
          <cell r="I418">
            <v>29.106865299999999</v>
          </cell>
          <cell r="J418">
            <v>78.100717381864655</v>
          </cell>
          <cell r="K418">
            <v>29.653495710000001</v>
          </cell>
          <cell r="L418">
            <v>78.983650118732669</v>
          </cell>
          <cell r="M418">
            <v>30.046547780000001</v>
          </cell>
          <cell r="N418">
            <v>80.045643084268093</v>
          </cell>
          <cell r="O418">
            <v>30.473701980000001</v>
          </cell>
          <cell r="P418">
            <v>81.174904540205887</v>
          </cell>
          <cell r="Q418">
            <v>30.968951400000002</v>
          </cell>
          <cell r="R418">
            <v>82.366395742475305</v>
          </cell>
          <cell r="S418">
            <v>31.511099439999999</v>
          </cell>
          <cell r="T418">
            <v>83.70718159450324</v>
          </cell>
          <cell r="U418">
            <v>32.16398178</v>
          </cell>
          <cell r="V418">
            <v>85.331137124674171</v>
          </cell>
          <cell r="W418">
            <v>32.881196869999997</v>
          </cell>
          <cell r="X418">
            <v>87.255522630506007</v>
          </cell>
          <cell r="Y418">
            <v>33.691952559999997</v>
          </cell>
          <cell r="Z418">
            <v>97.594973302084199</v>
          </cell>
          <cell r="AA418">
            <v>37.737278330000002</v>
          </cell>
          <cell r="AB418">
            <v>109.40910196780983</v>
          </cell>
          <cell r="AC418">
            <v>41.233480470000003</v>
          </cell>
          <cell r="AD418">
            <v>114.93107888985867</v>
          </cell>
          <cell r="AE418">
            <v>43.070037919999997</v>
          </cell>
          <cell r="AF418">
            <v>118.25967348770071</v>
          </cell>
          <cell r="AG418">
            <v>44.034763030000001</v>
          </cell>
        </row>
        <row r="419">
          <cell r="B419" t="str">
            <v>PEEL</v>
          </cell>
          <cell r="C419">
            <v>58.5</v>
          </cell>
          <cell r="D419">
            <v>51.8</v>
          </cell>
          <cell r="E419">
            <v>67</v>
          </cell>
          <cell r="F419">
            <v>41.76562183512749</v>
          </cell>
          <cell r="G419">
            <v>13.098713569999999</v>
          </cell>
          <cell r="H419">
            <v>41.227320308156834</v>
          </cell>
          <cell r="I419">
            <v>12.92173579</v>
          </cell>
          <cell r="J419">
            <v>41.940696007059977</v>
          </cell>
          <cell r="K419">
            <v>13.11931169</v>
          </cell>
          <cell r="L419">
            <v>42.418007817415671</v>
          </cell>
          <cell r="M419">
            <v>13.3213811</v>
          </cell>
          <cell r="N419">
            <v>42.93803028583104</v>
          </cell>
          <cell r="O419">
            <v>13.555959530000001</v>
          </cell>
          <cell r="P419">
            <v>43.49812223530926</v>
          </cell>
          <cell r="Q419">
            <v>13.838029929999999</v>
          </cell>
          <cell r="R419">
            <v>44.008288307494915</v>
          </cell>
          <cell r="S419">
            <v>14.13395841</v>
          </cell>
          <cell r="T419">
            <v>44.591015755206264</v>
          </cell>
          <cell r="U419">
            <v>14.47404081</v>
          </cell>
          <cell r="V419">
            <v>45.17393753797883</v>
          </cell>
          <cell r="W419">
            <v>14.83631207</v>
          </cell>
          <cell r="X419">
            <v>45.890857345448325</v>
          </cell>
          <cell r="Y419">
            <v>15.242859960000001</v>
          </cell>
          <cell r="Z419">
            <v>49.289618122948575</v>
          </cell>
          <cell r="AA419">
            <v>16.99094934</v>
          </cell>
          <cell r="AB419">
            <v>53.120911591802766</v>
          </cell>
          <cell r="AC419">
            <v>18.253660400000001</v>
          </cell>
          <cell r="AD419">
            <v>54.887411208771333</v>
          </cell>
          <cell r="AE419">
            <v>18.82836043</v>
          </cell>
          <cell r="AF419">
            <v>55.755584022811341</v>
          </cell>
          <cell r="AG419">
            <v>19.071755459999999</v>
          </cell>
        </row>
        <row r="420">
          <cell r="B420" t="str">
            <v>PENRITH &amp; SHAP</v>
          </cell>
          <cell r="C420">
            <v>106</v>
          </cell>
          <cell r="D420">
            <v>94</v>
          </cell>
          <cell r="E420">
            <v>122</v>
          </cell>
          <cell r="F420">
            <v>69.11973780985295</v>
          </cell>
          <cell r="G420">
            <v>23.877463970000001</v>
          </cell>
          <cell r="H420">
            <v>68.903911769340482</v>
          </cell>
          <cell r="I420">
            <v>23.595722479999999</v>
          </cell>
          <cell r="J420">
            <v>70.196304194361844</v>
          </cell>
          <cell r="K420">
            <v>23.961871469999998</v>
          </cell>
          <cell r="L420">
            <v>71.152037618660188</v>
          </cell>
          <cell r="M420">
            <v>24.329926619999998</v>
          </cell>
          <cell r="N420">
            <v>72.246238762275311</v>
          </cell>
          <cell r="O420">
            <v>24.763214699999999</v>
          </cell>
          <cell r="P420">
            <v>73.528300659092551</v>
          </cell>
          <cell r="Q420">
            <v>25.27313406</v>
          </cell>
          <cell r="R420">
            <v>74.797527555843843</v>
          </cell>
          <cell r="S420">
            <v>25.827959799999999</v>
          </cell>
          <cell r="T420">
            <v>76.259151923784941</v>
          </cell>
          <cell r="U420">
            <v>26.494341779999999</v>
          </cell>
          <cell r="V420">
            <v>77.74406924199765</v>
          </cell>
          <cell r="W420">
            <v>27.225156630000001</v>
          </cell>
          <cell r="X420">
            <v>79.528491040130049</v>
          </cell>
          <cell r="Y420">
            <v>28.032965839999999</v>
          </cell>
          <cell r="Z420">
            <v>91.135381186917414</v>
          </cell>
          <cell r="AA420">
            <v>32.019039599999999</v>
          </cell>
          <cell r="AB420">
            <v>107.87586878159735</v>
          </cell>
          <cell r="AC420">
            <v>35.465174750000003</v>
          </cell>
          <cell r="AD420">
            <v>114.46201250752716</v>
          </cell>
          <cell r="AE420">
            <v>37.068864720000001</v>
          </cell>
          <cell r="AF420">
            <v>117.75536781766775</v>
          </cell>
          <cell r="AG420">
            <v>37.816840669999998</v>
          </cell>
        </row>
        <row r="421">
          <cell r="B421" t="str">
            <v>PRESTON EAST</v>
          </cell>
          <cell r="C421">
            <v>117</v>
          </cell>
          <cell r="D421">
            <v>103.5</v>
          </cell>
          <cell r="E421">
            <v>135</v>
          </cell>
          <cell r="F421">
            <v>58.1161186924923</v>
          </cell>
          <cell r="G421">
            <v>19.345290899999998</v>
          </cell>
          <cell r="H421">
            <v>57.849333933526204</v>
          </cell>
          <cell r="I421">
            <v>19.15997355</v>
          </cell>
          <cell r="J421">
            <v>58.880523585482507</v>
          </cell>
          <cell r="K421">
            <v>19.350363340000001</v>
          </cell>
          <cell r="L421">
            <v>59.620682338444965</v>
          </cell>
          <cell r="M421">
            <v>19.579315430000001</v>
          </cell>
          <cell r="N421">
            <v>60.465706431682506</v>
          </cell>
          <cell r="O421">
            <v>19.896346640000001</v>
          </cell>
          <cell r="P421">
            <v>61.506259521325099</v>
          </cell>
          <cell r="Q421">
            <v>20.333029360000001</v>
          </cell>
          <cell r="R421">
            <v>62.565170832950379</v>
          </cell>
          <cell r="S421">
            <v>20.823908070000002</v>
          </cell>
          <cell r="T421">
            <v>63.790818500475751</v>
          </cell>
          <cell r="U421">
            <v>21.424140439999999</v>
          </cell>
          <cell r="V421">
            <v>65.052333665876404</v>
          </cell>
          <cell r="W421">
            <v>22.107191790000002</v>
          </cell>
          <cell r="X421">
            <v>66.453402103409729</v>
          </cell>
          <cell r="Y421">
            <v>22.940616129999999</v>
          </cell>
          <cell r="Z421">
            <v>73.10743422260586</v>
          </cell>
          <cell r="AA421">
            <v>26.983969259999999</v>
          </cell>
          <cell r="AB421">
            <v>80.10845654119413</v>
          </cell>
          <cell r="AC421">
            <v>29.933889109999999</v>
          </cell>
          <cell r="AD421">
            <v>83.76633040193768</v>
          </cell>
          <cell r="AE421">
            <v>31.47475493</v>
          </cell>
          <cell r="AF421">
            <v>87.203366634689218</v>
          </cell>
          <cell r="AG421">
            <v>32.250943970000002</v>
          </cell>
        </row>
        <row r="422">
          <cell r="B422" t="str">
            <v>RED BANK</v>
          </cell>
          <cell r="C422">
            <v>117</v>
          </cell>
          <cell r="D422">
            <v>99</v>
          </cell>
          <cell r="E422">
            <v>135</v>
          </cell>
          <cell r="F422">
            <v>65.416691605483862</v>
          </cell>
          <cell r="G422">
            <v>26.508529710000001</v>
          </cell>
          <cell r="H422">
            <v>66.255189915363928</v>
          </cell>
          <cell r="I422">
            <v>26.084444810000001</v>
          </cell>
          <cell r="J422">
            <v>70.083709821416676</v>
          </cell>
          <cell r="K422">
            <v>26.583958939999999</v>
          </cell>
          <cell r="L422">
            <v>73.225725283014086</v>
          </cell>
          <cell r="M422">
            <v>27.039331449999999</v>
          </cell>
          <cell r="N422">
            <v>75.794789785344634</v>
          </cell>
          <cell r="O422">
            <v>27.538596729999998</v>
          </cell>
          <cell r="P422">
            <v>77.006312774973736</v>
          </cell>
          <cell r="Q422">
            <v>28.094345239999999</v>
          </cell>
          <cell r="R422">
            <v>78.271075141083273</v>
          </cell>
          <cell r="S422">
            <v>28.674385300000001</v>
          </cell>
          <cell r="T422">
            <v>79.59399496556243</v>
          </cell>
          <cell r="U422">
            <v>29.31492557</v>
          </cell>
          <cell r="V422">
            <v>80.843806816290012</v>
          </cell>
          <cell r="W422">
            <v>29.988997999999999</v>
          </cell>
          <cell r="X422">
            <v>82.189756751674309</v>
          </cell>
          <cell r="Y422">
            <v>30.714074579999998</v>
          </cell>
          <cell r="Z422">
            <v>89.439558466106973</v>
          </cell>
          <cell r="AA422">
            <v>33.973172980000001</v>
          </cell>
          <cell r="AB422">
            <v>98.482601680439132</v>
          </cell>
          <cell r="AC422">
            <v>36.611092409999998</v>
          </cell>
          <cell r="AD422">
            <v>104.47385291157933</v>
          </cell>
          <cell r="AE422">
            <v>38.084210489999997</v>
          </cell>
          <cell r="AF422">
            <v>109.16723887794771</v>
          </cell>
          <cell r="AG422">
            <v>38.977793669999997</v>
          </cell>
        </row>
        <row r="423">
          <cell r="B423" t="str">
            <v>RIBBLE</v>
          </cell>
          <cell r="C423">
            <v>230</v>
          </cell>
          <cell r="D423">
            <v>197</v>
          </cell>
          <cell r="E423">
            <v>270</v>
          </cell>
          <cell r="F423">
            <v>118.91266230996168</v>
          </cell>
          <cell r="G423">
            <v>35.264283200000001</v>
          </cell>
          <cell r="H423">
            <v>118.96997982649708</v>
          </cell>
          <cell r="I423">
            <v>34.677739459999998</v>
          </cell>
          <cell r="J423">
            <v>123.84738390925206</v>
          </cell>
          <cell r="K423">
            <v>35.207464629999997</v>
          </cell>
          <cell r="L423">
            <v>128.23503020234656</v>
          </cell>
          <cell r="M423">
            <v>35.784925209999997</v>
          </cell>
          <cell r="N423">
            <v>133.00441365793324</v>
          </cell>
          <cell r="O423">
            <v>36.51707519</v>
          </cell>
          <cell r="P423">
            <v>137.20939706089786</v>
          </cell>
          <cell r="Q423">
            <v>37.444806159999999</v>
          </cell>
          <cell r="R423">
            <v>139.40901815443516</v>
          </cell>
          <cell r="S423">
            <v>38.482849620000003</v>
          </cell>
          <cell r="T423">
            <v>142.12342202147687</v>
          </cell>
          <cell r="U423">
            <v>39.782369330000002</v>
          </cell>
          <cell r="V423">
            <v>144.97415498462141</v>
          </cell>
          <cell r="W423">
            <v>41.223705039999999</v>
          </cell>
          <cell r="X423">
            <v>148.2569547722195</v>
          </cell>
          <cell r="Y423">
            <v>42.884411350000001</v>
          </cell>
          <cell r="Z423">
            <v>164.93842042684554</v>
          </cell>
          <cell r="AA423">
            <v>51.380964509999998</v>
          </cell>
          <cell r="AB423">
            <v>180.2161757425738</v>
          </cell>
          <cell r="AC423">
            <v>58.742768810000001</v>
          </cell>
          <cell r="AD423">
            <v>185.91300438398446</v>
          </cell>
          <cell r="AE423">
            <v>62.686948510000001</v>
          </cell>
          <cell r="AF423">
            <v>187.46124840045064</v>
          </cell>
          <cell r="AG423">
            <v>64.770402869999998</v>
          </cell>
        </row>
        <row r="424">
          <cell r="B424" t="str">
            <v>ROCHDALE CENTRAL</v>
          </cell>
          <cell r="C424">
            <v>69</v>
          </cell>
          <cell r="D424">
            <v>69</v>
          </cell>
          <cell r="E424">
            <v>90</v>
          </cell>
          <cell r="F424">
            <v>29.475390790013645</v>
          </cell>
          <cell r="G424">
            <v>8.5418237010000002</v>
          </cell>
          <cell r="H424">
            <v>29.976132615964339</v>
          </cell>
          <cell r="I424">
            <v>8.4638776169999996</v>
          </cell>
          <cell r="J424">
            <v>31.051160135420286</v>
          </cell>
          <cell r="K424">
            <v>8.6268177010000002</v>
          </cell>
          <cell r="L424">
            <v>31.524283979105974</v>
          </cell>
          <cell r="M424">
            <v>8.8092301119999998</v>
          </cell>
          <cell r="N424">
            <v>32.060636303965715</v>
          </cell>
          <cell r="O424">
            <v>9.0349512769999993</v>
          </cell>
          <cell r="P424">
            <v>32.733250243281148</v>
          </cell>
          <cell r="Q424">
            <v>9.3177638859999998</v>
          </cell>
          <cell r="R424">
            <v>33.420312600547675</v>
          </cell>
          <cell r="S424">
            <v>9.6264872599999993</v>
          </cell>
          <cell r="T424">
            <v>34.2137116839329</v>
          </cell>
          <cell r="U424">
            <v>10.005359110000001</v>
          </cell>
          <cell r="V424">
            <v>35.058751901288247</v>
          </cell>
          <cell r="W424">
            <v>10.42811081</v>
          </cell>
          <cell r="X424">
            <v>36.01213285793682</v>
          </cell>
          <cell r="Y424">
            <v>10.909551970000001</v>
          </cell>
          <cell r="Z424">
            <v>40.874471513828013</v>
          </cell>
          <cell r="AA424">
            <v>13.39843469</v>
          </cell>
          <cell r="AB424">
            <v>46.004852992906876</v>
          </cell>
          <cell r="AC424">
            <v>15.563510709999999</v>
          </cell>
          <cell r="AD424">
            <v>48.425162391650247</v>
          </cell>
          <cell r="AE424">
            <v>16.75429887</v>
          </cell>
          <cell r="AF424">
            <v>49.67744067824141</v>
          </cell>
          <cell r="AG424">
            <v>17.406484899999999</v>
          </cell>
        </row>
        <row r="425">
          <cell r="B425" t="str">
            <v>ROSSENDALE</v>
          </cell>
          <cell r="C425">
            <v>117</v>
          </cell>
          <cell r="D425">
            <v>99</v>
          </cell>
          <cell r="E425">
            <v>135</v>
          </cell>
          <cell r="F425">
            <v>54.919127171759882</v>
          </cell>
          <cell r="G425">
            <v>16.408014170000001</v>
          </cell>
          <cell r="H425">
            <v>55.363881200502512</v>
          </cell>
          <cell r="I425">
            <v>16.175561089999999</v>
          </cell>
          <cell r="J425">
            <v>57.013539240215842</v>
          </cell>
          <cell r="K425">
            <v>16.459231469999999</v>
          </cell>
          <cell r="L425">
            <v>57.836887982002182</v>
          </cell>
          <cell r="M425">
            <v>16.772714520000001</v>
          </cell>
          <cell r="N425">
            <v>58.736767429228358</v>
          </cell>
          <cell r="O425">
            <v>17.13908648</v>
          </cell>
          <cell r="P425">
            <v>59.832383005379022</v>
          </cell>
          <cell r="Q425">
            <v>17.587109359999999</v>
          </cell>
          <cell r="R425">
            <v>60.92585352996111</v>
          </cell>
          <cell r="S425">
            <v>18.070259839999999</v>
          </cell>
          <cell r="T425">
            <v>62.19565630813856</v>
          </cell>
          <cell r="U425">
            <v>18.67320058</v>
          </cell>
          <cell r="V425">
            <v>63.526385033564289</v>
          </cell>
          <cell r="W425">
            <v>19.332698390000001</v>
          </cell>
          <cell r="X425">
            <v>65.029769358747387</v>
          </cell>
          <cell r="Y425">
            <v>20.089215379999999</v>
          </cell>
          <cell r="Z425">
            <v>71.974034480274526</v>
          </cell>
          <cell r="AA425">
            <v>23.867028770000001</v>
          </cell>
          <cell r="AB425">
            <v>79.581465089128926</v>
          </cell>
          <cell r="AC425">
            <v>27.103519370000001</v>
          </cell>
          <cell r="AD425">
            <v>83.643730339535836</v>
          </cell>
          <cell r="AE425">
            <v>28.867606030000001</v>
          </cell>
          <cell r="AF425">
            <v>86.046450830736461</v>
          </cell>
          <cell r="AG425">
            <v>29.815686410000001</v>
          </cell>
        </row>
        <row r="426">
          <cell r="B426" t="str">
            <v>ROYTON</v>
          </cell>
          <cell r="C426">
            <v>117</v>
          </cell>
          <cell r="D426">
            <v>103.5</v>
          </cell>
          <cell r="E426">
            <v>135</v>
          </cell>
          <cell r="F426">
            <v>32.802280385532384</v>
          </cell>
          <cell r="G426">
            <v>8.7899590639999996</v>
          </cell>
          <cell r="H426">
            <v>32.766833921052736</v>
          </cell>
          <cell r="I426">
            <v>8.7247909079999992</v>
          </cell>
          <cell r="J426">
            <v>33.38932134479424</v>
          </cell>
          <cell r="K426">
            <v>8.8696075689999994</v>
          </cell>
          <cell r="L426">
            <v>33.896800361980389</v>
          </cell>
          <cell r="M426">
            <v>9.046630124</v>
          </cell>
          <cell r="N426">
            <v>34.495792078495761</v>
          </cell>
          <cell r="O426">
            <v>9.2806073159999993</v>
          </cell>
          <cell r="P426">
            <v>35.220810122119268</v>
          </cell>
          <cell r="Q426">
            <v>9.5878099680000002</v>
          </cell>
          <cell r="R426">
            <v>36.134649969476321</v>
          </cell>
          <cell r="S426">
            <v>9.9384484319999995</v>
          </cell>
          <cell r="T426">
            <v>37.205383839662105</v>
          </cell>
          <cell r="U426">
            <v>10.37955893</v>
          </cell>
          <cell r="V426">
            <v>38.337724929174627</v>
          </cell>
          <cell r="W426">
            <v>10.884738970000001</v>
          </cell>
          <cell r="X426">
            <v>39.578486479476808</v>
          </cell>
          <cell r="Y426">
            <v>11.476261940000001</v>
          </cell>
          <cell r="Z426">
            <v>45.416028352718456</v>
          </cell>
          <cell r="AA426">
            <v>14.68127293</v>
          </cell>
          <cell r="AB426">
            <v>50.790896183178816</v>
          </cell>
          <cell r="AC426">
            <v>17.547059430000001</v>
          </cell>
          <cell r="AD426">
            <v>53.365282238269977</v>
          </cell>
          <cell r="AE426">
            <v>19.257088509999999</v>
          </cell>
          <cell r="AF426">
            <v>54.652525536277992</v>
          </cell>
          <cell r="AG426">
            <v>20.282925590000001</v>
          </cell>
        </row>
        <row r="427">
          <cell r="B427" t="str">
            <v>SALE</v>
          </cell>
          <cell r="C427">
            <v>78</v>
          </cell>
          <cell r="D427">
            <v>69</v>
          </cell>
          <cell r="E427">
            <v>90</v>
          </cell>
          <cell r="F427">
            <v>52.215079375693541</v>
          </cell>
          <cell r="G427">
            <v>17.249905380000001</v>
          </cell>
          <cell r="H427">
            <v>52.346856353598795</v>
          </cell>
          <cell r="I427">
            <v>17.063869879999999</v>
          </cell>
          <cell r="J427">
            <v>53.336776898095977</v>
          </cell>
          <cell r="K427">
            <v>17.37564927</v>
          </cell>
          <cell r="L427">
            <v>54.173604632873932</v>
          </cell>
          <cell r="M427">
            <v>17.699587439999998</v>
          </cell>
          <cell r="N427">
            <v>55.190813687052966</v>
          </cell>
          <cell r="O427">
            <v>18.09986464</v>
          </cell>
          <cell r="P427">
            <v>56.421589004900305</v>
          </cell>
          <cell r="Q427">
            <v>18.604443920000001</v>
          </cell>
          <cell r="R427">
            <v>57.717575290629767</v>
          </cell>
          <cell r="S427">
            <v>19.164003730000001</v>
          </cell>
          <cell r="T427">
            <v>59.244069859497905</v>
          </cell>
          <cell r="U427">
            <v>19.8470023</v>
          </cell>
          <cell r="V427">
            <v>60.909463077821037</v>
          </cell>
          <cell r="W427">
            <v>20.615236450000001</v>
          </cell>
          <cell r="X427">
            <v>62.759630630975806</v>
          </cell>
          <cell r="Y427">
            <v>21.480460099999998</v>
          </cell>
          <cell r="Z427">
            <v>71.991784597189849</v>
          </cell>
          <cell r="AA427">
            <v>25.887844350000002</v>
          </cell>
          <cell r="AB427">
            <v>80.972902943778536</v>
          </cell>
          <cell r="AC427">
            <v>29.733469729999999</v>
          </cell>
          <cell r="AD427">
            <v>85.588055331947231</v>
          </cell>
          <cell r="AE427">
            <v>31.914955280000001</v>
          </cell>
          <cell r="AF427">
            <v>88.326301824815062</v>
          </cell>
          <cell r="AG427">
            <v>33.2185548</v>
          </cell>
        </row>
        <row r="428">
          <cell r="B428" t="str">
            <v>BARROW &amp; SANDGATE</v>
          </cell>
          <cell r="C428">
            <v>124</v>
          </cell>
          <cell r="D428">
            <v>112</v>
          </cell>
          <cell r="E428">
            <v>164</v>
          </cell>
          <cell r="F428">
            <v>67.608267666849642</v>
          </cell>
          <cell r="G428">
            <v>26.61630989</v>
          </cell>
          <cell r="H428">
            <v>67.352991537848595</v>
          </cell>
          <cell r="I428">
            <v>26.186530309999998</v>
          </cell>
          <cell r="J428">
            <v>72.015871058380426</v>
          </cell>
          <cell r="K428">
            <v>26.33618002</v>
          </cell>
          <cell r="L428">
            <v>76.563242009415831</v>
          </cell>
          <cell r="M428">
            <v>26.493502320000001</v>
          </cell>
          <cell r="N428">
            <v>79.723684089244756</v>
          </cell>
          <cell r="O428">
            <v>26.6817989</v>
          </cell>
          <cell r="P428">
            <v>80.238042681807684</v>
          </cell>
          <cell r="Q428">
            <v>26.949343729999999</v>
          </cell>
          <cell r="R428">
            <v>80.765348617366598</v>
          </cell>
          <cell r="S428">
            <v>27.25485067</v>
          </cell>
          <cell r="T428">
            <v>81.387753405363185</v>
          </cell>
          <cell r="U428">
            <v>27.63793828</v>
          </cell>
          <cell r="V428">
            <v>82.025797182635813</v>
          </cell>
          <cell r="W428">
            <v>28.077330119999999</v>
          </cell>
          <cell r="X428">
            <v>82.703508377577734</v>
          </cell>
          <cell r="Y428">
            <v>28.610409950000001</v>
          </cell>
          <cell r="Z428">
            <v>84.871287400495518</v>
          </cell>
          <cell r="AA428">
            <v>31.475443330000001</v>
          </cell>
          <cell r="AB428">
            <v>86.200796716618285</v>
          </cell>
          <cell r="AC428">
            <v>33.978785420000001</v>
          </cell>
          <cell r="AD428">
            <v>86.792456540112724</v>
          </cell>
          <cell r="AE428">
            <v>35.283119059999997</v>
          </cell>
          <cell r="AF428">
            <v>86.24308372466453</v>
          </cell>
          <cell r="AG428">
            <v>35.769600279999999</v>
          </cell>
        </row>
        <row r="429">
          <cell r="B429" t="str">
            <v>PENRITH &amp; SHAP</v>
          </cell>
          <cell r="C429">
            <v>106</v>
          </cell>
          <cell r="D429">
            <v>94</v>
          </cell>
          <cell r="E429">
            <v>122</v>
          </cell>
          <cell r="F429">
            <v>69.11973780985295</v>
          </cell>
          <cell r="G429">
            <v>23.877463970000001</v>
          </cell>
          <cell r="H429">
            <v>68.903911769340482</v>
          </cell>
          <cell r="I429">
            <v>23.595722479999999</v>
          </cell>
          <cell r="J429">
            <v>70.196304194361844</v>
          </cell>
          <cell r="K429">
            <v>23.961871469999998</v>
          </cell>
          <cell r="L429">
            <v>71.152037618660188</v>
          </cell>
          <cell r="M429">
            <v>24.329926619999998</v>
          </cell>
          <cell r="N429">
            <v>72.246238762275311</v>
          </cell>
          <cell r="O429">
            <v>24.763214699999999</v>
          </cell>
          <cell r="P429">
            <v>73.528300659092551</v>
          </cell>
          <cell r="Q429">
            <v>25.27313406</v>
          </cell>
          <cell r="R429">
            <v>74.797527555843843</v>
          </cell>
          <cell r="S429">
            <v>25.827959799999999</v>
          </cell>
          <cell r="T429">
            <v>76.259151923784941</v>
          </cell>
          <cell r="U429">
            <v>26.494341779999999</v>
          </cell>
          <cell r="V429">
            <v>77.74406924199765</v>
          </cell>
          <cell r="W429">
            <v>27.225156630000001</v>
          </cell>
          <cell r="X429">
            <v>79.528491040130049</v>
          </cell>
          <cell r="Y429">
            <v>28.032965839999999</v>
          </cell>
          <cell r="Z429">
            <v>91.135381186917414</v>
          </cell>
          <cell r="AA429">
            <v>32.019039599999999</v>
          </cell>
          <cell r="AB429">
            <v>107.87586878159735</v>
          </cell>
          <cell r="AC429">
            <v>35.465174750000003</v>
          </cell>
          <cell r="AD429">
            <v>114.46201250752716</v>
          </cell>
          <cell r="AE429">
            <v>37.068864720000001</v>
          </cell>
          <cell r="AF429">
            <v>117.75536781766775</v>
          </cell>
          <cell r="AG429">
            <v>37.816840669999998</v>
          </cell>
        </row>
        <row r="430">
          <cell r="B430" t="str">
            <v>STAINBURN &amp; SIDDICK</v>
          </cell>
          <cell r="C430">
            <v>132</v>
          </cell>
          <cell r="D430">
            <v>116</v>
          </cell>
          <cell r="E430">
            <v>176</v>
          </cell>
          <cell r="F430">
            <v>85.303299861318678</v>
          </cell>
          <cell r="G430">
            <v>4.4134788900000004</v>
          </cell>
          <cell r="H430">
            <v>84.205013253839738</v>
          </cell>
          <cell r="I430">
            <v>4.5839709439999998</v>
          </cell>
          <cell r="J430">
            <v>85.784609984865511</v>
          </cell>
          <cell r="K430">
            <v>4.8975782929999996</v>
          </cell>
          <cell r="L430">
            <v>87.023482869844628</v>
          </cell>
          <cell r="M430">
            <v>5.298659206</v>
          </cell>
          <cell r="N430">
            <v>88.368701750145107</v>
          </cell>
          <cell r="O430">
            <v>5.8168430249999998</v>
          </cell>
          <cell r="P430">
            <v>90.075875014245895</v>
          </cell>
          <cell r="Q430">
            <v>6.5336413909999997</v>
          </cell>
          <cell r="R430">
            <v>91.724615941131148</v>
          </cell>
          <cell r="S430">
            <v>7.3316812889999996</v>
          </cell>
          <cell r="T430">
            <v>93.733655489493231</v>
          </cell>
          <cell r="U430">
            <v>8.3088888300000008</v>
          </cell>
          <cell r="V430">
            <v>95.807082084950864</v>
          </cell>
          <cell r="W430">
            <v>9.4214365059999992</v>
          </cell>
          <cell r="X430">
            <v>98.194158668386564</v>
          </cell>
          <cell r="Y430">
            <v>10.795001689999999</v>
          </cell>
          <cell r="Z430">
            <v>110.15261672151676</v>
          </cell>
          <cell r="AA430">
            <v>17.52127612</v>
          </cell>
          <cell r="AB430">
            <v>123.80679935391224</v>
          </cell>
          <cell r="AC430">
            <v>22.405046909999999</v>
          </cell>
          <cell r="AD430">
            <v>129.68328229836709</v>
          </cell>
          <cell r="AE430">
            <v>25.045464890000002</v>
          </cell>
          <cell r="AF430">
            <v>131.94601774336115</v>
          </cell>
          <cell r="AG430">
            <v>26.473275569999998</v>
          </cell>
        </row>
        <row r="431">
          <cell r="B431" t="str">
            <v>SKELMERSDALE</v>
          </cell>
          <cell r="C431">
            <v>117</v>
          </cell>
          <cell r="D431">
            <v>103.5</v>
          </cell>
          <cell r="E431">
            <v>135</v>
          </cell>
          <cell r="F431">
            <v>59.718627434982068</v>
          </cell>
          <cell r="G431">
            <v>22.964154010000001</v>
          </cell>
          <cell r="H431">
            <v>60.379131522163924</v>
          </cell>
          <cell r="I431">
            <v>22.567065209999999</v>
          </cell>
          <cell r="J431">
            <v>62.521082344822993</v>
          </cell>
          <cell r="K431">
            <v>22.959315419999999</v>
          </cell>
          <cell r="L431">
            <v>63.34628848951597</v>
          </cell>
          <cell r="M431">
            <v>23.34788241</v>
          </cell>
          <cell r="N431">
            <v>64.22280448209095</v>
          </cell>
          <cell r="O431">
            <v>23.793399149999999</v>
          </cell>
          <cell r="P431">
            <v>65.265599886838913</v>
          </cell>
          <cell r="Q431">
            <v>24.270861029999999</v>
          </cell>
          <cell r="R431">
            <v>66.324352314223546</v>
          </cell>
          <cell r="S431">
            <v>24.79046645</v>
          </cell>
          <cell r="T431">
            <v>67.510396958425389</v>
          </cell>
          <cell r="U431">
            <v>25.40503782</v>
          </cell>
          <cell r="V431">
            <v>68.748121705292789</v>
          </cell>
          <cell r="W431">
            <v>26.037877739999999</v>
          </cell>
          <cell r="X431">
            <v>70.144692904263309</v>
          </cell>
          <cell r="Y431">
            <v>26.746023449999999</v>
          </cell>
          <cell r="Z431">
            <v>77.216571676534073</v>
          </cell>
          <cell r="AA431">
            <v>30.40059076</v>
          </cell>
          <cell r="AB431">
            <v>86.044490247843072</v>
          </cell>
          <cell r="AC431">
            <v>33.542435040000001</v>
          </cell>
          <cell r="AD431">
            <v>90.605456489453275</v>
          </cell>
          <cell r="AE431">
            <v>35.143516679999998</v>
          </cell>
          <cell r="AF431">
            <v>94.028253771042614</v>
          </cell>
          <cell r="AG431">
            <v>35.924289469999998</v>
          </cell>
        </row>
        <row r="432">
          <cell r="B432" t="str">
            <v>STAINBURN &amp; SIDDICK</v>
          </cell>
          <cell r="C432">
            <v>132</v>
          </cell>
          <cell r="D432">
            <v>116</v>
          </cell>
          <cell r="E432">
            <v>176</v>
          </cell>
          <cell r="F432">
            <v>85.303299861318678</v>
          </cell>
          <cell r="G432">
            <v>4.4134788900000004</v>
          </cell>
          <cell r="H432">
            <v>84.205013253839738</v>
          </cell>
          <cell r="I432">
            <v>4.5839709439999998</v>
          </cell>
          <cell r="J432">
            <v>85.784609984865511</v>
          </cell>
          <cell r="K432">
            <v>4.8975782929999996</v>
          </cell>
          <cell r="L432">
            <v>87.023482869844628</v>
          </cell>
          <cell r="M432">
            <v>5.298659206</v>
          </cell>
          <cell r="N432">
            <v>88.368701750145107</v>
          </cell>
          <cell r="O432">
            <v>5.8168430249999998</v>
          </cell>
          <cell r="P432">
            <v>90.075875014245895</v>
          </cell>
          <cell r="Q432">
            <v>6.5336413909999997</v>
          </cell>
          <cell r="R432">
            <v>91.724615941131148</v>
          </cell>
          <cell r="S432">
            <v>7.3316812889999996</v>
          </cell>
          <cell r="T432">
            <v>93.733655489493231</v>
          </cell>
          <cell r="U432">
            <v>8.3088888300000008</v>
          </cell>
          <cell r="V432">
            <v>95.807082084950864</v>
          </cell>
          <cell r="W432">
            <v>9.4214365059999992</v>
          </cell>
          <cell r="X432">
            <v>98.194158668386564</v>
          </cell>
          <cell r="Y432">
            <v>10.795001689999999</v>
          </cell>
          <cell r="Z432">
            <v>110.15261672151676</v>
          </cell>
          <cell r="AA432">
            <v>17.52127612</v>
          </cell>
          <cell r="AB432">
            <v>123.80679935391224</v>
          </cell>
          <cell r="AC432">
            <v>22.405046909999999</v>
          </cell>
          <cell r="AD432">
            <v>129.68328229836709</v>
          </cell>
          <cell r="AE432">
            <v>25.045464890000002</v>
          </cell>
          <cell r="AF432">
            <v>131.94601774336115</v>
          </cell>
          <cell r="AG432">
            <v>26.473275569999998</v>
          </cell>
        </row>
        <row r="433">
          <cell r="B433" t="str">
            <v>STRETFORD</v>
          </cell>
          <cell r="C433">
            <v>103.5</v>
          </cell>
          <cell r="D433">
            <v>90</v>
          </cell>
          <cell r="E433">
            <v>135</v>
          </cell>
          <cell r="F433">
            <v>59.711607066309647</v>
          </cell>
          <cell r="G433">
            <v>24.953464830000001</v>
          </cell>
          <cell r="H433">
            <v>61.903131979644172</v>
          </cell>
          <cell r="I433">
            <v>24.581645699999999</v>
          </cell>
          <cell r="J433">
            <v>65.798404224031273</v>
          </cell>
          <cell r="K433">
            <v>24.979418670000001</v>
          </cell>
          <cell r="L433">
            <v>66.761077628275373</v>
          </cell>
          <cell r="M433">
            <v>25.336510220000001</v>
          </cell>
          <cell r="N433">
            <v>67.641663977244065</v>
          </cell>
          <cell r="O433">
            <v>25.739722669999999</v>
          </cell>
          <cell r="P433">
            <v>68.604315982545216</v>
          </cell>
          <cell r="Q433">
            <v>26.210805560000001</v>
          </cell>
          <cell r="R433">
            <v>69.537487255077394</v>
          </cell>
          <cell r="S433">
            <v>26.698783039999999</v>
          </cell>
          <cell r="T433">
            <v>70.53258309183164</v>
          </cell>
          <cell r="U433">
            <v>27.266219970000002</v>
          </cell>
          <cell r="V433">
            <v>71.54030744525555</v>
          </cell>
          <cell r="W433">
            <v>27.865099279999999</v>
          </cell>
          <cell r="X433">
            <v>72.596055104581907</v>
          </cell>
          <cell r="Y433">
            <v>28.45116977</v>
          </cell>
          <cell r="Z433">
            <v>77.687327650923962</v>
          </cell>
          <cell r="AA433">
            <v>31.312257930000001</v>
          </cell>
          <cell r="AB433">
            <v>86.099527934412237</v>
          </cell>
          <cell r="AC433">
            <v>33.724042769999997</v>
          </cell>
          <cell r="AD433">
            <v>91.739160902914236</v>
          </cell>
          <cell r="AE433">
            <v>35.008635769999998</v>
          </cell>
          <cell r="AF433">
            <v>95.979395715772512</v>
          </cell>
          <cell r="AG433">
            <v>35.669513360000003</v>
          </cell>
        </row>
        <row r="434">
          <cell r="B434" t="str">
            <v>STUART ST</v>
          </cell>
          <cell r="C434">
            <v>117</v>
          </cell>
          <cell r="D434">
            <v>103.5</v>
          </cell>
          <cell r="E434">
            <v>135</v>
          </cell>
          <cell r="F434">
            <v>78.081147737428708</v>
          </cell>
          <cell r="G434">
            <v>28.08384238</v>
          </cell>
          <cell r="H434">
            <v>89.820567666055652</v>
          </cell>
          <cell r="I434">
            <v>27.938183850000001</v>
          </cell>
          <cell r="J434">
            <v>96.306920383949787</v>
          </cell>
          <cell r="K434">
            <v>28.587256459999999</v>
          </cell>
          <cell r="L434">
            <v>105.90790259543196</v>
          </cell>
          <cell r="M434">
            <v>29.23898878</v>
          </cell>
          <cell r="N434">
            <v>119.49939510484883</v>
          </cell>
          <cell r="O434">
            <v>29.955659600000001</v>
          </cell>
          <cell r="P434">
            <v>137.12477636389548</v>
          </cell>
          <cell r="Q434">
            <v>30.762479720000002</v>
          </cell>
          <cell r="R434">
            <v>156.69591578063987</v>
          </cell>
          <cell r="S434">
            <v>31.581154260000002</v>
          </cell>
          <cell r="T434">
            <v>176.42863632280014</v>
          </cell>
          <cell r="U434">
            <v>32.459296049999999</v>
          </cell>
          <cell r="V434">
            <v>180.93742374402456</v>
          </cell>
          <cell r="W434">
            <v>33.0050296</v>
          </cell>
          <cell r="X434">
            <v>185.45653299204631</v>
          </cell>
          <cell r="Y434">
            <v>33.570740100000002</v>
          </cell>
          <cell r="Z434">
            <v>193.80749569641958</v>
          </cell>
          <cell r="AA434">
            <v>36.09139811</v>
          </cell>
          <cell r="AB434">
            <v>205.77714486689146</v>
          </cell>
          <cell r="AC434">
            <v>38.043248380000001</v>
          </cell>
          <cell r="AD434">
            <v>215.0434172806111</v>
          </cell>
          <cell r="AE434">
            <v>39.08445888</v>
          </cell>
          <cell r="AF434">
            <v>223.09117642750178</v>
          </cell>
          <cell r="AG434">
            <v>39.645146310000001</v>
          </cell>
        </row>
        <row r="435">
          <cell r="B435" t="str">
            <v>THORNTON</v>
          </cell>
          <cell r="C435">
            <v>75</v>
          </cell>
          <cell r="D435">
            <v>67.5</v>
          </cell>
          <cell r="E435">
            <v>90</v>
          </cell>
          <cell r="F435">
            <v>59.963240507736288</v>
          </cell>
          <cell r="G435">
            <v>15.006049859999999</v>
          </cell>
          <cell r="H435">
            <v>59.57032722713992</v>
          </cell>
          <cell r="I435">
            <v>15.244392879999999</v>
          </cell>
          <cell r="J435">
            <v>60.246234514846954</v>
          </cell>
          <cell r="K435">
            <v>15.728155879999999</v>
          </cell>
          <cell r="L435">
            <v>60.832741045501166</v>
          </cell>
          <cell r="M435">
            <v>16.29861782</v>
          </cell>
          <cell r="N435">
            <v>61.458223653424952</v>
          </cell>
          <cell r="O435">
            <v>16.967183120000001</v>
          </cell>
          <cell r="P435">
            <v>62.148034132988485</v>
          </cell>
          <cell r="Q435">
            <v>17.77135753</v>
          </cell>
          <cell r="R435">
            <v>62.922521469268297</v>
          </cell>
          <cell r="S435">
            <v>18.50470528</v>
          </cell>
          <cell r="T435">
            <v>63.973253561110383</v>
          </cell>
          <cell r="U435">
            <v>19.092480810000001</v>
          </cell>
          <cell r="V435">
            <v>65.05934979128449</v>
          </cell>
          <cell r="W435">
            <v>19.726468560000001</v>
          </cell>
          <cell r="X435">
            <v>66.245872647474727</v>
          </cell>
          <cell r="Y435">
            <v>20.438689790000002</v>
          </cell>
          <cell r="Z435">
            <v>72.911306005939309</v>
          </cell>
          <cell r="AA435">
            <v>24.12449724</v>
          </cell>
          <cell r="AB435">
            <v>81.411817180314387</v>
          </cell>
          <cell r="AC435">
            <v>26.89475363</v>
          </cell>
          <cell r="AD435">
            <v>85.341526306037423</v>
          </cell>
          <cell r="AE435">
            <v>28.333210680000001</v>
          </cell>
          <cell r="AF435">
            <v>87.299612515376026</v>
          </cell>
          <cell r="AG435">
            <v>29.088984679999999</v>
          </cell>
        </row>
        <row r="436">
          <cell r="B436" t="str">
            <v>ULVERSTON</v>
          </cell>
          <cell r="C436">
            <v>117</v>
          </cell>
          <cell r="D436">
            <v>103.5</v>
          </cell>
          <cell r="E436">
            <v>135</v>
          </cell>
          <cell r="F436">
            <v>52.797669741157975</v>
          </cell>
          <cell r="G436">
            <v>13.48880288</v>
          </cell>
          <cell r="H436">
            <v>52.442717212889448</v>
          </cell>
          <cell r="I436">
            <v>13.379555</v>
          </cell>
          <cell r="J436">
            <v>53.225487739179215</v>
          </cell>
          <cell r="K436">
            <v>13.62181938</v>
          </cell>
          <cell r="L436">
            <v>53.802936487846168</v>
          </cell>
          <cell r="M436">
            <v>13.898678439999999</v>
          </cell>
          <cell r="N436">
            <v>54.546885820142194</v>
          </cell>
          <cell r="O436">
            <v>14.247464450000001</v>
          </cell>
          <cell r="P436">
            <v>55.446805061151274</v>
          </cell>
          <cell r="Q436">
            <v>14.678095239999999</v>
          </cell>
          <cell r="R436">
            <v>56.388155718025104</v>
          </cell>
          <cell r="S436">
            <v>15.162239619999999</v>
          </cell>
          <cell r="T436">
            <v>57.503856409879205</v>
          </cell>
          <cell r="U436">
            <v>15.760858199999999</v>
          </cell>
          <cell r="V436">
            <v>58.678901117466694</v>
          </cell>
          <cell r="W436">
            <v>16.423878779999999</v>
          </cell>
          <cell r="X436">
            <v>60.057046742552238</v>
          </cell>
          <cell r="Y436">
            <v>17.178419380000001</v>
          </cell>
          <cell r="Z436">
            <v>67.400082543542666</v>
          </cell>
          <cell r="AA436">
            <v>20.95626021</v>
          </cell>
          <cell r="AB436">
            <v>77.069285112525378</v>
          </cell>
          <cell r="AC436">
            <v>24.231960149999999</v>
          </cell>
          <cell r="AD436">
            <v>81.402265643703828</v>
          </cell>
          <cell r="AE436">
            <v>25.779836199999998</v>
          </cell>
          <cell r="AF436">
            <v>83.40792524784959</v>
          </cell>
          <cell r="AG436">
            <v>26.523949309999999</v>
          </cell>
        </row>
        <row r="437">
          <cell r="B437" t="str">
            <v>VERNON PARK</v>
          </cell>
          <cell r="C437">
            <v>117</v>
          </cell>
          <cell r="D437">
            <v>103.5</v>
          </cell>
          <cell r="E437">
            <v>135</v>
          </cell>
          <cell r="F437">
            <v>76.005719204360673</v>
          </cell>
          <cell r="G437">
            <v>26.868953059999999</v>
          </cell>
          <cell r="H437">
            <v>75.731352163775455</v>
          </cell>
          <cell r="I437">
            <v>26.574550139999999</v>
          </cell>
          <cell r="J437">
            <v>78.869386324883109</v>
          </cell>
          <cell r="K437">
            <v>26.996611040000001</v>
          </cell>
          <cell r="L437">
            <v>81.362022847649811</v>
          </cell>
          <cell r="M437">
            <v>27.461049490000001</v>
          </cell>
          <cell r="N437">
            <v>84.099562200045</v>
          </cell>
          <cell r="O437">
            <v>28.04591551</v>
          </cell>
          <cell r="P437">
            <v>87.147028318662208</v>
          </cell>
          <cell r="Q437">
            <v>28.778196940000001</v>
          </cell>
          <cell r="R437">
            <v>90.266406462450163</v>
          </cell>
          <cell r="S437">
            <v>29.60709876</v>
          </cell>
          <cell r="T437">
            <v>93.665306172330304</v>
          </cell>
          <cell r="U437">
            <v>30.636578369999999</v>
          </cell>
          <cell r="V437">
            <v>95.817611860557491</v>
          </cell>
          <cell r="W437">
            <v>31.795128859999998</v>
          </cell>
          <cell r="X437">
            <v>98.218884659619974</v>
          </cell>
          <cell r="Y437">
            <v>33.050970409999998</v>
          </cell>
          <cell r="Z437">
            <v>109.46592043238137</v>
          </cell>
          <cell r="AA437">
            <v>39.534824870000001</v>
          </cell>
          <cell r="AB437">
            <v>121.79856965104899</v>
          </cell>
          <cell r="AC437">
            <v>45.27023904</v>
          </cell>
          <cell r="AD437">
            <v>128.44473425049475</v>
          </cell>
          <cell r="AE437">
            <v>48.301177709999997</v>
          </cell>
          <cell r="AF437">
            <v>132.50794391950819</v>
          </cell>
          <cell r="AG437">
            <v>49.629210530000002</v>
          </cell>
        </row>
        <row r="438">
          <cell r="B438" t="str">
            <v>WEST DIDSBURY</v>
          </cell>
          <cell r="C438">
            <v>124</v>
          </cell>
          <cell r="D438">
            <v>124</v>
          </cell>
          <cell r="E438">
            <v>162</v>
          </cell>
          <cell r="F438">
            <v>97.207593248288447</v>
          </cell>
          <cell r="G438">
            <v>27.866100620000001</v>
          </cell>
          <cell r="H438">
            <v>98.150761324210961</v>
          </cell>
          <cell r="I438">
            <v>27.604759229999999</v>
          </cell>
          <cell r="J438">
            <v>101.46894152250253</v>
          </cell>
          <cell r="K438">
            <v>28.17719876</v>
          </cell>
          <cell r="L438">
            <v>103.27963588151705</v>
          </cell>
          <cell r="M438">
            <v>28.780957570000002</v>
          </cell>
          <cell r="N438">
            <v>105.42166156447526</v>
          </cell>
          <cell r="O438">
            <v>29.51683263</v>
          </cell>
          <cell r="P438">
            <v>108.07335639146595</v>
          </cell>
          <cell r="Q438">
            <v>30.440713809999998</v>
          </cell>
          <cell r="R438">
            <v>110.8083022357241</v>
          </cell>
          <cell r="S438">
            <v>31.46611352</v>
          </cell>
          <cell r="T438">
            <v>113.86823820400485</v>
          </cell>
          <cell r="U438">
            <v>32.692048810000003</v>
          </cell>
          <cell r="V438">
            <v>117.13053622249666</v>
          </cell>
          <cell r="W438">
            <v>34.04689304</v>
          </cell>
          <cell r="X438">
            <v>120.77171537492289</v>
          </cell>
          <cell r="Y438">
            <v>35.569928640000001</v>
          </cell>
          <cell r="Z438">
            <v>138.16780283649385</v>
          </cell>
          <cell r="AA438">
            <v>43.193799050000003</v>
          </cell>
          <cell r="AB438">
            <v>154.12699304895145</v>
          </cell>
          <cell r="AC438">
            <v>49.779446999999998</v>
          </cell>
          <cell r="AD438">
            <v>162.36861687975181</v>
          </cell>
          <cell r="AE438">
            <v>53.556125110000004</v>
          </cell>
          <cell r="AF438">
            <v>167.21737521420971</v>
          </cell>
          <cell r="AG438">
            <v>55.857042309999997</v>
          </cell>
        </row>
        <row r="439">
          <cell r="B439" t="str">
            <v>WESTHOUGHTON</v>
          </cell>
          <cell r="C439">
            <v>104</v>
          </cell>
          <cell r="D439">
            <v>90</v>
          </cell>
          <cell r="E439">
            <v>135</v>
          </cell>
          <cell r="F439">
            <v>57.632950883448174</v>
          </cell>
          <cell r="G439">
            <v>17.18510401</v>
          </cell>
          <cell r="H439">
            <v>58.1823056037179</v>
          </cell>
          <cell r="I439">
            <v>16.897570269999999</v>
          </cell>
          <cell r="J439">
            <v>60.219018775181198</v>
          </cell>
          <cell r="K439">
            <v>17.170593140000001</v>
          </cell>
          <cell r="L439">
            <v>61.1482310003517</v>
          </cell>
          <cell r="M439">
            <v>17.45465866</v>
          </cell>
          <cell r="N439">
            <v>62.165780473116463</v>
          </cell>
          <cell r="O439">
            <v>17.8058853</v>
          </cell>
          <cell r="P439">
            <v>63.377872201832169</v>
          </cell>
          <cell r="Q439">
            <v>18.24226359</v>
          </cell>
          <cell r="R439">
            <v>64.60820461001525</v>
          </cell>
          <cell r="S439">
            <v>18.733212439999999</v>
          </cell>
          <cell r="T439">
            <v>66.047055147544398</v>
          </cell>
          <cell r="U439">
            <v>19.34381406</v>
          </cell>
          <cell r="V439">
            <v>67.549951620918819</v>
          </cell>
          <cell r="W439">
            <v>20.029336600000001</v>
          </cell>
          <cell r="X439">
            <v>69.197857600811858</v>
          </cell>
          <cell r="Y439">
            <v>20.82016737</v>
          </cell>
          <cell r="Z439">
            <v>77.230668222946207</v>
          </cell>
          <cell r="AA439">
            <v>24.944174390000001</v>
          </cell>
          <cell r="AB439">
            <v>84.373893825321218</v>
          </cell>
          <cell r="AC439">
            <v>28.554081660000001</v>
          </cell>
          <cell r="AD439">
            <v>88.27966281325989</v>
          </cell>
          <cell r="AE439">
            <v>30.536990159999998</v>
          </cell>
          <cell r="AF439">
            <v>90.550300460306431</v>
          </cell>
          <cell r="AG439">
            <v>31.297969030000001</v>
          </cell>
        </row>
        <row r="440">
          <cell r="B440" t="str">
            <v>WIGAN</v>
          </cell>
          <cell r="C440">
            <v>72</v>
          </cell>
          <cell r="D440">
            <v>72</v>
          </cell>
          <cell r="E440">
            <v>135</v>
          </cell>
          <cell r="F440">
            <v>60.303964021109024</v>
          </cell>
          <cell r="G440">
            <v>14.200867690000001</v>
          </cell>
          <cell r="H440">
            <v>60.59100405730544</v>
          </cell>
          <cell r="I440">
            <v>14.003476969999999</v>
          </cell>
          <cell r="J440">
            <v>62.432453429274993</v>
          </cell>
          <cell r="K440">
            <v>14.25678055</v>
          </cell>
          <cell r="L440">
            <v>63.533331997519028</v>
          </cell>
          <cell r="M440">
            <v>14.53029474</v>
          </cell>
          <cell r="N440">
            <v>65.45019875497286</v>
          </cell>
          <cell r="O440">
            <v>14.867622280000001</v>
          </cell>
          <cell r="P440">
            <v>67.496405866991495</v>
          </cell>
          <cell r="Q440">
            <v>15.29082708</v>
          </cell>
          <cell r="R440">
            <v>70.700020802557276</v>
          </cell>
          <cell r="S440">
            <v>15.769213580000001</v>
          </cell>
          <cell r="T440">
            <v>74.088577103373083</v>
          </cell>
          <cell r="U440">
            <v>16.358660390000001</v>
          </cell>
          <cell r="V440">
            <v>76.907967709749698</v>
          </cell>
          <cell r="W440">
            <v>17.023973529999999</v>
          </cell>
          <cell r="X440">
            <v>80.092520137705478</v>
          </cell>
          <cell r="Y440">
            <v>17.791717850000001</v>
          </cell>
          <cell r="Z440">
            <v>90.164629474712171</v>
          </cell>
          <cell r="AA440">
            <v>21.75973011</v>
          </cell>
          <cell r="AB440">
            <v>99.284573073521287</v>
          </cell>
          <cell r="AC440">
            <v>25.237661249999999</v>
          </cell>
          <cell r="AD440">
            <v>103.55640215348532</v>
          </cell>
          <cell r="AE440">
            <v>27.091330559999999</v>
          </cell>
          <cell r="AF440">
            <v>105.58189985486014</v>
          </cell>
          <cell r="AG440">
            <v>28.10514624</v>
          </cell>
        </row>
        <row r="441">
          <cell r="B441" t="str">
            <v>WRIGHTINGTON</v>
          </cell>
          <cell r="C441">
            <v>117</v>
          </cell>
          <cell r="D441">
            <v>103.5</v>
          </cell>
          <cell r="E441">
            <v>135</v>
          </cell>
          <cell r="F441">
            <v>82.805162930459531</v>
          </cell>
          <cell r="G441">
            <v>22.055296630000001</v>
          </cell>
          <cell r="H441">
            <v>83.903811749769588</v>
          </cell>
          <cell r="I441">
            <v>21.88718489</v>
          </cell>
          <cell r="J441">
            <v>86.993582836267109</v>
          </cell>
          <cell r="K441">
            <v>22.43906522</v>
          </cell>
          <cell r="L441">
            <v>88.638686617807693</v>
          </cell>
          <cell r="M441">
            <v>23.045385570000001</v>
          </cell>
          <cell r="N441">
            <v>90.513958658887603</v>
          </cell>
          <cell r="O441">
            <v>23.77664394</v>
          </cell>
          <cell r="P441">
            <v>92.832883131109369</v>
          </cell>
          <cell r="Q441">
            <v>24.678324249999999</v>
          </cell>
          <cell r="R441">
            <v>95.213644976134901</v>
          </cell>
          <cell r="S441">
            <v>25.68232231</v>
          </cell>
          <cell r="T441">
            <v>97.890680214517559</v>
          </cell>
          <cell r="U441">
            <v>26.916670809999999</v>
          </cell>
          <cell r="V441">
            <v>100.71173183525656</v>
          </cell>
          <cell r="W441">
            <v>28.292878900000002</v>
          </cell>
          <cell r="X441">
            <v>103.95454527869484</v>
          </cell>
          <cell r="Y441">
            <v>29.869551789999999</v>
          </cell>
          <cell r="Z441">
            <v>121.38591550874528</v>
          </cell>
          <cell r="AA441">
            <v>37.969343819999999</v>
          </cell>
          <cell r="AB441">
            <v>137.17237134787825</v>
          </cell>
          <cell r="AC441">
            <v>45.064843070000002</v>
          </cell>
          <cell r="AD441">
            <v>143.81231681195243</v>
          </cell>
          <cell r="AE441">
            <v>49.046212349999998</v>
          </cell>
          <cell r="AF441">
            <v>146.48228030639069</v>
          </cell>
          <cell r="AG441">
            <v>51.33395445</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P Demand Data"/>
      <sheetName val="Primary Demand Data"/>
      <sheetName val="Matching"/>
      <sheetName val="BSPs"/>
      <sheetName val="Primaries"/>
    </sheetNames>
    <sheetDataSet>
      <sheetData sheetId="0" refreshError="1"/>
      <sheetData sheetId="1"/>
      <sheetData sheetId="2">
        <row r="4">
          <cell r="B4" t="str">
            <v>ADSWOOD</v>
          </cell>
          <cell r="C4">
            <v>57.09</v>
          </cell>
          <cell r="D4">
            <v>42</v>
          </cell>
          <cell r="E4">
            <v>18</v>
          </cell>
          <cell r="F4">
            <v>0.73568050446663158</v>
          </cell>
          <cell r="G4">
            <v>0.31529164477141353</v>
          </cell>
          <cell r="J4" t="str">
            <v>ALBION ST</v>
          </cell>
          <cell r="K4">
            <v>12.8</v>
          </cell>
          <cell r="L4">
            <v>9</v>
          </cell>
          <cell r="M4">
            <v>4</v>
          </cell>
          <cell r="N4">
            <v>0.703125</v>
          </cell>
          <cell r="O4">
            <v>0.3125</v>
          </cell>
        </row>
        <row r="5">
          <cell r="B5" t="str">
            <v>AGECROFT</v>
          </cell>
          <cell r="C5">
            <v>61.49</v>
          </cell>
          <cell r="D5">
            <v>40</v>
          </cell>
          <cell r="E5">
            <v>17</v>
          </cell>
          <cell r="F5">
            <v>0.65051227841925519</v>
          </cell>
          <cell r="G5">
            <v>0.27646771832818345</v>
          </cell>
          <cell r="J5" t="str">
            <v>ALDERLEY &amp; CHELFORD</v>
          </cell>
          <cell r="K5">
            <v>15.9</v>
          </cell>
          <cell r="L5">
            <v>10</v>
          </cell>
          <cell r="M5">
            <v>3</v>
          </cell>
          <cell r="N5">
            <v>0.62893081761006286</v>
          </cell>
          <cell r="O5">
            <v>0.18867924528301885</v>
          </cell>
        </row>
        <row r="6">
          <cell r="B6" t="str">
            <v>ALTRINCHAM</v>
          </cell>
          <cell r="C6">
            <v>62.75</v>
          </cell>
          <cell r="D6">
            <v>40</v>
          </cell>
          <cell r="E6">
            <v>18</v>
          </cell>
          <cell r="F6">
            <v>0.63745019920318724</v>
          </cell>
          <cell r="G6">
            <v>0.28685258964143429</v>
          </cell>
          <cell r="J6" t="str">
            <v>ALSTON</v>
          </cell>
          <cell r="K6">
            <v>2.4</v>
          </cell>
          <cell r="L6">
            <v>1</v>
          </cell>
          <cell r="M6">
            <v>1</v>
          </cell>
          <cell r="N6">
            <v>0.41666666666666669</v>
          </cell>
          <cell r="O6">
            <v>0.41666666666666669</v>
          </cell>
        </row>
        <row r="7">
          <cell r="B7" t="str">
            <v>ATHERTON</v>
          </cell>
          <cell r="C7">
            <v>90.3</v>
          </cell>
          <cell r="D7">
            <v>65</v>
          </cell>
          <cell r="E7">
            <v>25</v>
          </cell>
          <cell r="F7">
            <v>0.71982281284606864</v>
          </cell>
          <cell r="G7">
            <v>0.27685492801771872</v>
          </cell>
          <cell r="J7" t="str">
            <v>AMBLESIDE</v>
          </cell>
          <cell r="K7">
            <v>9</v>
          </cell>
          <cell r="L7">
            <v>7</v>
          </cell>
          <cell r="M7">
            <v>3</v>
          </cell>
          <cell r="N7">
            <v>0.77777777777777779</v>
          </cell>
          <cell r="O7">
            <v>0.33333333333333331</v>
          </cell>
        </row>
        <row r="8">
          <cell r="B8" t="str">
            <v>BARROW &amp; SANDGATE</v>
          </cell>
          <cell r="C8">
            <v>75.349999999999994</v>
          </cell>
          <cell r="D8">
            <v>55</v>
          </cell>
          <cell r="E8">
            <v>25</v>
          </cell>
          <cell r="F8">
            <v>0.72992700729927018</v>
          </cell>
          <cell r="G8">
            <v>0.33178500331785005</v>
          </cell>
          <cell r="J8" t="str">
            <v>ANCOATS NORTH T11 &amp; T12</v>
          </cell>
          <cell r="K8">
            <v>14.9</v>
          </cell>
          <cell r="L8">
            <v>10</v>
          </cell>
          <cell r="M8">
            <v>5</v>
          </cell>
          <cell r="N8">
            <v>0.67114093959731547</v>
          </cell>
          <cell r="O8">
            <v>0.33557046979865773</v>
          </cell>
        </row>
        <row r="9">
          <cell r="B9" t="str">
            <v>BARTON</v>
          </cell>
          <cell r="C9">
            <v>91.81</v>
          </cell>
          <cell r="D9">
            <v>75</v>
          </cell>
          <cell r="E9">
            <v>25</v>
          </cell>
          <cell r="F9">
            <v>0.81690447663653198</v>
          </cell>
          <cell r="G9">
            <v>0.27230149221217731</v>
          </cell>
          <cell r="J9" t="str">
            <v>ANCOATS NORTH T14</v>
          </cell>
          <cell r="K9">
            <v>8.1</v>
          </cell>
          <cell r="L9">
            <v>6</v>
          </cell>
          <cell r="M9">
            <v>2</v>
          </cell>
          <cell r="N9">
            <v>0.74074074074074081</v>
          </cell>
          <cell r="O9">
            <v>0.24691358024691359</v>
          </cell>
        </row>
        <row r="10">
          <cell r="B10" t="str">
            <v>BELFIELD</v>
          </cell>
          <cell r="C10">
            <v>52.91</v>
          </cell>
          <cell r="D10">
            <v>41</v>
          </cell>
          <cell r="E10">
            <v>9</v>
          </cell>
          <cell r="F10">
            <v>0.77490077490077491</v>
          </cell>
          <cell r="G10">
            <v>0.17010017010017012</v>
          </cell>
          <cell r="J10" t="str">
            <v>ANNIE PIT</v>
          </cell>
          <cell r="K10">
            <v>18.8</v>
          </cell>
          <cell r="L10">
            <v>14</v>
          </cell>
          <cell r="M10">
            <v>6</v>
          </cell>
          <cell r="N10">
            <v>0.74468085106382975</v>
          </cell>
          <cell r="O10">
            <v>0.31914893617021273</v>
          </cell>
        </row>
        <row r="11">
          <cell r="B11" t="str">
            <v>BISPHAM</v>
          </cell>
          <cell r="C11">
            <v>73.680000000000007</v>
          </cell>
          <cell r="D11">
            <v>56</v>
          </cell>
          <cell r="E11">
            <v>20</v>
          </cell>
          <cell r="F11">
            <v>0.76004343105320293</v>
          </cell>
          <cell r="G11">
            <v>0.27144408251900104</v>
          </cell>
          <cell r="J11" t="str">
            <v>ANSDELL</v>
          </cell>
          <cell r="K11">
            <v>10.199999999999999</v>
          </cell>
          <cell r="L11">
            <v>7</v>
          </cell>
          <cell r="M11">
            <v>3</v>
          </cell>
          <cell r="N11">
            <v>0.68627450980392157</v>
          </cell>
          <cell r="O11">
            <v>0.29411764705882354</v>
          </cell>
        </row>
        <row r="12">
          <cell r="B12" t="str">
            <v>BLACKBURN</v>
          </cell>
          <cell r="C12">
            <v>54.21</v>
          </cell>
          <cell r="D12">
            <v>38</v>
          </cell>
          <cell r="E12">
            <v>10</v>
          </cell>
          <cell r="F12">
            <v>0.7009776793949456</v>
          </cell>
          <cell r="G12">
            <v>0.18446781036709095</v>
          </cell>
          <cell r="J12" t="str">
            <v>ARDWICK</v>
          </cell>
          <cell r="K12">
            <v>12.3</v>
          </cell>
          <cell r="L12">
            <v>8</v>
          </cell>
          <cell r="M12">
            <v>3</v>
          </cell>
          <cell r="N12">
            <v>0.65040650406504064</v>
          </cell>
          <cell r="O12">
            <v>0.24390243902439024</v>
          </cell>
        </row>
        <row r="13">
          <cell r="B13" t="str">
            <v>BLACKPOOL</v>
          </cell>
          <cell r="C13">
            <v>80.540000000000006</v>
          </cell>
          <cell r="D13">
            <v>62</v>
          </cell>
          <cell r="E13">
            <v>20</v>
          </cell>
          <cell r="F13">
            <v>0.76980382418673943</v>
          </cell>
          <cell r="G13">
            <v>0.24832381425378691</v>
          </cell>
          <cell r="J13" t="str">
            <v>ARNSIDE</v>
          </cell>
          <cell r="K13">
            <v>4.5999999999999996</v>
          </cell>
          <cell r="L13">
            <v>3</v>
          </cell>
          <cell r="M13">
            <v>1</v>
          </cell>
          <cell r="N13">
            <v>0.65217391304347827</v>
          </cell>
          <cell r="O13">
            <v>0.21739130434782611</v>
          </cell>
        </row>
        <row r="14">
          <cell r="B14" t="str">
            <v>BLOOM ST</v>
          </cell>
          <cell r="C14">
            <v>81.819999999999993</v>
          </cell>
          <cell r="D14">
            <v>78</v>
          </cell>
          <cell r="E14">
            <v>27</v>
          </cell>
          <cell r="F14">
            <v>0.95331214861891966</v>
          </cell>
          <cell r="G14">
            <v>0.32999266682962602</v>
          </cell>
          <cell r="J14" t="str">
            <v>ASHTON (GOLBORNE)</v>
          </cell>
          <cell r="K14">
            <v>16.87</v>
          </cell>
          <cell r="L14">
            <v>11.634482758620692</v>
          </cell>
          <cell r="M14">
            <v>4.847701149425288</v>
          </cell>
          <cell r="N14">
            <v>0.68965517241379315</v>
          </cell>
          <cell r="O14">
            <v>0.2873563218390805</v>
          </cell>
        </row>
        <row r="15">
          <cell r="B15" t="str">
            <v>BOLTON</v>
          </cell>
          <cell r="C15">
            <v>110.78</v>
          </cell>
          <cell r="D15">
            <v>90</v>
          </cell>
          <cell r="E15">
            <v>48</v>
          </cell>
          <cell r="F15">
            <v>0.8124210146235783</v>
          </cell>
          <cell r="G15">
            <v>0.43329120779924174</v>
          </cell>
          <cell r="J15" t="str">
            <v>ASHTON (RIBBLE)</v>
          </cell>
          <cell r="K15">
            <v>6.5</v>
          </cell>
          <cell r="L15">
            <v>4</v>
          </cell>
          <cell r="M15">
            <v>2</v>
          </cell>
          <cell r="N15">
            <v>0.61538461538461542</v>
          </cell>
          <cell r="O15">
            <v>0.30769230769230771</v>
          </cell>
        </row>
        <row r="16">
          <cell r="B16" t="str">
            <v>BURNLEY</v>
          </cell>
          <cell r="C16">
            <v>48.7</v>
          </cell>
          <cell r="D16">
            <v>34</v>
          </cell>
          <cell r="E16">
            <v>14</v>
          </cell>
          <cell r="F16">
            <v>0.69815195071868574</v>
          </cell>
          <cell r="G16">
            <v>0.28747433264887062</v>
          </cell>
          <cell r="J16" t="str">
            <v>ASHTON ON MERSEY</v>
          </cell>
          <cell r="K16">
            <v>13.6</v>
          </cell>
          <cell r="L16">
            <v>8</v>
          </cell>
          <cell r="M16">
            <v>3</v>
          </cell>
          <cell r="N16">
            <v>0.58823529411764708</v>
          </cell>
          <cell r="O16">
            <v>0.22058823529411764</v>
          </cell>
        </row>
        <row r="17">
          <cell r="B17" t="str">
            <v>BURY</v>
          </cell>
          <cell r="C17">
            <v>80.459999999999994</v>
          </cell>
          <cell r="D17">
            <v>61</v>
          </cell>
          <cell r="E17">
            <v>21</v>
          </cell>
          <cell r="F17">
            <v>0.75814069102659709</v>
          </cell>
          <cell r="G17">
            <v>0.26099925428784493</v>
          </cell>
          <cell r="J17" t="str">
            <v>ASHTON UNDER LYNE T11 &amp; T12</v>
          </cell>
          <cell r="K17">
            <v>18.7</v>
          </cell>
          <cell r="L17">
            <v>14</v>
          </cell>
          <cell r="M17">
            <v>6</v>
          </cell>
          <cell r="N17">
            <v>0.74866310160427807</v>
          </cell>
          <cell r="O17">
            <v>0.32085561497326204</v>
          </cell>
        </row>
        <row r="18">
          <cell r="B18" t="str">
            <v>BUXTON</v>
          </cell>
          <cell r="C18">
            <v>66.680000000000007</v>
          </cell>
          <cell r="D18">
            <v>55</v>
          </cell>
          <cell r="E18">
            <v>22</v>
          </cell>
          <cell r="F18">
            <v>0.82483503299340122</v>
          </cell>
          <cell r="G18">
            <v>0.32993401319736049</v>
          </cell>
          <cell r="J18" t="str">
            <v>ASHTON UNDER LYNE T13</v>
          </cell>
          <cell r="K18">
            <v>5.9</v>
          </cell>
          <cell r="L18">
            <v>4</v>
          </cell>
          <cell r="M18">
            <v>2</v>
          </cell>
          <cell r="N18">
            <v>0.67796610169491522</v>
          </cell>
          <cell r="O18">
            <v>0.33898305084745761</v>
          </cell>
        </row>
        <row r="19">
          <cell r="B19" t="str">
            <v>CARLISLE</v>
          </cell>
          <cell r="C19">
            <v>132.79</v>
          </cell>
          <cell r="D19">
            <v>85</v>
          </cell>
          <cell r="E19">
            <v>40</v>
          </cell>
          <cell r="F19">
            <v>0.64010844190074556</v>
          </cell>
          <cell r="G19">
            <v>0.30122750207093907</v>
          </cell>
          <cell r="J19" t="str">
            <v>ASHWOOD DALE</v>
          </cell>
          <cell r="K19">
            <v>16.2</v>
          </cell>
          <cell r="L19">
            <v>12</v>
          </cell>
          <cell r="M19">
            <v>5</v>
          </cell>
          <cell r="N19">
            <v>0.74074074074074081</v>
          </cell>
          <cell r="O19">
            <v>0.30864197530864201</v>
          </cell>
        </row>
        <row r="20">
          <cell r="B20" t="str">
            <v>CARRINGTON BSP</v>
          </cell>
          <cell r="C20">
            <v>36.950000000000003</v>
          </cell>
          <cell r="D20">
            <v>25</v>
          </cell>
          <cell r="E20">
            <v>5</v>
          </cell>
          <cell r="F20">
            <v>0.67658998646820023</v>
          </cell>
          <cell r="G20">
            <v>0.13531799729364005</v>
          </cell>
          <cell r="J20" t="str">
            <v>ASKAM &amp; DALTON</v>
          </cell>
          <cell r="K20">
            <v>19.7</v>
          </cell>
          <cell r="L20">
            <v>14</v>
          </cell>
          <cell r="M20">
            <v>6</v>
          </cell>
          <cell r="N20">
            <v>0.71065989847715738</v>
          </cell>
          <cell r="O20">
            <v>0.30456852791878175</v>
          </cell>
        </row>
        <row r="21">
          <cell r="B21" t="str">
            <v>CASTLETON</v>
          </cell>
          <cell r="C21">
            <v>55.63</v>
          </cell>
          <cell r="D21">
            <v>43</v>
          </cell>
          <cell r="E21">
            <v>18</v>
          </cell>
          <cell r="F21">
            <v>0.77296422793456765</v>
          </cell>
          <cell r="G21">
            <v>0.32356642099586552</v>
          </cell>
          <cell r="J21" t="str">
            <v>ASKERTON CASTLE</v>
          </cell>
          <cell r="K21">
            <v>1.4</v>
          </cell>
          <cell r="L21">
            <v>1</v>
          </cell>
          <cell r="M21">
            <v>1</v>
          </cell>
          <cell r="N21">
            <v>0.7142857142857143</v>
          </cell>
          <cell r="O21">
            <v>0.7142857142857143</v>
          </cell>
        </row>
        <row r="22">
          <cell r="B22" t="str">
            <v>CHADDERTON</v>
          </cell>
          <cell r="C22">
            <v>93.3</v>
          </cell>
          <cell r="D22">
            <v>65</v>
          </cell>
          <cell r="E22">
            <v>25</v>
          </cell>
          <cell r="F22">
            <v>0.69667738478027874</v>
          </cell>
          <cell r="G22">
            <v>0.26795284030010719</v>
          </cell>
          <cell r="J22" t="str">
            <v>ASPATRIA</v>
          </cell>
          <cell r="K22">
            <v>10</v>
          </cell>
          <cell r="L22">
            <v>7</v>
          </cell>
          <cell r="M22">
            <v>3</v>
          </cell>
          <cell r="N22">
            <v>0.7</v>
          </cell>
          <cell r="O22">
            <v>0.3</v>
          </cell>
        </row>
        <row r="23">
          <cell r="B23" t="str">
            <v>DROYLSDEN</v>
          </cell>
          <cell r="C23">
            <v>72.84</v>
          </cell>
          <cell r="D23">
            <v>51</v>
          </cell>
          <cell r="E23">
            <v>19</v>
          </cell>
          <cell r="F23">
            <v>0.70016474464579903</v>
          </cell>
          <cell r="G23">
            <v>0.26084568918176826</v>
          </cell>
          <cell r="J23" t="str">
            <v>ATHERTON TOWN CENTRE</v>
          </cell>
          <cell r="K23">
            <v>24.2</v>
          </cell>
          <cell r="L23">
            <v>17</v>
          </cell>
          <cell r="M23">
            <v>7</v>
          </cell>
          <cell r="N23">
            <v>0.7024793388429752</v>
          </cell>
          <cell r="O23">
            <v>0.28925619834710747</v>
          </cell>
        </row>
        <row r="24">
          <cell r="B24" t="str">
            <v>EGREMONT</v>
          </cell>
          <cell r="C24">
            <v>46.81</v>
          </cell>
          <cell r="D24">
            <v>32</v>
          </cell>
          <cell r="E24">
            <v>12</v>
          </cell>
          <cell r="F24">
            <v>0.68361461226233711</v>
          </cell>
          <cell r="G24">
            <v>0.2563554795983764</v>
          </cell>
          <cell r="J24" t="str">
            <v>ATHLETIC ST</v>
          </cell>
          <cell r="K24">
            <v>10.7</v>
          </cell>
          <cell r="L24">
            <v>7</v>
          </cell>
          <cell r="M24">
            <v>3</v>
          </cell>
          <cell r="N24">
            <v>0.65420560747663559</v>
          </cell>
          <cell r="O24">
            <v>0.28037383177570097</v>
          </cell>
        </row>
        <row r="25">
          <cell r="B25" t="str">
            <v>FREDERICK RD</v>
          </cell>
          <cell r="C25">
            <v>93.5</v>
          </cell>
          <cell r="D25">
            <v>79</v>
          </cell>
          <cell r="E25">
            <v>38</v>
          </cell>
          <cell r="F25">
            <v>0.84491978609625673</v>
          </cell>
          <cell r="G25">
            <v>0.40641711229946526</v>
          </cell>
          <cell r="J25" t="str">
            <v>AVENHAM</v>
          </cell>
          <cell r="K25">
            <v>12.8</v>
          </cell>
          <cell r="L25">
            <v>8</v>
          </cell>
          <cell r="M25">
            <v>3</v>
          </cell>
          <cell r="N25">
            <v>0.625</v>
          </cell>
          <cell r="O25">
            <v>0.234375</v>
          </cell>
        </row>
        <row r="26">
          <cell r="B26" t="str">
            <v>GOLBORNE</v>
          </cell>
          <cell r="C26">
            <v>84.84</v>
          </cell>
          <cell r="D26">
            <v>58</v>
          </cell>
          <cell r="E26">
            <v>27</v>
          </cell>
          <cell r="F26">
            <v>0.68363979255068363</v>
          </cell>
          <cell r="G26">
            <v>0.31824611032531824</v>
          </cell>
          <cell r="J26" t="str">
            <v>BAGULEY</v>
          </cell>
          <cell r="K26">
            <v>21.6</v>
          </cell>
          <cell r="L26">
            <v>16</v>
          </cell>
          <cell r="M26">
            <v>6</v>
          </cell>
          <cell r="N26">
            <v>0.7407407407407407</v>
          </cell>
          <cell r="O26">
            <v>0.27777777777777773</v>
          </cell>
        </row>
        <row r="27">
          <cell r="B27" t="str">
            <v>GREENHILL</v>
          </cell>
          <cell r="C27">
            <v>77.349999999999994</v>
          </cell>
          <cell r="D27">
            <v>42</v>
          </cell>
          <cell r="E27">
            <v>20</v>
          </cell>
          <cell r="F27">
            <v>0.54298642533936659</v>
          </cell>
          <cell r="G27">
            <v>0.25856496444731741</v>
          </cell>
          <cell r="J27" t="str">
            <v>BAMBER BRIDGE</v>
          </cell>
          <cell r="K27">
            <v>14.2</v>
          </cell>
          <cell r="L27">
            <v>9</v>
          </cell>
          <cell r="M27">
            <v>4</v>
          </cell>
          <cell r="N27">
            <v>0.63380281690140849</v>
          </cell>
          <cell r="O27">
            <v>0.28169014084507044</v>
          </cell>
        </row>
        <row r="28">
          <cell r="B28" t="str">
            <v>HAZEL GROVE</v>
          </cell>
          <cell r="C28">
            <v>74.180000000000007</v>
          </cell>
          <cell r="D28">
            <v>52</v>
          </cell>
          <cell r="E28">
            <v>25</v>
          </cell>
          <cell r="F28">
            <v>0.70099757346993796</v>
          </cell>
          <cell r="G28">
            <v>0.33701806416823937</v>
          </cell>
          <cell r="J28" t="str">
            <v>BARBARA ST</v>
          </cell>
          <cell r="K28">
            <v>13.2</v>
          </cell>
          <cell r="L28">
            <v>8</v>
          </cell>
          <cell r="M28">
            <v>4</v>
          </cell>
          <cell r="N28">
            <v>0.60606060606060608</v>
          </cell>
          <cell r="O28">
            <v>0.30303030303030304</v>
          </cell>
        </row>
        <row r="29">
          <cell r="B29" t="str">
            <v>HARTSHEAD-HEYROD</v>
          </cell>
          <cell r="C29">
            <v>93.2</v>
          </cell>
          <cell r="D29">
            <v>57</v>
          </cell>
          <cell r="E29">
            <v>28</v>
          </cell>
          <cell r="F29">
            <v>0.61158798283261806</v>
          </cell>
          <cell r="G29">
            <v>0.30042918454935619</v>
          </cell>
          <cell r="J29" t="str">
            <v>BARROW</v>
          </cell>
          <cell r="K29">
            <v>11.8</v>
          </cell>
          <cell r="L29">
            <v>8</v>
          </cell>
          <cell r="M29">
            <v>3</v>
          </cell>
          <cell r="N29">
            <v>0.67796610169491522</v>
          </cell>
          <cell r="O29">
            <v>0.25423728813559321</v>
          </cell>
        </row>
        <row r="30">
          <cell r="B30" t="str">
            <v>HUNCOAT</v>
          </cell>
          <cell r="C30">
            <v>73.36</v>
          </cell>
          <cell r="D30">
            <v>53</v>
          </cell>
          <cell r="E30">
            <v>19</v>
          </cell>
          <cell r="F30">
            <v>0.72246455834242096</v>
          </cell>
          <cell r="G30">
            <v>0.25899672846237731</v>
          </cell>
          <cell r="J30" t="str">
            <v>BARTON DOCK RD</v>
          </cell>
          <cell r="K30">
            <v>9.1999999999999993</v>
          </cell>
          <cell r="L30">
            <v>6</v>
          </cell>
          <cell r="M30">
            <v>3</v>
          </cell>
          <cell r="N30">
            <v>0.65217391304347827</v>
          </cell>
          <cell r="O30">
            <v>0.32608695652173914</v>
          </cell>
        </row>
        <row r="31">
          <cell r="B31" t="str">
            <v>HYDE</v>
          </cell>
          <cell r="C31">
            <v>60.35</v>
          </cell>
          <cell r="D31">
            <v>44</v>
          </cell>
          <cell r="E31">
            <v>17</v>
          </cell>
          <cell r="F31">
            <v>0.72908036454018221</v>
          </cell>
          <cell r="G31">
            <v>0.28169014084507044</v>
          </cell>
          <cell r="J31" t="str">
            <v>BEDFORD</v>
          </cell>
          <cell r="K31">
            <v>17.899999999999999</v>
          </cell>
          <cell r="L31">
            <v>11</v>
          </cell>
          <cell r="M31">
            <v>4</v>
          </cell>
          <cell r="N31">
            <v>0.61452513966480449</v>
          </cell>
          <cell r="O31">
            <v>0.223463687150838</v>
          </cell>
        </row>
        <row r="32">
          <cell r="B32" t="str">
            <v>KEARSLEY LOCAL</v>
          </cell>
          <cell r="C32">
            <v>109.5</v>
          </cell>
          <cell r="D32">
            <v>81</v>
          </cell>
          <cell r="E32">
            <v>36</v>
          </cell>
          <cell r="F32">
            <v>0.73972602739726023</v>
          </cell>
          <cell r="G32">
            <v>0.32876712328767121</v>
          </cell>
          <cell r="J32" t="str">
            <v>BELGRAVE</v>
          </cell>
          <cell r="K32">
            <v>9.6999999999999993</v>
          </cell>
          <cell r="L32">
            <v>7</v>
          </cell>
          <cell r="M32">
            <v>3</v>
          </cell>
          <cell r="N32">
            <v>0.72164948453608257</v>
          </cell>
          <cell r="O32">
            <v>0.30927835051546393</v>
          </cell>
        </row>
        <row r="33">
          <cell r="B33" t="str">
            <v>KENDAL (PARKSIDE RD)</v>
          </cell>
          <cell r="C33">
            <v>98.05</v>
          </cell>
          <cell r="D33">
            <v>75</v>
          </cell>
          <cell r="E33">
            <v>25</v>
          </cell>
          <cell r="F33">
            <v>0.76491585925548189</v>
          </cell>
          <cell r="G33">
            <v>0.25497195308516063</v>
          </cell>
          <cell r="J33" t="str">
            <v>BENCHILL</v>
          </cell>
          <cell r="K33">
            <v>5.3</v>
          </cell>
          <cell r="L33">
            <v>4</v>
          </cell>
          <cell r="M33">
            <v>2</v>
          </cell>
          <cell r="N33">
            <v>0.75471698113207553</v>
          </cell>
          <cell r="O33">
            <v>0.37735849056603776</v>
          </cell>
        </row>
        <row r="34">
          <cell r="B34" t="str">
            <v>LANCASTER</v>
          </cell>
          <cell r="C34">
            <v>104.04</v>
          </cell>
          <cell r="D34">
            <v>71</v>
          </cell>
          <cell r="E34">
            <v>34</v>
          </cell>
          <cell r="F34">
            <v>0.68242983467896956</v>
          </cell>
          <cell r="G34">
            <v>0.32679738562091504</v>
          </cell>
          <cell r="J34" t="str">
            <v>BENTHAM</v>
          </cell>
          <cell r="K34">
            <v>4.5</v>
          </cell>
          <cell r="L34">
            <v>3</v>
          </cell>
          <cell r="M34">
            <v>1</v>
          </cell>
          <cell r="N34">
            <v>0.66666666666666663</v>
          </cell>
          <cell r="O34">
            <v>0.22222222222222221</v>
          </cell>
        </row>
        <row r="35">
          <cell r="B35" t="str">
            <v>LEYLAND</v>
          </cell>
          <cell r="C35">
            <v>85.98</v>
          </cell>
          <cell r="D35">
            <v>58</v>
          </cell>
          <cell r="E35">
            <v>23</v>
          </cell>
          <cell r="F35">
            <v>0.67457548267038847</v>
          </cell>
          <cell r="G35">
            <v>0.26750407071411952</v>
          </cell>
          <cell r="J35" t="str">
            <v>BISPHAM</v>
          </cell>
          <cell r="K35">
            <v>19</v>
          </cell>
          <cell r="L35">
            <v>14</v>
          </cell>
          <cell r="M35">
            <v>6</v>
          </cell>
          <cell r="N35">
            <v>0.73684210526315785</v>
          </cell>
          <cell r="O35">
            <v>0.31578947368421051</v>
          </cell>
        </row>
        <row r="36">
          <cell r="B36" t="str">
            <v>LONGSIGHT</v>
          </cell>
          <cell r="C36">
            <v>76.040000000000006</v>
          </cell>
          <cell r="D36">
            <v>55</v>
          </cell>
          <cell r="E36">
            <v>34</v>
          </cell>
          <cell r="F36">
            <v>0.72330352446081003</v>
          </cell>
          <cell r="G36">
            <v>0.44713308784850075</v>
          </cell>
          <cell r="J36" t="str">
            <v>BLACKBULL</v>
          </cell>
          <cell r="K36">
            <v>15.5</v>
          </cell>
          <cell r="L36">
            <v>10</v>
          </cell>
          <cell r="M36">
            <v>5</v>
          </cell>
          <cell r="N36">
            <v>0.64516129032258063</v>
          </cell>
          <cell r="O36">
            <v>0.32258064516129031</v>
          </cell>
        </row>
        <row r="37">
          <cell r="B37" t="str">
            <v>LOWER DARWEN</v>
          </cell>
          <cell r="C37">
            <v>80.78</v>
          </cell>
          <cell r="D37">
            <v>61</v>
          </cell>
          <cell r="E37">
            <v>27</v>
          </cell>
          <cell r="F37">
            <v>0.75513741025006187</v>
          </cell>
          <cell r="G37">
            <v>0.33424114879920774</v>
          </cell>
          <cell r="J37" t="str">
            <v>BLACKBURN</v>
          </cell>
          <cell r="K37">
            <v>16.399999999999999</v>
          </cell>
          <cell r="L37">
            <v>13</v>
          </cell>
          <cell r="M37">
            <v>5</v>
          </cell>
          <cell r="N37">
            <v>0.79268292682926833</v>
          </cell>
          <cell r="O37">
            <v>0.30487804878048785</v>
          </cell>
        </row>
        <row r="38">
          <cell r="B38" t="str">
            <v>LYTHAM</v>
          </cell>
          <cell r="C38">
            <v>33.82</v>
          </cell>
          <cell r="D38">
            <v>22</v>
          </cell>
          <cell r="E38">
            <v>10</v>
          </cell>
          <cell r="F38">
            <v>0.65050266114725019</v>
          </cell>
          <cell r="G38">
            <v>0.29568302779420463</v>
          </cell>
          <cell r="J38" t="str">
            <v>BLACKFRIARS</v>
          </cell>
          <cell r="K38">
            <v>13.9</v>
          </cell>
          <cell r="L38">
            <v>9</v>
          </cell>
          <cell r="M38">
            <v>4</v>
          </cell>
          <cell r="N38">
            <v>0.64748201438848918</v>
          </cell>
          <cell r="O38">
            <v>0.28776978417266186</v>
          </cell>
        </row>
        <row r="39">
          <cell r="B39" t="str">
            <v>MACCLESFIELD</v>
          </cell>
          <cell r="C39">
            <v>62</v>
          </cell>
          <cell r="D39">
            <v>43</v>
          </cell>
          <cell r="E39">
            <v>19</v>
          </cell>
          <cell r="F39">
            <v>0.69354838709677424</v>
          </cell>
          <cell r="G39">
            <v>0.30645161290322581</v>
          </cell>
          <cell r="J39" t="str">
            <v>BLACKLEY</v>
          </cell>
          <cell r="K39">
            <v>12.2</v>
          </cell>
          <cell r="L39">
            <v>8</v>
          </cell>
          <cell r="M39">
            <v>4</v>
          </cell>
          <cell r="N39">
            <v>0.65573770491803285</v>
          </cell>
          <cell r="O39">
            <v>0.32786885245901642</v>
          </cell>
        </row>
        <row r="40">
          <cell r="B40" t="str">
            <v>MOSS NOOK</v>
          </cell>
          <cell r="C40">
            <v>108.48</v>
          </cell>
          <cell r="D40">
            <v>65</v>
          </cell>
          <cell r="E40">
            <v>38</v>
          </cell>
          <cell r="F40">
            <v>0.59918879056047192</v>
          </cell>
          <cell r="G40">
            <v>0.35029498525073743</v>
          </cell>
          <cell r="J40" t="str">
            <v>BLACKPOOL</v>
          </cell>
          <cell r="K40">
            <v>13.1</v>
          </cell>
          <cell r="L40">
            <v>8</v>
          </cell>
          <cell r="M40">
            <v>3</v>
          </cell>
          <cell r="N40">
            <v>0.61068702290076338</v>
          </cell>
          <cell r="O40">
            <v>0.22900763358778625</v>
          </cell>
        </row>
        <row r="41">
          <cell r="B41" t="str">
            <v>NELSON</v>
          </cell>
          <cell r="C41">
            <v>65.23</v>
          </cell>
          <cell r="D41">
            <v>42</v>
          </cell>
          <cell r="E41">
            <v>17</v>
          </cell>
          <cell r="F41">
            <v>0.64387551739996929</v>
          </cell>
          <cell r="G41">
            <v>0.26061628085236854</v>
          </cell>
          <cell r="J41" t="str">
            <v>BOLLINGTON</v>
          </cell>
          <cell r="K41">
            <v>8.6999999999999993</v>
          </cell>
          <cell r="L41">
            <v>7</v>
          </cell>
          <cell r="M41">
            <v>2</v>
          </cell>
          <cell r="N41">
            <v>0.8045977011494253</v>
          </cell>
          <cell r="O41">
            <v>0.22988505747126439</v>
          </cell>
        </row>
        <row r="42">
          <cell r="B42" t="str">
            <v>NEW MILLS</v>
          </cell>
          <cell r="C42">
            <v>33.81</v>
          </cell>
          <cell r="D42">
            <v>15</v>
          </cell>
          <cell r="E42">
            <v>8</v>
          </cell>
          <cell r="F42">
            <v>0.44365572315882873</v>
          </cell>
          <cell r="G42">
            <v>0.23661638568470866</v>
          </cell>
          <cell r="J42" t="str">
            <v>BOLTON BY BOWLAND</v>
          </cell>
          <cell r="K42">
            <v>3.2</v>
          </cell>
          <cell r="L42">
            <v>2</v>
          </cell>
          <cell r="M42">
            <v>1</v>
          </cell>
          <cell r="N42">
            <v>0.625</v>
          </cell>
          <cell r="O42">
            <v>0.3125</v>
          </cell>
        </row>
        <row r="43">
          <cell r="B43" t="str">
            <v>ORRELL</v>
          </cell>
          <cell r="C43">
            <v>43.17</v>
          </cell>
          <cell r="D43">
            <v>32</v>
          </cell>
          <cell r="E43">
            <v>10</v>
          </cell>
          <cell r="F43">
            <v>0.74125550150567521</v>
          </cell>
          <cell r="G43">
            <v>0.23164234422052352</v>
          </cell>
          <cell r="J43" t="str">
            <v>BOLTON LE SANDS</v>
          </cell>
          <cell r="K43">
            <v>12.2</v>
          </cell>
          <cell r="L43">
            <v>9</v>
          </cell>
          <cell r="M43">
            <v>4</v>
          </cell>
          <cell r="N43">
            <v>0.73770491803278693</v>
          </cell>
          <cell r="O43">
            <v>0.32786885245901642</v>
          </cell>
        </row>
        <row r="44">
          <cell r="B44" t="str">
            <v>PADIHAM</v>
          </cell>
          <cell r="C44">
            <v>75.900000000000006</v>
          </cell>
          <cell r="D44">
            <v>65</v>
          </cell>
          <cell r="E44">
            <v>23</v>
          </cell>
          <cell r="F44">
            <v>0.85638998682476941</v>
          </cell>
          <cell r="G44">
            <v>0.30303030303030298</v>
          </cell>
          <cell r="J44" t="str">
            <v>BOTANY BAY</v>
          </cell>
          <cell r="K44">
            <v>8.6</v>
          </cell>
          <cell r="L44">
            <v>6</v>
          </cell>
          <cell r="M44">
            <v>3</v>
          </cell>
          <cell r="N44">
            <v>0.69767441860465118</v>
          </cell>
          <cell r="O44">
            <v>0.34883720930232559</v>
          </cell>
        </row>
        <row r="45">
          <cell r="B45" t="str">
            <v>PEEL</v>
          </cell>
          <cell r="C45">
            <v>45.25</v>
          </cell>
          <cell r="D45">
            <v>38</v>
          </cell>
          <cell r="E45">
            <v>12</v>
          </cell>
          <cell r="F45">
            <v>0.83977900552486184</v>
          </cell>
          <cell r="G45">
            <v>0.26519337016574585</v>
          </cell>
          <cell r="J45" t="str">
            <v>BOW LANE</v>
          </cell>
          <cell r="K45">
            <v>16.3</v>
          </cell>
          <cell r="L45">
            <v>11</v>
          </cell>
          <cell r="M45">
            <v>5</v>
          </cell>
          <cell r="N45">
            <v>0.67484662576687116</v>
          </cell>
          <cell r="O45">
            <v>0.30674846625766872</v>
          </cell>
        </row>
        <row r="46">
          <cell r="B46" t="str">
            <v>PENRITH &amp; SHAP</v>
          </cell>
          <cell r="C46">
            <v>72.98</v>
          </cell>
          <cell r="D46">
            <v>56</v>
          </cell>
          <cell r="E46">
            <v>22</v>
          </cell>
          <cell r="F46">
            <v>0.76733351603178945</v>
          </cell>
          <cell r="G46">
            <v>0.30145245272677446</v>
          </cell>
          <cell r="J46" t="str">
            <v>BOWATERS</v>
          </cell>
          <cell r="K46">
            <v>28.3</v>
          </cell>
          <cell r="L46">
            <v>21</v>
          </cell>
          <cell r="M46">
            <v>9</v>
          </cell>
          <cell r="N46">
            <v>0.74204946996466425</v>
          </cell>
          <cell r="O46">
            <v>0.31802120141342755</v>
          </cell>
        </row>
        <row r="47">
          <cell r="B47" t="str">
            <v>PRESTON EAST</v>
          </cell>
          <cell r="C47">
            <v>66.94</v>
          </cell>
          <cell r="D47">
            <v>49</v>
          </cell>
          <cell r="E47">
            <v>20</v>
          </cell>
          <cell r="F47">
            <v>0.73199880489991043</v>
          </cell>
          <cell r="G47">
            <v>0.2987750224081267</v>
          </cell>
          <cell r="J47" t="str">
            <v>BOWDON</v>
          </cell>
          <cell r="K47">
            <v>15.5</v>
          </cell>
          <cell r="L47">
            <v>11</v>
          </cell>
          <cell r="M47">
            <v>5</v>
          </cell>
          <cell r="N47">
            <v>0.70967741935483875</v>
          </cell>
          <cell r="O47">
            <v>0.32258064516129031</v>
          </cell>
        </row>
        <row r="48">
          <cell r="B48" t="str">
            <v>RED BANK</v>
          </cell>
          <cell r="C48">
            <v>93.94</v>
          </cell>
          <cell r="D48">
            <v>65</v>
          </cell>
          <cell r="E48">
            <v>25</v>
          </cell>
          <cell r="F48">
            <v>0.69193101979987226</v>
          </cell>
          <cell r="G48">
            <v>0.26612731530764316</v>
          </cell>
          <cell r="J48" t="str">
            <v>BRADFORD</v>
          </cell>
          <cell r="K48">
            <v>14.2</v>
          </cell>
          <cell r="L48">
            <v>8</v>
          </cell>
          <cell r="M48">
            <v>4</v>
          </cell>
          <cell r="N48">
            <v>0.56338028169014087</v>
          </cell>
          <cell r="O48">
            <v>0.28169014084507044</v>
          </cell>
        </row>
        <row r="49">
          <cell r="B49" t="str">
            <v>RIBBLE</v>
          </cell>
          <cell r="C49">
            <v>135.44999999999999</v>
          </cell>
          <cell r="D49">
            <v>89</v>
          </cell>
          <cell r="E49">
            <v>40</v>
          </cell>
          <cell r="F49">
            <v>0.65706902916205245</v>
          </cell>
          <cell r="G49">
            <v>0.29531192321889999</v>
          </cell>
          <cell r="J49" t="str">
            <v>BRADSHAWGATE</v>
          </cell>
          <cell r="K49">
            <v>11.7</v>
          </cell>
          <cell r="L49">
            <v>10</v>
          </cell>
          <cell r="M49">
            <v>5</v>
          </cell>
          <cell r="N49">
            <v>0.85470085470085477</v>
          </cell>
          <cell r="O49">
            <v>0.42735042735042739</v>
          </cell>
        </row>
        <row r="50">
          <cell r="B50" t="str">
            <v>ROCHDALE CENTRAL</v>
          </cell>
          <cell r="C50">
            <v>37.22</v>
          </cell>
          <cell r="D50">
            <v>25</v>
          </cell>
          <cell r="E50">
            <v>9</v>
          </cell>
          <cell r="F50">
            <v>0.67168189145620638</v>
          </cell>
          <cell r="G50">
            <v>0.24180548092423429</v>
          </cell>
          <cell r="J50" t="str">
            <v>BRAMHALL</v>
          </cell>
          <cell r="K50">
            <v>13.7</v>
          </cell>
          <cell r="L50">
            <v>10</v>
          </cell>
          <cell r="M50">
            <v>4</v>
          </cell>
          <cell r="N50">
            <v>0.72992700729927007</v>
          </cell>
          <cell r="O50">
            <v>0.29197080291970806</v>
          </cell>
        </row>
        <row r="51">
          <cell r="B51" t="str">
            <v>ROSSENDALE</v>
          </cell>
          <cell r="C51">
            <v>61.55</v>
          </cell>
          <cell r="D51">
            <v>44</v>
          </cell>
          <cell r="E51">
            <v>15</v>
          </cell>
          <cell r="F51">
            <v>0.71486596263200652</v>
          </cell>
          <cell r="G51">
            <v>0.2437043054427295</v>
          </cell>
          <cell r="J51" t="str">
            <v>BRIDGEWATER</v>
          </cell>
          <cell r="K51">
            <v>13.7</v>
          </cell>
          <cell r="L51">
            <v>10</v>
          </cell>
          <cell r="M51">
            <v>4</v>
          </cell>
          <cell r="N51">
            <v>0.72992700729927007</v>
          </cell>
          <cell r="O51">
            <v>0.29197080291970806</v>
          </cell>
        </row>
        <row r="52">
          <cell r="B52" t="str">
            <v>ROYTON</v>
          </cell>
          <cell r="C52">
            <v>35</v>
          </cell>
          <cell r="D52">
            <v>45</v>
          </cell>
          <cell r="E52">
            <v>10</v>
          </cell>
          <cell r="F52">
            <v>1.2857142857142858</v>
          </cell>
          <cell r="G52">
            <v>0.2857142857142857</v>
          </cell>
          <cell r="J52" t="str">
            <v>BRINKSWAY</v>
          </cell>
          <cell r="K52">
            <v>10.1</v>
          </cell>
          <cell r="L52">
            <v>8</v>
          </cell>
          <cell r="M52">
            <v>3</v>
          </cell>
          <cell r="N52">
            <v>0.79207920792079212</v>
          </cell>
          <cell r="O52">
            <v>0.29702970297029702</v>
          </cell>
        </row>
        <row r="53">
          <cell r="B53" t="str">
            <v>SALE</v>
          </cell>
          <cell r="C53">
            <v>57.02</v>
          </cell>
          <cell r="D53">
            <v>39</v>
          </cell>
          <cell r="E53">
            <v>17</v>
          </cell>
          <cell r="F53">
            <v>0.68397053665380569</v>
          </cell>
          <cell r="G53">
            <v>0.2981410031567871</v>
          </cell>
          <cell r="J53" t="str">
            <v>BROADHEATH</v>
          </cell>
          <cell r="K53">
            <v>27.9</v>
          </cell>
          <cell r="L53">
            <v>20</v>
          </cell>
          <cell r="M53">
            <v>8</v>
          </cell>
          <cell r="N53">
            <v>0.71684587813620071</v>
          </cell>
          <cell r="O53">
            <v>0.28673835125448033</v>
          </cell>
        </row>
        <row r="54">
          <cell r="B54" t="str">
            <v>BARROW &amp; SANDGATE</v>
          </cell>
          <cell r="C54">
            <v>75.349999999999994</v>
          </cell>
          <cell r="D54">
            <v>55</v>
          </cell>
          <cell r="E54">
            <v>25</v>
          </cell>
          <cell r="F54">
            <v>0.72992700729927018</v>
          </cell>
          <cell r="G54">
            <v>0.33178500331785005</v>
          </cell>
          <cell r="J54" t="str">
            <v>BROADWAY</v>
          </cell>
          <cell r="K54">
            <v>11.1</v>
          </cell>
          <cell r="L54">
            <v>7</v>
          </cell>
          <cell r="M54">
            <v>3</v>
          </cell>
          <cell r="N54">
            <v>0.63063063063063063</v>
          </cell>
          <cell r="O54">
            <v>0.27027027027027029</v>
          </cell>
        </row>
        <row r="55">
          <cell r="B55" t="str">
            <v>PENRITH &amp; SHAP</v>
          </cell>
          <cell r="C55">
            <v>72.98</v>
          </cell>
          <cell r="D55">
            <v>56</v>
          </cell>
          <cell r="E55">
            <v>22</v>
          </cell>
          <cell r="F55">
            <v>0.76733351603178945</v>
          </cell>
          <cell r="G55">
            <v>0.30145245272677446</v>
          </cell>
          <cell r="J55" t="str">
            <v>BUCKSHAW</v>
          </cell>
          <cell r="K55">
            <v>8.1999999999999993</v>
          </cell>
          <cell r="L55">
            <v>5</v>
          </cell>
          <cell r="M55">
            <v>2</v>
          </cell>
          <cell r="N55">
            <v>0.60975609756097571</v>
          </cell>
          <cell r="O55">
            <v>0.24390243902439027</v>
          </cell>
        </row>
        <row r="56">
          <cell r="B56" t="str">
            <v>STAINBURN &amp; SIDDICK</v>
          </cell>
          <cell r="C56">
            <v>101.05</v>
          </cell>
          <cell r="D56">
            <v>55</v>
          </cell>
          <cell r="E56">
            <v>23</v>
          </cell>
          <cell r="F56">
            <v>0.54428500742206831</v>
          </cell>
          <cell r="G56">
            <v>0.22761009401286492</v>
          </cell>
          <cell r="J56" t="str">
            <v>BURNLEY</v>
          </cell>
          <cell r="K56">
            <v>10.7</v>
          </cell>
          <cell r="L56">
            <v>7</v>
          </cell>
          <cell r="M56">
            <v>3</v>
          </cell>
          <cell r="N56">
            <v>0.65420560747663559</v>
          </cell>
          <cell r="O56">
            <v>0.28037383177570097</v>
          </cell>
        </row>
        <row r="57">
          <cell r="B57" t="str">
            <v>SKELMERSDALE</v>
          </cell>
          <cell r="C57">
            <v>67.75</v>
          </cell>
          <cell r="D57">
            <v>51</v>
          </cell>
          <cell r="E57">
            <v>23</v>
          </cell>
          <cell r="F57">
            <v>0.75276752767527677</v>
          </cell>
          <cell r="G57">
            <v>0.33948339483394835</v>
          </cell>
          <cell r="J57" t="str">
            <v>BURNLEY CENTRE</v>
          </cell>
          <cell r="K57">
            <v>12</v>
          </cell>
          <cell r="L57">
            <v>8</v>
          </cell>
          <cell r="M57">
            <v>4</v>
          </cell>
          <cell r="N57">
            <v>0.66666666666666663</v>
          </cell>
          <cell r="O57">
            <v>0.33333333333333331</v>
          </cell>
        </row>
        <row r="58">
          <cell r="B58" t="str">
            <v>STAINBURN &amp; SIDDICK</v>
          </cell>
          <cell r="C58">
            <v>101.05</v>
          </cell>
          <cell r="D58">
            <v>55</v>
          </cell>
          <cell r="E58">
            <v>23</v>
          </cell>
          <cell r="F58">
            <v>0.54428500742206831</v>
          </cell>
          <cell r="G58">
            <v>0.22761009401286492</v>
          </cell>
          <cell r="J58" t="str">
            <v>BURNLEY NORTH</v>
          </cell>
          <cell r="K58">
            <v>6.9</v>
          </cell>
          <cell r="L58">
            <v>5</v>
          </cell>
          <cell r="M58">
            <v>2</v>
          </cell>
          <cell r="N58">
            <v>0.72463768115942029</v>
          </cell>
          <cell r="O58">
            <v>0.28985507246376813</v>
          </cell>
        </row>
        <row r="59">
          <cell r="B59" t="str">
            <v>STRETFORD</v>
          </cell>
          <cell r="C59">
            <v>68.23</v>
          </cell>
          <cell r="D59">
            <v>70</v>
          </cell>
          <cell r="E59">
            <v>25</v>
          </cell>
          <cell r="F59">
            <v>1.0259416678880258</v>
          </cell>
          <cell r="G59">
            <v>0.36640773853143777</v>
          </cell>
          <cell r="J59" t="str">
            <v>BURROW BECK</v>
          </cell>
          <cell r="K59">
            <v>17.399999999999999</v>
          </cell>
          <cell r="L59">
            <v>13</v>
          </cell>
          <cell r="M59">
            <v>5</v>
          </cell>
          <cell r="N59">
            <v>0.74712643678160928</v>
          </cell>
          <cell r="O59">
            <v>0.2873563218390805</v>
          </cell>
        </row>
        <row r="60">
          <cell r="B60" t="str">
            <v>STUART ST</v>
          </cell>
          <cell r="C60">
            <v>79.7</v>
          </cell>
          <cell r="D60">
            <v>65</v>
          </cell>
          <cell r="E60">
            <v>30</v>
          </cell>
          <cell r="F60">
            <v>0.81555834378920955</v>
          </cell>
          <cell r="G60">
            <v>0.37641154328732745</v>
          </cell>
          <cell r="J60" t="str">
            <v>BURSCOUGH BRIDGE</v>
          </cell>
          <cell r="K60">
            <v>12.5</v>
          </cell>
          <cell r="L60">
            <v>9</v>
          </cell>
          <cell r="M60">
            <v>3</v>
          </cell>
          <cell r="N60">
            <v>0.72</v>
          </cell>
          <cell r="O60">
            <v>0.24</v>
          </cell>
        </row>
        <row r="61">
          <cell r="B61" t="str">
            <v>THORNTON</v>
          </cell>
          <cell r="C61">
            <v>53.89</v>
          </cell>
          <cell r="D61">
            <v>35</v>
          </cell>
          <cell r="E61">
            <v>17</v>
          </cell>
          <cell r="F61">
            <v>0.64947114492484692</v>
          </cell>
          <cell r="G61">
            <v>0.31545741324921134</v>
          </cell>
          <cell r="J61" t="str">
            <v>BURY TOWN CENTRE</v>
          </cell>
          <cell r="K61">
            <v>15.1</v>
          </cell>
          <cell r="L61">
            <v>10</v>
          </cell>
          <cell r="M61">
            <v>5</v>
          </cell>
          <cell r="N61">
            <v>0.66225165562913912</v>
          </cell>
          <cell r="O61">
            <v>0.33112582781456956</v>
          </cell>
        </row>
        <row r="62">
          <cell r="B62" t="str">
            <v>ULVERSTON</v>
          </cell>
          <cell r="C62">
            <v>52.65</v>
          </cell>
          <cell r="D62">
            <v>35</v>
          </cell>
          <cell r="E62">
            <v>10</v>
          </cell>
          <cell r="F62">
            <v>0.66476733143399813</v>
          </cell>
          <cell r="G62">
            <v>0.18993352326685661</v>
          </cell>
          <cell r="J62" t="str">
            <v>CRAGGS ROW &amp; BUSHELL ST</v>
          </cell>
          <cell r="K62">
            <v>16.2</v>
          </cell>
          <cell r="L62">
            <v>10</v>
          </cell>
          <cell r="M62">
            <v>5</v>
          </cell>
          <cell r="N62">
            <v>0.61728395061728403</v>
          </cell>
          <cell r="O62">
            <v>0.30864197530864201</v>
          </cell>
        </row>
        <row r="63">
          <cell r="B63" t="str">
            <v>VERNON PARK</v>
          </cell>
          <cell r="C63">
            <v>86.55</v>
          </cell>
          <cell r="D63">
            <v>63</v>
          </cell>
          <cell r="E63">
            <v>26</v>
          </cell>
          <cell r="F63">
            <v>0.72790294627383023</v>
          </cell>
          <cell r="G63">
            <v>0.30040439052570772</v>
          </cell>
          <cell r="J63" t="str">
            <v>CAMPBELL ST</v>
          </cell>
          <cell r="K63">
            <v>13</v>
          </cell>
          <cell r="L63">
            <v>8</v>
          </cell>
          <cell r="M63">
            <v>3</v>
          </cell>
          <cell r="N63">
            <v>0.61538461538461542</v>
          </cell>
          <cell r="O63">
            <v>0.23076923076923078</v>
          </cell>
        </row>
        <row r="64">
          <cell r="B64" t="str">
            <v>WEST DIDSBURY</v>
          </cell>
          <cell r="C64">
            <v>102.57</v>
          </cell>
          <cell r="D64">
            <v>60</v>
          </cell>
          <cell r="E64">
            <v>30</v>
          </cell>
          <cell r="F64">
            <v>0.58496636443404504</v>
          </cell>
          <cell r="G64">
            <v>0.29248318221702252</v>
          </cell>
          <cell r="J64" t="str">
            <v>CANNON ST</v>
          </cell>
          <cell r="K64">
            <v>25.8</v>
          </cell>
          <cell r="L64">
            <v>16</v>
          </cell>
          <cell r="M64">
            <v>6</v>
          </cell>
          <cell r="N64">
            <v>0.62015503875968991</v>
          </cell>
          <cell r="O64">
            <v>0.23255813953488372</v>
          </cell>
        </row>
        <row r="65">
          <cell r="B65" t="str">
            <v>WESTHOUGHTON</v>
          </cell>
          <cell r="C65">
            <v>63.3</v>
          </cell>
          <cell r="D65">
            <v>43</v>
          </cell>
          <cell r="E65">
            <v>18</v>
          </cell>
          <cell r="F65">
            <v>0.67930489731437604</v>
          </cell>
          <cell r="G65">
            <v>0.28436018957345971</v>
          </cell>
          <cell r="J65" t="str">
            <v>CAPONTREE</v>
          </cell>
          <cell r="K65">
            <v>7.9</v>
          </cell>
          <cell r="L65">
            <v>6</v>
          </cell>
          <cell r="M65">
            <v>2</v>
          </cell>
          <cell r="N65">
            <v>0.75949367088607589</v>
          </cell>
          <cell r="O65">
            <v>0.25316455696202528</v>
          </cell>
        </row>
        <row r="66">
          <cell r="B66" t="str">
            <v>WIGAN</v>
          </cell>
          <cell r="C66">
            <v>71.02</v>
          </cell>
          <cell r="D66">
            <v>45</v>
          </cell>
          <cell r="E66">
            <v>18</v>
          </cell>
          <cell r="F66">
            <v>0.63362433117431716</v>
          </cell>
          <cell r="G66">
            <v>0.25344973246972685</v>
          </cell>
          <cell r="J66" t="str">
            <v>CARLETON</v>
          </cell>
          <cell r="K66">
            <v>2.1</v>
          </cell>
          <cell r="L66">
            <v>1</v>
          </cell>
          <cell r="M66">
            <v>1</v>
          </cell>
          <cell r="N66">
            <v>0.47619047619047616</v>
          </cell>
          <cell r="O66">
            <v>0.47619047619047616</v>
          </cell>
        </row>
        <row r="67">
          <cell r="B67" t="str">
            <v>WRIGHTINGTON</v>
          </cell>
          <cell r="C67">
            <v>77.27</v>
          </cell>
          <cell r="D67">
            <v>0</v>
          </cell>
          <cell r="E67">
            <v>0</v>
          </cell>
          <cell r="F67">
            <v>0</v>
          </cell>
          <cell r="G67">
            <v>0</v>
          </cell>
          <cell r="J67" t="str">
            <v>CARLISLE NORTH</v>
          </cell>
          <cell r="K67">
            <v>16.399999999999999</v>
          </cell>
          <cell r="L67">
            <v>14</v>
          </cell>
          <cell r="M67">
            <v>3</v>
          </cell>
          <cell r="N67">
            <v>0.85365853658536595</v>
          </cell>
          <cell r="O67">
            <v>0.18292682926829271</v>
          </cell>
        </row>
        <row r="68">
          <cell r="B68" t="str">
            <v>-</v>
          </cell>
          <cell r="C68">
            <v>1</v>
          </cell>
          <cell r="D68">
            <v>1</v>
          </cell>
          <cell r="E68">
            <v>1</v>
          </cell>
          <cell r="F68">
            <v>1</v>
          </cell>
          <cell r="G68">
            <v>1</v>
          </cell>
          <cell r="J68" t="str">
            <v>CARR ST</v>
          </cell>
          <cell r="K68">
            <v>13</v>
          </cell>
          <cell r="L68">
            <v>8</v>
          </cell>
          <cell r="M68">
            <v>3</v>
          </cell>
          <cell r="N68">
            <v>0.61538461538461542</v>
          </cell>
          <cell r="O68">
            <v>0.23076923076923078</v>
          </cell>
        </row>
        <row r="69">
          <cell r="J69" t="str">
            <v>CASTLETON</v>
          </cell>
          <cell r="K69">
            <v>13</v>
          </cell>
          <cell r="L69">
            <v>8</v>
          </cell>
          <cell r="M69">
            <v>4</v>
          </cell>
          <cell r="N69">
            <v>0.61538461538461542</v>
          </cell>
          <cell r="O69">
            <v>0.30769230769230771</v>
          </cell>
        </row>
        <row r="70">
          <cell r="J70" t="str">
            <v>CATTERALL WATERWORKS</v>
          </cell>
          <cell r="K70">
            <v>7.8</v>
          </cell>
          <cell r="L70">
            <v>6</v>
          </cell>
          <cell r="M70">
            <v>2</v>
          </cell>
          <cell r="N70">
            <v>0.76923076923076927</v>
          </cell>
          <cell r="O70">
            <v>0.25641025641025644</v>
          </cell>
        </row>
        <row r="71">
          <cell r="J71" t="str">
            <v>CECIL ST</v>
          </cell>
          <cell r="K71">
            <v>14</v>
          </cell>
          <cell r="L71">
            <v>9</v>
          </cell>
          <cell r="M71">
            <v>4</v>
          </cell>
          <cell r="N71">
            <v>0.6428571428571429</v>
          </cell>
          <cell r="O71">
            <v>0.2857142857142857</v>
          </cell>
        </row>
        <row r="72">
          <cell r="J72" t="str">
            <v>CENTRAL MANCHESTER</v>
          </cell>
          <cell r="K72">
            <v>15.3</v>
          </cell>
          <cell r="L72">
            <v>10</v>
          </cell>
          <cell r="M72">
            <v>5</v>
          </cell>
          <cell r="N72">
            <v>0.65359477124183007</v>
          </cell>
          <cell r="O72">
            <v>0.32679738562091504</v>
          </cell>
        </row>
        <row r="73">
          <cell r="J73" t="str">
            <v>CHADDERTON</v>
          </cell>
          <cell r="K73">
            <v>16.2</v>
          </cell>
          <cell r="L73">
            <v>9</v>
          </cell>
          <cell r="M73">
            <v>5</v>
          </cell>
          <cell r="N73">
            <v>0.55555555555555558</v>
          </cell>
          <cell r="O73">
            <v>0.30864197530864201</v>
          </cell>
        </row>
        <row r="74">
          <cell r="J74" t="str">
            <v>CHAMBERHALL</v>
          </cell>
          <cell r="K74">
            <v>19.8</v>
          </cell>
          <cell r="L74">
            <v>14</v>
          </cell>
          <cell r="M74">
            <v>6</v>
          </cell>
          <cell r="N74">
            <v>0.70707070707070707</v>
          </cell>
          <cell r="O74">
            <v>0.30303030303030304</v>
          </cell>
        </row>
        <row r="75">
          <cell r="J75" t="str">
            <v>CHAPEL WHARF</v>
          </cell>
          <cell r="K75">
            <v>5.0999999999999996</v>
          </cell>
          <cell r="L75">
            <v>3</v>
          </cell>
          <cell r="M75">
            <v>1</v>
          </cell>
          <cell r="N75">
            <v>0.58823529411764708</v>
          </cell>
          <cell r="O75">
            <v>0.19607843137254904</v>
          </cell>
        </row>
        <row r="76">
          <cell r="J76" t="str">
            <v>CHASSEN RD</v>
          </cell>
          <cell r="K76">
            <v>14</v>
          </cell>
          <cell r="L76">
            <v>8</v>
          </cell>
          <cell r="M76">
            <v>4</v>
          </cell>
          <cell r="N76">
            <v>0.5714285714285714</v>
          </cell>
          <cell r="O76">
            <v>0.2857142857142857</v>
          </cell>
        </row>
        <row r="77">
          <cell r="J77" t="str">
            <v>CHATSWORTH ST</v>
          </cell>
          <cell r="K77">
            <v>15</v>
          </cell>
          <cell r="L77">
            <v>10</v>
          </cell>
          <cell r="M77">
            <v>5</v>
          </cell>
          <cell r="N77">
            <v>0.66666666666666663</v>
          </cell>
          <cell r="O77">
            <v>0.33333333333333331</v>
          </cell>
        </row>
        <row r="78">
          <cell r="J78" t="str">
            <v>CHEADLE HEATH</v>
          </cell>
          <cell r="K78">
            <v>12.3</v>
          </cell>
          <cell r="L78">
            <v>10</v>
          </cell>
          <cell r="M78">
            <v>4</v>
          </cell>
          <cell r="N78">
            <v>0.81300813008130079</v>
          </cell>
          <cell r="O78">
            <v>0.32520325203252032</v>
          </cell>
        </row>
        <row r="79">
          <cell r="J79" t="str">
            <v>CHEADLE HULME</v>
          </cell>
          <cell r="K79">
            <v>15.2</v>
          </cell>
          <cell r="L79">
            <v>11</v>
          </cell>
          <cell r="M79">
            <v>4</v>
          </cell>
          <cell r="N79">
            <v>0.72368421052631582</v>
          </cell>
          <cell r="O79">
            <v>0.26315789473684209</v>
          </cell>
        </row>
        <row r="80">
          <cell r="J80" t="str">
            <v>CHEETHAM HILL</v>
          </cell>
          <cell r="K80">
            <v>15.6</v>
          </cell>
          <cell r="L80">
            <v>11</v>
          </cell>
          <cell r="M80">
            <v>4</v>
          </cell>
          <cell r="N80">
            <v>0.70512820512820518</v>
          </cell>
          <cell r="O80">
            <v>0.25641025641025644</v>
          </cell>
        </row>
        <row r="81">
          <cell r="J81" t="str">
            <v>ALDERLEY &amp; CHELFORD</v>
          </cell>
          <cell r="K81">
            <v>15.9</v>
          </cell>
          <cell r="L81">
            <v>10</v>
          </cell>
          <cell r="M81">
            <v>3</v>
          </cell>
          <cell r="N81">
            <v>0.62893081761006286</v>
          </cell>
          <cell r="O81">
            <v>0.18867924528301885</v>
          </cell>
        </row>
        <row r="82">
          <cell r="J82" t="str">
            <v>CHESTER RD T11 &amp; T12</v>
          </cell>
          <cell r="K82">
            <v>8.4</v>
          </cell>
          <cell r="L82">
            <v>6</v>
          </cell>
          <cell r="M82">
            <v>3</v>
          </cell>
          <cell r="N82">
            <v>0.7142857142857143</v>
          </cell>
          <cell r="O82">
            <v>0.35714285714285715</v>
          </cell>
        </row>
        <row r="83">
          <cell r="J83" t="str">
            <v>CHESTER RD T13</v>
          </cell>
          <cell r="K83">
            <v>4.8</v>
          </cell>
          <cell r="L83">
            <v>3</v>
          </cell>
          <cell r="M83">
            <v>1</v>
          </cell>
          <cell r="N83">
            <v>0.625</v>
          </cell>
          <cell r="O83">
            <v>0.20833333333333334</v>
          </cell>
        </row>
        <row r="84">
          <cell r="J84" t="str">
            <v>CHORLEY SOUTH</v>
          </cell>
          <cell r="K84">
            <v>15.2</v>
          </cell>
          <cell r="L84">
            <v>9</v>
          </cell>
          <cell r="M84">
            <v>3</v>
          </cell>
          <cell r="N84">
            <v>0.5921052631578948</v>
          </cell>
          <cell r="O84">
            <v>0.19736842105263158</v>
          </cell>
        </row>
        <row r="85">
          <cell r="J85" t="str">
            <v>CHORLTON</v>
          </cell>
          <cell r="K85">
            <v>7.9</v>
          </cell>
          <cell r="L85">
            <v>6</v>
          </cell>
          <cell r="M85">
            <v>2</v>
          </cell>
          <cell r="N85">
            <v>0.75949367088607589</v>
          </cell>
          <cell r="O85">
            <v>0.25316455696202528</v>
          </cell>
        </row>
        <row r="86">
          <cell r="J86" t="str">
            <v>CHURCH</v>
          </cell>
          <cell r="K86">
            <v>6.2</v>
          </cell>
          <cell r="L86">
            <v>4</v>
          </cell>
          <cell r="M86">
            <v>2</v>
          </cell>
          <cell r="N86">
            <v>0.64516129032258063</v>
          </cell>
          <cell r="O86">
            <v>0.32258064516129031</v>
          </cell>
        </row>
        <row r="87">
          <cell r="J87" t="str">
            <v>CLARENDON RD</v>
          </cell>
          <cell r="K87">
            <v>12.4</v>
          </cell>
          <cell r="L87">
            <v>8</v>
          </cell>
          <cell r="M87">
            <v>3</v>
          </cell>
          <cell r="N87">
            <v>0.64516129032258063</v>
          </cell>
          <cell r="O87">
            <v>0.24193548387096772</v>
          </cell>
        </row>
        <row r="88">
          <cell r="J88" t="str">
            <v>CLAUGHTON</v>
          </cell>
          <cell r="K88">
            <v>3.8</v>
          </cell>
          <cell r="L88">
            <v>3</v>
          </cell>
          <cell r="M88">
            <v>1</v>
          </cell>
          <cell r="N88">
            <v>0.78947368421052633</v>
          </cell>
          <cell r="O88">
            <v>0.26315789473684209</v>
          </cell>
        </row>
        <row r="89">
          <cell r="J89" t="str">
            <v>BLACKBURN RD CLAYTON</v>
          </cell>
          <cell r="K89">
            <v>8.9</v>
          </cell>
          <cell r="L89">
            <v>6</v>
          </cell>
          <cell r="M89">
            <v>3</v>
          </cell>
          <cell r="N89">
            <v>0.6741573033707865</v>
          </cell>
          <cell r="O89">
            <v>0.33707865168539325</v>
          </cell>
        </row>
        <row r="90">
          <cell r="J90" t="str">
            <v>CLEVELEYS</v>
          </cell>
          <cell r="K90">
            <v>13</v>
          </cell>
          <cell r="L90">
            <v>8</v>
          </cell>
          <cell r="M90">
            <v>3</v>
          </cell>
          <cell r="N90">
            <v>0.61538461538461542</v>
          </cell>
          <cell r="O90">
            <v>0.23076923076923078</v>
          </cell>
        </row>
        <row r="91">
          <cell r="J91" t="str">
            <v>CLIFTON JUNCTION</v>
          </cell>
          <cell r="K91">
            <v>10.4</v>
          </cell>
          <cell r="L91">
            <v>7</v>
          </cell>
          <cell r="M91">
            <v>3</v>
          </cell>
          <cell r="N91">
            <v>0.67307692307692302</v>
          </cell>
          <cell r="O91">
            <v>0.28846153846153844</v>
          </cell>
        </row>
        <row r="92">
          <cell r="J92" t="str">
            <v>CLOVER HILL</v>
          </cell>
          <cell r="K92">
            <v>9.9</v>
          </cell>
          <cell r="L92">
            <v>7</v>
          </cell>
          <cell r="M92">
            <v>3</v>
          </cell>
          <cell r="N92">
            <v>0.70707070707070707</v>
          </cell>
          <cell r="O92">
            <v>0.30303030303030304</v>
          </cell>
        </row>
        <row r="93">
          <cell r="J93" t="str">
            <v>COG LANE</v>
          </cell>
          <cell r="K93">
            <v>20.6</v>
          </cell>
          <cell r="L93">
            <v>14</v>
          </cell>
          <cell r="M93">
            <v>6</v>
          </cell>
          <cell r="N93">
            <v>0.67961165048543681</v>
          </cell>
          <cell r="O93">
            <v>0.29126213592233008</v>
          </cell>
        </row>
        <row r="94">
          <cell r="J94" t="str">
            <v>CONISTON</v>
          </cell>
          <cell r="K94">
            <v>2.9</v>
          </cell>
          <cell r="L94">
            <v>2</v>
          </cell>
          <cell r="M94">
            <v>1</v>
          </cell>
          <cell r="N94">
            <v>0.68965517241379315</v>
          </cell>
          <cell r="O94">
            <v>0.34482758620689657</v>
          </cell>
        </row>
        <row r="95">
          <cell r="J95" t="str">
            <v>COPSE RD</v>
          </cell>
          <cell r="K95">
            <v>17.2</v>
          </cell>
          <cell r="L95">
            <v>13</v>
          </cell>
          <cell r="M95">
            <v>5</v>
          </cell>
          <cell r="N95">
            <v>0.7558139534883721</v>
          </cell>
          <cell r="O95">
            <v>0.29069767441860467</v>
          </cell>
        </row>
        <row r="96">
          <cell r="J96" t="str">
            <v>COX GREEN</v>
          </cell>
          <cell r="K96">
            <v>12.1</v>
          </cell>
          <cell r="L96">
            <v>8</v>
          </cell>
          <cell r="M96">
            <v>4</v>
          </cell>
          <cell r="N96">
            <v>0.66115702479338845</v>
          </cell>
          <cell r="O96">
            <v>0.33057851239669422</v>
          </cell>
        </row>
        <row r="97">
          <cell r="J97" t="str">
            <v>CRAGGS ROW &amp; BUSHELL ST</v>
          </cell>
          <cell r="K97">
            <v>16.2</v>
          </cell>
          <cell r="L97">
            <v>10</v>
          </cell>
          <cell r="M97">
            <v>5</v>
          </cell>
          <cell r="N97">
            <v>0.61728395061728403</v>
          </cell>
          <cell r="O97">
            <v>0.30864197530864201</v>
          </cell>
        </row>
        <row r="98">
          <cell r="J98" t="str">
            <v>CROWN LANE</v>
          </cell>
          <cell r="K98">
            <v>18.7</v>
          </cell>
          <cell r="L98">
            <v>14</v>
          </cell>
          <cell r="M98">
            <v>5</v>
          </cell>
          <cell r="N98">
            <v>0.74866310160427807</v>
          </cell>
          <cell r="O98">
            <v>0.26737967914438504</v>
          </cell>
        </row>
        <row r="99">
          <cell r="J99" t="str">
            <v>CULCHETH</v>
          </cell>
          <cell r="K99">
            <v>9.0500000000000007</v>
          </cell>
          <cell r="L99">
            <v>6.6684210526315795</v>
          </cell>
          <cell r="M99">
            <v>2.8578947368421055</v>
          </cell>
          <cell r="N99">
            <v>0.73684210526315785</v>
          </cell>
          <cell r="O99">
            <v>0.31578947368421051</v>
          </cell>
        </row>
        <row r="100">
          <cell r="J100" t="str">
            <v>CUTACRE</v>
          </cell>
          <cell r="K100">
            <v>2</v>
          </cell>
          <cell r="L100">
            <v>1</v>
          </cell>
          <cell r="M100">
            <v>1</v>
          </cell>
          <cell r="N100">
            <v>0.5</v>
          </cell>
          <cell r="O100">
            <v>0.5</v>
          </cell>
        </row>
        <row r="101">
          <cell r="J101" t="str">
            <v>ASKAM &amp; DALTON</v>
          </cell>
          <cell r="K101">
            <v>19.7</v>
          </cell>
          <cell r="L101">
            <v>14</v>
          </cell>
          <cell r="M101">
            <v>6</v>
          </cell>
          <cell r="N101">
            <v>0.71065989847715738</v>
          </cell>
          <cell r="O101">
            <v>0.30456852791878175</v>
          </cell>
        </row>
        <row r="102">
          <cell r="J102" t="str">
            <v>DEANSGATE</v>
          </cell>
          <cell r="K102">
            <v>17.2</v>
          </cell>
          <cell r="L102">
            <v>12</v>
          </cell>
          <cell r="M102">
            <v>5</v>
          </cell>
          <cell r="N102">
            <v>0.69767441860465118</v>
          </cell>
          <cell r="O102">
            <v>0.29069767441860467</v>
          </cell>
        </row>
        <row r="103">
          <cell r="J103" t="str">
            <v>DENTON EAST</v>
          </cell>
          <cell r="K103">
            <v>13.3</v>
          </cell>
          <cell r="L103">
            <v>8</v>
          </cell>
          <cell r="M103">
            <v>3</v>
          </cell>
          <cell r="N103">
            <v>0.60150375939849621</v>
          </cell>
          <cell r="O103">
            <v>0.22556390977443608</v>
          </cell>
        </row>
        <row r="104">
          <cell r="J104" t="str">
            <v>DENTON WEST</v>
          </cell>
          <cell r="K104">
            <v>15.6</v>
          </cell>
          <cell r="L104">
            <v>11</v>
          </cell>
          <cell r="M104">
            <v>5</v>
          </cell>
          <cell r="N104">
            <v>0.70512820512820518</v>
          </cell>
          <cell r="O104">
            <v>0.32051282051282054</v>
          </cell>
        </row>
        <row r="105">
          <cell r="J105" t="str">
            <v>DICKINSON ST</v>
          </cell>
          <cell r="K105">
            <v>25</v>
          </cell>
          <cell r="L105">
            <v>17</v>
          </cell>
          <cell r="M105">
            <v>7</v>
          </cell>
          <cell r="N105">
            <v>0.68</v>
          </cell>
          <cell r="O105">
            <v>0.28000000000000003</v>
          </cell>
        </row>
        <row r="106">
          <cell r="J106" t="str">
            <v>DIDSBURY</v>
          </cell>
          <cell r="K106">
            <v>17</v>
          </cell>
          <cell r="L106">
            <v>12</v>
          </cell>
          <cell r="M106">
            <v>5</v>
          </cell>
          <cell r="N106">
            <v>0.70588235294117652</v>
          </cell>
          <cell r="O106">
            <v>0.29411764705882354</v>
          </cell>
        </row>
        <row r="107">
          <cell r="J107" t="str">
            <v>DODGSON RD</v>
          </cell>
          <cell r="K107">
            <v>7.8</v>
          </cell>
          <cell r="L107">
            <v>6</v>
          </cell>
          <cell r="M107">
            <v>2</v>
          </cell>
          <cell r="N107">
            <v>0.76923076923076927</v>
          </cell>
          <cell r="O107">
            <v>0.25641025641025644</v>
          </cell>
        </row>
        <row r="108">
          <cell r="J108" t="str">
            <v>DOUGLAS ST</v>
          </cell>
          <cell r="K108">
            <v>16.100000000000001</v>
          </cell>
          <cell r="L108">
            <v>11</v>
          </cell>
          <cell r="M108">
            <v>5</v>
          </cell>
          <cell r="N108">
            <v>0.68322981366459623</v>
          </cell>
          <cell r="O108">
            <v>0.3105590062111801</v>
          </cell>
        </row>
        <row r="109">
          <cell r="J109" t="str">
            <v>DROYLSDEN EAST</v>
          </cell>
          <cell r="K109">
            <v>16.600000000000001</v>
          </cell>
          <cell r="L109">
            <v>12</v>
          </cell>
          <cell r="M109">
            <v>5</v>
          </cell>
          <cell r="N109">
            <v>0.72289156626506013</v>
          </cell>
          <cell r="O109">
            <v>0.3012048192771084</v>
          </cell>
        </row>
        <row r="110">
          <cell r="J110" t="str">
            <v>DUKINFIELD</v>
          </cell>
          <cell r="K110">
            <v>11.9</v>
          </cell>
          <cell r="L110">
            <v>9</v>
          </cell>
          <cell r="M110">
            <v>4</v>
          </cell>
          <cell r="N110">
            <v>0.75630252100840334</v>
          </cell>
          <cell r="O110">
            <v>0.33613445378151258</v>
          </cell>
        </row>
        <row r="111">
          <cell r="J111" t="str">
            <v>DUMERS LANE</v>
          </cell>
          <cell r="K111">
            <v>11.6</v>
          </cell>
          <cell r="L111">
            <v>9</v>
          </cell>
          <cell r="M111">
            <v>4</v>
          </cell>
          <cell r="N111">
            <v>0.77586206896551724</v>
          </cell>
          <cell r="O111">
            <v>0.34482758620689657</v>
          </cell>
        </row>
        <row r="112">
          <cell r="J112" t="str">
            <v>DUMPLINGTON</v>
          </cell>
          <cell r="K112">
            <v>17.8</v>
          </cell>
          <cell r="L112">
            <v>13</v>
          </cell>
          <cell r="M112">
            <v>6</v>
          </cell>
          <cell r="N112">
            <v>0.7303370786516854</v>
          </cell>
          <cell r="O112">
            <v>0.33707865168539325</v>
          </cell>
        </row>
        <row r="113">
          <cell r="J113" t="str">
            <v>EASTLANDS</v>
          </cell>
          <cell r="K113">
            <v>10.1</v>
          </cell>
          <cell r="L113">
            <v>7</v>
          </cell>
          <cell r="M113">
            <v>3</v>
          </cell>
          <cell r="N113">
            <v>0.69306930693069313</v>
          </cell>
          <cell r="O113">
            <v>0.29702970297029702</v>
          </cell>
        </row>
        <row r="114">
          <cell r="J114" t="str">
            <v>EASTON</v>
          </cell>
          <cell r="K114">
            <v>2</v>
          </cell>
          <cell r="L114">
            <v>1</v>
          </cell>
          <cell r="M114">
            <v>1</v>
          </cell>
          <cell r="N114">
            <v>0.5</v>
          </cell>
          <cell r="O114">
            <v>0.5</v>
          </cell>
        </row>
        <row r="115">
          <cell r="J115" t="str">
            <v>EGREMONT</v>
          </cell>
          <cell r="K115">
            <v>13.1</v>
          </cell>
          <cell r="L115">
            <v>8</v>
          </cell>
          <cell r="M115">
            <v>4</v>
          </cell>
          <cell r="N115">
            <v>0.61068702290076338</v>
          </cell>
          <cell r="O115">
            <v>0.30534351145038169</v>
          </cell>
        </row>
        <row r="116">
          <cell r="J116" t="str">
            <v>EMBLETON</v>
          </cell>
          <cell r="K116">
            <v>12</v>
          </cell>
          <cell r="L116">
            <v>8</v>
          </cell>
          <cell r="M116">
            <v>3</v>
          </cell>
          <cell r="N116">
            <v>0.66666666666666663</v>
          </cell>
          <cell r="O116">
            <v>0.25</v>
          </cell>
        </row>
        <row r="117">
          <cell r="J117" t="str">
            <v>EXCHANGE ST</v>
          </cell>
          <cell r="K117">
            <v>12.2</v>
          </cell>
          <cell r="L117">
            <v>8</v>
          </cell>
          <cell r="M117">
            <v>3</v>
          </cell>
          <cell r="N117">
            <v>0.65573770491803285</v>
          </cell>
          <cell r="O117">
            <v>0.24590163934426232</v>
          </cell>
        </row>
        <row r="118">
          <cell r="J118" t="str">
            <v>FAILSWORTH</v>
          </cell>
          <cell r="K118">
            <v>17.899999999999999</v>
          </cell>
          <cell r="L118">
            <v>13</v>
          </cell>
          <cell r="M118">
            <v>5</v>
          </cell>
          <cell r="N118">
            <v>0.72625698324022347</v>
          </cell>
          <cell r="O118">
            <v>0.27932960893854752</v>
          </cell>
        </row>
        <row r="119">
          <cell r="J119" t="str">
            <v>FALLOWFIELD</v>
          </cell>
          <cell r="K119">
            <v>16.899999999999999</v>
          </cell>
          <cell r="L119">
            <v>12</v>
          </cell>
          <cell r="M119">
            <v>5</v>
          </cell>
          <cell r="N119">
            <v>0.71005917159763321</v>
          </cell>
          <cell r="O119">
            <v>0.29585798816568049</v>
          </cell>
        </row>
        <row r="120">
          <cell r="J120" t="str">
            <v>FARNWORTH</v>
          </cell>
          <cell r="K120">
            <v>14.1</v>
          </cell>
          <cell r="L120">
            <v>9</v>
          </cell>
          <cell r="M120">
            <v>4</v>
          </cell>
          <cell r="N120">
            <v>0.63829787234042556</v>
          </cell>
          <cell r="O120">
            <v>0.28368794326241137</v>
          </cell>
        </row>
        <row r="121">
          <cell r="J121" t="str">
            <v>FENISCOWLES</v>
          </cell>
          <cell r="K121">
            <v>3</v>
          </cell>
          <cell r="L121">
            <v>2</v>
          </cell>
          <cell r="M121">
            <v>1</v>
          </cell>
          <cell r="N121">
            <v>0.66666666666666663</v>
          </cell>
          <cell r="O121">
            <v>0.33333333333333331</v>
          </cell>
        </row>
        <row r="122">
          <cell r="J122" t="str">
            <v>FERODO</v>
          </cell>
          <cell r="K122">
            <v>11.2</v>
          </cell>
          <cell r="L122">
            <v>13</v>
          </cell>
          <cell r="M122">
            <v>3</v>
          </cell>
          <cell r="N122">
            <v>1.1607142857142858</v>
          </cell>
          <cell r="O122">
            <v>0.26785714285714285</v>
          </cell>
        </row>
        <row r="123">
          <cell r="J123" t="str">
            <v>FLAT LANE</v>
          </cell>
          <cell r="K123">
            <v>4.2</v>
          </cell>
          <cell r="L123">
            <v>3</v>
          </cell>
          <cell r="M123">
            <v>1</v>
          </cell>
          <cell r="N123">
            <v>0.7142857142857143</v>
          </cell>
          <cell r="O123">
            <v>0.23809523809523808</v>
          </cell>
        </row>
        <row r="124">
          <cell r="J124" t="str">
            <v>FREDERICK RD</v>
          </cell>
          <cell r="K124">
            <v>14.3</v>
          </cell>
          <cell r="L124">
            <v>8</v>
          </cell>
          <cell r="M124">
            <v>4</v>
          </cell>
          <cell r="N124">
            <v>0.55944055944055937</v>
          </cell>
          <cell r="O124">
            <v>0.27972027972027969</v>
          </cell>
        </row>
        <row r="125">
          <cell r="J125" t="str">
            <v>FUSEHILL</v>
          </cell>
          <cell r="K125">
            <v>21</v>
          </cell>
          <cell r="L125">
            <v>15</v>
          </cell>
          <cell r="M125">
            <v>6</v>
          </cell>
          <cell r="N125">
            <v>0.7142857142857143</v>
          </cell>
          <cell r="O125">
            <v>0.2857142857142857</v>
          </cell>
        </row>
        <row r="126">
          <cell r="J126" t="str">
            <v>GALE</v>
          </cell>
          <cell r="K126">
            <v>9.9</v>
          </cell>
          <cell r="L126">
            <v>7</v>
          </cell>
          <cell r="M126">
            <v>3</v>
          </cell>
          <cell r="N126">
            <v>0.70707070707070707</v>
          </cell>
          <cell r="O126">
            <v>0.30303030303030304</v>
          </cell>
        </row>
        <row r="127">
          <cell r="J127" t="str">
            <v>GARSTANG</v>
          </cell>
          <cell r="K127">
            <v>11.4</v>
          </cell>
          <cell r="L127">
            <v>8</v>
          </cell>
          <cell r="M127">
            <v>3</v>
          </cell>
          <cell r="N127">
            <v>0.70175438596491224</v>
          </cell>
          <cell r="O127">
            <v>0.26315789473684209</v>
          </cell>
        </row>
        <row r="128">
          <cell r="J128" t="str">
            <v>GATLEY</v>
          </cell>
          <cell r="K128">
            <v>8.1999999999999993</v>
          </cell>
          <cell r="L128">
            <v>7</v>
          </cell>
          <cell r="M128">
            <v>4</v>
          </cell>
          <cell r="N128">
            <v>0.85365853658536595</v>
          </cell>
          <cell r="O128">
            <v>0.48780487804878053</v>
          </cell>
        </row>
        <row r="129">
          <cell r="J129" t="str">
            <v>GIDLOW</v>
          </cell>
          <cell r="K129">
            <v>17.5</v>
          </cell>
          <cell r="L129">
            <v>12</v>
          </cell>
          <cell r="M129">
            <v>5</v>
          </cell>
          <cell r="N129">
            <v>0.68571428571428572</v>
          </cell>
          <cell r="O129">
            <v>0.2857142857142857</v>
          </cell>
        </row>
        <row r="130">
          <cell r="J130" t="str">
            <v>GILLSROW</v>
          </cell>
          <cell r="K130">
            <v>4.8</v>
          </cell>
          <cell r="L130">
            <v>3</v>
          </cell>
          <cell r="M130">
            <v>1</v>
          </cell>
          <cell r="N130">
            <v>0.625</v>
          </cell>
          <cell r="O130">
            <v>0.20833333333333334</v>
          </cell>
        </row>
        <row r="131">
          <cell r="J131" t="str">
            <v>GLAXO</v>
          </cell>
          <cell r="K131">
            <v>4.9000000000000004</v>
          </cell>
          <cell r="L131">
            <v>4</v>
          </cell>
          <cell r="M131">
            <v>2</v>
          </cell>
          <cell r="N131">
            <v>0.81632653061224481</v>
          </cell>
          <cell r="O131">
            <v>0.4081632653061224</v>
          </cell>
        </row>
        <row r="132">
          <cell r="J132" t="str">
            <v>GLOSSOP</v>
          </cell>
          <cell r="K132">
            <v>15</v>
          </cell>
          <cell r="L132">
            <v>10</v>
          </cell>
          <cell r="M132">
            <v>4</v>
          </cell>
          <cell r="N132">
            <v>0.66666666666666663</v>
          </cell>
          <cell r="O132">
            <v>0.26666666666666666</v>
          </cell>
        </row>
        <row r="133">
          <cell r="J133" t="str">
            <v>GOLBORNE</v>
          </cell>
          <cell r="K133">
            <v>24.5</v>
          </cell>
          <cell r="L133">
            <v>16.680851063829788</v>
          </cell>
          <cell r="M133">
            <v>7.2978723404255312</v>
          </cell>
          <cell r="N133">
            <v>0.68085106382978733</v>
          </cell>
          <cell r="O133">
            <v>0.2978723404255319</v>
          </cell>
        </row>
        <row r="134">
          <cell r="J134" t="str">
            <v>GOWHOLE</v>
          </cell>
          <cell r="K134">
            <v>18.2</v>
          </cell>
          <cell r="L134">
            <v>13</v>
          </cell>
          <cell r="M134">
            <v>4</v>
          </cell>
          <cell r="N134">
            <v>0.7142857142857143</v>
          </cell>
          <cell r="O134">
            <v>0.21978021978021978</v>
          </cell>
        </row>
        <row r="135">
          <cell r="J135" t="str">
            <v>GRANE RD &amp; PRINNY HILL</v>
          </cell>
          <cell r="K135">
            <v>7.7</v>
          </cell>
          <cell r="L135">
            <v>6</v>
          </cell>
          <cell r="M135">
            <v>2</v>
          </cell>
          <cell r="N135">
            <v>0.77922077922077926</v>
          </cell>
          <cell r="O135">
            <v>0.25974025974025972</v>
          </cell>
        </row>
        <row r="136">
          <cell r="J136" t="str">
            <v>GRANGE</v>
          </cell>
          <cell r="K136">
            <v>8</v>
          </cell>
          <cell r="L136">
            <v>6</v>
          </cell>
          <cell r="M136">
            <v>2</v>
          </cell>
          <cell r="N136">
            <v>0.75</v>
          </cell>
          <cell r="O136">
            <v>0.25</v>
          </cell>
        </row>
        <row r="137">
          <cell r="J137" t="str">
            <v>GREAT HARWOOD</v>
          </cell>
          <cell r="K137">
            <v>9.4</v>
          </cell>
          <cell r="L137">
            <v>7</v>
          </cell>
          <cell r="M137">
            <v>3</v>
          </cell>
          <cell r="N137">
            <v>0.74468085106382975</v>
          </cell>
          <cell r="O137">
            <v>0.31914893617021273</v>
          </cell>
        </row>
        <row r="138">
          <cell r="J138" t="str">
            <v>GREEN LANE (ALTRINCHAM)</v>
          </cell>
          <cell r="K138">
            <v>17.2</v>
          </cell>
          <cell r="L138">
            <v>12</v>
          </cell>
          <cell r="M138">
            <v>5</v>
          </cell>
          <cell r="N138">
            <v>0.69767441860465118</v>
          </cell>
          <cell r="O138">
            <v>0.29069767441860467</v>
          </cell>
        </row>
        <row r="139">
          <cell r="J139" t="str">
            <v>GREEN LANE (HAZEL GROVE)</v>
          </cell>
          <cell r="K139">
            <v>15.6</v>
          </cell>
          <cell r="L139">
            <v>11</v>
          </cell>
          <cell r="M139">
            <v>5</v>
          </cell>
          <cell r="N139">
            <v>0.70512820512820518</v>
          </cell>
          <cell r="O139">
            <v>0.32051282051282054</v>
          </cell>
        </row>
        <row r="140">
          <cell r="J140" t="str">
            <v>GREEN ST T11</v>
          </cell>
          <cell r="K140">
            <v>11.8</v>
          </cell>
          <cell r="L140">
            <v>9</v>
          </cell>
          <cell r="M140">
            <v>4</v>
          </cell>
          <cell r="N140">
            <v>0.76271186440677963</v>
          </cell>
          <cell r="O140">
            <v>0.33898305084745761</v>
          </cell>
        </row>
        <row r="141">
          <cell r="J141" t="str">
            <v>GREEN ST T12 &amp; T13</v>
          </cell>
          <cell r="K141">
            <v>17.8</v>
          </cell>
          <cell r="L141">
            <v>13</v>
          </cell>
          <cell r="M141">
            <v>6</v>
          </cell>
          <cell r="N141">
            <v>0.7303370786516854</v>
          </cell>
          <cell r="O141">
            <v>0.33707865168539325</v>
          </cell>
        </row>
        <row r="142">
          <cell r="J142" t="str">
            <v>GREENFIELD</v>
          </cell>
          <cell r="K142">
            <v>10.3</v>
          </cell>
          <cell r="L142">
            <v>7</v>
          </cell>
          <cell r="M142">
            <v>3</v>
          </cell>
          <cell r="N142">
            <v>0.67961165048543681</v>
          </cell>
          <cell r="O142">
            <v>0.29126213592233008</v>
          </cell>
        </row>
        <row r="143">
          <cell r="J143" t="str">
            <v>GREENHILL</v>
          </cell>
          <cell r="K143">
            <v>27.1</v>
          </cell>
          <cell r="L143">
            <v>0</v>
          </cell>
          <cell r="M143">
            <v>0</v>
          </cell>
          <cell r="N143">
            <v>0</v>
          </cell>
          <cell r="O143">
            <v>0</v>
          </cell>
        </row>
        <row r="144">
          <cell r="J144" t="str">
            <v>GRIFFIN</v>
          </cell>
          <cell r="K144">
            <v>17.7</v>
          </cell>
          <cell r="L144">
            <v>13</v>
          </cell>
          <cell r="M144">
            <v>5</v>
          </cell>
          <cell r="N144">
            <v>0.7344632768361582</v>
          </cell>
          <cell r="O144">
            <v>0.2824858757062147</v>
          </cell>
        </row>
        <row r="145">
          <cell r="J145" t="str">
            <v>HADFIELD</v>
          </cell>
          <cell r="K145">
            <v>11.5</v>
          </cell>
          <cell r="L145">
            <v>9</v>
          </cell>
          <cell r="M145">
            <v>4</v>
          </cell>
          <cell r="N145">
            <v>0.78260869565217395</v>
          </cell>
          <cell r="O145">
            <v>0.34782608695652173</v>
          </cell>
        </row>
        <row r="146">
          <cell r="J146" t="str">
            <v>HALL CROSS</v>
          </cell>
          <cell r="K146">
            <v>20.9</v>
          </cell>
          <cell r="L146">
            <v>14</v>
          </cell>
          <cell r="M146">
            <v>6</v>
          </cell>
          <cell r="N146">
            <v>0.66985645933014359</v>
          </cell>
          <cell r="O146">
            <v>0.28708133971291866</v>
          </cell>
        </row>
        <row r="147">
          <cell r="J147" t="str">
            <v>HANDFORTH</v>
          </cell>
          <cell r="K147">
            <v>12.5</v>
          </cell>
          <cell r="L147">
            <v>8</v>
          </cell>
          <cell r="M147">
            <v>4</v>
          </cell>
          <cell r="N147">
            <v>0.64</v>
          </cell>
          <cell r="O147">
            <v>0.32</v>
          </cell>
        </row>
        <row r="148">
          <cell r="J148" t="str">
            <v>HANGING BRIDGE</v>
          </cell>
          <cell r="K148">
            <v>6.3</v>
          </cell>
          <cell r="L148">
            <v>4</v>
          </cell>
          <cell r="M148">
            <v>1</v>
          </cell>
          <cell r="N148">
            <v>0.63492063492063489</v>
          </cell>
          <cell r="O148">
            <v>0.15873015873015872</v>
          </cell>
        </row>
        <row r="149">
          <cell r="J149" t="str">
            <v>HAREHOLME</v>
          </cell>
          <cell r="K149">
            <v>15.5</v>
          </cell>
          <cell r="L149">
            <v>10</v>
          </cell>
          <cell r="M149">
            <v>5</v>
          </cell>
          <cell r="N149">
            <v>0.64516129032258063</v>
          </cell>
          <cell r="O149">
            <v>0.32258064516129031</v>
          </cell>
        </row>
        <row r="150">
          <cell r="J150" t="str">
            <v>HARPURHEY</v>
          </cell>
          <cell r="K150">
            <v>15.8</v>
          </cell>
          <cell r="L150">
            <v>9</v>
          </cell>
          <cell r="M150">
            <v>4</v>
          </cell>
          <cell r="N150">
            <v>0.56962025316455689</v>
          </cell>
          <cell r="O150">
            <v>0.25316455696202528</v>
          </cell>
        </row>
        <row r="151">
          <cell r="J151" t="str">
            <v>HARWOOD</v>
          </cell>
          <cell r="K151">
            <v>15.6</v>
          </cell>
          <cell r="L151">
            <v>11</v>
          </cell>
          <cell r="M151">
            <v>5</v>
          </cell>
          <cell r="N151">
            <v>0.70512820512820518</v>
          </cell>
          <cell r="O151">
            <v>0.32051282051282054</v>
          </cell>
        </row>
        <row r="152">
          <cell r="J152" t="str">
            <v>HATTERSLEY</v>
          </cell>
          <cell r="K152">
            <v>10.3</v>
          </cell>
          <cell r="L152">
            <v>7</v>
          </cell>
          <cell r="M152">
            <v>3</v>
          </cell>
          <cell r="N152">
            <v>0.67961165048543681</v>
          </cell>
          <cell r="O152">
            <v>0.29126213592233008</v>
          </cell>
        </row>
        <row r="153">
          <cell r="J153" t="str">
            <v>HAVERTHWAITE</v>
          </cell>
          <cell r="K153">
            <v>5</v>
          </cell>
          <cell r="L153">
            <v>2</v>
          </cell>
          <cell r="M153">
            <v>1</v>
          </cell>
          <cell r="N153">
            <v>0.4</v>
          </cell>
          <cell r="O153">
            <v>0.2</v>
          </cell>
        </row>
        <row r="154">
          <cell r="J154" t="str">
            <v>HAWK GREEN</v>
          </cell>
          <cell r="K154">
            <v>11.4</v>
          </cell>
          <cell r="L154">
            <v>8</v>
          </cell>
          <cell r="M154">
            <v>3</v>
          </cell>
          <cell r="N154">
            <v>0.70175438596491224</v>
          </cell>
          <cell r="O154">
            <v>0.26315789473684209</v>
          </cell>
        </row>
        <row r="155">
          <cell r="J155" t="str">
            <v>HAYDOCK</v>
          </cell>
          <cell r="K155">
            <v>24.51</v>
          </cell>
          <cell r="L155">
            <v>16.34</v>
          </cell>
          <cell r="M155">
            <v>7.6253333333333337</v>
          </cell>
          <cell r="N155">
            <v>0.66666666666666663</v>
          </cell>
          <cell r="O155">
            <v>0.31111111111111112</v>
          </cell>
        </row>
        <row r="156">
          <cell r="J156" t="str">
            <v>HDA NO1 &amp; HDA NO2</v>
          </cell>
          <cell r="K156">
            <v>8.6</v>
          </cell>
          <cell r="L156">
            <v>7</v>
          </cell>
          <cell r="M156">
            <v>3</v>
          </cell>
          <cell r="N156">
            <v>0.81395348837209303</v>
          </cell>
          <cell r="O156">
            <v>0.34883720930232559</v>
          </cell>
        </row>
        <row r="157">
          <cell r="J157" t="str">
            <v>HDA NO1 &amp; HDA NO2</v>
          </cell>
          <cell r="K157">
            <v>8.6</v>
          </cell>
          <cell r="L157">
            <v>7</v>
          </cell>
          <cell r="M157">
            <v>3</v>
          </cell>
          <cell r="N157">
            <v>0.81395348837209303</v>
          </cell>
          <cell r="O157">
            <v>0.34883720930232559</v>
          </cell>
        </row>
        <row r="158">
          <cell r="J158" t="str">
            <v>HEADY HILL</v>
          </cell>
          <cell r="K158">
            <v>12.1</v>
          </cell>
          <cell r="L158">
            <v>8</v>
          </cell>
          <cell r="M158">
            <v>4</v>
          </cell>
          <cell r="N158">
            <v>0.66115702479338845</v>
          </cell>
          <cell r="O158">
            <v>0.33057851239669422</v>
          </cell>
        </row>
        <row r="159">
          <cell r="J159" t="str">
            <v>HEAP BRIDGE</v>
          </cell>
          <cell r="K159">
            <v>10.199999999999999</v>
          </cell>
          <cell r="L159">
            <v>7</v>
          </cell>
          <cell r="M159">
            <v>3</v>
          </cell>
          <cell r="N159">
            <v>0.68627450980392157</v>
          </cell>
          <cell r="O159">
            <v>0.29411764705882354</v>
          </cell>
        </row>
        <row r="160">
          <cell r="J160" t="str">
            <v>HEASANDFORD</v>
          </cell>
          <cell r="K160">
            <v>10.1</v>
          </cell>
          <cell r="L160">
            <v>7</v>
          </cell>
          <cell r="M160">
            <v>3</v>
          </cell>
          <cell r="N160">
            <v>0.69306930693069313</v>
          </cell>
          <cell r="O160">
            <v>0.29702970297029702</v>
          </cell>
        </row>
        <row r="161">
          <cell r="J161" t="str">
            <v>HEATON MOOR</v>
          </cell>
          <cell r="K161">
            <v>12.8</v>
          </cell>
          <cell r="L161">
            <v>9</v>
          </cell>
          <cell r="M161">
            <v>4</v>
          </cell>
          <cell r="N161">
            <v>0.703125</v>
          </cell>
          <cell r="O161">
            <v>0.3125</v>
          </cell>
        </row>
        <row r="162">
          <cell r="J162" t="str">
            <v>HEATON NORRIS</v>
          </cell>
          <cell r="K162">
            <v>17.600000000000001</v>
          </cell>
          <cell r="L162">
            <v>13</v>
          </cell>
          <cell r="M162">
            <v>6</v>
          </cell>
          <cell r="N162">
            <v>0.73863636363636354</v>
          </cell>
          <cell r="O162">
            <v>0.34090909090909088</v>
          </cell>
        </row>
        <row r="163">
          <cell r="J163" t="str">
            <v>HELWITH BRIDGE</v>
          </cell>
          <cell r="K163">
            <v>2.4</v>
          </cell>
          <cell r="L163">
            <v>2</v>
          </cell>
          <cell r="M163">
            <v>1</v>
          </cell>
          <cell r="N163">
            <v>0.83333333333333337</v>
          </cell>
          <cell r="O163">
            <v>0.41666666666666669</v>
          </cell>
        </row>
        <row r="164">
          <cell r="J164" t="str">
            <v>HENSINGHAM</v>
          </cell>
          <cell r="K164">
            <v>11.1</v>
          </cell>
          <cell r="L164">
            <v>7</v>
          </cell>
          <cell r="M164">
            <v>3</v>
          </cell>
          <cell r="N164">
            <v>0.63063063063063063</v>
          </cell>
          <cell r="O164">
            <v>0.27027027027027029</v>
          </cell>
        </row>
        <row r="165">
          <cell r="J165" t="str">
            <v>HEYROD</v>
          </cell>
          <cell r="K165">
            <v>14.9</v>
          </cell>
          <cell r="L165">
            <v>10</v>
          </cell>
          <cell r="M165">
            <v>4</v>
          </cell>
          <cell r="N165">
            <v>0.67114093959731547</v>
          </cell>
          <cell r="O165">
            <v>0.26845637583892618</v>
          </cell>
        </row>
        <row r="166">
          <cell r="J166" t="str">
            <v>HEYSIDE</v>
          </cell>
          <cell r="K166">
            <v>10</v>
          </cell>
          <cell r="L166">
            <v>7</v>
          </cell>
          <cell r="M166">
            <v>3</v>
          </cell>
          <cell r="N166">
            <v>0.7</v>
          </cell>
          <cell r="O166">
            <v>0.3</v>
          </cell>
        </row>
        <row r="167">
          <cell r="J167" t="str">
            <v>HEYWOOD</v>
          </cell>
          <cell r="K167">
            <v>11.9</v>
          </cell>
          <cell r="L167">
            <v>8</v>
          </cell>
          <cell r="M167">
            <v>4</v>
          </cell>
          <cell r="N167">
            <v>0.67226890756302515</v>
          </cell>
          <cell r="O167">
            <v>0.33613445378151258</v>
          </cell>
        </row>
        <row r="168">
          <cell r="J168" t="str">
            <v>HIGHER MILL</v>
          </cell>
          <cell r="K168">
            <v>14.3</v>
          </cell>
          <cell r="L168">
            <v>9</v>
          </cell>
          <cell r="M168">
            <v>4</v>
          </cell>
          <cell r="N168">
            <v>0.62937062937062938</v>
          </cell>
          <cell r="O168">
            <v>0.27972027972027969</v>
          </cell>
        </row>
        <row r="169">
          <cell r="J169" t="str">
            <v>HIGHER WALTON</v>
          </cell>
          <cell r="K169">
            <v>17.2</v>
          </cell>
          <cell r="L169">
            <v>14</v>
          </cell>
          <cell r="M169">
            <v>4</v>
          </cell>
          <cell r="N169">
            <v>0.81395348837209303</v>
          </cell>
          <cell r="O169">
            <v>0.23255813953488372</v>
          </cell>
        </row>
        <row r="170">
          <cell r="J170" t="str">
            <v>HILL TOP T11 &amp; T12</v>
          </cell>
          <cell r="K170">
            <v>18.600000000000001</v>
          </cell>
          <cell r="L170">
            <v>14</v>
          </cell>
          <cell r="M170">
            <v>6</v>
          </cell>
          <cell r="N170">
            <v>0.75268817204301075</v>
          </cell>
          <cell r="O170">
            <v>0.32258064516129031</v>
          </cell>
        </row>
        <row r="171">
          <cell r="J171" t="str">
            <v>HILL TOP T13</v>
          </cell>
          <cell r="K171">
            <v>8.9</v>
          </cell>
          <cell r="L171">
            <v>6</v>
          </cell>
          <cell r="M171">
            <v>3</v>
          </cell>
          <cell r="N171">
            <v>0.6741573033707865</v>
          </cell>
          <cell r="O171">
            <v>0.33707865168539325</v>
          </cell>
        </row>
        <row r="172">
          <cell r="J172" t="str">
            <v>HINDLEY GREEN</v>
          </cell>
          <cell r="K172">
            <v>26.2</v>
          </cell>
          <cell r="L172">
            <v>18</v>
          </cell>
          <cell r="M172">
            <v>8</v>
          </cell>
          <cell r="N172">
            <v>0.68702290076335881</v>
          </cell>
          <cell r="O172">
            <v>0.30534351145038169</v>
          </cell>
        </row>
        <row r="173">
          <cell r="J173" t="str">
            <v>HOLLINWOOD</v>
          </cell>
          <cell r="K173">
            <v>8.6999999999999993</v>
          </cell>
          <cell r="L173">
            <v>5</v>
          </cell>
          <cell r="M173">
            <v>3</v>
          </cell>
          <cell r="N173">
            <v>0.57471264367816099</v>
          </cell>
          <cell r="O173">
            <v>0.34482758620689657</v>
          </cell>
        </row>
        <row r="174">
          <cell r="J174" t="str">
            <v>HOLME RD</v>
          </cell>
          <cell r="K174">
            <v>14.3</v>
          </cell>
          <cell r="L174">
            <v>9</v>
          </cell>
          <cell r="M174">
            <v>4</v>
          </cell>
          <cell r="N174">
            <v>0.62937062937062938</v>
          </cell>
          <cell r="O174">
            <v>0.27972027972027969</v>
          </cell>
        </row>
        <row r="175">
          <cell r="J175" t="str">
            <v>HOLT ST</v>
          </cell>
          <cell r="K175">
            <v>14.3</v>
          </cell>
          <cell r="L175">
            <v>10</v>
          </cell>
          <cell r="M175">
            <v>4</v>
          </cell>
          <cell r="N175">
            <v>0.69930069930069927</v>
          </cell>
          <cell r="O175">
            <v>0.27972027972027969</v>
          </cell>
        </row>
        <row r="176">
          <cell r="J176" t="str">
            <v>HURST</v>
          </cell>
          <cell r="K176">
            <v>12.5</v>
          </cell>
          <cell r="L176">
            <v>8</v>
          </cell>
          <cell r="M176">
            <v>3</v>
          </cell>
          <cell r="N176">
            <v>0.64</v>
          </cell>
          <cell r="O176">
            <v>0.24</v>
          </cell>
        </row>
        <row r="177">
          <cell r="J177" t="str">
            <v>HUTTON END &amp; SKELTON C</v>
          </cell>
          <cell r="K177">
            <v>9.9</v>
          </cell>
          <cell r="L177">
            <v>7</v>
          </cell>
          <cell r="M177">
            <v>3</v>
          </cell>
          <cell r="N177">
            <v>0.70707070707070707</v>
          </cell>
          <cell r="O177">
            <v>0.30303030303030304</v>
          </cell>
        </row>
        <row r="178">
          <cell r="J178" t="str">
            <v>HYDE</v>
          </cell>
          <cell r="K178">
            <v>16.7</v>
          </cell>
          <cell r="L178">
            <v>11</v>
          </cell>
          <cell r="M178">
            <v>5</v>
          </cell>
          <cell r="N178">
            <v>0.6586826347305389</v>
          </cell>
          <cell r="O178">
            <v>0.29940119760479045</v>
          </cell>
        </row>
        <row r="179">
          <cell r="J179" t="str">
            <v>HYNDBURN RD</v>
          </cell>
          <cell r="K179">
            <v>11.8</v>
          </cell>
          <cell r="L179">
            <v>8</v>
          </cell>
          <cell r="M179">
            <v>3</v>
          </cell>
          <cell r="N179">
            <v>0.67796610169491522</v>
          </cell>
          <cell r="O179">
            <v>0.25423728813559321</v>
          </cell>
        </row>
        <row r="180">
          <cell r="J180" t="str">
            <v>INDIA ST</v>
          </cell>
          <cell r="K180">
            <v>10.7</v>
          </cell>
          <cell r="L180">
            <v>7</v>
          </cell>
          <cell r="M180">
            <v>3</v>
          </cell>
          <cell r="N180">
            <v>0.65420560747663559</v>
          </cell>
          <cell r="O180">
            <v>0.28037383177570097</v>
          </cell>
        </row>
        <row r="181">
          <cell r="J181" t="str">
            <v>INGLETON</v>
          </cell>
          <cell r="K181">
            <v>3.2</v>
          </cell>
          <cell r="L181">
            <v>2</v>
          </cell>
          <cell r="M181">
            <v>1</v>
          </cell>
          <cell r="N181">
            <v>0.625</v>
          </cell>
          <cell r="O181">
            <v>0.3125</v>
          </cell>
        </row>
        <row r="182">
          <cell r="J182" t="str">
            <v>IRLAM</v>
          </cell>
          <cell r="K182">
            <v>17.399999999999999</v>
          </cell>
          <cell r="L182">
            <v>13</v>
          </cell>
          <cell r="M182">
            <v>5</v>
          </cell>
          <cell r="N182">
            <v>0.74712643678160928</v>
          </cell>
          <cell r="O182">
            <v>0.2873563218390805</v>
          </cell>
        </row>
        <row r="183">
          <cell r="J183" t="str">
            <v>JAMES ST</v>
          </cell>
          <cell r="K183">
            <v>20.100000000000001</v>
          </cell>
          <cell r="L183">
            <v>14</v>
          </cell>
          <cell r="M183">
            <v>6</v>
          </cell>
          <cell r="N183">
            <v>0.69651741293532332</v>
          </cell>
          <cell r="O183">
            <v>0.29850746268656714</v>
          </cell>
        </row>
        <row r="184">
          <cell r="J184" t="str">
            <v>KAY ST</v>
          </cell>
          <cell r="K184">
            <v>10</v>
          </cell>
          <cell r="L184">
            <v>7</v>
          </cell>
          <cell r="M184">
            <v>3</v>
          </cell>
          <cell r="N184">
            <v>0.7</v>
          </cell>
          <cell r="O184">
            <v>0.3</v>
          </cell>
        </row>
        <row r="185">
          <cell r="J185" t="str">
            <v>KENDAL</v>
          </cell>
          <cell r="K185">
            <v>22.3</v>
          </cell>
          <cell r="L185">
            <v>15</v>
          </cell>
          <cell r="M185">
            <v>6</v>
          </cell>
          <cell r="N185">
            <v>0.67264573991031384</v>
          </cell>
          <cell r="O185">
            <v>0.26905829596412556</v>
          </cell>
        </row>
        <row r="186">
          <cell r="J186" t="str">
            <v>KESWICK</v>
          </cell>
          <cell r="K186">
            <v>8</v>
          </cell>
          <cell r="L186">
            <v>6</v>
          </cell>
          <cell r="M186">
            <v>2</v>
          </cell>
          <cell r="N186">
            <v>0.75</v>
          </cell>
          <cell r="O186">
            <v>0.25</v>
          </cell>
        </row>
        <row r="187">
          <cell r="J187" t="str">
            <v>KINGSWAY</v>
          </cell>
          <cell r="K187">
            <v>4.2</v>
          </cell>
          <cell r="L187">
            <v>3</v>
          </cell>
          <cell r="M187">
            <v>1</v>
          </cell>
          <cell r="N187">
            <v>0.7142857142857143</v>
          </cell>
          <cell r="O187">
            <v>0.23809523809523808</v>
          </cell>
        </row>
        <row r="188">
          <cell r="J188" t="str">
            <v>KINKRY HILL</v>
          </cell>
          <cell r="K188">
            <v>0.7</v>
          </cell>
          <cell r="L188">
            <v>0.3</v>
          </cell>
          <cell r="M188">
            <v>0.2</v>
          </cell>
          <cell r="N188">
            <v>0.4285714285714286</v>
          </cell>
          <cell r="O188">
            <v>0.28571428571428575</v>
          </cell>
        </row>
        <row r="189">
          <cell r="J189" t="str">
            <v>KIRKBY LONSDALE</v>
          </cell>
          <cell r="K189">
            <v>6.4</v>
          </cell>
          <cell r="L189">
            <v>4</v>
          </cell>
          <cell r="M189">
            <v>2</v>
          </cell>
          <cell r="N189">
            <v>0.625</v>
          </cell>
          <cell r="O189">
            <v>0.3125</v>
          </cell>
        </row>
        <row r="190">
          <cell r="J190" t="str">
            <v>KIRKBY MOOR</v>
          </cell>
          <cell r="K190">
            <v>1.8</v>
          </cell>
          <cell r="L190">
            <v>1</v>
          </cell>
          <cell r="M190">
            <v>1</v>
          </cell>
          <cell r="N190">
            <v>0.55555555555555558</v>
          </cell>
          <cell r="O190">
            <v>0.55555555555555558</v>
          </cell>
        </row>
        <row r="191">
          <cell r="J191" t="str">
            <v>KIRKBY STEPHEN</v>
          </cell>
          <cell r="K191">
            <v>6.1</v>
          </cell>
          <cell r="L191">
            <v>4</v>
          </cell>
          <cell r="M191">
            <v>2</v>
          </cell>
          <cell r="N191">
            <v>0.65573770491803285</v>
          </cell>
          <cell r="O191">
            <v>0.32786885245901642</v>
          </cell>
        </row>
        <row r="192">
          <cell r="J192" t="str">
            <v>KIRKBY THORE</v>
          </cell>
          <cell r="K192">
            <v>8</v>
          </cell>
          <cell r="L192">
            <v>6</v>
          </cell>
          <cell r="M192">
            <v>2</v>
          </cell>
          <cell r="N192">
            <v>0.75</v>
          </cell>
          <cell r="O192">
            <v>0.25</v>
          </cell>
        </row>
        <row r="193">
          <cell r="J193" t="str">
            <v>KIRKHALL LANE</v>
          </cell>
          <cell r="K193">
            <v>11.5</v>
          </cell>
          <cell r="L193">
            <v>9</v>
          </cell>
          <cell r="M193">
            <v>2</v>
          </cell>
          <cell r="N193">
            <v>0.78260869565217395</v>
          </cell>
          <cell r="O193">
            <v>0.17391304347826086</v>
          </cell>
        </row>
        <row r="194">
          <cell r="J194" t="str">
            <v>KITT GREEN</v>
          </cell>
          <cell r="K194">
            <v>17.5</v>
          </cell>
          <cell r="L194">
            <v>15</v>
          </cell>
          <cell r="M194">
            <v>5</v>
          </cell>
          <cell r="N194">
            <v>0.8571428571428571</v>
          </cell>
          <cell r="O194">
            <v>0.2857142857142857</v>
          </cell>
        </row>
        <row r="195">
          <cell r="J195" t="str">
            <v>KNOTT MILL</v>
          </cell>
          <cell r="K195">
            <v>17</v>
          </cell>
          <cell r="L195">
            <v>12</v>
          </cell>
          <cell r="M195">
            <v>5</v>
          </cell>
          <cell r="N195">
            <v>0.70588235294117652</v>
          </cell>
          <cell r="O195">
            <v>0.29411764705882354</v>
          </cell>
        </row>
        <row r="196">
          <cell r="J196" t="str">
            <v>LAMBERHEAD</v>
          </cell>
          <cell r="K196">
            <v>12.7</v>
          </cell>
          <cell r="L196">
            <v>8</v>
          </cell>
          <cell r="M196">
            <v>3</v>
          </cell>
          <cell r="N196">
            <v>0.62992125984251968</v>
          </cell>
          <cell r="O196">
            <v>0.23622047244094491</v>
          </cell>
        </row>
        <row r="197">
          <cell r="J197" t="str">
            <v>LANCASTER</v>
          </cell>
          <cell r="K197">
            <v>19.399999999999999</v>
          </cell>
          <cell r="L197">
            <v>14</v>
          </cell>
          <cell r="M197">
            <v>6</v>
          </cell>
          <cell r="N197">
            <v>0.72164948453608257</v>
          </cell>
          <cell r="O197">
            <v>0.30927835051546393</v>
          </cell>
        </row>
        <row r="198">
          <cell r="J198" t="str">
            <v>LANGLEY</v>
          </cell>
          <cell r="K198">
            <v>14.8</v>
          </cell>
          <cell r="L198">
            <v>11</v>
          </cell>
          <cell r="M198">
            <v>6</v>
          </cell>
          <cell r="N198">
            <v>0.7432432432432432</v>
          </cell>
          <cell r="O198">
            <v>0.40540540540540537</v>
          </cell>
        </row>
        <row r="199">
          <cell r="J199" t="str">
            <v>LANGROYD RD</v>
          </cell>
          <cell r="K199">
            <v>13.9</v>
          </cell>
          <cell r="L199">
            <v>8</v>
          </cell>
          <cell r="M199">
            <v>4</v>
          </cell>
          <cell r="N199">
            <v>0.57553956834532372</v>
          </cell>
          <cell r="O199">
            <v>0.28776978417266186</v>
          </cell>
        </row>
        <row r="200">
          <cell r="J200" t="str">
            <v>LEIGH</v>
          </cell>
          <cell r="K200">
            <v>4.0999999999999996</v>
          </cell>
          <cell r="L200">
            <v>3</v>
          </cell>
          <cell r="M200">
            <v>1</v>
          </cell>
          <cell r="N200">
            <v>0.73170731707317083</v>
          </cell>
          <cell r="O200">
            <v>0.24390243902439027</v>
          </cell>
        </row>
        <row r="201">
          <cell r="J201" t="str">
            <v>LEVENSHULME</v>
          </cell>
          <cell r="K201">
            <v>15</v>
          </cell>
          <cell r="L201">
            <v>10</v>
          </cell>
          <cell r="M201">
            <v>5</v>
          </cell>
          <cell r="N201">
            <v>0.66666666666666663</v>
          </cell>
          <cell r="O201">
            <v>0.33333333333333331</v>
          </cell>
        </row>
        <row r="202">
          <cell r="J202" t="str">
            <v>LEYLAND NATIONAL</v>
          </cell>
          <cell r="K202">
            <v>6.7</v>
          </cell>
          <cell r="L202">
            <v>5</v>
          </cell>
          <cell r="M202">
            <v>2</v>
          </cell>
          <cell r="N202">
            <v>0.74626865671641784</v>
          </cell>
          <cell r="O202">
            <v>0.29850746268656714</v>
          </cell>
        </row>
        <row r="203">
          <cell r="J203" t="str">
            <v>LITTLE HULTON</v>
          </cell>
          <cell r="K203">
            <v>14.4</v>
          </cell>
          <cell r="L203">
            <v>8</v>
          </cell>
          <cell r="M203">
            <v>3</v>
          </cell>
          <cell r="N203">
            <v>0.55555555555555558</v>
          </cell>
          <cell r="O203">
            <v>0.20833333333333331</v>
          </cell>
        </row>
        <row r="204">
          <cell r="J204" t="str">
            <v>LITTLE SALKELD</v>
          </cell>
          <cell r="K204">
            <v>7</v>
          </cell>
          <cell r="L204">
            <v>4</v>
          </cell>
          <cell r="M204">
            <v>2</v>
          </cell>
          <cell r="N204">
            <v>0.5714285714285714</v>
          </cell>
          <cell r="O204">
            <v>0.2857142857142857</v>
          </cell>
        </row>
        <row r="205">
          <cell r="J205" t="str">
            <v>LITTLEBOROUGH</v>
          </cell>
          <cell r="K205">
            <v>13.7</v>
          </cell>
          <cell r="L205">
            <v>8</v>
          </cell>
          <cell r="M205">
            <v>4</v>
          </cell>
          <cell r="N205">
            <v>0.58394160583941612</v>
          </cell>
          <cell r="O205">
            <v>0.29197080291970806</v>
          </cell>
        </row>
        <row r="206">
          <cell r="J206" t="str">
            <v>LONGFORD BRIDGE</v>
          </cell>
          <cell r="K206">
            <v>12.6</v>
          </cell>
          <cell r="L206">
            <v>8</v>
          </cell>
          <cell r="M206">
            <v>4</v>
          </cell>
          <cell r="N206">
            <v>0.63492063492063489</v>
          </cell>
          <cell r="O206">
            <v>0.31746031746031744</v>
          </cell>
        </row>
        <row r="207">
          <cell r="J207" t="str">
            <v>LONGRIDGE</v>
          </cell>
          <cell r="K207">
            <v>12.7</v>
          </cell>
          <cell r="L207">
            <v>8</v>
          </cell>
          <cell r="M207">
            <v>3</v>
          </cell>
          <cell r="N207">
            <v>0.62992125984251968</v>
          </cell>
          <cell r="O207">
            <v>0.23622047244094491</v>
          </cell>
        </row>
        <row r="208">
          <cell r="J208" t="str">
            <v>LONGSIGHT</v>
          </cell>
          <cell r="K208">
            <v>17.5</v>
          </cell>
          <cell r="L208">
            <v>13</v>
          </cell>
          <cell r="M208">
            <v>5</v>
          </cell>
          <cell r="N208">
            <v>0.74285714285714288</v>
          </cell>
          <cell r="O208">
            <v>0.2857142857142857</v>
          </cell>
        </row>
        <row r="209">
          <cell r="J209" t="str">
            <v>LOSTOCK</v>
          </cell>
          <cell r="K209">
            <v>25.9</v>
          </cell>
          <cell r="L209">
            <v>20</v>
          </cell>
          <cell r="M209">
            <v>8</v>
          </cell>
          <cell r="N209">
            <v>0.77220077220077221</v>
          </cell>
          <cell r="O209">
            <v>0.30888030888030887</v>
          </cell>
        </row>
        <row r="210">
          <cell r="J210" t="str">
            <v>LOWER DARWEN</v>
          </cell>
          <cell r="K210">
            <v>11.9</v>
          </cell>
          <cell r="L210">
            <v>8</v>
          </cell>
          <cell r="M210">
            <v>4</v>
          </cell>
          <cell r="N210">
            <v>0.67226890756302515</v>
          </cell>
          <cell r="O210">
            <v>0.33613445378151258</v>
          </cell>
        </row>
        <row r="211">
          <cell r="J211" t="str">
            <v>LYONS RD</v>
          </cell>
          <cell r="K211">
            <v>11.3</v>
          </cell>
          <cell r="L211">
            <v>7</v>
          </cell>
          <cell r="M211">
            <v>3</v>
          </cell>
          <cell r="N211">
            <v>0.61946902654867253</v>
          </cell>
          <cell r="O211">
            <v>0.26548672566371678</v>
          </cell>
        </row>
        <row r="212">
          <cell r="J212" t="str">
            <v>MANCHESTER UNIVERSITY</v>
          </cell>
          <cell r="K212">
            <v>17.899999999999999</v>
          </cell>
          <cell r="L212">
            <v>13</v>
          </cell>
          <cell r="M212">
            <v>5</v>
          </cell>
          <cell r="N212">
            <v>0.72625698324022347</v>
          </cell>
          <cell r="O212">
            <v>0.27932960893854752</v>
          </cell>
        </row>
        <row r="213">
          <cell r="J213" t="str">
            <v>MARPLE</v>
          </cell>
          <cell r="K213">
            <v>4.7</v>
          </cell>
          <cell r="L213">
            <v>4</v>
          </cell>
          <cell r="M213">
            <v>2</v>
          </cell>
          <cell r="N213">
            <v>0.85106382978723405</v>
          </cell>
          <cell r="O213">
            <v>0.42553191489361702</v>
          </cell>
        </row>
        <row r="214">
          <cell r="J214" t="str">
            <v>MARTON</v>
          </cell>
          <cell r="K214">
            <v>12.4</v>
          </cell>
          <cell r="L214">
            <v>8</v>
          </cell>
          <cell r="M214">
            <v>3</v>
          </cell>
          <cell r="N214">
            <v>0.64516129032258063</v>
          </cell>
          <cell r="O214">
            <v>0.24193548387096772</v>
          </cell>
        </row>
        <row r="215">
          <cell r="J215" t="str">
            <v>MARYPORT</v>
          </cell>
          <cell r="K215">
            <v>10.5</v>
          </cell>
          <cell r="L215">
            <v>7</v>
          </cell>
          <cell r="M215">
            <v>3</v>
          </cell>
          <cell r="N215">
            <v>0.66666666666666663</v>
          </cell>
          <cell r="O215">
            <v>0.2857142857142857</v>
          </cell>
        </row>
        <row r="216">
          <cell r="J216" t="str">
            <v>MELLING</v>
          </cell>
          <cell r="K216">
            <v>2.2000000000000002</v>
          </cell>
          <cell r="L216">
            <v>1</v>
          </cell>
          <cell r="M216">
            <v>1</v>
          </cell>
          <cell r="N216">
            <v>0.45454545454545453</v>
          </cell>
          <cell r="O216">
            <v>0.45454545454545453</v>
          </cell>
        </row>
        <row r="217">
          <cell r="J217" t="str">
            <v>MERESIDE</v>
          </cell>
          <cell r="K217">
            <v>9.1</v>
          </cell>
          <cell r="L217">
            <v>6</v>
          </cell>
          <cell r="M217">
            <v>3</v>
          </cell>
          <cell r="N217">
            <v>0.65934065934065933</v>
          </cell>
          <cell r="O217">
            <v>0.32967032967032966</v>
          </cell>
        </row>
        <row r="218">
          <cell r="J218" t="str">
            <v>MIDDLETON JUNCTION</v>
          </cell>
          <cell r="K218">
            <v>16.7</v>
          </cell>
          <cell r="L218">
            <v>10</v>
          </cell>
          <cell r="M218">
            <v>5</v>
          </cell>
          <cell r="N218">
            <v>0.5988023952095809</v>
          </cell>
          <cell r="O218">
            <v>0.29940119760479045</v>
          </cell>
        </row>
        <row r="219">
          <cell r="J219" t="str">
            <v>MIDWAY</v>
          </cell>
          <cell r="K219">
            <v>5.3</v>
          </cell>
          <cell r="L219">
            <v>4</v>
          </cell>
          <cell r="M219">
            <v>2</v>
          </cell>
          <cell r="N219">
            <v>0.75471698113207553</v>
          </cell>
          <cell r="O219">
            <v>0.37735849056603776</v>
          </cell>
        </row>
        <row r="220">
          <cell r="J220" t="str">
            <v>MILNROW</v>
          </cell>
          <cell r="K220">
            <v>14</v>
          </cell>
          <cell r="L220">
            <v>9</v>
          </cell>
          <cell r="M220">
            <v>4</v>
          </cell>
          <cell r="N220">
            <v>0.6428571428571429</v>
          </cell>
          <cell r="O220">
            <v>0.2857142857142857</v>
          </cell>
        </row>
        <row r="221">
          <cell r="J221" t="str">
            <v>MINTSFEET</v>
          </cell>
          <cell r="K221">
            <v>20.2</v>
          </cell>
          <cell r="L221">
            <v>14</v>
          </cell>
          <cell r="M221">
            <v>6</v>
          </cell>
          <cell r="N221">
            <v>0.69306930693069313</v>
          </cell>
          <cell r="O221">
            <v>0.29702970297029702</v>
          </cell>
        </row>
        <row r="222">
          <cell r="J222" t="str">
            <v>MONSALL</v>
          </cell>
          <cell r="K222">
            <v>3</v>
          </cell>
          <cell r="L222">
            <v>1</v>
          </cell>
          <cell r="M222">
            <v>1</v>
          </cell>
          <cell r="N222">
            <v>0.33333333333333331</v>
          </cell>
          <cell r="O222">
            <v>0.33333333333333331</v>
          </cell>
        </row>
        <row r="223">
          <cell r="J223" t="str">
            <v>MONTON</v>
          </cell>
          <cell r="K223">
            <v>11.6</v>
          </cell>
          <cell r="L223">
            <v>8</v>
          </cell>
          <cell r="M223">
            <v>4</v>
          </cell>
          <cell r="N223">
            <v>0.68965517241379315</v>
          </cell>
          <cell r="O223">
            <v>0.34482758620689657</v>
          </cell>
        </row>
        <row r="224">
          <cell r="J224" t="str">
            <v>MOORSIDE</v>
          </cell>
          <cell r="K224">
            <v>7.6</v>
          </cell>
          <cell r="L224">
            <v>6</v>
          </cell>
          <cell r="M224">
            <v>2</v>
          </cell>
          <cell r="N224">
            <v>0.78947368421052633</v>
          </cell>
          <cell r="O224">
            <v>0.26315789473684209</v>
          </cell>
        </row>
        <row r="225">
          <cell r="J225" t="str">
            <v>MORTON PARK &amp; PIRELLI</v>
          </cell>
          <cell r="K225">
            <v>22.9</v>
          </cell>
          <cell r="L225">
            <v>16</v>
          </cell>
          <cell r="M225">
            <v>7</v>
          </cell>
          <cell r="N225">
            <v>0.6986899563318778</v>
          </cell>
          <cell r="O225">
            <v>0.30567685589519655</v>
          </cell>
        </row>
        <row r="226">
          <cell r="J226" t="str">
            <v>MOSLEY RD</v>
          </cell>
          <cell r="K226">
            <v>14.8</v>
          </cell>
          <cell r="L226">
            <v>10</v>
          </cell>
          <cell r="M226">
            <v>5</v>
          </cell>
          <cell r="N226">
            <v>0.67567567567567566</v>
          </cell>
          <cell r="O226">
            <v>0.33783783783783783</v>
          </cell>
        </row>
        <row r="227">
          <cell r="J227" t="str">
            <v>MOSS LANE</v>
          </cell>
          <cell r="K227">
            <v>20.9</v>
          </cell>
          <cell r="L227">
            <v>15</v>
          </cell>
          <cell r="M227">
            <v>6</v>
          </cell>
          <cell r="N227">
            <v>0.71770334928229673</v>
          </cell>
          <cell r="O227">
            <v>0.28708133971291866</v>
          </cell>
        </row>
        <row r="228">
          <cell r="J228" t="str">
            <v>MOSS NOOK PRIMARY</v>
          </cell>
          <cell r="K228">
            <v>17.600000000000001</v>
          </cell>
          <cell r="L228">
            <v>13</v>
          </cell>
          <cell r="M228">
            <v>5</v>
          </cell>
          <cell r="N228">
            <v>0.73863636363636354</v>
          </cell>
          <cell r="O228">
            <v>0.28409090909090906</v>
          </cell>
        </row>
        <row r="229">
          <cell r="J229" t="str">
            <v>MOSS SIDE (Leyland) &amp; SEVEN STARS</v>
          </cell>
          <cell r="K229">
            <v>18.600000000000001</v>
          </cell>
          <cell r="L229">
            <v>14</v>
          </cell>
          <cell r="M229">
            <v>6</v>
          </cell>
          <cell r="N229">
            <v>0.75268817204301075</v>
          </cell>
          <cell r="O229">
            <v>0.32258064516129031</v>
          </cell>
        </row>
        <row r="230">
          <cell r="J230" t="str">
            <v>MOSS SIDE (Longsight)</v>
          </cell>
          <cell r="K230">
            <v>17.5</v>
          </cell>
          <cell r="L230">
            <v>13</v>
          </cell>
          <cell r="M230">
            <v>5</v>
          </cell>
          <cell r="N230">
            <v>0.74285714285714288</v>
          </cell>
          <cell r="O230">
            <v>0.2857142857142857</v>
          </cell>
        </row>
        <row r="231">
          <cell r="J231" t="str">
            <v>MOSSLEY</v>
          </cell>
          <cell r="K231">
            <v>14.3</v>
          </cell>
          <cell r="L231">
            <v>9</v>
          </cell>
          <cell r="M231">
            <v>4</v>
          </cell>
          <cell r="N231">
            <v>0.62937062937062938</v>
          </cell>
          <cell r="O231">
            <v>0.27972027972027969</v>
          </cell>
        </row>
        <row r="232">
          <cell r="J232" t="str">
            <v>MOUNT ST</v>
          </cell>
          <cell r="K232">
            <v>10.8</v>
          </cell>
          <cell r="L232">
            <v>7</v>
          </cell>
          <cell r="M232">
            <v>3</v>
          </cell>
          <cell r="N232">
            <v>0.64814814814814814</v>
          </cell>
          <cell r="O232">
            <v>0.27777777777777773</v>
          </cell>
        </row>
        <row r="233">
          <cell r="J233" t="str">
            <v>MUSGRAVE RD</v>
          </cell>
          <cell r="K233">
            <v>13.8</v>
          </cell>
          <cell r="L233">
            <v>9</v>
          </cell>
          <cell r="M233">
            <v>4</v>
          </cell>
          <cell r="N233">
            <v>0.65217391304347827</v>
          </cell>
          <cell r="O233">
            <v>0.28985507246376813</v>
          </cell>
        </row>
        <row r="234">
          <cell r="J234" t="str">
            <v>NELSON</v>
          </cell>
          <cell r="K234">
            <v>19.399999999999999</v>
          </cell>
          <cell r="L234">
            <v>14</v>
          </cell>
          <cell r="M234">
            <v>6</v>
          </cell>
          <cell r="N234">
            <v>0.72164948453608257</v>
          </cell>
          <cell r="O234">
            <v>0.30927835051546393</v>
          </cell>
        </row>
        <row r="235">
          <cell r="J235" t="str">
            <v>NEW MOSTON</v>
          </cell>
          <cell r="K235">
            <v>13.6</v>
          </cell>
          <cell r="L235">
            <v>9</v>
          </cell>
          <cell r="M235">
            <v>4</v>
          </cell>
          <cell r="N235">
            <v>0.66176470588235292</v>
          </cell>
          <cell r="O235">
            <v>0.29411764705882354</v>
          </cell>
        </row>
        <row r="236">
          <cell r="J236" t="str">
            <v>NEWBIGGIN ON LUNE</v>
          </cell>
          <cell r="K236">
            <v>1.1000000000000001</v>
          </cell>
          <cell r="L236">
            <v>1</v>
          </cell>
          <cell r="M236">
            <v>1</v>
          </cell>
          <cell r="N236">
            <v>0.90909090909090906</v>
          </cell>
          <cell r="O236">
            <v>0.90909090909090906</v>
          </cell>
        </row>
        <row r="237">
          <cell r="J237" t="str">
            <v>NEWBY</v>
          </cell>
          <cell r="K237">
            <v>5.3</v>
          </cell>
          <cell r="L237">
            <v>3</v>
          </cell>
          <cell r="M237">
            <v>1</v>
          </cell>
          <cell r="N237">
            <v>0.56603773584905659</v>
          </cell>
          <cell r="O237">
            <v>0.18867924528301888</v>
          </cell>
        </row>
        <row r="238">
          <cell r="J238" t="str">
            <v>NEWTON</v>
          </cell>
          <cell r="K238">
            <v>3.4</v>
          </cell>
          <cell r="L238">
            <v>2</v>
          </cell>
          <cell r="M238">
            <v>1</v>
          </cell>
          <cell r="N238">
            <v>0.58823529411764708</v>
          </cell>
          <cell r="O238">
            <v>0.29411764705882354</v>
          </cell>
        </row>
        <row r="239">
          <cell r="J239" t="str">
            <v>NEWTON HEATH</v>
          </cell>
          <cell r="K239">
            <v>7.7</v>
          </cell>
          <cell r="L239">
            <v>3</v>
          </cell>
          <cell r="M239">
            <v>2</v>
          </cell>
          <cell r="N239">
            <v>0.38961038961038963</v>
          </cell>
          <cell r="O239">
            <v>0.25974025974025972</v>
          </cell>
        </row>
        <row r="240">
          <cell r="J240" t="str">
            <v>NEWTON LE WILLOWS</v>
          </cell>
          <cell r="K240">
            <v>12.41</v>
          </cell>
          <cell r="L240">
            <v>9.0804878048780484</v>
          </cell>
          <cell r="M240">
            <v>4.1366666666666667</v>
          </cell>
          <cell r="N240">
            <v>0.73170731707317072</v>
          </cell>
          <cell r="O240">
            <v>0.33333333333333331</v>
          </cell>
        </row>
        <row r="241">
          <cell r="J241" t="str">
            <v>NEWTONGATE T11 &amp; T12</v>
          </cell>
          <cell r="K241">
            <v>18.3</v>
          </cell>
          <cell r="L241">
            <v>13</v>
          </cell>
          <cell r="M241">
            <v>5</v>
          </cell>
          <cell r="N241">
            <v>0.7103825136612022</v>
          </cell>
          <cell r="O241">
            <v>0.27322404371584696</v>
          </cell>
        </row>
        <row r="242">
          <cell r="J242" t="str">
            <v>NEWTONGATE T13</v>
          </cell>
          <cell r="K242">
            <v>7.8</v>
          </cell>
          <cell r="L242">
            <v>6</v>
          </cell>
          <cell r="M242">
            <v>2</v>
          </cell>
          <cell r="N242">
            <v>0.76923076923076927</v>
          </cell>
          <cell r="O242">
            <v>0.25641025641025644</v>
          </cell>
        </row>
        <row r="243">
          <cell r="J243" t="str">
            <v>NORBRECK</v>
          </cell>
          <cell r="K243">
            <v>5.9</v>
          </cell>
          <cell r="L243">
            <v>4</v>
          </cell>
          <cell r="M243">
            <v>2</v>
          </cell>
          <cell r="N243">
            <v>0.67796610169491522</v>
          </cell>
          <cell r="O243">
            <v>0.33898305084745761</v>
          </cell>
        </row>
        <row r="244">
          <cell r="J244" t="str">
            <v>NORBURY</v>
          </cell>
          <cell r="K244">
            <v>15.3</v>
          </cell>
          <cell r="L244">
            <v>11</v>
          </cell>
          <cell r="M244">
            <v>5</v>
          </cell>
          <cell r="N244">
            <v>0.71895424836601307</v>
          </cell>
          <cell r="O244">
            <v>0.32679738562091504</v>
          </cell>
        </row>
        <row r="245">
          <cell r="J245" t="str">
            <v>NORTHENDEN</v>
          </cell>
          <cell r="K245">
            <v>10.3</v>
          </cell>
          <cell r="L245">
            <v>7</v>
          </cell>
          <cell r="M245">
            <v>3</v>
          </cell>
          <cell r="N245">
            <v>0.67961165048543681</v>
          </cell>
          <cell r="O245">
            <v>0.29126213592233008</v>
          </cell>
        </row>
        <row r="246">
          <cell r="J246" t="str">
            <v>NWGB PARTINGTON</v>
          </cell>
          <cell r="K246">
            <v>4.8</v>
          </cell>
          <cell r="L246">
            <v>4</v>
          </cell>
          <cell r="M246">
            <v>2</v>
          </cell>
          <cell r="N246">
            <v>0.83333333333333337</v>
          </cell>
          <cell r="O246">
            <v>0.41666666666666669</v>
          </cell>
        </row>
        <row r="247">
          <cell r="J247" t="str">
            <v>OFFERTON</v>
          </cell>
          <cell r="K247">
            <v>8.4</v>
          </cell>
          <cell r="L247">
            <v>7</v>
          </cell>
          <cell r="M247">
            <v>3</v>
          </cell>
          <cell r="N247">
            <v>0.83333333333333326</v>
          </cell>
          <cell r="O247">
            <v>0.35714285714285715</v>
          </cell>
        </row>
        <row r="248">
          <cell r="J248" t="str">
            <v>OPENSHAW</v>
          </cell>
          <cell r="K248">
            <v>15.1</v>
          </cell>
          <cell r="L248">
            <v>10</v>
          </cell>
          <cell r="M248">
            <v>5</v>
          </cell>
          <cell r="N248">
            <v>0.66225165562913912</v>
          </cell>
          <cell r="O248">
            <v>0.33112582781456956</v>
          </cell>
        </row>
        <row r="249">
          <cell r="J249" t="str">
            <v>ORMSKIRK</v>
          </cell>
          <cell r="K249">
            <v>13.7</v>
          </cell>
          <cell r="L249">
            <v>9</v>
          </cell>
          <cell r="M249">
            <v>4</v>
          </cell>
          <cell r="N249">
            <v>0.65693430656934315</v>
          </cell>
          <cell r="O249">
            <v>0.29197080291970806</v>
          </cell>
        </row>
        <row r="250">
          <cell r="J250" t="str">
            <v>PADIHAM</v>
          </cell>
          <cell r="K250">
            <v>18.8</v>
          </cell>
          <cell r="L250">
            <v>14</v>
          </cell>
          <cell r="M250">
            <v>6</v>
          </cell>
          <cell r="N250">
            <v>0.74468085106382975</v>
          </cell>
          <cell r="O250">
            <v>0.31914893617021273</v>
          </cell>
        </row>
        <row r="251">
          <cell r="J251" t="str">
            <v>PEEL ST &amp; RIBBLESDALE T13</v>
          </cell>
          <cell r="K251">
            <v>13.1</v>
          </cell>
          <cell r="L251">
            <v>8</v>
          </cell>
          <cell r="M251">
            <v>3</v>
          </cell>
          <cell r="N251">
            <v>0.61068702290076338</v>
          </cell>
          <cell r="O251">
            <v>0.22900763358778625</v>
          </cell>
        </row>
        <row r="252">
          <cell r="J252" t="str">
            <v>PENDLETON</v>
          </cell>
          <cell r="K252">
            <v>15.5</v>
          </cell>
          <cell r="L252">
            <v>9</v>
          </cell>
          <cell r="M252">
            <v>4</v>
          </cell>
          <cell r="N252">
            <v>0.58064516129032262</v>
          </cell>
          <cell r="O252">
            <v>0.25806451612903225</v>
          </cell>
        </row>
        <row r="253">
          <cell r="J253" t="str">
            <v>PETTERIL BANK</v>
          </cell>
          <cell r="K253">
            <v>14.1</v>
          </cell>
          <cell r="L253">
            <v>9</v>
          </cell>
          <cell r="M253">
            <v>4</v>
          </cell>
          <cell r="N253">
            <v>0.63829787234042556</v>
          </cell>
          <cell r="O253">
            <v>0.28368794326241137</v>
          </cell>
        </row>
        <row r="254">
          <cell r="J254" t="str">
            <v>PHILLIPS LANE</v>
          </cell>
          <cell r="K254">
            <v>5.8</v>
          </cell>
          <cell r="L254">
            <v>4</v>
          </cell>
          <cell r="M254">
            <v>2</v>
          </cell>
          <cell r="N254">
            <v>0.68965517241379315</v>
          </cell>
          <cell r="O254">
            <v>0.34482758620689657</v>
          </cell>
        </row>
        <row r="255">
          <cell r="J255" t="str">
            <v>PICCADILLY</v>
          </cell>
          <cell r="K255">
            <v>10.8</v>
          </cell>
          <cell r="L255">
            <v>7</v>
          </cell>
          <cell r="M255">
            <v>3</v>
          </cell>
          <cell r="N255">
            <v>0.64814814814814814</v>
          </cell>
          <cell r="O255">
            <v>0.27777777777777773</v>
          </cell>
        </row>
        <row r="256">
          <cell r="J256" t="str">
            <v>PIMBO</v>
          </cell>
          <cell r="K256">
            <v>25.3</v>
          </cell>
          <cell r="L256">
            <v>17</v>
          </cell>
          <cell r="M256">
            <v>7</v>
          </cell>
          <cell r="N256">
            <v>0.67193675889328064</v>
          </cell>
          <cell r="O256">
            <v>0.27667984189723321</v>
          </cell>
        </row>
        <row r="257">
          <cell r="J257" t="str">
            <v>MORTON PARK &amp; PIRELLI</v>
          </cell>
          <cell r="K257">
            <v>22.9</v>
          </cell>
          <cell r="L257">
            <v>16</v>
          </cell>
          <cell r="M257">
            <v>7</v>
          </cell>
          <cell r="N257">
            <v>0.6986899563318778</v>
          </cell>
          <cell r="O257">
            <v>0.30567685589519655</v>
          </cell>
        </row>
        <row r="258">
          <cell r="J258" t="str">
            <v>PORTWOOD</v>
          </cell>
          <cell r="K258">
            <v>15.6</v>
          </cell>
          <cell r="L258">
            <v>11</v>
          </cell>
          <cell r="M258">
            <v>5</v>
          </cell>
          <cell r="N258">
            <v>0.70512820512820518</v>
          </cell>
          <cell r="O258">
            <v>0.32051282051282054</v>
          </cell>
        </row>
        <row r="259">
          <cell r="J259" t="str">
            <v>POULTON</v>
          </cell>
          <cell r="K259">
            <v>11</v>
          </cell>
          <cell r="L259">
            <v>8</v>
          </cell>
          <cell r="M259">
            <v>3</v>
          </cell>
          <cell r="N259">
            <v>0.72727272727272729</v>
          </cell>
          <cell r="O259">
            <v>0.27272727272727271</v>
          </cell>
        </row>
        <row r="260">
          <cell r="J260" t="str">
            <v>POYNTON</v>
          </cell>
          <cell r="K260">
            <v>10.3</v>
          </cell>
          <cell r="L260">
            <v>7</v>
          </cell>
          <cell r="M260">
            <v>3</v>
          </cell>
          <cell r="N260">
            <v>0.67961165048543681</v>
          </cell>
          <cell r="O260">
            <v>0.29126213592233008</v>
          </cell>
        </row>
        <row r="261">
          <cell r="J261" t="str">
            <v>PREESALL</v>
          </cell>
          <cell r="K261">
            <v>10.7</v>
          </cell>
          <cell r="L261">
            <v>7</v>
          </cell>
          <cell r="M261">
            <v>3</v>
          </cell>
          <cell r="N261">
            <v>0.65420560747663559</v>
          </cell>
          <cell r="O261">
            <v>0.28037383177570097</v>
          </cell>
        </row>
        <row r="262">
          <cell r="J262" t="str">
            <v>PRESTON EAST</v>
          </cell>
          <cell r="K262">
            <v>12.5</v>
          </cell>
          <cell r="L262">
            <v>8</v>
          </cell>
          <cell r="M262">
            <v>3</v>
          </cell>
          <cell r="N262">
            <v>0.64</v>
          </cell>
          <cell r="O262">
            <v>0.24</v>
          </cell>
        </row>
        <row r="263">
          <cell r="J263" t="str">
            <v>PRESTON OLD RD</v>
          </cell>
          <cell r="K263">
            <v>11.4</v>
          </cell>
          <cell r="L263">
            <v>7</v>
          </cell>
          <cell r="M263">
            <v>3</v>
          </cell>
          <cell r="N263">
            <v>0.61403508771929827</v>
          </cell>
          <cell r="O263">
            <v>0.26315789473684209</v>
          </cell>
        </row>
        <row r="264">
          <cell r="J264" t="str">
            <v>PRESTWICH</v>
          </cell>
          <cell r="K264">
            <v>17.3</v>
          </cell>
          <cell r="L264">
            <v>11</v>
          </cell>
          <cell r="M264">
            <v>5</v>
          </cell>
          <cell r="N264">
            <v>0.63583815028901736</v>
          </cell>
          <cell r="O264">
            <v>0.28901734104046239</v>
          </cell>
        </row>
        <row r="265">
          <cell r="J265" t="str">
            <v>PRINGLE ST</v>
          </cell>
          <cell r="K265">
            <v>12</v>
          </cell>
          <cell r="L265">
            <v>8</v>
          </cell>
          <cell r="M265">
            <v>4</v>
          </cell>
          <cell r="N265">
            <v>0.66666666666666663</v>
          </cell>
          <cell r="O265">
            <v>0.33333333333333331</v>
          </cell>
        </row>
        <row r="266">
          <cell r="J266" t="str">
            <v>GRANE RD &amp; PRINNY HILL</v>
          </cell>
          <cell r="K266">
            <v>7.7</v>
          </cell>
          <cell r="L266">
            <v>6</v>
          </cell>
          <cell r="M266">
            <v>2</v>
          </cell>
          <cell r="N266">
            <v>0.77922077922077926</v>
          </cell>
          <cell r="O266">
            <v>0.25974025974025972</v>
          </cell>
        </row>
        <row r="267">
          <cell r="J267" t="str">
            <v>QUEENS PARK</v>
          </cell>
          <cell r="K267">
            <v>15.4</v>
          </cell>
          <cell r="L267">
            <v>10</v>
          </cell>
          <cell r="M267">
            <v>4</v>
          </cell>
          <cell r="N267">
            <v>0.64935064935064934</v>
          </cell>
          <cell r="O267">
            <v>0.25974025974025972</v>
          </cell>
        </row>
        <row r="268">
          <cell r="J268" t="str">
            <v>RADCLIFFE</v>
          </cell>
          <cell r="K268">
            <v>30</v>
          </cell>
          <cell r="L268">
            <v>23</v>
          </cell>
          <cell r="M268">
            <v>7</v>
          </cell>
          <cell r="N268">
            <v>0.76666666666666672</v>
          </cell>
          <cell r="O268">
            <v>0.23333333333333334</v>
          </cell>
        </row>
        <row r="269">
          <cell r="J269" t="str">
            <v>RANDAL ST</v>
          </cell>
          <cell r="K269">
            <v>14.2</v>
          </cell>
          <cell r="L269">
            <v>9</v>
          </cell>
          <cell r="M269">
            <v>4</v>
          </cell>
          <cell r="N269">
            <v>0.63380281690140849</v>
          </cell>
          <cell r="O269">
            <v>0.28169014084507044</v>
          </cell>
        </row>
        <row r="270">
          <cell r="J270" t="str">
            <v>RAWTENSTALL RD</v>
          </cell>
          <cell r="K270">
            <v>13.4</v>
          </cell>
          <cell r="L270">
            <v>9</v>
          </cell>
          <cell r="M270">
            <v>3</v>
          </cell>
          <cell r="N270">
            <v>0.67164179104477606</v>
          </cell>
          <cell r="O270">
            <v>0.22388059701492538</v>
          </cell>
        </row>
        <row r="271">
          <cell r="J271" t="str">
            <v>REDDISH VALE</v>
          </cell>
          <cell r="K271">
            <v>11.4</v>
          </cell>
          <cell r="L271">
            <v>8</v>
          </cell>
          <cell r="M271">
            <v>3</v>
          </cell>
          <cell r="N271">
            <v>0.70175438596491224</v>
          </cell>
          <cell r="O271">
            <v>0.26315789473684209</v>
          </cell>
        </row>
        <row r="272">
          <cell r="J272" t="str">
            <v>RIBBLESDALE T14</v>
          </cell>
          <cell r="K272">
            <v>11.9</v>
          </cell>
          <cell r="L272">
            <v>8</v>
          </cell>
          <cell r="M272">
            <v>3</v>
          </cell>
          <cell r="N272">
            <v>0.67226890756302515</v>
          </cell>
          <cell r="O272">
            <v>0.25210084033613445</v>
          </cell>
        </row>
        <row r="273">
          <cell r="J273" t="str">
            <v>RIBBLETON</v>
          </cell>
          <cell r="K273">
            <v>10.6</v>
          </cell>
          <cell r="L273">
            <v>7</v>
          </cell>
          <cell r="M273">
            <v>3</v>
          </cell>
          <cell r="N273">
            <v>0.66037735849056611</v>
          </cell>
          <cell r="O273">
            <v>0.28301886792452829</v>
          </cell>
        </row>
        <row r="274">
          <cell r="J274" t="str">
            <v>RINGLEY</v>
          </cell>
          <cell r="K274">
            <v>6.8</v>
          </cell>
          <cell r="L274">
            <v>5</v>
          </cell>
          <cell r="M274">
            <v>2</v>
          </cell>
          <cell r="N274">
            <v>0.73529411764705888</v>
          </cell>
          <cell r="O274">
            <v>0.29411764705882354</v>
          </cell>
        </row>
        <row r="275">
          <cell r="J275" t="str">
            <v>RISLEY</v>
          </cell>
          <cell r="K275">
            <v>36.9</v>
          </cell>
          <cell r="L275">
            <v>9</v>
          </cell>
          <cell r="M275">
            <v>4</v>
          </cell>
          <cell r="N275">
            <v>0.24390243902439027</v>
          </cell>
          <cell r="O275">
            <v>0.10840108401084012</v>
          </cell>
        </row>
        <row r="276">
          <cell r="J276" t="str">
            <v>ROBERT HALL ST</v>
          </cell>
          <cell r="K276">
            <v>13.1</v>
          </cell>
          <cell r="L276">
            <v>8</v>
          </cell>
          <cell r="M276">
            <v>3</v>
          </cell>
          <cell r="N276">
            <v>0.61068702290076338</v>
          </cell>
          <cell r="O276">
            <v>0.22900763358778625</v>
          </cell>
        </row>
        <row r="277">
          <cell r="J277" t="str">
            <v>ROCHDALE CENTRAL</v>
          </cell>
          <cell r="K277">
            <v>27.1</v>
          </cell>
          <cell r="L277">
            <v>21</v>
          </cell>
          <cell r="M277">
            <v>9</v>
          </cell>
          <cell r="N277">
            <v>0.77490774907749072</v>
          </cell>
          <cell r="O277">
            <v>0.33210332103321033</v>
          </cell>
        </row>
        <row r="278">
          <cell r="J278" t="str">
            <v>ROMAN RD</v>
          </cell>
          <cell r="K278">
            <v>14.7</v>
          </cell>
          <cell r="L278">
            <v>11</v>
          </cell>
          <cell r="M278">
            <v>5</v>
          </cell>
          <cell r="N278">
            <v>0.74829931972789121</v>
          </cell>
          <cell r="O278">
            <v>0.3401360544217687</v>
          </cell>
        </row>
        <row r="279">
          <cell r="J279" t="str">
            <v>ROMILEY</v>
          </cell>
          <cell r="K279">
            <v>16</v>
          </cell>
          <cell r="L279">
            <v>11</v>
          </cell>
          <cell r="M279">
            <v>5</v>
          </cell>
          <cell r="N279">
            <v>0.6875</v>
          </cell>
          <cell r="O279">
            <v>0.3125</v>
          </cell>
        </row>
        <row r="280">
          <cell r="J280" t="str">
            <v>ROSSALL</v>
          </cell>
          <cell r="K280">
            <v>3.3</v>
          </cell>
          <cell r="L280">
            <v>2</v>
          </cell>
          <cell r="M280">
            <v>1</v>
          </cell>
          <cell r="N280">
            <v>0.60606060606060608</v>
          </cell>
          <cell r="O280">
            <v>0.30303030303030304</v>
          </cell>
        </row>
        <row r="281">
          <cell r="J281" t="str">
            <v>ROYTON</v>
          </cell>
          <cell r="K281">
            <v>11.7</v>
          </cell>
          <cell r="L281">
            <v>8</v>
          </cell>
          <cell r="M281">
            <v>4</v>
          </cell>
          <cell r="N281">
            <v>0.68376068376068377</v>
          </cell>
          <cell r="O281">
            <v>0.34188034188034189</v>
          </cell>
        </row>
        <row r="282">
          <cell r="J282" t="str">
            <v>SALE</v>
          </cell>
          <cell r="K282">
            <v>12.4</v>
          </cell>
          <cell r="L282">
            <v>7</v>
          </cell>
          <cell r="M282">
            <v>4</v>
          </cell>
          <cell r="N282">
            <v>0.56451612903225801</v>
          </cell>
          <cell r="O282">
            <v>0.32258064516129031</v>
          </cell>
        </row>
        <row r="283">
          <cell r="J283" t="str">
            <v>SALE MOOR</v>
          </cell>
          <cell r="K283">
            <v>8.1999999999999993</v>
          </cell>
          <cell r="L283">
            <v>5</v>
          </cell>
          <cell r="M283">
            <v>2</v>
          </cell>
          <cell r="N283">
            <v>0.60975609756097571</v>
          </cell>
          <cell r="O283">
            <v>0.24390243902439027</v>
          </cell>
        </row>
        <row r="284">
          <cell r="J284" t="str">
            <v>SALFORD QUAYS</v>
          </cell>
          <cell r="K284">
            <v>10.5</v>
          </cell>
          <cell r="L284">
            <v>7</v>
          </cell>
          <cell r="M284">
            <v>3</v>
          </cell>
          <cell r="N284">
            <v>0.66666666666666663</v>
          </cell>
          <cell r="O284">
            <v>0.2857142857142857</v>
          </cell>
        </row>
        <row r="285">
          <cell r="J285" t="str">
            <v>SANDGATE</v>
          </cell>
          <cell r="K285">
            <v>12.4</v>
          </cell>
          <cell r="L285">
            <v>8</v>
          </cell>
          <cell r="M285">
            <v>4</v>
          </cell>
          <cell r="N285">
            <v>0.64516129032258063</v>
          </cell>
          <cell r="O285">
            <v>0.32258064516129031</v>
          </cell>
        </row>
        <row r="286">
          <cell r="J286" t="str">
            <v>SCARISBRICK</v>
          </cell>
          <cell r="K286">
            <v>4.4000000000000004</v>
          </cell>
          <cell r="L286">
            <v>2</v>
          </cell>
          <cell r="M286">
            <v>1</v>
          </cell>
          <cell r="N286">
            <v>0.45454545454545453</v>
          </cell>
          <cell r="O286">
            <v>0.22727272727272727</v>
          </cell>
        </row>
        <row r="287">
          <cell r="J287" t="str">
            <v>SEBERGHAM</v>
          </cell>
          <cell r="K287">
            <v>5.0999999999999996</v>
          </cell>
          <cell r="L287">
            <v>3</v>
          </cell>
          <cell r="M287">
            <v>1</v>
          </cell>
          <cell r="N287">
            <v>0.58823529411764708</v>
          </cell>
          <cell r="O287">
            <v>0.19607843137254904</v>
          </cell>
        </row>
        <row r="288">
          <cell r="J288" t="str">
            <v>SEDBERGH</v>
          </cell>
          <cell r="K288">
            <v>4.5</v>
          </cell>
          <cell r="L288">
            <v>4</v>
          </cell>
          <cell r="M288">
            <v>2</v>
          </cell>
          <cell r="N288">
            <v>0.88888888888888884</v>
          </cell>
          <cell r="O288">
            <v>0.44444444444444442</v>
          </cell>
        </row>
        <row r="289">
          <cell r="J289" t="str">
            <v>SELSMIRE</v>
          </cell>
          <cell r="K289">
            <v>2</v>
          </cell>
          <cell r="L289">
            <v>1</v>
          </cell>
          <cell r="M289">
            <v>1</v>
          </cell>
          <cell r="N289">
            <v>0.5</v>
          </cell>
          <cell r="O289">
            <v>0.5</v>
          </cell>
        </row>
        <row r="290">
          <cell r="J290" t="str">
            <v>SETTLE</v>
          </cell>
          <cell r="K290">
            <v>5</v>
          </cell>
          <cell r="L290">
            <v>3</v>
          </cell>
          <cell r="M290">
            <v>1</v>
          </cell>
          <cell r="N290">
            <v>0.6</v>
          </cell>
          <cell r="O290">
            <v>0.2</v>
          </cell>
        </row>
        <row r="291">
          <cell r="J291" t="str">
            <v>MOSS SIDE (Leyland) &amp; SEVEN STARS</v>
          </cell>
          <cell r="K291">
            <v>18.600000000000001</v>
          </cell>
          <cell r="L291">
            <v>14</v>
          </cell>
          <cell r="M291">
            <v>6</v>
          </cell>
          <cell r="N291">
            <v>0.75268817204301075</v>
          </cell>
          <cell r="O291">
            <v>0.32258064516129031</v>
          </cell>
        </row>
        <row r="292">
          <cell r="J292" t="str">
            <v>SHANNON ST SOUTH</v>
          </cell>
          <cell r="K292">
            <v>19.600000000000001</v>
          </cell>
          <cell r="L292">
            <v>14</v>
          </cell>
          <cell r="M292">
            <v>6</v>
          </cell>
          <cell r="N292">
            <v>0.71428571428571419</v>
          </cell>
          <cell r="O292">
            <v>0.30612244897959179</v>
          </cell>
        </row>
        <row r="293">
          <cell r="J293" t="str">
            <v>SHAP</v>
          </cell>
          <cell r="K293">
            <v>4.4000000000000004</v>
          </cell>
          <cell r="L293">
            <v>4</v>
          </cell>
          <cell r="M293">
            <v>1</v>
          </cell>
          <cell r="N293">
            <v>0.90909090909090906</v>
          </cell>
          <cell r="O293">
            <v>0.22727272727272727</v>
          </cell>
        </row>
        <row r="294">
          <cell r="J294" t="str">
            <v>SHAW</v>
          </cell>
          <cell r="K294">
            <v>13.7</v>
          </cell>
          <cell r="L294">
            <v>10</v>
          </cell>
          <cell r="M294">
            <v>4</v>
          </cell>
          <cell r="N294">
            <v>0.72992700729927007</v>
          </cell>
          <cell r="O294">
            <v>0.29197080291970806</v>
          </cell>
        </row>
        <row r="295">
          <cell r="J295" t="str">
            <v>Siddick</v>
          </cell>
          <cell r="K295">
            <v>6.8</v>
          </cell>
          <cell r="L295">
            <v>7</v>
          </cell>
          <cell r="M295">
            <v>3</v>
          </cell>
          <cell r="N295">
            <v>1.0294117647058825</v>
          </cell>
          <cell r="O295">
            <v>0.44117647058823528</v>
          </cell>
        </row>
        <row r="296">
          <cell r="J296" t="str">
            <v>SILLOTH</v>
          </cell>
          <cell r="K296">
            <v>6.8</v>
          </cell>
          <cell r="L296">
            <v>5</v>
          </cell>
          <cell r="M296">
            <v>2</v>
          </cell>
          <cell r="N296">
            <v>0.73529411764705888</v>
          </cell>
          <cell r="O296">
            <v>0.29411764705882354</v>
          </cell>
        </row>
        <row r="297">
          <cell r="J297" t="str">
            <v>SKELMERSDALE</v>
          </cell>
          <cell r="K297">
            <v>17.100000000000001</v>
          </cell>
          <cell r="L297">
            <v>9</v>
          </cell>
          <cell r="M297">
            <v>4</v>
          </cell>
          <cell r="N297">
            <v>0.52631578947368418</v>
          </cell>
          <cell r="O297">
            <v>0.23391812865497075</v>
          </cell>
        </row>
        <row r="298">
          <cell r="J298" t="str">
            <v>HUTTON END &amp; SKELTON C</v>
          </cell>
          <cell r="K298">
            <v>9.9</v>
          </cell>
          <cell r="L298">
            <v>7</v>
          </cell>
          <cell r="M298">
            <v>3</v>
          </cell>
          <cell r="N298">
            <v>0.70707070707070707</v>
          </cell>
          <cell r="O298">
            <v>0.30303030303030304</v>
          </cell>
        </row>
        <row r="299">
          <cell r="J299" t="str">
            <v>SLIPWAY</v>
          </cell>
          <cell r="K299">
            <v>8.1999999999999993</v>
          </cell>
          <cell r="L299">
            <v>6</v>
          </cell>
          <cell r="M299">
            <v>2</v>
          </cell>
          <cell r="N299">
            <v>0.73170731707317083</v>
          </cell>
          <cell r="O299">
            <v>0.24390243902439027</v>
          </cell>
        </row>
        <row r="300">
          <cell r="J300" t="str">
            <v>SNIPE</v>
          </cell>
          <cell r="K300">
            <v>13.7</v>
          </cell>
          <cell r="L300">
            <v>8</v>
          </cell>
          <cell r="M300">
            <v>3</v>
          </cell>
          <cell r="N300">
            <v>0.58394160583941612</v>
          </cell>
          <cell r="O300">
            <v>0.21897810218978103</v>
          </cell>
        </row>
        <row r="301">
          <cell r="J301" t="str">
            <v>S.E. MACCLESFIELD</v>
          </cell>
          <cell r="K301">
            <v>11.8</v>
          </cell>
          <cell r="L301">
            <v>9</v>
          </cell>
          <cell r="M301">
            <v>3</v>
          </cell>
          <cell r="N301">
            <v>0.76271186440677963</v>
          </cell>
          <cell r="O301">
            <v>0.25423728813559321</v>
          </cell>
        </row>
        <row r="302">
          <cell r="J302" t="str">
            <v>SOUTH PARK</v>
          </cell>
          <cell r="K302">
            <v>8.1</v>
          </cell>
          <cell r="L302">
            <v>6</v>
          </cell>
          <cell r="M302">
            <v>2</v>
          </cell>
          <cell r="N302">
            <v>0.74074074074074081</v>
          </cell>
          <cell r="O302">
            <v>0.24691358024691359</v>
          </cell>
        </row>
        <row r="303">
          <cell r="J303" t="str">
            <v>S.W. MACCLESFIELD</v>
          </cell>
          <cell r="K303">
            <v>18.7</v>
          </cell>
          <cell r="L303">
            <v>14</v>
          </cell>
          <cell r="M303">
            <v>6</v>
          </cell>
          <cell r="N303">
            <v>0.74866310160427807</v>
          </cell>
          <cell r="O303">
            <v>0.32085561497326204</v>
          </cell>
        </row>
        <row r="304">
          <cell r="J304" t="str">
            <v>SPA RD</v>
          </cell>
          <cell r="K304">
            <v>25.4</v>
          </cell>
          <cell r="L304">
            <v>16</v>
          </cell>
          <cell r="M304">
            <v>7</v>
          </cell>
          <cell r="N304">
            <v>0.62992125984251968</v>
          </cell>
          <cell r="O304">
            <v>0.27559055118110237</v>
          </cell>
        </row>
        <row r="305">
          <cell r="J305" t="str">
            <v>SPADEADAM 132/11KV</v>
          </cell>
          <cell r="K305">
            <v>12.6</v>
          </cell>
          <cell r="L305">
            <v>2</v>
          </cell>
          <cell r="M305">
            <v>1</v>
          </cell>
          <cell r="N305">
            <v>0.15873015873015872</v>
          </cell>
          <cell r="O305">
            <v>7.9365079365079361E-2</v>
          </cell>
        </row>
        <row r="306">
          <cell r="J306" t="str">
            <v>SPOTLAND</v>
          </cell>
          <cell r="K306">
            <v>10.199999999999999</v>
          </cell>
          <cell r="L306">
            <v>7</v>
          </cell>
          <cell r="M306">
            <v>3</v>
          </cell>
          <cell r="N306">
            <v>0.68627450980392157</v>
          </cell>
          <cell r="O306">
            <v>0.29411764705882354</v>
          </cell>
        </row>
        <row r="307">
          <cell r="J307" t="str">
            <v>SPRING COTTAGE</v>
          </cell>
          <cell r="K307">
            <v>9.8000000000000007</v>
          </cell>
          <cell r="L307">
            <v>7</v>
          </cell>
          <cell r="M307">
            <v>3</v>
          </cell>
          <cell r="N307">
            <v>0.71428571428571419</v>
          </cell>
          <cell r="O307">
            <v>0.30612244897959179</v>
          </cell>
        </row>
        <row r="308">
          <cell r="J308" t="str">
            <v>SPRING GARDEN ST 11kV</v>
          </cell>
          <cell r="K308">
            <v>10.9</v>
          </cell>
          <cell r="L308">
            <v>7</v>
          </cell>
          <cell r="M308">
            <v>3</v>
          </cell>
          <cell r="N308">
            <v>0.64220183486238525</v>
          </cell>
          <cell r="O308">
            <v>0.27522935779816515</v>
          </cell>
        </row>
        <row r="309">
          <cell r="J309" t="str">
            <v>SPRING GARDEN ST 6.6KV</v>
          </cell>
          <cell r="K309">
            <v>11.6</v>
          </cell>
          <cell r="L309">
            <v>8</v>
          </cell>
          <cell r="M309">
            <v>4</v>
          </cell>
          <cell r="N309">
            <v>0.68965517241379315</v>
          </cell>
          <cell r="O309">
            <v>0.34482758620689657</v>
          </cell>
        </row>
        <row r="310">
          <cell r="J310" t="str">
            <v>SQUIRES GATE</v>
          </cell>
          <cell r="K310">
            <v>13.2</v>
          </cell>
          <cell r="L310">
            <v>8</v>
          </cell>
          <cell r="M310">
            <v>3</v>
          </cell>
          <cell r="N310">
            <v>0.60606060606060608</v>
          </cell>
          <cell r="O310">
            <v>0.22727272727272729</v>
          </cell>
        </row>
        <row r="311">
          <cell r="J311" t="str">
            <v>ST ANNES</v>
          </cell>
          <cell r="K311">
            <v>7</v>
          </cell>
          <cell r="L311">
            <v>5</v>
          </cell>
          <cell r="M311">
            <v>2</v>
          </cell>
          <cell r="N311">
            <v>0.7142857142857143</v>
          </cell>
          <cell r="O311">
            <v>0.2857142857142857</v>
          </cell>
        </row>
        <row r="312">
          <cell r="J312" t="str">
            <v>ST MARYS</v>
          </cell>
          <cell r="K312">
            <v>8.6999999999999993</v>
          </cell>
          <cell r="L312">
            <v>4</v>
          </cell>
          <cell r="M312">
            <v>2</v>
          </cell>
          <cell r="N312">
            <v>0.45977011494252878</v>
          </cell>
          <cell r="O312">
            <v>0.22988505747126439</v>
          </cell>
        </row>
        <row r="313">
          <cell r="J313" t="str">
            <v>ST MARYS ST</v>
          </cell>
          <cell r="K313">
            <v>10.199999999999999</v>
          </cell>
          <cell r="L313">
            <v>7</v>
          </cell>
          <cell r="M313">
            <v>3</v>
          </cell>
          <cell r="N313">
            <v>0.68627450980392157</v>
          </cell>
          <cell r="O313">
            <v>0.29411764705882354</v>
          </cell>
        </row>
        <row r="314">
          <cell r="J314" t="str">
            <v>ST THOMAS RD</v>
          </cell>
          <cell r="K314">
            <v>10.4</v>
          </cell>
          <cell r="L314">
            <v>7</v>
          </cell>
          <cell r="M314">
            <v>3</v>
          </cell>
          <cell r="N314">
            <v>0.67307692307692302</v>
          </cell>
          <cell r="O314">
            <v>0.28846153846153844</v>
          </cell>
        </row>
        <row r="315">
          <cell r="J315" t="str">
            <v>STAINBURN</v>
          </cell>
          <cell r="K315">
            <v>5.8</v>
          </cell>
          <cell r="L315">
            <v>4</v>
          </cell>
          <cell r="M315">
            <v>2</v>
          </cell>
          <cell r="N315">
            <v>0.68965517241379315</v>
          </cell>
          <cell r="O315">
            <v>0.34482758620689657</v>
          </cell>
        </row>
        <row r="316">
          <cell r="J316" t="str">
            <v>STANDISH</v>
          </cell>
          <cell r="K316">
            <v>15.9</v>
          </cell>
          <cell r="L316">
            <v>11</v>
          </cell>
          <cell r="M316">
            <v>4</v>
          </cell>
          <cell r="N316">
            <v>0.69182389937106914</v>
          </cell>
          <cell r="O316">
            <v>0.25157232704402516</v>
          </cell>
        </row>
        <row r="317">
          <cell r="J317" t="str">
            <v>STRANGEWAYS</v>
          </cell>
          <cell r="K317">
            <v>14.6</v>
          </cell>
          <cell r="L317">
            <v>10</v>
          </cell>
          <cell r="M317">
            <v>5</v>
          </cell>
          <cell r="N317">
            <v>0.68493150684931503</v>
          </cell>
          <cell r="O317">
            <v>0.34246575342465752</v>
          </cell>
        </row>
        <row r="318">
          <cell r="J318" t="str">
            <v>STRAWBERRY BANK</v>
          </cell>
          <cell r="K318">
            <v>8.3000000000000007</v>
          </cell>
          <cell r="L318">
            <v>6</v>
          </cell>
          <cell r="M318">
            <v>2</v>
          </cell>
          <cell r="N318">
            <v>0.72289156626506013</v>
          </cell>
          <cell r="O318">
            <v>0.24096385542168672</v>
          </cell>
        </row>
        <row r="319">
          <cell r="J319" t="str">
            <v>STUART ST</v>
          </cell>
          <cell r="K319">
            <v>15.5</v>
          </cell>
          <cell r="L319">
            <v>10</v>
          </cell>
          <cell r="M319">
            <v>4</v>
          </cell>
          <cell r="N319">
            <v>0.64516129032258063</v>
          </cell>
          <cell r="O319">
            <v>0.25806451612903225</v>
          </cell>
        </row>
        <row r="320">
          <cell r="J320" t="str">
            <v>STUBBINS</v>
          </cell>
          <cell r="K320">
            <v>17.899999999999999</v>
          </cell>
          <cell r="L320">
            <v>13</v>
          </cell>
          <cell r="M320">
            <v>5</v>
          </cell>
          <cell r="N320">
            <v>0.72625698324022347</v>
          </cell>
          <cell r="O320">
            <v>0.27932960893854752</v>
          </cell>
        </row>
        <row r="321">
          <cell r="J321" t="str">
            <v>SWINTON</v>
          </cell>
          <cell r="K321">
            <v>10.3</v>
          </cell>
          <cell r="L321">
            <v>7</v>
          </cell>
          <cell r="M321">
            <v>3</v>
          </cell>
          <cell r="N321">
            <v>0.67961165048543681</v>
          </cell>
          <cell r="O321">
            <v>0.29126213592233008</v>
          </cell>
        </row>
        <row r="322">
          <cell r="J322" t="str">
            <v>TAME VALLEY</v>
          </cell>
          <cell r="K322">
            <v>16.7</v>
          </cell>
          <cell r="L322">
            <v>10</v>
          </cell>
          <cell r="M322">
            <v>5</v>
          </cell>
          <cell r="N322">
            <v>0.5988023952095809</v>
          </cell>
          <cell r="O322">
            <v>0.29940119760479045</v>
          </cell>
        </row>
        <row r="323">
          <cell r="J323" t="str">
            <v>TARDY GATE</v>
          </cell>
          <cell r="K323">
            <v>15.3</v>
          </cell>
          <cell r="L323">
            <v>10</v>
          </cell>
          <cell r="M323">
            <v>5</v>
          </cell>
          <cell r="N323">
            <v>0.65359477124183007</v>
          </cell>
          <cell r="O323">
            <v>0.32679738562091504</v>
          </cell>
        </row>
        <row r="324">
          <cell r="J324" t="str">
            <v>TARLETON</v>
          </cell>
          <cell r="K324">
            <v>15.5</v>
          </cell>
          <cell r="L324">
            <v>11</v>
          </cell>
          <cell r="M324">
            <v>5</v>
          </cell>
          <cell r="N324">
            <v>0.70967741935483875</v>
          </cell>
          <cell r="O324">
            <v>0.32258064516129031</v>
          </cell>
        </row>
        <row r="325">
          <cell r="J325" t="str">
            <v>THE HEIGHT</v>
          </cell>
          <cell r="K325">
            <v>11.6</v>
          </cell>
          <cell r="L325">
            <v>8</v>
          </cell>
          <cell r="M325">
            <v>3</v>
          </cell>
          <cell r="N325">
            <v>0.68965517241379315</v>
          </cell>
          <cell r="O325">
            <v>0.25862068965517243</v>
          </cell>
        </row>
        <row r="326">
          <cell r="J326" t="str">
            <v>THORNTON</v>
          </cell>
          <cell r="K326">
            <v>14.2</v>
          </cell>
          <cell r="L326">
            <v>8</v>
          </cell>
          <cell r="M326">
            <v>3</v>
          </cell>
          <cell r="N326">
            <v>0.56338028169014087</v>
          </cell>
          <cell r="O326">
            <v>0.21126760563380284</v>
          </cell>
        </row>
        <row r="327">
          <cell r="J327" t="str">
            <v>TOWNLEY ST</v>
          </cell>
          <cell r="K327">
            <v>8.1999999999999993</v>
          </cell>
          <cell r="L327">
            <v>3</v>
          </cell>
          <cell r="M327">
            <v>2</v>
          </cell>
          <cell r="N327">
            <v>0.36585365853658541</v>
          </cell>
          <cell r="O327">
            <v>0.24390243902439027</v>
          </cell>
        </row>
        <row r="328">
          <cell r="J328" t="str">
            <v>TRAFFORD</v>
          </cell>
          <cell r="K328">
            <v>16</v>
          </cell>
          <cell r="L328">
            <v>14</v>
          </cell>
          <cell r="M328">
            <v>5</v>
          </cell>
          <cell r="N328">
            <v>0.875</v>
          </cell>
          <cell r="O328">
            <v>0.3125</v>
          </cell>
        </row>
        <row r="329">
          <cell r="J329" t="str">
            <v>TRAFFORD PARK NORTH</v>
          </cell>
          <cell r="K329">
            <v>14.9</v>
          </cell>
          <cell r="L329">
            <v>10</v>
          </cell>
          <cell r="M329">
            <v>5</v>
          </cell>
          <cell r="N329">
            <v>0.67114093959731547</v>
          </cell>
          <cell r="O329">
            <v>0.33557046979865773</v>
          </cell>
        </row>
        <row r="330">
          <cell r="J330" t="str">
            <v>TRIMPELL</v>
          </cell>
          <cell r="K330">
            <v>3.5</v>
          </cell>
          <cell r="L330">
            <v>2</v>
          </cell>
          <cell r="M330">
            <v>1</v>
          </cell>
          <cell r="N330">
            <v>0.5714285714285714</v>
          </cell>
          <cell r="O330">
            <v>0.2857142857142857</v>
          </cell>
        </row>
        <row r="331">
          <cell r="J331" t="str">
            <v>TRINITY</v>
          </cell>
          <cell r="K331">
            <v>12.9</v>
          </cell>
          <cell r="L331">
            <v>8</v>
          </cell>
          <cell r="M331">
            <v>3</v>
          </cell>
          <cell r="N331">
            <v>0.62015503875968991</v>
          </cell>
          <cell r="O331">
            <v>0.23255813953488372</v>
          </cell>
        </row>
        <row r="332">
          <cell r="J332" t="str">
            <v>TULKETH</v>
          </cell>
          <cell r="K332">
            <v>16.5</v>
          </cell>
          <cell r="L332">
            <v>13</v>
          </cell>
          <cell r="M332">
            <v>5</v>
          </cell>
          <cell r="N332">
            <v>0.78787878787878785</v>
          </cell>
          <cell r="O332">
            <v>0.30303030303030304</v>
          </cell>
        </row>
        <row r="333">
          <cell r="J333" t="str">
            <v>ULVERSTON</v>
          </cell>
          <cell r="K333">
            <v>9.6</v>
          </cell>
          <cell r="L333">
            <v>7</v>
          </cell>
          <cell r="M333">
            <v>3</v>
          </cell>
          <cell r="N333">
            <v>0.72916666666666674</v>
          </cell>
          <cell r="O333">
            <v>0.3125</v>
          </cell>
        </row>
        <row r="334">
          <cell r="J334" t="str">
            <v>UNION RD</v>
          </cell>
          <cell r="K334">
            <v>17.5</v>
          </cell>
          <cell r="L334">
            <v>13</v>
          </cell>
          <cell r="M334">
            <v>5</v>
          </cell>
          <cell r="N334">
            <v>0.74285714285714288</v>
          </cell>
          <cell r="O334">
            <v>0.2857142857142857</v>
          </cell>
        </row>
        <row r="335">
          <cell r="J335" t="str">
            <v>UPHOLLAND</v>
          </cell>
          <cell r="K335">
            <v>14.1</v>
          </cell>
          <cell r="L335">
            <v>8</v>
          </cell>
          <cell r="M335">
            <v>2</v>
          </cell>
          <cell r="N335">
            <v>0.56737588652482274</v>
          </cell>
          <cell r="O335">
            <v>0.14184397163120568</v>
          </cell>
        </row>
        <row r="336">
          <cell r="J336" t="str">
            <v>URMSTON</v>
          </cell>
          <cell r="K336">
            <v>18.2</v>
          </cell>
          <cell r="L336">
            <v>13</v>
          </cell>
          <cell r="M336">
            <v>4</v>
          </cell>
          <cell r="N336">
            <v>0.7142857142857143</v>
          </cell>
          <cell r="O336">
            <v>0.21978021978021978</v>
          </cell>
        </row>
        <row r="337">
          <cell r="J337" t="str">
            <v>VICTORIA PARK</v>
          </cell>
          <cell r="K337">
            <v>17.100000000000001</v>
          </cell>
          <cell r="L337">
            <v>12</v>
          </cell>
          <cell r="M337">
            <v>4</v>
          </cell>
          <cell r="N337">
            <v>0.70175438596491224</v>
          </cell>
          <cell r="O337">
            <v>0.23391812865497075</v>
          </cell>
        </row>
        <row r="338">
          <cell r="J338" t="str">
            <v>WARBRECK</v>
          </cell>
          <cell r="K338">
            <v>12.2</v>
          </cell>
          <cell r="L338">
            <v>8</v>
          </cell>
          <cell r="M338">
            <v>4</v>
          </cell>
          <cell r="N338">
            <v>0.65573770491803285</v>
          </cell>
          <cell r="O338">
            <v>0.32786885245901642</v>
          </cell>
        </row>
        <row r="339">
          <cell r="J339" t="str">
            <v>WARDLEWORTH</v>
          </cell>
          <cell r="K339">
            <v>13.5</v>
          </cell>
          <cell r="L339">
            <v>9</v>
          </cell>
          <cell r="M339">
            <v>4</v>
          </cell>
          <cell r="N339">
            <v>0.66666666666666663</v>
          </cell>
          <cell r="O339">
            <v>0.29629629629629628</v>
          </cell>
        </row>
        <row r="340">
          <cell r="J340" t="str">
            <v>WARTON</v>
          </cell>
          <cell r="K340">
            <v>14.8</v>
          </cell>
          <cell r="L340">
            <v>10</v>
          </cell>
          <cell r="M340">
            <v>5</v>
          </cell>
          <cell r="N340">
            <v>0.67567567567567566</v>
          </cell>
          <cell r="O340">
            <v>0.33783783783783783</v>
          </cell>
        </row>
        <row r="341">
          <cell r="J341" t="str">
            <v>WATERHEAD</v>
          </cell>
          <cell r="K341">
            <v>8.8000000000000007</v>
          </cell>
          <cell r="L341">
            <v>4</v>
          </cell>
          <cell r="M341">
            <v>2</v>
          </cell>
          <cell r="N341">
            <v>0.45454545454545453</v>
          </cell>
          <cell r="O341">
            <v>0.22727272727272727</v>
          </cell>
        </row>
        <row r="342">
          <cell r="J342" t="str">
            <v>WATERSWALLOWS</v>
          </cell>
          <cell r="K342">
            <v>10.1</v>
          </cell>
          <cell r="L342">
            <v>9</v>
          </cell>
          <cell r="M342">
            <v>1</v>
          </cell>
          <cell r="N342">
            <v>0.8910891089108911</v>
          </cell>
          <cell r="O342">
            <v>9.9009900990099015E-2</v>
          </cell>
        </row>
        <row r="343">
          <cell r="J343" t="str">
            <v>WEASTE</v>
          </cell>
          <cell r="K343">
            <v>15.8</v>
          </cell>
          <cell r="L343">
            <v>9</v>
          </cell>
          <cell r="M343">
            <v>4</v>
          </cell>
          <cell r="N343">
            <v>0.56962025316455689</v>
          </cell>
          <cell r="O343">
            <v>0.25316455696202528</v>
          </cell>
        </row>
        <row r="344">
          <cell r="J344" t="str">
            <v>WERNETH</v>
          </cell>
          <cell r="K344">
            <v>10.199999999999999</v>
          </cell>
          <cell r="L344">
            <v>7</v>
          </cell>
          <cell r="M344">
            <v>3</v>
          </cell>
          <cell r="N344">
            <v>0.68627450980392157</v>
          </cell>
          <cell r="O344">
            <v>0.29411764705882354</v>
          </cell>
        </row>
        <row r="345">
          <cell r="J345" t="str">
            <v>WESLEY PLACE BACUP</v>
          </cell>
          <cell r="K345">
            <v>11</v>
          </cell>
          <cell r="L345">
            <v>7</v>
          </cell>
          <cell r="M345">
            <v>3</v>
          </cell>
          <cell r="N345">
            <v>0.63636363636363635</v>
          </cell>
          <cell r="O345">
            <v>0.27272727272727271</v>
          </cell>
        </row>
        <row r="346">
          <cell r="J346" t="str">
            <v>WEST DIDSBURY</v>
          </cell>
          <cell r="K346">
            <v>12.6</v>
          </cell>
          <cell r="L346">
            <v>9</v>
          </cell>
          <cell r="M346">
            <v>4</v>
          </cell>
          <cell r="N346">
            <v>0.7142857142857143</v>
          </cell>
          <cell r="O346">
            <v>0.31746031746031744</v>
          </cell>
        </row>
        <row r="347">
          <cell r="J347" t="str">
            <v>WESTGATE</v>
          </cell>
          <cell r="K347">
            <v>16.600000000000001</v>
          </cell>
          <cell r="L347">
            <v>13</v>
          </cell>
          <cell r="M347">
            <v>5</v>
          </cell>
          <cell r="N347">
            <v>0.7831325301204819</v>
          </cell>
          <cell r="O347">
            <v>0.3012048192771084</v>
          </cell>
        </row>
        <row r="348">
          <cell r="J348" t="str">
            <v>WESTHOUGHTON</v>
          </cell>
          <cell r="K348">
            <v>18.5</v>
          </cell>
          <cell r="L348">
            <v>12</v>
          </cell>
          <cell r="M348">
            <v>5</v>
          </cell>
          <cell r="N348">
            <v>0.64864864864864868</v>
          </cell>
          <cell r="O348">
            <v>0.27027027027027029</v>
          </cell>
        </row>
        <row r="349">
          <cell r="J349" t="str">
            <v>WESTLINTON</v>
          </cell>
          <cell r="K349">
            <v>5.3</v>
          </cell>
          <cell r="L349">
            <v>4</v>
          </cell>
          <cell r="M349">
            <v>2</v>
          </cell>
          <cell r="N349">
            <v>0.75471698113207553</v>
          </cell>
          <cell r="O349">
            <v>0.37735849056603776</v>
          </cell>
        </row>
        <row r="350">
          <cell r="J350" t="str">
            <v>WHALLEY</v>
          </cell>
          <cell r="K350">
            <v>14.6</v>
          </cell>
          <cell r="L350">
            <v>10</v>
          </cell>
          <cell r="M350">
            <v>5</v>
          </cell>
          <cell r="N350">
            <v>0.68493150684931503</v>
          </cell>
          <cell r="O350">
            <v>0.34246575342465752</v>
          </cell>
        </row>
        <row r="351">
          <cell r="J351" t="str">
            <v>WHALLEY RANGE</v>
          </cell>
          <cell r="K351">
            <v>18.5</v>
          </cell>
          <cell r="L351">
            <v>14</v>
          </cell>
          <cell r="M351">
            <v>6</v>
          </cell>
          <cell r="N351">
            <v>0.7567567567567568</v>
          </cell>
          <cell r="O351">
            <v>0.32432432432432434</v>
          </cell>
        </row>
        <row r="352">
          <cell r="J352" t="str">
            <v>WHASSET</v>
          </cell>
          <cell r="K352">
            <v>12.9</v>
          </cell>
          <cell r="L352">
            <v>8</v>
          </cell>
          <cell r="M352">
            <v>3</v>
          </cell>
          <cell r="N352">
            <v>0.62015503875968991</v>
          </cell>
          <cell r="O352">
            <v>0.23255813953488372</v>
          </cell>
        </row>
        <row r="353">
          <cell r="J353" t="str">
            <v>WHITTLE LE WOODS</v>
          </cell>
          <cell r="K353">
            <v>11.1</v>
          </cell>
          <cell r="L353">
            <v>7</v>
          </cell>
          <cell r="M353">
            <v>3</v>
          </cell>
          <cell r="N353">
            <v>0.63063063063063063</v>
          </cell>
          <cell r="O353">
            <v>0.27027027027027029</v>
          </cell>
        </row>
        <row r="354">
          <cell r="J354" t="str">
            <v>WHITWORTH</v>
          </cell>
          <cell r="K354">
            <v>2.9</v>
          </cell>
          <cell r="L354">
            <v>2</v>
          </cell>
          <cell r="M354">
            <v>1</v>
          </cell>
          <cell r="N354">
            <v>0.68965517241379315</v>
          </cell>
          <cell r="O354">
            <v>0.34482758620689657</v>
          </cell>
        </row>
        <row r="355">
          <cell r="J355" t="str">
            <v>WIGTON</v>
          </cell>
          <cell r="K355">
            <v>23.8</v>
          </cell>
          <cell r="L355">
            <v>16</v>
          </cell>
          <cell r="M355">
            <v>7</v>
          </cell>
          <cell r="N355">
            <v>0.67226890756302515</v>
          </cell>
          <cell r="O355">
            <v>0.29411764705882354</v>
          </cell>
        </row>
        <row r="356">
          <cell r="J356" t="str">
            <v>WILLOW HEY</v>
          </cell>
          <cell r="K356">
            <v>12.8</v>
          </cell>
          <cell r="L356">
            <v>8</v>
          </cell>
          <cell r="M356">
            <v>4</v>
          </cell>
          <cell r="N356">
            <v>0.625</v>
          </cell>
          <cell r="O356">
            <v>0.3125</v>
          </cell>
        </row>
        <row r="357">
          <cell r="J357" t="str">
            <v>WILLOWBANK</v>
          </cell>
          <cell r="K357">
            <v>15.3</v>
          </cell>
          <cell r="L357">
            <v>10</v>
          </cell>
          <cell r="M357">
            <v>5</v>
          </cell>
          <cell r="N357">
            <v>0.65359477124183007</v>
          </cell>
          <cell r="O357">
            <v>0.32679738562091504</v>
          </cell>
        </row>
        <row r="358">
          <cell r="J358" t="str">
            <v>WILLOWHOLME</v>
          </cell>
          <cell r="K358">
            <v>14.7</v>
          </cell>
          <cell r="L358">
            <v>10</v>
          </cell>
          <cell r="M358">
            <v>5</v>
          </cell>
          <cell r="N358">
            <v>0.68027210884353739</v>
          </cell>
          <cell r="O358">
            <v>0.3401360544217687</v>
          </cell>
        </row>
        <row r="359">
          <cell r="J359" t="str">
            <v>WILMSLOW</v>
          </cell>
          <cell r="K359">
            <v>12.5</v>
          </cell>
          <cell r="L359">
            <v>9</v>
          </cell>
          <cell r="M359">
            <v>4</v>
          </cell>
          <cell r="N359">
            <v>0.72</v>
          </cell>
          <cell r="O359">
            <v>0.32</v>
          </cell>
        </row>
        <row r="360">
          <cell r="J360" t="str">
            <v>WINDERMERE</v>
          </cell>
          <cell r="K360">
            <v>11.5</v>
          </cell>
          <cell r="L360">
            <v>9</v>
          </cell>
          <cell r="M360">
            <v>3</v>
          </cell>
          <cell r="N360">
            <v>0.78260869565217395</v>
          </cell>
          <cell r="O360">
            <v>0.2608695652173913</v>
          </cell>
        </row>
        <row r="361">
          <cell r="J361" t="str">
            <v>WINIFRED RD</v>
          </cell>
          <cell r="K361">
            <v>12.4</v>
          </cell>
          <cell r="L361">
            <v>9</v>
          </cell>
          <cell r="M361">
            <v>4</v>
          </cell>
          <cell r="N361">
            <v>0.72580645161290325</v>
          </cell>
          <cell r="O361">
            <v>0.32258064516129031</v>
          </cell>
        </row>
        <row r="362">
          <cell r="J362" t="str">
            <v>WITHINGTON</v>
          </cell>
          <cell r="K362">
            <v>13.6</v>
          </cell>
          <cell r="L362">
            <v>10</v>
          </cell>
          <cell r="M362">
            <v>4</v>
          </cell>
          <cell r="N362">
            <v>0.73529411764705888</v>
          </cell>
          <cell r="O362">
            <v>0.29411764705882354</v>
          </cell>
        </row>
        <row r="363">
          <cell r="J363" t="str">
            <v>WITHYFOLD DRIVE</v>
          </cell>
          <cell r="K363">
            <v>21.4</v>
          </cell>
          <cell r="L363">
            <v>15</v>
          </cell>
          <cell r="M363">
            <v>7</v>
          </cell>
          <cell r="N363">
            <v>0.70093457943925241</v>
          </cell>
          <cell r="O363">
            <v>0.32710280373831779</v>
          </cell>
        </row>
        <row r="364">
          <cell r="J364" t="str">
            <v>WOODBINE ST</v>
          </cell>
          <cell r="K364">
            <v>10.9</v>
          </cell>
          <cell r="L364">
            <v>7</v>
          </cell>
          <cell r="M364">
            <v>3</v>
          </cell>
          <cell r="N364">
            <v>0.64220183486238525</v>
          </cell>
          <cell r="O364">
            <v>0.27522935779816515</v>
          </cell>
        </row>
        <row r="365">
          <cell r="J365" t="str">
            <v>WOODFIELD RD</v>
          </cell>
          <cell r="K365">
            <v>17.899999999999999</v>
          </cell>
          <cell r="L365">
            <v>12</v>
          </cell>
          <cell r="M365">
            <v>4</v>
          </cell>
          <cell r="N365">
            <v>0.67039106145251404</v>
          </cell>
          <cell r="O365">
            <v>0.223463687150838</v>
          </cell>
        </row>
        <row r="366">
          <cell r="J366" t="str">
            <v>WOODHILL LANE</v>
          </cell>
          <cell r="K366">
            <v>7.3</v>
          </cell>
          <cell r="L366">
            <v>5</v>
          </cell>
          <cell r="M366">
            <v>2</v>
          </cell>
          <cell r="N366">
            <v>0.68493150684931503</v>
          </cell>
          <cell r="O366">
            <v>0.27397260273972601</v>
          </cell>
        </row>
        <row r="367">
          <cell r="J367" t="str">
            <v>WOODHOUSE PARK</v>
          </cell>
          <cell r="K367">
            <v>15.3</v>
          </cell>
          <cell r="L367">
            <v>10</v>
          </cell>
          <cell r="M367">
            <v>4</v>
          </cell>
          <cell r="N367">
            <v>0.65359477124183007</v>
          </cell>
          <cell r="O367">
            <v>0.26143790849673204</v>
          </cell>
        </row>
        <row r="368">
          <cell r="J368" t="str">
            <v>WOODLEY</v>
          </cell>
          <cell r="K368">
            <v>14.8</v>
          </cell>
          <cell r="L368">
            <v>11</v>
          </cell>
          <cell r="M368">
            <v>4</v>
          </cell>
          <cell r="N368">
            <v>0.7432432432432432</v>
          </cell>
          <cell r="O368">
            <v>0.27027027027027023</v>
          </cell>
        </row>
        <row r="369">
          <cell r="J369" t="str">
            <v>WOOLFOLD</v>
          </cell>
          <cell r="K369">
            <v>13</v>
          </cell>
          <cell r="L369">
            <v>9</v>
          </cell>
          <cell r="M369">
            <v>3</v>
          </cell>
          <cell r="N369">
            <v>0.69230769230769229</v>
          </cell>
          <cell r="O369">
            <v>0.23076923076923078</v>
          </cell>
        </row>
        <row r="370">
          <cell r="J370" t="str">
            <v>WORDSWORTH ST</v>
          </cell>
          <cell r="K370">
            <v>15.1</v>
          </cell>
          <cell r="L370">
            <v>10</v>
          </cell>
          <cell r="M370">
            <v>5</v>
          </cell>
          <cell r="N370">
            <v>0.66225165562913912</v>
          </cell>
          <cell r="O370">
            <v>0.33112582781456956</v>
          </cell>
        </row>
        <row r="371">
          <cell r="J371" t="str">
            <v>WORSLEY MESNES</v>
          </cell>
          <cell r="K371">
            <v>9.5</v>
          </cell>
          <cell r="L371">
            <v>7</v>
          </cell>
          <cell r="M371">
            <v>3</v>
          </cell>
          <cell r="N371">
            <v>0.73684210526315785</v>
          </cell>
          <cell r="O371">
            <v>0.31578947368421051</v>
          </cell>
        </row>
        <row r="372">
          <cell r="J372" t="str">
            <v>WRIGHTINGTON</v>
          </cell>
          <cell r="K372">
            <v>12</v>
          </cell>
          <cell r="L372">
            <v>7</v>
          </cell>
          <cell r="M372">
            <v>3</v>
          </cell>
          <cell r="N372">
            <v>0.58333333333333337</v>
          </cell>
          <cell r="O372">
            <v>0.25</v>
          </cell>
        </row>
        <row r="373">
          <cell r="J373" t="str">
            <v>YEALAND</v>
          </cell>
          <cell r="K373">
            <v>3.4</v>
          </cell>
          <cell r="L373">
            <v>2</v>
          </cell>
          <cell r="M373">
            <v>1</v>
          </cell>
          <cell r="N373">
            <v>0.58823529411764708</v>
          </cell>
          <cell r="O373">
            <v>0.29411764705882354</v>
          </cell>
        </row>
      </sheetData>
      <sheetData sheetId="3">
        <row r="4">
          <cell r="C4" t="str">
            <v>Adswood</v>
          </cell>
          <cell r="D4" t="str">
            <v>Bredbury GSP</v>
          </cell>
          <cell r="E4">
            <v>117</v>
          </cell>
          <cell r="F4">
            <v>0</v>
          </cell>
          <cell r="G4">
            <v>117</v>
          </cell>
          <cell r="H4">
            <v>57.09</v>
          </cell>
          <cell r="I4">
            <v>57.712748241887901</v>
          </cell>
          <cell r="J4">
            <v>57.5876202136659</v>
          </cell>
          <cell r="K4">
            <v>57.519499454280599</v>
          </cell>
          <cell r="L4">
            <v>57.650740354508102</v>
          </cell>
          <cell r="M4">
            <v>57.745836168274501</v>
          </cell>
          <cell r="N4">
            <v>57.708280873441701</v>
          </cell>
          <cell r="O4">
            <v>57.811910732266199</v>
          </cell>
          <cell r="P4">
            <v>58.068940343809402</v>
          </cell>
          <cell r="Q4">
            <v>58.137198820334099</v>
          </cell>
          <cell r="R4">
            <v>58.378617457542703</v>
          </cell>
          <cell r="S4">
            <v>58.636534838705799</v>
          </cell>
          <cell r="T4">
            <v>58.950393322217799</v>
          </cell>
          <cell r="U4">
            <v>59.360222648584397</v>
          </cell>
          <cell r="V4">
            <v>59.890513617859597</v>
          </cell>
          <cell r="W4">
            <v>60.390112582169998</v>
          </cell>
          <cell r="X4">
            <v>60.871459205234601</v>
          </cell>
          <cell r="Y4">
            <v>61.3103617024925</v>
          </cell>
          <cell r="Z4">
            <v>61.707594812851603</v>
          </cell>
          <cell r="AA4">
            <v>62.028756189680799</v>
          </cell>
          <cell r="AB4">
            <v>62.380991774101602</v>
          </cell>
          <cell r="AC4">
            <v>62.686695740077198</v>
          </cell>
          <cell r="AD4">
            <v>62.963470303905098</v>
          </cell>
          <cell r="AE4">
            <v>63.221358727386601</v>
          </cell>
          <cell r="AF4">
            <v>63.328639196437798</v>
          </cell>
          <cell r="AG4">
            <v>63.389645954184097</v>
          </cell>
          <cell r="AH4">
            <v>63.407276160931701</v>
          </cell>
          <cell r="AI4">
            <v>63.405369663852902</v>
          </cell>
          <cell r="AJ4">
            <v>63.377530896000899</v>
          </cell>
          <cell r="AK4">
            <v>63.354655592159098</v>
          </cell>
          <cell r="AL4">
            <v>63.309080457460098</v>
          </cell>
          <cell r="AM4">
            <v>63.242597672212</v>
          </cell>
          <cell r="AN4">
            <v>63.154667319595099</v>
          </cell>
          <cell r="AO4">
            <v>63.052515012257302</v>
          </cell>
        </row>
        <row r="5">
          <cell r="C5" t="str">
            <v>Agecroft</v>
          </cell>
          <cell r="D5" t="str">
            <v>Kearsley 132 GSP</v>
          </cell>
          <cell r="E5">
            <v>78</v>
          </cell>
          <cell r="F5">
            <v>0.5</v>
          </cell>
          <cell r="G5">
            <v>78.5</v>
          </cell>
          <cell r="H5">
            <v>61.49</v>
          </cell>
          <cell r="I5">
            <v>62.382164031967299</v>
          </cell>
          <cell r="J5">
            <v>62.997680696822698</v>
          </cell>
          <cell r="K5">
            <v>63.560882358127998</v>
          </cell>
          <cell r="L5">
            <v>63.884978024574401</v>
          </cell>
          <cell r="M5">
            <v>64.5680166396847</v>
          </cell>
          <cell r="N5">
            <v>65.341114785293797</v>
          </cell>
          <cell r="O5">
            <v>66.022918261175207</v>
          </cell>
          <cell r="P5">
            <v>66.865532957074393</v>
          </cell>
          <cell r="Q5">
            <v>67.708635297331199</v>
          </cell>
          <cell r="R5">
            <v>68.660068781676898</v>
          </cell>
          <cell r="S5">
            <v>69.658614858405599</v>
          </cell>
          <cell r="T5">
            <v>70.737830868315498</v>
          </cell>
          <cell r="U5">
            <v>71.908617189901094</v>
          </cell>
          <cell r="V5">
            <v>73.109733910301401</v>
          </cell>
          <cell r="W5">
            <v>74.215115714439406</v>
          </cell>
          <cell r="X5">
            <v>75.302147625978193</v>
          </cell>
          <cell r="Y5">
            <v>76.342768757477799</v>
          </cell>
          <cell r="Z5">
            <v>77.341398935671407</v>
          </cell>
          <cell r="AA5">
            <v>78.337503553332894</v>
          </cell>
          <cell r="AB5">
            <v>79.295179835512002</v>
          </cell>
          <cell r="AC5">
            <v>80.210200780791695</v>
          </cell>
          <cell r="AD5">
            <v>81.104090232423601</v>
          </cell>
          <cell r="AE5">
            <v>81.987593749996407</v>
          </cell>
          <cell r="AF5">
            <v>82.805661817883106</v>
          </cell>
          <cell r="AG5">
            <v>83.560663808479703</v>
          </cell>
          <cell r="AH5">
            <v>84.259004292250395</v>
          </cell>
          <cell r="AI5">
            <v>84.907868949753194</v>
          </cell>
          <cell r="AJ5">
            <v>85.510387078565799</v>
          </cell>
          <cell r="AK5">
            <v>86.078743744081606</v>
          </cell>
          <cell r="AL5">
            <v>86.615526632139606</v>
          </cell>
          <cell r="AM5">
            <v>87.123090752845997</v>
          </cell>
          <cell r="AN5">
            <v>87.604649409205095</v>
          </cell>
          <cell r="AO5">
            <v>88.067675719492797</v>
          </cell>
        </row>
        <row r="6">
          <cell r="C6" t="str">
            <v>Altrincham</v>
          </cell>
          <cell r="D6" t="str">
            <v>Carrington ENWL SGTs 1B 2B 4 7</v>
          </cell>
          <cell r="E6">
            <v>117</v>
          </cell>
          <cell r="F6">
            <v>0</v>
          </cell>
          <cell r="G6">
            <v>117</v>
          </cell>
          <cell r="H6">
            <v>62.75</v>
          </cell>
          <cell r="I6">
            <v>67.299147550379502</v>
          </cell>
          <cell r="J6">
            <v>71.986573923926102</v>
          </cell>
          <cell r="K6">
            <v>76.702335299485398</v>
          </cell>
          <cell r="L6">
            <v>80.1707041576894</v>
          </cell>
          <cell r="M6">
            <v>80.998881889042593</v>
          </cell>
          <cell r="N6">
            <v>81.769717286282699</v>
          </cell>
          <cell r="O6">
            <v>82.565074062617597</v>
          </cell>
          <cell r="P6">
            <v>83.368452508362495</v>
          </cell>
          <cell r="Q6">
            <v>84.2169542085079</v>
          </cell>
          <cell r="R6">
            <v>85.106874337041802</v>
          </cell>
          <cell r="S6">
            <v>86.012651086714897</v>
          </cell>
          <cell r="T6">
            <v>86.965192483934501</v>
          </cell>
          <cell r="U6">
            <v>88.017819822823</v>
          </cell>
          <cell r="V6">
            <v>89.109944232482505</v>
          </cell>
          <cell r="W6">
            <v>90.168080640898097</v>
          </cell>
          <cell r="X6">
            <v>91.1994880820681</v>
          </cell>
          <cell r="Y6">
            <v>92.174572453295696</v>
          </cell>
          <cell r="Z6">
            <v>93.094648003704293</v>
          </cell>
          <cell r="AA6">
            <v>93.991304572843802</v>
          </cell>
          <cell r="AB6">
            <v>94.840602665072595</v>
          </cell>
          <cell r="AC6">
            <v>95.636476406032799</v>
          </cell>
          <cell r="AD6">
            <v>96.393709462472302</v>
          </cell>
          <cell r="AE6">
            <v>97.127281595509899</v>
          </cell>
          <cell r="AF6">
            <v>97.7868867288351</v>
          </cell>
          <cell r="AG6">
            <v>98.398325123192095</v>
          </cell>
          <cell r="AH6">
            <v>98.965101454488206</v>
          </cell>
          <cell r="AI6">
            <v>99.494524262572398</v>
          </cell>
          <cell r="AJ6">
            <v>99.973767965423207</v>
          </cell>
          <cell r="AK6">
            <v>100.403442889443</v>
          </cell>
          <cell r="AL6">
            <v>100.809132504658</v>
          </cell>
          <cell r="AM6">
            <v>101.193239817543</v>
          </cell>
          <cell r="AN6">
            <v>101.555817653804</v>
          </cell>
          <cell r="AO6">
            <v>101.904923324054</v>
          </cell>
        </row>
        <row r="7">
          <cell r="C7" t="str">
            <v>Atherton</v>
          </cell>
          <cell r="D7" t="str">
            <v>Kearsley 132 GSP</v>
          </cell>
          <cell r="E7">
            <v>117</v>
          </cell>
          <cell r="F7">
            <v>1.7</v>
          </cell>
          <cell r="G7">
            <v>118.7</v>
          </cell>
          <cell r="H7">
            <v>90.3</v>
          </cell>
          <cell r="I7">
            <v>92.585654106002707</v>
          </cell>
          <cell r="J7">
            <v>93.288882483407306</v>
          </cell>
          <cell r="K7">
            <v>94.021317186959493</v>
          </cell>
          <cell r="L7">
            <v>94.922037169573002</v>
          </cell>
          <cell r="M7">
            <v>95.954160695787607</v>
          </cell>
          <cell r="N7">
            <v>96.906266271572093</v>
          </cell>
          <cell r="O7">
            <v>97.958791946052898</v>
          </cell>
          <cell r="P7">
            <v>99.022812728430196</v>
          </cell>
          <cell r="Q7">
            <v>100.18896175416</v>
          </cell>
          <cell r="R7">
            <v>101.457805958706</v>
          </cell>
          <cell r="S7">
            <v>102.78008954213399</v>
          </cell>
          <cell r="T7">
            <v>104.214122274852</v>
          </cell>
          <cell r="U7">
            <v>105.791948085748</v>
          </cell>
          <cell r="V7">
            <v>107.484541796741</v>
          </cell>
          <cell r="W7">
            <v>109.095613231033</v>
          </cell>
          <cell r="X7">
            <v>110.676243156471</v>
          </cell>
          <cell r="Y7">
            <v>112.189730551929</v>
          </cell>
          <cell r="Z7">
            <v>113.631796768211</v>
          </cell>
          <cell r="AA7">
            <v>115.044339846835</v>
          </cell>
          <cell r="AB7">
            <v>116.389726071251</v>
          </cell>
          <cell r="AC7">
            <v>117.660939479197</v>
          </cell>
          <cell r="AD7">
            <v>118.893804701611</v>
          </cell>
          <cell r="AE7">
            <v>120.101590160171</v>
          </cell>
          <cell r="AF7">
            <v>121.120685027615</v>
          </cell>
          <cell r="AG7">
            <v>122.044077144957</v>
          </cell>
          <cell r="AH7">
            <v>122.87897230081801</v>
          </cell>
          <cell r="AI7">
            <v>123.636539286198</v>
          </cell>
          <cell r="AJ7">
            <v>124.314229785476</v>
          </cell>
          <cell r="AK7">
            <v>124.95302829406</v>
          </cell>
          <cell r="AL7">
            <v>125.54257953603801</v>
          </cell>
          <cell r="AM7">
            <v>126.08686782426101</v>
          </cell>
          <cell r="AN7">
            <v>126.58739885501301</v>
          </cell>
          <cell r="AO7">
            <v>127.057422010889</v>
          </cell>
        </row>
        <row r="8">
          <cell r="C8" t="str">
            <v>Barrow &amp; Sandgate</v>
          </cell>
          <cell r="D8" t="str">
            <v>Harker ENWL SGTs 1 2 3A 4 / Hutton GSP GROUP</v>
          </cell>
          <cell r="E8">
            <v>124</v>
          </cell>
          <cell r="F8">
            <v>2.4</v>
          </cell>
          <cell r="G8">
            <v>126.4</v>
          </cell>
          <cell r="H8">
            <v>75.349999999999994</v>
          </cell>
          <cell r="I8">
            <v>76.716026765409197</v>
          </cell>
          <cell r="J8">
            <v>79.915364931725307</v>
          </cell>
          <cell r="K8">
            <v>80.378338934961405</v>
          </cell>
          <cell r="L8">
            <v>85.055887957444497</v>
          </cell>
          <cell r="M8">
            <v>89.840630493034993</v>
          </cell>
          <cell r="N8">
            <v>93.174746100616005</v>
          </cell>
          <cell r="O8">
            <v>93.813536798972095</v>
          </cell>
          <cell r="P8">
            <v>94.442456814846807</v>
          </cell>
          <cell r="Q8">
            <v>95.125900213876605</v>
          </cell>
          <cell r="R8">
            <v>95.830394457998096</v>
          </cell>
          <cell r="S8">
            <v>96.532840382963201</v>
          </cell>
          <cell r="T8">
            <v>97.282080237447303</v>
          </cell>
          <cell r="U8">
            <v>98.059245227358602</v>
          </cell>
          <cell r="V8">
            <v>98.821597922194002</v>
          </cell>
          <cell r="W8">
            <v>99.5943333068507</v>
          </cell>
          <cell r="X8">
            <v>100.367316609724</v>
          </cell>
          <cell r="Y8">
            <v>101.14553231336799</v>
          </cell>
          <cell r="Z8">
            <v>101.90195692777399</v>
          </cell>
          <cell r="AA8">
            <v>102.668078606349</v>
          </cell>
          <cell r="AB8">
            <v>103.426554739835</v>
          </cell>
          <cell r="AC8">
            <v>104.161940357844</v>
          </cell>
          <cell r="AD8">
            <v>104.90070600102599</v>
          </cell>
          <cell r="AE8">
            <v>105.64952850216601</v>
          </cell>
          <cell r="AF8">
            <v>106.374125555441</v>
          </cell>
          <cell r="AG8">
            <v>107.061903936238</v>
          </cell>
          <cell r="AH8">
            <v>107.715130932223</v>
          </cell>
          <cell r="AI8">
            <v>108.34100812835899</v>
          </cell>
          <cell r="AJ8">
            <v>108.934862315822</v>
          </cell>
          <cell r="AK8">
            <v>109.513127573478</v>
          </cell>
          <cell r="AL8">
            <v>110.07597366327199</v>
          </cell>
          <cell r="AM8">
            <v>110.625292021497</v>
          </cell>
          <cell r="AN8">
            <v>111.160188746006</v>
          </cell>
          <cell r="AO8">
            <v>111.688398913475</v>
          </cell>
        </row>
        <row r="9">
          <cell r="C9" t="str">
            <v>Barton</v>
          </cell>
          <cell r="D9" t="str">
            <v>Carrington ENWL SGTs 1B 2B 4 7</v>
          </cell>
          <cell r="E9">
            <v>150</v>
          </cell>
          <cell r="F9">
            <v>16.7</v>
          </cell>
          <cell r="G9">
            <v>166.7</v>
          </cell>
          <cell r="H9">
            <v>91.81</v>
          </cell>
          <cell r="I9">
            <v>97.294918022652197</v>
          </cell>
          <cell r="J9">
            <v>98.376923253036693</v>
          </cell>
          <cell r="K9">
            <v>99.105569177273097</v>
          </cell>
          <cell r="L9">
            <v>99.943610561785604</v>
          </cell>
          <cell r="M9">
            <v>100.921934769952</v>
          </cell>
          <cell r="N9">
            <v>101.796385822695</v>
          </cell>
          <cell r="O9">
            <v>102.684262294302</v>
          </cell>
          <cell r="P9">
            <v>103.56817923378</v>
          </cell>
          <cell r="Q9">
            <v>104.54487648026399</v>
          </cell>
          <cell r="R9">
            <v>105.558336200322</v>
          </cell>
          <cell r="S9">
            <v>106.596999248055</v>
          </cell>
          <cell r="T9">
            <v>107.691876130944</v>
          </cell>
          <cell r="U9">
            <v>108.871502583694</v>
          </cell>
          <cell r="V9">
            <v>110.092799122768</v>
          </cell>
          <cell r="W9">
            <v>111.261275406957</v>
          </cell>
          <cell r="X9">
            <v>112.414272901137</v>
          </cell>
          <cell r="Y9">
            <v>113.52770168533</v>
          </cell>
          <cell r="Z9">
            <v>114.605705443274</v>
          </cell>
          <cell r="AA9">
            <v>115.683466234222</v>
          </cell>
          <cell r="AB9">
            <v>116.73311909637501</v>
          </cell>
          <cell r="AC9">
            <v>117.78127416693199</v>
          </cell>
          <cell r="AD9">
            <v>118.8441575603</v>
          </cell>
          <cell r="AE9">
            <v>119.902680733035</v>
          </cell>
          <cell r="AF9">
            <v>120.89452579576199</v>
          </cell>
          <cell r="AG9">
            <v>121.845166075587</v>
          </cell>
          <cell r="AH9">
            <v>122.75955079029001</v>
          </cell>
          <cell r="AI9">
            <v>123.643457937544</v>
          </cell>
          <cell r="AJ9">
            <v>124.493987142206</v>
          </cell>
          <cell r="AK9">
            <v>125.354138712026</v>
          </cell>
          <cell r="AL9">
            <v>126.198894633245</v>
          </cell>
          <cell r="AM9">
            <v>127.030174776929</v>
          </cell>
          <cell r="AN9">
            <v>127.850229059957</v>
          </cell>
          <cell r="AO9">
            <v>128.66508880895901</v>
          </cell>
        </row>
        <row r="10">
          <cell r="C10" t="str">
            <v>Belfield</v>
          </cell>
          <cell r="D10" t="str">
            <v>Rochdale SGTs 2 3 4</v>
          </cell>
          <cell r="E10">
            <v>117</v>
          </cell>
          <cell r="F10">
            <v>9</v>
          </cell>
          <cell r="G10">
            <v>126</v>
          </cell>
          <cell r="H10">
            <v>52.91</v>
          </cell>
          <cell r="I10">
            <v>53.687086701409903</v>
          </cell>
          <cell r="J10">
            <v>53.913572236766399</v>
          </cell>
          <cell r="K10">
            <v>54.157570866297597</v>
          </cell>
          <cell r="L10">
            <v>54.420319703758402</v>
          </cell>
          <cell r="M10">
            <v>54.758338673346898</v>
          </cell>
          <cell r="N10">
            <v>55.052635447872497</v>
          </cell>
          <cell r="O10">
            <v>55.326389466826001</v>
          </cell>
          <cell r="P10">
            <v>55.608508876071802</v>
          </cell>
          <cell r="Q10">
            <v>55.913403651450203</v>
          </cell>
          <cell r="R10">
            <v>56.222464362169703</v>
          </cell>
          <cell r="S10">
            <v>56.534376440919402</v>
          </cell>
          <cell r="T10">
            <v>56.857283368250798</v>
          </cell>
          <cell r="U10">
            <v>57.368933172389902</v>
          </cell>
          <cell r="V10">
            <v>57.977254004371197</v>
          </cell>
          <cell r="W10">
            <v>58.559905335380499</v>
          </cell>
          <cell r="X10">
            <v>59.127322685571301</v>
          </cell>
          <cell r="Y10">
            <v>59.659635448590898</v>
          </cell>
          <cell r="Z10">
            <v>60.164363151268098</v>
          </cell>
          <cell r="AA10">
            <v>60.6638983886291</v>
          </cell>
          <cell r="AB10">
            <v>61.137227554402699</v>
          </cell>
          <cell r="AC10">
            <v>61.6409293828846</v>
          </cell>
          <cell r="AD10">
            <v>62.135913749875698</v>
          </cell>
          <cell r="AE10">
            <v>62.625936910604501</v>
          </cell>
          <cell r="AF10">
            <v>63.0905684020452</v>
          </cell>
          <cell r="AG10">
            <v>63.526684512255002</v>
          </cell>
          <cell r="AH10">
            <v>63.937306862224297</v>
          </cell>
          <cell r="AI10">
            <v>64.326814875944507</v>
          </cell>
          <cell r="AJ10">
            <v>64.691727611431602</v>
          </cell>
          <cell r="AK10">
            <v>65.007102423811901</v>
          </cell>
          <cell r="AL10">
            <v>65.308813228328006</v>
          </cell>
          <cell r="AM10">
            <v>65.598766317958507</v>
          </cell>
          <cell r="AN10">
            <v>65.878034167253006</v>
          </cell>
          <cell r="AO10">
            <v>66.151123596274402</v>
          </cell>
        </row>
        <row r="11">
          <cell r="C11" t="str">
            <v>Bispham</v>
          </cell>
          <cell r="D11" t="str">
            <v>Penwortham West GSP / Stanah GSP GROUP</v>
          </cell>
          <cell r="E11">
            <v>117</v>
          </cell>
          <cell r="F11">
            <v>0</v>
          </cell>
          <cell r="G11">
            <v>117</v>
          </cell>
          <cell r="H11">
            <v>73.680000000000007</v>
          </cell>
          <cell r="I11">
            <v>75.452914863583302</v>
          </cell>
          <cell r="J11">
            <v>75.466978317637896</v>
          </cell>
          <cell r="K11">
            <v>75.461181514844597</v>
          </cell>
          <cell r="L11">
            <v>75.579723317362905</v>
          </cell>
          <cell r="M11">
            <v>75.786686399955499</v>
          </cell>
          <cell r="N11">
            <v>76.014399920340097</v>
          </cell>
          <cell r="O11">
            <v>76.325976705285299</v>
          </cell>
          <cell r="P11">
            <v>76.683580047300595</v>
          </cell>
          <cell r="Q11">
            <v>77.136817007116605</v>
          </cell>
          <cell r="R11">
            <v>77.682867371117396</v>
          </cell>
          <cell r="S11">
            <v>78.2881304713964</v>
          </cell>
          <cell r="T11">
            <v>78.998737713821697</v>
          </cell>
          <cell r="U11">
            <v>79.866834133461694</v>
          </cell>
          <cell r="V11">
            <v>80.795730284680104</v>
          </cell>
          <cell r="W11">
            <v>81.689978060623901</v>
          </cell>
          <cell r="X11">
            <v>82.563285174721102</v>
          </cell>
          <cell r="Y11">
            <v>83.370966607826205</v>
          </cell>
          <cell r="Z11">
            <v>84.120797002666905</v>
          </cell>
          <cell r="AA11">
            <v>84.851976574732305</v>
          </cell>
          <cell r="AB11">
            <v>85.5257668247352</v>
          </cell>
          <cell r="AC11">
            <v>86.139595716305905</v>
          </cell>
          <cell r="AD11">
            <v>86.712261262669998</v>
          </cell>
          <cell r="AE11">
            <v>87.2569417697228</v>
          </cell>
          <cell r="AF11">
            <v>87.680764636791594</v>
          </cell>
          <cell r="AG11">
            <v>88.025507862117493</v>
          </cell>
          <cell r="AH11">
            <v>88.297121882639402</v>
          </cell>
          <cell r="AI11">
            <v>88.508639152590803</v>
          </cell>
          <cell r="AJ11">
            <v>88.649161164461503</v>
          </cell>
          <cell r="AK11">
            <v>88.747786730366897</v>
          </cell>
          <cell r="AL11">
            <v>88.807025621990505</v>
          </cell>
          <cell r="AM11">
            <v>88.8305694596161</v>
          </cell>
          <cell r="AN11">
            <v>88.820194850529106</v>
          </cell>
          <cell r="AO11">
            <v>88.787294792531995</v>
          </cell>
        </row>
        <row r="12">
          <cell r="C12" t="str">
            <v>Blackburn</v>
          </cell>
          <cell r="D12" t="str">
            <v>Penwortham East GSP / Rochdale SGT 1 GROUP</v>
          </cell>
          <cell r="E12">
            <v>117</v>
          </cell>
          <cell r="F12">
            <v>6.1</v>
          </cell>
          <cell r="G12">
            <v>123.1</v>
          </cell>
          <cell r="H12">
            <v>54.21</v>
          </cell>
          <cell r="I12">
            <v>55.670292004223803</v>
          </cell>
          <cell r="J12">
            <v>55.977443885910603</v>
          </cell>
          <cell r="K12">
            <v>56.347943770071502</v>
          </cell>
          <cell r="L12">
            <v>56.807258707163498</v>
          </cell>
          <cell r="M12">
            <v>57.337278164740098</v>
          </cell>
          <cell r="N12">
            <v>57.7770251308824</v>
          </cell>
          <cell r="O12">
            <v>58.230459579210901</v>
          </cell>
          <cell r="P12">
            <v>58.655832629443601</v>
          </cell>
          <cell r="Q12">
            <v>59.102940965424402</v>
          </cell>
          <cell r="R12">
            <v>59.568981433236303</v>
          </cell>
          <cell r="S12">
            <v>60.0677014351323</v>
          </cell>
          <cell r="T12">
            <v>60.735892173300797</v>
          </cell>
          <cell r="U12">
            <v>61.516316824697</v>
          </cell>
          <cell r="V12">
            <v>62.235374935113803</v>
          </cell>
          <cell r="W12">
            <v>62.9644782900642</v>
          </cell>
          <cell r="X12">
            <v>63.686691691410601</v>
          </cell>
          <cell r="Y12">
            <v>64.385444093699405</v>
          </cell>
          <cell r="Z12">
            <v>65.064525846359899</v>
          </cell>
          <cell r="AA12">
            <v>65.738109417070405</v>
          </cell>
          <cell r="AB12">
            <v>66.394438869177804</v>
          </cell>
          <cell r="AC12">
            <v>67.031997738814098</v>
          </cell>
          <cell r="AD12">
            <v>67.658794318264597</v>
          </cell>
          <cell r="AE12">
            <v>68.282243634864997</v>
          </cell>
          <cell r="AF12">
            <v>68.868258867987095</v>
          </cell>
          <cell r="AG12">
            <v>69.430057950060402</v>
          </cell>
          <cell r="AH12">
            <v>69.970408458855502</v>
          </cell>
          <cell r="AI12">
            <v>70.491895531436498</v>
          </cell>
          <cell r="AJ12">
            <v>70.996629535237204</v>
          </cell>
          <cell r="AK12">
            <v>71.508095893967806</v>
          </cell>
          <cell r="AL12">
            <v>72.012191276668901</v>
          </cell>
          <cell r="AM12">
            <v>72.510299847738693</v>
          </cell>
          <cell r="AN12">
            <v>73.003183298128107</v>
          </cell>
          <cell r="AO12">
            <v>73.494961650783196</v>
          </cell>
        </row>
        <row r="13">
          <cell r="C13" t="str">
            <v>Blackpool</v>
          </cell>
          <cell r="D13" t="str">
            <v>Penwortham West GSP / Stanah GSP GROUP</v>
          </cell>
          <cell r="E13">
            <v>117</v>
          </cell>
          <cell r="F13">
            <v>3.8</v>
          </cell>
          <cell r="G13">
            <v>120.8</v>
          </cell>
          <cell r="H13">
            <v>80.540000000000006</v>
          </cell>
          <cell r="I13">
            <v>82.089980208904393</v>
          </cell>
          <cell r="J13">
            <v>82.255533940214093</v>
          </cell>
          <cell r="K13">
            <v>82.397810324541197</v>
          </cell>
          <cell r="L13">
            <v>82.762404839495503</v>
          </cell>
          <cell r="M13">
            <v>83.211521232008906</v>
          </cell>
          <cell r="N13">
            <v>83.616296970798004</v>
          </cell>
          <cell r="O13">
            <v>84.079291024217198</v>
          </cell>
          <cell r="P13">
            <v>84.566155533784396</v>
          </cell>
          <cell r="Q13">
            <v>85.107697770418397</v>
          </cell>
          <cell r="R13">
            <v>85.740714939958096</v>
          </cell>
          <cell r="S13">
            <v>86.398898887890994</v>
          </cell>
          <cell r="T13">
            <v>87.126729243462805</v>
          </cell>
          <cell r="U13">
            <v>87.999719865089801</v>
          </cell>
          <cell r="V13">
            <v>88.771209622130499</v>
          </cell>
          <cell r="W13">
            <v>89.514397431316297</v>
          </cell>
          <cell r="X13">
            <v>90.230695063483196</v>
          </cell>
          <cell r="Y13">
            <v>90.880312044094296</v>
          </cell>
          <cell r="Z13">
            <v>91.459147937931604</v>
          </cell>
          <cell r="AA13">
            <v>91.996684355504399</v>
          </cell>
          <cell r="AB13">
            <v>92.471253757396099</v>
          </cell>
          <cell r="AC13">
            <v>92.880141520548605</v>
          </cell>
          <cell r="AD13">
            <v>93.238386024180201</v>
          </cell>
          <cell r="AE13">
            <v>93.552702928613698</v>
          </cell>
          <cell r="AF13">
            <v>93.764012327140406</v>
          </cell>
          <cell r="AG13">
            <v>93.9071508429803</v>
          </cell>
          <cell r="AH13">
            <v>93.984919658326604</v>
          </cell>
          <cell r="AI13">
            <v>94.010042000178998</v>
          </cell>
          <cell r="AJ13">
            <v>93.962192707180407</v>
          </cell>
          <cell r="AK13">
            <v>93.838968930818297</v>
          </cell>
          <cell r="AL13">
            <v>93.678480988792998</v>
          </cell>
          <cell r="AM13">
            <v>93.483712414120106</v>
          </cell>
          <cell r="AN13">
            <v>93.297330726613694</v>
          </cell>
          <cell r="AO13">
            <v>93.239009338146403</v>
          </cell>
        </row>
        <row r="14">
          <cell r="C14" t="str">
            <v>Bloom St</v>
          </cell>
          <cell r="D14" t="str">
            <v>South Manchester GSP</v>
          </cell>
          <cell r="E14">
            <v>93.2</v>
          </cell>
          <cell r="F14">
            <v>0</v>
          </cell>
          <cell r="G14">
            <v>93.2</v>
          </cell>
          <cell r="H14">
            <v>81.819999999999993</v>
          </cell>
          <cell r="I14">
            <v>93.426776358308402</v>
          </cell>
          <cell r="J14">
            <v>95.497748226465703</v>
          </cell>
          <cell r="K14">
            <v>96.574972275361802</v>
          </cell>
          <cell r="L14">
            <v>97.730600227444</v>
          </cell>
          <cell r="M14">
            <v>99.066444361389301</v>
          </cell>
          <cell r="N14">
            <v>100.23644589448899</v>
          </cell>
          <cell r="O14">
            <v>101.35705122991099</v>
          </cell>
          <cell r="P14">
            <v>102.433935985376</v>
          </cell>
          <cell r="Q14">
            <v>103.500207825929</v>
          </cell>
          <cell r="R14">
            <v>104.522945438948</v>
          </cell>
          <cell r="S14">
            <v>105.50464659225899</v>
          </cell>
          <cell r="T14">
            <v>106.446009598892</v>
          </cell>
          <cell r="U14">
            <v>107.363270241349</v>
          </cell>
          <cell r="V14">
            <v>108.16918649991599</v>
          </cell>
          <cell r="W14">
            <v>108.972621749528</v>
          </cell>
          <cell r="X14">
            <v>109.78875948698401</v>
          </cell>
          <cell r="Y14">
            <v>110.61669365605</v>
          </cell>
          <cell r="Z14">
            <v>111.458349162967</v>
          </cell>
          <cell r="AA14">
            <v>112.312286963125</v>
          </cell>
          <cell r="AB14">
            <v>113.181800340604</v>
          </cell>
          <cell r="AC14">
            <v>114.06296142962</v>
          </cell>
          <cell r="AD14">
            <v>114.95679366986001</v>
          </cell>
          <cell r="AE14">
            <v>115.86799386869799</v>
          </cell>
          <cell r="AF14">
            <v>116.79094944311601</v>
          </cell>
          <cell r="AG14">
            <v>117.726909491635</v>
          </cell>
          <cell r="AH14">
            <v>118.675822481542</v>
          </cell>
          <cell r="AI14">
            <v>119.637875949582</v>
          </cell>
          <cell r="AJ14">
            <v>120.608080592546</v>
          </cell>
          <cell r="AK14">
            <v>121.589625550736</v>
          </cell>
          <cell r="AL14">
            <v>122.584863502088</v>
          </cell>
          <cell r="AM14">
            <v>123.594156042937</v>
          </cell>
          <cell r="AN14">
            <v>124.617040916664</v>
          </cell>
          <cell r="AO14">
            <v>125.654438119088</v>
          </cell>
        </row>
        <row r="15">
          <cell r="C15" t="str">
            <v>Bolton</v>
          </cell>
          <cell r="D15" t="str">
            <v>Kearsley 132 GSP</v>
          </cell>
          <cell r="E15">
            <v>143</v>
          </cell>
          <cell r="F15">
            <v>0</v>
          </cell>
          <cell r="G15">
            <v>143</v>
          </cell>
          <cell r="H15">
            <v>110.78</v>
          </cell>
          <cell r="I15">
            <v>113.33145100478301</v>
          </cell>
          <cell r="J15">
            <v>114.085234802221</v>
          </cell>
          <cell r="K15">
            <v>114.89189925235399</v>
          </cell>
          <cell r="L15">
            <v>115.89866049013899</v>
          </cell>
          <cell r="M15">
            <v>117.079024211931</v>
          </cell>
          <cell r="N15">
            <v>118.18016340875</v>
          </cell>
          <cell r="O15">
            <v>119.39953532021001</v>
          </cell>
          <cell r="P15">
            <v>120.599752337263</v>
          </cell>
          <cell r="Q15">
            <v>121.98980320909899</v>
          </cell>
          <cell r="R15">
            <v>123.45696268456599</v>
          </cell>
          <cell r="S15">
            <v>124.981932793779</v>
          </cell>
          <cell r="T15">
            <v>126.643943138165</v>
          </cell>
          <cell r="U15">
            <v>128.46237367358799</v>
          </cell>
          <cell r="V15">
            <v>130.25864162055899</v>
          </cell>
          <cell r="W15">
            <v>131.966029182065</v>
          </cell>
          <cell r="X15">
            <v>133.62110266808099</v>
          </cell>
          <cell r="Y15">
            <v>135.20110541934</v>
          </cell>
          <cell r="Z15">
            <v>136.69051980229801</v>
          </cell>
          <cell r="AA15">
            <v>138.14261613055001</v>
          </cell>
          <cell r="AB15">
            <v>139.51995263943499</v>
          </cell>
          <cell r="AC15">
            <v>140.802834395584</v>
          </cell>
          <cell r="AD15">
            <v>142.03034654856901</v>
          </cell>
          <cell r="AE15">
            <v>143.219682542779</v>
          </cell>
          <cell r="AF15">
            <v>144.19981904372901</v>
          </cell>
          <cell r="AG15">
            <v>145.068383562104</v>
          </cell>
          <cell r="AH15">
            <v>145.83474116606101</v>
          </cell>
          <cell r="AI15">
            <v>146.50810810796301</v>
          </cell>
          <cell r="AJ15">
            <v>147.09974561255501</v>
          </cell>
          <cell r="AK15">
            <v>147.66663628032799</v>
          </cell>
          <cell r="AL15">
            <v>148.17890841720299</v>
          </cell>
          <cell r="AM15">
            <v>148.64121130343801</v>
          </cell>
          <cell r="AN15">
            <v>149.055800032994</v>
          </cell>
          <cell r="AO15">
            <v>149.437062278702</v>
          </cell>
        </row>
        <row r="16">
          <cell r="C16" t="str">
            <v>Burnley</v>
          </cell>
          <cell r="D16" t="str">
            <v>Rochdale SGTs 2 3 4</v>
          </cell>
          <cell r="E16">
            <v>117</v>
          </cell>
          <cell r="F16">
            <v>2.2999999999999998</v>
          </cell>
          <cell r="G16">
            <v>119.3</v>
          </cell>
          <cell r="H16">
            <v>48.7</v>
          </cell>
          <cell r="I16">
            <v>51.358953438609902</v>
          </cell>
          <cell r="J16">
            <v>51.900224040550498</v>
          </cell>
          <cell r="K16">
            <v>52.308895100707097</v>
          </cell>
          <cell r="L16">
            <v>52.8029751316109</v>
          </cell>
          <cell r="M16">
            <v>53.370940125446403</v>
          </cell>
          <cell r="N16">
            <v>53.9052845700663</v>
          </cell>
          <cell r="O16">
            <v>54.461741033511899</v>
          </cell>
          <cell r="P16">
            <v>55.0280161977118</v>
          </cell>
          <cell r="Q16">
            <v>55.648326973401197</v>
          </cell>
          <cell r="R16">
            <v>56.305374991970297</v>
          </cell>
          <cell r="S16">
            <v>56.991645165444602</v>
          </cell>
          <cell r="T16">
            <v>57.717773601901698</v>
          </cell>
          <cell r="U16">
            <v>58.511928081408797</v>
          </cell>
          <cell r="V16">
            <v>59.282969508597802</v>
          </cell>
          <cell r="W16">
            <v>60.038975464646001</v>
          </cell>
          <cell r="X16">
            <v>60.790729447744901</v>
          </cell>
          <cell r="Y16">
            <v>61.516562239859901</v>
          </cell>
          <cell r="Z16">
            <v>62.218106558109099</v>
          </cell>
          <cell r="AA16">
            <v>62.912165242129902</v>
          </cell>
          <cell r="AB16">
            <v>63.585090248896698</v>
          </cell>
          <cell r="AC16">
            <v>64.234102710149401</v>
          </cell>
          <cell r="AD16">
            <v>64.870682670907101</v>
          </cell>
          <cell r="AE16">
            <v>65.500097170665398</v>
          </cell>
          <cell r="AF16">
            <v>66.075773742703007</v>
          </cell>
          <cell r="AG16">
            <v>66.6169003880552</v>
          </cell>
          <cell r="AH16">
            <v>67.126636187905206</v>
          </cell>
          <cell r="AI16">
            <v>67.672843852883005</v>
          </cell>
          <cell r="AJ16">
            <v>68.199356583903494</v>
          </cell>
          <cell r="AK16">
            <v>68.702951363908497</v>
          </cell>
          <cell r="AL16">
            <v>69.194097877533906</v>
          </cell>
          <cell r="AM16">
            <v>69.674943249247093</v>
          </cell>
          <cell r="AN16">
            <v>70.145934723894499</v>
          </cell>
          <cell r="AO16">
            <v>70.613067407986506</v>
          </cell>
        </row>
        <row r="17">
          <cell r="C17" t="str">
            <v>Bury</v>
          </cell>
          <cell r="D17" t="str">
            <v>Kearsley 132 GSP</v>
          </cell>
          <cell r="E17">
            <v>117</v>
          </cell>
          <cell r="F17">
            <v>5.7</v>
          </cell>
          <cell r="G17">
            <v>122.7</v>
          </cell>
          <cell r="H17">
            <v>80.459999999999994</v>
          </cell>
          <cell r="I17">
            <v>82.740280724556101</v>
          </cell>
          <cell r="J17">
            <v>83.368564495848403</v>
          </cell>
          <cell r="K17">
            <v>83.973774897966706</v>
          </cell>
          <cell r="L17">
            <v>84.848458592855906</v>
          </cell>
          <cell r="M17">
            <v>86.095481639700395</v>
          </cell>
          <cell r="N17">
            <v>87.273420415761095</v>
          </cell>
          <cell r="O17">
            <v>88.492755938917796</v>
          </cell>
          <cell r="P17">
            <v>89.705660000039501</v>
          </cell>
          <cell r="Q17">
            <v>91.037200880981402</v>
          </cell>
          <cell r="R17">
            <v>92.4011554047256</v>
          </cell>
          <cell r="S17">
            <v>93.789804714159104</v>
          </cell>
          <cell r="T17">
            <v>95.259030126725705</v>
          </cell>
          <cell r="U17">
            <v>96.869354530144903</v>
          </cell>
          <cell r="V17">
            <v>98.5502939148232</v>
          </cell>
          <cell r="W17">
            <v>100.10532969661401</v>
          </cell>
          <cell r="X17">
            <v>101.577666821726</v>
          </cell>
          <cell r="Y17">
            <v>102.919995683113</v>
          </cell>
          <cell r="Z17">
            <v>104.141383030249</v>
          </cell>
          <cell r="AA17">
            <v>105.258927951765</v>
          </cell>
          <cell r="AB17">
            <v>106.268229902857</v>
          </cell>
          <cell r="AC17">
            <v>107.17433307557</v>
          </cell>
          <cell r="AD17">
            <v>108.007685160579</v>
          </cell>
          <cell r="AE17">
            <v>108.78331249039699</v>
          </cell>
          <cell r="AF17">
            <v>109.435384864178</v>
          </cell>
          <cell r="AG17">
            <v>110.076439648967</v>
          </cell>
          <cell r="AH17">
            <v>110.691902893899</v>
          </cell>
          <cell r="AI17">
            <v>111.24891497807999</v>
          </cell>
          <cell r="AJ17">
            <v>111.744726208652</v>
          </cell>
          <cell r="AK17">
            <v>112.201280146293</v>
          </cell>
          <cell r="AL17">
            <v>112.62032700272199</v>
          </cell>
          <cell r="AM17">
            <v>113.00486622870901</v>
          </cell>
          <cell r="AN17">
            <v>113.356420283299</v>
          </cell>
          <cell r="AO17">
            <v>113.684760357138</v>
          </cell>
        </row>
        <row r="18">
          <cell r="C18" t="str">
            <v>Buxton</v>
          </cell>
          <cell r="D18" t="str">
            <v>Stalybridge GSP</v>
          </cell>
          <cell r="E18">
            <v>103.5</v>
          </cell>
          <cell r="F18">
            <v>0</v>
          </cell>
          <cell r="G18">
            <v>103.5</v>
          </cell>
          <cell r="H18">
            <v>66.680000000000007</v>
          </cell>
          <cell r="I18">
            <v>67.756222203139501</v>
          </cell>
          <cell r="J18">
            <v>68.256920423316402</v>
          </cell>
          <cell r="K18">
            <v>68.755949542533699</v>
          </cell>
          <cell r="L18">
            <v>69.293741521741495</v>
          </cell>
          <cell r="M18">
            <v>69.942079672816106</v>
          </cell>
          <cell r="N18">
            <v>70.4933311274754</v>
          </cell>
          <cell r="O18">
            <v>71.031263223875996</v>
          </cell>
          <cell r="P18">
            <v>71.549388772316206</v>
          </cell>
          <cell r="Q18">
            <v>72.064173625777997</v>
          </cell>
          <cell r="R18">
            <v>72.574346134481601</v>
          </cell>
          <cell r="S18">
            <v>73.069391277085501</v>
          </cell>
          <cell r="T18">
            <v>73.550780061484005</v>
          </cell>
          <cell r="U18">
            <v>74.021523846968293</v>
          </cell>
          <cell r="V18">
            <v>74.479042721659496</v>
          </cell>
          <cell r="W18">
            <v>74.952702896692003</v>
          </cell>
          <cell r="X18">
            <v>75.436791791083706</v>
          </cell>
          <cell r="Y18">
            <v>75.929244932734605</v>
          </cell>
          <cell r="Z18">
            <v>76.436926594054498</v>
          </cell>
          <cell r="AA18">
            <v>77.054275043833897</v>
          </cell>
          <cell r="AB18">
            <v>77.671000686581394</v>
          </cell>
          <cell r="AC18">
            <v>78.288385132248095</v>
          </cell>
          <cell r="AD18">
            <v>78.910883352681196</v>
          </cell>
          <cell r="AE18">
            <v>79.540959809050904</v>
          </cell>
          <cell r="AF18">
            <v>80.1451741565795</v>
          </cell>
          <cell r="AG18">
            <v>80.742795160432905</v>
          </cell>
          <cell r="AH18">
            <v>81.335166185403494</v>
          </cell>
          <cell r="AI18">
            <v>81.924735750438401</v>
          </cell>
          <cell r="AJ18">
            <v>82.509843270088595</v>
          </cell>
          <cell r="AK18">
            <v>83.095299038252193</v>
          </cell>
          <cell r="AL18">
            <v>83.682622704188603</v>
          </cell>
          <cell r="AM18">
            <v>84.2725391949851</v>
          </cell>
          <cell r="AN18">
            <v>84.8653419812793</v>
          </cell>
          <cell r="AO18">
            <v>85.463617708436303</v>
          </cell>
        </row>
        <row r="19">
          <cell r="C19" t="str">
            <v>Carlisle</v>
          </cell>
          <cell r="D19" t="str">
            <v>Harker ENWL SGTs 1 2 3A 4 / Hutton GSP GROUP</v>
          </cell>
          <cell r="E19">
            <v>150</v>
          </cell>
          <cell r="F19">
            <v>18.8</v>
          </cell>
          <cell r="G19">
            <v>168.8</v>
          </cell>
          <cell r="H19">
            <v>132.79</v>
          </cell>
          <cell r="I19">
            <v>134.79332272922099</v>
          </cell>
          <cell r="J19">
            <v>135.73352020730101</v>
          </cell>
          <cell r="K19">
            <v>136.83205913286201</v>
          </cell>
          <cell r="L19">
            <v>138.18314261234201</v>
          </cell>
          <cell r="M19">
            <v>139.739676207305</v>
          </cell>
          <cell r="N19">
            <v>141.16793707590301</v>
          </cell>
          <cell r="O19">
            <v>142.70364272040899</v>
          </cell>
          <cell r="P19">
            <v>144.21443530502401</v>
          </cell>
          <cell r="Q19">
            <v>145.890711639519</v>
          </cell>
          <cell r="R19">
            <v>147.64158191851499</v>
          </cell>
          <cell r="S19">
            <v>149.46846490059701</v>
          </cell>
          <cell r="T19">
            <v>151.43505096500201</v>
          </cell>
          <cell r="U19">
            <v>153.58665793993299</v>
          </cell>
          <cell r="V19">
            <v>155.697248422293</v>
          </cell>
          <cell r="W19">
            <v>157.75729507857201</v>
          </cell>
          <cell r="X19">
            <v>159.743412118864</v>
          </cell>
          <cell r="Y19">
            <v>161.63969950193399</v>
          </cell>
          <cell r="Z19">
            <v>163.48770001454099</v>
          </cell>
          <cell r="AA19">
            <v>165.28793916622899</v>
          </cell>
          <cell r="AB19">
            <v>166.996205934226</v>
          </cell>
          <cell r="AC19">
            <v>168.608998359477</v>
          </cell>
          <cell r="AD19">
            <v>170.16568948366501</v>
          </cell>
          <cell r="AE19">
            <v>171.698628732407</v>
          </cell>
          <cell r="AF19">
            <v>173.080607370602</v>
          </cell>
          <cell r="AG19">
            <v>174.36994044697201</v>
          </cell>
          <cell r="AH19">
            <v>175.5794640718</v>
          </cell>
          <cell r="AI19">
            <v>176.71566460619999</v>
          </cell>
          <cell r="AJ19">
            <v>177.76586074314699</v>
          </cell>
          <cell r="AK19">
            <v>178.75945688669901</v>
          </cell>
          <cell r="AL19">
            <v>179.708329677194</v>
          </cell>
          <cell r="AM19">
            <v>180.616783068704</v>
          </cell>
          <cell r="AN19">
            <v>181.493345174886</v>
          </cell>
          <cell r="AO19">
            <v>182.347574130607</v>
          </cell>
        </row>
        <row r="20">
          <cell r="C20" t="str">
            <v>Carlisle North</v>
          </cell>
          <cell r="D20" t="str">
            <v>Harker ENWL SGTs 1 2 3A 4 / Hutton GSP GROUP</v>
          </cell>
          <cell r="E20">
            <v>24.5</v>
          </cell>
          <cell r="F20">
            <v>0</v>
          </cell>
          <cell r="G20">
            <v>24.5</v>
          </cell>
          <cell r="H20">
            <v>16.39</v>
          </cell>
          <cell r="I20">
            <v>17.098591420592101</v>
          </cell>
          <cell r="J20">
            <v>17.2763585436375</v>
          </cell>
          <cell r="K20">
            <v>17.410784245835899</v>
          </cell>
          <cell r="L20">
            <v>17.5599303234705</v>
          </cell>
          <cell r="M20">
            <v>17.740677799608601</v>
          </cell>
          <cell r="N20">
            <v>17.890084941334901</v>
          </cell>
          <cell r="O20">
            <v>18.034470459048901</v>
          </cell>
          <cell r="P20">
            <v>18.2024581266948</v>
          </cell>
          <cell r="Q20">
            <v>18.387017998781399</v>
          </cell>
          <cell r="R20">
            <v>18.5693599431665</v>
          </cell>
          <cell r="S20">
            <v>18.751331252720401</v>
          </cell>
          <cell r="T20">
            <v>18.937414503557701</v>
          </cell>
          <cell r="U20">
            <v>19.126830296174202</v>
          </cell>
          <cell r="V20">
            <v>19.3014283727566</v>
          </cell>
          <cell r="W20">
            <v>19.477044397287699</v>
          </cell>
          <cell r="X20">
            <v>19.650344582445399</v>
          </cell>
          <cell r="Y20">
            <v>19.8204041497305</v>
          </cell>
          <cell r="Z20">
            <v>19.987282962059499</v>
          </cell>
          <cell r="AA20">
            <v>20.153697565866899</v>
          </cell>
          <cell r="AB20">
            <v>20.3177135918001</v>
          </cell>
          <cell r="AC20">
            <v>20.479181857641901</v>
          </cell>
          <cell r="AD20">
            <v>20.639909526707399</v>
          </cell>
          <cell r="AE20">
            <v>20.8007421685776</v>
          </cell>
          <cell r="AF20">
            <v>20.955577096767399</v>
          </cell>
          <cell r="AG20">
            <v>21.107019958496402</v>
          </cell>
          <cell r="AH20">
            <v>21.2555592337484</v>
          </cell>
          <cell r="AI20">
            <v>21.4015748673853</v>
          </cell>
          <cell r="AJ20">
            <v>21.545343954590798</v>
          </cell>
          <cell r="AK20">
            <v>21.690321997766102</v>
          </cell>
          <cell r="AL20">
            <v>21.834609323713</v>
          </cell>
          <cell r="AM20">
            <v>21.9784879556594</v>
          </cell>
          <cell r="AN20">
            <v>22.122276303971301</v>
          </cell>
          <cell r="AO20">
            <v>22.2663659578919</v>
          </cell>
        </row>
        <row r="21">
          <cell r="C21" t="str">
            <v>Carrington BSP</v>
          </cell>
          <cell r="D21" t="str">
            <v>Carrington ENWL SGTs 1B 2B 4 7</v>
          </cell>
          <cell r="E21">
            <v>69</v>
          </cell>
          <cell r="F21">
            <v>0.6</v>
          </cell>
          <cell r="G21">
            <v>69.599999999999994</v>
          </cell>
          <cell r="H21">
            <v>36.950000000000003</v>
          </cell>
          <cell r="I21">
            <v>38.387292725284702</v>
          </cell>
          <cell r="J21">
            <v>38.661640851385599</v>
          </cell>
          <cell r="K21">
            <v>38.855566926844901</v>
          </cell>
          <cell r="L21">
            <v>39.084572422846499</v>
          </cell>
          <cell r="M21">
            <v>39.346663487674903</v>
          </cell>
          <cell r="N21">
            <v>39.590271910484098</v>
          </cell>
          <cell r="O21">
            <v>39.846030135839499</v>
          </cell>
          <cell r="P21">
            <v>40.111905629124401</v>
          </cell>
          <cell r="Q21">
            <v>40.420071243551099</v>
          </cell>
          <cell r="R21">
            <v>40.749893118162902</v>
          </cell>
          <cell r="S21">
            <v>41.097392012094502</v>
          </cell>
          <cell r="T21">
            <v>41.4767271930777</v>
          </cell>
          <cell r="U21">
            <v>41.902732571497701</v>
          </cell>
          <cell r="V21">
            <v>42.422923645316303</v>
          </cell>
          <cell r="W21">
            <v>42.905792939324002</v>
          </cell>
          <cell r="X21">
            <v>43.386121490407497</v>
          </cell>
          <cell r="Y21">
            <v>43.851573316148603</v>
          </cell>
          <cell r="Z21">
            <v>44.3033542308332</v>
          </cell>
          <cell r="AA21">
            <v>44.763181505332902</v>
          </cell>
          <cell r="AB21">
            <v>45.2127992069043</v>
          </cell>
          <cell r="AC21">
            <v>45.650258160190504</v>
          </cell>
          <cell r="AD21">
            <v>46.082914863783898</v>
          </cell>
          <cell r="AE21">
            <v>46.514792906781899</v>
          </cell>
          <cell r="AF21">
            <v>46.921058077214198</v>
          </cell>
          <cell r="AG21">
            <v>47.309628176139199</v>
          </cell>
          <cell r="AH21">
            <v>47.682583692985901</v>
          </cell>
          <cell r="AI21">
            <v>48.0432610499535</v>
          </cell>
          <cell r="AJ21">
            <v>48.387609639741498</v>
          </cell>
          <cell r="AK21">
            <v>48.717300950560499</v>
          </cell>
          <cell r="AL21">
            <v>49.040787870494597</v>
          </cell>
          <cell r="AM21">
            <v>49.3592821365405</v>
          </cell>
          <cell r="AN21">
            <v>49.673627875966801</v>
          </cell>
          <cell r="AO21">
            <v>49.9867847877155</v>
          </cell>
        </row>
        <row r="22">
          <cell r="C22" t="str">
            <v>Castleton</v>
          </cell>
          <cell r="D22" t="str">
            <v>Rochdale SGTs 2 3 4</v>
          </cell>
          <cell r="E22">
            <v>117</v>
          </cell>
          <cell r="F22">
            <v>0.1</v>
          </cell>
          <cell r="G22">
            <v>117.1</v>
          </cell>
          <cell r="H22">
            <v>55.63</v>
          </cell>
          <cell r="I22">
            <v>56.700772882715</v>
          </cell>
          <cell r="J22">
            <v>57.030633005849097</v>
          </cell>
          <cell r="K22">
            <v>57.3913449664281</v>
          </cell>
          <cell r="L22">
            <v>57.846034272998601</v>
          </cell>
          <cell r="M22">
            <v>58.376616842908597</v>
          </cell>
          <cell r="N22">
            <v>58.889490865029401</v>
          </cell>
          <cell r="O22">
            <v>59.4265644821226</v>
          </cell>
          <cell r="P22">
            <v>59.9800729143683</v>
          </cell>
          <cell r="Q22">
            <v>60.621030764458602</v>
          </cell>
          <cell r="R22">
            <v>61.339459691902498</v>
          </cell>
          <cell r="S22">
            <v>62.0937239904761</v>
          </cell>
          <cell r="T22">
            <v>62.913722136388799</v>
          </cell>
          <cell r="U22">
            <v>63.827410577298799</v>
          </cell>
          <cell r="V22">
            <v>64.733747015237</v>
          </cell>
          <cell r="W22">
            <v>65.615702059912294</v>
          </cell>
          <cell r="X22">
            <v>66.4749877511356</v>
          </cell>
          <cell r="Y22">
            <v>67.281329014648605</v>
          </cell>
          <cell r="Z22">
            <v>68.046107586790697</v>
          </cell>
          <cell r="AA22">
            <v>68.787267310716501</v>
          </cell>
          <cell r="AB22">
            <v>69.485678547919207</v>
          </cell>
          <cell r="AC22">
            <v>70.139519201341102</v>
          </cell>
          <cell r="AD22">
            <v>70.761117974534997</v>
          </cell>
          <cell r="AE22">
            <v>71.369836217824002</v>
          </cell>
          <cell r="AF22">
            <v>71.909635216704203</v>
          </cell>
          <cell r="AG22">
            <v>72.398381928855102</v>
          </cell>
          <cell r="AH22">
            <v>72.841342047287895</v>
          </cell>
          <cell r="AI22">
            <v>73.243096711740804</v>
          </cell>
          <cell r="AJ22">
            <v>73.605630069007304</v>
          </cell>
          <cell r="AK22">
            <v>73.948307137655803</v>
          </cell>
          <cell r="AL22">
            <v>74.265181667822503</v>
          </cell>
          <cell r="AM22">
            <v>74.558666874394305</v>
          </cell>
          <cell r="AN22">
            <v>74.831362892580003</v>
          </cell>
          <cell r="AO22">
            <v>75.089104877804402</v>
          </cell>
        </row>
        <row r="23">
          <cell r="C23" t="str">
            <v>Chadderton</v>
          </cell>
          <cell r="D23" t="str">
            <v>Whitegate GSP</v>
          </cell>
          <cell r="E23">
            <v>117</v>
          </cell>
          <cell r="F23">
            <v>1.7</v>
          </cell>
          <cell r="G23">
            <v>118.7</v>
          </cell>
          <cell r="H23">
            <v>93.3</v>
          </cell>
          <cell r="I23">
            <v>97.254415997182704</v>
          </cell>
          <cell r="J23">
            <v>98.100997969246805</v>
          </cell>
          <cell r="K23">
            <v>98.820028945695896</v>
          </cell>
          <cell r="L23">
            <v>99.688246027054603</v>
          </cell>
          <cell r="M23">
            <v>100.717169045009</v>
          </cell>
          <cell r="N23">
            <v>101.738990596481</v>
          </cell>
          <cell r="O23">
            <v>102.842974171983</v>
          </cell>
          <cell r="P23">
            <v>104.00223417691799</v>
          </cell>
          <cell r="Q23">
            <v>105.298837552582</v>
          </cell>
          <cell r="R23">
            <v>106.700685821666</v>
          </cell>
          <cell r="S23">
            <v>108.173850710564</v>
          </cell>
          <cell r="T23">
            <v>109.769299816554</v>
          </cell>
          <cell r="U23">
            <v>111.53967455890501</v>
          </cell>
          <cell r="V23">
            <v>113.417841082549</v>
          </cell>
          <cell r="W23">
            <v>115.25941794069099</v>
          </cell>
          <cell r="X23">
            <v>117.072717043989</v>
          </cell>
          <cell r="Y23">
            <v>118.810228834097</v>
          </cell>
          <cell r="Z23">
            <v>120.484160117207</v>
          </cell>
          <cell r="AA23">
            <v>122.158087131003</v>
          </cell>
          <cell r="AB23">
            <v>123.774691748423</v>
          </cell>
          <cell r="AC23">
            <v>125.32848917891801</v>
          </cell>
          <cell r="AD23">
            <v>126.842757864359</v>
          </cell>
          <cell r="AE23">
            <v>128.347198378944</v>
          </cell>
          <cell r="AF23">
            <v>129.70752687767001</v>
          </cell>
          <cell r="AG23">
            <v>130.977690675475</v>
          </cell>
          <cell r="AH23">
            <v>132.167531018283</v>
          </cell>
          <cell r="AI23">
            <v>133.28694514803601</v>
          </cell>
          <cell r="AJ23">
            <v>134.34004468430601</v>
          </cell>
          <cell r="AK23">
            <v>135.40495038320799</v>
          </cell>
          <cell r="AL23">
            <v>136.43426359441</v>
          </cell>
          <cell r="AM23">
            <v>137.43255624276901</v>
          </cell>
          <cell r="AN23">
            <v>138.40356252548</v>
          </cell>
          <cell r="AO23">
            <v>139.35974804460901</v>
          </cell>
        </row>
        <row r="24">
          <cell r="C24" t="str">
            <v>Droylsden</v>
          </cell>
          <cell r="D24" t="str">
            <v>Stalybridge GSP</v>
          </cell>
          <cell r="E24">
            <v>117</v>
          </cell>
          <cell r="F24">
            <v>0.2</v>
          </cell>
          <cell r="G24">
            <v>117.2</v>
          </cell>
          <cell r="H24">
            <v>72.84</v>
          </cell>
          <cell r="I24">
            <v>73.620881935775898</v>
          </cell>
          <cell r="J24">
            <v>73.707070338295395</v>
          </cell>
          <cell r="K24">
            <v>73.881243122213505</v>
          </cell>
          <cell r="L24">
            <v>74.160092062761393</v>
          </cell>
          <cell r="M24">
            <v>74.543264553868497</v>
          </cell>
          <cell r="N24">
            <v>74.9005959173208</v>
          </cell>
          <cell r="O24">
            <v>75.322030114749893</v>
          </cell>
          <cell r="P24">
            <v>75.7900650367217</v>
          </cell>
          <cell r="Q24">
            <v>76.370684941726793</v>
          </cell>
          <cell r="R24">
            <v>77.036600060383805</v>
          </cell>
          <cell r="S24">
            <v>77.761819675843796</v>
          </cell>
          <cell r="T24">
            <v>78.591322766698397</v>
          </cell>
          <cell r="U24">
            <v>79.540545918920898</v>
          </cell>
          <cell r="V24">
            <v>80.467454439444197</v>
          </cell>
          <cell r="W24">
            <v>81.395727495041896</v>
          </cell>
          <cell r="X24">
            <v>82.303435247382495</v>
          </cell>
          <cell r="Y24">
            <v>83.1614712803554</v>
          </cell>
          <cell r="Z24">
            <v>83.976568939242597</v>
          </cell>
          <cell r="AA24">
            <v>84.772582447917301</v>
          </cell>
          <cell r="AB24">
            <v>85.634616046465794</v>
          </cell>
          <cell r="AC24">
            <v>86.452615863466207</v>
          </cell>
          <cell r="AD24">
            <v>87.244738263887399</v>
          </cell>
          <cell r="AE24">
            <v>88.028553579785694</v>
          </cell>
          <cell r="AF24">
            <v>88.6882986132116</v>
          </cell>
          <cell r="AG24">
            <v>89.272374199591397</v>
          </cell>
          <cell r="AH24">
            <v>89.787308241640304</v>
          </cell>
          <cell r="AI24">
            <v>90.241813254789903</v>
          </cell>
          <cell r="AJ24">
            <v>90.634985525647707</v>
          </cell>
          <cell r="AK24">
            <v>91.009774481233194</v>
          </cell>
          <cell r="AL24">
            <v>91.347404962562905</v>
          </cell>
          <cell r="AM24">
            <v>91.651164338119997</v>
          </cell>
          <cell r="AN24">
            <v>91.923119190948995</v>
          </cell>
          <cell r="AO24">
            <v>92.173596596390496</v>
          </cell>
        </row>
        <row r="25">
          <cell r="C25" t="str">
            <v>Egremont</v>
          </cell>
          <cell r="D25" t="str">
            <v>Harker ENWL SGTs 1 2 3A 4 / Hutton GSP GROUP</v>
          </cell>
          <cell r="E25">
            <v>117</v>
          </cell>
          <cell r="F25">
            <v>0.6</v>
          </cell>
          <cell r="G25">
            <v>117.6</v>
          </cell>
          <cell r="H25">
            <v>46.81</v>
          </cell>
          <cell r="I25">
            <v>48.1865761127398</v>
          </cell>
          <cell r="J25">
            <v>48.511835382688801</v>
          </cell>
          <cell r="K25">
            <v>48.827310649967202</v>
          </cell>
          <cell r="L25">
            <v>49.242963485565603</v>
          </cell>
          <cell r="M25">
            <v>49.723963459708003</v>
          </cell>
          <cell r="N25">
            <v>50.177390149983303</v>
          </cell>
          <cell r="O25">
            <v>50.646991495253701</v>
          </cell>
          <cell r="P25">
            <v>51.129010347892702</v>
          </cell>
          <cell r="Q25">
            <v>51.678578798978798</v>
          </cell>
          <cell r="R25">
            <v>52.264831301947297</v>
          </cell>
          <cell r="S25">
            <v>52.876992966286103</v>
          </cell>
          <cell r="T25">
            <v>53.538735706387499</v>
          </cell>
          <cell r="U25">
            <v>54.285294120635903</v>
          </cell>
          <cell r="V25">
            <v>55.0440659484264</v>
          </cell>
          <cell r="W25">
            <v>55.776979130526101</v>
          </cell>
          <cell r="X25">
            <v>56.4822294276984</v>
          </cell>
          <cell r="Y25">
            <v>57.142092289720701</v>
          </cell>
          <cell r="Z25">
            <v>57.764029477513503</v>
          </cell>
          <cell r="AA25">
            <v>58.383398505570398</v>
          </cell>
          <cell r="AB25">
            <v>58.968033888972997</v>
          </cell>
          <cell r="AC25">
            <v>59.516447647302698</v>
          </cell>
          <cell r="AD25">
            <v>60.029564198563698</v>
          </cell>
          <cell r="AE25">
            <v>60.533547578866703</v>
          </cell>
          <cell r="AF25">
            <v>60.967138977671098</v>
          </cell>
          <cell r="AG25">
            <v>61.355666984531901</v>
          </cell>
          <cell r="AH25">
            <v>61.703663486689301</v>
          </cell>
          <cell r="AI25">
            <v>62.0129541904709</v>
          </cell>
          <cell r="AJ25">
            <v>62.283659654600498</v>
          </cell>
          <cell r="AK25">
            <v>62.5392233382209</v>
          </cell>
          <cell r="AL25">
            <v>62.773117070563003</v>
          </cell>
          <cell r="AM25">
            <v>62.987167407791098</v>
          </cell>
          <cell r="AN25">
            <v>63.1832867074991</v>
          </cell>
          <cell r="AO25">
            <v>63.367088943712503</v>
          </cell>
        </row>
        <row r="26">
          <cell r="C26" t="str">
            <v>Frederick Rd</v>
          </cell>
          <cell r="D26" t="str">
            <v>Kearsley 132 GSP</v>
          </cell>
          <cell r="E26">
            <v>138</v>
          </cell>
          <cell r="F26">
            <v>0</v>
          </cell>
          <cell r="G26">
            <v>138</v>
          </cell>
          <cell r="H26">
            <v>93.5</v>
          </cell>
          <cell r="I26">
            <v>113.595199593503</v>
          </cell>
          <cell r="J26">
            <v>117.748585295109</v>
          </cell>
          <cell r="K26">
            <v>120.70909179522199</v>
          </cell>
          <cell r="L26">
            <v>123.80280810759901</v>
          </cell>
          <cell r="M26">
            <v>126.454262033061</v>
          </cell>
          <cell r="N26">
            <v>127.425943920425</v>
          </cell>
          <cell r="O26">
            <v>128.40954145109299</v>
          </cell>
          <cell r="P26">
            <v>129.37941583982499</v>
          </cell>
          <cell r="Q26">
            <v>130.445041921495</v>
          </cell>
          <cell r="R26">
            <v>131.54507531284301</v>
          </cell>
          <cell r="S26">
            <v>132.66479792554901</v>
          </cell>
          <cell r="T26">
            <v>133.836985929794</v>
          </cell>
          <cell r="U26">
            <v>135.09228822781</v>
          </cell>
          <cell r="V26">
            <v>136.30624720523599</v>
          </cell>
          <cell r="W26">
            <v>137.47549530186899</v>
          </cell>
          <cell r="X26">
            <v>138.61846234768899</v>
          </cell>
          <cell r="Y26">
            <v>139.706639120788</v>
          </cell>
          <cell r="Z26">
            <v>140.74469782268099</v>
          </cell>
          <cell r="AA26">
            <v>141.75759836722099</v>
          </cell>
          <cell r="AB26">
            <v>142.72868821194999</v>
          </cell>
          <cell r="AC26">
            <v>143.65313231979701</v>
          </cell>
          <cell r="AD26">
            <v>144.54939208865599</v>
          </cell>
          <cell r="AE26">
            <v>145.436206735544</v>
          </cell>
          <cell r="AF26">
            <v>146.23922122166201</v>
          </cell>
          <cell r="AG26">
            <v>146.99740002599799</v>
          </cell>
          <cell r="AH26">
            <v>147.71626798967</v>
          </cell>
          <cell r="AI26">
            <v>148.39676880377999</v>
          </cell>
          <cell r="AJ26">
            <v>149.048259157172</v>
          </cell>
          <cell r="AK26">
            <v>149.703591556221</v>
          </cell>
          <cell r="AL26">
            <v>150.338700701406</v>
          </cell>
          <cell r="AM26">
            <v>150.95380293277199</v>
          </cell>
          <cell r="AN26">
            <v>151.55264430229499</v>
          </cell>
          <cell r="AO26">
            <v>152.14059370539201</v>
          </cell>
        </row>
        <row r="27">
          <cell r="C27" t="str">
            <v>Golborne</v>
          </cell>
          <cell r="D27" t="str">
            <v>Bold</v>
          </cell>
          <cell r="E27">
            <v>117</v>
          </cell>
          <cell r="F27">
            <v>4.0999999999999996</v>
          </cell>
          <cell r="G27">
            <v>121.1</v>
          </cell>
          <cell r="H27">
            <v>84.84</v>
          </cell>
          <cell r="I27">
            <v>90.334365969539206</v>
          </cell>
          <cell r="J27">
            <v>91.362292675459599</v>
          </cell>
          <cell r="K27">
            <v>91.915612175019106</v>
          </cell>
          <cell r="L27">
            <v>92.621333504767705</v>
          </cell>
          <cell r="M27">
            <v>93.449335054920297</v>
          </cell>
          <cell r="N27">
            <v>94.235991139191199</v>
          </cell>
          <cell r="O27">
            <v>95.097860277442095</v>
          </cell>
          <cell r="P27">
            <v>95.977084177041107</v>
          </cell>
          <cell r="Q27">
            <v>96.966081151473404</v>
          </cell>
          <cell r="R27">
            <v>98.021207538237604</v>
          </cell>
          <cell r="S27">
            <v>99.123380934771703</v>
          </cell>
          <cell r="T27">
            <v>100.332680306973</v>
          </cell>
          <cell r="U27">
            <v>101.678770109667</v>
          </cell>
          <cell r="V27">
            <v>103.140917384037</v>
          </cell>
          <cell r="W27">
            <v>104.53874768739</v>
          </cell>
          <cell r="X27">
            <v>105.894821623821</v>
          </cell>
          <cell r="Y27">
            <v>107.179844371999</v>
          </cell>
          <cell r="Z27">
            <v>108.389347970134</v>
          </cell>
          <cell r="AA27">
            <v>109.55261522371801</v>
          </cell>
          <cell r="AB27">
            <v>110.64665477740699</v>
          </cell>
          <cell r="AC27">
            <v>111.67068676036899</v>
          </cell>
          <cell r="AD27">
            <v>112.656265609694</v>
          </cell>
          <cell r="AE27">
            <v>113.61311784797</v>
          </cell>
          <cell r="AF27">
            <v>114.434857489835</v>
          </cell>
          <cell r="AG27">
            <v>115.17492040640001</v>
          </cell>
          <cell r="AH27">
            <v>115.8407585903</v>
          </cell>
          <cell r="AI27">
            <v>116.440432866658</v>
          </cell>
          <cell r="AJ27">
            <v>116.974598486266</v>
          </cell>
          <cell r="AK27">
            <v>117.46902375587</v>
          </cell>
          <cell r="AL27">
            <v>117.923361389984</v>
          </cell>
          <cell r="AM27">
            <v>118.341269404328</v>
          </cell>
          <cell r="AN27">
            <v>118.725872900631</v>
          </cell>
          <cell r="AO27">
            <v>119.08727808613</v>
          </cell>
        </row>
        <row r="28">
          <cell r="C28" t="str">
            <v>Greenhill</v>
          </cell>
          <cell r="D28" t="str">
            <v>Whitegate GSP</v>
          </cell>
          <cell r="E28">
            <v>117</v>
          </cell>
          <cell r="F28">
            <v>0</v>
          </cell>
          <cell r="G28">
            <v>117</v>
          </cell>
          <cell r="H28">
            <v>77.349999999999994</v>
          </cell>
          <cell r="I28">
            <v>79.115102696408997</v>
          </cell>
          <cell r="J28">
            <v>79.746396941594099</v>
          </cell>
          <cell r="K28">
            <v>80.438795862132494</v>
          </cell>
          <cell r="L28">
            <v>81.246228420717898</v>
          </cell>
          <cell r="M28">
            <v>82.186474060181396</v>
          </cell>
          <cell r="N28">
            <v>83.070910623519396</v>
          </cell>
          <cell r="O28">
            <v>83.991805972074701</v>
          </cell>
          <cell r="P28">
            <v>84.930209784857396</v>
          </cell>
          <cell r="Q28">
            <v>85.954849784440398</v>
          </cell>
          <cell r="R28">
            <v>87.038168558371794</v>
          </cell>
          <cell r="S28">
            <v>88.157708607225203</v>
          </cell>
          <cell r="T28">
            <v>89.3396759084102</v>
          </cell>
          <cell r="U28">
            <v>90.607714720983793</v>
          </cell>
          <cell r="V28">
            <v>91.851028883030395</v>
          </cell>
          <cell r="W28">
            <v>93.065272314264703</v>
          </cell>
          <cell r="X28">
            <v>94.276712951355904</v>
          </cell>
          <cell r="Y28">
            <v>95.459635661432998</v>
          </cell>
          <cell r="Z28">
            <v>96.616920540558596</v>
          </cell>
          <cell r="AA28">
            <v>97.778555300757702</v>
          </cell>
          <cell r="AB28">
            <v>98.917272126872902</v>
          </cell>
          <cell r="AC28">
            <v>100.033299703168</v>
          </cell>
          <cell r="AD28">
            <v>101.13386199497</v>
          </cell>
          <cell r="AE28">
            <v>102.240060204879</v>
          </cell>
          <cell r="AF28">
            <v>103.289834790849</v>
          </cell>
          <cell r="AG28">
            <v>104.30090421376499</v>
          </cell>
          <cell r="AH28">
            <v>105.278358362932</v>
          </cell>
          <cell r="AI28">
            <v>106.225861047476</v>
          </cell>
          <cell r="AJ28">
            <v>107.148986980583</v>
          </cell>
          <cell r="AK28">
            <v>108.092675124436</v>
          </cell>
          <cell r="AL28">
            <v>109.02608466404401</v>
          </cell>
          <cell r="AM28">
            <v>109.951588407702</v>
          </cell>
          <cell r="AN28">
            <v>110.870623051956</v>
          </cell>
          <cell r="AO28">
            <v>111.789720477145</v>
          </cell>
        </row>
        <row r="29">
          <cell r="C29" t="str">
            <v>Hartshead-Heyrod</v>
          </cell>
          <cell r="D29" t="str">
            <v>Stalybridge GSP</v>
          </cell>
          <cell r="E29">
            <v>118</v>
          </cell>
          <cell r="F29">
            <v>3.1</v>
          </cell>
          <cell r="G29">
            <v>121.1</v>
          </cell>
          <cell r="H29">
            <v>93.2</v>
          </cell>
          <cell r="I29">
            <v>93.902096522897395</v>
          </cell>
          <cell r="J29">
            <v>93.777026642032794</v>
          </cell>
          <cell r="K29">
            <v>93.787936261776196</v>
          </cell>
          <cell r="L29">
            <v>93.9318424879704</v>
          </cell>
          <cell r="M29">
            <v>94.234114118514299</v>
          </cell>
          <cell r="N29">
            <v>94.499304000238496</v>
          </cell>
          <cell r="O29">
            <v>94.857146610310494</v>
          </cell>
          <cell r="P29">
            <v>95.248584934691095</v>
          </cell>
          <cell r="Q29">
            <v>95.764020641545997</v>
          </cell>
          <cell r="R29">
            <v>96.401364804343899</v>
          </cell>
          <cell r="S29">
            <v>97.105743350977903</v>
          </cell>
          <cell r="T29">
            <v>97.934314794639505</v>
          </cell>
          <cell r="U29">
            <v>98.912334667214097</v>
          </cell>
          <cell r="V29">
            <v>99.820301346728201</v>
          </cell>
          <cell r="W29">
            <v>100.720247099582</v>
          </cell>
          <cell r="X29">
            <v>101.592509655699</v>
          </cell>
          <cell r="Y29">
            <v>102.39578143973399</v>
          </cell>
          <cell r="Z29">
            <v>103.135341829609</v>
          </cell>
          <cell r="AA29">
            <v>103.84672958013699</v>
          </cell>
          <cell r="AB29">
            <v>104.521225820691</v>
          </cell>
          <cell r="AC29">
            <v>105.253590554545</v>
          </cell>
          <cell r="AD29">
            <v>105.941359342132</v>
          </cell>
          <cell r="AE29">
            <v>106.60961049436401</v>
          </cell>
          <cell r="AF29">
            <v>107.121099308533</v>
          </cell>
          <cell r="AG29">
            <v>107.542176076945</v>
          </cell>
          <cell r="AH29">
            <v>107.880006105329</v>
          </cell>
          <cell r="AI29">
            <v>108.142490293867</v>
          </cell>
          <cell r="AJ29">
            <v>108.334146833568</v>
          </cell>
          <cell r="AK29">
            <v>108.512077114281</v>
          </cell>
          <cell r="AL29">
            <v>108.646601638151</v>
          </cell>
          <cell r="AM29">
            <v>108.741175165808</v>
          </cell>
          <cell r="AN29">
            <v>108.796855549471</v>
          </cell>
          <cell r="AO29">
            <v>108.827037862686</v>
          </cell>
        </row>
        <row r="30">
          <cell r="C30" t="str">
            <v>Hazel Grove</v>
          </cell>
          <cell r="D30" t="str">
            <v>Bredbury GSP</v>
          </cell>
          <cell r="E30">
            <v>117</v>
          </cell>
          <cell r="F30">
            <v>0</v>
          </cell>
          <cell r="G30">
            <v>117</v>
          </cell>
          <cell r="H30">
            <v>74.180000000000007</v>
          </cell>
          <cell r="I30">
            <v>75.082379459144406</v>
          </cell>
          <cell r="J30">
            <v>75.207313168698803</v>
          </cell>
          <cell r="K30">
            <v>75.444906894863195</v>
          </cell>
          <cell r="L30">
            <v>75.833508826077903</v>
          </cell>
          <cell r="M30">
            <v>76.324636838410001</v>
          </cell>
          <cell r="N30">
            <v>76.771276594102503</v>
          </cell>
          <cell r="O30">
            <v>77.252817736837301</v>
          </cell>
          <cell r="P30">
            <v>77.805924542745004</v>
          </cell>
          <cell r="Q30">
            <v>78.508709327987603</v>
          </cell>
          <cell r="R30">
            <v>79.314983626437197</v>
          </cell>
          <cell r="S30">
            <v>80.151957711066601</v>
          </cell>
          <cell r="T30">
            <v>81.075687945720105</v>
          </cell>
          <cell r="U30">
            <v>82.138250562962099</v>
          </cell>
          <cell r="V30">
            <v>83.332826605573899</v>
          </cell>
          <cell r="W30">
            <v>84.462316314193004</v>
          </cell>
          <cell r="X30">
            <v>85.5783467931562</v>
          </cell>
          <cell r="Y30">
            <v>86.623371804781598</v>
          </cell>
          <cell r="Z30">
            <v>87.6015253514135</v>
          </cell>
          <cell r="AA30">
            <v>88.526042122085002</v>
          </cell>
          <cell r="AB30">
            <v>89.392619012814393</v>
          </cell>
          <cell r="AC30">
            <v>90.191623234091296</v>
          </cell>
          <cell r="AD30">
            <v>90.949067104988202</v>
          </cell>
          <cell r="AE30">
            <v>91.680969973606395</v>
          </cell>
          <cell r="AF30">
            <v>92.289650517918105</v>
          </cell>
          <cell r="AG30">
            <v>92.834211702912697</v>
          </cell>
          <cell r="AH30">
            <v>93.319014782404906</v>
          </cell>
          <cell r="AI30">
            <v>93.755173385258601</v>
          </cell>
          <cell r="AJ30">
            <v>94.127518684534195</v>
          </cell>
          <cell r="AK30">
            <v>94.437794404459595</v>
          </cell>
          <cell r="AL30">
            <v>94.714587629346994</v>
          </cell>
          <cell r="AM30">
            <v>94.960911571782702</v>
          </cell>
          <cell r="AN30">
            <v>95.177535079570802</v>
          </cell>
          <cell r="AO30">
            <v>95.374527235486994</v>
          </cell>
        </row>
        <row r="31">
          <cell r="C31" t="str">
            <v>Huncoat</v>
          </cell>
          <cell r="D31" t="str">
            <v>Padiham GSP</v>
          </cell>
          <cell r="E31">
            <v>117</v>
          </cell>
          <cell r="F31">
            <v>6.3</v>
          </cell>
          <cell r="G31">
            <v>123.3</v>
          </cell>
          <cell r="H31">
            <v>73.36</v>
          </cell>
          <cell r="I31">
            <v>75.481724971554499</v>
          </cell>
          <cell r="J31">
            <v>75.8731881865655</v>
          </cell>
          <cell r="K31">
            <v>76.263145333821598</v>
          </cell>
          <cell r="L31">
            <v>76.764143241173201</v>
          </cell>
          <cell r="M31">
            <v>77.336955952580894</v>
          </cell>
          <cell r="N31">
            <v>77.884903546860897</v>
          </cell>
          <cell r="O31">
            <v>78.473550382549305</v>
          </cell>
          <cell r="P31">
            <v>79.095521794320405</v>
          </cell>
          <cell r="Q31">
            <v>79.773771226797507</v>
          </cell>
          <cell r="R31">
            <v>80.524066139933893</v>
          </cell>
          <cell r="S31">
            <v>81.318905357528394</v>
          </cell>
          <cell r="T31">
            <v>82.174908610364696</v>
          </cell>
          <cell r="U31">
            <v>83.130501034735801</v>
          </cell>
          <cell r="V31">
            <v>84.011348630176499</v>
          </cell>
          <cell r="W31">
            <v>84.874363476933397</v>
          </cell>
          <cell r="X31">
            <v>85.731509940025603</v>
          </cell>
          <cell r="Y31">
            <v>86.550580036134804</v>
          </cell>
          <cell r="Z31">
            <v>87.330404693538995</v>
          </cell>
          <cell r="AA31">
            <v>88.089267309137895</v>
          </cell>
          <cell r="AB31">
            <v>88.811985842427404</v>
          </cell>
          <cell r="AC31">
            <v>89.501489120825397</v>
          </cell>
          <cell r="AD31">
            <v>90.163133469662199</v>
          </cell>
          <cell r="AE31">
            <v>90.808082048106797</v>
          </cell>
          <cell r="AF31">
            <v>91.364735578462501</v>
          </cell>
          <cell r="AG31">
            <v>91.865701301097403</v>
          </cell>
          <cell r="AH31">
            <v>92.314894957615707</v>
          </cell>
          <cell r="AI31">
            <v>92.719393974697397</v>
          </cell>
          <cell r="AJ31">
            <v>93.075845338015696</v>
          </cell>
          <cell r="AK31">
            <v>93.407635052632003</v>
          </cell>
          <cell r="AL31">
            <v>93.712489044453704</v>
          </cell>
          <cell r="AM31">
            <v>93.992959091950993</v>
          </cell>
          <cell r="AN31">
            <v>94.249257007490598</v>
          </cell>
          <cell r="AO31">
            <v>94.489883511913703</v>
          </cell>
        </row>
        <row r="32">
          <cell r="C32" t="str">
            <v>Hyde</v>
          </cell>
          <cell r="D32" t="str">
            <v>Stalybridge GSP</v>
          </cell>
          <cell r="E32">
            <v>117</v>
          </cell>
          <cell r="F32">
            <v>0.7</v>
          </cell>
          <cell r="G32">
            <v>117.7</v>
          </cell>
          <cell r="H32">
            <v>60.35</v>
          </cell>
          <cell r="I32">
            <v>60.874447818968903</v>
          </cell>
          <cell r="J32">
            <v>61.023224317335497</v>
          </cell>
          <cell r="K32">
            <v>61.265509753279801</v>
          </cell>
          <cell r="L32">
            <v>61.643852186161403</v>
          </cell>
          <cell r="M32">
            <v>62.1013165204579</v>
          </cell>
          <cell r="N32">
            <v>62.547280485320798</v>
          </cell>
          <cell r="O32">
            <v>63.038728549454198</v>
          </cell>
          <cell r="P32">
            <v>63.544815749961103</v>
          </cell>
          <cell r="Q32">
            <v>64.157072633255396</v>
          </cell>
          <cell r="R32">
            <v>64.832399290885405</v>
          </cell>
          <cell r="S32">
            <v>65.553341923750807</v>
          </cell>
          <cell r="T32">
            <v>66.358673934702594</v>
          </cell>
          <cell r="U32">
            <v>67.264533418493599</v>
          </cell>
          <cell r="V32">
            <v>68.158878105528004</v>
          </cell>
          <cell r="W32">
            <v>69.041022658318397</v>
          </cell>
          <cell r="X32">
            <v>69.903574309389896</v>
          </cell>
          <cell r="Y32">
            <v>70.719482614264706</v>
          </cell>
          <cell r="Z32">
            <v>71.4925812993216</v>
          </cell>
          <cell r="AA32">
            <v>72.2459129244276</v>
          </cell>
          <cell r="AB32">
            <v>72.956410226108602</v>
          </cell>
          <cell r="AC32">
            <v>73.6259481467374</v>
          </cell>
          <cell r="AD32">
            <v>74.269744272729397</v>
          </cell>
          <cell r="AE32">
            <v>74.902456270547404</v>
          </cell>
          <cell r="AF32">
            <v>75.442516045896298</v>
          </cell>
          <cell r="AG32">
            <v>75.926149720265002</v>
          </cell>
          <cell r="AH32">
            <v>76.358577334741099</v>
          </cell>
          <cell r="AI32">
            <v>76.745800827673605</v>
          </cell>
          <cell r="AJ32">
            <v>77.087756493983505</v>
          </cell>
          <cell r="AK32">
            <v>77.416551760807494</v>
          </cell>
          <cell r="AL32">
            <v>77.719429048032694</v>
          </cell>
          <cell r="AM32">
            <v>77.9990681579133</v>
          </cell>
          <cell r="AN32">
            <v>78.2572532123272</v>
          </cell>
          <cell r="AO32">
            <v>78.501806346110698</v>
          </cell>
        </row>
        <row r="33">
          <cell r="C33" t="str">
            <v>Kendal (Parkside Rd)</v>
          </cell>
          <cell r="D33" t="str">
            <v>Harker ENWL SGTs 1 2 3A 4 / Hutton GSP GROUP</v>
          </cell>
          <cell r="E33">
            <v>117</v>
          </cell>
          <cell r="F33">
            <v>11.9</v>
          </cell>
          <cell r="G33">
            <v>128.9</v>
          </cell>
          <cell r="H33">
            <v>98.05</v>
          </cell>
          <cell r="I33">
            <v>100.41977493757101</v>
          </cell>
          <cell r="J33">
            <v>100.92208374102501</v>
          </cell>
          <cell r="K33">
            <v>101.324130910867</v>
          </cell>
          <cell r="L33">
            <v>101.796297238924</v>
          </cell>
          <cell r="M33">
            <v>102.393414186786</v>
          </cell>
          <cell r="N33">
            <v>102.82892907109699</v>
          </cell>
          <cell r="O33">
            <v>103.261569400101</v>
          </cell>
          <cell r="P33">
            <v>103.62178589783301</v>
          </cell>
          <cell r="Q33">
            <v>104.013333571411</v>
          </cell>
          <cell r="R33">
            <v>104.655381583158</v>
          </cell>
          <cell r="S33">
            <v>105.878588969353</v>
          </cell>
          <cell r="T33">
            <v>107.20911218711301</v>
          </cell>
          <cell r="U33">
            <v>108.695148117206</v>
          </cell>
          <cell r="V33">
            <v>110.004317204857</v>
          </cell>
          <cell r="W33">
            <v>111.279196923718</v>
          </cell>
          <cell r="X33">
            <v>112.505504718917</v>
          </cell>
          <cell r="Y33">
            <v>113.66210323412901</v>
          </cell>
          <cell r="Z33">
            <v>114.756507436094</v>
          </cell>
          <cell r="AA33">
            <v>115.816492218051</v>
          </cell>
          <cell r="AB33">
            <v>116.822652926115</v>
          </cell>
          <cell r="AC33">
            <v>117.83654392050801</v>
          </cell>
          <cell r="AD33">
            <v>118.831142875769</v>
          </cell>
          <cell r="AE33">
            <v>119.81204870610701</v>
          </cell>
          <cell r="AF33">
            <v>120.676055503208</v>
          </cell>
          <cell r="AG33">
            <v>121.472874672706</v>
          </cell>
          <cell r="AH33">
            <v>122.210302855593</v>
          </cell>
          <cell r="AI33">
            <v>122.89075558805099</v>
          </cell>
          <cell r="AJ33">
            <v>123.504157602693</v>
          </cell>
          <cell r="AK33">
            <v>124.06497703286099</v>
          </cell>
          <cell r="AL33">
            <v>124.589948133479</v>
          </cell>
          <cell r="AM33">
            <v>125.08121709296501</v>
          </cell>
          <cell r="AN33">
            <v>125.54160571183699</v>
          </cell>
          <cell r="AO33">
            <v>125.980835891886</v>
          </cell>
        </row>
        <row r="34">
          <cell r="C34" t="str">
            <v>Lancaster</v>
          </cell>
          <cell r="D34" t="str">
            <v>Heysham GSP</v>
          </cell>
          <cell r="E34">
            <v>135</v>
          </cell>
          <cell r="F34">
            <v>7.5</v>
          </cell>
          <cell r="G34">
            <v>142.5</v>
          </cell>
          <cell r="H34">
            <v>104.04</v>
          </cell>
          <cell r="I34">
            <v>106.23209463378301</v>
          </cell>
          <cell r="J34">
            <v>106.910589468918</v>
          </cell>
          <cell r="K34">
            <v>107.637861468918</v>
          </cell>
          <cell r="L34">
            <v>108.54680766891801</v>
          </cell>
          <cell r="M34">
            <v>109.567846068918</v>
          </cell>
          <cell r="N34">
            <v>110.55784396891799</v>
          </cell>
          <cell r="O34">
            <v>111.636295768918</v>
          </cell>
          <cell r="P34">
            <v>112.757598968918</v>
          </cell>
          <cell r="Q34">
            <v>114.03456206891801</v>
          </cell>
          <cell r="R34">
            <v>115.404213668918</v>
          </cell>
          <cell r="S34">
            <v>116.839172368918</v>
          </cell>
          <cell r="T34">
            <v>118.38204186891799</v>
          </cell>
          <cell r="U34">
            <v>120.112469368918</v>
          </cell>
          <cell r="V34">
            <v>121.867203868918</v>
          </cell>
          <cell r="W34">
            <v>123.576442468918</v>
          </cell>
          <cell r="X34">
            <v>125.224851768918</v>
          </cell>
          <cell r="Y34">
            <v>126.766358468918</v>
          </cell>
          <cell r="Z34">
            <v>128.237576668918</v>
          </cell>
          <cell r="AA34">
            <v>129.695732568918</v>
          </cell>
          <cell r="AB34">
            <v>131.08989056891801</v>
          </cell>
          <cell r="AC34">
            <v>132.40916136891801</v>
          </cell>
          <cell r="AD34">
            <v>133.67723446891799</v>
          </cell>
          <cell r="AE34">
            <v>134.91736726891801</v>
          </cell>
          <cell r="AF34">
            <v>136.00054756891799</v>
          </cell>
          <cell r="AG34">
            <v>136.982353068918</v>
          </cell>
          <cell r="AH34">
            <v>137.87215496891801</v>
          </cell>
          <cell r="AI34">
            <v>138.681597868918</v>
          </cell>
          <cell r="AJ34">
            <v>139.397487068918</v>
          </cell>
          <cell r="AK34">
            <v>140.04987486891801</v>
          </cell>
          <cell r="AL34">
            <v>140.648007868918</v>
          </cell>
          <cell r="AM34">
            <v>141.19573906891799</v>
          </cell>
          <cell r="AN34">
            <v>141.69733186891801</v>
          </cell>
          <cell r="AO34">
            <v>142.165681368918</v>
          </cell>
        </row>
        <row r="35">
          <cell r="C35" t="str">
            <v>Leyland</v>
          </cell>
          <cell r="D35" t="str">
            <v>Penwortham West GSP / Stanah GSP GROUP</v>
          </cell>
          <cell r="E35">
            <v>117</v>
          </cell>
          <cell r="F35">
            <v>5.6</v>
          </cell>
          <cell r="G35">
            <v>122.6</v>
          </cell>
          <cell r="H35">
            <v>85.98</v>
          </cell>
          <cell r="I35">
            <v>89.449379494823603</v>
          </cell>
          <cell r="J35">
            <v>90.311805558151804</v>
          </cell>
          <cell r="K35">
            <v>91.140424821687901</v>
          </cell>
          <cell r="L35">
            <v>92.147178174594302</v>
          </cell>
          <cell r="M35">
            <v>93.328062926939594</v>
          </cell>
          <cell r="N35">
            <v>94.421090355153098</v>
          </cell>
          <cell r="O35">
            <v>95.560640949324196</v>
          </cell>
          <cell r="P35">
            <v>96.692757620422</v>
          </cell>
          <cell r="Q35">
            <v>97.9299894831138</v>
          </cell>
          <cell r="R35">
            <v>99.244402112720493</v>
          </cell>
          <cell r="S35">
            <v>100.594069945195</v>
          </cell>
          <cell r="T35">
            <v>102.04181052735601</v>
          </cell>
          <cell r="U35">
            <v>103.635561791303</v>
          </cell>
          <cell r="V35">
            <v>105.29425624905799</v>
          </cell>
          <cell r="W35">
            <v>106.915972060594</v>
          </cell>
          <cell r="X35">
            <v>108.484689554889</v>
          </cell>
          <cell r="Y35">
            <v>109.96810879198399</v>
          </cell>
          <cell r="Z35">
            <v>111.36814707717799</v>
          </cell>
          <cell r="AA35">
            <v>112.74243632561701</v>
          </cell>
          <cell r="AB35">
            <v>114.04661424647399</v>
          </cell>
          <cell r="AC35">
            <v>115.281120967017</v>
          </cell>
          <cell r="AD35">
            <v>116.477520222862</v>
          </cell>
          <cell r="AE35">
            <v>117.661555550505</v>
          </cell>
          <cell r="AF35">
            <v>118.753133270021</v>
          </cell>
          <cell r="AG35">
            <v>119.78774979470001</v>
          </cell>
          <cell r="AH35">
            <v>120.77409815650699</v>
          </cell>
          <cell r="AI35">
            <v>121.717971750141</v>
          </cell>
          <cell r="AJ35">
            <v>122.610326178618</v>
          </cell>
          <cell r="AK35">
            <v>123.476599153016</v>
          </cell>
          <cell r="AL35">
            <v>124.32278749993399</v>
          </cell>
          <cell r="AM35">
            <v>125.153081424799</v>
          </cell>
          <cell r="AN35">
            <v>125.973745974148</v>
          </cell>
          <cell r="AO35">
            <v>126.791088084428</v>
          </cell>
        </row>
        <row r="36">
          <cell r="C36" t="str">
            <v>Longsight</v>
          </cell>
          <cell r="D36" t="str">
            <v>Bredbury GSP</v>
          </cell>
          <cell r="E36">
            <v>117</v>
          </cell>
          <cell r="F36">
            <v>0</v>
          </cell>
          <cell r="G36">
            <v>117</v>
          </cell>
          <cell r="H36">
            <v>76.040000000000006</v>
          </cell>
          <cell r="I36">
            <v>78.179680690622206</v>
          </cell>
          <cell r="J36">
            <v>80.181408392047999</v>
          </cell>
          <cell r="K36">
            <v>82.742746465667494</v>
          </cell>
          <cell r="L36">
            <v>85.446139861465895</v>
          </cell>
          <cell r="M36">
            <v>87.765801956145296</v>
          </cell>
          <cell r="N36">
            <v>88.984588791734595</v>
          </cell>
          <cell r="O36">
            <v>90.151048218763805</v>
          </cell>
          <cell r="P36">
            <v>91.411567096102402</v>
          </cell>
          <cell r="Q36">
            <v>92.708329117147699</v>
          </cell>
          <cell r="R36">
            <v>94.041783577445898</v>
          </cell>
          <cell r="S36">
            <v>95.395057023879801</v>
          </cell>
          <cell r="T36">
            <v>96.801022459463397</v>
          </cell>
          <cell r="U36">
            <v>98.269398091167005</v>
          </cell>
          <cell r="V36">
            <v>99.803371766336198</v>
          </cell>
          <cell r="W36">
            <v>101.251415597855</v>
          </cell>
          <cell r="X36">
            <v>102.67532089969001</v>
          </cell>
          <cell r="Y36">
            <v>104.05961474054</v>
          </cell>
          <cell r="Z36">
            <v>105.412400642386</v>
          </cell>
          <cell r="AA36">
            <v>106.749664516102</v>
          </cell>
          <cell r="AB36">
            <v>108.059630931124</v>
          </cell>
          <cell r="AC36">
            <v>109.333881924702</v>
          </cell>
          <cell r="AD36">
            <v>110.592422416131</v>
          </cell>
          <cell r="AE36">
            <v>111.846264526864</v>
          </cell>
          <cell r="AF36">
            <v>113.011357460333</v>
          </cell>
          <cell r="AG36">
            <v>114.129732846211</v>
          </cell>
          <cell r="AH36">
            <v>115.208129525434</v>
          </cell>
          <cell r="AI36">
            <v>116.24850271896899</v>
          </cell>
          <cell r="AJ36">
            <v>117.26459659349599</v>
          </cell>
          <cell r="AK36">
            <v>118.298977309393</v>
          </cell>
          <cell r="AL36">
            <v>119.317127871094</v>
          </cell>
          <cell r="AM36">
            <v>120.32119105701901</v>
          </cell>
          <cell r="AN36">
            <v>121.314742840853</v>
          </cell>
          <cell r="AO36">
            <v>122.303388679028</v>
          </cell>
        </row>
        <row r="37">
          <cell r="C37" t="str">
            <v>Lower Darwen</v>
          </cell>
          <cell r="D37" t="str">
            <v>Penwortham East GSP / Rochdale SGT 1 GROUP</v>
          </cell>
          <cell r="E37">
            <v>85</v>
          </cell>
          <cell r="F37">
            <v>0</v>
          </cell>
          <cell r="G37">
            <v>85</v>
          </cell>
          <cell r="H37">
            <v>80.78</v>
          </cell>
          <cell r="I37">
            <v>82.993107931480793</v>
          </cell>
          <cell r="J37">
            <v>83.520118298019099</v>
          </cell>
          <cell r="K37">
            <v>84.055583482410796</v>
          </cell>
          <cell r="L37">
            <v>84.731063383304004</v>
          </cell>
          <cell r="M37">
            <v>85.558206587168598</v>
          </cell>
          <cell r="N37">
            <v>86.288930560101704</v>
          </cell>
          <cell r="O37">
            <v>87.059908478586607</v>
          </cell>
          <cell r="P37">
            <v>87.885006251345601</v>
          </cell>
          <cell r="Q37">
            <v>88.779044458211203</v>
          </cell>
          <cell r="R37">
            <v>89.745809659240606</v>
          </cell>
          <cell r="S37">
            <v>90.736345114509305</v>
          </cell>
          <cell r="T37">
            <v>91.787703209044693</v>
          </cell>
          <cell r="U37">
            <v>92.931448867675797</v>
          </cell>
          <cell r="V37">
            <v>94.033459630629693</v>
          </cell>
          <cell r="W37">
            <v>95.142183745795705</v>
          </cell>
          <cell r="X37">
            <v>96.235595158117405</v>
          </cell>
          <cell r="Y37">
            <v>97.282539772963304</v>
          </cell>
          <cell r="Z37">
            <v>98.2918024256671</v>
          </cell>
          <cell r="AA37">
            <v>99.283638681095596</v>
          </cell>
          <cell r="AB37">
            <v>100.24231211269201</v>
          </cell>
          <cell r="AC37">
            <v>101.16235517659599</v>
          </cell>
          <cell r="AD37">
            <v>102.055229191387</v>
          </cell>
          <cell r="AE37">
            <v>102.938308279569</v>
          </cell>
          <cell r="AF37">
            <v>103.738490388163</v>
          </cell>
          <cell r="AG37">
            <v>104.487482682882</v>
          </cell>
          <cell r="AH37">
            <v>105.19017900746999</v>
          </cell>
          <cell r="AI37">
            <v>105.852944552973</v>
          </cell>
          <cell r="AJ37">
            <v>106.47587121523</v>
          </cell>
          <cell r="AK37">
            <v>107.10272791071399</v>
          </cell>
          <cell r="AL37">
            <v>107.710335240446</v>
          </cell>
          <cell r="AM37">
            <v>108.301177062645</v>
          </cell>
          <cell r="AN37">
            <v>108.876291395596</v>
          </cell>
          <cell r="AO37">
            <v>109.443891662242</v>
          </cell>
        </row>
        <row r="38">
          <cell r="C38" t="str">
            <v>Lytham</v>
          </cell>
          <cell r="D38" t="str">
            <v>Penwortham West GSP / Stanah GSP GROUP</v>
          </cell>
          <cell r="E38">
            <v>58.5</v>
          </cell>
          <cell r="F38">
            <v>0</v>
          </cell>
          <cell r="G38">
            <v>58.5</v>
          </cell>
          <cell r="H38">
            <v>33.82</v>
          </cell>
          <cell r="I38">
            <v>34.8037925617121</v>
          </cell>
          <cell r="J38">
            <v>35.083931608734403</v>
          </cell>
          <cell r="K38">
            <v>35.383036268734401</v>
          </cell>
          <cell r="L38">
            <v>35.7635064887344</v>
          </cell>
          <cell r="M38">
            <v>36.181880838734401</v>
          </cell>
          <cell r="N38">
            <v>36.5968188387344</v>
          </cell>
          <cell r="O38">
            <v>37.037345038734401</v>
          </cell>
          <cell r="P38">
            <v>37.495847738734398</v>
          </cell>
          <cell r="Q38">
            <v>37.9978957487344</v>
          </cell>
          <cell r="R38">
            <v>38.5367550587344</v>
          </cell>
          <cell r="S38">
            <v>39.098061258734397</v>
          </cell>
          <cell r="T38">
            <v>39.704814058734399</v>
          </cell>
          <cell r="U38">
            <v>40.401371638734403</v>
          </cell>
          <cell r="V38">
            <v>41.131076248734402</v>
          </cell>
          <cell r="W38">
            <v>41.833652578734402</v>
          </cell>
          <cell r="X38">
            <v>42.514993768734399</v>
          </cell>
          <cell r="Y38">
            <v>43.144406318734397</v>
          </cell>
          <cell r="Z38">
            <v>43.733749738734403</v>
          </cell>
          <cell r="AA38">
            <v>44.303183338734399</v>
          </cell>
          <cell r="AB38">
            <v>44.832273148734402</v>
          </cell>
          <cell r="AC38">
            <v>45.318283618734398</v>
          </cell>
          <cell r="AD38">
            <v>45.772557018734403</v>
          </cell>
          <cell r="AE38">
            <v>46.216533298734397</v>
          </cell>
          <cell r="AF38">
            <v>46.601494208734401</v>
          </cell>
          <cell r="AG38">
            <v>46.948316048734398</v>
          </cell>
          <cell r="AH38">
            <v>47.260257728734402</v>
          </cell>
          <cell r="AI38">
            <v>47.543944878734401</v>
          </cell>
          <cell r="AJ38">
            <v>47.789462598734403</v>
          </cell>
          <cell r="AK38">
            <v>48.000075768734398</v>
          </cell>
          <cell r="AL38">
            <v>48.189222438734397</v>
          </cell>
          <cell r="AM38">
            <v>48.358219118734397</v>
          </cell>
          <cell r="AN38">
            <v>48.508598828734399</v>
          </cell>
          <cell r="AO38">
            <v>48.645568848734399</v>
          </cell>
        </row>
        <row r="39">
          <cell r="C39" t="str">
            <v>Moss Nook</v>
          </cell>
          <cell r="D39" t="str">
            <v>South Manchester GSP</v>
          </cell>
          <cell r="E39">
            <v>146</v>
          </cell>
          <cell r="F39">
            <v>2.2000000000000002</v>
          </cell>
          <cell r="G39">
            <v>148.19999999999999</v>
          </cell>
          <cell r="H39">
            <v>108.48</v>
          </cell>
          <cell r="I39">
            <v>111.47097505354201</v>
          </cell>
          <cell r="J39">
            <v>112.377470491945</v>
          </cell>
          <cell r="K39">
            <v>113.293659981193</v>
          </cell>
          <cell r="L39">
            <v>114.40873606306999</v>
          </cell>
          <cell r="M39">
            <v>115.66626448795</v>
          </cell>
          <cell r="N39">
            <v>116.86839780252799</v>
          </cell>
          <cell r="O39">
            <v>118.133416577437</v>
          </cell>
          <cell r="P39">
            <v>119.414842056849</v>
          </cell>
          <cell r="Q39">
            <v>120.804143755311</v>
          </cell>
          <cell r="R39">
            <v>122.26367320418299</v>
          </cell>
          <cell r="S39">
            <v>123.758795812649</v>
          </cell>
          <cell r="T39">
            <v>125.349264408846</v>
          </cell>
          <cell r="U39">
            <v>127.076652272266</v>
          </cell>
          <cell r="V39">
            <v>128.84587874291</v>
          </cell>
          <cell r="W39">
            <v>130.541114040926</v>
          </cell>
          <cell r="X39">
            <v>132.16747638889899</v>
          </cell>
          <cell r="Y39">
            <v>133.69174330942101</v>
          </cell>
          <cell r="Z39">
            <v>135.12410658485101</v>
          </cell>
          <cell r="AA39">
            <v>136.502509628778</v>
          </cell>
          <cell r="AB39">
            <v>137.83826267826601</v>
          </cell>
          <cell r="AC39">
            <v>139.159914096184</v>
          </cell>
          <cell r="AD39">
            <v>140.430933700542</v>
          </cell>
          <cell r="AE39">
            <v>141.66931490238801</v>
          </cell>
          <cell r="AF39">
            <v>142.78744279737401</v>
          </cell>
          <cell r="AG39">
            <v>143.83981937894299</v>
          </cell>
          <cell r="AH39">
            <v>144.83464870109299</v>
          </cell>
          <cell r="AI39">
            <v>145.778092449236</v>
          </cell>
          <cell r="AJ39">
            <v>146.673169671268</v>
          </cell>
          <cell r="AK39">
            <v>147.556784504154</v>
          </cell>
          <cell r="AL39">
            <v>148.41328572073499</v>
          </cell>
          <cell r="AM39">
            <v>149.24583537226999</v>
          </cell>
          <cell r="AN39">
            <v>150.05803791838801</v>
          </cell>
          <cell r="AO39">
            <v>150.85930767978101</v>
          </cell>
        </row>
        <row r="40">
          <cell r="C40" t="str">
            <v>Moss Nook Primary</v>
          </cell>
          <cell r="D40" t="str">
            <v>South Manchester GSP</v>
          </cell>
          <cell r="E40">
            <v>32</v>
          </cell>
          <cell r="F40">
            <v>6.7</v>
          </cell>
          <cell r="G40">
            <v>38.700000000000003</v>
          </cell>
          <cell r="H40">
            <v>19.96</v>
          </cell>
          <cell r="I40">
            <v>22.002768131661</v>
          </cell>
          <cell r="J40">
            <v>22.184779525431601</v>
          </cell>
          <cell r="K40">
            <v>22.187045920726899</v>
          </cell>
          <cell r="L40">
            <v>22.213303469804998</v>
          </cell>
          <cell r="M40">
            <v>22.265200103480399</v>
          </cell>
          <cell r="N40">
            <v>22.3033558985443</v>
          </cell>
          <cell r="O40">
            <v>22.348030435873</v>
          </cell>
          <cell r="P40">
            <v>22.395752617519101</v>
          </cell>
          <cell r="Q40">
            <v>22.4578698960451</v>
          </cell>
          <cell r="R40">
            <v>22.530167413529298</v>
          </cell>
          <cell r="S40">
            <v>22.605821771484798</v>
          </cell>
          <cell r="T40">
            <v>22.693223297339699</v>
          </cell>
          <cell r="U40">
            <v>22.8005332083114</v>
          </cell>
          <cell r="V40">
            <v>22.917472730314699</v>
          </cell>
          <cell r="W40">
            <v>23.031130077539899</v>
          </cell>
          <cell r="X40">
            <v>23.139822231376201</v>
          </cell>
          <cell r="Y40">
            <v>23.238806190949798</v>
          </cell>
          <cell r="Z40">
            <v>23.328726244445399</v>
          </cell>
          <cell r="AA40">
            <v>23.4149812702891</v>
          </cell>
          <cell r="AB40">
            <v>23.4933075543114</v>
          </cell>
          <cell r="AC40">
            <v>23.562336682511202</v>
          </cell>
          <cell r="AD40">
            <v>23.625912767145699</v>
          </cell>
          <cell r="AE40">
            <v>23.6860366224773</v>
          </cell>
          <cell r="AF40">
            <v>23.732018745816699</v>
          </cell>
          <cell r="AG40">
            <v>23.769446548633901</v>
          </cell>
          <cell r="AH40">
            <v>23.798972014593499</v>
          </cell>
          <cell r="AI40">
            <v>23.822005797098299</v>
          </cell>
          <cell r="AJ40">
            <v>23.837628225915999</v>
          </cell>
          <cell r="AK40">
            <v>23.849871058928301</v>
          </cell>
          <cell r="AL40">
            <v>23.858197004849099</v>
          </cell>
          <cell r="AM40">
            <v>23.863010092759101</v>
          </cell>
          <cell r="AN40">
            <v>23.864368151688701</v>
          </cell>
          <cell r="AO40">
            <v>23.863716536441402</v>
          </cell>
        </row>
        <row r="41">
          <cell r="C41" t="str">
            <v>Nelson</v>
          </cell>
          <cell r="D41" t="str">
            <v>Padiham GSP</v>
          </cell>
          <cell r="E41">
            <v>68.599999999999994</v>
          </cell>
          <cell r="F41">
            <v>0.1</v>
          </cell>
          <cell r="G41">
            <v>68.7</v>
          </cell>
          <cell r="H41">
            <v>65.23</v>
          </cell>
          <cell r="I41">
            <v>66.034717873634705</v>
          </cell>
          <cell r="J41">
            <v>66.305958022722194</v>
          </cell>
          <cell r="K41">
            <v>66.603707799105806</v>
          </cell>
          <cell r="L41">
            <v>66.865866049664902</v>
          </cell>
          <cell r="M41">
            <v>67.310458412409005</v>
          </cell>
          <cell r="N41">
            <v>67.648825061602693</v>
          </cell>
          <cell r="O41">
            <v>68.127821384522093</v>
          </cell>
          <cell r="P41">
            <v>68.472110147619802</v>
          </cell>
          <cell r="Q41">
            <v>68.878855396066399</v>
          </cell>
          <cell r="R41">
            <v>69.363680613218904</v>
          </cell>
          <cell r="S41">
            <v>69.859956203077999</v>
          </cell>
          <cell r="T41">
            <v>70.394774494333404</v>
          </cell>
          <cell r="U41">
            <v>70.9930149366335</v>
          </cell>
          <cell r="V41">
            <v>71.562143940590005</v>
          </cell>
          <cell r="W41">
            <v>72.138639577558905</v>
          </cell>
          <cell r="X41">
            <v>72.716238146683494</v>
          </cell>
          <cell r="Y41">
            <v>73.274281797508806</v>
          </cell>
          <cell r="Z41">
            <v>73.815955623091995</v>
          </cell>
          <cell r="AA41">
            <v>74.356370644518194</v>
          </cell>
          <cell r="AB41">
            <v>74.884511157235195</v>
          </cell>
          <cell r="AC41">
            <v>75.398316746744101</v>
          </cell>
          <cell r="AD41">
            <v>75.900374500389603</v>
          </cell>
          <cell r="AE41">
            <v>76.404386773440805</v>
          </cell>
          <cell r="AF41">
            <v>76.857304537474306</v>
          </cell>
          <cell r="AG41">
            <v>77.281161877185198</v>
          </cell>
          <cell r="AH41">
            <v>77.677462742375297</v>
          </cell>
          <cell r="AI41">
            <v>78.051401947242994</v>
          </cell>
          <cell r="AJ41">
            <v>78.3941664313286</v>
          </cell>
          <cell r="AK41">
            <v>78.713538131276195</v>
          </cell>
          <cell r="AL41">
            <v>79.323530659468901</v>
          </cell>
          <cell r="AM41">
            <v>79.911875353680998</v>
          </cell>
          <cell r="AN41">
            <v>80.470190682574298</v>
          </cell>
          <cell r="AO41">
            <v>81.007508454130402</v>
          </cell>
        </row>
        <row r="42">
          <cell r="C42" t="str">
            <v>New Mills</v>
          </cell>
          <cell r="D42" t="str">
            <v>Stalybridge GSP</v>
          </cell>
          <cell r="E42">
            <v>58.5</v>
          </cell>
          <cell r="F42">
            <v>0.7</v>
          </cell>
          <cell r="G42">
            <v>59.2</v>
          </cell>
          <cell r="H42">
            <v>33.81</v>
          </cell>
          <cell r="I42">
            <v>34.930481785029002</v>
          </cell>
          <cell r="J42">
            <v>35.291869205940202</v>
          </cell>
          <cell r="K42">
            <v>35.647438241108503</v>
          </cell>
          <cell r="L42">
            <v>36.183859433026299</v>
          </cell>
          <cell r="M42">
            <v>36.563682837448503</v>
          </cell>
          <cell r="N42">
            <v>37.0240252215388</v>
          </cell>
          <cell r="O42">
            <v>37.504081222840703</v>
          </cell>
          <cell r="P42">
            <v>37.986784276432097</v>
          </cell>
          <cell r="Q42">
            <v>38.492771699405601</v>
          </cell>
          <cell r="R42">
            <v>39.022519890769402</v>
          </cell>
          <cell r="S42">
            <v>39.561161886589503</v>
          </cell>
          <cell r="T42">
            <v>40.135350080201498</v>
          </cell>
          <cell r="U42">
            <v>40.749901229994599</v>
          </cell>
          <cell r="V42">
            <v>41.377566422822099</v>
          </cell>
          <cell r="W42">
            <v>41.991761827441302</v>
          </cell>
          <cell r="X42">
            <v>42.583902574429501</v>
          </cell>
          <cell r="Y42">
            <v>43.144378625488898</v>
          </cell>
          <cell r="Z42">
            <v>43.674725632563799</v>
          </cell>
          <cell r="AA42">
            <v>44.185195126589598</v>
          </cell>
          <cell r="AB42">
            <v>44.667377801259903</v>
          </cell>
          <cell r="AC42">
            <v>45.124318713215999</v>
          </cell>
          <cell r="AD42">
            <v>45.565359453884803</v>
          </cell>
          <cell r="AE42">
            <v>45.9946423101959</v>
          </cell>
          <cell r="AF42">
            <v>46.3855363859455</v>
          </cell>
          <cell r="AG42">
            <v>46.753830422803603</v>
          </cell>
          <cell r="AH42">
            <v>47.101827295443798</v>
          </cell>
          <cell r="AI42">
            <v>47.429293456962597</v>
          </cell>
          <cell r="AJ42">
            <v>47.736477891284203</v>
          </cell>
          <cell r="AK42">
            <v>48.031966052362499</v>
          </cell>
          <cell r="AL42">
            <v>48.319131972570297</v>
          </cell>
          <cell r="AM42">
            <v>48.599053427785499</v>
          </cell>
          <cell r="AN42">
            <v>48.872323241512902</v>
          </cell>
          <cell r="AO42">
            <v>49.142438760786</v>
          </cell>
        </row>
        <row r="43">
          <cell r="C43" t="str">
            <v>Orrell</v>
          </cell>
          <cell r="D43" t="str">
            <v>Washway Farm GSP / Kirkby GSP GROUP</v>
          </cell>
          <cell r="E43">
            <v>78</v>
          </cell>
          <cell r="F43">
            <v>4.2</v>
          </cell>
          <cell r="G43">
            <v>82.2</v>
          </cell>
          <cell r="H43">
            <v>43.17</v>
          </cell>
          <cell r="I43">
            <v>44.067327700036898</v>
          </cell>
          <cell r="J43">
            <v>44.334954769572498</v>
          </cell>
          <cell r="K43">
            <v>44.638636616709697</v>
          </cell>
          <cell r="L43">
            <v>45.014271942817899</v>
          </cell>
          <cell r="M43">
            <v>45.461586060767601</v>
          </cell>
          <cell r="N43">
            <v>45.8471954865268</v>
          </cell>
          <cell r="O43">
            <v>46.2630273094112</v>
          </cell>
          <cell r="P43">
            <v>46.672046208871599</v>
          </cell>
          <cell r="Q43">
            <v>47.112300427564101</v>
          </cell>
          <cell r="R43">
            <v>47.581808393086</v>
          </cell>
          <cell r="S43">
            <v>48.059565498411402</v>
          </cell>
          <cell r="T43">
            <v>48.567668873540498</v>
          </cell>
          <cell r="U43">
            <v>49.141667303181499</v>
          </cell>
          <cell r="V43">
            <v>49.786663472502298</v>
          </cell>
          <cell r="W43">
            <v>50.422943831447</v>
          </cell>
          <cell r="X43">
            <v>51.049027681336902</v>
          </cell>
          <cell r="Y43">
            <v>51.644436000305497</v>
          </cell>
          <cell r="Z43">
            <v>52.207689882784202</v>
          </cell>
          <cell r="AA43">
            <v>52.761305097093697</v>
          </cell>
          <cell r="AB43">
            <v>53.285419623864499</v>
          </cell>
          <cell r="AC43">
            <v>53.777942086078198</v>
          </cell>
          <cell r="AD43">
            <v>54.251584003071102</v>
          </cell>
          <cell r="AE43">
            <v>54.712080869561603</v>
          </cell>
          <cell r="AF43">
            <v>55.106193142370898</v>
          </cell>
          <cell r="AG43">
            <v>55.4591081372294</v>
          </cell>
          <cell r="AH43">
            <v>55.773153526723497</v>
          </cell>
          <cell r="AI43">
            <v>56.055660440660802</v>
          </cell>
          <cell r="AJ43">
            <v>56.293376079305297</v>
          </cell>
          <cell r="AK43">
            <v>56.484318183194297</v>
          </cell>
          <cell r="AL43">
            <v>56.653527560384198</v>
          </cell>
          <cell r="AM43">
            <v>56.803277654438503</v>
          </cell>
          <cell r="AN43">
            <v>56.933146847164302</v>
          </cell>
          <cell r="AO43">
            <v>57.050008087864498</v>
          </cell>
        </row>
        <row r="44">
          <cell r="C44" t="str">
            <v>Padiham</v>
          </cell>
          <cell r="D44" t="str">
            <v>Padiham GSP</v>
          </cell>
          <cell r="E44">
            <v>103.5</v>
          </cell>
          <cell r="F44">
            <v>0.5</v>
          </cell>
          <cell r="G44">
            <v>104</v>
          </cell>
          <cell r="H44">
            <v>75.900000000000006</v>
          </cell>
          <cell r="I44">
            <v>78.111296693412797</v>
          </cell>
          <cell r="J44">
            <v>78.298232375968396</v>
          </cell>
          <cell r="K44">
            <v>78.484034631959702</v>
          </cell>
          <cell r="L44">
            <v>78.914407783636904</v>
          </cell>
          <cell r="M44">
            <v>79.250462309528501</v>
          </cell>
          <cell r="N44">
            <v>79.698980436654907</v>
          </cell>
          <cell r="O44">
            <v>80.001007528867106</v>
          </cell>
          <cell r="P44">
            <v>80.446656154059099</v>
          </cell>
          <cell r="Q44">
            <v>80.980820671735501</v>
          </cell>
          <cell r="R44">
            <v>81.528721488990797</v>
          </cell>
          <cell r="S44">
            <v>82.123653800207094</v>
          </cell>
          <cell r="T44">
            <v>82.839862624757103</v>
          </cell>
          <cell r="U44">
            <v>83.655152252213199</v>
          </cell>
          <cell r="V44">
            <v>84.378947399898905</v>
          </cell>
          <cell r="W44">
            <v>85.101756717355102</v>
          </cell>
          <cell r="X44">
            <v>85.785001247674202</v>
          </cell>
          <cell r="Y44">
            <v>86.423892376552601</v>
          </cell>
          <cell r="Z44">
            <v>87.024073866366393</v>
          </cell>
          <cell r="AA44">
            <v>87.594678422982696</v>
          </cell>
          <cell r="AB44">
            <v>88.129436385129296</v>
          </cell>
          <cell r="AC44">
            <v>88.6330610479244</v>
          </cell>
          <cell r="AD44">
            <v>89.181694808718404</v>
          </cell>
          <cell r="AE44">
            <v>89.734298569467498</v>
          </cell>
          <cell r="AF44">
            <v>90.239985388837098</v>
          </cell>
          <cell r="AG44">
            <v>90.718500120173005</v>
          </cell>
          <cell r="AH44">
            <v>91.174180232604797</v>
          </cell>
          <cell r="AI44">
            <v>91.607520650834701</v>
          </cell>
          <cell r="AJ44">
            <v>92.010046187121802</v>
          </cell>
          <cell r="AK44">
            <v>92.395522411686002</v>
          </cell>
          <cell r="AL44">
            <v>92.769731382879002</v>
          </cell>
          <cell r="AM44">
            <v>93.133954389822307</v>
          </cell>
          <cell r="AN44">
            <v>93.490627039228102</v>
          </cell>
          <cell r="AO44">
            <v>93.843685345256304</v>
          </cell>
        </row>
        <row r="45">
          <cell r="C45" t="str">
            <v>Peel</v>
          </cell>
          <cell r="D45" t="str">
            <v>Penwortham West GSP / Stanah GSP GROUP</v>
          </cell>
          <cell r="E45">
            <v>58.5</v>
          </cell>
          <cell r="F45">
            <v>5.2</v>
          </cell>
          <cell r="G45">
            <v>63.7</v>
          </cell>
          <cell r="H45">
            <v>45.25</v>
          </cell>
          <cell r="I45">
            <v>45.519264613613899</v>
          </cell>
          <cell r="J45">
            <v>45.5356978060641</v>
          </cell>
          <cell r="K45">
            <v>45.5813618733482</v>
          </cell>
          <cell r="L45">
            <v>45.642680823364699</v>
          </cell>
          <cell r="M45">
            <v>45.762025724894499</v>
          </cell>
          <cell r="N45">
            <v>45.827056672400502</v>
          </cell>
          <cell r="O45">
            <v>45.885586854361499</v>
          </cell>
          <cell r="P45">
            <v>45.935856364040703</v>
          </cell>
          <cell r="Q45">
            <v>45.990934593753302</v>
          </cell>
          <cell r="R45">
            <v>46.052259784358398</v>
          </cell>
          <cell r="S45">
            <v>46.222871988104203</v>
          </cell>
          <cell r="T45">
            <v>46.539512547797301</v>
          </cell>
          <cell r="U45">
            <v>46.901528939951604</v>
          </cell>
          <cell r="V45">
            <v>47.258536036204703</v>
          </cell>
          <cell r="W45">
            <v>47.6028403788711</v>
          </cell>
          <cell r="X45">
            <v>47.9366042896159</v>
          </cell>
          <cell r="Y45">
            <v>48.246346630782803</v>
          </cell>
          <cell r="Z45">
            <v>48.538643849731301</v>
          </cell>
          <cell r="AA45">
            <v>48.825051978850198</v>
          </cell>
          <cell r="AB45">
            <v>49.094412326112497</v>
          </cell>
          <cell r="AC45">
            <v>49.3451736999274</v>
          </cell>
          <cell r="AD45">
            <v>49.584393338047299</v>
          </cell>
          <cell r="AE45">
            <v>49.822655581924501</v>
          </cell>
          <cell r="AF45">
            <v>50.033985832137802</v>
          </cell>
          <cell r="AG45">
            <v>50.228900226742503</v>
          </cell>
          <cell r="AH45">
            <v>50.409685363216298</v>
          </cell>
          <cell r="AI45">
            <v>50.576660611797401</v>
          </cell>
          <cell r="AJ45">
            <v>50.728985483318802</v>
          </cell>
          <cell r="AK45">
            <v>50.877350039670901</v>
          </cell>
          <cell r="AL45">
            <v>51.0189648317848</v>
          </cell>
          <cell r="AM45">
            <v>51.154658653697901</v>
          </cell>
          <cell r="AN45">
            <v>51.285790826773102</v>
          </cell>
          <cell r="AO45">
            <v>51.414291251960002</v>
          </cell>
        </row>
        <row r="46">
          <cell r="C46" t="str">
            <v>Penrith &amp; Shap</v>
          </cell>
          <cell r="D46" t="str">
            <v>Harker ENWL SGTs 1 2 3A 4 / Hutton GSP GROUP</v>
          </cell>
          <cell r="E46">
            <v>118.2</v>
          </cell>
          <cell r="F46">
            <v>3.8</v>
          </cell>
          <cell r="G46">
            <v>122</v>
          </cell>
          <cell r="H46">
            <v>72.98</v>
          </cell>
          <cell r="I46">
            <v>74.856231811722793</v>
          </cell>
          <cell r="J46">
            <v>75.295857956794706</v>
          </cell>
          <cell r="K46">
            <v>75.689666552097094</v>
          </cell>
          <cell r="L46">
            <v>76.189811422555195</v>
          </cell>
          <cell r="M46">
            <v>76.766406139144493</v>
          </cell>
          <cell r="N46">
            <v>77.297244276716995</v>
          </cell>
          <cell r="O46">
            <v>77.863404824450797</v>
          </cell>
          <cell r="P46">
            <v>78.4349567909276</v>
          </cell>
          <cell r="Q46">
            <v>79.0968902031928</v>
          </cell>
          <cell r="R46">
            <v>79.802149689338805</v>
          </cell>
          <cell r="S46">
            <v>80.539879692316106</v>
          </cell>
          <cell r="T46">
            <v>81.342471753509898</v>
          </cell>
          <cell r="U46">
            <v>82.269396034340602</v>
          </cell>
          <cell r="V46">
            <v>83.148589917188801</v>
          </cell>
          <cell r="W46">
            <v>83.997305796346097</v>
          </cell>
          <cell r="X46">
            <v>84.814836400078306</v>
          </cell>
          <cell r="Y46">
            <v>85.577670367620101</v>
          </cell>
          <cell r="Z46">
            <v>86.294867683487396</v>
          </cell>
          <cell r="AA46">
            <v>86.974667789555198</v>
          </cell>
          <cell r="AB46">
            <v>87.615079752538705</v>
          </cell>
          <cell r="AC46">
            <v>88.219595121732993</v>
          </cell>
          <cell r="AD46">
            <v>88.795567458326303</v>
          </cell>
          <cell r="AE46">
            <v>89.356422804420404</v>
          </cell>
          <cell r="AF46">
            <v>89.848838616960293</v>
          </cell>
          <cell r="AG46">
            <v>90.295581144382993</v>
          </cell>
          <cell r="AH46">
            <v>90.702776850761694</v>
          </cell>
          <cell r="AI46">
            <v>91.070422233112893</v>
          </cell>
          <cell r="AJ46">
            <v>91.393163635173593</v>
          </cell>
          <cell r="AK46">
            <v>91.669075093032006</v>
          </cell>
          <cell r="AL46">
            <v>91.921055034216707</v>
          </cell>
          <cell r="AM46">
            <v>92.150576944266703</v>
          </cell>
          <cell r="AN46">
            <v>92.361036916573795</v>
          </cell>
          <cell r="AO46">
            <v>92.557299711266296</v>
          </cell>
        </row>
        <row r="47">
          <cell r="C47" t="str">
            <v>Preston East</v>
          </cell>
          <cell r="D47" t="str">
            <v>Penwortham East GSP / Rochdale SGT 1 GROUP</v>
          </cell>
          <cell r="E47">
            <v>117</v>
          </cell>
          <cell r="F47">
            <v>2.8</v>
          </cell>
          <cell r="G47">
            <v>119.8</v>
          </cell>
          <cell r="H47">
            <v>66.94</v>
          </cell>
          <cell r="I47">
            <v>68.224423467500202</v>
          </cell>
          <cell r="J47">
            <v>68.367083427762594</v>
          </cell>
          <cell r="K47">
            <v>68.5094386918434</v>
          </cell>
          <cell r="L47">
            <v>68.745041136212706</v>
          </cell>
          <cell r="M47">
            <v>69.054240907584401</v>
          </cell>
          <cell r="N47">
            <v>69.368037483493893</v>
          </cell>
          <cell r="O47">
            <v>69.749861571461906</v>
          </cell>
          <cell r="P47">
            <v>70.154529084040703</v>
          </cell>
          <cell r="Q47">
            <v>70.657302613369893</v>
          </cell>
          <cell r="R47">
            <v>71.224914819176902</v>
          </cell>
          <cell r="S47">
            <v>71.831276680272694</v>
          </cell>
          <cell r="T47">
            <v>72.510079793470297</v>
          </cell>
          <cell r="U47">
            <v>73.288334846743993</v>
          </cell>
          <cell r="V47">
            <v>74.011386814913294</v>
          </cell>
          <cell r="W47">
            <v>74.699874761757997</v>
          </cell>
          <cell r="X47">
            <v>75.363884370057505</v>
          </cell>
          <cell r="Y47">
            <v>75.985753554120393</v>
          </cell>
          <cell r="Z47">
            <v>76.564037582160296</v>
          </cell>
          <cell r="AA47">
            <v>77.164143059379498</v>
          </cell>
          <cell r="AB47">
            <v>77.782944113865199</v>
          </cell>
          <cell r="AC47">
            <v>78.363639004957506</v>
          </cell>
          <cell r="AD47">
            <v>78.915073268044594</v>
          </cell>
          <cell r="AE47">
            <v>79.451968210602701</v>
          </cell>
          <cell r="AF47">
            <v>79.9142690207714</v>
          </cell>
          <cell r="AG47">
            <v>80.329285872063593</v>
          </cell>
          <cell r="AH47">
            <v>80.701670881287598</v>
          </cell>
          <cell r="AI47">
            <v>81.037149377042894</v>
          </cell>
          <cell r="AJ47">
            <v>81.328015617599704</v>
          </cell>
          <cell r="AK47">
            <v>81.5904452051915</v>
          </cell>
          <cell r="AL47">
            <v>81.830888711477201</v>
          </cell>
          <cell r="AM47">
            <v>82.051619767755398</v>
          </cell>
          <cell r="AN47">
            <v>82.253780737830795</v>
          </cell>
          <cell r="AO47">
            <v>82.444953837402693</v>
          </cell>
        </row>
        <row r="48">
          <cell r="C48" t="str">
            <v>Radcliffe</v>
          </cell>
          <cell r="D48" t="str">
            <v>Kearsley 132 GSP</v>
          </cell>
          <cell r="E48">
            <v>38</v>
          </cell>
          <cell r="F48">
            <v>0</v>
          </cell>
          <cell r="G48">
            <v>38</v>
          </cell>
          <cell r="H48">
            <v>30.22</v>
          </cell>
          <cell r="I48">
            <v>30.812926594956298</v>
          </cell>
          <cell r="J48">
            <v>31.003235075943799</v>
          </cell>
          <cell r="K48">
            <v>31.225355400038801</v>
          </cell>
          <cell r="L48">
            <v>31.4948041733652</v>
          </cell>
          <cell r="M48">
            <v>31.8055229907159</v>
          </cell>
          <cell r="N48">
            <v>32.103045047583002</v>
          </cell>
          <cell r="O48">
            <v>32.4248863417804</v>
          </cell>
          <cell r="P48">
            <v>32.759131691599698</v>
          </cell>
          <cell r="Q48">
            <v>33.129444290694501</v>
          </cell>
          <cell r="R48">
            <v>33.5279079265405</v>
          </cell>
          <cell r="S48">
            <v>33.947189406775799</v>
          </cell>
          <cell r="T48">
            <v>34.407016423199202</v>
          </cell>
          <cell r="U48">
            <v>34.915120513236403</v>
          </cell>
          <cell r="V48">
            <v>35.443719543832401</v>
          </cell>
          <cell r="W48">
            <v>35.9566757901381</v>
          </cell>
          <cell r="X48">
            <v>36.459508582682098</v>
          </cell>
          <cell r="Y48">
            <v>36.9365511677995</v>
          </cell>
          <cell r="Z48">
            <v>37.387427148235503</v>
          </cell>
          <cell r="AA48">
            <v>37.827365298630099</v>
          </cell>
          <cell r="AB48">
            <v>38.242123807554201</v>
          </cell>
          <cell r="AC48">
            <v>38.629704687145797</v>
          </cell>
          <cell r="AD48">
            <v>39.001947023394202</v>
          </cell>
          <cell r="AE48">
            <v>39.363474583854497</v>
          </cell>
          <cell r="AF48">
            <v>39.6704046751167</v>
          </cell>
          <cell r="AG48">
            <v>39.942681876495598</v>
          </cell>
          <cell r="AH48">
            <v>40.183208935180097</v>
          </cell>
          <cell r="AI48">
            <v>40.395064947209697</v>
          </cell>
          <cell r="AJ48">
            <v>40.580498721945297</v>
          </cell>
          <cell r="AK48">
            <v>40.760358640300304</v>
          </cell>
          <cell r="AL48">
            <v>40.923071927421702</v>
          </cell>
          <cell r="AM48">
            <v>41.070068054686097</v>
          </cell>
          <cell r="AN48">
            <v>41.202069321339202</v>
          </cell>
          <cell r="AO48">
            <v>41.323632735569802</v>
          </cell>
        </row>
        <row r="49">
          <cell r="C49" t="str">
            <v>Red Bank</v>
          </cell>
          <cell r="D49" t="str">
            <v>Whitegate GSP</v>
          </cell>
          <cell r="E49">
            <v>117</v>
          </cell>
          <cell r="F49">
            <v>0</v>
          </cell>
          <cell r="G49">
            <v>117</v>
          </cell>
          <cell r="H49">
            <v>93.94</v>
          </cell>
          <cell r="I49">
            <v>101.46322285081</v>
          </cell>
          <cell r="J49">
            <v>103.034968181979</v>
          </cell>
          <cell r="K49">
            <v>105.993354190793</v>
          </cell>
          <cell r="L49">
            <v>109.083753888457</v>
          </cell>
          <cell r="M49">
            <v>111.780533869029</v>
          </cell>
          <cell r="N49">
            <v>113.15178558808201</v>
          </cell>
          <cell r="O49">
            <v>114.54554571058</v>
          </cell>
          <cell r="P49">
            <v>115.942985086915</v>
          </cell>
          <cell r="Q49">
            <v>117.425925493063</v>
          </cell>
          <cell r="R49">
            <v>118.93075308971299</v>
          </cell>
          <cell r="S49">
            <v>120.44794358750499</v>
          </cell>
          <cell r="T49">
            <v>122.008200311878</v>
          </cell>
          <cell r="U49">
            <v>123.62549042785</v>
          </cell>
          <cell r="V49">
            <v>125.19645109152999</v>
          </cell>
          <cell r="W49">
            <v>126.75965652348501</v>
          </cell>
          <cell r="X49">
            <v>128.31969915688899</v>
          </cell>
          <cell r="Y49">
            <v>129.85940977275499</v>
          </cell>
          <cell r="Z49">
            <v>131.38490976305101</v>
          </cell>
          <cell r="AA49">
            <v>132.92101660026501</v>
          </cell>
          <cell r="AB49">
            <v>134.445115317709</v>
          </cell>
          <cell r="AC49">
            <v>135.94771035376999</v>
          </cell>
          <cell r="AD49">
            <v>137.44822018033599</v>
          </cell>
          <cell r="AE49">
            <v>138.95777190522301</v>
          </cell>
          <cell r="AF49">
            <v>140.412970880697</v>
          </cell>
          <cell r="AG49">
            <v>141.829814984449</v>
          </cell>
          <cell r="AH49">
            <v>143.21401239998599</v>
          </cell>
          <cell r="AI49">
            <v>144.56798666858401</v>
          </cell>
          <cell r="AJ49">
            <v>145.90582968202099</v>
          </cell>
          <cell r="AK49">
            <v>147.283198683395</v>
          </cell>
          <cell r="AL49">
            <v>148.65243221619701</v>
          </cell>
          <cell r="AM49">
            <v>150.01475106208201</v>
          </cell>
          <cell r="AN49">
            <v>151.37256219393001</v>
          </cell>
          <cell r="AO49">
            <v>152.7328495081</v>
          </cell>
        </row>
        <row r="50">
          <cell r="C50" t="str">
            <v>Ribble</v>
          </cell>
          <cell r="D50" t="str">
            <v>Penwortham East GSP / Rochdale SGT 1 GROUP</v>
          </cell>
          <cell r="E50">
            <v>234</v>
          </cell>
          <cell r="F50">
            <v>1.4</v>
          </cell>
          <cell r="G50">
            <v>235.4</v>
          </cell>
          <cell r="H50">
            <v>135.44999999999999</v>
          </cell>
          <cell r="I50">
            <v>137.65285712409101</v>
          </cell>
          <cell r="J50">
            <v>137.72369056162199</v>
          </cell>
          <cell r="K50">
            <v>139.99760510550499</v>
          </cell>
          <cell r="L50">
            <v>143.39605752970201</v>
          </cell>
          <cell r="M50">
            <v>147.41940495539899</v>
          </cell>
          <cell r="N50">
            <v>150.366142435863</v>
          </cell>
          <cell r="O50">
            <v>151.31603515996801</v>
          </cell>
          <cell r="P50">
            <v>152.380127185368</v>
          </cell>
          <cell r="Q50">
            <v>153.53915128852299</v>
          </cell>
          <cell r="R50">
            <v>154.82067787641299</v>
          </cell>
          <cell r="S50">
            <v>156.162724634743</v>
          </cell>
          <cell r="T50">
            <v>157.64467009323999</v>
          </cell>
          <cell r="U50">
            <v>159.317117153064</v>
          </cell>
          <cell r="V50">
            <v>161.03076585206401</v>
          </cell>
          <cell r="W50">
            <v>162.699554957229</v>
          </cell>
          <cell r="X50">
            <v>164.31952355097999</v>
          </cell>
          <cell r="Y50">
            <v>165.84765329549501</v>
          </cell>
          <cell r="Z50">
            <v>167.386403846241</v>
          </cell>
          <cell r="AA50">
            <v>168.950671327408</v>
          </cell>
          <cell r="AB50">
            <v>170.434796590058</v>
          </cell>
          <cell r="AC50">
            <v>171.838337835575</v>
          </cell>
          <cell r="AD50">
            <v>173.19090187550501</v>
          </cell>
          <cell r="AE50">
            <v>174.51998085130001</v>
          </cell>
          <cell r="AF50">
            <v>175.72638829994401</v>
          </cell>
          <cell r="AG50">
            <v>176.84960279266201</v>
          </cell>
          <cell r="AH50">
            <v>177.89889363416799</v>
          </cell>
          <cell r="AI50">
            <v>178.88703607032301</v>
          </cell>
          <cell r="AJ50">
            <v>179.79909191484299</v>
          </cell>
          <cell r="AK50">
            <v>180.673564458621</v>
          </cell>
          <cell r="AL50">
            <v>181.51496536241399</v>
          </cell>
          <cell r="AM50">
            <v>182.327626525857</v>
          </cell>
          <cell r="AN50">
            <v>183.115033904212</v>
          </cell>
          <cell r="AO50">
            <v>183.89116504733201</v>
          </cell>
        </row>
        <row r="51">
          <cell r="C51" t="str">
            <v>Risley</v>
          </cell>
          <cell r="D51" t="str">
            <v>Risley</v>
          </cell>
          <cell r="E51">
            <v>19.3</v>
          </cell>
          <cell r="F51">
            <v>3</v>
          </cell>
          <cell r="G51">
            <v>22.3</v>
          </cell>
          <cell r="H51">
            <v>15.93</v>
          </cell>
          <cell r="I51">
            <v>16.305669861032101</v>
          </cell>
          <cell r="J51">
            <v>16.521694935492398</v>
          </cell>
          <cell r="K51">
            <v>16.746600419572399</v>
          </cell>
          <cell r="L51">
            <v>16.999068915745401</v>
          </cell>
          <cell r="M51">
            <v>17.289606607183099</v>
          </cell>
          <cell r="N51">
            <v>17.546308929310101</v>
          </cell>
          <cell r="O51">
            <v>17.7993528061265</v>
          </cell>
          <cell r="P51">
            <v>18.040627215267701</v>
          </cell>
          <cell r="Q51">
            <v>18.293314607225302</v>
          </cell>
          <cell r="R51">
            <v>18.546236140324702</v>
          </cell>
          <cell r="S51">
            <v>18.7938901808221</v>
          </cell>
          <cell r="T51">
            <v>19.051033278002699</v>
          </cell>
          <cell r="U51">
            <v>19.3483468872173</v>
          </cell>
          <cell r="V51">
            <v>19.679517762104901</v>
          </cell>
          <cell r="W51">
            <v>20.0075241357968</v>
          </cell>
          <cell r="X51">
            <v>20.3295319548326</v>
          </cell>
          <cell r="Y51">
            <v>20.643167289944699</v>
          </cell>
          <cell r="Z51">
            <v>20.948813371655</v>
          </cell>
          <cell r="AA51">
            <v>21.251558766766401</v>
          </cell>
          <cell r="AB51">
            <v>21.547791698213</v>
          </cell>
          <cell r="AC51">
            <v>21.836729015471398</v>
          </cell>
          <cell r="AD51">
            <v>22.1233105268266</v>
          </cell>
          <cell r="AE51">
            <v>22.4084494930445</v>
          </cell>
          <cell r="AF51">
            <v>22.683104727275602</v>
          </cell>
          <cell r="AG51">
            <v>22.952182999787802</v>
          </cell>
          <cell r="AH51">
            <v>23.216927823666801</v>
          </cell>
          <cell r="AI51">
            <v>23.477380812865601</v>
          </cell>
          <cell r="AJ51">
            <v>23.735803765405699</v>
          </cell>
          <cell r="AK51">
            <v>24.0009395554066</v>
          </cell>
          <cell r="AL51">
            <v>24.265472201280701</v>
          </cell>
          <cell r="AM51">
            <v>24.529848885514902</v>
          </cell>
          <cell r="AN51">
            <v>24.794876134214899</v>
          </cell>
          <cell r="AO51">
            <v>25.061261335075201</v>
          </cell>
        </row>
        <row r="52">
          <cell r="C52" t="str">
            <v>Rochdale Central</v>
          </cell>
          <cell r="D52" t="str">
            <v>Rochdale SGTs 2 3 4</v>
          </cell>
          <cell r="E52">
            <v>68.599999999999994</v>
          </cell>
          <cell r="F52">
            <v>0.2</v>
          </cell>
          <cell r="G52">
            <v>68.8</v>
          </cell>
          <cell r="H52">
            <v>37.22</v>
          </cell>
          <cell r="I52">
            <v>39.511090794533501</v>
          </cell>
          <cell r="J52">
            <v>39.872065660169802</v>
          </cell>
          <cell r="K52">
            <v>40.102996900328499</v>
          </cell>
          <cell r="L52">
            <v>40.3845524654337</v>
          </cell>
          <cell r="M52">
            <v>40.712760112594601</v>
          </cell>
          <cell r="N52">
            <v>41.022077240687402</v>
          </cell>
          <cell r="O52">
            <v>41.358793740587402</v>
          </cell>
          <cell r="P52">
            <v>41.706409016993099</v>
          </cell>
          <cell r="Q52">
            <v>42.098521180177997</v>
          </cell>
          <cell r="R52">
            <v>42.523307002511601</v>
          </cell>
          <cell r="S52">
            <v>42.970491646679498</v>
          </cell>
          <cell r="T52">
            <v>43.456945154628201</v>
          </cell>
          <cell r="U52">
            <v>43.9997956827428</v>
          </cell>
          <cell r="V52">
            <v>44.516743379322499</v>
          </cell>
          <cell r="W52">
            <v>45.020824163649699</v>
          </cell>
          <cell r="X52">
            <v>45.511537965917697</v>
          </cell>
          <cell r="Y52">
            <v>45.971240064838597</v>
          </cell>
          <cell r="Z52">
            <v>46.407472204300802</v>
          </cell>
          <cell r="AA52">
            <v>46.834800919121498</v>
          </cell>
          <cell r="AB52">
            <v>47.239798017803103</v>
          </cell>
          <cell r="AC52">
            <v>47.620740102107</v>
          </cell>
          <cell r="AD52">
            <v>47.984405152847799</v>
          </cell>
          <cell r="AE52">
            <v>48.343282308456402</v>
          </cell>
          <cell r="AF52">
            <v>48.6599579054255</v>
          </cell>
          <cell r="AG52">
            <v>48.949018246731697</v>
          </cell>
          <cell r="AH52">
            <v>49.2134984981545</v>
          </cell>
          <cell r="AI52">
            <v>49.4560470345506</v>
          </cell>
          <cell r="AJ52">
            <v>49.675382904436802</v>
          </cell>
          <cell r="AK52">
            <v>49.884629143330002</v>
          </cell>
          <cell r="AL52">
            <v>50.080611726721202</v>
          </cell>
          <cell r="AM52">
            <v>50.264757088699298</v>
          </cell>
          <cell r="AN52">
            <v>50.438771314043798</v>
          </cell>
          <cell r="AO52">
            <v>50.605735610194102</v>
          </cell>
        </row>
        <row r="53">
          <cell r="C53" t="str">
            <v>Rossendale</v>
          </cell>
          <cell r="D53" t="str">
            <v>Padiham GSP</v>
          </cell>
          <cell r="E53">
            <v>117</v>
          </cell>
          <cell r="F53">
            <v>3</v>
          </cell>
          <cell r="G53">
            <v>120</v>
          </cell>
          <cell r="H53">
            <v>61.55</v>
          </cell>
          <cell r="I53">
            <v>62.372616723583</v>
          </cell>
          <cell r="J53">
            <v>62.773161178409801</v>
          </cell>
          <cell r="K53">
            <v>63.244926992445997</v>
          </cell>
          <cell r="L53">
            <v>63.799882711439501</v>
          </cell>
          <cell r="M53">
            <v>64.450222784572802</v>
          </cell>
          <cell r="N53">
            <v>65.088200405743194</v>
          </cell>
          <cell r="O53">
            <v>65.785890635717706</v>
          </cell>
          <cell r="P53">
            <v>66.504300601083898</v>
          </cell>
          <cell r="Q53">
            <v>67.293025652851</v>
          </cell>
          <cell r="R53">
            <v>68.1378956476821</v>
          </cell>
          <cell r="S53">
            <v>69.011127744336093</v>
          </cell>
          <cell r="T53">
            <v>69.942387692347396</v>
          </cell>
          <cell r="U53">
            <v>70.9732002400781</v>
          </cell>
          <cell r="V53">
            <v>72.000195873696995</v>
          </cell>
          <cell r="W53">
            <v>73.014492892265906</v>
          </cell>
          <cell r="X53">
            <v>74.004143063792398</v>
          </cell>
          <cell r="Y53">
            <v>74.936071200908103</v>
          </cell>
          <cell r="Z53">
            <v>75.820363396620706</v>
          </cell>
          <cell r="AA53">
            <v>76.677297981262001</v>
          </cell>
          <cell r="AB53">
            <v>77.493854829252896</v>
          </cell>
          <cell r="AC53">
            <v>78.264476837717197</v>
          </cell>
          <cell r="AD53">
            <v>79.0051735148283</v>
          </cell>
          <cell r="AE53">
            <v>79.731671932370503</v>
          </cell>
          <cell r="AF53">
            <v>80.375856851456703</v>
          </cell>
          <cell r="AG53">
            <v>80.970358339291906</v>
          </cell>
          <cell r="AH53">
            <v>81.519658678645598</v>
          </cell>
          <cell r="AI53">
            <v>82.030274114741204</v>
          </cell>
          <cell r="AJ53">
            <v>82.495704351523401</v>
          </cell>
          <cell r="AK53">
            <v>82.934235475464604</v>
          </cell>
          <cell r="AL53">
            <v>83.348266895176394</v>
          </cell>
          <cell r="AM53">
            <v>83.740070355598704</v>
          </cell>
          <cell r="AN53">
            <v>84.111827482408202</v>
          </cell>
          <cell r="AO53">
            <v>84.469930963575493</v>
          </cell>
        </row>
        <row r="54">
          <cell r="C54" t="str">
            <v>Royton</v>
          </cell>
          <cell r="D54" t="str">
            <v>Whitegate GSP</v>
          </cell>
          <cell r="E54">
            <v>68.599999999999994</v>
          </cell>
          <cell r="F54">
            <v>0</v>
          </cell>
          <cell r="G54">
            <v>68.599999999999994</v>
          </cell>
          <cell r="H54">
            <v>35</v>
          </cell>
          <cell r="I54">
            <v>35.354479181224796</v>
          </cell>
          <cell r="J54">
            <v>35.5959764774136</v>
          </cell>
          <cell r="K54">
            <v>35.9348385638</v>
          </cell>
          <cell r="L54">
            <v>36.346785674924703</v>
          </cell>
          <cell r="M54">
            <v>36.818709991080297</v>
          </cell>
          <cell r="N54">
            <v>37.275888039397302</v>
          </cell>
          <cell r="O54">
            <v>37.7593730385382</v>
          </cell>
          <cell r="P54">
            <v>38.262156076171699</v>
          </cell>
          <cell r="Q54">
            <v>38.814628034601398</v>
          </cell>
          <cell r="R54">
            <v>39.405372380101298</v>
          </cell>
          <cell r="S54">
            <v>40.020546531939203</v>
          </cell>
          <cell r="T54">
            <v>40.678516849767</v>
          </cell>
          <cell r="U54">
            <v>41.401702144701098</v>
          </cell>
          <cell r="V54">
            <v>42.173196788497101</v>
          </cell>
          <cell r="W54">
            <v>42.905241557728999</v>
          </cell>
          <cell r="X54">
            <v>43.624892430688</v>
          </cell>
          <cell r="Y54">
            <v>44.314136665109899</v>
          </cell>
          <cell r="Z54">
            <v>44.975075580507401</v>
          </cell>
          <cell r="AA54">
            <v>45.628827602297797</v>
          </cell>
          <cell r="AB54">
            <v>46.257289945502599</v>
          </cell>
          <cell r="AC54">
            <v>46.8611850136448</v>
          </cell>
          <cell r="AD54">
            <v>47.4536657744477</v>
          </cell>
          <cell r="AE54">
            <v>48.077814142394097</v>
          </cell>
          <cell r="AF54">
            <v>48.658919089554203</v>
          </cell>
          <cell r="AG54">
            <v>49.206673587362502</v>
          </cell>
          <cell r="AH54">
            <v>49.723977327165201</v>
          </cell>
          <cell r="AI54">
            <v>50.215797925821498</v>
          </cell>
          <cell r="AJ54">
            <v>50.679836837851497</v>
          </cell>
          <cell r="AK54">
            <v>51.1314286895579</v>
          </cell>
          <cell r="AL54">
            <v>51.568563099811101</v>
          </cell>
          <cell r="AM54">
            <v>51.992928608433303</v>
          </cell>
          <cell r="AN54">
            <v>52.404916315314303</v>
          </cell>
          <cell r="AO54">
            <v>52.8101324609733</v>
          </cell>
        </row>
        <row r="55">
          <cell r="C55" t="str">
            <v>Sale</v>
          </cell>
          <cell r="D55" t="str">
            <v>Carrington ENWL SGTs 1B 2B 4 7</v>
          </cell>
          <cell r="E55">
            <v>78</v>
          </cell>
          <cell r="F55">
            <v>0.2</v>
          </cell>
          <cell r="G55">
            <v>78.2</v>
          </cell>
          <cell r="H55">
            <v>57.02</v>
          </cell>
          <cell r="I55">
            <v>58.390350936363198</v>
          </cell>
          <cell r="J55">
            <v>58.913836277112303</v>
          </cell>
          <cell r="K55">
            <v>59.493309443156903</v>
          </cell>
          <cell r="L55">
            <v>60.188299524375701</v>
          </cell>
          <cell r="M55">
            <v>60.959944053737402</v>
          </cell>
          <cell r="N55">
            <v>61.706679050554797</v>
          </cell>
          <cell r="O55">
            <v>62.490382173404001</v>
          </cell>
          <cell r="P55">
            <v>63.293452276486903</v>
          </cell>
          <cell r="Q55">
            <v>64.187035289341694</v>
          </cell>
          <cell r="R55">
            <v>65.141353789131998</v>
          </cell>
          <cell r="S55">
            <v>66.132923838092793</v>
          </cell>
          <cell r="T55">
            <v>67.196173380563806</v>
          </cell>
          <cell r="U55">
            <v>68.368114821242301</v>
          </cell>
          <cell r="V55">
            <v>69.681564296916505</v>
          </cell>
          <cell r="W55">
            <v>70.9269131269008</v>
          </cell>
          <cell r="X55">
            <v>72.156118994113996</v>
          </cell>
          <cell r="Y55">
            <v>73.341059596728499</v>
          </cell>
          <cell r="Z55">
            <v>74.484051475203003</v>
          </cell>
          <cell r="AA55">
            <v>75.635729055906296</v>
          </cell>
          <cell r="AB55">
            <v>76.752573321713797</v>
          </cell>
          <cell r="AC55">
            <v>77.826905967514406</v>
          </cell>
          <cell r="AD55">
            <v>78.876821486291902</v>
          </cell>
          <cell r="AE55">
            <v>79.915695912268305</v>
          </cell>
          <cell r="AF55">
            <v>80.872933037036304</v>
          </cell>
          <cell r="AG55">
            <v>81.779610463036306</v>
          </cell>
          <cell r="AH55">
            <v>82.640794773460101</v>
          </cell>
          <cell r="AI55">
            <v>83.463365547994698</v>
          </cell>
          <cell r="AJ55">
            <v>84.246598123707898</v>
          </cell>
          <cell r="AK55">
            <v>85.040249718586495</v>
          </cell>
          <cell r="AL55">
            <v>85.8159509450619</v>
          </cell>
          <cell r="AM55">
            <v>86.576226508736994</v>
          </cell>
          <cell r="AN55">
            <v>87.321869900673605</v>
          </cell>
          <cell r="AO55">
            <v>88.061407736286597</v>
          </cell>
        </row>
        <row r="56">
          <cell r="C56" t="str">
            <v>Skelmersdale</v>
          </cell>
          <cell r="D56" t="str">
            <v>Washway Farm GSP / Kirkby GSP GROUP</v>
          </cell>
          <cell r="E56">
            <v>117</v>
          </cell>
          <cell r="F56">
            <v>0.6</v>
          </cell>
          <cell r="G56">
            <v>117.6</v>
          </cell>
          <cell r="H56">
            <v>67.75</v>
          </cell>
          <cell r="I56">
            <v>73.144543000137702</v>
          </cell>
          <cell r="J56">
            <v>77.314044459757596</v>
          </cell>
          <cell r="K56">
            <v>77.454352902513307</v>
          </cell>
          <cell r="L56">
            <v>77.664769316936301</v>
          </cell>
          <cell r="M56">
            <v>77.946853913086301</v>
          </cell>
          <cell r="N56">
            <v>78.363066353579796</v>
          </cell>
          <cell r="O56">
            <v>78.838486165893102</v>
          </cell>
          <cell r="P56">
            <v>79.324697372938104</v>
          </cell>
          <cell r="Q56">
            <v>79.881864588776097</v>
          </cell>
          <cell r="R56">
            <v>80.496422334148306</v>
          </cell>
          <cell r="S56">
            <v>81.134804804247295</v>
          </cell>
          <cell r="T56">
            <v>81.822370925067503</v>
          </cell>
          <cell r="U56">
            <v>82.609314581892093</v>
          </cell>
          <cell r="V56">
            <v>83.409009760871001</v>
          </cell>
          <cell r="W56">
            <v>84.195284684439301</v>
          </cell>
          <cell r="X56">
            <v>84.950437794979294</v>
          </cell>
          <cell r="Y56">
            <v>85.641274055212094</v>
          </cell>
          <cell r="Z56">
            <v>86.2833538022781</v>
          </cell>
          <cell r="AA56">
            <v>86.8994149661591</v>
          </cell>
          <cell r="AB56">
            <v>87.467138441350698</v>
          </cell>
          <cell r="AC56">
            <v>87.986809822209807</v>
          </cell>
          <cell r="AD56">
            <v>88.470086394268193</v>
          </cell>
          <cell r="AE56">
            <v>88.939293362780802</v>
          </cell>
          <cell r="AF56">
            <v>89.336063650013202</v>
          </cell>
          <cell r="AG56">
            <v>89.688991985049995</v>
          </cell>
          <cell r="AH56">
            <v>90.003141923293498</v>
          </cell>
          <cell r="AI56">
            <v>90.281924159018004</v>
          </cell>
          <cell r="AJ56">
            <v>90.521850302324594</v>
          </cell>
          <cell r="AK56">
            <v>90.741378714094594</v>
          </cell>
          <cell r="AL56">
            <v>90.939250949648894</v>
          </cell>
          <cell r="AM56">
            <v>91.117286175046701</v>
          </cell>
          <cell r="AN56">
            <v>91.277734168165495</v>
          </cell>
          <cell r="AO56">
            <v>91.426168316510498</v>
          </cell>
        </row>
        <row r="57">
          <cell r="C57" t="str">
            <v>Spadeadam 11/33kV</v>
          </cell>
          <cell r="D57" t="str">
            <v>Harker ENWL SGTs 1 2 3A 4 / Hutton GSP GROUP</v>
          </cell>
          <cell r="E57">
            <v>9.5</v>
          </cell>
          <cell r="F57">
            <v>0</v>
          </cell>
          <cell r="G57">
            <v>9.5</v>
          </cell>
          <cell r="H57">
            <v>2.78</v>
          </cell>
          <cell r="I57">
            <v>2.79926527441574</v>
          </cell>
          <cell r="J57">
            <v>2.8231820500103799</v>
          </cell>
          <cell r="K57">
            <v>2.8550166815142499</v>
          </cell>
          <cell r="L57">
            <v>2.8935471415143201</v>
          </cell>
          <cell r="M57">
            <v>2.9369929597033302</v>
          </cell>
          <cell r="N57">
            <v>2.9769829788096902</v>
          </cell>
          <cell r="O57">
            <v>3.0185857434029399</v>
          </cell>
          <cell r="P57">
            <v>3.06000959125481</v>
          </cell>
          <cell r="Q57">
            <v>3.1042022583475202</v>
          </cell>
          <cell r="R57">
            <v>3.1512661947431</v>
          </cell>
          <cell r="S57">
            <v>3.2023347834737899</v>
          </cell>
          <cell r="T57">
            <v>3.2560029265717501</v>
          </cell>
          <cell r="U57">
            <v>3.31508839493809</v>
          </cell>
          <cell r="V57">
            <v>3.3629399099169599</v>
          </cell>
          <cell r="W57">
            <v>3.4095723101908</v>
          </cell>
          <cell r="X57">
            <v>3.4543462361709598</v>
          </cell>
          <cell r="Y57">
            <v>3.49649027214158</v>
          </cell>
          <cell r="Z57">
            <v>3.5358923771442501</v>
          </cell>
          <cell r="AA57">
            <v>3.5741827846500498</v>
          </cell>
          <cell r="AB57">
            <v>3.6103284505791899</v>
          </cell>
          <cell r="AC57">
            <v>3.6442088887235098</v>
          </cell>
          <cell r="AD57">
            <v>3.6766755531155302</v>
          </cell>
          <cell r="AE57">
            <v>3.7084236840913398</v>
          </cell>
          <cell r="AF57">
            <v>3.7370140173194701</v>
          </cell>
          <cell r="AG57">
            <v>3.76370258205821</v>
          </cell>
          <cell r="AH57">
            <v>3.7887233316893099</v>
          </cell>
          <cell r="AI57">
            <v>3.8121614162541899</v>
          </cell>
          <cell r="AJ57">
            <v>3.8338388575412998</v>
          </cell>
          <cell r="AK57">
            <v>3.85454751534377</v>
          </cell>
          <cell r="AL57">
            <v>3.8743102094895301</v>
          </cell>
          <cell r="AM57">
            <v>3.8932121513232798</v>
          </cell>
          <cell r="AN57">
            <v>3.9113906917705399</v>
          </cell>
          <cell r="AO57">
            <v>3.9290823052040702</v>
          </cell>
        </row>
        <row r="58">
          <cell r="C58" t="str">
            <v>Spadeadam 132/11kV</v>
          </cell>
          <cell r="D58" t="str">
            <v>Harker ENWL SGTs 1 2 3A 4 / Hutton GSP GROUP</v>
          </cell>
          <cell r="E58">
            <v>38</v>
          </cell>
          <cell r="F58">
            <v>0</v>
          </cell>
          <cell r="G58">
            <v>38</v>
          </cell>
          <cell r="H58">
            <v>12.21</v>
          </cell>
          <cell r="I58">
            <v>12.2790812394346</v>
          </cell>
          <cell r="J58">
            <v>12.3558183556241</v>
          </cell>
          <cell r="K58">
            <v>12.450470797071601</v>
          </cell>
          <cell r="L58">
            <v>12.5557946906218</v>
          </cell>
          <cell r="M58">
            <v>12.6831045955345</v>
          </cell>
          <cell r="N58">
            <v>12.788364890199601</v>
          </cell>
          <cell r="O58">
            <v>12.892118707397501</v>
          </cell>
          <cell r="P58">
            <v>12.9922589628525</v>
          </cell>
          <cell r="Q58">
            <v>13.091766047940199</v>
          </cell>
          <cell r="R58">
            <v>13.190653928943</v>
          </cell>
          <cell r="S58">
            <v>13.289651093408001</v>
          </cell>
          <cell r="T58">
            <v>13.387243098475</v>
          </cell>
          <cell r="U58">
            <v>13.4863508196752</v>
          </cell>
          <cell r="V58">
            <v>13.5728900623385</v>
          </cell>
          <cell r="W58">
            <v>13.6601932785874</v>
          </cell>
          <cell r="X58">
            <v>13.7471024379814</v>
          </cell>
          <cell r="Y58">
            <v>13.8327226139843</v>
          </cell>
          <cell r="Z58">
            <v>13.916896569993201</v>
          </cell>
          <cell r="AA58">
            <v>14.0012833839574</v>
          </cell>
          <cell r="AB58">
            <v>14.0848213233468</v>
          </cell>
          <cell r="AC58">
            <v>14.167357150454301</v>
          </cell>
          <cell r="AD58">
            <v>14.2497790311079</v>
          </cell>
          <cell r="AE58">
            <v>14.332796428124</v>
          </cell>
          <cell r="AF58">
            <v>14.4137079147196</v>
          </cell>
          <cell r="AG58">
            <v>14.493877919331201</v>
          </cell>
          <cell r="AH58">
            <v>14.5735305280123</v>
          </cell>
          <cell r="AI58">
            <v>14.6527620758794</v>
          </cell>
          <cell r="AJ58">
            <v>14.7313415090738</v>
          </cell>
          <cell r="AK58">
            <v>14.810114556373501</v>
          </cell>
          <cell r="AL58">
            <v>14.8891213315196</v>
          </cell>
          <cell r="AM58">
            <v>14.968437883460201</v>
          </cell>
          <cell r="AN58">
            <v>15.0481807223549</v>
          </cell>
          <cell r="AO58">
            <v>15.128602620699001</v>
          </cell>
        </row>
        <row r="59">
          <cell r="C59" t="str">
            <v>Stainburn &amp; Siddick</v>
          </cell>
          <cell r="D59" t="str">
            <v>Harker ENWL SGTs 1 2 3A 4 / Hutton GSP GROUP</v>
          </cell>
          <cell r="E59">
            <v>131.9</v>
          </cell>
          <cell r="F59">
            <v>52.8</v>
          </cell>
          <cell r="G59">
            <v>184.7</v>
          </cell>
          <cell r="H59">
            <v>101.05</v>
          </cell>
          <cell r="I59">
            <v>102.79901170708</v>
          </cell>
          <cell r="J59">
            <v>103.19505960564</v>
          </cell>
          <cell r="K59">
            <v>103.525479437204</v>
          </cell>
          <cell r="L59">
            <v>103.93107194000901</v>
          </cell>
          <cell r="M59">
            <v>104.45223156831899</v>
          </cell>
          <cell r="N59">
            <v>105.113538772609</v>
          </cell>
          <cell r="O59">
            <v>105.99470331930701</v>
          </cell>
          <cell r="P59">
            <v>106.865472684243</v>
          </cell>
          <cell r="Q59">
            <v>107.853710272355</v>
          </cell>
          <cell r="R59">
            <v>108.931854754938</v>
          </cell>
          <cell r="S59">
            <v>110.06610300731499</v>
          </cell>
          <cell r="T59">
            <v>111.297366187348</v>
          </cell>
          <cell r="U59">
            <v>112.683359062831</v>
          </cell>
          <cell r="V59">
            <v>113.92632435404199</v>
          </cell>
          <cell r="W59">
            <v>115.124314510489</v>
          </cell>
          <cell r="X59">
            <v>116.293654522358</v>
          </cell>
          <cell r="Y59">
            <v>117.40053150727201</v>
          </cell>
          <cell r="Z59">
            <v>118.443748214837</v>
          </cell>
          <cell r="AA59">
            <v>119.461348481182</v>
          </cell>
          <cell r="AB59">
            <v>120.419346949652</v>
          </cell>
          <cell r="AC59">
            <v>121.33757108975</v>
          </cell>
          <cell r="AD59">
            <v>122.246564738762</v>
          </cell>
          <cell r="AE59">
            <v>123.142339945336</v>
          </cell>
          <cell r="AF59">
            <v>123.927862366857</v>
          </cell>
          <cell r="AG59">
            <v>124.64498944234001</v>
          </cell>
          <cell r="AH59">
            <v>125.30354664655</v>
          </cell>
          <cell r="AI59">
            <v>125.90433627339701</v>
          </cell>
          <cell r="AJ59">
            <v>126.44456180015</v>
          </cell>
          <cell r="AK59">
            <v>126.97163082080201</v>
          </cell>
          <cell r="AL59">
            <v>127.484621938983</v>
          </cell>
          <cell r="AM59">
            <v>127.962828130444</v>
          </cell>
          <cell r="AN59">
            <v>128.41217836079801</v>
          </cell>
          <cell r="AO59">
            <v>128.84043590509401</v>
          </cell>
        </row>
        <row r="60">
          <cell r="C60" t="str">
            <v>Stretford</v>
          </cell>
          <cell r="D60" t="str">
            <v>South Manchester GSP</v>
          </cell>
          <cell r="E60">
            <v>117</v>
          </cell>
          <cell r="F60">
            <v>2.5</v>
          </cell>
          <cell r="G60">
            <v>119.5</v>
          </cell>
          <cell r="H60">
            <v>68.23</v>
          </cell>
          <cell r="I60">
            <v>76.426424456553704</v>
          </cell>
          <cell r="J60">
            <v>77.663265212421706</v>
          </cell>
          <cell r="K60">
            <v>78.188429641710698</v>
          </cell>
          <cell r="L60">
            <v>78.750702113989206</v>
          </cell>
          <cell r="M60">
            <v>79.439781945991399</v>
          </cell>
          <cell r="N60">
            <v>80.003731826608004</v>
          </cell>
          <cell r="O60">
            <v>80.550294612764901</v>
          </cell>
          <cell r="P60">
            <v>81.068052997313401</v>
          </cell>
          <cell r="Q60">
            <v>81.588573413224907</v>
          </cell>
          <cell r="R60">
            <v>82.102759462035095</v>
          </cell>
          <cell r="S60">
            <v>82.596668290741604</v>
          </cell>
          <cell r="T60">
            <v>83.075991093608494</v>
          </cell>
          <cell r="U60">
            <v>83.562566424272106</v>
          </cell>
          <cell r="V60">
            <v>84.036868842049103</v>
          </cell>
          <cell r="W60">
            <v>84.491805669303403</v>
          </cell>
          <cell r="X60">
            <v>84.952544896119207</v>
          </cell>
          <cell r="Y60">
            <v>85.412371908201195</v>
          </cell>
          <cell r="Z60">
            <v>85.8713203746929</v>
          </cell>
          <cell r="AA60">
            <v>86.341028296918395</v>
          </cell>
          <cell r="AB60">
            <v>86.811199078388597</v>
          </cell>
          <cell r="AC60">
            <v>87.278163407857505</v>
          </cell>
          <cell r="AD60">
            <v>87.743622872901398</v>
          </cell>
          <cell r="AE60">
            <v>88.213658074858103</v>
          </cell>
          <cell r="AF60">
            <v>88.675536399374394</v>
          </cell>
          <cell r="AG60">
            <v>89.135377185127496</v>
          </cell>
          <cell r="AH60">
            <v>89.593886879192496</v>
          </cell>
          <cell r="AI60">
            <v>90.052280783942905</v>
          </cell>
          <cell r="AJ60">
            <v>90.499821252915098</v>
          </cell>
          <cell r="AK60">
            <v>90.914007648600403</v>
          </cell>
          <cell r="AL60">
            <v>91.328639528390298</v>
          </cell>
          <cell r="AM60">
            <v>91.744171392589095</v>
          </cell>
          <cell r="AN60">
            <v>92.160473622190295</v>
          </cell>
          <cell r="AO60">
            <v>92.579007052600502</v>
          </cell>
        </row>
        <row r="61">
          <cell r="C61" t="str">
            <v>Stuart St</v>
          </cell>
          <cell r="D61" t="str">
            <v>Stalybridge GSP</v>
          </cell>
          <cell r="E61">
            <v>103.5</v>
          </cell>
          <cell r="F61">
            <v>0</v>
          </cell>
          <cell r="G61">
            <v>103.5</v>
          </cell>
          <cell r="H61">
            <v>79.7</v>
          </cell>
          <cell r="I61">
            <v>89.775309956731704</v>
          </cell>
          <cell r="J61">
            <v>91.616196087919803</v>
          </cell>
          <cell r="K61">
            <v>92.567728938495705</v>
          </cell>
          <cell r="L61">
            <v>93.665820093412904</v>
          </cell>
          <cell r="M61">
            <v>94.832980783400998</v>
          </cell>
          <cell r="N61">
            <v>95.956610416791193</v>
          </cell>
          <cell r="O61">
            <v>97.096188877769507</v>
          </cell>
          <cell r="P61">
            <v>98.269245330274103</v>
          </cell>
          <cell r="Q61">
            <v>99.561327651769702</v>
          </cell>
          <cell r="R61">
            <v>100.82824402289999</v>
          </cell>
          <cell r="S61">
            <v>102.10739473836399</v>
          </cell>
          <cell r="T61">
            <v>103.427622905864</v>
          </cell>
          <cell r="U61">
            <v>104.80351062043199</v>
          </cell>
          <cell r="V61">
            <v>106.067440425329</v>
          </cell>
          <cell r="W61">
            <v>107.363850148007</v>
          </cell>
          <cell r="X61">
            <v>108.645542568688</v>
          </cell>
          <cell r="Y61">
            <v>109.897653472217</v>
          </cell>
          <cell r="Z61">
            <v>111.126173333057</v>
          </cell>
          <cell r="AA61">
            <v>112.353003807333</v>
          </cell>
          <cell r="AB61">
            <v>113.55769958911699</v>
          </cell>
          <cell r="AC61">
            <v>114.732492067903</v>
          </cell>
          <cell r="AD61">
            <v>115.89614594659299</v>
          </cell>
          <cell r="AE61">
            <v>117.058428700855</v>
          </cell>
          <cell r="AF61">
            <v>118.145606719664</v>
          </cell>
          <cell r="AG61">
            <v>119.19211610189799</v>
          </cell>
          <cell r="AH61">
            <v>120.203807118033</v>
          </cell>
          <cell r="AI61">
            <v>121.180724415179</v>
          </cell>
          <cell r="AJ61">
            <v>122.143522825893</v>
          </cell>
          <cell r="AK61">
            <v>123.145457846977</v>
          </cell>
          <cell r="AL61">
            <v>124.137094087682</v>
          </cell>
          <cell r="AM61">
            <v>125.11960383437599</v>
          </cell>
          <cell r="AN61">
            <v>126.095411038908</v>
          </cell>
          <cell r="AO61">
            <v>127.07058678550599</v>
          </cell>
        </row>
        <row r="62">
          <cell r="C62" t="str">
            <v>Thornton</v>
          </cell>
          <cell r="D62" t="str">
            <v>Penwortham West GSP / Stanah GSP GROUP</v>
          </cell>
          <cell r="E62">
            <v>75</v>
          </cell>
          <cell r="F62">
            <v>5</v>
          </cell>
          <cell r="G62">
            <v>80</v>
          </cell>
          <cell r="H62">
            <v>53.89</v>
          </cell>
          <cell r="I62">
            <v>54.225790828109197</v>
          </cell>
          <cell r="J62">
            <v>54.229580318247201</v>
          </cell>
          <cell r="K62">
            <v>54.298287371623402</v>
          </cell>
          <cell r="L62">
            <v>54.447829834071896</v>
          </cell>
          <cell r="M62">
            <v>54.6395163522904</v>
          </cell>
          <cell r="N62">
            <v>54.837826610939402</v>
          </cell>
          <cell r="O62">
            <v>55.070910016795402</v>
          </cell>
          <cell r="P62">
            <v>55.324507403150498</v>
          </cell>
          <cell r="Q62">
            <v>55.642789704986797</v>
          </cell>
          <cell r="R62">
            <v>56.012518360563199</v>
          </cell>
          <cell r="S62">
            <v>56.414274654673797</v>
          </cell>
          <cell r="T62">
            <v>56.879232999099997</v>
          </cell>
          <cell r="U62">
            <v>57.442202271923101</v>
          </cell>
          <cell r="V62">
            <v>58.0112035697218</v>
          </cell>
          <cell r="W62">
            <v>58.553504172313197</v>
          </cell>
          <cell r="X62">
            <v>59.073418832932902</v>
          </cell>
          <cell r="Y62">
            <v>59.5490328322769</v>
          </cell>
          <cell r="Z62">
            <v>59.992010502877498</v>
          </cell>
          <cell r="AA62">
            <v>60.418091840896203</v>
          </cell>
          <cell r="AB62">
            <v>60.808251309049602</v>
          </cell>
          <cell r="AC62">
            <v>61.163299987175101</v>
          </cell>
          <cell r="AD62">
            <v>61.495685837655898</v>
          </cell>
          <cell r="AE62">
            <v>61.816990743886002</v>
          </cell>
          <cell r="AF62">
            <v>62.077762614334297</v>
          </cell>
          <cell r="AG62">
            <v>62.298987033752901</v>
          </cell>
          <cell r="AH62">
            <v>62.485336148937201</v>
          </cell>
          <cell r="AI62">
            <v>62.638086863505897</v>
          </cell>
          <cell r="AJ62">
            <v>62.754616016084498</v>
          </cell>
          <cell r="AK62">
            <v>62.852358382981002</v>
          </cell>
          <cell r="AL62">
            <v>62.930697344048497</v>
          </cell>
          <cell r="AM62">
            <v>62.991231072573299</v>
          </cell>
          <cell r="AN62">
            <v>63.036093729531601</v>
          </cell>
          <cell r="AO62">
            <v>63.070204898193801</v>
          </cell>
        </row>
        <row r="63">
          <cell r="C63" t="str">
            <v>Trimpell</v>
          </cell>
          <cell r="D63" t="str">
            <v>Heysham GSP</v>
          </cell>
          <cell r="E63">
            <v>23.8</v>
          </cell>
          <cell r="F63">
            <v>1.8</v>
          </cell>
          <cell r="G63">
            <v>25.6</v>
          </cell>
          <cell r="H63">
            <v>3.46</v>
          </cell>
          <cell r="I63">
            <v>3.4697433238884599</v>
          </cell>
          <cell r="J63">
            <v>3.48241706658622</v>
          </cell>
          <cell r="K63">
            <v>3.5006843536006298</v>
          </cell>
          <cell r="L63">
            <v>3.5235360986177602</v>
          </cell>
          <cell r="M63">
            <v>3.5505172586970399</v>
          </cell>
          <cell r="N63">
            <v>3.5751342003290998</v>
          </cell>
          <cell r="O63">
            <v>3.6010235832370898</v>
          </cell>
          <cell r="P63">
            <v>3.6266464225596202</v>
          </cell>
          <cell r="Q63">
            <v>3.6567668566462501</v>
          </cell>
          <cell r="R63">
            <v>3.6885214444913901</v>
          </cell>
          <cell r="S63">
            <v>3.72140397504015</v>
          </cell>
          <cell r="T63">
            <v>3.7561401155190701</v>
          </cell>
          <cell r="U63">
            <v>3.7944989892058101</v>
          </cell>
          <cell r="V63">
            <v>3.8332878785446001</v>
          </cell>
          <cell r="W63">
            <v>3.8705161657529299</v>
          </cell>
          <cell r="X63">
            <v>3.9067815565294999</v>
          </cell>
          <cell r="Y63">
            <v>3.9412928291128999</v>
          </cell>
          <cell r="Z63">
            <v>3.9748879403221098</v>
          </cell>
          <cell r="AA63">
            <v>4.0087191876476904</v>
          </cell>
          <cell r="AB63">
            <v>4.04181751363088</v>
          </cell>
          <cell r="AC63">
            <v>4.0739202277875801</v>
          </cell>
          <cell r="AD63">
            <v>4.1054146438590902</v>
          </cell>
          <cell r="AE63">
            <v>4.1368096869497304</v>
          </cell>
          <cell r="AF63">
            <v>4.1660108502019098</v>
          </cell>
          <cell r="AG63">
            <v>4.1938010722179104</v>
          </cell>
          <cell r="AH63">
            <v>4.2203640508937603</v>
          </cell>
          <cell r="AI63">
            <v>4.2458608587647699</v>
          </cell>
          <cell r="AJ63">
            <v>4.2699404137301498</v>
          </cell>
          <cell r="AK63">
            <v>4.2929402255557196</v>
          </cell>
          <cell r="AL63">
            <v>4.3153017954965902</v>
          </cell>
          <cell r="AM63">
            <v>4.3371069606130801</v>
          </cell>
          <cell r="AN63">
            <v>4.3584745909413298</v>
          </cell>
          <cell r="AO63">
            <v>4.3795639982699601</v>
          </cell>
        </row>
        <row r="64">
          <cell r="C64" t="str">
            <v>Ulverston</v>
          </cell>
          <cell r="D64" t="str">
            <v>Harker ENWL SGTs 1 2 3A 4 / Hutton GSP GROUP</v>
          </cell>
          <cell r="E64">
            <v>117</v>
          </cell>
          <cell r="F64">
            <v>6.9</v>
          </cell>
          <cell r="G64">
            <v>123.9</v>
          </cell>
          <cell r="H64">
            <v>52.65</v>
          </cell>
          <cell r="I64">
            <v>54.469686393835303</v>
          </cell>
          <cell r="J64">
            <v>54.899781738626302</v>
          </cell>
          <cell r="K64">
            <v>55.260787691933203</v>
          </cell>
          <cell r="L64">
            <v>55.7169244100482</v>
          </cell>
          <cell r="M64">
            <v>56.242711077038798</v>
          </cell>
          <cell r="N64">
            <v>56.734956314363899</v>
          </cell>
          <cell r="O64">
            <v>57.251545174847202</v>
          </cell>
          <cell r="P64">
            <v>57.761107667074398</v>
          </cell>
          <cell r="Q64">
            <v>58.444276121424998</v>
          </cell>
          <cell r="R64">
            <v>59.161146993201001</v>
          </cell>
          <cell r="S64">
            <v>59.898143504882803</v>
          </cell>
          <cell r="T64">
            <v>60.715437353875799</v>
          </cell>
          <cell r="U64">
            <v>61.604817145092497</v>
          </cell>
          <cell r="V64">
            <v>62.4714706890841</v>
          </cell>
          <cell r="W64">
            <v>63.323646044830603</v>
          </cell>
          <cell r="X64">
            <v>64.152150274649401</v>
          </cell>
          <cell r="Y64">
            <v>64.947880095948094</v>
          </cell>
          <cell r="Z64">
            <v>65.708614407577102</v>
          </cell>
          <cell r="AA64">
            <v>66.459616212302393</v>
          </cell>
          <cell r="AB64">
            <v>67.180620803116994</v>
          </cell>
          <cell r="AC64">
            <v>67.862875192550902</v>
          </cell>
          <cell r="AD64">
            <v>68.524061506655897</v>
          </cell>
          <cell r="AE64">
            <v>69.172997142526498</v>
          </cell>
          <cell r="AF64">
            <v>69.750923202343401</v>
          </cell>
          <cell r="AG64">
            <v>70.281863944559305</v>
          </cell>
          <cell r="AH64">
            <v>70.770269487896798</v>
          </cell>
          <cell r="AI64">
            <v>71.216780337878902</v>
          </cell>
          <cell r="AJ64">
            <v>71.619067668248505</v>
          </cell>
          <cell r="AK64">
            <v>71.996998273971997</v>
          </cell>
          <cell r="AL64">
            <v>72.354161444662296</v>
          </cell>
          <cell r="AM64">
            <v>72.692662974983307</v>
          </cell>
          <cell r="AN64">
            <v>73.013939992248893</v>
          </cell>
          <cell r="AO64">
            <v>73.323971945266393</v>
          </cell>
        </row>
        <row r="65">
          <cell r="C65" t="str">
            <v>Vernon Park</v>
          </cell>
          <cell r="D65" t="str">
            <v>Bredbury GSP</v>
          </cell>
          <cell r="E65">
            <v>117</v>
          </cell>
          <cell r="F65">
            <v>3.2</v>
          </cell>
          <cell r="G65">
            <v>120.2</v>
          </cell>
          <cell r="H65">
            <v>86.55</v>
          </cell>
          <cell r="I65">
            <v>88.067312486320404</v>
          </cell>
          <cell r="J65">
            <v>88.178955703084696</v>
          </cell>
          <cell r="K65">
            <v>88.349571679957293</v>
          </cell>
          <cell r="L65">
            <v>88.679770623111196</v>
          </cell>
          <cell r="M65">
            <v>89.088264856374195</v>
          </cell>
          <cell r="N65">
            <v>89.360569667121794</v>
          </cell>
          <cell r="O65">
            <v>89.839992433916905</v>
          </cell>
          <cell r="P65">
            <v>90.500819804460207</v>
          </cell>
          <cell r="Q65">
            <v>91.009312544634099</v>
          </cell>
          <cell r="R65">
            <v>91.770509625486199</v>
          </cell>
          <cell r="S65">
            <v>92.570007760130906</v>
          </cell>
          <cell r="T65">
            <v>93.474720217241</v>
          </cell>
          <cell r="U65">
            <v>94.528264472546297</v>
          </cell>
          <cell r="V65">
            <v>95.590189987293599</v>
          </cell>
          <cell r="W65">
            <v>96.557704860475198</v>
          </cell>
          <cell r="X65">
            <v>97.483075487673801</v>
          </cell>
          <cell r="Y65">
            <v>98.333681585073293</v>
          </cell>
          <cell r="Z65">
            <v>99.113147910366905</v>
          </cell>
          <cell r="AA65">
            <v>99.814624976420603</v>
          </cell>
          <cell r="AB65">
            <v>100.511251811102</v>
          </cell>
          <cell r="AC65">
            <v>101.237628003138</v>
          </cell>
          <cell r="AD65">
            <v>101.91383994206601</v>
          </cell>
          <cell r="AE65">
            <v>102.558812248926</v>
          </cell>
          <cell r="AF65">
            <v>103.098081971342</v>
          </cell>
          <cell r="AG65">
            <v>103.55075900521901</v>
          </cell>
          <cell r="AH65">
            <v>103.922087908322</v>
          </cell>
          <cell r="AI65">
            <v>104.22311414070001</v>
          </cell>
          <cell r="AJ65">
            <v>104.448289298136</v>
          </cell>
          <cell r="AK65">
            <v>104.60053114093201</v>
          </cell>
          <cell r="AL65">
            <v>104.706686043663</v>
          </cell>
          <cell r="AM65">
            <v>104.770179193017</v>
          </cell>
          <cell r="AN65">
            <v>104.78993286532901</v>
          </cell>
          <cell r="AO65">
            <v>104.77983905594201</v>
          </cell>
        </row>
        <row r="66">
          <cell r="C66" t="str">
            <v>West Didsbury</v>
          </cell>
          <cell r="D66" t="str">
            <v>South Manchester GSP</v>
          </cell>
          <cell r="E66">
            <v>124</v>
          </cell>
          <cell r="F66">
            <v>2.2999999999999998</v>
          </cell>
          <cell r="G66">
            <v>126.3</v>
          </cell>
          <cell r="H66">
            <v>102.57</v>
          </cell>
          <cell r="I66">
            <v>106.987038250563</v>
          </cell>
          <cell r="J66">
            <v>108.47951908180499</v>
          </cell>
          <cell r="K66">
            <v>109.63518362403801</v>
          </cell>
          <cell r="L66">
            <v>111.22121590030601</v>
          </cell>
          <cell r="M66">
            <v>112.867721225167</v>
          </cell>
          <cell r="N66">
            <v>114.537802474488</v>
          </cell>
          <cell r="O66">
            <v>116.235681059915</v>
          </cell>
          <cell r="P66">
            <v>117.98535096824</v>
          </cell>
          <cell r="Q66">
            <v>119.871807935007</v>
          </cell>
          <cell r="R66">
            <v>121.836234276664</v>
          </cell>
          <cell r="S66">
            <v>123.84409622811199</v>
          </cell>
          <cell r="T66">
            <v>125.97272862484201</v>
          </cell>
          <cell r="U66">
            <v>128.310419018423</v>
          </cell>
          <cell r="V66">
            <v>130.86428623895301</v>
          </cell>
          <cell r="W66">
            <v>133.379120744674</v>
          </cell>
          <cell r="X66">
            <v>135.83278032774601</v>
          </cell>
          <cell r="Y66">
            <v>138.173456865585</v>
          </cell>
          <cell r="Z66">
            <v>140.41320259061399</v>
          </cell>
          <cell r="AA66">
            <v>142.61464812467801</v>
          </cell>
          <cell r="AB66">
            <v>144.727789804184</v>
          </cell>
          <cell r="AC66">
            <v>146.735785493035</v>
          </cell>
          <cell r="AD66">
            <v>148.680881622085</v>
          </cell>
          <cell r="AE66">
            <v>150.58444324243399</v>
          </cell>
          <cell r="AF66">
            <v>152.28154989473899</v>
          </cell>
          <cell r="AG66">
            <v>153.84883555356001</v>
          </cell>
          <cell r="AH66">
            <v>155.29697982200599</v>
          </cell>
          <cell r="AI66">
            <v>156.64367532628501</v>
          </cell>
          <cell r="AJ66">
            <v>157.888603534369</v>
          </cell>
          <cell r="AK66">
            <v>159.07706512939001</v>
          </cell>
          <cell r="AL66">
            <v>160.202402911484</v>
          </cell>
          <cell r="AM66">
            <v>161.26993159788199</v>
          </cell>
          <cell r="AN66">
            <v>162.28277656575301</v>
          </cell>
          <cell r="AO66">
            <v>163.259709054729</v>
          </cell>
        </row>
        <row r="67">
          <cell r="C67" t="str">
            <v>Westhoughton</v>
          </cell>
          <cell r="D67" t="str">
            <v>Kearsley 132 GSP</v>
          </cell>
          <cell r="E67">
            <v>117</v>
          </cell>
          <cell r="F67">
            <v>0.4</v>
          </cell>
          <cell r="G67">
            <v>117.4</v>
          </cell>
          <cell r="H67">
            <v>63.3</v>
          </cell>
          <cell r="I67">
            <v>64.844386597256701</v>
          </cell>
          <cell r="J67">
            <v>65.219306676980594</v>
          </cell>
          <cell r="K67">
            <v>65.571223294213596</v>
          </cell>
          <cell r="L67">
            <v>66.059462532656298</v>
          </cell>
          <cell r="M67">
            <v>66.593583950074603</v>
          </cell>
          <cell r="N67">
            <v>67.120081660794199</v>
          </cell>
          <cell r="O67">
            <v>67.747707639818998</v>
          </cell>
          <cell r="P67">
            <v>68.381617444096804</v>
          </cell>
          <cell r="Q67">
            <v>69.077594373405304</v>
          </cell>
          <cell r="R67">
            <v>69.827067428411297</v>
          </cell>
          <cell r="S67">
            <v>70.596336216807899</v>
          </cell>
          <cell r="T67">
            <v>71.427336356573093</v>
          </cell>
          <cell r="U67">
            <v>72.340514576216606</v>
          </cell>
          <cell r="V67">
            <v>73.335711981771695</v>
          </cell>
          <cell r="W67">
            <v>74.265842394928399</v>
          </cell>
          <cell r="X67">
            <v>75.1651329838419</v>
          </cell>
          <cell r="Y67">
            <v>76.017913577838996</v>
          </cell>
          <cell r="Z67">
            <v>76.818568335864299</v>
          </cell>
          <cell r="AA67">
            <v>77.588200277207804</v>
          </cell>
          <cell r="AB67">
            <v>78.314047106288498</v>
          </cell>
          <cell r="AC67">
            <v>78.989108112205898</v>
          </cell>
          <cell r="AD67">
            <v>79.633590939021801</v>
          </cell>
          <cell r="AE67">
            <v>80.256071568568302</v>
          </cell>
          <cell r="AF67">
            <v>80.779209839780606</v>
          </cell>
          <cell r="AG67">
            <v>81.249890282078994</v>
          </cell>
          <cell r="AH67">
            <v>81.672109592679504</v>
          </cell>
          <cell r="AI67">
            <v>82.049927516878</v>
          </cell>
          <cell r="AJ67">
            <v>82.385267370399703</v>
          </cell>
          <cell r="AK67">
            <v>82.686405647104706</v>
          </cell>
          <cell r="AL67">
            <v>82.960945820831896</v>
          </cell>
          <cell r="AM67">
            <v>83.210861747597306</v>
          </cell>
          <cell r="AN67">
            <v>83.436939980331204</v>
          </cell>
          <cell r="AO67">
            <v>83.646344786654495</v>
          </cell>
        </row>
        <row r="68">
          <cell r="C68" t="str">
            <v>Wigan</v>
          </cell>
          <cell r="D68" t="str">
            <v>Washway Farm GSP / Kirkby GSP GROUP</v>
          </cell>
          <cell r="E68">
            <v>72</v>
          </cell>
          <cell r="F68">
            <v>0</v>
          </cell>
          <cell r="G68">
            <v>72</v>
          </cell>
          <cell r="H68">
            <v>71.02</v>
          </cell>
          <cell r="I68">
            <v>71.983218366214501</v>
          </cell>
          <cell r="J68">
            <v>72.522541747298206</v>
          </cell>
          <cell r="K68">
            <v>73.151286088673302</v>
          </cell>
          <cell r="L68">
            <v>73.887591896314206</v>
          </cell>
          <cell r="M68">
            <v>74.742835424296402</v>
          </cell>
          <cell r="N68">
            <v>75.528993648084196</v>
          </cell>
          <cell r="O68">
            <v>76.332064786200505</v>
          </cell>
          <cell r="P68">
            <v>77.128939320935601</v>
          </cell>
          <cell r="Q68">
            <v>77.988847729130995</v>
          </cell>
          <cell r="R68">
            <v>78.888079459335302</v>
          </cell>
          <cell r="S68">
            <v>79.804682370831102</v>
          </cell>
          <cell r="T68">
            <v>80.771589929087298</v>
          </cell>
          <cell r="U68">
            <v>81.805451556567903</v>
          </cell>
          <cell r="V68">
            <v>82.801888285691504</v>
          </cell>
          <cell r="W68">
            <v>83.7823535805407</v>
          </cell>
          <cell r="X68">
            <v>84.744893458059494</v>
          </cell>
          <cell r="Y68">
            <v>85.669073496259401</v>
          </cell>
          <cell r="Z68">
            <v>86.553284782328404</v>
          </cell>
          <cell r="AA68">
            <v>87.419519341929998</v>
          </cell>
          <cell r="AB68">
            <v>88.248499353892399</v>
          </cell>
          <cell r="AC68">
            <v>89.037021236101396</v>
          </cell>
          <cell r="AD68">
            <v>89.805674689044906</v>
          </cell>
          <cell r="AE68">
            <v>90.5628519303297</v>
          </cell>
          <cell r="AF68">
            <v>91.243854337899506</v>
          </cell>
          <cell r="AG68">
            <v>91.878534759498095</v>
          </cell>
          <cell r="AH68">
            <v>92.471303657824706</v>
          </cell>
          <cell r="AI68">
            <v>93.026607131068801</v>
          </cell>
          <cell r="AJ68">
            <v>93.547184562810003</v>
          </cell>
          <cell r="AK68">
            <v>94.064409316400997</v>
          </cell>
          <cell r="AL68">
            <v>94.561035924400898</v>
          </cell>
          <cell r="AM68">
            <v>95.039218306560102</v>
          </cell>
          <cell r="AN68">
            <v>95.500258138577806</v>
          </cell>
          <cell r="AO68">
            <v>95.950600916077903</v>
          </cell>
        </row>
        <row r="69">
          <cell r="C69" t="str">
            <v>Wrightington</v>
          </cell>
          <cell r="D69" t="str">
            <v>Penwortham West GSP / Stanah GSP GROUP</v>
          </cell>
          <cell r="E69">
            <v>117</v>
          </cell>
          <cell r="F69">
            <v>3.1</v>
          </cell>
          <cell r="G69">
            <v>120.1</v>
          </cell>
          <cell r="H69">
            <v>77.27</v>
          </cell>
          <cell r="I69">
            <v>80.869662114910597</v>
          </cell>
          <cell r="J69">
            <v>81.664227771911897</v>
          </cell>
          <cell r="K69">
            <v>82.392318072835096</v>
          </cell>
          <cell r="L69">
            <v>83.312047741148405</v>
          </cell>
          <cell r="M69">
            <v>84.381128322754904</v>
          </cell>
          <cell r="N69">
            <v>85.428084404376307</v>
          </cell>
          <cell r="O69">
            <v>86.567790156737502</v>
          </cell>
          <cell r="P69">
            <v>87.747413713513794</v>
          </cell>
          <cell r="Q69">
            <v>89.073355338357501</v>
          </cell>
          <cell r="R69">
            <v>90.531376177364095</v>
          </cell>
          <cell r="S69">
            <v>92.071418220264604</v>
          </cell>
          <cell r="T69">
            <v>93.777532834985095</v>
          </cell>
          <cell r="U69">
            <v>95.711414115766004</v>
          </cell>
          <cell r="V69">
            <v>97.663746509504193</v>
          </cell>
          <cell r="W69">
            <v>99.535958081621402</v>
          </cell>
          <cell r="X69">
            <v>101.30420961949299</v>
          </cell>
          <cell r="Y69">
            <v>102.955144116063</v>
          </cell>
          <cell r="Z69">
            <v>104.516557646157</v>
          </cell>
          <cell r="AA69">
            <v>106.00666044895399</v>
          </cell>
          <cell r="AB69">
            <v>107.366127082749</v>
          </cell>
          <cell r="AC69">
            <v>108.597941246338</v>
          </cell>
          <cell r="AD69">
            <v>109.747126323826</v>
          </cell>
          <cell r="AE69">
            <v>110.855048585052</v>
          </cell>
          <cell r="AF69">
            <v>111.809291008705</v>
          </cell>
          <cell r="AG69">
            <v>112.664864022204</v>
          </cell>
          <cell r="AH69">
            <v>113.435692458633</v>
          </cell>
          <cell r="AI69">
            <v>114.125889982959</v>
          </cell>
          <cell r="AJ69">
            <v>114.727933422474</v>
          </cell>
          <cell r="AK69">
            <v>115.349566157015</v>
          </cell>
          <cell r="AL69">
            <v>115.928021313944</v>
          </cell>
          <cell r="AM69">
            <v>116.464272956846</v>
          </cell>
          <cell r="AN69">
            <v>116.968740666713</v>
          </cell>
          <cell r="AO69">
            <v>117.44964701514699</v>
          </cell>
        </row>
      </sheetData>
      <sheetData sheetId="4">
        <row r="4">
          <cell r="C4" t="str">
            <v>Albion St</v>
          </cell>
          <cell r="D4" t="str">
            <v>Lower Darwen</v>
          </cell>
          <cell r="E4" t="str">
            <v>Penwortham East GSP / Rochdale SGT 1 GROUP</v>
          </cell>
          <cell r="F4">
            <v>22.863</v>
          </cell>
          <cell r="G4">
            <v>0</v>
          </cell>
          <cell r="H4">
            <v>22.863</v>
          </cell>
          <cell r="I4">
            <v>13.2</v>
          </cell>
          <cell r="J4">
            <v>13.409101128765901</v>
          </cell>
          <cell r="K4">
            <v>13.4627872362378</v>
          </cell>
          <cell r="L4">
            <v>13.5429425855883</v>
          </cell>
          <cell r="M4">
            <v>13.6477461942803</v>
          </cell>
          <cell r="N4">
            <v>13.7772139158178</v>
          </cell>
          <cell r="O4">
            <v>13.9009048921955</v>
          </cell>
          <cell r="P4">
            <v>14.0378945917188</v>
          </cell>
          <cell r="Q4">
            <v>14.1835544582576</v>
          </cell>
          <cell r="R4">
            <v>14.3444894289147</v>
          </cell>
          <cell r="S4">
            <v>14.5240352159528</v>
          </cell>
          <cell r="T4">
            <v>14.7128286013261</v>
          </cell>
          <cell r="U4">
            <v>14.9191723703197</v>
          </cell>
          <cell r="V4">
            <v>15.151505229251001</v>
          </cell>
          <cell r="W4">
            <v>15.397893226064999</v>
          </cell>
          <cell r="X4">
            <v>15.641300441661899</v>
          </cell>
          <cell r="Y4">
            <v>15.882188705458001</v>
          </cell>
          <cell r="Z4">
            <v>16.112509010609301</v>
          </cell>
          <cell r="AA4">
            <v>16.334478612744899</v>
          </cell>
          <cell r="AB4">
            <v>16.553225721183601</v>
          </cell>
          <cell r="AC4">
            <v>16.764972442527</v>
          </cell>
          <cell r="AD4">
            <v>16.968158760965</v>
          </cell>
          <cell r="AE4">
            <v>17.165075124543701</v>
          </cell>
          <cell r="AF4">
            <v>17.360038067373701</v>
          </cell>
          <cell r="AG4">
            <v>17.534367824568001</v>
          </cell>
          <cell r="AH4">
            <v>17.6962127205346</v>
          </cell>
          <cell r="AI4">
            <v>17.8465236743105</v>
          </cell>
          <cell r="AJ4">
            <v>17.987476377184301</v>
          </cell>
          <cell r="AK4">
            <v>18.1172211909028</v>
          </cell>
          <cell r="AL4">
            <v>18.240806753642499</v>
          </cell>
          <cell r="AM4">
            <v>18.3592628396284</v>
          </cell>
          <cell r="AN4">
            <v>18.473322277205</v>
          </cell>
          <cell r="AO4">
            <v>18.582997049551299</v>
          </cell>
          <cell r="AP4">
            <v>18.690545620588399</v>
          </cell>
        </row>
        <row r="5">
          <cell r="C5" t="str">
            <v>Alderley &amp; Chelford</v>
          </cell>
          <cell r="D5" t="str">
            <v>Moss Nook</v>
          </cell>
          <cell r="E5" t="str">
            <v>South Manchester GSP</v>
          </cell>
          <cell r="F5">
            <v>28.31</v>
          </cell>
          <cell r="G5">
            <v>2.1419999999999999</v>
          </cell>
          <cell r="H5">
            <v>30.452000000000002</v>
          </cell>
          <cell r="I5">
            <v>15.68</v>
          </cell>
          <cell r="J5">
            <v>16.806366493829199</v>
          </cell>
          <cell r="K5">
            <v>17.063637975754201</v>
          </cell>
          <cell r="L5">
            <v>17.274689122558801</v>
          </cell>
          <cell r="M5">
            <v>17.535667825654201</v>
          </cell>
          <cell r="N5">
            <v>17.8218088432705</v>
          </cell>
          <cell r="O5">
            <v>18.092116048430601</v>
          </cell>
          <cell r="P5">
            <v>18.367616466979801</v>
          </cell>
          <cell r="Q5">
            <v>18.643543470986199</v>
          </cell>
          <cell r="R5">
            <v>18.933090052307001</v>
          </cell>
          <cell r="S5">
            <v>19.237961539932598</v>
          </cell>
          <cell r="T5">
            <v>19.544356807778598</v>
          </cell>
          <cell r="U5">
            <v>19.861548180479101</v>
          </cell>
          <cell r="V5">
            <v>20.2128353628033</v>
          </cell>
          <cell r="W5">
            <v>20.586923582437901</v>
          </cell>
          <cell r="X5">
            <v>20.949173667047301</v>
          </cell>
          <cell r="Y5">
            <v>21.296801223687201</v>
          </cell>
          <cell r="Z5">
            <v>21.622236268339599</v>
          </cell>
          <cell r="AA5">
            <v>21.9271149862271</v>
          </cell>
          <cell r="AB5">
            <v>22.221398321762202</v>
          </cell>
          <cell r="AC5">
            <v>22.498954681853501</v>
          </cell>
          <cell r="AD5">
            <v>22.760210270890202</v>
          </cell>
          <cell r="AE5">
            <v>23.011548868688301</v>
          </cell>
          <cell r="AF5">
            <v>23.257894153294799</v>
          </cell>
          <cell r="AG5">
            <v>23.490911036574399</v>
          </cell>
          <cell r="AH5">
            <v>23.717247167807201</v>
          </cell>
          <cell r="AI5">
            <v>23.938271302775401</v>
          </cell>
          <cell r="AJ5">
            <v>24.1552942949967</v>
          </cell>
          <cell r="AK5">
            <v>24.364078819851301</v>
          </cell>
          <cell r="AL5">
            <v>24.562249871656501</v>
          </cell>
          <cell r="AM5">
            <v>24.757782950843701</v>
          </cell>
          <cell r="AN5">
            <v>24.951066716586201</v>
          </cell>
          <cell r="AO5">
            <v>25.142882578696</v>
          </cell>
          <cell r="AP5">
            <v>25.334648691388601</v>
          </cell>
        </row>
        <row r="6">
          <cell r="C6" t="str">
            <v>Alston</v>
          </cell>
          <cell r="D6" t="str">
            <v>Penrith &amp; Shap</v>
          </cell>
          <cell r="E6" t="str">
            <v>Harker ENWL SGTs 1 2 3A 4 / Hutton GSP GROUP</v>
          </cell>
          <cell r="F6">
            <v>2.5</v>
          </cell>
          <cell r="G6">
            <v>0.14616000000000001</v>
          </cell>
          <cell r="H6">
            <v>2.6461600000000001</v>
          </cell>
          <cell r="I6">
            <v>2.58</v>
          </cell>
          <cell r="J6">
            <v>2.5845730296269802</v>
          </cell>
          <cell r="K6">
            <v>2.58996721636333</v>
          </cell>
          <cell r="L6">
            <v>2.5970273124899199</v>
          </cell>
          <cell r="M6">
            <v>2.6066990563580399</v>
          </cell>
          <cell r="N6">
            <v>2.6185592251419099</v>
          </cell>
          <cell r="O6">
            <v>2.65825408960686</v>
          </cell>
          <cell r="P6">
            <v>2.7108414553234699</v>
          </cell>
          <cell r="Q6">
            <v>2.76493011412752</v>
          </cell>
          <cell r="R6">
            <v>2.8248257947634299</v>
          </cell>
          <cell r="S6">
            <v>2.8782687280181198</v>
          </cell>
          <cell r="T6">
            <v>2.9343108059149201</v>
          </cell>
          <cell r="U6">
            <v>3.00095063552825</v>
          </cell>
          <cell r="V6">
            <v>3.0638881592988998</v>
          </cell>
          <cell r="W6">
            <v>3.12567588261492</v>
          </cell>
          <cell r="X6">
            <v>3.1843961719513598</v>
          </cell>
          <cell r="Y6">
            <v>3.23887545005877</v>
          </cell>
          <cell r="Z6">
            <v>3.2897105271568901</v>
          </cell>
          <cell r="AA6">
            <v>3.33723402915893</v>
          </cell>
          <cell r="AB6">
            <v>3.3817252630186001</v>
          </cell>
          <cell r="AC6">
            <v>3.4230816038078</v>
          </cell>
          <cell r="AD6">
            <v>3.4614135103016799</v>
          </cell>
          <cell r="AE6">
            <v>3.4970195173414802</v>
          </cell>
          <cell r="AF6">
            <v>3.53022758350341</v>
          </cell>
          <cell r="AG6">
            <v>3.5598617443790799</v>
          </cell>
          <cell r="AH6">
            <v>3.5864157308081199</v>
          </cell>
          <cell r="AI6">
            <v>3.6101500943839899</v>
          </cell>
          <cell r="AJ6">
            <v>3.6309567553887399</v>
          </cell>
          <cell r="AK6">
            <v>3.6483231018728102</v>
          </cell>
          <cell r="AL6">
            <v>3.661368838459</v>
          </cell>
          <cell r="AM6">
            <v>3.6738252896746602</v>
          </cell>
          <cell r="AN6">
            <v>3.6860001756514702</v>
          </cell>
          <cell r="AO6">
            <v>3.6981247190400999</v>
          </cell>
          <cell r="AP6">
            <v>3.7101649338102001</v>
          </cell>
        </row>
        <row r="7">
          <cell r="C7" t="str">
            <v>Ambleside</v>
          </cell>
          <cell r="D7" t="str">
            <v>Kendal (Parkside Rd)</v>
          </cell>
          <cell r="E7" t="str">
            <v>Harker ENWL SGTs 1 2 3A 4 / Hutton GSP GROUP</v>
          </cell>
          <cell r="F7">
            <v>17.8</v>
          </cell>
          <cell r="G7">
            <v>0.2676</v>
          </cell>
          <cell r="H7">
            <v>18.067599999999999</v>
          </cell>
          <cell r="I7">
            <v>10.31</v>
          </cell>
          <cell r="J7">
            <v>10.3845028888245</v>
          </cell>
          <cell r="K7">
            <v>10.466628168063901</v>
          </cell>
          <cell r="L7">
            <v>10.562102417573</v>
          </cell>
          <cell r="M7">
            <v>10.6736911478251</v>
          </cell>
          <cell r="N7">
            <v>10.801848962817299</v>
          </cell>
          <cell r="O7">
            <v>10.9239527415192</v>
          </cell>
          <cell r="P7">
            <v>11.0565334316716</v>
          </cell>
          <cell r="Q7">
            <v>11.1875856478414</v>
          </cell>
          <cell r="R7">
            <v>11.3327007795295</v>
          </cell>
          <cell r="S7">
            <v>11.4777480298347</v>
          </cell>
          <cell r="T7">
            <v>11.6267770005289</v>
          </cell>
          <cell r="U7">
            <v>11.789569141517999</v>
          </cell>
          <cell r="V7">
            <v>11.958268382521499</v>
          </cell>
          <cell r="W7">
            <v>12.097867303201699</v>
          </cell>
          <cell r="X7">
            <v>12.236957437833899</v>
          </cell>
          <cell r="Y7">
            <v>12.3735690318628</v>
          </cell>
          <cell r="Z7">
            <v>12.506591139799299</v>
          </cell>
          <cell r="AA7">
            <v>12.6361518476421</v>
          </cell>
          <cell r="AB7">
            <v>12.764160429488699</v>
          </cell>
          <cell r="AC7">
            <v>12.888659825119699</v>
          </cell>
          <cell r="AD7">
            <v>13.008907034207599</v>
          </cell>
          <cell r="AE7">
            <v>13.1268328089226</v>
          </cell>
          <cell r="AF7">
            <v>13.2430348917036</v>
          </cell>
          <cell r="AG7">
            <v>13.349532864573399</v>
          </cell>
          <cell r="AH7">
            <v>13.449387290026801</v>
          </cell>
          <cell r="AI7">
            <v>13.543207285857701</v>
          </cell>
          <cell r="AJ7">
            <v>13.630821358763001</v>
          </cell>
          <cell r="AK7">
            <v>13.7124841230854</v>
          </cell>
          <cell r="AL7">
            <v>13.7910266116663</v>
          </cell>
          <cell r="AM7">
            <v>13.867157127112</v>
          </cell>
          <cell r="AN7">
            <v>13.9412348090128</v>
          </cell>
          <cell r="AO7">
            <v>14.0135201323068</v>
          </cell>
          <cell r="AP7">
            <v>14.0846584710653</v>
          </cell>
        </row>
        <row r="8">
          <cell r="C8" t="str">
            <v>Ancoats North T11 &amp; T12</v>
          </cell>
          <cell r="D8" t="str">
            <v>Red Bank</v>
          </cell>
          <cell r="E8" t="str">
            <v>Whitegate GSP</v>
          </cell>
          <cell r="F8">
            <v>22.863</v>
          </cell>
          <cell r="G8">
            <v>0</v>
          </cell>
          <cell r="H8">
            <v>22.863</v>
          </cell>
          <cell r="I8">
            <v>15.4</v>
          </cell>
          <cell r="J8">
            <v>18.085207461828102</v>
          </cell>
          <cell r="K8">
            <v>18.538032299045401</v>
          </cell>
          <cell r="L8">
            <v>18.759860217526501</v>
          </cell>
          <cell r="M8">
            <v>19.0023612885776</v>
          </cell>
          <cell r="N8">
            <v>19.274085810483701</v>
          </cell>
          <cell r="O8">
            <v>19.5233938864625</v>
          </cell>
          <cell r="P8">
            <v>19.778057447699901</v>
          </cell>
          <cell r="Q8">
            <v>20.037388040567802</v>
          </cell>
          <cell r="R8">
            <v>20.308520487953999</v>
          </cell>
          <cell r="S8">
            <v>20.584012737335701</v>
          </cell>
          <cell r="T8">
            <v>20.8597839882197</v>
          </cell>
          <cell r="U8">
            <v>21.140806538457099</v>
          </cell>
          <cell r="V8">
            <v>21.432547486820699</v>
          </cell>
          <cell r="W8">
            <v>21.717458060122102</v>
          </cell>
          <cell r="X8">
            <v>22.0070315448122</v>
          </cell>
          <cell r="Y8">
            <v>22.296790033333401</v>
          </cell>
          <cell r="Z8">
            <v>22.583322996293901</v>
          </cell>
          <cell r="AA8">
            <v>22.867854940178699</v>
          </cell>
          <cell r="AB8">
            <v>23.1560679073282</v>
          </cell>
          <cell r="AC8">
            <v>23.443173688522698</v>
          </cell>
          <cell r="AD8">
            <v>23.726269781117601</v>
          </cell>
          <cell r="AE8">
            <v>24.008798810656401</v>
          </cell>
          <cell r="AF8">
            <v>24.2972559562543</v>
          </cell>
          <cell r="AG8">
            <v>24.593427364871399</v>
          </cell>
          <cell r="AH8">
            <v>24.883707248333799</v>
          </cell>
          <cell r="AI8">
            <v>25.168818286520199</v>
          </cell>
          <cell r="AJ8">
            <v>25.4493720098971</v>
          </cell>
          <cell r="AK8">
            <v>25.727246962448799</v>
          </cell>
          <cell r="AL8">
            <v>26.011024119459599</v>
          </cell>
          <cell r="AM8">
            <v>26.295165317532099</v>
          </cell>
          <cell r="AN8">
            <v>26.579784031124898</v>
          </cell>
          <cell r="AO8">
            <v>26.864918310656702</v>
          </cell>
          <cell r="AP8">
            <v>27.152645479601599</v>
          </cell>
        </row>
        <row r="9">
          <cell r="C9" t="str">
            <v>Ancoats North T14</v>
          </cell>
          <cell r="D9" t="str">
            <v>Red Bank</v>
          </cell>
          <cell r="E9" t="str">
            <v>Whitegate GSP</v>
          </cell>
          <cell r="F9">
            <v>13.25</v>
          </cell>
          <cell r="G9">
            <v>0</v>
          </cell>
          <cell r="H9">
            <v>13.25</v>
          </cell>
          <cell r="I9">
            <v>8.11</v>
          </cell>
          <cell r="J9">
            <v>9.7249943102095706</v>
          </cell>
          <cell r="K9">
            <v>9.9948475194604907</v>
          </cell>
          <cell r="L9">
            <v>10.1210510491421</v>
          </cell>
          <cell r="M9">
            <v>10.2573120634445</v>
          </cell>
          <cell r="N9">
            <v>10.4151645513309</v>
          </cell>
          <cell r="O9">
            <v>10.560169687875399</v>
          </cell>
          <cell r="P9">
            <v>10.7079782700254</v>
          </cell>
          <cell r="Q9">
            <v>10.858350220177099</v>
          </cell>
          <cell r="R9">
            <v>11.012773072842</v>
          </cell>
          <cell r="S9">
            <v>11.1699543548664</v>
          </cell>
          <cell r="T9">
            <v>11.3296244959022</v>
          </cell>
          <cell r="U9">
            <v>11.492054286534501</v>
          </cell>
          <cell r="V9">
            <v>11.6582640353461</v>
          </cell>
          <cell r="W9">
            <v>11.742920558659</v>
          </cell>
          <cell r="X9">
            <v>11.8323477220329</v>
          </cell>
          <cell r="Y9">
            <v>11.9262344314992</v>
          </cell>
          <cell r="Z9">
            <v>12.0245382431608</v>
          </cell>
          <cell r="AA9">
            <v>12.1274462887292</v>
          </cell>
          <cell r="AB9">
            <v>12.235405193899799</v>
          </cell>
          <cell r="AC9">
            <v>12.3482072737072</v>
          </cell>
          <cell r="AD9">
            <v>12.4655255292476</v>
          </cell>
          <cell r="AE9">
            <v>12.587515383219101</v>
          </cell>
          <cell r="AF9">
            <v>12.7146226510357</v>
          </cell>
          <cell r="AG9">
            <v>12.845895270369001</v>
          </cell>
          <cell r="AH9">
            <v>12.981672031208699</v>
          </cell>
          <cell r="AI9">
            <v>13.121952511688599</v>
          </cell>
          <cell r="AJ9">
            <v>13.266838120774899</v>
          </cell>
          <cell r="AK9">
            <v>13.416178531375399</v>
          </cell>
          <cell r="AL9">
            <v>13.570006629085199</v>
          </cell>
          <cell r="AM9">
            <v>13.7295072215478</v>
          </cell>
          <cell r="AN9">
            <v>13.8943677163555</v>
          </cell>
          <cell r="AO9">
            <v>14.064108712326201</v>
          </cell>
          <cell r="AP9">
            <v>14.2388996084387</v>
          </cell>
        </row>
        <row r="10">
          <cell r="C10" t="str">
            <v>Annie Pit</v>
          </cell>
          <cell r="D10" t="str">
            <v>Stainburn &amp; Siddick</v>
          </cell>
          <cell r="E10" t="str">
            <v>Harker ENWL SGTs 1 2 3A 4 / Hutton GSP GROUP</v>
          </cell>
          <cell r="F10">
            <v>21.5</v>
          </cell>
          <cell r="G10">
            <v>0</v>
          </cell>
          <cell r="H10">
            <v>21.5</v>
          </cell>
          <cell r="I10">
            <v>17.91</v>
          </cell>
          <cell r="J10">
            <v>18.389657252922699</v>
          </cell>
          <cell r="K10">
            <v>18.538496995169599</v>
          </cell>
          <cell r="L10">
            <v>18.687760823839501</v>
          </cell>
          <cell r="M10">
            <v>18.865711076424301</v>
          </cell>
          <cell r="N10">
            <v>19.076435599213902</v>
          </cell>
          <cell r="O10">
            <v>19.275614025762899</v>
          </cell>
          <cell r="P10">
            <v>19.4883383073741</v>
          </cell>
          <cell r="Q10">
            <v>19.7046590635372</v>
          </cell>
          <cell r="R10">
            <v>19.945367669283399</v>
          </cell>
          <cell r="S10">
            <v>20.205320545244199</v>
          </cell>
          <cell r="T10">
            <v>20.480818045187299</v>
          </cell>
          <cell r="U10">
            <v>20.782806457241101</v>
          </cell>
          <cell r="V10">
            <v>21.113040026108099</v>
          </cell>
          <cell r="W10">
            <v>21.431219231932399</v>
          </cell>
          <cell r="X10">
            <v>21.739115709387601</v>
          </cell>
          <cell r="Y10">
            <v>22.0420929966572</v>
          </cell>
          <cell r="Z10">
            <v>22.3315189395529</v>
          </cell>
          <cell r="AA10">
            <v>22.6072383610502</v>
          </cell>
          <cell r="AB10">
            <v>22.880454717282699</v>
          </cell>
          <cell r="AC10">
            <v>23.140706458694101</v>
          </cell>
          <cell r="AD10">
            <v>23.390191751142801</v>
          </cell>
          <cell r="AE10">
            <v>23.634514554208899</v>
          </cell>
          <cell r="AF10">
            <v>23.8780120274388</v>
          </cell>
          <cell r="AG10">
            <v>24.099010388549001</v>
          </cell>
          <cell r="AH10">
            <v>24.305924794589998</v>
          </cell>
          <cell r="AI10">
            <v>24.5008078913256</v>
          </cell>
          <cell r="AJ10">
            <v>24.684867337233801</v>
          </cell>
          <cell r="AK10">
            <v>24.857010727741301</v>
          </cell>
          <cell r="AL10">
            <v>25.024569832253999</v>
          </cell>
          <cell r="AM10">
            <v>25.185780478866299</v>
          </cell>
          <cell r="AN10">
            <v>25.3414818023398</v>
          </cell>
          <cell r="AO10">
            <v>25.493330836150399</v>
          </cell>
          <cell r="AP10">
            <v>25.642437543432699</v>
          </cell>
        </row>
        <row r="11">
          <cell r="C11" t="str">
            <v>Ansdell</v>
          </cell>
          <cell r="D11" t="str">
            <v>Lytham</v>
          </cell>
          <cell r="E11" t="str">
            <v>Penwortham West GSP / Stanah GSP GROUP</v>
          </cell>
          <cell r="F11">
            <v>16</v>
          </cell>
          <cell r="G11">
            <v>0</v>
          </cell>
          <cell r="H11">
            <v>16</v>
          </cell>
          <cell r="I11">
            <v>8.92</v>
          </cell>
          <cell r="J11">
            <v>9.3476013604488006</v>
          </cell>
          <cell r="K11">
            <v>9.4323629567947602</v>
          </cell>
          <cell r="L11">
            <v>9.5046647306824408</v>
          </cell>
          <cell r="M11">
            <v>9.5997437453078494</v>
          </cell>
          <cell r="N11">
            <v>9.7099850224203408</v>
          </cell>
          <cell r="O11">
            <v>9.8183011625869501</v>
          </cell>
          <cell r="P11">
            <v>9.9340722364879799</v>
          </cell>
          <cell r="Q11">
            <v>10.0558290383015</v>
          </cell>
          <cell r="R11">
            <v>10.188617030485901</v>
          </cell>
          <cell r="S11">
            <v>10.3313685380894</v>
          </cell>
          <cell r="T11">
            <v>10.4808412641807</v>
          </cell>
          <cell r="U11">
            <v>10.643377427419599</v>
          </cell>
          <cell r="V11">
            <v>10.828832090128801</v>
          </cell>
          <cell r="W11">
            <v>11.027255882690801</v>
          </cell>
          <cell r="X11">
            <v>11.219776173014701</v>
          </cell>
          <cell r="Y11">
            <v>11.4062355198711</v>
          </cell>
          <cell r="Z11">
            <v>11.5788788108452</v>
          </cell>
          <cell r="AA11">
            <v>11.7406212721218</v>
          </cell>
          <cell r="AB11">
            <v>11.8971660645783</v>
          </cell>
          <cell r="AC11">
            <v>12.043045296251501</v>
          </cell>
          <cell r="AD11">
            <v>12.177773282962599</v>
          </cell>
          <cell r="AE11">
            <v>12.304646634906501</v>
          </cell>
          <cell r="AF11">
            <v>12.4287164112399</v>
          </cell>
          <cell r="AG11">
            <v>12.536923381541399</v>
          </cell>
          <cell r="AH11">
            <v>12.6350255524201</v>
          </cell>
          <cell r="AI11">
            <v>12.723909544163799</v>
          </cell>
          <cell r="AJ11">
            <v>12.805380686758999</v>
          </cell>
          <cell r="AK11">
            <v>12.8785488586147</v>
          </cell>
          <cell r="AL11">
            <v>12.9484565835346</v>
          </cell>
          <cell r="AM11">
            <v>13.0132651191661</v>
          </cell>
          <cell r="AN11">
            <v>13.0733419532902</v>
          </cell>
          <cell r="AO11">
            <v>13.129153974127</v>
          </cell>
          <cell r="AP11">
            <v>13.1820910983055</v>
          </cell>
        </row>
        <row r="12">
          <cell r="C12" t="str">
            <v>Ardwick</v>
          </cell>
          <cell r="D12" t="str">
            <v>Stuart St</v>
          </cell>
          <cell r="E12" t="str">
            <v>Stalybridge GSP</v>
          </cell>
          <cell r="F12">
            <v>16</v>
          </cell>
          <cell r="G12">
            <v>0</v>
          </cell>
          <cell r="H12">
            <v>16</v>
          </cell>
          <cell r="I12">
            <v>12.94</v>
          </cell>
          <cell r="J12">
            <v>14.7724377451802</v>
          </cell>
          <cell r="K12">
            <v>15.0868625352962</v>
          </cell>
          <cell r="L12">
            <v>15.241745793278699</v>
          </cell>
          <cell r="M12">
            <v>15.410112429017101</v>
          </cell>
          <cell r="N12">
            <v>15.603710129273001</v>
          </cell>
          <cell r="O12">
            <v>15.7703647716177</v>
          </cell>
          <cell r="P12">
            <v>15.933983067893299</v>
          </cell>
          <cell r="Q12">
            <v>16.091761497204001</v>
          </cell>
          <cell r="R12">
            <v>16.252998809354398</v>
          </cell>
          <cell r="S12">
            <v>16.411552239711099</v>
          </cell>
          <cell r="T12">
            <v>16.564901529987601</v>
          </cell>
          <cell r="U12">
            <v>16.7141630569174</v>
          </cell>
          <cell r="V12">
            <v>16.8649593138312</v>
          </cell>
          <cell r="W12">
            <v>16.9990606765694</v>
          </cell>
          <cell r="X12">
            <v>17.1350113086467</v>
          </cell>
          <cell r="Y12">
            <v>17.273683312179301</v>
          </cell>
          <cell r="Z12">
            <v>17.414413558444899</v>
          </cell>
          <cell r="AA12">
            <v>17.5576713153547</v>
          </cell>
          <cell r="AB12">
            <v>17.7045761621963</v>
          </cell>
          <cell r="AC12">
            <v>17.8647359671677</v>
          </cell>
          <cell r="AD12">
            <v>18.043105434712899</v>
          </cell>
          <cell r="AE12">
            <v>18.2192438623382</v>
          </cell>
          <cell r="AF12">
            <v>18.394757914151398</v>
          </cell>
          <cell r="AG12">
            <v>18.559899525080201</v>
          </cell>
          <cell r="AH12">
            <v>18.719005597972</v>
          </cell>
          <cell r="AI12">
            <v>18.872972486513401</v>
          </cell>
          <cell r="AJ12">
            <v>19.021420810257599</v>
          </cell>
          <cell r="AK12">
            <v>19.167371106720701</v>
          </cell>
          <cell r="AL12">
            <v>19.318877743305499</v>
          </cell>
          <cell r="AM12">
            <v>19.468758476603199</v>
          </cell>
          <cell r="AN12">
            <v>19.635338705940399</v>
          </cell>
          <cell r="AO12">
            <v>19.805198135114001</v>
          </cell>
          <cell r="AP12">
            <v>19.975924154897701</v>
          </cell>
        </row>
        <row r="13">
          <cell r="C13" t="str">
            <v>Arnside</v>
          </cell>
          <cell r="D13" t="str">
            <v>Kendal (Parkside Rd)</v>
          </cell>
          <cell r="E13" t="str">
            <v>Harker ENWL SGTs 1 2 3A 4 / Hutton GSP GROUP</v>
          </cell>
          <cell r="F13">
            <v>15</v>
          </cell>
          <cell r="G13">
            <v>0</v>
          </cell>
          <cell r="H13">
            <v>15</v>
          </cell>
          <cell r="I13">
            <v>4.09</v>
          </cell>
          <cell r="J13">
            <v>4.1133572311178099</v>
          </cell>
          <cell r="K13">
            <v>4.1448236739517803</v>
          </cell>
          <cell r="L13">
            <v>4.1883896925718602</v>
          </cell>
          <cell r="M13">
            <v>4.2432651951864004</v>
          </cell>
          <cell r="N13">
            <v>4.3046192429978598</v>
          </cell>
          <cell r="O13">
            <v>4.3658101025701397</v>
          </cell>
          <cell r="P13">
            <v>4.4313474839528997</v>
          </cell>
          <cell r="Q13">
            <v>4.4990443310575596</v>
          </cell>
          <cell r="R13">
            <v>4.5733871700011299</v>
          </cell>
          <cell r="S13">
            <v>4.6489221773006397</v>
          </cell>
          <cell r="T13">
            <v>4.72731872140323</v>
          </cell>
          <cell r="U13">
            <v>4.8162721428628403</v>
          </cell>
          <cell r="V13">
            <v>4.91207800824417</v>
          </cell>
          <cell r="W13">
            <v>5.0110023813079598</v>
          </cell>
          <cell r="X13">
            <v>5.1070026451776398</v>
          </cell>
          <cell r="Y13">
            <v>5.1980859242111004</v>
          </cell>
          <cell r="Z13">
            <v>5.2830597167914704</v>
          </cell>
          <cell r="AA13">
            <v>5.3625415385892099</v>
          </cell>
          <cell r="AB13">
            <v>5.4389259869483499</v>
          </cell>
          <cell r="AC13">
            <v>5.5102615516073499</v>
          </cell>
          <cell r="AD13">
            <v>5.5760668478794004</v>
          </cell>
          <cell r="AE13">
            <v>5.6381737243291798</v>
          </cell>
          <cell r="AF13">
            <v>5.6974994987739702</v>
          </cell>
          <cell r="AG13">
            <v>5.7483866250566997</v>
          </cell>
          <cell r="AH13">
            <v>5.7935436645101399</v>
          </cell>
          <cell r="AI13">
            <v>5.8335071250027504</v>
          </cell>
          <cell r="AJ13">
            <v>5.8716840184394101</v>
          </cell>
          <cell r="AK13">
            <v>5.9391955338017501</v>
          </cell>
          <cell r="AL13">
            <v>6.0033943654212196</v>
          </cell>
          <cell r="AM13">
            <v>6.0653625776301796</v>
          </cell>
          <cell r="AN13">
            <v>6.1252782062739799</v>
          </cell>
          <cell r="AO13">
            <v>6.1828957006042504</v>
          </cell>
          <cell r="AP13">
            <v>6.2389289262098098</v>
          </cell>
        </row>
        <row r="14">
          <cell r="C14" t="str">
            <v>Ashton (Golborne)</v>
          </cell>
          <cell r="D14" t="str">
            <v>Golborne</v>
          </cell>
          <cell r="E14" t="str">
            <v>Bold</v>
          </cell>
          <cell r="F14">
            <v>19.54</v>
          </cell>
          <cell r="G14">
            <v>0</v>
          </cell>
          <cell r="H14">
            <v>19.54</v>
          </cell>
          <cell r="I14">
            <v>16.87</v>
          </cell>
          <cell r="J14">
            <v>17.428792282523901</v>
          </cell>
          <cell r="K14">
            <v>17.564289553700998</v>
          </cell>
          <cell r="L14">
            <v>17.695025689061598</v>
          </cell>
          <cell r="M14">
            <v>17.853861748207201</v>
          </cell>
          <cell r="N14">
            <v>18.036118368621899</v>
          </cell>
          <cell r="O14">
            <v>18.205955895588001</v>
          </cell>
          <cell r="P14">
            <v>18.3877516733336</v>
          </cell>
          <cell r="Q14">
            <v>18.573831362387001</v>
          </cell>
          <cell r="R14">
            <v>18.778332808803</v>
          </cell>
          <cell r="S14">
            <v>18.9977715704315</v>
          </cell>
          <cell r="T14">
            <v>19.225697821455899</v>
          </cell>
          <cell r="U14">
            <v>19.472958758289799</v>
          </cell>
          <cell r="V14">
            <v>19.7485804541781</v>
          </cell>
          <cell r="W14">
            <v>20.040477498270199</v>
          </cell>
          <cell r="X14">
            <v>20.3238216014581</v>
          </cell>
          <cell r="Y14">
            <v>20.600961572182499</v>
          </cell>
          <cell r="Z14">
            <v>20.864756080433999</v>
          </cell>
          <cell r="AA14">
            <v>21.1139755585803</v>
          </cell>
          <cell r="AB14">
            <v>21.3590507653111</v>
          </cell>
          <cell r="AC14">
            <v>21.590961742193599</v>
          </cell>
          <cell r="AD14">
            <v>21.808681681160898</v>
          </cell>
          <cell r="AE14">
            <v>22.018394418704499</v>
          </cell>
          <cell r="AF14">
            <v>22.222713711771299</v>
          </cell>
          <cell r="AG14">
            <v>22.398887685327999</v>
          </cell>
          <cell r="AH14">
            <v>22.556728761452302</v>
          </cell>
          <cell r="AI14">
            <v>22.697515576391901</v>
          </cell>
          <cell r="AJ14">
            <v>22.824105538840598</v>
          </cell>
          <cell r="AK14">
            <v>22.9327075953546</v>
          </cell>
          <cell r="AL14">
            <v>23.026452689891599</v>
          </cell>
          <cell r="AM14">
            <v>23.1107578154603</v>
          </cell>
          <cell r="AN14">
            <v>23.186616453900601</v>
          </cell>
          <cell r="AO14">
            <v>23.260534157316499</v>
          </cell>
          <cell r="AP14">
            <v>23.347197111226901</v>
          </cell>
        </row>
        <row r="15">
          <cell r="C15" t="str">
            <v>Ashton (Ribble)</v>
          </cell>
          <cell r="D15" t="str">
            <v>Ribble</v>
          </cell>
          <cell r="E15" t="str">
            <v>Penwortham East GSP / Rochdale SGT 1 GROUP</v>
          </cell>
          <cell r="F15">
            <v>10.5</v>
          </cell>
          <cell r="G15">
            <v>0</v>
          </cell>
          <cell r="H15">
            <v>10.5</v>
          </cell>
          <cell r="I15">
            <v>6.55</v>
          </cell>
          <cell r="J15">
            <v>6.84474915105677</v>
          </cell>
          <cell r="K15">
            <v>6.8811243310865198</v>
          </cell>
          <cell r="L15">
            <v>6.9076755494427102</v>
          </cell>
          <cell r="M15">
            <v>6.95056105132229</v>
          </cell>
          <cell r="N15">
            <v>7.0076961273818998</v>
          </cell>
          <cell r="O15">
            <v>7.0616909030468502</v>
          </cell>
          <cell r="P15">
            <v>7.1214592181883702</v>
          </cell>
          <cell r="Q15">
            <v>7.1859769528935598</v>
          </cell>
          <cell r="R15">
            <v>7.2598713807658397</v>
          </cell>
          <cell r="S15">
            <v>7.3373547475728396</v>
          </cell>
          <cell r="T15">
            <v>7.4200369028999997</v>
          </cell>
          <cell r="U15">
            <v>7.5159241487276898</v>
          </cell>
          <cell r="V15">
            <v>7.6210506716428901</v>
          </cell>
          <cell r="W15">
            <v>7.7266881230245197</v>
          </cell>
          <cell r="X15">
            <v>7.8299154464082399</v>
          </cell>
          <cell r="Y15">
            <v>7.9273983430036203</v>
          </cell>
          <cell r="Z15">
            <v>8.0163625098679692</v>
          </cell>
          <cell r="AA15">
            <v>8.0970150120983604</v>
          </cell>
          <cell r="AB15">
            <v>8.1736359093083504</v>
          </cell>
          <cell r="AC15">
            <v>8.2426877794116304</v>
          </cell>
          <cell r="AD15">
            <v>8.3045413543650408</v>
          </cell>
          <cell r="AE15">
            <v>8.3613272846949407</v>
          </cell>
          <cell r="AF15">
            <v>8.4139589907271493</v>
          </cell>
          <cell r="AG15">
            <v>8.4552996328612604</v>
          </cell>
          <cell r="AH15">
            <v>8.4891920215280408</v>
          </cell>
          <cell r="AI15">
            <v>8.5163334633872498</v>
          </cell>
          <cell r="AJ15">
            <v>8.5370864031873097</v>
          </cell>
          <cell r="AK15">
            <v>8.5532807330060496</v>
          </cell>
          <cell r="AL15">
            <v>8.5720465186834591</v>
          </cell>
          <cell r="AM15">
            <v>8.5882168730403308</v>
          </cell>
          <cell r="AN15">
            <v>8.6022132056667999</v>
          </cell>
          <cell r="AO15">
            <v>8.6143075908112703</v>
          </cell>
          <cell r="AP15">
            <v>8.6252868586896092</v>
          </cell>
        </row>
        <row r="16">
          <cell r="C16" t="str">
            <v>Ashton On Mersey</v>
          </cell>
          <cell r="D16" t="str">
            <v>Sale</v>
          </cell>
          <cell r="E16" t="str">
            <v>Carrington ENWL SGTs 1B 2B 4 7</v>
          </cell>
          <cell r="F16">
            <v>22.86</v>
          </cell>
          <cell r="G16">
            <v>0</v>
          </cell>
          <cell r="H16">
            <v>22.86</v>
          </cell>
          <cell r="I16">
            <v>13.03</v>
          </cell>
          <cell r="J16">
            <v>13.194023759782599</v>
          </cell>
          <cell r="K16">
            <v>13.2922543811924</v>
          </cell>
          <cell r="L16">
            <v>13.4260922532237</v>
          </cell>
          <cell r="M16">
            <v>13.590803025540501</v>
          </cell>
          <cell r="N16">
            <v>13.773529589198599</v>
          </cell>
          <cell r="O16">
            <v>13.9489314243874</v>
          </cell>
          <cell r="P16">
            <v>14.1336785230961</v>
          </cell>
          <cell r="Q16">
            <v>14.324134632727599</v>
          </cell>
          <cell r="R16">
            <v>14.5296820111221</v>
          </cell>
          <cell r="S16">
            <v>14.750954338302201</v>
          </cell>
          <cell r="T16">
            <v>14.979477173581699</v>
          </cell>
          <cell r="U16">
            <v>15.2242307243946</v>
          </cell>
          <cell r="V16">
            <v>15.4991885036023</v>
          </cell>
          <cell r="W16">
            <v>15.8051747826831</v>
          </cell>
          <cell r="X16">
            <v>16.104094641772399</v>
          </cell>
          <cell r="Y16">
            <v>16.397488504644901</v>
          </cell>
          <cell r="Z16">
            <v>16.676555325437398</v>
          </cell>
          <cell r="AA16">
            <v>16.941357765290402</v>
          </cell>
          <cell r="AB16">
            <v>17.201035836681299</v>
          </cell>
          <cell r="AC16">
            <v>17.4480732261339</v>
          </cell>
          <cell r="AD16">
            <v>17.680771468404799</v>
          </cell>
          <cell r="AE16">
            <v>17.903552104782701</v>
          </cell>
          <cell r="AF16">
            <v>18.1202880518663</v>
          </cell>
          <cell r="AG16">
            <v>18.312503044221401</v>
          </cell>
          <cell r="AH16">
            <v>18.558469320320501</v>
          </cell>
          <cell r="AI16">
            <v>18.7930158709332</v>
          </cell>
          <cell r="AJ16">
            <v>19.018734386618299</v>
          </cell>
          <cell r="AK16">
            <v>19.2324783377674</v>
          </cell>
          <cell r="AL16">
            <v>19.4433878796738</v>
          </cell>
          <cell r="AM16">
            <v>19.6516868017255</v>
          </cell>
          <cell r="AN16">
            <v>19.855786451102599</v>
          </cell>
          <cell r="AO16">
            <v>20.055198039940599</v>
          </cell>
          <cell r="AP16">
            <v>20.252838831791799</v>
          </cell>
        </row>
        <row r="17">
          <cell r="C17" t="str">
            <v>Ashton Under Lyne T11 &amp; T12</v>
          </cell>
          <cell r="D17" t="str">
            <v>Hartshead-Heyrod</v>
          </cell>
          <cell r="E17" t="str">
            <v>Stalybridge GSP</v>
          </cell>
          <cell r="F17">
            <v>22.863</v>
          </cell>
          <cell r="G17">
            <v>0</v>
          </cell>
          <cell r="H17">
            <v>22.863</v>
          </cell>
          <cell r="I17">
            <v>18.52</v>
          </cell>
          <cell r="J17">
            <v>19.096664149105099</v>
          </cell>
          <cell r="K17">
            <v>19.1537425957995</v>
          </cell>
          <cell r="L17">
            <v>19.167687760834699</v>
          </cell>
          <cell r="M17">
            <v>19.194454264311702</v>
          </cell>
          <cell r="N17">
            <v>19.222926102079999</v>
          </cell>
          <cell r="O17">
            <v>19.2537144577982</v>
          </cell>
          <cell r="P17">
            <v>19.2934892504408</v>
          </cell>
          <cell r="Q17">
            <v>19.3324068505753</v>
          </cell>
          <cell r="R17">
            <v>19.3806077958095</v>
          </cell>
          <cell r="S17">
            <v>19.438217899651701</v>
          </cell>
          <cell r="T17">
            <v>19.4953492950692</v>
          </cell>
          <cell r="U17">
            <v>19.572101368793501</v>
          </cell>
          <cell r="V17">
            <v>19.648561619022999</v>
          </cell>
          <cell r="W17">
            <v>19.690473168494002</v>
          </cell>
          <cell r="X17">
            <v>19.738064979783399</v>
          </cell>
          <cell r="Y17">
            <v>19.771551890378799</v>
          </cell>
          <cell r="Z17">
            <v>19.8311357052125</v>
          </cell>
          <cell r="AA17">
            <v>19.9770061837105</v>
          </cell>
          <cell r="AB17">
            <v>20.139341951493002</v>
          </cell>
          <cell r="AC17">
            <v>20.298311315380801</v>
          </cell>
          <cell r="AD17">
            <v>20.454073024401399</v>
          </cell>
          <cell r="AE17">
            <v>20.5967769529374</v>
          </cell>
          <cell r="AF17">
            <v>20.736564732386899</v>
          </cell>
          <cell r="AG17">
            <v>20.8535703238027</v>
          </cell>
          <cell r="AH17">
            <v>20.957920555368801</v>
          </cell>
          <cell r="AI17">
            <v>21.059735604622201</v>
          </cell>
          <cell r="AJ17">
            <v>21.149129448025199</v>
          </cell>
          <cell r="AK17">
            <v>21.216210272863002</v>
          </cell>
          <cell r="AL17">
            <v>21.291080859003099</v>
          </cell>
          <cell r="AM17">
            <v>21.363838930515399</v>
          </cell>
          <cell r="AN17">
            <v>21.424577479665199</v>
          </cell>
          <cell r="AO17">
            <v>21.4833850683024</v>
          </cell>
          <cell r="AP17">
            <v>21.540346109157301</v>
          </cell>
        </row>
        <row r="18">
          <cell r="C18" t="str">
            <v>Ashton Under Lyne T13</v>
          </cell>
          <cell r="D18" t="str">
            <v>Hartshead-Heyrod</v>
          </cell>
          <cell r="E18" t="str">
            <v>Stalybridge GSP</v>
          </cell>
          <cell r="F18">
            <v>13.25</v>
          </cell>
          <cell r="G18">
            <v>0</v>
          </cell>
          <cell r="H18">
            <v>13.25</v>
          </cell>
          <cell r="I18">
            <v>6.44</v>
          </cell>
          <cell r="J18">
            <v>6.7323441816814897</v>
          </cell>
          <cell r="K18">
            <v>6.7712381096291896</v>
          </cell>
          <cell r="L18">
            <v>6.7759364164146403</v>
          </cell>
          <cell r="M18">
            <v>6.79162522851618</v>
          </cell>
          <cell r="N18">
            <v>6.81151065619403</v>
          </cell>
          <cell r="O18">
            <v>6.8352214509627203</v>
          </cell>
          <cell r="P18">
            <v>6.8585630619355502</v>
          </cell>
          <cell r="Q18">
            <v>6.8815843561792702</v>
          </cell>
          <cell r="R18">
            <v>6.9143290822290204</v>
          </cell>
          <cell r="S18">
            <v>6.9568362551015301</v>
          </cell>
          <cell r="T18">
            <v>6.9991404994369502</v>
          </cell>
          <cell r="U18">
            <v>7.0412723701730204</v>
          </cell>
          <cell r="V18">
            <v>7.0932586395177797</v>
          </cell>
          <cell r="W18">
            <v>7.1437728295820699</v>
          </cell>
          <cell r="X18">
            <v>7.1828895726829698</v>
          </cell>
          <cell r="Y18">
            <v>7.2206789014036001</v>
          </cell>
          <cell r="Z18">
            <v>7.2572065958199596</v>
          </cell>
          <cell r="AA18">
            <v>7.2925345143876603</v>
          </cell>
          <cell r="AB18">
            <v>7.3267208829571402</v>
          </cell>
          <cell r="AC18">
            <v>7.3598205654063502</v>
          </cell>
          <cell r="AD18">
            <v>7.3818853087420404</v>
          </cell>
          <cell r="AE18">
            <v>7.4129639647121301</v>
          </cell>
          <cell r="AF18">
            <v>7.4331026960993096</v>
          </cell>
          <cell r="AG18">
            <v>7.4623451656532502</v>
          </cell>
          <cell r="AH18">
            <v>7.47073270664026</v>
          </cell>
          <cell r="AI18">
            <v>7.4883044801165797</v>
          </cell>
          <cell r="AJ18">
            <v>7.5050976260742299</v>
          </cell>
          <cell r="AK18">
            <v>7.5111473900765597</v>
          </cell>
          <cell r="AL18">
            <v>7.5264872529577902</v>
          </cell>
          <cell r="AM18">
            <v>7.54114904213976</v>
          </cell>
          <cell r="AN18">
            <v>7.5551630388637703</v>
          </cell>
          <cell r="AO18">
            <v>7.5685580731673303</v>
          </cell>
          <cell r="AP18">
            <v>7.5713616168183799</v>
          </cell>
        </row>
        <row r="19">
          <cell r="C19" t="str">
            <v>Ashwood Dale</v>
          </cell>
          <cell r="D19" t="str">
            <v>Buxton</v>
          </cell>
          <cell r="E19" t="str">
            <v>Stalybridge GSP</v>
          </cell>
          <cell r="F19">
            <v>19.719000000000001</v>
          </cell>
          <cell r="G19">
            <v>0</v>
          </cell>
          <cell r="H19">
            <v>19.719000000000001</v>
          </cell>
          <cell r="I19">
            <v>15.77</v>
          </cell>
          <cell r="J19">
            <v>16.370169807569901</v>
          </cell>
          <cell r="K19">
            <v>16.5355600781653</v>
          </cell>
          <cell r="L19">
            <v>16.680747560779299</v>
          </cell>
          <cell r="M19">
            <v>16.851961632721299</v>
          </cell>
          <cell r="N19">
            <v>17.047716601274701</v>
          </cell>
          <cell r="O19">
            <v>17.234384661834401</v>
          </cell>
          <cell r="P19">
            <v>17.429956402443</v>
          </cell>
          <cell r="Q19">
            <v>17.626331487823801</v>
          </cell>
          <cell r="R19">
            <v>17.841833808920999</v>
          </cell>
          <cell r="S19">
            <v>18.070386827924899</v>
          </cell>
          <cell r="T19">
            <v>18.308090785639902</v>
          </cell>
          <cell r="U19">
            <v>18.562022877860802</v>
          </cell>
          <cell r="V19">
            <v>18.835129184992802</v>
          </cell>
          <cell r="W19">
            <v>19.099551464850499</v>
          </cell>
          <cell r="X19">
            <v>19.3591274608664</v>
          </cell>
          <cell r="Y19">
            <v>19.6176177807078</v>
          </cell>
          <cell r="Z19">
            <v>19.869935849886399</v>
          </cell>
          <cell r="AA19">
            <v>20.1164876752689</v>
          </cell>
          <cell r="AB19">
            <v>20.362066707044299</v>
          </cell>
          <cell r="AC19">
            <v>20.601029519763401</v>
          </cell>
          <cell r="AD19">
            <v>20.8345824559641</v>
          </cell>
          <cell r="AE19">
            <v>21.066216707200599</v>
          </cell>
          <cell r="AF19">
            <v>21.298475142823701</v>
          </cell>
          <cell r="AG19">
            <v>21.512764007389301</v>
          </cell>
          <cell r="AH19">
            <v>21.716387812505399</v>
          </cell>
          <cell r="AI19">
            <v>21.9106028592421</v>
          </cell>
          <cell r="AJ19">
            <v>22.0970452714255</v>
          </cell>
          <cell r="AK19">
            <v>22.273258104597399</v>
          </cell>
          <cell r="AL19">
            <v>22.440707094512799</v>
          </cell>
          <cell r="AM19">
            <v>22.6039911704285</v>
          </cell>
          <cell r="AN19">
            <v>22.763706752083198</v>
          </cell>
          <cell r="AO19">
            <v>22.920275136994999</v>
          </cell>
          <cell r="AP19">
            <v>23.0755573400182</v>
          </cell>
        </row>
        <row r="20">
          <cell r="C20" t="str">
            <v>Askam &amp; Dalton</v>
          </cell>
          <cell r="D20" t="str">
            <v>Ulverston</v>
          </cell>
          <cell r="E20" t="str">
            <v>Harker ENWL SGTs 1 2 3A 4 / Hutton GSP GROUP</v>
          </cell>
          <cell r="F20">
            <v>20.02</v>
          </cell>
          <cell r="G20">
            <v>1.4076</v>
          </cell>
          <cell r="H20">
            <v>21.427600000000002</v>
          </cell>
          <cell r="I20">
            <v>17.5</v>
          </cell>
          <cell r="J20">
            <v>17.993440343492601</v>
          </cell>
          <cell r="K20">
            <v>18.150071146681601</v>
          </cell>
          <cell r="L20">
            <v>18.301503672925101</v>
          </cell>
          <cell r="M20">
            <v>18.4895416337977</v>
          </cell>
          <cell r="N20">
            <v>18.7132381370959</v>
          </cell>
          <cell r="O20">
            <v>18.929984409409901</v>
          </cell>
          <cell r="P20">
            <v>19.1556583540114</v>
          </cell>
          <cell r="Q20">
            <v>19.382214976349399</v>
          </cell>
          <cell r="R20">
            <v>19.634375287338202</v>
          </cell>
          <cell r="S20">
            <v>19.893593750431801</v>
          </cell>
          <cell r="T20">
            <v>20.162975892918698</v>
          </cell>
          <cell r="U20">
            <v>20.462698793185901</v>
          </cell>
          <cell r="V20">
            <v>20.783146775823401</v>
          </cell>
          <cell r="W20">
            <v>21.100148171985101</v>
          </cell>
          <cell r="X20">
            <v>21.415850538107101</v>
          </cell>
          <cell r="Y20">
            <v>21.7296588272524</v>
          </cell>
          <cell r="Z20">
            <v>22.0315143967387</v>
          </cell>
          <cell r="AA20">
            <v>22.319314766042101</v>
          </cell>
          <cell r="AB20">
            <v>22.603318292932599</v>
          </cell>
          <cell r="AC20">
            <v>22.8746797530425</v>
          </cell>
          <cell r="AD20">
            <v>23.131523304627699</v>
          </cell>
          <cell r="AE20">
            <v>23.3795141581341</v>
          </cell>
          <cell r="AF20">
            <v>23.6195054668358</v>
          </cell>
          <cell r="AG20">
            <v>23.828251090892799</v>
          </cell>
          <cell r="AH20">
            <v>24.0160100867271</v>
          </cell>
          <cell r="AI20">
            <v>24.184226002755501</v>
          </cell>
          <cell r="AJ20">
            <v>24.333540980479299</v>
          </cell>
          <cell r="AK20">
            <v>24.463676302280401</v>
          </cell>
          <cell r="AL20">
            <v>24.582732930534899</v>
          </cell>
          <cell r="AM20">
            <v>24.6925819110132</v>
          </cell>
          <cell r="AN20">
            <v>24.794272768972199</v>
          </cell>
          <cell r="AO20">
            <v>24.888007708236898</v>
          </cell>
          <cell r="AP20">
            <v>24.9764688234003</v>
          </cell>
        </row>
        <row r="21">
          <cell r="C21" t="str">
            <v>Askerton Castle</v>
          </cell>
          <cell r="D21" t="str">
            <v>Spadeadam 11/33kV</v>
          </cell>
          <cell r="E21" t="str">
            <v>Harker ENWL SGTs 1 2 3A 4 / Hutton GSP GROUP</v>
          </cell>
          <cell r="F21">
            <v>2.2999999999999998</v>
          </cell>
          <cell r="G21">
            <v>1.4400000000000001E-3</v>
          </cell>
          <cell r="H21">
            <v>2.3014399999999999</v>
          </cell>
          <cell r="I21">
            <v>1.1499999999999999</v>
          </cell>
          <cell r="J21">
            <v>1.15932033029905</v>
          </cell>
          <cell r="K21">
            <v>1.16931334206215</v>
          </cell>
          <cell r="L21">
            <v>1.1810323903495701</v>
          </cell>
          <cell r="M21">
            <v>1.1938557430738499</v>
          </cell>
          <cell r="N21">
            <v>1.20895130290537</v>
          </cell>
          <cell r="O21">
            <v>1.2217865073408301</v>
          </cell>
          <cell r="P21">
            <v>1.2344654752700801</v>
          </cell>
          <cell r="Q21">
            <v>1.2467093253611301</v>
          </cell>
          <cell r="R21">
            <v>1.2590074269998901</v>
          </cell>
          <cell r="S21">
            <v>1.27175146575247</v>
          </cell>
          <cell r="T21">
            <v>1.28428935815706</v>
          </cell>
          <cell r="U21">
            <v>1.29620248201833</v>
          </cell>
          <cell r="V21">
            <v>1.30869538031315</v>
          </cell>
          <cell r="W21">
            <v>1.3155225738496701</v>
          </cell>
          <cell r="X21">
            <v>1.32511568136531</v>
          </cell>
          <cell r="Y21">
            <v>1.33478806875751</v>
          </cell>
          <cell r="Z21">
            <v>1.34429749719099</v>
          </cell>
          <cell r="AA21">
            <v>1.35356660737156</v>
          </cell>
          <cell r="AB21">
            <v>1.3629422051778499</v>
          </cell>
          <cell r="AC21">
            <v>1.37214911834562</v>
          </cell>
          <cell r="AD21">
            <v>1.3811630776066799</v>
          </cell>
          <cell r="AE21">
            <v>1.39010968323658</v>
          </cell>
          <cell r="AF21">
            <v>1.3990917560214799</v>
          </cell>
          <cell r="AG21">
            <v>1.4075911915687001</v>
          </cell>
          <cell r="AH21">
            <v>1.4158758765530499</v>
          </cell>
          <cell r="AI21">
            <v>1.4239598571741801</v>
          </cell>
          <cell r="AJ21">
            <v>1.4319353534452</v>
          </cell>
          <cell r="AK21">
            <v>1.43967485753249</v>
          </cell>
          <cell r="AL21">
            <v>1.4472120763076901</v>
          </cell>
          <cell r="AM21">
            <v>1.4546186463908</v>
          </cell>
          <cell r="AN21">
            <v>1.4618989239070701</v>
          </cell>
          <cell r="AO21">
            <v>1.4690309168359601</v>
          </cell>
          <cell r="AP21">
            <v>1.47610450181959</v>
          </cell>
        </row>
        <row r="22">
          <cell r="C22" t="str">
            <v>Aspatria</v>
          </cell>
          <cell r="D22" t="str">
            <v>Stainburn &amp; Siddick</v>
          </cell>
          <cell r="E22" t="str">
            <v>Harker ENWL SGTs 1 2 3A 4 / Hutton GSP GROUP</v>
          </cell>
          <cell r="F22">
            <v>13</v>
          </cell>
          <cell r="G22">
            <v>0.65249999999999997</v>
          </cell>
          <cell r="H22">
            <v>13.6525</v>
          </cell>
          <cell r="I22">
            <v>9.25</v>
          </cell>
          <cell r="J22">
            <v>9.49461819765272</v>
          </cell>
          <cell r="K22">
            <v>9.5713898690707797</v>
          </cell>
          <cell r="L22">
            <v>9.6404428129811102</v>
          </cell>
          <cell r="M22">
            <v>9.7275782374283608</v>
          </cell>
          <cell r="N22">
            <v>9.8258335606170402</v>
          </cell>
          <cell r="O22">
            <v>9.9238621457456695</v>
          </cell>
          <cell r="P22">
            <v>10.027302110428</v>
          </cell>
          <cell r="Q22">
            <v>10.131238240310401</v>
          </cell>
          <cell r="R22">
            <v>10.247795652051799</v>
          </cell>
          <cell r="S22">
            <v>10.365138291193499</v>
          </cell>
          <cell r="T22">
            <v>10.488030634882501</v>
          </cell>
          <cell r="U22">
            <v>10.627432866318101</v>
          </cell>
          <cell r="V22">
            <v>10.7783173471664</v>
          </cell>
          <cell r="W22">
            <v>10.9340709052391</v>
          </cell>
          <cell r="X22">
            <v>11.084155886087</v>
          </cell>
          <cell r="Y22">
            <v>11.229076200922499</v>
          </cell>
          <cell r="Z22">
            <v>11.3676026373284</v>
          </cell>
          <cell r="AA22">
            <v>11.4989140177991</v>
          </cell>
          <cell r="AB22">
            <v>11.6281010230748</v>
          </cell>
          <cell r="AC22">
            <v>11.7499713069011</v>
          </cell>
          <cell r="AD22">
            <v>11.8659168996936</v>
          </cell>
          <cell r="AE22">
            <v>11.9781906784967</v>
          </cell>
          <cell r="AF22">
            <v>12.0892296456596</v>
          </cell>
          <cell r="AG22">
            <v>12.189577302085</v>
          </cell>
          <cell r="AH22">
            <v>12.2830118344291</v>
          </cell>
          <cell r="AI22">
            <v>12.3703903988081</v>
          </cell>
          <cell r="AJ22">
            <v>12.452223053606399</v>
          </cell>
          <cell r="AK22">
            <v>12.524726509867801</v>
          </cell>
          <cell r="AL22">
            <v>12.583067937215</v>
          </cell>
          <cell r="AM22">
            <v>12.6383250145239</v>
          </cell>
          <cell r="AN22">
            <v>12.690944148751701</v>
          </cell>
          <cell r="AO22">
            <v>12.741351355293901</v>
          </cell>
          <cell r="AP22">
            <v>12.7902599605102</v>
          </cell>
        </row>
        <row r="23">
          <cell r="C23" t="str">
            <v>Atherton Town Centre</v>
          </cell>
          <cell r="D23" t="str">
            <v>Atherton</v>
          </cell>
          <cell r="E23" t="str">
            <v>Kearsley 132 GSP</v>
          </cell>
          <cell r="F23">
            <v>33.24</v>
          </cell>
          <cell r="G23">
            <v>0</v>
          </cell>
          <cell r="H23">
            <v>33.24</v>
          </cell>
          <cell r="I23">
            <v>23.26</v>
          </cell>
          <cell r="J23">
            <v>23.559526933481202</v>
          </cell>
          <cell r="K23">
            <v>23.717718145935201</v>
          </cell>
          <cell r="L23">
            <v>23.928127097249401</v>
          </cell>
          <cell r="M23">
            <v>24.184787267542202</v>
          </cell>
          <cell r="N23">
            <v>24.475369856764001</v>
          </cell>
          <cell r="O23">
            <v>24.7566692578005</v>
          </cell>
          <cell r="P23">
            <v>25.061202204285301</v>
          </cell>
          <cell r="Q23">
            <v>25.376588203657001</v>
          </cell>
          <cell r="R23">
            <v>25.727358027913201</v>
          </cell>
          <cell r="S23">
            <v>26.107100934882499</v>
          </cell>
          <cell r="T23">
            <v>26.5052429307175</v>
          </cell>
          <cell r="U23">
            <v>26.9416329160671</v>
          </cell>
          <cell r="V23">
            <v>27.423116312474701</v>
          </cell>
          <cell r="W23">
            <v>27.9228994072379</v>
          </cell>
          <cell r="X23">
            <v>28.4096391879572</v>
          </cell>
          <cell r="Y23">
            <v>28.886054924080899</v>
          </cell>
          <cell r="Z23">
            <v>29.340708491468899</v>
          </cell>
          <cell r="AA23">
            <v>29.771548944606302</v>
          </cell>
          <cell r="AB23">
            <v>30.1948108366899</v>
          </cell>
          <cell r="AC23">
            <v>30.595714737395198</v>
          </cell>
          <cell r="AD23">
            <v>30.971444501537398</v>
          </cell>
          <cell r="AE23">
            <v>31.3340760503003</v>
          </cell>
          <cell r="AF23">
            <v>31.688041474805399</v>
          </cell>
          <cell r="AG23">
            <v>31.992082250039299</v>
          </cell>
          <cell r="AH23">
            <v>32.26366546285</v>
          </cell>
          <cell r="AI23">
            <v>32.505301200323601</v>
          </cell>
          <cell r="AJ23">
            <v>32.720198882562897</v>
          </cell>
          <cell r="AK23">
            <v>32.909566363887301</v>
          </cell>
          <cell r="AL23">
            <v>33.093056058447402</v>
          </cell>
          <cell r="AM23">
            <v>33.260086612971399</v>
          </cell>
          <cell r="AN23">
            <v>33.4119749478564</v>
          </cell>
          <cell r="AO23">
            <v>33.549153487498103</v>
          </cell>
          <cell r="AP23">
            <v>33.676065845213202</v>
          </cell>
        </row>
        <row r="24">
          <cell r="C24" t="str">
            <v>Athletic St</v>
          </cell>
          <cell r="D24" t="str">
            <v>Burnley</v>
          </cell>
          <cell r="E24" t="str">
            <v>Rochdale SGTs 2 3 4</v>
          </cell>
          <cell r="F24">
            <v>17.5</v>
          </cell>
          <cell r="G24">
            <v>0.26748</v>
          </cell>
          <cell r="H24">
            <v>17.767479999999999</v>
          </cell>
          <cell r="I24">
            <v>10.63</v>
          </cell>
          <cell r="J24">
            <v>10.8500477028917</v>
          </cell>
          <cell r="K24">
            <v>10.904543340261601</v>
          </cell>
          <cell r="L24">
            <v>10.969129985091101</v>
          </cell>
          <cell r="M24">
            <v>11.054991567860601</v>
          </cell>
          <cell r="N24">
            <v>11.152488980108201</v>
          </cell>
          <cell r="O24">
            <v>11.2499433095782</v>
          </cell>
          <cell r="P24">
            <v>11.3555367883489</v>
          </cell>
          <cell r="Q24">
            <v>11.4674855037744</v>
          </cell>
          <cell r="R24">
            <v>11.5942923395645</v>
          </cell>
          <cell r="S24">
            <v>11.7342370632614</v>
          </cell>
          <cell r="T24">
            <v>11.8849939510451</v>
          </cell>
          <cell r="U24">
            <v>12.0494199847756</v>
          </cell>
          <cell r="V24">
            <v>12.236194705593499</v>
          </cell>
          <cell r="W24">
            <v>12.428088175529201</v>
          </cell>
          <cell r="X24">
            <v>12.6144287992594</v>
          </cell>
          <cell r="Y24">
            <v>12.798388267079799</v>
          </cell>
          <cell r="Z24">
            <v>12.973378029322999</v>
          </cell>
          <cell r="AA24">
            <v>13.1398038249159</v>
          </cell>
          <cell r="AB24">
            <v>13.3026914747084</v>
          </cell>
          <cell r="AC24">
            <v>13.459020566614299</v>
          </cell>
          <cell r="AD24">
            <v>13.609168480591</v>
          </cell>
          <cell r="AE24">
            <v>13.765957318031701</v>
          </cell>
          <cell r="AF24">
            <v>13.919679532122499</v>
          </cell>
          <cell r="AG24">
            <v>14.0534608368976</v>
          </cell>
          <cell r="AH24">
            <v>14.1746802751807</v>
          </cell>
          <cell r="AI24">
            <v>14.284353124982299</v>
          </cell>
          <cell r="AJ24">
            <v>14.383955769999201</v>
          </cell>
          <cell r="AK24">
            <v>14.472541191201399</v>
          </cell>
          <cell r="AL24">
            <v>14.555595090181001</v>
          </cell>
          <cell r="AM24">
            <v>14.632414201383201</v>
          </cell>
          <cell r="AN24">
            <v>14.7035389791246</v>
          </cell>
          <cell r="AO24">
            <v>14.7691157452368</v>
          </cell>
          <cell r="AP24">
            <v>14.8310887344614</v>
          </cell>
        </row>
        <row r="25">
          <cell r="C25" t="str">
            <v>Avenham</v>
          </cell>
          <cell r="D25" t="str">
            <v>Preston East</v>
          </cell>
          <cell r="E25" t="str">
            <v>Penwortham East GSP / Rochdale SGT 1 GROUP</v>
          </cell>
          <cell r="F25">
            <v>17.5</v>
          </cell>
          <cell r="G25">
            <v>0</v>
          </cell>
          <cell r="H25">
            <v>17.5</v>
          </cell>
          <cell r="I25">
            <v>11.48</v>
          </cell>
          <cell r="J25">
            <v>11.4419463925038</v>
          </cell>
          <cell r="K25">
            <v>11.4114464620818</v>
          </cell>
          <cell r="L25">
            <v>11.3969754273894</v>
          </cell>
          <cell r="M25">
            <v>11.3943435902173</v>
          </cell>
          <cell r="N25">
            <v>11.409122744448</v>
          </cell>
          <cell r="O25">
            <v>11.4149035564069</v>
          </cell>
          <cell r="P25">
            <v>11.4232298478515</v>
          </cell>
          <cell r="Q25">
            <v>11.4307652460763</v>
          </cell>
          <cell r="R25">
            <v>11.4500123375167</v>
          </cell>
          <cell r="S25">
            <v>11.4732348379443</v>
          </cell>
          <cell r="T25">
            <v>11.499564901516701</v>
          </cell>
          <cell r="U25">
            <v>11.5305049043758</v>
          </cell>
          <cell r="V25">
            <v>11.570445779599</v>
          </cell>
          <cell r="W25">
            <v>11.576921010264799</v>
          </cell>
          <cell r="X25">
            <v>11.5844822816803</v>
          </cell>
          <cell r="Y25">
            <v>11.5938094056603</v>
          </cell>
          <cell r="Z25">
            <v>11.6037301389016</v>
          </cell>
          <cell r="AA25">
            <v>11.613880486135599</v>
          </cell>
          <cell r="AB25">
            <v>11.626648610757499</v>
          </cell>
          <cell r="AC25">
            <v>11.640203669280201</v>
          </cell>
          <cell r="AD25">
            <v>11.6544637057416</v>
          </cell>
          <cell r="AE25">
            <v>11.669464790341401</v>
          </cell>
          <cell r="AF25">
            <v>11.686073476043701</v>
          </cell>
          <cell r="AG25">
            <v>11.7006589234036</v>
          </cell>
          <cell r="AH25">
            <v>11.7146451853184</v>
          </cell>
          <cell r="AI25">
            <v>11.7281905148166</v>
          </cell>
          <cell r="AJ25">
            <v>11.741601074545899</v>
          </cell>
          <cell r="AK25">
            <v>11.754382016421999</v>
          </cell>
          <cell r="AL25">
            <v>11.7669769138114</v>
          </cell>
          <cell r="AM25">
            <v>11.779829027632299</v>
          </cell>
          <cell r="AN25">
            <v>11.792935327627999</v>
          </cell>
          <cell r="AO25">
            <v>11.8063142644361</v>
          </cell>
          <cell r="AP25">
            <v>11.8203212400662</v>
          </cell>
        </row>
        <row r="26">
          <cell r="C26" t="str">
            <v>Baguley</v>
          </cell>
          <cell r="D26" t="str">
            <v>Sale</v>
          </cell>
          <cell r="E26" t="str">
            <v>Carrington ENWL SGTs 1B 2B 4 7</v>
          </cell>
          <cell r="F26">
            <v>22.863</v>
          </cell>
          <cell r="G26">
            <v>0</v>
          </cell>
          <cell r="H26">
            <v>22.863</v>
          </cell>
          <cell r="I26">
            <v>22.2</v>
          </cell>
          <cell r="J26">
            <v>22.668860332534798</v>
          </cell>
          <cell r="K26">
            <v>22.8838295050646</v>
          </cell>
          <cell r="L26">
            <v>23.115133177003401</v>
          </cell>
          <cell r="M26">
            <v>23.379068994116199</v>
          </cell>
          <cell r="N26">
            <v>23.670575532034501</v>
          </cell>
          <cell r="O26">
            <v>23.951017151361501</v>
          </cell>
          <cell r="P26">
            <v>24.245762314533401</v>
          </cell>
          <cell r="Q26">
            <v>24.5497291260955</v>
          </cell>
          <cell r="R26">
            <v>24.8934483078962</v>
          </cell>
          <cell r="S26">
            <v>25.2561249759659</v>
          </cell>
          <cell r="T26">
            <v>25.6327774495699</v>
          </cell>
          <cell r="U26">
            <v>26.036516972358498</v>
          </cell>
          <cell r="V26">
            <v>26.471738646577201</v>
          </cell>
          <cell r="W26">
            <v>26.926206910594001</v>
          </cell>
          <cell r="X26">
            <v>27.381165932787699</v>
          </cell>
          <cell r="Y26">
            <v>27.829185694683002</v>
          </cell>
          <cell r="Z26">
            <v>28.264000254470702</v>
          </cell>
          <cell r="AA26">
            <v>28.688645534848899</v>
          </cell>
          <cell r="AB26">
            <v>29.112545851750699</v>
          </cell>
          <cell r="AC26">
            <v>29.527501053195198</v>
          </cell>
          <cell r="AD26">
            <v>29.929655177550799</v>
          </cell>
          <cell r="AE26">
            <v>30.326891425782101</v>
          </cell>
          <cell r="AF26">
            <v>30.7238282405301</v>
          </cell>
          <cell r="AG26">
            <v>31.090489219705098</v>
          </cell>
          <cell r="AH26">
            <v>31.4390659838317</v>
          </cell>
          <cell r="AI26">
            <v>31.7721529601721</v>
          </cell>
          <cell r="AJ26">
            <v>32.0903036394933</v>
          </cell>
          <cell r="AK26">
            <v>32.396093102894902</v>
          </cell>
          <cell r="AL26">
            <v>32.703784027591098</v>
          </cell>
          <cell r="AM26">
            <v>33.004912511113901</v>
          </cell>
          <cell r="AN26">
            <v>33.364029766694003</v>
          </cell>
          <cell r="AO26">
            <v>34.139619221866802</v>
          </cell>
          <cell r="AP26">
            <v>34.924478692757198</v>
          </cell>
        </row>
        <row r="27">
          <cell r="C27" t="str">
            <v>Bamber Bridge</v>
          </cell>
          <cell r="D27" t="str">
            <v>Ribble</v>
          </cell>
          <cell r="E27" t="str">
            <v>Penwortham East GSP / Rochdale SGT 1 GROUP</v>
          </cell>
          <cell r="F27">
            <v>22.863</v>
          </cell>
          <cell r="G27">
            <v>0</v>
          </cell>
          <cell r="H27">
            <v>22.863</v>
          </cell>
          <cell r="I27">
            <v>15.08</v>
          </cell>
          <cell r="J27">
            <v>15.390643327630499</v>
          </cell>
          <cell r="K27">
            <v>15.5483446350504</v>
          </cell>
          <cell r="L27">
            <v>15.737391613877501</v>
          </cell>
          <cell r="M27">
            <v>15.967468029242699</v>
          </cell>
          <cell r="N27">
            <v>16.2293156103147</v>
          </cell>
          <cell r="O27">
            <v>16.474310960177899</v>
          </cell>
          <cell r="P27">
            <v>16.730156488323601</v>
          </cell>
          <cell r="Q27">
            <v>16.987181111451498</v>
          </cell>
          <cell r="R27">
            <v>17.263505988834002</v>
          </cell>
          <cell r="S27">
            <v>17.553786889976699</v>
          </cell>
          <cell r="T27">
            <v>17.849868612166201</v>
          </cell>
          <cell r="U27">
            <v>18.165555210286101</v>
          </cell>
          <cell r="V27">
            <v>18.507114379850101</v>
          </cell>
          <cell r="W27">
            <v>18.862639568610501</v>
          </cell>
          <cell r="X27">
            <v>19.210243887714</v>
          </cell>
          <cell r="Y27">
            <v>19.549929788127798</v>
          </cell>
          <cell r="Z27">
            <v>19.8758972329091</v>
          </cell>
          <cell r="AA27">
            <v>20.187510365410599</v>
          </cell>
          <cell r="AB27">
            <v>20.495029012673601</v>
          </cell>
          <cell r="AC27">
            <v>20.790847346751399</v>
          </cell>
          <cell r="AD27">
            <v>21.0748263012539</v>
          </cell>
          <cell r="AE27">
            <v>21.3526739340411</v>
          </cell>
          <cell r="AF27">
            <v>21.6285394120241</v>
          </cell>
          <cell r="AG27">
            <v>21.888403768040501</v>
          </cell>
          <cell r="AH27">
            <v>22.139541357810401</v>
          </cell>
          <cell r="AI27">
            <v>22.383371798269899</v>
          </cell>
          <cell r="AJ27">
            <v>22.621642297248599</v>
          </cell>
          <cell r="AK27">
            <v>22.852129745205101</v>
          </cell>
          <cell r="AL27">
            <v>23.078116511056301</v>
          </cell>
          <cell r="AM27">
            <v>23.302196482557999</v>
          </cell>
          <cell r="AN27">
            <v>23.525074400672001</v>
          </cell>
          <cell r="AO27">
            <v>23.747623797311199</v>
          </cell>
          <cell r="AP27">
            <v>23.971428558170999</v>
          </cell>
        </row>
        <row r="28">
          <cell r="C28" t="str">
            <v>Barbara St</v>
          </cell>
          <cell r="D28" t="str">
            <v>Bolton</v>
          </cell>
          <cell r="E28" t="str">
            <v>Kearsley 132 GSP</v>
          </cell>
          <cell r="F28">
            <v>15.6</v>
          </cell>
          <cell r="G28">
            <v>0</v>
          </cell>
          <cell r="H28">
            <v>15.6</v>
          </cell>
          <cell r="I28">
            <v>13.64</v>
          </cell>
          <cell r="J28">
            <v>13.883605276302299</v>
          </cell>
          <cell r="K28">
            <v>13.9614715671028</v>
          </cell>
          <cell r="L28">
            <v>14.0504376707815</v>
          </cell>
          <cell r="M28">
            <v>14.1599950558731</v>
          </cell>
          <cell r="N28">
            <v>14.287530701503799</v>
          </cell>
          <cell r="O28">
            <v>14.4108092832812</v>
          </cell>
          <cell r="P28">
            <v>14.5449048324021</v>
          </cell>
          <cell r="Q28">
            <v>14.680687865620801</v>
          </cell>
          <cell r="R28">
            <v>14.8390577434224</v>
          </cell>
          <cell r="S28">
            <v>15.0116337666945</v>
          </cell>
          <cell r="T28">
            <v>15.192928531226601</v>
          </cell>
          <cell r="U28">
            <v>15.3934260894329</v>
          </cell>
          <cell r="V28">
            <v>15.611414352273901</v>
          </cell>
          <cell r="W28">
            <v>15.818961364555699</v>
          </cell>
          <cell r="X28">
            <v>16.020944957097399</v>
          </cell>
          <cell r="Y28">
            <v>16.218204908346099</v>
          </cell>
          <cell r="Z28">
            <v>16.4126402788661</v>
          </cell>
          <cell r="AA28">
            <v>16.6025761679238</v>
          </cell>
          <cell r="AB28">
            <v>16.7899382979672</v>
          </cell>
          <cell r="AC28">
            <v>16.9679503575321</v>
          </cell>
          <cell r="AD28">
            <v>17.133459611869601</v>
          </cell>
          <cell r="AE28">
            <v>17.3085884859724</v>
          </cell>
          <cell r="AF28">
            <v>17.485130187707298</v>
          </cell>
          <cell r="AG28">
            <v>17.635064056353301</v>
          </cell>
          <cell r="AH28">
            <v>17.767658282170999</v>
          </cell>
          <cell r="AI28">
            <v>17.8842958342399</v>
          </cell>
          <cell r="AJ28">
            <v>17.9857977462622</v>
          </cell>
          <cell r="AK28">
            <v>18.0753531555245</v>
          </cell>
          <cell r="AL28">
            <v>18.168722922830099</v>
          </cell>
          <cell r="AM28">
            <v>18.278397182836599</v>
          </cell>
          <cell r="AN28">
            <v>18.382068637846601</v>
          </cell>
          <cell r="AO28">
            <v>18.479050729393801</v>
          </cell>
          <cell r="AP28">
            <v>18.572369094362699</v>
          </cell>
        </row>
        <row r="29">
          <cell r="C29" t="str">
            <v>Barrow</v>
          </cell>
          <cell r="D29" t="str">
            <v>Barrow &amp; Sandgate</v>
          </cell>
          <cell r="E29" t="str">
            <v>Harker ENWL SGTs 1 2 3A 4 / Hutton GSP GROUP</v>
          </cell>
          <cell r="F29">
            <v>23</v>
          </cell>
          <cell r="G29">
            <v>2.0526</v>
          </cell>
          <cell r="H29">
            <v>25.052600000000002</v>
          </cell>
          <cell r="I29">
            <v>12.45</v>
          </cell>
          <cell r="J29">
            <v>12.622060019629201</v>
          </cell>
          <cell r="K29">
            <v>12.7228795785214</v>
          </cell>
          <cell r="L29">
            <v>12.844148826459399</v>
          </cell>
          <cell r="M29">
            <v>12.9922049170611</v>
          </cell>
          <cell r="N29">
            <v>13.168738453937699</v>
          </cell>
          <cell r="O29">
            <v>13.3270026902156</v>
          </cell>
          <cell r="P29">
            <v>13.495222113361001</v>
          </cell>
          <cell r="Q29">
            <v>13.664782049669601</v>
          </cell>
          <cell r="R29">
            <v>13.846603194699499</v>
          </cell>
          <cell r="S29">
            <v>14.036649653524201</v>
          </cell>
          <cell r="T29">
            <v>14.2300463517756</v>
          </cell>
          <cell r="U29">
            <v>14.4398407452095</v>
          </cell>
          <cell r="V29">
            <v>14.664235413020201</v>
          </cell>
          <cell r="W29">
            <v>14.9009291036708</v>
          </cell>
          <cell r="X29">
            <v>15.141539108349701</v>
          </cell>
          <cell r="Y29">
            <v>15.382119152903</v>
          </cell>
          <cell r="Z29">
            <v>15.620778662474899</v>
          </cell>
          <cell r="AA29">
            <v>15.8521974113256</v>
          </cell>
          <cell r="AB29">
            <v>16.085482125163999</v>
          </cell>
          <cell r="AC29">
            <v>16.314077282090501</v>
          </cell>
          <cell r="AD29">
            <v>16.5350790949472</v>
          </cell>
          <cell r="AE29">
            <v>16.755093926336301</v>
          </cell>
          <cell r="AF29">
            <v>16.9714937336623</v>
          </cell>
          <cell r="AG29">
            <v>17.165966354778899</v>
          </cell>
          <cell r="AH29">
            <v>17.346708069330202</v>
          </cell>
          <cell r="AI29">
            <v>17.514444299657701</v>
          </cell>
          <cell r="AJ29">
            <v>17.6717470054272</v>
          </cell>
          <cell r="AK29">
            <v>17.817849705792199</v>
          </cell>
          <cell r="AL29">
            <v>17.9605802537783</v>
          </cell>
          <cell r="AM29">
            <v>18.0973957869804</v>
          </cell>
          <cell r="AN29">
            <v>18.229007553661301</v>
          </cell>
          <cell r="AO29">
            <v>18.355198130970599</v>
          </cell>
          <cell r="AP29">
            <v>18.478473430358498</v>
          </cell>
        </row>
        <row r="30">
          <cell r="C30" t="str">
            <v>Barton Dock Rd</v>
          </cell>
          <cell r="D30" t="str">
            <v>Barton</v>
          </cell>
          <cell r="E30" t="str">
            <v>Carrington ENWL SGTs 1B 2B 4 7</v>
          </cell>
          <cell r="F30">
            <v>16</v>
          </cell>
          <cell r="G30">
            <v>0</v>
          </cell>
          <cell r="H30">
            <v>16</v>
          </cell>
          <cell r="I30">
            <v>10.4</v>
          </cell>
          <cell r="J30">
            <v>10.859895560859201</v>
          </cell>
          <cell r="K30">
            <v>10.9667108503532</v>
          </cell>
          <cell r="L30">
            <v>11.0460159826935</v>
          </cell>
          <cell r="M30">
            <v>11.1330953605285</v>
          </cell>
          <cell r="N30">
            <v>11.240156987116899</v>
          </cell>
          <cell r="O30">
            <v>11.34013272612</v>
          </cell>
          <cell r="P30">
            <v>11.438667453959299</v>
          </cell>
          <cell r="Q30">
            <v>11.532969651136501</v>
          </cell>
          <cell r="R30">
            <v>11.6311093583898</v>
          </cell>
          <cell r="S30">
            <v>11.731230958040101</v>
          </cell>
          <cell r="T30">
            <v>11.831550246000701</v>
          </cell>
          <cell r="U30">
            <v>11.932575001936801</v>
          </cell>
          <cell r="V30">
            <v>12.0376106860412</v>
          </cell>
          <cell r="W30">
            <v>12.1383209929151</v>
          </cell>
          <cell r="X30">
            <v>12.2384798768613</v>
          </cell>
          <cell r="Y30">
            <v>12.3390982612862</v>
          </cell>
          <cell r="Z30">
            <v>12.438640063752199</v>
          </cell>
          <cell r="AA30">
            <v>12.5372054988001</v>
          </cell>
          <cell r="AB30">
            <v>12.6363904699221</v>
          </cell>
          <cell r="AC30">
            <v>12.7349817501284</v>
          </cell>
          <cell r="AD30">
            <v>12.832513709569101</v>
          </cell>
          <cell r="AE30">
            <v>12.9297520375505</v>
          </cell>
          <cell r="AF30">
            <v>13.027640540847299</v>
          </cell>
          <cell r="AG30">
            <v>13.123208628282001</v>
          </cell>
          <cell r="AH30">
            <v>13.2178976590613</v>
          </cell>
          <cell r="AI30">
            <v>13.3118489584154</v>
          </cell>
          <cell r="AJ30">
            <v>13.4053814666721</v>
          </cell>
          <cell r="AK30">
            <v>13.497805304336</v>
          </cell>
          <cell r="AL30">
            <v>13.589394751431501</v>
          </cell>
          <cell r="AM30">
            <v>13.822765962878901</v>
          </cell>
          <cell r="AN30">
            <v>14.1198657259448</v>
          </cell>
          <cell r="AO30">
            <v>14.4224923020254</v>
          </cell>
          <cell r="AP30">
            <v>14.7311814384489</v>
          </cell>
        </row>
        <row r="31">
          <cell r="C31" t="str">
            <v>Bedford</v>
          </cell>
          <cell r="D31" t="str">
            <v>Atherton</v>
          </cell>
          <cell r="E31" t="str">
            <v>Kearsley 132 GSP</v>
          </cell>
          <cell r="F31">
            <v>23</v>
          </cell>
          <cell r="G31">
            <v>1.0070399999999999</v>
          </cell>
          <cell r="H31">
            <v>24.00704</v>
          </cell>
          <cell r="I31">
            <v>17.54</v>
          </cell>
          <cell r="J31">
            <v>18.137600282545101</v>
          </cell>
          <cell r="K31">
            <v>18.3054209607788</v>
          </cell>
          <cell r="L31">
            <v>18.4622092919343</v>
          </cell>
          <cell r="M31">
            <v>18.645321748503399</v>
          </cell>
          <cell r="N31">
            <v>18.854440957675401</v>
          </cell>
          <cell r="O31">
            <v>19.0494786056835</v>
          </cell>
          <cell r="P31">
            <v>19.254890967432999</v>
          </cell>
          <cell r="Q31">
            <v>19.462683969867999</v>
          </cell>
          <cell r="R31">
            <v>19.690811139856599</v>
          </cell>
          <cell r="S31">
            <v>19.932784358591299</v>
          </cell>
          <cell r="T31">
            <v>20.1835631148444</v>
          </cell>
          <cell r="U31">
            <v>20.452888143137798</v>
          </cell>
          <cell r="V31">
            <v>20.746560197720999</v>
          </cell>
          <cell r="W31">
            <v>21.0300483415546</v>
          </cell>
          <cell r="X31">
            <v>21.305629683749</v>
          </cell>
          <cell r="Y31">
            <v>21.575795714632299</v>
          </cell>
          <cell r="Z31">
            <v>21.835208120044602</v>
          </cell>
          <cell r="AA31">
            <v>22.083579658918701</v>
          </cell>
          <cell r="AB31">
            <v>22.328757805926401</v>
          </cell>
          <cell r="AC31">
            <v>22.5641301676852</v>
          </cell>
          <cell r="AD31">
            <v>22.788361440672599</v>
          </cell>
          <cell r="AE31">
            <v>23.0075313129222</v>
          </cell>
          <cell r="AF31">
            <v>23.2243289624917</v>
          </cell>
          <cell r="AG31">
            <v>23.419341590413499</v>
          </cell>
          <cell r="AH31">
            <v>23.600535343057199</v>
          </cell>
          <cell r="AI31">
            <v>23.769193883166999</v>
          </cell>
          <cell r="AJ31">
            <v>23.926924310364299</v>
          </cell>
          <cell r="AK31">
            <v>24.0721052207907</v>
          </cell>
          <cell r="AL31">
            <v>24.2804315903748</v>
          </cell>
          <cell r="AM31">
            <v>24.502773802495</v>
          </cell>
          <cell r="AN31">
            <v>24.724407655453401</v>
          </cell>
          <cell r="AO31">
            <v>24.945673130371301</v>
          </cell>
          <cell r="AP31">
            <v>25.168442702420599</v>
          </cell>
        </row>
        <row r="32">
          <cell r="C32" t="str">
            <v>Belgrave</v>
          </cell>
          <cell r="D32" t="str">
            <v>Greenhill</v>
          </cell>
          <cell r="E32" t="str">
            <v>Whitegate GSP</v>
          </cell>
          <cell r="F32">
            <v>17.5</v>
          </cell>
          <cell r="G32">
            <v>0</v>
          </cell>
          <cell r="H32">
            <v>17.5</v>
          </cell>
          <cell r="I32">
            <v>9.74</v>
          </cell>
          <cell r="J32">
            <v>9.8902755001145408</v>
          </cell>
          <cell r="K32">
            <v>9.96484259393538</v>
          </cell>
          <cell r="L32">
            <v>10.063247029848</v>
          </cell>
          <cell r="M32">
            <v>10.177408409664499</v>
          </cell>
          <cell r="N32">
            <v>10.3122356475528</v>
          </cell>
          <cell r="O32">
            <v>10.4414190869637</v>
          </cell>
          <cell r="P32">
            <v>10.5798395216512</v>
          </cell>
          <cell r="Q32">
            <v>10.726008919148301</v>
          </cell>
          <cell r="R32">
            <v>10.8869312537163</v>
          </cell>
          <cell r="S32">
            <v>11.060910883003499</v>
          </cell>
          <cell r="T32">
            <v>11.244205107327801</v>
          </cell>
          <cell r="U32">
            <v>11.442024788801801</v>
          </cell>
          <cell r="V32">
            <v>11.657948920198701</v>
          </cell>
          <cell r="W32">
            <v>11.8799428331097</v>
          </cell>
          <cell r="X32">
            <v>12.1003629466941</v>
          </cell>
          <cell r="Y32">
            <v>12.3214679576622</v>
          </cell>
          <cell r="Z32">
            <v>12.5377977682282</v>
          </cell>
          <cell r="AA32">
            <v>12.7497057362005</v>
          </cell>
          <cell r="AB32">
            <v>12.961675598907</v>
          </cell>
          <cell r="AC32">
            <v>13.1689773924299</v>
          </cell>
          <cell r="AD32">
            <v>13.371620739095601</v>
          </cell>
          <cell r="AE32">
            <v>13.571228529876301</v>
          </cell>
          <cell r="AF32">
            <v>13.772118171640001</v>
          </cell>
          <cell r="AG32">
            <v>13.9561150022347</v>
          </cell>
          <cell r="AH32">
            <v>14.1301542284339</v>
          </cell>
          <cell r="AI32">
            <v>14.2953330150449</v>
          </cell>
          <cell r="AJ32">
            <v>14.452527755157099</v>
          </cell>
          <cell r="AK32">
            <v>14.603353488731999</v>
          </cell>
          <cell r="AL32">
            <v>14.757332619677401</v>
          </cell>
          <cell r="AM32">
            <v>14.908006933495299</v>
          </cell>
          <cell r="AN32">
            <v>15.0559214006697</v>
          </cell>
          <cell r="AO32">
            <v>15.2012816673702</v>
          </cell>
          <cell r="AP32">
            <v>15.3457989506199</v>
          </cell>
        </row>
        <row r="33">
          <cell r="C33" t="str">
            <v>Benchill</v>
          </cell>
          <cell r="D33" t="str">
            <v>West Didsbury</v>
          </cell>
          <cell r="E33" t="str">
            <v>South Manchester GSP</v>
          </cell>
          <cell r="F33">
            <v>12</v>
          </cell>
          <cell r="G33">
            <v>0</v>
          </cell>
          <cell r="H33">
            <v>12</v>
          </cell>
          <cell r="I33">
            <v>4.29</v>
          </cell>
          <cell r="J33">
            <v>4.3459299737248402</v>
          </cell>
          <cell r="K33">
            <v>4.4074723871966999</v>
          </cell>
          <cell r="L33">
            <v>4.4852862111907301</v>
          </cell>
          <cell r="M33">
            <v>4.5723560588394596</v>
          </cell>
          <cell r="N33">
            <v>4.6708855641790903</v>
          </cell>
          <cell r="O33">
            <v>4.7619640759672697</v>
          </cell>
          <cell r="P33">
            <v>4.8563586483090297</v>
          </cell>
          <cell r="Q33">
            <v>4.9532458624738602</v>
          </cell>
          <cell r="R33">
            <v>5.0560426303706301</v>
          </cell>
          <cell r="S33">
            <v>5.1624628318507302</v>
          </cell>
          <cell r="T33">
            <v>5.27086094333335</v>
          </cell>
          <cell r="U33">
            <v>5.3848011068788297</v>
          </cell>
          <cell r="V33">
            <v>5.5053663636530796</v>
          </cell>
          <cell r="W33">
            <v>5.6297504435419103</v>
          </cell>
          <cell r="X33">
            <v>5.7533194152756701</v>
          </cell>
          <cell r="Y33">
            <v>5.8741241434516001</v>
          </cell>
          <cell r="Z33">
            <v>5.9903030177975598</v>
          </cell>
          <cell r="AA33">
            <v>6.1026102252531</v>
          </cell>
          <cell r="AB33">
            <v>6.2137666005074399</v>
          </cell>
          <cell r="AC33">
            <v>6.3214422165844804</v>
          </cell>
          <cell r="AD33">
            <v>6.4248024844358502</v>
          </cell>
          <cell r="AE33">
            <v>6.5259822067546498</v>
          </cell>
          <cell r="AF33">
            <v>6.6259590333788099</v>
          </cell>
          <cell r="AG33">
            <v>6.7170167200476198</v>
          </cell>
          <cell r="AH33">
            <v>6.8024817622309701</v>
          </cell>
          <cell r="AI33">
            <v>6.8830025418926999</v>
          </cell>
          <cell r="AJ33">
            <v>6.9587605619692203</v>
          </cell>
          <cell r="AK33">
            <v>7.0309620376993003</v>
          </cell>
          <cell r="AL33">
            <v>7.1046306254795502</v>
          </cell>
          <cell r="AM33">
            <v>7.1760779557659298</v>
          </cell>
          <cell r="AN33">
            <v>7.2456064986604103</v>
          </cell>
          <cell r="AO33">
            <v>7.3134352333284696</v>
          </cell>
          <cell r="AP33">
            <v>7.3802609001306401</v>
          </cell>
        </row>
        <row r="34">
          <cell r="C34" t="str">
            <v>Bentham</v>
          </cell>
          <cell r="D34" t="str">
            <v>Kendal (Parkside Rd)</v>
          </cell>
          <cell r="E34" t="str">
            <v>Harker ENWL SGTs 1 2 3A 4 / Hutton GSP GROUP</v>
          </cell>
          <cell r="F34">
            <v>5.5</v>
          </cell>
          <cell r="G34">
            <v>1.044E-2</v>
          </cell>
          <cell r="H34">
            <v>5.51044</v>
          </cell>
          <cell r="I34">
            <v>4.99</v>
          </cell>
          <cell r="J34">
            <v>5.1002598928135798</v>
          </cell>
          <cell r="K34">
            <v>5.1280779313746203</v>
          </cell>
          <cell r="L34">
            <v>5.1591352214649797</v>
          </cell>
          <cell r="M34">
            <v>5.2056118168680898</v>
          </cell>
          <cell r="N34">
            <v>5.2778121430816203</v>
          </cell>
          <cell r="O34">
            <v>5.3465021789230898</v>
          </cell>
          <cell r="P34">
            <v>5.4176975908793796</v>
          </cell>
          <cell r="Q34">
            <v>5.4907685994286197</v>
          </cell>
          <cell r="R34">
            <v>5.5703036934770997</v>
          </cell>
          <cell r="S34">
            <v>5.6493302043245004</v>
          </cell>
          <cell r="T34">
            <v>5.7310522550857002</v>
          </cell>
          <cell r="U34">
            <v>5.8233280899731996</v>
          </cell>
          <cell r="V34">
            <v>5.9212734416486201</v>
          </cell>
          <cell r="W34">
            <v>6.0170442303008</v>
          </cell>
          <cell r="X34">
            <v>6.11017376934414</v>
          </cell>
          <cell r="Y34">
            <v>6.1975307636836101</v>
          </cell>
          <cell r="Z34">
            <v>6.2778418800456999</v>
          </cell>
          <cell r="AA34">
            <v>6.3516766337492401</v>
          </cell>
          <cell r="AB34">
            <v>6.4212785618465897</v>
          </cell>
          <cell r="AC34">
            <v>6.4846785994745799</v>
          </cell>
          <cell r="AD34">
            <v>6.5420175458979202</v>
          </cell>
          <cell r="AE34">
            <v>6.59525769820109</v>
          </cell>
          <cell r="AF34">
            <v>6.6452879833694602</v>
          </cell>
          <cell r="AG34">
            <v>6.6880039517798799</v>
          </cell>
          <cell r="AH34">
            <v>6.7256777505721299</v>
          </cell>
          <cell r="AI34">
            <v>6.7588171997995801</v>
          </cell>
          <cell r="AJ34">
            <v>6.7871391777613201</v>
          </cell>
          <cell r="AK34">
            <v>6.8109160767463699</v>
          </cell>
          <cell r="AL34">
            <v>6.8326233242126602</v>
          </cell>
          <cell r="AM34">
            <v>6.85244189035412</v>
          </cell>
          <cell r="AN34">
            <v>6.8706456135523197</v>
          </cell>
          <cell r="AO34">
            <v>6.8875539906508303</v>
          </cell>
          <cell r="AP34">
            <v>6.9035325214330303</v>
          </cell>
        </row>
        <row r="35">
          <cell r="C35" t="str">
            <v>Bispham</v>
          </cell>
          <cell r="D35" t="str">
            <v>Bispham</v>
          </cell>
          <cell r="E35" t="str">
            <v>Penwortham West GSP / Stanah GSP GROUP</v>
          </cell>
          <cell r="F35">
            <v>22.863</v>
          </cell>
          <cell r="G35">
            <v>0</v>
          </cell>
          <cell r="H35">
            <v>22.863</v>
          </cell>
          <cell r="I35">
            <v>18.47</v>
          </cell>
          <cell r="J35">
            <v>18.901736974436599</v>
          </cell>
          <cell r="K35">
            <v>18.914258289912301</v>
          </cell>
          <cell r="L35">
            <v>18.924143275503202</v>
          </cell>
          <cell r="M35">
            <v>18.964874633147598</v>
          </cell>
          <cell r="N35">
            <v>19.026031877249899</v>
          </cell>
          <cell r="O35">
            <v>19.083830750650801</v>
          </cell>
          <cell r="P35">
            <v>19.157613617420001</v>
          </cell>
          <cell r="Q35">
            <v>19.2390559265653</v>
          </cell>
          <cell r="R35">
            <v>19.340504673141201</v>
          </cell>
          <cell r="S35">
            <v>19.4636185121458</v>
          </cell>
          <cell r="T35">
            <v>19.597422043275099</v>
          </cell>
          <cell r="U35">
            <v>19.7525810353699</v>
          </cell>
          <cell r="V35">
            <v>19.945148268661999</v>
          </cell>
          <cell r="W35">
            <v>20.140819783682701</v>
          </cell>
          <cell r="X35">
            <v>20.332087529034698</v>
          </cell>
          <cell r="Y35">
            <v>20.523947518076898</v>
          </cell>
          <cell r="Z35">
            <v>20.705910309298002</v>
          </cell>
          <cell r="AA35">
            <v>20.876788781184199</v>
          </cell>
          <cell r="AB35">
            <v>21.0460054862173</v>
          </cell>
          <cell r="AC35">
            <v>21.204331147198499</v>
          </cell>
          <cell r="AD35">
            <v>21.350032946463799</v>
          </cell>
          <cell r="AE35">
            <v>21.486561435688099</v>
          </cell>
          <cell r="AF35">
            <v>21.615789257963499</v>
          </cell>
          <cell r="AG35">
            <v>21.714733995368402</v>
          </cell>
          <cell r="AH35">
            <v>21.794182922167298</v>
          </cell>
          <cell r="AI35">
            <v>21.855121654110398</v>
          </cell>
          <cell r="AJ35">
            <v>21.928372697155901</v>
          </cell>
          <cell r="AK35">
            <v>21.992663045207198</v>
          </cell>
          <cell r="AL35">
            <v>22.040800607438701</v>
          </cell>
          <cell r="AM35">
            <v>22.079339327202099</v>
          </cell>
          <cell r="AN35">
            <v>22.1089980616823</v>
          </cell>
          <cell r="AO35">
            <v>22.129309572004001</v>
          </cell>
          <cell r="AP35">
            <v>22.143542814139298</v>
          </cell>
        </row>
        <row r="36">
          <cell r="C36" t="str">
            <v>Blackbull</v>
          </cell>
          <cell r="D36" t="str">
            <v>Ribble</v>
          </cell>
          <cell r="E36" t="str">
            <v>Penwortham East GSP / Rochdale SGT 1 GROUP</v>
          </cell>
          <cell r="F36">
            <v>22.863</v>
          </cell>
          <cell r="G36">
            <v>7.1999999999999995E-2</v>
          </cell>
          <cell r="H36">
            <v>22.934999999999999</v>
          </cell>
          <cell r="I36">
            <v>12.81</v>
          </cell>
          <cell r="J36">
            <v>13.728973169221399</v>
          </cell>
          <cell r="K36">
            <v>13.811825588245799</v>
          </cell>
          <cell r="L36">
            <v>13.824865422592501</v>
          </cell>
          <cell r="M36">
            <v>13.8621447835789</v>
          </cell>
          <cell r="N36">
            <v>13.9164215071772</v>
          </cell>
          <cell r="O36">
            <v>13.970174068856499</v>
          </cell>
          <cell r="P36">
            <v>14.0351086343387</v>
          </cell>
          <cell r="Q36">
            <v>14.105877719281199</v>
          </cell>
          <cell r="R36">
            <v>14.194865836730401</v>
          </cell>
          <cell r="S36">
            <v>14.2987577198612</v>
          </cell>
          <cell r="T36">
            <v>14.409469135124199</v>
          </cell>
          <cell r="U36">
            <v>14.5337492667096</v>
          </cell>
          <cell r="V36">
            <v>14.6841404361631</v>
          </cell>
          <cell r="W36">
            <v>14.8543834792955</v>
          </cell>
          <cell r="X36">
            <v>15.0174368554019</v>
          </cell>
          <cell r="Y36">
            <v>15.174982678338701</v>
          </cell>
          <cell r="Z36">
            <v>15.321292809042999</v>
          </cell>
          <cell r="AA36">
            <v>15.4558975158264</v>
          </cell>
          <cell r="AB36">
            <v>15.5889116501851</v>
          </cell>
          <cell r="AC36">
            <v>15.713271302544999</v>
          </cell>
          <cell r="AD36">
            <v>15.8291637713134</v>
          </cell>
          <cell r="AE36">
            <v>15.9380657777198</v>
          </cell>
          <cell r="AF36">
            <v>16.0432538348498</v>
          </cell>
          <cell r="AG36">
            <v>16.133101108307901</v>
          </cell>
          <cell r="AH36">
            <v>16.213737960741099</v>
          </cell>
          <cell r="AI36">
            <v>16.286053677170401</v>
          </cell>
          <cell r="AJ36">
            <v>16.351609667208798</v>
          </cell>
          <cell r="AK36">
            <v>16.4064815866655</v>
          </cell>
          <cell r="AL36">
            <v>16.449029391621899</v>
          </cell>
          <cell r="AM36">
            <v>16.486755991077899</v>
          </cell>
          <cell r="AN36">
            <v>16.520097874490499</v>
          </cell>
          <cell r="AO36">
            <v>16.549305722803801</v>
          </cell>
          <cell r="AP36">
            <v>16.575955342131198</v>
          </cell>
        </row>
        <row r="37">
          <cell r="C37" t="str">
            <v>Blackburn</v>
          </cell>
          <cell r="D37" t="str">
            <v>Blackburn</v>
          </cell>
          <cell r="E37" t="str">
            <v>Penwortham East GSP / Rochdale SGT 1 GROUP</v>
          </cell>
          <cell r="F37">
            <v>22.863</v>
          </cell>
          <cell r="G37">
            <v>0</v>
          </cell>
          <cell r="H37">
            <v>22.863</v>
          </cell>
          <cell r="I37">
            <v>15.19</v>
          </cell>
          <cell r="J37">
            <v>15.5577037055477</v>
          </cell>
          <cell r="K37">
            <v>15.6629233162486</v>
          </cell>
          <cell r="L37">
            <v>15.7588591665245</v>
          </cell>
          <cell r="M37">
            <v>15.8666053967632</v>
          </cell>
          <cell r="N37">
            <v>16.0032105658258</v>
          </cell>
          <cell r="O37">
            <v>16.111963021925099</v>
          </cell>
          <cell r="P37">
            <v>16.217478255672599</v>
          </cell>
          <cell r="Q37">
            <v>16.316923571658702</v>
          </cell>
          <cell r="R37">
            <v>16.418599082009401</v>
          </cell>
          <cell r="S37">
            <v>16.518883334585599</v>
          </cell>
          <cell r="T37">
            <v>16.615336473122699</v>
          </cell>
          <cell r="U37">
            <v>16.707745127294199</v>
          </cell>
          <cell r="V37">
            <v>16.8002061732798</v>
          </cell>
          <cell r="W37">
            <v>16.872830848534999</v>
          </cell>
          <cell r="X37">
            <v>16.946692352477299</v>
          </cell>
          <cell r="Y37">
            <v>17.0235772401698</v>
          </cell>
          <cell r="Z37">
            <v>17.102267629717101</v>
          </cell>
          <cell r="AA37">
            <v>17.182792799046499</v>
          </cell>
          <cell r="AB37">
            <v>17.2657166512492</v>
          </cell>
          <cell r="AC37">
            <v>17.350549386994</v>
          </cell>
          <cell r="AD37">
            <v>17.437249624119602</v>
          </cell>
          <cell r="AE37">
            <v>17.525591914662598</v>
          </cell>
          <cell r="AF37">
            <v>17.6163065929372</v>
          </cell>
          <cell r="AG37">
            <v>17.707367296735502</v>
          </cell>
          <cell r="AH37">
            <v>17.7996593221411</v>
          </cell>
          <cell r="AI37">
            <v>17.893193850089201</v>
          </cell>
          <cell r="AJ37">
            <v>17.9882796321032</v>
          </cell>
          <cell r="AK37">
            <v>18.0844965472171</v>
          </cell>
          <cell r="AL37">
            <v>18.182039097655402</v>
          </cell>
          <cell r="AM37">
            <v>18.2811988509823</v>
          </cell>
          <cell r="AN37">
            <v>18.381991482034099</v>
          </cell>
          <cell r="AO37">
            <v>18.484292624567502</v>
          </cell>
          <cell r="AP37">
            <v>18.5884242357799</v>
          </cell>
        </row>
        <row r="38">
          <cell r="C38" t="str">
            <v>Blackburn Rd Clayton</v>
          </cell>
          <cell r="D38" t="str">
            <v>Huncoat</v>
          </cell>
          <cell r="E38" t="str">
            <v>Padiham GSP</v>
          </cell>
          <cell r="F38">
            <v>19.32</v>
          </cell>
          <cell r="G38">
            <v>0</v>
          </cell>
          <cell r="H38">
            <v>19.32</v>
          </cell>
          <cell r="I38">
            <v>7.96</v>
          </cell>
          <cell r="J38">
            <v>8.0857956631247401</v>
          </cell>
          <cell r="K38">
            <v>8.13327940379164</v>
          </cell>
          <cell r="L38">
            <v>8.1917993584114797</v>
          </cell>
          <cell r="M38">
            <v>8.2668836997533006</v>
          </cell>
          <cell r="N38">
            <v>8.3562029222036092</v>
          </cell>
          <cell r="O38">
            <v>8.4402173279357005</v>
          </cell>
          <cell r="P38">
            <v>8.5284607890609703</v>
          </cell>
          <cell r="Q38">
            <v>8.6192192741287794</v>
          </cell>
          <cell r="R38">
            <v>8.7206445073396406</v>
          </cell>
          <cell r="S38">
            <v>8.8295776514839304</v>
          </cell>
          <cell r="T38">
            <v>8.9441109302174198</v>
          </cell>
          <cell r="U38">
            <v>9.0685119297660499</v>
          </cell>
          <cell r="V38">
            <v>9.2082403868249898</v>
          </cell>
          <cell r="W38">
            <v>9.3412956657020896</v>
          </cell>
          <cell r="X38">
            <v>9.4743934616571206</v>
          </cell>
          <cell r="Y38">
            <v>9.6066075914993601</v>
          </cell>
          <cell r="Z38">
            <v>9.7330703579926094</v>
          </cell>
          <cell r="AA38">
            <v>9.8532810930739103</v>
          </cell>
          <cell r="AB38">
            <v>9.9714064213218307</v>
          </cell>
          <cell r="AC38">
            <v>10.0830386829908</v>
          </cell>
          <cell r="AD38">
            <v>10.1886097778414</v>
          </cell>
          <cell r="AE38">
            <v>10.289810420632</v>
          </cell>
          <cell r="AF38">
            <v>10.3872154514596</v>
          </cell>
          <cell r="AG38">
            <v>10.4681615128796</v>
          </cell>
          <cell r="AH38">
            <v>10.538320009403799</v>
          </cell>
          <cell r="AI38">
            <v>10.598290761525</v>
          </cell>
          <cell r="AJ38">
            <v>10.649364576962901</v>
          </cell>
          <cell r="AK38">
            <v>10.6924277634366</v>
          </cell>
          <cell r="AL38">
            <v>10.7349313272919</v>
          </cell>
          <cell r="AM38">
            <v>10.772074616353301</v>
          </cell>
          <cell r="AN38">
            <v>10.804298999287401</v>
          </cell>
          <cell r="AO38">
            <v>10.8314651945756</v>
          </cell>
          <cell r="AP38">
            <v>10.8552131932006</v>
          </cell>
        </row>
        <row r="39">
          <cell r="C39" t="str">
            <v>Blackfriars</v>
          </cell>
          <cell r="D39" t="str">
            <v>Frederick Rd</v>
          </cell>
          <cell r="E39" t="str">
            <v>Kearsley 132 GSP</v>
          </cell>
          <cell r="F39">
            <v>17.8</v>
          </cell>
          <cell r="G39">
            <v>0</v>
          </cell>
          <cell r="H39">
            <v>17.8</v>
          </cell>
          <cell r="I39">
            <v>13.86</v>
          </cell>
          <cell r="J39">
            <v>16.7752817693456</v>
          </cell>
          <cell r="K39">
            <v>17.166585570842901</v>
          </cell>
          <cell r="L39">
            <v>17.287036623450501</v>
          </cell>
          <cell r="M39">
            <v>17.427265355591</v>
          </cell>
          <cell r="N39">
            <v>17.583829266453801</v>
          </cell>
          <cell r="O39">
            <v>17.7231620882262</v>
          </cell>
          <cell r="P39">
            <v>17.862867166724499</v>
          </cell>
          <cell r="Q39">
            <v>18.002345124855399</v>
          </cell>
          <cell r="R39">
            <v>18.151180658887899</v>
          </cell>
          <cell r="S39">
            <v>18.305431156424699</v>
          </cell>
          <cell r="T39">
            <v>18.459360271149201</v>
          </cell>
          <cell r="U39">
            <v>18.617970974363299</v>
          </cell>
          <cell r="V39">
            <v>18.791867475055199</v>
          </cell>
          <cell r="W39">
            <v>18.966151633286</v>
          </cell>
          <cell r="X39">
            <v>19.138136752171501</v>
          </cell>
          <cell r="Y39">
            <v>19.307065467632398</v>
          </cell>
          <cell r="Z39">
            <v>19.467504917459699</v>
          </cell>
          <cell r="AA39">
            <v>19.619792683544102</v>
          </cell>
          <cell r="AB39">
            <v>19.769598583548301</v>
          </cell>
          <cell r="AC39">
            <v>19.912317132455399</v>
          </cell>
          <cell r="AD39">
            <v>20.047052084073702</v>
          </cell>
          <cell r="AE39">
            <v>20.1766132060514</v>
          </cell>
          <cell r="AF39">
            <v>20.304030110048199</v>
          </cell>
          <cell r="AG39">
            <v>20.421948935444899</v>
          </cell>
          <cell r="AH39">
            <v>20.536089441522002</v>
          </cell>
          <cell r="AI39">
            <v>20.643691374006099</v>
          </cell>
          <cell r="AJ39">
            <v>20.744898216902499</v>
          </cell>
          <cell r="AK39">
            <v>20.840111096838701</v>
          </cell>
          <cell r="AL39">
            <v>20.932768183295199</v>
          </cell>
          <cell r="AM39">
            <v>21.021984957504401</v>
          </cell>
          <cell r="AN39">
            <v>21.107847357776599</v>
          </cell>
          <cell r="AO39">
            <v>21.190512297807398</v>
          </cell>
          <cell r="AP39">
            <v>21.2711876898335</v>
          </cell>
        </row>
        <row r="40">
          <cell r="C40" t="str">
            <v>Blackley</v>
          </cell>
          <cell r="D40" t="str">
            <v>Red Bank</v>
          </cell>
          <cell r="E40" t="str">
            <v>Whitegate GSP</v>
          </cell>
          <cell r="F40">
            <v>22.863</v>
          </cell>
          <cell r="G40">
            <v>1.056E-2</v>
          </cell>
          <cell r="H40">
            <v>22.873560000000001</v>
          </cell>
          <cell r="I40">
            <v>12.62</v>
          </cell>
          <cell r="J40">
            <v>12.8047263319725</v>
          </cell>
          <cell r="K40">
            <v>12.9148404358588</v>
          </cell>
          <cell r="L40">
            <v>13.0455772577017</v>
          </cell>
          <cell r="M40">
            <v>13.200873883670701</v>
          </cell>
          <cell r="N40">
            <v>13.3783470450014</v>
          </cell>
          <cell r="O40">
            <v>13.5544426518923</v>
          </cell>
          <cell r="P40">
            <v>13.743364341024201</v>
          </cell>
          <cell r="Q40">
            <v>13.942673093203</v>
          </cell>
          <cell r="R40">
            <v>14.1639407059438</v>
          </cell>
          <cell r="S40">
            <v>14.3970739469089</v>
          </cell>
          <cell r="T40">
            <v>14.643254796386101</v>
          </cell>
          <cell r="U40">
            <v>14.911319785853101</v>
          </cell>
          <cell r="V40">
            <v>15.1994119541726</v>
          </cell>
          <cell r="W40">
            <v>15.487188457933099</v>
          </cell>
          <cell r="X40">
            <v>15.777622830996</v>
          </cell>
          <cell r="Y40">
            <v>16.0649121896294</v>
          </cell>
          <cell r="Z40">
            <v>16.345204714620301</v>
          </cell>
          <cell r="AA40">
            <v>16.619752264776501</v>
          </cell>
          <cell r="AB40">
            <v>16.895049945151499</v>
          </cell>
          <cell r="AC40">
            <v>17.1652871072232</v>
          </cell>
          <cell r="AD40">
            <v>17.429181482153499</v>
          </cell>
          <cell r="AE40">
            <v>17.691742697822701</v>
          </cell>
          <cell r="AF40">
            <v>17.954926070710599</v>
          </cell>
          <cell r="AG40">
            <v>18.197626593787</v>
          </cell>
          <cell r="AH40">
            <v>18.428041992192401</v>
          </cell>
          <cell r="AI40">
            <v>18.647535377606999</v>
          </cell>
          <cell r="AJ40">
            <v>18.8575101115803</v>
          </cell>
          <cell r="AK40">
            <v>19.0629904538023</v>
          </cell>
          <cell r="AL40">
            <v>19.282714661699998</v>
          </cell>
          <cell r="AM40">
            <v>19.498785159169898</v>
          </cell>
          <cell r="AN40">
            <v>19.711818485981901</v>
          </cell>
          <cell r="AO40">
            <v>19.9223310718539</v>
          </cell>
          <cell r="AP40">
            <v>20.132227510193001</v>
          </cell>
        </row>
        <row r="41">
          <cell r="C41" t="str">
            <v>Blackpool</v>
          </cell>
          <cell r="D41" t="str">
            <v>Blackpool</v>
          </cell>
          <cell r="E41" t="str">
            <v>Penwortham West GSP / Stanah GSP GROUP</v>
          </cell>
          <cell r="F41">
            <v>23.75</v>
          </cell>
          <cell r="G41">
            <v>0</v>
          </cell>
          <cell r="H41">
            <v>23.75</v>
          </cell>
          <cell r="I41">
            <v>13.52</v>
          </cell>
          <cell r="J41">
            <v>14.0938567069485</v>
          </cell>
          <cell r="K41">
            <v>14.1391403124398</v>
          </cell>
          <cell r="L41">
            <v>14.139030354416599</v>
          </cell>
          <cell r="M41">
            <v>14.155456392473701</v>
          </cell>
          <cell r="N41">
            <v>14.1923458390267</v>
          </cell>
          <cell r="O41">
            <v>14.215903141441199</v>
          </cell>
          <cell r="P41">
            <v>14.238723543922401</v>
          </cell>
          <cell r="Q41">
            <v>14.255403746475</v>
          </cell>
          <cell r="R41">
            <v>14.286503143279701</v>
          </cell>
          <cell r="S41">
            <v>14.3209097991971</v>
          </cell>
          <cell r="T41">
            <v>14.3566335358594</v>
          </cell>
          <cell r="U41">
            <v>14.395175173763899</v>
          </cell>
          <cell r="V41">
            <v>14.441697168401999</v>
          </cell>
          <cell r="W41">
            <v>14.4049648915219</v>
          </cell>
          <cell r="X41">
            <v>14.368539117420401</v>
          </cell>
          <cell r="Y41">
            <v>14.353540956637699</v>
          </cell>
          <cell r="Z41">
            <v>14.3427932923352</v>
          </cell>
          <cell r="AA41">
            <v>14.329885185573101</v>
          </cell>
          <cell r="AB41">
            <v>14.316387464084301</v>
          </cell>
          <cell r="AC41">
            <v>14.3010054731257</v>
          </cell>
          <cell r="AD41">
            <v>14.283605495087199</v>
          </cell>
          <cell r="AE41">
            <v>14.264678146597699</v>
          </cell>
          <cell r="AF41">
            <v>14.244525106806099</v>
          </cell>
          <cell r="AG41">
            <v>14.221564394403901</v>
          </cell>
          <cell r="AH41">
            <v>14.197006176413399</v>
          </cell>
          <cell r="AI41">
            <v>14.170890445489499</v>
          </cell>
          <cell r="AJ41">
            <v>14.143626638926801</v>
          </cell>
          <cell r="AK41">
            <v>14.1144300184038</v>
          </cell>
          <cell r="AL41">
            <v>14.0830911223114</v>
          </cell>
          <cell r="AM41">
            <v>14.050912816926701</v>
          </cell>
          <cell r="AN41">
            <v>14.017928435976399</v>
          </cell>
          <cell r="AO41">
            <v>13.984029354526101</v>
          </cell>
          <cell r="AP41">
            <v>13.949612972397899</v>
          </cell>
        </row>
        <row r="42">
          <cell r="C42" t="str">
            <v>Bollington</v>
          </cell>
          <cell r="D42" t="str">
            <v>N/A</v>
          </cell>
          <cell r="E42" t="str">
            <v>Macclesfield 33 GSP</v>
          </cell>
          <cell r="F42">
            <v>13</v>
          </cell>
          <cell r="G42">
            <v>0</v>
          </cell>
          <cell r="H42">
            <v>13</v>
          </cell>
          <cell r="I42">
            <v>9.7799999999999994</v>
          </cell>
          <cell r="J42">
            <v>9.8704967345840409</v>
          </cell>
          <cell r="K42">
            <v>9.9823592552918097</v>
          </cell>
          <cell r="L42">
            <v>10.136253203122401</v>
          </cell>
          <cell r="M42">
            <v>10.3254763385762</v>
          </cell>
          <cell r="N42">
            <v>10.5362454098077</v>
          </cell>
          <cell r="O42">
            <v>10.7361307018866</v>
          </cell>
          <cell r="P42">
            <v>10.941414958632601</v>
          </cell>
          <cell r="Q42">
            <v>11.149595653305701</v>
          </cell>
          <cell r="R42">
            <v>11.367810595481201</v>
          </cell>
          <cell r="S42">
            <v>11.598647857822201</v>
          </cell>
          <cell r="T42">
            <v>11.8377257621447</v>
          </cell>
          <cell r="U42">
            <v>12.0917154496848</v>
          </cell>
          <cell r="V42">
            <v>12.368154414595701</v>
          </cell>
          <cell r="W42">
            <v>12.6610967877051</v>
          </cell>
          <cell r="X42">
            <v>12.948658123855701</v>
          </cell>
          <cell r="Y42">
            <v>13.2272868952004</v>
          </cell>
          <cell r="Z42">
            <v>13.4919264260645</v>
          </cell>
          <cell r="AA42">
            <v>13.743786565961599</v>
          </cell>
          <cell r="AB42">
            <v>13.9898360940707</v>
          </cell>
          <cell r="AC42">
            <v>14.2255407410946</v>
          </cell>
          <cell r="AD42">
            <v>14.4512132349967</v>
          </cell>
          <cell r="AE42">
            <v>14.671559088463701</v>
          </cell>
          <cell r="AF42">
            <v>14.8892362823414</v>
          </cell>
          <cell r="AG42">
            <v>15.095447984963901</v>
          </cell>
          <cell r="AH42">
            <v>15.295723337205001</v>
          </cell>
          <cell r="AI42">
            <v>15.4912494265573</v>
          </cell>
          <cell r="AJ42">
            <v>15.682644758393501</v>
          </cell>
          <cell r="AK42">
            <v>15.8686043309258</v>
          </cell>
          <cell r="AL42">
            <v>16.051695957730299</v>
          </cell>
          <cell r="AM42">
            <v>16.234250204955899</v>
          </cell>
          <cell r="AN42">
            <v>16.416819835583901</v>
          </cell>
          <cell r="AO42">
            <v>16.600183088538301</v>
          </cell>
          <cell r="AP42">
            <v>16.785500053243901</v>
          </cell>
        </row>
        <row r="43">
          <cell r="C43" t="str">
            <v>Bolton By Bowland</v>
          </cell>
          <cell r="D43" t="str">
            <v>Padiham</v>
          </cell>
          <cell r="E43" t="str">
            <v>Padiham GSP</v>
          </cell>
          <cell r="F43">
            <v>3</v>
          </cell>
          <cell r="G43">
            <v>0.3624</v>
          </cell>
          <cell r="H43">
            <v>3.3624000000000001</v>
          </cell>
          <cell r="I43">
            <v>2.82</v>
          </cell>
          <cell r="J43">
            <v>2.82967647798454</v>
          </cell>
          <cell r="K43">
            <v>2.8419854232726398</v>
          </cell>
          <cell r="L43">
            <v>2.8599393015631902</v>
          </cell>
          <cell r="M43">
            <v>2.8818486588816699</v>
          </cell>
          <cell r="N43">
            <v>2.90774969232679</v>
          </cell>
          <cell r="O43">
            <v>2.9311394766800398</v>
          </cell>
          <cell r="P43">
            <v>2.9551237320768999</v>
          </cell>
          <cell r="Q43">
            <v>2.9786980040670099</v>
          </cell>
          <cell r="R43">
            <v>3.0051411015683298</v>
          </cell>
          <cell r="S43">
            <v>3.0333383553351299</v>
          </cell>
          <cell r="T43">
            <v>3.0623326383315801</v>
          </cell>
          <cell r="U43">
            <v>3.0936168528779699</v>
          </cell>
          <cell r="V43">
            <v>3.1282410164940302</v>
          </cell>
          <cell r="W43">
            <v>3.1547920411947699</v>
          </cell>
          <cell r="X43">
            <v>3.1802644581953601</v>
          </cell>
          <cell r="Y43">
            <v>3.20459289527281</v>
          </cell>
          <cell r="Z43">
            <v>3.2274411887813401</v>
          </cell>
          <cell r="AA43">
            <v>3.24893711747906</v>
          </cell>
          <cell r="AB43">
            <v>3.26962319216593</v>
          </cell>
          <cell r="AC43">
            <v>3.2889875637344401</v>
          </cell>
          <cell r="AD43">
            <v>3.3070682847830501</v>
          </cell>
          <cell r="AE43">
            <v>3.3243196147369201</v>
          </cell>
          <cell r="AF43">
            <v>3.3415465656904799</v>
          </cell>
          <cell r="AG43">
            <v>3.3569482982049399</v>
          </cell>
          <cell r="AH43">
            <v>3.3712418869416898</v>
          </cell>
          <cell r="AI43">
            <v>3.3846098804919502</v>
          </cell>
          <cell r="AJ43">
            <v>3.3970185974857698</v>
          </cell>
          <cell r="AK43">
            <v>3.4084671413496199</v>
          </cell>
          <cell r="AL43">
            <v>3.4196414615367599</v>
          </cell>
          <cell r="AM43">
            <v>3.4303181660454101</v>
          </cell>
          <cell r="AN43">
            <v>3.4405456115216801</v>
          </cell>
          <cell r="AO43">
            <v>3.45047007328946</v>
          </cell>
          <cell r="AP43">
            <v>3.46018090634935</v>
          </cell>
        </row>
        <row r="44">
          <cell r="C44" t="str">
            <v>Bolton Le Sands</v>
          </cell>
          <cell r="D44" t="str">
            <v>Lancaster</v>
          </cell>
          <cell r="E44" t="str">
            <v>Heysham GSP</v>
          </cell>
          <cell r="F44">
            <v>17.5</v>
          </cell>
          <cell r="G44">
            <v>0.12</v>
          </cell>
          <cell r="H44">
            <v>17.62</v>
          </cell>
          <cell r="I44">
            <v>9.85</v>
          </cell>
          <cell r="J44">
            <v>10.5150146474768</v>
          </cell>
          <cell r="K44">
            <v>10.664708009040901</v>
          </cell>
          <cell r="L44">
            <v>10.786558280327601</v>
          </cell>
          <cell r="M44">
            <v>10.9389904628009</v>
          </cell>
          <cell r="N44">
            <v>11.1101046596752</v>
          </cell>
          <cell r="O44">
            <v>11.2793400924566</v>
          </cell>
          <cell r="P44">
            <v>11.459048747032</v>
          </cell>
          <cell r="Q44">
            <v>11.645558928612701</v>
          </cell>
          <cell r="R44">
            <v>11.852377700957</v>
          </cell>
          <cell r="S44">
            <v>12.0648701285035</v>
          </cell>
          <cell r="T44">
            <v>12.2875610150663</v>
          </cell>
          <cell r="U44">
            <v>12.536407033869599</v>
          </cell>
          <cell r="V44">
            <v>12.8061366547331</v>
          </cell>
          <cell r="W44">
            <v>13.073038727015399</v>
          </cell>
          <cell r="X44">
            <v>13.332943815034101</v>
          </cell>
          <cell r="Y44">
            <v>13.5787673357278</v>
          </cell>
          <cell r="Z44">
            <v>13.8077672523105</v>
          </cell>
          <cell r="AA44">
            <v>14.0244653428507</v>
          </cell>
          <cell r="AB44">
            <v>14.245115696027399</v>
          </cell>
          <cell r="AC44">
            <v>14.451305837014299</v>
          </cell>
          <cell r="AD44">
            <v>14.642699967203701</v>
          </cell>
          <cell r="AE44">
            <v>14.8238196757985</v>
          </cell>
          <cell r="AF44">
            <v>14.9964909252975</v>
          </cell>
          <cell r="AG44">
            <v>15.1459721009892</v>
          </cell>
          <cell r="AH44">
            <v>15.2798112346598</v>
          </cell>
          <cell r="AI44">
            <v>15.399372466356199</v>
          </cell>
          <cell r="AJ44">
            <v>15.5048302182282</v>
          </cell>
          <cell r="AK44">
            <v>15.595767695259299</v>
          </cell>
          <cell r="AL44">
            <v>15.6785889091655</v>
          </cell>
          <cell r="AM44">
            <v>15.754475235480101</v>
          </cell>
          <cell r="AN44">
            <v>15.824214283744601</v>
          </cell>
          <cell r="AO44">
            <v>15.8885147049017</v>
          </cell>
          <cell r="AP44">
            <v>15.948968297115099</v>
          </cell>
        </row>
        <row r="45">
          <cell r="C45" t="str">
            <v>Botany Bay</v>
          </cell>
          <cell r="D45" t="str">
            <v>Leyland</v>
          </cell>
          <cell r="E45" t="str">
            <v>Penwortham West GSP / Stanah GSP GROUP</v>
          </cell>
          <cell r="F45">
            <v>10</v>
          </cell>
          <cell r="G45">
            <v>0</v>
          </cell>
          <cell r="H45">
            <v>10</v>
          </cell>
          <cell r="I45">
            <v>7.67</v>
          </cell>
          <cell r="J45">
            <v>7.8892280391560101</v>
          </cell>
          <cell r="K45">
            <v>7.94467338438385</v>
          </cell>
          <cell r="L45">
            <v>8.0082510990301401</v>
          </cell>
          <cell r="M45">
            <v>8.09064342295415</v>
          </cell>
          <cell r="N45">
            <v>8.1840234608570004</v>
          </cell>
          <cell r="O45">
            <v>8.2765990105782201</v>
          </cell>
          <cell r="P45">
            <v>8.3779831704087204</v>
          </cell>
          <cell r="Q45">
            <v>8.4850322620797005</v>
          </cell>
          <cell r="R45">
            <v>8.6084696129284897</v>
          </cell>
          <cell r="S45">
            <v>8.7440316054346194</v>
          </cell>
          <cell r="T45">
            <v>8.8898559074659005</v>
          </cell>
          <cell r="U45">
            <v>9.0545583020735396</v>
          </cell>
          <cell r="V45">
            <v>9.2410622956121902</v>
          </cell>
          <cell r="W45">
            <v>9.4308431947723701</v>
          </cell>
          <cell r="X45">
            <v>9.6118917971722109</v>
          </cell>
          <cell r="Y45">
            <v>9.7829457016417898</v>
          </cell>
          <cell r="Z45">
            <v>9.9401316133819808</v>
          </cell>
          <cell r="AA45">
            <v>10.0846928987807</v>
          </cell>
          <cell r="AB45">
            <v>10.2238173980785</v>
          </cell>
          <cell r="AC45">
            <v>10.3517270478643</v>
          </cell>
          <cell r="AD45">
            <v>10.4687384645107</v>
          </cell>
          <cell r="AE45">
            <v>10.5796596560083</v>
          </cell>
          <cell r="AF45">
            <v>10.6890724935054</v>
          </cell>
          <cell r="AG45">
            <v>10.7848539442695</v>
          </cell>
          <cell r="AH45">
            <v>10.8719622886008</v>
          </cell>
          <cell r="AI45">
            <v>10.958788190989001</v>
          </cell>
          <cell r="AJ45">
            <v>11.0418679147547</v>
          </cell>
          <cell r="AK45">
            <v>11.1173044341964</v>
          </cell>
          <cell r="AL45">
            <v>11.190586399748801</v>
          </cell>
          <cell r="AM45">
            <v>11.259666345685901</v>
          </cell>
          <cell r="AN45">
            <v>11.325020351641101</v>
          </cell>
          <cell r="AO45">
            <v>11.388116896735401</v>
          </cell>
          <cell r="AP45">
            <v>11.449404371983199</v>
          </cell>
        </row>
        <row r="46">
          <cell r="C46" t="str">
            <v>Bow Lane</v>
          </cell>
          <cell r="D46" t="str">
            <v>Leyland</v>
          </cell>
          <cell r="E46" t="str">
            <v>Penwortham West GSP / Stanah GSP GROUP</v>
          </cell>
          <cell r="F46">
            <v>22.863</v>
          </cell>
          <cell r="G46">
            <v>0</v>
          </cell>
          <cell r="H46">
            <v>22.863</v>
          </cell>
          <cell r="I46">
            <v>17.7</v>
          </cell>
          <cell r="J46">
            <v>18.966790422310801</v>
          </cell>
          <cell r="K46">
            <v>19.278043100161401</v>
          </cell>
          <cell r="L46">
            <v>19.5326275276655</v>
          </cell>
          <cell r="M46">
            <v>19.834225740163401</v>
          </cell>
          <cell r="N46">
            <v>20.177644209384901</v>
          </cell>
          <cell r="O46">
            <v>20.501786770246301</v>
          </cell>
          <cell r="P46">
            <v>20.839596572705801</v>
          </cell>
          <cell r="Q46">
            <v>21.182144529319899</v>
          </cell>
          <cell r="R46">
            <v>21.5495367317594</v>
          </cell>
          <cell r="S46">
            <v>21.934660074749399</v>
          </cell>
          <cell r="T46">
            <v>22.331444001372699</v>
          </cell>
          <cell r="U46">
            <v>22.755747085031601</v>
          </cell>
          <cell r="V46">
            <v>23.213220048138002</v>
          </cell>
          <cell r="W46">
            <v>23.670463399673999</v>
          </cell>
          <cell r="X46">
            <v>24.121093589793801</v>
          </cell>
          <cell r="Y46">
            <v>24.5606989128861</v>
          </cell>
          <cell r="Z46">
            <v>24.982365725376301</v>
          </cell>
          <cell r="AA46">
            <v>25.401636621142998</v>
          </cell>
          <cell r="AB46">
            <v>25.8230025092797</v>
          </cell>
          <cell r="AC46">
            <v>26.229536840849502</v>
          </cell>
          <cell r="AD46">
            <v>26.6211648206625</v>
          </cell>
          <cell r="AE46">
            <v>27.0056701925885</v>
          </cell>
          <cell r="AF46">
            <v>27.3878206603564</v>
          </cell>
          <cell r="AG46">
            <v>27.745174322114501</v>
          </cell>
          <cell r="AH46">
            <v>28.088116495445799</v>
          </cell>
          <cell r="AI46">
            <v>28.4186572072242</v>
          </cell>
          <cell r="AJ46">
            <v>28.739545905074301</v>
          </cell>
          <cell r="AK46">
            <v>29.0489583457639</v>
          </cell>
          <cell r="AL46">
            <v>29.3558539167874</v>
          </cell>
          <cell r="AM46">
            <v>29.658162581716802</v>
          </cell>
          <cell r="AN46">
            <v>29.956864891165999</v>
          </cell>
          <cell r="AO46">
            <v>30.253433368779401</v>
          </cell>
          <cell r="AP46">
            <v>30.549928111547199</v>
          </cell>
        </row>
        <row r="47">
          <cell r="C47" t="str">
            <v>Bowaters</v>
          </cell>
          <cell r="D47" t="str">
            <v>Barrow &amp; Sandgate</v>
          </cell>
          <cell r="E47" t="str">
            <v>Harker ENWL SGTs 1 2 3A 4 / Hutton GSP GROUP</v>
          </cell>
          <cell r="F47">
            <v>34.5</v>
          </cell>
          <cell r="G47">
            <v>0</v>
          </cell>
          <cell r="H47">
            <v>34.5</v>
          </cell>
          <cell r="I47">
            <v>26.32</v>
          </cell>
          <cell r="J47">
            <v>26.570198958443701</v>
          </cell>
          <cell r="K47">
            <v>26.831418656919102</v>
          </cell>
          <cell r="L47">
            <v>27.129767957240201</v>
          </cell>
          <cell r="M47">
            <v>27.4453295090632</v>
          </cell>
          <cell r="N47">
            <v>27.827726435818899</v>
          </cell>
          <cell r="O47">
            <v>28.1396408635309</v>
          </cell>
          <cell r="P47">
            <v>28.4401252583123</v>
          </cell>
          <cell r="Q47">
            <v>28.7280149762009</v>
          </cell>
          <cell r="R47">
            <v>29.0027490724068</v>
          </cell>
          <cell r="S47">
            <v>29.263211099185199</v>
          </cell>
          <cell r="T47">
            <v>29.508418313773099</v>
          </cell>
          <cell r="U47">
            <v>29.737624586839399</v>
          </cell>
          <cell r="V47">
            <v>29.949977060170799</v>
          </cell>
          <cell r="W47">
            <v>30.163606003633401</v>
          </cell>
          <cell r="X47">
            <v>30.384058704572698</v>
          </cell>
          <cell r="Y47">
            <v>30.611330156905701</v>
          </cell>
          <cell r="Z47">
            <v>30.845413824349599</v>
          </cell>
          <cell r="AA47">
            <v>31.0861930570602</v>
          </cell>
          <cell r="AB47">
            <v>31.333717936136601</v>
          </cell>
          <cell r="AC47">
            <v>31.587928510186099</v>
          </cell>
          <cell r="AD47">
            <v>31.848757774711501</v>
          </cell>
          <cell r="AE47">
            <v>32.1162517674368</v>
          </cell>
          <cell r="AF47">
            <v>32.390358218368299</v>
          </cell>
          <cell r="AG47">
            <v>32.670973854240401</v>
          </cell>
          <cell r="AH47">
            <v>32.958134822216003</v>
          </cell>
          <cell r="AI47">
            <v>33.251836410091499</v>
          </cell>
          <cell r="AJ47">
            <v>33.552091862706199</v>
          </cell>
          <cell r="AK47">
            <v>33.858877193422899</v>
          </cell>
          <cell r="AL47">
            <v>34.172198533173301</v>
          </cell>
          <cell r="AM47">
            <v>34.492081763610102</v>
          </cell>
          <cell r="AN47">
            <v>34.818528333862403</v>
          </cell>
          <cell r="AO47">
            <v>35.151531403634699</v>
          </cell>
          <cell r="AP47">
            <v>35.491104916996299</v>
          </cell>
        </row>
        <row r="48">
          <cell r="C48" t="str">
            <v>Bowdon</v>
          </cell>
          <cell r="D48" t="str">
            <v>Altrincham</v>
          </cell>
          <cell r="E48" t="str">
            <v>Carrington ENWL SGTs 1B 2B 4 7</v>
          </cell>
          <cell r="F48">
            <v>22.863</v>
          </cell>
          <cell r="G48">
            <v>0</v>
          </cell>
          <cell r="H48">
            <v>22.863</v>
          </cell>
          <cell r="I48">
            <v>15.63</v>
          </cell>
          <cell r="J48">
            <v>15.8173693714722</v>
          </cell>
          <cell r="K48">
            <v>15.9386162769863</v>
          </cell>
          <cell r="L48">
            <v>16.0966478622402</v>
          </cell>
          <cell r="M48">
            <v>16.283433663716</v>
          </cell>
          <cell r="N48">
            <v>16.491726500280102</v>
          </cell>
          <cell r="O48">
            <v>16.685713709555799</v>
          </cell>
          <cell r="P48">
            <v>16.886113796929401</v>
          </cell>
          <cell r="Q48">
            <v>17.088059444531101</v>
          </cell>
          <cell r="R48">
            <v>17.299264289375198</v>
          </cell>
          <cell r="S48">
            <v>17.525013005962698</v>
          </cell>
          <cell r="T48">
            <v>17.754369461549199</v>
          </cell>
          <cell r="U48">
            <v>17.993974934589001</v>
          </cell>
          <cell r="V48">
            <v>18.259861229434001</v>
          </cell>
          <cell r="W48">
            <v>18.5286311819712</v>
          </cell>
          <cell r="X48">
            <v>18.788118056145699</v>
          </cell>
          <cell r="Y48">
            <v>19.041726623253702</v>
          </cell>
          <cell r="Z48">
            <v>19.2820335957365</v>
          </cell>
          <cell r="AA48">
            <v>19.5092947047875</v>
          </cell>
          <cell r="AB48">
            <v>19.731246827926</v>
          </cell>
          <cell r="AC48">
            <v>19.942075899243299</v>
          </cell>
          <cell r="AD48">
            <v>20.1401972895925</v>
          </cell>
          <cell r="AE48">
            <v>20.3762578174479</v>
          </cell>
          <cell r="AF48">
            <v>20.654147995575698</v>
          </cell>
          <cell r="AG48">
            <v>20.917353437479601</v>
          </cell>
          <cell r="AH48">
            <v>21.173373143147199</v>
          </cell>
          <cell r="AI48">
            <v>21.422872396464101</v>
          </cell>
          <cell r="AJ48">
            <v>21.667977312681899</v>
          </cell>
          <cell r="AK48">
            <v>21.9041438795558</v>
          </cell>
          <cell r="AL48">
            <v>22.130157060696899</v>
          </cell>
          <cell r="AM48">
            <v>22.354232581930599</v>
          </cell>
          <cell r="AN48">
            <v>22.576803023305999</v>
          </cell>
          <cell r="AO48">
            <v>22.7975825220099</v>
          </cell>
          <cell r="AP48">
            <v>23.018859505570202</v>
          </cell>
        </row>
        <row r="49">
          <cell r="C49" t="str">
            <v>Bradford</v>
          </cell>
          <cell r="D49" t="str">
            <v>Stuart St</v>
          </cell>
          <cell r="E49" t="str">
            <v>Stalybridge GSP</v>
          </cell>
          <cell r="F49">
            <v>22.863</v>
          </cell>
          <cell r="G49">
            <v>0</v>
          </cell>
          <cell r="H49">
            <v>22.863</v>
          </cell>
          <cell r="I49">
            <v>14.04</v>
          </cell>
          <cell r="J49">
            <v>14.879442756958801</v>
          </cell>
          <cell r="K49">
            <v>15.0987422874702</v>
          </cell>
          <cell r="L49">
            <v>15.271440588371901</v>
          </cell>
          <cell r="M49">
            <v>15.4709855890939</v>
          </cell>
          <cell r="N49">
            <v>15.6994029877757</v>
          </cell>
          <cell r="O49">
            <v>15.9102674695565</v>
          </cell>
          <cell r="P49">
            <v>16.122421197129999</v>
          </cell>
          <cell r="Q49">
            <v>16.330202016567402</v>
          </cell>
          <cell r="R49">
            <v>16.560238853612699</v>
          </cell>
          <cell r="S49">
            <v>16.7957452675296</v>
          </cell>
          <cell r="T49">
            <v>17.033926840315001</v>
          </cell>
          <cell r="U49">
            <v>17.280114455925101</v>
          </cell>
          <cell r="V49">
            <v>17.533052908010099</v>
          </cell>
          <cell r="W49">
            <v>17.757292264339</v>
          </cell>
          <cell r="X49">
            <v>17.9806716546545</v>
          </cell>
          <cell r="Y49">
            <v>18.200837505478301</v>
          </cell>
          <cell r="Z49">
            <v>18.416152233950001</v>
          </cell>
          <cell r="AA49">
            <v>18.627685975898402</v>
          </cell>
          <cell r="AB49">
            <v>18.837767920770901</v>
          </cell>
          <cell r="AC49">
            <v>19.043593697403399</v>
          </cell>
          <cell r="AD49">
            <v>19.2443868174689</v>
          </cell>
          <cell r="AE49">
            <v>19.443697458268499</v>
          </cell>
          <cell r="AF49">
            <v>19.6428632400597</v>
          </cell>
          <cell r="AG49">
            <v>19.832149261647899</v>
          </cell>
          <cell r="AH49">
            <v>20.015947398171399</v>
          </cell>
          <cell r="AI49">
            <v>20.195535048315499</v>
          </cell>
          <cell r="AJ49">
            <v>20.369537603587101</v>
          </cell>
          <cell r="AK49">
            <v>20.545761046628598</v>
          </cell>
          <cell r="AL49">
            <v>20.740814124592202</v>
          </cell>
          <cell r="AM49">
            <v>20.935556202502902</v>
          </cell>
          <cell r="AN49">
            <v>21.1302502022127</v>
          </cell>
          <cell r="AO49">
            <v>21.325327703704801</v>
          </cell>
          <cell r="AP49">
            <v>21.5214135538451</v>
          </cell>
        </row>
        <row r="50">
          <cell r="C50" t="str">
            <v>Bradshawgate</v>
          </cell>
          <cell r="D50" t="str">
            <v>Bolton</v>
          </cell>
          <cell r="E50" t="str">
            <v>Kearsley 132 GSP</v>
          </cell>
          <cell r="F50">
            <v>20.86</v>
          </cell>
          <cell r="G50">
            <v>0</v>
          </cell>
          <cell r="H50">
            <v>20.86</v>
          </cell>
          <cell r="I50">
            <v>11.53</v>
          </cell>
          <cell r="J50">
            <v>11.9824915821871</v>
          </cell>
          <cell r="K50">
            <v>12.077472396858999</v>
          </cell>
          <cell r="L50">
            <v>12.1437163365588</v>
          </cell>
          <cell r="M50">
            <v>12.2197036599373</v>
          </cell>
          <cell r="N50">
            <v>12.314801591759601</v>
          </cell>
          <cell r="O50">
            <v>12.3915585235906</v>
          </cell>
          <cell r="P50">
            <v>12.465319535157199</v>
          </cell>
          <cell r="Q50">
            <v>12.531861500671599</v>
          </cell>
          <cell r="R50">
            <v>12.6051818006604</v>
          </cell>
          <cell r="S50">
            <v>12.6773963963123</v>
          </cell>
          <cell r="T50">
            <v>12.7472084632756</v>
          </cell>
          <cell r="U50">
            <v>12.815829225998501</v>
          </cell>
          <cell r="V50">
            <v>12.8855466419528</v>
          </cell>
          <cell r="W50">
            <v>12.9277846879029</v>
          </cell>
          <cell r="X50">
            <v>12.969863768072001</v>
          </cell>
          <cell r="Y50">
            <v>13.012643439177401</v>
          </cell>
          <cell r="Z50">
            <v>13.0560654949922</v>
          </cell>
          <cell r="AA50">
            <v>13.0996817023101</v>
          </cell>
          <cell r="AB50">
            <v>13.1443020806076</v>
          </cell>
          <cell r="AC50">
            <v>13.1893576710064</v>
          </cell>
          <cell r="AD50">
            <v>13.2342885849972</v>
          </cell>
          <cell r="AE50">
            <v>13.2794640652381</v>
          </cell>
          <cell r="AF50">
            <v>13.3252233074712</v>
          </cell>
          <cell r="AG50">
            <v>13.3700257980031</v>
          </cell>
          <cell r="AH50">
            <v>13.414424253351401</v>
          </cell>
          <cell r="AI50">
            <v>13.458469350158399</v>
          </cell>
          <cell r="AJ50">
            <v>13.5022697649388</v>
          </cell>
          <cell r="AK50">
            <v>13.5452426951968</v>
          </cell>
          <cell r="AL50">
            <v>13.5867139263251</v>
          </cell>
          <cell r="AM50">
            <v>13.6531188689855</v>
          </cell>
          <cell r="AN50">
            <v>13.7552744096631</v>
          </cell>
          <cell r="AO50">
            <v>13.8603449607679</v>
          </cell>
          <cell r="AP50">
            <v>13.9706758176696</v>
          </cell>
        </row>
        <row r="51">
          <cell r="C51" t="str">
            <v>Bramhall</v>
          </cell>
          <cell r="D51" t="str">
            <v>Hazel Grove</v>
          </cell>
          <cell r="E51" t="str">
            <v>Bredbury GSP</v>
          </cell>
          <cell r="F51">
            <v>17.5</v>
          </cell>
          <cell r="G51">
            <v>0</v>
          </cell>
          <cell r="H51">
            <v>17.5</v>
          </cell>
          <cell r="I51">
            <v>12.29</v>
          </cell>
          <cell r="J51">
            <v>12.342599080183</v>
          </cell>
          <cell r="K51">
            <v>12.329148721394301</v>
          </cell>
          <cell r="L51">
            <v>12.3485557013885</v>
          </cell>
          <cell r="M51">
            <v>12.3940501438694</v>
          </cell>
          <cell r="N51">
            <v>12.4542645637676</v>
          </cell>
          <cell r="O51">
            <v>12.510717177038201</v>
          </cell>
          <cell r="P51">
            <v>12.5772107571978</v>
          </cell>
          <cell r="Q51">
            <v>12.6518867584353</v>
          </cell>
          <cell r="R51">
            <v>12.7377091583786</v>
          </cell>
          <cell r="S51">
            <v>12.837103149191099</v>
          </cell>
          <cell r="T51">
            <v>12.9407556170353</v>
          </cell>
          <cell r="U51">
            <v>13.059195772145401</v>
          </cell>
          <cell r="V51">
            <v>13.2031929402877</v>
          </cell>
          <cell r="W51">
            <v>13.369655918516001</v>
          </cell>
          <cell r="X51">
            <v>13.5293842605363</v>
          </cell>
          <cell r="Y51">
            <v>13.681187608074699</v>
          </cell>
          <cell r="Z51">
            <v>13.823295655518301</v>
          </cell>
          <cell r="AA51">
            <v>13.950110816909</v>
          </cell>
          <cell r="AB51">
            <v>14.069304179911001</v>
          </cell>
          <cell r="AC51">
            <v>14.1751819777932</v>
          </cell>
          <cell r="AD51">
            <v>14.2660378237305</v>
          </cell>
          <cell r="AE51">
            <v>14.346684432325899</v>
          </cell>
          <cell r="AF51">
            <v>14.419975408670201</v>
          </cell>
          <cell r="AG51">
            <v>14.4738885426891</v>
          </cell>
          <cell r="AH51">
            <v>14.5153184818254</v>
          </cell>
          <cell r="AI51">
            <v>14.544919419988901</v>
          </cell>
          <cell r="AJ51">
            <v>14.5651233764883</v>
          </cell>
          <cell r="AK51">
            <v>14.572476518461899</v>
          </cell>
          <cell r="AL51">
            <v>14.5701879019568</v>
          </cell>
          <cell r="AM51">
            <v>14.5671350406102</v>
          </cell>
          <cell r="AN51">
            <v>14.558220173582299</v>
          </cell>
          <cell r="AO51">
            <v>14.543325433333001</v>
          </cell>
          <cell r="AP51">
            <v>14.524406555052799</v>
          </cell>
        </row>
        <row r="52">
          <cell r="C52" t="str">
            <v>Bridgewater</v>
          </cell>
          <cell r="D52" t="str">
            <v>Bloom St</v>
          </cell>
          <cell r="E52" t="str">
            <v>South Manchester GSP</v>
          </cell>
          <cell r="F52">
            <v>20.5</v>
          </cell>
          <cell r="G52">
            <v>0</v>
          </cell>
          <cell r="H52">
            <v>20.5</v>
          </cell>
          <cell r="I52">
            <v>12.7</v>
          </cell>
          <cell r="J52">
            <v>15.2597921260236</v>
          </cell>
          <cell r="K52">
            <v>15.6724667730552</v>
          </cell>
          <cell r="L52">
            <v>15.8530923846516</v>
          </cell>
          <cell r="M52">
            <v>16.048371011790302</v>
          </cell>
          <cell r="N52">
            <v>16.272268918110999</v>
          </cell>
          <cell r="O52">
            <v>16.4662729734832</v>
          </cell>
          <cell r="P52">
            <v>16.656688407428199</v>
          </cell>
          <cell r="Q52">
            <v>16.8416829528813</v>
          </cell>
          <cell r="R52">
            <v>17.029049782808698</v>
          </cell>
          <cell r="S52">
            <v>17.211810410346001</v>
          </cell>
          <cell r="T52">
            <v>17.388334902086601</v>
          </cell>
          <cell r="U52">
            <v>17.559504035785501</v>
          </cell>
          <cell r="V52">
            <v>17.729109478052901</v>
          </cell>
          <cell r="W52">
            <v>17.890184567369602</v>
          </cell>
          <cell r="X52">
            <v>18.053068473490502</v>
          </cell>
          <cell r="Y52">
            <v>18.216172802038798</v>
          </cell>
          <cell r="Z52">
            <v>18.378797242050702</v>
          </cell>
          <cell r="AA52">
            <v>18.541608572621801</v>
          </cell>
          <cell r="AB52">
            <v>18.706454964903699</v>
          </cell>
          <cell r="AC52">
            <v>18.872424063461601</v>
          </cell>
          <cell r="AD52">
            <v>19.038294680946802</v>
          </cell>
          <cell r="AE52">
            <v>19.2047185441936</v>
          </cell>
          <cell r="AF52">
            <v>19.373244803467699</v>
          </cell>
          <cell r="AG52">
            <v>19.5406823493221</v>
          </cell>
          <cell r="AH52">
            <v>19.708243490075098</v>
          </cell>
          <cell r="AI52">
            <v>19.8759477475677</v>
          </cell>
          <cell r="AJ52">
            <v>20.044107280844599</v>
          </cell>
          <cell r="AK52">
            <v>20.212424552198701</v>
          </cell>
          <cell r="AL52">
            <v>20.381464462371401</v>
          </cell>
          <cell r="AM52">
            <v>20.551722924243901</v>
          </cell>
          <cell r="AN52">
            <v>20.723039473896701</v>
          </cell>
          <cell r="AO52">
            <v>20.895553720551799</v>
          </cell>
          <cell r="AP52">
            <v>21.0697248684131</v>
          </cell>
        </row>
        <row r="53">
          <cell r="C53" t="str">
            <v>Brinksway</v>
          </cell>
          <cell r="D53" t="str">
            <v>Adswood</v>
          </cell>
          <cell r="E53" t="str">
            <v>Bredbury GSP</v>
          </cell>
          <cell r="F53">
            <v>22.863</v>
          </cell>
          <cell r="G53">
            <v>0</v>
          </cell>
          <cell r="H53">
            <v>22.863</v>
          </cell>
          <cell r="I53">
            <v>10.29</v>
          </cell>
          <cell r="J53">
            <v>11.058493667861301</v>
          </cell>
          <cell r="K53">
            <v>11.1147078001535</v>
          </cell>
          <cell r="L53">
            <v>11.108189776724</v>
          </cell>
          <cell r="M53">
            <v>11.1124112145613</v>
          </cell>
          <cell r="N53">
            <v>11.1266786477313</v>
          </cell>
          <cell r="O53">
            <v>11.138032391045799</v>
          </cell>
          <cell r="P53">
            <v>11.1553698081731</v>
          </cell>
          <cell r="Q53">
            <v>11.1801893569243</v>
          </cell>
          <cell r="R53">
            <v>11.221148697284701</v>
          </cell>
          <cell r="S53">
            <v>11.271448345470599</v>
          </cell>
          <cell r="T53">
            <v>11.3249701506588</v>
          </cell>
          <cell r="U53">
            <v>11.388323158289801</v>
          </cell>
          <cell r="V53">
            <v>11.4666773543962</v>
          </cell>
          <cell r="W53">
            <v>11.5411998922494</v>
          </cell>
          <cell r="X53">
            <v>11.6123055306842</v>
          </cell>
          <cell r="Y53">
            <v>11.681191884950501</v>
          </cell>
          <cell r="Z53">
            <v>11.7448239187864</v>
          </cell>
          <cell r="AA53">
            <v>11.803503867563199</v>
          </cell>
          <cell r="AB53">
            <v>11.867277374992099</v>
          </cell>
          <cell r="AC53">
            <v>11.9316512340245</v>
          </cell>
          <cell r="AD53">
            <v>11.9887454345197</v>
          </cell>
          <cell r="AE53">
            <v>12.0415536445004</v>
          </cell>
          <cell r="AF53">
            <v>12.092241028768701</v>
          </cell>
          <cell r="AG53">
            <v>12.130601022475901</v>
          </cell>
          <cell r="AH53">
            <v>12.161187351351099</v>
          </cell>
          <cell r="AI53">
            <v>12.1844864698715</v>
          </cell>
          <cell r="AJ53">
            <v>12.201666682677899</v>
          </cell>
          <cell r="AK53">
            <v>12.2100493418681</v>
          </cell>
          <cell r="AL53">
            <v>12.208466719816901</v>
          </cell>
          <cell r="AM53">
            <v>12.2026420717868</v>
          </cell>
          <cell r="AN53">
            <v>12.192932094618101</v>
          </cell>
          <cell r="AO53">
            <v>12.1791863998371</v>
          </cell>
          <cell r="AP53">
            <v>12.162788417653699</v>
          </cell>
        </row>
        <row r="54">
          <cell r="C54" t="str">
            <v>Broadheath</v>
          </cell>
          <cell r="D54" t="str">
            <v>Altrincham</v>
          </cell>
          <cell r="E54" t="str">
            <v>Carrington ENWL SGTs 1B 2B 4 7</v>
          </cell>
          <cell r="F54">
            <v>40.1</v>
          </cell>
          <cell r="G54">
            <v>0</v>
          </cell>
          <cell r="H54">
            <v>40.1</v>
          </cell>
          <cell r="I54">
            <v>28.68</v>
          </cell>
          <cell r="J54">
            <v>30.3230498380901</v>
          </cell>
          <cell r="K54">
            <v>30.640445047578702</v>
          </cell>
          <cell r="L54">
            <v>30.846172494395798</v>
          </cell>
          <cell r="M54">
            <v>31.120938078203</v>
          </cell>
          <cell r="N54">
            <v>31.493579120352599</v>
          </cell>
          <cell r="O54">
            <v>31.842292933486</v>
          </cell>
          <cell r="P54">
            <v>32.202331850617703</v>
          </cell>
          <cell r="Q54">
            <v>32.565919217144803</v>
          </cell>
          <cell r="R54">
            <v>32.963676658674999</v>
          </cell>
          <cell r="S54">
            <v>33.384597607715399</v>
          </cell>
          <cell r="T54">
            <v>33.816734673542904</v>
          </cell>
          <cell r="U54">
            <v>34.272373511684499</v>
          </cell>
          <cell r="V54">
            <v>34.7677379303557</v>
          </cell>
          <cell r="W54">
            <v>35.247069540052102</v>
          </cell>
          <cell r="X54">
            <v>35.7126939178764</v>
          </cell>
          <cell r="Y54">
            <v>36.169444722863098</v>
          </cell>
          <cell r="Z54">
            <v>36.606521911459303</v>
          </cell>
          <cell r="AA54">
            <v>37.024765484027398</v>
          </cell>
          <cell r="AB54">
            <v>37.435629031620898</v>
          </cell>
          <cell r="AC54">
            <v>37.830467939129598</v>
          </cell>
          <cell r="AD54">
            <v>38.206940367745098</v>
          </cell>
          <cell r="AE54">
            <v>38.571217951688297</v>
          </cell>
          <cell r="AF54">
            <v>38.929933701034301</v>
          </cell>
          <cell r="AG54">
            <v>39.262767125837897</v>
          </cell>
          <cell r="AH54">
            <v>39.580533311372001</v>
          </cell>
          <cell r="AI54">
            <v>39.899528690627697</v>
          </cell>
          <cell r="AJ54">
            <v>40.215746031926699</v>
          </cell>
          <cell r="AK54">
            <v>40.517218910106898</v>
          </cell>
          <cell r="AL54">
            <v>40.811886327106997</v>
          </cell>
          <cell r="AM54">
            <v>41.099855389742999</v>
          </cell>
          <cell r="AN54">
            <v>41.381849431360898</v>
          </cell>
          <cell r="AO54">
            <v>41.657855388502398</v>
          </cell>
          <cell r="AP54">
            <v>41.931268773676301</v>
          </cell>
        </row>
        <row r="55">
          <cell r="C55" t="str">
            <v>Broadway</v>
          </cell>
          <cell r="D55" t="str">
            <v>Lancaster</v>
          </cell>
          <cell r="E55" t="str">
            <v>Heysham GSP</v>
          </cell>
          <cell r="F55">
            <v>22.863</v>
          </cell>
          <cell r="G55">
            <v>0</v>
          </cell>
          <cell r="H55">
            <v>22.863</v>
          </cell>
          <cell r="I55">
            <v>11.7</v>
          </cell>
          <cell r="J55">
            <v>11.727826114303401</v>
          </cell>
          <cell r="K55">
            <v>11.773258667656901</v>
          </cell>
          <cell r="L55">
            <v>11.849775152046799</v>
          </cell>
          <cell r="M55">
            <v>11.944835174363501</v>
          </cell>
          <cell r="N55">
            <v>12.0508771813951</v>
          </cell>
          <cell r="O55">
            <v>12.1578206908037</v>
          </cell>
          <cell r="P55">
            <v>12.280942906915</v>
          </cell>
          <cell r="Q55">
            <v>12.4135253269489</v>
          </cell>
          <cell r="R55">
            <v>12.568253224454599</v>
          </cell>
          <cell r="S55">
            <v>12.737612493596099</v>
          </cell>
          <cell r="T55">
            <v>12.9189561683531</v>
          </cell>
          <cell r="U55">
            <v>13.116675044334199</v>
          </cell>
          <cell r="V55">
            <v>13.341161726769601</v>
          </cell>
          <cell r="W55">
            <v>13.583651893944699</v>
          </cell>
          <cell r="X55">
            <v>13.8196936262998</v>
          </cell>
          <cell r="Y55">
            <v>14.0498742913369</v>
          </cell>
          <cell r="Z55">
            <v>14.2673444837574</v>
          </cell>
          <cell r="AA55">
            <v>14.4779320653002</v>
          </cell>
          <cell r="AB55">
            <v>14.6896633035555</v>
          </cell>
          <cell r="AC55">
            <v>14.895491341089199</v>
          </cell>
          <cell r="AD55">
            <v>15.0932623375594</v>
          </cell>
          <cell r="AE55">
            <v>15.2856754539481</v>
          </cell>
          <cell r="AF55">
            <v>15.476338181726501</v>
          </cell>
          <cell r="AG55">
            <v>15.6455731059323</v>
          </cell>
          <cell r="AH55">
            <v>15.8010890624812</v>
          </cell>
          <cell r="AI55">
            <v>15.944171320233901</v>
          </cell>
          <cell r="AJ55">
            <v>16.077312222969599</v>
          </cell>
          <cell r="AK55">
            <v>16.196284251627699</v>
          </cell>
          <cell r="AL55">
            <v>16.3015405353533</v>
          </cell>
          <cell r="AM55">
            <v>16.399586857845499</v>
          </cell>
          <cell r="AN55">
            <v>16.491077557098698</v>
          </cell>
          <cell r="AO55">
            <v>16.5767442342853</v>
          </cell>
          <cell r="AP55">
            <v>16.658388098991701</v>
          </cell>
        </row>
        <row r="56">
          <cell r="C56" t="str">
            <v>Buckshaw</v>
          </cell>
          <cell r="D56" t="str">
            <v>Leyland</v>
          </cell>
          <cell r="E56" t="str">
            <v>Penwortham West GSP / Stanah GSP GROUP</v>
          </cell>
          <cell r="F56">
            <v>23</v>
          </cell>
          <cell r="G56">
            <v>0.89775000000000005</v>
          </cell>
          <cell r="H56">
            <v>23.897749999999998</v>
          </cell>
          <cell r="I56">
            <v>9.91</v>
          </cell>
          <cell r="J56">
            <v>10.835957078706199</v>
          </cell>
          <cell r="K56">
            <v>10.9706859891766</v>
          </cell>
          <cell r="L56">
            <v>11.041264086811999</v>
          </cell>
          <cell r="M56">
            <v>11.1332700291957</v>
          </cell>
          <cell r="N56">
            <v>11.2456371878953</v>
          </cell>
          <cell r="O56">
            <v>11.3461919852903</v>
          </cell>
          <cell r="P56">
            <v>11.4510417414484</v>
          </cell>
          <cell r="Q56">
            <v>11.5569016286519</v>
          </cell>
          <cell r="R56">
            <v>11.674520215091301</v>
          </cell>
          <cell r="S56">
            <v>11.799154207740401</v>
          </cell>
          <cell r="T56">
            <v>11.9279575194908</v>
          </cell>
          <cell r="U56">
            <v>12.067608857055101</v>
          </cell>
          <cell r="V56">
            <v>12.2201523661219</v>
          </cell>
          <cell r="W56">
            <v>12.3765564456974</v>
          </cell>
          <cell r="X56">
            <v>12.5281870648249</v>
          </cell>
          <cell r="Y56">
            <v>12.6738537648473</v>
          </cell>
          <cell r="Z56">
            <v>12.8101010727689</v>
          </cell>
          <cell r="AA56">
            <v>12.9373518636722</v>
          </cell>
          <cell r="AB56">
            <v>13.0608750544773</v>
          </cell>
          <cell r="AC56">
            <v>13.176015484646401</v>
          </cell>
          <cell r="AD56">
            <v>13.2831946759828</v>
          </cell>
          <cell r="AE56">
            <v>13.3861268799696</v>
          </cell>
          <cell r="AF56">
            <v>13.487565004871501</v>
          </cell>
          <cell r="AG56">
            <v>13.578918203974199</v>
          </cell>
          <cell r="AH56">
            <v>13.6643340906001</v>
          </cell>
          <cell r="AI56">
            <v>13.744928483711099</v>
          </cell>
          <cell r="AJ56">
            <v>13.820858147608799</v>
          </cell>
          <cell r="AK56">
            <v>13.893991411494699</v>
          </cell>
          <cell r="AL56">
            <v>13.9719236115185</v>
          </cell>
          <cell r="AM56">
            <v>14.0481923149088</v>
          </cell>
          <cell r="AN56">
            <v>14.123115709710699</v>
          </cell>
          <cell r="AO56">
            <v>14.1975487156444</v>
          </cell>
          <cell r="AP56">
            <v>14.2719974690879</v>
          </cell>
        </row>
        <row r="57">
          <cell r="C57" t="str">
            <v>Burnley</v>
          </cell>
          <cell r="D57" t="str">
            <v>Burnley</v>
          </cell>
          <cell r="E57" t="str">
            <v>Rochdale SGTs 2 3 4</v>
          </cell>
          <cell r="F57">
            <v>22.863</v>
          </cell>
          <cell r="G57">
            <v>4.3200000000000002E-2</v>
          </cell>
          <cell r="H57">
            <v>22.906199999999998</v>
          </cell>
          <cell r="I57">
            <v>10.18</v>
          </cell>
          <cell r="J57">
            <v>11.107466522099401</v>
          </cell>
          <cell r="K57">
            <v>11.2424271718365</v>
          </cell>
          <cell r="L57">
            <v>11.3112021686304</v>
          </cell>
          <cell r="M57">
            <v>11.399002061011799</v>
          </cell>
          <cell r="N57">
            <v>11.5001189722232</v>
          </cell>
          <cell r="O57">
            <v>11.596728743083199</v>
          </cell>
          <cell r="P57">
            <v>11.701582698184399</v>
          </cell>
          <cell r="Q57">
            <v>11.8109826481724</v>
          </cell>
          <cell r="R57">
            <v>11.9328154990594</v>
          </cell>
          <cell r="S57">
            <v>12.0650613984863</v>
          </cell>
          <cell r="T57">
            <v>12.205679445583399</v>
          </cell>
          <cell r="U57">
            <v>12.3582858568461</v>
          </cell>
          <cell r="V57">
            <v>12.5303182271052</v>
          </cell>
          <cell r="W57">
            <v>12.714402029304001</v>
          </cell>
          <cell r="X57">
            <v>12.894625664914701</v>
          </cell>
          <cell r="Y57">
            <v>13.0738267158755</v>
          </cell>
          <cell r="Z57">
            <v>13.2457818815788</v>
          </cell>
          <cell r="AA57">
            <v>13.410919054291901</v>
          </cell>
          <cell r="AB57">
            <v>13.574039369787201</v>
          </cell>
          <cell r="AC57">
            <v>13.7310220752255</v>
          </cell>
          <cell r="AD57">
            <v>13.881065593538199</v>
          </cell>
          <cell r="AE57">
            <v>14.026898097669401</v>
          </cell>
          <cell r="AF57">
            <v>14.1703291641272</v>
          </cell>
          <cell r="AG57">
            <v>14.2965757808677</v>
          </cell>
          <cell r="AH57">
            <v>14.4118478460195</v>
          </cell>
          <cell r="AI57">
            <v>14.516944420347301</v>
          </cell>
          <cell r="AJ57">
            <v>14.613845405709601</v>
          </cell>
          <cell r="AK57">
            <v>14.7003931444379</v>
          </cell>
          <cell r="AL57">
            <v>14.779383592292</v>
          </cell>
          <cell r="AM57">
            <v>14.85299176979</v>
          </cell>
          <cell r="AN57">
            <v>14.9217891067573</v>
          </cell>
          <cell r="AO57">
            <v>14.985978322900401</v>
          </cell>
          <cell r="AP57">
            <v>15.047224371165401</v>
          </cell>
        </row>
        <row r="58">
          <cell r="C58" t="str">
            <v>Burnley Centre</v>
          </cell>
          <cell r="D58" t="str">
            <v>Burnley</v>
          </cell>
          <cell r="E58" t="str">
            <v>Rochdale SGTs 2 3 4</v>
          </cell>
          <cell r="F58">
            <v>18.3</v>
          </cell>
          <cell r="G58">
            <v>0</v>
          </cell>
          <cell r="H58">
            <v>18.3</v>
          </cell>
          <cell r="I58">
            <v>12.97</v>
          </cell>
          <cell r="J58">
            <v>13.2894291169103</v>
          </cell>
          <cell r="K58">
            <v>13.4389454858636</v>
          </cell>
          <cell r="L58">
            <v>13.5924975806874</v>
          </cell>
          <cell r="M58">
            <v>13.764749724314299</v>
          </cell>
          <cell r="N58">
            <v>13.965668903464699</v>
          </cell>
          <cell r="O58">
            <v>14.1432967595084</v>
          </cell>
          <cell r="P58">
            <v>14.319942716843</v>
          </cell>
          <cell r="Q58">
            <v>14.492022714022699</v>
          </cell>
          <cell r="R58">
            <v>14.671350105581601</v>
          </cell>
          <cell r="S58">
            <v>14.8512012252269</v>
          </cell>
          <cell r="T58">
            <v>15.0304342795029</v>
          </cell>
          <cell r="U58">
            <v>15.208563665872701</v>
          </cell>
          <cell r="V58">
            <v>15.389342160038399</v>
          </cell>
          <cell r="W58">
            <v>15.5352026080072</v>
          </cell>
          <cell r="X58">
            <v>15.6808166109321</v>
          </cell>
          <cell r="Y58">
            <v>15.8297419587128</v>
          </cell>
          <cell r="Z58">
            <v>15.980252652101299</v>
          </cell>
          <cell r="AA58">
            <v>16.1324025673898</v>
          </cell>
          <cell r="AB58">
            <v>16.287128600828499</v>
          </cell>
          <cell r="AC58">
            <v>16.443853340398501</v>
          </cell>
          <cell r="AD58">
            <v>16.602231356746302</v>
          </cell>
          <cell r="AE58">
            <v>16.7629088148744</v>
          </cell>
          <cell r="AF58">
            <v>16.926517052956001</v>
          </cell>
          <cell r="AG58">
            <v>17.090554875215702</v>
          </cell>
          <cell r="AH58">
            <v>17.259914642175701</v>
          </cell>
          <cell r="AI58">
            <v>17.430828202981498</v>
          </cell>
          <cell r="AJ58">
            <v>17.6037137071643</v>
          </cell>
          <cell r="AK58">
            <v>17.7778829769114</v>
          </cell>
          <cell r="AL58">
            <v>17.953480358098901</v>
          </cell>
          <cell r="AM58">
            <v>18.131532214342901</v>
          </cell>
          <cell r="AN58">
            <v>18.3121458020311</v>
          </cell>
          <cell r="AO58">
            <v>18.4952444143535</v>
          </cell>
          <cell r="AP58">
            <v>18.681276786453601</v>
          </cell>
        </row>
        <row r="59">
          <cell r="C59" t="str">
            <v>Burnley North</v>
          </cell>
          <cell r="D59" t="str">
            <v>Burnley</v>
          </cell>
          <cell r="E59" t="str">
            <v>Rochdale SGTs 2 3 4</v>
          </cell>
          <cell r="F59">
            <v>9</v>
          </cell>
          <cell r="G59">
            <v>0</v>
          </cell>
          <cell r="H59">
            <v>9</v>
          </cell>
          <cell r="I59">
            <v>6.56</v>
          </cell>
          <cell r="J59">
            <v>7.9997863776172</v>
          </cell>
          <cell r="K59">
            <v>8.1909209149022004</v>
          </cell>
          <cell r="L59">
            <v>8.2537173261249404</v>
          </cell>
          <cell r="M59">
            <v>8.3300674829516694</v>
          </cell>
          <cell r="N59">
            <v>8.4197138505217399</v>
          </cell>
          <cell r="O59">
            <v>8.5035320881231797</v>
          </cell>
          <cell r="P59">
            <v>8.5912582803331006</v>
          </cell>
          <cell r="Q59">
            <v>8.6810735802061902</v>
          </cell>
          <cell r="R59">
            <v>8.7793254596977004</v>
          </cell>
          <cell r="S59">
            <v>8.8836537043074806</v>
          </cell>
          <cell r="T59">
            <v>8.9930269858773801</v>
          </cell>
          <cell r="U59">
            <v>9.1090373364947599</v>
          </cell>
          <cell r="V59">
            <v>9.23652752891239</v>
          </cell>
          <cell r="W59">
            <v>9.3642871495520801</v>
          </cell>
          <cell r="X59">
            <v>9.4912758378126103</v>
          </cell>
          <cell r="Y59">
            <v>9.61881447113341</v>
          </cell>
          <cell r="Z59">
            <v>9.7436393054354102</v>
          </cell>
          <cell r="AA59">
            <v>9.8660004754489403</v>
          </cell>
          <cell r="AB59">
            <v>9.9885755857897802</v>
          </cell>
          <cell r="AC59">
            <v>10.1093268899557</v>
          </cell>
          <cell r="AD59">
            <v>10.2278302586171</v>
          </cell>
          <cell r="AE59">
            <v>10.345797481701601</v>
          </cell>
          <cell r="AF59">
            <v>10.4638969512018</v>
          </cell>
          <cell r="AG59">
            <v>10.574564896656099</v>
          </cell>
          <cell r="AH59">
            <v>10.681069155370601</v>
          </cell>
          <cell r="AI59">
            <v>10.7838611482158</v>
          </cell>
          <cell r="AJ59">
            <v>10.8839773631111</v>
          </cell>
          <cell r="AK59">
            <v>10.9802080518681</v>
          </cell>
          <cell r="AL59">
            <v>11.073899805340099</v>
          </cell>
          <cell r="AM59">
            <v>11.1665202087047</v>
          </cell>
          <cell r="AN59">
            <v>11.258432534026401</v>
          </cell>
          <cell r="AO59">
            <v>11.349800841726999</v>
          </cell>
          <cell r="AP59">
            <v>11.441470583302999</v>
          </cell>
        </row>
        <row r="60">
          <cell r="C60" t="str">
            <v>Burrow Beck</v>
          </cell>
          <cell r="D60" t="str">
            <v>Lancaster</v>
          </cell>
          <cell r="E60" t="str">
            <v>Heysham GSP</v>
          </cell>
          <cell r="F60">
            <v>22.863</v>
          </cell>
          <cell r="G60">
            <v>1.4977499999999999</v>
          </cell>
          <cell r="H60">
            <v>24.360749999999999</v>
          </cell>
          <cell r="I60">
            <v>19.66</v>
          </cell>
          <cell r="J60">
            <v>19.797124893655599</v>
          </cell>
          <cell r="K60">
            <v>19.863245080723701</v>
          </cell>
          <cell r="L60">
            <v>19.955202856388102</v>
          </cell>
          <cell r="M60">
            <v>20.074715529451801</v>
          </cell>
          <cell r="N60">
            <v>20.226792120168401</v>
          </cell>
          <cell r="O60">
            <v>20.3598501631073</v>
          </cell>
          <cell r="P60">
            <v>20.499564082669799</v>
          </cell>
          <cell r="Q60">
            <v>20.642006869541301</v>
          </cell>
          <cell r="R60">
            <v>20.796048535166801</v>
          </cell>
          <cell r="S60">
            <v>20.9571633642874</v>
          </cell>
          <cell r="T60">
            <v>21.1211297003703</v>
          </cell>
          <cell r="U60">
            <v>21.293561763110599</v>
          </cell>
          <cell r="V60">
            <v>21.485842676687</v>
          </cell>
          <cell r="W60">
            <v>21.682713297148801</v>
          </cell>
          <cell r="X60">
            <v>21.8761798519478</v>
          </cell>
          <cell r="Y60">
            <v>22.062315302706899</v>
          </cell>
          <cell r="Z60">
            <v>22.235490980684901</v>
          </cell>
          <cell r="AA60">
            <v>22.399508302722801</v>
          </cell>
          <cell r="AB60">
            <v>22.561649190478601</v>
          </cell>
          <cell r="AC60">
            <v>22.715494575747002</v>
          </cell>
          <cell r="AD60">
            <v>22.860004306954</v>
          </cell>
          <cell r="AE60">
            <v>22.998077810055101</v>
          </cell>
          <cell r="AF60">
            <v>23.132302810921701</v>
          </cell>
          <cell r="AG60">
            <v>23.247855085305499</v>
          </cell>
          <cell r="AH60">
            <v>23.3515948297146</v>
          </cell>
          <cell r="AI60">
            <v>23.444505700328101</v>
          </cell>
          <cell r="AJ60">
            <v>23.528092462186599</v>
          </cell>
          <cell r="AK60">
            <v>23.6003429364035</v>
          </cell>
          <cell r="AL60">
            <v>23.6639121747254</v>
          </cell>
          <cell r="AM60">
            <v>23.721559805785599</v>
          </cell>
          <cell r="AN60">
            <v>23.773864720042202</v>
          </cell>
          <cell r="AO60">
            <v>23.821057975635199</v>
          </cell>
          <cell r="AP60">
            <v>23.864845934926301</v>
          </cell>
        </row>
        <row r="61">
          <cell r="C61" t="str">
            <v>Burscough Bridge</v>
          </cell>
          <cell r="D61" t="str">
            <v>Wrightington</v>
          </cell>
          <cell r="E61" t="str">
            <v>Penwortham West GSP / Stanah GSP GROUP</v>
          </cell>
          <cell r="F61">
            <v>17.5</v>
          </cell>
          <cell r="G61">
            <v>0</v>
          </cell>
          <cell r="H61">
            <v>17.5</v>
          </cell>
          <cell r="I61">
            <v>12.84</v>
          </cell>
          <cell r="J61">
            <v>13.1421903134106</v>
          </cell>
          <cell r="K61">
            <v>13.1924517759316</v>
          </cell>
          <cell r="L61">
            <v>13.2445275738297</v>
          </cell>
          <cell r="M61">
            <v>13.3193335033775</v>
          </cell>
          <cell r="N61">
            <v>13.407819182632601</v>
          </cell>
          <cell r="O61">
            <v>13.4882795834736</v>
          </cell>
          <cell r="P61">
            <v>13.5750042349328</v>
          </cell>
          <cell r="Q61">
            <v>13.664087704520201</v>
          </cell>
          <cell r="R61">
            <v>13.7656030926246</v>
          </cell>
          <cell r="S61">
            <v>13.879917077388299</v>
          </cell>
          <cell r="T61">
            <v>13.9990189540408</v>
          </cell>
          <cell r="U61">
            <v>14.126752974315901</v>
          </cell>
          <cell r="V61">
            <v>14.2783252609188</v>
          </cell>
          <cell r="W61">
            <v>14.4310010565054</v>
          </cell>
          <cell r="X61">
            <v>14.575053016518201</v>
          </cell>
          <cell r="Y61">
            <v>14.711794469291799</v>
          </cell>
          <cell r="Z61">
            <v>14.8361752866151</v>
          </cell>
          <cell r="AA61">
            <v>14.951753681493299</v>
          </cell>
          <cell r="AB61">
            <v>15.063537154906101</v>
          </cell>
          <cell r="AC61">
            <v>15.166968224107</v>
          </cell>
          <cell r="AD61">
            <v>15.2622396448555</v>
          </cell>
          <cell r="AE61">
            <v>15.351552509980101</v>
          </cell>
          <cell r="AF61">
            <v>15.4397779560929</v>
          </cell>
          <cell r="AG61">
            <v>15.5184228785849</v>
          </cell>
          <cell r="AH61">
            <v>15.591962393462101</v>
          </cell>
          <cell r="AI61">
            <v>15.6614656495841</v>
          </cell>
          <cell r="AJ61">
            <v>15.7261729391962</v>
          </cell>
          <cell r="AK61">
            <v>15.785588741317101</v>
          </cell>
          <cell r="AL61">
            <v>15.841646033064199</v>
          </cell>
          <cell r="AM61">
            <v>15.895173049137099</v>
          </cell>
          <cell r="AN61">
            <v>15.9462993693237</v>
          </cell>
          <cell r="AO61">
            <v>15.9956233894471</v>
          </cell>
          <cell r="AP61">
            <v>16.043868178795901</v>
          </cell>
        </row>
        <row r="62">
          <cell r="C62" t="str">
            <v>Bury Town Centre</v>
          </cell>
          <cell r="D62" t="str">
            <v>Bury</v>
          </cell>
          <cell r="E62" t="str">
            <v>Kearsley 132 GSP</v>
          </cell>
          <cell r="F62">
            <v>22.863</v>
          </cell>
          <cell r="G62">
            <v>0</v>
          </cell>
          <cell r="H62">
            <v>22.863</v>
          </cell>
          <cell r="I62">
            <v>16.899999999999999</v>
          </cell>
          <cell r="J62">
            <v>17.3704637059218</v>
          </cell>
          <cell r="K62">
            <v>17.4946028700566</v>
          </cell>
          <cell r="L62">
            <v>17.6061986480182</v>
          </cell>
          <cell r="M62">
            <v>17.732416237759601</v>
          </cell>
          <cell r="N62">
            <v>17.882657344350498</v>
          </cell>
          <cell r="O62">
            <v>18.011314276092101</v>
          </cell>
          <cell r="P62">
            <v>18.192515200241299</v>
          </cell>
          <cell r="Q62">
            <v>18.3742728550313</v>
          </cell>
          <cell r="R62">
            <v>18.574781242299501</v>
          </cell>
          <cell r="S62">
            <v>18.794627961744801</v>
          </cell>
          <cell r="T62">
            <v>19.019165607717198</v>
          </cell>
          <cell r="U62">
            <v>19.256341771483399</v>
          </cell>
          <cell r="V62">
            <v>19.512582844702301</v>
          </cell>
          <cell r="W62">
            <v>19.751830022694701</v>
          </cell>
          <cell r="X62">
            <v>19.978962439884299</v>
          </cell>
          <cell r="Y62">
            <v>20.1960092617553</v>
          </cell>
          <cell r="Z62">
            <v>20.39597350311</v>
          </cell>
          <cell r="AA62">
            <v>20.5800979627275</v>
          </cell>
          <cell r="AB62">
            <v>20.7546543756368</v>
          </cell>
          <cell r="AC62">
            <v>20.914702476721999</v>
          </cell>
          <cell r="AD62">
            <v>21.060806309997201</v>
          </cell>
          <cell r="AE62">
            <v>21.197634283765101</v>
          </cell>
          <cell r="AF62">
            <v>21.327526278903399</v>
          </cell>
          <cell r="AG62">
            <v>21.442570707882599</v>
          </cell>
          <cell r="AH62">
            <v>21.548110662691599</v>
          </cell>
          <cell r="AI62">
            <v>21.645151490442998</v>
          </cell>
          <cell r="AJ62">
            <v>21.734284576501501</v>
          </cell>
          <cell r="AK62">
            <v>21.816856257676399</v>
          </cell>
          <cell r="AL62">
            <v>21.900374215909</v>
          </cell>
          <cell r="AM62">
            <v>21.979496705843498</v>
          </cell>
          <cell r="AN62">
            <v>22.0546424932276</v>
          </cell>
          <cell r="AO62">
            <v>22.1262208903415</v>
          </cell>
          <cell r="AP62">
            <v>22.195347403276202</v>
          </cell>
        </row>
        <row r="63">
          <cell r="C63" t="str">
            <v>Campbell St</v>
          </cell>
          <cell r="D63" t="str">
            <v>N/A</v>
          </cell>
          <cell r="E63" t="str">
            <v>Kearsley Local 33 GSP</v>
          </cell>
          <cell r="F63">
            <v>17.5</v>
          </cell>
          <cell r="G63">
            <v>0.75600000000000001</v>
          </cell>
          <cell r="H63">
            <v>18.256</v>
          </cell>
          <cell r="I63">
            <v>12.55</v>
          </cell>
          <cell r="J63">
            <v>12.725053805154101</v>
          </cell>
          <cell r="K63">
            <v>12.7329546849608</v>
          </cell>
          <cell r="L63">
            <v>12.747504102547</v>
          </cell>
          <cell r="M63">
            <v>12.7763955880721</v>
          </cell>
          <cell r="N63">
            <v>12.831378867437699</v>
          </cell>
          <cell r="O63">
            <v>12.8866521293665</v>
          </cell>
          <cell r="P63">
            <v>12.983538509420899</v>
          </cell>
          <cell r="Q63">
            <v>13.0814495200796</v>
          </cell>
          <cell r="R63">
            <v>13.192090295573101</v>
          </cell>
          <cell r="S63">
            <v>13.311031245330099</v>
          </cell>
          <cell r="T63">
            <v>13.4352338510234</v>
          </cell>
          <cell r="U63">
            <v>13.571411465107399</v>
          </cell>
          <cell r="V63">
            <v>13.718740924086401</v>
          </cell>
          <cell r="W63">
            <v>13.858542952109101</v>
          </cell>
          <cell r="X63">
            <v>13.994929075130999</v>
          </cell>
          <cell r="Y63">
            <v>14.207886490326199</v>
          </cell>
          <cell r="Z63">
            <v>14.430507379967899</v>
          </cell>
          <cell r="AA63">
            <v>14.664978670847299</v>
          </cell>
          <cell r="AB63">
            <v>14.9116944901269</v>
          </cell>
          <cell r="AC63">
            <v>15.1662088636678</v>
          </cell>
          <cell r="AD63">
            <v>15.4258642981418</v>
          </cell>
          <cell r="AE63">
            <v>15.694194385970301</v>
          </cell>
          <cell r="AF63">
            <v>15.972914291403701</v>
          </cell>
          <cell r="AG63">
            <v>16.247072397207599</v>
          </cell>
          <cell r="AH63">
            <v>16.521903407768399</v>
          </cell>
          <cell r="AI63">
            <v>16.797663525447501</v>
          </cell>
          <cell r="AJ63">
            <v>17.075060306860099</v>
          </cell>
          <cell r="AK63">
            <v>17.352876075120999</v>
          </cell>
          <cell r="AL63">
            <v>17.6354850604001</v>
          </cell>
          <cell r="AM63">
            <v>17.9216567977636</v>
          </cell>
          <cell r="AN63">
            <v>18.2114849296884</v>
          </cell>
          <cell r="AO63">
            <v>18.504539131632701</v>
          </cell>
          <cell r="AP63">
            <v>18.8021229883506</v>
          </cell>
        </row>
        <row r="64">
          <cell r="C64" t="str">
            <v>Cannon St</v>
          </cell>
          <cell r="D64" t="str">
            <v>Red Bank</v>
          </cell>
          <cell r="E64" t="str">
            <v>Whitegate GSP</v>
          </cell>
          <cell r="F64">
            <v>36</v>
          </cell>
          <cell r="G64">
            <v>0</v>
          </cell>
          <cell r="H64">
            <v>36</v>
          </cell>
          <cell r="I64">
            <v>24.02</v>
          </cell>
          <cell r="J64">
            <v>25.472650120356398</v>
          </cell>
          <cell r="K64">
            <v>25.863210859207701</v>
          </cell>
          <cell r="L64">
            <v>26.168489709571599</v>
          </cell>
          <cell r="M64">
            <v>26.506611908889202</v>
          </cell>
          <cell r="N64">
            <v>26.914679121145301</v>
          </cell>
          <cell r="O64">
            <v>27.260350139677399</v>
          </cell>
          <cell r="P64">
            <v>27.5985155185944</v>
          </cell>
          <cell r="Q64">
            <v>27.924659273792599</v>
          </cell>
          <cell r="R64">
            <v>28.254800174024801</v>
          </cell>
          <cell r="S64">
            <v>28.5839852339118</v>
          </cell>
          <cell r="T64">
            <v>28.912094053962601</v>
          </cell>
          <cell r="U64">
            <v>29.233979278228801</v>
          </cell>
          <cell r="V64">
            <v>29.552654991781001</v>
          </cell>
          <cell r="W64">
            <v>29.8401490369878</v>
          </cell>
          <cell r="X64">
            <v>30.140311711911401</v>
          </cell>
          <cell r="Y64">
            <v>30.452901684699999</v>
          </cell>
          <cell r="Z64">
            <v>30.777830619750301</v>
          </cell>
          <cell r="AA64">
            <v>31.115401183166199</v>
          </cell>
          <cell r="AB64">
            <v>31.4661807734341</v>
          </cell>
          <cell r="AC64">
            <v>31.830100254892901</v>
          </cell>
          <cell r="AD64">
            <v>32.206984092922703</v>
          </cell>
          <cell r="AE64">
            <v>32.597133416913302</v>
          </cell>
          <cell r="AF64">
            <v>33.001091846392598</v>
          </cell>
          <cell r="AG64">
            <v>33.418345278384798</v>
          </cell>
          <cell r="AH64">
            <v>33.849297035377603</v>
          </cell>
          <cell r="AI64">
            <v>34.294108590618698</v>
          </cell>
          <cell r="AJ64">
            <v>34.752974736508001</v>
          </cell>
          <cell r="AK64">
            <v>35.2260095688885</v>
          </cell>
          <cell r="AL64">
            <v>35.713503369309102</v>
          </cell>
          <cell r="AM64">
            <v>36.218327470239899</v>
          </cell>
          <cell r="AN64">
            <v>36.744693811011999</v>
          </cell>
          <cell r="AO64">
            <v>37.286558934695599</v>
          </cell>
          <cell r="AP64">
            <v>37.844140646347803</v>
          </cell>
        </row>
        <row r="65">
          <cell r="C65" t="str">
            <v>Capontree</v>
          </cell>
          <cell r="D65" t="str">
            <v>Carlisle</v>
          </cell>
          <cell r="E65" t="str">
            <v>Harker ENWL SGTs 1 2 3A 4 / Hutton GSP GROUP</v>
          </cell>
          <cell r="F65">
            <v>22.863</v>
          </cell>
          <cell r="G65">
            <v>0</v>
          </cell>
          <cell r="H65">
            <v>22.863</v>
          </cell>
          <cell r="I65">
            <v>7.63</v>
          </cell>
          <cell r="J65">
            <v>7.8126945730259303</v>
          </cell>
          <cell r="K65">
            <v>7.92605805386615</v>
          </cell>
          <cell r="L65">
            <v>8.0599947555419398</v>
          </cell>
          <cell r="M65">
            <v>8.2255386460241908</v>
          </cell>
          <cell r="N65">
            <v>8.4090643954343207</v>
          </cell>
          <cell r="O65">
            <v>8.5898979243171194</v>
          </cell>
          <cell r="P65">
            <v>8.7784782862740496</v>
          </cell>
          <cell r="Q65">
            <v>8.9710473048251806</v>
          </cell>
          <cell r="R65">
            <v>9.1782969260728091</v>
          </cell>
          <cell r="S65">
            <v>9.3823727560368297</v>
          </cell>
          <cell r="T65">
            <v>9.5936980857432506</v>
          </cell>
          <cell r="U65">
            <v>9.8305759694139798</v>
          </cell>
          <cell r="V65">
            <v>10.078306108212701</v>
          </cell>
          <cell r="W65">
            <v>10.3297804718599</v>
          </cell>
          <cell r="X65">
            <v>10.573653786911599</v>
          </cell>
          <cell r="Y65">
            <v>10.8028260529977</v>
          </cell>
          <cell r="Z65">
            <v>11.015434890177501</v>
          </cell>
          <cell r="AA65">
            <v>11.2117466948754</v>
          </cell>
          <cell r="AB65">
            <v>11.397747705340899</v>
          </cell>
          <cell r="AC65">
            <v>11.5693707417295</v>
          </cell>
          <cell r="AD65">
            <v>11.7268603259892</v>
          </cell>
          <cell r="AE65">
            <v>11.8741883074405</v>
          </cell>
          <cell r="AF65">
            <v>12.0132637377345</v>
          </cell>
          <cell r="AG65">
            <v>12.1363805855379</v>
          </cell>
          <cell r="AH65">
            <v>12.248384955102701</v>
          </cell>
          <cell r="AI65">
            <v>12.350403364431401</v>
          </cell>
          <cell r="AJ65">
            <v>12.4420931708149</v>
          </cell>
          <cell r="AK65">
            <v>12.522893666978799</v>
          </cell>
          <cell r="AL65">
            <v>12.5954882825369</v>
          </cell>
          <cell r="AM65">
            <v>12.6641902408162</v>
          </cell>
          <cell r="AN65">
            <v>12.729698840520999</v>
          </cell>
          <cell r="AO65">
            <v>12.7926864163109</v>
          </cell>
          <cell r="AP65">
            <v>12.8539754032339</v>
          </cell>
        </row>
        <row r="66">
          <cell r="C66" t="str">
            <v>Carleton</v>
          </cell>
          <cell r="D66" t="str">
            <v>Egremont</v>
          </cell>
          <cell r="E66" t="str">
            <v>Harker ENWL SGTs 1 2 3A 4 / Hutton GSP GROUP</v>
          </cell>
          <cell r="F66">
            <v>5</v>
          </cell>
          <cell r="G66">
            <v>3.5999999999999997E-2</v>
          </cell>
          <cell r="H66">
            <v>5.0359999999999996</v>
          </cell>
          <cell r="I66">
            <v>1.84</v>
          </cell>
          <cell r="J66">
            <v>1.86865972628576</v>
          </cell>
          <cell r="K66">
            <v>1.9010293039983699</v>
          </cell>
          <cell r="L66">
            <v>1.93861423306004</v>
          </cell>
          <cell r="M66">
            <v>1.9891427102829</v>
          </cell>
          <cell r="N66">
            <v>2.0470925422162698</v>
          </cell>
          <cell r="O66">
            <v>2.10683444588319</v>
          </cell>
          <cell r="P66">
            <v>2.16925970043809</v>
          </cell>
          <cell r="Q66">
            <v>2.2339293723862599</v>
          </cell>
          <cell r="R66">
            <v>2.3041722466491299</v>
          </cell>
          <cell r="S66">
            <v>2.3649551937098101</v>
          </cell>
          <cell r="T66">
            <v>2.4280816115547199</v>
          </cell>
          <cell r="U66">
            <v>2.5030694879533599</v>
          </cell>
          <cell r="V66">
            <v>2.57169795637303</v>
          </cell>
          <cell r="W66">
            <v>2.6407919652821801</v>
          </cell>
          <cell r="X66">
            <v>2.7063814113818601</v>
          </cell>
          <cell r="Y66">
            <v>2.7671485425522602</v>
          </cell>
          <cell r="Z66">
            <v>2.8243032982184699</v>
          </cell>
          <cell r="AA66">
            <v>2.8780778595165599</v>
          </cell>
          <cell r="AB66">
            <v>2.9289198498518298</v>
          </cell>
          <cell r="AC66">
            <v>2.97643555004848</v>
          </cell>
          <cell r="AD66">
            <v>3.02068674519044</v>
          </cell>
          <cell r="AE66">
            <v>3.0621761992880701</v>
          </cell>
          <cell r="AF66">
            <v>3.1127861070953</v>
          </cell>
          <cell r="AG66">
            <v>3.1587681821171101</v>
          </cell>
          <cell r="AH66">
            <v>3.2008463298555698</v>
          </cell>
          <cell r="AI66">
            <v>3.2390128082748402</v>
          </cell>
          <cell r="AJ66">
            <v>3.2734682322755502</v>
          </cell>
          <cell r="AK66">
            <v>3.3034126794978298</v>
          </cell>
          <cell r="AL66">
            <v>3.3283822151580802</v>
          </cell>
          <cell r="AM66">
            <v>3.3524338264283502</v>
          </cell>
          <cell r="AN66">
            <v>3.3759238579366202</v>
          </cell>
          <cell r="AO66">
            <v>3.39874324117004</v>
          </cell>
          <cell r="AP66">
            <v>3.4211333637238202</v>
          </cell>
        </row>
        <row r="67">
          <cell r="C67" t="str">
            <v>Carlisle North</v>
          </cell>
          <cell r="D67" t="str">
            <v>Carlisle North</v>
          </cell>
          <cell r="E67" t="str">
            <v>Harker ENWL SGTs 1 2 3A 4 / Hutton GSP GROUP</v>
          </cell>
          <cell r="F67">
            <v>24.5</v>
          </cell>
          <cell r="G67">
            <v>0</v>
          </cell>
          <cell r="H67">
            <v>24.5</v>
          </cell>
          <cell r="I67">
            <v>14.63</v>
          </cell>
          <cell r="J67">
            <v>15.338574094857499</v>
          </cell>
          <cell r="K67">
            <v>15.5163224948785</v>
          </cell>
          <cell r="L67">
            <v>15.650728072488899</v>
          </cell>
          <cell r="M67">
            <v>15.799842427081501</v>
          </cell>
          <cell r="N67">
            <v>15.9805615056887</v>
          </cell>
          <cell r="O67">
            <v>16.129932700430398</v>
          </cell>
          <cell r="P67">
            <v>16.2742809970438</v>
          </cell>
          <cell r="Q67">
            <v>16.441910676928501</v>
          </cell>
          <cell r="R67">
            <v>16.626353029469499</v>
          </cell>
          <cell r="S67">
            <v>16.808555105002799</v>
          </cell>
          <cell r="T67">
            <v>16.9903621437258</v>
          </cell>
          <cell r="U67">
            <v>17.176260435886199</v>
          </cell>
          <cell r="V67">
            <v>17.365469255961798</v>
          </cell>
          <cell r="W67">
            <v>17.5400541790119</v>
          </cell>
          <cell r="X67">
            <v>17.7155443899006</v>
          </cell>
          <cell r="Y67">
            <v>17.888709919329099</v>
          </cell>
          <cell r="Z67">
            <v>18.058626463224002</v>
          </cell>
          <cell r="AA67">
            <v>18.225354952930601</v>
          </cell>
          <cell r="AB67">
            <v>18.3916824720995</v>
          </cell>
          <cell r="AC67">
            <v>18.555603792712098</v>
          </cell>
          <cell r="AD67">
            <v>18.716970602122199</v>
          </cell>
          <cell r="AE67">
            <v>18.8775912625042</v>
          </cell>
          <cell r="AF67">
            <v>19.038312028571301</v>
          </cell>
          <cell r="AG67">
            <v>19.193095464218501</v>
          </cell>
          <cell r="AH67">
            <v>19.344481071038398</v>
          </cell>
          <cell r="AI67">
            <v>19.492958333996999</v>
          </cell>
          <cell r="AJ67">
            <v>19.638908001191599</v>
          </cell>
          <cell r="AK67">
            <v>19.782607954462801</v>
          </cell>
          <cell r="AL67">
            <v>19.9275572066148</v>
          </cell>
          <cell r="AM67">
            <v>20.0718115521668</v>
          </cell>
          <cell r="AN67">
            <v>20.215653461834101</v>
          </cell>
          <cell r="AO67">
            <v>20.3594016770382</v>
          </cell>
          <cell r="AP67">
            <v>20.503448056654701</v>
          </cell>
        </row>
        <row r="68">
          <cell r="C68" t="str">
            <v>Carr St</v>
          </cell>
          <cell r="D68" t="str">
            <v>N/A</v>
          </cell>
          <cell r="E68" t="str">
            <v>Kearsley Local 33 GSP</v>
          </cell>
          <cell r="F68">
            <v>22.863</v>
          </cell>
          <cell r="G68">
            <v>0</v>
          </cell>
          <cell r="H68">
            <v>22.863</v>
          </cell>
          <cell r="I68">
            <v>12.99</v>
          </cell>
          <cell r="J68">
            <v>13.173526169341599</v>
          </cell>
          <cell r="K68">
            <v>13.284811581428499</v>
          </cell>
          <cell r="L68">
            <v>13.4288743970083</v>
          </cell>
          <cell r="M68">
            <v>13.596573159640799</v>
          </cell>
          <cell r="N68">
            <v>13.779588876985899</v>
          </cell>
          <cell r="O68">
            <v>13.9593301740094</v>
          </cell>
          <cell r="P68">
            <v>14.1535925044276</v>
          </cell>
          <cell r="Q68">
            <v>14.360182472649999</v>
          </cell>
          <cell r="R68">
            <v>14.5927582397309</v>
          </cell>
          <cell r="S68">
            <v>14.8453715422275</v>
          </cell>
          <cell r="T68">
            <v>15.115235034351601</v>
          </cell>
          <cell r="U68">
            <v>15.414611191768801</v>
          </cell>
          <cell r="V68">
            <v>15.7534151793673</v>
          </cell>
          <cell r="W68">
            <v>16.1260512963458</v>
          </cell>
          <cell r="X68">
            <v>16.4913912358309</v>
          </cell>
          <cell r="Y68">
            <v>16.846933182340202</v>
          </cell>
          <cell r="Z68">
            <v>17.1831453715502</v>
          </cell>
          <cell r="AA68">
            <v>17.502406013146299</v>
          </cell>
          <cell r="AB68">
            <v>17.816277305794401</v>
          </cell>
          <cell r="AC68">
            <v>18.116477173218399</v>
          </cell>
          <cell r="AD68">
            <v>18.4481845113806</v>
          </cell>
          <cell r="AE68">
            <v>18.870849186196899</v>
          </cell>
          <cell r="AF68">
            <v>19.303179907399901</v>
          </cell>
          <cell r="AG68">
            <v>19.718861412669199</v>
          </cell>
          <cell r="AH68">
            <v>20.127890816108199</v>
          </cell>
          <cell r="AI68">
            <v>20.531883109551998</v>
          </cell>
          <cell r="AJ68">
            <v>20.933074144780299</v>
          </cell>
          <cell r="AK68">
            <v>21.3252844018497</v>
          </cell>
          <cell r="AL68">
            <v>21.709211585849602</v>
          </cell>
          <cell r="AM68">
            <v>22.093725296168198</v>
          </cell>
          <cell r="AN68">
            <v>22.479687969024202</v>
          </cell>
          <cell r="AO68">
            <v>22.868222646245101</v>
          </cell>
          <cell r="AP68">
            <v>23.261046920263201</v>
          </cell>
        </row>
        <row r="69">
          <cell r="C69" t="str">
            <v>Castleton</v>
          </cell>
          <cell r="D69" t="str">
            <v>Castleton</v>
          </cell>
          <cell r="E69" t="str">
            <v>Rochdale SGTs 2 3 4</v>
          </cell>
          <cell r="F69">
            <v>22.863</v>
          </cell>
          <cell r="G69">
            <v>2.64E-3</v>
          </cell>
          <cell r="H69">
            <v>22.865639999999999</v>
          </cell>
          <cell r="I69">
            <v>13.84</v>
          </cell>
          <cell r="J69">
            <v>14.3490370217545</v>
          </cell>
          <cell r="K69">
            <v>14.417298009667</v>
          </cell>
          <cell r="L69">
            <v>14.4567861010458</v>
          </cell>
          <cell r="M69">
            <v>14.506322982808101</v>
          </cell>
          <cell r="N69">
            <v>14.5780379920886</v>
          </cell>
          <cell r="O69">
            <v>14.6366779410759</v>
          </cell>
          <cell r="P69">
            <v>14.714032107402501</v>
          </cell>
          <cell r="Q69">
            <v>14.8163184687839</v>
          </cell>
          <cell r="R69">
            <v>14.946786845552801</v>
          </cell>
          <cell r="S69">
            <v>15.0864403903516</v>
          </cell>
          <cell r="T69">
            <v>15.232896281295799</v>
          </cell>
          <cell r="U69">
            <v>15.391656684340701</v>
          </cell>
          <cell r="V69">
            <v>15.5680219183429</v>
          </cell>
          <cell r="W69">
            <v>15.746307140385699</v>
          </cell>
          <cell r="X69">
            <v>15.9197501760568</v>
          </cell>
          <cell r="Y69">
            <v>16.089637458523299</v>
          </cell>
          <cell r="Z69">
            <v>16.250210423685999</v>
          </cell>
          <cell r="AA69">
            <v>16.404038368238499</v>
          </cell>
          <cell r="AB69">
            <v>16.555905177060598</v>
          </cell>
          <cell r="AC69">
            <v>16.701225684695</v>
          </cell>
          <cell r="AD69">
            <v>16.839511322162799</v>
          </cell>
          <cell r="AE69">
            <v>16.972871979702798</v>
          </cell>
          <cell r="AF69">
            <v>17.105603800877699</v>
          </cell>
          <cell r="AG69">
            <v>17.2246477004498</v>
          </cell>
          <cell r="AH69">
            <v>17.3351306406419</v>
          </cell>
          <cell r="AI69">
            <v>17.438000123919199</v>
          </cell>
          <cell r="AJ69">
            <v>17.534064404421699</v>
          </cell>
          <cell r="AK69">
            <v>17.6230201309303</v>
          </cell>
          <cell r="AL69">
            <v>17.709746666967501</v>
          </cell>
          <cell r="AM69">
            <v>17.792484478500299</v>
          </cell>
          <cell r="AN69">
            <v>17.898697116968201</v>
          </cell>
          <cell r="AO69">
            <v>18.007923669302102</v>
          </cell>
          <cell r="AP69">
            <v>18.117368767144001</v>
          </cell>
        </row>
        <row r="70">
          <cell r="C70" t="str">
            <v>Catterall Waterworks</v>
          </cell>
          <cell r="D70" t="str">
            <v>Ribble</v>
          </cell>
          <cell r="E70" t="str">
            <v>Penwortham East GSP / Rochdale SGT 1 GROUP</v>
          </cell>
          <cell r="F70">
            <v>5</v>
          </cell>
          <cell r="G70">
            <v>0</v>
          </cell>
          <cell r="H70">
            <v>8</v>
          </cell>
          <cell r="I70">
            <v>7.56</v>
          </cell>
          <cell r="J70">
            <v>7.7140507878887901</v>
          </cell>
          <cell r="K70">
            <v>7.6981869812721699</v>
          </cell>
          <cell r="L70">
            <v>7.66232317465556</v>
          </cell>
          <cell r="M70">
            <v>7.6364593680389401</v>
          </cell>
          <cell r="N70">
            <v>7.6299924758683302</v>
          </cell>
          <cell r="O70">
            <v>7.6335255836977201</v>
          </cell>
          <cell r="P70">
            <v>7.6476617770811002</v>
          </cell>
          <cell r="Q70">
            <v>7.65119488491049</v>
          </cell>
          <cell r="R70">
            <v>7.6647279927398699</v>
          </cell>
          <cell r="S70">
            <v>7.6888641861232596</v>
          </cell>
          <cell r="T70">
            <v>7.7023972939526404</v>
          </cell>
          <cell r="U70">
            <v>7.7259304017820298</v>
          </cell>
          <cell r="V70">
            <v>7.7494635096114202</v>
          </cell>
          <cell r="W70">
            <v>7.7723935318868103</v>
          </cell>
          <cell r="X70">
            <v>7.7959266397161997</v>
          </cell>
          <cell r="Y70">
            <v>7.8294597475455801</v>
          </cell>
          <cell r="Z70">
            <v>7.8523897698209701</v>
          </cell>
          <cell r="AA70">
            <v>7.8753197920963602</v>
          </cell>
          <cell r="AB70">
            <v>7.8882498143717497</v>
          </cell>
          <cell r="AC70">
            <v>7.9111798366471398</v>
          </cell>
          <cell r="AD70">
            <v>7.9341098589225298</v>
          </cell>
          <cell r="AE70">
            <v>7.9570398811979199</v>
          </cell>
          <cell r="AF70">
            <v>7.9793668179193098</v>
          </cell>
          <cell r="AG70">
            <v>8.0022968401947008</v>
          </cell>
          <cell r="AH70">
            <v>8.0146237769160997</v>
          </cell>
          <cell r="AI70">
            <v>8.0369507136374896</v>
          </cell>
          <cell r="AJ70">
            <v>8.0592776503588794</v>
          </cell>
          <cell r="AK70">
            <v>8.0922076726342702</v>
          </cell>
          <cell r="AL70">
            <v>8.1145346093556601</v>
          </cell>
          <cell r="AM70">
            <v>8.1262584605230597</v>
          </cell>
          <cell r="AN70">
            <v>8.1485853972444495</v>
          </cell>
          <cell r="AO70">
            <v>8.17091233396585</v>
          </cell>
          <cell r="AP70">
            <v>8.1932392706872399</v>
          </cell>
        </row>
        <row r="71">
          <cell r="C71" t="str">
            <v>Cecil St</v>
          </cell>
          <cell r="D71" t="str">
            <v>Blackpool</v>
          </cell>
          <cell r="E71" t="str">
            <v>Penwortham West GSP / Stanah GSP GROUP</v>
          </cell>
          <cell r="F71">
            <v>22.31</v>
          </cell>
          <cell r="G71">
            <v>0</v>
          </cell>
          <cell r="H71">
            <v>22.31</v>
          </cell>
          <cell r="I71">
            <v>12.67</v>
          </cell>
          <cell r="J71">
            <v>12.828607136419601</v>
          </cell>
          <cell r="K71">
            <v>12.832366001154</v>
          </cell>
          <cell r="L71">
            <v>12.8566350397388</v>
          </cell>
          <cell r="M71">
            <v>12.910577602916399</v>
          </cell>
          <cell r="N71">
            <v>12.9805235861737</v>
          </cell>
          <cell r="O71">
            <v>13.047508619292801</v>
          </cell>
          <cell r="P71">
            <v>13.1251769299089</v>
          </cell>
          <cell r="Q71">
            <v>13.206813409660001</v>
          </cell>
          <cell r="R71">
            <v>13.303984209100101</v>
          </cell>
          <cell r="S71">
            <v>13.415724515207501</v>
          </cell>
          <cell r="T71">
            <v>13.533851772918901</v>
          </cell>
          <cell r="U71">
            <v>13.665869991257701</v>
          </cell>
          <cell r="V71">
            <v>13.8217280401651</v>
          </cell>
          <cell r="W71">
            <v>13.9654569771041</v>
          </cell>
          <cell r="X71">
            <v>14.1019937163778</v>
          </cell>
          <cell r="Y71">
            <v>14.234259952685299</v>
          </cell>
          <cell r="Z71">
            <v>14.3560295460818</v>
          </cell>
          <cell r="AA71">
            <v>14.46653844828</v>
          </cell>
          <cell r="AB71">
            <v>14.5723891853923</v>
          </cell>
          <cell r="AC71">
            <v>14.668244124260401</v>
          </cell>
          <cell r="AD71">
            <v>14.7534842960434</v>
          </cell>
          <cell r="AE71">
            <v>14.830525351549101</v>
          </cell>
          <cell r="AF71">
            <v>14.9008008495908</v>
          </cell>
          <cell r="AG71">
            <v>14.955153774037999</v>
          </cell>
          <cell r="AH71">
            <v>14.999404539201</v>
          </cell>
          <cell r="AI71">
            <v>15.0340670263614</v>
          </cell>
          <cell r="AJ71">
            <v>15.060816623088</v>
          </cell>
          <cell r="AK71">
            <v>15.077547733007901</v>
          </cell>
          <cell r="AL71">
            <v>15.085922242732901</v>
          </cell>
          <cell r="AM71">
            <v>15.0890269066323</v>
          </cell>
          <cell r="AN71">
            <v>15.0872481032495</v>
          </cell>
          <cell r="AO71">
            <v>15.080319100642299</v>
          </cell>
          <cell r="AP71">
            <v>15.070089183017499</v>
          </cell>
        </row>
        <row r="72">
          <cell r="C72" t="str">
            <v>Central Manchester</v>
          </cell>
          <cell r="D72" t="str">
            <v>Stuart St</v>
          </cell>
          <cell r="E72" t="str">
            <v>Stalybridge GSP</v>
          </cell>
          <cell r="F72">
            <v>29</v>
          </cell>
          <cell r="G72">
            <v>0</v>
          </cell>
          <cell r="H72">
            <v>29</v>
          </cell>
          <cell r="I72">
            <v>14.23</v>
          </cell>
          <cell r="J72">
            <v>20.143422558715798</v>
          </cell>
          <cell r="K72">
            <v>20.906835311938</v>
          </cell>
          <cell r="L72">
            <v>21.086230217418802</v>
          </cell>
          <cell r="M72">
            <v>21.280772539729</v>
          </cell>
          <cell r="N72">
            <v>21.5102190292979</v>
          </cell>
          <cell r="O72">
            <v>21.704635366673799</v>
          </cell>
          <cell r="P72">
            <v>21.8940716419892</v>
          </cell>
          <cell r="Q72">
            <v>22.076084783005602</v>
          </cell>
          <cell r="R72">
            <v>22.259871509552202</v>
          </cell>
          <cell r="S72">
            <v>22.438100155306401</v>
          </cell>
          <cell r="T72">
            <v>22.6097133259481</v>
          </cell>
          <cell r="U72">
            <v>22.774835545641398</v>
          </cell>
          <cell r="V72">
            <v>22.935737292673501</v>
          </cell>
          <cell r="W72">
            <v>23.074108621429598</v>
          </cell>
          <cell r="X72">
            <v>23.2157363866636</v>
          </cell>
          <cell r="Y72">
            <v>23.359943768849401</v>
          </cell>
          <cell r="Z72">
            <v>23.506778855929099</v>
          </cell>
          <cell r="AA72">
            <v>23.656657830683201</v>
          </cell>
          <cell r="AB72">
            <v>23.810282783353902</v>
          </cell>
          <cell r="AC72">
            <v>23.9673935429553</v>
          </cell>
          <cell r="AD72">
            <v>24.127224834316198</v>
          </cell>
          <cell r="AE72">
            <v>24.289976390021501</v>
          </cell>
          <cell r="AF72">
            <v>24.456602464551299</v>
          </cell>
          <cell r="AG72">
            <v>24.625684983909299</v>
          </cell>
          <cell r="AH72">
            <v>24.797629326187199</v>
          </cell>
          <cell r="AI72">
            <v>24.9724157540584</v>
          </cell>
          <cell r="AJ72">
            <v>25.150094235716601</v>
          </cell>
          <cell r="AK72">
            <v>25.330638537523701</v>
          </cell>
          <cell r="AL72">
            <v>25.514339099806101</v>
          </cell>
          <cell r="AM72">
            <v>25.701261483384901</v>
          </cell>
          <cell r="AN72">
            <v>25.8914584377582</v>
          </cell>
          <cell r="AO72">
            <v>26.084888141643699</v>
          </cell>
          <cell r="AP72">
            <v>26.281739675715301</v>
          </cell>
        </row>
        <row r="73">
          <cell r="C73" t="str">
            <v>Chadderton</v>
          </cell>
          <cell r="D73" t="str">
            <v>Chadderton</v>
          </cell>
          <cell r="E73" t="str">
            <v>Whitegate GSP</v>
          </cell>
          <cell r="F73">
            <v>38</v>
          </cell>
          <cell r="G73">
            <v>0.33705000000000002</v>
          </cell>
          <cell r="H73">
            <v>38.337049999999998</v>
          </cell>
          <cell r="I73">
            <v>15.16</v>
          </cell>
          <cell r="J73">
            <v>16.754390433695701</v>
          </cell>
          <cell r="K73">
            <v>17.017929777858999</v>
          </cell>
          <cell r="L73">
            <v>17.160298634685301</v>
          </cell>
          <cell r="M73">
            <v>17.325423764754699</v>
          </cell>
          <cell r="N73">
            <v>17.5220843760018</v>
          </cell>
          <cell r="O73">
            <v>17.7010862368614</v>
          </cell>
          <cell r="P73">
            <v>17.885050419953402</v>
          </cell>
          <cell r="Q73">
            <v>18.0702506787053</v>
          </cell>
          <cell r="R73">
            <v>18.2711888096153</v>
          </cell>
          <cell r="S73">
            <v>18.480968338373899</v>
          </cell>
          <cell r="T73">
            <v>18.696424514863999</v>
          </cell>
          <cell r="U73">
            <v>18.921489132391599</v>
          </cell>
          <cell r="V73">
            <v>19.162028077362599</v>
          </cell>
          <cell r="W73">
            <v>19.4026335720717</v>
          </cell>
          <cell r="X73">
            <v>19.6440783285774</v>
          </cell>
          <cell r="Y73">
            <v>19.888027704787302</v>
          </cell>
          <cell r="Z73">
            <v>20.130732356042198</v>
          </cell>
          <cell r="AA73">
            <v>20.372836798462298</v>
          </cell>
          <cell r="AB73">
            <v>20.617867422478099</v>
          </cell>
          <cell r="AC73">
            <v>20.862986505220402</v>
          </cell>
          <cell r="AD73">
            <v>21.108280030078301</v>
          </cell>
          <cell r="AE73">
            <v>21.354723612286499</v>
          </cell>
          <cell r="AF73">
            <v>21.6057552587746</v>
          </cell>
          <cell r="AG73">
            <v>21.850660284848601</v>
          </cell>
          <cell r="AH73">
            <v>22.093704187441201</v>
          </cell>
          <cell r="AI73">
            <v>22.335535610980202</v>
          </cell>
          <cell r="AJ73">
            <v>22.577020725867801</v>
          </cell>
          <cell r="AK73">
            <v>22.8175627005999</v>
          </cell>
          <cell r="AL73">
            <v>23.060654186009</v>
          </cell>
          <cell r="AM73">
            <v>23.305647289926402</v>
          </cell>
          <cell r="AN73">
            <v>23.552911604828601</v>
          </cell>
          <cell r="AO73">
            <v>23.8026714993496</v>
          </cell>
          <cell r="AP73">
            <v>24.055961125810001</v>
          </cell>
        </row>
        <row r="74">
          <cell r="C74" t="str">
            <v>Chamberhall</v>
          </cell>
          <cell r="D74" t="str">
            <v>Bury</v>
          </cell>
          <cell r="E74" t="str">
            <v>Kearsley 132 GSP</v>
          </cell>
          <cell r="F74">
            <v>21.68</v>
          </cell>
          <cell r="G74">
            <v>0.18</v>
          </cell>
          <cell r="H74">
            <v>21.86</v>
          </cell>
          <cell r="I74">
            <v>19.920000000000002</v>
          </cell>
          <cell r="J74">
            <v>20.021214007463001</v>
          </cell>
          <cell r="K74">
            <v>20.173086209995599</v>
          </cell>
          <cell r="L74">
            <v>20.411627143195499</v>
          </cell>
          <cell r="M74">
            <v>20.715409589416801</v>
          </cell>
          <cell r="N74">
            <v>21.0520052006875</v>
          </cell>
          <cell r="O74">
            <v>21.369162521255401</v>
          </cell>
          <cell r="P74">
            <v>21.696658671567199</v>
          </cell>
          <cell r="Q74">
            <v>22.026041602429402</v>
          </cell>
          <cell r="R74">
            <v>22.377116299208101</v>
          </cell>
          <cell r="S74">
            <v>22.7438752478654</v>
          </cell>
          <cell r="T74">
            <v>23.1156041028486</v>
          </cell>
          <cell r="U74">
            <v>23.508135762477899</v>
          </cell>
          <cell r="V74">
            <v>23.9397995547085</v>
          </cell>
          <cell r="W74">
            <v>24.386308703648801</v>
          </cell>
          <cell r="X74">
            <v>24.810120612169499</v>
          </cell>
          <cell r="Y74">
            <v>25.2112631900164</v>
          </cell>
          <cell r="Z74">
            <v>25.575734794906101</v>
          </cell>
          <cell r="AA74">
            <v>25.905635425822702</v>
          </cell>
          <cell r="AB74">
            <v>26.214055876152401</v>
          </cell>
          <cell r="AC74">
            <v>26.491106213929399</v>
          </cell>
          <cell r="AD74">
            <v>26.738325928795</v>
          </cell>
          <cell r="AE74">
            <v>26.9642950671367</v>
          </cell>
          <cell r="AF74">
            <v>27.17313170437</v>
          </cell>
          <cell r="AG74">
            <v>27.353375662624899</v>
          </cell>
          <cell r="AH74">
            <v>27.515121750443502</v>
          </cell>
          <cell r="AI74">
            <v>27.659918149786701</v>
          </cell>
          <cell r="AJ74">
            <v>27.789735708959402</v>
          </cell>
          <cell r="AK74">
            <v>27.904814770732401</v>
          </cell>
          <cell r="AL74">
            <v>28.015587492098899</v>
          </cell>
          <cell r="AM74">
            <v>28.117072442142401</v>
          </cell>
          <cell r="AN74">
            <v>28.210024122931301</v>
          </cell>
          <cell r="AO74">
            <v>28.294846592198201</v>
          </cell>
          <cell r="AP74">
            <v>28.374014782634401</v>
          </cell>
        </row>
        <row r="75">
          <cell r="C75" t="str">
            <v>Chapel Wharf</v>
          </cell>
          <cell r="D75" t="str">
            <v>Frederick Rd</v>
          </cell>
          <cell r="E75" t="str">
            <v>Kearsley 132 GSP</v>
          </cell>
          <cell r="F75">
            <v>22.863</v>
          </cell>
          <cell r="G75">
            <v>1.26E-2</v>
          </cell>
          <cell r="H75">
            <v>22.875599999999999</v>
          </cell>
          <cell r="I75">
            <v>4.99</v>
          </cell>
          <cell r="J75">
            <v>9.8606581319764501</v>
          </cell>
          <cell r="K75">
            <v>10.402013598672699</v>
          </cell>
          <cell r="L75">
            <v>10.4404229863288</v>
          </cell>
          <cell r="M75">
            <v>10.4808177764181</v>
          </cell>
          <cell r="N75">
            <v>10.5269613529056</v>
          </cell>
          <cell r="O75">
            <v>10.564603147102099</v>
          </cell>
          <cell r="P75">
            <v>10.601075476143199</v>
          </cell>
          <cell r="Q75">
            <v>10.6362863647262</v>
          </cell>
          <cell r="R75">
            <v>10.6725004274174</v>
          </cell>
          <cell r="S75">
            <v>10.7084277661691</v>
          </cell>
          <cell r="T75">
            <v>10.7507842882608</v>
          </cell>
          <cell r="U75">
            <v>10.823335977081699</v>
          </cell>
          <cell r="V75">
            <v>10.9004920642026</v>
          </cell>
          <cell r="W75">
            <v>10.9735681111069</v>
          </cell>
          <cell r="X75">
            <v>11.044954454875</v>
          </cell>
          <cell r="Y75">
            <v>11.1147400505282</v>
          </cell>
          <cell r="Z75">
            <v>11.180867480981499</v>
          </cell>
          <cell r="AA75">
            <v>11.2435863840159</v>
          </cell>
          <cell r="AB75">
            <v>11.305245777902799</v>
          </cell>
          <cell r="AC75">
            <v>11.364196320790599</v>
          </cell>
          <cell r="AD75">
            <v>11.419931949267299</v>
          </cell>
          <cell r="AE75">
            <v>11.473489463280099</v>
          </cell>
          <cell r="AF75">
            <v>11.526542153555701</v>
          </cell>
          <cell r="AG75">
            <v>11.575390956257401</v>
          </cell>
          <cell r="AH75">
            <v>11.621613210607</v>
          </cell>
          <cell r="AI75">
            <v>11.665448585324601</v>
          </cell>
          <cell r="AJ75">
            <v>11.706912870913101</v>
          </cell>
          <cell r="AK75">
            <v>11.7465822279243</v>
          </cell>
          <cell r="AL75">
            <v>11.7865131653672</v>
          </cell>
          <cell r="AM75">
            <v>11.825272824611901</v>
          </cell>
          <cell r="AN75">
            <v>11.862762735721599</v>
          </cell>
          <cell r="AO75">
            <v>11.899167168400201</v>
          </cell>
          <cell r="AP75">
            <v>11.934916138415501</v>
          </cell>
        </row>
        <row r="76">
          <cell r="C76" t="str">
            <v>Chassen Rd</v>
          </cell>
          <cell r="D76" t="str">
            <v>Barton</v>
          </cell>
          <cell r="E76" t="str">
            <v>Carrington ENWL SGTs 1B 2B 4 7</v>
          </cell>
          <cell r="F76">
            <v>16.600000000000001</v>
          </cell>
          <cell r="G76">
            <v>0.24407999999999999</v>
          </cell>
          <cell r="H76">
            <v>16.844080000000002</v>
          </cell>
          <cell r="I76">
            <v>13.83</v>
          </cell>
          <cell r="J76">
            <v>13.9151006559121</v>
          </cell>
          <cell r="K76">
            <v>14.024181530302601</v>
          </cell>
          <cell r="L76">
            <v>14.179901027272001</v>
          </cell>
          <cell r="M76">
            <v>14.364963896752201</v>
          </cell>
          <cell r="N76">
            <v>14.572506967622299</v>
          </cell>
          <cell r="O76">
            <v>14.7721497750313</v>
          </cell>
          <cell r="P76">
            <v>14.9825911443137</v>
          </cell>
          <cell r="Q76">
            <v>15.199252328695099</v>
          </cell>
          <cell r="R76">
            <v>15.4373097105718</v>
          </cell>
          <cell r="S76">
            <v>15.6926921563962</v>
          </cell>
          <cell r="T76">
            <v>15.959034649397999</v>
          </cell>
          <cell r="U76">
            <v>16.2449279879879</v>
          </cell>
          <cell r="V76">
            <v>16.560684638578099</v>
          </cell>
          <cell r="W76">
            <v>16.885567179331201</v>
          </cell>
          <cell r="X76">
            <v>17.202440514517399</v>
          </cell>
          <cell r="Y76">
            <v>17.5130482381694</v>
          </cell>
          <cell r="Z76">
            <v>17.809756663230999</v>
          </cell>
          <cell r="AA76">
            <v>18.105410083884799</v>
          </cell>
          <cell r="AB76">
            <v>18.410234063709801</v>
          </cell>
          <cell r="AC76">
            <v>18.7034839488832</v>
          </cell>
          <cell r="AD76">
            <v>19.004151982771301</v>
          </cell>
          <cell r="AE76">
            <v>19.328050675261199</v>
          </cell>
          <cell r="AF76">
            <v>19.649452005113101</v>
          </cell>
          <cell r="AG76">
            <v>19.946281528681599</v>
          </cell>
          <cell r="AH76">
            <v>20.228977196268701</v>
          </cell>
          <cell r="AI76">
            <v>20.4984467073192</v>
          </cell>
          <cell r="AJ76">
            <v>20.757957572953199</v>
          </cell>
          <cell r="AK76">
            <v>21.0037284862441</v>
          </cell>
          <cell r="AL76">
            <v>21.2404196931403</v>
          </cell>
          <cell r="AM76">
            <v>21.471443679282899</v>
          </cell>
          <cell r="AN76">
            <v>21.697569305561998</v>
          </cell>
          <cell r="AO76">
            <v>21.918524175915</v>
          </cell>
          <cell r="AP76">
            <v>22.137407408842598</v>
          </cell>
        </row>
        <row r="77">
          <cell r="C77" t="str">
            <v>Chatsworth St</v>
          </cell>
          <cell r="D77" t="str">
            <v>Barrow &amp; Sandgate</v>
          </cell>
          <cell r="E77" t="str">
            <v>Harker ENWL SGTs 1 2 3A 4 / Hutton GSP GROUP</v>
          </cell>
          <cell r="F77">
            <v>20.100000000000001</v>
          </cell>
          <cell r="G77">
            <v>0.39600000000000002</v>
          </cell>
          <cell r="H77">
            <v>20.495999999999999</v>
          </cell>
          <cell r="I77">
            <v>14.04</v>
          </cell>
          <cell r="J77">
            <v>14.3831564707905</v>
          </cell>
          <cell r="K77">
            <v>14.4763421534354</v>
          </cell>
          <cell r="L77">
            <v>14.564485398912399</v>
          </cell>
          <cell r="M77">
            <v>14.679716913377799</v>
          </cell>
          <cell r="N77">
            <v>14.814773784183201</v>
          </cell>
          <cell r="O77">
            <v>14.936014131127401</v>
          </cell>
          <cell r="P77">
            <v>15.0713508484013</v>
          </cell>
          <cell r="Q77">
            <v>15.2027980087027</v>
          </cell>
          <cell r="R77">
            <v>15.3559546516656</v>
          </cell>
          <cell r="S77">
            <v>15.520456943256001</v>
          </cell>
          <cell r="T77">
            <v>15.687620968138701</v>
          </cell>
          <cell r="U77">
            <v>15.873292974449599</v>
          </cell>
          <cell r="V77">
            <v>16.069819965989399</v>
          </cell>
          <cell r="W77">
            <v>16.251981923858501</v>
          </cell>
          <cell r="X77">
            <v>16.432332011726</v>
          </cell>
          <cell r="Y77">
            <v>16.612573614635298</v>
          </cell>
          <cell r="Z77">
            <v>16.796014242880801</v>
          </cell>
          <cell r="AA77">
            <v>16.973239463304999</v>
          </cell>
          <cell r="AB77">
            <v>17.153744042084998</v>
          </cell>
          <cell r="AC77">
            <v>17.339425897755898</v>
          </cell>
          <cell r="AD77">
            <v>17.5229366148724</v>
          </cell>
          <cell r="AE77">
            <v>17.708879644984201</v>
          </cell>
          <cell r="AF77">
            <v>17.8928946981713</v>
          </cell>
          <cell r="AG77">
            <v>18.061527823346399</v>
          </cell>
          <cell r="AH77">
            <v>18.220930895558102</v>
          </cell>
          <cell r="AI77">
            <v>18.371758398914</v>
          </cell>
          <cell r="AJ77">
            <v>18.515572163529999</v>
          </cell>
          <cell r="AK77">
            <v>18.651196077598499</v>
          </cell>
          <cell r="AL77">
            <v>18.7826904546157</v>
          </cell>
          <cell r="AM77">
            <v>18.910294407696501</v>
          </cell>
          <cell r="AN77">
            <v>19.0344662450476</v>
          </cell>
          <cell r="AO77">
            <v>19.155076998041</v>
          </cell>
          <cell r="AP77">
            <v>19.2739583226763</v>
          </cell>
        </row>
        <row r="78">
          <cell r="C78" t="str">
            <v>Cheadle Heath</v>
          </cell>
          <cell r="D78" t="str">
            <v>Adswood</v>
          </cell>
          <cell r="E78" t="str">
            <v>Bredbury GSP</v>
          </cell>
          <cell r="F78">
            <v>17.5</v>
          </cell>
          <cell r="G78">
            <v>0</v>
          </cell>
          <cell r="H78">
            <v>17.5</v>
          </cell>
          <cell r="I78">
            <v>12.86</v>
          </cell>
          <cell r="J78">
            <v>12.862391877096</v>
          </cell>
          <cell r="K78">
            <v>12.792126918787</v>
          </cell>
          <cell r="L78">
            <v>12.7444079340057</v>
          </cell>
          <cell r="M78">
            <v>12.7125831573961</v>
          </cell>
          <cell r="N78">
            <v>12.6944170551869</v>
          </cell>
          <cell r="O78">
            <v>12.6689173965281</v>
          </cell>
          <cell r="P78">
            <v>12.649756566989099</v>
          </cell>
          <cell r="Q78">
            <v>12.634847211508999</v>
          </cell>
          <cell r="R78">
            <v>12.6279780972501</v>
          </cell>
          <cell r="S78">
            <v>12.631082600482801</v>
          </cell>
          <cell r="T78">
            <v>12.6355468389949</v>
          </cell>
          <cell r="U78">
            <v>12.6491450782418</v>
          </cell>
          <cell r="V78">
            <v>12.683628141949001</v>
          </cell>
          <cell r="W78">
            <v>12.7483486421092</v>
          </cell>
          <cell r="X78">
            <v>12.8111271698492</v>
          </cell>
          <cell r="Y78">
            <v>12.8728707611406</v>
          </cell>
          <cell r="Z78">
            <v>12.936103646431301</v>
          </cell>
          <cell r="AA78">
            <v>13.0113295064182</v>
          </cell>
          <cell r="AB78">
            <v>13.083128338248301</v>
          </cell>
          <cell r="AC78">
            <v>13.147381355644599</v>
          </cell>
          <cell r="AD78">
            <v>13.202219851329099</v>
          </cell>
          <cell r="AE78">
            <v>13.251200844948601</v>
          </cell>
          <cell r="AF78">
            <v>13.296616165626601</v>
          </cell>
          <cell r="AG78">
            <v>13.3275935653225</v>
          </cell>
          <cell r="AH78">
            <v>13.349394267382801</v>
          </cell>
          <cell r="AI78">
            <v>13.3625609931019</v>
          </cell>
          <cell r="AJ78">
            <v>13.368672544170501</v>
          </cell>
          <cell r="AK78">
            <v>13.365125491986801</v>
          </cell>
          <cell r="AL78">
            <v>13.3603517907537</v>
          </cell>
          <cell r="AM78">
            <v>13.3524205324444</v>
          </cell>
          <cell r="AN78">
            <v>13.3401996281144</v>
          </cell>
          <cell r="AO78">
            <v>13.323588590400099</v>
          </cell>
          <cell r="AP78">
            <v>13.304059382647001</v>
          </cell>
        </row>
        <row r="79">
          <cell r="C79" t="str">
            <v>Cheadle Hulme</v>
          </cell>
          <cell r="D79" t="str">
            <v>Adswood</v>
          </cell>
          <cell r="E79" t="str">
            <v>Bredbury GSP</v>
          </cell>
          <cell r="F79">
            <v>22.863</v>
          </cell>
          <cell r="G79">
            <v>0</v>
          </cell>
          <cell r="H79">
            <v>22.863</v>
          </cell>
          <cell r="I79">
            <v>15.55</v>
          </cell>
          <cell r="J79">
            <v>15.7400166406909</v>
          </cell>
          <cell r="K79">
            <v>15.6880363929087</v>
          </cell>
          <cell r="L79">
            <v>15.652837514392999</v>
          </cell>
          <cell r="M79">
            <v>15.650145081057399</v>
          </cell>
          <cell r="N79">
            <v>15.6710942896955</v>
          </cell>
          <cell r="O79">
            <v>15.6862850695559</v>
          </cell>
          <cell r="P79">
            <v>15.711508383793699</v>
          </cell>
          <cell r="Q79">
            <v>15.7451603212542</v>
          </cell>
          <cell r="R79">
            <v>15.792704247204</v>
          </cell>
          <cell r="S79">
            <v>15.854708664088699</v>
          </cell>
          <cell r="T79">
            <v>15.923284138912701</v>
          </cell>
          <cell r="U79">
            <v>16.008820603911001</v>
          </cell>
          <cell r="V79">
            <v>16.122728903263798</v>
          </cell>
          <cell r="W79">
            <v>16.245938380265699</v>
          </cell>
          <cell r="X79">
            <v>16.365251736551102</v>
          </cell>
          <cell r="Y79">
            <v>16.474112744796901</v>
          </cell>
          <cell r="Z79">
            <v>16.565302917188902</v>
          </cell>
          <cell r="AA79">
            <v>16.639289529134899</v>
          </cell>
          <cell r="AB79">
            <v>16.704634315702101</v>
          </cell>
          <cell r="AC79">
            <v>16.754765399124299</v>
          </cell>
          <cell r="AD79">
            <v>16.789327974648401</v>
          </cell>
          <cell r="AE79">
            <v>16.813240088276199</v>
          </cell>
          <cell r="AF79">
            <v>16.829430521396102</v>
          </cell>
          <cell r="AG79">
            <v>16.827529810365</v>
          </cell>
          <cell r="AH79">
            <v>16.810709334310001</v>
          </cell>
          <cell r="AI79">
            <v>16.779654080884999</v>
          </cell>
          <cell r="AJ79">
            <v>16.737151537711899</v>
          </cell>
          <cell r="AK79">
            <v>16.683561828903098</v>
          </cell>
          <cell r="AL79">
            <v>16.629177827227998</v>
          </cell>
          <cell r="AM79">
            <v>16.567663130262002</v>
          </cell>
          <cell r="AN79">
            <v>16.499743084567701</v>
          </cell>
          <cell r="AO79">
            <v>16.425252539090199</v>
          </cell>
          <cell r="AP79">
            <v>16.3465524683767</v>
          </cell>
        </row>
        <row r="80">
          <cell r="C80" t="str">
            <v>Cheetham Hill</v>
          </cell>
          <cell r="D80" t="str">
            <v>Agecroft</v>
          </cell>
          <cell r="E80" t="str">
            <v>Kearsley 132 GSP</v>
          </cell>
          <cell r="F80">
            <v>18.3</v>
          </cell>
          <cell r="G80">
            <v>0</v>
          </cell>
          <cell r="H80">
            <v>18.3</v>
          </cell>
          <cell r="I80">
            <v>14.72</v>
          </cell>
          <cell r="J80">
            <v>14.9076129163596</v>
          </cell>
          <cell r="K80">
            <v>15.017993020446101</v>
          </cell>
          <cell r="L80">
            <v>15.153338363245201</v>
          </cell>
          <cell r="M80">
            <v>15.309197348615299</v>
          </cell>
          <cell r="N80">
            <v>15.4781320572172</v>
          </cell>
          <cell r="O80">
            <v>15.646495163611601</v>
          </cell>
          <cell r="P80">
            <v>15.8294366954994</v>
          </cell>
          <cell r="Q80">
            <v>16.024308499261299</v>
          </cell>
          <cell r="R80">
            <v>16.242840075294801</v>
          </cell>
          <cell r="S80">
            <v>16.478137791328798</v>
          </cell>
          <cell r="T80">
            <v>16.7268895554102</v>
          </cell>
          <cell r="U80">
            <v>16.999328104748301</v>
          </cell>
          <cell r="V80">
            <v>17.304586223850901</v>
          </cell>
          <cell r="W80">
            <v>17.629252616261699</v>
          </cell>
          <cell r="X80">
            <v>17.951630558683899</v>
          </cell>
          <cell r="Y80">
            <v>18.269156506699201</v>
          </cell>
          <cell r="Z80">
            <v>18.573922307369301</v>
          </cell>
          <cell r="AA80">
            <v>18.867534487586099</v>
          </cell>
          <cell r="AB80">
            <v>19.159550882449398</v>
          </cell>
          <cell r="AC80">
            <v>19.4417355221922</v>
          </cell>
          <cell r="AD80">
            <v>19.711443931860298</v>
          </cell>
          <cell r="AE80">
            <v>19.974712433948401</v>
          </cell>
          <cell r="AF80">
            <v>20.235383216894601</v>
          </cell>
          <cell r="AG80">
            <v>20.465922990148702</v>
          </cell>
          <cell r="AH80">
            <v>20.677100779178801</v>
          </cell>
          <cell r="AI80">
            <v>20.870817278100098</v>
          </cell>
          <cell r="AJ80">
            <v>21.049655349166201</v>
          </cell>
          <cell r="AK80">
            <v>21.210647552340198</v>
          </cell>
          <cell r="AL80">
            <v>21.358049715806398</v>
          </cell>
          <cell r="AM80">
            <v>21.495359932592301</v>
          </cell>
          <cell r="AN80">
            <v>21.6233484650832</v>
          </cell>
          <cell r="AO80">
            <v>21.74278105466</v>
          </cell>
          <cell r="AP80">
            <v>21.856258455930501</v>
          </cell>
        </row>
        <row r="81">
          <cell r="C81" t="str">
            <v>Chester Rd T11 &amp; T12</v>
          </cell>
          <cell r="D81" t="str">
            <v>Stretford</v>
          </cell>
          <cell r="E81" t="str">
            <v>South Manchester GSP</v>
          </cell>
          <cell r="F81">
            <v>16</v>
          </cell>
          <cell r="G81">
            <v>0</v>
          </cell>
          <cell r="H81">
            <v>16</v>
          </cell>
          <cell r="I81">
            <v>8.94</v>
          </cell>
          <cell r="J81">
            <v>12.4011040393251</v>
          </cell>
          <cell r="K81">
            <v>12.819297516562701</v>
          </cell>
          <cell r="L81">
            <v>12.892221678556201</v>
          </cell>
          <cell r="M81">
            <v>12.9730871456985</v>
          </cell>
          <cell r="N81">
            <v>13.070921722473599</v>
          </cell>
          <cell r="O81">
            <v>13.151534296458401</v>
          </cell>
          <cell r="P81">
            <v>13.2294608378142</v>
          </cell>
          <cell r="Q81">
            <v>13.3019456343601</v>
          </cell>
          <cell r="R81">
            <v>13.377158000994701</v>
          </cell>
          <cell r="S81">
            <v>13.4508643965496</v>
          </cell>
          <cell r="T81">
            <v>13.521771334612399</v>
          </cell>
          <cell r="U81">
            <v>13.590361008341301</v>
          </cell>
          <cell r="V81">
            <v>13.658955653743</v>
          </cell>
          <cell r="W81">
            <v>13.721304716085299</v>
          </cell>
          <cell r="X81">
            <v>13.802743125058401</v>
          </cell>
          <cell r="Y81">
            <v>13.8963271644151</v>
          </cell>
          <cell r="Z81">
            <v>13.9877916304394</v>
          </cell>
          <cell r="AA81">
            <v>14.0771738305256</v>
          </cell>
          <cell r="AB81">
            <v>14.166190055200801</v>
          </cell>
          <cell r="AC81">
            <v>14.2534444905702</v>
          </cell>
          <cell r="AD81">
            <v>14.338379460772</v>
          </cell>
          <cell r="AE81">
            <v>14.4217988744804</v>
          </cell>
          <cell r="AF81">
            <v>14.504735437665101</v>
          </cell>
          <cell r="AG81">
            <v>14.5832848478014</v>
          </cell>
          <cell r="AH81">
            <v>14.6591994094341</v>
          </cell>
          <cell r="AI81">
            <v>14.7327069172414</v>
          </cell>
          <cell r="AJ81">
            <v>14.8654527194052</v>
          </cell>
          <cell r="AK81">
            <v>15.0556854750117</v>
          </cell>
          <cell r="AL81">
            <v>15.249204015038901</v>
          </cell>
          <cell r="AM81">
            <v>15.448147228742901</v>
          </cell>
          <cell r="AN81">
            <v>15.6524752587293</v>
          </cell>
          <cell r="AO81">
            <v>15.8620205369701</v>
          </cell>
          <cell r="AP81">
            <v>16.076931595619399</v>
          </cell>
        </row>
        <row r="82">
          <cell r="C82" t="str">
            <v>Chester Rd T13</v>
          </cell>
          <cell r="D82" t="str">
            <v>Stretford</v>
          </cell>
          <cell r="E82" t="str">
            <v>South Manchester GSP</v>
          </cell>
          <cell r="F82">
            <v>13.25</v>
          </cell>
          <cell r="G82">
            <v>0</v>
          </cell>
          <cell r="H82">
            <v>13.25</v>
          </cell>
          <cell r="I82">
            <v>4.6399999999999997</v>
          </cell>
          <cell r="J82">
            <v>5.07008360843228</v>
          </cell>
          <cell r="K82">
            <v>5.1433724722224898</v>
          </cell>
          <cell r="L82">
            <v>5.1803062883749202</v>
          </cell>
          <cell r="M82">
            <v>5.2207799706513498</v>
          </cell>
          <cell r="N82">
            <v>5.2695676054256602</v>
          </cell>
          <cell r="O82">
            <v>5.3094783098684797</v>
          </cell>
          <cell r="P82">
            <v>5.3477160018958498</v>
          </cell>
          <cell r="Q82">
            <v>5.3831014952531202</v>
          </cell>
          <cell r="R82">
            <v>5.4194356111793001</v>
          </cell>
          <cell r="S82">
            <v>5.4549788536278596</v>
          </cell>
          <cell r="T82">
            <v>5.4889116208345996</v>
          </cell>
          <cell r="U82">
            <v>5.5215740154760899</v>
          </cell>
          <cell r="V82">
            <v>5.5547862791801297</v>
          </cell>
          <cell r="W82">
            <v>5.5827357470182104</v>
          </cell>
          <cell r="X82">
            <v>5.6109189996287299</v>
          </cell>
          <cell r="Y82">
            <v>5.6400518386294696</v>
          </cell>
          <cell r="Z82">
            <v>5.6697314738862197</v>
          </cell>
          <cell r="AA82">
            <v>5.6999244000855196</v>
          </cell>
          <cell r="AB82">
            <v>5.7308504065532597</v>
          </cell>
          <cell r="AC82">
            <v>5.7622906307147801</v>
          </cell>
          <cell r="AD82">
            <v>5.7939807210370198</v>
          </cell>
          <cell r="AE82">
            <v>5.8259572265850901</v>
          </cell>
          <cell r="AF82">
            <v>5.8585735982590696</v>
          </cell>
          <cell r="AG82">
            <v>5.8911404132881096</v>
          </cell>
          <cell r="AH82">
            <v>5.9239121114755404</v>
          </cell>
          <cell r="AI82">
            <v>5.9569104799915698</v>
          </cell>
          <cell r="AJ82">
            <v>5.9901561999163198</v>
          </cell>
          <cell r="AK82">
            <v>6.0225540186006503</v>
          </cell>
          <cell r="AL82">
            <v>6.0519520076433597</v>
          </cell>
          <cell r="AM82">
            <v>6.0815060064907103</v>
          </cell>
          <cell r="AN82">
            <v>6.1112329170815096</v>
          </cell>
          <cell r="AO82">
            <v>6.1410945382287201</v>
          </cell>
          <cell r="AP82">
            <v>6.1711760368684203</v>
          </cell>
        </row>
        <row r="83">
          <cell r="C83" t="str">
            <v>Chorley South</v>
          </cell>
          <cell r="D83" t="str">
            <v>Wrightington</v>
          </cell>
          <cell r="E83" t="str">
            <v>Penwortham West GSP / Stanah GSP GROUP</v>
          </cell>
          <cell r="F83">
            <v>17.5</v>
          </cell>
          <cell r="G83">
            <v>0</v>
          </cell>
          <cell r="H83">
            <v>17.5</v>
          </cell>
          <cell r="I83">
            <v>14.21</v>
          </cell>
          <cell r="J83">
            <v>14.5716762842944</v>
          </cell>
          <cell r="K83">
            <v>14.6999231265665</v>
          </cell>
          <cell r="L83">
            <v>14.8622980163778</v>
          </cell>
          <cell r="M83">
            <v>15.0684454574171</v>
          </cell>
          <cell r="N83">
            <v>15.294450053029401</v>
          </cell>
          <cell r="O83">
            <v>15.525054103287101</v>
          </cell>
          <cell r="P83">
            <v>15.7847554820229</v>
          </cell>
          <cell r="Q83">
            <v>16.058148210269401</v>
          </cell>
          <cell r="R83">
            <v>16.3668083103294</v>
          </cell>
          <cell r="S83">
            <v>16.703281364452501</v>
          </cell>
          <cell r="T83">
            <v>17.061711496795802</v>
          </cell>
          <cell r="U83">
            <v>17.462663813689002</v>
          </cell>
          <cell r="V83">
            <v>17.9162841006153</v>
          </cell>
          <cell r="W83">
            <v>18.399188581263001</v>
          </cell>
          <cell r="X83">
            <v>18.861580301973198</v>
          </cell>
          <cell r="Y83">
            <v>19.300329919767201</v>
          </cell>
          <cell r="Z83">
            <v>19.705199472399698</v>
          </cell>
          <cell r="AA83">
            <v>20.078657573924801</v>
          </cell>
          <cell r="AB83">
            <v>20.4384082473006</v>
          </cell>
          <cell r="AC83">
            <v>20.770038421987</v>
          </cell>
          <cell r="AD83">
            <v>21.074452290676199</v>
          </cell>
          <cell r="AE83">
            <v>21.362954284362601</v>
          </cell>
          <cell r="AF83">
            <v>21.6461072623182</v>
          </cell>
          <cell r="AG83">
            <v>21.896105020577199</v>
          </cell>
          <cell r="AH83">
            <v>22.1250578987345</v>
          </cell>
          <cell r="AI83">
            <v>22.336431787376299</v>
          </cell>
          <cell r="AJ83">
            <v>22.5313250067056</v>
          </cell>
          <cell r="AK83">
            <v>22.708244593377401</v>
          </cell>
          <cell r="AL83">
            <v>22.878362095468798</v>
          </cell>
          <cell r="AM83">
            <v>23.038646540057101</v>
          </cell>
          <cell r="AN83">
            <v>23.190161086214101</v>
          </cell>
          <cell r="AO83">
            <v>23.336221990727601</v>
          </cell>
          <cell r="AP83">
            <v>23.477916876624299</v>
          </cell>
        </row>
        <row r="84">
          <cell r="C84" t="str">
            <v>Chorlton</v>
          </cell>
          <cell r="D84" t="str">
            <v>West Didsbury</v>
          </cell>
          <cell r="E84" t="str">
            <v>South Manchester GSP</v>
          </cell>
          <cell r="F84">
            <v>12</v>
          </cell>
          <cell r="G84">
            <v>0</v>
          </cell>
          <cell r="H84">
            <v>12</v>
          </cell>
          <cell r="I84">
            <v>7.5</v>
          </cell>
          <cell r="J84">
            <v>7.8644537880296497</v>
          </cell>
          <cell r="K84">
            <v>7.9735735851825504</v>
          </cell>
          <cell r="L84">
            <v>8.0909457209144406</v>
          </cell>
          <cell r="M84">
            <v>8.2330382973967406</v>
          </cell>
          <cell r="N84">
            <v>8.3868584647927609</v>
          </cell>
          <cell r="O84">
            <v>8.5368357806760802</v>
          </cell>
          <cell r="P84">
            <v>8.6936070419986908</v>
          </cell>
          <cell r="Q84">
            <v>8.8558043153894701</v>
          </cell>
          <cell r="R84">
            <v>9.0294505365873796</v>
          </cell>
          <cell r="S84">
            <v>9.2109187849943002</v>
          </cell>
          <cell r="T84">
            <v>9.3964572569591205</v>
          </cell>
          <cell r="U84">
            <v>9.5930020644695109</v>
          </cell>
          <cell r="V84">
            <v>9.8071409459585599</v>
          </cell>
          <cell r="W84">
            <v>10.0286116583991</v>
          </cell>
          <cell r="X84">
            <v>10.2457891820718</v>
          </cell>
          <cell r="Y84">
            <v>10.4529617142279</v>
          </cell>
          <cell r="Z84">
            <v>10.6459691362824</v>
          </cell>
          <cell r="AA84">
            <v>10.826198851477599</v>
          </cell>
          <cell r="AB84">
            <v>10.999890110410799</v>
          </cell>
          <cell r="AC84">
            <v>11.1625863255619</v>
          </cell>
          <cell r="AD84">
            <v>11.3135213832684</v>
          </cell>
          <cell r="AE84">
            <v>11.4565592339193</v>
          </cell>
          <cell r="AF84">
            <v>11.593705739376199</v>
          </cell>
          <cell r="AG84">
            <v>11.714309851647601</v>
          </cell>
          <cell r="AH84">
            <v>11.8241026017593</v>
          </cell>
          <cell r="AI84">
            <v>11.9240457644502</v>
          </cell>
          <cell r="AJ84">
            <v>12.015592943732001</v>
          </cell>
          <cell r="AK84">
            <v>12.100064616292901</v>
          </cell>
          <cell r="AL84">
            <v>12.1859374338833</v>
          </cell>
          <cell r="AM84">
            <v>12.2666779926638</v>
          </cell>
          <cell r="AN84">
            <v>12.3427141546291</v>
          </cell>
          <cell r="AO84">
            <v>12.4144420738129</v>
          </cell>
          <cell r="AP84">
            <v>12.483255817843199</v>
          </cell>
        </row>
        <row r="85">
          <cell r="C85" t="str">
            <v>Church</v>
          </cell>
          <cell r="D85" t="str">
            <v>Huncoat</v>
          </cell>
          <cell r="E85" t="str">
            <v>Padiham GSP</v>
          </cell>
          <cell r="F85">
            <v>12</v>
          </cell>
          <cell r="G85">
            <v>0</v>
          </cell>
          <cell r="H85">
            <v>12</v>
          </cell>
          <cell r="I85">
            <v>5.94</v>
          </cell>
          <cell r="J85">
            <v>6.0330182088994899</v>
          </cell>
          <cell r="K85">
            <v>6.0449766565683003</v>
          </cell>
          <cell r="L85">
            <v>6.0612253358110602</v>
          </cell>
          <cell r="M85">
            <v>6.0850117587720902</v>
          </cell>
          <cell r="N85">
            <v>6.11489424684539</v>
          </cell>
          <cell r="O85">
            <v>6.1434025497917899</v>
          </cell>
          <cell r="P85">
            <v>6.1764052834257903</v>
          </cell>
          <cell r="Q85">
            <v>6.2128595811169598</v>
          </cell>
          <cell r="R85">
            <v>6.25514142624725</v>
          </cell>
          <cell r="S85">
            <v>6.3025096094658997</v>
          </cell>
          <cell r="T85">
            <v>6.3543165376035899</v>
          </cell>
          <cell r="U85">
            <v>6.4117869971812</v>
          </cell>
          <cell r="V85">
            <v>6.4777062410466897</v>
          </cell>
          <cell r="W85">
            <v>6.5440196168274802</v>
          </cell>
          <cell r="X85">
            <v>6.6082855594320096</v>
          </cell>
          <cell r="Y85">
            <v>6.6740317326704597</v>
          </cell>
          <cell r="Z85">
            <v>6.7384603733980999</v>
          </cell>
          <cell r="AA85">
            <v>6.8012463599011701</v>
          </cell>
          <cell r="AB85">
            <v>6.8643417911678899</v>
          </cell>
          <cell r="AC85">
            <v>6.9258108854534299</v>
          </cell>
          <cell r="AD85">
            <v>6.9861128166832103</v>
          </cell>
          <cell r="AE85">
            <v>7.0451591468244201</v>
          </cell>
          <cell r="AF85">
            <v>7.1040504591230196</v>
          </cell>
          <cell r="AG85">
            <v>7.1560120051947598</v>
          </cell>
          <cell r="AH85">
            <v>7.2038441746966404</v>
          </cell>
          <cell r="AI85">
            <v>7.2477558018917296</v>
          </cell>
          <cell r="AJ85">
            <v>7.2883472498090196</v>
          </cell>
          <cell r="AK85">
            <v>7.32499606774428</v>
          </cell>
          <cell r="AL85">
            <v>7.3593885639922503</v>
          </cell>
          <cell r="AM85">
            <v>7.3918013502276398</v>
          </cell>
          <cell r="AN85">
            <v>7.4224025769337896</v>
          </cell>
          <cell r="AO85">
            <v>7.4509860948305002</v>
          </cell>
          <cell r="AP85">
            <v>7.4784225117849896</v>
          </cell>
        </row>
        <row r="86">
          <cell r="C86" t="str">
            <v>Clarendon Rd</v>
          </cell>
          <cell r="D86" t="str">
            <v>Blackburn</v>
          </cell>
          <cell r="E86" t="str">
            <v>Penwortham East GSP / Rochdale SGT 1 GROUP</v>
          </cell>
          <cell r="F86">
            <v>22.863</v>
          </cell>
          <cell r="G86">
            <v>0</v>
          </cell>
          <cell r="H86">
            <v>22.863</v>
          </cell>
          <cell r="I86">
            <v>13.85</v>
          </cell>
          <cell r="J86">
            <v>15.0836637398764</v>
          </cell>
          <cell r="K86">
            <v>15.2598572196497</v>
          </cell>
          <cell r="L86">
            <v>15.3543858022661</v>
          </cell>
          <cell r="M86">
            <v>15.475331452752799</v>
          </cell>
          <cell r="N86">
            <v>15.6221183753626</v>
          </cell>
          <cell r="O86">
            <v>15.759098504448399</v>
          </cell>
          <cell r="P86">
            <v>15.906339104032</v>
          </cell>
          <cell r="Q86">
            <v>16.0592719479198</v>
          </cell>
          <cell r="R86">
            <v>16.226810096703801</v>
          </cell>
          <cell r="S86">
            <v>16.410554412048601</v>
          </cell>
          <cell r="T86">
            <v>16.601702483254801</v>
          </cell>
          <cell r="U86">
            <v>16.8085554544815</v>
          </cell>
          <cell r="V86">
            <v>17.039947834126799</v>
          </cell>
          <cell r="W86">
            <v>17.280731234726399</v>
          </cell>
          <cell r="X86">
            <v>17.518363277380399</v>
          </cell>
          <cell r="Y86">
            <v>17.752475807841702</v>
          </cell>
          <cell r="Z86">
            <v>17.976575572431301</v>
          </cell>
          <cell r="AA86">
            <v>18.192438691096399</v>
          </cell>
          <cell r="AB86">
            <v>18.404968510476699</v>
          </cell>
          <cell r="AC86">
            <v>18.610416840221699</v>
          </cell>
          <cell r="AD86">
            <v>18.807939642132499</v>
          </cell>
          <cell r="AE86">
            <v>19.0001265273401</v>
          </cell>
          <cell r="AF86">
            <v>19.191413997149301</v>
          </cell>
          <cell r="AG86">
            <v>19.366055218972299</v>
          </cell>
          <cell r="AH86">
            <v>19.531095537246699</v>
          </cell>
          <cell r="AI86">
            <v>19.687513881621399</v>
          </cell>
          <cell r="AJ86">
            <v>19.836988744124699</v>
          </cell>
          <cell r="AK86">
            <v>19.9780250438906</v>
          </cell>
          <cell r="AL86">
            <v>20.1151164248123</v>
          </cell>
          <cell r="AM86">
            <v>20.2488072320795</v>
          </cell>
          <cell r="AN86">
            <v>20.379732661531602</v>
          </cell>
          <cell r="AO86">
            <v>20.508123648980899</v>
          </cell>
          <cell r="AP86">
            <v>20.635749908811398</v>
          </cell>
        </row>
        <row r="87">
          <cell r="C87" t="str">
            <v>Claughton</v>
          </cell>
          <cell r="D87" t="str">
            <v>Lancaster</v>
          </cell>
          <cell r="E87" t="str">
            <v>Heysham GSP</v>
          </cell>
          <cell r="F87">
            <v>4</v>
          </cell>
          <cell r="G87">
            <v>0</v>
          </cell>
          <cell r="H87">
            <v>4</v>
          </cell>
          <cell r="I87">
            <v>4.41</v>
          </cell>
          <cell r="J87">
            <v>4.4260760815809501</v>
          </cell>
          <cell r="K87">
            <v>4.44887867250422</v>
          </cell>
          <cell r="L87">
            <v>4.4827316772435797</v>
          </cell>
          <cell r="M87">
            <v>4.5261755504445</v>
          </cell>
          <cell r="N87">
            <v>4.5746278416817603</v>
          </cell>
          <cell r="O87">
            <v>4.6212370894097399</v>
          </cell>
          <cell r="P87">
            <v>4.6706316721021697</v>
          </cell>
          <cell r="Q87">
            <v>4.7216749975601697</v>
          </cell>
          <cell r="R87">
            <v>4.7770254444047904</v>
          </cell>
          <cell r="S87">
            <v>4.83303531673302</v>
          </cell>
          <cell r="T87">
            <v>4.8904054548685103</v>
          </cell>
          <cell r="U87">
            <v>4.9529686639287398</v>
          </cell>
          <cell r="V87">
            <v>5.0212424224435903</v>
          </cell>
          <cell r="W87">
            <v>5.0921451864246601</v>
          </cell>
          <cell r="X87">
            <v>5.15985324993789</v>
          </cell>
          <cell r="Y87">
            <v>5.2226405973690699</v>
          </cell>
          <cell r="Z87">
            <v>5.2797168642436398</v>
          </cell>
          <cell r="AA87">
            <v>5.33239411764281</v>
          </cell>
          <cell r="AB87">
            <v>5.3827316889122097</v>
          </cell>
          <cell r="AC87">
            <v>5.4292739322505801</v>
          </cell>
          <cell r="AD87">
            <v>5.4719395068924896</v>
          </cell>
          <cell r="AE87">
            <v>5.5116866818238703</v>
          </cell>
          <cell r="AF87">
            <v>5.5494487026559902</v>
          </cell>
          <cell r="AG87">
            <v>5.5828687671259498</v>
          </cell>
          <cell r="AH87">
            <v>5.6135030051789601</v>
          </cell>
          <cell r="AI87">
            <v>5.6416934617688597</v>
          </cell>
          <cell r="AJ87">
            <v>5.6675294418106601</v>
          </cell>
          <cell r="AK87">
            <v>5.6901008490672504</v>
          </cell>
          <cell r="AL87">
            <v>5.7086786821783697</v>
          </cell>
          <cell r="AM87">
            <v>5.7261182413902896</v>
          </cell>
          <cell r="AN87">
            <v>5.7426095686865901</v>
          </cell>
          <cell r="AO87">
            <v>5.7583159861956199</v>
          </cell>
          <cell r="AP87">
            <v>5.7735402717948796</v>
          </cell>
        </row>
        <row r="88">
          <cell r="C88" t="str">
            <v>Cleveleys</v>
          </cell>
          <cell r="D88" t="str">
            <v>Bispham</v>
          </cell>
          <cell r="E88" t="str">
            <v>Penwortham West GSP / Stanah GSP GROUP</v>
          </cell>
          <cell r="F88">
            <v>17.5</v>
          </cell>
          <cell r="G88">
            <v>0</v>
          </cell>
          <cell r="H88">
            <v>17.5</v>
          </cell>
          <cell r="I88">
            <v>12.56</v>
          </cell>
          <cell r="J88">
            <v>12.522368553570001</v>
          </cell>
          <cell r="K88">
            <v>12.5100792580452</v>
          </cell>
          <cell r="L88">
            <v>12.537915219415201</v>
          </cell>
          <cell r="M88">
            <v>12.587874640648099</v>
          </cell>
          <cell r="N88">
            <v>12.6507619589133</v>
          </cell>
          <cell r="O88">
            <v>12.7180398403724</v>
          </cell>
          <cell r="P88">
            <v>12.8010857123836</v>
          </cell>
          <cell r="Q88">
            <v>12.8946157473439</v>
          </cell>
          <cell r="R88">
            <v>13.008558314429999</v>
          </cell>
          <cell r="S88">
            <v>13.142072525107899</v>
          </cell>
          <cell r="T88">
            <v>13.289171053627699</v>
          </cell>
          <cell r="U88">
            <v>13.458728066925101</v>
          </cell>
          <cell r="V88">
            <v>13.6620488196774</v>
          </cell>
          <cell r="W88">
            <v>13.875250085024501</v>
          </cell>
          <cell r="X88">
            <v>14.097587727925101</v>
          </cell>
          <cell r="Y88">
            <v>14.3217354870121</v>
          </cell>
          <cell r="Z88">
            <v>14.532129196243799</v>
          </cell>
          <cell r="AA88">
            <v>14.732417403189499</v>
          </cell>
          <cell r="AB88">
            <v>14.9289318612161</v>
          </cell>
          <cell r="AC88">
            <v>15.114816272538601</v>
          </cell>
          <cell r="AD88">
            <v>15.289663351829001</v>
          </cell>
          <cell r="AE88">
            <v>15.4572157056419</v>
          </cell>
          <cell r="AF88">
            <v>15.621476250876301</v>
          </cell>
          <cell r="AG88">
            <v>15.762084805222001</v>
          </cell>
          <cell r="AH88">
            <v>15.8877688730636</v>
          </cell>
          <cell r="AI88">
            <v>15.9997896398349</v>
          </cell>
          <cell r="AJ88">
            <v>16.101021921791801</v>
          </cell>
          <cell r="AK88">
            <v>16.1857956916514</v>
          </cell>
          <cell r="AL88">
            <v>16.2532636743741</v>
          </cell>
          <cell r="AM88">
            <v>16.3126867447445</v>
          </cell>
          <cell r="AN88">
            <v>16.364759325788601</v>
          </cell>
          <cell r="AO88">
            <v>16.410071257114399</v>
          </cell>
          <cell r="AP88">
            <v>16.4507713934752</v>
          </cell>
        </row>
        <row r="89">
          <cell r="C89" t="str">
            <v>Clifton Junction</v>
          </cell>
          <cell r="D89" t="str">
            <v>N/A</v>
          </cell>
          <cell r="E89" t="str">
            <v>Kearsley Local 33 GSP</v>
          </cell>
          <cell r="F89">
            <v>17.5</v>
          </cell>
          <cell r="G89">
            <v>0.91979999999999995</v>
          </cell>
          <cell r="H89">
            <v>18.419799999999999</v>
          </cell>
          <cell r="I89">
            <v>9.5</v>
          </cell>
          <cell r="J89">
            <v>9.9521505953564393</v>
          </cell>
          <cell r="K89">
            <v>10.0466554449622</v>
          </cell>
          <cell r="L89">
            <v>10.1181405823092</v>
          </cell>
          <cell r="M89">
            <v>10.199454743270699</v>
          </cell>
          <cell r="N89">
            <v>10.2942405557397</v>
          </cell>
          <cell r="O89">
            <v>10.3798409846755</v>
          </cell>
          <cell r="P89">
            <v>10.4692401076779</v>
          </cell>
          <cell r="Q89">
            <v>10.5611432234628</v>
          </cell>
          <cell r="R89">
            <v>10.6636429010525</v>
          </cell>
          <cell r="S89">
            <v>10.772549323563601</v>
          </cell>
          <cell r="T89">
            <v>10.8869146564203</v>
          </cell>
          <cell r="U89">
            <v>11.0116447847721</v>
          </cell>
          <cell r="V89">
            <v>11.1500850239409</v>
          </cell>
          <cell r="W89">
            <v>11.2988407852995</v>
          </cell>
          <cell r="X89">
            <v>11.445939299031799</v>
          </cell>
          <cell r="Y89">
            <v>11.590213977511</v>
          </cell>
          <cell r="Z89">
            <v>11.728022966919999</v>
          </cell>
          <cell r="AA89">
            <v>11.860270710689701</v>
          </cell>
          <cell r="AB89">
            <v>11.9912855597711</v>
          </cell>
          <cell r="AC89">
            <v>12.1178156189867</v>
          </cell>
          <cell r="AD89">
            <v>12.2391526190391</v>
          </cell>
          <cell r="AE89">
            <v>12.358000699345</v>
          </cell>
          <cell r="AF89">
            <v>12.4761642534489</v>
          </cell>
          <cell r="AG89">
            <v>12.5831551443053</v>
          </cell>
          <cell r="AH89">
            <v>12.683006072822</v>
          </cell>
          <cell r="AI89">
            <v>12.7766070425428</v>
          </cell>
          <cell r="AJ89">
            <v>12.864751215819201</v>
          </cell>
          <cell r="AK89">
            <v>12.946262262696401</v>
          </cell>
          <cell r="AL89">
            <v>13.0233241905171</v>
          </cell>
          <cell r="AM89">
            <v>13.106106190097501</v>
          </cell>
          <cell r="AN89">
            <v>13.326486995562201</v>
          </cell>
          <cell r="AO89">
            <v>13.5508683082061</v>
          </cell>
          <cell r="AP89">
            <v>13.7796907631478</v>
          </cell>
        </row>
        <row r="90">
          <cell r="C90" t="str">
            <v>Clover Hill</v>
          </cell>
          <cell r="D90" t="str">
            <v>Nelson</v>
          </cell>
          <cell r="E90" t="str">
            <v>Padiham GSP</v>
          </cell>
          <cell r="F90">
            <v>19.399999999999999</v>
          </cell>
          <cell r="G90">
            <v>9.4799999999999995E-2</v>
          </cell>
          <cell r="H90">
            <v>19.494800000000001</v>
          </cell>
          <cell r="I90">
            <v>9.4700000000000006</v>
          </cell>
          <cell r="J90">
            <v>9.6793579983260596</v>
          </cell>
          <cell r="K90">
            <v>9.7180241278470092</v>
          </cell>
          <cell r="L90">
            <v>9.7533750525157803</v>
          </cell>
          <cell r="M90">
            <v>9.7985657876868206</v>
          </cell>
          <cell r="N90">
            <v>9.8550570948561003</v>
          </cell>
          <cell r="O90">
            <v>9.9019176468951908</v>
          </cell>
          <cell r="P90">
            <v>9.9581596246503992</v>
          </cell>
          <cell r="Q90">
            <v>10.0130257391186</v>
          </cell>
          <cell r="R90">
            <v>10.0764055848332</v>
          </cell>
          <cell r="S90">
            <v>10.1437125885207</v>
          </cell>
          <cell r="T90">
            <v>10.213170421195301</v>
          </cell>
          <cell r="U90">
            <v>10.311158882594899</v>
          </cell>
          <cell r="V90">
            <v>10.4779949784414</v>
          </cell>
          <cell r="W90">
            <v>10.6571395899111</v>
          </cell>
          <cell r="X90">
            <v>10.8309681327831</v>
          </cell>
          <cell r="Y90">
            <v>11.0028326014468</v>
          </cell>
          <cell r="Z90">
            <v>11.166063519705499</v>
          </cell>
          <cell r="AA90">
            <v>11.3214343836013</v>
          </cell>
          <cell r="AB90">
            <v>11.4745173920182</v>
          </cell>
          <cell r="AC90">
            <v>11.619683763087499</v>
          </cell>
          <cell r="AD90">
            <v>11.7564780963255</v>
          </cell>
          <cell r="AE90">
            <v>11.8862281304074</v>
          </cell>
          <cell r="AF90">
            <v>12.0125557080209</v>
          </cell>
          <cell r="AG90">
            <v>12.1186064489027</v>
          </cell>
          <cell r="AH90">
            <v>12.211462012078</v>
          </cell>
          <cell r="AI90">
            <v>12.2918067934015</v>
          </cell>
          <cell r="AJ90">
            <v>12.361754666008601</v>
          </cell>
          <cell r="AK90">
            <v>12.419745551583899</v>
          </cell>
          <cell r="AL90">
            <v>12.4705282901439</v>
          </cell>
          <cell r="AM90">
            <v>12.514270295869499</v>
          </cell>
          <cell r="AN90">
            <v>12.5515268920773</v>
          </cell>
          <cell r="AO90">
            <v>12.582126802894001</v>
          </cell>
          <cell r="AP90">
            <v>12.6081818946032</v>
          </cell>
        </row>
        <row r="91">
          <cell r="C91" t="str">
            <v>Cog Lane</v>
          </cell>
          <cell r="D91" t="str">
            <v>Huncoat</v>
          </cell>
          <cell r="E91" t="str">
            <v>Padiham GSP</v>
          </cell>
          <cell r="F91">
            <v>27.075101010000001</v>
          </cell>
          <cell r="G91">
            <v>5.9999999999999995E-4</v>
          </cell>
          <cell r="H91">
            <v>27.07570101</v>
          </cell>
          <cell r="I91">
            <v>21.22</v>
          </cell>
          <cell r="J91">
            <v>22.4124628977954</v>
          </cell>
          <cell r="K91">
            <v>22.639636168133599</v>
          </cell>
          <cell r="L91">
            <v>22.8089938446617</v>
          </cell>
          <cell r="M91">
            <v>23.017411883308299</v>
          </cell>
          <cell r="N91">
            <v>23.258016647486802</v>
          </cell>
          <cell r="O91">
            <v>23.483209574737302</v>
          </cell>
          <cell r="P91">
            <v>23.7182018204503</v>
          </cell>
          <cell r="Q91">
            <v>23.957897265092601</v>
          </cell>
          <cell r="R91">
            <v>24.221191221864402</v>
          </cell>
          <cell r="S91">
            <v>24.501233561977301</v>
          </cell>
          <cell r="T91">
            <v>24.7944803560225</v>
          </cell>
          <cell r="U91">
            <v>25.104891533382801</v>
          </cell>
          <cell r="V91">
            <v>25.4463269027917</v>
          </cell>
          <cell r="W91">
            <v>25.7946105927047</v>
          </cell>
          <cell r="X91">
            <v>26.133669483625699</v>
          </cell>
          <cell r="Y91">
            <v>26.470225678663599</v>
          </cell>
          <cell r="Z91">
            <v>26.793996898115601</v>
          </cell>
          <cell r="AA91">
            <v>27.105890622151499</v>
          </cell>
          <cell r="AB91">
            <v>27.4132672104226</v>
          </cell>
          <cell r="AC91">
            <v>27.7105786783263</v>
          </cell>
          <cell r="AD91">
            <v>27.9964945136919</v>
          </cell>
          <cell r="AE91">
            <v>28.276562634538099</v>
          </cell>
          <cell r="AF91">
            <v>28.553310451578</v>
          </cell>
          <cell r="AG91">
            <v>28.805791038675</v>
          </cell>
          <cell r="AH91">
            <v>29.043387543853701</v>
          </cell>
          <cell r="AI91">
            <v>29.267563461470601</v>
          </cell>
          <cell r="AJ91">
            <v>29.480607272720398</v>
          </cell>
          <cell r="AK91">
            <v>29.679972621942198</v>
          </cell>
          <cell r="AL91">
            <v>29.8706177597874</v>
          </cell>
          <cell r="AM91">
            <v>30.054936278366199</v>
          </cell>
          <cell r="AN91">
            <v>30.233793142859302</v>
          </cell>
          <cell r="AO91">
            <v>30.407743550403602</v>
          </cell>
          <cell r="AP91">
            <v>30.579068576458301</v>
          </cell>
        </row>
        <row r="92">
          <cell r="C92" t="str">
            <v>Coniston</v>
          </cell>
          <cell r="D92" t="str">
            <v>Ulverston</v>
          </cell>
          <cell r="E92" t="str">
            <v>Harker ENWL SGTs 1 2 3A 4 / Hutton GSP GROUP</v>
          </cell>
          <cell r="F92">
            <v>1.8</v>
          </cell>
          <cell r="G92">
            <v>0.1134</v>
          </cell>
          <cell r="H92">
            <v>1.9134</v>
          </cell>
          <cell r="I92">
            <v>3.46</v>
          </cell>
          <cell r="J92">
            <v>3.5739346653818802</v>
          </cell>
          <cell r="K92">
            <v>3.5995724935690099</v>
          </cell>
          <cell r="L92">
            <v>3.6178355833559999</v>
          </cell>
          <cell r="M92">
            <v>3.6404648899377698</v>
          </cell>
          <cell r="N92">
            <v>3.6679048130105301</v>
          </cell>
          <cell r="O92">
            <v>3.7012841944938302</v>
          </cell>
          <cell r="P92">
            <v>3.7557452092220802</v>
          </cell>
          <cell r="Q92">
            <v>3.8095335883623398</v>
          </cell>
          <cell r="R92">
            <v>3.8690209291149502</v>
          </cell>
          <cell r="S92">
            <v>3.9264541237995401</v>
          </cell>
          <cell r="T92">
            <v>3.98506023521916</v>
          </cell>
          <cell r="U92">
            <v>4.0501247741601301</v>
          </cell>
          <cell r="V92">
            <v>4.1160876250928098</v>
          </cell>
          <cell r="W92">
            <v>4.1735794746298396</v>
          </cell>
          <cell r="X92">
            <v>4.2300114113947096</v>
          </cell>
          <cell r="Y92">
            <v>4.2846107480802402</v>
          </cell>
          <cell r="Z92">
            <v>4.3376283658263004</v>
          </cell>
          <cell r="AA92">
            <v>4.3891102073639301</v>
          </cell>
          <cell r="AB92">
            <v>4.4396188733904696</v>
          </cell>
          <cell r="AC92">
            <v>4.4886458493617303</v>
          </cell>
          <cell r="AD92">
            <v>4.53576476886305</v>
          </cell>
          <cell r="AE92">
            <v>4.5816518768300103</v>
          </cell>
          <cell r="AF92">
            <v>4.6267993498353599</v>
          </cell>
          <cell r="AG92">
            <v>4.6685574374962204</v>
          </cell>
          <cell r="AH92">
            <v>4.7078860402854703</v>
          </cell>
          <cell r="AI92">
            <v>4.7449855696363903</v>
          </cell>
          <cell r="AJ92">
            <v>4.77995617207743</v>
          </cell>
          <cell r="AK92">
            <v>4.8119938305357</v>
          </cell>
          <cell r="AL92">
            <v>4.8400974424421799</v>
          </cell>
          <cell r="AM92">
            <v>4.8674057770849704</v>
          </cell>
          <cell r="AN92">
            <v>4.8941158559581899</v>
          </cell>
          <cell r="AO92">
            <v>4.9202916943466102</v>
          </cell>
          <cell r="AP92">
            <v>4.9461385581427102</v>
          </cell>
        </row>
        <row r="93">
          <cell r="C93" t="str">
            <v>Copse Rd</v>
          </cell>
          <cell r="D93" t="str">
            <v>Thornton</v>
          </cell>
          <cell r="E93" t="str">
            <v>Penwortham West GSP / Stanah GSP GROUP</v>
          </cell>
          <cell r="F93">
            <v>22.863</v>
          </cell>
          <cell r="G93">
            <v>0</v>
          </cell>
          <cell r="H93">
            <v>22.863</v>
          </cell>
          <cell r="I93">
            <v>16.96</v>
          </cell>
          <cell r="J93">
            <v>17.0502410557873</v>
          </cell>
          <cell r="K93">
            <v>16.9905044078678</v>
          </cell>
          <cell r="L93">
            <v>16.954351638587799</v>
          </cell>
          <cell r="M93">
            <v>16.943698648074299</v>
          </cell>
          <cell r="N93">
            <v>16.956177997146199</v>
          </cell>
          <cell r="O93">
            <v>16.972970539411499</v>
          </cell>
          <cell r="P93">
            <v>17.006826849172601</v>
          </cell>
          <cell r="Q93">
            <v>17.052152495002598</v>
          </cell>
          <cell r="R93">
            <v>17.127200332817399</v>
          </cell>
          <cell r="S93">
            <v>17.2371204602935</v>
          </cell>
          <cell r="T93">
            <v>17.373805948732599</v>
          </cell>
          <cell r="U93">
            <v>17.540091753215201</v>
          </cell>
          <cell r="V93">
            <v>17.7441659314029</v>
          </cell>
          <cell r="W93">
            <v>17.937915417394098</v>
          </cell>
          <cell r="X93">
            <v>18.1249307095989</v>
          </cell>
          <cell r="Y93">
            <v>18.305787455056802</v>
          </cell>
          <cell r="Z93">
            <v>18.470260552848799</v>
          </cell>
          <cell r="AA93">
            <v>18.622745283131898</v>
          </cell>
          <cell r="AB93">
            <v>18.7692227191996</v>
          </cell>
          <cell r="AC93">
            <v>18.902482828068301</v>
          </cell>
          <cell r="AD93">
            <v>19.022692822927699</v>
          </cell>
          <cell r="AE93">
            <v>19.135092385574399</v>
          </cell>
          <cell r="AF93">
            <v>19.2434833801161</v>
          </cell>
          <cell r="AG93">
            <v>19.341111600095299</v>
          </cell>
          <cell r="AH93">
            <v>19.433317519458399</v>
          </cell>
          <cell r="AI93">
            <v>19.509022278667899</v>
          </cell>
          <cell r="AJ93">
            <v>19.570418201365399</v>
          </cell>
          <cell r="AK93">
            <v>19.617588395495801</v>
          </cell>
          <cell r="AL93">
            <v>19.662284269210399</v>
          </cell>
          <cell r="AM93">
            <v>19.6981751590613</v>
          </cell>
          <cell r="AN93">
            <v>19.7260228008344</v>
          </cell>
          <cell r="AO93">
            <v>19.746745418378701</v>
          </cell>
          <cell r="AP93">
            <v>19.762630363969102</v>
          </cell>
        </row>
        <row r="94">
          <cell r="C94" t="str">
            <v>Cox Green</v>
          </cell>
          <cell r="D94" t="str">
            <v>Bolton</v>
          </cell>
          <cell r="E94" t="str">
            <v>Kearsley 132 GSP</v>
          </cell>
          <cell r="F94">
            <v>16.7</v>
          </cell>
          <cell r="G94">
            <v>0</v>
          </cell>
          <cell r="H94">
            <v>16.7</v>
          </cell>
          <cell r="I94">
            <v>10.79</v>
          </cell>
          <cell r="J94">
            <v>10.8239834355032</v>
          </cell>
          <cell r="K94">
            <v>10.867031600767501</v>
          </cell>
          <cell r="L94">
            <v>10.929799179902499</v>
          </cell>
          <cell r="M94">
            <v>11.0053549065096</v>
          </cell>
          <cell r="N94">
            <v>11.105599207892199</v>
          </cell>
          <cell r="O94">
            <v>11.195923607449</v>
          </cell>
          <cell r="P94">
            <v>11.2934269867217</v>
          </cell>
          <cell r="Q94">
            <v>11.3968591935622</v>
          </cell>
          <cell r="R94">
            <v>11.509945137255199</v>
          </cell>
          <cell r="S94">
            <v>11.6306838986781</v>
          </cell>
          <cell r="T94">
            <v>11.7594892012463</v>
          </cell>
          <cell r="U94">
            <v>11.9020238649421</v>
          </cell>
          <cell r="V94">
            <v>12.0597789400202</v>
          </cell>
          <cell r="W94">
            <v>12.210374523596901</v>
          </cell>
          <cell r="X94">
            <v>12.3658215996465</v>
          </cell>
          <cell r="Y94">
            <v>12.5226839424156</v>
          </cell>
          <cell r="Z94">
            <v>12.6777576589189</v>
          </cell>
          <cell r="AA94">
            <v>12.8299781560622</v>
          </cell>
          <cell r="AB94">
            <v>12.9837736415704</v>
          </cell>
          <cell r="AC94">
            <v>13.1348229751693</v>
          </cell>
          <cell r="AD94">
            <v>13.2823502914247</v>
          </cell>
          <cell r="AE94">
            <v>13.4285310488498</v>
          </cell>
          <cell r="AF94">
            <v>13.5736313777038</v>
          </cell>
          <cell r="AG94">
            <v>13.709210638458201</v>
          </cell>
          <cell r="AH94">
            <v>13.839148084835699</v>
          </cell>
          <cell r="AI94">
            <v>13.962971688242501</v>
          </cell>
          <cell r="AJ94">
            <v>14.0818508470218</v>
          </cell>
          <cell r="AK94">
            <v>14.1962361273428</v>
          </cell>
          <cell r="AL94">
            <v>14.3146031198914</v>
          </cell>
          <cell r="AM94">
            <v>14.428955029806801</v>
          </cell>
          <cell r="AN94">
            <v>14.5391761036442</v>
          </cell>
          <cell r="AO94">
            <v>14.6443319068078</v>
          </cell>
          <cell r="AP94">
            <v>14.7459105030537</v>
          </cell>
        </row>
        <row r="95">
          <cell r="C95" t="str">
            <v>Craggs Row &amp; Bushell St</v>
          </cell>
          <cell r="D95" t="str">
            <v>Preston East</v>
          </cell>
          <cell r="E95" t="str">
            <v>Penwortham East GSP / Rochdale SGT 1 GROUP</v>
          </cell>
          <cell r="F95">
            <v>22.86</v>
          </cell>
          <cell r="G95">
            <v>0</v>
          </cell>
          <cell r="H95">
            <v>22.86</v>
          </cell>
          <cell r="I95">
            <v>18.100000000000001</v>
          </cell>
          <cell r="J95">
            <v>18.6365219341371</v>
          </cell>
          <cell r="K95">
            <v>18.6485694219291</v>
          </cell>
          <cell r="L95">
            <v>18.635869417096799</v>
          </cell>
          <cell r="M95">
            <v>18.646541395842</v>
          </cell>
          <cell r="N95">
            <v>18.6839971801971</v>
          </cell>
          <cell r="O95">
            <v>18.710699191081201</v>
          </cell>
          <cell r="P95">
            <v>18.753811185609401</v>
          </cell>
          <cell r="Q95">
            <v>18.807434679138598</v>
          </cell>
          <cell r="R95">
            <v>18.885617305119499</v>
          </cell>
          <cell r="S95">
            <v>18.977939133700701</v>
          </cell>
          <cell r="T95">
            <v>19.0791239270532</v>
          </cell>
          <cell r="U95">
            <v>19.1959689940192</v>
          </cell>
          <cell r="V95">
            <v>19.332793174389199</v>
          </cell>
          <cell r="W95">
            <v>19.4503747056769</v>
          </cell>
          <cell r="X95">
            <v>19.564154650216899</v>
          </cell>
          <cell r="Y95">
            <v>19.677026511133199</v>
          </cell>
          <cell r="Z95">
            <v>19.783487434449999</v>
          </cell>
          <cell r="AA95">
            <v>19.882503929080499</v>
          </cell>
          <cell r="AB95">
            <v>19.982989019945599</v>
          </cell>
          <cell r="AC95">
            <v>20.077741678757398</v>
          </cell>
          <cell r="AD95">
            <v>20.166764085948198</v>
          </cell>
          <cell r="AE95">
            <v>20.251418465891199</v>
          </cell>
          <cell r="AF95">
            <v>20.3345071395213</v>
          </cell>
          <cell r="AG95">
            <v>20.401707401256399</v>
          </cell>
          <cell r="AH95">
            <v>20.4594117779369</v>
          </cell>
          <cell r="AI95">
            <v>20.508614037301101</v>
          </cell>
          <cell r="AJ95">
            <v>20.550193224125</v>
          </cell>
          <cell r="AK95">
            <v>20.584902491438498</v>
          </cell>
          <cell r="AL95">
            <v>20.6197698571847</v>
          </cell>
          <cell r="AM95">
            <v>20.669112654562099</v>
          </cell>
          <cell r="AN95">
            <v>20.715278208643099</v>
          </cell>
          <cell r="AO95">
            <v>20.7653710946967</v>
          </cell>
          <cell r="AP95">
            <v>20.840966657931599</v>
          </cell>
        </row>
        <row r="96">
          <cell r="C96" t="str">
            <v>Crown Lane</v>
          </cell>
          <cell r="D96" t="str">
            <v>Westhoughton</v>
          </cell>
          <cell r="E96" t="str">
            <v>Kearsley 132 GSP</v>
          </cell>
          <cell r="F96">
            <v>20.6</v>
          </cell>
          <cell r="G96">
            <v>0</v>
          </cell>
          <cell r="H96">
            <v>20.6</v>
          </cell>
          <cell r="I96">
            <v>18.440000000000001</v>
          </cell>
          <cell r="J96">
            <v>18.7013438494063</v>
          </cell>
          <cell r="K96">
            <v>18.819855525249999</v>
          </cell>
          <cell r="L96">
            <v>18.990578974279199</v>
          </cell>
          <cell r="M96">
            <v>19.210444307184499</v>
          </cell>
          <cell r="N96">
            <v>19.461094329063599</v>
          </cell>
          <cell r="O96">
            <v>19.697324939787801</v>
          </cell>
          <cell r="P96">
            <v>19.949345622546101</v>
          </cell>
          <cell r="Q96">
            <v>20.2053275126651</v>
          </cell>
          <cell r="R96">
            <v>20.489499445481901</v>
          </cell>
          <cell r="S96">
            <v>20.796224536949001</v>
          </cell>
          <cell r="T96">
            <v>21.112922977016801</v>
          </cell>
          <cell r="U96">
            <v>21.4582763330238</v>
          </cell>
          <cell r="V96">
            <v>21.8428136015016</v>
          </cell>
          <cell r="W96">
            <v>22.236789989467301</v>
          </cell>
          <cell r="X96">
            <v>22.6133747016363</v>
          </cell>
          <cell r="Y96">
            <v>22.971929827468902</v>
          </cell>
          <cell r="Z96">
            <v>23.305468501671001</v>
          </cell>
          <cell r="AA96">
            <v>23.612243862308201</v>
          </cell>
          <cell r="AB96">
            <v>23.9075708019061</v>
          </cell>
          <cell r="AC96">
            <v>24.180436089992401</v>
          </cell>
          <cell r="AD96">
            <v>24.428330237266199</v>
          </cell>
          <cell r="AE96">
            <v>24.6605385296075</v>
          </cell>
          <cell r="AF96">
            <v>24.882065168326001</v>
          </cell>
          <cell r="AG96">
            <v>25.069789034710499</v>
          </cell>
          <cell r="AH96">
            <v>25.235565737601501</v>
          </cell>
          <cell r="AI96">
            <v>25.381445473796902</v>
          </cell>
          <cell r="AJ96">
            <v>25.508503559061001</v>
          </cell>
          <cell r="AK96">
            <v>25.617598230514002</v>
          </cell>
          <cell r="AL96">
            <v>25.721564567059101</v>
          </cell>
          <cell r="AM96">
            <v>25.814611455985698</v>
          </cell>
          <cell r="AN96">
            <v>25.8975971405759</v>
          </cell>
          <cell r="AO96">
            <v>25.971368143949199</v>
          </cell>
          <cell r="AP96">
            <v>26.0386496690369</v>
          </cell>
        </row>
        <row r="97">
          <cell r="C97" t="str">
            <v>Culcheth</v>
          </cell>
          <cell r="D97" t="str">
            <v>Golborne</v>
          </cell>
          <cell r="E97" t="str">
            <v>Bold</v>
          </cell>
          <cell r="F97">
            <v>12</v>
          </cell>
          <cell r="G97">
            <v>0.17324999999999999</v>
          </cell>
          <cell r="H97">
            <v>12.173249999999999</v>
          </cell>
          <cell r="I97">
            <v>9.0500000000000007</v>
          </cell>
          <cell r="J97">
            <v>9.3163902442052606</v>
          </cell>
          <cell r="K97">
            <v>9.4185576244302993</v>
          </cell>
          <cell r="L97">
            <v>9.5251967373022506</v>
          </cell>
          <cell r="M97">
            <v>9.65062403476621</v>
          </cell>
          <cell r="N97">
            <v>9.7913344438338505</v>
          </cell>
          <cell r="O97">
            <v>9.9213341538729605</v>
          </cell>
          <cell r="P97">
            <v>10.056242353677501</v>
          </cell>
          <cell r="Q97">
            <v>10.1914225990758</v>
          </cell>
          <cell r="R97">
            <v>10.3348331023273</v>
          </cell>
          <cell r="S97">
            <v>10.488244064384901</v>
          </cell>
          <cell r="T97">
            <v>10.6437214669794</v>
          </cell>
          <cell r="U97">
            <v>10.808664279623301</v>
          </cell>
          <cell r="V97">
            <v>10.989152567659699</v>
          </cell>
          <cell r="W97">
            <v>11.172370170672</v>
          </cell>
          <cell r="X97">
            <v>11.350429218558</v>
          </cell>
          <cell r="Y97">
            <v>11.521943642819901</v>
          </cell>
          <cell r="Z97">
            <v>11.6854745314056</v>
          </cell>
          <cell r="AA97">
            <v>11.8411645308456</v>
          </cell>
          <cell r="AB97">
            <v>11.993753696960701</v>
          </cell>
          <cell r="AC97">
            <v>12.140216508262</v>
          </cell>
          <cell r="AD97">
            <v>12.2795055038799</v>
          </cell>
          <cell r="AE97">
            <v>12.4157164852082</v>
          </cell>
          <cell r="AF97">
            <v>12.549852567823899</v>
          </cell>
          <cell r="AG97">
            <v>12.6743295040737</v>
          </cell>
          <cell r="AH97">
            <v>12.7931837377992</v>
          </cell>
          <cell r="AI97">
            <v>12.9073795110428</v>
          </cell>
          <cell r="AJ97">
            <v>13.0163595963884</v>
          </cell>
          <cell r="AK97">
            <v>13.120955340301499</v>
          </cell>
          <cell r="AL97">
            <v>13.226087286449999</v>
          </cell>
          <cell r="AM97">
            <v>13.328959877511</v>
          </cell>
          <cell r="AN97">
            <v>13.429794288764</v>
          </cell>
          <cell r="AO97">
            <v>13.529236067413899</v>
          </cell>
          <cell r="AP97">
            <v>13.6279580493054</v>
          </cell>
        </row>
        <row r="98">
          <cell r="C98" t="str">
            <v>Cutacre</v>
          </cell>
          <cell r="D98" t="str">
            <v>N/A</v>
          </cell>
          <cell r="E98" t="str">
            <v>Kearsley Local 33 GSP</v>
          </cell>
          <cell r="F98">
            <v>23</v>
          </cell>
          <cell r="G98">
            <v>0</v>
          </cell>
          <cell r="H98">
            <v>23</v>
          </cell>
          <cell r="I98">
            <v>2.04</v>
          </cell>
          <cell r="J98">
            <v>3.35266436111112</v>
          </cell>
          <cell r="K98">
            <v>3.4822530974686901</v>
          </cell>
          <cell r="L98">
            <v>3.47749656476255</v>
          </cell>
          <cell r="M98">
            <v>3.4751720579385399</v>
          </cell>
          <cell r="N98">
            <v>3.4788711614519001</v>
          </cell>
          <cell r="O98">
            <v>3.4804935220725701</v>
          </cell>
          <cell r="P98">
            <v>3.4836131871573999</v>
          </cell>
          <cell r="Q98">
            <v>3.48819840896219</v>
          </cell>
          <cell r="R98">
            <v>3.49427597088104</v>
          </cell>
          <cell r="S98">
            <v>3.50179764597853</v>
          </cell>
          <cell r="T98">
            <v>3.5107250506105099</v>
          </cell>
          <cell r="U98">
            <v>3.5210295645549698</v>
          </cell>
          <cell r="V98">
            <v>3.5326759471003699</v>
          </cell>
          <cell r="W98">
            <v>3.5465134836294201</v>
          </cell>
          <cell r="X98">
            <v>3.5629015438358298</v>
          </cell>
          <cell r="Y98">
            <v>3.5818101375381199</v>
          </cell>
          <cell r="Z98">
            <v>3.6031993842787302</v>
          </cell>
          <cell r="AA98">
            <v>3.6270240721458</v>
          </cell>
          <cell r="AB98">
            <v>3.6532488745587499</v>
          </cell>
          <cell r="AC98">
            <v>3.6818247283139001</v>
          </cell>
          <cell r="AD98">
            <v>3.71270177670403</v>
          </cell>
          <cell r="AE98">
            <v>3.7458364129544801</v>
          </cell>
          <cell r="AF98">
            <v>3.7811843429656999</v>
          </cell>
          <cell r="AG98">
            <v>3.8186861373029299</v>
          </cell>
          <cell r="AH98">
            <v>3.8582976173707499</v>
          </cell>
          <cell r="AI98">
            <v>3.8999698690289502</v>
          </cell>
          <cell r="AJ98">
            <v>3.94365553489307</v>
          </cell>
          <cell r="AK98">
            <v>3.9893031711643498</v>
          </cell>
          <cell r="AL98">
            <v>4.0368648839672199</v>
          </cell>
          <cell r="AM98">
            <v>4.0862949646520503</v>
          </cell>
          <cell r="AN98">
            <v>4.1375456000788198</v>
          </cell>
          <cell r="AO98">
            <v>4.1905686035882601</v>
          </cell>
          <cell r="AP98">
            <v>4.2453188343783497</v>
          </cell>
        </row>
        <row r="99">
          <cell r="C99" t="str">
            <v>Deansgate</v>
          </cell>
          <cell r="D99" t="str">
            <v>Bloom St</v>
          </cell>
          <cell r="E99" t="str">
            <v>South Manchester GSP</v>
          </cell>
          <cell r="F99">
            <v>20.170000000000002</v>
          </cell>
          <cell r="G99">
            <v>0</v>
          </cell>
          <cell r="H99">
            <v>20.170000000000002</v>
          </cell>
          <cell r="I99">
            <v>14.26</v>
          </cell>
          <cell r="J99">
            <v>16.119349906138101</v>
          </cell>
          <cell r="K99">
            <v>16.461458966189301</v>
          </cell>
          <cell r="L99">
            <v>16.646674288309502</v>
          </cell>
          <cell r="M99">
            <v>16.8474215568354</v>
          </cell>
          <cell r="N99">
            <v>17.085485126503499</v>
          </cell>
          <cell r="O99">
            <v>17.285911121074399</v>
          </cell>
          <cell r="P99">
            <v>17.479708085193302</v>
          </cell>
          <cell r="Q99">
            <v>17.664443095083001</v>
          </cell>
          <cell r="R99">
            <v>17.848154795355399</v>
          </cell>
          <cell r="S99">
            <v>18.025426172153299</v>
          </cell>
          <cell r="T99">
            <v>18.195187989510501</v>
          </cell>
          <cell r="U99">
            <v>18.357568885305898</v>
          </cell>
          <cell r="V99">
            <v>18.528214706329599</v>
          </cell>
          <cell r="W99">
            <v>18.712593331907499</v>
          </cell>
          <cell r="X99">
            <v>18.906814064907401</v>
          </cell>
          <cell r="Y99">
            <v>19.110659768975001</v>
          </cell>
          <cell r="Z99">
            <v>19.324021622834302</v>
          </cell>
          <cell r="AA99">
            <v>19.5470355010685</v>
          </cell>
          <cell r="AB99">
            <v>19.780013369966301</v>
          </cell>
          <cell r="AC99">
            <v>20.0229144688691</v>
          </cell>
          <cell r="AD99">
            <v>20.275799067190199</v>
          </cell>
          <cell r="AE99">
            <v>20.5388277816669</v>
          </cell>
          <cell r="AF99">
            <v>20.812194283654598</v>
          </cell>
          <cell r="AG99">
            <v>21.096278564528699</v>
          </cell>
          <cell r="AH99">
            <v>21.3911821524465</v>
          </cell>
          <cell r="AI99">
            <v>21.6969537557633</v>
          </cell>
          <cell r="AJ99">
            <v>22.0136552241446</v>
          </cell>
          <cell r="AK99">
            <v>22.3413336691832</v>
          </cell>
          <cell r="AL99">
            <v>22.695741779420299</v>
          </cell>
          <cell r="AM99">
            <v>23.0649916994943</v>
          </cell>
          <cell r="AN99">
            <v>23.446078653051799</v>
          </cell>
          <cell r="AO99">
            <v>23.839034605000201</v>
          </cell>
          <cell r="AP99">
            <v>24.243935238540701</v>
          </cell>
        </row>
        <row r="100">
          <cell r="C100" t="str">
            <v>Denton East</v>
          </cell>
          <cell r="D100" t="str">
            <v>Droylsden</v>
          </cell>
          <cell r="E100" t="str">
            <v>Stalybridge GSP</v>
          </cell>
          <cell r="F100">
            <v>22.863</v>
          </cell>
          <cell r="G100">
            <v>9.4500000000000001E-2</v>
          </cell>
          <cell r="H100">
            <v>22.9575</v>
          </cell>
          <cell r="I100">
            <v>13.18</v>
          </cell>
          <cell r="J100">
            <v>13.135379097706</v>
          </cell>
          <cell r="K100">
            <v>13.111594672153901</v>
          </cell>
          <cell r="L100">
            <v>13.123234136034499</v>
          </cell>
          <cell r="M100">
            <v>13.156800092732899</v>
          </cell>
          <cell r="N100">
            <v>13.2037791733162</v>
          </cell>
          <cell r="O100">
            <v>13.2513888204374</v>
          </cell>
          <cell r="P100">
            <v>13.315177231001501</v>
          </cell>
          <cell r="Q100">
            <v>13.387137380236</v>
          </cell>
          <cell r="R100">
            <v>13.4830081446409</v>
          </cell>
          <cell r="S100">
            <v>13.596274363752199</v>
          </cell>
          <cell r="T100">
            <v>13.722946350346</v>
          </cell>
          <cell r="U100">
            <v>13.8729959474592</v>
          </cell>
          <cell r="V100">
            <v>14.0549064964313</v>
          </cell>
          <cell r="W100">
            <v>14.2750720568042</v>
          </cell>
          <cell r="X100">
            <v>14.4894327298503</v>
          </cell>
          <cell r="Y100">
            <v>14.6998157828952</v>
          </cell>
          <cell r="Z100">
            <v>14.8972352179458</v>
          </cell>
          <cell r="AA100">
            <v>15.082528921983901</v>
          </cell>
          <cell r="AB100">
            <v>15.2647463141338</v>
          </cell>
          <cell r="AC100">
            <v>15.434548447112</v>
          </cell>
          <cell r="AD100">
            <v>15.5916762683781</v>
          </cell>
          <cell r="AE100">
            <v>15.7398267806026</v>
          </cell>
          <cell r="AF100">
            <v>15.8838087541706</v>
          </cell>
          <cell r="AG100">
            <v>16.000214610839802</v>
          </cell>
          <cell r="AH100">
            <v>16.106723364785701</v>
          </cell>
          <cell r="AI100">
            <v>16.1971120495473</v>
          </cell>
          <cell r="AJ100">
            <v>16.273630072511398</v>
          </cell>
          <cell r="AK100">
            <v>16.334834419962299</v>
          </cell>
          <cell r="AL100">
            <v>16.3879807071906</v>
          </cell>
          <cell r="AM100">
            <v>16.4321345061744</v>
          </cell>
          <cell r="AN100">
            <v>16.468052253135401</v>
          </cell>
          <cell r="AO100">
            <v>16.4959619890586</v>
          </cell>
          <cell r="AP100">
            <v>16.518377203618201</v>
          </cell>
        </row>
        <row r="101">
          <cell r="C101" t="str">
            <v>Denton West</v>
          </cell>
          <cell r="D101" t="str">
            <v>Droylsden</v>
          </cell>
          <cell r="E101" t="str">
            <v>Stalybridge GSP</v>
          </cell>
          <cell r="F101">
            <v>22.863</v>
          </cell>
          <cell r="G101">
            <v>0</v>
          </cell>
          <cell r="H101">
            <v>22.863</v>
          </cell>
          <cell r="I101">
            <v>14.71</v>
          </cell>
          <cell r="J101">
            <v>14.9364867669732</v>
          </cell>
          <cell r="K101">
            <v>14.997080961153101</v>
          </cell>
          <cell r="L101">
            <v>15.068407866559101</v>
          </cell>
          <cell r="M101">
            <v>15.1549737609056</v>
          </cell>
          <cell r="N101">
            <v>15.2590439284429</v>
          </cell>
          <cell r="O101">
            <v>15.356763726094799</v>
          </cell>
          <cell r="P101">
            <v>15.466921790313901</v>
          </cell>
          <cell r="Q101">
            <v>15.584905938602301</v>
          </cell>
          <cell r="R101">
            <v>15.7213993231221</v>
          </cell>
          <cell r="S101">
            <v>15.870603377885701</v>
          </cell>
          <cell r="T101">
            <v>16.029831930521699</v>
          </cell>
          <cell r="U101">
            <v>16.206668824911699</v>
          </cell>
          <cell r="V101">
            <v>16.407535638268602</v>
          </cell>
          <cell r="W101">
            <v>16.615559829559199</v>
          </cell>
          <cell r="X101">
            <v>16.821657514519298</v>
          </cell>
          <cell r="Y101">
            <v>17.025057054252901</v>
          </cell>
          <cell r="Z101">
            <v>17.220697365175798</v>
          </cell>
          <cell r="AA101">
            <v>17.410102336763401</v>
          </cell>
          <cell r="AB101">
            <v>17.600026800403999</v>
          </cell>
          <cell r="AC101">
            <v>17.784724679901998</v>
          </cell>
          <cell r="AD101">
            <v>17.9621989300643</v>
          </cell>
          <cell r="AE101">
            <v>18.135794430089899</v>
          </cell>
          <cell r="AF101">
            <v>18.308634970608999</v>
          </cell>
          <cell r="AG101">
            <v>18.460822704209701</v>
          </cell>
          <cell r="AH101">
            <v>18.599815311401098</v>
          </cell>
          <cell r="AI101">
            <v>18.7267919892255</v>
          </cell>
          <cell r="AJ101">
            <v>18.8438757744231</v>
          </cell>
          <cell r="AK101">
            <v>18.9473844569875</v>
          </cell>
          <cell r="AL101">
            <v>19.0380787546191</v>
          </cell>
          <cell r="AM101">
            <v>19.122300452563799</v>
          </cell>
          <cell r="AN101">
            <v>19.2044357068281</v>
          </cell>
          <cell r="AO101">
            <v>19.293026381429399</v>
          </cell>
          <cell r="AP101">
            <v>19.3781360543509</v>
          </cell>
        </row>
        <row r="102">
          <cell r="C102" t="str">
            <v>Dickinson St</v>
          </cell>
          <cell r="D102" t="str">
            <v>Bloom St</v>
          </cell>
          <cell r="E102" t="str">
            <v>South Manchester GSP</v>
          </cell>
          <cell r="F102">
            <v>31.5</v>
          </cell>
          <cell r="G102">
            <v>0</v>
          </cell>
          <cell r="H102">
            <v>31.5</v>
          </cell>
          <cell r="I102">
            <v>25.26</v>
          </cell>
          <cell r="J102">
            <v>29.1435633345287</v>
          </cell>
          <cell r="K102">
            <v>29.806519258946999</v>
          </cell>
          <cell r="L102">
            <v>30.126731403394999</v>
          </cell>
          <cell r="M102">
            <v>30.4705650356387</v>
          </cell>
          <cell r="N102">
            <v>30.877055104258201</v>
          </cell>
          <cell r="O102">
            <v>31.2177191579453</v>
          </cell>
          <cell r="P102">
            <v>31.547265292505099</v>
          </cell>
          <cell r="Q102">
            <v>31.861952498870501</v>
          </cell>
          <cell r="R102">
            <v>32.174608936210703</v>
          </cell>
          <cell r="S102">
            <v>32.475252767194704</v>
          </cell>
          <cell r="T102">
            <v>32.761947119076197</v>
          </cell>
          <cell r="U102">
            <v>33.034582601637297</v>
          </cell>
          <cell r="V102">
            <v>33.296725057192504</v>
          </cell>
          <cell r="W102">
            <v>33.5369672762208</v>
          </cell>
          <cell r="X102">
            <v>33.782708650213898</v>
          </cell>
          <cell r="Y102">
            <v>34.033128040517802</v>
          </cell>
          <cell r="Z102">
            <v>34.288183197316997</v>
          </cell>
          <cell r="AA102">
            <v>34.5483268845976</v>
          </cell>
          <cell r="AB102">
            <v>34.814324693487102</v>
          </cell>
          <cell r="AC102">
            <v>35.085855613637499</v>
          </cell>
          <cell r="AD102">
            <v>35.361975728210197</v>
          </cell>
          <cell r="AE102">
            <v>35.642869149325897</v>
          </cell>
          <cell r="AF102">
            <v>35.929623401076398</v>
          </cell>
          <cell r="AG102">
            <v>36.220681417804599</v>
          </cell>
          <cell r="AH102">
            <v>36.5164563511604</v>
          </cell>
          <cell r="AI102">
            <v>36.816893475949598</v>
          </cell>
          <cell r="AJ102">
            <v>37.1219989696909</v>
          </cell>
          <cell r="AK102">
            <v>37.431173723380802</v>
          </cell>
          <cell r="AL102">
            <v>37.743543387465401</v>
          </cell>
          <cell r="AM102">
            <v>38.060718429042403</v>
          </cell>
          <cell r="AN102">
            <v>38.382723337561103</v>
          </cell>
          <cell r="AO102">
            <v>38.7094754987369</v>
          </cell>
          <cell r="AP102">
            <v>39.041157339912601</v>
          </cell>
        </row>
        <row r="103">
          <cell r="C103" t="str">
            <v>Didsbury</v>
          </cell>
          <cell r="D103" t="str">
            <v>West Didsbury</v>
          </cell>
          <cell r="E103" t="str">
            <v>South Manchester GSP</v>
          </cell>
          <cell r="F103">
            <v>22.863</v>
          </cell>
          <cell r="G103">
            <v>0</v>
          </cell>
          <cell r="H103">
            <v>22.863</v>
          </cell>
          <cell r="I103">
            <v>16.78</v>
          </cell>
          <cell r="J103">
            <v>16.897573523070101</v>
          </cell>
          <cell r="K103">
            <v>17.029373458205001</v>
          </cell>
          <cell r="L103">
            <v>17.205692076976401</v>
          </cell>
          <cell r="M103">
            <v>17.411543543602502</v>
          </cell>
          <cell r="N103">
            <v>17.6321031602833</v>
          </cell>
          <cell r="O103">
            <v>17.842583336260901</v>
          </cell>
          <cell r="P103">
            <v>18.064241604286899</v>
          </cell>
          <cell r="Q103">
            <v>18.293764602794798</v>
          </cell>
          <cell r="R103">
            <v>18.554217339904799</v>
          </cell>
          <cell r="S103">
            <v>18.830585181766001</v>
          </cell>
          <cell r="T103">
            <v>19.1140062260645</v>
          </cell>
          <cell r="U103">
            <v>19.4161194870602</v>
          </cell>
          <cell r="V103">
            <v>19.754981285768</v>
          </cell>
          <cell r="W103">
            <v>20.118563394131701</v>
          </cell>
          <cell r="X103">
            <v>20.478164009619299</v>
          </cell>
          <cell r="Y103">
            <v>20.829112018709498</v>
          </cell>
          <cell r="Z103">
            <v>21.164387637257601</v>
          </cell>
          <cell r="AA103">
            <v>21.4865600515942</v>
          </cell>
          <cell r="AB103">
            <v>21.805629789248499</v>
          </cell>
          <cell r="AC103">
            <v>22.114327827663899</v>
          </cell>
          <cell r="AD103">
            <v>22.4091701673355</v>
          </cell>
          <cell r="AE103">
            <v>22.695847032681701</v>
          </cell>
          <cell r="AF103">
            <v>22.978435884443002</v>
          </cell>
          <cell r="AG103">
            <v>23.234792635570098</v>
          </cell>
          <cell r="AH103">
            <v>23.474816561947002</v>
          </cell>
          <cell r="AI103">
            <v>23.700065474504399</v>
          </cell>
          <cell r="AJ103">
            <v>23.913091067052399</v>
          </cell>
          <cell r="AK103">
            <v>24.105019786011798</v>
          </cell>
          <cell r="AL103">
            <v>24.2671640721377</v>
          </cell>
          <cell r="AM103">
            <v>24.4206269015808</v>
          </cell>
          <cell r="AN103">
            <v>24.566261384761098</v>
          </cell>
          <cell r="AO103">
            <v>24.7045289451058</v>
          </cell>
          <cell r="AP103">
            <v>24.837996147447399</v>
          </cell>
        </row>
        <row r="104">
          <cell r="C104" t="str">
            <v>Dodgson Rd</v>
          </cell>
          <cell r="D104" t="str">
            <v>Preston East</v>
          </cell>
          <cell r="E104" t="str">
            <v>Penwortham East GSP / Rochdale SGT 1 GROUP</v>
          </cell>
          <cell r="F104">
            <v>22.863</v>
          </cell>
          <cell r="G104">
            <v>0</v>
          </cell>
          <cell r="H104">
            <v>22.863</v>
          </cell>
          <cell r="I104">
            <v>7.73</v>
          </cell>
          <cell r="J104">
            <v>7.7894859895885302</v>
          </cell>
          <cell r="K104">
            <v>7.7641546914245501</v>
          </cell>
          <cell r="L104">
            <v>7.7433593926039004</v>
          </cell>
          <cell r="M104">
            <v>7.7494415294407704</v>
          </cell>
          <cell r="N104">
            <v>7.7919862763309302</v>
          </cell>
          <cell r="O104">
            <v>7.8340992144398003</v>
          </cell>
          <cell r="P104">
            <v>7.88621235874382</v>
          </cell>
          <cell r="Q104">
            <v>7.9440291006175201</v>
          </cell>
          <cell r="R104">
            <v>8.0168690851441404</v>
          </cell>
          <cell r="S104">
            <v>8.1002755312726293</v>
          </cell>
          <cell r="T104">
            <v>8.1904955648194093</v>
          </cell>
          <cell r="U104">
            <v>8.2926842792352708</v>
          </cell>
          <cell r="V104">
            <v>8.4107878161097798</v>
          </cell>
          <cell r="W104">
            <v>8.5333379760674095</v>
          </cell>
          <cell r="X104">
            <v>8.6525501774795508</v>
          </cell>
          <cell r="Y104">
            <v>8.7699202619659005</v>
          </cell>
          <cell r="Z104">
            <v>8.8810868804899101</v>
          </cell>
          <cell r="AA104">
            <v>8.9853472084655692</v>
          </cell>
          <cell r="AB104">
            <v>9.0896709023541096</v>
          </cell>
          <cell r="AC104">
            <v>9.1884701537179492</v>
          </cell>
          <cell r="AD104">
            <v>9.28168731322409</v>
          </cell>
          <cell r="AE104">
            <v>9.3705131656484308</v>
          </cell>
          <cell r="AF104">
            <v>9.4568642681039599</v>
          </cell>
          <cell r="AG104">
            <v>9.5288653563436405</v>
          </cell>
          <cell r="AH104">
            <v>9.5917472139818294</v>
          </cell>
          <cell r="AI104">
            <v>9.6462257433250702</v>
          </cell>
          <cell r="AJ104">
            <v>9.69348403295478</v>
          </cell>
          <cell r="AK104">
            <v>9.7329042829351398</v>
          </cell>
          <cell r="AL104">
            <v>9.7711769781565998</v>
          </cell>
          <cell r="AM104">
            <v>9.8080354405126204</v>
          </cell>
          <cell r="AN104">
            <v>9.84118632418995</v>
          </cell>
          <cell r="AO104">
            <v>9.8707639556871705</v>
          </cell>
          <cell r="AP104">
            <v>9.8980481549264798</v>
          </cell>
        </row>
        <row r="105">
          <cell r="C105" t="str">
            <v>Douglas St</v>
          </cell>
          <cell r="D105" t="str">
            <v>Ribble</v>
          </cell>
          <cell r="E105" t="str">
            <v>Penwortham East GSP / Rochdale SGT 1 GROUP</v>
          </cell>
          <cell r="F105">
            <v>20.84</v>
          </cell>
          <cell r="G105">
            <v>1.26</v>
          </cell>
          <cell r="H105">
            <v>22.1</v>
          </cell>
          <cell r="I105">
            <v>14.76</v>
          </cell>
          <cell r="J105">
            <v>14.9518218431503</v>
          </cell>
          <cell r="K105">
            <v>14.8835934869039</v>
          </cell>
          <cell r="L105">
            <v>14.8092465913374</v>
          </cell>
          <cell r="M105">
            <v>14.7535138090158</v>
          </cell>
          <cell r="N105">
            <v>14.7519560358094</v>
          </cell>
          <cell r="O105">
            <v>14.7371455524558</v>
          </cell>
          <cell r="P105">
            <v>14.7274392329359</v>
          </cell>
          <cell r="Q105">
            <v>14.719042390452399</v>
          </cell>
          <cell r="R105">
            <v>14.723553741007199</v>
          </cell>
          <cell r="S105">
            <v>14.734685112766901</v>
          </cell>
          <cell r="T105">
            <v>14.749748650065101</v>
          </cell>
          <cell r="U105">
            <v>14.7720758164962</v>
          </cell>
          <cell r="V105">
            <v>14.804843330011</v>
          </cell>
          <cell r="W105">
            <v>14.8294882733181</v>
          </cell>
          <cell r="X105">
            <v>14.8541214311511</v>
          </cell>
          <cell r="Y105">
            <v>14.880004563103499</v>
          </cell>
          <cell r="Z105">
            <v>14.9044560722096</v>
          </cell>
          <cell r="AA105">
            <v>14.927028985075401</v>
          </cell>
          <cell r="AB105">
            <v>14.952136283819099</v>
          </cell>
          <cell r="AC105">
            <v>14.976403660714899</v>
          </cell>
          <cell r="AD105">
            <v>14.999772322115501</v>
          </cell>
          <cell r="AE105">
            <v>15.022716085037899</v>
          </cell>
          <cell r="AF105">
            <v>15.0466957283707</v>
          </cell>
          <cell r="AG105">
            <v>15.0655889863149</v>
          </cell>
          <cell r="AH105">
            <v>15.082137622884</v>
          </cell>
          <cell r="AI105">
            <v>15.096695301964701</v>
          </cell>
          <cell r="AJ105">
            <v>15.109696651535</v>
          </cell>
          <cell r="AK105">
            <v>15.120616319507601</v>
          </cell>
          <cell r="AL105">
            <v>15.1311947598863</v>
          </cell>
          <cell r="AM105">
            <v>15.141428664996299</v>
          </cell>
          <cell r="AN105">
            <v>15.151390260340399</v>
          </cell>
          <cell r="AO105">
            <v>15.1611645496734</v>
          </cell>
          <cell r="AP105">
            <v>15.1713857976144</v>
          </cell>
        </row>
        <row r="106">
          <cell r="C106" t="str">
            <v>Droylsden East</v>
          </cell>
          <cell r="D106" t="str">
            <v>Droylsden</v>
          </cell>
          <cell r="E106" t="str">
            <v>Stalybridge GSP</v>
          </cell>
          <cell r="F106">
            <v>19.62</v>
          </cell>
          <cell r="G106">
            <v>0</v>
          </cell>
          <cell r="H106">
            <v>19.62</v>
          </cell>
          <cell r="I106">
            <v>17.3</v>
          </cell>
          <cell r="J106">
            <v>17.649047855550499</v>
          </cell>
          <cell r="K106">
            <v>17.662909502333001</v>
          </cell>
          <cell r="L106">
            <v>17.678004960999498</v>
          </cell>
          <cell r="M106">
            <v>17.718842867258498</v>
          </cell>
          <cell r="N106">
            <v>17.779154483068101</v>
          </cell>
          <cell r="O106">
            <v>17.838100396059701</v>
          </cell>
          <cell r="P106">
            <v>17.9166419346003</v>
          </cell>
          <cell r="Q106">
            <v>18.006238608037499</v>
          </cell>
          <cell r="R106">
            <v>18.123470788024601</v>
          </cell>
          <cell r="S106">
            <v>18.261815522316901</v>
          </cell>
          <cell r="T106">
            <v>18.416515975242401</v>
          </cell>
          <cell r="U106">
            <v>18.599731379827301</v>
          </cell>
          <cell r="V106">
            <v>18.8178527117642</v>
          </cell>
          <cell r="W106">
            <v>19.058600463656699</v>
          </cell>
          <cell r="X106">
            <v>19.295146532533099</v>
          </cell>
          <cell r="Y106">
            <v>19.529343586561701</v>
          </cell>
          <cell r="Z106">
            <v>19.751776296089002</v>
          </cell>
          <cell r="AA106">
            <v>19.963638838790299</v>
          </cell>
          <cell r="AB106">
            <v>20.1748090264566</v>
          </cell>
          <cell r="AC106">
            <v>20.375148562333401</v>
          </cell>
          <cell r="AD106">
            <v>20.563831939951399</v>
          </cell>
          <cell r="AE106">
            <v>20.745069692676001</v>
          </cell>
          <cell r="AF106">
            <v>20.924186482299699</v>
          </cell>
          <cell r="AG106">
            <v>21.071558109492599</v>
          </cell>
          <cell r="AH106">
            <v>21.198473269493402</v>
          </cell>
          <cell r="AI106">
            <v>21.306491236633299</v>
          </cell>
          <cell r="AJ106">
            <v>21.398616997671301</v>
          </cell>
          <cell r="AK106">
            <v>21.472315477258299</v>
          </cell>
          <cell r="AL106">
            <v>21.5349216878097</v>
          </cell>
          <cell r="AM106">
            <v>21.587001630121499</v>
          </cell>
          <cell r="AN106">
            <v>21.6294750583391</v>
          </cell>
          <cell r="AO106">
            <v>21.662772944512302</v>
          </cell>
          <cell r="AP106">
            <v>21.689776452361201</v>
          </cell>
        </row>
        <row r="107">
          <cell r="C107" t="str">
            <v>Dukinfield</v>
          </cell>
          <cell r="D107" t="str">
            <v>Hyde</v>
          </cell>
          <cell r="E107" t="str">
            <v>Stalybridge GSP</v>
          </cell>
          <cell r="F107">
            <v>22.863</v>
          </cell>
          <cell r="G107">
            <v>0.39689999999999998</v>
          </cell>
          <cell r="H107">
            <v>23.259899999999998</v>
          </cell>
          <cell r="I107">
            <v>12.44</v>
          </cell>
          <cell r="J107">
            <v>12.4958228716549</v>
          </cell>
          <cell r="K107">
            <v>12.4964675077133</v>
          </cell>
          <cell r="L107">
            <v>12.477617651737299</v>
          </cell>
          <cell r="M107">
            <v>12.481108213141299</v>
          </cell>
          <cell r="N107">
            <v>12.4814639551265</v>
          </cell>
          <cell r="O107">
            <v>12.4904740046362</v>
          </cell>
          <cell r="P107">
            <v>12.498646403899199</v>
          </cell>
          <cell r="Q107">
            <v>12.5060917487819</v>
          </cell>
          <cell r="R107">
            <v>12.512909047712199</v>
          </cell>
          <cell r="S107">
            <v>12.5291865903462</v>
          </cell>
          <cell r="T107">
            <v>12.5550027353675</v>
          </cell>
          <cell r="U107">
            <v>12.5804266226378</v>
          </cell>
          <cell r="V107">
            <v>12.605518830566</v>
          </cell>
          <cell r="W107">
            <v>12.637277959529801</v>
          </cell>
          <cell r="X107">
            <v>12.6658729769219</v>
          </cell>
          <cell r="Y107">
            <v>12.691462430048499</v>
          </cell>
          <cell r="Z107">
            <v>12.7241952482768</v>
          </cell>
          <cell r="AA107">
            <v>12.744211473445</v>
          </cell>
          <cell r="AB107">
            <v>12.771642926361899</v>
          </cell>
          <cell r="AC107">
            <v>12.796613815916899</v>
          </cell>
          <cell r="AD107">
            <v>12.819241292105101</v>
          </cell>
          <cell r="AE107">
            <v>12.839635952097501</v>
          </cell>
          <cell r="AF107">
            <v>12.867902304572601</v>
          </cell>
          <cell r="AG107">
            <v>12.9241391949205</v>
          </cell>
          <cell r="AH107">
            <v>12.9684401965334</v>
          </cell>
          <cell r="AI107">
            <v>13.010893966881</v>
          </cell>
          <cell r="AJ107">
            <v>13.041584581412501</v>
          </cell>
          <cell r="AK107">
            <v>13.0805918322419</v>
          </cell>
          <cell r="AL107">
            <v>13.1079915124865</v>
          </cell>
          <cell r="AM107">
            <v>13.133855673215001</v>
          </cell>
          <cell r="AN107">
            <v>13.1582528608307</v>
          </cell>
          <cell r="AO107">
            <v>13.1712483414115</v>
          </cell>
          <cell r="AP107">
            <v>13.1929043041821</v>
          </cell>
        </row>
        <row r="108">
          <cell r="C108" t="str">
            <v>Dumers Lane</v>
          </cell>
          <cell r="D108" t="str">
            <v>Bury</v>
          </cell>
          <cell r="E108" t="str">
            <v>Kearsley 132 GSP</v>
          </cell>
          <cell r="F108">
            <v>20.5</v>
          </cell>
          <cell r="G108">
            <v>0.67032000000000003</v>
          </cell>
          <cell r="H108">
            <v>21.17032</v>
          </cell>
          <cell r="I108">
            <v>11.78</v>
          </cell>
          <cell r="J108">
            <v>11.8257868543346</v>
          </cell>
          <cell r="K108">
            <v>11.8795630914227</v>
          </cell>
          <cell r="L108">
            <v>11.9517820968937</v>
          </cell>
          <cell r="M108">
            <v>12.032645015867599</v>
          </cell>
          <cell r="N108">
            <v>12.1327050198151</v>
          </cell>
          <cell r="O108">
            <v>12.2131015773101</v>
          </cell>
          <cell r="P108">
            <v>12.291423177306701</v>
          </cell>
          <cell r="Q108">
            <v>12.3642921178111</v>
          </cell>
          <cell r="R108">
            <v>12.4407117017999</v>
          </cell>
          <cell r="S108">
            <v>12.534778696518901</v>
          </cell>
          <cell r="T108">
            <v>12.663257065729301</v>
          </cell>
          <cell r="U108">
            <v>12.797491087722699</v>
          </cell>
          <cell r="V108">
            <v>12.941368883879701</v>
          </cell>
          <cell r="W108">
            <v>13.081416563152899</v>
          </cell>
          <cell r="X108">
            <v>13.215958690885</v>
          </cell>
          <cell r="Y108">
            <v>13.346423208245801</v>
          </cell>
          <cell r="Z108">
            <v>13.468859093855301</v>
          </cell>
          <cell r="AA108">
            <v>13.5838508294764</v>
          </cell>
          <cell r="AB108">
            <v>13.694835232147099</v>
          </cell>
          <cell r="AC108">
            <v>13.798890772099099</v>
          </cell>
          <cell r="AD108">
            <v>13.8961475597676</v>
          </cell>
          <cell r="AE108">
            <v>13.9891274978322</v>
          </cell>
          <cell r="AF108">
            <v>14.079074749706001</v>
          </cell>
          <cell r="AG108">
            <v>14.159975895312201</v>
          </cell>
          <cell r="AH108">
            <v>14.2350930217507</v>
          </cell>
          <cell r="AI108">
            <v>14.3050067127809</v>
          </cell>
          <cell r="AJ108">
            <v>14.3702768061119</v>
          </cell>
          <cell r="AK108">
            <v>14.431297374879801</v>
          </cell>
          <cell r="AL108">
            <v>14.4919983021818</v>
          </cell>
          <cell r="AM108">
            <v>14.5500832457894</v>
          </cell>
          <cell r="AN108">
            <v>14.6058236559489</v>
          </cell>
          <cell r="AO108">
            <v>14.6594614604452</v>
          </cell>
          <cell r="AP108">
            <v>14.752189649192699</v>
          </cell>
        </row>
        <row r="109">
          <cell r="C109" t="str">
            <v>Dumplington</v>
          </cell>
          <cell r="D109" t="str">
            <v>Barton</v>
          </cell>
          <cell r="E109" t="str">
            <v>Carrington ENWL SGTs 1B 2B 4 7</v>
          </cell>
          <cell r="F109">
            <v>34</v>
          </cell>
          <cell r="G109">
            <v>0</v>
          </cell>
          <cell r="H109">
            <v>34</v>
          </cell>
          <cell r="I109">
            <v>19.07</v>
          </cell>
          <cell r="J109">
            <v>22.066569033500699</v>
          </cell>
          <cell r="K109">
            <v>22.474388402006799</v>
          </cell>
          <cell r="L109">
            <v>22.603777496297099</v>
          </cell>
          <cell r="M109">
            <v>22.7470229838199</v>
          </cell>
          <cell r="N109">
            <v>22.9344444020909</v>
          </cell>
          <cell r="O109">
            <v>23.0831576969378</v>
          </cell>
          <cell r="P109">
            <v>23.228490602143999</v>
          </cell>
          <cell r="Q109">
            <v>23.369133863316801</v>
          </cell>
          <cell r="R109">
            <v>23.509097307830299</v>
          </cell>
          <cell r="S109">
            <v>23.645680812787699</v>
          </cell>
          <cell r="T109">
            <v>23.778562058910701</v>
          </cell>
          <cell r="U109">
            <v>23.907457058156702</v>
          </cell>
          <cell r="V109">
            <v>24.032970307162799</v>
          </cell>
          <cell r="W109">
            <v>24.139674268738101</v>
          </cell>
          <cell r="X109">
            <v>24.254377193031502</v>
          </cell>
          <cell r="Y109">
            <v>24.3769597256649</v>
          </cell>
          <cell r="Z109">
            <v>24.507318465486701</v>
          </cell>
          <cell r="AA109">
            <v>24.6454048262725</v>
          </cell>
          <cell r="AB109">
            <v>24.7912046600072</v>
          </cell>
          <cell r="AC109">
            <v>24.944651412939599</v>
          </cell>
          <cell r="AD109">
            <v>25.105713808908199</v>
          </cell>
          <cell r="AE109">
            <v>25.2743653891687</v>
          </cell>
          <cell r="AF109">
            <v>25.450576251003799</v>
          </cell>
          <cell r="AG109">
            <v>25.634428596911</v>
          </cell>
          <cell r="AH109">
            <v>25.825885356336599</v>
          </cell>
          <cell r="AI109">
            <v>26.024911487336698</v>
          </cell>
          <cell r="AJ109">
            <v>26.231470622169699</v>
          </cell>
          <cell r="AK109">
            <v>26.445529729944202</v>
          </cell>
          <cell r="AL109">
            <v>26.667055970399499</v>
          </cell>
          <cell r="AM109">
            <v>26.896016255870901</v>
          </cell>
          <cell r="AN109">
            <v>27.132594088210102</v>
          </cell>
          <cell r="AO109">
            <v>27.377518328262401</v>
          </cell>
          <cell r="AP109">
            <v>27.6298204258098</v>
          </cell>
        </row>
        <row r="110">
          <cell r="C110" t="str">
            <v>Eastlands</v>
          </cell>
          <cell r="D110" t="str">
            <v>Stuart St</v>
          </cell>
          <cell r="E110" t="str">
            <v>Stalybridge GSP</v>
          </cell>
          <cell r="F110">
            <v>22.863</v>
          </cell>
          <cell r="G110">
            <v>0</v>
          </cell>
          <cell r="H110">
            <v>22.863</v>
          </cell>
          <cell r="I110">
            <v>10.7</v>
          </cell>
          <cell r="J110">
            <v>11.915922075266399</v>
          </cell>
          <cell r="K110">
            <v>12.1407374482087</v>
          </cell>
          <cell r="L110">
            <v>12.2684586022025</v>
          </cell>
          <cell r="M110">
            <v>12.408193422238501</v>
          </cell>
          <cell r="N110">
            <v>12.5688532504309</v>
          </cell>
          <cell r="O110">
            <v>12.7094111262035</v>
          </cell>
          <cell r="P110">
            <v>12.8503091836631</v>
          </cell>
          <cell r="Q110">
            <v>12.990523543373699</v>
          </cell>
          <cell r="R110">
            <v>13.1345866303846</v>
          </cell>
          <cell r="S110">
            <v>13.2782544863891</v>
          </cell>
          <cell r="T110">
            <v>13.4193346586228</v>
          </cell>
          <cell r="U110">
            <v>13.560107557443599</v>
          </cell>
          <cell r="V110">
            <v>13.7046376127846</v>
          </cell>
          <cell r="W110">
            <v>13.854356211771499</v>
          </cell>
          <cell r="X110">
            <v>14.005953586104701</v>
          </cell>
          <cell r="Y110">
            <v>14.1577584163882</v>
          </cell>
          <cell r="Z110">
            <v>14.3079645535392</v>
          </cell>
          <cell r="AA110">
            <v>14.4571696939467</v>
          </cell>
          <cell r="AB110">
            <v>14.6082285084881</v>
          </cell>
          <cell r="AC110">
            <v>14.7589240320504</v>
          </cell>
          <cell r="AD110">
            <v>14.907843180301199</v>
          </cell>
          <cell r="AE110">
            <v>15.056520161326199</v>
          </cell>
          <cell r="AF110">
            <v>15.206518192318301</v>
          </cell>
          <cell r="AG110">
            <v>15.3502976017422</v>
          </cell>
          <cell r="AH110">
            <v>15.4908900755867</v>
          </cell>
          <cell r="AI110">
            <v>15.6286652691158</v>
          </cell>
          <cell r="AJ110">
            <v>15.764232223276901</v>
          </cell>
          <cell r="AK110">
            <v>15.8971520583453</v>
          </cell>
          <cell r="AL110">
            <v>16.028790362118102</v>
          </cell>
          <cell r="AM110">
            <v>16.159886657608201</v>
          </cell>
          <cell r="AN110">
            <v>16.290395507999399</v>
          </cell>
          <cell r="AO110">
            <v>16.4204872182945</v>
          </cell>
          <cell r="AP110">
            <v>16.551116164272099</v>
          </cell>
        </row>
        <row r="111">
          <cell r="C111" t="str">
            <v>Easton</v>
          </cell>
          <cell r="D111" t="str">
            <v>Spadeadam 11/33kV</v>
          </cell>
          <cell r="E111" t="str">
            <v>Harker ENWL SGTs 1 2 3A 4 / Hutton GSP GROUP</v>
          </cell>
          <cell r="F111">
            <v>1.7</v>
          </cell>
          <cell r="G111">
            <v>3.15E-2</v>
          </cell>
          <cell r="H111">
            <v>1.7315</v>
          </cell>
          <cell r="I111">
            <v>1.77</v>
          </cell>
          <cell r="J111">
            <v>1.78119161595562</v>
          </cell>
          <cell r="K111">
            <v>1.7949653154760601</v>
          </cell>
          <cell r="L111">
            <v>1.81287761768879</v>
          </cell>
          <cell r="M111">
            <v>1.8342561779728599</v>
          </cell>
          <cell r="N111">
            <v>1.85872517054516</v>
          </cell>
          <cell r="O111">
            <v>1.88151992594441</v>
          </cell>
          <cell r="P111">
            <v>1.90513172483243</v>
          </cell>
          <cell r="Q111">
            <v>1.9287231363597901</v>
          </cell>
          <cell r="R111">
            <v>1.95424767878392</v>
          </cell>
          <cell r="S111">
            <v>1.98076472864405</v>
          </cell>
          <cell r="T111">
            <v>2.0082139643982502</v>
          </cell>
          <cell r="U111">
            <v>2.03751602198402</v>
          </cell>
          <cell r="V111">
            <v>2.0690996524758698</v>
          </cell>
          <cell r="W111">
            <v>2.0975264521822798</v>
          </cell>
          <cell r="X111">
            <v>2.12602421185716</v>
          </cell>
          <cell r="Y111">
            <v>2.15353484758448</v>
          </cell>
          <cell r="Z111">
            <v>2.1796969388062601</v>
          </cell>
          <cell r="AA111">
            <v>2.2044880376083298</v>
          </cell>
          <cell r="AB111">
            <v>2.2287460102541199</v>
          </cell>
          <cell r="AC111">
            <v>2.2519135921767801</v>
          </cell>
          <cell r="AD111">
            <v>2.27393380543863</v>
          </cell>
          <cell r="AE111">
            <v>2.2952976150067301</v>
          </cell>
          <cell r="AF111">
            <v>2.3163468643404301</v>
          </cell>
          <cell r="AG111">
            <v>2.3357602901405699</v>
          </cell>
          <cell r="AH111">
            <v>2.35418619198412</v>
          </cell>
          <cell r="AI111">
            <v>2.3717695258697402</v>
          </cell>
          <cell r="AJ111">
            <v>2.3885022484874998</v>
          </cell>
          <cell r="AK111">
            <v>2.4043465061372502</v>
          </cell>
          <cell r="AL111">
            <v>2.4198524383278901</v>
          </cell>
          <cell r="AM111">
            <v>2.4349565664320001</v>
          </cell>
          <cell r="AN111">
            <v>2.4497054826854998</v>
          </cell>
          <cell r="AO111">
            <v>2.4642005408367398</v>
          </cell>
          <cell r="AP111">
            <v>2.4785490870731999</v>
          </cell>
        </row>
        <row r="112">
          <cell r="C112" t="str">
            <v>Egremont</v>
          </cell>
          <cell r="D112" t="str">
            <v>Egremont</v>
          </cell>
          <cell r="E112" t="str">
            <v>Harker ENWL SGTs 1 2 3A 4 / Hutton GSP GROUP</v>
          </cell>
          <cell r="F112">
            <v>15</v>
          </cell>
          <cell r="G112">
            <v>0.16775999999999999</v>
          </cell>
          <cell r="H112">
            <v>15.167759999999999</v>
          </cell>
          <cell r="I112">
            <v>12.38</v>
          </cell>
          <cell r="J112">
            <v>12.506114297182201</v>
          </cell>
          <cell r="K112">
            <v>12.5641321722738</v>
          </cell>
          <cell r="L112">
            <v>12.6566804813455</v>
          </cell>
          <cell r="M112">
            <v>12.783791343558599</v>
          </cell>
          <cell r="N112">
            <v>12.9294206340328</v>
          </cell>
          <cell r="O112">
            <v>13.072314899734099</v>
          </cell>
          <cell r="P112">
            <v>13.224221905727401</v>
          </cell>
          <cell r="Q112">
            <v>13.383887091004601</v>
          </cell>
          <cell r="R112">
            <v>13.5701095462484</v>
          </cell>
          <cell r="S112">
            <v>13.773601894762701</v>
          </cell>
          <cell r="T112">
            <v>13.9898604589238</v>
          </cell>
          <cell r="U112">
            <v>14.2288927204925</v>
          </cell>
          <cell r="V112">
            <v>14.4988906500498</v>
          </cell>
          <cell r="W112">
            <v>14.7657565147514</v>
          </cell>
          <cell r="X112">
            <v>15.0197674016941</v>
          </cell>
          <cell r="Y112">
            <v>15.261984878231599</v>
          </cell>
          <cell r="Z112">
            <v>15.4852446114279</v>
          </cell>
          <cell r="AA112">
            <v>15.6926829149229</v>
          </cell>
          <cell r="AB112">
            <v>15.8972444725533</v>
          </cell>
          <cell r="AC112">
            <v>16.087594469309899</v>
          </cell>
          <cell r="AD112">
            <v>16.2631910948041</v>
          </cell>
          <cell r="AE112">
            <v>16.424617300994001</v>
          </cell>
          <cell r="AF112">
            <v>16.581550021108999</v>
          </cell>
          <cell r="AG112">
            <v>16.712926948721201</v>
          </cell>
          <cell r="AH112">
            <v>16.827619041483299</v>
          </cell>
          <cell r="AI112">
            <v>16.9274446656975</v>
          </cell>
          <cell r="AJ112">
            <v>17.0111367524892</v>
          </cell>
          <cell r="AK112">
            <v>17.084387317709499</v>
          </cell>
          <cell r="AL112">
            <v>17.168828404203001</v>
          </cell>
          <cell r="AM112">
            <v>17.244812576063701</v>
          </cell>
          <cell r="AN112">
            <v>17.312914331069098</v>
          </cell>
          <cell r="AO112">
            <v>17.373853727590799</v>
          </cell>
          <cell r="AP112">
            <v>17.4298193850824</v>
          </cell>
        </row>
        <row r="113">
          <cell r="C113" t="str">
            <v>Embleton</v>
          </cell>
          <cell r="D113" t="str">
            <v>Stainburn &amp; Siddick</v>
          </cell>
          <cell r="E113" t="str">
            <v>Harker ENWL SGTs 1 2 3A 4 / Hutton GSP GROUP</v>
          </cell>
          <cell r="F113">
            <v>15.242000000000001</v>
          </cell>
          <cell r="G113">
            <v>0.12</v>
          </cell>
          <cell r="H113">
            <v>15.362</v>
          </cell>
          <cell r="I113">
            <v>12.05</v>
          </cell>
          <cell r="J113">
            <v>12.5884035436176</v>
          </cell>
          <cell r="K113">
            <v>12.698230653326499</v>
          </cell>
          <cell r="L113">
            <v>12.7846893711492</v>
          </cell>
          <cell r="M113">
            <v>12.8946818881011</v>
          </cell>
          <cell r="N113">
            <v>13.0223028097335</v>
          </cell>
          <cell r="O113">
            <v>13.143667854676799</v>
          </cell>
          <cell r="P113">
            <v>13.2727747040345</v>
          </cell>
          <cell r="Q113">
            <v>13.4031188992069</v>
          </cell>
          <cell r="R113">
            <v>13.548159646407401</v>
          </cell>
          <cell r="S113">
            <v>13.708351109465401</v>
          </cell>
          <cell r="T113">
            <v>13.876623382748701</v>
          </cell>
          <cell r="U113">
            <v>14.0602834730265</v>
          </cell>
          <cell r="V113">
            <v>14.265869436504801</v>
          </cell>
          <cell r="W113">
            <v>14.4561502171015</v>
          </cell>
          <cell r="X113">
            <v>14.640264722063399</v>
          </cell>
          <cell r="Y113">
            <v>14.8282424314169</v>
          </cell>
          <cell r="Z113">
            <v>15.0053918270428</v>
          </cell>
          <cell r="AA113">
            <v>15.171065784823901</v>
          </cell>
          <cell r="AB113">
            <v>15.3336072906092</v>
          </cell>
          <cell r="AC113">
            <v>15.484989445789299</v>
          </cell>
          <cell r="AD113">
            <v>15.6271410863962</v>
          </cell>
          <cell r="AE113">
            <v>15.764129895452999</v>
          </cell>
          <cell r="AF113">
            <v>15.899142145167</v>
          </cell>
          <cell r="AG113">
            <v>16.018901420583799</v>
          </cell>
          <cell r="AH113">
            <v>16.129470872958699</v>
          </cell>
          <cell r="AI113">
            <v>16.232213769410301</v>
          </cell>
          <cell r="AJ113">
            <v>16.3264157293683</v>
          </cell>
          <cell r="AK113">
            <v>16.413110038580399</v>
          </cell>
          <cell r="AL113">
            <v>16.499325615132499</v>
          </cell>
          <cell r="AM113">
            <v>16.581121981487001</v>
          </cell>
          <cell r="AN113">
            <v>16.658723564142299</v>
          </cell>
          <cell r="AO113">
            <v>16.732958439010499</v>
          </cell>
          <cell r="AP113">
            <v>16.804901597565699</v>
          </cell>
        </row>
        <row r="114">
          <cell r="C114" t="str">
            <v>Exchange St</v>
          </cell>
          <cell r="D114" t="str">
            <v>Lower Darwen</v>
          </cell>
          <cell r="E114" t="str">
            <v>Penwortham East GSP / Rochdale SGT 1 GROUP</v>
          </cell>
          <cell r="F114">
            <v>17.5</v>
          </cell>
          <cell r="G114">
            <v>0</v>
          </cell>
          <cell r="H114">
            <v>17.5</v>
          </cell>
          <cell r="I114">
            <v>11.79</v>
          </cell>
          <cell r="J114">
            <v>12.531614537839699</v>
          </cell>
          <cell r="K114">
            <v>12.6626275054972</v>
          </cell>
          <cell r="L114">
            <v>12.7587386813842</v>
          </cell>
          <cell r="M114">
            <v>12.8805940014129</v>
          </cell>
          <cell r="N114">
            <v>13.026082027625099</v>
          </cell>
          <cell r="O114">
            <v>13.1615938362007</v>
          </cell>
          <cell r="P114">
            <v>13.3043284045551</v>
          </cell>
          <cell r="Q114">
            <v>13.4496689926233</v>
          </cell>
          <cell r="R114">
            <v>13.608813789953899</v>
          </cell>
          <cell r="S114">
            <v>13.7804631742737</v>
          </cell>
          <cell r="T114">
            <v>13.9570802148125</v>
          </cell>
          <cell r="U114">
            <v>14.1453040811446</v>
          </cell>
          <cell r="V114">
            <v>14.3529337730384</v>
          </cell>
          <cell r="W114">
            <v>14.560213761896</v>
          </cell>
          <cell r="X114">
            <v>14.764891259390501</v>
          </cell>
          <cell r="Y114">
            <v>14.9662839718389</v>
          </cell>
          <cell r="Z114">
            <v>15.1585480469779</v>
          </cell>
          <cell r="AA114">
            <v>15.3432530760823</v>
          </cell>
          <cell r="AB114">
            <v>15.524348405802501</v>
          </cell>
          <cell r="AC114">
            <v>15.6988494739456</v>
          </cell>
          <cell r="AD114">
            <v>15.8659786870576</v>
          </cell>
          <cell r="AE114">
            <v>16.027840282141302</v>
          </cell>
          <cell r="AF114">
            <v>16.1874219500422</v>
          </cell>
          <cell r="AG114">
            <v>16.332473585376501</v>
          </cell>
          <cell r="AH114">
            <v>16.468881505471401</v>
          </cell>
          <cell r="AI114">
            <v>16.59740152777</v>
          </cell>
          <cell r="AJ114">
            <v>16.719408783301802</v>
          </cell>
          <cell r="AK114">
            <v>16.8343923049285</v>
          </cell>
          <cell r="AL114">
            <v>16.947370854885801</v>
          </cell>
          <cell r="AM114">
            <v>17.0568474172753</v>
          </cell>
          <cell r="AN114">
            <v>17.1632569115182</v>
          </cell>
          <cell r="AO114">
            <v>17.266647084724099</v>
          </cell>
          <cell r="AP114">
            <v>17.368617644435599</v>
          </cell>
        </row>
        <row r="115">
          <cell r="C115" t="str">
            <v>Failsworth</v>
          </cell>
          <cell r="D115" t="str">
            <v>Chadderton</v>
          </cell>
          <cell r="E115" t="str">
            <v>Whitegate GSP</v>
          </cell>
          <cell r="F115">
            <v>22.863</v>
          </cell>
          <cell r="G115">
            <v>1.323</v>
          </cell>
          <cell r="H115">
            <v>24.186</v>
          </cell>
          <cell r="I115">
            <v>13.95</v>
          </cell>
          <cell r="J115">
            <v>14.5272560315034</v>
          </cell>
          <cell r="K115">
            <v>14.6738238365374</v>
          </cell>
          <cell r="L115">
            <v>14.810658608585801</v>
          </cell>
          <cell r="M115">
            <v>14.9704214355279</v>
          </cell>
          <cell r="N115">
            <v>15.155952660828101</v>
          </cell>
          <cell r="O115">
            <v>15.333332672574</v>
          </cell>
          <cell r="P115">
            <v>15.521762331273001</v>
          </cell>
          <cell r="Q115">
            <v>15.718105355115799</v>
          </cell>
          <cell r="R115">
            <v>15.933985921556401</v>
          </cell>
          <cell r="S115">
            <v>16.164994879509202</v>
          </cell>
          <cell r="T115">
            <v>16.406965401984099</v>
          </cell>
          <cell r="U115">
            <v>16.666176444642499</v>
          </cell>
          <cell r="V115">
            <v>16.950222847305199</v>
          </cell>
          <cell r="W115">
            <v>17.243821692888101</v>
          </cell>
          <cell r="X115">
            <v>17.536261106110999</v>
          </cell>
          <cell r="Y115">
            <v>17.829367850783601</v>
          </cell>
          <cell r="Z115">
            <v>18.116957738879801</v>
          </cell>
          <cell r="AA115">
            <v>18.3998297025345</v>
          </cell>
          <cell r="AB115">
            <v>18.684046018277499</v>
          </cell>
          <cell r="AC115">
            <v>18.964276694016199</v>
          </cell>
          <cell r="AD115">
            <v>19.240211510891299</v>
          </cell>
          <cell r="AE115">
            <v>19.513894317448599</v>
          </cell>
          <cell r="AF115">
            <v>19.790117057945501</v>
          </cell>
          <cell r="AG115">
            <v>20.0487675067026</v>
          </cell>
          <cell r="AH115">
            <v>20.2975700412759</v>
          </cell>
          <cell r="AI115">
            <v>20.537559539586798</v>
          </cell>
          <cell r="AJ115">
            <v>20.770636571375199</v>
          </cell>
          <cell r="AK115">
            <v>20.9955729619283</v>
          </cell>
          <cell r="AL115">
            <v>21.218665655609399</v>
          </cell>
          <cell r="AM115">
            <v>21.4386456248195</v>
          </cell>
          <cell r="AN115">
            <v>21.656118827844601</v>
          </cell>
          <cell r="AO115">
            <v>21.871333059840399</v>
          </cell>
          <cell r="AP115">
            <v>22.086286465857398</v>
          </cell>
        </row>
        <row r="116">
          <cell r="C116" t="str">
            <v>Fallowfield</v>
          </cell>
          <cell r="D116" t="str">
            <v>West Didsbury</v>
          </cell>
          <cell r="E116" t="str">
            <v>South Manchester GSP</v>
          </cell>
          <cell r="F116">
            <v>22.863</v>
          </cell>
          <cell r="G116">
            <v>0</v>
          </cell>
          <cell r="H116">
            <v>22.863</v>
          </cell>
          <cell r="I116">
            <v>17.64</v>
          </cell>
          <cell r="J116">
            <v>18.697026558779498</v>
          </cell>
          <cell r="K116">
            <v>18.960403634868701</v>
          </cell>
          <cell r="L116">
            <v>19.171725537510302</v>
          </cell>
          <cell r="M116">
            <v>19.407252913241098</v>
          </cell>
          <cell r="N116">
            <v>19.666355865327901</v>
          </cell>
          <cell r="O116">
            <v>19.9095353278442</v>
          </cell>
          <cell r="P116">
            <v>20.164270501878001</v>
          </cell>
          <cell r="Q116">
            <v>20.4279184737047</v>
          </cell>
          <cell r="R116">
            <v>20.7087108084005</v>
          </cell>
          <cell r="S116">
            <v>21.001483862183001</v>
          </cell>
          <cell r="T116">
            <v>21.299744142174202</v>
          </cell>
          <cell r="U116">
            <v>21.613290788160501</v>
          </cell>
          <cell r="V116">
            <v>21.957125735369399</v>
          </cell>
          <cell r="W116">
            <v>22.3168950515654</v>
          </cell>
          <cell r="X116">
            <v>22.677709575629802</v>
          </cell>
          <cell r="Y116">
            <v>23.035350902570499</v>
          </cell>
          <cell r="Z116">
            <v>23.382735528784401</v>
          </cell>
          <cell r="AA116">
            <v>23.721490753609299</v>
          </cell>
          <cell r="AB116">
            <v>24.061434591663598</v>
          </cell>
          <cell r="AC116">
            <v>24.394396507105899</v>
          </cell>
          <cell r="AD116">
            <v>24.716502688197501</v>
          </cell>
          <cell r="AE116">
            <v>25.032964688675701</v>
          </cell>
          <cell r="AF116">
            <v>25.3472230667644</v>
          </cell>
          <cell r="AG116">
            <v>25.632164762332</v>
          </cell>
          <cell r="AH116">
            <v>25.898753931599401</v>
          </cell>
          <cell r="AI116">
            <v>26.1505709223458</v>
          </cell>
          <cell r="AJ116">
            <v>26.390459394767099</v>
          </cell>
          <cell r="AK116">
            <v>26.609998351993699</v>
          </cell>
          <cell r="AL116">
            <v>26.8066303430261</v>
          </cell>
          <cell r="AM116">
            <v>26.9939766229874</v>
          </cell>
          <cell r="AN116">
            <v>27.183326311516801</v>
          </cell>
          <cell r="AO116">
            <v>27.369594425424399</v>
          </cell>
          <cell r="AP116">
            <v>27.5506394499522</v>
          </cell>
        </row>
        <row r="117">
          <cell r="C117" t="str">
            <v>Farnworth</v>
          </cell>
          <cell r="D117" t="str">
            <v>N/A</v>
          </cell>
          <cell r="E117" t="str">
            <v>Kearsley Local 33 GSP</v>
          </cell>
          <cell r="F117">
            <v>23</v>
          </cell>
          <cell r="G117">
            <v>0</v>
          </cell>
          <cell r="H117">
            <v>23</v>
          </cell>
          <cell r="I117">
            <v>14.43</v>
          </cell>
          <cell r="J117">
            <v>14.680114540707899</v>
          </cell>
          <cell r="K117">
            <v>14.763662253568899</v>
          </cell>
          <cell r="L117">
            <v>14.861212330851499</v>
          </cell>
          <cell r="M117">
            <v>14.9781546778035</v>
          </cell>
          <cell r="N117">
            <v>15.1171407511764</v>
          </cell>
          <cell r="O117">
            <v>15.248741093650001</v>
          </cell>
          <cell r="P117">
            <v>15.392002017195001</v>
          </cell>
          <cell r="Q117">
            <v>15.5385008885745</v>
          </cell>
          <cell r="R117">
            <v>15.7057924450508</v>
          </cell>
          <cell r="S117">
            <v>15.887481036873</v>
          </cell>
          <cell r="T117">
            <v>16.0782422303669</v>
          </cell>
          <cell r="U117">
            <v>16.2885515359471</v>
          </cell>
          <cell r="V117">
            <v>16.516156396633701</v>
          </cell>
          <cell r="W117">
            <v>16.729455728684801</v>
          </cell>
          <cell r="X117">
            <v>16.9373398458652</v>
          </cell>
          <cell r="Y117">
            <v>17.140420049787501</v>
          </cell>
          <cell r="Z117">
            <v>17.336368125662499</v>
          </cell>
          <cell r="AA117">
            <v>17.522572846992102</v>
          </cell>
          <cell r="AB117">
            <v>17.755229098001699</v>
          </cell>
          <cell r="AC117">
            <v>18.071249474580899</v>
          </cell>
          <cell r="AD117">
            <v>18.388343103806701</v>
          </cell>
          <cell r="AE117">
            <v>18.711772646849202</v>
          </cell>
          <cell r="AF117">
            <v>19.043401369368699</v>
          </cell>
          <cell r="AG117">
            <v>19.360651813392298</v>
          </cell>
          <cell r="AH117">
            <v>19.672049652571999</v>
          </cell>
          <cell r="AI117">
            <v>19.978365728921101</v>
          </cell>
          <cell r="AJ117">
            <v>20.280503947102801</v>
          </cell>
          <cell r="AK117">
            <v>20.579628812389199</v>
          </cell>
          <cell r="AL117">
            <v>20.887090249180702</v>
          </cell>
          <cell r="AM117">
            <v>21.195436465602999</v>
          </cell>
          <cell r="AN117">
            <v>21.505025852473199</v>
          </cell>
          <cell r="AO117">
            <v>21.815483831703901</v>
          </cell>
          <cell r="AP117">
            <v>22.1289699196005</v>
          </cell>
        </row>
        <row r="118">
          <cell r="C118" t="str">
            <v>Feniscowles</v>
          </cell>
          <cell r="D118" t="str">
            <v>Lower Darwen</v>
          </cell>
          <cell r="E118" t="str">
            <v>Penwortham East GSP / Rochdale SGT 1 GROUP</v>
          </cell>
          <cell r="F118">
            <v>12</v>
          </cell>
          <cell r="G118">
            <v>0</v>
          </cell>
          <cell r="H118">
            <v>12</v>
          </cell>
          <cell r="I118">
            <v>2.9</v>
          </cell>
          <cell r="J118">
            <v>3.0097758829833601</v>
          </cell>
          <cell r="K118">
            <v>3.0343388446667499</v>
          </cell>
          <cell r="L118">
            <v>3.0574222848928398</v>
          </cell>
          <cell r="M118">
            <v>3.0862497718970401</v>
          </cell>
          <cell r="N118">
            <v>3.1213843758719801</v>
          </cell>
          <cell r="O118">
            <v>3.1544975287996802</v>
          </cell>
          <cell r="P118">
            <v>3.1899803619821601</v>
          </cell>
          <cell r="Q118">
            <v>3.2273031156765</v>
          </cell>
          <cell r="R118">
            <v>3.2674635023220802</v>
          </cell>
          <cell r="S118">
            <v>3.3107205551739201</v>
          </cell>
          <cell r="T118">
            <v>3.35602878191508</v>
          </cell>
          <cell r="U118">
            <v>3.4050241240892598</v>
          </cell>
          <cell r="V118">
            <v>3.45876355357847</v>
          </cell>
          <cell r="W118">
            <v>3.51209509517254</v>
          </cell>
          <cell r="X118">
            <v>3.56532743592388</v>
          </cell>
          <cell r="Y118">
            <v>3.6173897461280302</v>
          </cell>
          <cell r="Z118">
            <v>3.6668236283823799</v>
          </cell>
          <cell r="AA118">
            <v>3.71398365421441</v>
          </cell>
          <cell r="AB118">
            <v>3.7601817564000202</v>
          </cell>
          <cell r="AC118">
            <v>3.8044280163067401</v>
          </cell>
          <cell r="AD118">
            <v>3.8465806968162002</v>
          </cell>
          <cell r="AE118">
            <v>3.88732199095766</v>
          </cell>
          <cell r="AF118">
            <v>3.9272304763277801</v>
          </cell>
          <cell r="AG118">
            <v>3.9624181136547301</v>
          </cell>
          <cell r="AH118">
            <v>3.99459834218771</v>
          </cell>
          <cell r="AI118">
            <v>4.0239907533979702</v>
          </cell>
          <cell r="AJ118">
            <v>4.0511718551622202</v>
          </cell>
          <cell r="AK118">
            <v>4.0766634814506197</v>
          </cell>
          <cell r="AL118">
            <v>4.1036807058136899</v>
          </cell>
          <cell r="AM118">
            <v>4.1295223769067899</v>
          </cell>
          <cell r="AN118">
            <v>4.1543517503220402</v>
          </cell>
          <cell r="AO118">
            <v>4.1782583131264497</v>
          </cell>
          <cell r="AP118">
            <v>4.20167976334531</v>
          </cell>
        </row>
        <row r="119">
          <cell r="C119" t="str">
            <v>Ferodo</v>
          </cell>
          <cell r="D119" t="str">
            <v>New Mills</v>
          </cell>
          <cell r="E119" t="str">
            <v>Stalybridge GSP</v>
          </cell>
          <cell r="F119">
            <v>16.54</v>
          </cell>
          <cell r="G119">
            <v>0</v>
          </cell>
          <cell r="H119">
            <v>16.54</v>
          </cell>
          <cell r="I119">
            <v>13.79</v>
          </cell>
          <cell r="J119">
            <v>13.9508580837301</v>
          </cell>
          <cell r="K119">
            <v>14.038446544335001</v>
          </cell>
          <cell r="L119">
            <v>14.149051235979799</v>
          </cell>
          <cell r="M119">
            <v>14.2861356859417</v>
          </cell>
          <cell r="N119">
            <v>14.4438939752769</v>
          </cell>
          <cell r="O119">
            <v>14.582827649094201</v>
          </cell>
          <cell r="P119">
            <v>14.7223580079608</v>
          </cell>
          <cell r="Q119">
            <v>14.858726224433701</v>
          </cell>
          <cell r="R119">
            <v>14.9980184061498</v>
          </cell>
          <cell r="S119">
            <v>15.148548591487399</v>
          </cell>
          <cell r="T119">
            <v>15.297240026011499</v>
          </cell>
          <cell r="U119">
            <v>15.444903357436999</v>
          </cell>
          <cell r="V119">
            <v>15.610757690322499</v>
          </cell>
          <cell r="W119">
            <v>15.7892546358743</v>
          </cell>
          <cell r="X119">
            <v>15.9632608036991</v>
          </cell>
          <cell r="Y119">
            <v>16.132708341067801</v>
          </cell>
          <cell r="Z119">
            <v>16.294432451596901</v>
          </cell>
          <cell r="AA119">
            <v>16.449032763873198</v>
          </cell>
          <cell r="AB119">
            <v>16.6010186964536</v>
          </cell>
          <cell r="AC119">
            <v>16.746733738250501</v>
          </cell>
          <cell r="AD119">
            <v>16.887574654362101</v>
          </cell>
          <cell r="AE119">
            <v>17.026366916787499</v>
          </cell>
          <cell r="AF119">
            <v>17.164933565723601</v>
          </cell>
          <cell r="AG119">
            <v>17.296735737926301</v>
          </cell>
          <cell r="AH119">
            <v>17.426046414392601</v>
          </cell>
          <cell r="AI119">
            <v>17.553559087563201</v>
          </cell>
          <cell r="AJ119">
            <v>17.6793839213131</v>
          </cell>
          <cell r="AK119">
            <v>17.802951618393699</v>
          </cell>
          <cell r="AL119">
            <v>17.926106093757401</v>
          </cell>
          <cell r="AM119">
            <v>18.048598620214399</v>
          </cell>
          <cell r="AN119">
            <v>18.1704986666482</v>
          </cell>
          <cell r="AO119">
            <v>18.291918193970901</v>
          </cell>
          <cell r="AP119">
            <v>18.4139870000628</v>
          </cell>
        </row>
        <row r="120">
          <cell r="C120" t="str">
            <v>Flat Lane</v>
          </cell>
          <cell r="D120" t="str">
            <v>Padiham</v>
          </cell>
          <cell r="E120" t="str">
            <v>Padiham GSP</v>
          </cell>
          <cell r="F120">
            <v>4.5</v>
          </cell>
          <cell r="G120">
            <v>0.1404</v>
          </cell>
          <cell r="H120">
            <v>4.6403999999999996</v>
          </cell>
          <cell r="I120">
            <v>3.97</v>
          </cell>
          <cell r="J120">
            <v>3.9975332833483299</v>
          </cell>
          <cell r="K120">
            <v>4.0320904593716502</v>
          </cell>
          <cell r="L120">
            <v>4.0779020217006403</v>
          </cell>
          <cell r="M120">
            <v>4.1357408215327096</v>
          </cell>
          <cell r="N120">
            <v>4.1984526696463504</v>
          </cell>
          <cell r="O120">
            <v>4.2629191098087498</v>
          </cell>
          <cell r="P120">
            <v>4.3304070894212501</v>
          </cell>
          <cell r="Q120">
            <v>4.40011281794132</v>
          </cell>
          <cell r="R120">
            <v>4.4774569166065996</v>
          </cell>
          <cell r="S120">
            <v>4.5544915314601004</v>
          </cell>
          <cell r="T120">
            <v>4.6349565276048503</v>
          </cell>
          <cell r="U120">
            <v>4.7265417275430996</v>
          </cell>
          <cell r="V120">
            <v>4.8237612650770396</v>
          </cell>
          <cell r="W120">
            <v>4.9150837470078201</v>
          </cell>
          <cell r="X120">
            <v>5.0030726545878803</v>
          </cell>
          <cell r="Y120">
            <v>5.0851237859747496</v>
          </cell>
          <cell r="Z120">
            <v>5.1604006251125796</v>
          </cell>
          <cell r="AA120">
            <v>5.2294152349552601</v>
          </cell>
          <cell r="AB120">
            <v>5.2940531367847399</v>
          </cell>
          <cell r="AC120">
            <v>5.3526307400923603</v>
          </cell>
          <cell r="AD120">
            <v>5.4052922361771198</v>
          </cell>
          <cell r="AE120">
            <v>5.4537784676258996</v>
          </cell>
          <cell r="AF120">
            <v>5.4989705675003098</v>
          </cell>
          <cell r="AG120">
            <v>5.53709539412921</v>
          </cell>
          <cell r="AH120">
            <v>5.5701763559795303</v>
          </cell>
          <cell r="AI120">
            <v>5.5987077667621303</v>
          </cell>
          <cell r="AJ120">
            <v>5.6223505286752804</v>
          </cell>
          <cell r="AK120">
            <v>5.6415294073198403</v>
          </cell>
          <cell r="AL120">
            <v>5.6585696642531502</v>
          </cell>
          <cell r="AM120">
            <v>5.6736894973188496</v>
          </cell>
          <cell r="AN120">
            <v>5.6871669674922201</v>
          </cell>
          <cell r="AO120">
            <v>5.6993087520783403</v>
          </cell>
          <cell r="AP120">
            <v>5.7104343152194401</v>
          </cell>
        </row>
        <row r="121">
          <cell r="C121" t="str">
            <v>Frederick Rd</v>
          </cell>
          <cell r="D121" t="str">
            <v>Frederick Rd</v>
          </cell>
          <cell r="E121" t="str">
            <v>Kearsley 132 GSP</v>
          </cell>
          <cell r="F121">
            <v>20.5</v>
          </cell>
          <cell r="G121">
            <v>0</v>
          </cell>
          <cell r="H121">
            <v>20.5</v>
          </cell>
          <cell r="I121">
            <v>13.26</v>
          </cell>
          <cell r="J121">
            <v>13.9511929766509</v>
          </cell>
          <cell r="K121">
            <v>14.111326449577099</v>
          </cell>
          <cell r="L121">
            <v>14.2390879536485</v>
          </cell>
          <cell r="M121">
            <v>14.3886611875906</v>
          </cell>
          <cell r="N121">
            <v>14.553863871791499</v>
          </cell>
          <cell r="O121">
            <v>14.7125950912015</v>
          </cell>
          <cell r="P121">
            <v>14.879469620503199</v>
          </cell>
          <cell r="Q121">
            <v>15.0528663154667</v>
          </cell>
          <cell r="R121">
            <v>15.2490021077727</v>
          </cell>
          <cell r="S121">
            <v>15.4594739342335</v>
          </cell>
          <cell r="T121">
            <v>15.6811411710374</v>
          </cell>
          <cell r="U121">
            <v>15.923254511727899</v>
          </cell>
          <cell r="V121">
            <v>16.191470416871098</v>
          </cell>
          <cell r="W121">
            <v>16.4629529511258</v>
          </cell>
          <cell r="X121">
            <v>16.7306591799146</v>
          </cell>
          <cell r="Y121">
            <v>16.992855253957199</v>
          </cell>
          <cell r="Z121">
            <v>17.2422438098824</v>
          </cell>
          <cell r="AA121">
            <v>17.479995247164599</v>
          </cell>
          <cell r="AB121">
            <v>17.714160059302401</v>
          </cell>
          <cell r="AC121">
            <v>17.937986054597999</v>
          </cell>
          <cell r="AD121">
            <v>18.150267292851499</v>
          </cell>
          <cell r="AE121">
            <v>18.3562861373427</v>
          </cell>
          <cell r="AF121">
            <v>18.559833032014399</v>
          </cell>
          <cell r="AG121">
            <v>18.743388251997999</v>
          </cell>
          <cell r="AH121">
            <v>18.916439731495799</v>
          </cell>
          <cell r="AI121">
            <v>19.0770178049153</v>
          </cell>
          <cell r="AJ121">
            <v>19.225789801117699</v>
          </cell>
          <cell r="AK121">
            <v>19.363189604203601</v>
          </cell>
          <cell r="AL121">
            <v>19.496748498480599</v>
          </cell>
          <cell r="AM121">
            <v>19.623119813080699</v>
          </cell>
          <cell r="AN121">
            <v>19.742781965104999</v>
          </cell>
          <cell r="AO121">
            <v>19.8566174872654</v>
          </cell>
          <cell r="AP121">
            <v>19.966211147279701</v>
          </cell>
        </row>
        <row r="122">
          <cell r="C122" t="str">
            <v>Fusehill</v>
          </cell>
          <cell r="D122" t="str">
            <v>Carlisle</v>
          </cell>
          <cell r="E122" t="str">
            <v>Harker ENWL SGTs 1 2 3A 4 / Hutton GSP GROUP</v>
          </cell>
          <cell r="F122">
            <v>20.5</v>
          </cell>
          <cell r="G122">
            <v>2.4E-2</v>
          </cell>
          <cell r="H122">
            <v>20.524000000000001</v>
          </cell>
          <cell r="I122">
            <v>19.09</v>
          </cell>
          <cell r="J122">
            <v>19.4095164804292</v>
          </cell>
          <cell r="K122">
            <v>19.576030612030799</v>
          </cell>
          <cell r="L122">
            <v>19.7704777443466</v>
          </cell>
          <cell r="M122">
            <v>20.0042936234248</v>
          </cell>
          <cell r="N122">
            <v>20.275821943819199</v>
          </cell>
          <cell r="O122">
            <v>20.519345956421802</v>
          </cell>
          <cell r="P122">
            <v>20.768706188483701</v>
          </cell>
          <cell r="Q122">
            <v>21.013802216279501</v>
          </cell>
          <cell r="R122">
            <v>21.275171313554399</v>
          </cell>
          <cell r="S122">
            <v>21.5445384038368</v>
          </cell>
          <cell r="T122">
            <v>21.8188687856527</v>
          </cell>
          <cell r="U122">
            <v>22.105032755843801</v>
          </cell>
          <cell r="V122">
            <v>22.4111849731141</v>
          </cell>
          <cell r="W122">
            <v>22.7233816642992</v>
          </cell>
          <cell r="X122">
            <v>23.029351787406199</v>
          </cell>
          <cell r="Y122">
            <v>23.323373029455599</v>
          </cell>
          <cell r="Z122">
            <v>23.600989966183899</v>
          </cell>
          <cell r="AA122">
            <v>23.8617293984178</v>
          </cell>
          <cell r="AB122">
            <v>24.114781039647099</v>
          </cell>
          <cell r="AC122">
            <v>24.354388791890901</v>
          </cell>
          <cell r="AD122">
            <v>24.580141675514898</v>
          </cell>
          <cell r="AE122">
            <v>24.7971854400921</v>
          </cell>
          <cell r="AF122">
            <v>25.0099231240535</v>
          </cell>
          <cell r="AG122">
            <v>25.2078272037249</v>
          </cell>
          <cell r="AH122">
            <v>25.397070079565701</v>
          </cell>
          <cell r="AI122">
            <v>25.579150256319899</v>
          </cell>
          <cell r="AJ122">
            <v>25.754400559972002</v>
          </cell>
          <cell r="AK122">
            <v>25.922854009062899</v>
          </cell>
          <cell r="AL122">
            <v>26.090094217814599</v>
          </cell>
          <cell r="AM122">
            <v>26.2539770499037</v>
          </cell>
          <cell r="AN122">
            <v>26.414893237607799</v>
          </cell>
          <cell r="AO122">
            <v>26.5738509701049</v>
          </cell>
          <cell r="AP122">
            <v>26.7318245634223</v>
          </cell>
        </row>
        <row r="123">
          <cell r="C123" t="str">
            <v>Gale</v>
          </cell>
          <cell r="D123" t="str">
            <v>Belfield</v>
          </cell>
          <cell r="E123" t="str">
            <v>Rochdale SGTs 2 3 4</v>
          </cell>
          <cell r="F123">
            <v>22.863</v>
          </cell>
          <cell r="G123">
            <v>0</v>
          </cell>
          <cell r="H123">
            <v>22.863</v>
          </cell>
          <cell r="I123">
            <v>9.76</v>
          </cell>
          <cell r="J123">
            <v>9.7864279249189607</v>
          </cell>
          <cell r="K123">
            <v>9.8277475955921592</v>
          </cell>
          <cell r="L123">
            <v>9.90550850259927</v>
          </cell>
          <cell r="M123">
            <v>10.002851578179399</v>
          </cell>
          <cell r="N123">
            <v>10.113382593397001</v>
          </cell>
          <cell r="O123">
            <v>10.224027727025099</v>
          </cell>
          <cell r="P123">
            <v>10.3447050161741</v>
          </cell>
          <cell r="Q123">
            <v>10.473285907867799</v>
          </cell>
          <cell r="R123">
            <v>10.618476473224799</v>
          </cell>
          <cell r="S123">
            <v>10.7774723014738</v>
          </cell>
          <cell r="T123">
            <v>10.9462951980613</v>
          </cell>
          <cell r="U123">
            <v>11.131833152761599</v>
          </cell>
          <cell r="V123">
            <v>11.341897769360401</v>
          </cell>
          <cell r="W123">
            <v>11.5650296165937</v>
          </cell>
          <cell r="X123">
            <v>11.780621856323799</v>
          </cell>
          <cell r="Y123">
            <v>11.990448393618401</v>
          </cell>
          <cell r="Z123">
            <v>12.1865492997884</v>
          </cell>
          <cell r="AA123">
            <v>12.3718766080733</v>
          </cell>
          <cell r="AB123">
            <v>12.552907255038599</v>
          </cell>
          <cell r="AC123">
            <v>12.7236479480155</v>
          </cell>
          <cell r="AD123">
            <v>12.883243966481601</v>
          </cell>
          <cell r="AE123">
            <v>13.0346968054904</v>
          </cell>
          <cell r="AF123">
            <v>13.183167559746501</v>
          </cell>
          <cell r="AG123">
            <v>13.3113782010716</v>
          </cell>
          <cell r="AH123">
            <v>13.426408621749999</v>
          </cell>
          <cell r="AI123">
            <v>13.529484845624699</v>
          </cell>
          <cell r="AJ123">
            <v>13.6222017625515</v>
          </cell>
          <cell r="AK123">
            <v>13.7036192271218</v>
          </cell>
          <cell r="AL123">
            <v>13.7793803489753</v>
          </cell>
          <cell r="AM123">
            <v>13.848507446746799</v>
          </cell>
          <cell r="AN123">
            <v>13.911622368940399</v>
          </cell>
          <cell r="AO123">
            <v>13.9693164400339</v>
          </cell>
          <cell r="AP123">
            <v>14.0231846967402</v>
          </cell>
        </row>
        <row r="124">
          <cell r="C124" t="str">
            <v>Garstang</v>
          </cell>
          <cell r="D124" t="str">
            <v>Thornton</v>
          </cell>
          <cell r="E124" t="str">
            <v>Penwortham West GSP / Stanah GSP GROUP</v>
          </cell>
          <cell r="F124">
            <v>19.600000000000001</v>
          </cell>
          <cell r="G124">
            <v>0.54600000000000004</v>
          </cell>
          <cell r="H124">
            <v>20.146000000000001</v>
          </cell>
          <cell r="I124">
            <v>9</v>
          </cell>
          <cell r="J124">
            <v>9.1602664770231392</v>
          </cell>
          <cell r="K124">
            <v>9.1574434635123705</v>
          </cell>
          <cell r="L124">
            <v>9.15858066859996</v>
          </cell>
          <cell r="M124">
            <v>9.1806965503970392</v>
          </cell>
          <cell r="N124">
            <v>9.2148160270162105</v>
          </cell>
          <cell r="O124">
            <v>9.2495463616026097</v>
          </cell>
          <cell r="P124">
            <v>9.3290128953034799</v>
          </cell>
          <cell r="Q124">
            <v>9.4539435803665199</v>
          </cell>
          <cell r="R124">
            <v>9.5974452216203101</v>
          </cell>
          <cell r="S124">
            <v>9.7425374212528499</v>
          </cell>
          <cell r="T124">
            <v>9.8970905827716091</v>
          </cell>
          <cell r="U124">
            <v>10.079827342792999</v>
          </cell>
          <cell r="V124">
            <v>10.2779992687566</v>
          </cell>
          <cell r="W124">
            <v>10.465923236638</v>
          </cell>
          <cell r="X124">
            <v>10.646922705432701</v>
          </cell>
          <cell r="Y124">
            <v>10.816244523741201</v>
          </cell>
          <cell r="Z124">
            <v>10.9700591290364</v>
          </cell>
          <cell r="AA124">
            <v>11.1102716024462</v>
          </cell>
          <cell r="AB124">
            <v>11.2414274157502</v>
          </cell>
          <cell r="AC124">
            <v>11.359105386234001</v>
          </cell>
          <cell r="AD124">
            <v>11.4637528556291</v>
          </cell>
          <cell r="AE124">
            <v>11.5588453874766</v>
          </cell>
          <cell r="AF124">
            <v>11.6461267371687</v>
          </cell>
          <cell r="AG124">
            <v>11.7147931205539</v>
          </cell>
          <cell r="AH124">
            <v>11.770548850479701</v>
          </cell>
          <cell r="AI124">
            <v>11.8146968877703</v>
          </cell>
          <cell r="AJ124">
            <v>11.867718179868101</v>
          </cell>
          <cell r="AK124">
            <v>11.905751261159001</v>
          </cell>
          <cell r="AL124">
            <v>11.9339820692614</v>
          </cell>
          <cell r="AM124">
            <v>11.956794908049099</v>
          </cell>
          <cell r="AN124">
            <v>11.97520058626</v>
          </cell>
          <cell r="AO124">
            <v>11.9897916541443</v>
          </cell>
          <cell r="AP124">
            <v>12.001739506685</v>
          </cell>
        </row>
        <row r="125">
          <cell r="C125" t="str">
            <v>Gatley</v>
          </cell>
          <cell r="D125" t="str">
            <v>Moss Nook</v>
          </cell>
          <cell r="E125" t="str">
            <v>South Manchester GSP</v>
          </cell>
          <cell r="F125">
            <v>10</v>
          </cell>
          <cell r="G125">
            <v>0</v>
          </cell>
          <cell r="H125">
            <v>10</v>
          </cell>
          <cell r="I125">
            <v>8.94</v>
          </cell>
          <cell r="J125">
            <v>8.9390830920053901</v>
          </cell>
          <cell r="K125">
            <v>8.9496852866263801</v>
          </cell>
          <cell r="L125">
            <v>8.9853433236635603</v>
          </cell>
          <cell r="M125">
            <v>9.0345620649394203</v>
          </cell>
          <cell r="N125">
            <v>9.0939900135043708</v>
          </cell>
          <cell r="O125">
            <v>9.1500023238567501</v>
          </cell>
          <cell r="P125">
            <v>9.2127164379510695</v>
          </cell>
          <cell r="Q125">
            <v>9.2805651099853197</v>
          </cell>
          <cell r="R125">
            <v>9.3579944369898005</v>
          </cell>
          <cell r="S125">
            <v>9.4434698954752108</v>
          </cell>
          <cell r="T125">
            <v>9.5328744458633707</v>
          </cell>
          <cell r="U125">
            <v>9.6324049075576603</v>
          </cell>
          <cell r="V125">
            <v>9.7465302310126702</v>
          </cell>
          <cell r="W125">
            <v>9.8732880732701798</v>
          </cell>
          <cell r="X125">
            <v>9.9969118136300601</v>
          </cell>
          <cell r="Y125">
            <v>10.115897538085999</v>
          </cell>
          <cell r="Z125">
            <v>10.226974965901499</v>
          </cell>
          <cell r="AA125">
            <v>10.3310105796697</v>
          </cell>
          <cell r="AB125">
            <v>10.4322763007087</v>
          </cell>
          <cell r="AC125">
            <v>10.5273789805709</v>
          </cell>
          <cell r="AD125">
            <v>10.6149960439461</v>
          </cell>
          <cell r="AE125">
            <v>10.6982315612967</v>
          </cell>
          <cell r="AF125">
            <v>10.778796273525</v>
          </cell>
          <cell r="AG125">
            <v>10.846835672272</v>
          </cell>
          <cell r="AH125">
            <v>10.906936231015401</v>
          </cell>
          <cell r="AI125">
            <v>10.9598387024494</v>
          </cell>
          <cell r="AJ125">
            <v>11.0064269687057</v>
          </cell>
          <cell r="AK125">
            <v>11.046075846572201</v>
          </cell>
          <cell r="AL125">
            <v>11.0819134360675</v>
          </cell>
          <cell r="AM125">
            <v>11.113876652844599</v>
          </cell>
          <cell r="AN125">
            <v>11.142336920148001</v>
          </cell>
          <cell r="AO125">
            <v>11.167508225853799</v>
          </cell>
          <cell r="AP125">
            <v>11.190501363395001</v>
          </cell>
        </row>
        <row r="126">
          <cell r="C126" t="str">
            <v>Gidlow</v>
          </cell>
          <cell r="D126" t="str">
            <v>Wigan</v>
          </cell>
          <cell r="E126" t="str">
            <v>Washway Farm GSP / Kirkby GSP GROUP</v>
          </cell>
          <cell r="F126">
            <v>22.863</v>
          </cell>
          <cell r="G126">
            <v>0</v>
          </cell>
          <cell r="H126">
            <v>22.863</v>
          </cell>
          <cell r="I126">
            <v>16.899999999999999</v>
          </cell>
          <cell r="J126">
            <v>17.067763814335201</v>
          </cell>
          <cell r="K126">
            <v>17.1707722179383</v>
          </cell>
          <cell r="L126">
            <v>17.3098238923248</v>
          </cell>
          <cell r="M126">
            <v>17.480429546045102</v>
          </cell>
          <cell r="N126">
            <v>17.6715988185505</v>
          </cell>
          <cell r="O126">
            <v>17.855203181616599</v>
          </cell>
          <cell r="P126">
            <v>18.052412981350201</v>
          </cell>
          <cell r="Q126">
            <v>18.253358795727198</v>
          </cell>
          <cell r="R126">
            <v>18.479418248546899</v>
          </cell>
          <cell r="S126">
            <v>18.723005133221498</v>
          </cell>
          <cell r="T126">
            <v>18.977687684365701</v>
          </cell>
          <cell r="U126">
            <v>19.254574899034399</v>
          </cell>
          <cell r="V126">
            <v>19.567333993803199</v>
          </cell>
          <cell r="W126">
            <v>19.898861821832099</v>
          </cell>
          <cell r="X126">
            <v>20.219603388862598</v>
          </cell>
          <cell r="Y126">
            <v>20.533832552252001</v>
          </cell>
          <cell r="Z126">
            <v>20.8337804098535</v>
          </cell>
          <cell r="AA126">
            <v>21.118794382110298</v>
          </cell>
          <cell r="AB126">
            <v>21.399071993070301</v>
          </cell>
          <cell r="AC126">
            <v>21.665917045283301</v>
          </cell>
          <cell r="AD126">
            <v>21.917759724440199</v>
          </cell>
          <cell r="AE126">
            <v>22.1617659210984</v>
          </cell>
          <cell r="AF126">
            <v>22.401361794129901</v>
          </cell>
          <cell r="AG126">
            <v>22.613023163664302</v>
          </cell>
          <cell r="AH126">
            <v>22.807021683708498</v>
          </cell>
          <cell r="AI126">
            <v>22.993418585221999</v>
          </cell>
          <cell r="AJ126">
            <v>23.166830206593598</v>
          </cell>
          <cell r="AK126">
            <v>23.323278388568699</v>
          </cell>
          <cell r="AL126">
            <v>23.465990117101502</v>
          </cell>
          <cell r="AM126">
            <v>23.600086750601399</v>
          </cell>
          <cell r="AN126">
            <v>23.726406801322899</v>
          </cell>
          <cell r="AO126">
            <v>23.845323251641801</v>
          </cell>
          <cell r="AP126">
            <v>23.9594924714992</v>
          </cell>
        </row>
        <row r="127">
          <cell r="C127" t="str">
            <v>Gillsrow</v>
          </cell>
          <cell r="D127" t="str">
            <v>Penrith &amp; Shap</v>
          </cell>
          <cell r="E127" t="str">
            <v>Harker ENWL SGTs 1 2 3A 4 / Hutton GSP GROUP</v>
          </cell>
          <cell r="F127">
            <v>5.3</v>
          </cell>
          <cell r="G127">
            <v>0.27254400000000001</v>
          </cell>
          <cell r="H127">
            <v>5.5725439999999997</v>
          </cell>
          <cell r="I127">
            <v>4.59</v>
          </cell>
          <cell r="J127">
            <v>4.6879862040929599</v>
          </cell>
          <cell r="K127">
            <v>4.7049949497622698</v>
          </cell>
          <cell r="L127">
            <v>4.7285556153418602</v>
          </cell>
          <cell r="M127">
            <v>4.7576102510450697</v>
          </cell>
          <cell r="N127">
            <v>4.7928206845285599</v>
          </cell>
          <cell r="O127">
            <v>4.8236699166648798</v>
          </cell>
          <cell r="P127">
            <v>4.85633814729582</v>
          </cell>
          <cell r="Q127">
            <v>4.8892592181824499</v>
          </cell>
          <cell r="R127">
            <v>4.92565794010254</v>
          </cell>
          <cell r="S127">
            <v>4.9664788148634802</v>
          </cell>
          <cell r="T127">
            <v>5.0089252224683802</v>
          </cell>
          <cell r="U127">
            <v>5.0536488256038803</v>
          </cell>
          <cell r="V127">
            <v>5.1066336195423601</v>
          </cell>
          <cell r="W127">
            <v>5.1502842983198596</v>
          </cell>
          <cell r="X127">
            <v>5.1924267111228</v>
          </cell>
          <cell r="Y127">
            <v>5.2336903922149904</v>
          </cell>
          <cell r="Z127">
            <v>5.27235566620572</v>
          </cell>
          <cell r="AA127">
            <v>5.3088889451493602</v>
          </cell>
          <cell r="AB127">
            <v>5.3447170785991203</v>
          </cell>
          <cell r="AC127">
            <v>5.3788365354426899</v>
          </cell>
          <cell r="AD127">
            <v>5.4113460067406498</v>
          </cell>
          <cell r="AE127">
            <v>5.4426303095402497</v>
          </cell>
          <cell r="AF127">
            <v>5.4733222511294501</v>
          </cell>
          <cell r="AG127">
            <v>5.49972682028947</v>
          </cell>
          <cell r="AH127">
            <v>5.5234602398036303</v>
          </cell>
          <cell r="AI127">
            <v>5.5448323993900104</v>
          </cell>
          <cell r="AJ127">
            <v>5.56386863613083</v>
          </cell>
          <cell r="AK127">
            <v>5.58055975521631</v>
          </cell>
          <cell r="AL127">
            <v>5.59639329038695</v>
          </cell>
          <cell r="AM127">
            <v>5.61078410639462</v>
          </cell>
          <cell r="AN127">
            <v>5.62382372589488</v>
          </cell>
          <cell r="AO127">
            <v>5.6356860465291501</v>
          </cell>
          <cell r="AP127">
            <v>5.64668575848542</v>
          </cell>
        </row>
        <row r="128">
          <cell r="C128" t="str">
            <v>Glaxo</v>
          </cell>
          <cell r="D128" t="str">
            <v>Ulverston</v>
          </cell>
          <cell r="E128" t="str">
            <v>Harker ENWL SGTs 1 2 3A 4 / Hutton GSP GROUP</v>
          </cell>
          <cell r="F128">
            <v>12.05</v>
          </cell>
          <cell r="G128">
            <v>0</v>
          </cell>
          <cell r="H128">
            <v>12.05</v>
          </cell>
          <cell r="I128">
            <v>5.09</v>
          </cell>
          <cell r="J128">
            <v>5.1173880456042298</v>
          </cell>
          <cell r="K128">
            <v>5.1468803517924702</v>
          </cell>
          <cell r="L128">
            <v>5.1829633392005201</v>
          </cell>
          <cell r="M128">
            <v>5.2212448628775796</v>
          </cell>
          <cell r="N128">
            <v>5.2708015894794302</v>
          </cell>
          <cell r="O128">
            <v>5.3084149823693201</v>
          </cell>
          <cell r="P128">
            <v>5.3441337423715796</v>
          </cell>
          <cell r="Q128">
            <v>5.3776512725217502</v>
          </cell>
          <cell r="R128">
            <v>5.4094579835193102</v>
          </cell>
          <cell r="S128">
            <v>5.4391578018037903</v>
          </cell>
          <cell r="T128">
            <v>5.4665715498505802</v>
          </cell>
          <cell r="U128">
            <v>5.4917069388865301</v>
          </cell>
          <cell r="V128">
            <v>5.5145999234933303</v>
          </cell>
          <cell r="W128">
            <v>5.5333508518128403</v>
          </cell>
          <cell r="X128">
            <v>5.5531811149617303</v>
          </cell>
          <cell r="Y128">
            <v>5.5741130496884397</v>
          </cell>
          <cell r="Z128">
            <v>5.5960879173908999</v>
          </cell>
          <cell r="AA128">
            <v>5.6190859343357999</v>
          </cell>
          <cell r="AB128">
            <v>5.6431263936972798</v>
          </cell>
          <cell r="AC128">
            <v>5.6681621940447204</v>
          </cell>
          <cell r="AD128">
            <v>5.6941521941388604</v>
          </cell>
          <cell r="AE128">
            <v>5.7211100210479398</v>
          </cell>
          <cell r="AF128">
            <v>5.7490483440078703</v>
          </cell>
          <cell r="AG128">
            <v>5.7778452794814399</v>
          </cell>
          <cell r="AH128">
            <v>5.8075326411108801</v>
          </cell>
          <cell r="AI128">
            <v>5.8381020970013697</v>
          </cell>
          <cell r="AJ128">
            <v>5.86955757112284</v>
          </cell>
          <cell r="AK128">
            <v>5.90187125433249</v>
          </cell>
          <cell r="AL128">
            <v>5.9350488588312196</v>
          </cell>
          <cell r="AM128">
            <v>5.9690994083428901</v>
          </cell>
          <cell r="AN128">
            <v>6.0040169495934403</v>
          </cell>
          <cell r="AO128">
            <v>6.03978984806096</v>
          </cell>
          <cell r="AP128">
            <v>6.0764231340414998</v>
          </cell>
        </row>
        <row r="129">
          <cell r="C129" t="str">
            <v>Glossop</v>
          </cell>
          <cell r="D129" t="str">
            <v>Hyde</v>
          </cell>
          <cell r="E129" t="str">
            <v>Stalybridge GSP</v>
          </cell>
          <cell r="F129">
            <v>22.863</v>
          </cell>
          <cell r="G129">
            <v>0</v>
          </cell>
          <cell r="H129">
            <v>22.863</v>
          </cell>
          <cell r="I129">
            <v>14.62</v>
          </cell>
          <cell r="J129">
            <v>15.0322016319402</v>
          </cell>
          <cell r="K129">
            <v>15.186154446148</v>
          </cell>
          <cell r="L129">
            <v>15.3404295704094</v>
          </cell>
          <cell r="M129">
            <v>15.513863174675</v>
          </cell>
          <cell r="N129">
            <v>15.7161621536428</v>
          </cell>
          <cell r="O129">
            <v>15.8939906045072</v>
          </cell>
          <cell r="P129">
            <v>16.0729801827007</v>
          </cell>
          <cell r="Q129">
            <v>16.271561470473699</v>
          </cell>
          <cell r="R129">
            <v>16.495969516763601</v>
          </cell>
          <cell r="S129">
            <v>16.732558126130201</v>
          </cell>
          <cell r="T129">
            <v>16.9745224109259</v>
          </cell>
          <cell r="U129">
            <v>17.229832216208798</v>
          </cell>
          <cell r="V129">
            <v>17.507622254385002</v>
          </cell>
          <cell r="W129">
            <v>17.8087785683874</v>
          </cell>
          <cell r="X129">
            <v>18.103575879827801</v>
          </cell>
          <cell r="Y129">
            <v>18.393826212025701</v>
          </cell>
          <cell r="Z129">
            <v>18.672714579149201</v>
          </cell>
          <cell r="AA129">
            <v>18.940626581296701</v>
          </cell>
          <cell r="AB129">
            <v>19.204652167075899</v>
          </cell>
          <cell r="AC129">
            <v>19.457876382400698</v>
          </cell>
          <cell r="AD129">
            <v>19.7016119767963</v>
          </cell>
          <cell r="AE129">
            <v>19.939938792808899</v>
          </cell>
          <cell r="AF129">
            <v>20.175174424894301</v>
          </cell>
          <cell r="AG129">
            <v>20.3892544370952</v>
          </cell>
          <cell r="AH129">
            <v>20.5904522691789</v>
          </cell>
          <cell r="AI129">
            <v>20.779786068465999</v>
          </cell>
          <cell r="AJ129">
            <v>20.959866595853601</v>
          </cell>
          <cell r="AK129">
            <v>21.126157369685</v>
          </cell>
          <cell r="AL129">
            <v>21.278281583958499</v>
          </cell>
          <cell r="AM129">
            <v>21.424352551915501</v>
          </cell>
          <cell r="AN129">
            <v>21.565088333621599</v>
          </cell>
          <cell r="AO129">
            <v>21.700590352843101</v>
          </cell>
          <cell r="AP129">
            <v>21.833222828456499</v>
          </cell>
        </row>
        <row r="130">
          <cell r="C130" t="str">
            <v>Golborne</v>
          </cell>
          <cell r="D130" t="str">
            <v>Golborne</v>
          </cell>
          <cell r="E130" t="str">
            <v>Bold</v>
          </cell>
          <cell r="F130">
            <v>32</v>
          </cell>
          <cell r="G130">
            <v>0</v>
          </cell>
          <cell r="H130">
            <v>32</v>
          </cell>
          <cell r="I130">
            <v>24.5</v>
          </cell>
          <cell r="J130">
            <v>26.545447037799601</v>
          </cell>
          <cell r="K130">
            <v>26.926683029622598</v>
          </cell>
          <cell r="L130">
            <v>27.179981723206598</v>
          </cell>
          <cell r="M130">
            <v>27.4852639026346</v>
          </cell>
          <cell r="N130">
            <v>27.836578142988301</v>
          </cell>
          <cell r="O130">
            <v>28.157793366040199</v>
          </cell>
          <cell r="P130">
            <v>28.488638780788399</v>
          </cell>
          <cell r="Q130">
            <v>28.8209594478651</v>
          </cell>
          <cell r="R130">
            <v>29.174971844447001</v>
          </cell>
          <cell r="S130">
            <v>29.544289833710401</v>
          </cell>
          <cell r="T130">
            <v>29.920147389885599</v>
          </cell>
          <cell r="U130">
            <v>30.317657436722399</v>
          </cell>
          <cell r="V130">
            <v>30.746856214839301</v>
          </cell>
          <cell r="W130">
            <v>31.178309594017001</v>
          </cell>
          <cell r="X130">
            <v>31.5966928328581</v>
          </cell>
          <cell r="Y130">
            <v>32.030903649121797</v>
          </cell>
          <cell r="Z130">
            <v>32.441982777976698</v>
          </cell>
          <cell r="AA130">
            <v>32.826948226998503</v>
          </cell>
          <cell r="AB130">
            <v>33.199258952419797</v>
          </cell>
          <cell r="AC130">
            <v>33.547766543147297</v>
          </cell>
          <cell r="AD130">
            <v>33.872299612893698</v>
          </cell>
          <cell r="AE130">
            <v>34.182165189187103</v>
          </cell>
          <cell r="AF130">
            <v>34.480486161929498</v>
          </cell>
          <cell r="AG130">
            <v>34.744029498946297</v>
          </cell>
          <cell r="AH130">
            <v>34.985168913621301</v>
          </cell>
          <cell r="AI130">
            <v>35.205607733073002</v>
          </cell>
          <cell r="AJ130">
            <v>35.4081437610769</v>
          </cell>
          <cell r="AK130">
            <v>35.593763002082703</v>
          </cell>
          <cell r="AL130">
            <v>35.778019515294801</v>
          </cell>
          <cell r="AM130">
            <v>35.951403349737802</v>
          </cell>
          <cell r="AN130">
            <v>36.114913869839697</v>
          </cell>
          <cell r="AO130">
            <v>36.268975129721802</v>
          </cell>
          <cell r="AP130">
            <v>36.416646434202598</v>
          </cell>
        </row>
        <row r="131">
          <cell r="C131" t="str">
            <v>Gowhole</v>
          </cell>
          <cell r="D131" t="str">
            <v>New Mills</v>
          </cell>
          <cell r="E131" t="str">
            <v>Stalybridge GSP</v>
          </cell>
          <cell r="F131">
            <v>22.863</v>
          </cell>
          <cell r="G131">
            <v>0.71730000000000005</v>
          </cell>
          <cell r="H131">
            <v>23.580300000000001</v>
          </cell>
          <cell r="I131">
            <v>16.89</v>
          </cell>
          <cell r="J131">
            <v>17.785763275849099</v>
          </cell>
          <cell r="K131">
            <v>17.991006812698402</v>
          </cell>
          <cell r="L131">
            <v>18.169359707175399</v>
          </cell>
          <cell r="M131">
            <v>18.397421003598101</v>
          </cell>
          <cell r="N131">
            <v>18.651318432561901</v>
          </cell>
          <cell r="O131">
            <v>18.896920399459699</v>
          </cell>
          <cell r="P131">
            <v>19.153624261810201</v>
          </cell>
          <cell r="Q131">
            <v>19.412914650223101</v>
          </cell>
          <cell r="R131">
            <v>19.6939191684482</v>
          </cell>
          <cell r="S131">
            <v>19.994294168868699</v>
          </cell>
          <cell r="T131">
            <v>20.303716721597699</v>
          </cell>
          <cell r="U131">
            <v>20.636390384166098</v>
          </cell>
          <cell r="V131">
            <v>21.004253143490399</v>
          </cell>
          <cell r="W131">
            <v>21.385838164154901</v>
          </cell>
          <cell r="X131">
            <v>21.754449176054301</v>
          </cell>
          <cell r="Y131">
            <v>22.109026455526902</v>
          </cell>
          <cell r="Z131">
            <v>22.442606173452798</v>
          </cell>
          <cell r="AA131">
            <v>22.756382504014301</v>
          </cell>
          <cell r="AB131">
            <v>23.059842268815199</v>
          </cell>
          <cell r="AC131">
            <v>23.3446006847511</v>
          </cell>
          <cell r="AD131">
            <v>23.612912923836699</v>
          </cell>
          <cell r="AE131">
            <v>23.871236639990801</v>
          </cell>
          <cell r="AF131">
            <v>24.123079358330799</v>
          </cell>
          <cell r="AG131">
            <v>24.349445552510101</v>
          </cell>
          <cell r="AH131">
            <v>24.5604309483222</v>
          </cell>
          <cell r="AI131">
            <v>24.757674294239699</v>
          </cell>
          <cell r="AJ131">
            <v>24.9413198529389</v>
          </cell>
          <cell r="AK131">
            <v>25.111129148050399</v>
          </cell>
          <cell r="AL131">
            <v>25.275108104334102</v>
          </cell>
          <cell r="AM131">
            <v>25.432227696866601</v>
          </cell>
          <cell r="AN131">
            <v>25.583103241405102</v>
          </cell>
          <cell r="AO131">
            <v>25.728171837515902</v>
          </cell>
          <cell r="AP131">
            <v>25.869942011938601</v>
          </cell>
        </row>
        <row r="132">
          <cell r="C132" t="str">
            <v>Grane Rd &amp; Prinny Hill</v>
          </cell>
          <cell r="D132" t="str">
            <v>Rossendale</v>
          </cell>
          <cell r="E132" t="str">
            <v>Padiham GSP</v>
          </cell>
          <cell r="F132">
            <v>19</v>
          </cell>
          <cell r="G132">
            <v>0</v>
          </cell>
          <cell r="H132">
            <v>19</v>
          </cell>
          <cell r="I132">
            <v>7.6</v>
          </cell>
          <cell r="J132">
            <v>7.6335096488475003</v>
          </cell>
          <cell r="K132">
            <v>7.6760111440314498</v>
          </cell>
          <cell r="L132">
            <v>7.7395594344368304</v>
          </cell>
          <cell r="M132">
            <v>7.8133679858707001</v>
          </cell>
          <cell r="N132">
            <v>7.9031546466221601</v>
          </cell>
          <cell r="O132">
            <v>7.9811687587897904</v>
          </cell>
          <cell r="P132">
            <v>8.0604914869404602</v>
          </cell>
          <cell r="Q132">
            <v>8.1431813899583503</v>
          </cell>
          <cell r="R132">
            <v>8.2316731168427495</v>
          </cell>
          <cell r="S132">
            <v>8.3240801087158403</v>
          </cell>
          <cell r="T132">
            <v>8.4183030780214896</v>
          </cell>
          <cell r="U132">
            <v>8.51654484505627</v>
          </cell>
          <cell r="V132">
            <v>8.6239907522555406</v>
          </cell>
          <cell r="W132">
            <v>8.7308033588021203</v>
          </cell>
          <cell r="X132">
            <v>8.8348690401770291</v>
          </cell>
          <cell r="Y132">
            <v>8.9382566937095493</v>
          </cell>
          <cell r="Z132">
            <v>9.0375531591782003</v>
          </cell>
          <cell r="AA132">
            <v>9.1334795123879804</v>
          </cell>
          <cell r="AB132">
            <v>9.2285292755199695</v>
          </cell>
          <cell r="AC132">
            <v>9.3208360396447407</v>
          </cell>
          <cell r="AD132">
            <v>9.4100697550584194</v>
          </cell>
          <cell r="AE132">
            <v>9.4970399401435692</v>
          </cell>
          <cell r="AF132">
            <v>9.5835583380794294</v>
          </cell>
          <cell r="AG132">
            <v>9.6631567069398407</v>
          </cell>
          <cell r="AH132">
            <v>9.7385980429935408</v>
          </cell>
          <cell r="AI132">
            <v>9.8102726601344408</v>
          </cell>
          <cell r="AJ132">
            <v>9.8790109514202893</v>
          </cell>
          <cell r="AK132">
            <v>9.94303019126043</v>
          </cell>
          <cell r="AL132">
            <v>10.0018739069225</v>
          </cell>
          <cell r="AM132">
            <v>10.0587824249404</v>
          </cell>
          <cell r="AN132">
            <v>10.113997096486401</v>
          </cell>
          <cell r="AO132">
            <v>10.1676511510676</v>
          </cell>
          <cell r="AP132">
            <v>10.2204346594875</v>
          </cell>
        </row>
        <row r="133">
          <cell r="C133" t="str">
            <v>Grange</v>
          </cell>
          <cell r="D133" t="str">
            <v>Ulverston</v>
          </cell>
          <cell r="E133" t="str">
            <v>Harker ENWL SGTs 1 2 3A 4 / Hutton GSP GROUP</v>
          </cell>
          <cell r="F133">
            <v>13</v>
          </cell>
          <cell r="G133">
            <v>2.1600000000000001E-2</v>
          </cell>
          <cell r="H133">
            <v>13.021599999999999</v>
          </cell>
          <cell r="I133">
            <v>8.0500000000000007</v>
          </cell>
          <cell r="J133">
            <v>8.2058840680270002</v>
          </cell>
          <cell r="K133">
            <v>8.28689750736579</v>
          </cell>
          <cell r="L133">
            <v>8.3796257057676495</v>
          </cell>
          <cell r="M133">
            <v>8.4939826109955092</v>
          </cell>
          <cell r="N133">
            <v>8.6233157523118695</v>
          </cell>
          <cell r="O133">
            <v>8.7491178069317606</v>
          </cell>
          <cell r="P133">
            <v>8.8812692527641097</v>
          </cell>
          <cell r="Q133">
            <v>9.0142793726997201</v>
          </cell>
          <cell r="R133">
            <v>9.1611852072309006</v>
          </cell>
          <cell r="S133">
            <v>9.3127424488615205</v>
          </cell>
          <cell r="T133">
            <v>9.4687968769564392</v>
          </cell>
          <cell r="U133">
            <v>9.6424855911836502</v>
          </cell>
          <cell r="V133">
            <v>9.8282864994234096</v>
          </cell>
          <cell r="W133">
            <v>10.001296252827499</v>
          </cell>
          <cell r="X133">
            <v>10.1698088857685</v>
          </cell>
          <cell r="Y133">
            <v>10.331470115959601</v>
          </cell>
          <cell r="Z133">
            <v>10.483900717723699</v>
          </cell>
          <cell r="AA133">
            <v>10.6276256002177</v>
          </cell>
          <cell r="AB133">
            <v>10.771187701664401</v>
          </cell>
          <cell r="AC133">
            <v>10.906702318252201</v>
          </cell>
          <cell r="AD133">
            <v>11.032368900625499</v>
          </cell>
          <cell r="AE133">
            <v>11.1518512014833</v>
          </cell>
          <cell r="AF133">
            <v>11.266760417365701</v>
          </cell>
          <cell r="AG133">
            <v>11.3668621985681</v>
          </cell>
          <cell r="AH133">
            <v>11.457059654291999</v>
          </cell>
          <cell r="AI133">
            <v>11.5383251769018</v>
          </cell>
          <cell r="AJ133">
            <v>11.6101550751453</v>
          </cell>
          <cell r="AK133">
            <v>11.673435310586701</v>
          </cell>
          <cell r="AL133">
            <v>11.733366585598599</v>
          </cell>
          <cell r="AM133">
            <v>11.7890829162529</v>
          </cell>
          <cell r="AN133">
            <v>11.841006604346999</v>
          </cell>
          <cell r="AO133">
            <v>11.8895196645621</v>
          </cell>
          <cell r="AP133">
            <v>11.9356820676055</v>
          </cell>
        </row>
        <row r="134">
          <cell r="C134" t="str">
            <v>Great Harwood</v>
          </cell>
          <cell r="D134" t="str">
            <v>Huncoat</v>
          </cell>
          <cell r="E134" t="str">
            <v>Padiham GSP</v>
          </cell>
          <cell r="F134">
            <v>18.88</v>
          </cell>
          <cell r="G134">
            <v>2.1600000000000001E-2</v>
          </cell>
          <cell r="H134">
            <v>18.901599999999998</v>
          </cell>
          <cell r="I134">
            <v>8.99</v>
          </cell>
          <cell r="J134">
            <v>9.0952567714873407</v>
          </cell>
          <cell r="K134">
            <v>9.1263203221583709</v>
          </cell>
          <cell r="L134">
            <v>9.1715563599158898</v>
          </cell>
          <cell r="M134">
            <v>9.2353081371541101</v>
          </cell>
          <cell r="N134">
            <v>9.3071955391347796</v>
          </cell>
          <cell r="O134">
            <v>9.3780028495462098</v>
          </cell>
          <cell r="P134">
            <v>9.4547507238047803</v>
          </cell>
          <cell r="Q134">
            <v>9.5352484809394493</v>
          </cell>
          <cell r="R134">
            <v>9.6267142244523694</v>
          </cell>
          <cell r="S134">
            <v>9.7262425041613501</v>
          </cell>
          <cell r="T134">
            <v>9.83192791495342</v>
          </cell>
          <cell r="U134">
            <v>9.9468388480125505</v>
          </cell>
          <cell r="V134">
            <v>10.0884049449351</v>
          </cell>
          <cell r="W134">
            <v>10.235526213764</v>
          </cell>
          <cell r="X134">
            <v>10.376029200393701</v>
          </cell>
          <cell r="Y134">
            <v>10.5133268771409</v>
          </cell>
          <cell r="Z134">
            <v>10.641662421295999</v>
          </cell>
          <cell r="AA134">
            <v>10.760646464984999</v>
          </cell>
          <cell r="AB134">
            <v>10.874916278304299</v>
          </cell>
          <cell r="AC134">
            <v>10.9804666879599</v>
          </cell>
          <cell r="AD134">
            <v>11.0783873694485</v>
          </cell>
          <cell r="AE134">
            <v>11.169232827897099</v>
          </cell>
          <cell r="AF134">
            <v>11.2549829406963</v>
          </cell>
          <cell r="AG134">
            <v>11.325541679399301</v>
          </cell>
          <cell r="AH134">
            <v>11.3862165350812</v>
          </cell>
          <cell r="AI134">
            <v>11.437550694475499</v>
          </cell>
          <cell r="AJ134">
            <v>11.4819709168458</v>
          </cell>
          <cell r="AK134">
            <v>11.520182005531399</v>
          </cell>
          <cell r="AL134">
            <v>11.5539742550553</v>
          </cell>
          <cell r="AM134">
            <v>11.582659723555199</v>
          </cell>
          <cell r="AN134">
            <v>11.606622139337199</v>
          </cell>
          <cell r="AO134">
            <v>11.6256467786681</v>
          </cell>
          <cell r="AP134">
            <v>11.6413812709235</v>
          </cell>
        </row>
        <row r="135">
          <cell r="C135" t="str">
            <v>Green Lane (Altrincham)</v>
          </cell>
          <cell r="D135" t="str">
            <v>Altrincham</v>
          </cell>
          <cell r="E135" t="str">
            <v>Carrington ENWL SGTs 1B 2B 4 7</v>
          </cell>
          <cell r="F135">
            <v>22.863</v>
          </cell>
          <cell r="G135">
            <v>0</v>
          </cell>
          <cell r="H135">
            <v>22.863</v>
          </cell>
          <cell r="I135">
            <v>17.48</v>
          </cell>
          <cell r="J135">
            <v>17.679801151085002</v>
          </cell>
          <cell r="K135">
            <v>17.820955402590901</v>
          </cell>
          <cell r="L135">
            <v>18.011728998233</v>
          </cell>
          <cell r="M135">
            <v>18.241925995264801</v>
          </cell>
          <cell r="N135">
            <v>18.5009840112739</v>
          </cell>
          <cell r="O135">
            <v>18.743257991402199</v>
          </cell>
          <cell r="P135">
            <v>18.994473750316999</v>
          </cell>
          <cell r="Q135">
            <v>19.2504346138413</v>
          </cell>
          <cell r="R135">
            <v>19.517614363796199</v>
          </cell>
          <cell r="S135">
            <v>19.819395299430401</v>
          </cell>
          <cell r="T135">
            <v>20.1434725640529</v>
          </cell>
          <cell r="U135">
            <v>20.489946269404001</v>
          </cell>
          <cell r="V135">
            <v>20.870976348900399</v>
          </cell>
          <cell r="W135">
            <v>21.270176311530701</v>
          </cell>
          <cell r="X135">
            <v>21.662452111029701</v>
          </cell>
          <cell r="Y135">
            <v>22.046935036615601</v>
          </cell>
          <cell r="Z135">
            <v>22.413858369141401</v>
          </cell>
          <cell r="AA135">
            <v>22.763656874016998</v>
          </cell>
          <cell r="AB135">
            <v>23.138795607800802</v>
          </cell>
          <cell r="AC135">
            <v>23.530032901099201</v>
          </cell>
          <cell r="AD135">
            <v>23.907351316033999</v>
          </cell>
          <cell r="AE135">
            <v>24.276809451625901</v>
          </cell>
          <cell r="AF135">
            <v>24.6423879325481</v>
          </cell>
          <cell r="AG135">
            <v>24.980176670544399</v>
          </cell>
          <cell r="AH135">
            <v>25.302053273066999</v>
          </cell>
          <cell r="AI135">
            <v>25.609040930247001</v>
          </cell>
          <cell r="AJ135">
            <v>25.904622259333301</v>
          </cell>
          <cell r="AK135">
            <v>26.186850822997101</v>
          </cell>
          <cell r="AL135">
            <v>26.465764755833298</v>
          </cell>
          <cell r="AM135">
            <v>26.738876814650801</v>
          </cell>
          <cell r="AN135">
            <v>27.0070529528465</v>
          </cell>
          <cell r="AO135">
            <v>27.269957543426901</v>
          </cell>
          <cell r="AP135">
            <v>27.53107611555</v>
          </cell>
        </row>
        <row r="136">
          <cell r="C136" t="str">
            <v>Green Lane (Hazel Grove)</v>
          </cell>
          <cell r="D136" t="str">
            <v>Hazel Grove</v>
          </cell>
          <cell r="E136" t="str">
            <v>Bredbury GSP</v>
          </cell>
          <cell r="F136">
            <v>19.399999999999999</v>
          </cell>
          <cell r="G136">
            <v>0</v>
          </cell>
          <cell r="H136">
            <v>19.399999999999999</v>
          </cell>
          <cell r="I136">
            <v>17.88</v>
          </cell>
          <cell r="J136">
            <v>17.859087824160401</v>
          </cell>
          <cell r="K136">
            <v>17.776805318968201</v>
          </cell>
          <cell r="L136">
            <v>17.722341287696</v>
          </cell>
          <cell r="M136">
            <v>17.772055605694</v>
          </cell>
          <cell r="N136">
            <v>17.8580402008559</v>
          </cell>
          <cell r="O136">
            <v>17.9413664937641</v>
          </cell>
          <cell r="P136">
            <v>18.0420372593575</v>
          </cell>
          <cell r="Q136">
            <v>18.155512461490002</v>
          </cell>
          <cell r="R136">
            <v>18.2913928685394</v>
          </cell>
          <cell r="S136">
            <v>18.449822716528001</v>
          </cell>
          <cell r="T136">
            <v>18.617558164900501</v>
          </cell>
          <cell r="U136">
            <v>18.8101240669946</v>
          </cell>
          <cell r="V136">
            <v>19.038660278553301</v>
          </cell>
          <cell r="W136">
            <v>19.2774104739931</v>
          </cell>
          <cell r="X136">
            <v>19.521443852471599</v>
          </cell>
          <cell r="Y136">
            <v>19.757328683247799</v>
          </cell>
          <cell r="Z136">
            <v>19.9741514466544</v>
          </cell>
          <cell r="AA136">
            <v>20.1725336178202</v>
          </cell>
          <cell r="AB136">
            <v>20.381804217994201</v>
          </cell>
          <cell r="AC136">
            <v>20.578240412903401</v>
          </cell>
          <cell r="AD136">
            <v>20.755544786965299</v>
          </cell>
          <cell r="AE136">
            <v>20.921108882305099</v>
          </cell>
          <cell r="AF136">
            <v>21.079633601594299</v>
          </cell>
          <cell r="AG136">
            <v>21.207599084720002</v>
          </cell>
          <cell r="AH136">
            <v>21.315822549040199</v>
          </cell>
          <cell r="AI136">
            <v>21.405414191251101</v>
          </cell>
          <cell r="AJ136">
            <v>21.479602981027998</v>
          </cell>
          <cell r="AK136">
            <v>21.534607677914</v>
          </cell>
          <cell r="AL136">
            <v>21.5749050227959</v>
          </cell>
          <cell r="AM136">
            <v>21.604449481251699</v>
          </cell>
          <cell r="AN136">
            <v>21.624069100317602</v>
          </cell>
          <cell r="AO136">
            <v>21.633635046149099</v>
          </cell>
          <cell r="AP136">
            <v>21.6363173799427</v>
          </cell>
        </row>
        <row r="137">
          <cell r="C137" t="str">
            <v>Green St T11</v>
          </cell>
          <cell r="D137" t="str">
            <v>Wigan</v>
          </cell>
          <cell r="E137" t="str">
            <v>Washway Farm GSP / Kirkby GSP GROUP</v>
          </cell>
          <cell r="F137">
            <v>13.25</v>
          </cell>
          <cell r="G137">
            <v>0</v>
          </cell>
          <cell r="H137">
            <v>13.25</v>
          </cell>
          <cell r="I137">
            <v>12.39</v>
          </cell>
          <cell r="J137">
            <v>12.7599611448079</v>
          </cell>
          <cell r="K137">
            <v>12.8699647264073</v>
          </cell>
          <cell r="L137">
            <v>12.9710362626786</v>
          </cell>
          <cell r="M137">
            <v>13.086195480665699</v>
          </cell>
          <cell r="N137">
            <v>13.2241722349527</v>
          </cell>
          <cell r="O137">
            <v>13.3432367706782</v>
          </cell>
          <cell r="P137">
            <v>13.4633143950863</v>
          </cell>
          <cell r="Q137">
            <v>13.5805166522445</v>
          </cell>
          <cell r="R137">
            <v>13.705079254457599</v>
          </cell>
          <cell r="S137">
            <v>13.8321751469683</v>
          </cell>
          <cell r="T137">
            <v>13.9596170806389</v>
          </cell>
          <cell r="U137">
            <v>14.090850184697899</v>
          </cell>
          <cell r="V137">
            <v>14.227757594408599</v>
          </cell>
          <cell r="W137">
            <v>14.352958801059</v>
          </cell>
          <cell r="X137">
            <v>14.476349104109399</v>
          </cell>
          <cell r="Y137">
            <v>14.599442999985801</v>
          </cell>
          <cell r="Z137">
            <v>14.7202057644494</v>
          </cell>
          <cell r="AA137">
            <v>14.8384040507213</v>
          </cell>
          <cell r="AB137">
            <v>14.9566254947297</v>
          </cell>
          <cell r="AC137">
            <v>15.072465170710201</v>
          </cell>
          <cell r="AD137">
            <v>15.1854779235065</v>
          </cell>
          <cell r="AE137">
            <v>15.297866649077999</v>
          </cell>
          <cell r="AF137">
            <v>15.4106551139408</v>
          </cell>
          <cell r="AG137">
            <v>15.517161072749699</v>
          </cell>
          <cell r="AH137">
            <v>15.6201975379565</v>
          </cell>
          <cell r="AI137">
            <v>15.7202588412081</v>
          </cell>
          <cell r="AJ137">
            <v>15.8177027040478</v>
          </cell>
          <cell r="AK137">
            <v>15.912597335444699</v>
          </cell>
          <cell r="AL137">
            <v>16.007462249484501</v>
          </cell>
          <cell r="AM137">
            <v>16.101356528733799</v>
          </cell>
          <cell r="AN137">
            <v>16.194469869020299</v>
          </cell>
          <cell r="AO137">
            <v>16.2869575015125</v>
          </cell>
          <cell r="AP137">
            <v>16.379467380983399</v>
          </cell>
        </row>
        <row r="138">
          <cell r="C138" t="str">
            <v>Green St T12 &amp; T13</v>
          </cell>
          <cell r="D138" t="str">
            <v>Wigan</v>
          </cell>
          <cell r="E138" t="str">
            <v>Washway Farm GSP / Kirkby GSP GROUP</v>
          </cell>
          <cell r="F138">
            <v>21.46</v>
          </cell>
          <cell r="G138">
            <v>0</v>
          </cell>
          <cell r="H138">
            <v>21.46</v>
          </cell>
          <cell r="I138">
            <v>15.42</v>
          </cell>
          <cell r="J138">
            <v>15.705055056748501</v>
          </cell>
          <cell r="K138">
            <v>15.828139449366001</v>
          </cell>
          <cell r="L138">
            <v>15.9648436659857</v>
          </cell>
          <cell r="M138">
            <v>16.1296895630074</v>
          </cell>
          <cell r="N138">
            <v>16.315153231743999</v>
          </cell>
          <cell r="O138">
            <v>16.489614445299999</v>
          </cell>
          <cell r="P138">
            <v>16.671398937694502</v>
          </cell>
          <cell r="Q138">
            <v>16.862859159085001</v>
          </cell>
          <cell r="R138">
            <v>17.0773030661802</v>
          </cell>
          <cell r="S138">
            <v>17.305546708207199</v>
          </cell>
          <cell r="T138">
            <v>17.540967321632198</v>
          </cell>
          <cell r="U138">
            <v>17.793644308459999</v>
          </cell>
          <cell r="V138">
            <v>18.070858272471799</v>
          </cell>
          <cell r="W138">
            <v>18.3323634478398</v>
          </cell>
          <cell r="X138">
            <v>18.592863393627901</v>
          </cell>
          <cell r="Y138">
            <v>18.848790793667199</v>
          </cell>
          <cell r="Z138">
            <v>19.0929833979039</v>
          </cell>
          <cell r="AA138">
            <v>19.324799760482101</v>
          </cell>
          <cell r="AB138">
            <v>19.551598181376999</v>
          </cell>
          <cell r="AC138">
            <v>19.7663219670176</v>
          </cell>
          <cell r="AD138">
            <v>19.968070842363598</v>
          </cell>
          <cell r="AE138">
            <v>20.1632982875098</v>
          </cell>
          <cell r="AF138">
            <v>20.354721108725901</v>
          </cell>
          <cell r="AG138">
            <v>20.523232517257401</v>
          </cell>
          <cell r="AH138">
            <v>20.677215254398298</v>
          </cell>
          <cell r="AI138">
            <v>20.818212610613699</v>
          </cell>
          <cell r="AJ138">
            <v>20.9469444989297</v>
          </cell>
          <cell r="AK138">
            <v>21.066319265320399</v>
          </cell>
          <cell r="AL138">
            <v>21.1886786798614</v>
          </cell>
          <cell r="AM138">
            <v>21.304903687339099</v>
          </cell>
          <cell r="AN138">
            <v>21.415682648175601</v>
          </cell>
          <cell r="AO138">
            <v>21.523528123134799</v>
          </cell>
          <cell r="AP138">
            <v>21.630396010440801</v>
          </cell>
        </row>
        <row r="139">
          <cell r="C139" t="str">
            <v>Greenfield</v>
          </cell>
          <cell r="D139" t="str">
            <v>Hartshead-Heyrod</v>
          </cell>
          <cell r="E139" t="str">
            <v>Stalybridge GSP</v>
          </cell>
          <cell r="F139">
            <v>23</v>
          </cell>
          <cell r="G139">
            <v>3.9E-2</v>
          </cell>
          <cell r="H139">
            <v>23.039000000000001</v>
          </cell>
          <cell r="I139">
            <v>10.14</v>
          </cell>
          <cell r="J139">
            <v>10.3096619198203</v>
          </cell>
          <cell r="K139">
            <v>10.406356860069501</v>
          </cell>
          <cell r="L139">
            <v>10.5293243258752</v>
          </cell>
          <cell r="M139">
            <v>10.6797122994716</v>
          </cell>
          <cell r="N139">
            <v>10.8506253704159</v>
          </cell>
          <cell r="O139">
            <v>11.011723471377699</v>
          </cell>
          <cell r="P139">
            <v>11.1774201544328</v>
          </cell>
          <cell r="Q139">
            <v>11.3455062926114</v>
          </cell>
          <cell r="R139">
            <v>11.5265931861735</v>
          </cell>
          <cell r="S139">
            <v>11.7157753850577</v>
          </cell>
          <cell r="T139">
            <v>11.9093329330257</v>
          </cell>
          <cell r="U139">
            <v>12.1167493756317</v>
          </cell>
          <cell r="V139">
            <v>12.3421421637237</v>
          </cell>
          <cell r="W139">
            <v>12.569403250721599</v>
          </cell>
          <cell r="X139">
            <v>12.791888042621199</v>
          </cell>
          <cell r="Y139">
            <v>13.007504201072701</v>
          </cell>
          <cell r="Z139">
            <v>13.211120465214799</v>
          </cell>
          <cell r="AA139">
            <v>13.4032524544068</v>
          </cell>
          <cell r="AB139">
            <v>13.5893416995424</v>
          </cell>
          <cell r="AC139">
            <v>13.7646981025534</v>
          </cell>
          <cell r="AD139">
            <v>13.9297783258703</v>
          </cell>
          <cell r="AE139">
            <v>14.087235050718199</v>
          </cell>
          <cell r="AF139">
            <v>14.2397980261855</v>
          </cell>
          <cell r="AG139">
            <v>14.3755376045759</v>
          </cell>
          <cell r="AH139">
            <v>14.5005404624017</v>
          </cell>
          <cell r="AI139">
            <v>14.615744789533601</v>
          </cell>
          <cell r="AJ139">
            <v>14.720749364267901</v>
          </cell>
          <cell r="AK139">
            <v>14.8175933530226</v>
          </cell>
          <cell r="AL139">
            <v>14.915317475694</v>
          </cell>
          <cell r="AM139">
            <v>15.008549058109701</v>
          </cell>
          <cell r="AN139">
            <v>15.0976836523275</v>
          </cell>
          <cell r="AO139">
            <v>15.182893995596499</v>
          </cell>
          <cell r="AP139">
            <v>15.265698041159901</v>
          </cell>
        </row>
        <row r="140">
          <cell r="C140" t="str">
            <v>Greenhill</v>
          </cell>
          <cell r="D140" t="str">
            <v>Greenhill</v>
          </cell>
          <cell r="E140" t="str">
            <v>Whitegate GSP</v>
          </cell>
          <cell r="F140">
            <v>42</v>
          </cell>
          <cell r="G140">
            <v>0</v>
          </cell>
          <cell r="H140">
            <v>42</v>
          </cell>
          <cell r="I140">
            <v>26.93</v>
          </cell>
          <cell r="J140">
            <v>27.103901233655701</v>
          </cell>
          <cell r="K140">
            <v>27.3030384613125</v>
          </cell>
          <cell r="L140">
            <v>27.564612171410101</v>
          </cell>
          <cell r="M140">
            <v>27.860135644481201</v>
          </cell>
          <cell r="N140">
            <v>28.210669146152402</v>
          </cell>
          <cell r="O140">
            <v>28.528676082636402</v>
          </cell>
          <cell r="P140">
            <v>28.8551940243348</v>
          </cell>
          <cell r="Q140">
            <v>29.184988389359599</v>
          </cell>
          <cell r="R140">
            <v>29.538560770086299</v>
          </cell>
          <cell r="S140">
            <v>29.9062485708493</v>
          </cell>
          <cell r="T140">
            <v>30.283423147573099</v>
          </cell>
          <cell r="U140">
            <v>30.676277367927199</v>
          </cell>
          <cell r="V140">
            <v>31.091430889672498</v>
          </cell>
          <cell r="W140">
            <v>31.473188680956302</v>
          </cell>
          <cell r="X140">
            <v>31.853236004599001</v>
          </cell>
          <cell r="Y140">
            <v>32.235437824498298</v>
          </cell>
          <cell r="Z140">
            <v>32.614031390665701</v>
          </cell>
          <cell r="AA140">
            <v>32.990298759361202</v>
          </cell>
          <cell r="AB140">
            <v>33.3693934049953</v>
          </cell>
          <cell r="AC140">
            <v>33.747132885532103</v>
          </cell>
          <cell r="AD140">
            <v>34.123684787467603</v>
          </cell>
          <cell r="AE140">
            <v>34.500471360123001</v>
          </cell>
          <cell r="AF140">
            <v>34.883862441989102</v>
          </cell>
          <cell r="AG140">
            <v>35.256010117726099</v>
          </cell>
          <cell r="AH140">
            <v>35.623822973928903</v>
          </cell>
          <cell r="AI140">
            <v>35.988726536578604</v>
          </cell>
          <cell r="AJ140">
            <v>36.351587999998401</v>
          </cell>
          <cell r="AK140">
            <v>36.713144975894998</v>
          </cell>
          <cell r="AL140">
            <v>37.081154205666898</v>
          </cell>
          <cell r="AM140">
            <v>37.451644115014901</v>
          </cell>
          <cell r="AN140">
            <v>37.825307624523198</v>
          </cell>
          <cell r="AO140">
            <v>38.202880144853701</v>
          </cell>
          <cell r="AP140">
            <v>38.585785660768401</v>
          </cell>
        </row>
        <row r="141">
          <cell r="C141" t="str">
            <v>Griffin</v>
          </cell>
          <cell r="D141" t="str">
            <v>Lower Darwen</v>
          </cell>
          <cell r="E141" t="str">
            <v>Penwortham East GSP / Rochdale SGT 1 GROUP</v>
          </cell>
          <cell r="F141">
            <v>22.86</v>
          </cell>
          <cell r="G141">
            <v>0</v>
          </cell>
          <cell r="H141">
            <v>22.86</v>
          </cell>
          <cell r="I141">
            <v>15.93</v>
          </cell>
          <cell r="J141">
            <v>16.277892619859301</v>
          </cell>
          <cell r="K141">
            <v>16.3793689558801</v>
          </cell>
          <cell r="L141">
            <v>16.495463335128399</v>
          </cell>
          <cell r="M141">
            <v>16.6417785900016</v>
          </cell>
          <cell r="N141">
            <v>16.8182623045181</v>
          </cell>
          <cell r="O141">
            <v>16.986905156113099</v>
          </cell>
          <cell r="P141">
            <v>17.167521800814601</v>
          </cell>
          <cell r="Q141">
            <v>17.3549473387354</v>
          </cell>
          <cell r="R141">
            <v>17.563125339342999</v>
          </cell>
          <cell r="S141">
            <v>17.7896723707319</v>
          </cell>
          <cell r="T141">
            <v>18.026817802973799</v>
          </cell>
          <cell r="U141">
            <v>18.285377927987099</v>
          </cell>
          <cell r="V141">
            <v>18.570569126170898</v>
          </cell>
          <cell r="W141">
            <v>18.840148592275</v>
          </cell>
          <cell r="X141">
            <v>19.107781670680499</v>
          </cell>
          <cell r="Y141">
            <v>19.371185912237099</v>
          </cell>
          <cell r="Z141">
            <v>19.6290442786553</v>
          </cell>
          <cell r="AA141">
            <v>19.8921440124813</v>
          </cell>
          <cell r="AB141">
            <v>20.151673535412201</v>
          </cell>
          <cell r="AC141">
            <v>20.4023406368098</v>
          </cell>
          <cell r="AD141">
            <v>20.6429658897727</v>
          </cell>
          <cell r="AE141">
            <v>20.877226427785299</v>
          </cell>
          <cell r="AF141">
            <v>21.1096432459974</v>
          </cell>
          <cell r="AG141">
            <v>21.317009489282199</v>
          </cell>
          <cell r="AH141">
            <v>21.509156475048702</v>
          </cell>
          <cell r="AI141">
            <v>21.687453844290999</v>
          </cell>
          <cell r="AJ141">
            <v>21.853670427973402</v>
          </cell>
          <cell r="AK141">
            <v>22.008105955227499</v>
          </cell>
          <cell r="AL141">
            <v>22.1608018267864</v>
          </cell>
          <cell r="AM141">
            <v>22.3069326063627</v>
          </cell>
          <cell r="AN141">
            <v>22.447160639471399</v>
          </cell>
          <cell r="AO141">
            <v>22.581636820509001</v>
          </cell>
          <cell r="AP141">
            <v>22.712930838300402</v>
          </cell>
        </row>
        <row r="142">
          <cell r="C142" t="str">
            <v>Hadfield</v>
          </cell>
          <cell r="D142" t="str">
            <v>Hyde</v>
          </cell>
          <cell r="E142" t="str">
            <v>Stalybridge GSP</v>
          </cell>
          <cell r="F142">
            <v>22.863</v>
          </cell>
          <cell r="G142">
            <v>0.23580000000000001</v>
          </cell>
          <cell r="H142">
            <v>23.098800000000001</v>
          </cell>
          <cell r="I142">
            <v>10.84</v>
          </cell>
          <cell r="J142">
            <v>10.8924718532367</v>
          </cell>
          <cell r="K142">
            <v>10.962987359606901</v>
          </cell>
          <cell r="L142">
            <v>11.066024972308799</v>
          </cell>
          <cell r="M142">
            <v>11.1953610494845</v>
          </cell>
          <cell r="N142">
            <v>11.341911326394101</v>
          </cell>
          <cell r="O142">
            <v>11.484316726437999</v>
          </cell>
          <cell r="P142">
            <v>11.635536314185201</v>
          </cell>
          <cell r="Q142">
            <v>11.7881604757665</v>
          </cell>
          <cell r="R142">
            <v>11.9595786206248</v>
          </cell>
          <cell r="S142">
            <v>12.143951700640701</v>
          </cell>
          <cell r="T142">
            <v>12.3367371110451</v>
          </cell>
          <cell r="U142">
            <v>12.5453982954746</v>
          </cell>
          <cell r="V142">
            <v>12.774104488746699</v>
          </cell>
          <cell r="W142">
            <v>13.005708993847399</v>
          </cell>
          <cell r="X142">
            <v>13.23004926818</v>
          </cell>
          <cell r="Y142">
            <v>13.458826420098999</v>
          </cell>
          <cell r="Z142">
            <v>13.6915222466725</v>
          </cell>
          <cell r="AA142">
            <v>13.9133307697</v>
          </cell>
          <cell r="AB142">
            <v>14.1303902825787</v>
          </cell>
          <cell r="AC142">
            <v>14.336410769689399</v>
          </cell>
          <cell r="AD142">
            <v>14.5324686339787</v>
          </cell>
          <cell r="AE142">
            <v>14.722378736221501</v>
          </cell>
          <cell r="AF142">
            <v>14.908561274555099</v>
          </cell>
          <cell r="AG142">
            <v>15.0740031795923</v>
          </cell>
          <cell r="AH142">
            <v>15.2262258382061</v>
          </cell>
          <cell r="AI142">
            <v>15.366333120362301</v>
          </cell>
          <cell r="AJ142">
            <v>15.4957687448521</v>
          </cell>
          <cell r="AK142">
            <v>15.6139368224027</v>
          </cell>
          <cell r="AL142">
            <v>15.7270095146744</v>
          </cell>
          <cell r="AM142">
            <v>15.833910143929399</v>
          </cell>
          <cell r="AN142">
            <v>15.9352745505547</v>
          </cell>
          <cell r="AO142">
            <v>16.031351729535402</v>
          </cell>
          <cell r="AP142">
            <v>16.124095662703699</v>
          </cell>
        </row>
        <row r="143">
          <cell r="C143" t="str">
            <v>Hall Cross</v>
          </cell>
          <cell r="D143" t="str">
            <v>Peel</v>
          </cell>
          <cell r="E143" t="str">
            <v>Penwortham West GSP / Stanah GSP GROUP</v>
          </cell>
          <cell r="F143">
            <v>22.863</v>
          </cell>
          <cell r="G143">
            <v>0.75600000000000001</v>
          </cell>
          <cell r="H143">
            <v>23.619</v>
          </cell>
          <cell r="I143">
            <v>19.88</v>
          </cell>
          <cell r="J143">
            <v>20.119470600615401</v>
          </cell>
          <cell r="K143">
            <v>20.206055079410401</v>
          </cell>
          <cell r="L143">
            <v>20.3260601472338</v>
          </cell>
          <cell r="M143">
            <v>20.4792743712743</v>
          </cell>
          <cell r="N143">
            <v>20.660682900065002</v>
          </cell>
          <cell r="O143">
            <v>20.827654045752301</v>
          </cell>
          <cell r="P143">
            <v>21.003320079175701</v>
          </cell>
          <cell r="Q143">
            <v>21.1838392563787</v>
          </cell>
          <cell r="R143">
            <v>21.381959879241801</v>
          </cell>
          <cell r="S143">
            <v>21.596135937059699</v>
          </cell>
          <cell r="T143">
            <v>21.818214920932501</v>
          </cell>
          <cell r="U143">
            <v>22.057024740333901</v>
          </cell>
          <cell r="V143">
            <v>22.332134380052199</v>
          </cell>
          <cell r="W143">
            <v>22.617764593916899</v>
          </cell>
          <cell r="X143">
            <v>22.892930092272401</v>
          </cell>
          <cell r="Y143">
            <v>23.1606339508775</v>
          </cell>
          <cell r="Z143">
            <v>23.4095913049436</v>
          </cell>
          <cell r="AA143">
            <v>23.645060643146699</v>
          </cell>
          <cell r="AB143">
            <v>23.874594309385898</v>
          </cell>
          <cell r="AC143">
            <v>24.090412366395402</v>
          </cell>
          <cell r="AD143">
            <v>24.2914044823696</v>
          </cell>
          <cell r="AE143">
            <v>24.482472825669898</v>
          </cell>
          <cell r="AF143">
            <v>24.672517972127</v>
          </cell>
          <cell r="AG143">
            <v>24.842581890577399</v>
          </cell>
          <cell r="AH143">
            <v>25.000718223935301</v>
          </cell>
          <cell r="AI143">
            <v>25.148408639126199</v>
          </cell>
          <cell r="AJ143">
            <v>25.2867352558847</v>
          </cell>
          <cell r="AK143">
            <v>25.413535284232498</v>
          </cell>
          <cell r="AL143">
            <v>25.5327030274313</v>
          </cell>
          <cell r="AM143">
            <v>25.646082098031901</v>
          </cell>
          <cell r="AN143">
            <v>25.754197500498901</v>
          </cell>
          <cell r="AO143">
            <v>25.857837017525199</v>
          </cell>
          <cell r="AP143">
            <v>25.958651572619001</v>
          </cell>
        </row>
        <row r="144">
          <cell r="C144" t="str">
            <v>Handforth</v>
          </cell>
          <cell r="D144" t="str">
            <v>Moss Nook</v>
          </cell>
          <cell r="E144" t="str">
            <v>South Manchester GSP</v>
          </cell>
          <cell r="F144">
            <v>22.863</v>
          </cell>
          <cell r="G144">
            <v>1.9800000000000002E-2</v>
          </cell>
          <cell r="H144">
            <v>22.8828</v>
          </cell>
          <cell r="I144">
            <v>11.33</v>
          </cell>
          <cell r="J144">
            <v>11.813712262393601</v>
          </cell>
          <cell r="K144">
            <v>11.968531445828001</v>
          </cell>
          <cell r="L144">
            <v>12.1493902493976</v>
          </cell>
          <cell r="M144">
            <v>12.3813510890604</v>
          </cell>
          <cell r="N144">
            <v>12.6327881103427</v>
          </cell>
          <cell r="O144">
            <v>12.872397832287</v>
          </cell>
          <cell r="P144">
            <v>13.118181434210401</v>
          </cell>
          <cell r="Q144">
            <v>13.366814239550701</v>
          </cell>
          <cell r="R144">
            <v>13.625730719001499</v>
          </cell>
          <cell r="S144">
            <v>13.899023430842499</v>
          </cell>
          <cell r="T144">
            <v>14.1732624219736</v>
          </cell>
          <cell r="U144">
            <v>14.460789763820699</v>
          </cell>
          <cell r="V144">
            <v>14.7804492094466</v>
          </cell>
          <cell r="W144">
            <v>15.1436266661612</v>
          </cell>
          <cell r="X144">
            <v>15.493013819299</v>
          </cell>
          <cell r="Y144">
            <v>15.8255643097361</v>
          </cell>
          <cell r="Z144">
            <v>16.130649315687702</v>
          </cell>
          <cell r="AA144">
            <v>16.409667404814801</v>
          </cell>
          <cell r="AB144">
            <v>16.673850022756</v>
          </cell>
          <cell r="AC144">
            <v>16.9155374609917</v>
          </cell>
          <cell r="AD144">
            <v>17.135427676362301</v>
          </cell>
          <cell r="AE144">
            <v>17.340543792596701</v>
          </cell>
          <cell r="AF144">
            <v>17.5350171761818</v>
          </cell>
          <cell r="AG144">
            <v>17.7087325956483</v>
          </cell>
          <cell r="AH144">
            <v>17.869940425433899</v>
          </cell>
          <cell r="AI144">
            <v>18.0200523929376</v>
          </cell>
          <cell r="AJ144">
            <v>18.1608236105888</v>
          </cell>
          <cell r="AK144">
            <v>18.288900468429599</v>
          </cell>
          <cell r="AL144">
            <v>18.405106882221101</v>
          </cell>
          <cell r="AM144">
            <v>18.5155335972518</v>
          </cell>
          <cell r="AN144">
            <v>18.6208439884938</v>
          </cell>
          <cell r="AO144">
            <v>18.7215337994948</v>
          </cell>
          <cell r="AP144">
            <v>18.819609780106202</v>
          </cell>
        </row>
        <row r="145">
          <cell r="C145" t="str">
            <v>Hanging Bridge</v>
          </cell>
          <cell r="D145" t="str">
            <v>Wrightington</v>
          </cell>
          <cell r="E145" t="str">
            <v>Penwortham West GSP / Stanah GSP GROUP</v>
          </cell>
          <cell r="F145">
            <v>8</v>
          </cell>
          <cell r="G145">
            <v>0.54</v>
          </cell>
          <cell r="H145">
            <v>8.5399999999999991</v>
          </cell>
          <cell r="I145">
            <v>5.26</v>
          </cell>
          <cell r="J145">
            <v>5.3489319922704697</v>
          </cell>
          <cell r="K145">
            <v>5.3512028842566703</v>
          </cell>
          <cell r="L145">
            <v>5.3504272965914703</v>
          </cell>
          <cell r="M145">
            <v>5.3530878717571397</v>
          </cell>
          <cell r="N145">
            <v>5.3614954598429501</v>
          </cell>
          <cell r="O145">
            <v>5.3629117155060797</v>
          </cell>
          <cell r="P145">
            <v>5.3635702376568801</v>
          </cell>
          <cell r="Q145">
            <v>5.3624361950702104</v>
          </cell>
          <cell r="R145">
            <v>5.3965077006365503</v>
          </cell>
          <cell r="S145">
            <v>5.4759664756442303</v>
          </cell>
          <cell r="T145">
            <v>5.5594677158466403</v>
          </cell>
          <cell r="U145">
            <v>5.6542010501445903</v>
          </cell>
          <cell r="V145">
            <v>5.7573170292304301</v>
          </cell>
          <cell r="W145">
            <v>5.8595792872747099</v>
          </cell>
          <cell r="X145">
            <v>5.9576479896230197</v>
          </cell>
          <cell r="Y145">
            <v>6.0491559107273698</v>
          </cell>
          <cell r="Z145">
            <v>6.13260957670661</v>
          </cell>
          <cell r="AA145">
            <v>6.20889829703769</v>
          </cell>
          <cell r="AB145">
            <v>6.2810524565154502</v>
          </cell>
          <cell r="AC145">
            <v>6.3467782948191802</v>
          </cell>
          <cell r="AD145">
            <v>6.4063267746044499</v>
          </cell>
          <cell r="AE145">
            <v>6.4617045658684402</v>
          </cell>
          <cell r="AF145">
            <v>6.5146299039840398</v>
          </cell>
          <cell r="AG145">
            <v>6.5606394502962999</v>
          </cell>
          <cell r="AH145">
            <v>6.6020275772432901</v>
          </cell>
          <cell r="AI145">
            <v>6.6394743165068402</v>
          </cell>
          <cell r="AJ145">
            <v>6.6727733412198402</v>
          </cell>
          <cell r="AK145">
            <v>6.7015954201137902</v>
          </cell>
          <cell r="AL145">
            <v>6.7273222695501298</v>
          </cell>
          <cell r="AM145">
            <v>6.7513993044686398</v>
          </cell>
          <cell r="AN145">
            <v>6.7741346026237403</v>
          </cell>
          <cell r="AO145">
            <v>6.7961193218712204</v>
          </cell>
          <cell r="AP145">
            <v>6.8175527600386703</v>
          </cell>
        </row>
        <row r="146">
          <cell r="C146" t="str">
            <v>Hareholme</v>
          </cell>
          <cell r="D146" t="str">
            <v>Rossendale</v>
          </cell>
          <cell r="E146" t="str">
            <v>Padiham GSP</v>
          </cell>
          <cell r="F146">
            <v>22.863</v>
          </cell>
          <cell r="G146">
            <v>0.34032000000000001</v>
          </cell>
          <cell r="H146">
            <v>23.203320000000001</v>
          </cell>
          <cell r="I146">
            <v>14.77</v>
          </cell>
          <cell r="J146">
            <v>14.934585266368501</v>
          </cell>
          <cell r="K146">
            <v>15.0189421060504</v>
          </cell>
          <cell r="L146">
            <v>15.125662832980099</v>
          </cell>
          <cell r="M146">
            <v>15.2475409532128</v>
          </cell>
          <cell r="N146">
            <v>15.4001850095813</v>
          </cell>
          <cell r="O146">
            <v>15.608966773152201</v>
          </cell>
          <cell r="P146">
            <v>15.827824016433301</v>
          </cell>
          <cell r="Q146">
            <v>16.0548317313357</v>
          </cell>
          <cell r="R146">
            <v>16.310503268196999</v>
          </cell>
          <cell r="S146">
            <v>16.588176518668998</v>
          </cell>
          <cell r="T146">
            <v>16.878189030229102</v>
          </cell>
          <cell r="U146">
            <v>17.1905623721557</v>
          </cell>
          <cell r="V146">
            <v>17.541530633398001</v>
          </cell>
          <cell r="W146">
            <v>17.897533817752102</v>
          </cell>
          <cell r="X146">
            <v>18.241039429988898</v>
          </cell>
          <cell r="Y146">
            <v>18.573740110923499</v>
          </cell>
          <cell r="Z146">
            <v>18.883930431635399</v>
          </cell>
          <cell r="AA146">
            <v>19.175803952821799</v>
          </cell>
          <cell r="AB146">
            <v>19.4587289629184</v>
          </cell>
          <cell r="AC146">
            <v>19.726112211915101</v>
          </cell>
          <cell r="AD146">
            <v>19.975780740356701</v>
          </cell>
          <cell r="AE146">
            <v>20.213456779669499</v>
          </cell>
          <cell r="AF146">
            <v>20.445526693659701</v>
          </cell>
          <cell r="AG146">
            <v>20.651016415547101</v>
          </cell>
          <cell r="AH146">
            <v>20.8394792610774</v>
          </cell>
          <cell r="AI146">
            <v>21.012531401084701</v>
          </cell>
          <cell r="AJ146">
            <v>21.1723492553295</v>
          </cell>
          <cell r="AK146">
            <v>21.316702266542801</v>
          </cell>
          <cell r="AL146">
            <v>21.451725881937499</v>
          </cell>
          <cell r="AM146">
            <v>21.578026887742599</v>
          </cell>
          <cell r="AN146">
            <v>21.696386419485801</v>
          </cell>
          <cell r="AO146">
            <v>21.807604658627699</v>
          </cell>
          <cell r="AP146">
            <v>21.913812232430299</v>
          </cell>
        </row>
        <row r="147">
          <cell r="C147" t="str">
            <v>Harpurhey</v>
          </cell>
          <cell r="D147" t="str">
            <v>Red Bank</v>
          </cell>
          <cell r="E147" t="str">
            <v>Whitegate GSP</v>
          </cell>
          <cell r="F147">
            <v>22.86</v>
          </cell>
          <cell r="G147">
            <v>0</v>
          </cell>
          <cell r="H147">
            <v>22.86</v>
          </cell>
          <cell r="I147">
            <v>14.01</v>
          </cell>
          <cell r="J147">
            <v>14.126166765247399</v>
          </cell>
          <cell r="K147">
            <v>14.254890529179701</v>
          </cell>
          <cell r="L147">
            <v>14.4136931354812</v>
          </cell>
          <cell r="M147">
            <v>14.585397692104401</v>
          </cell>
          <cell r="N147">
            <v>14.779375028734901</v>
          </cell>
          <cell r="O147">
            <v>14.966505362622099</v>
          </cell>
          <cell r="P147">
            <v>15.190779799881099</v>
          </cell>
          <cell r="Q147">
            <v>15.433036894637301</v>
          </cell>
          <cell r="R147">
            <v>15.7075269598131</v>
          </cell>
          <cell r="S147">
            <v>16.0041779189329</v>
          </cell>
          <cell r="T147">
            <v>16.320476884485</v>
          </cell>
          <cell r="U147">
            <v>16.668786720835101</v>
          </cell>
          <cell r="V147">
            <v>17.0517293553869</v>
          </cell>
          <cell r="W147">
            <v>17.450957248098302</v>
          </cell>
          <cell r="X147">
            <v>17.8510437061563</v>
          </cell>
          <cell r="Y147">
            <v>18.2464275698809</v>
          </cell>
          <cell r="Z147">
            <v>18.6317525917529</v>
          </cell>
          <cell r="AA147">
            <v>19.010214238752699</v>
          </cell>
          <cell r="AB147">
            <v>19.391047677469899</v>
          </cell>
          <cell r="AC147">
            <v>19.766637502501101</v>
          </cell>
          <cell r="AD147">
            <v>20.133299979639599</v>
          </cell>
          <cell r="AE147">
            <v>20.498613841758999</v>
          </cell>
          <cell r="AF147">
            <v>20.866504536179701</v>
          </cell>
          <cell r="AG147">
            <v>21.205751000837001</v>
          </cell>
          <cell r="AH147">
            <v>21.528148578457198</v>
          </cell>
          <cell r="AI147">
            <v>21.836045634613999</v>
          </cell>
          <cell r="AJ147">
            <v>22.1306656783375</v>
          </cell>
          <cell r="AK147">
            <v>22.413953088252899</v>
          </cell>
          <cell r="AL147">
            <v>22.701140215563498</v>
          </cell>
          <cell r="AM147">
            <v>22.982366533433101</v>
          </cell>
          <cell r="AN147">
            <v>23.258503994344402</v>
          </cell>
          <cell r="AO147">
            <v>23.530719315067198</v>
          </cell>
          <cell r="AP147">
            <v>23.801397835155999</v>
          </cell>
        </row>
        <row r="148">
          <cell r="C148" t="str">
            <v>Harwood</v>
          </cell>
          <cell r="D148" t="str">
            <v>Bolton</v>
          </cell>
          <cell r="E148" t="str">
            <v>Kearsley 132 GSP</v>
          </cell>
          <cell r="F148">
            <v>16.7</v>
          </cell>
          <cell r="G148">
            <v>0</v>
          </cell>
          <cell r="H148">
            <v>16.7</v>
          </cell>
          <cell r="I148">
            <v>15.44</v>
          </cell>
          <cell r="J148">
            <v>15.593001649221099</v>
          </cell>
          <cell r="K148">
            <v>15.682553255837</v>
          </cell>
          <cell r="L148">
            <v>15.8145184365316</v>
          </cell>
          <cell r="M148">
            <v>15.9803446390386</v>
          </cell>
          <cell r="N148">
            <v>16.1723840807378</v>
          </cell>
          <cell r="O148">
            <v>16.357415345412001</v>
          </cell>
          <cell r="P148">
            <v>16.5584548913899</v>
          </cell>
          <cell r="Q148">
            <v>16.766192252906201</v>
          </cell>
          <cell r="R148">
            <v>16.998694398773701</v>
          </cell>
          <cell r="S148">
            <v>17.251394882711601</v>
          </cell>
          <cell r="T148">
            <v>17.516286352231901</v>
          </cell>
          <cell r="U148">
            <v>17.808828065082999</v>
          </cell>
          <cell r="V148">
            <v>18.1335621798166</v>
          </cell>
          <cell r="W148">
            <v>18.467216099746398</v>
          </cell>
          <cell r="X148">
            <v>18.7923396682692</v>
          </cell>
          <cell r="Y148">
            <v>19.105994278068401</v>
          </cell>
          <cell r="Z148">
            <v>19.4024967507147</v>
          </cell>
          <cell r="AA148">
            <v>19.679795506163799</v>
          </cell>
          <cell r="AB148">
            <v>19.950428353794099</v>
          </cell>
          <cell r="AC148">
            <v>20.205070224866201</v>
          </cell>
          <cell r="AD148">
            <v>20.440488122263002</v>
          </cell>
          <cell r="AE148">
            <v>20.6642494475295</v>
          </cell>
          <cell r="AF148">
            <v>20.879562787564101</v>
          </cell>
          <cell r="AG148">
            <v>21.060378613068501</v>
          </cell>
          <cell r="AH148">
            <v>21.218369807824999</v>
          </cell>
          <cell r="AI148">
            <v>21.3768167577594</v>
          </cell>
          <cell r="AJ148">
            <v>21.519254405107301</v>
          </cell>
          <cell r="AK148">
            <v>21.641443176524099</v>
          </cell>
          <cell r="AL148">
            <v>21.756958828510701</v>
          </cell>
          <cell r="AM148">
            <v>21.859530829791701</v>
          </cell>
          <cell r="AN148">
            <v>21.950193534232</v>
          </cell>
          <cell r="AO148">
            <v>22.029081870510801</v>
          </cell>
          <cell r="AP148">
            <v>22.099664850625299</v>
          </cell>
        </row>
        <row r="149">
          <cell r="C149" t="str">
            <v>Hattersley</v>
          </cell>
          <cell r="D149" t="str">
            <v>Hyde</v>
          </cell>
          <cell r="E149" t="str">
            <v>Stalybridge GSP</v>
          </cell>
          <cell r="F149">
            <v>17.5</v>
          </cell>
          <cell r="G149">
            <v>0</v>
          </cell>
          <cell r="H149">
            <v>17.5</v>
          </cell>
          <cell r="I149">
            <v>11</v>
          </cell>
          <cell r="J149">
            <v>11.159517795697001</v>
          </cell>
          <cell r="K149">
            <v>11.1554750180469</v>
          </cell>
          <cell r="L149">
            <v>11.1601498168865</v>
          </cell>
          <cell r="M149">
            <v>11.1829395892651</v>
          </cell>
          <cell r="N149">
            <v>11.218003502175799</v>
          </cell>
          <cell r="O149">
            <v>11.251004274411899</v>
          </cell>
          <cell r="P149">
            <v>11.2957859135551</v>
          </cell>
          <cell r="Q149">
            <v>11.346610536286001</v>
          </cell>
          <cell r="R149">
            <v>11.4136411613758</v>
          </cell>
          <cell r="S149">
            <v>11.493886143671199</v>
          </cell>
          <cell r="T149">
            <v>11.583073038149299</v>
          </cell>
          <cell r="U149">
            <v>11.6887018256199</v>
          </cell>
          <cell r="V149">
            <v>11.814691904021601</v>
          </cell>
          <cell r="W149">
            <v>11.9533056472622</v>
          </cell>
          <cell r="X149">
            <v>12.0860750174297</v>
          </cell>
          <cell r="Y149">
            <v>12.2150942121993</v>
          </cell>
          <cell r="Z149">
            <v>12.334943783337801</v>
          </cell>
          <cell r="AA149">
            <v>12.4466060479017</v>
          </cell>
          <cell r="AB149">
            <v>12.5558690425091</v>
          </cell>
          <cell r="AC149">
            <v>12.6605183605269</v>
          </cell>
          <cell r="AD149">
            <v>12.773260319825299</v>
          </cell>
          <cell r="AE149">
            <v>12.8804287199809</v>
          </cell>
          <cell r="AF149">
            <v>12.9858400258437</v>
          </cell>
          <cell r="AG149">
            <v>13.072721585676801</v>
          </cell>
          <cell r="AH149">
            <v>13.1479340249959</v>
          </cell>
          <cell r="AI149">
            <v>13.212434183346</v>
          </cell>
          <cell r="AJ149">
            <v>13.267629191712301</v>
          </cell>
          <cell r="AK149">
            <v>13.3125416570065</v>
          </cell>
          <cell r="AL149">
            <v>13.3522052772433</v>
          </cell>
          <cell r="AM149">
            <v>13.385963549959</v>
          </cell>
          <cell r="AN149">
            <v>13.414323515968301</v>
          </cell>
          <cell r="AO149">
            <v>13.437456241361</v>
          </cell>
          <cell r="AP149">
            <v>13.4571241904051</v>
          </cell>
        </row>
        <row r="150">
          <cell r="C150" t="str">
            <v>Haverthwaite</v>
          </cell>
          <cell r="D150" t="str">
            <v>Ulverston</v>
          </cell>
          <cell r="E150" t="str">
            <v>Harker ENWL SGTs 1 2 3A 4 / Hutton GSP GROUP</v>
          </cell>
          <cell r="F150">
            <v>9.5</v>
          </cell>
          <cell r="G150">
            <v>0.15984000000000001</v>
          </cell>
          <cell r="H150">
            <v>9.6598400000000009</v>
          </cell>
          <cell r="I150">
            <v>6.25</v>
          </cell>
          <cell r="J150">
            <v>6.49793143330173</v>
          </cell>
          <cell r="K150">
            <v>6.5736003641469898</v>
          </cell>
          <cell r="L150">
            <v>6.6400024736679999</v>
          </cell>
          <cell r="M150">
            <v>6.71788067816534</v>
          </cell>
          <cell r="N150">
            <v>6.80992789298557</v>
          </cell>
          <cell r="O150">
            <v>6.9077894773947399</v>
          </cell>
          <cell r="P150">
            <v>7.0077112204771401</v>
          </cell>
          <cell r="Q150">
            <v>7.1066492307800804</v>
          </cell>
          <cell r="R150">
            <v>7.2128454265429101</v>
          </cell>
          <cell r="S150">
            <v>7.31617563360453</v>
          </cell>
          <cell r="T150">
            <v>7.4204393606856698</v>
          </cell>
          <cell r="U150">
            <v>7.5340330258844999</v>
          </cell>
          <cell r="V150">
            <v>7.6504692927884204</v>
          </cell>
          <cell r="W150">
            <v>7.7564192595931303</v>
          </cell>
          <cell r="X150">
            <v>7.8607380980675297</v>
          </cell>
          <cell r="Y150">
            <v>7.9614458685057796</v>
          </cell>
          <cell r="Z150">
            <v>8.0580489828370006</v>
          </cell>
          <cell r="AA150">
            <v>8.1506066725436099</v>
          </cell>
          <cell r="AB150">
            <v>8.2407921532680604</v>
          </cell>
          <cell r="AC150">
            <v>8.3271856633303099</v>
          </cell>
          <cell r="AD150">
            <v>8.4092892750455395</v>
          </cell>
          <cell r="AE150">
            <v>8.4884647893315801</v>
          </cell>
          <cell r="AF150">
            <v>8.5654158869489105</v>
          </cell>
          <cell r="AG150">
            <v>8.6355166436417505</v>
          </cell>
          <cell r="AH150">
            <v>8.7008526826214698</v>
          </cell>
          <cell r="AI150">
            <v>8.7617568802377104</v>
          </cell>
          <cell r="AJ150">
            <v>8.8186096286548104</v>
          </cell>
          <cell r="AK150">
            <v>8.8700827833406901</v>
          </cell>
          <cell r="AL150">
            <v>8.9151637262041508</v>
          </cell>
          <cell r="AM150">
            <v>8.9585078177855504</v>
          </cell>
          <cell r="AN150">
            <v>9.0004656901176094</v>
          </cell>
          <cell r="AO150">
            <v>9.0410893560620007</v>
          </cell>
          <cell r="AP150">
            <v>9.0809019660340606</v>
          </cell>
        </row>
        <row r="151">
          <cell r="C151" t="str">
            <v>Hawk Green</v>
          </cell>
          <cell r="D151" t="str">
            <v>Hazel Grove</v>
          </cell>
          <cell r="E151" t="str">
            <v>Bredbury GSP</v>
          </cell>
          <cell r="F151">
            <v>23</v>
          </cell>
          <cell r="G151">
            <v>1E-3</v>
          </cell>
          <cell r="H151">
            <v>23.001000000000001</v>
          </cell>
          <cell r="I151">
            <v>11.11</v>
          </cell>
          <cell r="J151">
            <v>11.1287375599453</v>
          </cell>
          <cell r="K151">
            <v>11.1698210391332</v>
          </cell>
          <cell r="L151">
            <v>11.2507531450897</v>
          </cell>
          <cell r="M151">
            <v>11.3610618157853</v>
          </cell>
          <cell r="N151">
            <v>11.4971646913715</v>
          </cell>
          <cell r="O151">
            <v>11.623729421315099</v>
          </cell>
          <cell r="P151">
            <v>11.758246542972101</v>
          </cell>
          <cell r="Q151">
            <v>11.898925614924099</v>
          </cell>
          <cell r="R151">
            <v>12.052480403004299</v>
          </cell>
          <cell r="S151">
            <v>12.216090037835</v>
          </cell>
          <cell r="T151">
            <v>12.386152027698699</v>
          </cell>
          <cell r="U151">
            <v>12.573198557085901</v>
          </cell>
          <cell r="V151">
            <v>12.782203138452299</v>
          </cell>
          <cell r="W151">
            <v>12.9992540231598</v>
          </cell>
          <cell r="X151">
            <v>13.215199890827799</v>
          </cell>
          <cell r="Y151">
            <v>13.4241542942697</v>
          </cell>
          <cell r="Z151">
            <v>13.6202872870467</v>
          </cell>
          <cell r="AA151">
            <v>13.804192455796199</v>
          </cell>
          <cell r="AB151">
            <v>13.982948135275899</v>
          </cell>
          <cell r="AC151">
            <v>14.1508937598917</v>
          </cell>
          <cell r="AD151">
            <v>14.3076047191906</v>
          </cell>
          <cell r="AE151">
            <v>14.4576782518937</v>
          </cell>
          <cell r="AF151">
            <v>14.6025368515784</v>
          </cell>
          <cell r="AG151">
            <v>14.7284587982624</v>
          </cell>
          <cell r="AH151">
            <v>14.8424078470316</v>
          </cell>
          <cell r="AI151">
            <v>14.945273290316299</v>
          </cell>
          <cell r="AJ151">
            <v>15.038817587248699</v>
          </cell>
          <cell r="AK151">
            <v>15.123281419885901</v>
          </cell>
          <cell r="AL151">
            <v>15.2074127630741</v>
          </cell>
          <cell r="AM151">
            <v>15.2865339315486</v>
          </cell>
          <cell r="AN151">
            <v>15.361274263717901</v>
          </cell>
          <cell r="AO151">
            <v>15.4319363243736</v>
          </cell>
          <cell r="AP151">
            <v>15.500315896455101</v>
          </cell>
        </row>
        <row r="152">
          <cell r="C152" t="str">
            <v>Haydock</v>
          </cell>
          <cell r="D152" t="str">
            <v>Golborne</v>
          </cell>
          <cell r="E152" t="str">
            <v>Bold</v>
          </cell>
          <cell r="F152">
            <v>32</v>
          </cell>
          <cell r="G152">
            <v>2.5514999999999999</v>
          </cell>
          <cell r="H152">
            <v>34.551499999999997</v>
          </cell>
          <cell r="I152">
            <v>24.51</v>
          </cell>
          <cell r="J152">
            <v>27.155362617525402</v>
          </cell>
          <cell r="K152">
            <v>27.397542168871201</v>
          </cell>
          <cell r="L152">
            <v>27.388692653176701</v>
          </cell>
          <cell r="M152">
            <v>27.3907573200573</v>
          </cell>
          <cell r="N152">
            <v>27.422664742201398</v>
          </cell>
          <cell r="O152">
            <v>27.430268578179302</v>
          </cell>
          <cell r="P152">
            <v>27.440840102031999</v>
          </cell>
          <cell r="Q152">
            <v>27.448490572333299</v>
          </cell>
          <cell r="R152">
            <v>27.466104969579298</v>
          </cell>
          <cell r="S152">
            <v>27.487050334177798</v>
          </cell>
          <cell r="T152">
            <v>27.5092897537242</v>
          </cell>
          <cell r="U152">
            <v>27.536424126360401</v>
          </cell>
          <cell r="V152">
            <v>27.568903666907701</v>
          </cell>
          <cell r="W152">
            <v>27.589590746791099</v>
          </cell>
          <cell r="X152">
            <v>27.6071612611488</v>
          </cell>
          <cell r="Y152">
            <v>27.743781370229101</v>
          </cell>
          <cell r="Z152">
            <v>27.915000818546599</v>
          </cell>
          <cell r="AA152">
            <v>28.075340837014299</v>
          </cell>
          <cell r="AB152">
            <v>28.235521706965201</v>
          </cell>
          <cell r="AC152">
            <v>28.385782903318699</v>
          </cell>
          <cell r="AD152">
            <v>28.526010455395401</v>
          </cell>
          <cell r="AE152">
            <v>28.661010572322901</v>
          </cell>
          <cell r="AF152">
            <v>28.792200614895201</v>
          </cell>
          <cell r="AG152">
            <v>28.896778208471002</v>
          </cell>
          <cell r="AH152">
            <v>28.984249418692599</v>
          </cell>
          <cell r="AI152">
            <v>29.0557646236553</v>
          </cell>
          <cell r="AJ152">
            <v>29.1138578065056</v>
          </cell>
          <cell r="AK152">
            <v>29.1556413796777</v>
          </cell>
          <cell r="AL152">
            <v>29.185857254216099</v>
          </cell>
          <cell r="AM152">
            <v>29.207510762362599</v>
          </cell>
          <cell r="AN152">
            <v>29.22155832684</v>
          </cell>
          <cell r="AO152">
            <v>29.228164942355299</v>
          </cell>
          <cell r="AP152">
            <v>29.2297773696985</v>
          </cell>
        </row>
        <row r="153">
          <cell r="C153" t="str">
            <v>HDA No1 &amp; HDA No2</v>
          </cell>
          <cell r="D153" t="str">
            <v>Stainburn &amp; Siddick</v>
          </cell>
          <cell r="E153" t="str">
            <v>Harker ENWL SGTs 1 2 3A 4 / Hutton GSP GROUP</v>
          </cell>
          <cell r="F153">
            <v>16</v>
          </cell>
          <cell r="G153">
            <v>6.4345800000000004</v>
          </cell>
          <cell r="H153">
            <v>22.43458</v>
          </cell>
          <cell r="I153">
            <v>8.9</v>
          </cell>
          <cell r="J153">
            <v>9.1052561692851892</v>
          </cell>
          <cell r="K153">
            <v>9.2370612773993894</v>
          </cell>
          <cell r="L153">
            <v>9.39053167755503</v>
          </cell>
          <cell r="M153">
            <v>9.5693378624455505</v>
          </cell>
          <cell r="N153">
            <v>9.7812355855352706</v>
          </cell>
          <cell r="O153">
            <v>9.9710600569936805</v>
          </cell>
          <cell r="P153">
            <v>10.162393814909599</v>
          </cell>
          <cell r="Q153">
            <v>10.353277693737301</v>
          </cell>
          <cell r="R153">
            <v>10.5541962666061</v>
          </cell>
          <cell r="S153">
            <v>10.7498712845063</v>
          </cell>
          <cell r="T153">
            <v>10.947534948058699</v>
          </cell>
          <cell r="U153">
            <v>11.160267812950099</v>
          </cell>
          <cell r="V153">
            <v>11.3788206453507</v>
          </cell>
          <cell r="W153">
            <v>11.6078075393046</v>
          </cell>
          <cell r="X153">
            <v>11.8343977498704</v>
          </cell>
          <cell r="Y153">
            <v>12.054265416597399</v>
          </cell>
          <cell r="Z153">
            <v>12.264903071547399</v>
          </cell>
          <cell r="AA153">
            <v>12.467069653394301</v>
          </cell>
          <cell r="AB153">
            <v>12.6660775380671</v>
          </cell>
          <cell r="AC153">
            <v>12.8572528802646</v>
          </cell>
          <cell r="AD153">
            <v>13.0408229812026</v>
          </cell>
          <cell r="AE153">
            <v>13.218758618555601</v>
          </cell>
          <cell r="AF153">
            <v>13.393220469445801</v>
          </cell>
          <cell r="AG153">
            <v>13.5544596866495</v>
          </cell>
          <cell r="AH153">
            <v>13.7069926041657</v>
          </cell>
          <cell r="AI153">
            <v>13.8516277068879</v>
          </cell>
          <cell r="AJ153">
            <v>13.988848527914399</v>
          </cell>
          <cell r="AK153">
            <v>14.117368444772</v>
          </cell>
          <cell r="AL153">
            <v>14.239061986728499</v>
          </cell>
          <cell r="AM153">
            <v>14.358113610858</v>
          </cell>
          <cell r="AN153">
            <v>14.4751600972258</v>
          </cell>
          <cell r="AO153">
            <v>14.590602446321499</v>
          </cell>
          <cell r="AP153">
            <v>14.7053700836421</v>
          </cell>
        </row>
        <row r="154">
          <cell r="C154" t="str">
            <v>Heady Hill</v>
          </cell>
          <cell r="D154" t="str">
            <v>Castleton</v>
          </cell>
          <cell r="E154" t="str">
            <v>Rochdale SGTs 2 3 4</v>
          </cell>
          <cell r="F154">
            <v>17.5</v>
          </cell>
          <cell r="G154">
            <v>0</v>
          </cell>
          <cell r="H154">
            <v>17.5</v>
          </cell>
          <cell r="I154">
            <v>11.83</v>
          </cell>
          <cell r="J154">
            <v>12.159764165554</v>
          </cell>
          <cell r="K154">
            <v>12.233933278362001</v>
          </cell>
          <cell r="L154">
            <v>12.307317247632101</v>
          </cell>
          <cell r="M154">
            <v>12.3975536266117</v>
          </cell>
          <cell r="N154">
            <v>12.505232924592599</v>
          </cell>
          <cell r="O154">
            <v>12.6055465705633</v>
          </cell>
          <cell r="P154">
            <v>12.7121329598311</v>
          </cell>
          <cell r="Q154">
            <v>12.822118042229199</v>
          </cell>
          <cell r="R154">
            <v>12.9472365884087</v>
          </cell>
          <cell r="S154">
            <v>13.0816249800052</v>
          </cell>
          <cell r="T154">
            <v>13.2227024836167</v>
          </cell>
          <cell r="U154">
            <v>13.3759497231393</v>
          </cell>
          <cell r="V154">
            <v>13.546702748854599</v>
          </cell>
          <cell r="W154">
            <v>13.7186119819885</v>
          </cell>
          <cell r="X154">
            <v>13.8855789769884</v>
          </cell>
          <cell r="Y154">
            <v>14.048636493446599</v>
          </cell>
          <cell r="Z154">
            <v>14.201998002785301</v>
          </cell>
          <cell r="AA154">
            <v>14.3480040972092</v>
          </cell>
          <cell r="AB154">
            <v>14.491332337267499</v>
          </cell>
          <cell r="AC154">
            <v>14.6272954117668</v>
          </cell>
          <cell r="AD154">
            <v>14.75546975876</v>
          </cell>
          <cell r="AE154">
            <v>14.878007294203</v>
          </cell>
          <cell r="AF154">
            <v>14.9989661557196</v>
          </cell>
          <cell r="AG154">
            <v>15.1052417686388</v>
          </cell>
          <cell r="AH154">
            <v>15.202125263258401</v>
          </cell>
          <cell r="AI154">
            <v>15.2906554473723</v>
          </cell>
          <cell r="AJ154">
            <v>15.379459459917999</v>
          </cell>
          <cell r="AK154">
            <v>15.461904791104301</v>
          </cell>
          <cell r="AL154">
            <v>15.5411559539425</v>
          </cell>
          <cell r="AM154">
            <v>15.6153723705934</v>
          </cell>
          <cell r="AN154">
            <v>15.685007078175699</v>
          </cell>
          <cell r="AO154">
            <v>15.750412940103701</v>
          </cell>
          <cell r="AP154">
            <v>15.826677805887799</v>
          </cell>
        </row>
        <row r="155">
          <cell r="C155" t="str">
            <v>Heap Bridge</v>
          </cell>
          <cell r="D155" t="str">
            <v>Bury</v>
          </cell>
          <cell r="E155" t="str">
            <v>Kearsley 132 GSP</v>
          </cell>
          <cell r="F155">
            <v>18.289919999999999</v>
          </cell>
          <cell r="G155">
            <v>4.7946600000000004</v>
          </cell>
          <cell r="H155">
            <v>23.084579999999999</v>
          </cell>
          <cell r="I155">
            <v>9.51</v>
          </cell>
          <cell r="J155">
            <v>10.133726543817</v>
          </cell>
          <cell r="K155">
            <v>10.222497615223901</v>
          </cell>
          <cell r="L155">
            <v>10.2641690602275</v>
          </cell>
          <cell r="M155">
            <v>10.316667831811699</v>
          </cell>
          <cell r="N155">
            <v>10.3870096930298</v>
          </cell>
          <cell r="O155">
            <v>10.4436502874492</v>
          </cell>
          <cell r="P155">
            <v>10.5001400379993</v>
          </cell>
          <cell r="Q155">
            <v>10.553640638096599</v>
          </cell>
          <cell r="R155">
            <v>10.6133512417435</v>
          </cell>
          <cell r="S155">
            <v>10.673913275100899</v>
          </cell>
          <cell r="T155">
            <v>10.7343578031285</v>
          </cell>
          <cell r="U155">
            <v>10.7954738905163</v>
          </cell>
          <cell r="V155">
            <v>10.8597404001078</v>
          </cell>
          <cell r="W155">
            <v>10.922375779341101</v>
          </cell>
          <cell r="X155">
            <v>10.9862745222621</v>
          </cell>
          <cell r="Y155">
            <v>11.0529395473754</v>
          </cell>
          <cell r="Z155">
            <v>11.1212809794902</v>
          </cell>
          <cell r="AA155">
            <v>11.191436818815101</v>
          </cell>
          <cell r="AB155">
            <v>11.264222121896999</v>
          </cell>
          <cell r="AC155">
            <v>11.3389160093302</v>
          </cell>
          <cell r="AD155">
            <v>11.4154929243527</v>
          </cell>
          <cell r="AE155">
            <v>11.494311483369399</v>
          </cell>
          <cell r="AF155">
            <v>11.575937462396601</v>
          </cell>
          <cell r="AG155">
            <v>11.659354211807701</v>
          </cell>
          <cell r="AH155">
            <v>11.7451431888116</v>
          </cell>
          <cell r="AI155">
            <v>11.8333175350249</v>
          </cell>
          <cell r="AJ155">
            <v>11.924061738571799</v>
          </cell>
          <cell r="AK155">
            <v>12.0170820588851</v>
          </cell>
          <cell r="AL155">
            <v>12.112475578360501</v>
          </cell>
          <cell r="AM155">
            <v>12.213340076467301</v>
          </cell>
          <cell r="AN155">
            <v>12.3198173883371</v>
          </cell>
          <cell r="AO155">
            <v>12.428852213280299</v>
          </cell>
          <cell r="AP155">
            <v>12.540610048720399</v>
          </cell>
        </row>
        <row r="156">
          <cell r="C156" t="str">
            <v>Heasandford</v>
          </cell>
          <cell r="D156" t="str">
            <v>Burnley</v>
          </cell>
          <cell r="E156" t="str">
            <v>Rochdale SGTs 2 3 4</v>
          </cell>
          <cell r="F156">
            <v>18.29</v>
          </cell>
          <cell r="G156">
            <v>1.9498500000000001</v>
          </cell>
          <cell r="H156">
            <v>20.239850000000001</v>
          </cell>
          <cell r="I156">
            <v>10.41</v>
          </cell>
          <cell r="J156">
            <v>10.698057153721701</v>
          </cell>
          <cell r="K156">
            <v>10.8125423188299</v>
          </cell>
          <cell r="L156">
            <v>10.9229089937268</v>
          </cell>
          <cell r="M156">
            <v>11.043251569313099</v>
          </cell>
          <cell r="N156">
            <v>11.1885370397017</v>
          </cell>
          <cell r="O156">
            <v>11.3102656527553</v>
          </cell>
          <cell r="P156">
            <v>11.4291981830394</v>
          </cell>
          <cell r="Q156">
            <v>11.543799323294801</v>
          </cell>
          <cell r="R156">
            <v>11.658276047555701</v>
          </cell>
          <cell r="S156">
            <v>11.7698937240198</v>
          </cell>
          <cell r="T156">
            <v>11.8780193975734</v>
          </cell>
          <cell r="U156">
            <v>11.982263477200201</v>
          </cell>
          <cell r="V156">
            <v>12.0838516713168</v>
          </cell>
          <cell r="W156">
            <v>12.1829089590733</v>
          </cell>
          <cell r="X156">
            <v>12.2842446810319</v>
          </cell>
          <cell r="Y156">
            <v>12.389102393080501</v>
          </cell>
          <cell r="Z156">
            <v>12.4968763540393</v>
          </cell>
          <cell r="AA156">
            <v>12.607535137271199</v>
          </cell>
          <cell r="AB156">
            <v>12.768181007253601</v>
          </cell>
          <cell r="AC156">
            <v>12.937428239672499</v>
          </cell>
          <cell r="AD156">
            <v>13.1133414886061</v>
          </cell>
          <cell r="AE156">
            <v>13.296407211610401</v>
          </cell>
          <cell r="AF156">
            <v>13.486859521375299</v>
          </cell>
          <cell r="AG156">
            <v>13.682501189280099</v>
          </cell>
          <cell r="AH156">
            <v>13.8843813358893</v>
          </cell>
          <cell r="AI156">
            <v>14.092595224729299</v>
          </cell>
          <cell r="AJ156">
            <v>14.3075680007536</v>
          </cell>
          <cell r="AK156">
            <v>14.5288983255715</v>
          </cell>
          <cell r="AL156">
            <v>14.756923552169701</v>
          </cell>
          <cell r="AM156">
            <v>14.9922517960393</v>
          </cell>
          <cell r="AN156">
            <v>15.235014583748899</v>
          </cell>
          <cell r="AO156">
            <v>15.4851699272199</v>
          </cell>
          <cell r="AP156">
            <v>15.743123726189101</v>
          </cell>
        </row>
        <row r="157">
          <cell r="C157" t="str">
            <v>Heaton Moor</v>
          </cell>
          <cell r="D157" t="str">
            <v>Vernon Park</v>
          </cell>
          <cell r="E157" t="str">
            <v>Bredbury GSP</v>
          </cell>
          <cell r="F157">
            <v>17.5</v>
          </cell>
          <cell r="G157">
            <v>0</v>
          </cell>
          <cell r="H157">
            <v>17.5</v>
          </cell>
          <cell r="I157">
            <v>12.95</v>
          </cell>
          <cell r="J157">
            <v>12.942826023690101</v>
          </cell>
          <cell r="K157">
            <v>12.9590599075327</v>
          </cell>
          <cell r="L157">
            <v>13.017583806851301</v>
          </cell>
          <cell r="M157">
            <v>13.105712378135101</v>
          </cell>
          <cell r="N157">
            <v>13.2091477455236</v>
          </cell>
          <cell r="O157">
            <v>13.3120439733697</v>
          </cell>
          <cell r="P157">
            <v>13.426625425852</v>
          </cell>
          <cell r="Q157">
            <v>13.550111477097399</v>
          </cell>
          <cell r="R157">
            <v>13.6909085278711</v>
          </cell>
          <cell r="S157">
            <v>13.8471123259378</v>
          </cell>
          <cell r="T157">
            <v>14.010496382671599</v>
          </cell>
          <cell r="U157">
            <v>14.191867444835101</v>
          </cell>
          <cell r="V157">
            <v>14.4004373599304</v>
          </cell>
          <cell r="W157">
            <v>14.6164071025786</v>
          </cell>
          <cell r="X157">
            <v>14.8265846030469</v>
          </cell>
          <cell r="Y157">
            <v>15.028083669607099</v>
          </cell>
          <cell r="Z157">
            <v>15.2144818819998</v>
          </cell>
          <cell r="AA157">
            <v>15.3863665849714</v>
          </cell>
          <cell r="AB157">
            <v>15.551767379493199</v>
          </cell>
          <cell r="AC157">
            <v>15.704287804288899</v>
          </cell>
          <cell r="AD157">
            <v>15.8419569493925</v>
          </cell>
          <cell r="AE157">
            <v>15.9700102135366</v>
          </cell>
          <cell r="AF157">
            <v>16.0912587137766</v>
          </cell>
          <cell r="AG157">
            <v>16.188780450897401</v>
          </cell>
          <cell r="AH157">
            <v>16.270664612155802</v>
          </cell>
          <cell r="AI157">
            <v>16.337703502933302</v>
          </cell>
          <cell r="AJ157">
            <v>16.392585830429301</v>
          </cell>
          <cell r="AK157">
            <v>16.435414439155799</v>
          </cell>
          <cell r="AL157">
            <v>16.4759211858238</v>
          </cell>
          <cell r="AM157">
            <v>16.508162586323898</v>
          </cell>
          <cell r="AN157">
            <v>16.532716101564901</v>
          </cell>
          <cell r="AO157">
            <v>16.5495423479462</v>
          </cell>
          <cell r="AP157">
            <v>16.561028550342801</v>
          </cell>
        </row>
        <row r="158">
          <cell r="C158" t="str">
            <v>Heaton Norris</v>
          </cell>
          <cell r="D158" t="str">
            <v>Vernon Park</v>
          </cell>
          <cell r="E158" t="str">
            <v>Bredbury GSP</v>
          </cell>
          <cell r="F158">
            <v>20.5</v>
          </cell>
          <cell r="G158">
            <v>0</v>
          </cell>
          <cell r="H158">
            <v>20.5</v>
          </cell>
          <cell r="I158">
            <v>17.22</v>
          </cell>
          <cell r="J158">
            <v>17.33594141567</v>
          </cell>
          <cell r="K158">
            <v>17.2942393035202</v>
          </cell>
          <cell r="L158">
            <v>17.274263353668498</v>
          </cell>
          <cell r="M158">
            <v>17.2751450815265</v>
          </cell>
          <cell r="N158">
            <v>17.294811190334201</v>
          </cell>
          <cell r="O158">
            <v>17.308230309386499</v>
          </cell>
          <cell r="P158">
            <v>17.332142278821099</v>
          </cell>
          <cell r="Q158">
            <v>17.3636516565054</v>
          </cell>
          <cell r="R158">
            <v>17.410924697271199</v>
          </cell>
          <cell r="S158">
            <v>17.473399119821298</v>
          </cell>
          <cell r="T158">
            <v>17.540562802137199</v>
          </cell>
          <cell r="U158">
            <v>17.623793857612601</v>
          </cell>
          <cell r="V158">
            <v>17.732418505709798</v>
          </cell>
          <cell r="W158">
            <v>17.855866961008399</v>
          </cell>
          <cell r="X158">
            <v>17.9746944456042</v>
          </cell>
          <cell r="Y158">
            <v>18.089468230411001</v>
          </cell>
          <cell r="Z158">
            <v>18.194369594355798</v>
          </cell>
          <cell r="AA158">
            <v>18.289741720029198</v>
          </cell>
          <cell r="AB158">
            <v>18.3819544286163</v>
          </cell>
          <cell r="AC158">
            <v>18.4655290302981</v>
          </cell>
          <cell r="AD158">
            <v>18.537508369264199</v>
          </cell>
          <cell r="AE158">
            <v>18.6027662099861</v>
          </cell>
          <cell r="AF158">
            <v>18.664720247856899</v>
          </cell>
          <cell r="AG158">
            <v>18.707542813317598</v>
          </cell>
          <cell r="AH158">
            <v>18.738383107670501</v>
          </cell>
          <cell r="AI158">
            <v>18.757963776871001</v>
          </cell>
          <cell r="AJ158">
            <v>18.7680432769181</v>
          </cell>
          <cell r="AK158">
            <v>18.766111234787299</v>
          </cell>
          <cell r="AL158">
            <v>18.754115863410998</v>
          </cell>
          <cell r="AM158">
            <v>18.7358066070768</v>
          </cell>
          <cell r="AN158">
            <v>18.711697578091801</v>
          </cell>
          <cell r="AO158">
            <v>18.681548133514699</v>
          </cell>
          <cell r="AP158">
            <v>18.647499596557001</v>
          </cell>
        </row>
        <row r="159">
          <cell r="C159" t="str">
            <v>Helwith Bridge</v>
          </cell>
          <cell r="D159" t="str">
            <v>Padiham</v>
          </cell>
          <cell r="E159" t="str">
            <v>Padiham GSP</v>
          </cell>
          <cell r="F159">
            <v>4</v>
          </cell>
          <cell r="G159">
            <v>0</v>
          </cell>
          <cell r="H159">
            <v>4</v>
          </cell>
          <cell r="I159">
            <v>2.4</v>
          </cell>
          <cell r="J159">
            <v>2.4080712496444199</v>
          </cell>
          <cell r="K159">
            <v>2.4173883136830301</v>
          </cell>
          <cell r="L159">
            <v>2.4287319577204598</v>
          </cell>
          <cell r="M159">
            <v>2.4432183002560102</v>
          </cell>
          <cell r="N159">
            <v>2.4592501380849998</v>
          </cell>
          <cell r="O159">
            <v>2.4770033120516</v>
          </cell>
          <cell r="P159">
            <v>2.4969592075909901</v>
          </cell>
          <cell r="Q159">
            <v>2.5167851214783998</v>
          </cell>
          <cell r="R159">
            <v>2.54008810083314</v>
          </cell>
          <cell r="S159">
            <v>2.5669954333784601</v>
          </cell>
          <cell r="T159">
            <v>2.59803082075506</v>
          </cell>
          <cell r="U159">
            <v>2.6340726727291499</v>
          </cell>
          <cell r="V159">
            <v>2.67119206716391</v>
          </cell>
          <cell r="W159">
            <v>2.7053183044065801</v>
          </cell>
          <cell r="X159">
            <v>2.7382274785645602</v>
          </cell>
          <cell r="Y159">
            <v>2.7687516185054601</v>
          </cell>
          <cell r="Z159">
            <v>2.7974200252646302</v>
          </cell>
          <cell r="AA159">
            <v>2.82443249370368</v>
          </cell>
          <cell r="AB159">
            <v>2.8501183449716301</v>
          </cell>
          <cell r="AC159">
            <v>2.8741893799536502</v>
          </cell>
          <cell r="AD159">
            <v>2.8966839529771602</v>
          </cell>
          <cell r="AE159">
            <v>2.9181081488055498</v>
          </cell>
          <cell r="AF159">
            <v>2.9387196237220601</v>
          </cell>
          <cell r="AG159">
            <v>2.9573559429410001</v>
          </cell>
          <cell r="AH159">
            <v>2.97452449984248</v>
          </cell>
          <cell r="AI159">
            <v>2.9904262389758101</v>
          </cell>
          <cell r="AJ159">
            <v>3.0049270266165302</v>
          </cell>
          <cell r="AK159">
            <v>3.0174918643164998</v>
          </cell>
          <cell r="AL159">
            <v>3.02711414148613</v>
          </cell>
          <cell r="AM159">
            <v>3.0362885708013598</v>
          </cell>
          <cell r="AN159">
            <v>3.0451530146282302</v>
          </cell>
          <cell r="AO159">
            <v>3.0538457237894399</v>
          </cell>
          <cell r="AP159">
            <v>3.0623855033135499</v>
          </cell>
        </row>
        <row r="160">
          <cell r="C160" t="str">
            <v>Hensingham</v>
          </cell>
          <cell r="D160" t="str">
            <v>Egremont</v>
          </cell>
          <cell r="E160" t="str">
            <v>Harker ENWL SGTs 1 2 3A 4 / Hutton GSP GROUP</v>
          </cell>
          <cell r="F160">
            <v>22.863</v>
          </cell>
          <cell r="G160">
            <v>0</v>
          </cell>
          <cell r="H160">
            <v>22.863</v>
          </cell>
          <cell r="I160">
            <v>10.26</v>
          </cell>
          <cell r="J160">
            <v>10.580695114517299</v>
          </cell>
          <cell r="K160">
            <v>10.6443679752698</v>
          </cell>
          <cell r="L160">
            <v>10.703905345399599</v>
          </cell>
          <cell r="M160">
            <v>10.781809531277601</v>
          </cell>
          <cell r="N160">
            <v>10.874022132311699</v>
          </cell>
          <cell r="O160">
            <v>10.960488527770901</v>
          </cell>
          <cell r="P160">
            <v>11.0520500775856</v>
          </cell>
          <cell r="Q160">
            <v>11.1479080556604</v>
          </cell>
          <cell r="R160">
            <v>11.2599242442798</v>
          </cell>
          <cell r="S160">
            <v>11.381208126922401</v>
          </cell>
          <cell r="T160">
            <v>11.5100296285224</v>
          </cell>
          <cell r="U160">
            <v>11.6500772258526</v>
          </cell>
          <cell r="V160">
            <v>11.809019406489799</v>
          </cell>
          <cell r="W160">
            <v>11.9783052335251</v>
          </cell>
          <cell r="X160">
            <v>12.140912108919199</v>
          </cell>
          <cell r="Y160">
            <v>12.299071161831399</v>
          </cell>
          <cell r="Z160">
            <v>12.449213115124</v>
          </cell>
          <cell r="AA160">
            <v>12.5983800642056</v>
          </cell>
          <cell r="AB160">
            <v>12.7490279972958</v>
          </cell>
          <cell r="AC160">
            <v>12.892894202524801</v>
          </cell>
          <cell r="AD160">
            <v>13.029204909151</v>
          </cell>
          <cell r="AE160">
            <v>13.1572334765255</v>
          </cell>
          <cell r="AF160">
            <v>13.284384616299301</v>
          </cell>
          <cell r="AG160">
            <v>13.394208576590801</v>
          </cell>
          <cell r="AH160">
            <v>13.492842011478601</v>
          </cell>
          <cell r="AI160">
            <v>13.581303099782099</v>
          </cell>
          <cell r="AJ160">
            <v>13.661117345388799</v>
          </cell>
          <cell r="AK160">
            <v>13.7302551524614</v>
          </cell>
          <cell r="AL160">
            <v>13.791345639969</v>
          </cell>
          <cell r="AM160">
            <v>13.846757142750301</v>
          </cell>
          <cell r="AN160">
            <v>13.897051371915</v>
          </cell>
          <cell r="AO160">
            <v>13.9427155996545</v>
          </cell>
          <cell r="AP160">
            <v>13.985153142630899</v>
          </cell>
        </row>
        <row r="161">
          <cell r="C161" t="str">
            <v>Heyrod</v>
          </cell>
          <cell r="D161" t="str">
            <v>Hartshead-Heyrod</v>
          </cell>
          <cell r="E161" t="str">
            <v>Stalybridge GSP</v>
          </cell>
          <cell r="F161">
            <v>22.863</v>
          </cell>
          <cell r="G161">
            <v>0</v>
          </cell>
          <cell r="H161">
            <v>22.863</v>
          </cell>
          <cell r="I161">
            <v>14.71</v>
          </cell>
          <cell r="J161">
            <v>14.6455441704229</v>
          </cell>
          <cell r="K161">
            <v>14.6060197792546</v>
          </cell>
          <cell r="L161">
            <v>14.6087123654079</v>
          </cell>
          <cell r="M161">
            <v>14.641443618906299</v>
          </cell>
          <cell r="N161">
            <v>14.6901390016293</v>
          </cell>
          <cell r="O161">
            <v>14.7361793857092</v>
          </cell>
          <cell r="P161">
            <v>14.795926485307101</v>
          </cell>
          <cell r="Q161">
            <v>14.861891430852801</v>
          </cell>
          <cell r="R161">
            <v>14.950046918182601</v>
          </cell>
          <cell r="S161">
            <v>15.0543868199274</v>
          </cell>
          <cell r="T161">
            <v>15.1685292303218</v>
          </cell>
          <cell r="U161">
            <v>15.3031265545635</v>
          </cell>
          <cell r="V161">
            <v>15.463118982962801</v>
          </cell>
          <cell r="W161">
            <v>15.6272184442683</v>
          </cell>
          <cell r="X161">
            <v>15.782473676730399</v>
          </cell>
          <cell r="Y161">
            <v>15.9308938398318</v>
          </cell>
          <cell r="Z161">
            <v>16.065026843950999</v>
          </cell>
          <cell r="AA161">
            <v>16.186098085625801</v>
          </cell>
          <cell r="AB161">
            <v>16.301550214880901</v>
          </cell>
          <cell r="AC161">
            <v>16.4040874014491</v>
          </cell>
          <cell r="AD161">
            <v>16.494061024266902</v>
          </cell>
          <cell r="AE161">
            <v>16.574861388809399</v>
          </cell>
          <cell r="AF161">
            <v>16.6512856720854</v>
          </cell>
          <cell r="AG161">
            <v>16.707653695473201</v>
          </cell>
          <cell r="AH161">
            <v>16.7513755072066</v>
          </cell>
          <cell r="AI161">
            <v>16.787460143205401</v>
          </cell>
          <cell r="AJ161">
            <v>16.820493741169098</v>
          </cell>
          <cell r="AK161">
            <v>16.842422972330802</v>
          </cell>
          <cell r="AL161">
            <v>16.861622111499301</v>
          </cell>
          <cell r="AM161">
            <v>16.874007441047599</v>
          </cell>
          <cell r="AN161">
            <v>16.880125215234699</v>
          </cell>
          <cell r="AO161">
            <v>16.880097868791299</v>
          </cell>
          <cell r="AP161">
            <v>16.876013320877199</v>
          </cell>
        </row>
        <row r="162">
          <cell r="C162" t="str">
            <v>Heyside</v>
          </cell>
          <cell r="D162" t="str">
            <v>Royton</v>
          </cell>
          <cell r="E162" t="str">
            <v>Whitegate GSP</v>
          </cell>
          <cell r="F162">
            <v>22.863</v>
          </cell>
          <cell r="G162">
            <v>0</v>
          </cell>
          <cell r="H162">
            <v>22.863</v>
          </cell>
          <cell r="I162">
            <v>10.59</v>
          </cell>
          <cell r="J162">
            <v>10.745734987094799</v>
          </cell>
          <cell r="K162">
            <v>10.8193873440489</v>
          </cell>
          <cell r="L162">
            <v>10.9036285199034</v>
          </cell>
          <cell r="M162">
            <v>10.9985391462546</v>
          </cell>
          <cell r="N162">
            <v>11.113622093337399</v>
          </cell>
          <cell r="O162">
            <v>11.2127368344825</v>
          </cell>
          <cell r="P162">
            <v>11.3124764628803</v>
          </cell>
          <cell r="Q162">
            <v>11.4108202741595</v>
          </cell>
          <cell r="R162">
            <v>11.5142540021355</v>
          </cell>
          <cell r="S162">
            <v>11.619750351014501</v>
          </cell>
          <cell r="T162">
            <v>11.725078717339001</v>
          </cell>
          <cell r="U162">
            <v>11.8312074910344</v>
          </cell>
          <cell r="V162">
            <v>11.9415162054432</v>
          </cell>
          <cell r="W162">
            <v>12.0566872238131</v>
          </cell>
          <cell r="X162">
            <v>12.1723322219088</v>
          </cell>
          <cell r="Y162">
            <v>12.2912061101748</v>
          </cell>
          <cell r="Z162">
            <v>12.411734645082801</v>
          </cell>
          <cell r="AA162">
            <v>12.534098458270799</v>
          </cell>
          <cell r="AB162">
            <v>12.688080304697801</v>
          </cell>
          <cell r="AC162">
            <v>12.847450815891699</v>
          </cell>
          <cell r="AD162">
            <v>13.0038781621589</v>
          </cell>
          <cell r="AE162">
            <v>13.158339122572199</v>
          </cell>
          <cell r="AF162">
            <v>13.314078584513799</v>
          </cell>
          <cell r="AG162">
            <v>13.461314953344401</v>
          </cell>
          <cell r="AH162">
            <v>13.6040590878155</v>
          </cell>
          <cell r="AI162">
            <v>13.7430154795495</v>
          </cell>
          <cell r="AJ162">
            <v>13.87858068281</v>
          </cell>
          <cell r="AK162">
            <v>14.011242383634899</v>
          </cell>
          <cell r="AL162">
            <v>14.1455806139942</v>
          </cell>
          <cell r="AM162">
            <v>14.2791694060165</v>
          </cell>
          <cell r="AN162">
            <v>14.4123402309091</v>
          </cell>
          <cell r="AO162">
            <v>14.5453178913221</v>
          </cell>
          <cell r="AP162">
            <v>14.6790263060632</v>
          </cell>
        </row>
        <row r="163">
          <cell r="C163" t="str">
            <v>Heywood</v>
          </cell>
          <cell r="D163" t="str">
            <v>Castleton</v>
          </cell>
          <cell r="E163" t="str">
            <v>Rochdale SGTs 2 3 4</v>
          </cell>
          <cell r="F163">
            <v>20.291</v>
          </cell>
          <cell r="G163">
            <v>0</v>
          </cell>
          <cell r="H163">
            <v>20.291</v>
          </cell>
          <cell r="I163">
            <v>12.39</v>
          </cell>
          <cell r="J163">
            <v>12.522545175481801</v>
          </cell>
          <cell r="K163">
            <v>12.571937316951701</v>
          </cell>
          <cell r="L163">
            <v>12.631050732106999</v>
          </cell>
          <cell r="M163">
            <v>12.697754832551</v>
          </cell>
          <cell r="N163">
            <v>12.7799332865285</v>
          </cell>
          <cell r="O163">
            <v>12.848164551466899</v>
          </cell>
          <cell r="P163">
            <v>12.917148584471301</v>
          </cell>
          <cell r="Q163">
            <v>12.983927224603001</v>
          </cell>
          <cell r="R163">
            <v>13.057595092137699</v>
          </cell>
          <cell r="S163">
            <v>13.133217617359101</v>
          </cell>
          <cell r="T163">
            <v>13.2167303506222</v>
          </cell>
          <cell r="U163">
            <v>13.386452181647501</v>
          </cell>
          <cell r="V163">
            <v>13.575504244366501</v>
          </cell>
          <cell r="W163">
            <v>13.756041146270301</v>
          </cell>
          <cell r="X163">
            <v>13.9314742391291</v>
          </cell>
          <cell r="Y163">
            <v>14.103592818484101</v>
          </cell>
          <cell r="Z163">
            <v>14.266555450036099</v>
          </cell>
          <cell r="AA163">
            <v>14.4229407538741</v>
          </cell>
          <cell r="AB163">
            <v>14.577439559161</v>
          </cell>
          <cell r="AC163">
            <v>14.7253829169269</v>
          </cell>
          <cell r="AD163">
            <v>14.8662207290343</v>
          </cell>
          <cell r="AE163">
            <v>15.002044860302499</v>
          </cell>
          <cell r="AF163">
            <v>15.1372645785098</v>
          </cell>
          <cell r="AG163">
            <v>15.258230759378201</v>
          </cell>
          <cell r="AH163">
            <v>15.370203150148701</v>
          </cell>
          <cell r="AI163">
            <v>15.474167794996101</v>
          </cell>
          <cell r="AJ163">
            <v>15.570936643939</v>
          </cell>
          <cell r="AK163">
            <v>15.6601672326572</v>
          </cell>
          <cell r="AL163">
            <v>15.746580364669301</v>
          </cell>
          <cell r="AM163">
            <v>15.828694494869801</v>
          </cell>
          <cell r="AN163">
            <v>15.906937906888199</v>
          </cell>
          <cell r="AO163">
            <v>15.981825234878499</v>
          </cell>
          <cell r="AP163">
            <v>16.054409400997798</v>
          </cell>
        </row>
        <row r="164">
          <cell r="C164" t="str">
            <v>Higher Mill</v>
          </cell>
          <cell r="D164" t="str">
            <v>Moss Nook</v>
          </cell>
          <cell r="E164" t="str">
            <v>South Manchester GSP</v>
          </cell>
          <cell r="F164">
            <v>20</v>
          </cell>
          <cell r="G164">
            <v>0</v>
          </cell>
          <cell r="H164">
            <v>20</v>
          </cell>
          <cell r="I164">
            <v>15.52</v>
          </cell>
          <cell r="J164">
            <v>16.421567495984402</v>
          </cell>
          <cell r="K164">
            <v>16.542754192775899</v>
          </cell>
          <cell r="L164">
            <v>16.622020175981401</v>
          </cell>
          <cell r="M164">
            <v>16.7370091421562</v>
          </cell>
          <cell r="N164">
            <v>16.867166292715801</v>
          </cell>
          <cell r="O164">
            <v>16.994976522844901</v>
          </cell>
          <cell r="P164">
            <v>17.135591265741699</v>
          </cell>
          <cell r="Q164">
            <v>17.285587795867599</v>
          </cell>
          <cell r="R164">
            <v>17.4562477917605</v>
          </cell>
          <cell r="S164">
            <v>17.645455581566601</v>
          </cell>
          <cell r="T164">
            <v>17.840569893883501</v>
          </cell>
          <cell r="U164">
            <v>18.056261319651099</v>
          </cell>
          <cell r="V164">
            <v>18.305078662919598</v>
          </cell>
          <cell r="W164">
            <v>18.574669803229501</v>
          </cell>
          <cell r="X164">
            <v>18.8344554545445</v>
          </cell>
          <cell r="Y164">
            <v>19.082215077169501</v>
          </cell>
          <cell r="Z164">
            <v>19.310055323538499</v>
          </cell>
          <cell r="AA164">
            <v>19.519265253093199</v>
          </cell>
          <cell r="AB164">
            <v>19.719129373880101</v>
          </cell>
          <cell r="AC164">
            <v>19.902158943144698</v>
          </cell>
          <cell r="AD164">
            <v>20.065523732134501</v>
          </cell>
          <cell r="AE164">
            <v>20.216122202264899</v>
          </cell>
          <cell r="AF164">
            <v>20.358171091331901</v>
          </cell>
          <cell r="AG164">
            <v>20.472559611174699</v>
          </cell>
          <cell r="AH164">
            <v>20.5690762690346</v>
          </cell>
          <cell r="AI164">
            <v>20.649134099173601</v>
          </cell>
          <cell r="AJ164">
            <v>20.7146296446682</v>
          </cell>
          <cell r="AK164">
            <v>20.764456675603999</v>
          </cell>
          <cell r="AL164">
            <v>20.804853109300499</v>
          </cell>
          <cell r="AM164">
            <v>20.8362341466221</v>
          </cell>
          <cell r="AN164">
            <v>20.859342553826298</v>
          </cell>
          <cell r="AO164">
            <v>20.874311558483001</v>
          </cell>
          <cell r="AP164">
            <v>20.8837764199688</v>
          </cell>
        </row>
        <row r="165">
          <cell r="C165" t="str">
            <v>Higher Walton</v>
          </cell>
          <cell r="D165" t="str">
            <v>Leyland</v>
          </cell>
          <cell r="E165" t="str">
            <v>Penwortham West GSP / Stanah GSP GROUP</v>
          </cell>
          <cell r="F165">
            <v>22.863</v>
          </cell>
          <cell r="G165">
            <v>4.0730000000000004</v>
          </cell>
          <cell r="H165">
            <v>26.936</v>
          </cell>
          <cell r="I165">
            <v>16.7</v>
          </cell>
          <cell r="J165">
            <v>16.9922224765699</v>
          </cell>
          <cell r="K165">
            <v>17.127242464686599</v>
          </cell>
          <cell r="L165">
            <v>17.2867979700634</v>
          </cell>
          <cell r="M165">
            <v>17.479639892743801</v>
          </cell>
          <cell r="N165">
            <v>17.7059695785005</v>
          </cell>
          <cell r="O165">
            <v>17.9043141663273</v>
          </cell>
          <cell r="P165">
            <v>18.105701149768901</v>
          </cell>
          <cell r="Q165">
            <v>18.3049132862077</v>
          </cell>
          <cell r="R165">
            <v>18.5106659304478</v>
          </cell>
          <cell r="S165">
            <v>18.722949289967801</v>
          </cell>
          <cell r="T165">
            <v>18.9335815721697</v>
          </cell>
          <cell r="U165">
            <v>19.150736428684201</v>
          </cell>
          <cell r="V165">
            <v>19.3854679823406</v>
          </cell>
          <cell r="W165">
            <v>19.646988862455299</v>
          </cell>
          <cell r="X165">
            <v>19.905289279961298</v>
          </cell>
          <cell r="Y165">
            <v>20.158583296182002</v>
          </cell>
          <cell r="Z165">
            <v>20.402817702517499</v>
          </cell>
          <cell r="AA165">
            <v>20.6376084681661</v>
          </cell>
          <cell r="AB165">
            <v>20.870922130999102</v>
          </cell>
          <cell r="AC165">
            <v>21.096534935927099</v>
          </cell>
          <cell r="AD165">
            <v>21.314565166559799</v>
          </cell>
          <cell r="AE165">
            <v>21.5292285122514</v>
          </cell>
          <cell r="AF165">
            <v>21.743923331303499</v>
          </cell>
          <cell r="AG165">
            <v>21.947642945063901</v>
          </cell>
          <cell r="AH165">
            <v>22.146025260643</v>
          </cell>
          <cell r="AI165">
            <v>22.340070894013898</v>
          </cell>
          <cell r="AJ165">
            <v>22.5311173702753</v>
          </cell>
          <cell r="AK165">
            <v>22.7163452607798</v>
          </cell>
          <cell r="AL165">
            <v>22.8959982473156</v>
          </cell>
          <cell r="AM165">
            <v>23.074549109343799</v>
          </cell>
          <cell r="AN165">
            <v>23.252444114951601</v>
          </cell>
          <cell r="AO165">
            <v>23.430238614069101</v>
          </cell>
          <cell r="AP165">
            <v>23.609232837505601</v>
          </cell>
        </row>
        <row r="166">
          <cell r="C166" t="str">
            <v>Hill Top T11 &amp; T12</v>
          </cell>
          <cell r="D166" t="str">
            <v>N/A</v>
          </cell>
          <cell r="E166" t="str">
            <v>Kearsley Local 33 GSP</v>
          </cell>
          <cell r="F166">
            <v>22.86</v>
          </cell>
          <cell r="G166">
            <v>2.0790000000000002</v>
          </cell>
          <cell r="H166">
            <v>24.939</v>
          </cell>
          <cell r="I166">
            <v>17.02</v>
          </cell>
          <cell r="J166">
            <v>17.737143613442701</v>
          </cell>
          <cell r="K166">
            <v>17.935775454239302</v>
          </cell>
          <cell r="L166">
            <v>18.129161791540501</v>
          </cell>
          <cell r="M166">
            <v>18.358901283634101</v>
          </cell>
          <cell r="N166">
            <v>18.607986161756301</v>
          </cell>
          <cell r="O166">
            <v>18.852655199369899</v>
          </cell>
          <cell r="P166">
            <v>19.1147805759866</v>
          </cell>
          <cell r="Q166">
            <v>19.391693730362299</v>
          </cell>
          <cell r="R166">
            <v>19.700239115125701</v>
          </cell>
          <cell r="S166">
            <v>20.033851919926999</v>
          </cell>
          <cell r="T166">
            <v>20.387584357369001</v>
          </cell>
          <cell r="U166">
            <v>20.777698484166098</v>
          </cell>
          <cell r="V166">
            <v>21.215443019460299</v>
          </cell>
          <cell r="W166">
            <v>21.675295363043901</v>
          </cell>
          <cell r="X166">
            <v>22.1215807322329</v>
          </cell>
          <cell r="Y166">
            <v>22.550666481960398</v>
          </cell>
          <cell r="Z166">
            <v>22.951265647007698</v>
          </cell>
          <cell r="AA166">
            <v>23.340266299752098</v>
          </cell>
          <cell r="AB166">
            <v>23.728504693059602</v>
          </cell>
          <cell r="AC166">
            <v>24.095183028282701</v>
          </cell>
          <cell r="AD166">
            <v>24.438804336453501</v>
          </cell>
          <cell r="AE166">
            <v>24.768575035955699</v>
          </cell>
          <cell r="AF166">
            <v>25.201675957311299</v>
          </cell>
          <cell r="AG166">
            <v>25.707322995136799</v>
          </cell>
          <cell r="AH166">
            <v>26.2067547978336</v>
          </cell>
          <cell r="AI166">
            <v>26.701961642359102</v>
          </cell>
          <cell r="AJ166">
            <v>27.194880354461802</v>
          </cell>
          <cell r="AK166">
            <v>27.678124595964501</v>
          </cell>
          <cell r="AL166">
            <v>28.151299034809199</v>
          </cell>
          <cell r="AM166">
            <v>28.626492440054399</v>
          </cell>
          <cell r="AN166">
            <v>29.104624644855701</v>
          </cell>
          <cell r="AO166">
            <v>29.5869650303603</v>
          </cell>
          <cell r="AP166">
            <v>30.0754690363785</v>
          </cell>
        </row>
        <row r="167">
          <cell r="C167" t="str">
            <v>Hill Top T13</v>
          </cell>
          <cell r="D167" t="str">
            <v>N/A</v>
          </cell>
          <cell r="E167" t="str">
            <v>Kearsley Local 33 GSP</v>
          </cell>
          <cell r="F167">
            <v>13.25</v>
          </cell>
          <cell r="G167">
            <v>0.126</v>
          </cell>
          <cell r="H167">
            <v>13.375999999999999</v>
          </cell>
          <cell r="I167">
            <v>8.9600000000000009</v>
          </cell>
          <cell r="J167">
            <v>9.2178984969656508</v>
          </cell>
          <cell r="K167">
            <v>9.3102155436133298</v>
          </cell>
          <cell r="L167">
            <v>9.4124400214384192</v>
          </cell>
          <cell r="M167">
            <v>9.53723316430737</v>
          </cell>
          <cell r="N167">
            <v>9.6804031956180392</v>
          </cell>
          <cell r="O167">
            <v>9.8123920322332499</v>
          </cell>
          <cell r="P167">
            <v>9.9489763051790607</v>
          </cell>
          <cell r="Q167">
            <v>10.0887735179712</v>
          </cell>
          <cell r="R167">
            <v>10.2375867171029</v>
          </cell>
          <cell r="S167">
            <v>10.3943375785288</v>
          </cell>
          <cell r="T167">
            <v>10.555901524295299</v>
          </cell>
          <cell r="U167">
            <v>10.729986823719999</v>
          </cell>
          <cell r="V167">
            <v>10.932496621783001</v>
          </cell>
          <cell r="W167">
            <v>11.1447297273</v>
          </cell>
          <cell r="X167">
            <v>11.3539472002171</v>
          </cell>
          <cell r="Y167">
            <v>11.5547052217079</v>
          </cell>
          <cell r="Z167">
            <v>11.7421347625612</v>
          </cell>
          <cell r="AA167">
            <v>11.9174034976136</v>
          </cell>
          <cell r="AB167">
            <v>12.100894245997999</v>
          </cell>
          <cell r="AC167">
            <v>12.3444623318856</v>
          </cell>
          <cell r="AD167">
            <v>12.5862590661525</v>
          </cell>
          <cell r="AE167">
            <v>12.8300779303299</v>
          </cell>
          <cell r="AF167">
            <v>13.0771569776029</v>
          </cell>
          <cell r="AG167">
            <v>13.3153690918127</v>
          </cell>
          <cell r="AH167">
            <v>13.550292332474999</v>
          </cell>
          <cell r="AI167">
            <v>13.7847163991961</v>
          </cell>
          <cell r="AJ167">
            <v>14.020745839019201</v>
          </cell>
          <cell r="AK167">
            <v>14.2544911051416</v>
          </cell>
          <cell r="AL167">
            <v>14.490222113529001</v>
          </cell>
          <cell r="AM167">
            <v>14.727665557277801</v>
          </cell>
          <cell r="AN167">
            <v>14.9672709317169</v>
          </cell>
          <cell r="AO167">
            <v>15.209529528656001</v>
          </cell>
          <cell r="AP167">
            <v>15.455359040088901</v>
          </cell>
        </row>
        <row r="168">
          <cell r="C168" t="str">
            <v>Hindley Green</v>
          </cell>
          <cell r="D168" t="str">
            <v>Atherton</v>
          </cell>
          <cell r="E168" t="str">
            <v>Kearsley 132 GSP</v>
          </cell>
          <cell r="F168">
            <v>35</v>
          </cell>
          <cell r="G168">
            <v>0.67359000000000002</v>
          </cell>
          <cell r="H168">
            <v>35.673589999999997</v>
          </cell>
          <cell r="I168">
            <v>23.14</v>
          </cell>
          <cell r="J168">
            <v>23.857953676798498</v>
          </cell>
          <cell r="K168">
            <v>24.069830519289301</v>
          </cell>
          <cell r="L168">
            <v>24.286671557241</v>
          </cell>
          <cell r="M168">
            <v>24.552316063924401</v>
          </cell>
          <cell r="N168">
            <v>24.851737877447501</v>
          </cell>
          <cell r="O168">
            <v>25.138325620265899</v>
          </cell>
          <cell r="P168">
            <v>25.443282018903201</v>
          </cell>
          <cell r="Q168">
            <v>25.754277560618799</v>
          </cell>
          <cell r="R168">
            <v>26.100133851661401</v>
          </cell>
          <cell r="S168">
            <v>26.470931955149901</v>
          </cell>
          <cell r="T168">
            <v>26.857245965132702</v>
          </cell>
          <cell r="U168">
            <v>27.276543025695801</v>
          </cell>
          <cell r="V168">
            <v>27.740072403036699</v>
          </cell>
          <cell r="W168">
            <v>28.224405318706399</v>
          </cell>
          <cell r="X168">
            <v>28.6959212632914</v>
          </cell>
          <cell r="Y168">
            <v>29.156765091357901</v>
          </cell>
          <cell r="Z168">
            <v>29.595522803174301</v>
          </cell>
          <cell r="AA168">
            <v>30.011288568468</v>
          </cell>
          <cell r="AB168">
            <v>30.418613244826702</v>
          </cell>
          <cell r="AC168">
            <v>30.804435167326702</v>
          </cell>
          <cell r="AD168">
            <v>31.166939776789199</v>
          </cell>
          <cell r="AE168">
            <v>31.516837072195798</v>
          </cell>
          <cell r="AF168">
            <v>31.858242293753801</v>
          </cell>
          <cell r="AG168">
            <v>32.155661956101497</v>
          </cell>
          <cell r="AH168">
            <v>32.424400623009497</v>
          </cell>
          <cell r="AI168">
            <v>32.666654206527397</v>
          </cell>
          <cell r="AJ168">
            <v>32.885970560206999</v>
          </cell>
          <cell r="AK168">
            <v>33.081069681037199</v>
          </cell>
          <cell r="AL168">
            <v>33.265559331037501</v>
          </cell>
          <cell r="AM168">
            <v>33.4353846813136</v>
          </cell>
          <cell r="AN168">
            <v>33.591819895036799</v>
          </cell>
          <cell r="AO168">
            <v>33.735441689799998</v>
          </cell>
          <cell r="AP168">
            <v>33.870104768229602</v>
          </cell>
        </row>
        <row r="169">
          <cell r="C169" t="str">
            <v>Hollinwood</v>
          </cell>
          <cell r="D169" t="str">
            <v>Chadderton</v>
          </cell>
          <cell r="E169" t="str">
            <v>Whitegate GSP</v>
          </cell>
          <cell r="F169">
            <v>22.863</v>
          </cell>
          <cell r="G169">
            <v>0</v>
          </cell>
          <cell r="H169">
            <v>22.863</v>
          </cell>
          <cell r="I169">
            <v>8.8800000000000008</v>
          </cell>
          <cell r="J169">
            <v>9.5237238635474402</v>
          </cell>
          <cell r="K169">
            <v>9.6395864927640904</v>
          </cell>
          <cell r="L169">
            <v>9.71755333650081</v>
          </cell>
          <cell r="M169">
            <v>9.8089115178655693</v>
          </cell>
          <cell r="N169">
            <v>9.9164811162918998</v>
          </cell>
          <cell r="O169">
            <v>10.019721773391399</v>
          </cell>
          <cell r="P169">
            <v>10.129462448700499</v>
          </cell>
          <cell r="Q169">
            <v>10.244328546420601</v>
          </cell>
          <cell r="R169">
            <v>10.371360655208299</v>
          </cell>
          <cell r="S169">
            <v>10.508105040603599</v>
          </cell>
          <cell r="T169">
            <v>10.6518784206728</v>
          </cell>
          <cell r="U169">
            <v>10.806528939962201</v>
          </cell>
          <cell r="V169">
            <v>10.974250489462699</v>
          </cell>
          <cell r="W169">
            <v>11.1417726718624</v>
          </cell>
          <cell r="X169">
            <v>11.3082053465172</v>
          </cell>
          <cell r="Y169">
            <v>11.474956470571</v>
          </cell>
          <cell r="Z169">
            <v>11.6383237709578</v>
          </cell>
          <cell r="AA169">
            <v>11.798676366226699</v>
          </cell>
          <cell r="AB169">
            <v>11.959037040631101</v>
          </cell>
          <cell r="AC169">
            <v>12.1162682170694</v>
          </cell>
          <cell r="AD169">
            <v>12.2704594870482</v>
          </cell>
          <cell r="AE169">
            <v>12.4227988698918</v>
          </cell>
          <cell r="AF169">
            <v>12.576449819506699</v>
          </cell>
          <cell r="AG169">
            <v>12.7192472873193</v>
          </cell>
          <cell r="AH169">
            <v>12.8559107760238</v>
          </cell>
          <cell r="AI169">
            <v>12.987285366261199</v>
          </cell>
          <cell r="AJ169">
            <v>13.1136964950656</v>
          </cell>
          <cell r="AK169">
            <v>13.237104360411101</v>
          </cell>
          <cell r="AL169">
            <v>13.365394351370201</v>
          </cell>
          <cell r="AM169">
            <v>13.492327367541</v>
          </cell>
          <cell r="AN169">
            <v>13.618289391509901</v>
          </cell>
          <cell r="AO169">
            <v>13.7435155787286</v>
          </cell>
          <cell r="AP169">
            <v>13.8690853719205</v>
          </cell>
        </row>
        <row r="170">
          <cell r="C170" t="str">
            <v>Holme Rd</v>
          </cell>
          <cell r="D170" t="str">
            <v>Ribble</v>
          </cell>
          <cell r="E170" t="str">
            <v>Penwortham East GSP / Rochdale SGT 1 GROUP</v>
          </cell>
          <cell r="F170">
            <v>22.863</v>
          </cell>
          <cell r="G170">
            <v>0</v>
          </cell>
          <cell r="H170">
            <v>22.863</v>
          </cell>
          <cell r="I170">
            <v>15.69</v>
          </cell>
          <cell r="J170">
            <v>16.092147685809</v>
          </cell>
          <cell r="K170">
            <v>16.253293884975601</v>
          </cell>
          <cell r="L170">
            <v>16.437624353030301</v>
          </cell>
          <cell r="M170">
            <v>16.662338659814999</v>
          </cell>
          <cell r="N170">
            <v>16.921406207088499</v>
          </cell>
          <cell r="O170">
            <v>17.167781314022701</v>
          </cell>
          <cell r="P170">
            <v>17.430709730481201</v>
          </cell>
          <cell r="Q170">
            <v>17.701280126067001</v>
          </cell>
          <cell r="R170">
            <v>17.9940200174022</v>
          </cell>
          <cell r="S170">
            <v>18.305917412807901</v>
          </cell>
          <cell r="T170">
            <v>18.630500153292399</v>
          </cell>
          <cell r="U170">
            <v>18.984077542182899</v>
          </cell>
          <cell r="V170">
            <v>19.372429784354601</v>
          </cell>
          <cell r="W170">
            <v>19.788731259071302</v>
          </cell>
          <cell r="X170">
            <v>20.2014158198015</v>
          </cell>
          <cell r="Y170">
            <v>20.607198012422799</v>
          </cell>
          <cell r="Z170">
            <v>20.998651340309401</v>
          </cell>
          <cell r="AA170">
            <v>21.375200767677601</v>
          </cell>
          <cell r="AB170">
            <v>21.749898252321401</v>
          </cell>
          <cell r="AC170">
            <v>22.1126924336548</v>
          </cell>
          <cell r="AD170">
            <v>22.462939094488501</v>
          </cell>
          <cell r="AE170">
            <v>22.807881965422901</v>
          </cell>
          <cell r="AF170">
            <v>23.151885117536398</v>
          </cell>
          <cell r="AG170">
            <v>23.470330629862399</v>
          </cell>
          <cell r="AH170">
            <v>23.773786213923199</v>
          </cell>
          <cell r="AI170">
            <v>24.064020675701101</v>
          </cell>
          <cell r="AJ170">
            <v>24.344392586393202</v>
          </cell>
          <cell r="AK170">
            <v>24.611524284322801</v>
          </cell>
          <cell r="AL170">
            <v>24.872183404697498</v>
          </cell>
          <cell r="AM170">
            <v>25.127563453427999</v>
          </cell>
          <cell r="AN170">
            <v>25.378699463812101</v>
          </cell>
          <cell r="AO170">
            <v>25.6267696005206</v>
          </cell>
          <cell r="AP170">
            <v>25.8741109964324</v>
          </cell>
        </row>
        <row r="171">
          <cell r="C171" t="str">
            <v>Holt St</v>
          </cell>
          <cell r="D171" t="str">
            <v>Bury</v>
          </cell>
          <cell r="E171" t="str">
            <v>Kearsley 132 GSP</v>
          </cell>
          <cell r="F171">
            <v>17.5</v>
          </cell>
          <cell r="G171">
            <v>1.9199999999999998E-2</v>
          </cell>
          <cell r="H171">
            <v>17.519200000000001</v>
          </cell>
          <cell r="I171">
            <v>13.73</v>
          </cell>
          <cell r="J171">
            <v>13.864796721407499</v>
          </cell>
          <cell r="K171">
            <v>13.9453617324893</v>
          </cell>
          <cell r="L171">
            <v>14.075475666667201</v>
          </cell>
          <cell r="M171">
            <v>14.245155737495001</v>
          </cell>
          <cell r="N171">
            <v>14.4370630662468</v>
          </cell>
          <cell r="O171">
            <v>14.6193531361277</v>
          </cell>
          <cell r="P171">
            <v>14.813206877704401</v>
          </cell>
          <cell r="Q171">
            <v>15.013924691997101</v>
          </cell>
          <cell r="R171">
            <v>15.228569957404501</v>
          </cell>
          <cell r="S171">
            <v>15.4578753542479</v>
          </cell>
          <cell r="T171">
            <v>15.694659541933</v>
          </cell>
          <cell r="U171">
            <v>15.949126535918801</v>
          </cell>
          <cell r="V171">
            <v>16.23520912255</v>
          </cell>
          <cell r="W171">
            <v>16.548671515946399</v>
          </cell>
          <cell r="X171">
            <v>16.8510770457953</v>
          </cell>
          <cell r="Y171">
            <v>17.144051909743499</v>
          </cell>
          <cell r="Z171">
            <v>17.4173979767993</v>
          </cell>
          <cell r="AA171">
            <v>17.672504278765501</v>
          </cell>
          <cell r="AB171">
            <v>17.919164495603301</v>
          </cell>
          <cell r="AC171">
            <v>18.149922369817698</v>
          </cell>
          <cell r="AD171">
            <v>18.365215642232801</v>
          </cell>
          <cell r="AE171">
            <v>18.570846022992399</v>
          </cell>
          <cell r="AF171">
            <v>18.769807567532901</v>
          </cell>
          <cell r="AG171">
            <v>18.949262622413102</v>
          </cell>
          <cell r="AH171">
            <v>19.117236298902501</v>
          </cell>
          <cell r="AI171">
            <v>19.274700610707701</v>
          </cell>
          <cell r="AJ171">
            <v>19.4236004892335</v>
          </cell>
          <cell r="AK171">
            <v>19.561805586905301</v>
          </cell>
          <cell r="AL171">
            <v>19.693876948042099</v>
          </cell>
          <cell r="AM171">
            <v>19.821454485762398</v>
          </cell>
          <cell r="AN171">
            <v>19.945207973367001</v>
          </cell>
          <cell r="AO171">
            <v>20.065262052442499</v>
          </cell>
          <cell r="AP171">
            <v>20.1837465456267</v>
          </cell>
        </row>
        <row r="172">
          <cell r="C172" t="str">
            <v>Hurst</v>
          </cell>
          <cell r="D172" t="str">
            <v>Hartshead-Heyrod</v>
          </cell>
          <cell r="E172" t="str">
            <v>Stalybridge GSP</v>
          </cell>
          <cell r="F172">
            <v>17.5</v>
          </cell>
          <cell r="G172">
            <v>0.1134</v>
          </cell>
          <cell r="H172">
            <v>17.613399999999999</v>
          </cell>
          <cell r="I172">
            <v>11.42</v>
          </cell>
          <cell r="J172">
            <v>11.3742771459283</v>
          </cell>
          <cell r="K172">
            <v>11.3474410143076</v>
          </cell>
          <cell r="L172">
            <v>11.3536186443992</v>
          </cell>
          <cell r="M172">
            <v>11.3789681943265</v>
          </cell>
          <cell r="N172">
            <v>11.416749264795</v>
          </cell>
          <cell r="O172">
            <v>11.455147668533201</v>
          </cell>
          <cell r="P172">
            <v>11.509035816808399</v>
          </cell>
          <cell r="Q172">
            <v>11.571582553921701</v>
          </cell>
          <cell r="R172">
            <v>11.6547346890257</v>
          </cell>
          <cell r="S172">
            <v>11.754194769711001</v>
          </cell>
          <cell r="T172">
            <v>11.865846536439401</v>
          </cell>
          <cell r="U172">
            <v>11.9991528325861</v>
          </cell>
          <cell r="V172">
            <v>12.157020262550001</v>
          </cell>
          <cell r="W172">
            <v>12.337367166862601</v>
          </cell>
          <cell r="X172">
            <v>12.5129662989621</v>
          </cell>
          <cell r="Y172">
            <v>12.6868615978698</v>
          </cell>
          <cell r="Z172">
            <v>12.8517714617505</v>
          </cell>
          <cell r="AA172">
            <v>13.008522608141901</v>
          </cell>
          <cell r="AB172">
            <v>13.1644146408727</v>
          </cell>
          <cell r="AC172">
            <v>13.311578179371301</v>
          </cell>
          <cell r="AD172">
            <v>13.449685017129701</v>
          </cell>
          <cell r="AE172">
            <v>13.5817904137828</v>
          </cell>
          <cell r="AF172">
            <v>13.7123864460176</v>
          </cell>
          <cell r="AG172">
            <v>13.819256026911599</v>
          </cell>
          <cell r="AH172">
            <v>13.9109128015773</v>
          </cell>
          <cell r="AI172">
            <v>13.9885467398611</v>
          </cell>
          <cell r="AJ172">
            <v>14.0539189330903</v>
          </cell>
          <cell r="AK172">
            <v>14.1065223391572</v>
          </cell>
          <cell r="AL172">
            <v>14.1540098408964</v>
          </cell>
          <cell r="AM172">
            <v>14.1938177256819</v>
          </cell>
          <cell r="AN172">
            <v>14.226593285861201</v>
          </cell>
          <cell r="AO172">
            <v>14.2525340739461</v>
          </cell>
          <cell r="AP172">
            <v>14.273832318891699</v>
          </cell>
        </row>
        <row r="173">
          <cell r="C173" t="str">
            <v>Hutton End &amp; Skelton C</v>
          </cell>
          <cell r="D173" t="str">
            <v>Penrith &amp; Shap</v>
          </cell>
          <cell r="E173" t="str">
            <v>Harker ENWL SGTs 1 2 3A 4 / Hutton GSP GROUP</v>
          </cell>
          <cell r="F173">
            <v>17.36</v>
          </cell>
          <cell r="G173">
            <v>1.53186</v>
          </cell>
          <cell r="H173">
            <v>18.891860000000001</v>
          </cell>
          <cell r="I173">
            <v>9.27</v>
          </cell>
          <cell r="J173">
            <v>10.0890368993075</v>
          </cell>
          <cell r="K173">
            <v>10.205808721498901</v>
          </cell>
          <cell r="L173">
            <v>10.2618548298893</v>
          </cell>
          <cell r="M173">
            <v>10.3349346510686</v>
          </cell>
          <cell r="N173">
            <v>10.421339557962799</v>
          </cell>
          <cell r="O173">
            <v>10.4966614925883</v>
          </cell>
          <cell r="P173">
            <v>10.573601996393201</v>
          </cell>
          <cell r="Q173">
            <v>10.6498082173797</v>
          </cell>
          <cell r="R173">
            <v>10.7305895164821</v>
          </cell>
          <cell r="S173">
            <v>10.816046221933499</v>
          </cell>
          <cell r="T173">
            <v>10.9018092162641</v>
          </cell>
          <cell r="U173">
            <v>10.992067812996201</v>
          </cell>
          <cell r="V173">
            <v>11.092239298152601</v>
          </cell>
          <cell r="W173">
            <v>11.1844250384855</v>
          </cell>
          <cell r="X173">
            <v>11.270506633897099</v>
          </cell>
          <cell r="Y173">
            <v>11.349834872128801</v>
          </cell>
          <cell r="Z173">
            <v>11.419404204463801</v>
          </cell>
          <cell r="AA173">
            <v>11.4803151339057</v>
          </cell>
          <cell r="AB173">
            <v>11.5355409264891</v>
          </cell>
          <cell r="AC173">
            <v>11.58356184879</v>
          </cell>
          <cell r="AD173">
            <v>11.6250922255487</v>
          </cell>
          <cell r="AE173">
            <v>11.6614105701147</v>
          </cell>
          <cell r="AF173">
            <v>11.6938086629456</v>
          </cell>
          <cell r="AG173">
            <v>11.721128844589099</v>
          </cell>
          <cell r="AH173">
            <v>11.7453608858742</v>
          </cell>
          <cell r="AI173">
            <v>11.767004380185201</v>
          </cell>
          <cell r="AJ173">
            <v>11.785415942734399</v>
          </cell>
          <cell r="AK173">
            <v>11.801768131426</v>
          </cell>
          <cell r="AL173">
            <v>11.819922421629901</v>
          </cell>
          <cell r="AM173">
            <v>11.8367955533379</v>
          </cell>
          <cell r="AN173">
            <v>11.852460880463999</v>
          </cell>
          <cell r="AO173">
            <v>11.867269109762001</v>
          </cell>
          <cell r="AP173">
            <v>11.881470304778</v>
          </cell>
        </row>
        <row r="174">
          <cell r="C174" t="str">
            <v>Hyde</v>
          </cell>
          <cell r="D174" t="str">
            <v>Hyde</v>
          </cell>
          <cell r="E174" t="str">
            <v>Stalybridge GSP</v>
          </cell>
          <cell r="F174">
            <v>22.863</v>
          </cell>
          <cell r="G174">
            <v>9.4500000000000001E-2</v>
          </cell>
          <cell r="H174">
            <v>22.9575</v>
          </cell>
          <cell r="I174">
            <v>16</v>
          </cell>
          <cell r="J174">
            <v>15.9288633729546</v>
          </cell>
          <cell r="K174">
            <v>15.879011743217999</v>
          </cell>
          <cell r="L174">
            <v>15.865762917055999</v>
          </cell>
          <cell r="M174">
            <v>15.876735651291099</v>
          </cell>
          <cell r="N174">
            <v>15.904554295175901</v>
          </cell>
          <cell r="O174">
            <v>15.9308888712814</v>
          </cell>
          <cell r="P174">
            <v>15.9719333474743</v>
          </cell>
          <cell r="Q174">
            <v>16.019045227205201</v>
          </cell>
          <cell r="R174">
            <v>16.092242611187299</v>
          </cell>
          <cell r="S174">
            <v>16.1824778252087</v>
          </cell>
          <cell r="T174">
            <v>16.285189744328498</v>
          </cell>
          <cell r="U174">
            <v>16.409809493533398</v>
          </cell>
          <cell r="V174">
            <v>16.560333804691801</v>
          </cell>
          <cell r="W174">
            <v>16.6989179989014</v>
          </cell>
          <cell r="X174">
            <v>16.8312187780977</v>
          </cell>
          <cell r="Y174">
            <v>16.973626852532799</v>
          </cell>
          <cell r="Z174">
            <v>17.106900929014401</v>
          </cell>
          <cell r="AA174">
            <v>17.238916468961101</v>
          </cell>
          <cell r="AB174">
            <v>17.371352396685001</v>
          </cell>
          <cell r="AC174">
            <v>17.494682701626299</v>
          </cell>
          <cell r="AD174">
            <v>17.608624288569501</v>
          </cell>
          <cell r="AE174">
            <v>17.7162835681447</v>
          </cell>
          <cell r="AF174">
            <v>17.8222488349504</v>
          </cell>
          <cell r="AG174">
            <v>17.905174383233302</v>
          </cell>
          <cell r="AH174">
            <v>17.973511564298398</v>
          </cell>
          <cell r="AI174">
            <v>18.028430239802599</v>
          </cell>
          <cell r="AJ174">
            <v>18.0716852616731</v>
          </cell>
          <cell r="AK174">
            <v>18.102225221218799</v>
          </cell>
          <cell r="AL174">
            <v>18.126332509337701</v>
          </cell>
          <cell r="AM174">
            <v>18.143127997495899</v>
          </cell>
          <cell r="AN174">
            <v>18.153205339477399</v>
          </cell>
          <cell r="AO174">
            <v>18.156729143335099</v>
          </cell>
          <cell r="AP174">
            <v>18.1558938713906</v>
          </cell>
        </row>
        <row r="175">
          <cell r="C175" t="str">
            <v>Hyndburn Rd</v>
          </cell>
          <cell r="D175" t="str">
            <v>Huncoat</v>
          </cell>
          <cell r="E175" t="str">
            <v>Padiham GSP</v>
          </cell>
          <cell r="F175">
            <v>14.7</v>
          </cell>
          <cell r="G175">
            <v>0</v>
          </cell>
          <cell r="H175">
            <v>14.7</v>
          </cell>
          <cell r="I175">
            <v>10.9</v>
          </cell>
          <cell r="J175">
            <v>10.9281483863261</v>
          </cell>
          <cell r="K175">
            <v>10.963922840879301</v>
          </cell>
          <cell r="L175">
            <v>11.0158675894043</v>
          </cell>
          <cell r="M175">
            <v>11.077047162256401</v>
          </cell>
          <cell r="N175">
            <v>11.155968074035099</v>
          </cell>
          <cell r="O175">
            <v>11.2188297524416</v>
          </cell>
          <cell r="P175">
            <v>11.280531365645899</v>
          </cell>
          <cell r="Q175">
            <v>11.3384414087125</v>
          </cell>
          <cell r="R175">
            <v>11.401445135284201</v>
          </cell>
          <cell r="S175">
            <v>11.464202944599601</v>
          </cell>
          <cell r="T175">
            <v>11.526237856850299</v>
          </cell>
          <cell r="U175">
            <v>11.5876774075508</v>
          </cell>
          <cell r="V175">
            <v>11.6509914600689</v>
          </cell>
          <cell r="W175">
            <v>11.694155300340499</v>
          </cell>
          <cell r="X175">
            <v>11.739489477914599</v>
          </cell>
          <cell r="Y175">
            <v>11.809419794764</v>
          </cell>
          <cell r="Z175">
            <v>11.8778156971728</v>
          </cell>
          <cell r="AA175">
            <v>11.944509244571501</v>
          </cell>
          <cell r="AB175">
            <v>12.010966445344099</v>
          </cell>
          <cell r="AC175">
            <v>12.075877763685501</v>
          </cell>
          <cell r="AD175">
            <v>12.139657470726201</v>
          </cell>
          <cell r="AE175">
            <v>12.2020255668514</v>
          </cell>
          <cell r="AF175">
            <v>12.2640400407622</v>
          </cell>
          <cell r="AG175">
            <v>12.320930555905599</v>
          </cell>
          <cell r="AH175">
            <v>12.3747181630052</v>
          </cell>
          <cell r="AI175">
            <v>12.4256577997565</v>
          </cell>
          <cell r="AJ175">
            <v>12.4742914959335</v>
          </cell>
          <cell r="AK175">
            <v>12.520213154176799</v>
          </cell>
          <cell r="AL175">
            <v>12.5646973160434</v>
          </cell>
          <cell r="AM175">
            <v>12.607905411441299</v>
          </cell>
          <cell r="AN175">
            <v>12.6500135953269</v>
          </cell>
          <cell r="AO175">
            <v>12.6910411043919</v>
          </cell>
          <cell r="AP175">
            <v>12.731534648592801</v>
          </cell>
        </row>
        <row r="176">
          <cell r="C176" t="str">
            <v>India St</v>
          </cell>
          <cell r="D176" t="str">
            <v>Lower Darwen</v>
          </cell>
          <cell r="E176" t="str">
            <v>Penwortham East GSP / Rochdale SGT 1 GROUP</v>
          </cell>
          <cell r="F176">
            <v>22.863</v>
          </cell>
          <cell r="G176">
            <v>0</v>
          </cell>
          <cell r="H176">
            <v>22.863</v>
          </cell>
          <cell r="I176">
            <v>10.130000000000001</v>
          </cell>
          <cell r="J176">
            <v>10.3432292155466</v>
          </cell>
          <cell r="K176">
            <v>10.3937007145043</v>
          </cell>
          <cell r="L176">
            <v>10.456121059423801</v>
          </cell>
          <cell r="M176">
            <v>10.5425741975841</v>
          </cell>
          <cell r="N176">
            <v>10.6540589141645</v>
          </cell>
          <cell r="O176">
            <v>10.7623149019738</v>
          </cell>
          <cell r="P176">
            <v>10.879444274879701</v>
          </cell>
          <cell r="Q176">
            <v>11.001521202723501</v>
          </cell>
          <cell r="R176">
            <v>11.136716011586101</v>
          </cell>
          <cell r="S176">
            <v>11.2861638191093</v>
          </cell>
          <cell r="T176">
            <v>11.441764698048001</v>
          </cell>
          <cell r="U176">
            <v>11.6108185023016</v>
          </cell>
          <cell r="V176">
            <v>11.802491046104301</v>
          </cell>
          <cell r="W176">
            <v>12.0029873665596</v>
          </cell>
          <cell r="X176">
            <v>12.1995023290823</v>
          </cell>
          <cell r="Y176">
            <v>12.390773098922599</v>
          </cell>
          <cell r="Z176">
            <v>12.570458356129601</v>
          </cell>
          <cell r="AA176">
            <v>12.740309669380199</v>
          </cell>
          <cell r="AB176">
            <v>12.9047912124096</v>
          </cell>
          <cell r="AC176">
            <v>13.0606607710051</v>
          </cell>
          <cell r="AD176">
            <v>13.207072754638601</v>
          </cell>
          <cell r="AE176">
            <v>13.3463003870965</v>
          </cell>
          <cell r="AF176">
            <v>13.481650406879499</v>
          </cell>
          <cell r="AG176">
            <v>13.5999408432483</v>
          </cell>
          <cell r="AH176">
            <v>13.7075879253289</v>
          </cell>
          <cell r="AI176">
            <v>13.8054428719659</v>
          </cell>
          <cell r="AJ176">
            <v>13.895199106845</v>
          </cell>
          <cell r="AK176">
            <v>13.975332980398999</v>
          </cell>
          <cell r="AL176">
            <v>14.0493579704673</v>
          </cell>
          <cell r="AM176">
            <v>14.11830458252</v>
          </cell>
          <cell r="AN176">
            <v>14.182674300379601</v>
          </cell>
          <cell r="AO176">
            <v>14.242586943766799</v>
          </cell>
          <cell r="AP176">
            <v>14.2997809353301</v>
          </cell>
        </row>
        <row r="177">
          <cell r="C177" t="str">
            <v>Ingleton</v>
          </cell>
          <cell r="D177" t="str">
            <v>Kendal (Parkside Rd)</v>
          </cell>
          <cell r="E177" t="str">
            <v>Harker ENWL SGTs 1 2 3A 4 / Hutton GSP GROUP</v>
          </cell>
          <cell r="F177">
            <v>4</v>
          </cell>
          <cell r="G177">
            <v>4.7999999999999996E-3</v>
          </cell>
          <cell r="H177">
            <v>4.0048000000000004</v>
          </cell>
          <cell r="I177">
            <v>3.02</v>
          </cell>
          <cell r="J177">
            <v>3.1188833004098599</v>
          </cell>
          <cell r="K177">
            <v>3.1289483723249498</v>
          </cell>
          <cell r="L177">
            <v>3.1319243157802799</v>
          </cell>
          <cell r="M177">
            <v>3.1360957753216798</v>
          </cell>
          <cell r="N177">
            <v>3.1438160376826101</v>
          </cell>
          <cell r="O177">
            <v>3.14709078272065</v>
          </cell>
          <cell r="P177">
            <v>3.1495783440549099</v>
          </cell>
          <cell r="Q177">
            <v>3.1510247179517501</v>
          </cell>
          <cell r="R177">
            <v>3.1525287573427301</v>
          </cell>
          <cell r="S177">
            <v>3.1595819498120798</v>
          </cell>
          <cell r="T177">
            <v>3.2051752994010498</v>
          </cell>
          <cell r="U177">
            <v>3.2574702159914102</v>
          </cell>
          <cell r="V177">
            <v>3.3130971589003502</v>
          </cell>
          <cell r="W177">
            <v>3.3637624641658501</v>
          </cell>
          <cell r="X177">
            <v>3.41292283995924</v>
          </cell>
          <cell r="Y177">
            <v>3.4590618628471201</v>
          </cell>
          <cell r="Z177">
            <v>3.50219065885058</v>
          </cell>
          <cell r="AA177">
            <v>3.54265217365923</v>
          </cell>
          <cell r="AB177">
            <v>3.5813805446483</v>
          </cell>
          <cell r="AC177">
            <v>3.6174367778428702</v>
          </cell>
          <cell r="AD177">
            <v>3.6508192136364799</v>
          </cell>
          <cell r="AE177">
            <v>3.6825717420700999</v>
          </cell>
          <cell r="AF177">
            <v>3.7133704391489601</v>
          </cell>
          <cell r="AG177">
            <v>3.7405159753117498</v>
          </cell>
          <cell r="AH177">
            <v>3.7651793697289802</v>
          </cell>
          <cell r="AI177">
            <v>3.78768291382567</v>
          </cell>
          <cell r="AJ177">
            <v>3.8078296711179398</v>
          </cell>
          <cell r="AK177">
            <v>3.8253121556157699</v>
          </cell>
          <cell r="AL177">
            <v>3.8402211696435899</v>
          </cell>
          <cell r="AM177">
            <v>3.8542700439330302</v>
          </cell>
          <cell r="AN177">
            <v>3.8676247611282402</v>
          </cell>
          <cell r="AO177">
            <v>3.8804930051185198</v>
          </cell>
          <cell r="AP177">
            <v>3.8930208547834599</v>
          </cell>
        </row>
        <row r="178">
          <cell r="C178" t="str">
            <v>Irlam</v>
          </cell>
          <cell r="D178" t="str">
            <v>Carrington BSP</v>
          </cell>
          <cell r="E178" t="str">
            <v>Carrington ENWL SGTs 1B 2B 4 7</v>
          </cell>
          <cell r="F178">
            <v>22.86</v>
          </cell>
          <cell r="G178">
            <v>0.64890000000000003</v>
          </cell>
          <cell r="H178">
            <v>23.508900000000001</v>
          </cell>
          <cell r="I178">
            <v>16.52</v>
          </cell>
          <cell r="J178">
            <v>16.917895923984801</v>
          </cell>
          <cell r="K178">
            <v>17.065566171325901</v>
          </cell>
          <cell r="L178">
            <v>17.223780723370499</v>
          </cell>
          <cell r="M178">
            <v>17.4078816977668</v>
          </cell>
          <cell r="N178">
            <v>17.622151213976899</v>
          </cell>
          <cell r="O178">
            <v>17.826179032174199</v>
          </cell>
          <cell r="P178">
            <v>18.0409815742291</v>
          </cell>
          <cell r="Q178">
            <v>18.263257178648502</v>
          </cell>
          <cell r="R178">
            <v>18.518299170335698</v>
          </cell>
          <cell r="S178">
            <v>18.792189623423599</v>
          </cell>
          <cell r="T178">
            <v>19.082303754406301</v>
          </cell>
          <cell r="U178">
            <v>19.400443774919299</v>
          </cell>
          <cell r="V178">
            <v>19.755238559148601</v>
          </cell>
          <cell r="W178">
            <v>20.118878903847001</v>
          </cell>
          <cell r="X178">
            <v>20.476077623720499</v>
          </cell>
          <cell r="Y178">
            <v>20.823837899228401</v>
          </cell>
          <cell r="Z178">
            <v>21.154177631184101</v>
          </cell>
          <cell r="AA178">
            <v>21.469776528682601</v>
          </cell>
          <cell r="AB178">
            <v>21.7807040268885</v>
          </cell>
          <cell r="AC178">
            <v>22.080274243653498</v>
          </cell>
          <cell r="AD178">
            <v>22.404660391697</v>
          </cell>
          <cell r="AE178">
            <v>22.760161300430799</v>
          </cell>
          <cell r="AF178">
            <v>23.117452059491601</v>
          </cell>
          <cell r="AG178">
            <v>23.454131779386</v>
          </cell>
          <cell r="AH178">
            <v>23.779471102005001</v>
          </cell>
          <cell r="AI178">
            <v>24.095481784677698</v>
          </cell>
          <cell r="AJ178">
            <v>24.404053402706001</v>
          </cell>
          <cell r="AK178">
            <v>24.702243672178401</v>
          </cell>
          <cell r="AL178">
            <v>24.995583545785198</v>
          </cell>
          <cell r="AM178">
            <v>25.2855220828441</v>
          </cell>
          <cell r="AN178">
            <v>25.5728474869784</v>
          </cell>
          <cell r="AO178">
            <v>25.8592139117792</v>
          </cell>
          <cell r="AP178">
            <v>26.146059225033699</v>
          </cell>
        </row>
        <row r="179">
          <cell r="C179" t="str">
            <v>James St</v>
          </cell>
          <cell r="D179" t="str">
            <v>Carlisle</v>
          </cell>
          <cell r="E179" t="str">
            <v>Harker ENWL SGTs 1 2 3A 4 / Hutton GSP GROUP</v>
          </cell>
          <cell r="F179">
            <v>22.863</v>
          </cell>
          <cell r="G179">
            <v>0</v>
          </cell>
          <cell r="H179">
            <v>22.863</v>
          </cell>
          <cell r="I179">
            <v>17.98</v>
          </cell>
          <cell r="J179">
            <v>18.327105478911498</v>
          </cell>
          <cell r="K179">
            <v>18.513362740949599</v>
          </cell>
          <cell r="L179">
            <v>18.7136686610582</v>
          </cell>
          <cell r="M179">
            <v>18.946354394241101</v>
          </cell>
          <cell r="N179">
            <v>19.216711810810299</v>
          </cell>
          <cell r="O179">
            <v>19.464684744393299</v>
          </cell>
          <cell r="P179">
            <v>19.719072474483699</v>
          </cell>
          <cell r="Q179">
            <v>19.967212180906401</v>
          </cell>
          <cell r="R179">
            <v>20.2428143892935</v>
          </cell>
          <cell r="S179">
            <v>20.527014028203698</v>
          </cell>
          <cell r="T179">
            <v>20.821584683945201</v>
          </cell>
          <cell r="U179">
            <v>21.1315397302516</v>
          </cell>
          <cell r="V179">
            <v>21.4603347932632</v>
          </cell>
          <cell r="W179">
            <v>21.7439460944065</v>
          </cell>
          <cell r="X179">
            <v>22.025274196298099</v>
          </cell>
          <cell r="Y179">
            <v>22.303575124830299</v>
          </cell>
          <cell r="Z179">
            <v>22.576683329991699</v>
          </cell>
          <cell r="AA179">
            <v>22.844215308954499</v>
          </cell>
          <cell r="AB179">
            <v>23.112458433249099</v>
          </cell>
          <cell r="AC179">
            <v>23.3775290190353</v>
          </cell>
          <cell r="AD179">
            <v>23.638105962198001</v>
          </cell>
          <cell r="AE179">
            <v>23.8977898498255</v>
          </cell>
          <cell r="AF179">
            <v>24.160129182861301</v>
          </cell>
          <cell r="AG179">
            <v>24.411044050689199</v>
          </cell>
          <cell r="AH179">
            <v>24.655535080809599</v>
          </cell>
          <cell r="AI179">
            <v>24.894976494358598</v>
          </cell>
          <cell r="AJ179">
            <v>25.1302062062312</v>
          </cell>
          <cell r="AK179">
            <v>25.3596926368512</v>
          </cell>
          <cell r="AL179">
            <v>25.5859657215235</v>
          </cell>
          <cell r="AM179">
            <v>25.810290651179901</v>
          </cell>
          <cell r="AN179">
            <v>26.0331567789571</v>
          </cell>
          <cell r="AO179">
            <v>26.255808096421799</v>
          </cell>
          <cell r="AP179">
            <v>26.478787899963699</v>
          </cell>
        </row>
        <row r="180">
          <cell r="C180" t="str">
            <v>Kay St</v>
          </cell>
          <cell r="D180" t="str">
            <v>Huncoat</v>
          </cell>
          <cell r="E180" t="str">
            <v>Padiham GSP</v>
          </cell>
          <cell r="F180">
            <v>22.863</v>
          </cell>
          <cell r="G180">
            <v>2.1600000000000001E-2</v>
          </cell>
          <cell r="H180">
            <v>22.884599999999999</v>
          </cell>
          <cell r="I180">
            <v>10.02</v>
          </cell>
          <cell r="J180">
            <v>10.337059286274499</v>
          </cell>
          <cell r="K180">
            <v>10.400560875561</v>
          </cell>
          <cell r="L180">
            <v>10.4594053209767</v>
          </cell>
          <cell r="M180">
            <v>10.536627484367999</v>
          </cell>
          <cell r="N180">
            <v>10.6285753591928</v>
          </cell>
          <cell r="O180">
            <v>10.7161141196783</v>
          </cell>
          <cell r="P180">
            <v>10.810471559905601</v>
          </cell>
          <cell r="Q180">
            <v>10.910305346165099</v>
          </cell>
          <cell r="R180">
            <v>11.0206157211971</v>
          </cell>
          <cell r="S180">
            <v>11.139573995065399</v>
          </cell>
          <cell r="T180">
            <v>11.265771878765101</v>
          </cell>
          <cell r="U180">
            <v>11.402803368056199</v>
          </cell>
          <cell r="V180">
            <v>11.555518345714599</v>
          </cell>
          <cell r="W180">
            <v>11.698652502049001</v>
          </cell>
          <cell r="X180">
            <v>11.838622381328101</v>
          </cell>
          <cell r="Y180">
            <v>11.976534353826899</v>
          </cell>
          <cell r="Z180">
            <v>12.1069351844969</v>
          </cell>
          <cell r="AA180">
            <v>12.2292897497752</v>
          </cell>
          <cell r="AB180">
            <v>12.3482516269417</v>
          </cell>
          <cell r="AC180">
            <v>12.4592750457847</v>
          </cell>
          <cell r="AD180">
            <v>12.5631989186732</v>
          </cell>
          <cell r="AE180">
            <v>12.661176633038901</v>
          </cell>
          <cell r="AF180">
            <v>12.7545239292098</v>
          </cell>
          <cell r="AG180">
            <v>12.8299539806347</v>
          </cell>
          <cell r="AH180">
            <v>12.893529310873101</v>
          </cell>
          <cell r="AI180">
            <v>12.9459166201708</v>
          </cell>
          <cell r="AJ180">
            <v>12.988751807581</v>
          </cell>
          <cell r="AK180">
            <v>13.0240151962754</v>
          </cell>
          <cell r="AL180">
            <v>13.061980003984299</v>
          </cell>
          <cell r="AM180">
            <v>13.0943454598836</v>
          </cell>
          <cell r="AN180">
            <v>13.121618827134601</v>
          </cell>
          <cell r="AO180">
            <v>13.143728009355</v>
          </cell>
          <cell r="AP180">
            <v>13.1626286974167</v>
          </cell>
        </row>
        <row r="181">
          <cell r="C181" t="str">
            <v>Kendal</v>
          </cell>
          <cell r="D181" t="str">
            <v>Kendal (Parkside Rd)</v>
          </cell>
          <cell r="E181" t="str">
            <v>Harker ENWL SGTs 1 2 3A 4 / Hutton GSP GROUP</v>
          </cell>
          <cell r="F181">
            <v>22.86</v>
          </cell>
          <cell r="G181">
            <v>0</v>
          </cell>
          <cell r="H181">
            <v>22.86</v>
          </cell>
          <cell r="I181">
            <v>19.7</v>
          </cell>
          <cell r="J181">
            <v>20.242602289281201</v>
          </cell>
          <cell r="K181">
            <v>20.368969176698702</v>
          </cell>
          <cell r="L181">
            <v>20.487735512946699</v>
          </cell>
          <cell r="M181">
            <v>20.645019126127998</v>
          </cell>
          <cell r="N181">
            <v>20.823678720888399</v>
          </cell>
          <cell r="O181">
            <v>20.9963071478271</v>
          </cell>
          <cell r="P181">
            <v>21.1862431692917</v>
          </cell>
          <cell r="Q181">
            <v>21.376430853775599</v>
          </cell>
          <cell r="R181">
            <v>21.590914751731699</v>
          </cell>
          <cell r="S181">
            <v>21.832027036651901</v>
          </cell>
          <cell r="T181">
            <v>22.079610600299102</v>
          </cell>
          <cell r="U181">
            <v>22.350724409756999</v>
          </cell>
          <cell r="V181">
            <v>22.661325528476802</v>
          </cell>
          <cell r="W181">
            <v>22.960734852703801</v>
          </cell>
          <cell r="X181">
            <v>23.249639018099298</v>
          </cell>
          <cell r="Y181">
            <v>23.530547797178599</v>
          </cell>
          <cell r="Z181">
            <v>23.7967743369435</v>
          </cell>
          <cell r="AA181">
            <v>24.049707224561701</v>
          </cell>
          <cell r="AB181">
            <v>24.2974393401703</v>
          </cell>
          <cell r="AC181">
            <v>24.534265732475401</v>
          </cell>
          <cell r="AD181">
            <v>24.755218989217099</v>
          </cell>
          <cell r="AE181">
            <v>24.968109322663398</v>
          </cell>
          <cell r="AF181">
            <v>25.179210297865701</v>
          </cell>
          <cell r="AG181">
            <v>25.3658280748683</v>
          </cell>
          <cell r="AH181">
            <v>25.537590892506</v>
          </cell>
          <cell r="AI181">
            <v>25.696341557113001</v>
          </cell>
          <cell r="AJ181">
            <v>25.8438596935279</v>
          </cell>
          <cell r="AK181">
            <v>25.975866391112302</v>
          </cell>
          <cell r="AL181">
            <v>26.092561409005199</v>
          </cell>
          <cell r="AM181">
            <v>26.200831245404899</v>
          </cell>
          <cell r="AN181">
            <v>26.301207586554298</v>
          </cell>
          <cell r="AO181">
            <v>26.3945897208167</v>
          </cell>
          <cell r="AP181">
            <v>26.483065722913398</v>
          </cell>
        </row>
        <row r="182">
          <cell r="C182" t="str">
            <v>Keswick</v>
          </cell>
          <cell r="D182" t="str">
            <v>Stainburn &amp; Siddick</v>
          </cell>
          <cell r="E182" t="str">
            <v>Harker ENWL SGTs 1 2 3A 4 / Hutton GSP GROUP</v>
          </cell>
          <cell r="F182">
            <v>15</v>
          </cell>
          <cell r="G182">
            <v>0.25703999999999999</v>
          </cell>
          <cell r="H182">
            <v>15.25704</v>
          </cell>
          <cell r="I182">
            <v>7.91</v>
          </cell>
          <cell r="J182">
            <v>8.05779808911789</v>
          </cell>
          <cell r="K182">
            <v>8.1290665532721604</v>
          </cell>
          <cell r="L182">
            <v>8.2090536339723705</v>
          </cell>
          <cell r="M182">
            <v>8.3106001251344104</v>
          </cell>
          <cell r="N182">
            <v>8.4240376331332101</v>
          </cell>
          <cell r="O182">
            <v>8.5358613899194999</v>
          </cell>
          <cell r="P182">
            <v>8.6526940967391699</v>
          </cell>
          <cell r="Q182">
            <v>8.7684201738206191</v>
          </cell>
          <cell r="R182">
            <v>8.90064460641727</v>
          </cell>
          <cell r="S182">
            <v>9.0432168712406895</v>
          </cell>
          <cell r="T182">
            <v>9.1924718541947108</v>
          </cell>
          <cell r="U182">
            <v>9.3545760339882502</v>
          </cell>
          <cell r="V182">
            <v>9.5346159823956906</v>
          </cell>
          <cell r="W182">
            <v>9.6882695928540201</v>
          </cell>
          <cell r="X182">
            <v>9.8360869315586292</v>
          </cell>
          <cell r="Y182">
            <v>9.9797444186398394</v>
          </cell>
          <cell r="Z182">
            <v>10.1157723122805</v>
          </cell>
          <cell r="AA182">
            <v>10.243936856562099</v>
          </cell>
          <cell r="AB182">
            <v>10.369411762924299</v>
          </cell>
          <cell r="AC182">
            <v>10.4873140049813</v>
          </cell>
          <cell r="AD182">
            <v>10.598795597129101</v>
          </cell>
          <cell r="AE182">
            <v>10.7065322184212</v>
          </cell>
          <cell r="AF182">
            <v>10.812478922682599</v>
          </cell>
          <cell r="AG182">
            <v>10.907821817311</v>
          </cell>
          <cell r="AH182">
            <v>10.9965373675113</v>
          </cell>
          <cell r="AI182">
            <v>11.0796148155009</v>
          </cell>
          <cell r="AJ182">
            <v>11.156699477378201</v>
          </cell>
          <cell r="AK182">
            <v>11.2279402225643</v>
          </cell>
          <cell r="AL182">
            <v>11.2966729951692</v>
          </cell>
          <cell r="AM182">
            <v>11.3621543949913</v>
          </cell>
          <cell r="AN182">
            <v>11.4245916560164</v>
          </cell>
          <cell r="AO182">
            <v>11.4846230031066</v>
          </cell>
          <cell r="AP182">
            <v>11.5428970219953</v>
          </cell>
        </row>
        <row r="183">
          <cell r="C183" t="str">
            <v>Kingsway</v>
          </cell>
          <cell r="D183" t="str">
            <v>Belfield</v>
          </cell>
          <cell r="E183" t="str">
            <v>Rochdale SGTs 2 3 4</v>
          </cell>
          <cell r="F183">
            <v>30</v>
          </cell>
          <cell r="G183">
            <v>0</v>
          </cell>
          <cell r="H183">
            <v>30</v>
          </cell>
          <cell r="I183">
            <v>3.78</v>
          </cell>
          <cell r="J183">
            <v>4.4855396267462702</v>
          </cell>
          <cell r="K183">
            <v>4.5627705988258302</v>
          </cell>
          <cell r="L183">
            <v>4.5710013205183397</v>
          </cell>
          <cell r="M183">
            <v>4.5810122171994498</v>
          </cell>
          <cell r="N183">
            <v>4.5989819518683701</v>
          </cell>
          <cell r="O183">
            <v>4.6099640890600497</v>
          </cell>
          <cell r="P183">
            <v>4.6203052347183498</v>
          </cell>
          <cell r="Q183">
            <v>4.62972123129446</v>
          </cell>
          <cell r="R183">
            <v>4.6392035889374803</v>
          </cell>
          <cell r="S183">
            <v>4.64809560924426</v>
          </cell>
          <cell r="T183">
            <v>4.6563234635173902</v>
          </cell>
          <cell r="U183">
            <v>4.6638740194019004</v>
          </cell>
          <cell r="V183">
            <v>4.6708864257615899</v>
          </cell>
          <cell r="W183">
            <v>4.6781638190316999</v>
          </cell>
          <cell r="X183">
            <v>4.6869914279918303</v>
          </cell>
          <cell r="Y183">
            <v>4.6973419089898103</v>
          </cell>
          <cell r="Z183">
            <v>4.7091897693688196</v>
          </cell>
          <cell r="AA183">
            <v>4.7225112016529396</v>
          </cell>
          <cell r="AB183">
            <v>4.7372826095270204</v>
          </cell>
          <cell r="AC183">
            <v>4.7534820394907102</v>
          </cell>
          <cell r="AD183">
            <v>4.7710881729482999</v>
          </cell>
          <cell r="AE183">
            <v>4.7900802220152903</v>
          </cell>
          <cell r="AF183">
            <v>4.81043849703312</v>
          </cell>
          <cell r="AG183">
            <v>4.8321434317156697</v>
          </cell>
          <cell r="AH183">
            <v>4.8552894193231397</v>
          </cell>
          <cell r="AI183">
            <v>4.8797526520768999</v>
          </cell>
          <cell r="AJ183">
            <v>4.9055132357922604</v>
          </cell>
          <cell r="AK183">
            <v>4.9325534820883101</v>
          </cell>
          <cell r="AL183">
            <v>4.9608557061316096</v>
          </cell>
          <cell r="AM183">
            <v>4.9904021723018701</v>
          </cell>
          <cell r="AN183">
            <v>5.02117547911066</v>
          </cell>
          <cell r="AO183">
            <v>5.0531582963474104</v>
          </cell>
          <cell r="AP183">
            <v>5.0863331065455704</v>
          </cell>
        </row>
        <row r="184">
          <cell r="C184" t="str">
            <v>Kinkry Hill</v>
          </cell>
          <cell r="D184" t="str">
            <v>Spadeadam 11/33kV</v>
          </cell>
          <cell r="E184" t="str">
            <v>Harker ENWL SGTs 1 2 3A 4 / Hutton GSP GROUP</v>
          </cell>
          <cell r="F184">
            <v>1.5</v>
          </cell>
          <cell r="G184">
            <v>0</v>
          </cell>
          <cell r="H184">
            <v>1.5</v>
          </cell>
          <cell r="I184">
            <v>0.66</v>
          </cell>
          <cell r="J184">
            <v>0.66744320088751896</v>
          </cell>
          <cell r="K184">
            <v>0.67602172637424196</v>
          </cell>
          <cell r="L184">
            <v>0.68665534364022196</v>
          </cell>
          <cell r="M184">
            <v>0.69902559641237305</v>
          </cell>
          <cell r="N184">
            <v>0.71301347473423304</v>
          </cell>
          <cell r="O184">
            <v>0.72592970959573699</v>
          </cell>
          <cell r="P184">
            <v>0.73902609935245001</v>
          </cell>
          <cell r="Q184">
            <v>0.75213579109169004</v>
          </cell>
          <cell r="R184">
            <v>0.76571517386464505</v>
          </cell>
          <cell r="S184">
            <v>0.77959039005888298</v>
          </cell>
          <cell r="T184">
            <v>0.79362585000972397</v>
          </cell>
          <cell r="U184">
            <v>0.80825690688299801</v>
          </cell>
          <cell r="V184">
            <v>0.82381176597864103</v>
          </cell>
          <cell r="W184">
            <v>0.83592709163359402</v>
          </cell>
          <cell r="X184">
            <v>0.84788373713268905</v>
          </cell>
          <cell r="Y184">
            <v>0.85937606162811198</v>
          </cell>
          <cell r="Z184">
            <v>0.87017863328068401</v>
          </cell>
          <cell r="AA184">
            <v>0.88030973731851403</v>
          </cell>
          <cell r="AB184">
            <v>0.89010708120293902</v>
          </cell>
          <cell r="AC184">
            <v>0.89934268091495095</v>
          </cell>
          <cell r="AD184">
            <v>0.90802668257726904</v>
          </cell>
          <cell r="AE184">
            <v>0.91634513591966404</v>
          </cell>
          <cell r="AF184">
            <v>0.92436919120986805</v>
          </cell>
          <cell r="AG184">
            <v>0.93168586993805302</v>
          </cell>
          <cell r="AH184">
            <v>0.93855595105497502</v>
          </cell>
          <cell r="AI184">
            <v>0.94502108585010203</v>
          </cell>
          <cell r="AJ184">
            <v>0.95110970776584902</v>
          </cell>
          <cell r="AK184">
            <v>0.95678781382901101</v>
          </cell>
          <cell r="AL184">
            <v>0.96225978373617405</v>
          </cell>
          <cell r="AM184">
            <v>0.96755016067467803</v>
          </cell>
          <cell r="AN184">
            <v>0.97268574731004398</v>
          </cell>
          <cell r="AO184">
            <v>0.97768697390859904</v>
          </cell>
          <cell r="AP184">
            <v>0.98260921092642795</v>
          </cell>
        </row>
        <row r="185">
          <cell r="C185" t="str">
            <v>Kirkby Lonsdale</v>
          </cell>
          <cell r="D185" t="str">
            <v>Kendal (Parkside Rd)</v>
          </cell>
          <cell r="E185" t="str">
            <v>Harker ENWL SGTs 1 2 3A 4 / Hutton GSP GROUP</v>
          </cell>
          <cell r="F185">
            <v>8</v>
          </cell>
          <cell r="G185">
            <v>1.392E-3</v>
          </cell>
          <cell r="H185">
            <v>8.0013919999999992</v>
          </cell>
          <cell r="I185">
            <v>5.97</v>
          </cell>
          <cell r="J185">
            <v>6.2069000488352701</v>
          </cell>
          <cell r="K185">
            <v>6.2714287698766702</v>
          </cell>
          <cell r="L185">
            <v>6.3270693617710698</v>
          </cell>
          <cell r="M185">
            <v>6.4010234722538799</v>
          </cell>
          <cell r="N185">
            <v>6.4856285785125998</v>
          </cell>
          <cell r="O185">
            <v>6.5659263082409902</v>
          </cell>
          <cell r="P185">
            <v>6.6493300446605703</v>
          </cell>
          <cell r="Q185">
            <v>6.7335083808223901</v>
          </cell>
          <cell r="R185">
            <v>6.8237917934785504</v>
          </cell>
          <cell r="S185">
            <v>6.9126175749944503</v>
          </cell>
          <cell r="T185">
            <v>7.0030081441373699</v>
          </cell>
          <cell r="U185">
            <v>7.1030795180502002</v>
          </cell>
          <cell r="V185">
            <v>7.2067900737844601</v>
          </cell>
          <cell r="W185">
            <v>7.3035531157612201</v>
          </cell>
          <cell r="X185">
            <v>7.3980129515701503</v>
          </cell>
          <cell r="Y185">
            <v>7.4883085423038001</v>
          </cell>
          <cell r="Z185">
            <v>7.5739236106828702</v>
          </cell>
          <cell r="AA185">
            <v>7.6552549641512497</v>
          </cell>
          <cell r="AB185">
            <v>7.7340982548860504</v>
          </cell>
          <cell r="AC185">
            <v>7.8089635319475699</v>
          </cell>
          <cell r="AD185">
            <v>7.8794038616111104</v>
          </cell>
          <cell r="AE185">
            <v>7.94693718901084</v>
          </cell>
          <cell r="AF185">
            <v>8.01240780882741</v>
          </cell>
          <cell r="AG185">
            <v>8.0714370294984601</v>
          </cell>
          <cell r="AH185">
            <v>8.1261338026042598</v>
          </cell>
          <cell r="AI185">
            <v>8.1769039304213695</v>
          </cell>
          <cell r="AJ185">
            <v>8.2236641562061799</v>
          </cell>
          <cell r="AK185">
            <v>8.2657858781080709</v>
          </cell>
          <cell r="AL185">
            <v>8.3033823912569709</v>
          </cell>
          <cell r="AM185">
            <v>8.3394740489029306</v>
          </cell>
          <cell r="AN185">
            <v>8.3743365354082897</v>
          </cell>
          <cell r="AO185">
            <v>8.4080829571727396</v>
          </cell>
          <cell r="AP185">
            <v>8.4411781028046402</v>
          </cell>
        </row>
        <row r="186">
          <cell r="C186" t="str">
            <v>Kirkby Moor</v>
          </cell>
          <cell r="D186" t="str">
            <v>Ulverston</v>
          </cell>
          <cell r="E186" t="str">
            <v>Harker ENWL SGTs 1 2 3A 4 / Hutton GSP GROUP</v>
          </cell>
          <cell r="F186">
            <v>4</v>
          </cell>
          <cell r="G186">
            <v>1.3140000000000001</v>
          </cell>
          <cell r="H186">
            <v>5.3140000000000001</v>
          </cell>
          <cell r="I186">
            <v>1.8</v>
          </cell>
          <cell r="J186">
            <v>1.81165978749502</v>
          </cell>
          <cell r="K186">
            <v>1.8239511168837099</v>
          </cell>
          <cell r="L186">
            <v>1.83821081913272</v>
          </cell>
          <cell r="M186">
            <v>1.8538280465861201</v>
          </cell>
          <cell r="N186">
            <v>1.8725868203382301</v>
          </cell>
          <cell r="O186">
            <v>1.8880371760368999</v>
          </cell>
          <cell r="P186">
            <v>1.92271466236554</v>
          </cell>
          <cell r="Q186">
            <v>1.9604478406275501</v>
          </cell>
          <cell r="R186">
            <v>2.0020563704643499</v>
          </cell>
          <cell r="S186">
            <v>2.04038439080824</v>
          </cell>
          <cell r="T186">
            <v>2.0797249574315302</v>
          </cell>
          <cell r="U186">
            <v>2.1244198066981301</v>
          </cell>
          <cell r="V186">
            <v>2.16726329236052</v>
          </cell>
          <cell r="W186">
            <v>2.20783353529538</v>
          </cell>
          <cell r="X186">
            <v>2.2470953612050901</v>
          </cell>
          <cell r="Y186">
            <v>2.2844235772605801</v>
          </cell>
          <cell r="Z186">
            <v>2.3202220521559398</v>
          </cell>
          <cell r="AA186">
            <v>2.3560521396996599</v>
          </cell>
          <cell r="AB186">
            <v>2.4004135045993</v>
          </cell>
          <cell r="AC186">
            <v>2.44397297892302</v>
          </cell>
          <cell r="AD186">
            <v>2.4865737879079699</v>
          </cell>
          <cell r="AE186">
            <v>2.52863986727123</v>
          </cell>
          <cell r="AF186">
            <v>2.5703470034359501</v>
          </cell>
          <cell r="AG186">
            <v>2.6091118696075899</v>
          </cell>
          <cell r="AH186">
            <v>2.6457066984272499</v>
          </cell>
          <cell r="AI186">
            <v>2.6801251594611002</v>
          </cell>
          <cell r="AJ186">
            <v>2.7123757758384301</v>
          </cell>
          <cell r="AK186">
            <v>2.7421875553839699</v>
          </cell>
          <cell r="AL186">
            <v>2.7702035811556902</v>
          </cell>
          <cell r="AM186">
            <v>2.7973825270728399</v>
          </cell>
          <cell r="AN186">
            <v>2.8238362426091399</v>
          </cell>
          <cell r="AO186">
            <v>2.8494608929907699</v>
          </cell>
          <cell r="AP186">
            <v>2.8744955764978801</v>
          </cell>
        </row>
        <row r="187">
          <cell r="C187" t="str">
            <v>Kirkby Stephen</v>
          </cell>
          <cell r="D187" t="str">
            <v>Penrith &amp; Shap</v>
          </cell>
          <cell r="E187" t="str">
            <v>Harker ENWL SGTs 1 2 3A 4 / Hutton GSP GROUP</v>
          </cell>
          <cell r="F187">
            <v>15</v>
          </cell>
          <cell r="G187">
            <v>1.4400000000000001E-3</v>
          </cell>
          <cell r="H187">
            <v>15.001440000000001</v>
          </cell>
          <cell r="I187">
            <v>6.32</v>
          </cell>
          <cell r="J187">
            <v>6.3903975415879897</v>
          </cell>
          <cell r="K187">
            <v>6.4718993228503798</v>
          </cell>
          <cell r="L187">
            <v>6.5650114416619498</v>
          </cell>
          <cell r="M187">
            <v>6.6756518114243297</v>
          </cell>
          <cell r="N187">
            <v>6.7940647363169804</v>
          </cell>
          <cell r="O187">
            <v>6.9202426421944496</v>
          </cell>
          <cell r="P187">
            <v>7.0547391988875097</v>
          </cell>
          <cell r="Q187">
            <v>7.1951117314025597</v>
          </cell>
          <cell r="R187">
            <v>7.3498691378300496</v>
          </cell>
          <cell r="S187">
            <v>7.4941381362167601</v>
          </cell>
          <cell r="T187">
            <v>7.64600621988762</v>
          </cell>
          <cell r="U187">
            <v>7.82431264905685</v>
          </cell>
          <cell r="V187">
            <v>8.0024797405373906</v>
          </cell>
          <cell r="W187">
            <v>8.1736285223357399</v>
          </cell>
          <cell r="X187">
            <v>8.3381038926936402</v>
          </cell>
          <cell r="Y187">
            <v>8.4926226168138701</v>
          </cell>
          <cell r="Z187">
            <v>8.6372535954893497</v>
          </cell>
          <cell r="AA187">
            <v>8.7726450387503903</v>
          </cell>
          <cell r="AB187">
            <v>8.9009418499427202</v>
          </cell>
          <cell r="AC187">
            <v>9.0204804209035494</v>
          </cell>
          <cell r="AD187">
            <v>9.1316605912769298</v>
          </cell>
          <cell r="AE187">
            <v>9.2355304165299206</v>
          </cell>
          <cell r="AF187">
            <v>9.3331708237018791</v>
          </cell>
          <cell r="AG187">
            <v>9.4183252561411095</v>
          </cell>
          <cell r="AH187">
            <v>9.4938782626043707</v>
          </cell>
          <cell r="AI187">
            <v>9.56049821466803</v>
          </cell>
          <cell r="AJ187">
            <v>9.6185106486573009</v>
          </cell>
          <cell r="AK187">
            <v>9.6653910959868998</v>
          </cell>
          <cell r="AL187">
            <v>9.6979678012429602</v>
          </cell>
          <cell r="AM187">
            <v>9.7274093986088204</v>
          </cell>
          <cell r="AN187">
            <v>9.7544783145454499</v>
          </cell>
          <cell r="AO187">
            <v>9.7794689043314804</v>
          </cell>
          <cell r="AP187">
            <v>9.8029598709224892</v>
          </cell>
        </row>
        <row r="188">
          <cell r="C188" t="str">
            <v>Kirkby Thore</v>
          </cell>
          <cell r="D188" t="str">
            <v>Penrith &amp; Shap</v>
          </cell>
          <cell r="E188" t="str">
            <v>Harker ENWL SGTs 1 2 3A 4 / Hutton GSP GROUP</v>
          </cell>
          <cell r="F188">
            <v>15.75</v>
          </cell>
          <cell r="G188">
            <v>0</v>
          </cell>
          <cell r="H188">
            <v>15.75</v>
          </cell>
          <cell r="I188">
            <v>10.6</v>
          </cell>
          <cell r="J188">
            <v>11.110853207110001</v>
          </cell>
          <cell r="K188">
            <v>11.179802840994</v>
          </cell>
          <cell r="L188">
            <v>11.2059484472819</v>
          </cell>
          <cell r="M188">
            <v>11.2396503646059</v>
          </cell>
          <cell r="N188">
            <v>11.2830481047062</v>
          </cell>
          <cell r="O188">
            <v>11.3173365146877</v>
          </cell>
          <cell r="P188">
            <v>11.352130551088999</v>
          </cell>
          <cell r="Q188">
            <v>11.385188779261</v>
          </cell>
          <cell r="R188">
            <v>11.4220637382773</v>
          </cell>
          <cell r="S188">
            <v>11.461391229719901</v>
          </cell>
          <cell r="T188">
            <v>11.5008614835349</v>
          </cell>
          <cell r="U188">
            <v>11.542746271045999</v>
          </cell>
          <cell r="V188">
            <v>11.5964326530842</v>
          </cell>
          <cell r="W188">
            <v>11.647371102797999</v>
          </cell>
          <cell r="X188">
            <v>11.6963611102145</v>
          </cell>
          <cell r="Y188">
            <v>11.7435624101557</v>
          </cell>
          <cell r="Z188">
            <v>11.7874568782971</v>
          </cell>
          <cell r="AA188">
            <v>11.8287117447715</v>
          </cell>
          <cell r="AB188">
            <v>11.868953620839701</v>
          </cell>
          <cell r="AC188">
            <v>11.9083249271899</v>
          </cell>
          <cell r="AD188">
            <v>11.948336377909699</v>
          </cell>
          <cell r="AE188">
            <v>11.987718100163701</v>
          </cell>
          <cell r="AF188">
            <v>12.0276074832604</v>
          </cell>
          <cell r="AG188">
            <v>12.063879689383199</v>
          </cell>
          <cell r="AH188">
            <v>12.0983829815451</v>
          </cell>
          <cell r="AI188">
            <v>12.131537554968</v>
          </cell>
          <cell r="AJ188">
            <v>12.163157523541299</v>
          </cell>
          <cell r="AK188">
            <v>12.1913939590528</v>
          </cell>
          <cell r="AL188">
            <v>12.2132901345168</v>
          </cell>
          <cell r="AM188">
            <v>12.233892720023899</v>
          </cell>
          <cell r="AN188">
            <v>12.253234480255699</v>
          </cell>
          <cell r="AO188">
            <v>12.2714459450153</v>
          </cell>
          <cell r="AP188">
            <v>12.2888497269723</v>
          </cell>
        </row>
        <row r="189">
          <cell r="C189" t="str">
            <v>Kirkhall Lane</v>
          </cell>
          <cell r="D189" t="str">
            <v>Atherton</v>
          </cell>
          <cell r="E189" t="str">
            <v>Kearsley 132 GSP</v>
          </cell>
          <cell r="F189">
            <v>16.649999999999999</v>
          </cell>
          <cell r="G189">
            <v>0</v>
          </cell>
          <cell r="H189">
            <v>16.649999999999999</v>
          </cell>
          <cell r="I189">
            <v>10.220000000000001</v>
          </cell>
          <cell r="J189">
            <v>10.866811163236401</v>
          </cell>
          <cell r="K189">
            <v>10.9882877521236</v>
          </cell>
          <cell r="L189">
            <v>11.075995692990899</v>
          </cell>
          <cell r="M189">
            <v>11.1838057518633</v>
          </cell>
          <cell r="N189">
            <v>11.3055133262399</v>
          </cell>
          <cell r="O189">
            <v>11.423330507119401</v>
          </cell>
          <cell r="P189">
            <v>11.5505883894073</v>
          </cell>
          <cell r="Q189">
            <v>11.682335374063999</v>
          </cell>
          <cell r="R189">
            <v>11.8291151947438</v>
          </cell>
          <cell r="S189">
            <v>11.9879813234257</v>
          </cell>
          <cell r="T189">
            <v>12.1548070220328</v>
          </cell>
          <cell r="U189">
            <v>12.3376968779185</v>
          </cell>
          <cell r="V189">
            <v>12.540513112619101</v>
          </cell>
          <cell r="W189">
            <v>12.7562593080653</v>
          </cell>
          <cell r="X189">
            <v>12.9668330505552</v>
          </cell>
          <cell r="Y189">
            <v>13.173364601022801</v>
          </cell>
          <cell r="Z189">
            <v>13.3704791047599</v>
          </cell>
          <cell r="AA189">
            <v>13.557627070688</v>
          </cell>
          <cell r="AB189">
            <v>13.741522096416899</v>
          </cell>
          <cell r="AC189">
            <v>13.915829140426199</v>
          </cell>
          <cell r="AD189">
            <v>14.0796306656104</v>
          </cell>
          <cell r="AE189">
            <v>14.2380845259701</v>
          </cell>
          <cell r="AF189">
            <v>14.3930802089848</v>
          </cell>
          <cell r="AG189">
            <v>14.5266719481063</v>
          </cell>
          <cell r="AH189">
            <v>14.6463422737506</v>
          </cell>
          <cell r="AI189">
            <v>14.75315488515</v>
          </cell>
          <cell r="AJ189">
            <v>14.848672522684801</v>
          </cell>
          <cell r="AK189">
            <v>14.932800884232901</v>
          </cell>
          <cell r="AL189">
            <v>15.013011200027201</v>
          </cell>
          <cell r="AM189">
            <v>15.0860824250669</v>
          </cell>
          <cell r="AN189">
            <v>15.152602281674801</v>
          </cell>
          <cell r="AO189">
            <v>15.2127850919446</v>
          </cell>
          <cell r="AP189">
            <v>15.2685279354776</v>
          </cell>
        </row>
        <row r="190">
          <cell r="C190" t="str">
            <v>Kitt Green</v>
          </cell>
          <cell r="D190" t="str">
            <v>Orrell</v>
          </cell>
          <cell r="E190" t="str">
            <v>Washway Farm GSP / Kirkby GSP GROUP</v>
          </cell>
          <cell r="F190">
            <v>20.5</v>
          </cell>
          <cell r="G190">
            <v>0</v>
          </cell>
          <cell r="H190">
            <v>20.5</v>
          </cell>
          <cell r="I190">
            <v>16.72</v>
          </cell>
          <cell r="J190">
            <v>17.405124369054601</v>
          </cell>
          <cell r="K190">
            <v>17.561333050074701</v>
          </cell>
          <cell r="L190">
            <v>17.6834033969111</v>
          </cell>
          <cell r="M190">
            <v>17.824603977904999</v>
          </cell>
          <cell r="N190">
            <v>17.997906301518199</v>
          </cell>
          <cell r="O190">
            <v>18.147095413280901</v>
          </cell>
          <cell r="P190">
            <v>18.296586496834301</v>
          </cell>
          <cell r="Q190">
            <v>18.440014988055299</v>
          </cell>
          <cell r="R190">
            <v>18.590266153350601</v>
          </cell>
          <cell r="S190">
            <v>18.741504262873899</v>
          </cell>
          <cell r="T190">
            <v>18.890496880422699</v>
          </cell>
          <cell r="U190">
            <v>19.041813137539499</v>
          </cell>
          <cell r="V190">
            <v>19.199850006696899</v>
          </cell>
          <cell r="W190">
            <v>19.366127483417401</v>
          </cell>
          <cell r="X190">
            <v>19.530777145979702</v>
          </cell>
          <cell r="Y190">
            <v>19.695129490881101</v>
          </cell>
          <cell r="Z190">
            <v>19.856295461174899</v>
          </cell>
          <cell r="AA190">
            <v>20.013956612804801</v>
          </cell>
          <cell r="AB190">
            <v>20.171655823323398</v>
          </cell>
          <cell r="AC190">
            <v>20.326222281674401</v>
          </cell>
          <cell r="AD190">
            <v>20.477017257170999</v>
          </cell>
          <cell r="AE190">
            <v>20.626639721113001</v>
          </cell>
          <cell r="AF190">
            <v>20.776320051691201</v>
          </cell>
          <cell r="AG190">
            <v>20.920642945759599</v>
          </cell>
          <cell r="AH190">
            <v>21.068208362204899</v>
          </cell>
          <cell r="AI190">
            <v>21.2130192288937</v>
          </cell>
          <cell r="AJ190">
            <v>21.355523121680601</v>
          </cell>
          <cell r="AK190">
            <v>21.495114445391</v>
          </cell>
          <cell r="AL190">
            <v>21.633797430585101</v>
          </cell>
          <cell r="AM190">
            <v>21.7719892551677</v>
          </cell>
          <cell r="AN190">
            <v>21.909966742241298</v>
          </cell>
          <cell r="AO190">
            <v>22.047881234594801</v>
          </cell>
          <cell r="AP190">
            <v>22.186517956143199</v>
          </cell>
        </row>
        <row r="191">
          <cell r="C191" t="str">
            <v>Knott Mill</v>
          </cell>
          <cell r="D191" t="str">
            <v>Bloom St</v>
          </cell>
          <cell r="E191" t="str">
            <v>South Manchester GSP</v>
          </cell>
          <cell r="F191">
            <v>22.863</v>
          </cell>
          <cell r="G191">
            <v>0</v>
          </cell>
          <cell r="H191">
            <v>22.863</v>
          </cell>
          <cell r="I191">
            <v>17.510000000000002</v>
          </cell>
          <cell r="J191">
            <v>20.728128488648501</v>
          </cell>
          <cell r="K191">
            <v>21.2667235227931</v>
          </cell>
          <cell r="L191">
            <v>21.526616515089302</v>
          </cell>
          <cell r="M191">
            <v>21.810421983043099</v>
          </cell>
          <cell r="N191">
            <v>22.122392773132901</v>
          </cell>
          <cell r="O191">
            <v>22.406737241629401</v>
          </cell>
          <cell r="P191">
            <v>22.6940993420199</v>
          </cell>
          <cell r="Q191">
            <v>22.983788598785601</v>
          </cell>
          <cell r="R191">
            <v>23.2829626126492</v>
          </cell>
          <cell r="S191">
            <v>23.5839908003977</v>
          </cell>
          <cell r="T191">
            <v>23.8804869970722</v>
          </cell>
          <cell r="U191">
            <v>24.178106902719101</v>
          </cell>
          <cell r="V191">
            <v>24.4873833811216</v>
          </cell>
          <cell r="W191">
            <v>24.7994786661157</v>
          </cell>
          <cell r="X191">
            <v>25.112580976780102</v>
          </cell>
          <cell r="Y191">
            <v>25.421185967865799</v>
          </cell>
          <cell r="Z191">
            <v>25.720893403987098</v>
          </cell>
          <cell r="AA191">
            <v>26.013197203965198</v>
          </cell>
          <cell r="AB191">
            <v>26.305214919039798</v>
          </cell>
          <cell r="AC191">
            <v>26.591516704613099</v>
          </cell>
          <cell r="AD191">
            <v>26.868673237332299</v>
          </cell>
          <cell r="AE191">
            <v>27.1403540172691</v>
          </cell>
          <cell r="AF191">
            <v>27.410838300125999</v>
          </cell>
          <cell r="AG191">
            <v>27.663776442832699</v>
          </cell>
          <cell r="AH191">
            <v>27.9061448570035</v>
          </cell>
          <cell r="AI191">
            <v>28.138555852062101</v>
          </cell>
          <cell r="AJ191">
            <v>28.362013749662498</v>
          </cell>
          <cell r="AK191">
            <v>28.576796162124499</v>
          </cell>
          <cell r="AL191">
            <v>28.7885185998034</v>
          </cell>
          <cell r="AM191">
            <v>28.995864266947301</v>
          </cell>
          <cell r="AN191">
            <v>29.1988099390624</v>
          </cell>
          <cell r="AO191">
            <v>29.397359031220901</v>
          </cell>
          <cell r="AP191">
            <v>29.593817578427899</v>
          </cell>
        </row>
        <row r="192">
          <cell r="C192" t="str">
            <v>Lamberhead</v>
          </cell>
          <cell r="D192" t="str">
            <v>Orrell</v>
          </cell>
          <cell r="E192" t="str">
            <v>Washway Farm GSP / Kirkby GSP GROUP</v>
          </cell>
          <cell r="F192">
            <v>22.86</v>
          </cell>
          <cell r="G192">
            <v>0</v>
          </cell>
          <cell r="H192">
            <v>22.86</v>
          </cell>
          <cell r="I192">
            <v>11.28</v>
          </cell>
          <cell r="J192">
            <v>11.550782716240199</v>
          </cell>
          <cell r="K192">
            <v>11.660382148623199</v>
          </cell>
          <cell r="L192">
            <v>11.783894293012899</v>
          </cell>
          <cell r="M192">
            <v>11.933081633315499</v>
          </cell>
          <cell r="N192">
            <v>12.1066517556619</v>
          </cell>
          <cell r="O192">
            <v>12.267018467771999</v>
          </cell>
          <cell r="P192">
            <v>12.433849872949899</v>
          </cell>
          <cell r="Q192">
            <v>12.603722320573301</v>
          </cell>
          <cell r="R192">
            <v>12.7861356298414</v>
          </cell>
          <cell r="S192">
            <v>12.9785185121028</v>
          </cell>
          <cell r="T192">
            <v>13.1773399349717</v>
          </cell>
          <cell r="U192">
            <v>13.391097225910899</v>
          </cell>
          <cell r="V192">
            <v>13.6262208350074</v>
          </cell>
          <cell r="W192">
            <v>13.8670991102511</v>
          </cell>
          <cell r="X192">
            <v>14.105697371414299</v>
          </cell>
          <cell r="Y192">
            <v>14.338046578929299</v>
          </cell>
          <cell r="Z192">
            <v>14.558502295431399</v>
          </cell>
          <cell r="AA192">
            <v>14.7672786260406</v>
          </cell>
          <cell r="AB192">
            <v>14.9715003755419</v>
          </cell>
          <cell r="AC192">
            <v>15.165237960272201</v>
          </cell>
          <cell r="AD192">
            <v>15.348186499249699</v>
          </cell>
          <cell r="AE192">
            <v>15.5252129467014</v>
          </cell>
          <cell r="AF192">
            <v>15.697576711110001</v>
          </cell>
          <cell r="AG192">
            <v>15.8496903280907</v>
          </cell>
          <cell r="AH192">
            <v>15.9887527804364</v>
          </cell>
          <cell r="AI192">
            <v>16.115831004824798</v>
          </cell>
          <cell r="AJ192">
            <v>16.232851836234001</v>
          </cell>
          <cell r="AK192">
            <v>16.3395313473473</v>
          </cell>
          <cell r="AL192">
            <v>16.443735218065299</v>
          </cell>
          <cell r="AM192">
            <v>16.541821278707602</v>
          </cell>
          <cell r="AN192">
            <v>16.634474269774099</v>
          </cell>
          <cell r="AO192">
            <v>16.722163708306599</v>
          </cell>
          <cell r="AP192">
            <v>16.8065758478525</v>
          </cell>
        </row>
        <row r="193">
          <cell r="C193" t="str">
            <v>Lancaster</v>
          </cell>
          <cell r="D193" t="str">
            <v>Lancaster</v>
          </cell>
          <cell r="E193" t="str">
            <v>Heysham GSP</v>
          </cell>
          <cell r="F193">
            <v>22.863</v>
          </cell>
          <cell r="G193">
            <v>1.4120999999999999</v>
          </cell>
          <cell r="H193">
            <v>24.275099999999998</v>
          </cell>
          <cell r="I193">
            <v>19.47</v>
          </cell>
          <cell r="J193">
            <v>19.909659487888401</v>
          </cell>
          <cell r="K193">
            <v>20.0133803364076</v>
          </cell>
          <cell r="L193">
            <v>20.1174583772668</v>
          </cell>
          <cell r="M193">
            <v>20.248066300125402</v>
          </cell>
          <cell r="N193">
            <v>20.403035764631301</v>
          </cell>
          <cell r="O193">
            <v>20.542169282159801</v>
          </cell>
          <cell r="P193">
            <v>20.6935865063354</v>
          </cell>
          <cell r="Q193">
            <v>20.849799649195901</v>
          </cell>
          <cell r="R193">
            <v>21.027002811034102</v>
          </cell>
          <cell r="S193">
            <v>21.217689986619298</v>
          </cell>
          <cell r="T193">
            <v>21.4153718367997</v>
          </cell>
          <cell r="U193">
            <v>21.624659514950299</v>
          </cell>
          <cell r="V193">
            <v>21.8614153245443</v>
          </cell>
          <cell r="W193">
            <v>22.1184969201055</v>
          </cell>
          <cell r="X193">
            <v>22.369180273755902</v>
          </cell>
          <cell r="Y193">
            <v>22.613105174963501</v>
          </cell>
          <cell r="Z193">
            <v>22.843066002723798</v>
          </cell>
          <cell r="AA193">
            <v>23.065627932367999</v>
          </cell>
          <cell r="AB193">
            <v>23.289355143002801</v>
          </cell>
          <cell r="AC193">
            <v>23.506619182681401</v>
          </cell>
          <cell r="AD193">
            <v>23.715326405553601</v>
          </cell>
          <cell r="AE193">
            <v>23.918561573362901</v>
          </cell>
          <cell r="AF193">
            <v>24.120612207016201</v>
          </cell>
          <cell r="AG193">
            <v>24.302933517415799</v>
          </cell>
          <cell r="AH193">
            <v>24.473478563844601</v>
          </cell>
          <cell r="AI193">
            <v>24.633656510059701</v>
          </cell>
          <cell r="AJ193">
            <v>24.784886402428999</v>
          </cell>
          <cell r="AK193">
            <v>24.923366142911501</v>
          </cell>
          <cell r="AL193">
            <v>25.901989427846701</v>
          </cell>
          <cell r="AM193">
            <v>26.9242935282528</v>
          </cell>
          <cell r="AN193">
            <v>27.9536702727065</v>
          </cell>
          <cell r="AO193">
            <v>28.984150877612699</v>
          </cell>
          <cell r="AP193">
            <v>30.019510205486299</v>
          </cell>
        </row>
        <row r="194">
          <cell r="C194" t="str">
            <v>Langley</v>
          </cell>
          <cell r="D194" t="str">
            <v>Chadderton</v>
          </cell>
          <cell r="E194" t="str">
            <v>Whitegate GSP</v>
          </cell>
          <cell r="F194">
            <v>22.863</v>
          </cell>
          <cell r="G194">
            <v>0</v>
          </cell>
          <cell r="H194">
            <v>22.863</v>
          </cell>
          <cell r="I194">
            <v>14.84</v>
          </cell>
          <cell r="J194">
            <v>15.0727623886453</v>
          </cell>
          <cell r="K194">
            <v>15.1496529186473</v>
          </cell>
          <cell r="L194">
            <v>15.257369661277499</v>
          </cell>
          <cell r="M194">
            <v>15.396354501656401</v>
          </cell>
          <cell r="N194">
            <v>15.5556910044176</v>
          </cell>
          <cell r="O194">
            <v>15.7104935192353</v>
          </cell>
          <cell r="P194">
            <v>15.8775674328776</v>
          </cell>
          <cell r="Q194">
            <v>16.054465393999799</v>
          </cell>
          <cell r="R194">
            <v>16.251959966020699</v>
          </cell>
          <cell r="S194">
            <v>16.467861023998299</v>
          </cell>
          <cell r="T194">
            <v>16.694345679183801</v>
          </cell>
          <cell r="U194">
            <v>16.9447319145428</v>
          </cell>
          <cell r="V194">
            <v>17.276278550860699</v>
          </cell>
          <cell r="W194">
            <v>17.617017421101899</v>
          </cell>
          <cell r="X194">
            <v>17.9513878585561</v>
          </cell>
          <cell r="Y194">
            <v>18.2797856248282</v>
          </cell>
          <cell r="Z194">
            <v>18.5902948474711</v>
          </cell>
          <cell r="AA194">
            <v>18.8867520225172</v>
          </cell>
          <cell r="AB194">
            <v>19.1784842651311</v>
          </cell>
          <cell r="AC194">
            <v>19.4550303008137</v>
          </cell>
          <cell r="AD194">
            <v>19.715959988953699</v>
          </cell>
          <cell r="AE194">
            <v>19.966690326364098</v>
          </cell>
          <cell r="AF194">
            <v>20.214356554851701</v>
          </cell>
          <cell r="AG194">
            <v>20.430301221135501</v>
          </cell>
          <cell r="AH194">
            <v>20.626494452258498</v>
          </cell>
          <cell r="AI194">
            <v>20.805165642020299</v>
          </cell>
          <cell r="AJ194">
            <v>20.9671173728787</v>
          </cell>
          <cell r="AK194">
            <v>21.1174190565992</v>
          </cell>
          <cell r="AL194">
            <v>21.2763806672436</v>
          </cell>
          <cell r="AM194">
            <v>21.427270886071</v>
          </cell>
          <cell r="AN194">
            <v>21.570943161633199</v>
          </cell>
          <cell r="AO194">
            <v>21.7081323619419</v>
          </cell>
          <cell r="AP194">
            <v>21.841424531192501</v>
          </cell>
        </row>
        <row r="195">
          <cell r="C195" t="str">
            <v>Langroyd Rd</v>
          </cell>
          <cell r="D195" t="str">
            <v>Nelson</v>
          </cell>
          <cell r="E195" t="str">
            <v>Padiham GSP</v>
          </cell>
          <cell r="F195">
            <v>22.86</v>
          </cell>
          <cell r="G195">
            <v>4.4639999999999999E-2</v>
          </cell>
          <cell r="H195">
            <v>22.904640000000001</v>
          </cell>
          <cell r="I195">
            <v>13.58</v>
          </cell>
          <cell r="J195">
            <v>13.6951796360737</v>
          </cell>
          <cell r="K195">
            <v>13.744568798209199</v>
          </cell>
          <cell r="L195">
            <v>13.822456818834899</v>
          </cell>
          <cell r="M195">
            <v>13.932380623934099</v>
          </cell>
          <cell r="N195">
            <v>14.0558871416931</v>
          </cell>
          <cell r="O195">
            <v>14.169502313007399</v>
          </cell>
          <cell r="P195">
            <v>14.2982909157225</v>
          </cell>
          <cell r="Q195">
            <v>14.4270499144466</v>
          </cell>
          <cell r="R195">
            <v>14.5750833939519</v>
          </cell>
          <cell r="S195">
            <v>14.7367307384041</v>
          </cell>
          <cell r="T195">
            <v>14.9044232385291</v>
          </cell>
          <cell r="U195">
            <v>15.0887075612566</v>
          </cell>
          <cell r="V195">
            <v>15.2970752825465</v>
          </cell>
          <cell r="W195">
            <v>15.5066049849304</v>
          </cell>
          <cell r="X195">
            <v>15.7054145604294</v>
          </cell>
          <cell r="Y195">
            <v>15.898823016398399</v>
          </cell>
          <cell r="Z195">
            <v>16.079396014492499</v>
          </cell>
          <cell r="AA195">
            <v>16.248641694821099</v>
          </cell>
          <cell r="AB195">
            <v>16.4127628290471</v>
          </cell>
          <cell r="AC195">
            <v>16.5659566195718</v>
          </cell>
          <cell r="AD195">
            <v>16.711861127808</v>
          </cell>
          <cell r="AE195">
            <v>16.8566610074854</v>
          </cell>
          <cell r="AF195">
            <v>16.996008364454699</v>
          </cell>
          <cell r="AG195">
            <v>17.1129238977312</v>
          </cell>
          <cell r="AH195">
            <v>17.215498074139099</v>
          </cell>
          <cell r="AI195">
            <v>17.304629758398001</v>
          </cell>
          <cell r="AJ195">
            <v>17.381915266970601</v>
          </cell>
          <cell r="AK195">
            <v>17.446246278231001</v>
          </cell>
          <cell r="AL195">
            <v>17.503237508271202</v>
          </cell>
          <cell r="AM195">
            <v>17.552735356381799</v>
          </cell>
          <cell r="AN195">
            <v>17.595303887467701</v>
          </cell>
          <cell r="AO195">
            <v>17.630763960067299</v>
          </cell>
          <cell r="AP195">
            <v>17.661487489242401</v>
          </cell>
        </row>
        <row r="196">
          <cell r="C196" t="str">
            <v>Leigh</v>
          </cell>
          <cell r="D196" t="str">
            <v>Atherton</v>
          </cell>
          <cell r="E196" t="str">
            <v>Kearsley 132 GSP</v>
          </cell>
          <cell r="F196">
            <v>10</v>
          </cell>
          <cell r="G196">
            <v>1.89E-2</v>
          </cell>
          <cell r="H196">
            <v>10.0189</v>
          </cell>
          <cell r="I196">
            <v>4</v>
          </cell>
          <cell r="J196">
            <v>4.0193928244295298</v>
          </cell>
          <cell r="K196">
            <v>4.0456260400800099</v>
          </cell>
          <cell r="L196">
            <v>4.0843180474624701</v>
          </cell>
          <cell r="M196">
            <v>4.1325439016364998</v>
          </cell>
          <cell r="N196">
            <v>4.1856033564141697</v>
          </cell>
          <cell r="O196">
            <v>4.23782299553657</v>
          </cell>
          <cell r="P196">
            <v>4.2938864172433</v>
          </cell>
          <cell r="Q196">
            <v>4.3510197278550304</v>
          </cell>
          <cell r="R196">
            <v>4.4157551956472698</v>
          </cell>
          <cell r="S196">
            <v>4.4857216732525602</v>
          </cell>
          <cell r="T196">
            <v>4.5589076545410796</v>
          </cell>
          <cell r="U196">
            <v>4.6385858453050801</v>
          </cell>
          <cell r="V196">
            <v>4.7277152344963804</v>
          </cell>
          <cell r="W196">
            <v>4.8193098008889903</v>
          </cell>
          <cell r="X196">
            <v>4.9082895333370198</v>
          </cell>
          <cell r="Y196">
            <v>4.9956307931387496</v>
          </cell>
          <cell r="Z196">
            <v>5.07903488614149</v>
          </cell>
          <cell r="AA196">
            <v>5.1582257929741404</v>
          </cell>
          <cell r="AB196">
            <v>5.2360486015771404</v>
          </cell>
          <cell r="AC196">
            <v>5.3099042573760302</v>
          </cell>
          <cell r="AD196">
            <v>5.3793608088990696</v>
          </cell>
          <cell r="AE196">
            <v>5.44641189203438</v>
          </cell>
          <cell r="AF196">
            <v>5.5118863662625399</v>
          </cell>
          <cell r="AG196">
            <v>5.5686487200165899</v>
          </cell>
          <cell r="AH196">
            <v>5.6197205651679401</v>
          </cell>
          <cell r="AI196">
            <v>5.6655107342326296</v>
          </cell>
          <cell r="AJ196">
            <v>5.7068664430504201</v>
          </cell>
          <cell r="AK196">
            <v>5.7428093753559404</v>
          </cell>
          <cell r="AL196">
            <v>5.7745061669311601</v>
          </cell>
          <cell r="AM196">
            <v>5.8031743496705497</v>
          </cell>
          <cell r="AN196">
            <v>5.8290665864502103</v>
          </cell>
          <cell r="AO196">
            <v>5.8522583346839703</v>
          </cell>
          <cell r="AP196">
            <v>5.8735665928828604</v>
          </cell>
        </row>
        <row r="197">
          <cell r="C197" t="str">
            <v>Levenshulme</v>
          </cell>
          <cell r="D197" t="str">
            <v>Longsight</v>
          </cell>
          <cell r="E197" t="str">
            <v>Bredbury GSP</v>
          </cell>
          <cell r="F197">
            <v>17.5</v>
          </cell>
          <cell r="G197">
            <v>0</v>
          </cell>
          <cell r="H197">
            <v>17.5</v>
          </cell>
          <cell r="I197">
            <v>14.7</v>
          </cell>
          <cell r="J197">
            <v>14.9352898749215</v>
          </cell>
          <cell r="K197">
            <v>15.099495411107799</v>
          </cell>
          <cell r="L197">
            <v>15.3036275219558</v>
          </cell>
          <cell r="M197">
            <v>15.5395672659346</v>
          </cell>
          <cell r="N197">
            <v>15.7969263905968</v>
          </cell>
          <cell r="O197">
            <v>16.051847367962999</v>
          </cell>
          <cell r="P197">
            <v>16.3256263284865</v>
          </cell>
          <cell r="Q197">
            <v>16.614595384170901</v>
          </cell>
          <cell r="R197">
            <v>16.932507344748199</v>
          </cell>
          <cell r="S197">
            <v>17.270899145784099</v>
          </cell>
          <cell r="T197">
            <v>17.6254111947948</v>
          </cell>
          <cell r="U197">
            <v>18.0103438768733</v>
          </cell>
          <cell r="V197">
            <v>18.436388643674</v>
          </cell>
          <cell r="W197">
            <v>18.887028578536501</v>
          </cell>
          <cell r="X197">
            <v>19.334289440020999</v>
          </cell>
          <cell r="Y197">
            <v>19.769072328462499</v>
          </cell>
          <cell r="Z197">
            <v>20.1834642938387</v>
          </cell>
          <cell r="AA197">
            <v>20.5806485484846</v>
          </cell>
          <cell r="AB197">
            <v>20.972593869217</v>
          </cell>
          <cell r="AC197">
            <v>21.350012505538398</v>
          </cell>
          <cell r="AD197">
            <v>21.7095755278159</v>
          </cell>
          <cell r="AE197">
            <v>22.059342210314298</v>
          </cell>
          <cell r="AF197">
            <v>22.403108374849801</v>
          </cell>
          <cell r="AG197">
            <v>22.708879014358001</v>
          </cell>
          <cell r="AH197">
            <v>22.9973861291869</v>
          </cell>
          <cell r="AI197">
            <v>23.2702658224914</v>
          </cell>
          <cell r="AJ197">
            <v>23.5251413122872</v>
          </cell>
          <cell r="AK197">
            <v>23.7600885280822</v>
          </cell>
          <cell r="AL197">
            <v>23.985498448022</v>
          </cell>
          <cell r="AM197">
            <v>24.1990672882641</v>
          </cell>
          <cell r="AN197">
            <v>24.401851526799199</v>
          </cell>
          <cell r="AO197">
            <v>24.5952181276426</v>
          </cell>
          <cell r="AP197">
            <v>24.781854644710702</v>
          </cell>
        </row>
        <row r="198">
          <cell r="C198" t="str">
            <v>Leyland National</v>
          </cell>
          <cell r="D198" t="str">
            <v>Stainburn &amp; Siddick</v>
          </cell>
          <cell r="E198" t="str">
            <v>Harker ENWL SGTs 1 2 3A 4 / Hutton GSP GROUP</v>
          </cell>
          <cell r="F198">
            <v>22.863</v>
          </cell>
          <cell r="G198">
            <v>2.6414399999999998</v>
          </cell>
          <cell r="H198">
            <v>25.504439999999999</v>
          </cell>
          <cell r="I198">
            <v>5.98</v>
          </cell>
          <cell r="J198">
            <v>6.1138275492383203</v>
          </cell>
          <cell r="K198">
            <v>6.1602086867279997</v>
          </cell>
          <cell r="L198">
            <v>6.2041495649961602</v>
          </cell>
          <cell r="M198">
            <v>6.25142486874757</v>
          </cell>
          <cell r="N198">
            <v>6.3119313969890998</v>
          </cell>
          <cell r="O198">
            <v>6.3584003097229704</v>
          </cell>
          <cell r="P198">
            <v>6.4027925854009897</v>
          </cell>
          <cell r="Q198">
            <v>6.4449416101363797</v>
          </cell>
          <cell r="R198">
            <v>6.4950053893563204</v>
          </cell>
          <cell r="S198">
            <v>6.5502223007028997</v>
          </cell>
          <cell r="T198">
            <v>6.6036918306549701</v>
          </cell>
          <cell r="U198">
            <v>6.6561437440757301</v>
          </cell>
          <cell r="V198">
            <v>6.7221444251287696</v>
          </cell>
          <cell r="W198">
            <v>6.7840015816397701</v>
          </cell>
          <cell r="X198">
            <v>6.8466542077093999</v>
          </cell>
          <cell r="Y198">
            <v>6.9095746956081099</v>
          </cell>
          <cell r="Z198">
            <v>6.9724976667711704</v>
          </cell>
          <cell r="AA198">
            <v>7.0353343092549601</v>
          </cell>
          <cell r="AB198">
            <v>7.0986346125552497</v>
          </cell>
          <cell r="AC198">
            <v>7.1617280508755403</v>
          </cell>
          <cell r="AD198">
            <v>7.22465206486575</v>
          </cell>
          <cell r="AE198">
            <v>7.2877577905487803</v>
          </cell>
          <cell r="AF198">
            <v>7.3511259531929296</v>
          </cell>
          <cell r="AG198">
            <v>7.4132117301029403</v>
          </cell>
          <cell r="AH198">
            <v>7.4745942730468302</v>
          </cell>
          <cell r="AI198">
            <v>7.53528624160493</v>
          </cell>
          <cell r="AJ198">
            <v>7.5952623031034703</v>
          </cell>
          <cell r="AK198">
            <v>7.6542175418445302</v>
          </cell>
          <cell r="AL198">
            <v>7.7123602840104599</v>
          </cell>
          <cell r="AM198">
            <v>7.7705023329390199</v>
          </cell>
          <cell r="AN198">
            <v>7.8286888841183799</v>
          </cell>
          <cell r="AO198">
            <v>7.8868593605836601</v>
          </cell>
          <cell r="AP198">
            <v>7.9451655864845296</v>
          </cell>
        </row>
        <row r="199">
          <cell r="C199" t="str">
            <v>Little Hulton</v>
          </cell>
          <cell r="D199" t="str">
            <v>N/A</v>
          </cell>
          <cell r="E199" t="str">
            <v>Kearsley Local 33 GSP</v>
          </cell>
          <cell r="F199">
            <v>16.95</v>
          </cell>
          <cell r="G199">
            <v>0</v>
          </cell>
          <cell r="H199">
            <v>16.95</v>
          </cell>
          <cell r="I199">
            <v>13.66</v>
          </cell>
          <cell r="J199">
            <v>15.0702276174512</v>
          </cell>
          <cell r="K199">
            <v>15.3189742910715</v>
          </cell>
          <cell r="L199">
            <v>15.4700717150992</v>
          </cell>
          <cell r="M199">
            <v>15.6479901342839</v>
          </cell>
          <cell r="N199">
            <v>15.8537479945689</v>
          </cell>
          <cell r="O199">
            <v>16.049429782060301</v>
          </cell>
          <cell r="P199">
            <v>16.2559236809889</v>
          </cell>
          <cell r="Q199">
            <v>16.4712976064408</v>
          </cell>
          <cell r="R199">
            <v>16.709764750692901</v>
          </cell>
          <cell r="S199">
            <v>16.9653689129456</v>
          </cell>
          <cell r="T199">
            <v>17.236657622727598</v>
          </cell>
          <cell r="U199">
            <v>17.5365999649398</v>
          </cell>
          <cell r="V199">
            <v>17.867516418432</v>
          </cell>
          <cell r="W199">
            <v>18.1998511830108</v>
          </cell>
          <cell r="X199">
            <v>18.528216991127799</v>
          </cell>
          <cell r="Y199">
            <v>18.8620480635856</v>
          </cell>
          <cell r="Z199">
            <v>19.1775411262261</v>
          </cell>
          <cell r="AA199">
            <v>19.474513091710399</v>
          </cell>
          <cell r="AB199">
            <v>19.762946521521901</v>
          </cell>
          <cell r="AC199">
            <v>20.034927111679298</v>
          </cell>
          <cell r="AD199">
            <v>20.2899640900776</v>
          </cell>
          <cell r="AE199">
            <v>20.6349522267137</v>
          </cell>
          <cell r="AF199">
            <v>21.065065316242901</v>
          </cell>
          <cell r="AG199">
            <v>21.475481077839401</v>
          </cell>
          <cell r="AH199">
            <v>21.876675547352001</v>
          </cell>
          <cell r="AI199">
            <v>22.2702957241893</v>
          </cell>
          <cell r="AJ199">
            <v>22.657900264230399</v>
          </cell>
          <cell r="AK199">
            <v>23.039144766366601</v>
          </cell>
          <cell r="AL199">
            <v>23.427373651681101</v>
          </cell>
          <cell r="AM199">
            <v>23.849951829136401</v>
          </cell>
          <cell r="AN199">
            <v>24.287222559705601</v>
          </cell>
          <cell r="AO199">
            <v>24.7298032067878</v>
          </cell>
          <cell r="AP199">
            <v>25.179002873693602</v>
          </cell>
        </row>
        <row r="200">
          <cell r="C200" t="str">
            <v>Little Salkeld</v>
          </cell>
          <cell r="D200" t="str">
            <v>Penrith &amp; Shap</v>
          </cell>
          <cell r="E200" t="str">
            <v>Harker ENWL SGTs 1 2 3A 4 / Hutton GSP GROUP</v>
          </cell>
          <cell r="F200">
            <v>13</v>
          </cell>
          <cell r="G200">
            <v>0.15912000000000001</v>
          </cell>
          <cell r="H200">
            <v>13.15912</v>
          </cell>
          <cell r="I200">
            <v>5.91</v>
          </cell>
          <cell r="J200">
            <v>6.0212717589260398</v>
          </cell>
          <cell r="K200">
            <v>6.05179069098123</v>
          </cell>
          <cell r="L200">
            <v>6.0853938074872502</v>
          </cell>
          <cell r="M200">
            <v>6.12846394011006</v>
          </cell>
          <cell r="N200">
            <v>6.1797144349291102</v>
          </cell>
          <cell r="O200">
            <v>6.2268757974007496</v>
          </cell>
          <cell r="P200">
            <v>6.2777094084376701</v>
          </cell>
          <cell r="Q200">
            <v>6.3295487237149501</v>
          </cell>
          <cell r="R200">
            <v>6.3888952797534504</v>
          </cell>
          <cell r="S200">
            <v>6.4545390911026299</v>
          </cell>
          <cell r="T200">
            <v>6.5240007745959598</v>
          </cell>
          <cell r="U200">
            <v>6.6006481993738699</v>
          </cell>
          <cell r="V200">
            <v>6.68683197617072</v>
          </cell>
          <cell r="W200">
            <v>6.7629361681257496</v>
          </cell>
          <cell r="X200">
            <v>6.8354363662171203</v>
          </cell>
          <cell r="Y200">
            <v>6.9051541024955796</v>
          </cell>
          <cell r="Z200">
            <v>6.9695169222872897</v>
          </cell>
          <cell r="AA200">
            <v>7.02950445031263</v>
          </cell>
          <cell r="AB200">
            <v>7.0872285038463296</v>
          </cell>
          <cell r="AC200">
            <v>7.14130388664507</v>
          </cell>
          <cell r="AD200">
            <v>7.1919738197374601</v>
          </cell>
          <cell r="AE200">
            <v>7.2400752502353303</v>
          </cell>
          <cell r="AF200">
            <v>7.28671106404492</v>
          </cell>
          <cell r="AG200">
            <v>7.3265844373482301</v>
          </cell>
          <cell r="AH200">
            <v>7.3621300681714397</v>
          </cell>
          <cell r="AI200">
            <v>7.3939662752838604</v>
          </cell>
          <cell r="AJ200">
            <v>7.4213905420350796</v>
          </cell>
          <cell r="AK200">
            <v>7.4457654803215201</v>
          </cell>
          <cell r="AL200">
            <v>7.4717135077460703</v>
          </cell>
          <cell r="AM200">
            <v>7.4956871056437704</v>
          </cell>
          <cell r="AN200">
            <v>7.5178034288687199</v>
          </cell>
          <cell r="AO200">
            <v>7.5385033489612399</v>
          </cell>
          <cell r="AP200">
            <v>7.5581110648449998</v>
          </cell>
        </row>
        <row r="201">
          <cell r="C201" t="str">
            <v>Littleborough</v>
          </cell>
          <cell r="D201" t="str">
            <v>Belfield</v>
          </cell>
          <cell r="E201" t="str">
            <v>Rochdale SGTs 2 3 4</v>
          </cell>
          <cell r="F201">
            <v>17.5</v>
          </cell>
          <cell r="G201">
            <v>0</v>
          </cell>
          <cell r="H201">
            <v>17.5</v>
          </cell>
          <cell r="I201">
            <v>13.39</v>
          </cell>
          <cell r="J201">
            <v>13.5195604145011</v>
          </cell>
          <cell r="K201">
            <v>13.576285506605</v>
          </cell>
          <cell r="L201">
            <v>13.6609911011268</v>
          </cell>
          <cell r="M201">
            <v>13.766199549135299</v>
          </cell>
          <cell r="N201">
            <v>13.8906054523571</v>
          </cell>
          <cell r="O201">
            <v>14.007587749300599</v>
          </cell>
          <cell r="P201">
            <v>14.1332674532475</v>
          </cell>
          <cell r="Q201">
            <v>14.2645234385498</v>
          </cell>
          <cell r="R201">
            <v>14.4124215864229</v>
          </cell>
          <cell r="S201">
            <v>14.572069266592999</v>
          </cell>
          <cell r="T201">
            <v>14.7400575446238</v>
          </cell>
          <cell r="U201">
            <v>14.923141080358301</v>
          </cell>
          <cell r="V201">
            <v>15.1300396674613</v>
          </cell>
          <cell r="W201">
            <v>15.3485534578236</v>
          </cell>
          <cell r="X201">
            <v>15.5615915761268</v>
          </cell>
          <cell r="Y201">
            <v>15.7702914337653</v>
          </cell>
          <cell r="Z201">
            <v>15.967053993538601</v>
          </cell>
          <cell r="AA201">
            <v>16.154608201916499</v>
          </cell>
          <cell r="AB201">
            <v>16.339423326942399</v>
          </cell>
          <cell r="AC201">
            <v>16.5153208520743</v>
          </cell>
          <cell r="AD201">
            <v>16.681693786776201</v>
          </cell>
          <cell r="AE201">
            <v>16.841185875720399</v>
          </cell>
          <cell r="AF201">
            <v>16.998643624419898</v>
          </cell>
          <cell r="AG201">
            <v>17.137166352911901</v>
          </cell>
          <cell r="AH201">
            <v>17.263598902553898</v>
          </cell>
          <cell r="AI201">
            <v>17.3790157176824</v>
          </cell>
          <cell r="AJ201">
            <v>17.4852452722598</v>
          </cell>
          <cell r="AK201">
            <v>17.580196138378099</v>
          </cell>
          <cell r="AL201">
            <v>17.667548979998301</v>
          </cell>
          <cell r="AM201">
            <v>17.7487798646053</v>
          </cell>
          <cell r="AN201">
            <v>17.824467860296199</v>
          </cell>
          <cell r="AO201">
            <v>17.8951197653791</v>
          </cell>
          <cell r="AP201">
            <v>17.9623173669086</v>
          </cell>
        </row>
        <row r="202">
          <cell r="C202" t="str">
            <v>Longford Bridge</v>
          </cell>
          <cell r="D202" t="str">
            <v>Stretford</v>
          </cell>
          <cell r="E202" t="str">
            <v>South Manchester GSP</v>
          </cell>
          <cell r="F202">
            <v>22.863</v>
          </cell>
          <cell r="G202">
            <v>0</v>
          </cell>
          <cell r="H202">
            <v>22.863</v>
          </cell>
          <cell r="I202">
            <v>10.91</v>
          </cell>
          <cell r="J202">
            <v>12.6816584241488</v>
          </cell>
          <cell r="K202">
            <v>12.9513151536074</v>
          </cell>
          <cell r="L202">
            <v>13.0830385466338</v>
          </cell>
          <cell r="M202">
            <v>13.244763747531</v>
          </cell>
          <cell r="N202">
            <v>13.4232056300606</v>
          </cell>
          <cell r="O202">
            <v>13.600087105265001</v>
          </cell>
          <cell r="P202">
            <v>13.7875527242354</v>
          </cell>
          <cell r="Q202">
            <v>13.981248409035199</v>
          </cell>
          <cell r="R202">
            <v>14.190678852353299</v>
          </cell>
          <cell r="S202">
            <v>14.415885197703201</v>
          </cell>
          <cell r="T202">
            <v>14.650183618208199</v>
          </cell>
          <cell r="U202">
            <v>14.902019877135199</v>
          </cell>
          <cell r="V202">
            <v>15.179795117179999</v>
          </cell>
          <cell r="W202">
            <v>15.464978604534799</v>
          </cell>
          <cell r="X202">
            <v>15.741340716202201</v>
          </cell>
          <cell r="Y202">
            <v>16.009828193884601</v>
          </cell>
          <cell r="Z202">
            <v>16.262831662020702</v>
          </cell>
          <cell r="AA202">
            <v>16.500511806772298</v>
          </cell>
          <cell r="AB202">
            <v>16.7328847023613</v>
          </cell>
          <cell r="AC202">
            <v>16.956479942845199</v>
          </cell>
          <cell r="AD202">
            <v>17.164049134387199</v>
          </cell>
          <cell r="AE202">
            <v>17.360202553611</v>
          </cell>
          <cell r="AF202">
            <v>17.548592861358099</v>
          </cell>
          <cell r="AG202">
            <v>17.710530029937999</v>
          </cell>
          <cell r="AH202">
            <v>17.855074091636201</v>
          </cell>
          <cell r="AI202">
            <v>17.983379278622898</v>
          </cell>
          <cell r="AJ202">
            <v>18.097527234100799</v>
          </cell>
          <cell r="AK202">
            <v>18.197913084279001</v>
          </cell>
          <cell r="AL202">
            <v>18.294047528325098</v>
          </cell>
          <cell r="AM202">
            <v>18.381257075032401</v>
          </cell>
          <cell r="AN202">
            <v>18.460260857907901</v>
          </cell>
          <cell r="AO202">
            <v>18.531058836879001</v>
          </cell>
          <cell r="AP202">
            <v>18.596198910286201</v>
          </cell>
        </row>
        <row r="203">
          <cell r="C203" t="str">
            <v>Longridge</v>
          </cell>
          <cell r="D203" t="str">
            <v>Preston East</v>
          </cell>
          <cell r="E203" t="str">
            <v>Penwortham East GSP / Rochdale SGT 1 GROUP</v>
          </cell>
          <cell r="F203">
            <v>22.863</v>
          </cell>
          <cell r="G203">
            <v>2.0789999999999999E-2</v>
          </cell>
          <cell r="H203">
            <v>22.883790000000001</v>
          </cell>
          <cell r="I203">
            <v>12.26</v>
          </cell>
          <cell r="J203">
            <v>12.675442055378401</v>
          </cell>
          <cell r="K203">
            <v>12.7473504159973</v>
          </cell>
          <cell r="L203">
            <v>12.8104531112612</v>
          </cell>
          <cell r="M203">
            <v>12.900083337179399</v>
          </cell>
          <cell r="N203">
            <v>12.999865980505099</v>
          </cell>
          <cell r="O203">
            <v>13.100044985239601</v>
          </cell>
          <cell r="P203">
            <v>13.209358379850899</v>
          </cell>
          <cell r="Q203">
            <v>13.323287889179801</v>
          </cell>
          <cell r="R203">
            <v>13.4537950941732</v>
          </cell>
          <cell r="S203">
            <v>13.6003020874606</v>
          </cell>
          <cell r="T203">
            <v>13.754728541664001</v>
          </cell>
          <cell r="U203">
            <v>13.928299524192299</v>
          </cell>
          <cell r="V203">
            <v>14.132923704635401</v>
          </cell>
          <cell r="W203">
            <v>14.345921909450301</v>
          </cell>
          <cell r="X203">
            <v>14.5518575984563</v>
          </cell>
          <cell r="Y203">
            <v>14.7486571591822</v>
          </cell>
          <cell r="Z203">
            <v>14.933756669065</v>
          </cell>
          <cell r="AA203">
            <v>15.107732785932701</v>
          </cell>
          <cell r="AB203">
            <v>15.276676866860999</v>
          </cell>
          <cell r="AC203">
            <v>15.435383002261901</v>
          </cell>
          <cell r="AD203">
            <v>15.5842941127159</v>
          </cell>
          <cell r="AE203">
            <v>15.727015877504501</v>
          </cell>
          <cell r="AF203">
            <v>15.869387612692799</v>
          </cell>
          <cell r="AG203">
            <v>15.9965334760003</v>
          </cell>
          <cell r="AH203">
            <v>16.114965402481701</v>
          </cell>
          <cell r="AI203">
            <v>16.226061282139199</v>
          </cell>
          <cell r="AJ203">
            <v>16.330368015294098</v>
          </cell>
          <cell r="AK203">
            <v>16.424773739985199</v>
          </cell>
          <cell r="AL203">
            <v>16.509040279651</v>
          </cell>
          <cell r="AM203">
            <v>16.5888319137716</v>
          </cell>
          <cell r="AN203">
            <v>16.664524095382401</v>
          </cell>
          <cell r="AO203">
            <v>16.736935289386999</v>
          </cell>
          <cell r="AP203">
            <v>16.807271471969599</v>
          </cell>
        </row>
        <row r="204">
          <cell r="C204" t="str">
            <v>Longsight</v>
          </cell>
          <cell r="D204" t="str">
            <v>Longsight</v>
          </cell>
          <cell r="E204" t="str">
            <v>Bredbury GSP</v>
          </cell>
          <cell r="F204">
            <v>22.863</v>
          </cell>
          <cell r="G204">
            <v>0</v>
          </cell>
          <cell r="H204">
            <v>22.863</v>
          </cell>
          <cell r="I204">
            <v>18.510000000000002</v>
          </cell>
          <cell r="J204">
            <v>19.004439665299</v>
          </cell>
          <cell r="K204">
            <v>19.246726869035601</v>
          </cell>
          <cell r="L204">
            <v>19.5063207700424</v>
          </cell>
          <cell r="M204">
            <v>19.798856356752999</v>
          </cell>
          <cell r="N204">
            <v>20.126576210009201</v>
          </cell>
          <cell r="O204">
            <v>20.43004606693</v>
          </cell>
          <cell r="P204">
            <v>20.742195741494601</v>
          </cell>
          <cell r="Q204">
            <v>21.060239958361599</v>
          </cell>
          <cell r="R204">
            <v>21.395037297963501</v>
          </cell>
          <cell r="S204">
            <v>21.740193139173002</v>
          </cell>
          <cell r="T204">
            <v>22.089664221729201</v>
          </cell>
          <cell r="U204">
            <v>22.453534902802499</v>
          </cell>
          <cell r="V204">
            <v>22.843146315288699</v>
          </cell>
          <cell r="W204">
            <v>23.225434651402502</v>
          </cell>
          <cell r="X204">
            <v>23.608129840158199</v>
          </cell>
          <cell r="Y204">
            <v>23.984902143119999</v>
          </cell>
          <cell r="Z204">
            <v>24.3490053573315</v>
          </cell>
          <cell r="AA204">
            <v>24.7020961307467</v>
          </cell>
          <cell r="AB204">
            <v>25.053496298254501</v>
          </cell>
          <cell r="AC204">
            <v>25.395546588694401</v>
          </cell>
          <cell r="AD204">
            <v>25.725651272569198</v>
          </cell>
          <cell r="AE204">
            <v>26.0494107907924</v>
          </cell>
          <cell r="AF204">
            <v>26.369634152111001</v>
          </cell>
          <cell r="AG204">
            <v>26.662803098345599</v>
          </cell>
          <cell r="AH204">
            <v>26.939133921501998</v>
          </cell>
          <cell r="AI204">
            <v>27.200026872421098</v>
          </cell>
          <cell r="AJ204">
            <v>27.447596323344499</v>
          </cell>
          <cell r="AK204">
            <v>27.679795114874501</v>
          </cell>
          <cell r="AL204">
            <v>27.901975888270702</v>
          </cell>
          <cell r="AM204">
            <v>28.1164445502835</v>
          </cell>
          <cell r="AN204">
            <v>28.337670408772201</v>
          </cell>
          <cell r="AO204">
            <v>28.554233342283698</v>
          </cell>
          <cell r="AP204">
            <v>28.7668236938616</v>
          </cell>
        </row>
        <row r="205">
          <cell r="C205" t="str">
            <v>Lostock</v>
          </cell>
          <cell r="D205" t="str">
            <v>Westhoughton</v>
          </cell>
          <cell r="E205" t="str">
            <v>Kearsley 132 GSP</v>
          </cell>
          <cell r="F205">
            <v>32</v>
          </cell>
          <cell r="G205">
            <v>0.39438000000000001</v>
          </cell>
          <cell r="H205">
            <v>32.394379999999998</v>
          </cell>
          <cell r="I205">
            <v>24.44</v>
          </cell>
          <cell r="J205">
            <v>25.252594615251098</v>
          </cell>
          <cell r="K205">
            <v>25.3586482129618</v>
          </cell>
          <cell r="L205">
            <v>25.417563024092001</v>
          </cell>
          <cell r="M205">
            <v>25.495144974150001</v>
          </cell>
          <cell r="N205">
            <v>25.617270269672801</v>
          </cell>
          <cell r="O205">
            <v>25.702918620649001</v>
          </cell>
          <cell r="P205">
            <v>25.788767293105099</v>
          </cell>
          <cell r="Q205">
            <v>25.868466732187098</v>
          </cell>
          <cell r="R205">
            <v>25.9578900291813</v>
          </cell>
          <cell r="S205">
            <v>26.049397119380899</v>
          </cell>
          <cell r="T205">
            <v>26.139231613403599</v>
          </cell>
          <cell r="U205">
            <v>26.2969693459649</v>
          </cell>
          <cell r="V205">
            <v>26.482163599916401</v>
          </cell>
          <cell r="W205">
            <v>26.675197185294198</v>
          </cell>
          <cell r="X205">
            <v>26.863428760252798</v>
          </cell>
          <cell r="Y205">
            <v>27.046400734730401</v>
          </cell>
          <cell r="Z205">
            <v>27.2214358220556</v>
          </cell>
          <cell r="AA205">
            <v>27.387072981308499</v>
          </cell>
          <cell r="AB205">
            <v>27.550154768788101</v>
          </cell>
          <cell r="AC205">
            <v>27.7060586485544</v>
          </cell>
          <cell r="AD205">
            <v>27.852929093944098</v>
          </cell>
          <cell r="AE205">
            <v>27.994397185009301</v>
          </cell>
          <cell r="AF205">
            <v>28.1323033298059</v>
          </cell>
          <cell r="AG205">
            <v>28.256756006748098</v>
          </cell>
          <cell r="AH205">
            <v>28.372812702974699</v>
          </cell>
          <cell r="AI205">
            <v>28.545099471896201</v>
          </cell>
          <cell r="AJ205">
            <v>28.749906394509001</v>
          </cell>
          <cell r="AK205">
            <v>28.952868043091001</v>
          </cell>
          <cell r="AL205">
            <v>29.153011024626299</v>
          </cell>
          <cell r="AM205">
            <v>29.3554218551789</v>
          </cell>
          <cell r="AN205">
            <v>29.560346212801701</v>
          </cell>
          <cell r="AO205">
            <v>29.767616199367701</v>
          </cell>
          <cell r="AP205">
            <v>29.9783296644231</v>
          </cell>
        </row>
        <row r="206">
          <cell r="C206" t="str">
            <v>Lower Darwen</v>
          </cell>
          <cell r="D206" t="str">
            <v>Lower Darwen</v>
          </cell>
          <cell r="E206" t="str">
            <v>Penwortham East GSP / Rochdale SGT 1 GROUP</v>
          </cell>
          <cell r="F206">
            <v>20.5</v>
          </cell>
          <cell r="G206">
            <v>5.9999999999999995E-4</v>
          </cell>
          <cell r="H206">
            <v>20.500599999999999</v>
          </cell>
          <cell r="I206">
            <v>12.43</v>
          </cell>
          <cell r="J206">
            <v>12.9933283380802</v>
          </cell>
          <cell r="K206">
            <v>13.111011166338001</v>
          </cell>
          <cell r="L206">
            <v>13.193455007416899</v>
          </cell>
          <cell r="M206">
            <v>13.2852541461281</v>
          </cell>
          <cell r="N206">
            <v>13.405362983418801</v>
          </cell>
          <cell r="O206">
            <v>13.4982548559887</v>
          </cell>
          <cell r="P206">
            <v>13.5874176368207</v>
          </cell>
          <cell r="Q206">
            <v>13.673356680253301</v>
          </cell>
          <cell r="R206">
            <v>13.7612184222727</v>
          </cell>
          <cell r="S206">
            <v>13.8467458410124</v>
          </cell>
          <cell r="T206">
            <v>13.9286845708606</v>
          </cell>
          <cell r="U206">
            <v>14.007100733037801</v>
          </cell>
          <cell r="V206">
            <v>14.083747833005001</v>
          </cell>
          <cell r="W206">
            <v>14.157358902154</v>
          </cell>
          <cell r="X206">
            <v>14.234968379063099</v>
          </cell>
          <cell r="Y206">
            <v>14.316661907670699</v>
          </cell>
          <cell r="Z206">
            <v>14.4022292082012</v>
          </cell>
          <cell r="AA206">
            <v>14.4918422293583</v>
          </cell>
          <cell r="AB206">
            <v>14.585596446831399</v>
          </cell>
          <cell r="AC206">
            <v>14.683470151206301</v>
          </cell>
          <cell r="AD206">
            <v>14.7853675492559</v>
          </cell>
          <cell r="AE206">
            <v>14.891358633130899</v>
          </cell>
          <cell r="AF206">
            <v>15.001758159088</v>
          </cell>
          <cell r="AG206">
            <v>15.1158682558397</v>
          </cell>
          <cell r="AH206">
            <v>15.233987229236901</v>
          </cell>
          <cell r="AI206">
            <v>15.3561874612226</v>
          </cell>
          <cell r="AJ206">
            <v>15.482495256257801</v>
          </cell>
          <cell r="AK206">
            <v>15.6127593000044</v>
          </cell>
          <cell r="AL206">
            <v>15.7468609283105</v>
          </cell>
          <cell r="AM206">
            <v>15.885112208832</v>
          </cell>
          <cell r="AN206">
            <v>16.027533203200399</v>
          </cell>
          <cell r="AO206">
            <v>16.174160723492101</v>
          </cell>
          <cell r="AP206">
            <v>16.325059544864001</v>
          </cell>
        </row>
        <row r="207">
          <cell r="C207" t="str">
            <v>Lyons Rd</v>
          </cell>
          <cell r="D207" t="str">
            <v>Barton</v>
          </cell>
          <cell r="E207" t="str">
            <v>Carrington ENWL SGTs 1B 2B 4 7</v>
          </cell>
          <cell r="F207">
            <v>22.863</v>
          </cell>
          <cell r="G207">
            <v>0</v>
          </cell>
          <cell r="H207">
            <v>22.863</v>
          </cell>
          <cell r="I207">
            <v>10.47</v>
          </cell>
          <cell r="J207">
            <v>10.63195515712</v>
          </cell>
          <cell r="K207">
            <v>10.7077051771392</v>
          </cell>
          <cell r="L207">
            <v>10.784162697302399</v>
          </cell>
          <cell r="M207">
            <v>10.8678506955627</v>
          </cell>
          <cell r="N207">
            <v>10.9715087725315</v>
          </cell>
          <cell r="O207">
            <v>11.0541752147652</v>
          </cell>
          <cell r="P207">
            <v>11.1318885949996</v>
          </cell>
          <cell r="Q207">
            <v>11.202562248760101</v>
          </cell>
          <cell r="R207">
            <v>11.280268732146601</v>
          </cell>
          <cell r="S207">
            <v>11.3554727926265</v>
          </cell>
          <cell r="T207">
            <v>11.427659316688899</v>
          </cell>
          <cell r="U207">
            <v>11.497000656674301</v>
          </cell>
          <cell r="V207">
            <v>11.5651622275383</v>
          </cell>
          <cell r="W207">
            <v>11.623724567712401</v>
          </cell>
          <cell r="X207">
            <v>11.684871039312</v>
          </cell>
          <cell r="Y207">
            <v>11.7485241125723</v>
          </cell>
          <cell r="Z207">
            <v>11.814622060806601</v>
          </cell>
          <cell r="AA207">
            <v>11.8831508982563</v>
          </cell>
          <cell r="AB207">
            <v>11.95411832636</v>
          </cell>
          <cell r="AC207">
            <v>12.0274918549304</v>
          </cell>
          <cell r="AD207">
            <v>12.1032659176694</v>
          </cell>
          <cell r="AE207">
            <v>12.181436665670899</v>
          </cell>
          <cell r="AF207">
            <v>12.2619995014478</v>
          </cell>
          <cell r="AG207">
            <v>12.3450362105193</v>
          </cell>
          <cell r="AH207">
            <v>12.4305320403259</v>
          </cell>
          <cell r="AI207">
            <v>12.5199291530131</v>
          </cell>
          <cell r="AJ207">
            <v>12.6139913909004</v>
          </cell>
          <cell r="AK207">
            <v>12.7106569018279</v>
          </cell>
          <cell r="AL207">
            <v>12.809915500629</v>
          </cell>
          <cell r="AM207">
            <v>12.911755504071801</v>
          </cell>
          <cell r="AN207">
            <v>13.016910898043999</v>
          </cell>
          <cell r="AO207">
            <v>13.1360462737587</v>
          </cell>
          <cell r="AP207">
            <v>13.2582090795791</v>
          </cell>
        </row>
        <row r="208">
          <cell r="C208" t="str">
            <v>Manchester Airport</v>
          </cell>
          <cell r="D208" t="str">
            <v>Moss Nook</v>
          </cell>
          <cell r="E208" t="str">
            <v>South Manchester GSP</v>
          </cell>
          <cell r="F208">
            <v>30</v>
          </cell>
          <cell r="G208">
            <v>0</v>
          </cell>
          <cell r="H208">
            <v>30</v>
          </cell>
          <cell r="I208">
            <v>17.77</v>
          </cell>
          <cell r="J208">
            <v>17.77</v>
          </cell>
          <cell r="K208">
            <v>17.77</v>
          </cell>
          <cell r="L208">
            <v>17.77</v>
          </cell>
          <cell r="M208">
            <v>17.77</v>
          </cell>
          <cell r="N208">
            <v>17.77</v>
          </cell>
          <cell r="O208">
            <v>17.77</v>
          </cell>
          <cell r="P208">
            <v>17.77</v>
          </cell>
          <cell r="Q208">
            <v>17.77</v>
          </cell>
          <cell r="R208">
            <v>17.77</v>
          </cell>
          <cell r="S208">
            <v>17.77</v>
          </cell>
          <cell r="T208">
            <v>17.77</v>
          </cell>
          <cell r="U208">
            <v>17.77</v>
          </cell>
          <cell r="V208">
            <v>17.77</v>
          </cell>
          <cell r="W208">
            <v>17.77</v>
          </cell>
          <cell r="X208">
            <v>17.77</v>
          </cell>
          <cell r="Y208">
            <v>17.77</v>
          </cell>
          <cell r="Z208">
            <v>17.77</v>
          </cell>
          <cell r="AA208">
            <v>17.77</v>
          </cell>
          <cell r="AB208">
            <v>17.77</v>
          </cell>
          <cell r="AC208">
            <v>17.77</v>
          </cell>
          <cell r="AD208">
            <v>17.77</v>
          </cell>
          <cell r="AE208">
            <v>17.77</v>
          </cell>
          <cell r="AF208">
            <v>17.77</v>
          </cell>
          <cell r="AG208">
            <v>17.77</v>
          </cell>
          <cell r="AH208">
            <v>17.77</v>
          </cell>
          <cell r="AI208">
            <v>17.77</v>
          </cell>
          <cell r="AJ208">
            <v>17.77</v>
          </cell>
          <cell r="AK208">
            <v>17.77</v>
          </cell>
          <cell r="AL208">
            <v>17.77</v>
          </cell>
          <cell r="AM208">
            <v>17.77</v>
          </cell>
          <cell r="AN208">
            <v>17.77</v>
          </cell>
          <cell r="AO208">
            <v>17.77</v>
          </cell>
          <cell r="AP208">
            <v>17.77</v>
          </cell>
        </row>
        <row r="209">
          <cell r="C209" t="str">
            <v>Manchester University</v>
          </cell>
          <cell r="D209" t="str">
            <v>Longsight</v>
          </cell>
          <cell r="E209" t="str">
            <v>Bredbury GSP</v>
          </cell>
          <cell r="F209">
            <v>22.863</v>
          </cell>
          <cell r="G209">
            <v>0</v>
          </cell>
          <cell r="H209">
            <v>22.863</v>
          </cell>
          <cell r="I209">
            <v>16.649999999999999</v>
          </cell>
          <cell r="J209">
            <v>16.82</v>
          </cell>
          <cell r="K209">
            <v>17</v>
          </cell>
          <cell r="L209">
            <v>17.23</v>
          </cell>
          <cell r="M209">
            <v>17.46</v>
          </cell>
          <cell r="N209">
            <v>17.73</v>
          </cell>
          <cell r="O209">
            <v>17.95</v>
          </cell>
          <cell r="P209">
            <v>18.149999999999999</v>
          </cell>
          <cell r="Q209">
            <v>18.34</v>
          </cell>
          <cell r="R209">
            <v>18.53</v>
          </cell>
          <cell r="S209">
            <v>18.72</v>
          </cell>
          <cell r="T209">
            <v>18.89</v>
          </cell>
          <cell r="U209">
            <v>19.05</v>
          </cell>
          <cell r="V209">
            <v>19.2</v>
          </cell>
          <cell r="W209">
            <v>19.350000000000001</v>
          </cell>
          <cell r="X209">
            <v>19.510000000000002</v>
          </cell>
          <cell r="Y209">
            <v>19.66</v>
          </cell>
          <cell r="Z209">
            <v>19.829999999999998</v>
          </cell>
          <cell r="AA209">
            <v>20</v>
          </cell>
          <cell r="AB209">
            <v>20.170000000000002</v>
          </cell>
          <cell r="AC209">
            <v>20.350000000000001</v>
          </cell>
          <cell r="AD209">
            <v>20.53</v>
          </cell>
          <cell r="AE209">
            <v>20.71</v>
          </cell>
          <cell r="AF209">
            <v>20.9</v>
          </cell>
          <cell r="AG209">
            <v>21.09</v>
          </cell>
          <cell r="AH209">
            <v>21.29</v>
          </cell>
          <cell r="AI209">
            <v>21.49</v>
          </cell>
          <cell r="AJ209">
            <v>21.69</v>
          </cell>
          <cell r="AK209">
            <v>21.9</v>
          </cell>
          <cell r="AL209">
            <v>22.11</v>
          </cell>
          <cell r="AM209">
            <v>22.32</v>
          </cell>
          <cell r="AN209">
            <v>22.54</v>
          </cell>
          <cell r="AO209">
            <v>22.76</v>
          </cell>
          <cell r="AP209">
            <v>22.99</v>
          </cell>
        </row>
        <row r="210">
          <cell r="C210" t="str">
            <v>Marple</v>
          </cell>
          <cell r="D210" t="str">
            <v>Hazel Grove</v>
          </cell>
          <cell r="E210" t="str">
            <v>Bredbury GSP</v>
          </cell>
          <cell r="F210">
            <v>6</v>
          </cell>
          <cell r="G210">
            <v>0</v>
          </cell>
          <cell r="H210">
            <v>6</v>
          </cell>
          <cell r="I210">
            <v>4.6900000000000004</v>
          </cell>
          <cell r="J210">
            <v>4.6755576835241799</v>
          </cell>
          <cell r="K210">
            <v>4.6702829721974499</v>
          </cell>
          <cell r="L210">
            <v>4.6814674419829796</v>
          </cell>
          <cell r="M210">
            <v>4.7022417319649001</v>
          </cell>
          <cell r="N210">
            <v>4.7289919024058698</v>
          </cell>
          <cell r="O210">
            <v>4.7549702209833997</v>
          </cell>
          <cell r="P210">
            <v>4.7853853761483096</v>
          </cell>
          <cell r="Q210">
            <v>4.8192117971871902</v>
          </cell>
          <cell r="R210">
            <v>4.8589230893964901</v>
          </cell>
          <cell r="S210">
            <v>4.9046418665441101</v>
          </cell>
          <cell r="T210">
            <v>4.9529165717483599</v>
          </cell>
          <cell r="U210">
            <v>5.0095970913889802</v>
          </cell>
          <cell r="V210">
            <v>5.0802680161368903</v>
          </cell>
          <cell r="W210">
            <v>5.1570458300124802</v>
          </cell>
          <cell r="X210">
            <v>5.2313250351487603</v>
          </cell>
          <cell r="Y210">
            <v>5.3024910723570402</v>
          </cell>
          <cell r="Z210">
            <v>5.3678777436883998</v>
          </cell>
          <cell r="AA210">
            <v>5.4276963032632901</v>
          </cell>
          <cell r="AB210">
            <v>5.4850342776856102</v>
          </cell>
          <cell r="AC210">
            <v>5.5374364985402398</v>
          </cell>
          <cell r="AD210">
            <v>5.5840839447475599</v>
          </cell>
          <cell r="AE210">
            <v>5.6270220667943303</v>
          </cell>
          <cell r="AF210">
            <v>5.6673685809839496</v>
          </cell>
          <cell r="AG210">
            <v>5.6989712478661803</v>
          </cell>
          <cell r="AH210">
            <v>5.7248947934388097</v>
          </cell>
          <cell r="AI210">
            <v>5.7454263639098198</v>
          </cell>
          <cell r="AJ210">
            <v>5.7615782179740602</v>
          </cell>
          <cell r="AK210">
            <v>5.7724155661891903</v>
          </cell>
          <cell r="AL210">
            <v>5.7796398924044201</v>
          </cell>
          <cell r="AM210">
            <v>5.7837779009395103</v>
          </cell>
          <cell r="AN210">
            <v>5.7850605144473404</v>
          </cell>
          <cell r="AO210">
            <v>5.7834468986185303</v>
          </cell>
          <cell r="AP210">
            <v>5.7798468257604299</v>
          </cell>
        </row>
        <row r="211">
          <cell r="C211" t="str">
            <v>Marton</v>
          </cell>
          <cell r="D211" t="str">
            <v>Blackpool</v>
          </cell>
          <cell r="E211" t="str">
            <v>Penwortham West GSP / Stanah GSP GROUP</v>
          </cell>
          <cell r="F211">
            <v>22.9</v>
          </cell>
          <cell r="G211">
            <v>3.78</v>
          </cell>
          <cell r="H211">
            <v>26.68</v>
          </cell>
          <cell r="I211">
            <v>12.13</v>
          </cell>
          <cell r="J211">
            <v>12.2817584257949</v>
          </cell>
          <cell r="K211">
            <v>12.2749157978214</v>
          </cell>
          <cell r="L211">
            <v>12.2831019698438</v>
          </cell>
          <cell r="M211">
            <v>12.3141435961416</v>
          </cell>
          <cell r="N211">
            <v>12.360754973053099</v>
          </cell>
          <cell r="O211">
            <v>12.403964366216799</v>
          </cell>
          <cell r="P211">
            <v>12.4585113565126</v>
          </cell>
          <cell r="Q211">
            <v>12.522258323489901</v>
          </cell>
          <cell r="R211">
            <v>12.599717749978501</v>
          </cell>
          <cell r="S211">
            <v>12.690944405307899</v>
          </cell>
          <cell r="T211">
            <v>12.7887299184856</v>
          </cell>
          <cell r="U211">
            <v>12.9002371752561</v>
          </cell>
          <cell r="V211">
            <v>13.034310183264401</v>
          </cell>
          <cell r="W211">
            <v>13.1826597532555</v>
          </cell>
          <cell r="X211">
            <v>13.326440577384901</v>
          </cell>
          <cell r="Y211">
            <v>13.4684347798016</v>
          </cell>
          <cell r="Z211">
            <v>13.602276023363199</v>
          </cell>
          <cell r="AA211">
            <v>13.727193273100299</v>
          </cell>
          <cell r="AB211">
            <v>13.8496861456427</v>
          </cell>
          <cell r="AC211">
            <v>13.964021179685099</v>
          </cell>
          <cell r="AD211">
            <v>14.069334816605</v>
          </cell>
          <cell r="AE211">
            <v>14.1680972100351</v>
          </cell>
          <cell r="AF211">
            <v>14.261681365540399</v>
          </cell>
          <cell r="AG211">
            <v>14.3379070120848</v>
          </cell>
          <cell r="AH211">
            <v>14.4031630978654</v>
          </cell>
          <cell r="AI211">
            <v>14.4579538231302</v>
          </cell>
          <cell r="AJ211">
            <v>14.504098209455</v>
          </cell>
          <cell r="AK211">
            <v>14.5393456762549</v>
          </cell>
          <cell r="AL211">
            <v>14.5660666464032</v>
          </cell>
          <cell r="AM211">
            <v>14.5870308704643</v>
          </cell>
          <cell r="AN211">
            <v>14.602675824425299</v>
          </cell>
          <cell r="AO211">
            <v>14.612660575493599</v>
          </cell>
          <cell r="AP211">
            <v>14.619008257597899</v>
          </cell>
        </row>
        <row r="212">
          <cell r="C212" t="str">
            <v>Maryport</v>
          </cell>
          <cell r="D212" t="str">
            <v>Stainburn &amp; Siddick</v>
          </cell>
          <cell r="E212" t="str">
            <v>Harker ENWL SGTs 1 2 3A 4 / Hutton GSP GROUP</v>
          </cell>
          <cell r="F212">
            <v>15.2</v>
          </cell>
          <cell r="G212">
            <v>0.27012000000000003</v>
          </cell>
          <cell r="H212">
            <v>15.47</v>
          </cell>
          <cell r="I212">
            <v>10.09</v>
          </cell>
          <cell r="J212">
            <v>10.4284392614881</v>
          </cell>
          <cell r="K212">
            <v>10.5065488107847</v>
          </cell>
          <cell r="L212">
            <v>10.595270252028101</v>
          </cell>
          <cell r="M212">
            <v>10.7161516820325</v>
          </cell>
          <cell r="N212">
            <v>10.8568853211987</v>
          </cell>
          <cell r="O212">
            <v>10.996870956301001</v>
          </cell>
          <cell r="P212">
            <v>11.1485083561836</v>
          </cell>
          <cell r="Q212">
            <v>11.3062917215928</v>
          </cell>
          <cell r="R212">
            <v>11.4848207571122</v>
          </cell>
          <cell r="S212">
            <v>11.678564822804899</v>
          </cell>
          <cell r="T212">
            <v>11.887367123457601</v>
          </cell>
          <cell r="U212">
            <v>12.124518924320601</v>
          </cell>
          <cell r="V212">
            <v>12.387297268033601</v>
          </cell>
          <cell r="W212">
            <v>12.643723635649399</v>
          </cell>
          <cell r="X212">
            <v>12.894326825456</v>
          </cell>
          <cell r="Y212">
            <v>13.138130581657901</v>
          </cell>
          <cell r="Z212">
            <v>13.3687966972126</v>
          </cell>
          <cell r="AA212">
            <v>13.5866456638292</v>
          </cell>
          <cell r="AB212">
            <v>13.8003020496669</v>
          </cell>
          <cell r="AC212">
            <v>14.0017492020567</v>
          </cell>
          <cell r="AD212">
            <v>14.192142250872401</v>
          </cell>
          <cell r="AE212">
            <v>14.376666443111599</v>
          </cell>
          <cell r="AF212">
            <v>14.566116084778301</v>
          </cell>
          <cell r="AG212">
            <v>14.7388579971132</v>
          </cell>
          <cell r="AH212">
            <v>14.895381993233499</v>
          </cell>
          <cell r="AI212">
            <v>15.0375675094957</v>
          </cell>
          <cell r="AJ212">
            <v>15.1653149524928</v>
          </cell>
          <cell r="AK212">
            <v>15.279068504531899</v>
          </cell>
          <cell r="AL212">
            <v>15.3884886799865</v>
          </cell>
          <cell r="AM212">
            <v>15.4903782617668</v>
          </cell>
          <cell r="AN212">
            <v>15.5854372098526</v>
          </cell>
          <cell r="AO212">
            <v>15.6750374791658</v>
          </cell>
          <cell r="AP212">
            <v>15.7606184980549</v>
          </cell>
        </row>
        <row r="213">
          <cell r="C213" t="str">
            <v>Melling</v>
          </cell>
          <cell r="D213" t="str">
            <v>Kendal (Parkside Rd)</v>
          </cell>
          <cell r="E213" t="str">
            <v>Harker ENWL SGTs 1 2 3A 4 / Hutton GSP GROUP</v>
          </cell>
          <cell r="F213">
            <v>4</v>
          </cell>
          <cell r="G213">
            <v>0</v>
          </cell>
          <cell r="H213">
            <v>4</v>
          </cell>
          <cell r="I213">
            <v>2.23</v>
          </cell>
          <cell r="J213">
            <v>2.2461578571462799</v>
          </cell>
          <cell r="K213">
            <v>2.2660095263227502</v>
          </cell>
          <cell r="L213">
            <v>2.2912723833291602</v>
          </cell>
          <cell r="M213">
            <v>2.3225685442747301</v>
          </cell>
          <cell r="N213">
            <v>2.3559740807146601</v>
          </cell>
          <cell r="O213">
            <v>2.38982391410998</v>
          </cell>
          <cell r="P213">
            <v>2.42571844754199</v>
          </cell>
          <cell r="Q213">
            <v>2.4628249920191698</v>
          </cell>
          <cell r="R213">
            <v>2.5035130585026999</v>
          </cell>
          <cell r="S213">
            <v>2.5435529158419898</v>
          </cell>
          <cell r="T213">
            <v>2.5846626019882</v>
          </cell>
          <cell r="U213">
            <v>2.6299154930780699</v>
          </cell>
          <cell r="V213">
            <v>2.6779150112972498</v>
          </cell>
          <cell r="W213">
            <v>2.72441243796793</v>
          </cell>
          <cell r="X213">
            <v>2.7689161115101899</v>
          </cell>
          <cell r="Y213">
            <v>2.8102809631960901</v>
          </cell>
          <cell r="Z213">
            <v>2.8483075372525399</v>
          </cell>
          <cell r="AA213">
            <v>2.8838205726575601</v>
          </cell>
          <cell r="AB213">
            <v>2.9179779681627802</v>
          </cell>
          <cell r="AC213">
            <v>2.9498412957341902</v>
          </cell>
          <cell r="AD213">
            <v>2.97929285462881</v>
          </cell>
          <cell r="AE213">
            <v>3.0068068090896198</v>
          </cell>
          <cell r="AF213">
            <v>3.0330317996219698</v>
          </cell>
          <cell r="AG213">
            <v>3.0562724709726101</v>
          </cell>
          <cell r="AH213">
            <v>3.0774839673702798</v>
          </cell>
          <cell r="AI213">
            <v>3.09684561523959</v>
          </cell>
          <cell r="AJ213">
            <v>3.1143998920391001</v>
          </cell>
          <cell r="AK213">
            <v>3.12943137865757</v>
          </cell>
          <cell r="AL213">
            <v>3.1410506550891002</v>
          </cell>
          <cell r="AM213">
            <v>3.1518205582737102</v>
          </cell>
          <cell r="AN213">
            <v>3.16187770838732</v>
          </cell>
          <cell r="AO213">
            <v>3.17124834402434</v>
          </cell>
          <cell r="AP213">
            <v>3.1801575221663501</v>
          </cell>
        </row>
        <row r="214">
          <cell r="C214" t="str">
            <v>Mereside</v>
          </cell>
          <cell r="D214" t="str">
            <v>Peel</v>
          </cell>
          <cell r="E214" t="str">
            <v>Penwortham West GSP / Stanah GSP GROUP</v>
          </cell>
          <cell r="F214">
            <v>16.239999999999998</v>
          </cell>
          <cell r="G214">
            <v>0</v>
          </cell>
          <cell r="H214">
            <v>16.239999999999998</v>
          </cell>
          <cell r="I214">
            <v>9.42</v>
          </cell>
          <cell r="J214">
            <v>9.5866543632275398</v>
          </cell>
          <cell r="K214">
            <v>9.5804954369264692</v>
          </cell>
          <cell r="L214">
            <v>9.5670856887163804</v>
          </cell>
          <cell r="M214">
            <v>9.5583803638592606</v>
          </cell>
          <cell r="N214">
            <v>9.5627326395473595</v>
          </cell>
          <cell r="O214">
            <v>9.5569155167190196</v>
          </cell>
          <cell r="P214">
            <v>9.5521405938131796</v>
          </cell>
          <cell r="Q214">
            <v>9.5538998415888106</v>
          </cell>
          <cell r="R214">
            <v>9.5833289896904397</v>
          </cell>
          <cell r="S214">
            <v>9.6182612865261898</v>
          </cell>
          <cell r="T214">
            <v>9.6565722528015794</v>
          </cell>
          <cell r="U214">
            <v>9.7013972121849399</v>
          </cell>
          <cell r="V214">
            <v>9.7551575901029892</v>
          </cell>
          <cell r="W214">
            <v>9.8033375555097599</v>
          </cell>
          <cell r="X214">
            <v>9.8503365376199898</v>
          </cell>
          <cell r="Y214">
            <v>9.8975411260073791</v>
          </cell>
          <cell r="Z214">
            <v>9.9422098124173104</v>
          </cell>
          <cell r="AA214">
            <v>9.9848516590887506</v>
          </cell>
          <cell r="AB214">
            <v>10.0275106743203</v>
          </cell>
          <cell r="AC214">
            <v>10.068039503766</v>
          </cell>
          <cell r="AD214">
            <v>10.1060151185018</v>
          </cell>
          <cell r="AE214">
            <v>10.142609004864299</v>
          </cell>
          <cell r="AF214">
            <v>10.179096704717001</v>
          </cell>
          <cell r="AG214">
            <v>10.209702085133101</v>
          </cell>
          <cell r="AH214">
            <v>10.236894690037399</v>
          </cell>
          <cell r="AI214">
            <v>10.2610409295624</v>
          </cell>
          <cell r="AJ214">
            <v>10.282272143624899</v>
          </cell>
          <cell r="AK214">
            <v>10.3005394073507</v>
          </cell>
          <cell r="AL214">
            <v>10.318103230548299</v>
          </cell>
          <cell r="AM214">
            <v>10.334351435162599</v>
          </cell>
          <cell r="AN214">
            <v>10.349443134019401</v>
          </cell>
          <cell r="AO214">
            <v>10.363465659844101</v>
          </cell>
          <cell r="AP214">
            <v>10.376986859662599</v>
          </cell>
        </row>
        <row r="215">
          <cell r="C215" t="str">
            <v>Middleton Junction</v>
          </cell>
          <cell r="D215" t="str">
            <v>Chadderton</v>
          </cell>
          <cell r="E215" t="str">
            <v>Whitegate GSP</v>
          </cell>
          <cell r="F215">
            <v>23</v>
          </cell>
          <cell r="G215">
            <v>0</v>
          </cell>
          <cell r="H215">
            <v>23</v>
          </cell>
          <cell r="I215">
            <v>17.37</v>
          </cell>
          <cell r="J215">
            <v>17.704546728355201</v>
          </cell>
          <cell r="K215">
            <v>17.783196979882799</v>
          </cell>
          <cell r="L215">
            <v>17.861059555060798</v>
          </cell>
          <cell r="M215">
            <v>17.950536546086099</v>
          </cell>
          <cell r="N215">
            <v>18.0670772439411</v>
          </cell>
          <cell r="O215">
            <v>18.166520407937199</v>
          </cell>
          <cell r="P215">
            <v>18.269959946579799</v>
          </cell>
          <cell r="Q215">
            <v>18.374541774357201</v>
          </cell>
          <cell r="R215">
            <v>18.4917935025993</v>
          </cell>
          <cell r="S215">
            <v>18.614183029925002</v>
          </cell>
          <cell r="T215">
            <v>18.741750663857399</v>
          </cell>
          <cell r="U215">
            <v>18.877779467933902</v>
          </cell>
          <cell r="V215">
            <v>19.021266576531101</v>
          </cell>
          <cell r="W215">
            <v>19.2806361923864</v>
          </cell>
          <cell r="X215">
            <v>19.5389261266814</v>
          </cell>
          <cell r="Y215">
            <v>19.795907380426598</v>
          </cell>
          <cell r="Z215">
            <v>20.042891754880401</v>
          </cell>
          <cell r="AA215">
            <v>20.282402753702701</v>
          </cell>
          <cell r="AB215">
            <v>20.521658829040401</v>
          </cell>
          <cell r="AC215">
            <v>20.753743718763101</v>
          </cell>
          <cell r="AD215">
            <v>20.978053123105099</v>
          </cell>
          <cell r="AE215">
            <v>21.197116516282598</v>
          </cell>
          <cell r="AF215">
            <v>21.416653454897499</v>
          </cell>
          <cell r="AG215">
            <v>21.617512590226799</v>
          </cell>
          <cell r="AH215">
            <v>21.807531787320698</v>
          </cell>
          <cell r="AI215">
            <v>21.9878388265466</v>
          </cell>
          <cell r="AJ215">
            <v>22.160532523557599</v>
          </cell>
          <cell r="AK215">
            <v>22.3220010295001</v>
          </cell>
          <cell r="AL215">
            <v>22.473457483815501</v>
          </cell>
          <cell r="AM215">
            <v>22.620555929531701</v>
          </cell>
          <cell r="AN215">
            <v>22.7639337897091</v>
          </cell>
          <cell r="AO215">
            <v>22.903941150714601</v>
          </cell>
          <cell r="AP215">
            <v>23.042537280766801</v>
          </cell>
        </row>
        <row r="216">
          <cell r="C216" t="str">
            <v>Midway</v>
          </cell>
          <cell r="D216" t="str">
            <v>Egremont</v>
          </cell>
          <cell r="E216" t="str">
            <v>Harker ENWL SGTs 1 2 3A 4 / Hutton GSP GROUP</v>
          </cell>
          <cell r="F216">
            <v>15</v>
          </cell>
          <cell r="G216">
            <v>0.42270000000000002</v>
          </cell>
          <cell r="H216">
            <v>15.422700000000001</v>
          </cell>
          <cell r="I216">
            <v>5.74</v>
          </cell>
          <cell r="J216">
            <v>6.6963029525302904</v>
          </cell>
          <cell r="K216">
            <v>6.8572132389281402</v>
          </cell>
          <cell r="L216">
            <v>6.9417340741858302</v>
          </cell>
          <cell r="M216">
            <v>7.0455667465615202</v>
          </cell>
          <cell r="N216">
            <v>7.1615951442179702</v>
          </cell>
          <cell r="O216">
            <v>7.2767562612432002</v>
          </cell>
          <cell r="P216">
            <v>7.39619478339268</v>
          </cell>
          <cell r="Q216">
            <v>7.5194440382374497</v>
          </cell>
          <cell r="R216">
            <v>7.6534346273162299</v>
          </cell>
          <cell r="S216">
            <v>7.7837646402771599</v>
          </cell>
          <cell r="T216">
            <v>7.9193021703344098</v>
          </cell>
          <cell r="U216">
            <v>8.0736421818373891</v>
          </cell>
          <cell r="V216">
            <v>8.2313070508864197</v>
          </cell>
          <cell r="W216">
            <v>8.3921457902756806</v>
          </cell>
          <cell r="X216">
            <v>8.5475631179453799</v>
          </cell>
          <cell r="Y216">
            <v>8.6937751175847993</v>
          </cell>
          <cell r="Z216">
            <v>8.8302409036251603</v>
          </cell>
          <cell r="AA216">
            <v>8.9754230808615407</v>
          </cell>
          <cell r="AB216">
            <v>9.1363003289400506</v>
          </cell>
          <cell r="AC216">
            <v>9.2911027013156602</v>
          </cell>
          <cell r="AD216">
            <v>9.4396535409749092</v>
          </cell>
          <cell r="AE216">
            <v>9.5828287295403491</v>
          </cell>
          <cell r="AF216">
            <v>9.72191547496484</v>
          </cell>
          <cell r="AG216">
            <v>9.8504400699880801</v>
          </cell>
          <cell r="AH216">
            <v>9.9710750990962698</v>
          </cell>
          <cell r="AI216">
            <v>10.083848260227899</v>
          </cell>
          <cell r="AJ216">
            <v>10.188763360855299</v>
          </cell>
          <cell r="AK216">
            <v>10.2848914439216</v>
          </cell>
          <cell r="AL216">
            <v>10.3742657377784</v>
          </cell>
          <cell r="AM216">
            <v>10.461251282266501</v>
          </cell>
          <cell r="AN216">
            <v>10.546374566677599</v>
          </cell>
          <cell r="AO216">
            <v>10.6293272082145</v>
          </cell>
          <cell r="AP216">
            <v>10.7109222947135</v>
          </cell>
        </row>
        <row r="217">
          <cell r="C217" t="str">
            <v>Milnrow</v>
          </cell>
          <cell r="D217" t="str">
            <v>Castleton</v>
          </cell>
          <cell r="E217" t="str">
            <v>Rochdale SGTs 2 3 4</v>
          </cell>
          <cell r="F217">
            <v>22.86</v>
          </cell>
          <cell r="G217">
            <v>0.1134</v>
          </cell>
          <cell r="H217">
            <v>22.973400000000002</v>
          </cell>
          <cell r="I217">
            <v>12.48</v>
          </cell>
          <cell r="J217">
            <v>12.7065297879196</v>
          </cell>
          <cell r="K217">
            <v>12.769961229596801</v>
          </cell>
          <cell r="L217">
            <v>12.849243742566699</v>
          </cell>
          <cell r="M217">
            <v>12.950424621994999</v>
          </cell>
          <cell r="N217">
            <v>13.0684070948141</v>
          </cell>
          <cell r="O217">
            <v>13.180921724183699</v>
          </cell>
          <cell r="P217">
            <v>13.3015884280029</v>
          </cell>
          <cell r="Q217">
            <v>13.427259930860499</v>
          </cell>
          <cell r="R217">
            <v>13.5702951406967</v>
          </cell>
          <cell r="S217">
            <v>13.7251689189633</v>
          </cell>
          <cell r="T217">
            <v>13.888008724199899</v>
          </cell>
          <cell r="U217">
            <v>14.065729794550601</v>
          </cell>
          <cell r="V217">
            <v>14.2668906346192</v>
          </cell>
          <cell r="W217">
            <v>14.4825158306279</v>
          </cell>
          <cell r="X217">
            <v>14.692433338045699</v>
          </cell>
          <cell r="Y217">
            <v>14.897838190623499</v>
          </cell>
          <cell r="Z217">
            <v>15.0911327354906</v>
          </cell>
          <cell r="AA217">
            <v>15.2750586082193</v>
          </cell>
          <cell r="AB217">
            <v>15.455835938312299</v>
          </cell>
          <cell r="AC217">
            <v>15.6273255245077</v>
          </cell>
          <cell r="AD217">
            <v>15.788989155124399</v>
          </cell>
          <cell r="AE217">
            <v>15.943501139296201</v>
          </cell>
          <cell r="AF217">
            <v>16.0958153687981</v>
          </cell>
          <cell r="AG217">
            <v>16.229678537984999</v>
          </cell>
          <cell r="AH217">
            <v>16.351802629256401</v>
          </cell>
          <cell r="AI217">
            <v>16.4632690561568</v>
          </cell>
          <cell r="AJ217">
            <v>16.565470040444701</v>
          </cell>
          <cell r="AK217">
            <v>16.6569554463955</v>
          </cell>
          <cell r="AL217">
            <v>16.741978997817402</v>
          </cell>
          <cell r="AM217">
            <v>16.821081886123999</v>
          </cell>
          <cell r="AN217">
            <v>16.8948065615558</v>
          </cell>
          <cell r="AO217">
            <v>16.963582496792199</v>
          </cell>
          <cell r="AP217">
            <v>17.0289465161304</v>
          </cell>
        </row>
        <row r="218">
          <cell r="C218" t="str">
            <v>Mintsfeet</v>
          </cell>
          <cell r="D218" t="str">
            <v>Kendal (Parkside Rd)</v>
          </cell>
          <cell r="E218" t="str">
            <v>Harker ENWL SGTs 1 2 3A 4 / Hutton GSP GROUP</v>
          </cell>
          <cell r="F218">
            <v>21</v>
          </cell>
          <cell r="G218">
            <v>5.7781799999999999</v>
          </cell>
          <cell r="H218">
            <v>26.778179999999999</v>
          </cell>
          <cell r="I218">
            <v>19.37</v>
          </cell>
          <cell r="J218">
            <v>20.639900824432299</v>
          </cell>
          <cell r="K218">
            <v>20.843230968919102</v>
          </cell>
          <cell r="L218">
            <v>20.9466010778415</v>
          </cell>
          <cell r="M218">
            <v>21.075196554279401</v>
          </cell>
          <cell r="N218">
            <v>21.234069537637598</v>
          </cell>
          <cell r="O218">
            <v>21.3651683391879</v>
          </cell>
          <cell r="P218">
            <v>21.495856983871601</v>
          </cell>
          <cell r="Q218">
            <v>21.617370765872099</v>
          </cell>
          <cell r="R218">
            <v>21.7480205930446</v>
          </cell>
          <cell r="S218">
            <v>21.883712793593901</v>
          </cell>
          <cell r="T218">
            <v>22.0157182290869</v>
          </cell>
          <cell r="U218">
            <v>22.147632586919698</v>
          </cell>
          <cell r="V218">
            <v>22.287472271733002</v>
          </cell>
          <cell r="W218">
            <v>22.417129049236401</v>
          </cell>
          <cell r="X218">
            <v>22.546386526812</v>
          </cell>
          <cell r="Y218">
            <v>22.678367306299801</v>
          </cell>
          <cell r="Z218">
            <v>22.811332358183599</v>
          </cell>
          <cell r="AA218">
            <v>22.945694072377101</v>
          </cell>
          <cell r="AB218">
            <v>23.082928124356101</v>
          </cell>
          <cell r="AC218">
            <v>23.222093269797401</v>
          </cell>
          <cell r="AD218">
            <v>23.361282543723998</v>
          </cell>
          <cell r="AE218">
            <v>23.502422998987601</v>
          </cell>
          <cell r="AF218">
            <v>23.647692801984899</v>
          </cell>
          <cell r="AG218">
            <v>23.791764074872901</v>
          </cell>
          <cell r="AH218">
            <v>23.936653426107199</v>
          </cell>
          <cell r="AI218">
            <v>24.082854737874101</v>
          </cell>
          <cell r="AJ218">
            <v>24.230488091662099</v>
          </cell>
          <cell r="AK218">
            <v>24.377719293737002</v>
          </cell>
          <cell r="AL218">
            <v>24.522300571068801</v>
          </cell>
          <cell r="AM218">
            <v>24.668286565992499</v>
          </cell>
          <cell r="AN218">
            <v>24.815698334677599</v>
          </cell>
          <cell r="AO218">
            <v>24.964819344655599</v>
          </cell>
          <cell r="AP218">
            <v>25.116015394007501</v>
          </cell>
        </row>
        <row r="219">
          <cell r="C219" t="str">
            <v>Monsall</v>
          </cell>
          <cell r="D219" t="str">
            <v>Stuart St</v>
          </cell>
          <cell r="E219" t="str">
            <v>Stalybridge GSP</v>
          </cell>
          <cell r="F219">
            <v>18</v>
          </cell>
          <cell r="G219">
            <v>0</v>
          </cell>
          <cell r="H219">
            <v>18</v>
          </cell>
          <cell r="I219">
            <v>3</v>
          </cell>
          <cell r="J219">
            <v>3.0275250290167399</v>
          </cell>
          <cell r="K219">
            <v>3.05632168462368</v>
          </cell>
          <cell r="L219">
            <v>3.0894797506601899</v>
          </cell>
          <cell r="M219">
            <v>3.12603788940095</v>
          </cell>
          <cell r="N219">
            <v>3.17036006899469</v>
          </cell>
          <cell r="O219">
            <v>3.2068012705288802</v>
          </cell>
          <cell r="P219">
            <v>3.2417286637667702</v>
          </cell>
          <cell r="Q219">
            <v>3.2744653466014801</v>
          </cell>
          <cell r="R219">
            <v>3.3074022276802899</v>
          </cell>
          <cell r="S219">
            <v>3.3389729454661601</v>
          </cell>
          <cell r="T219">
            <v>3.3689924543899701</v>
          </cell>
          <cell r="U219">
            <v>3.39747809936916</v>
          </cell>
          <cell r="V219">
            <v>3.4247871301628501</v>
          </cell>
          <cell r="W219">
            <v>3.4519309557194902</v>
          </cell>
          <cell r="X219">
            <v>3.4798492133338699</v>
          </cell>
          <cell r="Y219">
            <v>3.50852958490968</v>
          </cell>
          <cell r="Z219">
            <v>3.5379597810982299</v>
          </cell>
          <cell r="AA219">
            <v>3.5681540841168999</v>
          </cell>
          <cell r="AB219">
            <v>3.5991324002863099</v>
          </cell>
          <cell r="AC219">
            <v>3.63087515716196</v>
          </cell>
          <cell r="AD219">
            <v>3.6633593464248602</v>
          </cell>
          <cell r="AE219">
            <v>3.6966081823178998</v>
          </cell>
          <cell r="AF219">
            <v>3.7306456613775798</v>
          </cell>
          <cell r="AG219">
            <v>3.7653796915186901</v>
          </cell>
          <cell r="AH219">
            <v>3.8008417303709199</v>
          </cell>
          <cell r="AI219">
            <v>3.8370418896188698</v>
          </cell>
          <cell r="AJ219">
            <v>3.8739729124303102</v>
          </cell>
          <cell r="AK219">
            <v>3.9116417163460002</v>
          </cell>
          <cell r="AL219">
            <v>3.9500762339564099</v>
          </cell>
          <cell r="AM219">
            <v>3.98926598342655</v>
          </cell>
          <cell r="AN219">
            <v>4.0292126197952296</v>
          </cell>
          <cell r="AO219">
            <v>4.0699235514689196</v>
          </cell>
          <cell r="AP219">
            <v>4.1114037628665203</v>
          </cell>
        </row>
        <row r="220">
          <cell r="C220" t="str">
            <v>Monton</v>
          </cell>
          <cell r="D220" t="str">
            <v>Barton</v>
          </cell>
          <cell r="E220" t="str">
            <v>Carrington ENWL SGTs 1B 2B 4 7</v>
          </cell>
          <cell r="F220">
            <v>17.5</v>
          </cell>
          <cell r="G220">
            <v>0</v>
          </cell>
          <cell r="H220">
            <v>17.5</v>
          </cell>
          <cell r="I220">
            <v>10.88</v>
          </cell>
          <cell r="J220">
            <v>11.0587487067148</v>
          </cell>
          <cell r="K220">
            <v>11.160420766569001</v>
          </cell>
          <cell r="L220">
            <v>11.2827410825517</v>
          </cell>
          <cell r="M220">
            <v>11.4234625444667</v>
          </cell>
          <cell r="N220">
            <v>11.5753671730919</v>
          </cell>
          <cell r="O220">
            <v>11.7242329147926</v>
          </cell>
          <cell r="P220">
            <v>11.883087183703999</v>
          </cell>
          <cell r="Q220">
            <v>12.051397776657099</v>
          </cell>
          <cell r="R220">
            <v>12.2425898129123</v>
          </cell>
          <cell r="S220">
            <v>12.449294089323599</v>
          </cell>
          <cell r="T220">
            <v>12.6687605336035</v>
          </cell>
          <cell r="U220">
            <v>12.9101152061377</v>
          </cell>
          <cell r="V220">
            <v>13.179877596971799</v>
          </cell>
          <cell r="W220">
            <v>13.4610195148909</v>
          </cell>
          <cell r="X220">
            <v>13.738021888358601</v>
          </cell>
          <cell r="Y220">
            <v>14.0097978371431</v>
          </cell>
          <cell r="Z220">
            <v>14.2688886232326</v>
          </cell>
          <cell r="AA220">
            <v>14.5166803487593</v>
          </cell>
          <cell r="AB220">
            <v>14.761696014103</v>
          </cell>
          <cell r="AC220">
            <v>15.018413036508401</v>
          </cell>
          <cell r="AD220">
            <v>15.2914597243547</v>
          </cell>
          <cell r="AE220">
            <v>15.5622214140884</v>
          </cell>
          <cell r="AF220">
            <v>15.834668648866099</v>
          </cell>
          <cell r="AG220">
            <v>16.0882736071468</v>
          </cell>
          <cell r="AH220">
            <v>16.331268230458299</v>
          </cell>
          <cell r="AI220">
            <v>16.565227099474001</v>
          </cell>
          <cell r="AJ220">
            <v>16.79157526318</v>
          </cell>
          <cell r="AK220">
            <v>17.008544334242</v>
          </cell>
          <cell r="AL220">
            <v>17.220733586156499</v>
          </cell>
          <cell r="AM220">
            <v>17.429126243821901</v>
          </cell>
          <cell r="AN220">
            <v>17.634259853681801</v>
          </cell>
          <cell r="AO220">
            <v>17.836974385604702</v>
          </cell>
          <cell r="AP220">
            <v>18.039014304063699</v>
          </cell>
        </row>
        <row r="221">
          <cell r="C221" t="str">
            <v>Moorside</v>
          </cell>
          <cell r="D221" t="str">
            <v>Ribble</v>
          </cell>
          <cell r="E221" t="str">
            <v>Penwortham East GSP / Rochdale SGT 1 GROUP</v>
          </cell>
          <cell r="F221">
            <v>17.5</v>
          </cell>
          <cell r="G221">
            <v>6.0432E-2</v>
          </cell>
          <cell r="H221">
            <v>17.560431999999999</v>
          </cell>
          <cell r="I221">
            <v>7.7</v>
          </cell>
          <cell r="J221">
            <v>7.9356939755048401</v>
          </cell>
          <cell r="K221">
            <v>7.9778038708632497</v>
          </cell>
          <cell r="L221">
            <v>8.01469054848382</v>
          </cell>
          <cell r="M221">
            <v>8.0675943717006007</v>
          </cell>
          <cell r="N221">
            <v>8.1309500744744891</v>
          </cell>
          <cell r="O221">
            <v>8.1939939975450091</v>
          </cell>
          <cell r="P221">
            <v>8.2828920753905795</v>
          </cell>
          <cell r="Q221">
            <v>8.3853339665333095</v>
          </cell>
          <cell r="R221">
            <v>8.5001159633793701</v>
          </cell>
          <cell r="S221">
            <v>8.6081472178390008</v>
          </cell>
          <cell r="T221">
            <v>8.7222423505016806</v>
          </cell>
          <cell r="U221">
            <v>8.8594044411336199</v>
          </cell>
          <cell r="V221">
            <v>9.0010559643861399</v>
          </cell>
          <cell r="W221">
            <v>9.1467130374674905</v>
          </cell>
          <cell r="X221">
            <v>9.2865261228521696</v>
          </cell>
          <cell r="Y221">
            <v>9.4168100583305101</v>
          </cell>
          <cell r="Z221">
            <v>9.5369823603753208</v>
          </cell>
          <cell r="AA221">
            <v>9.6478809776879206</v>
          </cell>
          <cell r="AB221">
            <v>9.7527228594062905</v>
          </cell>
          <cell r="AC221">
            <v>9.8487048047420203</v>
          </cell>
          <cell r="AD221">
            <v>9.9360926614280807</v>
          </cell>
          <cell r="AE221">
            <v>10.016737169652099</v>
          </cell>
          <cell r="AF221">
            <v>10.0922857577633</v>
          </cell>
          <cell r="AG221">
            <v>10.156467049540099</v>
          </cell>
          <cell r="AH221">
            <v>10.212559146160901</v>
          </cell>
          <cell r="AI221">
            <v>10.261209043434199</v>
          </cell>
          <cell r="AJ221">
            <v>10.302444498382</v>
          </cell>
          <cell r="AK221">
            <v>10.334070138447199</v>
          </cell>
          <cell r="AL221">
            <v>10.3536967652954</v>
          </cell>
          <cell r="AM221">
            <v>10.371008809960401</v>
          </cell>
          <cell r="AN221">
            <v>10.386701881395499</v>
          </cell>
          <cell r="AO221">
            <v>10.4009523130978</v>
          </cell>
          <cell r="AP221">
            <v>10.414455117770901</v>
          </cell>
        </row>
        <row r="222">
          <cell r="C222" t="str">
            <v>Morton Park &amp; Pirelli</v>
          </cell>
          <cell r="D222" t="str">
            <v>Carlisle</v>
          </cell>
          <cell r="E222" t="str">
            <v>Harker ENWL SGTs 1 2 3A 4 / Hutton GSP GROUP</v>
          </cell>
          <cell r="F222">
            <v>28.2</v>
          </cell>
          <cell r="G222">
            <v>1.8061199999999999</v>
          </cell>
          <cell r="H222">
            <v>30.006119999999999</v>
          </cell>
          <cell r="I222">
            <v>18.850000000000001</v>
          </cell>
          <cell r="J222">
            <v>18.923114010610998</v>
          </cell>
          <cell r="K222">
            <v>19.0203825558952</v>
          </cell>
          <cell r="L222">
            <v>19.158318817949301</v>
          </cell>
          <cell r="M222">
            <v>19.3267794852398</v>
          </cell>
          <cell r="N222">
            <v>19.523826219146098</v>
          </cell>
          <cell r="O222">
            <v>19.710056108256602</v>
          </cell>
          <cell r="P222">
            <v>19.911184998002302</v>
          </cell>
          <cell r="Q222">
            <v>20.115642543485201</v>
          </cell>
          <cell r="R222">
            <v>20.345518006635299</v>
          </cell>
          <cell r="S222">
            <v>20.591008181590102</v>
          </cell>
          <cell r="T222">
            <v>20.853781351009399</v>
          </cell>
          <cell r="U222">
            <v>21.143032482601299</v>
          </cell>
          <cell r="V222">
            <v>21.462828001636701</v>
          </cell>
          <cell r="W222">
            <v>21.797211049429698</v>
          </cell>
          <cell r="X222">
            <v>22.126275983702399</v>
          </cell>
          <cell r="Y222">
            <v>22.4455414598673</v>
          </cell>
          <cell r="Z222">
            <v>22.750827908525402</v>
          </cell>
          <cell r="AA222">
            <v>23.041344975799099</v>
          </cell>
          <cell r="AB222">
            <v>23.3281796138385</v>
          </cell>
          <cell r="AC222">
            <v>23.603643438349199</v>
          </cell>
          <cell r="AD222">
            <v>23.865998797291802</v>
          </cell>
          <cell r="AE222">
            <v>24.134546091614499</v>
          </cell>
          <cell r="AF222">
            <v>24.410287796829198</v>
          </cell>
          <cell r="AG222">
            <v>24.658323210117601</v>
          </cell>
          <cell r="AH222">
            <v>24.889111300856801</v>
          </cell>
          <cell r="AI222">
            <v>25.104921521944199</v>
          </cell>
          <cell r="AJ222">
            <v>25.307472799033899</v>
          </cell>
          <cell r="AK222">
            <v>25.494498956929601</v>
          </cell>
          <cell r="AL222">
            <v>25.672641654091102</v>
          </cell>
          <cell r="AM222">
            <v>25.842497633087198</v>
          </cell>
          <cell r="AN222">
            <v>26.004940412911601</v>
          </cell>
          <cell r="AO222">
            <v>26.161531723875299</v>
          </cell>
          <cell r="AP222">
            <v>26.3140545538716</v>
          </cell>
        </row>
        <row r="223">
          <cell r="C223" t="str">
            <v>Mosley Rd</v>
          </cell>
          <cell r="D223" t="str">
            <v>Stretford</v>
          </cell>
          <cell r="E223" t="str">
            <v>South Manchester GSP</v>
          </cell>
          <cell r="F223">
            <v>17.5</v>
          </cell>
          <cell r="G223">
            <v>0</v>
          </cell>
          <cell r="H223">
            <v>17.5</v>
          </cell>
          <cell r="I223">
            <v>14.31</v>
          </cell>
          <cell r="J223">
            <v>14.990040231820601</v>
          </cell>
          <cell r="K223">
            <v>15.1368503761468</v>
          </cell>
          <cell r="L223">
            <v>15.2356363804738</v>
          </cell>
          <cell r="M223">
            <v>15.3428936475556</v>
          </cell>
          <cell r="N223">
            <v>15.476762524059501</v>
          </cell>
          <cell r="O223">
            <v>15.5822445878874</v>
          </cell>
          <cell r="P223">
            <v>15.6812600423667</v>
          </cell>
          <cell r="Q223">
            <v>15.7710242498352</v>
          </cell>
          <cell r="R223">
            <v>15.862226628097099</v>
          </cell>
          <cell r="S223">
            <v>15.948238958921101</v>
          </cell>
          <cell r="T223">
            <v>16.028373242476999</v>
          </cell>
          <cell r="U223">
            <v>16.102821211495598</v>
          </cell>
          <cell r="V223">
            <v>16.1734840143633</v>
          </cell>
          <cell r="W223">
            <v>16.232325876780099</v>
          </cell>
          <cell r="X223">
            <v>16.2928769444765</v>
          </cell>
          <cell r="Y223">
            <v>16.354994171752001</v>
          </cell>
          <cell r="Z223">
            <v>16.418561831739702</v>
          </cell>
          <cell r="AA223">
            <v>16.4835527158031</v>
          </cell>
          <cell r="AB223">
            <v>16.549985637572298</v>
          </cell>
          <cell r="AC223">
            <v>16.617795069914699</v>
          </cell>
          <cell r="AD223">
            <v>16.686967208153799</v>
          </cell>
          <cell r="AE223">
            <v>16.757491072663001</v>
          </cell>
          <cell r="AF223">
            <v>16.829349472713201</v>
          </cell>
          <cell r="AG223">
            <v>16.902682638972902</v>
          </cell>
          <cell r="AH223">
            <v>16.977448636481501</v>
          </cell>
          <cell r="AI223">
            <v>17.053609056581699</v>
          </cell>
          <cell r="AJ223">
            <v>17.1311201210181</v>
          </cell>
          <cell r="AK223">
            <v>17.2099459055746</v>
          </cell>
          <cell r="AL223">
            <v>17.290049614476999</v>
          </cell>
          <cell r="AM223">
            <v>17.467414300758101</v>
          </cell>
          <cell r="AN223">
            <v>17.697632737680198</v>
          </cell>
          <cell r="AO223">
            <v>17.934766896395601</v>
          </cell>
          <cell r="AP223">
            <v>18.178750387096098</v>
          </cell>
        </row>
        <row r="224">
          <cell r="C224" t="str">
            <v>Moss Lane</v>
          </cell>
          <cell r="D224" t="str">
            <v>N/A</v>
          </cell>
          <cell r="E224" t="str">
            <v>Kearsley Local 33 GSP</v>
          </cell>
          <cell r="F224">
            <v>22.863</v>
          </cell>
          <cell r="G224">
            <v>0</v>
          </cell>
          <cell r="H224">
            <v>22.863</v>
          </cell>
          <cell r="I224">
            <v>20.56</v>
          </cell>
          <cell r="J224">
            <v>21.8601630314209</v>
          </cell>
          <cell r="K224">
            <v>22.104834225644002</v>
          </cell>
          <cell r="L224">
            <v>22.291165518108102</v>
          </cell>
          <cell r="M224">
            <v>22.523389480719299</v>
          </cell>
          <cell r="N224">
            <v>22.781711927007201</v>
          </cell>
          <cell r="O224">
            <v>23.028151658709199</v>
          </cell>
          <cell r="P224">
            <v>23.288933829542501</v>
          </cell>
          <cell r="Q224">
            <v>23.5554845454398</v>
          </cell>
          <cell r="R224">
            <v>23.8451057117957</v>
          </cell>
          <cell r="S224">
            <v>24.152282256469501</v>
          </cell>
          <cell r="T224">
            <v>24.470043515683699</v>
          </cell>
          <cell r="U224">
            <v>24.812535138343801</v>
          </cell>
          <cell r="V224">
            <v>25.195615874270899</v>
          </cell>
          <cell r="W224">
            <v>25.613979356463599</v>
          </cell>
          <cell r="X224">
            <v>26.0166384104675</v>
          </cell>
          <cell r="Y224">
            <v>26.407775058503599</v>
          </cell>
          <cell r="Z224">
            <v>26.772876537445999</v>
          </cell>
          <cell r="AA224">
            <v>27.1133086478984</v>
          </cell>
          <cell r="AB224">
            <v>27.441656777782399</v>
          </cell>
          <cell r="AC224">
            <v>27.746852166643301</v>
          </cell>
          <cell r="AD224">
            <v>28.028938754556702</v>
          </cell>
          <cell r="AE224">
            <v>28.296171890480501</v>
          </cell>
          <cell r="AF224">
            <v>28.552575831328198</v>
          </cell>
          <cell r="AG224">
            <v>28.9448765350024</v>
          </cell>
          <cell r="AH224">
            <v>29.424748201091798</v>
          </cell>
          <cell r="AI224">
            <v>29.901791333714201</v>
          </cell>
          <cell r="AJ224">
            <v>30.3783039510237</v>
          </cell>
          <cell r="AK224">
            <v>30.8472292446504</v>
          </cell>
          <cell r="AL224">
            <v>31.307272337438899</v>
          </cell>
          <cell r="AM224">
            <v>31.770126846855401</v>
          </cell>
          <cell r="AN224">
            <v>32.236328613508199</v>
          </cell>
          <cell r="AO224">
            <v>32.705526696704197</v>
          </cell>
          <cell r="AP224">
            <v>33.180509051234203</v>
          </cell>
        </row>
        <row r="225">
          <cell r="C225" t="str">
            <v>Moss Nook Primary</v>
          </cell>
          <cell r="D225" t="str">
            <v>Moss Nook Primary</v>
          </cell>
          <cell r="E225" t="str">
            <v>South Manchester GSP</v>
          </cell>
          <cell r="F225">
            <v>32</v>
          </cell>
          <cell r="G225">
            <v>6.7095000000000002</v>
          </cell>
          <cell r="H225">
            <v>38.709499999999998</v>
          </cell>
          <cell r="I225">
            <v>11.99</v>
          </cell>
          <cell r="J225">
            <v>14.032583818434601</v>
          </cell>
          <cell r="K225">
            <v>14.2144568450754</v>
          </cell>
          <cell r="L225">
            <v>14.2165505445973</v>
          </cell>
          <cell r="M225">
            <v>14.242559655941101</v>
          </cell>
          <cell r="N225">
            <v>14.2942913113208</v>
          </cell>
          <cell r="O225">
            <v>14.3322193285341</v>
          </cell>
          <cell r="P225">
            <v>14.376667415701601</v>
          </cell>
          <cell r="Q225">
            <v>14.424153136369499</v>
          </cell>
          <cell r="R225">
            <v>14.4860019050438</v>
          </cell>
          <cell r="S225">
            <v>14.558033295267499</v>
          </cell>
          <cell r="T225">
            <v>14.6334256927422</v>
          </cell>
          <cell r="U225">
            <v>14.720586794945101</v>
          </cell>
          <cell r="V225">
            <v>14.8276945145486</v>
          </cell>
          <cell r="W225">
            <v>14.9440758547837</v>
          </cell>
          <cell r="X225">
            <v>15.057426634285999</v>
          </cell>
          <cell r="Y225">
            <v>15.1658091150735</v>
          </cell>
          <cell r="Z225">
            <v>15.264469976507399</v>
          </cell>
          <cell r="AA225">
            <v>15.3540545435207</v>
          </cell>
          <cell r="AB225">
            <v>15.440109939716001</v>
          </cell>
          <cell r="AC225">
            <v>15.518226094084801</v>
          </cell>
          <cell r="AD225">
            <v>15.587031490782699</v>
          </cell>
          <cell r="AE225">
            <v>15.650378143419699</v>
          </cell>
          <cell r="AF225">
            <v>15.7102708710716</v>
          </cell>
          <cell r="AG225">
            <v>15.756132169351201</v>
          </cell>
          <cell r="AH225">
            <v>15.7934262622117</v>
          </cell>
          <cell r="AI225">
            <v>15.822806398891</v>
          </cell>
          <cell r="AJ225">
            <v>15.8456860008811</v>
          </cell>
          <cell r="AK225">
            <v>15.8611432841883</v>
          </cell>
          <cell r="AL225">
            <v>15.873311780615801</v>
          </cell>
          <cell r="AM225">
            <v>15.8815595193373</v>
          </cell>
          <cell r="AN225">
            <v>15.8862912610221</v>
          </cell>
          <cell r="AO225">
            <v>15.887564799999801</v>
          </cell>
          <cell r="AP225">
            <v>15.886828430714599</v>
          </cell>
        </row>
        <row r="226">
          <cell r="C226" t="str">
            <v>Moss Side (Leyland) &amp; Seven Stars</v>
          </cell>
          <cell r="D226" t="str">
            <v>Leyland</v>
          </cell>
          <cell r="E226" t="str">
            <v>Penwortham West GSP / Stanah GSP GROUP</v>
          </cell>
          <cell r="F226">
            <v>21.15</v>
          </cell>
          <cell r="G226">
            <v>0.63</v>
          </cell>
          <cell r="H226">
            <v>21.78</v>
          </cell>
          <cell r="I226">
            <v>18.23</v>
          </cell>
          <cell r="J226">
            <v>18.511782513941402</v>
          </cell>
          <cell r="K226">
            <v>18.634618707330699</v>
          </cell>
          <cell r="L226">
            <v>18.779679847354</v>
          </cell>
          <cell r="M226">
            <v>18.957012184036302</v>
          </cell>
          <cell r="N226">
            <v>19.167082630291901</v>
          </cell>
          <cell r="O226">
            <v>19.355637773194999</v>
          </cell>
          <cell r="P226">
            <v>19.551663340590999</v>
          </cell>
          <cell r="Q226">
            <v>19.746434450547</v>
          </cell>
          <cell r="R226">
            <v>19.957891047092801</v>
          </cell>
          <cell r="S226">
            <v>20.181447137081999</v>
          </cell>
          <cell r="T226">
            <v>20.409035737822698</v>
          </cell>
          <cell r="U226">
            <v>20.651387970066601</v>
          </cell>
          <cell r="V226">
            <v>20.916247902194499</v>
          </cell>
          <cell r="W226">
            <v>21.214638460962099</v>
          </cell>
          <cell r="X226">
            <v>21.5138871262564</v>
          </cell>
          <cell r="Y226">
            <v>21.806854475056301</v>
          </cell>
          <cell r="Z226">
            <v>22.088858291447298</v>
          </cell>
          <cell r="AA226">
            <v>22.359308801217601</v>
          </cell>
          <cell r="AB226">
            <v>22.627255730773001</v>
          </cell>
          <cell r="AC226">
            <v>22.8855386518558</v>
          </cell>
          <cell r="AD226">
            <v>23.133949762498698</v>
          </cell>
          <cell r="AE226">
            <v>23.3780064432462</v>
          </cell>
          <cell r="AF226">
            <v>23.6227846332316</v>
          </cell>
          <cell r="AG226">
            <v>23.874709858068201</v>
          </cell>
          <cell r="AH226">
            <v>24.1224669171268</v>
          </cell>
          <cell r="AI226">
            <v>24.367167310866002</v>
          </cell>
          <cell r="AJ226">
            <v>24.609580248265502</v>
          </cell>
          <cell r="AK226">
            <v>24.845801803727198</v>
          </cell>
          <cell r="AL226">
            <v>25.0738397226019</v>
          </cell>
          <cell r="AM226">
            <v>25.301884827669099</v>
          </cell>
          <cell r="AN226">
            <v>25.530477162542301</v>
          </cell>
          <cell r="AO226">
            <v>25.7601540168043</v>
          </cell>
          <cell r="AP226">
            <v>25.992164043011702</v>
          </cell>
        </row>
        <row r="227">
          <cell r="C227" t="str">
            <v>Moss Side (Longsight)</v>
          </cell>
          <cell r="D227" t="str">
            <v>Longsight</v>
          </cell>
          <cell r="E227" t="str">
            <v>Bredbury GSP</v>
          </cell>
          <cell r="F227">
            <v>20.5</v>
          </cell>
          <cell r="G227">
            <v>0</v>
          </cell>
          <cell r="H227">
            <v>20.5</v>
          </cell>
          <cell r="I227">
            <v>18.510000000000002</v>
          </cell>
          <cell r="J227">
            <v>19.572230269703098</v>
          </cell>
          <cell r="K227">
            <v>19.842816185851699</v>
          </cell>
          <cell r="L227">
            <v>20.061763451287401</v>
          </cell>
          <cell r="M227">
            <v>20.305428231521901</v>
          </cell>
          <cell r="N227">
            <v>20.584745517941599</v>
          </cell>
          <cell r="O227">
            <v>20.836598331381701</v>
          </cell>
          <cell r="P227">
            <v>21.094069456203499</v>
          </cell>
          <cell r="Q227">
            <v>21.355629068070201</v>
          </cell>
          <cell r="R227">
            <v>21.626362627318102</v>
          </cell>
          <cell r="S227">
            <v>21.903503060997298</v>
          </cell>
          <cell r="T227">
            <v>22.181407064524802</v>
          </cell>
          <cell r="U227">
            <v>22.467859343945701</v>
          </cell>
          <cell r="V227">
            <v>22.767465580286899</v>
          </cell>
          <cell r="W227">
            <v>23.077017487951998</v>
          </cell>
          <cell r="X227">
            <v>23.388454814607599</v>
          </cell>
          <cell r="Y227">
            <v>23.6983398581058</v>
          </cell>
          <cell r="Z227">
            <v>24.000755811107499</v>
          </cell>
          <cell r="AA227">
            <v>24.296397765094401</v>
          </cell>
          <cell r="AB227">
            <v>24.592395594219902</v>
          </cell>
          <cell r="AC227">
            <v>24.8817464138349</v>
          </cell>
          <cell r="AD227">
            <v>25.162152452187701</v>
          </cell>
          <cell r="AE227">
            <v>25.438491280272999</v>
          </cell>
          <cell r="AF227">
            <v>25.713266375409599</v>
          </cell>
          <cell r="AG227">
            <v>25.964205749949301</v>
          </cell>
          <cell r="AH227">
            <v>26.200540860679599</v>
          </cell>
          <cell r="AI227">
            <v>26.423466853438001</v>
          </cell>
          <cell r="AJ227">
            <v>26.633987332978499</v>
          </cell>
          <cell r="AK227">
            <v>26.833890730646299</v>
          </cell>
          <cell r="AL227">
            <v>27.0341381629861</v>
          </cell>
          <cell r="AM227">
            <v>27.228049202724002</v>
          </cell>
          <cell r="AN227">
            <v>27.416191420919802</v>
          </cell>
          <cell r="AO227">
            <v>27.598403749163001</v>
          </cell>
          <cell r="AP227">
            <v>27.777209759506601</v>
          </cell>
        </row>
        <row r="228">
          <cell r="C228" t="str">
            <v>Mossley</v>
          </cell>
          <cell r="D228" t="str">
            <v>Hartshead-Heyrod</v>
          </cell>
          <cell r="E228" t="str">
            <v>Stalybridge GSP</v>
          </cell>
          <cell r="F228">
            <v>22.863</v>
          </cell>
          <cell r="G228">
            <v>2.7757800000000001</v>
          </cell>
          <cell r="H228">
            <v>25.638780000000001</v>
          </cell>
          <cell r="I228">
            <v>13.19</v>
          </cell>
          <cell r="J228">
            <v>13.1774184603186</v>
          </cell>
          <cell r="K228">
            <v>13.1860567917228</v>
          </cell>
          <cell r="L228">
            <v>13.2379214163144</v>
          </cell>
          <cell r="M228">
            <v>13.3143805877648</v>
          </cell>
          <cell r="N228">
            <v>13.4051540145072</v>
          </cell>
          <cell r="O228">
            <v>13.495411796739599</v>
          </cell>
          <cell r="P228">
            <v>13.600091465374099</v>
          </cell>
          <cell r="Q228">
            <v>13.713521289094301</v>
          </cell>
          <cell r="R228">
            <v>13.847889536893399</v>
          </cell>
          <cell r="S228">
            <v>14.000721360433101</v>
          </cell>
          <cell r="T228">
            <v>14.1650456174516</v>
          </cell>
          <cell r="U228">
            <v>14.3498718313437</v>
          </cell>
          <cell r="V228">
            <v>14.5653968248595</v>
          </cell>
          <cell r="W228">
            <v>14.8030573609509</v>
          </cell>
          <cell r="X228">
            <v>15.033476278436799</v>
          </cell>
          <cell r="Y228">
            <v>15.259954573879901</v>
          </cell>
          <cell r="Z228">
            <v>15.474102198493201</v>
          </cell>
          <cell r="AA228">
            <v>15.6766895798881</v>
          </cell>
          <cell r="AB228">
            <v>15.8759379527408</v>
          </cell>
          <cell r="AC228">
            <v>16.064008548722299</v>
          </cell>
          <cell r="AD228">
            <v>16.240734022249899</v>
          </cell>
          <cell r="AE228">
            <v>16.408811833869802</v>
          </cell>
          <cell r="AF228">
            <v>16.5737553199552</v>
          </cell>
          <cell r="AG228">
            <v>16.712435715370301</v>
          </cell>
          <cell r="AH228">
            <v>16.834281125923098</v>
          </cell>
          <cell r="AI228">
            <v>16.940572636643999</v>
          </cell>
          <cell r="AJ228">
            <v>17.0334771925301</v>
          </cell>
          <cell r="AK228">
            <v>17.110745308667301</v>
          </cell>
          <cell r="AL228">
            <v>17.177478637381</v>
          </cell>
          <cell r="AM228">
            <v>17.235630032276099</v>
          </cell>
          <cell r="AN228">
            <v>17.285933131966502</v>
          </cell>
          <cell r="AO228">
            <v>17.328632140994799</v>
          </cell>
          <cell r="AP228">
            <v>17.366266181128498</v>
          </cell>
        </row>
        <row r="229">
          <cell r="C229" t="str">
            <v>Mount St</v>
          </cell>
          <cell r="D229" t="str">
            <v>Barton</v>
          </cell>
          <cell r="E229" t="str">
            <v>Carrington ENWL SGTs 1B 2B 4 7</v>
          </cell>
          <cell r="F229">
            <v>20.5</v>
          </cell>
          <cell r="G229">
            <v>0</v>
          </cell>
          <cell r="H229">
            <v>20.5</v>
          </cell>
          <cell r="I229">
            <v>12.36</v>
          </cell>
          <cell r="J229">
            <v>14.4389631737507</v>
          </cell>
          <cell r="K229">
            <v>14.7431482621657</v>
          </cell>
          <cell r="L229">
            <v>14.8731507464466</v>
          </cell>
          <cell r="M229">
            <v>15.030022034284199</v>
          </cell>
          <cell r="N229">
            <v>15.205027231815601</v>
          </cell>
          <cell r="O229">
            <v>15.3771523813601</v>
          </cell>
          <cell r="P229">
            <v>15.559938029614701</v>
          </cell>
          <cell r="Q229">
            <v>15.753015949183901</v>
          </cell>
          <cell r="R229">
            <v>15.982469612728201</v>
          </cell>
          <cell r="S229">
            <v>16.2327849522561</v>
          </cell>
          <cell r="T229">
            <v>16.501360080876999</v>
          </cell>
          <cell r="U229">
            <v>16.8003979444339</v>
          </cell>
          <cell r="V229">
            <v>17.1367717726169</v>
          </cell>
          <cell r="W229">
            <v>17.4905135707574</v>
          </cell>
          <cell r="X229">
            <v>17.846614579687198</v>
          </cell>
          <cell r="Y229">
            <v>18.1981942440419</v>
          </cell>
          <cell r="Z229">
            <v>18.536785038880598</v>
          </cell>
          <cell r="AA229">
            <v>18.863981864731699</v>
          </cell>
          <cell r="AB229">
            <v>19.189630065725101</v>
          </cell>
          <cell r="AC229">
            <v>19.5056595522402</v>
          </cell>
          <cell r="AD229">
            <v>19.8114077848352</v>
          </cell>
          <cell r="AE229">
            <v>20.113723435662699</v>
          </cell>
          <cell r="AF229">
            <v>20.415326959035301</v>
          </cell>
          <cell r="AG229">
            <v>20.691921346198701</v>
          </cell>
          <cell r="AH229">
            <v>20.953774069697001</v>
          </cell>
          <cell r="AI229">
            <v>21.202981192520699</v>
          </cell>
          <cell r="AJ229">
            <v>21.441280013346301</v>
          </cell>
          <cell r="AK229">
            <v>21.669475353132899</v>
          </cell>
          <cell r="AL229">
            <v>21.900142162936898</v>
          </cell>
          <cell r="AM229">
            <v>22.125333887341998</v>
          </cell>
          <cell r="AN229">
            <v>22.3457508821038</v>
          </cell>
          <cell r="AO229">
            <v>22.562727723203199</v>
          </cell>
          <cell r="AP229">
            <v>22.778172374530001</v>
          </cell>
        </row>
        <row r="230">
          <cell r="C230" t="str">
            <v>Musgrave Rd</v>
          </cell>
          <cell r="D230" t="str">
            <v>Bolton</v>
          </cell>
          <cell r="E230" t="str">
            <v>Kearsley 132 GSP</v>
          </cell>
          <cell r="F230">
            <v>21.88</v>
          </cell>
          <cell r="G230">
            <v>0</v>
          </cell>
          <cell r="H230">
            <v>21.88</v>
          </cell>
          <cell r="I230">
            <v>13.02</v>
          </cell>
          <cell r="J230">
            <v>13.347223621227499</v>
          </cell>
          <cell r="K230">
            <v>13.424745907985599</v>
          </cell>
          <cell r="L230">
            <v>13.512617350079701</v>
          </cell>
          <cell r="M230">
            <v>13.625269415976399</v>
          </cell>
          <cell r="N230">
            <v>13.7534455348311</v>
          </cell>
          <cell r="O230">
            <v>13.876929816793499</v>
          </cell>
          <cell r="P230">
            <v>14.013419725724701</v>
          </cell>
          <cell r="Q230">
            <v>14.1547280837217</v>
          </cell>
          <cell r="R230">
            <v>14.312375032888401</v>
          </cell>
          <cell r="S230">
            <v>14.4853584309885</v>
          </cell>
          <cell r="T230">
            <v>14.665272224585999</v>
          </cell>
          <cell r="U230">
            <v>14.8641180373222</v>
          </cell>
          <cell r="V230">
            <v>15.0890875344377</v>
          </cell>
          <cell r="W230">
            <v>15.340194505856299</v>
          </cell>
          <cell r="X230">
            <v>15.5843132259863</v>
          </cell>
          <cell r="Y230">
            <v>15.8216653143605</v>
          </cell>
          <cell r="Z230">
            <v>16.047803551170599</v>
          </cell>
          <cell r="AA230">
            <v>16.259793643795501</v>
          </cell>
          <cell r="AB230">
            <v>16.4686658922483</v>
          </cell>
          <cell r="AC230">
            <v>16.666237810543699</v>
          </cell>
          <cell r="AD230">
            <v>16.849157091334401</v>
          </cell>
          <cell r="AE230">
            <v>17.023422106807001</v>
          </cell>
          <cell r="AF230">
            <v>17.226397324828099</v>
          </cell>
          <cell r="AG230">
            <v>17.410386892145599</v>
          </cell>
          <cell r="AH230">
            <v>17.580366078889799</v>
          </cell>
          <cell r="AI230">
            <v>17.7371407174418</v>
          </cell>
          <cell r="AJ230">
            <v>17.8834535021922</v>
          </cell>
          <cell r="AK230">
            <v>18.0142826871026</v>
          </cell>
          <cell r="AL230">
            <v>18.129293337367098</v>
          </cell>
          <cell r="AM230">
            <v>18.237646804999699</v>
          </cell>
          <cell r="AN230">
            <v>18.340092476852998</v>
          </cell>
          <cell r="AO230">
            <v>18.436204060413701</v>
          </cell>
          <cell r="AP230">
            <v>18.528828167062699</v>
          </cell>
        </row>
        <row r="231">
          <cell r="C231" t="str">
            <v>Nelson</v>
          </cell>
          <cell r="D231" t="str">
            <v>Nelson</v>
          </cell>
          <cell r="E231" t="str">
            <v>Padiham GSP</v>
          </cell>
          <cell r="F231">
            <v>22.86</v>
          </cell>
          <cell r="G231">
            <v>0</v>
          </cell>
          <cell r="H231">
            <v>22.86</v>
          </cell>
          <cell r="I231">
            <v>18.57</v>
          </cell>
          <cell r="J231">
            <v>18.797899749992101</v>
          </cell>
          <cell r="K231">
            <v>18.856436555181801</v>
          </cell>
          <cell r="L231">
            <v>18.918857349421</v>
          </cell>
          <cell r="M231">
            <v>18.997420339507801</v>
          </cell>
          <cell r="N231">
            <v>19.101359089944602</v>
          </cell>
          <cell r="O231">
            <v>19.178004704644099</v>
          </cell>
          <cell r="P231">
            <v>19.255966909564801</v>
          </cell>
          <cell r="Q231">
            <v>19.3246479444526</v>
          </cell>
          <cell r="R231">
            <v>19.404012461878999</v>
          </cell>
          <cell r="S231">
            <v>19.486598230562802</v>
          </cell>
          <cell r="T231">
            <v>19.5668901393054</v>
          </cell>
          <cell r="U231">
            <v>19.645967614258701</v>
          </cell>
          <cell r="V231">
            <v>19.7320301729475</v>
          </cell>
          <cell r="W231">
            <v>19.791928899493499</v>
          </cell>
          <cell r="X231">
            <v>19.849719260336901</v>
          </cell>
          <cell r="Y231">
            <v>19.910784998048399</v>
          </cell>
          <cell r="Z231">
            <v>19.972780359664998</v>
          </cell>
          <cell r="AA231">
            <v>20.0362462677944</v>
          </cell>
          <cell r="AB231">
            <v>20.1024814250429</v>
          </cell>
          <cell r="AC231">
            <v>20.173091162592801</v>
          </cell>
          <cell r="AD231">
            <v>20.306556860049199</v>
          </cell>
          <cell r="AE231">
            <v>20.435561859502101</v>
          </cell>
          <cell r="AF231">
            <v>20.5642071149401</v>
          </cell>
          <cell r="AG231">
            <v>20.679308730653801</v>
          </cell>
          <cell r="AH231">
            <v>20.786138836097201</v>
          </cell>
          <cell r="AI231">
            <v>20.885300111906599</v>
          </cell>
          <cell r="AJ231">
            <v>20.978105994535099</v>
          </cell>
          <cell r="AK231">
            <v>21.0627452042296</v>
          </cell>
          <cell r="AL231">
            <v>21.1410390356255</v>
          </cell>
          <cell r="AM231">
            <v>21.215037848918801</v>
          </cell>
          <cell r="AN231">
            <v>21.285107978930402</v>
          </cell>
          <cell r="AO231">
            <v>21.351195014257499</v>
          </cell>
          <cell r="AP231">
            <v>21.414769024042499</v>
          </cell>
        </row>
        <row r="232">
          <cell r="C232" t="str">
            <v>New Moston</v>
          </cell>
          <cell r="D232" t="str">
            <v>Chadderton</v>
          </cell>
          <cell r="E232" t="str">
            <v>Whitegate GSP</v>
          </cell>
          <cell r="F232">
            <v>22.863</v>
          </cell>
          <cell r="G232">
            <v>0</v>
          </cell>
          <cell r="H232">
            <v>22.863</v>
          </cell>
          <cell r="I232">
            <v>12.3</v>
          </cell>
          <cell r="J232">
            <v>12.396681433582099</v>
          </cell>
          <cell r="K232">
            <v>12.508654997392799</v>
          </cell>
          <cell r="L232">
            <v>12.6563333046088</v>
          </cell>
          <cell r="M232">
            <v>12.827707848295899</v>
          </cell>
          <cell r="N232">
            <v>13.020486064634699</v>
          </cell>
          <cell r="O232">
            <v>13.2124187114884</v>
          </cell>
          <cell r="P232">
            <v>13.419663972447999</v>
          </cell>
          <cell r="Q232">
            <v>13.6405174003661</v>
          </cell>
          <cell r="R232">
            <v>13.884798598134299</v>
          </cell>
          <cell r="S232">
            <v>14.145081789097899</v>
          </cell>
          <cell r="T232">
            <v>14.4205561573759</v>
          </cell>
          <cell r="U232">
            <v>14.7213834131387</v>
          </cell>
          <cell r="V232">
            <v>15.0484095704831</v>
          </cell>
          <cell r="W232">
            <v>15.375456284512801</v>
          </cell>
          <cell r="X232">
            <v>15.7035732434308</v>
          </cell>
          <cell r="Y232">
            <v>16.025188174313101</v>
          </cell>
          <cell r="Z232">
            <v>16.336143082491301</v>
          </cell>
          <cell r="AA232">
            <v>16.6389209911367</v>
          </cell>
          <cell r="AB232">
            <v>16.940969133378001</v>
          </cell>
          <cell r="AC232">
            <v>17.2365114531015</v>
          </cell>
          <cell r="AD232">
            <v>17.523492103065699</v>
          </cell>
          <cell r="AE232">
            <v>17.807854172464101</v>
          </cell>
          <cell r="AF232">
            <v>18.092291076477501</v>
          </cell>
          <cell r="AG232">
            <v>18.3547674979135</v>
          </cell>
          <cell r="AH232">
            <v>18.604126335896002</v>
          </cell>
          <cell r="AI232">
            <v>18.842282059230101</v>
          </cell>
          <cell r="AJ232">
            <v>19.070286216338999</v>
          </cell>
          <cell r="AK232">
            <v>19.292002659035401</v>
          </cell>
          <cell r="AL232">
            <v>19.524123172295901</v>
          </cell>
          <cell r="AM232">
            <v>19.752618916828801</v>
          </cell>
          <cell r="AN232">
            <v>19.978294911482099</v>
          </cell>
          <cell r="AO232">
            <v>20.202393231132699</v>
          </cell>
          <cell r="AP232">
            <v>20.4265141142297</v>
          </cell>
        </row>
        <row r="233">
          <cell r="C233" t="str">
            <v>Newbiggin on Lune</v>
          </cell>
          <cell r="D233" t="str">
            <v>Penrith &amp; Shap</v>
          </cell>
          <cell r="E233" t="str">
            <v>Harker ENWL SGTs 1 2 3A 4 / Hutton GSP GROUP</v>
          </cell>
          <cell r="F233">
            <v>1.5</v>
          </cell>
          <cell r="G233">
            <v>0</v>
          </cell>
          <cell r="H233">
            <v>1.5</v>
          </cell>
          <cell r="I233">
            <v>0.97</v>
          </cell>
          <cell r="J233">
            <v>0.97546988425117798</v>
          </cell>
          <cell r="K233">
            <v>0.98846564077358201</v>
          </cell>
          <cell r="L233">
            <v>1.0035976839313001</v>
          </cell>
          <cell r="M233">
            <v>1.0212579323378099</v>
          </cell>
          <cell r="N233">
            <v>1.04084700456812</v>
          </cell>
          <cell r="O233">
            <v>1.0607899071703</v>
          </cell>
          <cell r="P233">
            <v>1.0819033460675</v>
          </cell>
          <cell r="Q233">
            <v>1.1038457157018999</v>
          </cell>
          <cell r="R233">
            <v>1.1276699114059201</v>
          </cell>
          <cell r="S233">
            <v>1.1495010593052</v>
          </cell>
          <cell r="T233">
            <v>1.1722882959333101</v>
          </cell>
          <cell r="U233">
            <v>1.19896377115762</v>
          </cell>
          <cell r="V233">
            <v>1.2252177507006401</v>
          </cell>
          <cell r="W233">
            <v>1.25013340865607</v>
          </cell>
          <cell r="X233">
            <v>1.27405104573227</v>
          </cell>
          <cell r="Y233">
            <v>1.29649405790154</v>
          </cell>
          <cell r="Z233">
            <v>1.3175322291821601</v>
          </cell>
          <cell r="AA233">
            <v>1.3372586038193099</v>
          </cell>
          <cell r="AB233">
            <v>1.3559668790030901</v>
          </cell>
          <cell r="AC233">
            <v>1.37343215371317</v>
          </cell>
          <cell r="AD233">
            <v>1.38971543073047</v>
          </cell>
          <cell r="AE233">
            <v>1.4049364667358299</v>
          </cell>
          <cell r="AF233">
            <v>1.41927156372498</v>
          </cell>
          <cell r="AG233">
            <v>1.4318393358152199</v>
          </cell>
          <cell r="AH233">
            <v>1.44303963500374</v>
          </cell>
          <cell r="AI233">
            <v>1.4529623573141901</v>
          </cell>
          <cell r="AJ233">
            <v>1.4616780291259599</v>
          </cell>
          <cell r="AK233">
            <v>1.46870229168296</v>
          </cell>
          <cell r="AL233">
            <v>1.4733224476029601</v>
          </cell>
          <cell r="AM233">
            <v>1.4775296500094299</v>
          </cell>
          <cell r="AN233">
            <v>1.4814418211799101</v>
          </cell>
          <cell r="AO233">
            <v>1.4850930097224599</v>
          </cell>
          <cell r="AP233">
            <v>1.4885645842416899</v>
          </cell>
        </row>
        <row r="234">
          <cell r="C234" t="str">
            <v>Newby</v>
          </cell>
          <cell r="D234" t="str">
            <v>Penrith &amp; Shap</v>
          </cell>
          <cell r="E234" t="str">
            <v>Harker ENWL SGTs 1 2 3A 4 / Hutton GSP GROUP</v>
          </cell>
          <cell r="F234">
            <v>7</v>
          </cell>
          <cell r="G234">
            <v>0</v>
          </cell>
          <cell r="H234">
            <v>7</v>
          </cell>
          <cell r="I234">
            <v>5.19</v>
          </cell>
          <cell r="J234">
            <v>5.2334882076354301</v>
          </cell>
          <cell r="K234">
            <v>5.2870311952106297</v>
          </cell>
          <cell r="L234">
            <v>5.35312966648182</v>
          </cell>
          <cell r="M234">
            <v>5.4336362740221702</v>
          </cell>
          <cell r="N234">
            <v>5.5228977162186004</v>
          </cell>
          <cell r="O234">
            <v>5.6130925307641801</v>
          </cell>
          <cell r="P234">
            <v>5.70883529018373</v>
          </cell>
          <cell r="Q234">
            <v>5.8079065830071199</v>
          </cell>
          <cell r="R234">
            <v>5.9171107550254902</v>
          </cell>
          <cell r="S234">
            <v>6.0225157624814196</v>
          </cell>
          <cell r="T234">
            <v>6.1329394783756896</v>
          </cell>
          <cell r="U234">
            <v>6.2605397003610896</v>
          </cell>
          <cell r="V234">
            <v>6.3926520561007401</v>
          </cell>
          <cell r="W234">
            <v>6.5206145254300001</v>
          </cell>
          <cell r="X234">
            <v>6.6435963010887198</v>
          </cell>
          <cell r="Y234">
            <v>6.75936976413041</v>
          </cell>
          <cell r="Z234">
            <v>6.8670297468393402</v>
          </cell>
          <cell r="AA234">
            <v>6.9673229624375397</v>
          </cell>
          <cell r="AB234">
            <v>7.0624795173856496</v>
          </cell>
          <cell r="AC234">
            <v>7.1508467167062397</v>
          </cell>
          <cell r="AD234">
            <v>7.2328072522792404</v>
          </cell>
          <cell r="AE234">
            <v>7.3385988742710202</v>
          </cell>
          <cell r="AF234">
            <v>7.4482050396921498</v>
          </cell>
          <cell r="AG234">
            <v>7.54772933248843</v>
          </cell>
          <cell r="AH234">
            <v>7.6395998506857197</v>
          </cell>
          <cell r="AI234">
            <v>7.72397750842019</v>
          </cell>
          <cell r="AJ234">
            <v>7.8007437872532401</v>
          </cell>
          <cell r="AK234">
            <v>7.8692693739961799</v>
          </cell>
          <cell r="AL234">
            <v>7.9317305655158199</v>
          </cell>
          <cell r="AM234">
            <v>7.99165038347624</v>
          </cell>
          <cell r="AN234">
            <v>8.0494717295881095</v>
          </cell>
          <cell r="AO234">
            <v>8.1050946477822201</v>
          </cell>
          <cell r="AP234">
            <v>8.15914245382411</v>
          </cell>
        </row>
        <row r="235">
          <cell r="C235" t="str">
            <v>Newton</v>
          </cell>
          <cell r="D235" t="str">
            <v>Hyde</v>
          </cell>
          <cell r="E235" t="str">
            <v>Stalybridge GSP</v>
          </cell>
          <cell r="F235">
            <v>15.242000000000001</v>
          </cell>
          <cell r="G235">
            <v>0</v>
          </cell>
          <cell r="H235">
            <v>15.242000000000001</v>
          </cell>
          <cell r="I235">
            <v>3.79</v>
          </cell>
          <cell r="J235">
            <v>3.76970835184785</v>
          </cell>
          <cell r="K235">
            <v>3.75518139568688</v>
          </cell>
          <cell r="L235">
            <v>3.7503606837299199</v>
          </cell>
          <cell r="M235">
            <v>3.7518118099983102</v>
          </cell>
          <cell r="N235">
            <v>3.7579002290234</v>
          </cell>
          <cell r="O235">
            <v>3.7638054890936798</v>
          </cell>
          <cell r="P235">
            <v>3.7736832559036602</v>
          </cell>
          <cell r="Q235">
            <v>3.7856392089854798</v>
          </cell>
          <cell r="R235">
            <v>3.8040360664039001</v>
          </cell>
          <cell r="S235">
            <v>3.8270330441648999</v>
          </cell>
          <cell r="T235">
            <v>3.8535284873195601</v>
          </cell>
          <cell r="U235">
            <v>3.8861841105553601</v>
          </cell>
          <cell r="V235">
            <v>3.9257883099858999</v>
          </cell>
          <cell r="W235">
            <v>3.9665901033811402</v>
          </cell>
          <cell r="X235">
            <v>4.0062091878538002</v>
          </cell>
          <cell r="Y235">
            <v>4.0449129648911804</v>
          </cell>
          <cell r="Z235">
            <v>4.0807915150016196</v>
          </cell>
          <cell r="AA235">
            <v>4.1141057364937703</v>
          </cell>
          <cell r="AB235">
            <v>4.1467875786661104</v>
          </cell>
          <cell r="AC235">
            <v>4.1768049229402404</v>
          </cell>
          <cell r="AD235">
            <v>4.2041261079602696</v>
          </cell>
          <cell r="AE235">
            <v>4.2296857475134697</v>
          </cell>
          <cell r="AF235">
            <v>4.2545661796329899</v>
          </cell>
          <cell r="AG235">
            <v>4.2732224407928596</v>
          </cell>
          <cell r="AH235">
            <v>4.28788870545314</v>
          </cell>
          <cell r="AI235">
            <v>4.2989243347911703</v>
          </cell>
          <cell r="AJ235">
            <v>4.3067062470988002</v>
          </cell>
          <cell r="AK235">
            <v>4.3115618571251701</v>
          </cell>
          <cell r="AL235">
            <v>4.3163251798306304</v>
          </cell>
          <cell r="AM235">
            <v>4.3192195744381099</v>
          </cell>
          <cell r="AN235">
            <v>4.3204244123056004</v>
          </cell>
          <cell r="AO235">
            <v>4.3200492468410197</v>
          </cell>
          <cell r="AP235">
            <v>4.3186170230887502</v>
          </cell>
        </row>
        <row r="236">
          <cell r="C236" t="str">
            <v>Newton Heath</v>
          </cell>
          <cell r="D236" t="str">
            <v>Chadderton</v>
          </cell>
          <cell r="E236" t="str">
            <v>Whitegate GSP</v>
          </cell>
          <cell r="F236">
            <v>12</v>
          </cell>
          <cell r="G236">
            <v>0</v>
          </cell>
          <cell r="H236">
            <v>12</v>
          </cell>
          <cell r="I236">
            <v>7.83</v>
          </cell>
          <cell r="J236">
            <v>8.38550435704337</v>
          </cell>
          <cell r="K236">
            <v>8.5017932380688404</v>
          </cell>
          <cell r="L236">
            <v>8.5902564900824991</v>
          </cell>
          <cell r="M236">
            <v>8.6929433125634308</v>
          </cell>
          <cell r="N236">
            <v>8.8048972639695595</v>
          </cell>
          <cell r="O236">
            <v>8.9194283200548998</v>
          </cell>
          <cell r="P236">
            <v>9.0445550335560707</v>
          </cell>
          <cell r="Q236">
            <v>9.1783171129466403</v>
          </cell>
          <cell r="R236">
            <v>9.3294791356881195</v>
          </cell>
          <cell r="S236">
            <v>9.4927740953597208</v>
          </cell>
          <cell r="T236">
            <v>9.6659303218344093</v>
          </cell>
          <cell r="U236">
            <v>9.8552240609040602</v>
          </cell>
          <cell r="V236">
            <v>10.0638099510424</v>
          </cell>
          <cell r="W236">
            <v>10.276205681608999</v>
          </cell>
          <cell r="X236">
            <v>10.486779700332599</v>
          </cell>
          <cell r="Y236">
            <v>10.6938392069837</v>
          </cell>
          <cell r="Z236">
            <v>10.894068712090901</v>
          </cell>
          <cell r="AA236">
            <v>11.089060297610599</v>
          </cell>
          <cell r="AB236">
            <v>11.2836218334423</v>
          </cell>
          <cell r="AC236">
            <v>11.473972976178199</v>
          </cell>
          <cell r="AD236">
            <v>11.661622758018099</v>
          </cell>
          <cell r="AE236">
            <v>11.848603993049601</v>
          </cell>
          <cell r="AF236">
            <v>12.035656347093999</v>
          </cell>
          <cell r="AG236">
            <v>12.2067034467798</v>
          </cell>
          <cell r="AH236">
            <v>12.368102979881799</v>
          </cell>
          <cell r="AI236">
            <v>12.521044282684899</v>
          </cell>
          <cell r="AJ236">
            <v>12.666417217486099</v>
          </cell>
          <cell r="AK236">
            <v>12.8044459391646</v>
          </cell>
          <cell r="AL236">
            <v>12.9475615691222</v>
          </cell>
          <cell r="AM236">
            <v>13.092488448053301</v>
          </cell>
          <cell r="AN236">
            <v>13.234342266351</v>
          </cell>
          <cell r="AO236">
            <v>13.373531540220901</v>
          </cell>
          <cell r="AP236">
            <v>13.5115128316676</v>
          </cell>
        </row>
        <row r="237">
          <cell r="C237" t="str">
            <v>Newton Le Willows</v>
          </cell>
          <cell r="D237" t="str">
            <v>Golborne</v>
          </cell>
          <cell r="E237" t="str">
            <v>Bold</v>
          </cell>
          <cell r="F237">
            <v>22.863</v>
          </cell>
          <cell r="G237">
            <v>1.3828499999999999</v>
          </cell>
          <cell r="H237">
            <v>24.245850000000001</v>
          </cell>
          <cell r="I237">
            <v>12.41</v>
          </cell>
          <cell r="J237">
            <v>14.1106332532325</v>
          </cell>
          <cell r="K237">
            <v>14.3103964774341</v>
          </cell>
          <cell r="L237">
            <v>14.3790593689923</v>
          </cell>
          <cell r="M237">
            <v>14.4794325216593</v>
          </cell>
          <cell r="N237">
            <v>14.5936600093418</v>
          </cell>
          <cell r="O237">
            <v>14.711154817646699</v>
          </cell>
          <cell r="P237">
            <v>14.8440636029278</v>
          </cell>
          <cell r="Q237">
            <v>14.984659302395199</v>
          </cell>
          <cell r="R237">
            <v>15.151128882712801</v>
          </cell>
          <cell r="S237">
            <v>15.3373723618816</v>
          </cell>
          <cell r="T237">
            <v>15.5376975779171</v>
          </cell>
          <cell r="U237">
            <v>15.7655604766331</v>
          </cell>
          <cell r="V237">
            <v>16.024067513640301</v>
          </cell>
          <cell r="W237">
            <v>16.293287112109301</v>
          </cell>
          <cell r="X237">
            <v>16.552469569696498</v>
          </cell>
          <cell r="Y237">
            <v>16.8005856850661</v>
          </cell>
          <cell r="Z237">
            <v>17.0323606272378</v>
          </cell>
          <cell r="AA237">
            <v>17.245054760132</v>
          </cell>
          <cell r="AB237">
            <v>17.451300903011202</v>
          </cell>
          <cell r="AC237">
            <v>17.639650921083</v>
          </cell>
          <cell r="AD237">
            <v>17.8112319518176</v>
          </cell>
          <cell r="AE237">
            <v>17.972573064162301</v>
          </cell>
          <cell r="AF237">
            <v>18.125653796744398</v>
          </cell>
          <cell r="AG237">
            <v>18.247384683615401</v>
          </cell>
          <cell r="AH237">
            <v>18.348478907608701</v>
          </cell>
          <cell r="AI237">
            <v>18.430940651738702</v>
          </cell>
          <cell r="AJ237">
            <v>18.496322813081001</v>
          </cell>
          <cell r="AK237">
            <v>18.546781359623299</v>
          </cell>
          <cell r="AL237">
            <v>18.596829991528399</v>
          </cell>
          <cell r="AM237">
            <v>18.636772630602799</v>
          </cell>
          <cell r="AN237">
            <v>18.667509744080199</v>
          </cell>
          <cell r="AO237">
            <v>18.689940526385101</v>
          </cell>
          <cell r="AP237">
            <v>18.7063197535639</v>
          </cell>
        </row>
        <row r="238">
          <cell r="C238" t="str">
            <v>Newtongate T11 &amp; T12</v>
          </cell>
          <cell r="D238" t="str">
            <v>Penrith &amp; Shap</v>
          </cell>
          <cell r="E238" t="str">
            <v>Harker ENWL SGTs 1 2 3A 4 / Hutton GSP GROUP</v>
          </cell>
          <cell r="F238">
            <v>23</v>
          </cell>
          <cell r="G238">
            <v>1.69926</v>
          </cell>
          <cell r="H238">
            <v>24.699259999999999</v>
          </cell>
          <cell r="I238">
            <v>18.45</v>
          </cell>
          <cell r="J238">
            <v>18.8628329075678</v>
          </cell>
          <cell r="K238">
            <v>18.9264543701312</v>
          </cell>
          <cell r="L238">
            <v>18.9689107739561</v>
          </cell>
          <cell r="M238">
            <v>19.024627362862901</v>
          </cell>
          <cell r="N238">
            <v>19.1051447002943</v>
          </cell>
          <cell r="O238">
            <v>19.159883326228201</v>
          </cell>
          <cell r="P238">
            <v>19.212276225437598</v>
          </cell>
          <cell r="Q238">
            <v>19.255664644499898</v>
          </cell>
          <cell r="R238">
            <v>19.308624013575201</v>
          </cell>
          <cell r="S238">
            <v>19.3675631388904</v>
          </cell>
          <cell r="T238">
            <v>19.424412520172801</v>
          </cell>
          <cell r="U238">
            <v>19.482602186269801</v>
          </cell>
          <cell r="V238">
            <v>19.665790215000001</v>
          </cell>
          <cell r="W238">
            <v>19.835544558947099</v>
          </cell>
          <cell r="X238">
            <v>20.000529583349</v>
          </cell>
          <cell r="Y238">
            <v>20.162151812852802</v>
          </cell>
          <cell r="Z238">
            <v>20.315069101904701</v>
          </cell>
          <cell r="AA238">
            <v>20.461206259352199</v>
          </cell>
          <cell r="AB238">
            <v>20.604848951619399</v>
          </cell>
          <cell r="AC238">
            <v>20.7431547384884</v>
          </cell>
          <cell r="AD238">
            <v>20.884587599638699</v>
          </cell>
          <cell r="AE238">
            <v>21.025838057683998</v>
          </cell>
          <cell r="AF238">
            <v>21.166113713667301</v>
          </cell>
          <cell r="AG238">
            <v>21.2922265424715</v>
          </cell>
          <cell r="AH238">
            <v>21.409818566046098</v>
          </cell>
          <cell r="AI238">
            <v>21.520088165099398</v>
          </cell>
          <cell r="AJ238">
            <v>21.623624606378598</v>
          </cell>
          <cell r="AK238">
            <v>21.719108266467401</v>
          </cell>
          <cell r="AL238">
            <v>21.809378734559001</v>
          </cell>
          <cell r="AM238">
            <v>21.895439364757099</v>
          </cell>
          <cell r="AN238">
            <v>21.977606204730499</v>
          </cell>
          <cell r="AO238">
            <v>22.056640957560301</v>
          </cell>
          <cell r="AP238">
            <v>22.1335575838194</v>
          </cell>
        </row>
        <row r="239">
          <cell r="C239" t="str">
            <v>Newtongate T13</v>
          </cell>
          <cell r="D239" t="str">
            <v>Penrith &amp; Shap</v>
          </cell>
          <cell r="E239" t="str">
            <v>Harker ENWL SGTs 1 2 3A 4 / Hutton GSP GROUP</v>
          </cell>
          <cell r="F239">
            <v>13.25</v>
          </cell>
          <cell r="G239">
            <v>0</v>
          </cell>
          <cell r="H239">
            <v>13.25</v>
          </cell>
          <cell r="I239">
            <v>9.26</v>
          </cell>
          <cell r="J239">
            <v>9.56650393200084</v>
          </cell>
          <cell r="K239">
            <v>9.6100183355708495</v>
          </cell>
          <cell r="L239">
            <v>9.6344126973588899</v>
          </cell>
          <cell r="M239">
            <v>9.6644811977206899</v>
          </cell>
          <cell r="N239">
            <v>9.7079512716317709</v>
          </cell>
          <cell r="O239">
            <v>9.7386228097940393</v>
          </cell>
          <cell r="P239">
            <v>9.7868826908253208</v>
          </cell>
          <cell r="Q239">
            <v>9.8618986631360208</v>
          </cell>
          <cell r="R239">
            <v>9.9469634681816892</v>
          </cell>
          <cell r="S239">
            <v>10.0394377252934</v>
          </cell>
          <cell r="T239">
            <v>10.137280404806299</v>
          </cell>
          <cell r="U239">
            <v>10.2445680332447</v>
          </cell>
          <cell r="V239">
            <v>10.3638496099506</v>
          </cell>
          <cell r="W239">
            <v>10.470982526036099</v>
          </cell>
          <cell r="X239">
            <v>10.574689254670901</v>
          </cell>
          <cell r="Y239">
            <v>10.675731895110999</v>
          </cell>
          <cell r="Z239">
            <v>10.770264720414801</v>
          </cell>
          <cell r="AA239">
            <v>10.859490169002999</v>
          </cell>
          <cell r="AB239">
            <v>10.9462908131717</v>
          </cell>
          <cell r="AC239">
            <v>11.028518684070299</v>
          </cell>
          <cell r="AD239">
            <v>11.1064861798537</v>
          </cell>
          <cell r="AE239">
            <v>11.181387809491</v>
          </cell>
          <cell r="AF239">
            <v>11.254625225252999</v>
          </cell>
          <cell r="AG239">
            <v>11.317693246146501</v>
          </cell>
          <cell r="AH239">
            <v>11.3742839567572</v>
          </cell>
          <cell r="AI239">
            <v>11.425279587033501</v>
          </cell>
          <cell r="AJ239">
            <v>11.471058374371999</v>
          </cell>
          <cell r="AK239">
            <v>11.5120645454908</v>
          </cell>
          <cell r="AL239">
            <v>11.552617135957799</v>
          </cell>
          <cell r="AM239">
            <v>11.5900658353716</v>
          </cell>
          <cell r="AN239">
            <v>11.6246645311757</v>
          </cell>
          <cell r="AO239">
            <v>11.6570116411584</v>
          </cell>
          <cell r="AP239">
            <v>11.687679593680199</v>
          </cell>
        </row>
        <row r="240">
          <cell r="C240" t="str">
            <v>Norbreck</v>
          </cell>
          <cell r="D240" t="str">
            <v>Bispham</v>
          </cell>
          <cell r="E240" t="str">
            <v>Penwortham West GSP / Stanah GSP GROUP</v>
          </cell>
          <cell r="F240">
            <v>22.863</v>
          </cell>
          <cell r="G240">
            <v>0</v>
          </cell>
          <cell r="H240">
            <v>22.863</v>
          </cell>
          <cell r="I240">
            <v>5.18</v>
          </cell>
          <cell r="J240">
            <v>6.0606420747825096</v>
          </cell>
          <cell r="K240">
            <v>6.1438703124810203</v>
          </cell>
          <cell r="L240">
            <v>6.14853942543008</v>
          </cell>
          <cell r="M240">
            <v>6.1651624332392103</v>
          </cell>
          <cell r="N240">
            <v>6.1896634524411898</v>
          </cell>
          <cell r="O240">
            <v>6.2144937031607901</v>
          </cell>
          <cell r="P240">
            <v>6.2449371898179802</v>
          </cell>
          <cell r="Q240">
            <v>6.2791552081486204</v>
          </cell>
          <cell r="R240">
            <v>6.3198992775918201</v>
          </cell>
          <cell r="S240">
            <v>6.3669014219357196</v>
          </cell>
          <cell r="T240">
            <v>6.4182698842699999</v>
          </cell>
          <cell r="U240">
            <v>6.4767328387668002</v>
          </cell>
          <cell r="V240">
            <v>6.5443687826424197</v>
          </cell>
          <cell r="W240">
            <v>6.61470964145136</v>
          </cell>
          <cell r="X240">
            <v>6.6842438243179298</v>
          </cell>
          <cell r="Y240">
            <v>6.7522570053635604</v>
          </cell>
          <cell r="Z240">
            <v>6.8160155811615004</v>
          </cell>
          <cell r="AA240">
            <v>6.8750488064331003</v>
          </cell>
          <cell r="AB240">
            <v>6.9327025335872001</v>
          </cell>
          <cell r="AC240">
            <v>6.9859919041866503</v>
          </cell>
          <cell r="AD240">
            <v>7.0347193620702297</v>
          </cell>
          <cell r="AE240">
            <v>7.0801880403594897</v>
          </cell>
          <cell r="AF240">
            <v>7.1226913040614201</v>
          </cell>
          <cell r="AG240">
            <v>7.1549585289678097</v>
          </cell>
          <cell r="AH240">
            <v>7.1803767073563396</v>
          </cell>
          <cell r="AI240">
            <v>7.1991124244977502</v>
          </cell>
          <cell r="AJ240">
            <v>7.2124671748117199</v>
          </cell>
          <cell r="AK240">
            <v>7.2220924189802203</v>
          </cell>
          <cell r="AL240">
            <v>7.2358926525827503</v>
          </cell>
          <cell r="AM240">
            <v>7.2463472029897398</v>
          </cell>
          <cell r="AN240">
            <v>7.2537161113220003</v>
          </cell>
          <cell r="AO240">
            <v>7.2578059229901104</v>
          </cell>
          <cell r="AP240">
            <v>7.2597191385922999</v>
          </cell>
        </row>
        <row r="241">
          <cell r="C241" t="str">
            <v>Norbury</v>
          </cell>
          <cell r="D241" t="str">
            <v>Hazel Grove</v>
          </cell>
          <cell r="E241" t="str">
            <v>Bredbury GSP</v>
          </cell>
          <cell r="F241">
            <v>22.863</v>
          </cell>
          <cell r="G241">
            <v>5.0000000000000001E-4</v>
          </cell>
          <cell r="H241">
            <v>22.863499999999998</v>
          </cell>
          <cell r="I241">
            <v>14.63</v>
          </cell>
          <cell r="J241">
            <v>15.320146220556699</v>
          </cell>
          <cell r="K241">
            <v>15.3045120883476</v>
          </cell>
          <cell r="L241">
            <v>15.236329135416399</v>
          </cell>
          <cell r="M241">
            <v>15.1809139621428</v>
          </cell>
          <cell r="N241">
            <v>15.1424823698128</v>
          </cell>
          <cell r="O241">
            <v>15.0963691179357</v>
          </cell>
          <cell r="P241">
            <v>15.057596275917501</v>
          </cell>
          <cell r="Q241">
            <v>15.023940456480901</v>
          </cell>
          <cell r="R241">
            <v>14.9999504926627</v>
          </cell>
          <cell r="S241">
            <v>14.9859208337592</v>
          </cell>
          <cell r="T241">
            <v>14.9753523405641</v>
          </cell>
          <cell r="U241">
            <v>14.9750249776455</v>
          </cell>
          <cell r="V241">
            <v>14.992149388322501</v>
          </cell>
          <cell r="W241">
            <v>15.026216215182201</v>
          </cell>
          <cell r="X241">
            <v>15.0582140705959</v>
          </cell>
          <cell r="Y241">
            <v>15.089180891631299</v>
          </cell>
          <cell r="Z241">
            <v>15.1155095782113</v>
          </cell>
          <cell r="AA241">
            <v>15.1376412165049</v>
          </cell>
          <cell r="AB241">
            <v>15.159523642039201</v>
          </cell>
          <cell r="AC241">
            <v>15.178199862369</v>
          </cell>
          <cell r="AD241">
            <v>15.210525382498</v>
          </cell>
          <cell r="AE241">
            <v>15.241799340473699</v>
          </cell>
          <cell r="AF241">
            <v>15.270360109278799</v>
          </cell>
          <cell r="AG241">
            <v>15.2871737909459</v>
          </cell>
          <cell r="AH241">
            <v>15.296850957765701</v>
          </cell>
          <cell r="AI241">
            <v>15.2998186380389</v>
          </cell>
          <cell r="AJ241">
            <v>15.297546721225</v>
          </cell>
          <cell r="AK241">
            <v>15.28681134649</v>
          </cell>
          <cell r="AL241">
            <v>15.2665372393543</v>
          </cell>
          <cell r="AM241">
            <v>15.2425205267403</v>
          </cell>
          <cell r="AN241">
            <v>15.2151066067727</v>
          </cell>
          <cell r="AO241">
            <v>15.184237582624499</v>
          </cell>
          <cell r="AP241">
            <v>15.1512549348046</v>
          </cell>
        </row>
        <row r="242">
          <cell r="C242" t="str">
            <v>Northenden</v>
          </cell>
          <cell r="D242" t="str">
            <v>West Didsbury</v>
          </cell>
          <cell r="E242" t="str">
            <v>South Manchester GSP</v>
          </cell>
          <cell r="F242">
            <v>17.5</v>
          </cell>
          <cell r="G242">
            <v>1.3796999999999999</v>
          </cell>
          <cell r="H242">
            <v>18.8797</v>
          </cell>
          <cell r="I242">
            <v>9.69</v>
          </cell>
          <cell r="J242">
            <v>9.8720593677172808</v>
          </cell>
          <cell r="K242">
            <v>9.9725665830258308</v>
          </cell>
          <cell r="L242">
            <v>10.087093665629601</v>
          </cell>
          <cell r="M242">
            <v>10.2181482271913</v>
          </cell>
          <cell r="N242">
            <v>10.3607703292785</v>
          </cell>
          <cell r="O242">
            <v>10.5005040434386</v>
          </cell>
          <cell r="P242">
            <v>10.6485905900389</v>
          </cell>
          <cell r="Q242">
            <v>10.8021697332966</v>
          </cell>
          <cell r="R242">
            <v>10.972877425353101</v>
          </cell>
          <cell r="S242">
            <v>11.1529644049073</v>
          </cell>
          <cell r="T242">
            <v>11.3402225489538</v>
          </cell>
          <cell r="U242">
            <v>11.541296977056501</v>
          </cell>
          <cell r="V242">
            <v>11.7599698049198</v>
          </cell>
          <cell r="W242">
            <v>11.9783335007776</v>
          </cell>
          <cell r="X242">
            <v>12.193710722505999</v>
          </cell>
          <cell r="Y242">
            <v>12.4028660295252</v>
          </cell>
          <cell r="Z242">
            <v>12.60296238374</v>
          </cell>
          <cell r="AA242">
            <v>12.795865689608499</v>
          </cell>
          <cell r="AB242">
            <v>12.986431725638299</v>
          </cell>
          <cell r="AC242">
            <v>13.171069363400401</v>
          </cell>
          <cell r="AD242">
            <v>13.347912076622301</v>
          </cell>
          <cell r="AE242">
            <v>13.520701442723301</v>
          </cell>
          <cell r="AF242">
            <v>13.6917450549495</v>
          </cell>
          <cell r="AG242">
            <v>13.847666392414499</v>
          </cell>
          <cell r="AH242">
            <v>13.9939750914952</v>
          </cell>
          <cell r="AI242">
            <v>14.1319369155185</v>
          </cell>
          <cell r="AJ242">
            <v>14.2621895351216</v>
          </cell>
          <cell r="AK242">
            <v>14.384874573541801</v>
          </cell>
          <cell r="AL242">
            <v>14.5050501196013</v>
          </cell>
          <cell r="AM242">
            <v>14.620892311517</v>
          </cell>
          <cell r="AN242">
            <v>14.7328719430015</v>
          </cell>
          <cell r="AO242">
            <v>14.841730658072199</v>
          </cell>
          <cell r="AP242">
            <v>14.948479938095501</v>
          </cell>
        </row>
        <row r="243">
          <cell r="C243" t="str">
            <v>NWGB Partington</v>
          </cell>
          <cell r="D243" t="str">
            <v>Carrington BSP</v>
          </cell>
          <cell r="E243" t="str">
            <v>Carrington ENWL SGTs 1B 2B 4 7</v>
          </cell>
          <cell r="F243">
            <v>16.059999999999999</v>
          </cell>
          <cell r="G243">
            <v>0</v>
          </cell>
          <cell r="H243">
            <v>16.059999999999999</v>
          </cell>
          <cell r="I243">
            <v>4.72</v>
          </cell>
          <cell r="J243">
            <v>6.0461559204818496</v>
          </cell>
          <cell r="K243">
            <v>6.2109979354823803</v>
          </cell>
          <cell r="L243">
            <v>6.2462899596337502</v>
          </cell>
          <cell r="M243">
            <v>6.2853865980883903</v>
          </cell>
          <cell r="N243">
            <v>6.3310099961438002</v>
          </cell>
          <cell r="O243">
            <v>6.3706540919127299</v>
          </cell>
          <cell r="P243">
            <v>6.4104867861125197</v>
          </cell>
          <cell r="Q243">
            <v>6.4589989428322498</v>
          </cell>
          <cell r="R243">
            <v>6.5323356937454102</v>
          </cell>
          <cell r="S243">
            <v>6.6125139173183998</v>
          </cell>
          <cell r="T243">
            <v>6.6975282255500197</v>
          </cell>
          <cell r="U243">
            <v>6.7897823532513604</v>
          </cell>
          <cell r="V243">
            <v>6.8903798644663601</v>
          </cell>
          <cell r="W243">
            <v>6.9893598978307097</v>
          </cell>
          <cell r="X243">
            <v>7.0876010223196104</v>
          </cell>
          <cell r="Y243">
            <v>7.1861189962293697</v>
          </cell>
          <cell r="Z243">
            <v>7.2829748228345901</v>
          </cell>
          <cell r="AA243">
            <v>7.3782527183769702</v>
          </cell>
          <cell r="AB243">
            <v>7.4740658477834803</v>
          </cell>
          <cell r="AC243">
            <v>7.5684418054893099</v>
          </cell>
          <cell r="AD243">
            <v>7.6606037121004098</v>
          </cell>
          <cell r="AE243">
            <v>7.7519252760378601</v>
          </cell>
          <cell r="AF243">
            <v>7.8436532668135701</v>
          </cell>
          <cell r="AG243">
            <v>7.9282897520700297</v>
          </cell>
          <cell r="AH243">
            <v>8.0086275635845396</v>
          </cell>
          <cell r="AI243">
            <v>8.0850865310783906</v>
          </cell>
          <cell r="AJ243">
            <v>8.1579992333390798</v>
          </cell>
          <cell r="AK243">
            <v>8.2282455490146802</v>
          </cell>
          <cell r="AL243">
            <v>8.3170166034481507</v>
          </cell>
          <cell r="AM243">
            <v>8.4085365034827806</v>
          </cell>
          <cell r="AN243">
            <v>8.4986143025159802</v>
          </cell>
          <cell r="AO243">
            <v>8.5872216249866007</v>
          </cell>
          <cell r="AP243">
            <v>8.6753456172989907</v>
          </cell>
        </row>
        <row r="244">
          <cell r="C244" t="str">
            <v>Offerton</v>
          </cell>
          <cell r="D244" t="str">
            <v>Vernon Park</v>
          </cell>
          <cell r="E244" t="str">
            <v>Bredbury GSP</v>
          </cell>
          <cell r="F244">
            <v>17.5</v>
          </cell>
          <cell r="G244">
            <v>0</v>
          </cell>
          <cell r="H244">
            <v>17.5</v>
          </cell>
          <cell r="I244">
            <v>9.2100000000000009</v>
          </cell>
          <cell r="J244">
            <v>9.2845750040012707</v>
          </cell>
          <cell r="K244">
            <v>9.2877193993810891</v>
          </cell>
          <cell r="L244">
            <v>9.3147771506472399</v>
          </cell>
          <cell r="M244">
            <v>9.3655796329573509</v>
          </cell>
          <cell r="N244">
            <v>9.4287487331845306</v>
          </cell>
          <cell r="O244">
            <v>9.4907181971665295</v>
          </cell>
          <cell r="P244">
            <v>9.5609958009342506</v>
          </cell>
          <cell r="Q244">
            <v>9.6383826810853908</v>
          </cell>
          <cell r="R244">
            <v>9.7261868822870401</v>
          </cell>
          <cell r="S244">
            <v>9.8257277980477298</v>
          </cell>
          <cell r="T244">
            <v>9.9298783513085898</v>
          </cell>
          <cell r="U244">
            <v>10.047560707541001</v>
          </cell>
          <cell r="V244">
            <v>10.185976900458201</v>
          </cell>
          <cell r="W244">
            <v>10.340708346756999</v>
          </cell>
          <cell r="X244">
            <v>10.4918615796074</v>
          </cell>
          <cell r="Y244">
            <v>10.635464260304801</v>
          </cell>
          <cell r="Z244">
            <v>10.7658016805029</v>
          </cell>
          <cell r="AA244">
            <v>10.8831089608779</v>
          </cell>
          <cell r="AB244">
            <v>10.993836918635401</v>
          </cell>
          <cell r="AC244">
            <v>11.0925114406667</v>
          </cell>
          <cell r="AD244">
            <v>11.178141133273799</v>
          </cell>
          <cell r="AE244">
            <v>11.255078677820901</v>
          </cell>
          <cell r="AF244">
            <v>11.3250461104021</v>
          </cell>
          <cell r="AG244">
            <v>11.375302147202801</v>
          </cell>
          <cell r="AH244">
            <v>11.4125547276065</v>
          </cell>
          <cell r="AI244">
            <v>11.4375266142039</v>
          </cell>
          <cell r="AJ244">
            <v>11.452064308379899</v>
          </cell>
          <cell r="AK244">
            <v>11.457101674370101</v>
          </cell>
          <cell r="AL244">
            <v>11.4615861582334</v>
          </cell>
          <cell r="AM244">
            <v>11.4595021906546</v>
          </cell>
          <cell r="AN244">
            <v>11.4513785405844</v>
          </cell>
          <cell r="AO244">
            <v>11.4402375141017</v>
          </cell>
          <cell r="AP244">
            <v>11.4300988722407</v>
          </cell>
        </row>
        <row r="245">
          <cell r="C245" t="str">
            <v>Openshaw</v>
          </cell>
          <cell r="D245" t="str">
            <v>Droylsden</v>
          </cell>
          <cell r="E245" t="str">
            <v>Stalybridge GSP</v>
          </cell>
          <cell r="F245">
            <v>17.5</v>
          </cell>
          <cell r="G245">
            <v>0.1008</v>
          </cell>
          <cell r="H245">
            <v>17.6008</v>
          </cell>
          <cell r="I245">
            <v>15.09</v>
          </cell>
          <cell r="J245">
            <v>15.297747816093199</v>
          </cell>
          <cell r="K245">
            <v>15.423701578720101</v>
          </cell>
          <cell r="L245">
            <v>15.5657337729538</v>
          </cell>
          <cell r="M245">
            <v>15.7235189703235</v>
          </cell>
          <cell r="N245">
            <v>15.905940353483301</v>
          </cell>
          <cell r="O245">
            <v>16.0664854235965</v>
          </cell>
          <cell r="P245">
            <v>16.230182491503498</v>
          </cell>
          <cell r="Q245">
            <v>16.449563602277401</v>
          </cell>
          <cell r="R245">
            <v>16.697816049685301</v>
          </cell>
          <cell r="S245">
            <v>16.9599285953066</v>
          </cell>
          <cell r="T245">
            <v>17.2332811193445</v>
          </cell>
          <cell r="U245">
            <v>17.527242359655801</v>
          </cell>
          <cell r="V245">
            <v>17.841969356948599</v>
          </cell>
          <cell r="W245">
            <v>18.140490086785601</v>
          </cell>
          <cell r="X245">
            <v>18.4352988226237</v>
          </cell>
          <cell r="Y245">
            <v>18.723399348741399</v>
          </cell>
          <cell r="Z245">
            <v>19.001001860342001</v>
          </cell>
          <cell r="AA245">
            <v>19.270468061581202</v>
          </cell>
          <cell r="AB245">
            <v>19.5377384568895</v>
          </cell>
          <cell r="AC245">
            <v>19.7976497290007</v>
          </cell>
          <cell r="AD245">
            <v>20.048448030233299</v>
          </cell>
          <cell r="AE245">
            <v>20.295455041780802</v>
          </cell>
          <cell r="AF245">
            <v>20.5416332536117</v>
          </cell>
          <cell r="AG245">
            <v>20.767642719091199</v>
          </cell>
          <cell r="AH245">
            <v>20.9812160626945</v>
          </cell>
          <cell r="AI245">
            <v>21.184204808112199</v>
          </cell>
          <cell r="AJ245">
            <v>21.3765202481225</v>
          </cell>
          <cell r="AK245">
            <v>21.5629644274584</v>
          </cell>
          <cell r="AL245">
            <v>21.759299405859501</v>
          </cell>
          <cell r="AM245">
            <v>21.951073640064699</v>
          </cell>
          <cell r="AN245">
            <v>22.1389166486621</v>
          </cell>
          <cell r="AO245">
            <v>22.323803273433199</v>
          </cell>
          <cell r="AP245">
            <v>22.506982874212401</v>
          </cell>
        </row>
        <row r="246">
          <cell r="C246" t="str">
            <v>Ormskirk</v>
          </cell>
          <cell r="D246" t="str">
            <v>Skelmersdale</v>
          </cell>
          <cell r="E246" t="str">
            <v>Washway Farm GSP / Kirkby GSP GROUP</v>
          </cell>
          <cell r="F246">
            <v>22.863</v>
          </cell>
          <cell r="G246">
            <v>0</v>
          </cell>
          <cell r="H246">
            <v>22.863</v>
          </cell>
          <cell r="I246">
            <v>13.86</v>
          </cell>
          <cell r="J246">
            <v>14.0487539075169</v>
          </cell>
          <cell r="K246">
            <v>14.0653474643434</v>
          </cell>
          <cell r="L246">
            <v>14.082766110070001</v>
          </cell>
          <cell r="M246">
            <v>14.111250532481</v>
          </cell>
          <cell r="N246">
            <v>14.155598533510499</v>
          </cell>
          <cell r="O246">
            <v>14.1819316462981</v>
          </cell>
          <cell r="P246">
            <v>14.207611553404799</v>
          </cell>
          <cell r="Q246">
            <v>14.2592674487819</v>
          </cell>
          <cell r="R246">
            <v>14.394260271189999</v>
          </cell>
          <cell r="S246">
            <v>14.542477863194501</v>
          </cell>
          <cell r="T246">
            <v>14.6961649173507</v>
          </cell>
          <cell r="U246">
            <v>14.8588311895617</v>
          </cell>
          <cell r="V246">
            <v>15.0465390774608</v>
          </cell>
          <cell r="W246">
            <v>15.2282758802552</v>
          </cell>
          <cell r="X246">
            <v>15.399418416492599</v>
          </cell>
          <cell r="Y246">
            <v>15.5625624109162</v>
          </cell>
          <cell r="Z246">
            <v>15.7102742998895</v>
          </cell>
          <cell r="AA246">
            <v>15.8466519077701</v>
          </cell>
          <cell r="AB246">
            <v>15.977686566059999</v>
          </cell>
          <cell r="AC246">
            <v>16.0978566625746</v>
          </cell>
          <cell r="AD246">
            <v>16.207296172106201</v>
          </cell>
          <cell r="AE246">
            <v>16.3081727784568</v>
          </cell>
          <cell r="AF246">
            <v>16.406214986130099</v>
          </cell>
          <cell r="AG246">
            <v>16.490948396169401</v>
          </cell>
          <cell r="AH246">
            <v>16.567625916416102</v>
          </cell>
          <cell r="AI246">
            <v>16.6373274770799</v>
          </cell>
          <cell r="AJ246">
            <v>16.7010735255094</v>
          </cell>
          <cell r="AK246">
            <v>16.757086118655899</v>
          </cell>
          <cell r="AL246">
            <v>16.806953862704699</v>
          </cell>
          <cell r="AM246">
            <v>16.852477315983201</v>
          </cell>
          <cell r="AN246">
            <v>16.893990267488402</v>
          </cell>
          <cell r="AO246">
            <v>16.932125849222199</v>
          </cell>
          <cell r="AP246">
            <v>16.967889071800599</v>
          </cell>
        </row>
        <row r="247">
          <cell r="C247" t="str">
            <v>Padiham</v>
          </cell>
          <cell r="D247" t="str">
            <v>Padiham</v>
          </cell>
          <cell r="E247" t="str">
            <v>Padiham GSP</v>
          </cell>
          <cell r="F247">
            <v>38</v>
          </cell>
          <cell r="G247">
            <v>0</v>
          </cell>
          <cell r="H247">
            <v>38</v>
          </cell>
          <cell r="I247">
            <v>20.99</v>
          </cell>
          <cell r="J247">
            <v>21.9001971960224</v>
          </cell>
          <cell r="K247">
            <v>22.104761343331301</v>
          </cell>
          <cell r="L247">
            <v>22.265475588472601</v>
          </cell>
          <cell r="M247">
            <v>22.453244252026899</v>
          </cell>
          <cell r="N247">
            <v>22.6786881096101</v>
          </cell>
          <cell r="O247">
            <v>22.874249370167401</v>
          </cell>
          <cell r="P247">
            <v>23.0709664754851</v>
          </cell>
          <cell r="Q247">
            <v>23.264375442165399</v>
          </cell>
          <cell r="R247">
            <v>23.469638528080001</v>
          </cell>
          <cell r="S247">
            <v>23.680761993012599</v>
          </cell>
          <cell r="T247">
            <v>23.894621641800502</v>
          </cell>
          <cell r="U247">
            <v>24.113202436959899</v>
          </cell>
          <cell r="V247">
            <v>24.3458442595484</v>
          </cell>
          <cell r="W247">
            <v>24.5752758250079</v>
          </cell>
          <cell r="X247">
            <v>24.8027150543791</v>
          </cell>
          <cell r="Y247">
            <v>25.031541087758701</v>
          </cell>
          <cell r="Z247">
            <v>25.257220317487</v>
          </cell>
          <cell r="AA247">
            <v>25.480309278512902</v>
          </cell>
          <cell r="AB247">
            <v>25.704347799484498</v>
          </cell>
          <cell r="AC247">
            <v>25.926633558360201</v>
          </cell>
          <cell r="AD247">
            <v>26.146456664277999</v>
          </cell>
          <cell r="AE247">
            <v>26.366589062389799</v>
          </cell>
          <cell r="AF247">
            <v>26.588666280698401</v>
          </cell>
          <cell r="AG247">
            <v>26.801638897568999</v>
          </cell>
          <cell r="AH247">
            <v>27.010252354621301</v>
          </cell>
          <cell r="AI247">
            <v>27.215301293190599</v>
          </cell>
          <cell r="AJ247">
            <v>27.417424152975599</v>
          </cell>
          <cell r="AK247">
            <v>27.615133700645199</v>
          </cell>
          <cell r="AL247">
            <v>27.810033549865199</v>
          </cell>
          <cell r="AM247">
            <v>28.004316749855501</v>
          </cell>
          <cell r="AN247">
            <v>28.198341015766701</v>
          </cell>
          <cell r="AO247">
            <v>28.392411851113799</v>
          </cell>
          <cell r="AP247">
            <v>28.587623416237101</v>
          </cell>
        </row>
        <row r="248">
          <cell r="C248" t="str">
            <v>Peel St &amp; Ribblesdale T13</v>
          </cell>
          <cell r="D248" t="str">
            <v>Padiham</v>
          </cell>
          <cell r="E248" t="str">
            <v>Padiham GSP</v>
          </cell>
          <cell r="F248">
            <v>16</v>
          </cell>
          <cell r="G248">
            <v>0</v>
          </cell>
          <cell r="H248">
            <v>16</v>
          </cell>
          <cell r="I248">
            <v>12.16</v>
          </cell>
          <cell r="J248">
            <v>12.609652142866301</v>
          </cell>
          <cell r="K248">
            <v>12.7207064693247</v>
          </cell>
          <cell r="L248">
            <v>12.8313387836158</v>
          </cell>
          <cell r="M248">
            <v>12.9724259623968</v>
          </cell>
          <cell r="N248">
            <v>13.133292559013899</v>
          </cell>
          <cell r="O248">
            <v>13.287775931891201</v>
          </cell>
          <cell r="P248">
            <v>13.4509979379044</v>
          </cell>
          <cell r="Q248">
            <v>13.6177448002814</v>
          </cell>
          <cell r="R248">
            <v>13.803535458725401</v>
          </cell>
          <cell r="S248">
            <v>14.003661473384099</v>
          </cell>
          <cell r="T248">
            <v>14.213031395365199</v>
          </cell>
          <cell r="U248">
            <v>14.4451560058314</v>
          </cell>
          <cell r="V248">
            <v>14.706425683974899</v>
          </cell>
          <cell r="W248">
            <v>14.967219457571099</v>
          </cell>
          <cell r="X248">
            <v>15.2198267099562</v>
          </cell>
          <cell r="Y248">
            <v>15.4606302933783</v>
          </cell>
          <cell r="Z248">
            <v>15.6844801726866</v>
          </cell>
          <cell r="AA248">
            <v>15.8926862848041</v>
          </cell>
          <cell r="AB248">
            <v>16.091609558264501</v>
          </cell>
          <cell r="AC248">
            <v>16.275847896001899</v>
          </cell>
          <cell r="AD248">
            <v>16.445866179421799</v>
          </cell>
          <cell r="AE248">
            <v>16.606349074377</v>
          </cell>
          <cell r="AF248">
            <v>16.762590684086</v>
          </cell>
          <cell r="AG248">
            <v>16.898466156092699</v>
          </cell>
          <cell r="AH248">
            <v>17.0212115809484</v>
          </cell>
          <cell r="AI248">
            <v>17.132393107245498</v>
          </cell>
          <cell r="AJ248">
            <v>17.233698145563999</v>
          </cell>
          <cell r="AK248">
            <v>17.323031501905501</v>
          </cell>
          <cell r="AL248">
            <v>17.4048400918848</v>
          </cell>
          <cell r="AM248">
            <v>17.480037280376798</v>
          </cell>
          <cell r="AN248">
            <v>17.549271621579202</v>
          </cell>
          <cell r="AO248">
            <v>17.613782869981002</v>
          </cell>
          <cell r="AP248">
            <v>17.6747562491521</v>
          </cell>
        </row>
        <row r="249">
          <cell r="C249" t="str">
            <v>Pendleton</v>
          </cell>
          <cell r="D249" t="str">
            <v>Frederick Rd</v>
          </cell>
          <cell r="E249" t="str">
            <v>Kearsley 132 GSP</v>
          </cell>
          <cell r="F249">
            <v>22.863</v>
          </cell>
          <cell r="G249">
            <v>0</v>
          </cell>
          <cell r="H249">
            <v>22.863</v>
          </cell>
          <cell r="I249">
            <v>13.51</v>
          </cell>
          <cell r="J249">
            <v>14.0771789376236</v>
          </cell>
          <cell r="K249">
            <v>14.193661505238</v>
          </cell>
          <cell r="L249">
            <v>14.2729187845983</v>
          </cell>
          <cell r="M249">
            <v>14.359015411776101</v>
          </cell>
          <cell r="N249">
            <v>14.459537581424501</v>
          </cell>
          <cell r="O249">
            <v>14.539861597070701</v>
          </cell>
          <cell r="P249">
            <v>14.6176546467735</v>
          </cell>
          <cell r="Q249">
            <v>14.709874466529399</v>
          </cell>
          <cell r="R249">
            <v>14.828265805438701</v>
          </cell>
          <cell r="S249">
            <v>14.9498266143589</v>
          </cell>
          <cell r="T249">
            <v>15.1136879741524</v>
          </cell>
          <cell r="U249">
            <v>15.2970756522486</v>
          </cell>
          <cell r="V249">
            <v>15.4916539633625</v>
          </cell>
          <cell r="W249">
            <v>15.6643165790985</v>
          </cell>
          <cell r="X249">
            <v>15.8331485244207</v>
          </cell>
          <cell r="Y249">
            <v>15.9977020228113</v>
          </cell>
          <cell r="Z249">
            <v>16.154302697013598</v>
          </cell>
          <cell r="AA249">
            <v>16.304100977831599</v>
          </cell>
          <cell r="AB249">
            <v>16.451564959550598</v>
          </cell>
          <cell r="AC249">
            <v>16.593446421061401</v>
          </cell>
          <cell r="AD249">
            <v>16.728865506774898</v>
          </cell>
          <cell r="AE249">
            <v>16.861014055415701</v>
          </cell>
          <cell r="AF249">
            <v>16.994287770644299</v>
          </cell>
          <cell r="AG249">
            <v>17.150102334322099</v>
          </cell>
          <cell r="AH249">
            <v>17.295935331622601</v>
          </cell>
          <cell r="AI249">
            <v>17.433071614473999</v>
          </cell>
          <cell r="AJ249">
            <v>17.561476943179301</v>
          </cell>
          <cell r="AK249">
            <v>17.682697742732501</v>
          </cell>
          <cell r="AL249">
            <v>17.803858290302902</v>
          </cell>
          <cell r="AM249">
            <v>17.920126805935801</v>
          </cell>
          <cell r="AN249">
            <v>18.081013494715599</v>
          </cell>
          <cell r="AO249">
            <v>18.261114566119002</v>
          </cell>
          <cell r="AP249">
            <v>18.441747840597301</v>
          </cell>
        </row>
        <row r="250">
          <cell r="C250" t="str">
            <v>Petteril Bank</v>
          </cell>
          <cell r="D250" t="str">
            <v>Carlisle</v>
          </cell>
          <cell r="E250" t="str">
            <v>Harker ENWL SGTs 1 2 3A 4 / Hutton GSP GROUP</v>
          </cell>
          <cell r="F250">
            <v>22.863</v>
          </cell>
          <cell r="G250">
            <v>0</v>
          </cell>
          <cell r="H250">
            <v>22.863</v>
          </cell>
          <cell r="I250">
            <v>14.15</v>
          </cell>
          <cell r="J250">
            <v>14.6090696385239</v>
          </cell>
          <cell r="K250">
            <v>14.7394594607406</v>
          </cell>
          <cell r="L250">
            <v>14.8747847627486</v>
          </cell>
          <cell r="M250">
            <v>15.052464655726199</v>
          </cell>
          <cell r="N250">
            <v>15.252463648175899</v>
          </cell>
          <cell r="O250">
            <v>15.4480252228346</v>
          </cell>
          <cell r="P250">
            <v>15.658515765359301</v>
          </cell>
          <cell r="Q250">
            <v>15.8734830359585</v>
          </cell>
          <cell r="R250">
            <v>16.1137485213623</v>
          </cell>
          <cell r="S250">
            <v>16.3706439808706</v>
          </cell>
          <cell r="T250">
            <v>16.6432990029802</v>
          </cell>
          <cell r="U250">
            <v>16.944508760009398</v>
          </cell>
          <cell r="V250">
            <v>17.281720271460699</v>
          </cell>
          <cell r="W250">
            <v>17.6452237703799</v>
          </cell>
          <cell r="X250">
            <v>18.000544180627401</v>
          </cell>
          <cell r="Y250">
            <v>18.340555824931599</v>
          </cell>
          <cell r="Z250">
            <v>18.659038027111201</v>
          </cell>
          <cell r="AA250">
            <v>18.9552620300827</v>
          </cell>
          <cell r="AB250">
            <v>19.2421066298289</v>
          </cell>
          <cell r="AC250">
            <v>19.510432862585301</v>
          </cell>
          <cell r="AD250">
            <v>19.759220469598102</v>
          </cell>
          <cell r="AE250">
            <v>19.995912587375699</v>
          </cell>
          <cell r="AF250">
            <v>20.2255609221668</v>
          </cell>
          <cell r="AG250">
            <v>20.4245609824928</v>
          </cell>
          <cell r="AH250">
            <v>20.603711605386799</v>
          </cell>
          <cell r="AI250">
            <v>20.7652986527549</v>
          </cell>
          <cell r="AJ250">
            <v>20.910661948627101</v>
          </cell>
          <cell r="AK250">
            <v>21.038961809467398</v>
          </cell>
          <cell r="AL250">
            <v>21.1592857621762</v>
          </cell>
          <cell r="AM250">
            <v>21.2698855062254</v>
          </cell>
          <cell r="AN250">
            <v>21.371678846245501</v>
          </cell>
          <cell r="AO250">
            <v>21.4661327344703</v>
          </cell>
          <cell r="AP250">
            <v>21.555218103905499</v>
          </cell>
        </row>
        <row r="251">
          <cell r="C251" t="str">
            <v>Phillips Lane</v>
          </cell>
          <cell r="D251" t="str">
            <v>Nelson</v>
          </cell>
          <cell r="E251" t="str">
            <v>Padiham GSP</v>
          </cell>
          <cell r="F251">
            <v>9</v>
          </cell>
          <cell r="G251">
            <v>0</v>
          </cell>
          <cell r="H251">
            <v>9</v>
          </cell>
          <cell r="I251">
            <v>5.74</v>
          </cell>
          <cell r="J251">
            <v>5.8485501789076899</v>
          </cell>
          <cell r="K251">
            <v>5.8745958685488704</v>
          </cell>
          <cell r="L251">
            <v>5.9030517984438404</v>
          </cell>
          <cell r="M251">
            <v>5.9404254861343802</v>
          </cell>
          <cell r="N251">
            <v>5.9848425763876403</v>
          </cell>
          <cell r="O251">
            <v>6.0238365218001899</v>
          </cell>
          <cell r="P251">
            <v>6.0676485678081598</v>
          </cell>
          <cell r="Q251">
            <v>6.1114331709867198</v>
          </cell>
          <cell r="R251">
            <v>6.16124113929712</v>
          </cell>
          <cell r="S251">
            <v>6.2148032779268298</v>
          </cell>
          <cell r="T251">
            <v>6.2704494612507</v>
          </cell>
          <cell r="U251">
            <v>6.3314234078954899</v>
          </cell>
          <cell r="V251">
            <v>6.3991282686966899</v>
          </cell>
          <cell r="W251">
            <v>6.4624474721252696</v>
          </cell>
          <cell r="X251">
            <v>6.5230829973445204</v>
          </cell>
          <cell r="Y251">
            <v>6.5829637136537498</v>
          </cell>
          <cell r="Z251">
            <v>6.6398060716710896</v>
          </cell>
          <cell r="AA251">
            <v>6.6940870148493596</v>
          </cell>
          <cell r="AB251">
            <v>6.7476072249847103</v>
          </cell>
          <cell r="AC251">
            <v>6.7986314616039998</v>
          </cell>
          <cell r="AD251">
            <v>6.8469848745938799</v>
          </cell>
          <cell r="AE251">
            <v>6.8929230604547698</v>
          </cell>
          <cell r="AF251">
            <v>6.9381492971951602</v>
          </cell>
          <cell r="AG251">
            <v>6.9774063070084402</v>
          </cell>
          <cell r="AH251">
            <v>7.01292031312307</v>
          </cell>
          <cell r="AI251">
            <v>7.0449447058263299</v>
          </cell>
          <cell r="AJ251">
            <v>7.0739996059266304</v>
          </cell>
          <cell r="AK251">
            <v>7.09951487938564</v>
          </cell>
          <cell r="AL251">
            <v>7.1226867079149701</v>
          </cell>
          <cell r="AM251">
            <v>7.14397957687423</v>
          </cell>
          <cell r="AN251">
            <v>7.16356345035227</v>
          </cell>
          <cell r="AO251">
            <v>7.1814198996253999</v>
          </cell>
          <cell r="AP251">
            <v>7.1981707133056299</v>
          </cell>
        </row>
        <row r="252">
          <cell r="C252" t="str">
            <v>Piccadilly</v>
          </cell>
          <cell r="D252" t="str">
            <v>Bloom St</v>
          </cell>
          <cell r="E252" t="str">
            <v>South Manchester GSP</v>
          </cell>
          <cell r="F252">
            <v>22.863</v>
          </cell>
          <cell r="G252">
            <v>0</v>
          </cell>
          <cell r="H252">
            <v>22.863</v>
          </cell>
          <cell r="I252">
            <v>10.199999999999999</v>
          </cell>
          <cell r="J252">
            <v>11.416076193869699</v>
          </cell>
          <cell r="K252">
            <v>11.6505835454295</v>
          </cell>
          <cell r="L252">
            <v>11.7842973282829</v>
          </cell>
          <cell r="M252">
            <v>11.9282890028007</v>
          </cell>
          <cell r="N252">
            <v>12.0987163015151</v>
          </cell>
          <cell r="O252">
            <v>12.2426183566833</v>
          </cell>
          <cell r="P252">
            <v>12.382042650429399</v>
          </cell>
          <cell r="Q252">
            <v>12.515228064849</v>
          </cell>
          <cell r="R252">
            <v>12.648202099834499</v>
          </cell>
          <cell r="S252">
            <v>12.7766547710045</v>
          </cell>
          <cell r="T252">
            <v>12.900010300337399</v>
          </cell>
          <cell r="U252">
            <v>13.018212211111701</v>
          </cell>
          <cell r="V252">
            <v>13.1323200655339</v>
          </cell>
          <cell r="W252">
            <v>13.2261296632638</v>
          </cell>
          <cell r="X252">
            <v>13.3222323641664</v>
          </cell>
          <cell r="Y252">
            <v>13.4204584575472</v>
          </cell>
          <cell r="Z252">
            <v>13.520792874932001</v>
          </cell>
          <cell r="AA252">
            <v>13.6233098566092</v>
          </cell>
          <cell r="AB252">
            <v>13.7281465918192</v>
          </cell>
          <cell r="AC252">
            <v>13.835230703794799</v>
          </cell>
          <cell r="AD252">
            <v>13.9443840258626</v>
          </cell>
          <cell r="AE252">
            <v>14.055636674933201</v>
          </cell>
          <cell r="AF252">
            <v>14.1691832888047</v>
          </cell>
          <cell r="AG252">
            <v>14.284716246179199</v>
          </cell>
          <cell r="AH252">
            <v>14.4023118312073</v>
          </cell>
          <cell r="AI252">
            <v>14.5219575602994</v>
          </cell>
          <cell r="AJ252">
            <v>14.6436530527361</v>
          </cell>
          <cell r="AK252">
            <v>14.7673959139925</v>
          </cell>
          <cell r="AL252">
            <v>14.893260765076599</v>
          </cell>
          <cell r="AM252">
            <v>15.021219893621501</v>
          </cell>
          <cell r="AN252">
            <v>15.1512721374311</v>
          </cell>
          <cell r="AO252">
            <v>15.2834028287885</v>
          </cell>
          <cell r="AP252">
            <v>15.4176399305339</v>
          </cell>
        </row>
        <row r="253">
          <cell r="C253" t="str">
            <v>Pimbo</v>
          </cell>
          <cell r="D253" t="str">
            <v>Skelmersdale</v>
          </cell>
          <cell r="E253" t="str">
            <v>Washway Farm GSP / Kirkby GSP GROUP</v>
          </cell>
          <cell r="F253">
            <v>30</v>
          </cell>
          <cell r="G253">
            <v>0.55200000000000005</v>
          </cell>
          <cell r="H253">
            <v>30.552</v>
          </cell>
          <cell r="I253">
            <v>22.34</v>
          </cell>
          <cell r="J253">
            <v>22.518184428377602</v>
          </cell>
          <cell r="K253">
            <v>22.526856493301199</v>
          </cell>
          <cell r="L253">
            <v>22.542392986708599</v>
          </cell>
          <cell r="M253">
            <v>22.565459274978501</v>
          </cell>
          <cell r="N253">
            <v>22.618840907313899</v>
          </cell>
          <cell r="O253">
            <v>22.641034006857499</v>
          </cell>
          <cell r="P253">
            <v>22.660932974060302</v>
          </cell>
          <cell r="Q253">
            <v>22.6734148692871</v>
          </cell>
          <cell r="R253">
            <v>22.693130779051099</v>
          </cell>
          <cell r="S253">
            <v>22.712681734820499</v>
          </cell>
          <cell r="T253">
            <v>22.729133879043101</v>
          </cell>
          <cell r="U253">
            <v>22.7428416775488</v>
          </cell>
          <cell r="V253">
            <v>22.794766798982</v>
          </cell>
          <cell r="W253">
            <v>22.918239845032101</v>
          </cell>
          <cell r="X253">
            <v>23.038034097601201</v>
          </cell>
          <cell r="Y253">
            <v>23.1565722682797</v>
          </cell>
          <cell r="Z253">
            <v>23.282151348509402</v>
          </cell>
          <cell r="AA253">
            <v>23.424378268051001</v>
          </cell>
          <cell r="AB253">
            <v>23.565660442156702</v>
          </cell>
          <cell r="AC253">
            <v>23.699698479830399</v>
          </cell>
          <cell r="AD253">
            <v>23.826135371295798</v>
          </cell>
          <cell r="AE253">
            <v>23.947392872772799</v>
          </cell>
          <cell r="AF253">
            <v>24.068437884768901</v>
          </cell>
          <cell r="AG253">
            <v>24.172732952089898</v>
          </cell>
          <cell r="AH253">
            <v>24.266803824945399</v>
          </cell>
          <cell r="AI253">
            <v>24.351905879626202</v>
          </cell>
          <cell r="AJ253">
            <v>24.4285897884773</v>
          </cell>
          <cell r="AK253">
            <v>24.497754222999401</v>
          </cell>
          <cell r="AL253">
            <v>24.567103973397799</v>
          </cell>
          <cell r="AM253">
            <v>24.632025411234501</v>
          </cell>
          <cell r="AN253">
            <v>24.6929857323283</v>
          </cell>
          <cell r="AO253">
            <v>24.750502184885601</v>
          </cell>
          <cell r="AP253">
            <v>24.805853645788002</v>
          </cell>
        </row>
        <row r="254">
          <cell r="C254" t="str">
            <v>Portwood</v>
          </cell>
          <cell r="D254" t="str">
            <v>Vernon Park</v>
          </cell>
          <cell r="E254" t="str">
            <v>Bredbury GSP</v>
          </cell>
          <cell r="F254">
            <v>22.863</v>
          </cell>
          <cell r="G254">
            <v>0</v>
          </cell>
          <cell r="H254">
            <v>22.863</v>
          </cell>
          <cell r="I254">
            <v>15.6</v>
          </cell>
          <cell r="J254">
            <v>16.64</v>
          </cell>
          <cell r="K254">
            <v>16.79</v>
          </cell>
          <cell r="L254">
            <v>16.850000000000001</v>
          </cell>
          <cell r="M254">
            <v>16.93</v>
          </cell>
          <cell r="N254">
            <v>17.010000000000002</v>
          </cell>
          <cell r="O254">
            <v>17.09</v>
          </cell>
          <cell r="P254">
            <v>17.170000000000002</v>
          </cell>
          <cell r="Q254">
            <v>17.260000000000002</v>
          </cell>
          <cell r="R254">
            <v>17.350000000000001</v>
          </cell>
          <cell r="S254">
            <v>17.46</v>
          </cell>
          <cell r="T254">
            <v>17.559999999999999</v>
          </cell>
          <cell r="U254">
            <v>17.68</v>
          </cell>
          <cell r="V254">
            <v>17.8</v>
          </cell>
          <cell r="W254">
            <v>17.86</v>
          </cell>
          <cell r="X254">
            <v>17.920000000000002</v>
          </cell>
          <cell r="Y254">
            <v>17.98</v>
          </cell>
          <cell r="Z254">
            <v>18.02</v>
          </cell>
          <cell r="AA254">
            <v>18.059999999999999</v>
          </cell>
          <cell r="AB254">
            <v>18.100000000000001</v>
          </cell>
          <cell r="AC254">
            <v>18.13</v>
          </cell>
          <cell r="AD254">
            <v>18.16</v>
          </cell>
          <cell r="AE254">
            <v>18.170000000000002</v>
          </cell>
          <cell r="AF254">
            <v>18.18</v>
          </cell>
          <cell r="AG254">
            <v>18.18</v>
          </cell>
          <cell r="AH254">
            <v>18.190000000000001</v>
          </cell>
          <cell r="AI254">
            <v>18.18</v>
          </cell>
          <cell r="AJ254">
            <v>18.170000000000002</v>
          </cell>
          <cell r="AK254">
            <v>18.16</v>
          </cell>
          <cell r="AL254">
            <v>18.14</v>
          </cell>
          <cell r="AM254">
            <v>18.13</v>
          </cell>
          <cell r="AN254">
            <v>18.11</v>
          </cell>
          <cell r="AO254">
            <v>18.07</v>
          </cell>
          <cell r="AP254">
            <v>18.05</v>
          </cell>
        </row>
        <row r="255">
          <cell r="C255" t="str">
            <v>Poulton</v>
          </cell>
          <cell r="D255" t="str">
            <v>Bispham</v>
          </cell>
          <cell r="E255" t="str">
            <v>Penwortham West GSP / Stanah GSP GROUP</v>
          </cell>
          <cell r="F255">
            <v>20.96</v>
          </cell>
          <cell r="G255">
            <v>0</v>
          </cell>
          <cell r="H255">
            <v>20.96</v>
          </cell>
          <cell r="I255">
            <v>11.27</v>
          </cell>
          <cell r="J255">
            <v>11.534186920930299</v>
          </cell>
          <cell r="K255">
            <v>11.536930748836999</v>
          </cell>
          <cell r="L255">
            <v>11.521054057038601</v>
          </cell>
          <cell r="M255">
            <v>11.513019260535501</v>
          </cell>
          <cell r="N255">
            <v>11.510998597297</v>
          </cell>
          <cell r="O255">
            <v>11.5575170029944</v>
          </cell>
          <cell r="P255">
            <v>11.686167573985101</v>
          </cell>
          <cell r="Q255">
            <v>11.822965873748499</v>
          </cell>
          <cell r="R255">
            <v>11.976730170005901</v>
          </cell>
          <cell r="S255">
            <v>12.142415331304001</v>
          </cell>
          <cell r="T255">
            <v>12.3193146885428</v>
          </cell>
          <cell r="U255">
            <v>12.5214234204668</v>
          </cell>
          <cell r="V255">
            <v>12.7505917911251</v>
          </cell>
          <cell r="W255">
            <v>12.9770380354223</v>
          </cell>
          <cell r="X255">
            <v>13.1979773639292</v>
          </cell>
          <cell r="Y255">
            <v>13.408942570558199</v>
          </cell>
          <cell r="Z255">
            <v>13.603262528653699</v>
          </cell>
          <cell r="AA255">
            <v>13.783444811730099</v>
          </cell>
          <cell r="AB255">
            <v>13.955634084795999</v>
          </cell>
          <cell r="AC255">
            <v>14.114420368166099</v>
          </cell>
          <cell r="AD255">
            <v>14.2602399687065</v>
          </cell>
          <cell r="AE255">
            <v>14.3971517062421</v>
          </cell>
          <cell r="AF255">
            <v>14.527404585703399</v>
          </cell>
          <cell r="AG255">
            <v>14.6370598010603</v>
          </cell>
          <cell r="AH255">
            <v>14.732959924481801</v>
          </cell>
          <cell r="AI255">
            <v>14.816217371160599</v>
          </cell>
          <cell r="AJ255">
            <v>14.888957549588101</v>
          </cell>
          <cell r="AK255">
            <v>14.9510383654133</v>
          </cell>
          <cell r="AL255">
            <v>15.0108918186155</v>
          </cell>
          <cell r="AM255">
            <v>15.063915555475001</v>
          </cell>
          <cell r="AN255">
            <v>15.1107426029801</v>
          </cell>
          <cell r="AO255">
            <v>15.152090516026499</v>
          </cell>
          <cell r="AP255">
            <v>15.1894466696224</v>
          </cell>
        </row>
        <row r="256">
          <cell r="C256" t="str">
            <v>Poynton</v>
          </cell>
          <cell r="D256" t="str">
            <v>Hazel Grove</v>
          </cell>
          <cell r="E256" t="str">
            <v>Bredbury GSP</v>
          </cell>
          <cell r="F256">
            <v>17.5</v>
          </cell>
          <cell r="G256">
            <v>0</v>
          </cell>
          <cell r="H256">
            <v>17.5</v>
          </cell>
          <cell r="I256">
            <v>9.7100000000000009</v>
          </cell>
          <cell r="J256">
            <v>9.9226413027132292</v>
          </cell>
          <cell r="K256">
            <v>10.054790094112899</v>
          </cell>
          <cell r="L256">
            <v>10.2003207751549</v>
          </cell>
          <cell r="M256">
            <v>10.362092464604</v>
          </cell>
          <cell r="N256">
            <v>10.546779413261801</v>
          </cell>
          <cell r="O256">
            <v>10.7151266076777</v>
          </cell>
          <cell r="P256">
            <v>10.8855374704745</v>
          </cell>
          <cell r="Q256">
            <v>11.055374807292001</v>
          </cell>
          <cell r="R256">
            <v>11.2311781925888</v>
          </cell>
          <cell r="S256">
            <v>11.4102088155635</v>
          </cell>
          <cell r="T256">
            <v>11.627378471726599</v>
          </cell>
          <cell r="U256">
            <v>11.859633601405701</v>
          </cell>
          <cell r="V256">
            <v>12.1120127495736</v>
          </cell>
          <cell r="W256">
            <v>12.37638505904</v>
          </cell>
          <cell r="X256">
            <v>12.6369443318364</v>
          </cell>
          <cell r="Y256">
            <v>12.8916843918186</v>
          </cell>
          <cell r="Z256">
            <v>13.135051827541</v>
          </cell>
          <cell r="AA256">
            <v>13.368207084440099</v>
          </cell>
          <cell r="AB256">
            <v>13.5975577620774</v>
          </cell>
          <cell r="AC256">
            <v>13.8186796242898</v>
          </cell>
          <cell r="AD256">
            <v>14.031245118488499</v>
          </cell>
          <cell r="AE256">
            <v>14.239559085702799</v>
          </cell>
          <cell r="AF256">
            <v>14.4461974036175</v>
          </cell>
          <cell r="AG256">
            <v>14.638941090040699</v>
          </cell>
          <cell r="AH256">
            <v>14.8233641232974</v>
          </cell>
          <cell r="AI256">
            <v>15.0005672310237</v>
          </cell>
          <cell r="AJ256">
            <v>15.1722550868067</v>
          </cell>
          <cell r="AK256">
            <v>15.3361966546779</v>
          </cell>
          <cell r="AL256">
            <v>15.494946142742601</v>
          </cell>
          <cell r="AM256">
            <v>15.6504643849158</v>
          </cell>
          <cell r="AN256">
            <v>15.803316621353799</v>
          </cell>
          <cell r="AO256">
            <v>15.9543592253405</v>
          </cell>
          <cell r="AP256">
            <v>16.104671851807399</v>
          </cell>
        </row>
        <row r="257">
          <cell r="C257" t="str">
            <v>Preesall</v>
          </cell>
          <cell r="D257" t="str">
            <v>Thornton</v>
          </cell>
          <cell r="E257" t="str">
            <v>Penwortham West GSP / Stanah GSP GROUP</v>
          </cell>
          <cell r="F257">
            <v>23</v>
          </cell>
          <cell r="G257">
            <v>4.0800000000000003E-3</v>
          </cell>
          <cell r="H257">
            <v>23.004079999999998</v>
          </cell>
          <cell r="I257">
            <v>9.83</v>
          </cell>
          <cell r="J257">
            <v>10.028500589091101</v>
          </cell>
          <cell r="K257">
            <v>10.067537986942</v>
          </cell>
          <cell r="L257">
            <v>10.1141624987316</v>
          </cell>
          <cell r="M257">
            <v>10.1839000148635</v>
          </cell>
          <cell r="N257">
            <v>10.2662487975534</v>
          </cell>
          <cell r="O257">
            <v>10.3530251102046</v>
          </cell>
          <cell r="P257">
            <v>10.4500049273723</v>
          </cell>
          <cell r="Q257">
            <v>10.555046660950801</v>
          </cell>
          <cell r="R257">
            <v>10.675968139762301</v>
          </cell>
          <cell r="S257">
            <v>10.800545761013</v>
          </cell>
          <cell r="T257">
            <v>10.9342632492225</v>
          </cell>
          <cell r="U257">
            <v>11.0933486363823</v>
          </cell>
          <cell r="V257">
            <v>11.2707912890241</v>
          </cell>
          <cell r="W257">
            <v>11.453394073583</v>
          </cell>
          <cell r="X257">
            <v>11.628687226105299</v>
          </cell>
          <cell r="Y257">
            <v>11.7935405415351</v>
          </cell>
          <cell r="Z257">
            <v>11.944450347125899</v>
          </cell>
          <cell r="AA257">
            <v>12.0839040365488</v>
          </cell>
          <cell r="AB257">
            <v>12.215880041593699</v>
          </cell>
          <cell r="AC257">
            <v>12.336176183722699</v>
          </cell>
          <cell r="AD257">
            <v>12.445176204851</v>
          </cell>
          <cell r="AE257">
            <v>12.546227100330899</v>
          </cell>
          <cell r="AF257">
            <v>12.6417517583936</v>
          </cell>
          <cell r="AG257">
            <v>12.7200534852151</v>
          </cell>
          <cell r="AH257">
            <v>12.786831868454099</v>
          </cell>
          <cell r="AI257">
            <v>12.843287114706101</v>
          </cell>
          <cell r="AJ257">
            <v>12.8893717699265</v>
          </cell>
          <cell r="AK257">
            <v>12.9232992485579</v>
          </cell>
          <cell r="AL257">
            <v>12.945724371013901</v>
          </cell>
          <cell r="AM257">
            <v>12.9634993286503</v>
          </cell>
          <cell r="AN257">
            <v>12.977332861661701</v>
          </cell>
          <cell r="AO257">
            <v>12.9878072893083</v>
          </cell>
          <cell r="AP257">
            <v>12.9960433830973</v>
          </cell>
        </row>
        <row r="258">
          <cell r="C258" t="str">
            <v>Preston East</v>
          </cell>
          <cell r="D258" t="str">
            <v>Preston East</v>
          </cell>
          <cell r="E258" t="str">
            <v>Penwortham East GSP / Rochdale SGT 1 GROUP</v>
          </cell>
          <cell r="F258">
            <v>32</v>
          </cell>
          <cell r="G258">
            <v>2.8274400000000002</v>
          </cell>
          <cell r="H258">
            <v>34.827440000000003</v>
          </cell>
          <cell r="I258">
            <v>17.09</v>
          </cell>
          <cell r="J258">
            <v>17.9176085650702</v>
          </cell>
          <cell r="K258">
            <v>17.948118520716001</v>
          </cell>
          <cell r="L258">
            <v>17.914279795039199</v>
          </cell>
          <cell r="M258">
            <v>17.8994186609834</v>
          </cell>
          <cell r="N258">
            <v>17.9144680188042</v>
          </cell>
          <cell r="O258">
            <v>17.914812038138201</v>
          </cell>
          <cell r="P258">
            <v>17.920956509343799</v>
          </cell>
          <cell r="Q258">
            <v>17.929977338121201</v>
          </cell>
          <cell r="R258">
            <v>17.953076909547399</v>
          </cell>
          <cell r="S258">
            <v>17.981713364191101</v>
          </cell>
          <cell r="T258">
            <v>18.016030103502001</v>
          </cell>
          <cell r="U258">
            <v>18.061626332453301</v>
          </cell>
          <cell r="V258">
            <v>18.116605556137301</v>
          </cell>
          <cell r="W258">
            <v>18.1587437181471</v>
          </cell>
          <cell r="X258">
            <v>18.201233971028199</v>
          </cell>
          <cell r="Y258">
            <v>18.241539013380098</v>
          </cell>
          <cell r="Z258">
            <v>18.277707294199001</v>
          </cell>
          <cell r="AA258">
            <v>18.309660776400602</v>
          </cell>
          <cell r="AB258">
            <v>18.341754628122501</v>
          </cell>
          <cell r="AC258">
            <v>18.370587464044899</v>
          </cell>
          <cell r="AD258">
            <v>18.3964770971753</v>
          </cell>
          <cell r="AE258">
            <v>18.420927713492301</v>
          </cell>
          <cell r="AF258">
            <v>18.445106056041901</v>
          </cell>
          <cell r="AG258">
            <v>18.462128984556799</v>
          </cell>
          <cell r="AH258">
            <v>18.475267608278401</v>
          </cell>
          <cell r="AI258">
            <v>18.485071228271501</v>
          </cell>
          <cell r="AJ258">
            <v>18.491699334465501</v>
          </cell>
          <cell r="AK258">
            <v>18.4985643620149</v>
          </cell>
          <cell r="AL258">
            <v>18.515913946247299</v>
          </cell>
          <cell r="AM258">
            <v>18.533019341903401</v>
          </cell>
          <cell r="AN258">
            <v>18.5501061045996</v>
          </cell>
          <cell r="AO258">
            <v>18.5674178210284</v>
          </cell>
          <cell r="AP258">
            <v>18.585518664633501</v>
          </cell>
        </row>
        <row r="259">
          <cell r="C259" t="str">
            <v>Preston Old Rd</v>
          </cell>
          <cell r="D259" t="str">
            <v>Blackpool</v>
          </cell>
          <cell r="E259" t="str">
            <v>Penwortham West GSP / Stanah GSP GROUP</v>
          </cell>
          <cell r="F259">
            <v>22.863</v>
          </cell>
          <cell r="G259">
            <v>0</v>
          </cell>
          <cell r="H259">
            <v>22.863</v>
          </cell>
          <cell r="I259">
            <v>10.23</v>
          </cell>
          <cell r="J259">
            <v>10.1739320627073</v>
          </cell>
          <cell r="K259">
            <v>10.1399834323694</v>
          </cell>
          <cell r="L259">
            <v>10.144328091112</v>
          </cell>
          <cell r="M259">
            <v>10.174223451816401</v>
          </cell>
          <cell r="N259">
            <v>10.2170786860848</v>
          </cell>
          <cell r="O259">
            <v>10.255607062132199</v>
          </cell>
          <cell r="P259">
            <v>10.303055154700001</v>
          </cell>
          <cell r="Q259">
            <v>10.355387149818</v>
          </cell>
          <cell r="R259">
            <v>10.4156572907947</v>
          </cell>
          <cell r="S259">
            <v>10.487951835871201</v>
          </cell>
          <cell r="T259">
            <v>10.564100026258</v>
          </cell>
          <cell r="U259">
            <v>10.6563457346305</v>
          </cell>
          <cell r="V259">
            <v>10.772607695961799</v>
          </cell>
          <cell r="W259">
            <v>10.918295818241299</v>
          </cell>
          <cell r="X259">
            <v>11.059570160947199</v>
          </cell>
          <cell r="Y259">
            <v>11.197612991627301</v>
          </cell>
          <cell r="Z259">
            <v>11.325539813491901</v>
          </cell>
          <cell r="AA259">
            <v>11.442470681497401</v>
          </cell>
          <cell r="AB259">
            <v>11.5555633348434</v>
          </cell>
          <cell r="AC259">
            <v>11.658766389342199</v>
          </cell>
          <cell r="AD259">
            <v>11.7514648416866</v>
          </cell>
          <cell r="AE259">
            <v>11.836227212142401</v>
          </cell>
          <cell r="AF259">
            <v>11.9141055988588</v>
          </cell>
          <cell r="AG259">
            <v>11.9735872307434</v>
          </cell>
          <cell r="AH259">
            <v>12.021300986399</v>
          </cell>
          <cell r="AI259">
            <v>12.057694248567801</v>
          </cell>
          <cell r="AJ259">
            <v>12.0851648386486</v>
          </cell>
          <cell r="AK259">
            <v>12.0996153066743</v>
          </cell>
          <cell r="AL259">
            <v>12.100086624177401</v>
          </cell>
          <cell r="AM259">
            <v>12.094130359882699</v>
          </cell>
          <cell r="AN259">
            <v>12.082271577229299</v>
          </cell>
          <cell r="AO259">
            <v>12.064088880627301</v>
          </cell>
          <cell r="AP259">
            <v>12.0417921675428</v>
          </cell>
        </row>
        <row r="260">
          <cell r="C260" t="str">
            <v>Prestwich</v>
          </cell>
          <cell r="D260" t="str">
            <v>Agecroft</v>
          </cell>
          <cell r="E260" t="str">
            <v>Kearsley 132 GSP</v>
          </cell>
          <cell r="F260">
            <v>22.863</v>
          </cell>
          <cell r="G260">
            <v>0</v>
          </cell>
          <cell r="H260">
            <v>22.863</v>
          </cell>
          <cell r="I260">
            <v>15.7</v>
          </cell>
          <cell r="J260">
            <v>16.051067045135301</v>
          </cell>
          <cell r="K260">
            <v>16.1577933419785</v>
          </cell>
          <cell r="L260">
            <v>16.275640515745302</v>
          </cell>
          <cell r="M260">
            <v>16.421888605367698</v>
          </cell>
          <cell r="N260">
            <v>16.583900048190099</v>
          </cell>
          <cell r="O260">
            <v>16.743160895414501</v>
          </cell>
          <cell r="P260">
            <v>16.914823849996701</v>
          </cell>
          <cell r="Q260">
            <v>17.093326666415301</v>
          </cell>
          <cell r="R260">
            <v>17.290840397276199</v>
          </cell>
          <cell r="S260">
            <v>17.503465273218001</v>
          </cell>
          <cell r="T260">
            <v>17.727110446902199</v>
          </cell>
          <cell r="U260">
            <v>17.9712924186043</v>
          </cell>
          <cell r="V260">
            <v>18.2474135479798</v>
          </cell>
          <cell r="W260">
            <v>18.539966061451501</v>
          </cell>
          <cell r="X260">
            <v>18.8252367143416</v>
          </cell>
          <cell r="Y260">
            <v>19.106103476208101</v>
          </cell>
          <cell r="Z260">
            <v>19.3719802879525</v>
          </cell>
          <cell r="AA260">
            <v>19.6233454567964</v>
          </cell>
          <cell r="AB260">
            <v>19.869394612271002</v>
          </cell>
          <cell r="AC260">
            <v>20.101116770561401</v>
          </cell>
          <cell r="AD260">
            <v>20.318081227998899</v>
          </cell>
          <cell r="AE260">
            <v>20.526522435186301</v>
          </cell>
          <cell r="AF260">
            <v>20.729387772675999</v>
          </cell>
          <cell r="AG260">
            <v>20.941679105484901</v>
          </cell>
          <cell r="AH260">
            <v>21.1520479413856</v>
          </cell>
          <cell r="AI260">
            <v>21.350110164050001</v>
          </cell>
          <cell r="AJ260">
            <v>21.538441008618101</v>
          </cell>
          <cell r="AK260">
            <v>21.7109615417925</v>
          </cell>
          <cell r="AL260">
            <v>21.864912726414499</v>
          </cell>
          <cell r="AM260">
            <v>22.012619918630499</v>
          </cell>
          <cell r="AN260">
            <v>22.154802029484301</v>
          </cell>
          <cell r="AO260">
            <v>22.291371080513599</v>
          </cell>
          <cell r="AP260">
            <v>22.425211593542102</v>
          </cell>
        </row>
        <row r="261">
          <cell r="C261" t="str">
            <v>Pringle St</v>
          </cell>
          <cell r="D261" t="str">
            <v>Blackburn</v>
          </cell>
          <cell r="E261" t="str">
            <v>Penwortham East GSP / Rochdale SGT 1 GROUP</v>
          </cell>
          <cell r="F261">
            <v>19.940000000000001</v>
          </cell>
          <cell r="G261">
            <v>0</v>
          </cell>
          <cell r="H261">
            <v>19.940000000000001</v>
          </cell>
          <cell r="I261">
            <v>12.51</v>
          </cell>
          <cell r="J261">
            <v>12.5523338151513</v>
          </cell>
          <cell r="K261">
            <v>12.613058026576301</v>
          </cell>
          <cell r="L261">
            <v>12.712580929839</v>
          </cell>
          <cell r="M261">
            <v>12.8399479522609</v>
          </cell>
          <cell r="N261">
            <v>12.992918938672499</v>
          </cell>
          <cell r="O261">
            <v>13.136091126090999</v>
          </cell>
          <cell r="P261">
            <v>13.2869482640501</v>
          </cell>
          <cell r="Q261">
            <v>13.440738022084901</v>
          </cell>
          <cell r="R261">
            <v>13.6102887632982</v>
          </cell>
          <cell r="S261">
            <v>13.792989221365699</v>
          </cell>
          <cell r="T261">
            <v>13.9817045708755</v>
          </cell>
          <cell r="U261">
            <v>14.183487873675</v>
          </cell>
          <cell r="V261">
            <v>14.4017777495296</v>
          </cell>
          <cell r="W261">
            <v>14.606228809928201</v>
          </cell>
          <cell r="X261">
            <v>14.8077764800725</v>
          </cell>
          <cell r="Y261">
            <v>15.0061593574627</v>
          </cell>
          <cell r="Z261">
            <v>15.195678134636699</v>
          </cell>
          <cell r="AA261">
            <v>15.3780221147421</v>
          </cell>
          <cell r="AB261">
            <v>15.5563580818249</v>
          </cell>
          <cell r="AC261">
            <v>15.7279448690858</v>
          </cell>
          <cell r="AD261">
            <v>15.8919557819452</v>
          </cell>
          <cell r="AE261">
            <v>16.0506675115066</v>
          </cell>
          <cell r="AF261">
            <v>16.207206792820202</v>
          </cell>
          <cell r="AG261">
            <v>16.3484129377706</v>
          </cell>
          <cell r="AH261">
            <v>16.480334997670798</v>
          </cell>
          <cell r="AI261">
            <v>16.603959134497099</v>
          </cell>
          <cell r="AJ261">
            <v>16.719797711579201</v>
          </cell>
          <cell r="AK261">
            <v>16.830514581249201</v>
          </cell>
          <cell r="AL261">
            <v>16.946511454562401</v>
          </cell>
          <cell r="AM261">
            <v>17.059219942644098</v>
          </cell>
          <cell r="AN261">
            <v>17.1690836925331</v>
          </cell>
          <cell r="AO261">
            <v>17.276260580651499</v>
          </cell>
          <cell r="AP261">
            <v>17.382225332983701</v>
          </cell>
        </row>
        <row r="262">
          <cell r="C262" t="str">
            <v>Queens Park</v>
          </cell>
          <cell r="D262" t="str">
            <v>Stuart St</v>
          </cell>
          <cell r="E262" t="str">
            <v>Stalybridge GSP</v>
          </cell>
          <cell r="F262">
            <v>19.2</v>
          </cell>
          <cell r="G262">
            <v>0</v>
          </cell>
          <cell r="H262">
            <v>19.2</v>
          </cell>
          <cell r="I262">
            <v>16.77</v>
          </cell>
          <cell r="J262">
            <v>17.206874814310101</v>
          </cell>
          <cell r="K262">
            <v>17.3793303263312</v>
          </cell>
          <cell r="L262">
            <v>17.5458351890749</v>
          </cell>
          <cell r="M262">
            <v>17.7256888799288</v>
          </cell>
          <cell r="N262">
            <v>17.9314227921423</v>
          </cell>
          <cell r="O262">
            <v>18.1087152740653</v>
          </cell>
          <cell r="P262">
            <v>18.285379018042001</v>
          </cell>
          <cell r="Q262">
            <v>18.4573025201829</v>
          </cell>
          <cell r="R262">
            <v>18.635703301322501</v>
          </cell>
          <cell r="S262">
            <v>18.813463569677399</v>
          </cell>
          <cell r="T262">
            <v>18.986393863746599</v>
          </cell>
          <cell r="U262">
            <v>19.1557201707875</v>
          </cell>
          <cell r="V262">
            <v>19.440085148361</v>
          </cell>
          <cell r="W262">
            <v>19.7358875355675</v>
          </cell>
          <cell r="X262">
            <v>20.028525377474601</v>
          </cell>
          <cell r="Y262">
            <v>20.314323668025601</v>
          </cell>
          <cell r="Z262">
            <v>20.590972420724999</v>
          </cell>
          <cell r="AA262">
            <v>20.861223891460199</v>
          </cell>
          <cell r="AB262">
            <v>21.1303666016778</v>
          </cell>
          <cell r="AC262">
            <v>21.3945128590472</v>
          </cell>
          <cell r="AD262">
            <v>21.651118303613799</v>
          </cell>
          <cell r="AE262">
            <v>21.905279943384201</v>
          </cell>
          <cell r="AF262">
            <v>22.160138594698601</v>
          </cell>
          <cell r="AG262">
            <v>22.398076882558499</v>
          </cell>
          <cell r="AH262">
            <v>22.625948472344501</v>
          </cell>
          <cell r="AI262">
            <v>22.8457155727612</v>
          </cell>
          <cell r="AJ262">
            <v>23.057172866165001</v>
          </cell>
          <cell r="AK262">
            <v>23.2633059580746</v>
          </cell>
          <cell r="AL262">
            <v>23.474470429228599</v>
          </cell>
          <cell r="AM262">
            <v>23.682397188742399</v>
          </cell>
          <cell r="AN262">
            <v>23.887650199435601</v>
          </cell>
          <cell r="AO262">
            <v>24.091485551358399</v>
          </cell>
          <cell r="AP262">
            <v>24.294851144054199</v>
          </cell>
        </row>
        <row r="263">
          <cell r="C263" t="str">
            <v>Radcliffe</v>
          </cell>
          <cell r="D263" t="str">
            <v>Radcliffe</v>
          </cell>
          <cell r="E263" t="str">
            <v>Kearsley 132 GSP</v>
          </cell>
          <cell r="F263">
            <v>38</v>
          </cell>
          <cell r="G263">
            <v>0</v>
          </cell>
          <cell r="H263">
            <v>38</v>
          </cell>
          <cell r="I263">
            <v>29.65</v>
          </cell>
          <cell r="J263">
            <v>30.242911451812699</v>
          </cell>
          <cell r="K263">
            <v>30.433146861918701</v>
          </cell>
          <cell r="L263">
            <v>30.655121153811699</v>
          </cell>
          <cell r="M263">
            <v>30.924354053868399</v>
          </cell>
          <cell r="N263">
            <v>31.234874516702199</v>
          </cell>
          <cell r="O263">
            <v>31.532131624486698</v>
          </cell>
          <cell r="P263">
            <v>31.853652106335598</v>
          </cell>
          <cell r="Q263">
            <v>32.187540979637099</v>
          </cell>
          <cell r="R263">
            <v>32.557423756179197</v>
          </cell>
          <cell r="S263">
            <v>32.955339338358698</v>
          </cell>
          <cell r="T263">
            <v>33.374164874251797</v>
          </cell>
          <cell r="U263">
            <v>33.833787465415497</v>
          </cell>
          <cell r="V263">
            <v>34.3419821803611</v>
          </cell>
          <cell r="W263">
            <v>34.869111547862403</v>
          </cell>
          <cell r="X263">
            <v>35.381622173940201</v>
          </cell>
          <cell r="Y263">
            <v>35.883843687400301</v>
          </cell>
          <cell r="Z263">
            <v>36.359996110666998</v>
          </cell>
          <cell r="AA263">
            <v>36.8097147047569</v>
          </cell>
          <cell r="AB263">
            <v>37.249609278876498</v>
          </cell>
          <cell r="AC263">
            <v>37.664065317276297</v>
          </cell>
          <cell r="AD263">
            <v>38.051085692244797</v>
          </cell>
          <cell r="AE263">
            <v>38.422605790790399</v>
          </cell>
          <cell r="AF263">
            <v>38.7832891225748</v>
          </cell>
          <cell r="AG263">
            <v>39.090455245082097</v>
          </cell>
          <cell r="AH263">
            <v>39.3626907383805</v>
          </cell>
          <cell r="AI263">
            <v>39.602934813158598</v>
          </cell>
          <cell r="AJ263">
            <v>39.8143011055719</v>
          </cell>
          <cell r="AK263">
            <v>39.999065247065197</v>
          </cell>
          <cell r="AL263">
            <v>40.179054571386402</v>
          </cell>
          <cell r="AM263">
            <v>40.341771461062699</v>
          </cell>
          <cell r="AN263">
            <v>40.4886617608406</v>
          </cell>
          <cell r="AO263">
            <v>40.620459207846103</v>
          </cell>
          <cell r="AP263">
            <v>40.741751456290103</v>
          </cell>
        </row>
        <row r="264">
          <cell r="C264" t="str">
            <v>Randal St</v>
          </cell>
          <cell r="D264" t="str">
            <v>Blackburn</v>
          </cell>
          <cell r="E264" t="str">
            <v>Penwortham East GSP / Rochdale SGT 1 GROUP</v>
          </cell>
          <cell r="F264">
            <v>18.8</v>
          </cell>
          <cell r="G264">
            <v>4.41E-2</v>
          </cell>
          <cell r="H264">
            <v>18.844100000000001</v>
          </cell>
          <cell r="I264">
            <v>15.59</v>
          </cell>
          <cell r="J264">
            <v>15.875388150481401</v>
          </cell>
          <cell r="K264">
            <v>15.9916574938342</v>
          </cell>
          <cell r="L264">
            <v>16.114913282878199</v>
          </cell>
          <cell r="M264">
            <v>16.251335228310801</v>
          </cell>
          <cell r="N264">
            <v>16.417810685209702</v>
          </cell>
          <cell r="O264">
            <v>16.557557403200398</v>
          </cell>
          <cell r="P264">
            <v>16.696778549225598</v>
          </cell>
          <cell r="Q264">
            <v>16.831709457662299</v>
          </cell>
          <cell r="R264">
            <v>16.969814479820901</v>
          </cell>
          <cell r="S264">
            <v>17.110231250957298</v>
          </cell>
          <cell r="T264">
            <v>17.247623402556101</v>
          </cell>
          <cell r="U264">
            <v>17.382419129804902</v>
          </cell>
          <cell r="V264">
            <v>17.520071522807498</v>
          </cell>
          <cell r="W264">
            <v>17.616645877486398</v>
          </cell>
          <cell r="X264">
            <v>17.712954516920199</v>
          </cell>
          <cell r="Y264">
            <v>17.812052953146399</v>
          </cell>
          <cell r="Z264">
            <v>17.981051334021899</v>
          </cell>
          <cell r="AA264">
            <v>18.167265483186998</v>
          </cell>
          <cell r="AB264">
            <v>18.353233005077499</v>
          </cell>
          <cell r="AC264">
            <v>18.5371693283263</v>
          </cell>
          <cell r="AD264">
            <v>18.718132115407801</v>
          </cell>
          <cell r="AE264">
            <v>18.897556795789701</v>
          </cell>
          <cell r="AF264">
            <v>19.078744308777001</v>
          </cell>
          <cell r="AG264">
            <v>19.250994429270499</v>
          </cell>
          <cell r="AH264">
            <v>19.418847618238999</v>
          </cell>
          <cell r="AI264">
            <v>19.5829553588942</v>
          </cell>
          <cell r="AJ264">
            <v>19.744520366115498</v>
          </cell>
          <cell r="AK264">
            <v>19.901729414130202</v>
          </cell>
          <cell r="AL264">
            <v>20.056188948974398</v>
          </cell>
          <cell r="AM264">
            <v>20.209943443015401</v>
          </cell>
          <cell r="AN264">
            <v>20.363381259381299</v>
          </cell>
          <cell r="AO264">
            <v>20.516733762363799</v>
          </cell>
          <cell r="AP264">
            <v>20.671108773385601</v>
          </cell>
        </row>
        <row r="265">
          <cell r="C265" t="str">
            <v>Rawtenstall Rd</v>
          </cell>
          <cell r="D265" t="str">
            <v>Rossendale</v>
          </cell>
          <cell r="E265" t="str">
            <v>Padiham GSP</v>
          </cell>
          <cell r="F265">
            <v>22.863</v>
          </cell>
          <cell r="G265">
            <v>0</v>
          </cell>
          <cell r="H265">
            <v>22.863</v>
          </cell>
          <cell r="I265">
            <v>13.64</v>
          </cell>
          <cell r="J265">
            <v>14.1073127802789</v>
          </cell>
          <cell r="K265">
            <v>14.2317106729624</v>
          </cell>
          <cell r="L265">
            <v>14.3585538011524</v>
          </cell>
          <cell r="M265">
            <v>14.5067148482834</v>
          </cell>
          <cell r="N265">
            <v>14.6796186364114</v>
          </cell>
          <cell r="O265">
            <v>14.8427608011323</v>
          </cell>
          <cell r="P265">
            <v>15.012518137919299</v>
          </cell>
          <cell r="Q265">
            <v>15.1880212216023</v>
          </cell>
          <cell r="R265">
            <v>15.3765640635919</v>
          </cell>
          <cell r="S265">
            <v>15.5787880948797</v>
          </cell>
          <cell r="T265">
            <v>15.7890053520773</v>
          </cell>
          <cell r="U265">
            <v>16.013917817676699</v>
          </cell>
          <cell r="V265">
            <v>16.262825228661001</v>
          </cell>
          <cell r="W265">
            <v>16.5097772486696</v>
          </cell>
          <cell r="X265">
            <v>16.748174245754502</v>
          </cell>
          <cell r="Y265">
            <v>16.979632950331901</v>
          </cell>
          <cell r="Z265">
            <v>17.1963870199464</v>
          </cell>
          <cell r="AA265">
            <v>17.4018409943194</v>
          </cell>
          <cell r="AB265">
            <v>17.602153499211799</v>
          </cell>
          <cell r="AC265">
            <v>17.793470454962701</v>
          </cell>
          <cell r="AD265">
            <v>17.974070012788001</v>
          </cell>
          <cell r="AE265">
            <v>18.147763642048801</v>
          </cell>
          <cell r="AF265">
            <v>18.319332905980801</v>
          </cell>
          <cell r="AG265">
            <v>18.475002552531102</v>
          </cell>
          <cell r="AH265">
            <v>18.6207806389463</v>
          </cell>
          <cell r="AI265">
            <v>18.7578177149318</v>
          </cell>
          <cell r="AJ265">
            <v>18.887447459660599</v>
          </cell>
          <cell r="AK265">
            <v>19.007677140605601</v>
          </cell>
          <cell r="AL265">
            <v>19.121552880444501</v>
          </cell>
          <cell r="AM265">
            <v>19.230807339077199</v>
          </cell>
          <cell r="AN265">
            <v>19.336012130219402</v>
          </cell>
          <cell r="AO265">
            <v>19.4379311428156</v>
          </cell>
          <cell r="AP265">
            <v>19.537692875722598</v>
          </cell>
        </row>
        <row r="266">
          <cell r="C266" t="str">
            <v>Reddish Vale</v>
          </cell>
          <cell r="D266" t="str">
            <v>Vernon Park</v>
          </cell>
          <cell r="E266" t="str">
            <v>Bredbury GSP</v>
          </cell>
          <cell r="F266">
            <v>18.5</v>
          </cell>
          <cell r="G266">
            <v>0</v>
          </cell>
          <cell r="H266">
            <v>18.5</v>
          </cell>
          <cell r="I266">
            <v>10.95</v>
          </cell>
          <cell r="J266">
            <v>11.1346295987681</v>
          </cell>
          <cell r="K266">
            <v>11.155591654066701</v>
          </cell>
          <cell r="L266">
            <v>11.1879294883336</v>
          </cell>
          <cell r="M266">
            <v>11.2400278477119</v>
          </cell>
          <cell r="N266">
            <v>11.3049526351168</v>
          </cell>
          <cell r="O266">
            <v>11.370904398845299</v>
          </cell>
          <cell r="P266">
            <v>11.448098541194801</v>
          </cell>
          <cell r="Q266">
            <v>11.533605463114601</v>
          </cell>
          <cell r="R266">
            <v>11.636724580025501</v>
          </cell>
          <cell r="S266">
            <v>11.7555588470175</v>
          </cell>
          <cell r="T266">
            <v>11.8822901184458</v>
          </cell>
          <cell r="U266">
            <v>12.0271573327684</v>
          </cell>
          <cell r="V266">
            <v>12.1975157375596</v>
          </cell>
          <cell r="W266">
            <v>12.379609778158599</v>
          </cell>
          <cell r="X266">
            <v>12.5591002739844</v>
          </cell>
          <cell r="Y266">
            <v>12.7353201343238</v>
          </cell>
          <cell r="Z266">
            <v>12.9021818653795</v>
          </cell>
          <cell r="AA266">
            <v>13.059697037831601</v>
          </cell>
          <cell r="AB266">
            <v>13.214591618244199</v>
          </cell>
          <cell r="AC266">
            <v>13.3604351732453</v>
          </cell>
          <cell r="AD266">
            <v>13.4946219107379</v>
          </cell>
          <cell r="AE266">
            <v>13.6220481518413</v>
          </cell>
          <cell r="AF266">
            <v>13.745142767586501</v>
          </cell>
          <cell r="AG266">
            <v>13.8429601745241</v>
          </cell>
          <cell r="AH266">
            <v>13.9240877812568</v>
          </cell>
          <cell r="AI266">
            <v>13.9894567086652</v>
          </cell>
          <cell r="AJ266">
            <v>14.041537848684801</v>
          </cell>
          <cell r="AK266">
            <v>14.0794695247621</v>
          </cell>
          <cell r="AL266">
            <v>14.110532357126999</v>
          </cell>
          <cell r="AM266">
            <v>14.132803355415801</v>
          </cell>
          <cell r="AN266">
            <v>14.146996955985999</v>
          </cell>
          <cell r="AO266">
            <v>14.1530063704688</v>
          </cell>
          <cell r="AP266">
            <v>14.153352488690601</v>
          </cell>
        </row>
        <row r="267">
          <cell r="C267" t="str">
            <v>Ribblesdale T14</v>
          </cell>
          <cell r="D267" t="str">
            <v>Padiham</v>
          </cell>
          <cell r="E267" t="str">
            <v>Padiham GSP</v>
          </cell>
          <cell r="F267">
            <v>13.25</v>
          </cell>
          <cell r="G267">
            <v>0</v>
          </cell>
          <cell r="H267">
            <v>13.25</v>
          </cell>
          <cell r="I267">
            <v>7.42</v>
          </cell>
          <cell r="J267">
            <v>7.81218586599398</v>
          </cell>
          <cell r="K267">
            <v>7.8434604981859302</v>
          </cell>
          <cell r="L267">
            <v>7.8396025704400802</v>
          </cell>
          <cell r="M267">
            <v>7.8430282897867203</v>
          </cell>
          <cell r="N267">
            <v>7.8902541660383898</v>
          </cell>
          <cell r="O267">
            <v>7.9351816490541403</v>
          </cell>
          <cell r="P267">
            <v>7.9832020433163704</v>
          </cell>
          <cell r="Q267">
            <v>8.0329902792136991</v>
          </cell>
          <cell r="R267">
            <v>8.0897543980425102</v>
          </cell>
          <cell r="S267">
            <v>8.1480056429885899</v>
          </cell>
          <cell r="T267">
            <v>8.2103153309133496</v>
          </cell>
          <cell r="U267">
            <v>8.2829560602440608</v>
          </cell>
          <cell r="V267">
            <v>8.3621263945905007</v>
          </cell>
          <cell r="W267">
            <v>8.4394253843395202</v>
          </cell>
          <cell r="X267">
            <v>8.5171426411168003</v>
          </cell>
          <cell r="Y267">
            <v>8.594204396077</v>
          </cell>
          <cell r="Z267">
            <v>8.6698193418839402</v>
          </cell>
          <cell r="AA267">
            <v>8.7439586724485601</v>
          </cell>
          <cell r="AB267">
            <v>8.81788314114619</v>
          </cell>
          <cell r="AC267">
            <v>8.8899395046348193</v>
          </cell>
          <cell r="AD267">
            <v>8.9600487956691506</v>
          </cell>
          <cell r="AE267">
            <v>9.0292830006666893</v>
          </cell>
          <cell r="AF267">
            <v>9.0990910668837692</v>
          </cell>
          <cell r="AG267">
            <v>9.1643339527406908</v>
          </cell>
          <cell r="AH267">
            <v>9.2268605713527805</v>
          </cell>
          <cell r="AI267">
            <v>9.2867999150161609</v>
          </cell>
          <cell r="AJ267">
            <v>9.3442081343584604</v>
          </cell>
          <cell r="AK267">
            <v>9.3982180423555697</v>
          </cell>
          <cell r="AL267">
            <v>9.4498732313178397</v>
          </cell>
          <cell r="AM267">
            <v>9.5001583113067003</v>
          </cell>
          <cell r="AN267">
            <v>9.5491097290911</v>
          </cell>
          <cell r="AO267">
            <v>9.5966951589027101</v>
          </cell>
          <cell r="AP267">
            <v>9.64335262582075</v>
          </cell>
        </row>
        <row r="268">
          <cell r="C268" t="str">
            <v>Ribbleton</v>
          </cell>
          <cell r="D268" t="str">
            <v>Preston East</v>
          </cell>
          <cell r="E268" t="str">
            <v>Penwortham East GSP / Rochdale SGT 1 GROUP</v>
          </cell>
          <cell r="F268">
            <v>22.863</v>
          </cell>
          <cell r="G268">
            <v>0</v>
          </cell>
          <cell r="H268">
            <v>22.863</v>
          </cell>
          <cell r="I268">
            <v>10.24</v>
          </cell>
          <cell r="J268">
            <v>10.489532085360199</v>
          </cell>
          <cell r="K268">
            <v>10.4751327509096</v>
          </cell>
          <cell r="L268">
            <v>10.4471508764061</v>
          </cell>
          <cell r="M268">
            <v>10.431857566175999</v>
          </cell>
          <cell r="N268">
            <v>10.461561685981501</v>
          </cell>
          <cell r="O268">
            <v>10.485300948429099</v>
          </cell>
          <cell r="P268">
            <v>10.516511208022299</v>
          </cell>
          <cell r="Q268">
            <v>10.552482882673701</v>
          </cell>
          <cell r="R268">
            <v>10.5995186258413</v>
          </cell>
          <cell r="S268">
            <v>10.6551826521011</v>
          </cell>
          <cell r="T268">
            <v>10.716306186767801</v>
          </cell>
          <cell r="U268">
            <v>10.7876316016198</v>
          </cell>
          <cell r="V268">
            <v>10.872444946606301</v>
          </cell>
          <cell r="W268">
            <v>10.959773190435699</v>
          </cell>
          <cell r="X268">
            <v>11.090034906390001</v>
          </cell>
          <cell r="Y268">
            <v>11.2159440927198</v>
          </cell>
          <cell r="Z268">
            <v>11.332711195214801</v>
          </cell>
          <cell r="AA268">
            <v>11.4398901019905</v>
          </cell>
          <cell r="AB268">
            <v>11.545352787429399</v>
          </cell>
          <cell r="AC268">
            <v>11.643176698682099</v>
          </cell>
          <cell r="AD268">
            <v>11.733587454962001</v>
          </cell>
          <cell r="AE268">
            <v>11.818162580108</v>
          </cell>
          <cell r="AF268">
            <v>11.899338729864001</v>
          </cell>
          <cell r="AG268">
            <v>11.966487795929501</v>
          </cell>
          <cell r="AH268">
            <v>12.0249365617682</v>
          </cell>
          <cell r="AI268">
            <v>12.075576620299699</v>
          </cell>
          <cell r="AJ268">
            <v>12.119073993632799</v>
          </cell>
          <cell r="AK268">
            <v>12.1558419451933</v>
          </cell>
          <cell r="AL268">
            <v>12.1915420816802</v>
          </cell>
          <cell r="AM268">
            <v>12.2233903550293</v>
          </cell>
          <cell r="AN268">
            <v>12.251778066028599</v>
          </cell>
          <cell r="AO268">
            <v>12.2769616710909</v>
          </cell>
          <cell r="AP268">
            <v>12.3001712538472</v>
          </cell>
        </row>
        <row r="269">
          <cell r="C269" t="str">
            <v>Ringley</v>
          </cell>
          <cell r="D269" t="str">
            <v>N/A</v>
          </cell>
          <cell r="E269" t="str">
            <v>Kearsley Local 33 GSP</v>
          </cell>
          <cell r="F269">
            <v>23</v>
          </cell>
          <cell r="G269">
            <v>0.66779999999999995</v>
          </cell>
          <cell r="H269">
            <v>23.6678</v>
          </cell>
          <cell r="I269">
            <v>6.86</v>
          </cell>
          <cell r="J269">
            <v>6.8722433789222697</v>
          </cell>
          <cell r="K269">
            <v>6.8921248199175897</v>
          </cell>
          <cell r="L269">
            <v>6.9288239374662997</v>
          </cell>
          <cell r="M269">
            <v>6.9761094546698601</v>
          </cell>
          <cell r="N269">
            <v>7.0306875742074402</v>
          </cell>
          <cell r="O269">
            <v>7.0822397411626401</v>
          </cell>
          <cell r="P269">
            <v>7.1388727292896901</v>
          </cell>
          <cell r="Q269">
            <v>7.1966666038602201</v>
          </cell>
          <cell r="R269">
            <v>7.2623771359134004</v>
          </cell>
          <cell r="S269">
            <v>7.3347731359335802</v>
          </cell>
          <cell r="T269">
            <v>7.4100925344726498</v>
          </cell>
          <cell r="U269">
            <v>7.4937639042551902</v>
          </cell>
          <cell r="V269">
            <v>7.5898691106525504</v>
          </cell>
          <cell r="W269">
            <v>7.7005022560195799</v>
          </cell>
          <cell r="X269">
            <v>7.8095308680577098</v>
          </cell>
          <cell r="Y269">
            <v>7.9169956218603197</v>
          </cell>
          <cell r="Z269">
            <v>8.0209019975470994</v>
          </cell>
          <cell r="AA269">
            <v>8.1198168694191395</v>
          </cell>
          <cell r="AB269">
            <v>8.21858695734009</v>
          </cell>
          <cell r="AC269">
            <v>8.3134887325631208</v>
          </cell>
          <cell r="AD269">
            <v>8.4028077599898001</v>
          </cell>
          <cell r="AE269">
            <v>8.4890384018215403</v>
          </cell>
          <cell r="AF269">
            <v>8.5733375353611603</v>
          </cell>
          <cell r="AG269">
            <v>8.6454304527293608</v>
          </cell>
          <cell r="AH269">
            <v>8.7096587189994903</v>
          </cell>
          <cell r="AI269">
            <v>8.7665070374378207</v>
          </cell>
          <cell r="AJ269">
            <v>8.9022725010250898</v>
          </cell>
          <cell r="AK269">
            <v>9.0574058679512301</v>
          </cell>
          <cell r="AL269">
            <v>9.2067129139125097</v>
          </cell>
          <cell r="AM269">
            <v>9.3572812371468093</v>
          </cell>
          <cell r="AN269">
            <v>9.5091728280351706</v>
          </cell>
          <cell r="AO269">
            <v>9.6620919538970895</v>
          </cell>
          <cell r="AP269">
            <v>9.8168919069626899</v>
          </cell>
        </row>
        <row r="270">
          <cell r="C270" t="str">
            <v>Risley</v>
          </cell>
          <cell r="D270" t="str">
            <v>Risley</v>
          </cell>
          <cell r="E270" t="str">
            <v>Risley</v>
          </cell>
          <cell r="F270">
            <v>19.3</v>
          </cell>
          <cell r="G270">
            <v>3.0208499999999998</v>
          </cell>
          <cell r="H270">
            <v>22.32085</v>
          </cell>
          <cell r="I270">
            <v>15.56</v>
          </cell>
          <cell r="J270">
            <v>15.94985619</v>
          </cell>
          <cell r="K270">
            <v>16.1737172915789</v>
          </cell>
          <cell r="L270">
            <v>16.406548641578901</v>
          </cell>
          <cell r="M270">
            <v>16.667632611578899</v>
          </cell>
          <cell r="N270">
            <v>16.967774641578998</v>
          </cell>
          <cell r="O270">
            <v>17.232664691578901</v>
          </cell>
          <cell r="P270">
            <v>17.493531911579002</v>
          </cell>
          <cell r="Q270">
            <v>17.742055021578999</v>
          </cell>
          <cell r="R270">
            <v>18.002093111578901</v>
          </cell>
          <cell r="S270">
            <v>18.262148271578901</v>
          </cell>
          <cell r="T270">
            <v>18.516583511579</v>
          </cell>
          <cell r="U270">
            <v>18.780435782026601</v>
          </cell>
          <cell r="V270">
            <v>19.084570395183398</v>
          </cell>
          <cell r="W270">
            <v>19.4238858951834</v>
          </cell>
          <cell r="X270">
            <v>19.759685795183401</v>
          </cell>
          <cell r="Y270">
            <v>20.0890962151834</v>
          </cell>
          <cell r="Z270">
            <v>20.409719625183399</v>
          </cell>
          <cell r="AA270">
            <v>20.721976115183399</v>
          </cell>
          <cell r="AB270">
            <v>21.031080685183401</v>
          </cell>
          <cell r="AC270">
            <v>21.333366285183399</v>
          </cell>
          <cell r="AD270">
            <v>21.628054415183399</v>
          </cell>
          <cell r="AE270">
            <v>21.9201933951834</v>
          </cell>
          <cell r="AF270">
            <v>22.2107224851834</v>
          </cell>
          <cell r="AG270">
            <v>22.4904534251834</v>
          </cell>
          <cell r="AH270">
            <v>22.764394685183401</v>
          </cell>
          <cell r="AI270">
            <v>23.033821865183398</v>
          </cell>
          <cell r="AJ270">
            <v>23.298786695183399</v>
          </cell>
          <cell r="AK270">
            <v>23.5615948451834</v>
          </cell>
          <cell r="AL270">
            <v>23.831127245183399</v>
          </cell>
          <cell r="AM270">
            <v>24.099955785183401</v>
          </cell>
          <cell r="AN270">
            <v>24.368538025183401</v>
          </cell>
          <cell r="AO270">
            <v>24.637695205183402</v>
          </cell>
          <cell r="AP270">
            <v>24.908146785183401</v>
          </cell>
        </row>
        <row r="271">
          <cell r="C271" t="str">
            <v>Robert Hall St</v>
          </cell>
          <cell r="D271" t="str">
            <v>Frederick Rd</v>
          </cell>
          <cell r="E271" t="str">
            <v>Kearsley 132 GSP</v>
          </cell>
          <cell r="F271">
            <v>20.5</v>
          </cell>
          <cell r="G271">
            <v>0</v>
          </cell>
          <cell r="H271">
            <v>20.5</v>
          </cell>
          <cell r="I271">
            <v>12.94</v>
          </cell>
          <cell r="J271">
            <v>16.777616107609301</v>
          </cell>
          <cell r="K271">
            <v>17.280760125299</v>
          </cell>
          <cell r="L271">
            <v>17.424004556219302</v>
          </cell>
          <cell r="M271">
            <v>17.5915773054078</v>
          </cell>
          <cell r="N271">
            <v>17.7766869137673</v>
          </cell>
          <cell r="O271">
            <v>17.9423334444337</v>
          </cell>
          <cell r="P271">
            <v>18.108300810411698</v>
          </cell>
          <cell r="Q271">
            <v>18.2743795594075</v>
          </cell>
          <cell r="R271">
            <v>18.450210007361299</v>
          </cell>
          <cell r="S271">
            <v>18.631227136086899</v>
          </cell>
          <cell r="T271">
            <v>18.8114946016631</v>
          </cell>
          <cell r="U271">
            <v>18.997081157220499</v>
          </cell>
          <cell r="V271">
            <v>19.199774426653601</v>
          </cell>
          <cell r="W271">
            <v>19.414538691134599</v>
          </cell>
          <cell r="X271">
            <v>19.624240706202102</v>
          </cell>
          <cell r="Y271">
            <v>19.827770404978601</v>
          </cell>
          <cell r="Z271">
            <v>20.018027889027898</v>
          </cell>
          <cell r="AA271">
            <v>20.1954705293772</v>
          </cell>
          <cell r="AB271">
            <v>20.3677125720383</v>
          </cell>
          <cell r="AC271">
            <v>20.529283751173899</v>
          </cell>
          <cell r="AD271">
            <v>20.679477469930401</v>
          </cell>
          <cell r="AE271">
            <v>20.821523051907999</v>
          </cell>
          <cell r="AF271">
            <v>20.959272307228101</v>
          </cell>
          <cell r="AG271">
            <v>21.083017253309102</v>
          </cell>
          <cell r="AH271">
            <v>21.197909391407599</v>
          </cell>
          <cell r="AI271">
            <v>21.304569111664399</v>
          </cell>
          <cell r="AJ271">
            <v>21.4038967843004</v>
          </cell>
          <cell r="AK271">
            <v>21.494920867927</v>
          </cell>
          <cell r="AL271">
            <v>21.579783231281699</v>
          </cell>
          <cell r="AM271">
            <v>21.660110889194002</v>
          </cell>
          <cell r="AN271">
            <v>21.7358896383287</v>
          </cell>
          <cell r="AO271">
            <v>21.807380664834401</v>
          </cell>
          <cell r="AP271">
            <v>21.876108901537901</v>
          </cell>
        </row>
        <row r="272">
          <cell r="C272" t="str">
            <v>Rochdale Central</v>
          </cell>
          <cell r="D272" t="str">
            <v>Rochdale Central</v>
          </cell>
          <cell r="E272" t="str">
            <v>Rochdale SGTs 2 3 4</v>
          </cell>
          <cell r="F272">
            <v>42</v>
          </cell>
          <cell r="G272">
            <v>0.1008</v>
          </cell>
          <cell r="H272">
            <v>42.1008</v>
          </cell>
          <cell r="I272">
            <v>24.15</v>
          </cell>
          <cell r="J272">
            <v>26.225156672714</v>
          </cell>
          <cell r="K272">
            <v>26.5293464330414</v>
          </cell>
          <cell r="L272">
            <v>26.672069769703398</v>
          </cell>
          <cell r="M272">
            <v>26.840700720133299</v>
          </cell>
          <cell r="N272">
            <v>27.0438904551037</v>
          </cell>
          <cell r="O272">
            <v>27.228430034527399</v>
          </cell>
          <cell r="P272">
            <v>27.420937197757201</v>
          </cell>
          <cell r="Q272">
            <v>27.616055529162601</v>
          </cell>
          <cell r="R272">
            <v>27.836310126211998</v>
          </cell>
          <cell r="S272">
            <v>28.069367235669802</v>
          </cell>
          <cell r="T272">
            <v>28.311930072957999</v>
          </cell>
          <cell r="U272">
            <v>28.571537710497299</v>
          </cell>
          <cell r="V272">
            <v>28.8556440144778</v>
          </cell>
          <cell r="W272">
            <v>29.101025110847399</v>
          </cell>
          <cell r="X272">
            <v>29.340826023474001</v>
          </cell>
          <cell r="Y272">
            <v>29.6046831695664</v>
          </cell>
          <cell r="Z272">
            <v>29.855454315583899</v>
          </cell>
          <cell r="AA272">
            <v>30.0969287772851</v>
          </cell>
          <cell r="AB272">
            <v>30.336156702745701</v>
          </cell>
          <cell r="AC272">
            <v>30.565868305045701</v>
          </cell>
          <cell r="AD272">
            <v>30.785313437871601</v>
          </cell>
          <cell r="AE272">
            <v>30.9976180365428</v>
          </cell>
          <cell r="AF272">
            <v>31.2096113808139</v>
          </cell>
          <cell r="AG272">
            <v>31.400971218383699</v>
          </cell>
          <cell r="AH272">
            <v>31.5796892053432</v>
          </cell>
          <cell r="AI272">
            <v>31.747235438024902</v>
          </cell>
          <cell r="AJ272">
            <v>31.904585777714502</v>
          </cell>
          <cell r="AK272">
            <v>32.051651173131603</v>
          </cell>
          <cell r="AL272">
            <v>32.195819182279401</v>
          </cell>
          <cell r="AM272">
            <v>32.3342229166594</v>
          </cell>
          <cell r="AN272">
            <v>32.467464709077198</v>
          </cell>
          <cell r="AO272">
            <v>32.596155225074597</v>
          </cell>
          <cell r="AP272">
            <v>32.721965516464003</v>
          </cell>
        </row>
        <row r="273">
          <cell r="C273" t="str">
            <v>Roman Rd</v>
          </cell>
          <cell r="D273" t="str">
            <v>Lower Darwen</v>
          </cell>
          <cell r="E273" t="str">
            <v>Penwortham East GSP / Rochdale SGT 1 GROUP</v>
          </cell>
          <cell r="F273">
            <v>20.5</v>
          </cell>
          <cell r="G273">
            <v>0</v>
          </cell>
          <cell r="H273">
            <v>20.5</v>
          </cell>
          <cell r="I273">
            <v>14.65</v>
          </cell>
          <cell r="J273">
            <v>14.9183046478629</v>
          </cell>
          <cell r="K273">
            <v>15.0156083548351</v>
          </cell>
          <cell r="L273">
            <v>15.1162195315127</v>
          </cell>
          <cell r="M273">
            <v>15.2287203799156</v>
          </cell>
          <cell r="N273">
            <v>15.3733967875087</v>
          </cell>
          <cell r="O273">
            <v>15.489065787706901</v>
          </cell>
          <cell r="P273">
            <v>15.6025390522982</v>
          </cell>
          <cell r="Q273">
            <v>15.7110937915131</v>
          </cell>
          <cell r="R273">
            <v>15.8212869562376</v>
          </cell>
          <cell r="S273">
            <v>15.9300746967061</v>
          </cell>
          <cell r="T273">
            <v>16.035181362566</v>
          </cell>
          <cell r="U273">
            <v>16.1374339128852</v>
          </cell>
          <cell r="V273">
            <v>16.2380751313171</v>
          </cell>
          <cell r="W273">
            <v>16.335918693235499</v>
          </cell>
          <cell r="X273">
            <v>16.436183176949999</v>
          </cell>
          <cell r="Y273">
            <v>16.540162675665002</v>
          </cell>
          <cell r="Z273">
            <v>16.648012917111298</v>
          </cell>
          <cell r="AA273">
            <v>16.759105545949598</v>
          </cell>
          <cell r="AB273">
            <v>16.873565448816599</v>
          </cell>
          <cell r="AC273">
            <v>16.992910296988001</v>
          </cell>
          <cell r="AD273">
            <v>17.136361347948998</v>
          </cell>
          <cell r="AE273">
            <v>17.280899098467899</v>
          </cell>
          <cell r="AF273">
            <v>17.428020729387399</v>
          </cell>
          <cell r="AG273">
            <v>17.570727571858601</v>
          </cell>
          <cell r="AH273">
            <v>17.711980462057301</v>
          </cell>
          <cell r="AI273">
            <v>17.8522867869953</v>
          </cell>
          <cell r="AJ273">
            <v>17.991706304029901</v>
          </cell>
          <cell r="AK273">
            <v>18.132114099218398</v>
          </cell>
          <cell r="AL273">
            <v>18.279618650386599</v>
          </cell>
          <cell r="AM273">
            <v>18.4523169337204</v>
          </cell>
          <cell r="AN273">
            <v>18.636288046221299</v>
          </cell>
          <cell r="AO273">
            <v>18.8238048584689</v>
          </cell>
          <cell r="AP273">
            <v>19.015591184173001</v>
          </cell>
        </row>
        <row r="274">
          <cell r="C274" t="str">
            <v>Romiley</v>
          </cell>
          <cell r="D274" t="str">
            <v>Vernon Park</v>
          </cell>
          <cell r="E274" t="str">
            <v>Bredbury GSP</v>
          </cell>
          <cell r="F274">
            <v>17.5</v>
          </cell>
          <cell r="G274">
            <v>1.12374</v>
          </cell>
          <cell r="H274">
            <v>18.623740000000002</v>
          </cell>
          <cell r="I274">
            <v>15.51</v>
          </cell>
          <cell r="J274">
            <v>15.592202123389001</v>
          </cell>
          <cell r="K274">
            <v>15.614778765776</v>
          </cell>
          <cell r="L274">
            <v>15.681044157777301</v>
          </cell>
          <cell r="M274">
            <v>15.785367310235101</v>
          </cell>
          <cell r="N274">
            <v>15.908605193201099</v>
          </cell>
          <cell r="O274">
            <v>16.0318129694123</v>
          </cell>
          <cell r="P274">
            <v>16.169164334482801</v>
          </cell>
          <cell r="Q274">
            <v>16.317710293346199</v>
          </cell>
          <cell r="R274">
            <v>16.487018521758401</v>
          </cell>
          <cell r="S274">
            <v>16.676676842465799</v>
          </cell>
          <cell r="T274">
            <v>16.875057887193101</v>
          </cell>
          <cell r="U274">
            <v>17.0971098215159</v>
          </cell>
          <cell r="V274">
            <v>17.353412620351101</v>
          </cell>
          <cell r="W274">
            <v>17.622644560641</v>
          </cell>
          <cell r="X274">
            <v>17.8840544504231</v>
          </cell>
          <cell r="Y274">
            <v>18.133746277354501</v>
          </cell>
          <cell r="Z274">
            <v>18.363020979948899</v>
          </cell>
          <cell r="AA274">
            <v>18.5724144908129</v>
          </cell>
          <cell r="AB274">
            <v>18.7719099811736</v>
          </cell>
          <cell r="AC274">
            <v>18.953030275112699</v>
          </cell>
          <cell r="AD274">
            <v>19.1137310369838</v>
          </cell>
          <cell r="AE274">
            <v>19.2611709772724</v>
          </cell>
          <cell r="AF274">
            <v>19.398511335572302</v>
          </cell>
          <cell r="AG274">
            <v>19.504824730660001</v>
          </cell>
          <cell r="AH274">
            <v>19.590702184689</v>
          </cell>
          <cell r="AI274">
            <v>19.657290799409701</v>
          </cell>
          <cell r="AJ274">
            <v>19.7071839136153</v>
          </cell>
          <cell r="AK274">
            <v>19.742157471755299</v>
          </cell>
          <cell r="AL274">
            <v>19.777053759938202</v>
          </cell>
          <cell r="AM274">
            <v>19.8013741703937</v>
          </cell>
          <cell r="AN274">
            <v>19.815918535191798</v>
          </cell>
          <cell r="AO274">
            <v>19.820539234116001</v>
          </cell>
          <cell r="AP274">
            <v>19.8182556428415</v>
          </cell>
        </row>
        <row r="275">
          <cell r="C275" t="str">
            <v>Rossall</v>
          </cell>
          <cell r="D275" t="str">
            <v>Thornton</v>
          </cell>
          <cell r="E275" t="str">
            <v>Penwortham West GSP / Stanah GSP GROUP</v>
          </cell>
          <cell r="F275">
            <v>3.5</v>
          </cell>
          <cell r="G275">
            <v>3.5028000000000001</v>
          </cell>
          <cell r="H275">
            <v>7.0027999999999997</v>
          </cell>
          <cell r="I275">
            <v>5.01</v>
          </cell>
          <cell r="J275">
            <v>4.9858053544494698</v>
          </cell>
          <cell r="K275">
            <v>4.9815285444947204</v>
          </cell>
          <cell r="L275">
            <v>4.97654660633484</v>
          </cell>
          <cell r="M275">
            <v>4.9715646681749597</v>
          </cell>
          <cell r="N275">
            <v>4.9665827300150802</v>
          </cell>
          <cell r="O275">
            <v>4.9616007918551999</v>
          </cell>
          <cell r="P275">
            <v>4.9559137254902002</v>
          </cell>
          <cell r="Q275">
            <v>4.9609317873303196</v>
          </cell>
          <cell r="R275">
            <v>4.9659498491704399</v>
          </cell>
          <cell r="S275">
            <v>4.9602627828054304</v>
          </cell>
          <cell r="T275">
            <v>4.9752808446455496</v>
          </cell>
          <cell r="U275">
            <v>4.9695937782805402</v>
          </cell>
          <cell r="V275">
            <v>4.9946118401206601</v>
          </cell>
          <cell r="W275">
            <v>4.9989247737556601</v>
          </cell>
          <cell r="X275">
            <v>5.0132377073906502</v>
          </cell>
          <cell r="Y275">
            <v>5.0275506410256403</v>
          </cell>
          <cell r="Z275">
            <v>5.0518635746606302</v>
          </cell>
          <cell r="AA275">
            <v>5.0554713800905002</v>
          </cell>
          <cell r="AB275">
            <v>5.0797843137254901</v>
          </cell>
          <cell r="AC275">
            <v>5.0933921191553599</v>
          </cell>
          <cell r="AD275">
            <v>5.1177050527903498</v>
          </cell>
          <cell r="AE275">
            <v>5.1413128582202097</v>
          </cell>
          <cell r="AF275">
            <v>5.17492066365008</v>
          </cell>
          <cell r="AG275">
            <v>5.2085284690799396</v>
          </cell>
          <cell r="AH275">
            <v>5.2321362745098003</v>
          </cell>
          <cell r="AI275">
            <v>5.2657440799396698</v>
          </cell>
          <cell r="AJ275">
            <v>5.2893518853695296</v>
          </cell>
          <cell r="AK275">
            <v>5.3229596907993999</v>
          </cell>
          <cell r="AL275">
            <v>5.3358623680241299</v>
          </cell>
          <cell r="AM275">
            <v>5.3594701734539996</v>
          </cell>
          <cell r="AN275">
            <v>5.3723728506787296</v>
          </cell>
          <cell r="AO275">
            <v>5.4059806561085999</v>
          </cell>
          <cell r="AP275">
            <v>5.4188833333333299</v>
          </cell>
        </row>
        <row r="276">
          <cell r="C276" t="str">
            <v>Royton</v>
          </cell>
          <cell r="D276" t="str">
            <v>Royton</v>
          </cell>
          <cell r="E276" t="str">
            <v>Whitegate GSP</v>
          </cell>
          <cell r="F276">
            <v>22.863</v>
          </cell>
          <cell r="G276">
            <v>0</v>
          </cell>
          <cell r="H276">
            <v>22.863</v>
          </cell>
          <cell r="I276">
            <v>11.97</v>
          </cell>
          <cell r="J276">
            <v>12.1293435434635</v>
          </cell>
          <cell r="K276">
            <v>12.219517506846101</v>
          </cell>
          <cell r="L276">
            <v>12.3424184480882</v>
          </cell>
          <cell r="M276">
            <v>12.493964137371499</v>
          </cell>
          <cell r="N276">
            <v>12.666651675638301</v>
          </cell>
          <cell r="O276">
            <v>12.8373680214868</v>
          </cell>
          <cell r="P276">
            <v>13.019393423801599</v>
          </cell>
          <cell r="Q276">
            <v>13.2108065787684</v>
          </cell>
          <cell r="R276">
            <v>13.421531999498299</v>
          </cell>
          <cell r="S276">
            <v>13.648906282232099</v>
          </cell>
          <cell r="T276">
            <v>13.8879231851285</v>
          </cell>
          <cell r="U276">
            <v>14.146171355293699</v>
          </cell>
          <cell r="V276">
            <v>14.431434189144801</v>
          </cell>
          <cell r="W276">
            <v>14.7186447096249</v>
          </cell>
          <cell r="X276">
            <v>15.002033555370099</v>
          </cell>
          <cell r="Y276">
            <v>15.280855147665701</v>
          </cell>
          <cell r="Z276">
            <v>15.548139099934</v>
          </cell>
          <cell r="AA276">
            <v>15.8047041115949</v>
          </cell>
          <cell r="AB276">
            <v>16.068553785055201</v>
          </cell>
          <cell r="AC276">
            <v>16.3313500460428</v>
          </cell>
          <cell r="AD276">
            <v>16.5845511775508</v>
          </cell>
          <cell r="AE276">
            <v>16.830976091157499</v>
          </cell>
          <cell r="AF276">
            <v>17.075490901201199</v>
          </cell>
          <cell r="AG276">
            <v>17.2975880427913</v>
          </cell>
          <cell r="AH276">
            <v>17.5061912035248</v>
          </cell>
          <cell r="AI276">
            <v>17.702389817317101</v>
          </cell>
          <cell r="AJ276">
            <v>17.8881755290498</v>
          </cell>
          <cell r="AK276">
            <v>18.0641020704814</v>
          </cell>
          <cell r="AL276">
            <v>18.241028346620499</v>
          </cell>
          <cell r="AM276">
            <v>18.412442702951498</v>
          </cell>
          <cell r="AN276">
            <v>18.5789928699439</v>
          </cell>
          <cell r="AO276">
            <v>18.740749147015801</v>
          </cell>
          <cell r="AP276">
            <v>18.900111671521302</v>
          </cell>
        </row>
        <row r="277">
          <cell r="C277" t="str">
            <v>S.E. Macclesfield</v>
          </cell>
          <cell r="D277" t="str">
            <v>N/A</v>
          </cell>
          <cell r="E277" t="str">
            <v>Macclesfield 33 GSP</v>
          </cell>
          <cell r="F277">
            <v>22.863</v>
          </cell>
          <cell r="G277">
            <v>1.2760000000000001E-2</v>
          </cell>
          <cell r="H277">
            <v>22.87576</v>
          </cell>
          <cell r="I277">
            <v>11.99</v>
          </cell>
          <cell r="J277">
            <v>12.7257801256963</v>
          </cell>
          <cell r="K277">
            <v>12.9505932958263</v>
          </cell>
          <cell r="L277">
            <v>13.1626568502809</v>
          </cell>
          <cell r="M277">
            <v>13.4189161266862</v>
          </cell>
          <cell r="N277">
            <v>13.705073996511899</v>
          </cell>
          <cell r="O277">
            <v>13.9821643303726</v>
          </cell>
          <cell r="P277">
            <v>14.269093035659999</v>
          </cell>
          <cell r="Q277">
            <v>14.5620549804948</v>
          </cell>
          <cell r="R277">
            <v>14.874510027189601</v>
          </cell>
          <cell r="S277">
            <v>15.1998435919842</v>
          </cell>
          <cell r="T277">
            <v>15.5345746486782</v>
          </cell>
          <cell r="U277">
            <v>15.891465688939499</v>
          </cell>
          <cell r="V277">
            <v>16.276443278358801</v>
          </cell>
          <cell r="W277">
            <v>16.667406316648101</v>
          </cell>
          <cell r="X277">
            <v>17.0541710524862</v>
          </cell>
          <cell r="Y277">
            <v>17.431201168678498</v>
          </cell>
          <cell r="Z277">
            <v>17.791415863979498</v>
          </cell>
          <cell r="AA277">
            <v>18.136191993828401</v>
          </cell>
          <cell r="AB277">
            <v>18.4745229793646</v>
          </cell>
          <cell r="AC277">
            <v>18.799954434060599</v>
          </cell>
          <cell r="AD277">
            <v>19.112758592586601</v>
          </cell>
          <cell r="AE277">
            <v>19.419202127078201</v>
          </cell>
          <cell r="AF277">
            <v>19.7223194198641</v>
          </cell>
          <cell r="AG277">
            <v>20.006990929411401</v>
          </cell>
          <cell r="AH277">
            <v>20.281291438119499</v>
          </cell>
          <cell r="AI277">
            <v>20.546847146428899</v>
          </cell>
          <cell r="AJ277">
            <v>20.805557964539101</v>
          </cell>
          <cell r="AK277">
            <v>21.056864643733299</v>
          </cell>
          <cell r="AL277">
            <v>21.308169600185401</v>
          </cell>
          <cell r="AM277">
            <v>21.557491963199499</v>
          </cell>
          <cell r="AN277">
            <v>21.805669957189501</v>
          </cell>
          <cell r="AO277">
            <v>22.053749853023099</v>
          </cell>
          <cell r="AP277">
            <v>22.303456344816201</v>
          </cell>
        </row>
        <row r="278">
          <cell r="C278" t="str">
            <v>S.W. Macclesfield</v>
          </cell>
          <cell r="D278" t="str">
            <v>N/A</v>
          </cell>
          <cell r="E278" t="str">
            <v>Macclesfield 33 GSP</v>
          </cell>
          <cell r="F278">
            <v>22.863</v>
          </cell>
          <cell r="G278">
            <v>3.19347</v>
          </cell>
          <cell r="H278">
            <v>26.056470000000001</v>
          </cell>
          <cell r="I278">
            <v>18.5</v>
          </cell>
          <cell r="J278">
            <v>19.264945741644201</v>
          </cell>
          <cell r="K278">
            <v>19.615621266673799</v>
          </cell>
          <cell r="L278">
            <v>19.9809254298535</v>
          </cell>
          <cell r="M278">
            <v>20.395958518826401</v>
          </cell>
          <cell r="N278">
            <v>20.920071266193698</v>
          </cell>
          <cell r="O278">
            <v>21.445359516620101</v>
          </cell>
          <cell r="P278">
            <v>21.976195839097901</v>
          </cell>
          <cell r="Q278">
            <v>22.538532114081899</v>
          </cell>
          <cell r="R278">
            <v>23.137303962325401</v>
          </cell>
          <cell r="S278">
            <v>23.7451366548</v>
          </cell>
          <cell r="T278">
            <v>24.364588969481201</v>
          </cell>
          <cell r="U278">
            <v>25.021559707235902</v>
          </cell>
          <cell r="V278">
            <v>25.713685270045801</v>
          </cell>
          <cell r="W278">
            <v>26.432324758253799</v>
          </cell>
          <cell r="X278">
            <v>27.145991850079099</v>
          </cell>
          <cell r="Y278">
            <v>27.840469229580599</v>
          </cell>
          <cell r="Z278">
            <v>28.505764945041999</v>
          </cell>
          <cell r="AA278">
            <v>29.157053533103301</v>
          </cell>
          <cell r="AB278">
            <v>29.803379510013499</v>
          </cell>
          <cell r="AC278">
            <v>30.429016514550401</v>
          </cell>
          <cell r="AD278">
            <v>31.035093689903501</v>
          </cell>
          <cell r="AE278">
            <v>31.714329653116199</v>
          </cell>
          <cell r="AF278">
            <v>32.423525910661702</v>
          </cell>
          <cell r="AG278">
            <v>33.115761961265797</v>
          </cell>
          <cell r="AH278">
            <v>33.801345985700301</v>
          </cell>
          <cell r="AI278">
            <v>34.480254958803997</v>
          </cell>
          <cell r="AJ278">
            <v>35.1548260930156</v>
          </cell>
          <cell r="AK278">
            <v>35.818820737586201</v>
          </cell>
          <cell r="AL278">
            <v>36.476681135905103</v>
          </cell>
          <cell r="AM278">
            <v>37.133586362157899</v>
          </cell>
          <cell r="AN278">
            <v>37.790043999319501</v>
          </cell>
          <cell r="AO278">
            <v>38.4450220248957</v>
          </cell>
          <cell r="AP278">
            <v>39.101706675229501</v>
          </cell>
        </row>
        <row r="279">
          <cell r="C279" t="str">
            <v>Sale</v>
          </cell>
          <cell r="D279" t="str">
            <v>Sale</v>
          </cell>
          <cell r="E279" t="str">
            <v>Carrington ENWL SGTs 1B 2B 4 7</v>
          </cell>
          <cell r="F279">
            <v>22.86</v>
          </cell>
          <cell r="G279">
            <v>0.189</v>
          </cell>
          <cell r="H279">
            <v>23.048999999999999</v>
          </cell>
          <cell r="I279">
            <v>12.84</v>
          </cell>
          <cell r="J279">
            <v>13.6304850409698</v>
          </cell>
          <cell r="K279">
            <v>13.809251639703801</v>
          </cell>
          <cell r="L279">
            <v>13.946328728703399</v>
          </cell>
          <cell r="M279">
            <v>14.107356832864999</v>
          </cell>
          <cell r="N279">
            <v>14.2875947182647</v>
          </cell>
          <cell r="O279">
            <v>14.4588645007926</v>
          </cell>
          <cell r="P279">
            <v>14.635619851299801</v>
          </cell>
          <cell r="Q279">
            <v>14.8197617357115</v>
          </cell>
          <cell r="R279">
            <v>15.0350036247084</v>
          </cell>
          <cell r="S279">
            <v>15.265213527763301</v>
          </cell>
          <cell r="T279">
            <v>15.504925407834801</v>
          </cell>
          <cell r="U279">
            <v>15.7599510366388</v>
          </cell>
          <cell r="V279">
            <v>16.039855763818899</v>
          </cell>
          <cell r="W279">
            <v>16.302870756373899</v>
          </cell>
          <cell r="X279">
            <v>16.562424320652401</v>
          </cell>
          <cell r="Y279">
            <v>16.8218827484143</v>
          </cell>
          <cell r="Z279">
            <v>17.075918194283801</v>
          </cell>
          <cell r="AA279">
            <v>17.324756966963498</v>
          </cell>
          <cell r="AB279">
            <v>17.574012008897299</v>
          </cell>
          <cell r="AC279">
            <v>17.8193263364026</v>
          </cell>
          <cell r="AD279">
            <v>18.0591560198663</v>
          </cell>
          <cell r="AE279">
            <v>18.303260517391699</v>
          </cell>
          <cell r="AF279">
            <v>18.564818308285901</v>
          </cell>
          <cell r="AG279">
            <v>18.813103934783999</v>
          </cell>
          <cell r="AH279">
            <v>19.0546890205467</v>
          </cell>
          <cell r="AI279">
            <v>19.2902444835882</v>
          </cell>
          <cell r="AJ279">
            <v>19.521547349132099</v>
          </cell>
          <cell r="AK279">
            <v>19.744917310919799</v>
          </cell>
          <cell r="AL279">
            <v>19.959456635351401</v>
          </cell>
          <cell r="AM279">
            <v>20.172138117185501</v>
          </cell>
          <cell r="AN279">
            <v>20.383340688809501</v>
          </cell>
          <cell r="AO279">
            <v>20.592880419049699</v>
          </cell>
          <cell r="AP279">
            <v>20.8027666421494</v>
          </cell>
        </row>
        <row r="280">
          <cell r="C280" t="str">
            <v>Sale Moor</v>
          </cell>
          <cell r="D280" t="str">
            <v>Sale</v>
          </cell>
          <cell r="E280" t="str">
            <v>Carrington ENWL SGTs 1B 2B 4 7</v>
          </cell>
          <cell r="F280">
            <v>10</v>
          </cell>
          <cell r="G280">
            <v>0</v>
          </cell>
          <cell r="H280">
            <v>10</v>
          </cell>
          <cell r="I280">
            <v>7.92</v>
          </cell>
          <cell r="J280">
            <v>7.9696870756083698</v>
          </cell>
          <cell r="K280">
            <v>8.0372380815487396</v>
          </cell>
          <cell r="L280">
            <v>8.13788563788804</v>
          </cell>
          <cell r="M280">
            <v>8.2626386186374603</v>
          </cell>
          <cell r="N280">
            <v>8.4016356529886291</v>
          </cell>
          <cell r="O280">
            <v>8.5367673531188597</v>
          </cell>
          <cell r="P280">
            <v>8.6790055878959098</v>
          </cell>
          <cell r="Q280">
            <v>8.8261075121756694</v>
          </cell>
          <cell r="R280">
            <v>8.9866906301447393</v>
          </cell>
          <cell r="S280">
            <v>9.1590966361638895</v>
          </cell>
          <cell r="T280">
            <v>9.3382169650977804</v>
          </cell>
          <cell r="U280">
            <v>9.5308380664343808</v>
          </cell>
          <cell r="V280">
            <v>9.7446155402814405</v>
          </cell>
          <cell r="W280">
            <v>9.9741591684084501</v>
          </cell>
          <cell r="X280">
            <v>10.2084323129849</v>
          </cell>
          <cell r="Y280">
            <v>10.4393371271596</v>
          </cell>
          <cell r="Z280">
            <v>10.6611155673223</v>
          </cell>
          <cell r="AA280">
            <v>10.873951385357101</v>
          </cell>
          <cell r="AB280">
            <v>11.084280103036701</v>
          </cell>
          <cell r="AC280">
            <v>11.2866946679904</v>
          </cell>
          <cell r="AD280">
            <v>11.480457002423501</v>
          </cell>
          <cell r="AE280">
            <v>11.669172129043099</v>
          </cell>
          <cell r="AF280">
            <v>11.855000686657499</v>
          </cell>
          <cell r="AG280">
            <v>12.0242092449071</v>
          </cell>
          <cell r="AH280">
            <v>12.183400119524601</v>
          </cell>
          <cell r="AI280">
            <v>12.3332923224208</v>
          </cell>
          <cell r="AJ280">
            <v>12.475476228090599</v>
          </cell>
          <cell r="AK280">
            <v>12.611518380739801</v>
          </cell>
          <cell r="AL280">
            <v>12.752230537187501</v>
          </cell>
          <cell r="AM280">
            <v>12.889094593414301</v>
          </cell>
          <cell r="AN280">
            <v>13.0225483811111</v>
          </cell>
          <cell r="AO280">
            <v>13.152607908168299</v>
          </cell>
          <cell r="AP280">
            <v>13.2810779139377</v>
          </cell>
        </row>
        <row r="281">
          <cell r="C281" t="str">
            <v>Salford Quays</v>
          </cell>
          <cell r="D281" t="str">
            <v>Frederick Rd</v>
          </cell>
          <cell r="E281" t="str">
            <v>Kearsley 132 GSP</v>
          </cell>
          <cell r="F281">
            <v>20.5</v>
          </cell>
          <cell r="G281">
            <v>0</v>
          </cell>
          <cell r="H281">
            <v>20.5</v>
          </cell>
          <cell r="I281">
            <v>9.9600000000000009</v>
          </cell>
          <cell r="J281">
            <v>11.9255008226593</v>
          </cell>
          <cell r="K281">
            <v>12.179104339689401</v>
          </cell>
          <cell r="L281">
            <v>12.2440175520205</v>
          </cell>
          <cell r="M281">
            <v>12.316029578250101</v>
          </cell>
          <cell r="N281">
            <v>12.4045986465147</v>
          </cell>
          <cell r="O281">
            <v>12.474817631805999</v>
          </cell>
          <cell r="P281">
            <v>12.541628134214401</v>
          </cell>
          <cell r="Q281">
            <v>12.603290493526099</v>
          </cell>
          <cell r="R281">
            <v>12.668392441611999</v>
          </cell>
          <cell r="S281">
            <v>12.7314169284478</v>
          </cell>
          <cell r="T281">
            <v>12.791398924955899</v>
          </cell>
          <cell r="U281">
            <v>12.8489311195182</v>
          </cell>
          <cell r="V281">
            <v>12.9065399931425</v>
          </cell>
          <cell r="W281">
            <v>12.9511937752845</v>
          </cell>
          <cell r="X281">
            <v>12.9954954069675</v>
          </cell>
          <cell r="Y281">
            <v>13.0399409194823</v>
          </cell>
          <cell r="Z281">
            <v>13.083556577927499</v>
          </cell>
          <cell r="AA281">
            <v>13.1263907854587</v>
          </cell>
          <cell r="AB281">
            <v>13.1905740886027</v>
          </cell>
          <cell r="AC281">
            <v>13.264002709698101</v>
          </cell>
          <cell r="AD281">
            <v>13.3336462792166</v>
          </cell>
          <cell r="AE281">
            <v>13.400607145769801</v>
          </cell>
          <cell r="AF281">
            <v>13.4664557792672</v>
          </cell>
          <cell r="AG281">
            <v>13.5282366538119</v>
          </cell>
          <cell r="AH281">
            <v>13.5874918947321</v>
          </cell>
          <cell r="AI281">
            <v>13.6444403387785</v>
          </cell>
          <cell r="AJ281">
            <v>13.6993845382838</v>
          </cell>
          <cell r="AK281">
            <v>13.7522650780432</v>
          </cell>
          <cell r="AL281">
            <v>13.804396153827801</v>
          </cell>
          <cell r="AM281">
            <v>13.855411119758701</v>
          </cell>
          <cell r="AN281">
            <v>13.944192608079</v>
          </cell>
          <cell r="AO281">
            <v>14.0561120372641</v>
          </cell>
          <cell r="AP281">
            <v>14.171133428275001</v>
          </cell>
        </row>
        <row r="282">
          <cell r="C282" t="str">
            <v>Sandgate</v>
          </cell>
          <cell r="D282" t="str">
            <v>Barrow &amp; Sandgate</v>
          </cell>
          <cell r="E282" t="str">
            <v>Harker ENWL SGTs 1 2 3A 4 / Hutton GSP GROUP</v>
          </cell>
          <cell r="F282">
            <v>23</v>
          </cell>
          <cell r="G282">
            <v>0</v>
          </cell>
          <cell r="H282">
            <v>23</v>
          </cell>
          <cell r="I282">
            <v>13.06</v>
          </cell>
          <cell r="J282">
            <v>13.7704069239457</v>
          </cell>
          <cell r="K282">
            <v>13.876565255104801</v>
          </cell>
          <cell r="L282">
            <v>13.941422883667601</v>
          </cell>
          <cell r="M282">
            <v>14.034965524418601</v>
          </cell>
          <cell r="N282">
            <v>14.1454038027795</v>
          </cell>
          <cell r="O282">
            <v>14.2461741788917</v>
          </cell>
          <cell r="P282">
            <v>14.3649043315777</v>
          </cell>
          <cell r="Q282">
            <v>14.4834675625233</v>
          </cell>
          <cell r="R282">
            <v>14.6231512262372</v>
          </cell>
          <cell r="S282">
            <v>14.777093567308899</v>
          </cell>
          <cell r="T282">
            <v>14.9352221298129</v>
          </cell>
          <cell r="U282">
            <v>15.1157257988043</v>
          </cell>
          <cell r="V282">
            <v>15.3189785185325</v>
          </cell>
          <cell r="W282">
            <v>15.5244722813949</v>
          </cell>
          <cell r="X282">
            <v>15.7249392442671</v>
          </cell>
          <cell r="Y282">
            <v>15.9213590852916</v>
          </cell>
          <cell r="Z282">
            <v>16.116155519872802</v>
          </cell>
          <cell r="AA282">
            <v>16.2987785445514</v>
          </cell>
          <cell r="AB282">
            <v>16.481450554429902</v>
          </cell>
          <cell r="AC282">
            <v>16.657873731104999</v>
          </cell>
          <cell r="AD282">
            <v>16.822086562415699</v>
          </cell>
          <cell r="AE282">
            <v>16.984480351826399</v>
          </cell>
          <cell r="AF282">
            <v>17.1400578658121</v>
          </cell>
          <cell r="AG282">
            <v>17.273186343012799</v>
          </cell>
          <cell r="AH282">
            <v>17.391964120714</v>
          </cell>
          <cell r="AI282">
            <v>17.4994382779334</v>
          </cell>
          <cell r="AJ282">
            <v>17.609359675747001</v>
          </cell>
          <cell r="AK282">
            <v>17.708957982151102</v>
          </cell>
          <cell r="AL282">
            <v>17.804117996578601</v>
          </cell>
          <cell r="AM282">
            <v>17.893659472945899</v>
          </cell>
          <cell r="AN282">
            <v>17.978150223057199</v>
          </cell>
          <cell r="AO282">
            <v>18.057483089908299</v>
          </cell>
          <cell r="AP282">
            <v>18.133747590393</v>
          </cell>
        </row>
        <row r="283">
          <cell r="C283" t="str">
            <v>Scarisbrick</v>
          </cell>
          <cell r="D283" t="str">
            <v>Skelmersdale</v>
          </cell>
          <cell r="E283" t="str">
            <v>Washway Farm GSP / Kirkby GSP GROUP</v>
          </cell>
          <cell r="F283">
            <v>6</v>
          </cell>
          <cell r="G283">
            <v>0</v>
          </cell>
          <cell r="H283">
            <v>6</v>
          </cell>
          <cell r="I283">
            <v>4.8600000000000003</v>
          </cell>
          <cell r="J283">
            <v>5.0881938040685704</v>
          </cell>
          <cell r="K283">
            <v>5.1504877214010598</v>
          </cell>
          <cell r="L283">
            <v>5.2146866988269203</v>
          </cell>
          <cell r="M283">
            <v>5.2995254460480004</v>
          </cell>
          <cell r="N283">
            <v>5.4020588060414596</v>
          </cell>
          <cell r="O283">
            <v>5.5045463130471202</v>
          </cell>
          <cell r="P283">
            <v>5.6101840721124399</v>
          </cell>
          <cell r="Q283">
            <v>5.7179492074038798</v>
          </cell>
          <cell r="R283">
            <v>5.8318474293856104</v>
          </cell>
          <cell r="S283">
            <v>5.9441021387277502</v>
          </cell>
          <cell r="T283">
            <v>6.0575771099741296</v>
          </cell>
          <cell r="U283">
            <v>6.1832528067886798</v>
          </cell>
          <cell r="V283">
            <v>6.3157988155458602</v>
          </cell>
          <cell r="W283">
            <v>6.4536699130510904</v>
          </cell>
          <cell r="X283">
            <v>6.58307028586065</v>
          </cell>
          <cell r="Y283">
            <v>6.7000705497488102</v>
          </cell>
          <cell r="Z283">
            <v>6.8019899091624501</v>
          </cell>
          <cell r="AA283">
            <v>6.8901857304967802</v>
          </cell>
          <cell r="AB283">
            <v>6.9683705464716503</v>
          </cell>
          <cell r="AC283">
            <v>7.0344006698947004</v>
          </cell>
          <cell r="AD283">
            <v>7.0907269789929304</v>
          </cell>
          <cell r="AE283">
            <v>7.13687292223804</v>
          </cell>
          <cell r="AF283">
            <v>7.1744067488135697</v>
          </cell>
          <cell r="AG283">
            <v>7.2036646638070501</v>
          </cell>
          <cell r="AH283">
            <v>7.2270366886219097</v>
          </cell>
          <cell r="AI283">
            <v>7.24504826441754</v>
          </cell>
          <cell r="AJ283">
            <v>7.2575380854956304</v>
          </cell>
          <cell r="AK283">
            <v>7.2660526439383402</v>
          </cell>
          <cell r="AL283">
            <v>7.2717171864239898</v>
          </cell>
          <cell r="AM283">
            <v>7.2755765335158102</v>
          </cell>
          <cell r="AN283">
            <v>7.27798920579046</v>
          </cell>
          <cell r="AO283">
            <v>7.2792368365962998</v>
          </cell>
          <cell r="AP283">
            <v>7.2796833037770696</v>
          </cell>
        </row>
        <row r="284">
          <cell r="C284" t="str">
            <v>Sebergham</v>
          </cell>
          <cell r="D284" t="str">
            <v>Carlisle</v>
          </cell>
          <cell r="E284" t="str">
            <v>Harker ENWL SGTs 1 2 3A 4 / Hutton GSP GROUP</v>
          </cell>
          <cell r="F284">
            <v>4</v>
          </cell>
          <cell r="G284">
            <v>0</v>
          </cell>
          <cell r="H284">
            <v>4</v>
          </cell>
          <cell r="I284">
            <v>3.7</v>
          </cell>
          <cell r="J284">
            <v>3.7268791411167301</v>
          </cell>
          <cell r="K284">
            <v>3.7555229263254302</v>
          </cell>
          <cell r="L284">
            <v>3.7897680254854702</v>
          </cell>
          <cell r="M284">
            <v>3.8269178346245498</v>
          </cell>
          <cell r="N284">
            <v>3.8731091773939501</v>
          </cell>
          <cell r="O284">
            <v>3.90860150495527</v>
          </cell>
          <cell r="P284">
            <v>3.9420074823675701</v>
          </cell>
          <cell r="Q284">
            <v>3.9727204628198298</v>
          </cell>
          <cell r="R284">
            <v>4.0020108037010402</v>
          </cell>
          <cell r="S284">
            <v>4.0330662226539999</v>
          </cell>
          <cell r="T284">
            <v>4.0619788629073001</v>
          </cell>
          <cell r="U284">
            <v>4.0863421622836098</v>
          </cell>
          <cell r="V284">
            <v>4.1128754266008496</v>
          </cell>
          <cell r="W284">
            <v>4.1214283660825801</v>
          </cell>
          <cell r="X284">
            <v>4.1313544500976498</v>
          </cell>
          <cell r="Y284">
            <v>4.1431147603063003</v>
          </cell>
          <cell r="Z284">
            <v>4.1562289430939501</v>
          </cell>
          <cell r="AA284">
            <v>4.1705411804105603</v>
          </cell>
          <cell r="AB284">
            <v>4.1864803926610197</v>
          </cell>
          <cell r="AC284">
            <v>4.2035891356877197</v>
          </cell>
          <cell r="AD284">
            <v>4.2219416820294402</v>
          </cell>
          <cell r="AE284">
            <v>4.24159069772361</v>
          </cell>
          <cell r="AF284">
            <v>4.2627318385375501</v>
          </cell>
          <cell r="AG284">
            <v>4.2848482355747501</v>
          </cell>
          <cell r="AH284">
            <v>4.3081676448770896</v>
          </cell>
          <cell r="AI284">
            <v>4.3326769901358899</v>
          </cell>
          <cell r="AJ284">
            <v>4.3604842823753804</v>
          </cell>
          <cell r="AK284">
            <v>4.3972791150244603</v>
          </cell>
          <cell r="AL284">
            <v>4.4272650225630299</v>
          </cell>
          <cell r="AM284">
            <v>4.4565531208811402</v>
          </cell>
          <cell r="AN284">
            <v>4.4855010138551696</v>
          </cell>
          <cell r="AO284">
            <v>4.5142062743511699</v>
          </cell>
          <cell r="AP284">
            <v>4.5428773720468003</v>
          </cell>
        </row>
        <row r="285">
          <cell r="C285" t="str">
            <v>Sedbergh</v>
          </cell>
          <cell r="D285" t="str">
            <v>Kendal (Parkside Rd)</v>
          </cell>
          <cell r="E285" t="str">
            <v>Harker ENWL SGTs 1 2 3A 4 / Hutton GSP GROUP</v>
          </cell>
          <cell r="F285">
            <v>7.6210235533030604</v>
          </cell>
          <cell r="G285">
            <v>1.7999999999999999E-2</v>
          </cell>
          <cell r="H285">
            <v>7.6390235533030602</v>
          </cell>
          <cell r="I285">
            <v>4.67</v>
          </cell>
          <cell r="J285">
            <v>4.7915004939642598</v>
          </cell>
          <cell r="K285">
            <v>4.8280045505795401</v>
          </cell>
          <cell r="L285">
            <v>4.8633865957030302</v>
          </cell>
          <cell r="M285">
            <v>4.9066074082595303</v>
          </cell>
          <cell r="N285">
            <v>4.9568147189536802</v>
          </cell>
          <cell r="O285">
            <v>5.00008837984391</v>
          </cell>
          <cell r="P285">
            <v>5.0435528847069797</v>
          </cell>
          <cell r="Q285">
            <v>5.0855008809911002</v>
          </cell>
          <cell r="R285">
            <v>5.1283902254719598</v>
          </cell>
          <cell r="S285">
            <v>5.1772298498435596</v>
          </cell>
          <cell r="T285">
            <v>5.2319488780091898</v>
          </cell>
          <cell r="U285">
            <v>5.2885456460422997</v>
          </cell>
          <cell r="V285">
            <v>5.3546361330863004</v>
          </cell>
          <cell r="W285">
            <v>5.3945696532485599</v>
          </cell>
          <cell r="X285">
            <v>5.4347778068888797</v>
          </cell>
          <cell r="Y285">
            <v>5.4747716478097503</v>
          </cell>
          <cell r="Z285">
            <v>5.5126395990589501</v>
          </cell>
          <cell r="AA285">
            <v>5.5482874195821603</v>
          </cell>
          <cell r="AB285">
            <v>5.5836162004486898</v>
          </cell>
          <cell r="AC285">
            <v>5.6170695678221696</v>
          </cell>
          <cell r="AD285">
            <v>5.6482893535435501</v>
          </cell>
          <cell r="AE285">
            <v>5.6783286211527004</v>
          </cell>
          <cell r="AF285">
            <v>5.7077810025053104</v>
          </cell>
          <cell r="AG285">
            <v>5.7334963843433098</v>
          </cell>
          <cell r="AH285">
            <v>5.7572838618587001</v>
          </cell>
          <cell r="AI285">
            <v>5.7792434924232099</v>
          </cell>
          <cell r="AJ285">
            <v>5.79999916643541</v>
          </cell>
          <cell r="AK285">
            <v>5.8298232877762297</v>
          </cell>
          <cell r="AL285">
            <v>5.8824226005622702</v>
          </cell>
          <cell r="AM285">
            <v>5.9338915991227097</v>
          </cell>
          <cell r="AN285">
            <v>5.9841062513429604</v>
          </cell>
          <cell r="AO285">
            <v>6.0325885592503399</v>
          </cell>
          <cell r="AP285">
            <v>6.0799552383280897</v>
          </cell>
        </row>
        <row r="286">
          <cell r="C286" t="str">
            <v>Selsmire</v>
          </cell>
          <cell r="D286" t="str">
            <v>Penrith &amp; Shap</v>
          </cell>
          <cell r="E286" t="str">
            <v>Harker ENWL SGTs 1 2 3A 4 / Hutton GSP GROUP</v>
          </cell>
          <cell r="F286">
            <v>4</v>
          </cell>
          <cell r="G286">
            <v>7.1999999999999998E-3</v>
          </cell>
          <cell r="H286">
            <v>4.0072000000000001</v>
          </cell>
          <cell r="I286">
            <v>1.93</v>
          </cell>
          <cell r="J286">
            <v>2.3329692116895901</v>
          </cell>
          <cell r="K286">
            <v>2.37994792317141</v>
          </cell>
          <cell r="L286">
            <v>2.3886418534558098</v>
          </cell>
          <cell r="M286">
            <v>2.3994846707717299</v>
          </cell>
          <cell r="N286">
            <v>2.4131954525863399</v>
          </cell>
          <cell r="O286">
            <v>2.42499250173476</v>
          </cell>
          <cell r="P286">
            <v>2.4376373393917601</v>
          </cell>
          <cell r="Q286">
            <v>2.45047174104932</v>
          </cell>
          <cell r="R286">
            <v>2.4648914951921101</v>
          </cell>
          <cell r="S286">
            <v>2.4806722578376599</v>
          </cell>
          <cell r="T286">
            <v>2.49722948493541</v>
          </cell>
          <cell r="U286">
            <v>2.5153010855423301</v>
          </cell>
          <cell r="V286">
            <v>2.5355787905110101</v>
          </cell>
          <cell r="W286">
            <v>2.5538641418702199</v>
          </cell>
          <cell r="X286">
            <v>2.5714785614766802</v>
          </cell>
          <cell r="Y286">
            <v>2.5886915473229699</v>
          </cell>
          <cell r="Z286">
            <v>2.6047956362956901</v>
          </cell>
          <cell r="AA286">
            <v>2.6199985864618101</v>
          </cell>
          <cell r="AB286">
            <v>2.6348533146847601</v>
          </cell>
          <cell r="AC286">
            <v>2.6489646024443601</v>
          </cell>
          <cell r="AD286">
            <v>2.6623765000557098</v>
          </cell>
          <cell r="AE286">
            <v>2.6752619402467599</v>
          </cell>
          <cell r="AF286">
            <v>2.68788477852417</v>
          </cell>
          <cell r="AG286">
            <v>2.6987606178375798</v>
          </cell>
          <cell r="AH286">
            <v>2.70859566177222</v>
          </cell>
          <cell r="AI286">
            <v>2.71826946382558</v>
          </cell>
          <cell r="AJ286">
            <v>2.7269782679150301</v>
          </cell>
          <cell r="AK286">
            <v>2.7348588214215299</v>
          </cell>
          <cell r="AL286">
            <v>2.74280173169325</v>
          </cell>
          <cell r="AM286">
            <v>2.75028742545335</v>
          </cell>
          <cell r="AN286">
            <v>2.7573542223958101</v>
          </cell>
          <cell r="AO286">
            <v>2.7640884046674099</v>
          </cell>
          <cell r="AP286">
            <v>2.7706046270437601</v>
          </cell>
        </row>
        <row r="287">
          <cell r="C287" t="str">
            <v>Settle</v>
          </cell>
          <cell r="D287" t="str">
            <v>Padiham</v>
          </cell>
          <cell r="E287" t="str">
            <v>Padiham GSP</v>
          </cell>
          <cell r="F287">
            <v>5</v>
          </cell>
          <cell r="G287">
            <v>0</v>
          </cell>
          <cell r="H287">
            <v>5</v>
          </cell>
          <cell r="I287">
            <v>4.53</v>
          </cell>
          <cell r="J287">
            <v>4.6413952715259796</v>
          </cell>
          <cell r="K287">
            <v>4.6667709456101099</v>
          </cell>
          <cell r="L287">
            <v>4.6903898584147301</v>
          </cell>
          <cell r="M287">
            <v>4.7220929705838399</v>
          </cell>
          <cell r="N287">
            <v>4.7572586531513297</v>
          </cell>
          <cell r="O287">
            <v>4.7934116690009896</v>
          </cell>
          <cell r="P287">
            <v>4.8322529064384998</v>
          </cell>
          <cell r="Q287">
            <v>4.8726783596930803</v>
          </cell>
          <cell r="R287">
            <v>4.9213982649750898</v>
          </cell>
          <cell r="S287">
            <v>4.9731948974838902</v>
          </cell>
          <cell r="T287">
            <v>5.0284192976020403</v>
          </cell>
          <cell r="U287">
            <v>5.09088249935966</v>
          </cell>
          <cell r="V287">
            <v>5.1631779462263703</v>
          </cell>
          <cell r="W287">
            <v>5.2307347186280699</v>
          </cell>
          <cell r="X287">
            <v>5.2964970550290102</v>
          </cell>
          <cell r="Y287">
            <v>5.3597559263063497</v>
          </cell>
          <cell r="Z287">
            <v>5.4202660985548103</v>
          </cell>
          <cell r="AA287">
            <v>5.4785080864295104</v>
          </cell>
          <cell r="AB287">
            <v>5.53598007599272</v>
          </cell>
          <cell r="AC287">
            <v>5.5906412734709301</v>
          </cell>
          <cell r="AD287">
            <v>5.6421940376440096</v>
          </cell>
          <cell r="AE287">
            <v>5.6924281677272504</v>
          </cell>
          <cell r="AF287">
            <v>5.74309907758881</v>
          </cell>
          <cell r="AG287">
            <v>5.7875817731722696</v>
          </cell>
          <cell r="AH287">
            <v>5.8281811072116199</v>
          </cell>
          <cell r="AI287">
            <v>5.8654414788135902</v>
          </cell>
          <cell r="AJ287">
            <v>5.8992970999449001</v>
          </cell>
          <cell r="AK287">
            <v>5.9291133221043903</v>
          </cell>
          <cell r="AL287">
            <v>5.9552454637291197</v>
          </cell>
          <cell r="AM287">
            <v>5.9793878889515399</v>
          </cell>
          <cell r="AN287">
            <v>6.0016942392526298</v>
          </cell>
          <cell r="AO287">
            <v>6.0224654450169703</v>
          </cell>
          <cell r="AP287">
            <v>6.0421139057286597</v>
          </cell>
        </row>
        <row r="288">
          <cell r="C288" t="str">
            <v>Shannon St South</v>
          </cell>
          <cell r="D288" t="str">
            <v>Blackpool</v>
          </cell>
          <cell r="E288" t="str">
            <v>Penwortham West GSP / Stanah GSP GROUP</v>
          </cell>
          <cell r="F288">
            <v>22</v>
          </cell>
          <cell r="G288">
            <v>0</v>
          </cell>
          <cell r="H288">
            <v>22</v>
          </cell>
          <cell r="I288">
            <v>17.86</v>
          </cell>
          <cell r="J288">
            <v>18.495095801010699</v>
          </cell>
          <cell r="K288">
            <v>18.536177608897599</v>
          </cell>
          <cell r="L288">
            <v>18.564564243579401</v>
          </cell>
          <cell r="M288">
            <v>18.642179917179401</v>
          </cell>
          <cell r="N288">
            <v>18.743090293645199</v>
          </cell>
          <cell r="O288">
            <v>18.835226072137601</v>
          </cell>
          <cell r="P288">
            <v>18.9419105900323</v>
          </cell>
          <cell r="Q288">
            <v>19.0751151752795</v>
          </cell>
          <cell r="R288">
            <v>19.236776777407499</v>
          </cell>
          <cell r="S288">
            <v>19.438091005312899</v>
          </cell>
          <cell r="T288">
            <v>19.648308760135599</v>
          </cell>
          <cell r="U288">
            <v>19.877185065883399</v>
          </cell>
          <cell r="V288">
            <v>20.145325812513601</v>
          </cell>
          <cell r="W288">
            <v>20.373116911970801</v>
          </cell>
          <cell r="X288">
            <v>20.590420757358299</v>
          </cell>
          <cell r="Y288">
            <v>20.799395810923802</v>
          </cell>
          <cell r="Z288">
            <v>20.989966467931701</v>
          </cell>
          <cell r="AA288">
            <v>21.161046585261399</v>
          </cell>
          <cell r="AB288">
            <v>21.3232555603254</v>
          </cell>
          <cell r="AC288">
            <v>21.468112928199599</v>
          </cell>
          <cell r="AD288">
            <v>21.594966446442101</v>
          </cell>
          <cell r="AE288">
            <v>21.707542830480499</v>
          </cell>
          <cell r="AF288">
            <v>21.829095794436299</v>
          </cell>
          <cell r="AG288">
            <v>21.9377159372218</v>
          </cell>
          <cell r="AH288">
            <v>22.030846291790301</v>
          </cell>
          <cell r="AI288">
            <v>22.109048034530701</v>
          </cell>
          <cell r="AJ288">
            <v>22.175454337078602</v>
          </cell>
          <cell r="AK288">
            <v>22.2253918901371</v>
          </cell>
          <cell r="AL288">
            <v>22.259426088261201</v>
          </cell>
          <cell r="AM288">
            <v>22.2848118880522</v>
          </cell>
          <cell r="AN288">
            <v>22.3021430054884</v>
          </cell>
          <cell r="AO288">
            <v>22.310832947243</v>
          </cell>
          <cell r="AP288">
            <v>22.3138283156119</v>
          </cell>
        </row>
        <row r="289">
          <cell r="C289" t="str">
            <v>Shap</v>
          </cell>
          <cell r="D289" t="str">
            <v>Penrith &amp; Shap</v>
          </cell>
          <cell r="E289" t="str">
            <v>Harker ENWL SGTs 1 2 3A 4 / Hutton GSP GROUP</v>
          </cell>
          <cell r="F289">
            <v>8.5</v>
          </cell>
          <cell r="G289">
            <v>0</v>
          </cell>
          <cell r="H289">
            <v>8.5</v>
          </cell>
          <cell r="I289">
            <v>4.6399999999999997</v>
          </cell>
          <cell r="J289">
            <v>4.6455329818778104</v>
          </cell>
          <cell r="K289">
            <v>4.65351184022862</v>
          </cell>
          <cell r="L289">
            <v>4.6665714526149102</v>
          </cell>
          <cell r="M289">
            <v>4.6818184822496303</v>
          </cell>
          <cell r="N289">
            <v>4.70386657358259</v>
          </cell>
          <cell r="O289">
            <v>4.71949043381517</v>
          </cell>
          <cell r="P289">
            <v>4.7346317639563296</v>
          </cell>
          <cell r="Q289">
            <v>4.7483716240773601</v>
          </cell>
          <cell r="R289">
            <v>4.7635335863829296</v>
          </cell>
          <cell r="S289">
            <v>4.7782859404531797</v>
          </cell>
          <cell r="T289">
            <v>4.7927453558646604</v>
          </cell>
          <cell r="U289">
            <v>4.8078927650567804</v>
          </cell>
          <cell r="V289">
            <v>4.8235478581072</v>
          </cell>
          <cell r="W289">
            <v>4.8365815632951596</v>
          </cell>
          <cell r="X289">
            <v>4.8492106519762102</v>
          </cell>
          <cell r="Y289">
            <v>4.8614496209343399</v>
          </cell>
          <cell r="Z289">
            <v>4.8731523503202396</v>
          </cell>
          <cell r="AA289">
            <v>4.8845746218039796</v>
          </cell>
          <cell r="AB289">
            <v>4.8959488373883104</v>
          </cell>
          <cell r="AC289">
            <v>4.90718981990097</v>
          </cell>
          <cell r="AD289">
            <v>4.9183291466989001</v>
          </cell>
          <cell r="AE289">
            <v>4.9294734282564603</v>
          </cell>
          <cell r="AF289">
            <v>4.9408797737225099</v>
          </cell>
          <cell r="AG289">
            <v>4.9516772106431501</v>
          </cell>
          <cell r="AH289">
            <v>4.9621832926522904</v>
          </cell>
          <cell r="AI289">
            <v>4.97253736268497</v>
          </cell>
          <cell r="AJ289">
            <v>4.9825125362786302</v>
          </cell>
          <cell r="AK289">
            <v>4.9921641372849299</v>
          </cell>
          <cell r="AL289">
            <v>5.0017337228819301</v>
          </cell>
          <cell r="AM289">
            <v>5.0113055848187598</v>
          </cell>
          <cell r="AN289">
            <v>5.0208973079724499</v>
          </cell>
          <cell r="AO289">
            <v>5.0306380634421597</v>
          </cell>
          <cell r="AP289">
            <v>5.0404926478254799</v>
          </cell>
        </row>
        <row r="290">
          <cell r="C290" t="str">
            <v>Shaw</v>
          </cell>
          <cell r="D290" t="str">
            <v>Royton</v>
          </cell>
          <cell r="E290" t="str">
            <v>Whitegate GSP</v>
          </cell>
          <cell r="F290">
            <v>16</v>
          </cell>
          <cell r="G290">
            <v>0</v>
          </cell>
          <cell r="H290">
            <v>16</v>
          </cell>
          <cell r="I290">
            <v>13.52</v>
          </cell>
          <cell r="J290">
            <v>13.5783249403369</v>
          </cell>
          <cell r="K290">
            <v>13.6567546460789</v>
          </cell>
          <cell r="L290">
            <v>13.7815068145468</v>
          </cell>
          <cell r="M290">
            <v>13.9326299875268</v>
          </cell>
          <cell r="N290">
            <v>14.1035409210052</v>
          </cell>
          <cell r="O290">
            <v>14.271056907328401</v>
          </cell>
          <cell r="P290">
            <v>14.4499458505997</v>
          </cell>
          <cell r="Q290">
            <v>14.637081592145099</v>
          </cell>
          <cell r="R290">
            <v>14.844267205807</v>
          </cell>
          <cell r="S290">
            <v>15.0683062730518</v>
          </cell>
          <cell r="T290">
            <v>15.3032606637724</v>
          </cell>
          <cell r="U290">
            <v>15.556054198447701</v>
          </cell>
          <cell r="V290">
            <v>15.8377350048137</v>
          </cell>
          <cell r="W290">
            <v>16.1335288760685</v>
          </cell>
          <cell r="X290">
            <v>16.423344271640001</v>
          </cell>
          <cell r="Y290">
            <v>16.710025177586999</v>
          </cell>
          <cell r="Z290">
            <v>16.986452993326498</v>
          </cell>
          <cell r="AA290">
            <v>17.253677108571001</v>
          </cell>
          <cell r="AB290">
            <v>17.518254489071602</v>
          </cell>
          <cell r="AC290">
            <v>17.774979085761402</v>
          </cell>
          <cell r="AD290">
            <v>18.0240053372966</v>
          </cell>
          <cell r="AE290">
            <v>18.2668820359434</v>
          </cell>
          <cell r="AF290">
            <v>18.509798161767598</v>
          </cell>
          <cell r="AG290">
            <v>18.734730235520999</v>
          </cell>
          <cell r="AH290">
            <v>18.949185394233702</v>
          </cell>
          <cell r="AI290">
            <v>19.154248784899</v>
          </cell>
          <cell r="AJ290">
            <v>19.3518364612816</v>
          </cell>
          <cell r="AK290">
            <v>19.539090090967001</v>
          </cell>
          <cell r="AL290">
            <v>19.718484050888399</v>
          </cell>
          <cell r="AM290">
            <v>19.893816665915999</v>
          </cell>
          <cell r="AN290">
            <v>20.065746937409099</v>
          </cell>
          <cell r="AO290">
            <v>20.2346067452341</v>
          </cell>
          <cell r="AP290">
            <v>20.4115140559501</v>
          </cell>
        </row>
        <row r="291">
          <cell r="C291" t="str">
            <v>Siddick</v>
          </cell>
          <cell r="D291" t="str">
            <v>Stainburn &amp; Siddick</v>
          </cell>
          <cell r="E291" t="str">
            <v>Harker ENWL SGTs 1 2 3A 4 / Hutton GSP GROUP</v>
          </cell>
          <cell r="F291">
            <v>20.5</v>
          </cell>
          <cell r="G291">
            <v>3.8159999999999998</v>
          </cell>
          <cell r="H291">
            <v>24.315999999999999</v>
          </cell>
          <cell r="I291">
            <v>5.36</v>
          </cell>
          <cell r="J291">
            <v>5.59647146374218</v>
          </cell>
          <cell r="K291">
            <v>5.6550182705221399</v>
          </cell>
          <cell r="L291">
            <v>5.6991115252387203</v>
          </cell>
          <cell r="M291">
            <v>5.74782514508858</v>
          </cell>
          <cell r="N291">
            <v>5.8082234147806702</v>
          </cell>
          <cell r="O291">
            <v>5.8563004579798497</v>
          </cell>
          <cell r="P291">
            <v>5.9017337821557501</v>
          </cell>
          <cell r="Q291">
            <v>5.94326231293826</v>
          </cell>
          <cell r="R291">
            <v>5.9853644579878997</v>
          </cell>
          <cell r="S291">
            <v>6.0253003205878297</v>
          </cell>
          <cell r="T291">
            <v>6.0627236798479096</v>
          </cell>
          <cell r="U291">
            <v>6.0977300567172801</v>
          </cell>
          <cell r="V291">
            <v>6.1311310497584701</v>
          </cell>
          <cell r="W291">
            <v>6.16277873354161</v>
          </cell>
          <cell r="X291">
            <v>6.1952263666834702</v>
          </cell>
          <cell r="Y291">
            <v>6.2285670441055903</v>
          </cell>
          <cell r="Z291">
            <v>6.2626523665906602</v>
          </cell>
          <cell r="AA291">
            <v>6.2974253863170304</v>
          </cell>
          <cell r="AB291">
            <v>6.3330002386034998</v>
          </cell>
          <cell r="AC291">
            <v>6.369211377928</v>
          </cell>
          <cell r="AD291">
            <v>6.4060616490114803</v>
          </cell>
          <cell r="AE291">
            <v>6.4435703805543403</v>
          </cell>
          <cell r="AF291">
            <v>6.4817552698058698</v>
          </cell>
          <cell r="AG291">
            <v>6.5203465287889104</v>
          </cell>
          <cell r="AH291">
            <v>6.5594390897488202</v>
          </cell>
          <cell r="AI291">
            <v>6.5990252044855398</v>
          </cell>
          <cell r="AJ291">
            <v>6.6391311122083998</v>
          </cell>
          <cell r="AK291">
            <v>6.6796989257336303</v>
          </cell>
          <cell r="AL291">
            <v>6.7207469683472096</v>
          </cell>
          <cell r="AM291">
            <v>6.7623220742164403</v>
          </cell>
          <cell r="AN291">
            <v>6.8044207032062296</v>
          </cell>
          <cell r="AO291">
            <v>6.84702125991081</v>
          </cell>
          <cell r="AP291">
            <v>6.8901491122282401</v>
          </cell>
        </row>
        <row r="292">
          <cell r="C292" t="str">
            <v>Silloth</v>
          </cell>
          <cell r="D292" t="str">
            <v>Carlisle</v>
          </cell>
          <cell r="E292" t="str">
            <v>Harker ENWL SGTs 1 2 3A 4 / Hutton GSP GROUP</v>
          </cell>
          <cell r="F292">
            <v>30.69</v>
          </cell>
          <cell r="G292">
            <v>1.5209999999999999</v>
          </cell>
          <cell r="H292">
            <v>32.210999999999999</v>
          </cell>
          <cell r="I292">
            <v>6.75</v>
          </cell>
          <cell r="J292">
            <v>6.7565888999728196</v>
          </cell>
          <cell r="K292">
            <v>6.7682367775104497</v>
          </cell>
          <cell r="L292">
            <v>6.7878567576478099</v>
          </cell>
          <cell r="M292">
            <v>6.8149166880770702</v>
          </cell>
          <cell r="N292">
            <v>6.8480034566843804</v>
          </cell>
          <cell r="O292">
            <v>6.8758820815019996</v>
          </cell>
          <cell r="P292">
            <v>6.9046373015115403</v>
          </cell>
          <cell r="Q292">
            <v>6.9347339694137</v>
          </cell>
          <cell r="R292">
            <v>6.9797209836865797</v>
          </cell>
          <cell r="S292">
            <v>7.0318114616393101</v>
          </cell>
          <cell r="T292">
            <v>7.0908851155907904</v>
          </cell>
          <cell r="U292">
            <v>7.1539021941566503</v>
          </cell>
          <cell r="V292">
            <v>7.2276577718539601</v>
          </cell>
          <cell r="W292">
            <v>7.2984893705481904</v>
          </cell>
          <cell r="X292">
            <v>7.3673254102016799</v>
          </cell>
          <cell r="Y292">
            <v>7.4359721467398598</v>
          </cell>
          <cell r="Z292">
            <v>7.5028704626393301</v>
          </cell>
          <cell r="AA292">
            <v>7.5675565024212403</v>
          </cell>
          <cell r="AB292">
            <v>7.6330422909174196</v>
          </cell>
          <cell r="AC292">
            <v>7.6962590430681503</v>
          </cell>
          <cell r="AD292">
            <v>7.7579635420400903</v>
          </cell>
          <cell r="AE292">
            <v>7.8194228921734901</v>
          </cell>
          <cell r="AF292">
            <v>7.8820569313179698</v>
          </cell>
          <cell r="AG292">
            <v>7.9402862047600404</v>
          </cell>
          <cell r="AH292">
            <v>7.9962696479028699</v>
          </cell>
          <cell r="AI292">
            <v>8.0505018790601408</v>
          </cell>
          <cell r="AJ292">
            <v>8.1031111842496504</v>
          </cell>
          <cell r="AK292">
            <v>8.1528569548174996</v>
          </cell>
          <cell r="AL292">
            <v>8.1989560535581099</v>
          </cell>
          <cell r="AM292">
            <v>8.2459479255244794</v>
          </cell>
          <cell r="AN292">
            <v>8.3165049962214201</v>
          </cell>
          <cell r="AO292">
            <v>8.3857598260091297</v>
          </cell>
          <cell r="AP292">
            <v>8.4541880019323106</v>
          </cell>
        </row>
        <row r="293">
          <cell r="C293" t="str">
            <v>Skelmersdale</v>
          </cell>
          <cell r="D293" t="str">
            <v>Skelmersdale</v>
          </cell>
          <cell r="E293" t="str">
            <v>Washway Farm GSP / Kirkby GSP GROUP</v>
          </cell>
          <cell r="F293">
            <v>22.863</v>
          </cell>
          <cell r="G293">
            <v>0</v>
          </cell>
          <cell r="H293">
            <v>22.863</v>
          </cell>
          <cell r="I293">
            <v>15.33</v>
          </cell>
          <cell r="J293">
            <v>15.7828093427252</v>
          </cell>
          <cell r="K293">
            <v>15.7895135568491</v>
          </cell>
          <cell r="L293">
            <v>15.7609982068634</v>
          </cell>
          <cell r="M293">
            <v>15.736403169047399</v>
          </cell>
          <cell r="N293">
            <v>15.728266837682</v>
          </cell>
          <cell r="O293">
            <v>15.7707915989072</v>
          </cell>
          <cell r="P293">
            <v>15.820947022093501</v>
          </cell>
          <cell r="Q293">
            <v>15.8744540513065</v>
          </cell>
          <cell r="R293">
            <v>15.939373213482799</v>
          </cell>
          <cell r="S293">
            <v>16.035918168809602</v>
          </cell>
          <cell r="T293">
            <v>16.140103588532298</v>
          </cell>
          <cell r="U293">
            <v>16.250734991225599</v>
          </cell>
          <cell r="V293">
            <v>16.393171685402798</v>
          </cell>
          <cell r="W293">
            <v>16.560074092215</v>
          </cell>
          <cell r="X293">
            <v>16.718809981943402</v>
          </cell>
          <cell r="Y293">
            <v>16.8736679589612</v>
          </cell>
          <cell r="Z293">
            <v>17.0162901693216</v>
          </cell>
          <cell r="AA293">
            <v>17.151232727878</v>
          </cell>
          <cell r="AB293">
            <v>17.285068113243799</v>
          </cell>
          <cell r="AC293">
            <v>17.410609366974299</v>
          </cell>
          <cell r="AD293">
            <v>17.5275424986865</v>
          </cell>
          <cell r="AE293">
            <v>17.6381081929114</v>
          </cell>
          <cell r="AF293">
            <v>17.749217230081001</v>
          </cell>
          <cell r="AG293">
            <v>17.8434492406064</v>
          </cell>
          <cell r="AH293">
            <v>17.9280098731336</v>
          </cell>
          <cell r="AI293">
            <v>18.004298071353301</v>
          </cell>
          <cell r="AJ293">
            <v>18.0734644279656</v>
          </cell>
          <cell r="AK293">
            <v>18.1327627323058</v>
          </cell>
          <cell r="AL293">
            <v>18.182798943609999</v>
          </cell>
          <cell r="AM293">
            <v>18.228273928187701</v>
          </cell>
          <cell r="AN293">
            <v>18.278811119836</v>
          </cell>
          <cell r="AO293">
            <v>18.3248087032085</v>
          </cell>
          <cell r="AP293">
            <v>18.3677163843203</v>
          </cell>
        </row>
        <row r="294">
          <cell r="C294" t="str">
            <v>Slipway</v>
          </cell>
          <cell r="D294" t="str">
            <v>Egremont</v>
          </cell>
          <cell r="E294" t="str">
            <v>Harker ENWL SGTs 1 2 3A 4 / Hutton GSP GROUP</v>
          </cell>
          <cell r="F294">
            <v>13</v>
          </cell>
          <cell r="G294">
            <v>0</v>
          </cell>
          <cell r="H294">
            <v>13</v>
          </cell>
          <cell r="I294">
            <v>7.45</v>
          </cell>
          <cell r="J294">
            <v>7.47283431474973</v>
          </cell>
          <cell r="K294">
            <v>7.5047999511483603</v>
          </cell>
          <cell r="L294">
            <v>7.5576994975065501</v>
          </cell>
          <cell r="M294">
            <v>7.6284920870163599</v>
          </cell>
          <cell r="N294">
            <v>7.7098727512694802</v>
          </cell>
          <cell r="O294">
            <v>7.7901930969917297</v>
          </cell>
          <cell r="P294">
            <v>7.8749663426103398</v>
          </cell>
          <cell r="Q294">
            <v>7.9629934819677102</v>
          </cell>
          <cell r="R294">
            <v>8.0681215685109802</v>
          </cell>
          <cell r="S294">
            <v>8.1823064934514402</v>
          </cell>
          <cell r="T294">
            <v>8.3037880311686507</v>
          </cell>
          <cell r="U294">
            <v>8.43584560731321</v>
          </cell>
          <cell r="V294">
            <v>8.5839819921130793</v>
          </cell>
          <cell r="W294">
            <v>8.7210376889660708</v>
          </cell>
          <cell r="X294">
            <v>8.8527894899758302</v>
          </cell>
          <cell r="Y294">
            <v>8.98103557661452</v>
          </cell>
          <cell r="Z294">
            <v>9.1018742446708405</v>
          </cell>
          <cell r="AA294">
            <v>9.2167811473767198</v>
          </cell>
          <cell r="AB294">
            <v>9.3324569530043195</v>
          </cell>
          <cell r="AC294">
            <v>9.4424362483427906</v>
          </cell>
          <cell r="AD294">
            <v>9.5462553992764594</v>
          </cell>
          <cell r="AE294">
            <v>9.6435382176451903</v>
          </cell>
          <cell r="AF294">
            <v>9.7400257133093699</v>
          </cell>
          <cell r="AG294">
            <v>9.8228958559776895</v>
          </cell>
          <cell r="AH294">
            <v>9.8970430995937004</v>
          </cell>
          <cell r="AI294">
            <v>9.9634363206775909</v>
          </cell>
          <cell r="AJ294">
            <v>10.022701504376901</v>
          </cell>
          <cell r="AK294">
            <v>10.0755365697638</v>
          </cell>
          <cell r="AL294">
            <v>10.127450208987501</v>
          </cell>
          <cell r="AM294">
            <v>10.175362980542801</v>
          </cell>
          <cell r="AN294">
            <v>10.2196295652949</v>
          </cell>
          <cell r="AO294">
            <v>10.260678697352001</v>
          </cell>
          <cell r="AP294">
            <v>10.2995685068275</v>
          </cell>
        </row>
        <row r="295">
          <cell r="C295" t="str">
            <v>Snipe</v>
          </cell>
          <cell r="D295" t="str">
            <v>Droylsden</v>
          </cell>
          <cell r="E295" t="str">
            <v>Stalybridge GSP</v>
          </cell>
          <cell r="F295">
            <v>19.5</v>
          </cell>
          <cell r="G295">
            <v>0</v>
          </cell>
          <cell r="H295">
            <v>19.5</v>
          </cell>
          <cell r="I295">
            <v>15.3</v>
          </cell>
          <cell r="J295">
            <v>15.468524069456</v>
          </cell>
          <cell r="K295">
            <v>15.4822877212544</v>
          </cell>
          <cell r="L295">
            <v>15.4962892357107</v>
          </cell>
          <cell r="M295">
            <v>15.5225441666595</v>
          </cell>
          <cell r="N295">
            <v>15.555297160272101</v>
          </cell>
          <cell r="O295">
            <v>15.586952007787399</v>
          </cell>
          <cell r="P295">
            <v>15.627748997663</v>
          </cell>
          <cell r="Q295">
            <v>15.667801828130299</v>
          </cell>
          <cell r="R295">
            <v>15.7272122885761</v>
          </cell>
          <cell r="S295">
            <v>15.786071151426601</v>
          </cell>
          <cell r="T295">
            <v>15.8644589831361</v>
          </cell>
          <cell r="U295">
            <v>15.952446876330599</v>
          </cell>
          <cell r="V295">
            <v>16.050097125631499</v>
          </cell>
          <cell r="W295">
            <v>16.164323172622499</v>
          </cell>
          <cell r="X295">
            <v>16.275298630435401</v>
          </cell>
          <cell r="Y295">
            <v>16.3831864044821</v>
          </cell>
          <cell r="Z295">
            <v>16.478139517779098</v>
          </cell>
          <cell r="AA295">
            <v>16.5703018656185</v>
          </cell>
          <cell r="AB295">
            <v>16.669808896511899</v>
          </cell>
          <cell r="AC295">
            <v>16.7567882347679</v>
          </cell>
          <cell r="AD295">
            <v>16.831360255967301</v>
          </cell>
          <cell r="AE295">
            <v>16.913638602022498</v>
          </cell>
          <cell r="AF295">
            <v>16.983730660399001</v>
          </cell>
          <cell r="AG295">
            <v>17.051738000328701</v>
          </cell>
          <cell r="AH295">
            <v>17.117756774209301</v>
          </cell>
          <cell r="AI295">
            <v>17.171878084187099</v>
          </cell>
          <cell r="AJ295">
            <v>17.224188324165599</v>
          </cell>
          <cell r="AK295">
            <v>17.264769489046301</v>
          </cell>
          <cell r="AL295">
            <v>17.3036994645135</v>
          </cell>
          <cell r="AM295">
            <v>17.331052292244902</v>
          </cell>
          <cell r="AN295">
            <v>17.3568984125932</v>
          </cell>
          <cell r="AO295">
            <v>17.381304898053401</v>
          </cell>
          <cell r="AP295">
            <v>17.394335656009702</v>
          </cell>
        </row>
        <row r="296">
          <cell r="C296" t="str">
            <v>South Park</v>
          </cell>
          <cell r="D296" t="str">
            <v>Lytham</v>
          </cell>
          <cell r="E296" t="str">
            <v>Penwortham West GSP / Stanah GSP GROUP</v>
          </cell>
          <cell r="F296">
            <v>23</v>
          </cell>
          <cell r="G296">
            <v>0</v>
          </cell>
          <cell r="H296">
            <v>23</v>
          </cell>
          <cell r="I296">
            <v>7.95</v>
          </cell>
          <cell r="J296">
            <v>8.1737200317867504</v>
          </cell>
          <cell r="K296">
            <v>8.2301329203864402</v>
          </cell>
          <cell r="L296">
            <v>8.2899222467317006</v>
          </cell>
          <cell r="M296">
            <v>8.3641069073372396</v>
          </cell>
          <cell r="N296">
            <v>8.4494824831828002</v>
          </cell>
          <cell r="O296">
            <v>8.5311918950965495</v>
          </cell>
          <cell r="P296">
            <v>8.6184166041007302</v>
          </cell>
          <cell r="Q296">
            <v>8.7093371003197504</v>
          </cell>
          <cell r="R296">
            <v>8.8091551018919407</v>
          </cell>
          <cell r="S296">
            <v>8.9164995234295503</v>
          </cell>
          <cell r="T296">
            <v>9.0288316039190697</v>
          </cell>
          <cell r="U296">
            <v>9.15052925457457</v>
          </cell>
          <cell r="V296">
            <v>9.2895542018919208</v>
          </cell>
          <cell r="W296">
            <v>9.4265326930840807</v>
          </cell>
          <cell r="X296">
            <v>9.55769519154099</v>
          </cell>
          <cell r="Y296">
            <v>9.6852586854355298</v>
          </cell>
          <cell r="Z296">
            <v>9.8035369340185596</v>
          </cell>
          <cell r="AA296">
            <v>9.9151355602696807</v>
          </cell>
          <cell r="AB296">
            <v>10.0236266927794</v>
          </cell>
          <cell r="AC296">
            <v>10.1254727626578</v>
          </cell>
          <cell r="AD296">
            <v>10.220063707355999</v>
          </cell>
          <cell r="AE296">
            <v>10.3095332682277</v>
          </cell>
          <cell r="AF296">
            <v>10.398266106427</v>
          </cell>
          <cell r="AG296">
            <v>10.4773075477503</v>
          </cell>
          <cell r="AH296">
            <v>10.5503708542412</v>
          </cell>
          <cell r="AI296">
            <v>10.6181982504232</v>
          </cell>
          <cell r="AJ296">
            <v>10.681867450447699</v>
          </cell>
          <cell r="AK296">
            <v>10.7391938565373</v>
          </cell>
          <cell r="AL296">
            <v>10.7897502650339</v>
          </cell>
          <cell r="AM296">
            <v>10.8374165864949</v>
          </cell>
          <cell r="AN296">
            <v>10.8824708737921</v>
          </cell>
          <cell r="AO296">
            <v>10.9254135710336</v>
          </cell>
          <cell r="AP296">
            <v>10.9670182681835</v>
          </cell>
        </row>
        <row r="297">
          <cell r="C297" t="str">
            <v>Spa Rd</v>
          </cell>
          <cell r="D297" t="str">
            <v>Bolton</v>
          </cell>
          <cell r="E297" t="str">
            <v>Kearsley 132 GSP</v>
          </cell>
          <cell r="F297">
            <v>31.5</v>
          </cell>
          <cell r="G297">
            <v>0</v>
          </cell>
          <cell r="H297">
            <v>31.5</v>
          </cell>
          <cell r="I297">
            <v>23.84</v>
          </cell>
          <cell r="J297">
            <v>24.517538884660699</v>
          </cell>
          <cell r="K297">
            <v>24.662669148726899</v>
          </cell>
          <cell r="L297">
            <v>24.772600008616699</v>
          </cell>
          <cell r="M297">
            <v>24.8988809936716</v>
          </cell>
          <cell r="N297">
            <v>25.057085272251399</v>
          </cell>
          <cell r="O297">
            <v>25.180791170703898</v>
          </cell>
          <cell r="P297">
            <v>25.300270074059501</v>
          </cell>
          <cell r="Q297">
            <v>25.405985103624499</v>
          </cell>
          <cell r="R297">
            <v>25.523558054054401</v>
          </cell>
          <cell r="S297">
            <v>25.6413897739832</v>
          </cell>
          <cell r="T297">
            <v>25.753510110620802</v>
          </cell>
          <cell r="U297">
            <v>25.864697362289</v>
          </cell>
          <cell r="V297">
            <v>25.983408329571098</v>
          </cell>
          <cell r="W297">
            <v>26.0806557969624</v>
          </cell>
          <cell r="X297">
            <v>26.176757957366402</v>
          </cell>
          <cell r="Y297">
            <v>26.275322127357398</v>
          </cell>
          <cell r="Z297">
            <v>26.376087375611402</v>
          </cell>
          <cell r="AA297">
            <v>26.477119274204</v>
          </cell>
          <cell r="AB297">
            <v>26.581781926838801</v>
          </cell>
          <cell r="AC297">
            <v>26.687957538277399</v>
          </cell>
          <cell r="AD297">
            <v>26.826344646326099</v>
          </cell>
          <cell r="AE297">
            <v>26.972091547103801</v>
          </cell>
          <cell r="AF297">
            <v>27.1430803356476</v>
          </cell>
          <cell r="AG297">
            <v>27.345946680666302</v>
          </cell>
          <cell r="AH297">
            <v>27.555207409726101</v>
          </cell>
          <cell r="AI297">
            <v>27.770927733438899</v>
          </cell>
          <cell r="AJ297">
            <v>27.993584798346799</v>
          </cell>
          <cell r="AK297">
            <v>28.214181749071098</v>
          </cell>
          <cell r="AL297">
            <v>28.4155853125086</v>
          </cell>
          <cell r="AM297">
            <v>28.622420984833301</v>
          </cell>
          <cell r="AN297">
            <v>28.834720238596699</v>
          </cell>
          <cell r="AO297">
            <v>29.052016222813101</v>
          </cell>
          <cell r="AP297">
            <v>29.275064687436299</v>
          </cell>
        </row>
        <row r="298">
          <cell r="C298" t="str">
            <v>Spadeadam 132/11kV</v>
          </cell>
          <cell r="D298" t="str">
            <v>Spadeadam 132/11kV</v>
          </cell>
          <cell r="E298" t="str">
            <v>Harker ENWL SGTs 1 2 3A 4 / Hutton GSP GROUP</v>
          </cell>
          <cell r="F298">
            <v>38</v>
          </cell>
          <cell r="G298">
            <v>0</v>
          </cell>
          <cell r="H298">
            <v>38</v>
          </cell>
          <cell r="I298">
            <v>12.21</v>
          </cell>
          <cell r="J298">
            <v>12.2790812394346</v>
          </cell>
          <cell r="K298">
            <v>12.3558183556241</v>
          </cell>
          <cell r="L298">
            <v>12.450470797071601</v>
          </cell>
          <cell r="M298">
            <v>12.5557946906218</v>
          </cell>
          <cell r="N298">
            <v>12.6831045955345</v>
          </cell>
          <cell r="O298">
            <v>12.788364890199601</v>
          </cell>
          <cell r="P298">
            <v>12.892118707397501</v>
          </cell>
          <cell r="Q298">
            <v>12.9922589628525</v>
          </cell>
          <cell r="R298">
            <v>13.091766047940199</v>
          </cell>
          <cell r="S298">
            <v>13.190653928943</v>
          </cell>
          <cell r="T298">
            <v>13.289651093408001</v>
          </cell>
          <cell r="U298">
            <v>13.387243098475</v>
          </cell>
          <cell r="V298">
            <v>13.4863508196752</v>
          </cell>
          <cell r="W298">
            <v>13.5728900623385</v>
          </cell>
          <cell r="X298">
            <v>13.6601932785874</v>
          </cell>
          <cell r="Y298">
            <v>13.7471024379814</v>
          </cell>
          <cell r="Z298">
            <v>13.8327226139843</v>
          </cell>
          <cell r="AA298">
            <v>13.916896569993201</v>
          </cell>
          <cell r="AB298">
            <v>14.0012833839574</v>
          </cell>
          <cell r="AC298">
            <v>14.0848213233468</v>
          </cell>
          <cell r="AD298">
            <v>14.167357150454301</v>
          </cell>
          <cell r="AE298">
            <v>14.2497790311079</v>
          </cell>
          <cell r="AF298">
            <v>14.332796428124</v>
          </cell>
          <cell r="AG298">
            <v>14.4137079147196</v>
          </cell>
          <cell r="AH298">
            <v>14.493877919331201</v>
          </cell>
          <cell r="AI298">
            <v>14.5735305280123</v>
          </cell>
          <cell r="AJ298">
            <v>14.6527620758794</v>
          </cell>
          <cell r="AK298">
            <v>14.7313415090738</v>
          </cell>
          <cell r="AL298">
            <v>14.810114556373501</v>
          </cell>
          <cell r="AM298">
            <v>14.8891213315196</v>
          </cell>
          <cell r="AN298">
            <v>14.968437883460201</v>
          </cell>
          <cell r="AO298">
            <v>15.0481807223549</v>
          </cell>
          <cell r="AP298">
            <v>15.128602620699001</v>
          </cell>
        </row>
        <row r="299">
          <cell r="C299" t="str">
            <v>Spadeadam 11/33kV</v>
          </cell>
          <cell r="D299" t="str">
            <v>Spadeadam 132/11kV</v>
          </cell>
          <cell r="E299" t="str">
            <v>Harker ENWL SGTs 1 2 3A 4 / Hutton GSP GROUP</v>
          </cell>
          <cell r="F299">
            <v>9.5</v>
          </cell>
          <cell r="G299">
            <v>0</v>
          </cell>
          <cell r="H299">
            <v>9.5</v>
          </cell>
          <cell r="I299">
            <v>2.78</v>
          </cell>
          <cell r="J299">
            <v>2.79926527441574</v>
          </cell>
          <cell r="K299">
            <v>2.8231820500103799</v>
          </cell>
          <cell r="L299">
            <v>2.8550166815142499</v>
          </cell>
          <cell r="M299">
            <v>2.8935471415143201</v>
          </cell>
          <cell r="N299">
            <v>2.9369929597033302</v>
          </cell>
          <cell r="O299">
            <v>2.9769829788096902</v>
          </cell>
          <cell r="P299">
            <v>3.0185857434029399</v>
          </cell>
          <cell r="Q299">
            <v>3.06000959125481</v>
          </cell>
          <cell r="R299">
            <v>3.1042022583475202</v>
          </cell>
          <cell r="S299">
            <v>3.1512661947431</v>
          </cell>
          <cell r="T299">
            <v>3.2023347834737899</v>
          </cell>
          <cell r="U299">
            <v>3.2560029265717501</v>
          </cell>
          <cell r="V299">
            <v>3.31508839493809</v>
          </cell>
          <cell r="W299">
            <v>3.3629399099169599</v>
          </cell>
          <cell r="X299">
            <v>3.4095723101908</v>
          </cell>
          <cell r="Y299">
            <v>3.4543462361709598</v>
          </cell>
          <cell r="Z299">
            <v>3.49649027214158</v>
          </cell>
          <cell r="AA299">
            <v>3.5358923771442501</v>
          </cell>
          <cell r="AB299">
            <v>3.5741827846500498</v>
          </cell>
          <cell r="AC299">
            <v>3.6103284505791899</v>
          </cell>
          <cell r="AD299">
            <v>3.6442088887235098</v>
          </cell>
          <cell r="AE299">
            <v>3.6766755531155302</v>
          </cell>
          <cell r="AF299">
            <v>3.7084236840913398</v>
          </cell>
          <cell r="AG299">
            <v>3.7370140173194701</v>
          </cell>
          <cell r="AH299">
            <v>3.76370258205821</v>
          </cell>
          <cell r="AI299">
            <v>3.7887233316893099</v>
          </cell>
          <cell r="AJ299">
            <v>3.8121614162541899</v>
          </cell>
          <cell r="AK299">
            <v>3.8338388575412998</v>
          </cell>
          <cell r="AL299">
            <v>3.85454751534377</v>
          </cell>
          <cell r="AM299">
            <v>3.8743102094895301</v>
          </cell>
          <cell r="AN299">
            <v>3.8932121513232798</v>
          </cell>
          <cell r="AO299">
            <v>3.9113906917705399</v>
          </cell>
          <cell r="AP299">
            <v>3.9290823052040702</v>
          </cell>
        </row>
        <row r="300">
          <cell r="C300" t="str">
            <v>Spotland</v>
          </cell>
          <cell r="D300" t="str">
            <v>Rochdale Central</v>
          </cell>
          <cell r="E300" t="str">
            <v>Rochdale SGTs 2 3 4</v>
          </cell>
          <cell r="F300">
            <v>17.5</v>
          </cell>
          <cell r="G300">
            <v>0.13439999999999999</v>
          </cell>
          <cell r="H300">
            <v>17.634399999999999</v>
          </cell>
          <cell r="I300">
            <v>10.119999999999999</v>
          </cell>
          <cell r="J300">
            <v>10.3506770860364</v>
          </cell>
          <cell r="K300">
            <v>10.418775140253</v>
          </cell>
          <cell r="L300">
            <v>10.4990653816003</v>
          </cell>
          <cell r="M300">
            <v>10.6001011226614</v>
          </cell>
          <cell r="N300">
            <v>10.718196035539</v>
          </cell>
          <cell r="O300">
            <v>10.8329694350653</v>
          </cell>
          <cell r="P300">
            <v>10.9566434584146</v>
          </cell>
          <cell r="Q300">
            <v>11.0876897975253</v>
          </cell>
          <cell r="R300">
            <v>11.233557331256</v>
          </cell>
          <cell r="S300">
            <v>11.391251219651901</v>
          </cell>
          <cell r="T300">
            <v>11.5586686024467</v>
          </cell>
          <cell r="U300">
            <v>11.742984830257299</v>
          </cell>
          <cell r="V300">
            <v>11.9503335811236</v>
          </cell>
          <cell r="W300">
            <v>12.1639965105581</v>
          </cell>
          <cell r="X300">
            <v>12.3738009552969</v>
          </cell>
          <cell r="Y300">
            <v>12.576469847153801</v>
          </cell>
          <cell r="Z300">
            <v>12.7652817971173</v>
          </cell>
          <cell r="AA300">
            <v>12.9426251330465</v>
          </cell>
          <cell r="AB300">
            <v>13.1151562013651</v>
          </cell>
          <cell r="AC300">
            <v>13.277052265431699</v>
          </cell>
          <cell r="AD300">
            <v>13.4280815276579</v>
          </cell>
          <cell r="AE300">
            <v>13.5715502586502</v>
          </cell>
          <cell r="AF300">
            <v>13.7110162497654</v>
          </cell>
          <cell r="AG300">
            <v>13.8302995368519</v>
          </cell>
          <cell r="AH300">
            <v>13.936248698223899</v>
          </cell>
          <cell r="AI300">
            <v>14.0300151767077</v>
          </cell>
          <cell r="AJ300">
            <v>14.1134185500093</v>
          </cell>
          <cell r="AK300">
            <v>14.1870403768814</v>
          </cell>
          <cell r="AL300">
            <v>14.2605035554305</v>
          </cell>
          <cell r="AM300">
            <v>14.3274649375147</v>
          </cell>
          <cell r="AN300">
            <v>14.3885827081975</v>
          </cell>
          <cell r="AO300">
            <v>14.444580054530199</v>
          </cell>
          <cell r="AP300">
            <v>14.4968835649433</v>
          </cell>
        </row>
        <row r="301">
          <cell r="C301" t="str">
            <v>Spring Cottage</v>
          </cell>
          <cell r="D301" t="str">
            <v>Nelson</v>
          </cell>
          <cell r="E301" t="str">
            <v>Padiham GSP</v>
          </cell>
          <cell r="F301">
            <v>13.752000000000001</v>
          </cell>
          <cell r="G301">
            <v>0</v>
          </cell>
          <cell r="H301">
            <v>13.752000000000001</v>
          </cell>
          <cell r="I301">
            <v>8.9600000000000009</v>
          </cell>
          <cell r="J301">
            <v>9.1727912763606003</v>
          </cell>
          <cell r="K301">
            <v>9.2118090401842192</v>
          </cell>
          <cell r="L301">
            <v>9.2427008697894095</v>
          </cell>
          <cell r="M301">
            <v>9.2812159762949804</v>
          </cell>
          <cell r="N301">
            <v>9.3320784365747098</v>
          </cell>
          <cell r="O301">
            <v>9.3706837413490796</v>
          </cell>
          <cell r="P301">
            <v>9.41095370889831</v>
          </cell>
          <cell r="Q301">
            <v>9.4481183144052903</v>
          </cell>
          <cell r="R301">
            <v>9.4904522702188991</v>
          </cell>
          <cell r="S301">
            <v>9.5341301985335907</v>
          </cell>
          <cell r="T301">
            <v>9.5777265309935107</v>
          </cell>
          <cell r="U301">
            <v>9.6234028420449302</v>
          </cell>
          <cell r="V301">
            <v>9.6733852230882391</v>
          </cell>
          <cell r="W301">
            <v>9.7201302334775104</v>
          </cell>
          <cell r="X301">
            <v>9.7651739052971607</v>
          </cell>
          <cell r="Y301">
            <v>9.8101803016924602</v>
          </cell>
          <cell r="Z301">
            <v>9.8538983186669498</v>
          </cell>
          <cell r="AA301">
            <v>9.8967360334330206</v>
          </cell>
          <cell r="AB301">
            <v>9.9397934036742708</v>
          </cell>
          <cell r="AC301">
            <v>9.9820366963584508</v>
          </cell>
          <cell r="AD301">
            <v>10.023283146002999</v>
          </cell>
          <cell r="AE301">
            <v>10.063545219189299</v>
          </cell>
          <cell r="AF301">
            <v>10.104190923291</v>
          </cell>
          <cell r="AG301">
            <v>10.141631383721201</v>
          </cell>
          <cell r="AH301">
            <v>10.1772827970346</v>
          </cell>
          <cell r="AI301">
            <v>10.211356500871901</v>
          </cell>
          <cell r="AJ301">
            <v>10.244178203593799</v>
          </cell>
          <cell r="AK301">
            <v>10.274892831474499</v>
          </cell>
          <cell r="AL301">
            <v>10.303144199820199</v>
          </cell>
          <cell r="AM301">
            <v>10.3306273593947</v>
          </cell>
          <cell r="AN301">
            <v>10.3574552700558</v>
          </cell>
          <cell r="AO301">
            <v>10.3836817305491</v>
          </cell>
          <cell r="AP301">
            <v>10.409656206889199</v>
          </cell>
        </row>
        <row r="302">
          <cell r="C302" t="str">
            <v>Spring Garden St 11kV</v>
          </cell>
          <cell r="D302" t="str">
            <v>Lancaster</v>
          </cell>
          <cell r="E302" t="str">
            <v>Heysham GSP</v>
          </cell>
          <cell r="F302">
            <v>32</v>
          </cell>
          <cell r="G302">
            <v>0</v>
          </cell>
          <cell r="H302">
            <v>32</v>
          </cell>
          <cell r="I302">
            <v>11.39</v>
          </cell>
          <cell r="J302">
            <v>11.9237153146326</v>
          </cell>
          <cell r="K302">
            <v>12.0233274386476</v>
          </cell>
          <cell r="L302">
            <v>12.095201927623499</v>
          </cell>
          <cell r="M302">
            <v>12.181270014673901</v>
          </cell>
          <cell r="N302">
            <v>12.2808119620358</v>
          </cell>
          <cell r="O302">
            <v>12.3753379764937</v>
          </cell>
          <cell r="P302">
            <v>12.4801026260714</v>
          </cell>
          <cell r="Q302">
            <v>12.5898072677193</v>
          </cell>
          <cell r="R302">
            <v>12.7160415542289</v>
          </cell>
          <cell r="S302">
            <v>12.8515825350987</v>
          </cell>
          <cell r="T302">
            <v>12.994613655613801</v>
          </cell>
          <cell r="U302">
            <v>13.147944165421301</v>
          </cell>
          <cell r="V302">
            <v>13.317650536553099</v>
          </cell>
          <cell r="W302">
            <v>13.486610291537501</v>
          </cell>
          <cell r="X302">
            <v>13.650759416747199</v>
          </cell>
          <cell r="Y302">
            <v>13.810772268374301</v>
          </cell>
          <cell r="Z302">
            <v>13.962308721098401</v>
          </cell>
          <cell r="AA302">
            <v>14.1098242453468</v>
          </cell>
          <cell r="AB302">
            <v>14.258548844875399</v>
          </cell>
          <cell r="AC302">
            <v>14.4040036744912</v>
          </cell>
          <cell r="AD302">
            <v>14.5446982645903</v>
          </cell>
          <cell r="AE302">
            <v>14.682435623515399</v>
          </cell>
          <cell r="AF302">
            <v>14.8199649590789</v>
          </cell>
          <cell r="AG302">
            <v>14.9448907725266</v>
          </cell>
          <cell r="AH302">
            <v>15.062016488053599</v>
          </cell>
          <cell r="AI302">
            <v>15.1722049426706</v>
          </cell>
          <cell r="AJ302">
            <v>15.2765434639534</v>
          </cell>
          <cell r="AK302">
            <v>15.373452715830201</v>
          </cell>
          <cell r="AL302">
            <v>15.4650896599783</v>
          </cell>
          <cell r="AM302">
            <v>15.552954354124299</v>
          </cell>
          <cell r="AN302">
            <v>15.637358334166001</v>
          </cell>
          <cell r="AO302">
            <v>15.9092565064661</v>
          </cell>
          <cell r="AP302">
            <v>16.265010204807002</v>
          </cell>
        </row>
        <row r="303">
          <cell r="C303" t="str">
            <v>Spring Garden St 6.6kV</v>
          </cell>
          <cell r="D303" t="str">
            <v>Lancaster</v>
          </cell>
          <cell r="E303" t="str">
            <v>Heysham GSP</v>
          </cell>
          <cell r="F303">
            <v>22.863</v>
          </cell>
          <cell r="G303">
            <v>0</v>
          </cell>
          <cell r="H303">
            <v>22.863</v>
          </cell>
          <cell r="I303">
            <v>11.19</v>
          </cell>
          <cell r="J303">
            <v>11.427564077905499</v>
          </cell>
          <cell r="K303">
            <v>11.4921480719442</v>
          </cell>
          <cell r="L303">
            <v>11.5499462361244</v>
          </cell>
          <cell r="M303">
            <v>11.6167885579705</v>
          </cell>
          <cell r="N303">
            <v>11.6996229602578</v>
          </cell>
          <cell r="O303">
            <v>11.7688637646733</v>
          </cell>
          <cell r="P303">
            <v>11.838907044543401</v>
          </cell>
          <cell r="Q303">
            <v>11.9057737197038</v>
          </cell>
          <cell r="R303">
            <v>11.9813178986052</v>
          </cell>
          <cell r="S303">
            <v>12.0583077983477</v>
          </cell>
          <cell r="T303">
            <v>12.1351168254038</v>
          </cell>
          <cell r="U303">
            <v>12.211811459563499</v>
          </cell>
          <cell r="V303">
            <v>12.2935830443088</v>
          </cell>
          <cell r="W303">
            <v>12.3539235248052</v>
          </cell>
          <cell r="X303">
            <v>12.414383848182601</v>
          </cell>
          <cell r="Y303">
            <v>12.4767332989328</v>
          </cell>
          <cell r="Z303">
            <v>12.5594856610306</v>
          </cell>
          <cell r="AA303">
            <v>12.656130174182801</v>
          </cell>
          <cell r="AB303">
            <v>12.7547612572485</v>
          </cell>
          <cell r="AC303">
            <v>12.8530815526727</v>
          </cell>
          <cell r="AD303">
            <v>12.950296375775499</v>
          </cell>
          <cell r="AE303">
            <v>13.0472047682804</v>
          </cell>
          <cell r="AF303">
            <v>13.145375000473599</v>
          </cell>
          <cell r="AG303">
            <v>13.2386606690542</v>
          </cell>
          <cell r="AH303">
            <v>13.3294093406501</v>
          </cell>
          <cell r="AI303">
            <v>13.418040036994199</v>
          </cell>
          <cell r="AJ303">
            <v>13.5049808150375</v>
          </cell>
          <cell r="AK303">
            <v>13.590040243416</v>
          </cell>
          <cell r="AL303">
            <v>13.723803048031799</v>
          </cell>
          <cell r="AM303">
            <v>14.028679181491601</v>
          </cell>
          <cell r="AN303">
            <v>14.3378947165392</v>
          </cell>
          <cell r="AO303">
            <v>14.650939043567799</v>
          </cell>
          <cell r="AP303">
            <v>14.9680531044293</v>
          </cell>
        </row>
        <row r="304">
          <cell r="C304" t="str">
            <v>Squires Gate</v>
          </cell>
          <cell r="D304" t="str">
            <v>Blackpool</v>
          </cell>
          <cell r="E304" t="str">
            <v>Penwortham West GSP / Stanah GSP GROUP</v>
          </cell>
          <cell r="F304">
            <v>22.9</v>
          </cell>
          <cell r="G304">
            <v>0</v>
          </cell>
          <cell r="H304">
            <v>22.9</v>
          </cell>
          <cell r="I304">
            <v>12.72</v>
          </cell>
          <cell r="J304">
            <v>13.0736204463087</v>
          </cell>
          <cell r="K304">
            <v>13.087981495987201</v>
          </cell>
          <cell r="L304">
            <v>13.094177023632399</v>
          </cell>
          <cell r="M304">
            <v>13.1226759913461</v>
          </cell>
          <cell r="N304">
            <v>13.1658728117946</v>
          </cell>
          <cell r="O304">
            <v>13.2057933592881</v>
          </cell>
          <cell r="P304">
            <v>13.2553488195424</v>
          </cell>
          <cell r="Q304">
            <v>13.3091726302172</v>
          </cell>
          <cell r="R304">
            <v>13.3759878638726</v>
          </cell>
          <cell r="S304">
            <v>13.455533830776201</v>
          </cell>
          <cell r="T304">
            <v>13.5414379860255</v>
          </cell>
          <cell r="U304">
            <v>13.6400302327256</v>
          </cell>
          <cell r="V304">
            <v>13.7600701101711</v>
          </cell>
          <cell r="W304">
            <v>13.8806840993877</v>
          </cell>
          <cell r="X304">
            <v>13.9964715742745</v>
          </cell>
          <cell r="Y304">
            <v>14.1105414346953</v>
          </cell>
          <cell r="Z304">
            <v>14.2171595521811</v>
          </cell>
          <cell r="AA304">
            <v>14.316017794231</v>
          </cell>
          <cell r="AB304">
            <v>14.412644230925199</v>
          </cell>
          <cell r="AC304">
            <v>14.502255130108299</v>
          </cell>
          <cell r="AD304">
            <v>14.590751291733101</v>
          </cell>
          <cell r="AE304">
            <v>14.685748658845201</v>
          </cell>
          <cell r="AF304">
            <v>14.776551823087701</v>
          </cell>
          <cell r="AG304">
            <v>14.8514182363574</v>
          </cell>
          <cell r="AH304">
            <v>14.916367676823899</v>
          </cell>
          <cell r="AI304">
            <v>14.9718749301008</v>
          </cell>
          <cell r="AJ304">
            <v>15.0197753233995</v>
          </cell>
          <cell r="AK304">
            <v>15.056475947876701</v>
          </cell>
          <cell r="AL304">
            <v>15.0812014911433</v>
          </cell>
          <cell r="AM304">
            <v>15.1005876011063</v>
          </cell>
          <cell r="AN304">
            <v>15.1150385009693</v>
          </cell>
          <cell r="AO304">
            <v>15.124232936579601</v>
          </cell>
          <cell r="AP304">
            <v>15.1301027160813</v>
          </cell>
        </row>
        <row r="305">
          <cell r="C305" t="str">
            <v>St Annes</v>
          </cell>
          <cell r="D305" t="str">
            <v>Lytham</v>
          </cell>
          <cell r="E305" t="str">
            <v>Penwortham West GSP / Stanah GSP GROUP</v>
          </cell>
          <cell r="F305">
            <v>17.5</v>
          </cell>
          <cell r="G305">
            <v>0</v>
          </cell>
          <cell r="H305">
            <v>17.5</v>
          </cell>
          <cell r="I305">
            <v>6.85</v>
          </cell>
          <cell r="J305">
            <v>7.0803890491386401</v>
          </cell>
          <cell r="K305">
            <v>7.1465282640127601</v>
          </cell>
          <cell r="L305">
            <v>7.21754582080003</v>
          </cell>
          <cell r="M305">
            <v>7.3092140184983201</v>
          </cell>
          <cell r="N305">
            <v>7.4121611177436399</v>
          </cell>
          <cell r="O305">
            <v>7.5166468579988397</v>
          </cell>
          <cell r="P305">
            <v>7.62871276716798</v>
          </cell>
          <cell r="Q305">
            <v>7.7474065192437402</v>
          </cell>
          <cell r="R305">
            <v>7.8771042544222096</v>
          </cell>
          <cell r="S305">
            <v>8.0156336761807996</v>
          </cell>
          <cell r="T305">
            <v>8.16164565704252</v>
          </cell>
          <cell r="U305">
            <v>8.3199303577517707</v>
          </cell>
          <cell r="V305">
            <v>8.4945374945625307</v>
          </cell>
          <cell r="W305">
            <v>8.66237342494105</v>
          </cell>
          <cell r="X305">
            <v>8.8236931731669301</v>
          </cell>
          <cell r="Y305">
            <v>8.9768344546604606</v>
          </cell>
          <cell r="Z305">
            <v>9.1161476203927805</v>
          </cell>
          <cell r="AA305">
            <v>9.2441623322720297</v>
          </cell>
          <cell r="AB305">
            <v>9.3656205928675504</v>
          </cell>
          <cell r="AC305">
            <v>9.4762594960000808</v>
          </cell>
          <cell r="AD305">
            <v>9.5760244515783999</v>
          </cell>
          <cell r="AE305">
            <v>9.6678659903180595</v>
          </cell>
          <cell r="AF305">
            <v>9.7558640261943701</v>
          </cell>
          <cell r="AG305">
            <v>9.8360040613255801</v>
          </cell>
          <cell r="AH305">
            <v>9.9119361955151302</v>
          </cell>
          <cell r="AI305">
            <v>9.9782678470895991</v>
          </cell>
          <cell r="AJ305">
            <v>10.0366228193769</v>
          </cell>
          <cell r="AK305">
            <v>10.0904289419646</v>
          </cell>
          <cell r="AL305">
            <v>10.1532525244097</v>
          </cell>
          <cell r="AM305">
            <v>10.2112134853682</v>
          </cell>
          <cell r="AN305">
            <v>10.264665733721101</v>
          </cell>
          <cell r="AO305">
            <v>10.3140471372036</v>
          </cell>
          <cell r="AP305">
            <v>10.360577862635401</v>
          </cell>
        </row>
        <row r="306">
          <cell r="C306" t="str">
            <v>St Marys</v>
          </cell>
          <cell r="D306" t="str">
            <v>Greenhill</v>
          </cell>
          <cell r="E306" t="str">
            <v>Whitegate GSP</v>
          </cell>
          <cell r="F306">
            <v>22.863</v>
          </cell>
          <cell r="G306">
            <v>0</v>
          </cell>
          <cell r="H306">
            <v>22.863</v>
          </cell>
          <cell r="I306">
            <v>8.8000000000000007</v>
          </cell>
          <cell r="J306">
            <v>9.1853789921535292</v>
          </cell>
          <cell r="K306">
            <v>9.3080739168142603</v>
          </cell>
          <cell r="L306">
            <v>9.4165175318836898</v>
          </cell>
          <cell r="M306">
            <v>9.5387022660230798</v>
          </cell>
          <cell r="N306">
            <v>9.6872504675449207</v>
          </cell>
          <cell r="O306">
            <v>9.8134920247481006</v>
          </cell>
          <cell r="P306">
            <v>9.9372835607103998</v>
          </cell>
          <cell r="Q306">
            <v>10.05652819819</v>
          </cell>
          <cell r="R306">
            <v>10.1797437008548</v>
          </cell>
          <cell r="S306">
            <v>10.302034046921399</v>
          </cell>
          <cell r="T306">
            <v>10.4222228417684</v>
          </cell>
          <cell r="U306">
            <v>10.540905170213399</v>
          </cell>
          <cell r="V306">
            <v>10.6606332873206</v>
          </cell>
          <cell r="W306">
            <v>10.765664970760501</v>
          </cell>
          <cell r="X306">
            <v>10.874832173586899</v>
          </cell>
          <cell r="Y306">
            <v>10.9883058717454</v>
          </cell>
          <cell r="Z306">
            <v>11.1054668243424</v>
          </cell>
          <cell r="AA306">
            <v>11.2263328996371</v>
          </cell>
          <cell r="AB306">
            <v>11.351326266470601</v>
          </cell>
          <cell r="AC306">
            <v>11.4800405248128</v>
          </cell>
          <cell r="AD306">
            <v>11.612496581924299</v>
          </cell>
          <cell r="AE306">
            <v>11.7487605317373</v>
          </cell>
          <cell r="AF306">
            <v>11.8893709884959</v>
          </cell>
          <cell r="AG306">
            <v>12.0412540533517</v>
          </cell>
          <cell r="AH306">
            <v>12.198172298960801</v>
          </cell>
          <cell r="AI306">
            <v>12.359269002837999</v>
          </cell>
          <cell r="AJ306">
            <v>12.524651547668601</v>
          </cell>
          <cell r="AK306">
            <v>12.6936275647326</v>
          </cell>
          <cell r="AL306">
            <v>12.865165296701701</v>
          </cell>
          <cell r="AM306">
            <v>13.041262873764399</v>
          </cell>
          <cell r="AN306">
            <v>13.221994145340799</v>
          </cell>
          <cell r="AO306">
            <v>13.407326680369399</v>
          </cell>
          <cell r="AP306">
            <v>13.5974908096604</v>
          </cell>
        </row>
        <row r="307">
          <cell r="C307" t="str">
            <v>St Marys St</v>
          </cell>
          <cell r="D307" t="str">
            <v>Ribble</v>
          </cell>
          <cell r="E307" t="str">
            <v>Penwortham East GSP / Rochdale SGT 1 GROUP</v>
          </cell>
          <cell r="F307">
            <v>17.5</v>
          </cell>
          <cell r="G307">
            <v>0</v>
          </cell>
          <cell r="H307">
            <v>17.5</v>
          </cell>
          <cell r="I307">
            <v>10</v>
          </cell>
          <cell r="J307">
            <v>10.0674018282077</v>
          </cell>
          <cell r="K307">
            <v>10.0515121940371</v>
          </cell>
          <cell r="L307">
            <v>10.0427511454058</v>
          </cell>
          <cell r="M307">
            <v>10.043940620900999</v>
          </cell>
          <cell r="N307">
            <v>10.0578157846343</v>
          </cell>
          <cell r="O307">
            <v>10.0666849909198</v>
          </cell>
          <cell r="P307">
            <v>10.0814783612218</v>
          </cell>
          <cell r="Q307">
            <v>10.0991910817706</v>
          </cell>
          <cell r="R307">
            <v>10.128250812577599</v>
          </cell>
          <cell r="S307">
            <v>10.1641222054762</v>
          </cell>
          <cell r="T307">
            <v>10.204558651985501</v>
          </cell>
          <cell r="U307">
            <v>10.2523956432549</v>
          </cell>
          <cell r="V307">
            <v>10.309891297948999</v>
          </cell>
          <cell r="W307">
            <v>10.351782163079401</v>
          </cell>
          <cell r="X307">
            <v>10.3921423216141</v>
          </cell>
          <cell r="Y307">
            <v>10.432899166020199</v>
          </cell>
          <cell r="Z307">
            <v>10.4719468446514</v>
          </cell>
          <cell r="AA307">
            <v>10.5088036463317</v>
          </cell>
          <cell r="AB307">
            <v>10.553006218129401</v>
          </cell>
          <cell r="AC307">
            <v>10.6087851541196</v>
          </cell>
          <cell r="AD307">
            <v>10.6624368434804</v>
          </cell>
          <cell r="AE307">
            <v>10.7143494585883</v>
          </cell>
          <cell r="AF307">
            <v>10.766266950156201</v>
          </cell>
          <cell r="AG307">
            <v>10.8102749505567</v>
          </cell>
          <cell r="AH307">
            <v>10.8497545836117</v>
          </cell>
          <cell r="AI307">
            <v>10.885233089267</v>
          </cell>
          <cell r="AJ307">
            <v>10.917281858728099</v>
          </cell>
          <cell r="AK307">
            <v>10.9448370369974</v>
          </cell>
          <cell r="AL307">
            <v>10.9696772515282</v>
          </cell>
          <cell r="AM307">
            <v>10.9969233493992</v>
          </cell>
          <cell r="AN307">
            <v>11.022943762191399</v>
          </cell>
          <cell r="AO307">
            <v>11.0477717323986</v>
          </cell>
          <cell r="AP307">
            <v>11.0721812734323</v>
          </cell>
        </row>
        <row r="308">
          <cell r="C308" t="str">
            <v>St Thomas Rd</v>
          </cell>
          <cell r="D308" t="str">
            <v>Lytham</v>
          </cell>
          <cell r="E308" t="str">
            <v>Penwortham West GSP / Stanah GSP GROUP</v>
          </cell>
          <cell r="F308">
            <v>22.863</v>
          </cell>
          <cell r="G308">
            <v>0</v>
          </cell>
          <cell r="H308">
            <v>22.863</v>
          </cell>
          <cell r="I308">
            <v>10.02</v>
          </cell>
          <cell r="J308">
            <v>10.1583301563563</v>
          </cell>
          <cell r="K308">
            <v>10.2239310676886</v>
          </cell>
          <cell r="L308">
            <v>10.3133758831564</v>
          </cell>
          <cell r="M308">
            <v>10.426818957289299</v>
          </cell>
          <cell r="N308">
            <v>10.551856053020799</v>
          </cell>
          <cell r="O308">
            <v>10.672915451655401</v>
          </cell>
          <cell r="P308">
            <v>10.8001857077594</v>
          </cell>
          <cell r="Q308">
            <v>10.9313504759983</v>
          </cell>
          <cell r="R308">
            <v>11.073501540810801</v>
          </cell>
          <cell r="S308">
            <v>11.225710867700901</v>
          </cell>
          <cell r="T308">
            <v>11.382173731471701</v>
          </cell>
          <cell r="U308">
            <v>11.5585869909166</v>
          </cell>
          <cell r="V308">
            <v>11.763747069829799</v>
          </cell>
          <cell r="W308">
            <v>11.9765953765656</v>
          </cell>
          <cell r="X308">
            <v>12.181599248469499</v>
          </cell>
          <cell r="Y308">
            <v>12.382290412308899</v>
          </cell>
          <cell r="Z308">
            <v>12.5690909633906</v>
          </cell>
          <cell r="AA308">
            <v>12.7455229995103</v>
          </cell>
          <cell r="AB308">
            <v>12.9173430183882</v>
          </cell>
          <cell r="AC308">
            <v>13.078465058500599</v>
          </cell>
          <cell r="AD308">
            <v>13.2279071407609</v>
          </cell>
          <cell r="AE308">
            <v>13.3685685824404</v>
          </cell>
          <cell r="AF308">
            <v>13.507351111048401</v>
          </cell>
          <cell r="AG308">
            <v>13.630304175875001</v>
          </cell>
          <cell r="AH308">
            <v>13.743414942403399</v>
          </cell>
          <cell r="AI308">
            <v>13.853972145318201</v>
          </cell>
          <cell r="AJ308">
            <v>13.961295112721</v>
          </cell>
          <cell r="AK308">
            <v>14.057485029719199</v>
          </cell>
          <cell r="AL308">
            <v>14.1385669424815</v>
          </cell>
          <cell r="AM308">
            <v>14.214546499715</v>
          </cell>
          <cell r="AN308">
            <v>14.285706516664201</v>
          </cell>
          <cell r="AO308">
            <v>14.3523264799828</v>
          </cell>
          <cell r="AP308">
            <v>14.415985992943799</v>
          </cell>
        </row>
        <row r="309">
          <cell r="C309" t="str">
            <v>Stainburn</v>
          </cell>
          <cell r="D309" t="str">
            <v>Stainburn &amp; Siddick</v>
          </cell>
          <cell r="E309" t="str">
            <v>Harker ENWL SGTs 1 2 3A 4 / Hutton GSP GROUP</v>
          </cell>
          <cell r="F309">
            <v>15</v>
          </cell>
          <cell r="G309">
            <v>0</v>
          </cell>
          <cell r="H309">
            <v>15</v>
          </cell>
          <cell r="I309">
            <v>5.9</v>
          </cell>
          <cell r="J309">
            <v>6.02053266008918</v>
          </cell>
          <cell r="K309">
            <v>6.0621147127315202</v>
          </cell>
          <cell r="L309">
            <v>6.1076813439245399</v>
          </cell>
          <cell r="M309">
            <v>6.1669195265309602</v>
          </cell>
          <cell r="N309">
            <v>6.2333503401838897</v>
          </cell>
          <cell r="O309">
            <v>6.3034103414662601</v>
          </cell>
          <cell r="P309">
            <v>6.38003051225565</v>
          </cell>
          <cell r="Q309">
            <v>6.4615401102183201</v>
          </cell>
          <cell r="R309">
            <v>6.5534477610253399</v>
          </cell>
          <cell r="S309">
            <v>6.65336530265352</v>
          </cell>
          <cell r="T309">
            <v>6.7617005754754302</v>
          </cell>
          <cell r="U309">
            <v>6.8857582381846996</v>
          </cell>
          <cell r="V309">
            <v>7.0252099870288101</v>
          </cell>
          <cell r="W309">
            <v>7.1711337154199501</v>
          </cell>
          <cell r="X309">
            <v>7.3151435032376302</v>
          </cell>
          <cell r="Y309">
            <v>7.4537455689714998</v>
          </cell>
          <cell r="Z309">
            <v>7.5832662804980098</v>
          </cell>
          <cell r="AA309">
            <v>7.7041358940725999</v>
          </cell>
          <cell r="AB309">
            <v>7.8212656181307398</v>
          </cell>
          <cell r="AC309">
            <v>7.9304006699951701</v>
          </cell>
          <cell r="AD309">
            <v>8.0320964781124804</v>
          </cell>
          <cell r="AE309">
            <v>8.12941873463725</v>
          </cell>
          <cell r="AF309">
            <v>8.2233595357380604</v>
          </cell>
          <cell r="AG309">
            <v>8.3032697802412407</v>
          </cell>
          <cell r="AH309">
            <v>8.3737331754945306</v>
          </cell>
          <cell r="AI309">
            <v>8.4357047943266803</v>
          </cell>
          <cell r="AJ309">
            <v>8.4898852767513304</v>
          </cell>
          <cell r="AK309">
            <v>8.5364985387196306</v>
          </cell>
          <cell r="AL309">
            <v>8.5815299485854499</v>
          </cell>
          <cell r="AM309">
            <v>8.6219909128891103</v>
          </cell>
          <cell r="AN309">
            <v>8.6583447717615201</v>
          </cell>
          <cell r="AO309">
            <v>8.6913557233947998</v>
          </cell>
          <cell r="AP309">
            <v>8.7217708527183202</v>
          </cell>
        </row>
        <row r="310">
          <cell r="C310" t="str">
            <v>Standish</v>
          </cell>
          <cell r="D310" t="str">
            <v>Wrightington</v>
          </cell>
          <cell r="E310" t="str">
            <v>Penwortham West GSP / Stanah GSP GROUP</v>
          </cell>
          <cell r="F310">
            <v>23</v>
          </cell>
          <cell r="G310">
            <v>2.52</v>
          </cell>
          <cell r="H310">
            <v>25.52</v>
          </cell>
          <cell r="I310">
            <v>15.05</v>
          </cell>
          <cell r="J310">
            <v>15.9124013779854</v>
          </cell>
          <cell r="K310">
            <v>16.0996749453349</v>
          </cell>
          <cell r="L310">
            <v>16.2488817019903</v>
          </cell>
          <cell r="M310">
            <v>16.432399320613701</v>
          </cell>
          <cell r="N310">
            <v>16.647453215170401</v>
          </cell>
          <cell r="O310">
            <v>16.8462336427271</v>
          </cell>
          <cell r="P310">
            <v>17.053434169417098</v>
          </cell>
          <cell r="Q310">
            <v>17.264785217702901</v>
          </cell>
          <cell r="R310">
            <v>17.493016962009801</v>
          </cell>
          <cell r="S310">
            <v>17.733052901792998</v>
          </cell>
          <cell r="T310">
            <v>17.9810917723545</v>
          </cell>
          <cell r="U310">
            <v>18.250080094680701</v>
          </cell>
          <cell r="V310">
            <v>18.545334565561301</v>
          </cell>
          <cell r="W310">
            <v>18.858424697363098</v>
          </cell>
          <cell r="X310">
            <v>19.1695103948413</v>
          </cell>
          <cell r="Y310">
            <v>19.473547655001902</v>
          </cell>
          <cell r="Z310">
            <v>19.762557981264699</v>
          </cell>
          <cell r="AA310">
            <v>20.036592078712001</v>
          </cell>
          <cell r="AB310">
            <v>20.305064199696499</v>
          </cell>
          <cell r="AC310">
            <v>20.559436934722299</v>
          </cell>
          <cell r="AD310">
            <v>20.799328796316399</v>
          </cell>
          <cell r="AE310">
            <v>21.0310356383692</v>
          </cell>
          <cell r="AF310">
            <v>21.2561147080573</v>
          </cell>
          <cell r="AG310">
            <v>21.452336481848501</v>
          </cell>
          <cell r="AH310">
            <v>21.629891391821101</v>
          </cell>
          <cell r="AI310">
            <v>21.790196371892101</v>
          </cell>
          <cell r="AJ310">
            <v>21.935014869082401</v>
          </cell>
          <cell r="AK310">
            <v>22.0653763035879</v>
          </cell>
          <cell r="AL310">
            <v>22.1940842114494</v>
          </cell>
          <cell r="AM310">
            <v>22.314393045053901</v>
          </cell>
          <cell r="AN310">
            <v>22.427166766592698</v>
          </cell>
          <cell r="AO310">
            <v>22.532827994989599</v>
          </cell>
          <cell r="AP310">
            <v>22.633958752398101</v>
          </cell>
        </row>
        <row r="311">
          <cell r="C311" t="str">
            <v>Strangeways</v>
          </cell>
          <cell r="D311" t="str">
            <v>Red Bank</v>
          </cell>
          <cell r="E311" t="str">
            <v>Whitegate GSP</v>
          </cell>
          <cell r="F311">
            <v>20.5</v>
          </cell>
          <cell r="G311">
            <v>0</v>
          </cell>
          <cell r="H311">
            <v>20.5</v>
          </cell>
          <cell r="I311">
            <v>14.16</v>
          </cell>
          <cell r="J311">
            <v>15.587099556221499</v>
          </cell>
          <cell r="K311">
            <v>15.854314421541799</v>
          </cell>
          <cell r="L311">
            <v>16.006046886351498</v>
          </cell>
          <cell r="M311">
            <v>16.174711304492799</v>
          </cell>
          <cell r="N311">
            <v>16.3722492661445</v>
          </cell>
          <cell r="O311">
            <v>16.545095651493501</v>
          </cell>
          <cell r="P311">
            <v>16.716517639350499</v>
          </cell>
          <cell r="Q311">
            <v>16.8829175617429</v>
          </cell>
          <cell r="R311">
            <v>17.075354808623601</v>
          </cell>
          <cell r="S311">
            <v>17.303601177459502</v>
          </cell>
          <cell r="T311">
            <v>17.536753253307001</v>
          </cell>
          <cell r="U311">
            <v>17.778372994279199</v>
          </cell>
          <cell r="V311">
            <v>18.027720173507799</v>
          </cell>
          <cell r="W311">
            <v>18.241249305116199</v>
          </cell>
          <cell r="X311">
            <v>18.458665382737301</v>
          </cell>
          <cell r="Y311">
            <v>18.6788971712419</v>
          </cell>
          <cell r="Z311">
            <v>18.9005947981308</v>
          </cell>
          <cell r="AA311">
            <v>19.1246516583107</v>
          </cell>
          <cell r="AB311">
            <v>19.3531989235296</v>
          </cell>
          <cell r="AC311">
            <v>19.584426408465902</v>
          </cell>
          <cell r="AD311">
            <v>19.817717874723201</v>
          </cell>
          <cell r="AE311">
            <v>20.0554641444296</v>
          </cell>
          <cell r="AF311">
            <v>20.299372200321699</v>
          </cell>
          <cell r="AG311">
            <v>20.542341544900701</v>
          </cell>
          <cell r="AH311">
            <v>20.7872095516035</v>
          </cell>
          <cell r="AI311">
            <v>21.034932688701399</v>
          </cell>
          <cell r="AJ311">
            <v>21.284641504397602</v>
          </cell>
          <cell r="AK311">
            <v>21.541016278396299</v>
          </cell>
          <cell r="AL311">
            <v>21.814161344359501</v>
          </cell>
          <cell r="AM311">
            <v>22.092670641925899</v>
          </cell>
          <cell r="AN311">
            <v>22.376660920891801</v>
          </cell>
          <cell r="AO311">
            <v>22.666750462265401</v>
          </cell>
          <cell r="AP311">
            <v>22.963298618735099</v>
          </cell>
        </row>
        <row r="312">
          <cell r="C312" t="str">
            <v>Strawberry Bank</v>
          </cell>
          <cell r="D312" t="str">
            <v>Huncoat</v>
          </cell>
          <cell r="E312" t="str">
            <v>Padiham GSP</v>
          </cell>
          <cell r="F312">
            <v>18.29</v>
          </cell>
          <cell r="G312">
            <v>3.38625</v>
          </cell>
          <cell r="H312">
            <v>21.67625</v>
          </cell>
          <cell r="I312">
            <v>10.88</v>
          </cell>
          <cell r="J312">
            <v>11.187333175776301</v>
          </cell>
          <cell r="K312">
            <v>11.2362891937318</v>
          </cell>
          <cell r="L312">
            <v>11.2743051745143</v>
          </cell>
          <cell r="M312">
            <v>11.3235824984258</v>
          </cell>
          <cell r="N312">
            <v>11.3857217315113</v>
          </cell>
          <cell r="O312">
            <v>11.4395225756963</v>
          </cell>
          <cell r="P312">
            <v>11.4966742982587</v>
          </cell>
          <cell r="Q312">
            <v>11.555299664735299</v>
          </cell>
          <cell r="R312">
            <v>11.6211675600959</v>
          </cell>
          <cell r="S312">
            <v>11.691610363057601</v>
          </cell>
          <cell r="T312">
            <v>11.7655958308419</v>
          </cell>
          <cell r="U312">
            <v>11.844809800987299</v>
          </cell>
          <cell r="V312">
            <v>11.9331903636016</v>
          </cell>
          <cell r="W312">
            <v>12.020830186169301</v>
          </cell>
          <cell r="X312">
            <v>12.1138318428386</v>
          </cell>
          <cell r="Y312">
            <v>12.2081251071056</v>
          </cell>
          <cell r="Z312">
            <v>12.2997899012486</v>
          </cell>
          <cell r="AA312">
            <v>12.388312478933999</v>
          </cell>
          <cell r="AB312">
            <v>12.4764016351495</v>
          </cell>
          <cell r="AC312">
            <v>12.5612364471151</v>
          </cell>
          <cell r="AD312">
            <v>12.643388030453901</v>
          </cell>
          <cell r="AE312">
            <v>12.7229193012914</v>
          </cell>
          <cell r="AF312">
            <v>12.8011398317085</v>
          </cell>
          <cell r="AG312">
            <v>12.868941186532499</v>
          </cell>
          <cell r="AH312">
            <v>12.930236651502099</v>
          </cell>
          <cell r="AI312">
            <v>12.9853855908441</v>
          </cell>
          <cell r="AJ312">
            <v>13.0353391025749</v>
          </cell>
          <cell r="AK312">
            <v>13.0793370477873</v>
          </cell>
          <cell r="AL312">
            <v>13.119713944818599</v>
          </cell>
          <cell r="AM312">
            <v>13.1568440933682</v>
          </cell>
          <cell r="AN312">
            <v>13.1909891824202</v>
          </cell>
          <cell r="AO312">
            <v>13.2219528771741</v>
          </cell>
          <cell r="AP312">
            <v>13.2509375758193</v>
          </cell>
        </row>
        <row r="313">
          <cell r="C313" t="str">
            <v>Stuart St</v>
          </cell>
          <cell r="D313" t="str">
            <v>Stuart St</v>
          </cell>
          <cell r="E313" t="str">
            <v>Stalybridge GSP</v>
          </cell>
          <cell r="F313">
            <v>20.5</v>
          </cell>
          <cell r="G313">
            <v>0</v>
          </cell>
          <cell r="H313">
            <v>20.5</v>
          </cell>
          <cell r="I313">
            <v>15.17</v>
          </cell>
          <cell r="J313">
            <v>15.5948700533958</v>
          </cell>
          <cell r="K313">
            <v>15.7606601605723</v>
          </cell>
          <cell r="L313">
            <v>15.930671482372301</v>
          </cell>
          <cell r="M313">
            <v>16.125307920767401</v>
          </cell>
          <cell r="N313">
            <v>16.348301531023001</v>
          </cell>
          <cell r="O313">
            <v>16.547903909407399</v>
          </cell>
          <cell r="P313">
            <v>16.751168335616001</v>
          </cell>
          <cell r="Q313">
            <v>16.9546814062574</v>
          </cell>
          <cell r="R313">
            <v>17.169808968716801</v>
          </cell>
          <cell r="S313">
            <v>17.389373009360199</v>
          </cell>
          <cell r="T313">
            <v>17.609531705448902</v>
          </cell>
          <cell r="U313">
            <v>17.836476496094399</v>
          </cell>
          <cell r="V313">
            <v>18.0773469365237</v>
          </cell>
          <cell r="W313">
            <v>18.336250838518701</v>
          </cell>
          <cell r="X313">
            <v>18.594136793566001</v>
          </cell>
          <cell r="Y313">
            <v>18.847985270968302</v>
          </cell>
          <cell r="Z313">
            <v>19.094375142785498</v>
          </cell>
          <cell r="AA313">
            <v>19.334871610957801</v>
          </cell>
          <cell r="AB313">
            <v>19.5748494253926</v>
          </cell>
          <cell r="AC313">
            <v>19.810398074906399</v>
          </cell>
          <cell r="AD313">
            <v>20.039932731908099</v>
          </cell>
          <cell r="AE313">
            <v>20.266804715927101</v>
          </cell>
          <cell r="AF313">
            <v>20.4933777246864</v>
          </cell>
          <cell r="AG313">
            <v>20.7076148058249</v>
          </cell>
          <cell r="AH313">
            <v>20.914884508692701</v>
          </cell>
          <cell r="AI313">
            <v>21.116142847092298</v>
          </cell>
          <cell r="AJ313">
            <v>21.312454993129599</v>
          </cell>
          <cell r="AK313">
            <v>21.502412068233198</v>
          </cell>
          <cell r="AL313">
            <v>21.6883119511328</v>
          </cell>
          <cell r="AM313">
            <v>21.8719511604241</v>
          </cell>
          <cell r="AN313">
            <v>22.053747354523299</v>
          </cell>
          <cell r="AO313">
            <v>22.2341333131657</v>
          </cell>
          <cell r="AP313">
            <v>22.414370337226799</v>
          </cell>
        </row>
        <row r="314">
          <cell r="C314" t="str">
            <v>Stubbins</v>
          </cell>
          <cell r="D314" t="str">
            <v>Rossendale</v>
          </cell>
          <cell r="E314" t="str">
            <v>Padiham GSP</v>
          </cell>
          <cell r="F314">
            <v>28</v>
          </cell>
          <cell r="G314">
            <v>0</v>
          </cell>
          <cell r="H314">
            <v>28</v>
          </cell>
          <cell r="I314">
            <v>15.84</v>
          </cell>
          <cell r="J314">
            <v>15.9830657905084</v>
          </cell>
          <cell r="K314">
            <v>16.045399791703101</v>
          </cell>
          <cell r="L314">
            <v>16.121619541188601</v>
          </cell>
          <cell r="M314">
            <v>16.206716490419101</v>
          </cell>
          <cell r="N314">
            <v>16.322556916971699</v>
          </cell>
          <cell r="O314">
            <v>16.411442665948901</v>
          </cell>
          <cell r="P314">
            <v>16.499267301167599</v>
          </cell>
          <cell r="Q314">
            <v>16.5856016294303</v>
          </cell>
          <cell r="R314">
            <v>16.671034589167899</v>
          </cell>
          <cell r="S314">
            <v>16.7562038645207</v>
          </cell>
          <cell r="T314">
            <v>16.8394974083301</v>
          </cell>
          <cell r="U314">
            <v>16.9219392229686</v>
          </cell>
          <cell r="V314">
            <v>17.006565781841498</v>
          </cell>
          <cell r="W314">
            <v>17.061126280873602</v>
          </cell>
          <cell r="X314">
            <v>17.118698073713599</v>
          </cell>
          <cell r="Y314">
            <v>17.179568329540199</v>
          </cell>
          <cell r="Z314">
            <v>17.2420159042845</v>
          </cell>
          <cell r="AA314">
            <v>17.306118316436098</v>
          </cell>
          <cell r="AB314">
            <v>17.373250445550202</v>
          </cell>
          <cell r="AC314">
            <v>17.442176066160499</v>
          </cell>
          <cell r="AD314">
            <v>17.5127421685611</v>
          </cell>
          <cell r="AE314">
            <v>17.585548205833199</v>
          </cell>
          <cell r="AF314">
            <v>17.6610415762032</v>
          </cell>
          <cell r="AG314">
            <v>17.736671416111498</v>
          </cell>
          <cell r="AH314">
            <v>17.813744214933099</v>
          </cell>
          <cell r="AI314">
            <v>17.8923022363327</v>
          </cell>
          <cell r="AJ314">
            <v>17.972801038945398</v>
          </cell>
          <cell r="AK314">
            <v>18.054594256916999</v>
          </cell>
          <cell r="AL314">
            <v>18.137900278920601</v>
          </cell>
          <cell r="AM314">
            <v>18.223566986638701</v>
          </cell>
          <cell r="AN314">
            <v>18.3116659551198</v>
          </cell>
          <cell r="AO314">
            <v>18.402060436324099</v>
          </cell>
          <cell r="AP314">
            <v>18.495182410314499</v>
          </cell>
        </row>
        <row r="315">
          <cell r="C315" t="str">
            <v>Swinton</v>
          </cell>
          <cell r="D315" t="str">
            <v>Agecroft</v>
          </cell>
          <cell r="E315" t="str">
            <v>Kearsley 132 GSP</v>
          </cell>
          <cell r="F315">
            <v>23</v>
          </cell>
          <cell r="G315">
            <v>0</v>
          </cell>
          <cell r="H315">
            <v>23</v>
          </cell>
          <cell r="I315">
            <v>9.9499999999999993</v>
          </cell>
          <cell r="J315">
            <v>10.017143397549599</v>
          </cell>
          <cell r="K315">
            <v>10.094968179997</v>
          </cell>
          <cell r="L315">
            <v>10.198439904096499</v>
          </cell>
          <cell r="M315">
            <v>10.316715843334601</v>
          </cell>
          <cell r="N315">
            <v>10.4469811303981</v>
          </cell>
          <cell r="O315">
            <v>10.574482268901599</v>
          </cell>
          <cell r="P315">
            <v>10.710570658322199</v>
          </cell>
          <cell r="Q315">
            <v>10.853392057909</v>
          </cell>
          <cell r="R315">
            <v>11.015968168700899</v>
          </cell>
          <cell r="S315">
            <v>11.195998609328299</v>
          </cell>
          <cell r="T315">
            <v>11.3918714463365</v>
          </cell>
          <cell r="U315">
            <v>11.607932306357499</v>
          </cell>
          <cell r="V315">
            <v>11.847404962708699</v>
          </cell>
          <cell r="W315">
            <v>12.084028062391999</v>
          </cell>
          <cell r="X315">
            <v>12.3225529950272</v>
          </cell>
          <cell r="Y315">
            <v>12.5558414999207</v>
          </cell>
          <cell r="Z315">
            <v>12.777768209701399</v>
          </cell>
          <cell r="AA315">
            <v>12.989675985957099</v>
          </cell>
          <cell r="AB315">
            <v>13.1985790967473</v>
          </cell>
          <cell r="AC315">
            <v>13.3988553659515</v>
          </cell>
          <cell r="AD315">
            <v>13.589455102644999</v>
          </cell>
          <cell r="AE315">
            <v>13.775111478254701</v>
          </cell>
          <cell r="AF315">
            <v>13.9587565636373</v>
          </cell>
          <cell r="AG315">
            <v>14.122519388952201</v>
          </cell>
          <cell r="AH315">
            <v>14.273432961673199</v>
          </cell>
          <cell r="AI315">
            <v>14.4131079746381</v>
          </cell>
          <cell r="AJ315">
            <v>14.5425737317355</v>
          </cell>
          <cell r="AK315">
            <v>14.6615365212946</v>
          </cell>
          <cell r="AL315">
            <v>14.776310883858001</v>
          </cell>
          <cell r="AM315">
            <v>14.884528388436401</v>
          </cell>
          <cell r="AN315">
            <v>14.986704798732299</v>
          </cell>
          <cell r="AO315">
            <v>15.0838861426358</v>
          </cell>
          <cell r="AP315">
            <v>15.177286311004901</v>
          </cell>
        </row>
        <row r="316">
          <cell r="C316" t="str">
            <v>Tame Valley</v>
          </cell>
          <cell r="D316" t="str">
            <v>Hartshead-Heyrod</v>
          </cell>
          <cell r="E316" t="str">
            <v>Stalybridge GSP</v>
          </cell>
          <cell r="F316">
            <v>18.920000000000002</v>
          </cell>
          <cell r="G316">
            <v>1.26E-2</v>
          </cell>
          <cell r="H316">
            <v>18.932600000000001</v>
          </cell>
          <cell r="I316">
            <v>16.690000000000001</v>
          </cell>
          <cell r="J316">
            <v>16.814829718988001</v>
          </cell>
          <cell r="K316">
            <v>16.784136779837102</v>
          </cell>
          <cell r="L316">
            <v>16.7752613733137</v>
          </cell>
          <cell r="M316">
            <v>16.793934844722301</v>
          </cell>
          <cell r="N316">
            <v>16.830859356245</v>
          </cell>
          <cell r="O316">
            <v>16.866339300186301</v>
          </cell>
          <cell r="P316">
            <v>16.918875652506902</v>
          </cell>
          <cell r="Q316">
            <v>16.979209647586501</v>
          </cell>
          <cell r="R316">
            <v>17.067400898162798</v>
          </cell>
          <cell r="S316">
            <v>17.180653413430299</v>
          </cell>
          <cell r="T316">
            <v>17.3228620235116</v>
          </cell>
          <cell r="U316">
            <v>17.4912156667659</v>
          </cell>
          <cell r="V316">
            <v>17.689588692113301</v>
          </cell>
          <cell r="W316">
            <v>17.888001492881401</v>
          </cell>
          <cell r="X316">
            <v>18.0768157666256</v>
          </cell>
          <cell r="Y316">
            <v>18.259342105897002</v>
          </cell>
          <cell r="Z316">
            <v>18.426973017696099</v>
          </cell>
          <cell r="AA316">
            <v>18.5810595579281</v>
          </cell>
          <cell r="AB316">
            <v>18.7301827179183</v>
          </cell>
          <cell r="AC316">
            <v>18.865490188093499</v>
          </cell>
          <cell r="AD316">
            <v>19.017088265533399</v>
          </cell>
          <cell r="AE316">
            <v>19.1605265759449</v>
          </cell>
          <cell r="AF316">
            <v>19.299835676839599</v>
          </cell>
          <cell r="AG316">
            <v>19.4103115683629</v>
          </cell>
          <cell r="AH316">
            <v>19.502372649054202</v>
          </cell>
          <cell r="AI316">
            <v>19.577515994501201</v>
          </cell>
          <cell r="AJ316">
            <v>19.637592564037298</v>
          </cell>
          <cell r="AK316">
            <v>19.6831115580251</v>
          </cell>
          <cell r="AL316">
            <v>19.725031313616</v>
          </cell>
          <cell r="AM316">
            <v>19.757840557906501</v>
          </cell>
          <cell r="AN316">
            <v>19.782261706025501</v>
          </cell>
          <cell r="AO316">
            <v>19.798502307352901</v>
          </cell>
          <cell r="AP316">
            <v>19.8092404573501</v>
          </cell>
        </row>
        <row r="317">
          <cell r="C317" t="str">
            <v>Tardy Gate</v>
          </cell>
          <cell r="D317" t="str">
            <v>Ribble</v>
          </cell>
          <cell r="E317" t="str">
            <v>Penwortham East GSP / Rochdale SGT 1 GROUP</v>
          </cell>
          <cell r="F317">
            <v>22.863</v>
          </cell>
          <cell r="G317">
            <v>5.0000000000000001E-4</v>
          </cell>
          <cell r="H317">
            <v>22.863499999999998</v>
          </cell>
          <cell r="I317">
            <v>12.45</v>
          </cell>
          <cell r="J317">
            <v>12.7337658198353</v>
          </cell>
          <cell r="K317">
            <v>12.848126983892399</v>
          </cell>
          <cell r="L317">
            <v>12.9687800396418</v>
          </cell>
          <cell r="M317">
            <v>13.106519636915801</v>
          </cell>
          <cell r="N317">
            <v>13.271032479560301</v>
          </cell>
          <cell r="O317">
            <v>13.412963738054399</v>
          </cell>
          <cell r="P317">
            <v>13.557519777418699</v>
          </cell>
          <cell r="Q317">
            <v>13.698609675381199</v>
          </cell>
          <cell r="R317">
            <v>13.845028588856101</v>
          </cell>
          <cell r="S317">
            <v>14.0657246388476</v>
          </cell>
          <cell r="T317">
            <v>14.294250865784001</v>
          </cell>
          <cell r="U317">
            <v>14.543267525012499</v>
          </cell>
          <cell r="V317">
            <v>14.815748156181501</v>
          </cell>
          <cell r="W317">
            <v>15.1034593478192</v>
          </cell>
          <cell r="X317">
            <v>15.383983107339301</v>
          </cell>
          <cell r="Y317">
            <v>15.6575785265567</v>
          </cell>
          <cell r="Z317">
            <v>15.9194053601819</v>
          </cell>
          <cell r="AA317">
            <v>16.168928879706399</v>
          </cell>
          <cell r="AB317">
            <v>16.415275137815701</v>
          </cell>
          <cell r="AC317">
            <v>16.651634496022101</v>
          </cell>
          <cell r="AD317">
            <v>16.8776917706532</v>
          </cell>
          <cell r="AE317">
            <v>17.098744482531799</v>
          </cell>
          <cell r="AF317">
            <v>17.318719227459201</v>
          </cell>
          <cell r="AG317">
            <v>17.523462664145299</v>
          </cell>
          <cell r="AH317">
            <v>17.719668292657499</v>
          </cell>
          <cell r="AI317">
            <v>17.9087901122532</v>
          </cell>
          <cell r="AJ317">
            <v>18.092224219789301</v>
          </cell>
          <cell r="AK317">
            <v>18.2683870352251</v>
          </cell>
          <cell r="AL317">
            <v>18.441048436189099</v>
          </cell>
          <cell r="AM317">
            <v>18.611661855542401</v>
          </cell>
          <cell r="AN317">
            <v>18.780929251474699</v>
          </cell>
          <cell r="AO317">
            <v>18.949830580089301</v>
          </cell>
          <cell r="AP317">
            <v>19.119650074597502</v>
          </cell>
        </row>
        <row r="318">
          <cell r="C318" t="str">
            <v>Tarleton</v>
          </cell>
          <cell r="D318" t="str">
            <v>Wrightington</v>
          </cell>
          <cell r="E318" t="str">
            <v>Penwortham West GSP / Stanah GSP GROUP</v>
          </cell>
          <cell r="F318">
            <v>22.863</v>
          </cell>
          <cell r="G318">
            <v>2.64E-3</v>
          </cell>
          <cell r="H318">
            <v>22.865639999999999</v>
          </cell>
          <cell r="I318">
            <v>16.57</v>
          </cell>
          <cell r="J318">
            <v>16.8534212939946</v>
          </cell>
          <cell r="K318">
            <v>16.989852738385402</v>
          </cell>
          <cell r="L318">
            <v>17.1614284298116</v>
          </cell>
          <cell r="M318">
            <v>17.377813264574201</v>
          </cell>
          <cell r="N318">
            <v>17.630010812421801</v>
          </cell>
          <cell r="O318">
            <v>17.862738319971999</v>
          </cell>
          <cell r="P318">
            <v>18.1024578097906</v>
          </cell>
          <cell r="Q318">
            <v>18.348433881096501</v>
          </cell>
          <cell r="R318">
            <v>18.643227565613</v>
          </cell>
          <cell r="S318">
            <v>18.939512549771901</v>
          </cell>
          <cell r="T318">
            <v>19.239825409012099</v>
          </cell>
          <cell r="U318">
            <v>19.565846067801601</v>
          </cell>
          <cell r="V318">
            <v>19.9102875530528</v>
          </cell>
          <cell r="W318">
            <v>20.264344246412101</v>
          </cell>
          <cell r="X318">
            <v>20.606209903399002</v>
          </cell>
          <cell r="Y318">
            <v>20.926811210201201</v>
          </cell>
          <cell r="Z318">
            <v>21.218823279757501</v>
          </cell>
          <cell r="AA318">
            <v>21.484655465845801</v>
          </cell>
          <cell r="AB318">
            <v>21.733973594613001</v>
          </cell>
          <cell r="AC318">
            <v>21.9597679205262</v>
          </cell>
          <cell r="AD318">
            <v>22.163444139982701</v>
          </cell>
          <cell r="AE318">
            <v>22.3506694745363</v>
          </cell>
          <cell r="AF318">
            <v>22.524651929084602</v>
          </cell>
          <cell r="AG318">
            <v>22.676557706660699</v>
          </cell>
          <cell r="AH318">
            <v>22.81378372663</v>
          </cell>
          <cell r="AI318">
            <v>22.951787548448198</v>
          </cell>
          <cell r="AJ318">
            <v>23.077621770992899</v>
          </cell>
          <cell r="AK318">
            <v>23.193326220683101</v>
          </cell>
          <cell r="AL318">
            <v>23.312291606613702</v>
          </cell>
          <cell r="AM318">
            <v>23.427096351329201</v>
          </cell>
          <cell r="AN318">
            <v>23.538604870275702</v>
          </cell>
          <cell r="AO318">
            <v>23.647608586011799</v>
          </cell>
          <cell r="AP318">
            <v>23.755488629612302</v>
          </cell>
        </row>
        <row r="319">
          <cell r="C319" t="str">
            <v>The Height</v>
          </cell>
          <cell r="D319" t="str">
            <v>Agecroft</v>
          </cell>
          <cell r="E319" t="str">
            <v>Kearsley 132 GSP</v>
          </cell>
          <cell r="F319">
            <v>16.8</v>
          </cell>
          <cell r="G319">
            <v>0.47249999999999998</v>
          </cell>
          <cell r="H319">
            <v>17.272500000000001</v>
          </cell>
          <cell r="I319">
            <v>11.57</v>
          </cell>
          <cell r="J319">
            <v>11.731105872385299</v>
          </cell>
          <cell r="K319">
            <v>11.8117130698776</v>
          </cell>
          <cell r="L319">
            <v>11.907773905644</v>
          </cell>
          <cell r="M319">
            <v>12.0186888759978</v>
          </cell>
          <cell r="N319">
            <v>12.1396830533963</v>
          </cell>
          <cell r="O319">
            <v>12.259929736576799</v>
          </cell>
          <cell r="P319">
            <v>12.393270009356799</v>
          </cell>
          <cell r="Q319">
            <v>12.5399396499083</v>
          </cell>
          <cell r="R319">
            <v>12.7083929753022</v>
          </cell>
          <cell r="S319">
            <v>12.892785637018701</v>
          </cell>
          <cell r="T319">
            <v>13.091891176232799</v>
          </cell>
          <cell r="U319">
            <v>13.314494719158899</v>
          </cell>
          <cell r="V319">
            <v>13.565508362752199</v>
          </cell>
          <cell r="W319">
            <v>13.8330224929322</v>
          </cell>
          <cell r="X319">
            <v>14.0979957885794</v>
          </cell>
          <cell r="Y319">
            <v>14.358604517429599</v>
          </cell>
          <cell r="Z319">
            <v>14.6076630685419</v>
          </cell>
          <cell r="AA319">
            <v>14.846552118950999</v>
          </cell>
          <cell r="AB319">
            <v>15.0835078814704</v>
          </cell>
          <cell r="AC319">
            <v>15.3118044203495</v>
          </cell>
          <cell r="AD319">
            <v>15.529820815230799</v>
          </cell>
          <cell r="AE319">
            <v>15.7427197527968</v>
          </cell>
          <cell r="AF319">
            <v>15.9542682641935</v>
          </cell>
          <cell r="AG319">
            <v>16.141730708439901</v>
          </cell>
          <cell r="AH319">
            <v>16.313503179695601</v>
          </cell>
          <cell r="AI319">
            <v>16.471461080279301</v>
          </cell>
          <cell r="AJ319">
            <v>16.617219876404999</v>
          </cell>
          <cell r="AK319">
            <v>16.749754446041202</v>
          </cell>
          <cell r="AL319">
            <v>16.875409230920901</v>
          </cell>
          <cell r="AM319">
            <v>16.993134684093899</v>
          </cell>
          <cell r="AN319">
            <v>17.103585926482602</v>
          </cell>
          <cell r="AO319">
            <v>17.2080100106167</v>
          </cell>
          <cell r="AP319">
            <v>17.307949035804199</v>
          </cell>
        </row>
        <row r="320">
          <cell r="C320" t="str">
            <v>Thornton</v>
          </cell>
          <cell r="D320" t="str">
            <v>Bispham</v>
          </cell>
          <cell r="E320" t="str">
            <v>Penwortham West GSP / Stanah GSP GROUP</v>
          </cell>
          <cell r="F320">
            <v>22.863</v>
          </cell>
          <cell r="G320">
            <v>0</v>
          </cell>
          <cell r="H320">
            <v>22.863</v>
          </cell>
          <cell r="I320">
            <v>13.17</v>
          </cell>
          <cell r="J320">
            <v>13.6081232212332</v>
          </cell>
          <cell r="K320">
            <v>13.621477556810101</v>
          </cell>
          <cell r="L320">
            <v>13.6194409869249</v>
          </cell>
          <cell r="M320">
            <v>13.6359692236862</v>
          </cell>
          <cell r="N320">
            <v>13.665850239837001</v>
          </cell>
          <cell r="O320">
            <v>13.698800763324201</v>
          </cell>
          <cell r="P320">
            <v>13.746276657947901</v>
          </cell>
          <cell r="Q320">
            <v>13.8036792171789</v>
          </cell>
          <cell r="R320">
            <v>13.8798508994157</v>
          </cell>
          <cell r="S320">
            <v>13.974018097438501</v>
          </cell>
          <cell r="T320">
            <v>14.0808528727985</v>
          </cell>
          <cell r="U320">
            <v>14.2084395518546</v>
          </cell>
          <cell r="V320">
            <v>14.366575015108401</v>
          </cell>
          <cell r="W320">
            <v>14.5401433896299</v>
          </cell>
          <cell r="X320">
            <v>14.7056544296906</v>
          </cell>
          <cell r="Y320">
            <v>14.8673986808653</v>
          </cell>
          <cell r="Z320">
            <v>15.016857582412699</v>
          </cell>
          <cell r="AA320">
            <v>15.1580608918773</v>
          </cell>
          <cell r="AB320">
            <v>15.2956014428953</v>
          </cell>
          <cell r="AC320">
            <v>15.4305669170803</v>
          </cell>
          <cell r="AD320">
            <v>15.5739030911641</v>
          </cell>
          <cell r="AE320">
            <v>15.7113225410822</v>
          </cell>
          <cell r="AF320">
            <v>15.8467629017041</v>
          </cell>
          <cell r="AG320">
            <v>15.961904000818199</v>
          </cell>
          <cell r="AH320">
            <v>16.0644229798792</v>
          </cell>
          <cell r="AI320">
            <v>16.155522734327501</v>
          </cell>
          <cell r="AJ320">
            <v>16.2375039579277</v>
          </cell>
          <cell r="AK320">
            <v>16.3051921017707</v>
          </cell>
          <cell r="AL320">
            <v>16.3574346707403</v>
          </cell>
          <cell r="AM320">
            <v>16.403069952119299</v>
          </cell>
          <cell r="AN320">
            <v>16.442742010516302</v>
          </cell>
          <cell r="AO320">
            <v>16.477098242341</v>
          </cell>
          <cell r="AP320">
            <v>16.507886861144801</v>
          </cell>
        </row>
        <row r="321">
          <cell r="C321" t="str">
            <v>Townley St</v>
          </cell>
          <cell r="D321" t="str">
            <v>Chadderton</v>
          </cell>
          <cell r="E321" t="str">
            <v>Whitegate GSP</v>
          </cell>
          <cell r="F321">
            <v>15.242000000000001</v>
          </cell>
          <cell r="G321">
            <v>0</v>
          </cell>
          <cell r="H321">
            <v>15.242000000000001</v>
          </cell>
          <cell r="I321">
            <v>8.56</v>
          </cell>
          <cell r="J321">
            <v>8.7761517087290208</v>
          </cell>
          <cell r="K321">
            <v>8.8218772226311302</v>
          </cell>
          <cell r="L321">
            <v>8.8669786021834707</v>
          </cell>
          <cell r="M321">
            <v>8.9223062656412502</v>
          </cell>
          <cell r="N321">
            <v>8.9906149433839104</v>
          </cell>
          <cell r="O321">
            <v>9.0533853404804905</v>
          </cell>
          <cell r="P321">
            <v>9.1207985835790506</v>
          </cell>
          <cell r="Q321">
            <v>9.1910212157829605</v>
          </cell>
          <cell r="R321">
            <v>9.2708520614302206</v>
          </cell>
          <cell r="S321">
            <v>9.3569091819013099</v>
          </cell>
          <cell r="T321">
            <v>9.4478365540269404</v>
          </cell>
          <cell r="U321">
            <v>9.5466288888112008</v>
          </cell>
          <cell r="V321">
            <v>9.6573774131022407</v>
          </cell>
          <cell r="W321">
            <v>9.7667904745659708</v>
          </cell>
          <cell r="X321">
            <v>9.8745310173961691</v>
          </cell>
          <cell r="Y321">
            <v>9.9817219386353901</v>
          </cell>
          <cell r="Z321">
            <v>10.0850065376101</v>
          </cell>
          <cell r="AA321">
            <v>10.1859406965724</v>
          </cell>
          <cell r="AB321">
            <v>10.2873160625178</v>
          </cell>
          <cell r="AC321">
            <v>10.386574293918899</v>
          </cell>
          <cell r="AD321">
            <v>10.4833484816627</v>
          </cell>
          <cell r="AE321">
            <v>10.5786669466841</v>
          </cell>
          <cell r="AF321">
            <v>10.6751840737814</v>
          </cell>
          <cell r="AG321">
            <v>10.765497792789199</v>
          </cell>
          <cell r="AH321">
            <v>10.852433535206799</v>
          </cell>
          <cell r="AI321">
            <v>10.936498879747401</v>
          </cell>
          <cell r="AJ321">
            <v>11.0183636561939</v>
          </cell>
          <cell r="AK321">
            <v>11.096716121823199</v>
          </cell>
          <cell r="AL321">
            <v>11.1721973348949</v>
          </cell>
          <cell r="AM321">
            <v>11.246638842072899</v>
          </cell>
          <cell r="AN321">
            <v>11.320293834590601</v>
          </cell>
          <cell r="AO321">
            <v>11.3934721651112</v>
          </cell>
          <cell r="AP321">
            <v>11.4667372594983</v>
          </cell>
        </row>
        <row r="322">
          <cell r="C322" t="str">
            <v>Trafford</v>
          </cell>
          <cell r="D322" t="str">
            <v>Stretford</v>
          </cell>
          <cell r="E322" t="str">
            <v>South Manchester GSP</v>
          </cell>
          <cell r="F322">
            <v>20.5</v>
          </cell>
          <cell r="G322">
            <v>0</v>
          </cell>
          <cell r="H322">
            <v>20.5</v>
          </cell>
          <cell r="I322">
            <v>17.45</v>
          </cell>
          <cell r="J322">
            <v>20.3579438311613</v>
          </cell>
          <cell r="K322">
            <v>20.762326390251499</v>
          </cell>
          <cell r="L322">
            <v>20.8922464984133</v>
          </cell>
          <cell r="M322">
            <v>21.034847668157099</v>
          </cell>
          <cell r="N322">
            <v>21.212512086640601</v>
          </cell>
          <cell r="O322">
            <v>21.352898625518201</v>
          </cell>
          <cell r="P322">
            <v>21.485018526333</v>
          </cell>
          <cell r="Q322">
            <v>21.605339542924899</v>
          </cell>
          <cell r="R322">
            <v>21.727220465498799</v>
          </cell>
          <cell r="S322">
            <v>21.842460891931999</v>
          </cell>
          <cell r="T322">
            <v>21.949988603524002</v>
          </cell>
          <cell r="U322">
            <v>22.050193130922398</v>
          </cell>
          <cell r="V322">
            <v>22.145717800107999</v>
          </cell>
          <cell r="W322">
            <v>22.227065493402399</v>
          </cell>
          <cell r="X322">
            <v>22.310330111509199</v>
          </cell>
          <cell r="Y322">
            <v>22.395266418139698</v>
          </cell>
          <cell r="Z322">
            <v>22.481604480046801</v>
          </cell>
          <cell r="AA322">
            <v>22.569334578751999</v>
          </cell>
          <cell r="AB322">
            <v>22.658613312007901</v>
          </cell>
          <cell r="AC322">
            <v>22.749293570102299</v>
          </cell>
          <cell r="AD322">
            <v>22.841378008083399</v>
          </cell>
          <cell r="AE322">
            <v>22.9349173423828</v>
          </cell>
          <cell r="AF322">
            <v>23.029949705505</v>
          </cell>
          <cell r="AG322">
            <v>23.1268368452719</v>
          </cell>
          <cell r="AH322">
            <v>23.225563222136799</v>
          </cell>
          <cell r="AI322">
            <v>23.326086505613301</v>
          </cell>
          <cell r="AJ322">
            <v>23.428352392449899</v>
          </cell>
          <cell r="AK322">
            <v>23.532321888503802</v>
          </cell>
          <cell r="AL322">
            <v>23.6379935710697</v>
          </cell>
          <cell r="AM322">
            <v>23.745287938985498</v>
          </cell>
          <cell r="AN322">
            <v>23.8541611288498</v>
          </cell>
          <cell r="AO322">
            <v>23.964571591662001</v>
          </cell>
          <cell r="AP322">
            <v>24.076480012669698</v>
          </cell>
        </row>
        <row r="323">
          <cell r="C323" t="str">
            <v>Trafford Park North</v>
          </cell>
          <cell r="D323" t="str">
            <v>Barton</v>
          </cell>
          <cell r="E323" t="str">
            <v>Carrington ENWL SGTs 1B 2B 4 7</v>
          </cell>
          <cell r="F323">
            <v>15.75</v>
          </cell>
          <cell r="G323">
            <v>8.82</v>
          </cell>
          <cell r="H323">
            <v>24.57</v>
          </cell>
          <cell r="I323">
            <v>17.309999999999999</v>
          </cell>
          <cell r="J323">
            <v>17.385419879379501</v>
          </cell>
          <cell r="K323">
            <v>17.466719345000101</v>
          </cell>
          <cell r="L323">
            <v>17.567625356213501</v>
          </cell>
          <cell r="M323">
            <v>17.6720136888481</v>
          </cell>
          <cell r="N323">
            <v>17.810865351416801</v>
          </cell>
          <cell r="O323">
            <v>17.912148621129401</v>
          </cell>
          <cell r="P323">
            <v>18.006845978940898</v>
          </cell>
          <cell r="Q323">
            <v>18.094285414399501</v>
          </cell>
          <cell r="R323">
            <v>18.1755553892481</v>
          </cell>
          <cell r="S323">
            <v>18.249862204133699</v>
          </cell>
          <cell r="T323">
            <v>18.317295748803701</v>
          </cell>
          <cell r="U323">
            <v>18.377004383534299</v>
          </cell>
          <cell r="V323">
            <v>18.493964306966699</v>
          </cell>
          <cell r="W323">
            <v>18.668089998039999</v>
          </cell>
          <cell r="X323">
            <v>18.858515723755598</v>
          </cell>
          <cell r="Y323">
            <v>19.065024147684099</v>
          </cell>
          <cell r="Z323">
            <v>19.287393408355801</v>
          </cell>
          <cell r="AA323">
            <v>19.525398133615099</v>
          </cell>
          <cell r="AB323">
            <v>19.778810582018401</v>
          </cell>
          <cell r="AC323">
            <v>20.047401786256199</v>
          </cell>
          <cell r="AD323">
            <v>20.330942627132501</v>
          </cell>
          <cell r="AE323">
            <v>20.6502196310168</v>
          </cell>
          <cell r="AF323">
            <v>21.0201213273712</v>
          </cell>
          <cell r="AG323">
            <v>21.4062578692015</v>
          </cell>
          <cell r="AH323">
            <v>21.808301319729601</v>
          </cell>
          <cell r="AI323">
            <v>22.225934189103601</v>
          </cell>
          <cell r="AJ323">
            <v>22.6588501718077</v>
          </cell>
          <cell r="AK323">
            <v>23.106754718709901</v>
          </cell>
          <cell r="AL323">
            <v>23.569365306466999</v>
          </cell>
          <cell r="AM323">
            <v>24.046411548346001</v>
          </cell>
          <cell r="AN323">
            <v>24.537635187208199</v>
          </cell>
          <cell r="AO323">
            <v>25.042789851204901</v>
          </cell>
          <cell r="AP323">
            <v>25.561640748416899</v>
          </cell>
        </row>
        <row r="324">
          <cell r="C324" t="str">
            <v>Trimpell</v>
          </cell>
          <cell r="D324" t="str">
            <v>Trimpell</v>
          </cell>
          <cell r="E324" t="str">
            <v>Heysham GSP</v>
          </cell>
          <cell r="F324">
            <v>23.815000000000001</v>
          </cell>
          <cell r="G324">
            <v>1.8</v>
          </cell>
          <cell r="H324">
            <v>25.614999999999998</v>
          </cell>
          <cell r="I324">
            <v>3.4</v>
          </cell>
          <cell r="J324">
            <v>3.4100023842232199</v>
          </cell>
          <cell r="K324">
            <v>3.4229379473870698</v>
          </cell>
          <cell r="L324">
            <v>3.4414634713595502</v>
          </cell>
          <cell r="M324">
            <v>3.4645698482300098</v>
          </cell>
          <cell r="N324">
            <v>3.49181434831321</v>
          </cell>
          <cell r="O324">
            <v>3.5166985009998202</v>
          </cell>
          <cell r="P324">
            <v>3.54285954738859</v>
          </cell>
          <cell r="Q324">
            <v>3.5687614783534798</v>
          </cell>
          <cell r="R324">
            <v>3.5991630395123102</v>
          </cell>
          <cell r="S324">
            <v>3.6312764405634699</v>
          </cell>
          <cell r="T324">
            <v>3.66459647442014</v>
          </cell>
          <cell r="U324">
            <v>3.69985786747253</v>
          </cell>
          <cell r="V324">
            <v>3.7388408769577901</v>
          </cell>
          <cell r="W324">
            <v>3.7771783143063602</v>
          </cell>
          <cell r="X324">
            <v>3.8147237028387102</v>
          </cell>
          <cell r="Y324">
            <v>3.85134169347337</v>
          </cell>
          <cell r="Z324">
            <v>3.88624561570232</v>
          </cell>
          <cell r="AA324">
            <v>3.9202816702249201</v>
          </cell>
          <cell r="AB324">
            <v>3.95445570779505</v>
          </cell>
          <cell r="AC324">
            <v>3.98793220449706</v>
          </cell>
          <cell r="AD324">
            <v>4.0204519474102103</v>
          </cell>
          <cell r="AE324">
            <v>4.0524101752100696</v>
          </cell>
          <cell r="AF324">
            <v>4.0843268401276598</v>
          </cell>
          <cell r="AG324">
            <v>4.1139440053873999</v>
          </cell>
          <cell r="AH324">
            <v>4.1421764457848003</v>
          </cell>
          <cell r="AI324">
            <v>4.1692095448440796</v>
          </cell>
          <cell r="AJ324">
            <v>4.1952060744128801</v>
          </cell>
          <cell r="AK324">
            <v>4.2198060767512597</v>
          </cell>
          <cell r="AL324">
            <v>4.2432573451152802</v>
          </cell>
          <cell r="AM324">
            <v>4.2660940526985298</v>
          </cell>
          <cell r="AN324">
            <v>4.2883996720362303</v>
          </cell>
          <cell r="AO324">
            <v>4.3102961571024201</v>
          </cell>
          <cell r="AP324">
            <v>4.3319480396551198</v>
          </cell>
        </row>
        <row r="325">
          <cell r="C325" t="str">
            <v>Trinity</v>
          </cell>
          <cell r="D325" t="str">
            <v>Frederick Rd</v>
          </cell>
          <cell r="E325" t="str">
            <v>Kearsley 132 GSP</v>
          </cell>
          <cell r="F325">
            <v>22.9</v>
          </cell>
          <cell r="G325">
            <v>0</v>
          </cell>
          <cell r="H325">
            <v>22.9</v>
          </cell>
          <cell r="I325">
            <v>13.03</v>
          </cell>
          <cell r="J325">
            <v>20.5613977405005</v>
          </cell>
          <cell r="K325">
            <v>21.412964730196201</v>
          </cell>
          <cell r="L325">
            <v>21.493142407123699</v>
          </cell>
          <cell r="M325">
            <v>21.580666044156601</v>
          </cell>
          <cell r="N325">
            <v>21.689373163118901</v>
          </cell>
          <cell r="O325">
            <v>21.770904665257699</v>
          </cell>
          <cell r="P325">
            <v>21.846467542926501</v>
          </cell>
          <cell r="Q325">
            <v>21.9142944295055</v>
          </cell>
          <cell r="R325">
            <v>21.982974728497901</v>
          </cell>
          <cell r="S325">
            <v>22.048413222719098</v>
          </cell>
          <cell r="T325">
            <v>22.107665357190498</v>
          </cell>
          <cell r="U325">
            <v>22.1610912767479</v>
          </cell>
          <cell r="V325">
            <v>22.216017010983698</v>
          </cell>
          <cell r="W325">
            <v>22.278405765884902</v>
          </cell>
          <cell r="X325">
            <v>22.342956313871898</v>
          </cell>
          <cell r="Y325">
            <v>22.410548981127398</v>
          </cell>
          <cell r="Z325">
            <v>22.479893155712102</v>
          </cell>
          <cell r="AA325">
            <v>22.5510826322082</v>
          </cell>
          <cell r="AB325">
            <v>22.6419154306686</v>
          </cell>
          <cell r="AC325">
            <v>22.743664938786299</v>
          </cell>
          <cell r="AD325">
            <v>22.843672393108001</v>
          </cell>
          <cell r="AE325">
            <v>22.942790740422002</v>
          </cell>
          <cell r="AF325">
            <v>23.042952997476501</v>
          </cell>
          <cell r="AG325">
            <v>23.1402545870137</v>
          </cell>
          <cell r="AH325">
            <v>23.236238008150199</v>
          </cell>
          <cell r="AI325">
            <v>23.331047799034199</v>
          </cell>
          <cell r="AJ325">
            <v>23.424888211761299</v>
          </cell>
          <cell r="AK325">
            <v>23.516482454370902</v>
          </cell>
          <cell r="AL325">
            <v>23.6042665034661</v>
          </cell>
          <cell r="AM325">
            <v>23.691650780207599</v>
          </cell>
          <cell r="AN325">
            <v>23.778513923003601</v>
          </cell>
          <cell r="AO325">
            <v>23.8649523785468</v>
          </cell>
          <cell r="AP325">
            <v>23.9514667409194</v>
          </cell>
        </row>
        <row r="326">
          <cell r="C326" t="str">
            <v>Tulketh</v>
          </cell>
          <cell r="D326" t="str">
            <v>Ribble</v>
          </cell>
          <cell r="E326" t="str">
            <v>Penwortham East GSP / Rochdale SGT 1 GROUP</v>
          </cell>
          <cell r="F326">
            <v>22.863</v>
          </cell>
          <cell r="G326">
            <v>0</v>
          </cell>
          <cell r="H326">
            <v>22.863</v>
          </cell>
          <cell r="I326">
            <v>14.85</v>
          </cell>
          <cell r="J326">
            <v>14.9229298845604</v>
          </cell>
          <cell r="K326">
            <v>14.9361039776987</v>
          </cell>
          <cell r="L326">
            <v>14.998536228050799</v>
          </cell>
          <cell r="M326">
            <v>15.105198864314699</v>
          </cell>
          <cell r="N326">
            <v>15.237892247045201</v>
          </cell>
          <cell r="O326">
            <v>15.370374474892399</v>
          </cell>
          <cell r="P326">
            <v>15.5222983586431</v>
          </cell>
          <cell r="Q326">
            <v>15.688443895381999</v>
          </cell>
          <cell r="R326">
            <v>15.883001777997499</v>
          </cell>
          <cell r="S326">
            <v>16.1007235460308</v>
          </cell>
          <cell r="T326">
            <v>16.334046553225601</v>
          </cell>
          <cell r="U326">
            <v>16.5959991387891</v>
          </cell>
          <cell r="V326">
            <v>16.8942864330342</v>
          </cell>
          <cell r="W326">
            <v>17.191618568925399</v>
          </cell>
          <cell r="X326">
            <v>17.479314136532899</v>
          </cell>
          <cell r="Y326">
            <v>17.755882638383198</v>
          </cell>
          <cell r="Z326">
            <v>18.0432579698757</v>
          </cell>
          <cell r="AA326">
            <v>18.306766227575199</v>
          </cell>
          <cell r="AB326">
            <v>18.562589490254702</v>
          </cell>
          <cell r="AC326">
            <v>18.798231111856602</v>
          </cell>
          <cell r="AD326">
            <v>19.014569186891499</v>
          </cell>
          <cell r="AE326">
            <v>19.216637823383099</v>
          </cell>
          <cell r="AF326">
            <v>19.4078965042067</v>
          </cell>
          <cell r="AG326">
            <v>19.565089644269499</v>
          </cell>
          <cell r="AH326">
            <v>19.700443642462801</v>
          </cell>
          <cell r="AI326">
            <v>19.815541061502799</v>
          </cell>
          <cell r="AJ326">
            <v>19.913283325850202</v>
          </cell>
          <cell r="AK326">
            <v>19.9961707561996</v>
          </cell>
          <cell r="AL326">
            <v>20.082873551413599</v>
          </cell>
          <cell r="AM326">
            <v>20.159182726801198</v>
          </cell>
          <cell r="AN326">
            <v>20.225941379953301</v>
          </cell>
          <cell r="AO326">
            <v>20.283477338845501</v>
          </cell>
          <cell r="AP326">
            <v>20.334920623309099</v>
          </cell>
        </row>
        <row r="327">
          <cell r="C327" t="str">
            <v>Ulverston</v>
          </cell>
          <cell r="D327" t="str">
            <v>Ulverston</v>
          </cell>
          <cell r="E327" t="str">
            <v>Harker ENWL SGTs 1 2 3A 4 / Hutton GSP GROUP</v>
          </cell>
          <cell r="F327">
            <v>15</v>
          </cell>
          <cell r="G327">
            <v>1.12656</v>
          </cell>
          <cell r="H327">
            <v>16.126560000000001</v>
          </cell>
          <cell r="I327">
            <v>10</v>
          </cell>
          <cell r="J327">
            <v>11.1544699717481</v>
          </cell>
          <cell r="K327">
            <v>11.340782485675399</v>
          </cell>
          <cell r="L327">
            <v>11.4388702388648</v>
          </cell>
          <cell r="M327">
            <v>11.5591370668539</v>
          </cell>
          <cell r="N327">
            <v>11.6986059303958</v>
          </cell>
          <cell r="O327">
            <v>11.8317353241096</v>
          </cell>
          <cell r="P327">
            <v>11.9733997270509</v>
          </cell>
          <cell r="Q327">
            <v>12.1183165278751</v>
          </cell>
          <cell r="R327">
            <v>12.276216179368999</v>
          </cell>
          <cell r="S327">
            <v>12.4438964524246</v>
          </cell>
          <cell r="T327">
            <v>12.617902582699401</v>
          </cell>
          <cell r="U327">
            <v>12.810051472090599</v>
          </cell>
          <cell r="V327">
            <v>13.0215855235161</v>
          </cell>
          <cell r="W327">
            <v>13.232473301931201</v>
          </cell>
          <cell r="X327">
            <v>13.441760466257699</v>
          </cell>
          <cell r="Y327">
            <v>13.646067510489001</v>
          </cell>
          <cell r="Z327">
            <v>13.8406941879435</v>
          </cell>
          <cell r="AA327">
            <v>14.0262923889394</v>
          </cell>
          <cell r="AB327">
            <v>14.2082994310932</v>
          </cell>
          <cell r="AC327">
            <v>14.3821865870572</v>
          </cell>
          <cell r="AD327">
            <v>14.546452793769699</v>
          </cell>
          <cell r="AE327">
            <v>14.705567187539</v>
          </cell>
          <cell r="AF327">
            <v>14.861307711167701</v>
          </cell>
          <cell r="AG327">
            <v>14.998527720773399</v>
          </cell>
          <cell r="AH327">
            <v>15.123774537991499</v>
          </cell>
          <cell r="AI327">
            <v>15.238122978451701</v>
          </cell>
          <cell r="AJ327">
            <v>15.342802602271499</v>
          </cell>
          <cell r="AK327">
            <v>15.436771360592299</v>
          </cell>
          <cell r="AL327">
            <v>15.524995438898801</v>
          </cell>
          <cell r="AM327">
            <v>15.6074918611458</v>
          </cell>
          <cell r="AN327">
            <v>15.684821585809001</v>
          </cell>
          <cell r="AO327">
            <v>15.757493227687799</v>
          </cell>
          <cell r="AP327">
            <v>15.8269660750169</v>
          </cell>
        </row>
        <row r="328">
          <cell r="C328" t="str">
            <v>Union Rd</v>
          </cell>
          <cell r="D328" t="str">
            <v>Bolton</v>
          </cell>
          <cell r="E328" t="str">
            <v>Kearsley 132 GSP</v>
          </cell>
          <cell r="F328">
            <v>22.863</v>
          </cell>
          <cell r="G328">
            <v>0</v>
          </cell>
          <cell r="H328">
            <v>22.863</v>
          </cell>
          <cell r="I328">
            <v>17.59</v>
          </cell>
          <cell r="J328">
            <v>18.299151318266201</v>
          </cell>
          <cell r="K328">
            <v>18.386965472673399</v>
          </cell>
          <cell r="L328">
            <v>18.428568743409102</v>
          </cell>
          <cell r="M328">
            <v>18.4844989093375</v>
          </cell>
          <cell r="N328">
            <v>18.567202692727001</v>
          </cell>
          <cell r="O328">
            <v>18.630502191758801</v>
          </cell>
          <cell r="P328">
            <v>18.725396631456199</v>
          </cell>
          <cell r="Q328">
            <v>18.865941343563801</v>
          </cell>
          <cell r="R328">
            <v>19.0249685052828</v>
          </cell>
          <cell r="S328">
            <v>19.1943195523565</v>
          </cell>
          <cell r="T328">
            <v>19.369860437937898</v>
          </cell>
          <cell r="U328">
            <v>19.5604010565777</v>
          </cell>
          <cell r="V328">
            <v>19.766232552828502</v>
          </cell>
          <cell r="W328">
            <v>19.949956748218</v>
          </cell>
          <cell r="X328">
            <v>20.139258015194098</v>
          </cell>
          <cell r="Y328">
            <v>20.335685281520501</v>
          </cell>
          <cell r="Z328">
            <v>20.525831734814499</v>
          </cell>
          <cell r="AA328">
            <v>20.707245782563898</v>
          </cell>
          <cell r="AB328">
            <v>20.887974443255199</v>
          </cell>
          <cell r="AC328">
            <v>21.062271383210501</v>
          </cell>
          <cell r="AD328">
            <v>21.226841877166699</v>
          </cell>
          <cell r="AE328">
            <v>21.386543733760099</v>
          </cell>
          <cell r="AF328">
            <v>21.543892526315201</v>
          </cell>
          <cell r="AG328">
            <v>21.6814493949765</v>
          </cell>
          <cell r="AH328">
            <v>21.8062336583221</v>
          </cell>
          <cell r="AI328">
            <v>21.919363506537199</v>
          </cell>
          <cell r="AJ328">
            <v>22.021854073457298</v>
          </cell>
          <cell r="AK328">
            <v>22.113853297924798</v>
          </cell>
          <cell r="AL328">
            <v>22.201880453397699</v>
          </cell>
          <cell r="AM328">
            <v>22.283497586466201</v>
          </cell>
          <cell r="AN328">
            <v>22.401917018837501</v>
          </cell>
          <cell r="AO328">
            <v>22.5730462652276</v>
          </cell>
          <cell r="AP328">
            <v>22.745773453824601</v>
          </cell>
        </row>
        <row r="329">
          <cell r="C329" t="str">
            <v>Upholland</v>
          </cell>
          <cell r="D329" t="str">
            <v>Orrell</v>
          </cell>
          <cell r="E329" t="str">
            <v>Washway Farm GSP / Kirkby GSP GROUP</v>
          </cell>
          <cell r="F329">
            <v>17.5</v>
          </cell>
          <cell r="G329">
            <v>0.24</v>
          </cell>
          <cell r="H329">
            <v>17.739999999999998</v>
          </cell>
          <cell r="I329">
            <v>13.35</v>
          </cell>
          <cell r="J329">
            <v>13.470143380153701</v>
          </cell>
          <cell r="K329">
            <v>13.522162608803299</v>
          </cell>
          <cell r="L329">
            <v>13.604329934813199</v>
          </cell>
          <cell r="M329">
            <v>13.712934578316499</v>
          </cell>
          <cell r="N329">
            <v>13.8420988183523</v>
          </cell>
          <cell r="O329">
            <v>13.966208232537999</v>
          </cell>
          <cell r="P329">
            <v>14.1027536965126</v>
          </cell>
          <cell r="Q329">
            <v>14.246592816295101</v>
          </cell>
          <cell r="R329">
            <v>14.4101495052158</v>
          </cell>
          <cell r="S329">
            <v>14.5885674371601</v>
          </cell>
          <cell r="T329">
            <v>14.7792383744096</v>
          </cell>
          <cell r="U329">
            <v>14.9929024722588</v>
          </cell>
          <cell r="V329">
            <v>15.2348479987972</v>
          </cell>
          <cell r="W329">
            <v>15.488353501576499</v>
          </cell>
          <cell r="X329">
            <v>15.7353194454177</v>
          </cell>
          <cell r="Y329">
            <v>15.9735846725954</v>
          </cell>
          <cell r="Z329">
            <v>16.196667592370201</v>
          </cell>
          <cell r="AA329">
            <v>16.405545891183099</v>
          </cell>
          <cell r="AB329">
            <v>16.609196273563001</v>
          </cell>
          <cell r="AC329">
            <v>16.8000058679471</v>
          </cell>
          <cell r="AD329">
            <v>16.977718066995301</v>
          </cell>
          <cell r="AE329">
            <v>17.147622210505901</v>
          </cell>
          <cell r="AF329">
            <v>17.312710743154199</v>
          </cell>
          <cell r="AG329">
            <v>17.453027505051999</v>
          </cell>
          <cell r="AH329">
            <v>17.577239776331101</v>
          </cell>
          <cell r="AI329">
            <v>17.686979869252401</v>
          </cell>
          <cell r="AJ329">
            <v>17.784331417732201</v>
          </cell>
          <cell r="AK329">
            <v>17.871055396677001</v>
          </cell>
          <cell r="AL329">
            <v>17.962010402392</v>
          </cell>
          <cell r="AM329">
            <v>18.044232147308801</v>
          </cell>
          <cell r="AN329">
            <v>18.118578743095501</v>
          </cell>
          <cell r="AO329">
            <v>18.185763272604401</v>
          </cell>
          <cell r="AP329">
            <v>18.248005677623599</v>
          </cell>
        </row>
        <row r="330">
          <cell r="C330" t="str">
            <v>Urmston</v>
          </cell>
          <cell r="D330" t="str">
            <v>Stretford</v>
          </cell>
          <cell r="E330" t="str">
            <v>South Manchester GSP</v>
          </cell>
          <cell r="F330">
            <v>22.863</v>
          </cell>
          <cell r="G330">
            <v>0</v>
          </cell>
          <cell r="H330">
            <v>22.863</v>
          </cell>
          <cell r="I330">
            <v>13.97</v>
          </cell>
          <cell r="J330">
            <v>14.1653317025955</v>
          </cell>
          <cell r="K330">
            <v>14.285209402569199</v>
          </cell>
          <cell r="L330">
            <v>14.4294245092444</v>
          </cell>
          <cell r="M330">
            <v>14.5853300124698</v>
          </cell>
          <cell r="N330">
            <v>14.774030556074401</v>
          </cell>
          <cell r="O330">
            <v>14.932927268821</v>
          </cell>
          <cell r="P330">
            <v>15.092883033800501</v>
          </cell>
          <cell r="Q330">
            <v>15.2498403721369</v>
          </cell>
          <cell r="R330">
            <v>15.4097828418333</v>
          </cell>
          <cell r="S330">
            <v>15.623314745807001</v>
          </cell>
          <cell r="T330">
            <v>15.882629335413901</v>
          </cell>
          <cell r="U330">
            <v>16.155462208470599</v>
          </cell>
          <cell r="V330">
            <v>16.452750294476701</v>
          </cell>
          <cell r="W330">
            <v>16.7728096644129</v>
          </cell>
          <cell r="X330">
            <v>17.083325138668201</v>
          </cell>
          <cell r="Y330">
            <v>17.3888875725921</v>
          </cell>
          <cell r="Z330">
            <v>17.681666391891699</v>
          </cell>
          <cell r="AA330">
            <v>17.961992463784899</v>
          </cell>
          <cell r="AB330">
            <v>18.238055288413101</v>
          </cell>
          <cell r="AC330">
            <v>18.503269290451499</v>
          </cell>
          <cell r="AD330">
            <v>18.755335206476001</v>
          </cell>
          <cell r="AE330">
            <v>18.998342436564901</v>
          </cell>
          <cell r="AF330">
            <v>19.236915901531901</v>
          </cell>
          <cell r="AG330">
            <v>19.453026817764101</v>
          </cell>
          <cell r="AH330">
            <v>19.654904968291198</v>
          </cell>
          <cell r="AI330">
            <v>19.843548239576499</v>
          </cell>
          <cell r="AJ330">
            <v>20.021129932046801</v>
          </cell>
          <cell r="AK330">
            <v>20.184836240332999</v>
          </cell>
          <cell r="AL330">
            <v>20.3379039050321</v>
          </cell>
          <cell r="AM330">
            <v>20.4835967526461</v>
          </cell>
          <cell r="AN330">
            <v>20.6225610542763</v>
          </cell>
          <cell r="AO330">
            <v>20.7548586833157</v>
          </cell>
          <cell r="AP330">
            <v>20.882744669227701</v>
          </cell>
        </row>
        <row r="331">
          <cell r="C331" t="str">
            <v>Victoria Park</v>
          </cell>
          <cell r="D331" t="str">
            <v>Longsight</v>
          </cell>
          <cell r="E331" t="str">
            <v>Bredbury GSP</v>
          </cell>
          <cell r="F331">
            <v>20.5</v>
          </cell>
          <cell r="G331">
            <v>0</v>
          </cell>
          <cell r="H331">
            <v>20.5</v>
          </cell>
          <cell r="I331">
            <v>17.52</v>
          </cell>
          <cell r="J331">
            <v>18.050040592352801</v>
          </cell>
          <cell r="K331">
            <v>18.228513556010999</v>
          </cell>
          <cell r="L331">
            <v>18.390229347231699</v>
          </cell>
          <cell r="M331">
            <v>18.5667957535087</v>
          </cell>
          <cell r="N331">
            <v>18.7870944030864</v>
          </cell>
          <cell r="O331">
            <v>18.9663535125094</v>
          </cell>
          <cell r="P331">
            <v>19.141083921709601</v>
          </cell>
          <cell r="Q331">
            <v>19.3103818756144</v>
          </cell>
          <cell r="R331">
            <v>19.475813053283201</v>
          </cell>
          <cell r="S331">
            <v>19.635827942903902</v>
          </cell>
          <cell r="T331">
            <v>19.789795364444402</v>
          </cell>
          <cell r="U331">
            <v>19.937469377984101</v>
          </cell>
          <cell r="V331">
            <v>20.079256734306899</v>
          </cell>
          <cell r="W331">
            <v>20.217501860359999</v>
          </cell>
          <cell r="X331">
            <v>20.363281977971099</v>
          </cell>
          <cell r="Y331">
            <v>20.516672922569999</v>
          </cell>
          <cell r="Z331">
            <v>20.6776297356495</v>
          </cell>
          <cell r="AA331">
            <v>20.846209388940501</v>
          </cell>
          <cell r="AB331">
            <v>21.0225308262625</v>
          </cell>
          <cell r="AC331">
            <v>21.206575710242699</v>
          </cell>
          <cell r="AD331">
            <v>21.3983101895335</v>
          </cell>
          <cell r="AE331">
            <v>21.597809890141399</v>
          </cell>
          <cell r="AF331">
            <v>21.805198590178801</v>
          </cell>
          <cell r="AG331">
            <v>22.0203031728472</v>
          </cell>
          <cell r="AH331">
            <v>22.243269830528199</v>
          </cell>
          <cell r="AI331">
            <v>22.474165265632202</v>
          </cell>
          <cell r="AJ331">
            <v>22.7130781456367</v>
          </cell>
          <cell r="AK331">
            <v>22.959644082451199</v>
          </cell>
          <cell r="AL331">
            <v>23.213095495165501</v>
          </cell>
          <cell r="AM331">
            <v>23.474717262854199</v>
          </cell>
          <cell r="AN331">
            <v>23.7445900756084</v>
          </cell>
          <cell r="AO331">
            <v>24.022768202948601</v>
          </cell>
          <cell r="AP331">
            <v>24.309362684581401</v>
          </cell>
        </row>
        <row r="332">
          <cell r="C332" t="str">
            <v>Warbreck</v>
          </cell>
          <cell r="D332" t="str">
            <v>Bispham</v>
          </cell>
          <cell r="E332" t="str">
            <v>Penwortham West GSP / Stanah GSP GROUP</v>
          </cell>
          <cell r="F332">
            <v>17.5</v>
          </cell>
          <cell r="G332">
            <v>0</v>
          </cell>
          <cell r="H332">
            <v>17.5</v>
          </cell>
          <cell r="I332">
            <v>10.130000000000001</v>
          </cell>
          <cell r="J332">
            <v>10.178049995317</v>
          </cell>
          <cell r="K332">
            <v>10.1564988141158</v>
          </cell>
          <cell r="L332">
            <v>10.158521790245601</v>
          </cell>
          <cell r="M332">
            <v>10.1809529720706</v>
          </cell>
          <cell r="N332">
            <v>10.215711231675799</v>
          </cell>
          <cell r="O332">
            <v>10.2515650377309</v>
          </cell>
          <cell r="P332">
            <v>10.2995741204079</v>
          </cell>
          <cell r="Q332">
            <v>10.3546567360965</v>
          </cell>
          <cell r="R332">
            <v>10.4229300143771</v>
          </cell>
          <cell r="S332">
            <v>10.506309599960399</v>
          </cell>
          <cell r="T332">
            <v>10.5977903666068</v>
          </cell>
          <cell r="U332">
            <v>10.7047765151442</v>
          </cell>
          <cell r="V332">
            <v>10.833369123199899</v>
          </cell>
          <cell r="W332">
            <v>10.9790459245958</v>
          </cell>
          <cell r="X332">
            <v>11.1207144584349</v>
          </cell>
          <cell r="Y332">
            <v>11.261543561693699</v>
          </cell>
          <cell r="Z332">
            <v>11.394898002891299</v>
          </cell>
          <cell r="AA332">
            <v>11.5198780796836</v>
          </cell>
          <cell r="AB332">
            <v>11.642718524828799</v>
          </cell>
          <cell r="AC332">
            <v>11.757173556902501</v>
          </cell>
          <cell r="AD332">
            <v>11.8623294159707</v>
          </cell>
          <cell r="AE332">
            <v>11.9609681370828</v>
          </cell>
          <cell r="AF332">
            <v>12.054239807440901</v>
          </cell>
          <cell r="AG332">
            <v>12.126745431925499</v>
          </cell>
          <cell r="AH332">
            <v>12.185890452661299</v>
          </cell>
          <cell r="AI332">
            <v>12.232492523138101</v>
          </cell>
          <cell r="AJ332">
            <v>12.2681652562182</v>
          </cell>
          <cell r="AK332">
            <v>12.292247348526001</v>
          </cell>
          <cell r="AL332">
            <v>12.3141661126419</v>
          </cell>
          <cell r="AM332">
            <v>12.3368062482615</v>
          </cell>
          <cell r="AN332">
            <v>12.3536062540544</v>
          </cell>
          <cell r="AO332">
            <v>12.364254900518</v>
          </cell>
          <cell r="AP332">
            <v>12.370886601074</v>
          </cell>
        </row>
        <row r="333">
          <cell r="C333" t="str">
            <v>Wardleworth</v>
          </cell>
          <cell r="D333" t="str">
            <v>Belfield</v>
          </cell>
          <cell r="E333" t="str">
            <v>Rochdale SGTs 2 3 4</v>
          </cell>
          <cell r="F333">
            <v>22.863</v>
          </cell>
          <cell r="G333">
            <v>0.26963999999999999</v>
          </cell>
          <cell r="H333">
            <v>23.132639999999999</v>
          </cell>
          <cell r="I333">
            <v>12.26</v>
          </cell>
          <cell r="J333">
            <v>12.491923360775401</v>
          </cell>
          <cell r="K333">
            <v>12.5586573562315</v>
          </cell>
          <cell r="L333">
            <v>12.6357228330222</v>
          </cell>
          <cell r="M333">
            <v>12.7304063575908</v>
          </cell>
          <cell r="N333">
            <v>12.841639871522</v>
          </cell>
          <cell r="O333">
            <v>12.947447231022901</v>
          </cell>
          <cell r="P333">
            <v>13.060274848118301</v>
          </cell>
          <cell r="Q333">
            <v>13.176838820013201</v>
          </cell>
          <cell r="R333">
            <v>13.310800652420999</v>
          </cell>
          <cell r="S333">
            <v>13.4550868246224</v>
          </cell>
          <cell r="T333">
            <v>13.6070018819007</v>
          </cell>
          <cell r="U333">
            <v>13.772183414153</v>
          </cell>
          <cell r="V333">
            <v>13.956773346673801</v>
          </cell>
          <cell r="W333">
            <v>14.1596084421833</v>
          </cell>
          <cell r="X333">
            <v>14.3573212221327</v>
          </cell>
          <cell r="Y333">
            <v>14.550910901753801</v>
          </cell>
          <cell r="Z333">
            <v>14.7330974418352</v>
          </cell>
          <cell r="AA333">
            <v>14.9061325963113</v>
          </cell>
          <cell r="AB333">
            <v>15.075815232900201</v>
          </cell>
          <cell r="AC333">
            <v>15.236046401178299</v>
          </cell>
          <cell r="AD333">
            <v>15.386427945108</v>
          </cell>
          <cell r="AE333">
            <v>15.5296232557653</v>
          </cell>
          <cell r="AF333">
            <v>15.6700250846187</v>
          </cell>
          <cell r="AG333">
            <v>15.7916797882739</v>
          </cell>
          <cell r="AH333">
            <v>15.9013107403145</v>
          </cell>
          <cell r="AI333">
            <v>16.0000206310084</v>
          </cell>
          <cell r="AJ333">
            <v>16.0889380686979</v>
          </cell>
          <cell r="AK333">
            <v>16.168305402607501</v>
          </cell>
          <cell r="AL333">
            <v>16.244902691887699</v>
          </cell>
          <cell r="AM333">
            <v>16.317394927177599</v>
          </cell>
          <cell r="AN333">
            <v>16.393882761844399</v>
          </cell>
          <cell r="AO333">
            <v>16.476626716640201</v>
          </cell>
          <cell r="AP333">
            <v>16.557215168651101</v>
          </cell>
        </row>
        <row r="334">
          <cell r="C334" t="str">
            <v>Warton</v>
          </cell>
          <cell r="D334" t="str">
            <v>Peel</v>
          </cell>
          <cell r="E334" t="str">
            <v>Penwortham West GSP / Stanah GSP GROUP</v>
          </cell>
          <cell r="F334">
            <v>22.863</v>
          </cell>
          <cell r="G334">
            <v>0.63</v>
          </cell>
          <cell r="H334">
            <v>23.492999999999999</v>
          </cell>
          <cell r="I334">
            <v>13.32</v>
          </cell>
          <cell r="J334">
            <v>13.417524211300799</v>
          </cell>
          <cell r="K334">
            <v>13.431506298454501</v>
          </cell>
          <cell r="L334">
            <v>13.4520379340559</v>
          </cell>
          <cell r="M334">
            <v>13.474868485259799</v>
          </cell>
          <cell r="N334">
            <v>13.5177349960952</v>
          </cell>
          <cell r="O334">
            <v>13.539641864798201</v>
          </cell>
          <cell r="P334">
            <v>13.559453204892201</v>
          </cell>
          <cell r="Q334">
            <v>13.576379104528201</v>
          </cell>
          <cell r="R334">
            <v>13.592035731536001</v>
          </cell>
          <cell r="S334">
            <v>13.6083629264013</v>
          </cell>
          <cell r="T334">
            <v>13.6220515080211</v>
          </cell>
          <cell r="U334">
            <v>13.632281840336599</v>
          </cell>
          <cell r="V334">
            <v>13.644614584932899</v>
          </cell>
          <cell r="W334">
            <v>13.658633670903599</v>
          </cell>
          <cell r="X334">
            <v>13.672731229735801</v>
          </cell>
          <cell r="Y334">
            <v>13.688705671561101</v>
          </cell>
          <cell r="Z334">
            <v>13.704888491151101</v>
          </cell>
          <cell r="AA334">
            <v>13.722239208214299</v>
          </cell>
          <cell r="AB334">
            <v>13.741384456164701</v>
          </cell>
          <cell r="AC334">
            <v>13.761379114308401</v>
          </cell>
          <cell r="AD334">
            <v>13.7818717483488</v>
          </cell>
          <cell r="AE334">
            <v>13.803323235008101</v>
          </cell>
          <cell r="AF334">
            <v>13.827482649008401</v>
          </cell>
          <cell r="AG334">
            <v>13.851717825566199</v>
          </cell>
          <cell r="AH334">
            <v>13.8768259771707</v>
          </cell>
          <cell r="AI334">
            <v>13.9029926427714</v>
          </cell>
          <cell r="AJ334">
            <v>13.929940734725699</v>
          </cell>
          <cell r="AK334">
            <v>13.958050757821001</v>
          </cell>
          <cell r="AL334">
            <v>13.988760576720599</v>
          </cell>
          <cell r="AM334">
            <v>14.0203644617112</v>
          </cell>
          <cell r="AN334">
            <v>14.0527921827826</v>
          </cell>
          <cell r="AO334">
            <v>14.0861793427905</v>
          </cell>
          <cell r="AP334">
            <v>14.1206071254642</v>
          </cell>
        </row>
        <row r="335">
          <cell r="C335" t="str">
            <v>Waterhead</v>
          </cell>
          <cell r="D335" t="str">
            <v>Greenhill</v>
          </cell>
          <cell r="E335" t="str">
            <v>Whitegate GSP</v>
          </cell>
          <cell r="F335">
            <v>22.863</v>
          </cell>
          <cell r="G335">
            <v>0</v>
          </cell>
          <cell r="H335">
            <v>22.863</v>
          </cell>
          <cell r="I335">
            <v>9.02</v>
          </cell>
          <cell r="J335">
            <v>9.0572003614509899</v>
          </cell>
          <cell r="K335">
            <v>9.1094176826108004</v>
          </cell>
          <cell r="L335">
            <v>9.1957510379397505</v>
          </cell>
          <cell r="M335">
            <v>9.3007300272659599</v>
          </cell>
          <cell r="N335">
            <v>9.4207285977818103</v>
          </cell>
          <cell r="O335">
            <v>9.5387592887128196</v>
          </cell>
          <cell r="P335">
            <v>9.6658721710312197</v>
          </cell>
          <cell r="Q335">
            <v>9.8004793032638506</v>
          </cell>
          <cell r="R335">
            <v>9.9487068923365296</v>
          </cell>
          <cell r="S335">
            <v>10.109827634065701</v>
          </cell>
          <cell r="T335">
            <v>10.2793408005291</v>
          </cell>
          <cell r="U335">
            <v>10.462931707883101</v>
          </cell>
          <cell r="V335">
            <v>10.6678786090126</v>
          </cell>
          <cell r="W335">
            <v>10.8885786336162</v>
          </cell>
          <cell r="X335">
            <v>11.1064005949706</v>
          </cell>
          <cell r="Y335">
            <v>11.3226191817344</v>
          </cell>
          <cell r="Z335">
            <v>11.5312531124308</v>
          </cell>
          <cell r="AA335">
            <v>11.7326745306787</v>
          </cell>
          <cell r="AB335">
            <v>11.932293043192701</v>
          </cell>
          <cell r="AC335">
            <v>12.125164125398999</v>
          </cell>
          <cell r="AD335">
            <v>12.3113910715198</v>
          </cell>
          <cell r="AE335">
            <v>12.4926737539618</v>
          </cell>
          <cell r="AF335">
            <v>12.6730279989139</v>
          </cell>
          <cell r="AG335">
            <v>12.835983698336999</v>
          </cell>
          <cell r="AH335">
            <v>12.9883801555885</v>
          </cell>
          <cell r="AI335">
            <v>13.1311353054625</v>
          </cell>
          <cell r="AJ335">
            <v>13.2658620973978</v>
          </cell>
          <cell r="AK335">
            <v>13.3917314271241</v>
          </cell>
          <cell r="AL335">
            <v>13.514069379925299</v>
          </cell>
          <cell r="AM335">
            <v>13.6340322950645</v>
          </cell>
          <cell r="AN335">
            <v>13.761294735673699</v>
          </cell>
          <cell r="AO335">
            <v>13.885180975584801</v>
          </cell>
          <cell r="AP335">
            <v>14.0074495717256</v>
          </cell>
        </row>
        <row r="336">
          <cell r="C336" t="str">
            <v>Waterswallows</v>
          </cell>
          <cell r="D336" t="str">
            <v>Buxton</v>
          </cell>
          <cell r="E336" t="str">
            <v>Stalybridge GSP</v>
          </cell>
          <cell r="F336">
            <v>22.863</v>
          </cell>
          <cell r="G336">
            <v>0</v>
          </cell>
          <cell r="H336">
            <v>22.863</v>
          </cell>
          <cell r="I336">
            <v>10.28</v>
          </cell>
          <cell r="J336">
            <v>10.6659316972861</v>
          </cell>
          <cell r="K336">
            <v>10.786005239181501</v>
          </cell>
          <cell r="L336">
            <v>10.893810650931201</v>
          </cell>
          <cell r="M336">
            <v>11.020568687416199</v>
          </cell>
          <cell r="N336">
            <v>11.171923093664301</v>
          </cell>
          <cell r="O336">
            <v>11.300189986669301</v>
          </cell>
          <cell r="P336">
            <v>11.4257440838458</v>
          </cell>
          <cell r="Q336">
            <v>11.546589629038399</v>
          </cell>
          <cell r="R336">
            <v>11.6673093213094</v>
          </cell>
          <cell r="S336">
            <v>11.785319333030699</v>
          </cell>
          <cell r="T336">
            <v>11.899791219831499</v>
          </cell>
          <cell r="U336">
            <v>12.010984795721001</v>
          </cell>
          <cell r="V336">
            <v>12.119597004026</v>
          </cell>
          <cell r="W336">
            <v>12.230317593636901</v>
          </cell>
          <cell r="X336">
            <v>12.342834285416201</v>
          </cell>
          <cell r="Y336">
            <v>12.4576174507043</v>
          </cell>
          <cell r="Z336">
            <v>12.5746953218645</v>
          </cell>
          <cell r="AA336">
            <v>12.694282314148801</v>
          </cell>
          <cell r="AB336">
            <v>12.8167197070124</v>
          </cell>
          <cell r="AC336">
            <v>12.9417724779401</v>
          </cell>
          <cell r="AD336">
            <v>13.069636974226301</v>
          </cell>
          <cell r="AE336">
            <v>13.200639054672401</v>
          </cell>
          <cell r="AF336">
            <v>13.33522206062</v>
          </cell>
          <cell r="AG336">
            <v>13.472093201700901</v>
          </cell>
          <cell r="AH336">
            <v>13.611716506294799</v>
          </cell>
          <cell r="AI336">
            <v>13.754252092169599</v>
          </cell>
          <cell r="AJ336">
            <v>13.899752860703201</v>
          </cell>
          <cell r="AK336">
            <v>14.047826864753199</v>
          </cell>
          <cell r="AL336">
            <v>14.1980121634556</v>
          </cell>
          <cell r="AM336">
            <v>14.3513211194288</v>
          </cell>
          <cell r="AN336">
            <v>14.507824174213701</v>
          </cell>
          <cell r="AO336">
            <v>14.6676582893713</v>
          </cell>
          <cell r="AP336">
            <v>14.830903565513999</v>
          </cell>
        </row>
        <row r="337">
          <cell r="C337" t="str">
            <v>Weaste</v>
          </cell>
          <cell r="D337" t="str">
            <v>Frederick Rd</v>
          </cell>
          <cell r="E337" t="str">
            <v>Kearsley 132 GSP</v>
          </cell>
          <cell r="F337">
            <v>20.5</v>
          </cell>
          <cell r="G337">
            <v>0</v>
          </cell>
          <cell r="H337">
            <v>20.5</v>
          </cell>
          <cell r="I337">
            <v>14</v>
          </cell>
          <cell r="J337">
            <v>14.0432416211464</v>
          </cell>
          <cell r="K337">
            <v>14.0920083745032</v>
          </cell>
          <cell r="L337">
            <v>14.1585528459154</v>
          </cell>
          <cell r="M337">
            <v>14.232015621196</v>
          </cell>
          <cell r="N337">
            <v>14.326671996108001</v>
          </cell>
          <cell r="O337">
            <v>14.3962258488987</v>
          </cell>
          <cell r="P337">
            <v>14.461196229536</v>
          </cell>
          <cell r="Q337">
            <v>14.5194256635721</v>
          </cell>
          <cell r="R337">
            <v>14.580300932096</v>
          </cell>
          <cell r="S337">
            <v>14.638500374335299</v>
          </cell>
          <cell r="T337">
            <v>14.692230681989299</v>
          </cell>
          <cell r="U337">
            <v>14.7427642015475</v>
          </cell>
          <cell r="V337">
            <v>14.7944086305261</v>
          </cell>
          <cell r="W337">
            <v>14.844006422920099</v>
          </cell>
          <cell r="X337">
            <v>14.893527420263201</v>
          </cell>
          <cell r="Y337">
            <v>14.961037672569899</v>
          </cell>
          <cell r="Z337">
            <v>15.0577649517242</v>
          </cell>
          <cell r="AA337">
            <v>15.1497768176141</v>
          </cell>
          <cell r="AB337">
            <v>15.239894042168</v>
          </cell>
          <cell r="AC337">
            <v>15.3261611168579</v>
          </cell>
          <cell r="AD337">
            <v>15.408284763351499</v>
          </cell>
          <cell r="AE337">
            <v>15.488087653570499</v>
          </cell>
          <cell r="AF337">
            <v>15.5671720981445</v>
          </cell>
          <cell r="AG337">
            <v>15.640846421549901</v>
          </cell>
          <cell r="AH337">
            <v>15.711305518385499</v>
          </cell>
          <cell r="AI337">
            <v>15.779160680319899</v>
          </cell>
          <cell r="AJ337">
            <v>15.8443729671922</v>
          </cell>
          <cell r="AK337">
            <v>15.9074699545997</v>
          </cell>
          <cell r="AL337">
            <v>15.970991133102</v>
          </cell>
          <cell r="AM337">
            <v>16.033215949337102</v>
          </cell>
          <cell r="AN337">
            <v>16.129493392924601</v>
          </cell>
          <cell r="AO337">
            <v>16.257555391528999</v>
          </cell>
          <cell r="AP337">
            <v>16.3883905070109</v>
          </cell>
        </row>
        <row r="338">
          <cell r="C338" t="str">
            <v>Werneth</v>
          </cell>
          <cell r="D338" t="str">
            <v>Greenhill</v>
          </cell>
          <cell r="E338" t="str">
            <v>Whitegate GSP</v>
          </cell>
          <cell r="F338">
            <v>22.863</v>
          </cell>
          <cell r="G338">
            <v>0</v>
          </cell>
          <cell r="H338">
            <v>22.863</v>
          </cell>
          <cell r="I338">
            <v>10.31</v>
          </cell>
          <cell r="J338">
            <v>10.3655924215886</v>
          </cell>
          <cell r="K338">
            <v>10.4304333862394</v>
          </cell>
          <cell r="L338">
            <v>10.5188887181307</v>
          </cell>
          <cell r="M338">
            <v>10.617336212916801</v>
          </cell>
          <cell r="N338">
            <v>10.734805285874</v>
          </cell>
          <cell r="O338">
            <v>10.841238838900599</v>
          </cell>
          <cell r="P338">
            <v>10.951512987704699</v>
          </cell>
          <cell r="Q338">
            <v>11.0638817964895</v>
          </cell>
          <cell r="R338">
            <v>11.1842773301656</v>
          </cell>
          <cell r="S338">
            <v>11.3289017040128</v>
          </cell>
          <cell r="T338">
            <v>11.4959807991905</v>
          </cell>
          <cell r="U338">
            <v>11.6760343124317</v>
          </cell>
          <cell r="V338">
            <v>11.8723701110611</v>
          </cell>
          <cell r="W338">
            <v>12.067912038964</v>
          </cell>
          <cell r="X338">
            <v>12.2621443539057</v>
          </cell>
          <cell r="Y338">
            <v>12.457328472499199</v>
          </cell>
          <cell r="Z338">
            <v>12.649321578296901</v>
          </cell>
          <cell r="AA338">
            <v>12.838706706450701</v>
          </cell>
          <cell r="AB338">
            <v>13.029131900567799</v>
          </cell>
          <cell r="AC338">
            <v>13.2172200707952</v>
          </cell>
          <cell r="AD338">
            <v>13.402977693986699</v>
          </cell>
          <cell r="AE338">
            <v>13.5875581084785</v>
          </cell>
          <cell r="AF338">
            <v>13.774840050820099</v>
          </cell>
          <cell r="AG338">
            <v>13.950798995378101</v>
          </cell>
          <cell r="AH338">
            <v>14.1206429826881</v>
          </cell>
          <cell r="AI338">
            <v>14.2851982650179</v>
          </cell>
          <cell r="AJ338">
            <v>14.4451390983217</v>
          </cell>
          <cell r="AK338">
            <v>14.6010169019583</v>
          </cell>
          <cell r="AL338">
            <v>14.7591098163191</v>
          </cell>
          <cell r="AM338">
            <v>14.915782179304999</v>
          </cell>
          <cell r="AN338">
            <v>15.0714365895436</v>
          </cell>
          <cell r="AO338">
            <v>15.226299327810301</v>
          </cell>
          <cell r="AP338">
            <v>15.381598137860999</v>
          </cell>
        </row>
        <row r="339">
          <cell r="C339" t="str">
            <v>Wesley Place Bacup</v>
          </cell>
          <cell r="D339" t="str">
            <v>Rossendale</v>
          </cell>
          <cell r="E339" t="str">
            <v>Padiham GSP</v>
          </cell>
          <cell r="F339">
            <v>22.863</v>
          </cell>
          <cell r="G339">
            <v>0.12</v>
          </cell>
          <cell r="H339">
            <v>22.983000000000001</v>
          </cell>
          <cell r="I339">
            <v>10.31</v>
          </cell>
          <cell r="J339">
            <v>10.457536928825499</v>
          </cell>
          <cell r="K339">
            <v>10.5279209926339</v>
          </cell>
          <cell r="L339">
            <v>10.621608793457799</v>
          </cell>
          <cell r="M339">
            <v>10.729733007415501</v>
          </cell>
          <cell r="N339">
            <v>10.8542389996521</v>
          </cell>
          <cell r="O339">
            <v>10.9779070713075</v>
          </cell>
          <cell r="P339">
            <v>11.109511898544699</v>
          </cell>
          <cell r="Q339">
            <v>11.248229705407001</v>
          </cell>
          <cell r="R339">
            <v>11.4014988064165</v>
          </cell>
          <cell r="S339">
            <v>11.569170314719701</v>
          </cell>
          <cell r="T339">
            <v>11.747093087416999</v>
          </cell>
          <cell r="U339">
            <v>11.941343675574201</v>
          </cell>
          <cell r="V339">
            <v>12.157713473347499</v>
          </cell>
          <cell r="W339">
            <v>12.370978306984901</v>
          </cell>
          <cell r="X339">
            <v>12.577416094989299</v>
          </cell>
          <cell r="Y339">
            <v>12.7791691785122</v>
          </cell>
          <cell r="Z339">
            <v>12.9692519887257</v>
          </cell>
          <cell r="AA339">
            <v>13.150558012758999</v>
          </cell>
          <cell r="AB339">
            <v>13.3283684298958</v>
          </cell>
          <cell r="AC339">
            <v>13.4988273669507</v>
          </cell>
          <cell r="AD339">
            <v>13.6600461850465</v>
          </cell>
          <cell r="AE339">
            <v>13.815554934967199</v>
          </cell>
          <cell r="AF339">
            <v>13.9694966365368</v>
          </cell>
          <cell r="AG339">
            <v>14.105610475765101</v>
          </cell>
          <cell r="AH339">
            <v>14.230138473437201</v>
          </cell>
          <cell r="AI339">
            <v>14.3443031019314</v>
          </cell>
          <cell r="AJ339">
            <v>14.449075831021</v>
          </cell>
          <cell r="AK339">
            <v>14.544125306637</v>
          </cell>
          <cell r="AL339">
            <v>14.6356320362614</v>
          </cell>
          <cell r="AM339">
            <v>14.7215943745919</v>
          </cell>
          <cell r="AN339">
            <v>14.802590598451101</v>
          </cell>
          <cell r="AO339">
            <v>14.879397964800701</v>
          </cell>
          <cell r="AP339">
            <v>14.953215532968001</v>
          </cell>
        </row>
        <row r="340">
          <cell r="C340" t="str">
            <v>West Didsbury</v>
          </cell>
          <cell r="D340" t="str">
            <v>West Didsbury</v>
          </cell>
          <cell r="E340" t="str">
            <v>South Manchester GSP</v>
          </cell>
          <cell r="F340">
            <v>20.5</v>
          </cell>
          <cell r="G340">
            <v>2.0160000000000001E-2</v>
          </cell>
          <cell r="H340">
            <v>20.520160000000001</v>
          </cell>
          <cell r="I340">
            <v>12.26</v>
          </cell>
          <cell r="J340">
            <v>14.5816616920099</v>
          </cell>
          <cell r="K340">
            <v>14.9483676933081</v>
          </cell>
          <cell r="L340">
            <v>15.127823171205501</v>
          </cell>
          <cell r="M340">
            <v>15.338877656299299</v>
          </cell>
          <cell r="N340">
            <v>15.565309119640199</v>
          </cell>
          <cell r="O340">
            <v>15.7844962224603</v>
          </cell>
          <cell r="P340">
            <v>16.014507125274999</v>
          </cell>
          <cell r="Q340">
            <v>16.2530367100461</v>
          </cell>
          <cell r="R340">
            <v>16.509317387301401</v>
          </cell>
          <cell r="S340">
            <v>16.7774751557771</v>
          </cell>
          <cell r="T340">
            <v>17.050397297577</v>
          </cell>
          <cell r="U340">
            <v>17.3388321665688</v>
          </cell>
          <cell r="V340">
            <v>17.654671486495399</v>
          </cell>
          <cell r="W340">
            <v>17.9975009196081</v>
          </cell>
          <cell r="X340">
            <v>18.335194317334398</v>
          </cell>
          <cell r="Y340">
            <v>18.661731763818899</v>
          </cell>
          <cell r="Z340">
            <v>18.970477725647701</v>
          </cell>
          <cell r="AA340">
            <v>19.2634600240435</v>
          </cell>
          <cell r="AB340">
            <v>19.5501381290238</v>
          </cell>
          <cell r="AC340">
            <v>19.823198723930801</v>
          </cell>
          <cell r="AD340">
            <v>20.080223196035099</v>
          </cell>
          <cell r="AE340">
            <v>20.327102292375699</v>
          </cell>
          <cell r="AF340">
            <v>20.567458448605901</v>
          </cell>
          <cell r="AG340">
            <v>20.781707901394402</v>
          </cell>
          <cell r="AH340">
            <v>20.979412037629299</v>
          </cell>
          <cell r="AI340">
            <v>21.1620550117213</v>
          </cell>
          <cell r="AJ340">
            <v>21.3314864506163</v>
          </cell>
          <cell r="AK340">
            <v>21.486677060024601</v>
          </cell>
          <cell r="AL340">
            <v>21.6335393304524</v>
          </cell>
          <cell r="AM340">
            <v>21.7721613675117</v>
          </cell>
          <cell r="AN340">
            <v>21.903098886559899</v>
          </cell>
          <cell r="AO340">
            <v>22.026668615103802</v>
          </cell>
          <cell r="AP340">
            <v>22.145435340865099</v>
          </cell>
        </row>
        <row r="341">
          <cell r="C341" t="str">
            <v>Westgate</v>
          </cell>
          <cell r="D341" t="str">
            <v>Lancaster</v>
          </cell>
          <cell r="E341" t="str">
            <v>Heysham GSP</v>
          </cell>
          <cell r="F341">
            <v>17.5</v>
          </cell>
          <cell r="G341">
            <v>0.66359999999999997</v>
          </cell>
          <cell r="H341">
            <v>18.163599999999999</v>
          </cell>
          <cell r="I341">
            <v>16.170000000000002</v>
          </cell>
          <cell r="J341">
            <v>16.421630452176501</v>
          </cell>
          <cell r="K341">
            <v>16.517249406119699</v>
          </cell>
          <cell r="L341">
            <v>16.631770677528301</v>
          </cell>
          <cell r="M341">
            <v>16.773731963394201</v>
          </cell>
          <cell r="N341">
            <v>16.933216924679002</v>
          </cell>
          <cell r="O341">
            <v>17.0925306694356</v>
          </cell>
          <cell r="P341">
            <v>17.2700498441897</v>
          </cell>
          <cell r="Q341">
            <v>17.457148321779901</v>
          </cell>
          <cell r="R341">
            <v>17.6751187640909</v>
          </cell>
          <cell r="S341">
            <v>17.911674700477601</v>
          </cell>
          <cell r="T341">
            <v>18.163449269514601</v>
          </cell>
          <cell r="U341">
            <v>18.436899119435001</v>
          </cell>
          <cell r="V341">
            <v>18.742132274124501</v>
          </cell>
          <cell r="W341">
            <v>19.0444127620225</v>
          </cell>
          <cell r="X341">
            <v>19.3386142951408</v>
          </cell>
          <cell r="Y341">
            <v>19.624016874860502</v>
          </cell>
          <cell r="Z341">
            <v>19.893014078366502</v>
          </cell>
          <cell r="AA341">
            <v>20.1525987729033</v>
          </cell>
          <cell r="AB341">
            <v>20.4118910801125</v>
          </cell>
          <cell r="AC341">
            <v>20.662942118952</v>
          </cell>
          <cell r="AD341">
            <v>20.9036600798092</v>
          </cell>
          <cell r="AE341">
            <v>21.138014355018399</v>
          </cell>
          <cell r="AF341">
            <v>21.3701715564926</v>
          </cell>
          <cell r="AG341">
            <v>21.5781871166492</v>
          </cell>
          <cell r="AH341">
            <v>21.7709930742243</v>
          </cell>
          <cell r="AI341">
            <v>21.950310422527401</v>
          </cell>
          <cell r="AJ341">
            <v>22.117881763327901</v>
          </cell>
          <cell r="AK341">
            <v>22.272128135261401</v>
          </cell>
          <cell r="AL341">
            <v>22.419221564271901</v>
          </cell>
          <cell r="AM341">
            <v>22.558768263013899</v>
          </cell>
          <cell r="AN341">
            <v>22.691459757478501</v>
          </cell>
          <cell r="AO341">
            <v>22.818268111250902</v>
          </cell>
          <cell r="AP341">
            <v>22.940994383393502</v>
          </cell>
        </row>
        <row r="342">
          <cell r="C342" t="str">
            <v>Westhoughton</v>
          </cell>
          <cell r="D342" t="str">
            <v>Westhoughton</v>
          </cell>
          <cell r="E342" t="str">
            <v>Kearsley 132 GSP</v>
          </cell>
          <cell r="F342">
            <v>22.863</v>
          </cell>
          <cell r="G342">
            <v>0</v>
          </cell>
          <cell r="H342">
            <v>22.863</v>
          </cell>
          <cell r="I342">
            <v>18.739999999999998</v>
          </cell>
          <cell r="J342">
            <v>19.308014231694699</v>
          </cell>
          <cell r="K342">
            <v>19.4515148367027</v>
          </cell>
          <cell r="L342">
            <v>19.5940910405435</v>
          </cell>
          <cell r="M342">
            <v>19.774810173585301</v>
          </cell>
          <cell r="N342">
            <v>19.986765703688398</v>
          </cell>
          <cell r="O342">
            <v>20.187819677797201</v>
          </cell>
          <cell r="P342">
            <v>20.401488958209001</v>
          </cell>
          <cell r="Q342">
            <v>20.620262402733498</v>
          </cell>
          <cell r="R342">
            <v>20.863153872289601</v>
          </cell>
          <cell r="S342">
            <v>21.124139073416099</v>
          </cell>
          <cell r="T342">
            <v>21.395878404983101</v>
          </cell>
          <cell r="U342">
            <v>21.693275974612199</v>
          </cell>
          <cell r="V342">
            <v>22.019997243622999</v>
          </cell>
          <cell r="W342">
            <v>22.347940400614799</v>
          </cell>
          <cell r="X342">
            <v>22.671819565848899</v>
          </cell>
          <cell r="Y342">
            <v>22.985765220422898</v>
          </cell>
          <cell r="Z342">
            <v>23.2830914347117</v>
          </cell>
          <cell r="AA342">
            <v>23.561702983842199</v>
          </cell>
          <cell r="AB342">
            <v>23.833726664829801</v>
          </cell>
          <cell r="AC342">
            <v>24.0889413970223</v>
          </cell>
          <cell r="AD342">
            <v>24.325259287220899</v>
          </cell>
          <cell r="AE342">
            <v>24.550464996417301</v>
          </cell>
          <cell r="AF342">
            <v>24.766384234464201</v>
          </cell>
          <cell r="AG342">
            <v>24.946280445496999</v>
          </cell>
          <cell r="AH342">
            <v>25.102351294374301</v>
          </cell>
          <cell r="AI342">
            <v>25.236207848461699</v>
          </cell>
          <cell r="AJ342">
            <v>25.349676500662699</v>
          </cell>
          <cell r="AK342">
            <v>25.4481792658766</v>
          </cell>
          <cell r="AL342">
            <v>25.554796999772499</v>
          </cell>
          <cell r="AM342">
            <v>25.649703265107402</v>
          </cell>
          <cell r="AN342">
            <v>25.733755280693501</v>
          </cell>
          <cell r="AO342">
            <v>25.807120379669499</v>
          </cell>
          <cell r="AP342">
            <v>25.872949750841698</v>
          </cell>
        </row>
        <row r="343">
          <cell r="C343" t="str">
            <v>Westlinton</v>
          </cell>
          <cell r="D343" t="str">
            <v>Carlisle</v>
          </cell>
          <cell r="E343" t="str">
            <v>Harker ENWL SGTs 1 2 3A 4 / Hutton GSP GROUP</v>
          </cell>
          <cell r="F343">
            <v>15</v>
          </cell>
          <cell r="G343">
            <v>1.0990200000000001</v>
          </cell>
          <cell r="H343">
            <v>16.099019999999999</v>
          </cell>
          <cell r="I343">
            <v>4.34</v>
          </cell>
          <cell r="J343">
            <v>4.4759714576703198</v>
          </cell>
          <cell r="K343">
            <v>4.5248245378696996</v>
          </cell>
          <cell r="L343">
            <v>4.5710341218945603</v>
          </cell>
          <cell r="M343">
            <v>4.6219320409099804</v>
          </cell>
          <cell r="N343">
            <v>4.6838376132219697</v>
          </cell>
          <cell r="O343">
            <v>4.7324672794782199</v>
          </cell>
          <cell r="P343">
            <v>4.7788695608726304</v>
          </cell>
          <cell r="Q343">
            <v>4.82148206406867</v>
          </cell>
          <cell r="R343">
            <v>4.8846757879449099</v>
          </cell>
          <cell r="S343">
            <v>4.96636614449055</v>
          </cell>
          <cell r="T343">
            <v>5.0477054934411703</v>
          </cell>
          <cell r="U343">
            <v>5.1326684503373396</v>
          </cell>
          <cell r="V343">
            <v>5.2191699735435702</v>
          </cell>
          <cell r="W343">
            <v>5.3055829901824199</v>
          </cell>
          <cell r="X343">
            <v>5.3907542573086404</v>
          </cell>
          <cell r="Y343">
            <v>5.4729328301862799</v>
          </cell>
          <cell r="Z343">
            <v>5.55111243938725</v>
          </cell>
          <cell r="AA343">
            <v>5.6251844209440103</v>
          </cell>
          <cell r="AB343">
            <v>5.6972666605988103</v>
          </cell>
          <cell r="AC343">
            <v>5.7658672176030699</v>
          </cell>
          <cell r="AD343">
            <v>5.8309498341757502</v>
          </cell>
          <cell r="AE343">
            <v>5.8936518282488501</v>
          </cell>
          <cell r="AF343">
            <v>5.9546905897824303</v>
          </cell>
          <cell r="AG343">
            <v>6.0111300881330099</v>
          </cell>
          <cell r="AH343">
            <v>6.0738902473633898</v>
          </cell>
          <cell r="AI343">
            <v>6.1576286401599303</v>
          </cell>
          <cell r="AJ343">
            <v>6.2391011921637398</v>
          </cell>
          <cell r="AK343">
            <v>6.3177932367421601</v>
          </cell>
          <cell r="AL343">
            <v>6.3950154803972898</v>
          </cell>
          <cell r="AM343">
            <v>6.4714761449387499</v>
          </cell>
          <cell r="AN343">
            <v>6.5472642762731903</v>
          </cell>
          <cell r="AO343">
            <v>6.6222573595692298</v>
          </cell>
          <cell r="AP343">
            <v>6.6968649649940302</v>
          </cell>
        </row>
        <row r="344">
          <cell r="C344" t="str">
            <v>Whalley</v>
          </cell>
          <cell r="D344" t="str">
            <v>Padiham</v>
          </cell>
          <cell r="E344" t="str">
            <v>Padiham GSP</v>
          </cell>
          <cell r="F344">
            <v>22.863</v>
          </cell>
          <cell r="G344">
            <v>3.8399999999999997E-2</v>
          </cell>
          <cell r="H344">
            <v>22.901399999999999</v>
          </cell>
          <cell r="I344">
            <v>12.45</v>
          </cell>
          <cell r="J344">
            <v>13.181378371581101</v>
          </cell>
          <cell r="K344">
            <v>13.300375918107401</v>
          </cell>
          <cell r="L344">
            <v>13.380292866400501</v>
          </cell>
          <cell r="M344">
            <v>13.481161307819701</v>
          </cell>
          <cell r="N344">
            <v>13.5976512558214</v>
          </cell>
          <cell r="O344">
            <v>13.710089313781401</v>
          </cell>
          <cell r="P344">
            <v>13.8314380045801</v>
          </cell>
          <cell r="Q344">
            <v>13.9576438341964</v>
          </cell>
          <cell r="R344">
            <v>14.1000069120148</v>
          </cell>
          <cell r="S344">
            <v>14.257544048876399</v>
          </cell>
          <cell r="T344">
            <v>14.424477950596801</v>
          </cell>
          <cell r="U344">
            <v>14.6143719143406</v>
          </cell>
          <cell r="V344">
            <v>14.8283409149831</v>
          </cell>
          <cell r="W344">
            <v>15.0345271020244</v>
          </cell>
          <cell r="X344">
            <v>15.2320620785442</v>
          </cell>
          <cell r="Y344">
            <v>15.4195559773814</v>
          </cell>
          <cell r="Z344">
            <v>15.593922637084599</v>
          </cell>
          <cell r="AA344">
            <v>15.7562680418563</v>
          </cell>
          <cell r="AB344">
            <v>15.915185570998601</v>
          </cell>
          <cell r="AC344">
            <v>16.065549188992001</v>
          </cell>
          <cell r="AD344">
            <v>16.203142733647301</v>
          </cell>
          <cell r="AE344">
            <v>16.332484650428899</v>
          </cell>
          <cell r="AF344">
            <v>16.459004545015599</v>
          </cell>
          <cell r="AG344">
            <v>16.565482027048802</v>
          </cell>
          <cell r="AH344">
            <v>16.6591903291771</v>
          </cell>
          <cell r="AI344">
            <v>16.741777391458701</v>
          </cell>
          <cell r="AJ344">
            <v>16.812341439432899</v>
          </cell>
          <cell r="AK344">
            <v>16.8730158845255</v>
          </cell>
          <cell r="AL344">
            <v>16.934375694278899</v>
          </cell>
          <cell r="AM344">
            <v>16.989861662467099</v>
          </cell>
          <cell r="AN344">
            <v>17.039912304822298</v>
          </cell>
          <cell r="AO344">
            <v>17.0856197931986</v>
          </cell>
          <cell r="AP344">
            <v>17.128816774142599</v>
          </cell>
        </row>
        <row r="345">
          <cell r="C345" t="str">
            <v>Whalley Range</v>
          </cell>
          <cell r="D345" t="str">
            <v>West Didsbury</v>
          </cell>
          <cell r="E345" t="str">
            <v>South Manchester GSP</v>
          </cell>
          <cell r="F345">
            <v>22.863</v>
          </cell>
          <cell r="G345">
            <v>0</v>
          </cell>
          <cell r="H345">
            <v>22.863</v>
          </cell>
          <cell r="I345">
            <v>19.420000000000002</v>
          </cell>
          <cell r="J345">
            <v>19.710865961757001</v>
          </cell>
          <cell r="K345">
            <v>19.938996670398701</v>
          </cell>
          <cell r="L345">
            <v>20.219874724309001</v>
          </cell>
          <cell r="M345">
            <v>20.548775173318699</v>
          </cell>
          <cell r="N345">
            <v>20.912042594770501</v>
          </cell>
          <cell r="O345">
            <v>21.259393196287402</v>
          </cell>
          <cell r="P345">
            <v>21.620595685421701</v>
          </cell>
          <cell r="Q345">
            <v>21.992106735165599</v>
          </cell>
          <cell r="R345">
            <v>22.388950397663098</v>
          </cell>
          <cell r="S345">
            <v>22.803742889828399</v>
          </cell>
          <cell r="T345">
            <v>23.227896035984401</v>
          </cell>
          <cell r="U345">
            <v>23.676242949962401</v>
          </cell>
          <cell r="V345">
            <v>24.163309758953901</v>
          </cell>
          <cell r="W345">
            <v>24.647117970850001</v>
          </cell>
          <cell r="X345">
            <v>25.1271558122633</v>
          </cell>
          <cell r="Y345">
            <v>25.593675490008302</v>
          </cell>
          <cell r="Z345">
            <v>26.036761416912899</v>
          </cell>
          <cell r="AA345">
            <v>26.458478952115499</v>
          </cell>
          <cell r="AB345">
            <v>26.871762940022901</v>
          </cell>
          <cell r="AC345">
            <v>27.265936491943702</v>
          </cell>
          <cell r="AD345">
            <v>27.6386366882234</v>
          </cell>
          <cell r="AE345">
            <v>27.9981159306856</v>
          </cell>
          <cell r="AF345">
            <v>28.3480741922906</v>
          </cell>
          <cell r="AG345">
            <v>28.659165351195298</v>
          </cell>
          <cell r="AH345">
            <v>28.9453712272757</v>
          </cell>
          <cell r="AI345">
            <v>29.208903127292501</v>
          </cell>
          <cell r="AJ345">
            <v>29.452621035869001</v>
          </cell>
          <cell r="AK345">
            <v>29.677303033462</v>
          </cell>
          <cell r="AL345">
            <v>29.896950950879202</v>
          </cell>
          <cell r="AM345">
            <v>30.1048820274418</v>
          </cell>
          <cell r="AN345">
            <v>30.3021520015227</v>
          </cell>
          <cell r="AO345">
            <v>30.489284277423501</v>
          </cell>
          <cell r="AP345">
            <v>30.6698524304907</v>
          </cell>
        </row>
        <row r="346">
          <cell r="C346" t="str">
            <v>Whasset</v>
          </cell>
          <cell r="D346" t="str">
            <v>Kendal (Parkside Rd)</v>
          </cell>
          <cell r="E346" t="str">
            <v>Harker ENWL SGTs 1 2 3A 4 / Hutton GSP GROUP</v>
          </cell>
          <cell r="F346">
            <v>16</v>
          </cell>
          <cell r="G346">
            <v>3.5999999999999997E-2</v>
          </cell>
          <cell r="H346">
            <v>16.036000000000001</v>
          </cell>
          <cell r="I346">
            <v>13.57</v>
          </cell>
          <cell r="J346">
            <v>13.6110171858529</v>
          </cell>
          <cell r="K346">
            <v>13.656744507534899</v>
          </cell>
          <cell r="L346">
            <v>13.716665049786601</v>
          </cell>
          <cell r="M346">
            <v>13.7831820573057</v>
          </cell>
          <cell r="N346">
            <v>13.8692138891575</v>
          </cell>
          <cell r="O346">
            <v>13.929449577592401</v>
          </cell>
          <cell r="P346">
            <v>13.9849975538935</v>
          </cell>
          <cell r="Q346">
            <v>14.0322041142378</v>
          </cell>
          <cell r="R346">
            <v>14.0765601635555</v>
          </cell>
          <cell r="S346">
            <v>14.128833617008199</v>
          </cell>
          <cell r="T346">
            <v>14.1743370126127</v>
          </cell>
          <cell r="U346">
            <v>14.2064444253636</v>
          </cell>
          <cell r="V346">
            <v>14.246561763756601</v>
          </cell>
          <cell r="W346">
            <v>14.349601700809201</v>
          </cell>
          <cell r="X346">
            <v>14.472777842698999</v>
          </cell>
          <cell r="Y346">
            <v>14.592248485419301</v>
          </cell>
          <cell r="Z346">
            <v>14.7061597608116</v>
          </cell>
          <cell r="AA346">
            <v>14.8148671183011</v>
          </cell>
          <cell r="AB346">
            <v>14.921500222419001</v>
          </cell>
          <cell r="AC346">
            <v>15.023741104193601</v>
          </cell>
          <cell r="AD346">
            <v>15.1204652290985</v>
          </cell>
          <cell r="AE346">
            <v>15.214362442549501</v>
          </cell>
          <cell r="AF346">
            <v>15.3071152573022</v>
          </cell>
          <cell r="AG346">
            <v>15.3914517718251</v>
          </cell>
          <cell r="AH346">
            <v>15.4708805399749</v>
          </cell>
          <cell r="AI346">
            <v>15.546040949544601</v>
          </cell>
          <cell r="AJ346">
            <v>15.616959339337701</v>
          </cell>
          <cell r="AK346">
            <v>15.682896955524701</v>
          </cell>
          <cell r="AL346">
            <v>15.744858023632499</v>
          </cell>
          <cell r="AM346">
            <v>15.804573328992699</v>
          </cell>
          <cell r="AN346">
            <v>15.862249572798</v>
          </cell>
          <cell r="AO346">
            <v>15.918088118069299</v>
          </cell>
          <cell r="AP346">
            <v>15.972876819831599</v>
          </cell>
        </row>
        <row r="347">
          <cell r="C347" t="str">
            <v>Whinfell</v>
          </cell>
          <cell r="D347" t="str">
            <v>Penrith &amp; Shap</v>
          </cell>
          <cell r="E347" t="str">
            <v>Harker ENWL SGTs 1 2 3A 4 / Hutton GSP GROUP</v>
          </cell>
          <cell r="F347">
            <v>4</v>
          </cell>
          <cell r="G347">
            <v>0</v>
          </cell>
          <cell r="H347">
            <v>4</v>
          </cell>
          <cell r="I347">
            <v>2.57</v>
          </cell>
          <cell r="J347">
            <v>2.56919816711883</v>
          </cell>
          <cell r="K347">
            <v>2.5684308916346099</v>
          </cell>
          <cell r="L347">
            <v>2.5676982044305401</v>
          </cell>
          <cell r="M347">
            <v>2.5670001350319498</v>
          </cell>
          <cell r="N347">
            <v>2.5663367116004601</v>
          </cell>
          <cell r="O347">
            <v>2.56570796092829</v>
          </cell>
          <cell r="P347">
            <v>2.5651139084329202</v>
          </cell>
          <cell r="Q347">
            <v>2.5645545781519901</v>
          </cell>
          <cell r="R347">
            <v>2.56402999273842</v>
          </cell>
          <cell r="S347">
            <v>2.56354017345588</v>
          </cell>
          <cell r="T347">
            <v>2.5630851401744899</v>
          </cell>
          <cell r="U347">
            <v>2.5626649113668001</v>
          </cell>
          <cell r="V347">
            <v>2.56227950410406</v>
          </cell>
          <cell r="W347">
            <v>2.5619289340527498</v>
          </cell>
          <cell r="X347">
            <v>2.5616132154714002</v>
          </cell>
          <cell r="Y347">
            <v>2.5613323612077301</v>
          </cell>
          <cell r="Z347">
            <v>2.5610863826960002</v>
          </cell>
          <cell r="AA347">
            <v>2.5608752899547</v>
          </cell>
          <cell r="AB347">
            <v>2.5606990915845098</v>
          </cell>
          <cell r="AC347">
            <v>2.5605577947665799</v>
          </cell>
          <cell r="AD347">
            <v>2.5604514052609901</v>
          </cell>
          <cell r="AE347">
            <v>2.56037992740566</v>
          </cell>
          <cell r="AF347">
            <v>2.5603433641154201</v>
          </cell>
          <cell r="AG347">
            <v>2.56034171688143</v>
          </cell>
          <cell r="AH347">
            <v>2.5603749857708702</v>
          </cell>
          <cell r="AI347">
            <v>2.5604431694269301</v>
          </cell>
          <cell r="AJ347">
            <v>2.5605462650690902</v>
          </cell>
          <cell r="AK347">
            <v>2.5606842684936799</v>
          </cell>
          <cell r="AL347">
            <v>2.5608571740747199</v>
          </cell>
          <cell r="AM347">
            <v>2.56106497476513</v>
          </cell>
          <cell r="AN347">
            <v>2.5613076620980699</v>
          </cell>
          <cell r="AO347">
            <v>2.56158522618875</v>
          </cell>
          <cell r="AP347">
            <v>2.5618976557363902</v>
          </cell>
        </row>
        <row r="348">
          <cell r="C348" t="str">
            <v>Whittle Le Woods</v>
          </cell>
          <cell r="D348" t="str">
            <v>Leyland</v>
          </cell>
          <cell r="E348" t="str">
            <v>Penwortham West GSP / Stanah GSP GROUP</v>
          </cell>
          <cell r="F348">
            <v>17.5</v>
          </cell>
          <cell r="G348">
            <v>0</v>
          </cell>
          <cell r="H348">
            <v>17.5</v>
          </cell>
          <cell r="I348">
            <v>11.61</v>
          </cell>
          <cell r="J348">
            <v>12.352291906925601</v>
          </cell>
          <cell r="K348">
            <v>12.4907321197482</v>
          </cell>
          <cell r="L348">
            <v>12.600753016778199</v>
          </cell>
          <cell r="M348">
            <v>12.7409177058437</v>
          </cell>
          <cell r="N348">
            <v>12.903098457980599</v>
          </cell>
          <cell r="O348">
            <v>13.065776847286701</v>
          </cell>
          <cell r="P348">
            <v>13.242374210702501</v>
          </cell>
          <cell r="Q348">
            <v>13.4279755409973</v>
          </cell>
          <cell r="R348">
            <v>13.6389874783055</v>
          </cell>
          <cell r="S348">
            <v>13.869317211157499</v>
          </cell>
          <cell r="T348">
            <v>14.114796127604199</v>
          </cell>
          <cell r="U348">
            <v>14.389560100792</v>
          </cell>
          <cell r="V348">
            <v>14.700313846888299</v>
          </cell>
          <cell r="W348">
            <v>15.032764777860701</v>
          </cell>
          <cell r="X348">
            <v>15.3519540732048</v>
          </cell>
          <cell r="Y348">
            <v>15.6562853935357</v>
          </cell>
          <cell r="Z348">
            <v>15.938641108930099</v>
          </cell>
          <cell r="AA348">
            <v>16.200485640656101</v>
          </cell>
          <cell r="AB348">
            <v>16.454113865572399</v>
          </cell>
          <cell r="AC348">
            <v>16.689000957901701</v>
          </cell>
          <cell r="AD348">
            <v>16.905715779524801</v>
          </cell>
          <cell r="AE348">
            <v>17.112258851498598</v>
          </cell>
          <cell r="AF348">
            <v>17.316357082137898</v>
          </cell>
          <cell r="AG348">
            <v>17.497063654831798</v>
          </cell>
          <cell r="AH348">
            <v>17.663134348597801</v>
          </cell>
          <cell r="AI348">
            <v>17.817071470901698</v>
          </cell>
          <cell r="AJ348">
            <v>17.959547585967702</v>
          </cell>
          <cell r="AK348">
            <v>18.089898676448101</v>
          </cell>
          <cell r="AL348">
            <v>18.216383438123501</v>
          </cell>
          <cell r="AM348">
            <v>18.336204185438</v>
          </cell>
          <cell r="AN348">
            <v>18.450083891070999</v>
          </cell>
          <cell r="AO348">
            <v>18.560287155231102</v>
          </cell>
          <cell r="AP348">
            <v>18.667640706516899</v>
          </cell>
        </row>
        <row r="349">
          <cell r="C349" t="str">
            <v>Whitworth</v>
          </cell>
          <cell r="D349" t="str">
            <v>Rochdale Central</v>
          </cell>
          <cell r="E349" t="str">
            <v>Rochdale SGTs 2 3 4</v>
          </cell>
          <cell r="F349">
            <v>8</v>
          </cell>
          <cell r="G349">
            <v>0</v>
          </cell>
          <cell r="H349">
            <v>8</v>
          </cell>
          <cell r="I349">
            <v>3.62</v>
          </cell>
          <cell r="J349">
            <v>3.6329107489489498</v>
          </cell>
          <cell r="K349">
            <v>3.6496547468909002</v>
          </cell>
          <cell r="L349">
            <v>3.6758052363778</v>
          </cell>
          <cell r="M349">
            <v>3.7063011035006501</v>
          </cell>
          <cell r="N349">
            <v>3.7437108594777899</v>
          </cell>
          <cell r="O349">
            <v>3.7773460723282102</v>
          </cell>
          <cell r="P349">
            <v>3.8123668149946601</v>
          </cell>
          <cell r="Q349">
            <v>3.8488731162799499</v>
          </cell>
          <cell r="R349">
            <v>3.8867442547597801</v>
          </cell>
          <cell r="S349">
            <v>3.9270944360866902</v>
          </cell>
          <cell r="T349">
            <v>3.96854890184636</v>
          </cell>
          <cell r="U349">
            <v>4.01215437815946</v>
          </cell>
          <cell r="V349">
            <v>4.0605342845549997</v>
          </cell>
          <cell r="W349">
            <v>4.1042444191017502</v>
          </cell>
          <cell r="X349">
            <v>4.14801597643556</v>
          </cell>
          <cell r="Y349">
            <v>4.1922950170793003</v>
          </cell>
          <cell r="Z349">
            <v>4.2353562774087301</v>
          </cell>
          <cell r="AA349">
            <v>4.27740395529902</v>
          </cell>
          <cell r="AB349">
            <v>4.31978120383266</v>
          </cell>
          <cell r="AC349">
            <v>4.36131438484529</v>
          </cell>
          <cell r="AD349">
            <v>4.4043571808232498</v>
          </cell>
          <cell r="AE349">
            <v>4.4543044807760497</v>
          </cell>
          <cell r="AF349">
            <v>4.5040796871845599</v>
          </cell>
          <cell r="AG349">
            <v>4.5490688701617596</v>
          </cell>
          <cell r="AH349">
            <v>4.59123041905994</v>
          </cell>
          <cell r="AI349">
            <v>4.63070469011081</v>
          </cell>
          <cell r="AJ349">
            <v>4.6681053847185803</v>
          </cell>
          <cell r="AK349">
            <v>4.7024930066573898</v>
          </cell>
          <cell r="AL349">
            <v>4.73418124299518</v>
          </cell>
          <cell r="AM349">
            <v>4.7646205716527996</v>
          </cell>
          <cell r="AN349">
            <v>4.7939664915261799</v>
          </cell>
          <cell r="AO349">
            <v>4.82210756021514</v>
          </cell>
          <cell r="AP349">
            <v>4.8496664684735702</v>
          </cell>
        </row>
        <row r="350">
          <cell r="C350" t="str">
            <v>Wigton</v>
          </cell>
          <cell r="D350" t="str">
            <v>Carlisle</v>
          </cell>
          <cell r="E350" t="str">
            <v>Harker ENWL SGTs 1 2 3A 4 / Hutton GSP GROUP</v>
          </cell>
          <cell r="F350">
            <v>22.863</v>
          </cell>
          <cell r="G350">
            <v>2.1566399999999999</v>
          </cell>
          <cell r="H350">
            <v>25.019639999999999</v>
          </cell>
          <cell r="I350">
            <v>20.7</v>
          </cell>
          <cell r="J350">
            <v>21.0879846757664</v>
          </cell>
          <cell r="K350">
            <v>21.2219713240098</v>
          </cell>
          <cell r="L350">
            <v>21.3502345268071</v>
          </cell>
          <cell r="M350">
            <v>21.498006133002299</v>
          </cell>
          <cell r="N350">
            <v>21.679882229234</v>
          </cell>
          <cell r="O350">
            <v>21.836815812563199</v>
          </cell>
          <cell r="P350">
            <v>21.995452753360901</v>
          </cell>
          <cell r="Q350">
            <v>22.149341942806799</v>
          </cell>
          <cell r="R350">
            <v>22.313544811147899</v>
          </cell>
          <cell r="S350">
            <v>22.475896851763501</v>
          </cell>
          <cell r="T350">
            <v>22.6401352695772</v>
          </cell>
          <cell r="U350">
            <v>22.815656576234598</v>
          </cell>
          <cell r="V350">
            <v>22.9956482447643</v>
          </cell>
          <cell r="W350">
            <v>23.178255597299302</v>
          </cell>
          <cell r="X350">
            <v>23.355878812753001</v>
          </cell>
          <cell r="Y350">
            <v>23.5307688704934</v>
          </cell>
          <cell r="Z350">
            <v>23.702842323594702</v>
          </cell>
          <cell r="AA350">
            <v>23.871689782145999</v>
          </cell>
          <cell r="AB350">
            <v>24.041479552060199</v>
          </cell>
          <cell r="AC350">
            <v>24.2183147239299</v>
          </cell>
          <cell r="AD350">
            <v>24.396917120138699</v>
          </cell>
          <cell r="AE350">
            <v>24.574031121910402</v>
          </cell>
          <cell r="AF350">
            <v>24.752663642898799</v>
          </cell>
          <cell r="AG350">
            <v>24.9254158150456</v>
          </cell>
          <cell r="AH350">
            <v>25.094817436786499</v>
          </cell>
          <cell r="AI350">
            <v>25.262128192710399</v>
          </cell>
          <cell r="AJ350">
            <v>25.426029137178801</v>
          </cell>
          <cell r="AK350">
            <v>25.58606630285</v>
          </cell>
          <cell r="AL350">
            <v>25.742275581197902</v>
          </cell>
          <cell r="AM350">
            <v>25.899741884905598</v>
          </cell>
          <cell r="AN350">
            <v>26.058909457603001</v>
          </cell>
          <cell r="AO350">
            <v>26.220980760469601</v>
          </cell>
          <cell r="AP350">
            <v>26.385757575369301</v>
          </cell>
        </row>
        <row r="351">
          <cell r="C351" t="str">
            <v>Willow Hey</v>
          </cell>
          <cell r="D351" t="str">
            <v>Skelmersdale</v>
          </cell>
          <cell r="E351" t="str">
            <v>Washway Farm GSP / Kirkby GSP GROUP</v>
          </cell>
          <cell r="F351">
            <v>22.863</v>
          </cell>
          <cell r="G351">
            <v>0</v>
          </cell>
          <cell r="H351">
            <v>22.863</v>
          </cell>
          <cell r="I351">
            <v>11.99</v>
          </cell>
          <cell r="J351">
            <v>12.4996162627779</v>
          </cell>
          <cell r="K351">
            <v>12.5702818512121</v>
          </cell>
          <cell r="L351">
            <v>12.612331665454001</v>
          </cell>
          <cell r="M351">
            <v>12.6714208490166</v>
          </cell>
          <cell r="N351">
            <v>12.740606851713901</v>
          </cell>
          <cell r="O351">
            <v>12.8048877039139</v>
          </cell>
          <cell r="P351">
            <v>12.8757392769694</v>
          </cell>
          <cell r="Q351">
            <v>12.9485054945598</v>
          </cell>
          <cell r="R351">
            <v>13.0360980145515</v>
          </cell>
          <cell r="S351">
            <v>13.134182742547001</v>
          </cell>
          <cell r="T351">
            <v>13.2383402971974</v>
          </cell>
          <cell r="U351">
            <v>13.351628875167</v>
          </cell>
          <cell r="V351">
            <v>13.484548405890701</v>
          </cell>
          <cell r="W351">
            <v>13.6189922418615</v>
          </cell>
          <cell r="X351">
            <v>13.7466462113929</v>
          </cell>
          <cell r="Y351">
            <v>13.871632879113699</v>
          </cell>
          <cell r="Z351">
            <v>13.987719360757801</v>
          </cell>
          <cell r="AA351">
            <v>14.098535303667999</v>
          </cell>
          <cell r="AB351">
            <v>14.2081595435778</v>
          </cell>
          <cell r="AC351">
            <v>14.312024781456399</v>
          </cell>
          <cell r="AD351">
            <v>14.409723993197799</v>
          </cell>
          <cell r="AE351">
            <v>14.502525296702199</v>
          </cell>
          <cell r="AF351">
            <v>14.595663604783899</v>
          </cell>
          <cell r="AG351">
            <v>14.677691165631501</v>
          </cell>
          <cell r="AH351">
            <v>14.753086516492999</v>
          </cell>
          <cell r="AI351">
            <v>14.8228502955007</v>
          </cell>
          <cell r="AJ351">
            <v>14.887538789022299</v>
          </cell>
          <cell r="AK351">
            <v>14.944080644959801</v>
          </cell>
          <cell r="AL351">
            <v>14.989951529528399</v>
          </cell>
          <cell r="AM351">
            <v>15.0322233828651</v>
          </cell>
          <cell r="AN351">
            <v>15.071256475878799</v>
          </cell>
          <cell r="AO351">
            <v>15.107568446990401</v>
          </cell>
          <cell r="AP351">
            <v>15.141991492082999</v>
          </cell>
        </row>
        <row r="352">
          <cell r="C352" t="str">
            <v>Willowbank</v>
          </cell>
          <cell r="D352" t="str">
            <v>Greenhill</v>
          </cell>
          <cell r="E352" t="str">
            <v>Whitegate GSP</v>
          </cell>
          <cell r="F352">
            <v>17.5</v>
          </cell>
          <cell r="G352">
            <v>0</v>
          </cell>
          <cell r="H352">
            <v>17.5</v>
          </cell>
          <cell r="I352">
            <v>14.83</v>
          </cell>
          <cell r="J352">
            <v>16.014781046864599</v>
          </cell>
          <cell r="K352">
            <v>16.227577145035401</v>
          </cell>
          <cell r="L352">
            <v>16.361309926061701</v>
          </cell>
          <cell r="M352">
            <v>16.516737718445899</v>
          </cell>
          <cell r="N352">
            <v>16.701500785129699</v>
          </cell>
          <cell r="O352">
            <v>16.870685753562999</v>
          </cell>
          <cell r="P352">
            <v>17.045512113544699</v>
          </cell>
          <cell r="Q352">
            <v>17.223238765469102</v>
          </cell>
          <cell r="R352">
            <v>17.415607160202399</v>
          </cell>
          <cell r="S352">
            <v>17.617565408895</v>
          </cell>
          <cell r="T352">
            <v>17.8255445753529</v>
          </cell>
          <cell r="U352">
            <v>18.043730208064101</v>
          </cell>
          <cell r="V352">
            <v>18.277723704333098</v>
          </cell>
          <cell r="W352">
            <v>18.510646851748199</v>
          </cell>
          <cell r="X352">
            <v>18.7439351529476</v>
          </cell>
          <cell r="Y352">
            <v>18.979433967805399</v>
          </cell>
          <cell r="Z352">
            <v>19.2130409819653</v>
          </cell>
          <cell r="AA352">
            <v>19.445392113428301</v>
          </cell>
          <cell r="AB352">
            <v>19.6801126401338</v>
          </cell>
          <cell r="AC352">
            <v>19.914132405467299</v>
          </cell>
          <cell r="AD352">
            <v>20.1475645838578</v>
          </cell>
          <cell r="AE352">
            <v>20.3813232116484</v>
          </cell>
          <cell r="AF352">
            <v>20.619432850613901</v>
          </cell>
          <cell r="AG352">
            <v>20.8502466845088</v>
          </cell>
          <cell r="AH352">
            <v>21.078370335311099</v>
          </cell>
          <cell r="AI352">
            <v>21.3045064976146</v>
          </cell>
          <cell r="AJ352">
            <v>21.529319420093099</v>
          </cell>
          <cell r="AK352">
            <v>21.752464245569001</v>
          </cell>
          <cell r="AL352">
            <v>21.977802010724101</v>
          </cell>
          <cell r="AM352">
            <v>22.2044151452912</v>
          </cell>
          <cell r="AN352">
            <v>22.432685384371499</v>
          </cell>
          <cell r="AO352">
            <v>22.662770459181999</v>
          </cell>
          <cell r="AP352">
            <v>22.895799375245002</v>
          </cell>
        </row>
        <row r="353">
          <cell r="C353" t="str">
            <v>Willowholme</v>
          </cell>
          <cell r="D353" t="str">
            <v>Carlisle</v>
          </cell>
          <cell r="E353" t="str">
            <v>Harker ENWL SGTs 1 2 3A 4 / Hutton GSP GROUP</v>
          </cell>
          <cell r="F353">
            <v>22.863</v>
          </cell>
          <cell r="G353">
            <v>0.62370000000000003</v>
          </cell>
          <cell r="H353">
            <v>23.486699999999999</v>
          </cell>
          <cell r="I353">
            <v>13.34</v>
          </cell>
          <cell r="J353">
            <v>13.6990270655321</v>
          </cell>
          <cell r="K353">
            <v>13.8090175096435</v>
          </cell>
          <cell r="L353">
            <v>13.921951842894099</v>
          </cell>
          <cell r="M353">
            <v>14.062739718180501</v>
          </cell>
          <cell r="N353">
            <v>14.225596318367099</v>
          </cell>
          <cell r="O353">
            <v>14.3760881004316</v>
          </cell>
          <cell r="P353">
            <v>14.5351738499206</v>
          </cell>
          <cell r="Q353">
            <v>14.6937988977097</v>
          </cell>
          <cell r="R353">
            <v>14.869103301861101</v>
          </cell>
          <cell r="S353">
            <v>15.0537919560938</v>
          </cell>
          <cell r="T353">
            <v>15.2472849803326</v>
          </cell>
          <cell r="U353">
            <v>15.4554007717229</v>
          </cell>
          <cell r="V353">
            <v>15.6844892623542</v>
          </cell>
          <cell r="W353">
            <v>15.927677560827201</v>
          </cell>
          <cell r="X353">
            <v>16.164448397850101</v>
          </cell>
          <cell r="Y353">
            <v>16.392909052610499</v>
          </cell>
          <cell r="Z353">
            <v>16.6096421408139</v>
          </cell>
          <cell r="AA353">
            <v>16.814232029423898</v>
          </cell>
          <cell r="AB353">
            <v>17.014589398779801</v>
          </cell>
          <cell r="AC353">
            <v>17.205911156341301</v>
          </cell>
          <cell r="AD353">
            <v>17.387233807344099</v>
          </cell>
          <cell r="AE353">
            <v>17.562699100979302</v>
          </cell>
          <cell r="AF353">
            <v>17.7363529458489</v>
          </cell>
          <cell r="AG353">
            <v>17.895890052264399</v>
          </cell>
          <cell r="AH353">
            <v>18.046837841261201</v>
          </cell>
          <cell r="AI353">
            <v>18.1905524311621</v>
          </cell>
          <cell r="AJ353">
            <v>18.3282699268111</v>
          </cell>
          <cell r="AK353">
            <v>18.457211868339499</v>
          </cell>
          <cell r="AL353">
            <v>18.577990780427001</v>
          </cell>
          <cell r="AM353">
            <v>18.695873635632299</v>
          </cell>
          <cell r="AN353">
            <v>18.812970267438399</v>
          </cell>
          <cell r="AO353">
            <v>18.927002548720399</v>
          </cell>
          <cell r="AP353">
            <v>19.039039758817101</v>
          </cell>
        </row>
        <row r="354">
          <cell r="C354" t="str">
            <v>Wilmslow</v>
          </cell>
          <cell r="D354" t="str">
            <v>Moss Nook</v>
          </cell>
          <cell r="E354" t="str">
            <v>South Manchester GSP</v>
          </cell>
          <cell r="F354">
            <v>17.5</v>
          </cell>
          <cell r="G354">
            <v>0</v>
          </cell>
          <cell r="H354">
            <v>17.5</v>
          </cell>
          <cell r="I354">
            <v>13.25</v>
          </cell>
          <cell r="J354">
            <v>13.620971894749299</v>
          </cell>
          <cell r="K354">
            <v>13.8245799832653</v>
          </cell>
          <cell r="L354">
            <v>14.039820724498099</v>
          </cell>
          <cell r="M354">
            <v>14.276677217720099</v>
          </cell>
          <cell r="N354">
            <v>14.547134064859399</v>
          </cell>
          <cell r="O354">
            <v>14.786788243299901</v>
          </cell>
          <cell r="P354">
            <v>15.0250807642292</v>
          </cell>
          <cell r="Q354">
            <v>15.2588222808461</v>
          </cell>
          <cell r="R354">
            <v>15.493080139717399</v>
          </cell>
          <cell r="S354">
            <v>15.7715473434874</v>
          </cell>
          <cell r="T354">
            <v>16.085147557974601</v>
          </cell>
          <cell r="U354">
            <v>16.4070416962584</v>
          </cell>
          <cell r="V354">
            <v>16.752157165456801</v>
          </cell>
          <cell r="W354">
            <v>17.100778662742499</v>
          </cell>
          <cell r="X354">
            <v>17.4403294455036</v>
          </cell>
          <cell r="Y354">
            <v>17.7691278833721</v>
          </cell>
          <cell r="Z354">
            <v>18.079809258197098</v>
          </cell>
          <cell r="AA354">
            <v>18.3737502371646</v>
          </cell>
          <cell r="AB354">
            <v>18.6593685328315</v>
          </cell>
          <cell r="AC354">
            <v>18.931592765482598</v>
          </cell>
          <cell r="AD354">
            <v>19.190855488278601</v>
          </cell>
          <cell r="AE354">
            <v>19.4421173067309</v>
          </cell>
          <cell r="AF354">
            <v>19.688695738665398</v>
          </cell>
          <cell r="AG354">
            <v>19.923651514354301</v>
          </cell>
          <cell r="AH354">
            <v>20.152626741420502</v>
          </cell>
          <cell r="AI354">
            <v>20.376653274929801</v>
          </cell>
          <cell r="AJ354">
            <v>20.597394020168</v>
          </cell>
          <cell r="AK354">
            <v>20.8113528523435</v>
          </cell>
          <cell r="AL354">
            <v>21.017407019780201</v>
          </cell>
          <cell r="AM354">
            <v>21.222230045039499</v>
          </cell>
          <cell r="AN354">
            <v>21.4263913898867</v>
          </cell>
          <cell r="AO354">
            <v>21.6304807953729</v>
          </cell>
          <cell r="AP354">
            <v>21.835832706527398</v>
          </cell>
        </row>
        <row r="355">
          <cell r="C355" t="str">
            <v>Windermere</v>
          </cell>
          <cell r="D355" t="str">
            <v>Kendal (Parkside Rd)</v>
          </cell>
          <cell r="E355" t="str">
            <v>Harker ENWL SGTs 1 2 3A 4 / Hutton GSP GROUP</v>
          </cell>
          <cell r="F355">
            <v>23</v>
          </cell>
          <cell r="G355">
            <v>6.3E-2</v>
          </cell>
          <cell r="H355">
            <v>23.062999999999999</v>
          </cell>
          <cell r="I355">
            <v>14.34</v>
          </cell>
          <cell r="J355">
            <v>14.685538756646601</v>
          </cell>
          <cell r="K355">
            <v>14.784118272627699</v>
          </cell>
          <cell r="L355">
            <v>14.8845943098947</v>
          </cell>
          <cell r="M355">
            <v>15.0182441414601</v>
          </cell>
          <cell r="N355">
            <v>15.1681594838042</v>
          </cell>
          <cell r="O355">
            <v>15.3145771919497</v>
          </cell>
          <cell r="P355">
            <v>15.4709968164284</v>
          </cell>
          <cell r="Q355">
            <v>15.625914025663</v>
          </cell>
          <cell r="R355">
            <v>15.8022754226684</v>
          </cell>
          <cell r="S355">
            <v>15.9963542007408</v>
          </cell>
          <cell r="T355">
            <v>16.195558357502701</v>
          </cell>
          <cell r="U355">
            <v>16.412035832816201</v>
          </cell>
          <cell r="V355">
            <v>16.656548448184701</v>
          </cell>
          <cell r="W355">
            <v>16.878224945972701</v>
          </cell>
          <cell r="X355">
            <v>17.093161802560701</v>
          </cell>
          <cell r="Y355">
            <v>17.3020627943764</v>
          </cell>
          <cell r="Z355">
            <v>17.500611776186201</v>
          </cell>
          <cell r="AA355">
            <v>17.689471189877299</v>
          </cell>
          <cell r="AB355">
            <v>17.874256783386802</v>
          </cell>
          <cell r="AC355">
            <v>18.050683747936599</v>
          </cell>
          <cell r="AD355">
            <v>18.2163310080416</v>
          </cell>
          <cell r="AE355">
            <v>18.3763385101098</v>
          </cell>
          <cell r="AF355">
            <v>18.5340169638331</v>
          </cell>
          <cell r="AG355">
            <v>18.6753011210604</v>
          </cell>
          <cell r="AH355">
            <v>18.806759074645001</v>
          </cell>
          <cell r="AI355">
            <v>18.929601908386498</v>
          </cell>
          <cell r="AJ355">
            <v>19.043730878809001</v>
          </cell>
          <cell r="AK355">
            <v>19.149104463802999</v>
          </cell>
          <cell r="AL355">
            <v>19.250698384690399</v>
          </cell>
          <cell r="AM355">
            <v>19.3473051417036</v>
          </cell>
          <cell r="AN355">
            <v>19.439171372986301</v>
          </cell>
          <cell r="AO355">
            <v>19.526713051865801</v>
          </cell>
          <cell r="AP355">
            <v>19.6114717571133</v>
          </cell>
        </row>
        <row r="356">
          <cell r="C356" t="str">
            <v>Winifred Rd</v>
          </cell>
          <cell r="D356" t="str">
            <v>Adswood</v>
          </cell>
          <cell r="E356" t="str">
            <v>Bredbury GSP</v>
          </cell>
          <cell r="F356">
            <v>17.5</v>
          </cell>
          <cell r="G356">
            <v>0</v>
          </cell>
          <cell r="H356">
            <v>17.5</v>
          </cell>
          <cell r="I356">
            <v>11.94</v>
          </cell>
          <cell r="J356">
            <v>12.026697947721299</v>
          </cell>
          <cell r="K356">
            <v>12.053460094525001</v>
          </cell>
          <cell r="L356">
            <v>12.111419441610201</v>
          </cell>
          <cell r="M356">
            <v>12.193138025834299</v>
          </cell>
          <cell r="N356">
            <v>12.2886080119016</v>
          </cell>
          <cell r="O356">
            <v>12.384985095469</v>
          </cell>
          <cell r="P356">
            <v>12.4942906426846</v>
          </cell>
          <cell r="Q356">
            <v>12.61313791679</v>
          </cell>
          <cell r="R356">
            <v>12.7514484490738</v>
          </cell>
          <cell r="S356">
            <v>12.9079975845662</v>
          </cell>
          <cell r="T356">
            <v>13.0721171424382</v>
          </cell>
          <cell r="U356">
            <v>13.256183285206699</v>
          </cell>
          <cell r="V356">
            <v>13.4661534375419</v>
          </cell>
          <cell r="W356">
            <v>13.673893201365599</v>
          </cell>
          <cell r="X356">
            <v>13.874328930936301</v>
          </cell>
          <cell r="Y356">
            <v>14.0689761614386</v>
          </cell>
          <cell r="Z356">
            <v>14.251601014141199</v>
          </cell>
          <cell r="AA356">
            <v>14.422544263920701</v>
          </cell>
          <cell r="AB356">
            <v>14.588471117328501</v>
          </cell>
          <cell r="AC356">
            <v>14.7430541886666</v>
          </cell>
          <cell r="AD356">
            <v>14.8833604568492</v>
          </cell>
          <cell r="AE356">
            <v>15.015280253805299</v>
          </cell>
          <cell r="AF356">
            <v>15.1421038249538</v>
          </cell>
          <cell r="AG356">
            <v>15.244532983324699</v>
          </cell>
          <cell r="AH356">
            <v>15.331125381729199</v>
          </cell>
          <cell r="AI356">
            <v>15.4029695472843</v>
          </cell>
          <cell r="AJ356">
            <v>15.4614532435642</v>
          </cell>
          <cell r="AK356">
            <v>15.507592178995999</v>
          </cell>
          <cell r="AL356">
            <v>15.551014060747701</v>
          </cell>
          <cell r="AM356">
            <v>15.5862964963859</v>
          </cell>
          <cell r="AN356">
            <v>15.614026021335601</v>
          </cell>
          <cell r="AO356">
            <v>15.634058141383701</v>
          </cell>
          <cell r="AP356">
            <v>15.6487856454898</v>
          </cell>
        </row>
        <row r="357">
          <cell r="C357" t="str">
            <v>Withington</v>
          </cell>
          <cell r="D357" t="str">
            <v>West Didsbury</v>
          </cell>
          <cell r="E357" t="str">
            <v>South Manchester GSP</v>
          </cell>
          <cell r="F357">
            <v>17.5</v>
          </cell>
          <cell r="G357">
            <v>0</v>
          </cell>
          <cell r="H357">
            <v>17.5</v>
          </cell>
          <cell r="I357">
            <v>14.29</v>
          </cell>
          <cell r="J357">
            <v>14.4251690879268</v>
          </cell>
          <cell r="K357">
            <v>14.579449500671499</v>
          </cell>
          <cell r="L357">
            <v>14.7829695158213</v>
          </cell>
          <cell r="M357">
            <v>15.019714117305901</v>
          </cell>
          <cell r="N357">
            <v>15.2786482855225</v>
          </cell>
          <cell r="O357">
            <v>15.527197810097899</v>
          </cell>
          <cell r="P357">
            <v>15.788452244456201</v>
          </cell>
          <cell r="Q357">
            <v>16.059891495666001</v>
          </cell>
          <cell r="R357">
            <v>16.350167093285901</v>
          </cell>
          <cell r="S357">
            <v>16.6546027819758</v>
          </cell>
          <cell r="T357">
            <v>16.966570597647902</v>
          </cell>
          <cell r="U357">
            <v>17.2978466405844</v>
          </cell>
          <cell r="V357">
            <v>17.662413287908201</v>
          </cell>
          <cell r="W357">
            <v>18.051108291523001</v>
          </cell>
          <cell r="X357">
            <v>18.437574705156901</v>
          </cell>
          <cell r="Y357">
            <v>18.8144840943589</v>
          </cell>
          <cell r="Z357">
            <v>19.1738397120765</v>
          </cell>
          <cell r="AA357">
            <v>19.517544504633101</v>
          </cell>
          <cell r="AB357">
            <v>19.8565635677781</v>
          </cell>
          <cell r="AC357">
            <v>20.182115959745101</v>
          </cell>
          <cell r="AD357">
            <v>20.4916379427798</v>
          </cell>
          <cell r="AE357">
            <v>20.791595039706198</v>
          </cell>
          <cell r="AF357">
            <v>21.085134565027399</v>
          </cell>
          <cell r="AG357">
            <v>21.346827580782399</v>
          </cell>
          <cell r="AH357">
            <v>21.588193255649202</v>
          </cell>
          <cell r="AI357">
            <v>21.810857344256299</v>
          </cell>
          <cell r="AJ357">
            <v>22.018006789965199</v>
          </cell>
          <cell r="AK357">
            <v>22.206201733775099</v>
          </cell>
          <cell r="AL357">
            <v>22.380088556655998</v>
          </cell>
          <cell r="AM357">
            <v>22.543605648043599</v>
          </cell>
          <cell r="AN357">
            <v>22.697627306477301</v>
          </cell>
          <cell r="AO357">
            <v>22.842505845224998</v>
          </cell>
          <cell r="AP357">
            <v>22.981340156872101</v>
          </cell>
        </row>
        <row r="358">
          <cell r="C358" t="str">
            <v>Withyfold Drive</v>
          </cell>
          <cell r="D358" t="str">
            <v>N/A</v>
          </cell>
          <cell r="E358" t="str">
            <v>Macclesfield 33 GSP</v>
          </cell>
          <cell r="F358">
            <v>35</v>
          </cell>
          <cell r="G358">
            <v>0</v>
          </cell>
          <cell r="H358">
            <v>35</v>
          </cell>
          <cell r="I358">
            <v>18.940000000000001</v>
          </cell>
          <cell r="J358">
            <v>19.777745724425898</v>
          </cell>
          <cell r="K358">
            <v>20.018036547504899</v>
          </cell>
          <cell r="L358">
            <v>20.247533864826</v>
          </cell>
          <cell r="M358">
            <v>20.525405384326199</v>
          </cell>
          <cell r="N358">
            <v>20.834538046077299</v>
          </cell>
          <cell r="O358">
            <v>21.132888997910101</v>
          </cell>
          <cell r="P358">
            <v>21.443599634969399</v>
          </cell>
          <cell r="Q358">
            <v>21.763114157973899</v>
          </cell>
          <cell r="R358">
            <v>22.116228330556801</v>
          </cell>
          <cell r="S358">
            <v>22.491645379599401</v>
          </cell>
          <cell r="T358">
            <v>22.878225924204902</v>
          </cell>
          <cell r="U358">
            <v>23.289518967596202</v>
          </cell>
          <cell r="V358">
            <v>23.742533258768098</v>
          </cell>
          <cell r="W358">
            <v>24.208284248783499</v>
          </cell>
          <cell r="X358">
            <v>24.673723899153401</v>
          </cell>
          <cell r="Y358">
            <v>25.1304236312595</v>
          </cell>
          <cell r="Z358">
            <v>25.562420359547701</v>
          </cell>
          <cell r="AA358">
            <v>25.971920304469101</v>
          </cell>
          <cell r="AB358">
            <v>26.371318246963199</v>
          </cell>
          <cell r="AC358">
            <v>26.752439255764099</v>
          </cell>
          <cell r="AD358">
            <v>27.115190567941902</v>
          </cell>
          <cell r="AE358">
            <v>27.4680208019007</v>
          </cell>
          <cell r="AF358">
            <v>27.816892559021401</v>
          </cell>
          <cell r="AG358">
            <v>28.145489113387001</v>
          </cell>
          <cell r="AH358">
            <v>28.4634424684286</v>
          </cell>
          <cell r="AI358">
            <v>28.772872631105901</v>
          </cell>
          <cell r="AJ358">
            <v>29.0759070692337</v>
          </cell>
          <cell r="AK358">
            <v>29.366564135197301</v>
          </cell>
          <cell r="AL358">
            <v>29.642248855159</v>
          </cell>
          <cell r="AM358">
            <v>29.915053331302001</v>
          </cell>
          <cell r="AN358">
            <v>30.1880978973571</v>
          </cell>
          <cell r="AO358">
            <v>30.4728722568499</v>
          </cell>
          <cell r="AP358">
            <v>30.8471492139617</v>
          </cell>
        </row>
        <row r="359">
          <cell r="C359" t="str">
            <v>Woodbine St</v>
          </cell>
          <cell r="D359" t="str">
            <v>Castleton</v>
          </cell>
          <cell r="E359" t="str">
            <v>Rochdale SGTs 2 3 4</v>
          </cell>
          <cell r="F359">
            <v>17.5</v>
          </cell>
          <cell r="G359">
            <v>0</v>
          </cell>
          <cell r="H359">
            <v>17.5</v>
          </cell>
          <cell r="I359">
            <v>9.58</v>
          </cell>
          <cell r="J359">
            <v>9.6079689329559397</v>
          </cell>
          <cell r="K359">
            <v>9.6479708906924806</v>
          </cell>
          <cell r="L359">
            <v>9.7154325685632195</v>
          </cell>
          <cell r="M359">
            <v>9.7986061349270699</v>
          </cell>
          <cell r="N359">
            <v>9.8952183662935997</v>
          </cell>
          <cell r="O359">
            <v>9.9889876879411403</v>
          </cell>
          <cell r="P359">
            <v>10.089682862156099</v>
          </cell>
          <cell r="Q359">
            <v>10.1947240466066</v>
          </cell>
          <cell r="R359">
            <v>10.3150647448106</v>
          </cell>
          <cell r="S359">
            <v>10.4452330453875</v>
          </cell>
          <cell r="T359">
            <v>10.5829240634207</v>
          </cell>
          <cell r="U359">
            <v>10.733399120804799</v>
          </cell>
          <cell r="V359">
            <v>10.900792890135101</v>
          </cell>
          <cell r="W359">
            <v>11.0622365987981</v>
          </cell>
          <cell r="X359">
            <v>11.2187147762584</v>
          </cell>
          <cell r="Y359">
            <v>11.3713511780406</v>
          </cell>
          <cell r="Z359">
            <v>11.5148570829069</v>
          </cell>
          <cell r="AA359">
            <v>11.6515464067078</v>
          </cell>
          <cell r="AB359">
            <v>11.785700849878101</v>
          </cell>
          <cell r="AC359">
            <v>11.913041094771099</v>
          </cell>
          <cell r="AD359">
            <v>12.0332015807401</v>
          </cell>
          <cell r="AE359">
            <v>12.148282152688701</v>
          </cell>
          <cell r="AF359">
            <v>12.2621791161451</v>
          </cell>
          <cell r="AG359">
            <v>12.362826556641201</v>
          </cell>
          <cell r="AH359">
            <v>12.455060666371301</v>
          </cell>
          <cell r="AI359">
            <v>12.5398251571025</v>
          </cell>
          <cell r="AJ359">
            <v>12.6176023056838</v>
          </cell>
          <cell r="AK359">
            <v>12.6890569175693</v>
          </cell>
          <cell r="AL359">
            <v>12.760176810231</v>
          </cell>
          <cell r="AM359">
            <v>12.827342564787701</v>
          </cell>
          <cell r="AN359">
            <v>12.890954614638</v>
          </cell>
          <cell r="AO359">
            <v>12.9514728299319</v>
          </cell>
          <cell r="AP359">
            <v>13.009839553590201</v>
          </cell>
        </row>
        <row r="360">
          <cell r="C360" t="str">
            <v>Woodfield Rd</v>
          </cell>
          <cell r="D360" t="str">
            <v>Wrightington</v>
          </cell>
          <cell r="E360" t="str">
            <v>Penwortham West GSP / Stanah GSP GROUP</v>
          </cell>
          <cell r="F360">
            <v>22.863</v>
          </cell>
          <cell r="G360">
            <v>0</v>
          </cell>
          <cell r="H360">
            <v>22.863</v>
          </cell>
          <cell r="I360">
            <v>16.29</v>
          </cell>
          <cell r="J360">
            <v>17.446861765273599</v>
          </cell>
          <cell r="K360">
            <v>17.649412501428301</v>
          </cell>
          <cell r="L360">
            <v>17.796691516461198</v>
          </cell>
          <cell r="M360">
            <v>17.986869016372999</v>
          </cell>
          <cell r="N360">
            <v>18.1970011238244</v>
          </cell>
          <cell r="O360">
            <v>18.4060189693277</v>
          </cell>
          <cell r="P360">
            <v>18.632363328957801</v>
          </cell>
          <cell r="Q360">
            <v>18.8688414848138</v>
          </cell>
          <cell r="R360">
            <v>19.139229997239202</v>
          </cell>
          <cell r="S360">
            <v>19.433934495159399</v>
          </cell>
          <cell r="T360">
            <v>19.7482498629082</v>
          </cell>
          <cell r="U360">
            <v>20.0993489664476</v>
          </cell>
          <cell r="V360">
            <v>20.498807683030901</v>
          </cell>
          <cell r="W360">
            <v>20.9076291193761</v>
          </cell>
          <cell r="X360">
            <v>21.297580725203701</v>
          </cell>
          <cell r="Y360">
            <v>21.666360004064099</v>
          </cell>
          <cell r="Z360">
            <v>22.005532434323602</v>
          </cell>
          <cell r="AA360">
            <v>22.317645632342899</v>
          </cell>
          <cell r="AB360">
            <v>22.618132348762501</v>
          </cell>
          <cell r="AC360">
            <v>22.894993782261999</v>
          </cell>
          <cell r="AD360">
            <v>23.1489543575317</v>
          </cell>
          <cell r="AE360">
            <v>23.389618971927099</v>
          </cell>
          <cell r="AF360">
            <v>23.6269904245374</v>
          </cell>
          <cell r="AG360">
            <v>23.837890932017899</v>
          </cell>
          <cell r="AH360">
            <v>24.032165250783098</v>
          </cell>
          <cell r="AI360">
            <v>24.2129601984903</v>
          </cell>
          <cell r="AJ360">
            <v>24.3820240589341</v>
          </cell>
          <cell r="AK360">
            <v>24.534892308583501</v>
          </cell>
          <cell r="AL360">
            <v>24.674412599386599</v>
          </cell>
          <cell r="AM360">
            <v>24.806332655281299</v>
          </cell>
          <cell r="AN360">
            <v>24.931753092403</v>
          </cell>
          <cell r="AO360">
            <v>25.053880688012399</v>
          </cell>
          <cell r="AP360">
            <v>25.173265622173499</v>
          </cell>
        </row>
        <row r="361">
          <cell r="C361" t="str">
            <v>Woodhill Lane</v>
          </cell>
          <cell r="D361" t="str">
            <v>Lancaster</v>
          </cell>
          <cell r="E361" t="str">
            <v>Heysham GSP</v>
          </cell>
          <cell r="F361">
            <v>9</v>
          </cell>
          <cell r="G361">
            <v>0</v>
          </cell>
          <cell r="H361">
            <v>9</v>
          </cell>
          <cell r="I361">
            <v>6.83</v>
          </cell>
          <cell r="J361">
            <v>7.0601165363454204</v>
          </cell>
          <cell r="K361">
            <v>7.1188009123317801</v>
          </cell>
          <cell r="L361">
            <v>7.1704787374255101</v>
          </cell>
          <cell r="M361">
            <v>7.2325119536498201</v>
          </cell>
          <cell r="N361">
            <v>7.30221343006993</v>
          </cell>
          <cell r="O361">
            <v>7.3702216270087701</v>
          </cell>
          <cell r="P361">
            <v>7.4443188685775104</v>
          </cell>
          <cell r="Q361">
            <v>7.52049405935057</v>
          </cell>
          <cell r="R361">
            <v>7.6091722419292296</v>
          </cell>
          <cell r="S361">
            <v>7.70405032755236</v>
          </cell>
          <cell r="T361">
            <v>7.8039057319348002</v>
          </cell>
          <cell r="U361">
            <v>7.9103240197963904</v>
          </cell>
          <cell r="V361">
            <v>8.0281674393469107</v>
          </cell>
          <cell r="W361">
            <v>8.1314585365014107</v>
          </cell>
          <cell r="X361">
            <v>8.2322260165021692</v>
          </cell>
          <cell r="Y361">
            <v>8.3313302251638497</v>
          </cell>
          <cell r="Z361">
            <v>8.4261521906881693</v>
          </cell>
          <cell r="AA361">
            <v>8.51914718468438</v>
          </cell>
          <cell r="AB361">
            <v>8.6133052649229391</v>
          </cell>
          <cell r="AC361">
            <v>8.7059145084584006</v>
          </cell>
          <cell r="AD361">
            <v>8.7960609321495493</v>
          </cell>
          <cell r="AE361">
            <v>8.8846993735176092</v>
          </cell>
          <cell r="AF361">
            <v>8.9733971936397197</v>
          </cell>
          <cell r="AG361">
            <v>9.0545893863384208</v>
          </cell>
          <cell r="AH361">
            <v>9.1312027256618897</v>
          </cell>
          <cell r="AI361">
            <v>9.2037755713224705</v>
          </cell>
          <cell r="AJ361">
            <v>9.2731541745637003</v>
          </cell>
          <cell r="AK361">
            <v>9.3589263208147297</v>
          </cell>
          <cell r="AL361">
            <v>9.5526201694544195</v>
          </cell>
          <cell r="AM361">
            <v>9.7474608514948304</v>
          </cell>
          <cell r="AN361">
            <v>9.9433769769283895</v>
          </cell>
          <cell r="AO361">
            <v>10.144361239237901</v>
          </cell>
          <cell r="AP361">
            <v>10.3583056558608</v>
          </cell>
        </row>
        <row r="362">
          <cell r="C362" t="str">
            <v>Woodhouse Park</v>
          </cell>
          <cell r="D362" t="str">
            <v>Moss Nook</v>
          </cell>
          <cell r="E362" t="str">
            <v>South Manchester GSP</v>
          </cell>
          <cell r="F362">
            <v>17.5</v>
          </cell>
          <cell r="G362">
            <v>0</v>
          </cell>
          <cell r="H362">
            <v>17.5</v>
          </cell>
          <cell r="I362">
            <v>12.12</v>
          </cell>
          <cell r="J362">
            <v>12.3320697567317</v>
          </cell>
          <cell r="K362">
            <v>12.4673631678573</v>
          </cell>
          <cell r="L362">
            <v>12.6283862026365</v>
          </cell>
          <cell r="M362">
            <v>12.812014430257699</v>
          </cell>
          <cell r="N362">
            <v>13.0152734959062</v>
          </cell>
          <cell r="O362">
            <v>13.211558515194</v>
          </cell>
          <cell r="P362">
            <v>13.418660001820101</v>
          </cell>
          <cell r="Q362">
            <v>13.6341557022788</v>
          </cell>
          <cell r="R362">
            <v>13.869726560701199</v>
          </cell>
          <cell r="S362">
            <v>14.117668735532</v>
          </cell>
          <cell r="T362">
            <v>14.3742322170412</v>
          </cell>
          <cell r="U362">
            <v>14.6492204479776</v>
          </cell>
          <cell r="V362">
            <v>14.9434192397709</v>
          </cell>
          <cell r="W362">
            <v>15.238620007309899</v>
          </cell>
          <cell r="X362">
            <v>15.5294958943684</v>
          </cell>
          <cell r="Y362">
            <v>15.810945804085</v>
          </cell>
          <cell r="Z362">
            <v>16.0786795365157</v>
          </cell>
          <cell r="AA362">
            <v>16.3349262310246</v>
          </cell>
          <cell r="AB362">
            <v>16.586319234546899</v>
          </cell>
          <cell r="AC362">
            <v>16.827295564427398</v>
          </cell>
          <cell r="AD362">
            <v>17.055793007076399</v>
          </cell>
          <cell r="AE362">
            <v>17.277575850674701</v>
          </cell>
          <cell r="AF362">
            <v>17.495346971317801</v>
          </cell>
          <cell r="AG362">
            <v>17.690047413929001</v>
          </cell>
          <cell r="AH362">
            <v>17.869997609724901</v>
          </cell>
          <cell r="AI362">
            <v>18.037106652562901</v>
          </cell>
          <cell r="AJ362">
            <v>18.191178751312901</v>
          </cell>
          <cell r="AK362">
            <v>18.337249281264601</v>
          </cell>
          <cell r="AL362">
            <v>18.4909004411167</v>
          </cell>
          <cell r="AM362">
            <v>18.638545982774801</v>
          </cell>
          <cell r="AN362">
            <v>18.780944255977602</v>
          </cell>
          <cell r="AO362">
            <v>18.918873542498101</v>
          </cell>
          <cell r="AP362">
            <v>19.053873000443598</v>
          </cell>
        </row>
        <row r="363">
          <cell r="C363" t="str">
            <v>Woodley</v>
          </cell>
          <cell r="D363" t="str">
            <v>Vernon Park</v>
          </cell>
          <cell r="E363" t="str">
            <v>Bredbury GSP</v>
          </cell>
          <cell r="F363">
            <v>22.863</v>
          </cell>
          <cell r="G363">
            <v>2.0916000000000001</v>
          </cell>
          <cell r="H363">
            <v>24.954599999999999</v>
          </cell>
          <cell r="I363">
            <v>13.89</v>
          </cell>
          <cell r="J363">
            <v>14.076134709193999</v>
          </cell>
          <cell r="K363">
            <v>13.999405768060299</v>
          </cell>
          <cell r="L363">
            <v>13.9079459918075</v>
          </cell>
          <cell r="M363">
            <v>13.8374150138839</v>
          </cell>
          <cell r="N363">
            <v>13.847461078847401</v>
          </cell>
          <cell r="O363">
            <v>13.852973855009299</v>
          </cell>
          <cell r="P363">
            <v>13.864799336352499</v>
          </cell>
          <cell r="Q363">
            <v>13.879708772954199</v>
          </cell>
          <cell r="R363">
            <v>13.910466609639199</v>
          </cell>
          <cell r="S363">
            <v>13.9525217505856</v>
          </cell>
          <cell r="T363">
            <v>13.998221206088401</v>
          </cell>
          <cell r="U363">
            <v>14.056284990055699</v>
          </cell>
          <cell r="V363">
            <v>14.1318496737061</v>
          </cell>
          <cell r="W363">
            <v>14.2081341092284</v>
          </cell>
          <cell r="X363">
            <v>14.2816568773284</v>
          </cell>
          <cell r="Y363">
            <v>14.3530756938226</v>
          </cell>
          <cell r="Z363">
            <v>14.4184648750088</v>
          </cell>
          <cell r="AA363">
            <v>14.477953909004601</v>
          </cell>
          <cell r="AB363">
            <v>14.535483775935299</v>
          </cell>
          <cell r="AC363">
            <v>14.587133276754701</v>
          </cell>
          <cell r="AD363">
            <v>14.6307330223467</v>
          </cell>
          <cell r="AE363">
            <v>14.6699856480439</v>
          </cell>
          <cell r="AF363">
            <v>14.7072553876031</v>
          </cell>
          <cell r="AG363">
            <v>14.730201449411901</v>
          </cell>
          <cell r="AH363">
            <v>14.744177024714199</v>
          </cell>
          <cell r="AI363">
            <v>14.7499099640834</v>
          </cell>
          <cell r="AJ363">
            <v>14.7478973354632</v>
          </cell>
          <cell r="AK363">
            <v>14.738068032252301</v>
          </cell>
          <cell r="AL363">
            <v>14.724149755265</v>
          </cell>
          <cell r="AM363">
            <v>14.705772039512899</v>
          </cell>
          <cell r="AN363">
            <v>14.6833247564985</v>
          </cell>
          <cell r="AO363">
            <v>14.6566571488886</v>
          </cell>
          <cell r="AP363">
            <v>14.627265320228799</v>
          </cell>
        </row>
        <row r="364">
          <cell r="C364" t="str">
            <v>Woolfold</v>
          </cell>
          <cell r="D364" t="str">
            <v>Bury</v>
          </cell>
          <cell r="E364" t="str">
            <v>Kearsley 132 GSP</v>
          </cell>
          <cell r="F364">
            <v>22.86</v>
          </cell>
          <cell r="G364">
            <v>0</v>
          </cell>
          <cell r="H364">
            <v>22.86</v>
          </cell>
          <cell r="I364">
            <v>13.12</v>
          </cell>
          <cell r="J364">
            <v>14.1798195382818</v>
          </cell>
          <cell r="K364">
            <v>14.360264771128501</v>
          </cell>
          <cell r="L364">
            <v>14.5409835455603</v>
          </cell>
          <cell r="M364">
            <v>14.8073595834</v>
          </cell>
          <cell r="N364">
            <v>15.096544826989399</v>
          </cell>
          <cell r="O364">
            <v>15.3741344480107</v>
          </cell>
          <cell r="P364">
            <v>15.6625260872216</v>
          </cell>
          <cell r="Q364">
            <v>15.956417575429001</v>
          </cell>
          <cell r="R364">
            <v>16.264905734210799</v>
          </cell>
          <cell r="S364">
            <v>16.588892786337102</v>
          </cell>
          <cell r="T364">
            <v>16.917410297885301</v>
          </cell>
          <cell r="U364">
            <v>17.266448681789399</v>
          </cell>
          <cell r="V364">
            <v>17.669669756172699</v>
          </cell>
          <cell r="W364">
            <v>18.133217489875701</v>
          </cell>
          <cell r="X364">
            <v>18.572399247484299</v>
          </cell>
          <cell r="Y364">
            <v>18.981955661573199</v>
          </cell>
          <cell r="Z364">
            <v>19.3471868882995</v>
          </cell>
          <cell r="AA364">
            <v>19.6706234034414</v>
          </cell>
          <cell r="AB364">
            <v>19.967355779148601</v>
          </cell>
          <cell r="AC364">
            <v>20.227427623144902</v>
          </cell>
          <cell r="AD364">
            <v>20.4529757148097</v>
          </cell>
          <cell r="AE364">
            <v>20.652697604580599</v>
          </cell>
          <cell r="AF364">
            <v>20.830613236969299</v>
          </cell>
          <cell r="AG364">
            <v>20.980690219335699</v>
          </cell>
          <cell r="AH364">
            <v>21.112560504817701</v>
          </cell>
          <cell r="AI364">
            <v>21.2274795548627</v>
          </cell>
          <cell r="AJ364">
            <v>21.3284580022145</v>
          </cell>
          <cell r="AK364">
            <v>21.412297242794899</v>
          </cell>
          <cell r="AL364">
            <v>21.4841430228314</v>
          </cell>
          <cell r="AM364">
            <v>21.5461395363929</v>
          </cell>
          <cell r="AN364">
            <v>21.599113519479602</v>
          </cell>
          <cell r="AO364">
            <v>21.643476673906498</v>
          </cell>
          <cell r="AP364">
            <v>21.681692923479702</v>
          </cell>
        </row>
        <row r="365">
          <cell r="C365" t="str">
            <v>Wordsworth St</v>
          </cell>
          <cell r="D365" t="str">
            <v>Bolton</v>
          </cell>
          <cell r="E365" t="str">
            <v>Kearsley 132 GSP</v>
          </cell>
          <cell r="F365">
            <v>22.863</v>
          </cell>
          <cell r="G365">
            <v>0</v>
          </cell>
          <cell r="H365">
            <v>22.863</v>
          </cell>
          <cell r="I365">
            <v>13.9</v>
          </cell>
          <cell r="J365">
            <v>14.045985472311701</v>
          </cell>
          <cell r="K365">
            <v>14.1239505958953</v>
          </cell>
          <cell r="L365">
            <v>14.2350099902559</v>
          </cell>
          <cell r="M365">
            <v>14.3757454457833</v>
          </cell>
          <cell r="N365">
            <v>14.537971075918</v>
          </cell>
          <cell r="O365">
            <v>14.6963863267964</v>
          </cell>
          <cell r="P365">
            <v>14.8687400199431</v>
          </cell>
          <cell r="Q365">
            <v>15.0469999593307</v>
          </cell>
          <cell r="R365">
            <v>15.247858509874</v>
          </cell>
          <cell r="S365">
            <v>15.4664680932152</v>
          </cell>
          <cell r="T365">
            <v>15.696116258193699</v>
          </cell>
          <cell r="U365">
            <v>15.9498684290249</v>
          </cell>
          <cell r="V365">
            <v>16.2303849487927</v>
          </cell>
          <cell r="W365">
            <v>16.508996033499599</v>
          </cell>
          <cell r="X365">
            <v>16.7805691288427</v>
          </cell>
          <cell r="Y365">
            <v>17.0421597855748</v>
          </cell>
          <cell r="Z365">
            <v>17.310093177790499</v>
          </cell>
          <cell r="AA365">
            <v>17.568084023577899</v>
          </cell>
          <cell r="AB365">
            <v>17.821350368767199</v>
          </cell>
          <cell r="AC365">
            <v>18.060398945474802</v>
          </cell>
          <cell r="AD365">
            <v>18.282379206833799</v>
          </cell>
          <cell r="AE365">
            <v>18.494454663615102</v>
          </cell>
          <cell r="AF365">
            <v>18.6988965282838</v>
          </cell>
          <cell r="AG365">
            <v>18.8702595742458</v>
          </cell>
          <cell r="AH365">
            <v>19.019846422987602</v>
          </cell>
          <cell r="AI365">
            <v>19.1491074434613</v>
          </cell>
          <cell r="AJ365">
            <v>19.260426604171801</v>
          </cell>
          <cell r="AK365">
            <v>19.355564907035198</v>
          </cell>
          <cell r="AL365">
            <v>19.449550966455</v>
          </cell>
          <cell r="AM365">
            <v>19.532307862049301</v>
          </cell>
          <cell r="AN365">
            <v>19.6046746917802</v>
          </cell>
          <cell r="AO365">
            <v>19.666738081253101</v>
          </cell>
          <cell r="AP365">
            <v>19.721520038727601</v>
          </cell>
        </row>
        <row r="366">
          <cell r="C366" t="str">
            <v>Worsley Mesnes</v>
          </cell>
          <cell r="D366" t="str">
            <v>Wigan</v>
          </cell>
          <cell r="E366" t="str">
            <v>Washway Farm GSP / Kirkby GSP GROUP</v>
          </cell>
          <cell r="F366">
            <v>22.863</v>
          </cell>
          <cell r="G366">
            <v>0</v>
          </cell>
          <cell r="H366">
            <v>22.863</v>
          </cell>
          <cell r="I366">
            <v>9.18</v>
          </cell>
          <cell r="J366">
            <v>9.2102025215947503</v>
          </cell>
          <cell r="K366">
            <v>9.2492944175702796</v>
          </cell>
          <cell r="L366">
            <v>9.3074317030630507</v>
          </cell>
          <cell r="M366">
            <v>9.3743909565914301</v>
          </cell>
          <cell r="N366">
            <v>9.4523664206572295</v>
          </cell>
          <cell r="O366">
            <v>9.5229147479680094</v>
          </cell>
          <cell r="P366">
            <v>9.6593028954343492</v>
          </cell>
          <cell r="Q366">
            <v>9.8006062477481493</v>
          </cell>
          <cell r="R366">
            <v>9.9553391170028593</v>
          </cell>
          <cell r="S366">
            <v>10.122908182329001</v>
          </cell>
          <cell r="T366">
            <v>10.297418141469199</v>
          </cell>
          <cell r="U366">
            <v>10.491511344194199</v>
          </cell>
          <cell r="V366">
            <v>10.707850052978401</v>
          </cell>
          <cell r="W366">
            <v>10.942051501082499</v>
          </cell>
          <cell r="X366">
            <v>11.167559613489599</v>
          </cell>
          <cell r="Y366">
            <v>11.385240590592</v>
          </cell>
          <cell r="Z366">
            <v>11.588866115251699</v>
          </cell>
          <cell r="AA366">
            <v>11.778043477132501</v>
          </cell>
          <cell r="AB366">
            <v>11.9604863083573</v>
          </cell>
          <cell r="AC366">
            <v>12.1295017196143</v>
          </cell>
          <cell r="AD366">
            <v>12.2854063568229</v>
          </cell>
          <cell r="AE366">
            <v>12.4327976949684</v>
          </cell>
          <cell r="AF366">
            <v>12.573811825399799</v>
          </cell>
          <cell r="AG366">
            <v>12.6922893096324</v>
          </cell>
          <cell r="AH366">
            <v>12.796235101974</v>
          </cell>
          <cell r="AI366">
            <v>12.8867242742439</v>
          </cell>
          <cell r="AJ366">
            <v>12.9661235286831</v>
          </cell>
          <cell r="AK366">
            <v>13.0351558924065</v>
          </cell>
          <cell r="AL366">
            <v>13.101850672637999</v>
          </cell>
          <cell r="AM366">
            <v>13.1617998983156</v>
          </cell>
          <cell r="AN366">
            <v>13.2156568677742</v>
          </cell>
          <cell r="AO366">
            <v>13.26363270397</v>
          </cell>
          <cell r="AP366">
            <v>13.307696006618301</v>
          </cell>
        </row>
        <row r="367">
          <cell r="C367" t="str">
            <v>Wrightington</v>
          </cell>
          <cell r="D367" t="str">
            <v>Wrightington</v>
          </cell>
          <cell r="E367" t="str">
            <v>Penwortham West GSP / Stanah GSP GROUP</v>
          </cell>
          <cell r="F367">
            <v>22.863</v>
          </cell>
          <cell r="G367">
            <v>0</v>
          </cell>
          <cell r="H367">
            <v>22.863</v>
          </cell>
          <cell r="I367">
            <v>12.03</v>
          </cell>
          <cell r="J367">
            <v>12.970279902640099</v>
          </cell>
          <cell r="K367">
            <v>13.1292821523919</v>
          </cell>
          <cell r="L367">
            <v>13.2377297208883</v>
          </cell>
          <cell r="M367">
            <v>13.380297265595701</v>
          </cell>
          <cell r="N367">
            <v>13.542777978344199</v>
          </cell>
          <cell r="O367">
            <v>13.7041211268998</v>
          </cell>
          <cell r="P367">
            <v>13.878034657419001</v>
          </cell>
          <cell r="Q367">
            <v>14.0611944498702</v>
          </cell>
          <cell r="R367">
            <v>14.267781772896299</v>
          </cell>
          <cell r="S367">
            <v>14.4869873582983</v>
          </cell>
          <cell r="T367">
            <v>14.7212256446022</v>
          </cell>
          <cell r="U367">
            <v>14.9888186444703</v>
          </cell>
          <cell r="V367">
            <v>15.288451658203099</v>
          </cell>
          <cell r="W367">
            <v>15.595150762155299</v>
          </cell>
          <cell r="X367">
            <v>15.8908221787991</v>
          </cell>
          <cell r="Y367">
            <v>16.168038808519899</v>
          </cell>
          <cell r="Z367">
            <v>16.421525364448801</v>
          </cell>
          <cell r="AA367">
            <v>16.653924304769301</v>
          </cell>
          <cell r="AB367">
            <v>16.8753363133753</v>
          </cell>
          <cell r="AC367">
            <v>17.078246081588699</v>
          </cell>
          <cell r="AD367">
            <v>17.263259147377401</v>
          </cell>
          <cell r="AE367">
            <v>17.437330159014699</v>
          </cell>
          <cell r="AF367">
            <v>17.613549491271701</v>
          </cell>
          <cell r="AG367">
            <v>17.7703255942601</v>
          </cell>
          <cell r="AH367">
            <v>17.911420989194301</v>
          </cell>
          <cell r="AI367">
            <v>18.039141438286499</v>
          </cell>
          <cell r="AJ367">
            <v>18.153854489094201</v>
          </cell>
          <cell r="AK367">
            <v>18.253755908563701</v>
          </cell>
          <cell r="AL367">
            <v>18.344158882723299</v>
          </cell>
          <cell r="AM367">
            <v>18.427731849069399</v>
          </cell>
          <cell r="AN367">
            <v>18.505374450786</v>
          </cell>
          <cell r="AO367">
            <v>18.5791932985721</v>
          </cell>
          <cell r="AP367">
            <v>18.6500193030795</v>
          </cell>
        </row>
        <row r="368">
          <cell r="C368" t="str">
            <v>Yealand</v>
          </cell>
          <cell r="D368" t="str">
            <v>Kendal (Parkside Rd)</v>
          </cell>
          <cell r="E368" t="str">
            <v>Harker ENWL SGTs 1 2 3A 4 / Hutton GSP GROUP</v>
          </cell>
          <cell r="F368">
            <v>4</v>
          </cell>
          <cell r="G368">
            <v>2.3519999999999999E-2</v>
          </cell>
          <cell r="H368">
            <v>4.0235200000000004</v>
          </cell>
          <cell r="I368">
            <v>3.76</v>
          </cell>
          <cell r="J368">
            <v>3.8692356530092602</v>
          </cell>
          <cell r="K368">
            <v>3.8924573320323401</v>
          </cell>
          <cell r="L368">
            <v>3.91170636865581</v>
          </cell>
          <cell r="M368">
            <v>3.9358599369591198</v>
          </cell>
          <cell r="N368">
            <v>3.9653325431612898</v>
          </cell>
          <cell r="O368">
            <v>3.9900426680619798</v>
          </cell>
          <cell r="P368">
            <v>4.0153898917187503</v>
          </cell>
          <cell r="Q368">
            <v>4.0395621933763897</v>
          </cell>
          <cell r="R368">
            <v>4.0661985472800497</v>
          </cell>
          <cell r="S368">
            <v>4.0954527242929597</v>
          </cell>
          <cell r="T368">
            <v>4.12446271700456</v>
          </cell>
          <cell r="U368">
            <v>4.1541504066558996</v>
          </cell>
          <cell r="V368">
            <v>4.1882726617661197</v>
          </cell>
          <cell r="W368">
            <v>4.2208446796050501</v>
          </cell>
          <cell r="X368">
            <v>4.2525926704643702</v>
          </cell>
          <cell r="Y368">
            <v>4.2834915834321601</v>
          </cell>
          <cell r="Z368">
            <v>4.3130602264761304</v>
          </cell>
          <cell r="AA368">
            <v>4.3417399870107198</v>
          </cell>
          <cell r="AB368">
            <v>4.37045196672016</v>
          </cell>
          <cell r="AC368">
            <v>4.3984819561499204</v>
          </cell>
          <cell r="AD368">
            <v>4.4254079663859196</v>
          </cell>
          <cell r="AE368">
            <v>4.4519606344325799</v>
          </cell>
          <cell r="AF368">
            <v>4.4788099374654902</v>
          </cell>
          <cell r="AG368">
            <v>4.5036411568408603</v>
          </cell>
          <cell r="AH368">
            <v>4.52746271545311</v>
          </cell>
          <cell r="AI368">
            <v>4.5504939323632296</v>
          </cell>
          <cell r="AJ368">
            <v>4.5725776699906504</v>
          </cell>
          <cell r="AK368">
            <v>4.5936466918438796</v>
          </cell>
          <cell r="AL368">
            <v>4.6141856543161603</v>
          </cell>
          <cell r="AM368">
            <v>4.6341409520104104</v>
          </cell>
          <cell r="AN368">
            <v>4.6535182015174996</v>
          </cell>
          <cell r="AO368">
            <v>4.6724130533941599</v>
          </cell>
          <cell r="AP368">
            <v>4.6910142718187302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User Guide and Network Maps"/>
      <sheetName val="2) 11 kV &amp; 6.6 kV Connections"/>
      <sheetName val="3) 33 kV Connections"/>
      <sheetName val="4) Primary Headroom Data"/>
      <sheetName val="5) BSP Headroom Data"/>
      <sheetName val="6)Transmission Capacity - App G"/>
    </sheetNames>
    <sheetDataSet>
      <sheetData sheetId="0"/>
      <sheetData sheetId="1"/>
      <sheetData sheetId="2"/>
      <sheetData sheetId="3"/>
      <sheetData sheetId="4">
        <row r="7">
          <cell r="E7">
            <v>389188</v>
          </cell>
          <cell r="F7">
            <v>388310</v>
          </cell>
          <cell r="G7">
            <v>55.745999999999995</v>
          </cell>
          <cell r="H7">
            <v>73.745999999999995</v>
          </cell>
          <cell r="I7">
            <v>150.13684210526316</v>
          </cell>
          <cell r="J7">
            <v>53.738938053097343</v>
          </cell>
          <cell r="K7">
            <v>73.175999999999988</v>
          </cell>
        </row>
        <row r="8">
          <cell r="E8">
            <v>380345</v>
          </cell>
          <cell r="F8">
            <v>401831</v>
          </cell>
          <cell r="G8">
            <v>14.344000000000001</v>
          </cell>
          <cell r="H8">
            <v>26.344000000000001</v>
          </cell>
          <cell r="I8">
            <v>83</v>
          </cell>
          <cell r="J8">
            <v>20.048672566371675</v>
          </cell>
          <cell r="K8">
            <v>26.344000000000001</v>
          </cell>
        </row>
        <row r="9">
          <cell r="E9">
            <v>376380</v>
          </cell>
          <cell r="F9">
            <v>389012</v>
          </cell>
          <cell r="G9">
            <v>50.180000000000007</v>
          </cell>
          <cell r="H9">
            <v>68.180000000000007</v>
          </cell>
          <cell r="I9">
            <v>151.52631578947367</v>
          </cell>
          <cell r="J9">
            <v>47.938053097345147</v>
          </cell>
          <cell r="K9">
            <v>65.78</v>
          </cell>
        </row>
        <row r="10">
          <cell r="E10">
            <v>366150</v>
          </cell>
          <cell r="F10">
            <v>402088</v>
          </cell>
          <cell r="G10">
            <v>19.653999999999996</v>
          </cell>
          <cell r="H10">
            <v>37.653999999999996</v>
          </cell>
          <cell r="I10">
            <v>89.585365853658573</v>
          </cell>
          <cell r="J10">
            <v>16.252212389380539</v>
          </cell>
          <cell r="K10">
            <v>37.653999999999996</v>
          </cell>
        </row>
        <row r="11">
          <cell r="E11">
            <v>319709</v>
          </cell>
          <cell r="F11">
            <v>470489</v>
          </cell>
          <cell r="G11">
            <v>38.89500000000001</v>
          </cell>
          <cell r="H11">
            <v>78.89500000000001</v>
          </cell>
          <cell r="I11">
            <v>94.658536585365852</v>
          </cell>
          <cell r="J11">
            <v>17.172566371681416</v>
          </cell>
          <cell r="K11">
            <v>78.89500000000001</v>
          </cell>
        </row>
        <row r="12">
          <cell r="E12">
            <v>376758</v>
          </cell>
          <cell r="F12">
            <v>397174</v>
          </cell>
          <cell r="G12">
            <v>48.09</v>
          </cell>
          <cell r="H12">
            <v>78.09</v>
          </cell>
          <cell r="I12">
            <v>6.7307692307692317</v>
          </cell>
          <cell r="J12">
            <v>1.9358407079646016</v>
          </cell>
          <cell r="K12">
            <v>6.7307692307692317</v>
          </cell>
        </row>
        <row r="13">
          <cell r="E13">
            <v>391033</v>
          </cell>
          <cell r="F13">
            <v>413945</v>
          </cell>
          <cell r="G13">
            <v>55.427</v>
          </cell>
          <cell r="H13">
            <v>75.016999999999996</v>
          </cell>
          <cell r="I13">
            <v>54.73684210526315</v>
          </cell>
          <cell r="J13">
            <v>12.18141592920354</v>
          </cell>
          <cell r="K13">
            <v>54.73684210526315</v>
          </cell>
        </row>
        <row r="14">
          <cell r="E14">
            <v>332328</v>
          </cell>
          <cell r="F14">
            <v>439711</v>
          </cell>
          <cell r="G14">
            <v>33.946999999999989</v>
          </cell>
          <cell r="H14">
            <v>51.946999999999989</v>
          </cell>
          <cell r="I14">
            <v>34.926829268292735</v>
          </cell>
          <cell r="J14">
            <v>6.3362831858407169</v>
          </cell>
          <cell r="K14">
            <v>34.926829268292735</v>
          </cell>
        </row>
        <row r="15">
          <cell r="E15">
            <v>370584</v>
          </cell>
          <cell r="F15">
            <v>429294</v>
          </cell>
          <cell r="G15">
            <v>55.542000000000002</v>
          </cell>
          <cell r="H15">
            <v>73.141999999999996</v>
          </cell>
          <cell r="I15">
            <v>81.73684210526315</v>
          </cell>
          <cell r="J15">
            <v>28.314159292035402</v>
          </cell>
          <cell r="K15">
            <v>67.132000000000005</v>
          </cell>
        </row>
        <row r="16">
          <cell r="E16">
            <v>330835</v>
          </cell>
          <cell r="F16">
            <v>435308</v>
          </cell>
          <cell r="G16">
            <v>28.814999999999998</v>
          </cell>
          <cell r="H16">
            <v>46.814999999999998</v>
          </cell>
          <cell r="I16">
            <v>91.536585365853654</v>
          </cell>
          <cell r="J16">
            <v>16.606194690265486</v>
          </cell>
          <cell r="K16">
            <v>46.814999999999998</v>
          </cell>
        </row>
        <row r="17">
          <cell r="E17">
            <v>384221</v>
          </cell>
          <cell r="F17">
            <v>397717</v>
          </cell>
          <cell r="G17">
            <v>0</v>
          </cell>
          <cell r="H17">
            <v>11.38900000000001</v>
          </cell>
          <cell r="I17">
            <v>160</v>
          </cell>
          <cell r="J17">
            <v>45.783185840707972</v>
          </cell>
          <cell r="K17">
            <v>11.38900000000001</v>
          </cell>
        </row>
        <row r="18">
          <cell r="E18">
            <v>372255</v>
          </cell>
          <cell r="F18">
            <v>410566</v>
          </cell>
          <cell r="G18">
            <v>18.263000000000005</v>
          </cell>
          <cell r="H18">
            <v>37.263000000000005</v>
          </cell>
          <cell r="I18">
            <v>10.670731707317072</v>
          </cell>
          <cell r="J18">
            <v>1.9358407079646016</v>
          </cell>
          <cell r="K18">
            <v>10.670731707317072</v>
          </cell>
        </row>
        <row r="19">
          <cell r="E19">
            <v>385569</v>
          </cell>
          <cell r="F19">
            <v>434469</v>
          </cell>
          <cell r="G19">
            <v>60.311999999999998</v>
          </cell>
          <cell r="H19">
            <v>78.311999999999998</v>
          </cell>
          <cell r="I19">
            <v>10.670731707317072</v>
          </cell>
          <cell r="J19">
            <v>1.9358407079646016</v>
          </cell>
          <cell r="K19">
            <v>10.670731707317072</v>
          </cell>
        </row>
        <row r="20">
          <cell r="E20">
            <v>380272</v>
          </cell>
          <cell r="F20">
            <v>411184</v>
          </cell>
          <cell r="G20">
            <v>22.336000000000013</v>
          </cell>
          <cell r="H20">
            <v>22.336000000000013</v>
          </cell>
          <cell r="I20">
            <v>10.670731707317072</v>
          </cell>
          <cell r="J20">
            <v>1.9358407079646016</v>
          </cell>
          <cell r="K20">
            <v>10.670731707317072</v>
          </cell>
        </row>
        <row r="21">
          <cell r="E21">
            <v>407769</v>
          </cell>
          <cell r="F21">
            <v>375476</v>
          </cell>
          <cell r="G21">
            <v>0</v>
          </cell>
          <cell r="H21">
            <v>48.530999999999992</v>
          </cell>
          <cell r="I21">
            <v>10.670731707317072</v>
          </cell>
          <cell r="J21">
            <v>1.9358407079646016</v>
          </cell>
          <cell r="K21">
            <v>10.670731707317072</v>
          </cell>
        </row>
        <row r="22">
          <cell r="E22">
            <v>338655</v>
          </cell>
          <cell r="F22">
            <v>556583</v>
          </cell>
          <cell r="G22">
            <v>7.4970000000000141</v>
          </cell>
          <cell r="H22">
            <v>30.497000000000014</v>
          </cell>
          <cell r="I22">
            <v>6.7307692307692317</v>
          </cell>
          <cell r="J22">
            <v>1.9358407079646016</v>
          </cell>
          <cell r="K22">
            <v>6.7307692307692317</v>
          </cell>
        </row>
        <row r="23">
          <cell r="E23">
            <v>373110</v>
          </cell>
          <cell r="F23">
            <v>393020</v>
          </cell>
          <cell r="G23">
            <v>20.413999999999994</v>
          </cell>
          <cell r="H23">
            <v>50.413999999999994</v>
          </cell>
          <cell r="I23">
            <v>0</v>
          </cell>
          <cell r="J23">
            <v>0</v>
          </cell>
          <cell r="K23">
            <v>0</v>
          </cell>
        </row>
        <row r="24">
          <cell r="E24">
            <v>388461</v>
          </cell>
          <cell r="F24">
            <v>411290</v>
          </cell>
          <cell r="G24">
            <v>19.82</v>
          </cell>
          <cell r="H24">
            <v>58.820000000000007</v>
          </cell>
          <cell r="I24">
            <v>107.02439024390239</v>
          </cell>
          <cell r="J24">
            <v>19.415929203539815</v>
          </cell>
          <cell r="K24">
            <v>59.418000000000006</v>
          </cell>
        </row>
        <row r="25">
          <cell r="E25">
            <v>389137</v>
          </cell>
          <cell r="F25">
            <v>403821</v>
          </cell>
          <cell r="G25">
            <v>10.503</v>
          </cell>
          <cell r="H25">
            <v>10.503</v>
          </cell>
          <cell r="I25">
            <v>104.00000000000007</v>
          </cell>
          <cell r="J25">
            <v>18.867256637168154</v>
          </cell>
          <cell r="K25">
            <v>10.302999999999997</v>
          </cell>
        </row>
        <row r="26">
          <cell r="E26">
            <v>390140</v>
          </cell>
          <cell r="F26">
            <v>398146</v>
          </cell>
          <cell r="G26">
            <v>42.364999999999995</v>
          </cell>
          <cell r="H26">
            <v>60.364999999999995</v>
          </cell>
          <cell r="I26">
            <v>10.670731707317072</v>
          </cell>
          <cell r="J26">
            <v>1.9358407079646016</v>
          </cell>
          <cell r="K26">
            <v>10.670731707317072</v>
          </cell>
        </row>
        <row r="27">
          <cell r="E27">
            <v>301070</v>
          </cell>
          <cell r="F27">
            <v>513074</v>
          </cell>
          <cell r="G27">
            <v>68.078000000000003</v>
          </cell>
          <cell r="H27">
            <v>76.078000000000003</v>
          </cell>
          <cell r="I27">
            <v>97.526315789473685</v>
          </cell>
          <cell r="J27">
            <v>58.185840707964594</v>
          </cell>
          <cell r="K27">
            <v>76.078000000000003</v>
          </cell>
        </row>
        <row r="28">
          <cell r="E28">
            <v>381795</v>
          </cell>
          <cell r="F28">
            <v>399250</v>
          </cell>
          <cell r="G28">
            <v>0</v>
          </cell>
          <cell r="H28">
            <v>13.486999999999995</v>
          </cell>
          <cell r="I28">
            <v>6.7307692307692317</v>
          </cell>
          <cell r="J28">
            <v>1.9358407079646016</v>
          </cell>
          <cell r="K28">
            <v>6.7307692307692317</v>
          </cell>
        </row>
        <row r="29">
          <cell r="E29">
            <v>360607</v>
          </cell>
          <cell r="F29">
            <v>397690</v>
          </cell>
          <cell r="G29">
            <v>4.7519999999999953</v>
          </cell>
          <cell r="H29">
            <v>22.751999999999995</v>
          </cell>
          <cell r="I29">
            <v>0</v>
          </cell>
          <cell r="J29">
            <v>0</v>
          </cell>
          <cell r="K29">
            <v>0</v>
          </cell>
        </row>
        <row r="30">
          <cell r="E30">
            <v>393262</v>
          </cell>
          <cell r="F30">
            <v>404755</v>
          </cell>
          <cell r="G30">
            <v>31.040000000000006</v>
          </cell>
          <cell r="H30">
            <v>31.040000000000006</v>
          </cell>
          <cell r="I30">
            <v>30.634146341463421</v>
          </cell>
          <cell r="J30">
            <v>5.557522123893806</v>
          </cell>
          <cell r="K30">
            <v>30.634146341463421</v>
          </cell>
        </row>
        <row r="31">
          <cell r="E31">
            <v>391313</v>
          </cell>
          <cell r="F31">
            <v>386877</v>
          </cell>
          <cell r="G31">
            <v>37.36999999999999</v>
          </cell>
          <cell r="H31">
            <v>55.36999999999999</v>
          </cell>
          <cell r="I31">
            <v>99.390243902439096</v>
          </cell>
          <cell r="J31">
            <v>18.030973451327444</v>
          </cell>
          <cell r="K31">
            <v>55.36999999999999</v>
          </cell>
        </row>
        <row r="32">
          <cell r="E32">
            <v>397322</v>
          </cell>
          <cell r="F32">
            <v>399942</v>
          </cell>
          <cell r="G32">
            <v>27.335999999999999</v>
          </cell>
          <cell r="H32">
            <v>84.335999999999999</v>
          </cell>
          <cell r="I32">
            <v>6.7307692307692317</v>
          </cell>
          <cell r="J32">
            <v>1.9358407079646016</v>
          </cell>
          <cell r="K32">
            <v>6.7307692307692317</v>
          </cell>
        </row>
        <row r="33">
          <cell r="E33">
            <v>377997</v>
          </cell>
          <cell r="F33">
            <v>431083</v>
          </cell>
          <cell r="G33">
            <v>36.712999999999994</v>
          </cell>
          <cell r="H33">
            <v>54.712999999999994</v>
          </cell>
          <cell r="I33">
            <v>51.89473684210526</v>
          </cell>
          <cell r="J33">
            <v>10.362831858407073</v>
          </cell>
          <cell r="K33">
            <v>51.89473684210526</v>
          </cell>
        </row>
        <row r="34">
          <cell r="E34">
            <v>395522</v>
          </cell>
          <cell r="F34">
            <v>395647</v>
          </cell>
          <cell r="G34">
            <v>54.652999999999999</v>
          </cell>
          <cell r="H34">
            <v>72.652999999999992</v>
          </cell>
          <cell r="I34">
            <v>10.670731707317072</v>
          </cell>
          <cell r="J34">
            <v>1.9358407079646016</v>
          </cell>
          <cell r="K34">
            <v>10.670731707317072</v>
          </cell>
        </row>
        <row r="35">
          <cell r="E35">
            <v>376355</v>
          </cell>
          <cell r="F35">
            <v>404783</v>
          </cell>
          <cell r="G35">
            <v>8.3622488000000033</v>
          </cell>
          <cell r="H35">
            <v>51.362248800000003</v>
          </cell>
          <cell r="I35">
            <v>6.7307692307692317</v>
          </cell>
          <cell r="J35">
            <v>1.9358407079646016</v>
          </cell>
          <cell r="K35">
            <v>6.7307692307692317</v>
          </cell>
        </row>
        <row r="36">
          <cell r="E36">
            <v>351915</v>
          </cell>
          <cell r="F36">
            <v>491858</v>
          </cell>
          <cell r="G36">
            <v>9.5580000000000069</v>
          </cell>
          <cell r="H36">
            <v>27.558000000000007</v>
          </cell>
          <cell r="I36">
            <v>0</v>
          </cell>
          <cell r="J36">
            <v>0</v>
          </cell>
          <cell r="K36">
            <v>0</v>
          </cell>
        </row>
        <row r="37">
          <cell r="E37">
            <v>348644</v>
          </cell>
          <cell r="F37">
            <v>463628</v>
          </cell>
          <cell r="G37">
            <v>25.397999999999996</v>
          </cell>
          <cell r="H37">
            <v>25.397999999999996</v>
          </cell>
          <cell r="I37">
            <v>91.975609756097583</v>
          </cell>
          <cell r="J37">
            <v>16.685840707964605</v>
          </cell>
          <cell r="K37">
            <v>24.697999999999993</v>
          </cell>
        </row>
        <row r="38">
          <cell r="E38">
            <v>354121</v>
          </cell>
          <cell r="F38">
            <v>423373</v>
          </cell>
          <cell r="G38">
            <v>25.088999999999999</v>
          </cell>
          <cell r="H38">
            <v>43.088999999999999</v>
          </cell>
          <cell r="I38">
            <v>114.02439024390236</v>
          </cell>
          <cell r="J38">
            <v>20.685840707964587</v>
          </cell>
          <cell r="K38">
            <v>43.608999999999995</v>
          </cell>
        </row>
        <row r="39">
          <cell r="E39">
            <v>385592</v>
          </cell>
          <cell r="F39">
            <v>396016</v>
          </cell>
          <cell r="G39">
            <v>19.333999999999989</v>
          </cell>
          <cell r="H39">
            <v>37.333999999999989</v>
          </cell>
          <cell r="I39">
            <v>161.31578947368422</v>
          </cell>
          <cell r="J39">
            <v>42.973451327433644</v>
          </cell>
          <cell r="K39">
            <v>37.333999999999989</v>
          </cell>
        </row>
        <row r="40">
          <cell r="E40">
            <v>369695</v>
          </cell>
          <cell r="F40">
            <v>424981</v>
          </cell>
          <cell r="G40">
            <v>0</v>
          </cell>
          <cell r="H40">
            <v>47.260999999999996</v>
          </cell>
          <cell r="I40">
            <v>3.1463414634145801</v>
          </cell>
          <cell r="J40">
            <v>0.57079646017698138</v>
          </cell>
          <cell r="K40">
            <v>3.1463414634145801</v>
          </cell>
        </row>
        <row r="41">
          <cell r="E41">
            <v>335361</v>
          </cell>
          <cell r="F41">
            <v>429316</v>
          </cell>
          <cell r="G41">
            <v>22.847999999999999</v>
          </cell>
          <cell r="H41">
            <v>30.847999999999999</v>
          </cell>
          <cell r="I41">
            <v>55.94736842105263</v>
          </cell>
          <cell r="J41">
            <v>55.94736842105263</v>
          </cell>
          <cell r="K41">
            <v>30.847999999999999</v>
          </cell>
        </row>
        <row r="42">
          <cell r="E42">
            <v>392047</v>
          </cell>
          <cell r="F42">
            <v>374564</v>
          </cell>
          <cell r="G42">
            <v>47.587785670000002</v>
          </cell>
          <cell r="H42">
            <v>83.587785670000002</v>
          </cell>
          <cell r="I42">
            <v>10.670731707317072</v>
          </cell>
          <cell r="J42">
            <v>1.9358407079646016</v>
          </cell>
          <cell r="K42">
            <v>10.670731707317072</v>
          </cell>
        </row>
        <row r="43">
          <cell r="E43">
            <v>384073</v>
          </cell>
          <cell r="F43">
            <v>385068</v>
          </cell>
          <cell r="G43">
            <v>17.87700000000001</v>
          </cell>
          <cell r="H43">
            <v>44.87700000000001</v>
          </cell>
          <cell r="I43">
            <v>10.670731707317072</v>
          </cell>
          <cell r="J43">
            <v>1.9358407079646016</v>
          </cell>
          <cell r="K43">
            <v>10.670731707317072</v>
          </cell>
        </row>
        <row r="44">
          <cell r="E44">
            <v>385989</v>
          </cell>
          <cell r="F44">
            <v>438643</v>
          </cell>
          <cell r="G44">
            <v>0</v>
          </cell>
          <cell r="H44">
            <v>0</v>
          </cell>
          <cell r="I44">
            <v>0</v>
          </cell>
          <cell r="J44">
            <v>0</v>
          </cell>
          <cell r="K44">
            <v>0</v>
          </cell>
        </row>
        <row r="45">
          <cell r="E45">
            <v>401141</v>
          </cell>
          <cell r="F45">
            <v>383916</v>
          </cell>
          <cell r="G45">
            <v>3.2659999999999982</v>
          </cell>
          <cell r="H45">
            <v>31.265999999999998</v>
          </cell>
          <cell r="I45">
            <v>52.210526315789473</v>
          </cell>
          <cell r="J45">
            <v>50.053097345132734</v>
          </cell>
          <cell r="K45">
            <v>31.265999999999998</v>
          </cell>
        </row>
        <row r="46">
          <cell r="E46">
            <v>352784</v>
          </cell>
          <cell r="F46">
            <v>404565</v>
          </cell>
          <cell r="G46">
            <v>43.379999999999995</v>
          </cell>
          <cell r="H46">
            <v>71.38</v>
          </cell>
          <cell r="I46">
            <v>116.57894736842105</v>
          </cell>
          <cell r="J46">
            <v>57.088495575221245</v>
          </cell>
          <cell r="K46">
            <v>71.38</v>
          </cell>
        </row>
        <row r="47">
          <cell r="E47">
            <v>378571</v>
          </cell>
          <cell r="F47">
            <v>433224</v>
          </cell>
          <cell r="G47">
            <v>0.65500000000000114</v>
          </cell>
          <cell r="H47">
            <v>0.65500000000000114</v>
          </cell>
          <cell r="I47">
            <v>10.670731707317072</v>
          </cell>
          <cell r="J47">
            <v>1.9358407079646016</v>
          </cell>
          <cell r="K47">
            <v>0.16499999999999204</v>
          </cell>
        </row>
        <row r="48">
          <cell r="E48">
            <v>335644</v>
          </cell>
          <cell r="F48">
            <v>432080</v>
          </cell>
          <cell r="G48">
            <v>10.966999999999999</v>
          </cell>
          <cell r="H48">
            <v>19.466999999999999</v>
          </cell>
          <cell r="I48">
            <v>0</v>
          </cell>
          <cell r="J48">
            <v>0</v>
          </cell>
          <cell r="K48">
            <v>0</v>
          </cell>
        </row>
        <row r="49">
          <cell r="E49">
            <v>349996</v>
          </cell>
          <cell r="F49">
            <v>530398</v>
          </cell>
          <cell r="G49">
            <v>0</v>
          </cell>
          <cell r="H49">
            <v>0</v>
          </cell>
          <cell r="I49">
            <v>52.315789473684191</v>
          </cell>
          <cell r="J49">
            <v>30.43362831858407</v>
          </cell>
          <cell r="K49">
            <v>0</v>
          </cell>
        </row>
        <row r="50">
          <cell r="E50">
            <v>356774</v>
          </cell>
          <cell r="F50">
            <v>432942</v>
          </cell>
          <cell r="G50">
            <v>11.986000000000004</v>
          </cell>
          <cell r="H50">
            <v>11.986000000000004</v>
          </cell>
          <cell r="I50">
            <v>6.7307692307692317</v>
          </cell>
          <cell r="J50">
            <v>1.9358407079646016</v>
          </cell>
          <cell r="K50">
            <v>6.7307692307692317</v>
          </cell>
        </row>
        <row r="51">
          <cell r="E51">
            <v>384542</v>
          </cell>
          <cell r="F51">
            <v>399276</v>
          </cell>
          <cell r="G51">
            <v>0</v>
          </cell>
          <cell r="H51">
            <v>2.1750000000000114</v>
          </cell>
          <cell r="I51">
            <v>155.05263157894737</v>
          </cell>
          <cell r="J51">
            <v>38.871681415929189</v>
          </cell>
          <cell r="K51">
            <v>2.5910000000000082</v>
          </cell>
        </row>
        <row r="52">
          <cell r="E52">
            <v>351794</v>
          </cell>
          <cell r="F52">
            <v>429241</v>
          </cell>
          <cell r="G52">
            <v>63.715000000000003</v>
          </cell>
          <cell r="H52">
            <v>103.715</v>
          </cell>
          <cell r="I52">
            <v>10.670731707317072</v>
          </cell>
          <cell r="J52">
            <v>1.9358407079646016</v>
          </cell>
          <cell r="K52">
            <v>10.670731707317072</v>
          </cell>
        </row>
        <row r="53">
          <cell r="E53">
            <v>389111</v>
          </cell>
          <cell r="F53">
            <v>413393</v>
          </cell>
          <cell r="G53">
            <v>25.164000000000001</v>
          </cell>
          <cell r="H53">
            <v>46.164000000000001</v>
          </cell>
          <cell r="I53">
            <v>0</v>
          </cell>
          <cell r="J53">
            <v>0</v>
          </cell>
          <cell r="K53">
            <v>0</v>
          </cell>
        </row>
        <row r="54">
          <cell r="E54">
            <v>380261</v>
          </cell>
          <cell r="F54">
            <v>422010</v>
          </cell>
          <cell r="G54">
            <v>53.795000000000002</v>
          </cell>
          <cell r="H54">
            <v>72.245000000000005</v>
          </cell>
          <cell r="I54">
            <v>136.73684210526315</v>
          </cell>
          <cell r="J54">
            <v>65.544247787610615</v>
          </cell>
          <cell r="K54">
            <v>72.14500000000001</v>
          </cell>
        </row>
        <row r="55">
          <cell r="E55">
            <v>392426</v>
          </cell>
          <cell r="F55">
            <v>407533</v>
          </cell>
          <cell r="G55">
            <v>58.058</v>
          </cell>
          <cell r="H55">
            <v>93.557999999999993</v>
          </cell>
          <cell r="I55">
            <v>0</v>
          </cell>
          <cell r="J55">
            <v>0</v>
          </cell>
          <cell r="K55">
            <v>0</v>
          </cell>
        </row>
        <row r="56">
          <cell r="E56">
            <v>378726</v>
          </cell>
          <cell r="F56">
            <v>392892</v>
          </cell>
          <cell r="G56">
            <v>17.019999999999996</v>
          </cell>
          <cell r="H56">
            <v>29.019999999999996</v>
          </cell>
          <cell r="I56">
            <v>104.89473684210526</v>
          </cell>
          <cell r="J56">
            <v>57.783185840707965</v>
          </cell>
          <cell r="K56">
            <v>29.019999999999996</v>
          </cell>
        </row>
        <row r="57">
          <cell r="E57">
            <v>321492</v>
          </cell>
          <cell r="F57">
            <v>468870</v>
          </cell>
          <cell r="G57">
            <v>38.89500000000001</v>
          </cell>
          <cell r="H57">
            <v>78.89500000000001</v>
          </cell>
          <cell r="I57">
            <v>145.29268292682929</v>
          </cell>
          <cell r="J57">
            <v>26.358407079646021</v>
          </cell>
          <cell r="K57">
            <v>78.89500000000001</v>
          </cell>
        </row>
        <row r="58">
          <cell r="E58">
            <v>356910</v>
          </cell>
          <cell r="F58">
            <v>513357</v>
          </cell>
          <cell r="G58">
            <v>0</v>
          </cell>
          <cell r="H58">
            <v>0</v>
          </cell>
          <cell r="I58">
            <v>52.315789473684191</v>
          </cell>
          <cell r="J58">
            <v>52.315789473684191</v>
          </cell>
          <cell r="K58">
            <v>0</v>
          </cell>
        </row>
        <row r="59">
          <cell r="E59">
            <v>300332</v>
          </cell>
          <cell r="F59">
            <v>530823</v>
          </cell>
          <cell r="G59">
            <v>21.665999999999997</v>
          </cell>
          <cell r="H59">
            <v>65.665999999999997</v>
          </cell>
          <cell r="I59">
            <v>0</v>
          </cell>
          <cell r="J59">
            <v>0</v>
          </cell>
          <cell r="K59">
            <v>0</v>
          </cell>
        </row>
        <row r="60">
          <cell r="E60">
            <v>347172</v>
          </cell>
          <cell r="F60">
            <v>407455</v>
          </cell>
          <cell r="G60">
            <v>9.152000000000001</v>
          </cell>
          <cell r="H60">
            <v>9.152000000000001</v>
          </cell>
          <cell r="I60">
            <v>8.6315789473684106</v>
          </cell>
          <cell r="J60">
            <v>1.9358407079646016</v>
          </cell>
          <cell r="K60">
            <v>0</v>
          </cell>
        </row>
        <row r="61">
          <cell r="E61">
            <v>302535</v>
          </cell>
          <cell r="F61">
            <v>529330</v>
          </cell>
          <cell r="G61">
            <v>21.665999999999997</v>
          </cell>
          <cell r="H61">
            <v>65.665999999999997</v>
          </cell>
          <cell r="I61">
            <v>0</v>
          </cell>
          <cell r="J61">
            <v>0</v>
          </cell>
          <cell r="K61">
            <v>0</v>
          </cell>
        </row>
        <row r="62">
          <cell r="E62">
            <v>380069</v>
          </cell>
          <cell r="F62">
            <v>395104</v>
          </cell>
          <cell r="G62">
            <v>2.6760000000000019</v>
          </cell>
          <cell r="H62">
            <v>29.445999999999998</v>
          </cell>
          <cell r="I62">
            <v>16.560975609756145</v>
          </cell>
          <cell r="J62">
            <v>3.0044247787610709</v>
          </cell>
          <cell r="K62">
            <v>16.560975609756145</v>
          </cell>
        </row>
        <row r="63">
          <cell r="E63">
            <v>387247</v>
          </cell>
          <cell r="F63">
            <v>398875</v>
          </cell>
          <cell r="G63">
            <v>1.1349999999999909</v>
          </cell>
          <cell r="H63">
            <v>9.1349999999999909</v>
          </cell>
          <cell r="I63">
            <v>126.36842105263159</v>
          </cell>
          <cell r="J63">
            <v>49.951327433628322</v>
          </cell>
          <cell r="K63">
            <v>9.1349999999999909</v>
          </cell>
        </row>
        <row r="64">
          <cell r="E64">
            <v>334559</v>
          </cell>
          <cell r="F64">
            <v>443368</v>
          </cell>
          <cell r="G64">
            <v>19.881999999999998</v>
          </cell>
          <cell r="H64">
            <v>34.881999999999998</v>
          </cell>
          <cell r="I64">
            <v>10.670731707317072</v>
          </cell>
          <cell r="J64">
            <v>1.9358407079646016</v>
          </cell>
          <cell r="K64">
            <v>10.670731707317072</v>
          </cell>
        </row>
        <row r="65">
          <cell r="E65">
            <v>327495</v>
          </cell>
          <cell r="F65">
            <v>477808</v>
          </cell>
          <cell r="G65">
            <v>60.984999999999999</v>
          </cell>
          <cell r="H65">
            <v>72.984999999999999</v>
          </cell>
          <cell r="I65">
            <v>94.15789473684211</v>
          </cell>
          <cell r="J65">
            <v>36.420353982300888</v>
          </cell>
          <cell r="K65">
            <v>73.594999999999999</v>
          </cell>
        </row>
        <row r="66">
          <cell r="E66">
            <v>391131</v>
          </cell>
          <cell r="F66">
            <v>390929</v>
          </cell>
          <cell r="G66">
            <v>21.927999999999997</v>
          </cell>
          <cell r="H66">
            <v>39.927999999999997</v>
          </cell>
          <cell r="I66">
            <v>55.75609756097564</v>
          </cell>
          <cell r="J66">
            <v>10.115044247787617</v>
          </cell>
          <cell r="K66">
            <v>39.927999999999997</v>
          </cell>
        </row>
        <row r="67">
          <cell r="E67">
            <v>382900</v>
          </cell>
          <cell r="F67">
            <v>393269</v>
          </cell>
          <cell r="G67">
            <v>14.736000000000004</v>
          </cell>
          <cell r="H67">
            <v>52.736000000000004</v>
          </cell>
          <cell r="I67">
            <v>10.670731707317072</v>
          </cell>
          <cell r="J67">
            <v>1.9358407079646016</v>
          </cell>
          <cell r="K67">
            <v>10.670731707317072</v>
          </cell>
        </row>
        <row r="68">
          <cell r="E68">
            <v>365831</v>
          </cell>
          <cell r="F68">
            <v>407025</v>
          </cell>
          <cell r="G68">
            <v>31.969000000000008</v>
          </cell>
          <cell r="H68">
            <v>47.969000000000008</v>
          </cell>
          <cell r="I68">
            <v>30.609756097561036</v>
          </cell>
          <cell r="J68">
            <v>5.5530973451327545</v>
          </cell>
          <cell r="K68">
            <v>30.609756097561036</v>
          </cell>
        </row>
        <row r="69">
          <cell r="E69">
            <v>358343</v>
          </cell>
          <cell r="F69">
            <v>404626</v>
          </cell>
          <cell r="G69">
            <v>0</v>
          </cell>
          <cell r="H69">
            <v>41.778000000000006</v>
          </cell>
          <cell r="I69">
            <v>72.157894736842124</v>
          </cell>
          <cell r="J69">
            <v>39.314159292035392</v>
          </cell>
          <cell r="K69">
            <v>41.778000000000006</v>
          </cell>
        </row>
        <row r="70">
          <cell r="E70">
            <v>354460</v>
          </cell>
          <cell r="F70">
            <v>413610</v>
          </cell>
          <cell r="G70">
            <v>28.397000000000006</v>
          </cell>
          <cell r="H70">
            <v>46.397000000000006</v>
          </cell>
          <cell r="I70">
            <v>63.731707317073159</v>
          </cell>
          <cell r="J70">
            <v>11.561946902654865</v>
          </cell>
          <cell r="K70">
            <v>45.146000000000001</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 Indicator"/>
      <sheetName val="Data Change Log"/>
      <sheetName val="MAP"/>
      <sheetName val="EHV_Cap_List MAP"/>
      <sheetName val="HV_Cap_List_Finder"/>
      <sheetName val="PFout"/>
      <sheetName val="HV_Cap_List_Interface"/>
      <sheetName val="O1"/>
      <sheetName val="O2"/>
      <sheetName val="O3"/>
      <sheetName val="O4"/>
      <sheetName val="O5"/>
      <sheetName val="O6"/>
      <sheetName val="P1"/>
      <sheetName val="P2"/>
      <sheetName val="P3"/>
      <sheetName val="P4"/>
      <sheetName val="P5"/>
      <sheetName val="P6"/>
      <sheetName val="P7"/>
      <sheetName val="P8"/>
      <sheetName val="CALCs"/>
      <sheetName val="FL"/>
      <sheetName val="COSTS"/>
      <sheetName val="CBA"/>
      <sheetName val="heatMAP"/>
      <sheetName val="DATA"/>
      <sheetName val="DATA++"/>
      <sheetName val="REF_FL"/>
      <sheetName val="Opts"/>
      <sheetName val="REF_GEN"/>
      <sheetName val="Matching"/>
      <sheetName val="Primary Headroom Data"/>
      <sheetName val="BSP Headroom Data"/>
      <sheetName val="GSP Headroom Data"/>
      <sheetName val="Appendix G"/>
      <sheetName val="Constraints"/>
      <sheetName val="Constraints_MD_FY2020"/>
    </sheetNames>
    <sheetDataSet>
      <sheetData sheetId="0">
        <row r="25">
          <cell r="G25" t="str">
            <v>Enter Data</v>
          </cell>
        </row>
        <row r="26">
          <cell r="G26" t="str">
            <v>Albion St (6.6)</v>
          </cell>
        </row>
        <row r="27">
          <cell r="G27" t="str">
            <v>Alderley (11)</v>
          </cell>
        </row>
        <row r="28">
          <cell r="G28" t="str">
            <v>Alston (11)</v>
          </cell>
        </row>
        <row r="29">
          <cell r="G29" t="str">
            <v>Ambleside (11)</v>
          </cell>
        </row>
        <row r="30">
          <cell r="G30" t="str">
            <v>Ancoats North T11 &amp; T12 (6.6)</v>
          </cell>
        </row>
        <row r="31">
          <cell r="G31" t="str">
            <v>Ancoats North T14 (6.6)</v>
          </cell>
        </row>
        <row r="32">
          <cell r="G32" t="str">
            <v>Annie Pit (11)</v>
          </cell>
        </row>
        <row r="33">
          <cell r="G33" t="str">
            <v>Ansdell (6.6)</v>
          </cell>
        </row>
        <row r="34">
          <cell r="G34" t="str">
            <v>Ardwick (6.6)</v>
          </cell>
        </row>
        <row r="35">
          <cell r="G35" t="str">
            <v>Arnside (11)</v>
          </cell>
        </row>
        <row r="36">
          <cell r="G36" t="str">
            <v>Ashton / Golborne (6.6)</v>
          </cell>
        </row>
        <row r="37">
          <cell r="G37" t="str">
            <v>Ashton / Ribble (6.6)</v>
          </cell>
        </row>
        <row r="38">
          <cell r="G38" t="str">
            <v>Ashton On Mersey (6.6)</v>
          </cell>
        </row>
        <row r="39">
          <cell r="G39" t="str">
            <v>Ashton Under Lyne T11 &amp; T12 (6.6)</v>
          </cell>
        </row>
        <row r="40">
          <cell r="G40" t="str">
            <v>Ashton Under Lyne T13 (6.6)</v>
          </cell>
        </row>
        <row r="41">
          <cell r="G41" t="str">
            <v>Ashwood Dale (6.6)</v>
          </cell>
        </row>
        <row r="42">
          <cell r="G42" t="str">
            <v>Askam (11)</v>
          </cell>
        </row>
        <row r="43">
          <cell r="G43" t="str">
            <v>Askerton Castle (11)</v>
          </cell>
        </row>
        <row r="44">
          <cell r="G44" t="str">
            <v>Aspatria (11)</v>
          </cell>
        </row>
        <row r="45">
          <cell r="G45" t="str">
            <v>Atherton Town Centre (11)</v>
          </cell>
        </row>
        <row r="46">
          <cell r="G46" t="str">
            <v>Athletic St (6.6)</v>
          </cell>
        </row>
        <row r="47">
          <cell r="G47" t="str">
            <v>Avenham (6.6)</v>
          </cell>
        </row>
        <row r="48">
          <cell r="G48" t="str">
            <v>Baguley (11)</v>
          </cell>
        </row>
        <row r="49">
          <cell r="G49" t="str">
            <v>Bamber Bridge (11)</v>
          </cell>
        </row>
        <row r="50">
          <cell r="G50" t="str">
            <v>Barbara St (6.6)</v>
          </cell>
        </row>
        <row r="51">
          <cell r="G51" t="str">
            <v>Barrow (11)</v>
          </cell>
        </row>
        <row r="52">
          <cell r="G52" t="str">
            <v>Barton Dock Rd (6.6)</v>
          </cell>
        </row>
        <row r="53">
          <cell r="G53"/>
        </row>
        <row r="54">
          <cell r="G54"/>
        </row>
        <row r="55">
          <cell r="G55" t="str">
            <v>Benchill (11)</v>
          </cell>
        </row>
        <row r="56">
          <cell r="G56" t="str">
            <v>Bentham (11)</v>
          </cell>
        </row>
        <row r="57">
          <cell r="G57" t="str">
            <v>Bispham (6.6)</v>
          </cell>
        </row>
        <row r="58">
          <cell r="G58" t="str">
            <v>Blackbull (6.6)</v>
          </cell>
        </row>
        <row r="59">
          <cell r="G59" t="str">
            <v>Blackburn (6.6)</v>
          </cell>
        </row>
        <row r="60">
          <cell r="G60" t="str">
            <v>Blackfriars (6.6)</v>
          </cell>
        </row>
        <row r="61">
          <cell r="G61" t="str">
            <v>Blackley (6.6)</v>
          </cell>
        </row>
        <row r="62">
          <cell r="G62" t="str">
            <v>Blackpool (6.6)</v>
          </cell>
        </row>
        <row r="63">
          <cell r="G63" t="str">
            <v>Bollington (11)</v>
          </cell>
        </row>
        <row r="64">
          <cell r="G64" t="str">
            <v>Bolton By Bowland (11)</v>
          </cell>
        </row>
        <row r="65">
          <cell r="G65" t="str">
            <v>Bolton Le Sands (11)</v>
          </cell>
        </row>
        <row r="66">
          <cell r="G66" t="str">
            <v>Botany Bay (11)</v>
          </cell>
        </row>
        <row r="67">
          <cell r="G67" t="str">
            <v>Bow Lane (11)</v>
          </cell>
        </row>
        <row r="68">
          <cell r="G68" t="str">
            <v>Bowaters (11)</v>
          </cell>
        </row>
        <row r="69">
          <cell r="G69" t="str">
            <v>Bowdon (11)</v>
          </cell>
        </row>
        <row r="70">
          <cell r="G70" t="str">
            <v>Bradford (6.6)</v>
          </cell>
        </row>
        <row r="71">
          <cell r="G71" t="str">
            <v>Bradshawgate (6.6)</v>
          </cell>
        </row>
        <row r="72">
          <cell r="G72" t="str">
            <v>Bramhall (11)</v>
          </cell>
        </row>
        <row r="73">
          <cell r="G73" t="str">
            <v>Bridgewater (6.6)</v>
          </cell>
        </row>
        <row r="74">
          <cell r="G74" t="str">
            <v>Brinksway (6.6)</v>
          </cell>
        </row>
        <row r="75">
          <cell r="G75" t="str">
            <v>Broadheath (11)</v>
          </cell>
        </row>
        <row r="76">
          <cell r="G76" t="str">
            <v>Broadway (6.6)</v>
          </cell>
        </row>
        <row r="77">
          <cell r="G77" t="str">
            <v>Buckshaw (11)</v>
          </cell>
        </row>
        <row r="78">
          <cell r="G78" t="str">
            <v>Burnley (6.6)</v>
          </cell>
        </row>
        <row r="79">
          <cell r="G79" t="str">
            <v>Burnley Centre (6.6)</v>
          </cell>
        </row>
        <row r="80">
          <cell r="G80" t="str">
            <v>Burnley North (6.6)</v>
          </cell>
        </row>
        <row r="81">
          <cell r="G81" t="str">
            <v>Burrow Beck (11)</v>
          </cell>
        </row>
        <row r="82">
          <cell r="G82" t="str">
            <v>Burscough Bridge (11)</v>
          </cell>
        </row>
        <row r="83">
          <cell r="G83" t="str">
            <v>Bury Town Centre (6.6)</v>
          </cell>
        </row>
        <row r="84">
          <cell r="G84" t="str">
            <v>Bushell St (6.6)</v>
          </cell>
        </row>
        <row r="85">
          <cell r="G85" t="str">
            <v>Campbell St (11)</v>
          </cell>
        </row>
        <row r="86">
          <cell r="G86" t="str">
            <v>Cannon St (6.6)</v>
          </cell>
        </row>
        <row r="87">
          <cell r="G87" t="str">
            <v>Capontree (11)</v>
          </cell>
        </row>
        <row r="88">
          <cell r="G88" t="str">
            <v>Carleton (11)</v>
          </cell>
        </row>
        <row r="89">
          <cell r="G89" t="str">
            <v>Carlisle North (11)</v>
          </cell>
        </row>
        <row r="90">
          <cell r="G90" t="str">
            <v>Carr St (11)</v>
          </cell>
        </row>
        <row r="91">
          <cell r="G91" t="str">
            <v>Castleton (6.6)</v>
          </cell>
        </row>
        <row r="92">
          <cell r="G92" t="str">
            <v>Catterall Waterworks (6.6)</v>
          </cell>
        </row>
        <row r="93">
          <cell r="G93" t="str">
            <v>Cecil St (6.6)</v>
          </cell>
        </row>
        <row r="94">
          <cell r="G94" t="str">
            <v>Central Manchester (6.6)</v>
          </cell>
        </row>
        <row r="95">
          <cell r="G95" t="str">
            <v>Chadderton (6.6)</v>
          </cell>
        </row>
        <row r="96">
          <cell r="G96" t="str">
            <v>Chamberhall (6.6)</v>
          </cell>
        </row>
        <row r="97">
          <cell r="G97" t="str">
            <v>Chapel Wharf (6.6)</v>
          </cell>
        </row>
        <row r="98">
          <cell r="G98" t="str">
            <v>Chassen Rd (6.6)</v>
          </cell>
        </row>
        <row r="99">
          <cell r="G99" t="str">
            <v>Chatsworth Street (11)</v>
          </cell>
        </row>
        <row r="100">
          <cell r="G100" t="str">
            <v>Cheadle Heath (6.6)</v>
          </cell>
        </row>
        <row r="101">
          <cell r="G101" t="str">
            <v>Cheadle Hulme (11)</v>
          </cell>
        </row>
        <row r="102">
          <cell r="G102" t="str">
            <v>Cheetham Hill (6.6)</v>
          </cell>
        </row>
        <row r="103">
          <cell r="G103" t="str">
            <v>Chelford (11)</v>
          </cell>
        </row>
        <row r="104">
          <cell r="G104" t="str">
            <v>Chester Rd T11 &amp; T12 (6.6)</v>
          </cell>
        </row>
        <row r="105">
          <cell r="G105" t="str">
            <v>Chester Rd T13 (6.6)</v>
          </cell>
        </row>
        <row r="106">
          <cell r="G106" t="str">
            <v>Chorley South (11)</v>
          </cell>
        </row>
        <row r="107">
          <cell r="G107" t="str">
            <v>Chorlton (6.6)</v>
          </cell>
        </row>
        <row r="108">
          <cell r="G108" t="str">
            <v>Church (6.6)</v>
          </cell>
        </row>
        <row r="109">
          <cell r="G109" t="str">
            <v>Clarendon Road (6.6)</v>
          </cell>
        </row>
        <row r="110">
          <cell r="G110" t="str">
            <v>Claughton (11)</v>
          </cell>
        </row>
        <row r="111">
          <cell r="G111" t="str">
            <v>Clayton (6.6)</v>
          </cell>
        </row>
        <row r="112">
          <cell r="G112" t="str">
            <v>Cleveleys (6.6)</v>
          </cell>
        </row>
        <row r="113">
          <cell r="G113" t="str">
            <v>Clifton Junction (11)</v>
          </cell>
        </row>
        <row r="114">
          <cell r="G114" t="str">
            <v>Clover Hill (6.6)</v>
          </cell>
        </row>
        <row r="115">
          <cell r="G115" t="str">
            <v>Cog Lane (6.6)</v>
          </cell>
        </row>
        <row r="116">
          <cell r="G116" t="str">
            <v>Coniston (11)</v>
          </cell>
        </row>
        <row r="117">
          <cell r="G117" t="str">
            <v>Copse Road (6.6)</v>
          </cell>
        </row>
        <row r="118">
          <cell r="G118" t="str">
            <v>Cox Green (11)</v>
          </cell>
        </row>
        <row r="119">
          <cell r="G119" t="str">
            <v>Craggs Row (6.6)</v>
          </cell>
        </row>
        <row r="120">
          <cell r="G120" t="str">
            <v>Crown Lane (11)</v>
          </cell>
        </row>
        <row r="121">
          <cell r="G121" t="str">
            <v>Culcheth (11)</v>
          </cell>
        </row>
        <row r="122">
          <cell r="G122" t="str">
            <v>Cutacre (11)</v>
          </cell>
        </row>
        <row r="123">
          <cell r="G123" t="str">
            <v>Dalton (11)</v>
          </cell>
        </row>
        <row r="124">
          <cell r="G124" t="str">
            <v>Deansgate (6.6)</v>
          </cell>
        </row>
        <row r="125">
          <cell r="G125" t="str">
            <v>Denton East (6.6)</v>
          </cell>
        </row>
        <row r="126">
          <cell r="G126" t="str">
            <v>Denton West (6.6)</v>
          </cell>
        </row>
        <row r="127">
          <cell r="G127" t="str">
            <v>Dickinson St (6.6)</v>
          </cell>
        </row>
        <row r="128">
          <cell r="G128" t="str">
            <v>Didsbury (6.6)</v>
          </cell>
        </row>
        <row r="129">
          <cell r="G129" t="str">
            <v>Dodgson Rd (6.6)</v>
          </cell>
        </row>
        <row r="130">
          <cell r="G130" t="str">
            <v>Douglas St (6.6)</v>
          </cell>
        </row>
        <row r="131">
          <cell r="G131" t="str">
            <v>Droylsden East (6.6)</v>
          </cell>
        </row>
        <row r="132">
          <cell r="G132" t="str">
            <v>Dukinfield (6.6)</v>
          </cell>
        </row>
        <row r="133">
          <cell r="G133" t="str">
            <v>Dumers Lane (11)</v>
          </cell>
        </row>
        <row r="134">
          <cell r="G134" t="str">
            <v>Dumplington (11)</v>
          </cell>
        </row>
        <row r="135">
          <cell r="G135" t="str">
            <v>Eastlands (6.6)</v>
          </cell>
        </row>
        <row r="136">
          <cell r="G136" t="str">
            <v>Easton (11)</v>
          </cell>
        </row>
        <row r="137">
          <cell r="G137" t="str">
            <v>Egremont (11)</v>
          </cell>
        </row>
        <row r="138">
          <cell r="G138" t="str">
            <v>Embleton (11)</v>
          </cell>
        </row>
        <row r="139">
          <cell r="G139" t="str">
            <v>Exchange St (6.6)</v>
          </cell>
        </row>
        <row r="140">
          <cell r="G140" t="str">
            <v>Failsworth (6.6)</v>
          </cell>
        </row>
        <row r="141">
          <cell r="G141" t="str">
            <v>Fallowfield (6.6)</v>
          </cell>
        </row>
        <row r="142">
          <cell r="G142" t="str">
            <v>Farnworth (11)</v>
          </cell>
        </row>
        <row r="143">
          <cell r="G143" t="str">
            <v>Feniscowles (6.6)</v>
          </cell>
        </row>
        <row r="144">
          <cell r="G144" t="str">
            <v>Ferodo (11)</v>
          </cell>
        </row>
        <row r="145">
          <cell r="G145" t="str">
            <v>Flat Lane (11)</v>
          </cell>
        </row>
        <row r="146">
          <cell r="G146" t="str">
            <v>Frederick Road (6.6)</v>
          </cell>
        </row>
        <row r="147">
          <cell r="G147" t="str">
            <v>Fuse Hill (11)</v>
          </cell>
        </row>
        <row r="148">
          <cell r="G148" t="str">
            <v>Gale (6.6)</v>
          </cell>
        </row>
        <row r="149">
          <cell r="G149" t="str">
            <v>Garstang (6.6)</v>
          </cell>
        </row>
        <row r="150">
          <cell r="G150" t="str">
            <v>Gatley (6.6)</v>
          </cell>
        </row>
        <row r="151">
          <cell r="G151" t="str">
            <v>Gidlow (6.6)</v>
          </cell>
        </row>
        <row r="152">
          <cell r="G152" t="str">
            <v>Gillsrow (11)</v>
          </cell>
        </row>
        <row r="153">
          <cell r="G153" t="str">
            <v>Glaxo (11)</v>
          </cell>
        </row>
        <row r="154">
          <cell r="G154" t="str">
            <v>Glossop (11)</v>
          </cell>
        </row>
        <row r="155">
          <cell r="G155" t="str">
            <v>Golborne (11)</v>
          </cell>
        </row>
        <row r="156">
          <cell r="G156" t="str">
            <v>Gowhole (11)</v>
          </cell>
        </row>
        <row r="157">
          <cell r="G157" t="str">
            <v>Grane Road (6.6)</v>
          </cell>
        </row>
        <row r="158">
          <cell r="G158" t="str">
            <v>Grange (11)</v>
          </cell>
        </row>
        <row r="159">
          <cell r="G159" t="str">
            <v>Great Harwood (6.6)</v>
          </cell>
        </row>
        <row r="160">
          <cell r="G160" t="str">
            <v>Green Lane / Altrincham (11)</v>
          </cell>
        </row>
        <row r="161">
          <cell r="G161" t="str">
            <v>Green Lane / Hazel Grove (11)</v>
          </cell>
        </row>
        <row r="162">
          <cell r="G162" t="str">
            <v>Green St T11 (6.6)</v>
          </cell>
        </row>
        <row r="163">
          <cell r="G163" t="str">
            <v>Green St T12 &amp; T13 (6.6)</v>
          </cell>
        </row>
        <row r="164">
          <cell r="G164" t="str">
            <v>Greenfield (11)</v>
          </cell>
        </row>
        <row r="165">
          <cell r="G165" t="str">
            <v>Greenhill (6.6)</v>
          </cell>
        </row>
        <row r="166">
          <cell r="G166" t="str">
            <v>Griffin (6.6)</v>
          </cell>
        </row>
        <row r="167">
          <cell r="G167" t="str">
            <v>Hadfield (11)</v>
          </cell>
        </row>
        <row r="168">
          <cell r="G168" t="str">
            <v>Hall Cross (6.6)</v>
          </cell>
        </row>
        <row r="169">
          <cell r="G169" t="str">
            <v>Handforth (11)</v>
          </cell>
        </row>
        <row r="170">
          <cell r="G170" t="str">
            <v>Hanging Bridge (11)</v>
          </cell>
        </row>
        <row r="171">
          <cell r="G171" t="str">
            <v>Hareholme (6.6)</v>
          </cell>
        </row>
        <row r="172">
          <cell r="G172" t="str">
            <v>Harpurhey (6.6)</v>
          </cell>
        </row>
        <row r="173">
          <cell r="G173" t="str">
            <v>Harwood (11)</v>
          </cell>
        </row>
        <row r="174">
          <cell r="G174" t="str">
            <v>Hattersley (11)</v>
          </cell>
        </row>
        <row r="175">
          <cell r="G175" t="str">
            <v>Haverthwaite (11)</v>
          </cell>
        </row>
        <row r="176">
          <cell r="G176" t="str">
            <v>Hawk Green (11)</v>
          </cell>
        </row>
        <row r="177">
          <cell r="G177" t="str">
            <v>Haydock (11)</v>
          </cell>
        </row>
        <row r="178">
          <cell r="G178" t="str">
            <v>HDA No1 (11)</v>
          </cell>
        </row>
        <row r="179">
          <cell r="G179" t="str">
            <v>HDA No2 (11)</v>
          </cell>
        </row>
        <row r="180">
          <cell r="G180" t="str">
            <v>Heady Hill (6.6)</v>
          </cell>
        </row>
        <row r="181">
          <cell r="G181" t="str">
            <v>Heap Bridge (6.6)</v>
          </cell>
        </row>
        <row r="182">
          <cell r="G182" t="str">
            <v>Heasandford (6.6)</v>
          </cell>
        </row>
        <row r="183">
          <cell r="G183" t="str">
            <v>Heaton Moor (6.6)</v>
          </cell>
        </row>
        <row r="184">
          <cell r="G184" t="str">
            <v>Heaton Norris (6.6)</v>
          </cell>
        </row>
        <row r="185">
          <cell r="G185" t="str">
            <v>Helwith Bridge (11)</v>
          </cell>
        </row>
        <row r="186">
          <cell r="G186" t="str">
            <v>Hensingham (11)</v>
          </cell>
        </row>
        <row r="187">
          <cell r="G187" t="str">
            <v>Heyrod (6.6)</v>
          </cell>
        </row>
        <row r="188">
          <cell r="G188" t="str">
            <v>Heyside (6.6)</v>
          </cell>
        </row>
        <row r="189">
          <cell r="G189" t="str">
            <v>Heywood (6.6)</v>
          </cell>
        </row>
        <row r="190">
          <cell r="G190" t="str">
            <v>Higher Mill (6.6)</v>
          </cell>
        </row>
        <row r="191">
          <cell r="G191" t="str">
            <v>Higher Walton (11)</v>
          </cell>
        </row>
        <row r="192">
          <cell r="G192" t="str">
            <v>Hill Top T11 &amp; T12 (11)</v>
          </cell>
        </row>
        <row r="193">
          <cell r="G193" t="str">
            <v>Hill Top T13 (11)</v>
          </cell>
        </row>
        <row r="194">
          <cell r="G194" t="str">
            <v>Hindley Green (11)</v>
          </cell>
        </row>
        <row r="195">
          <cell r="G195" t="str">
            <v>Hollinwood (6.6)</v>
          </cell>
        </row>
        <row r="196">
          <cell r="G196" t="str">
            <v>Holme Road (11)</v>
          </cell>
        </row>
        <row r="197">
          <cell r="G197" t="str">
            <v>Holt St (11)</v>
          </cell>
        </row>
        <row r="198">
          <cell r="G198" t="str">
            <v>Hurst (6.6)</v>
          </cell>
        </row>
        <row r="199">
          <cell r="G199" t="str">
            <v>Hutton End (11)</v>
          </cell>
        </row>
        <row r="200">
          <cell r="G200" t="str">
            <v>Hyde (6.6)</v>
          </cell>
        </row>
        <row r="201">
          <cell r="G201" t="str">
            <v>Hyndburn Rd (6.6)</v>
          </cell>
        </row>
        <row r="202">
          <cell r="G202" t="str">
            <v>India St (6.6)</v>
          </cell>
        </row>
        <row r="203">
          <cell r="G203" t="str">
            <v>Ingleton (11)</v>
          </cell>
        </row>
        <row r="204">
          <cell r="G204" t="str">
            <v>Irlam (6.6)</v>
          </cell>
        </row>
        <row r="205">
          <cell r="G205" t="str">
            <v>James St (11)</v>
          </cell>
        </row>
        <row r="206">
          <cell r="G206" t="str">
            <v>Kay St (6.6)</v>
          </cell>
        </row>
        <row r="207">
          <cell r="G207" t="str">
            <v>Kendal (11)</v>
          </cell>
        </row>
        <row r="208">
          <cell r="G208" t="str">
            <v>Keswick (11)</v>
          </cell>
        </row>
        <row r="209">
          <cell r="G209" t="str">
            <v>Kingsway (11)</v>
          </cell>
        </row>
        <row r="210">
          <cell r="G210" t="str">
            <v>Kinkry Hill (11)</v>
          </cell>
        </row>
        <row r="211">
          <cell r="G211" t="str">
            <v>Kirkby Lonsdale (11)</v>
          </cell>
        </row>
        <row r="212">
          <cell r="G212" t="str">
            <v>Kirkby Moor (11)</v>
          </cell>
        </row>
        <row r="213">
          <cell r="G213" t="str">
            <v>Kirkby Stephen (11)</v>
          </cell>
        </row>
        <row r="214">
          <cell r="G214" t="str">
            <v>Kirkby Thore (11)</v>
          </cell>
        </row>
        <row r="215">
          <cell r="G215" t="str">
            <v>Kirkhall Lane (11)</v>
          </cell>
        </row>
        <row r="216">
          <cell r="G216" t="str">
            <v>Kitt Green (6.6)</v>
          </cell>
        </row>
        <row r="217">
          <cell r="G217" t="str">
            <v>Knott Mill (6.6)</v>
          </cell>
        </row>
        <row r="218">
          <cell r="G218" t="str">
            <v>Lamberhead (6.6)</v>
          </cell>
        </row>
        <row r="219">
          <cell r="G219" t="str">
            <v>Lancaster (11)</v>
          </cell>
        </row>
        <row r="220">
          <cell r="G220" t="str">
            <v>Langley (11)</v>
          </cell>
        </row>
        <row r="221">
          <cell r="G221" t="str">
            <v>Langroyd Rd (6.6)</v>
          </cell>
        </row>
        <row r="222">
          <cell r="G222" t="str">
            <v>Leigh (11)</v>
          </cell>
        </row>
        <row r="223">
          <cell r="G223" t="str">
            <v>Levenshulme (6.6)</v>
          </cell>
        </row>
        <row r="224">
          <cell r="G224" t="str">
            <v>Leyland National (11)</v>
          </cell>
        </row>
        <row r="225">
          <cell r="G225" t="str">
            <v>Little Hulton (11)</v>
          </cell>
        </row>
        <row r="226">
          <cell r="G226" t="str">
            <v>Little Salkeld (11)</v>
          </cell>
        </row>
        <row r="227">
          <cell r="G227" t="str">
            <v>Littleborough (6.6)</v>
          </cell>
        </row>
        <row r="228">
          <cell r="G228" t="str">
            <v>Longford Bridge (6.6)</v>
          </cell>
        </row>
        <row r="229">
          <cell r="G229" t="str">
            <v>Longridge (6.6)</v>
          </cell>
        </row>
        <row r="230">
          <cell r="G230" t="str">
            <v>Longsight (6.6)</v>
          </cell>
        </row>
        <row r="231">
          <cell r="G231" t="str">
            <v>Lostock (11)</v>
          </cell>
        </row>
        <row r="232">
          <cell r="G232" t="str">
            <v>Lower Darwen (6.6)</v>
          </cell>
        </row>
        <row r="233">
          <cell r="G233" t="str">
            <v>Lyons Rd (6.6)</v>
          </cell>
        </row>
        <row r="234">
          <cell r="G234" t="str">
            <v>Manchester University (6.6)</v>
          </cell>
        </row>
        <row r="235">
          <cell r="G235" t="str">
            <v>Marple (11)</v>
          </cell>
        </row>
        <row r="236">
          <cell r="G236" t="str">
            <v>Marton (6.6)</v>
          </cell>
        </row>
        <row r="237">
          <cell r="G237" t="str">
            <v>Maryport (11)</v>
          </cell>
        </row>
        <row r="238">
          <cell r="G238" t="str">
            <v>Medipark (11)</v>
          </cell>
        </row>
        <row r="239">
          <cell r="G239" t="str">
            <v>Melling (11)</v>
          </cell>
        </row>
        <row r="240">
          <cell r="G240" t="str">
            <v>Mereside (6.6)</v>
          </cell>
        </row>
        <row r="241">
          <cell r="G241" t="str">
            <v>Middleton Junction (11)</v>
          </cell>
        </row>
        <row r="242">
          <cell r="G242" t="str">
            <v>Midway (11)</v>
          </cell>
        </row>
        <row r="243">
          <cell r="G243" t="str">
            <v>Milnrow (6.6)</v>
          </cell>
        </row>
        <row r="244">
          <cell r="G244" t="str">
            <v>Mintsfeet (11)</v>
          </cell>
        </row>
        <row r="245">
          <cell r="G245" t="str">
            <v>Monsall (6.6)</v>
          </cell>
        </row>
        <row r="246">
          <cell r="G246" t="str">
            <v>Monton (6.6)</v>
          </cell>
        </row>
        <row r="247">
          <cell r="G247" t="str">
            <v>Moorside (6.6)</v>
          </cell>
        </row>
        <row r="248">
          <cell r="G248" t="str">
            <v>Morton Park (11)</v>
          </cell>
        </row>
        <row r="249">
          <cell r="G249" t="str">
            <v>Mosley Rd (6.6)</v>
          </cell>
        </row>
        <row r="250">
          <cell r="G250" t="str">
            <v>Moss Lane (11)</v>
          </cell>
        </row>
        <row r="251">
          <cell r="G251" t="str">
            <v>Moss Nook (11)</v>
          </cell>
        </row>
        <row r="252">
          <cell r="G252" t="str">
            <v>Moss Side / Leyland (11)</v>
          </cell>
        </row>
        <row r="253">
          <cell r="G253" t="str">
            <v>Moss Side / Longsight (6.6)</v>
          </cell>
        </row>
        <row r="254">
          <cell r="G254" t="str">
            <v>Mossley (11)</v>
          </cell>
        </row>
        <row r="255">
          <cell r="G255" t="str">
            <v>Mount St (6.6)</v>
          </cell>
        </row>
        <row r="256">
          <cell r="G256" t="str">
            <v>Musgrave Rd (6.6)</v>
          </cell>
        </row>
        <row r="257">
          <cell r="G257" t="str">
            <v>Nelson (6.6)</v>
          </cell>
        </row>
        <row r="258">
          <cell r="G258" t="str">
            <v>New Moston (6.6)</v>
          </cell>
        </row>
        <row r="259">
          <cell r="G259" t="str">
            <v>Newbiggin on Lune (11)</v>
          </cell>
        </row>
        <row r="260">
          <cell r="G260" t="str">
            <v>Newby (11)</v>
          </cell>
        </row>
        <row r="261">
          <cell r="G261" t="str">
            <v>Newton (11)</v>
          </cell>
        </row>
        <row r="262">
          <cell r="G262" t="str">
            <v>Newton Heath (6.6)</v>
          </cell>
        </row>
        <row r="263">
          <cell r="G263" t="str">
            <v>Newton Le Willows (11)</v>
          </cell>
        </row>
        <row r="264">
          <cell r="G264" t="str">
            <v>Newtongate T11 &amp; T12 (11)</v>
          </cell>
        </row>
        <row r="265">
          <cell r="G265" t="str">
            <v>Newtongate T13 (11)</v>
          </cell>
        </row>
        <row r="266">
          <cell r="G266" t="str">
            <v>Norbreck (6.6)</v>
          </cell>
        </row>
        <row r="267">
          <cell r="G267" t="str">
            <v>Norbury (11)</v>
          </cell>
        </row>
        <row r="268">
          <cell r="G268" t="str">
            <v>Northenden (6.6)</v>
          </cell>
        </row>
        <row r="269">
          <cell r="G269" t="str">
            <v>NWGB Partington (6.6)</v>
          </cell>
        </row>
        <row r="270">
          <cell r="G270" t="str">
            <v>Offerton (6.6)</v>
          </cell>
        </row>
        <row r="271">
          <cell r="G271" t="str">
            <v>Openshaw (6.6)</v>
          </cell>
        </row>
        <row r="272">
          <cell r="G272" t="str">
            <v>Ormskirk (11)</v>
          </cell>
        </row>
        <row r="273">
          <cell r="G273" t="str">
            <v>Padiham (11)</v>
          </cell>
        </row>
        <row r="274">
          <cell r="G274" t="str">
            <v>Peel St (11)</v>
          </cell>
        </row>
        <row r="275">
          <cell r="G275" t="str">
            <v>Pendleton (6.6)</v>
          </cell>
        </row>
        <row r="276">
          <cell r="G276" t="str">
            <v>Petteril Bank (11)</v>
          </cell>
        </row>
        <row r="277">
          <cell r="G277" t="str">
            <v>Phillips Lane (6.6)</v>
          </cell>
        </row>
        <row r="278">
          <cell r="G278" t="str">
            <v>Piccadilly (6.6)</v>
          </cell>
        </row>
        <row r="279">
          <cell r="G279" t="str">
            <v>Pimbo (11)</v>
          </cell>
        </row>
        <row r="280">
          <cell r="G280" t="str">
            <v>Pirelli (11)</v>
          </cell>
        </row>
        <row r="281">
          <cell r="G281" t="str">
            <v>Portwood (6.6)</v>
          </cell>
        </row>
        <row r="282">
          <cell r="G282" t="str">
            <v>Poulton (6.6)</v>
          </cell>
        </row>
        <row r="283">
          <cell r="G283" t="str">
            <v>Poynton (11)</v>
          </cell>
        </row>
        <row r="284">
          <cell r="G284" t="str">
            <v>Preesall (11)</v>
          </cell>
        </row>
        <row r="285">
          <cell r="G285" t="str">
            <v>Preston East (6.6)</v>
          </cell>
        </row>
        <row r="286">
          <cell r="G286" t="str">
            <v>Preston Old Rd (6.6)</v>
          </cell>
        </row>
        <row r="287">
          <cell r="G287" t="str">
            <v>Prestwich (6.6)</v>
          </cell>
        </row>
        <row r="288">
          <cell r="G288" t="str">
            <v>Pringle St (6.6)</v>
          </cell>
        </row>
        <row r="289">
          <cell r="G289" t="str">
            <v>Prinny Hill (6.6)</v>
          </cell>
        </row>
        <row r="290">
          <cell r="G290" t="str">
            <v>Queens Park (6.6)</v>
          </cell>
        </row>
        <row r="291">
          <cell r="G291" t="str">
            <v>Radcliffe (11)</v>
          </cell>
        </row>
        <row r="292">
          <cell r="G292" t="str">
            <v>Randal St (6.6)</v>
          </cell>
        </row>
        <row r="293">
          <cell r="G293" t="str">
            <v>Rawtenstall Rd (6.6)</v>
          </cell>
        </row>
        <row r="294">
          <cell r="G294" t="str">
            <v>Reddish Vale (6.6)</v>
          </cell>
        </row>
        <row r="295">
          <cell r="G295" t="str">
            <v>Ribblesdale (11)</v>
          </cell>
        </row>
        <row r="296">
          <cell r="G296" t="str">
            <v>Ribbleton (6.6)</v>
          </cell>
        </row>
        <row r="297">
          <cell r="G297" t="str">
            <v>Ringley (11)</v>
          </cell>
        </row>
        <row r="298">
          <cell r="G298" t="str">
            <v>Risley (11)</v>
          </cell>
        </row>
        <row r="299">
          <cell r="G299" t="str">
            <v>Robert Hall St (6.6)</v>
          </cell>
        </row>
        <row r="300">
          <cell r="G300" t="str">
            <v>Rochdale Central (6.6)</v>
          </cell>
        </row>
        <row r="301">
          <cell r="G301" t="str">
            <v>Roman Rd (6.6)</v>
          </cell>
        </row>
        <row r="302">
          <cell r="G302" t="str">
            <v>Romiley (11)</v>
          </cell>
        </row>
        <row r="303">
          <cell r="G303" t="str">
            <v>Rossall (6.6)</v>
          </cell>
        </row>
        <row r="304">
          <cell r="G304" t="str">
            <v>Royton (6.6)</v>
          </cell>
        </row>
        <row r="305">
          <cell r="G305" t="str">
            <v>Sale (6.6)</v>
          </cell>
        </row>
        <row r="306">
          <cell r="G306" t="str">
            <v>Sale Moor (6.6)</v>
          </cell>
        </row>
        <row r="307">
          <cell r="G307" t="str">
            <v>Salford Quays (6.6)</v>
          </cell>
        </row>
        <row r="308">
          <cell r="G308" t="str">
            <v>Sandgate (11)</v>
          </cell>
        </row>
        <row r="309">
          <cell r="G309" t="str">
            <v>Scarisbrick (11)</v>
          </cell>
        </row>
        <row r="310">
          <cell r="G310" t="str">
            <v>Sebergham (11)</v>
          </cell>
        </row>
        <row r="311">
          <cell r="G311" t="str">
            <v>Sedbergh (11)</v>
          </cell>
        </row>
        <row r="312">
          <cell r="G312" t="str">
            <v>Selsmire (11)</v>
          </cell>
        </row>
        <row r="313">
          <cell r="G313" t="str">
            <v>Settle (11)</v>
          </cell>
        </row>
        <row r="314">
          <cell r="G314" t="str">
            <v>Seven Stars (11)</v>
          </cell>
        </row>
        <row r="315">
          <cell r="G315" t="str">
            <v>Shannon St (6.6)</v>
          </cell>
        </row>
        <row r="316">
          <cell r="G316" t="str">
            <v>Shap (11)</v>
          </cell>
        </row>
        <row r="317">
          <cell r="G317" t="str">
            <v>Shaw (6.6)</v>
          </cell>
        </row>
        <row r="318">
          <cell r="G318" t="str">
            <v>Siddick (11)</v>
          </cell>
        </row>
        <row r="319">
          <cell r="G319" t="str">
            <v>Silloth (11)</v>
          </cell>
        </row>
        <row r="320">
          <cell r="G320" t="str">
            <v>Skelmersdale (11)</v>
          </cell>
        </row>
        <row r="321">
          <cell r="G321" t="str">
            <v>Skelton C (11)</v>
          </cell>
        </row>
        <row r="322">
          <cell r="G322" t="str">
            <v>Slipway (11)</v>
          </cell>
        </row>
        <row r="323">
          <cell r="G323" t="str">
            <v>Snipe (6.6)</v>
          </cell>
        </row>
        <row r="324">
          <cell r="G324" t="str">
            <v>South East Macclesfield (11)</v>
          </cell>
        </row>
        <row r="325">
          <cell r="G325" t="str">
            <v>South Park (11)</v>
          </cell>
        </row>
        <row r="326">
          <cell r="G326" t="str">
            <v>South West Macclesfield (11)</v>
          </cell>
        </row>
        <row r="327">
          <cell r="G327" t="str">
            <v>Spa Rd (6.6)</v>
          </cell>
        </row>
        <row r="328">
          <cell r="G328" t="str">
            <v>Spadeadam (11)</v>
          </cell>
        </row>
        <row r="329">
          <cell r="G329" t="str">
            <v>Spotland (6.6)</v>
          </cell>
        </row>
        <row r="330">
          <cell r="G330" t="str">
            <v>Spring Cottage (6.6)</v>
          </cell>
        </row>
        <row r="331">
          <cell r="G331" t="str">
            <v>Spring Garden St (11)</v>
          </cell>
        </row>
        <row r="332">
          <cell r="G332" t="str">
            <v>Spring Garden St (6.6)</v>
          </cell>
        </row>
        <row r="333">
          <cell r="G333" t="str">
            <v>Squires Gate (6.6)</v>
          </cell>
        </row>
        <row r="334">
          <cell r="G334" t="str">
            <v>St Annes (6.6)</v>
          </cell>
        </row>
        <row r="335">
          <cell r="G335" t="str">
            <v>St Marys (6.6)</v>
          </cell>
        </row>
        <row r="336">
          <cell r="G336" t="str">
            <v>St Marys St (6.6)</v>
          </cell>
        </row>
        <row r="337">
          <cell r="G337" t="str">
            <v>St Thomas Rd (6.6)</v>
          </cell>
        </row>
        <row r="338">
          <cell r="G338" t="str">
            <v>Stainburn (11)</v>
          </cell>
        </row>
        <row r="339">
          <cell r="G339" t="str">
            <v>Standish (11)</v>
          </cell>
        </row>
        <row r="340">
          <cell r="G340" t="str">
            <v>Strangeways (6.6)</v>
          </cell>
        </row>
        <row r="341">
          <cell r="G341" t="str">
            <v>Strawberry Bank (6.6)</v>
          </cell>
        </row>
        <row r="342">
          <cell r="G342" t="str">
            <v>Stuart St (6.6)</v>
          </cell>
        </row>
        <row r="343">
          <cell r="G343" t="str">
            <v>Stubbins (11)</v>
          </cell>
        </row>
        <row r="344">
          <cell r="G344" t="str">
            <v>Swinton (11)</v>
          </cell>
        </row>
        <row r="345">
          <cell r="G345" t="str">
            <v>Tame Valley (6.6)</v>
          </cell>
        </row>
        <row r="346">
          <cell r="G346" t="str">
            <v>Tardy Gate (11)</v>
          </cell>
        </row>
        <row r="347">
          <cell r="G347" t="str">
            <v>Tarleton (11)</v>
          </cell>
        </row>
        <row r="348">
          <cell r="G348" t="str">
            <v>The Height (6.6)</v>
          </cell>
        </row>
        <row r="349">
          <cell r="G349" t="str">
            <v>Thornton (11)</v>
          </cell>
        </row>
        <row r="350">
          <cell r="G350" t="str">
            <v>Townley St (11)</v>
          </cell>
        </row>
        <row r="351">
          <cell r="G351" t="str">
            <v>Trafford (6.6)</v>
          </cell>
        </row>
        <row r="352">
          <cell r="G352" t="str">
            <v>Trafford Park North (6.6)</v>
          </cell>
        </row>
        <row r="353">
          <cell r="G353" t="str">
            <v>Trimpell (11)</v>
          </cell>
        </row>
        <row r="354">
          <cell r="G354" t="str">
            <v>Trinity (6.6)</v>
          </cell>
        </row>
        <row r="355">
          <cell r="G355" t="str">
            <v>Tulketh (6.6)</v>
          </cell>
        </row>
        <row r="356">
          <cell r="G356" t="str">
            <v>Ulverston (11)</v>
          </cell>
        </row>
        <row r="357">
          <cell r="G357" t="str">
            <v>Union Rd (6.6)</v>
          </cell>
        </row>
        <row r="358">
          <cell r="G358" t="str">
            <v>Upholland (11)</v>
          </cell>
        </row>
        <row r="359">
          <cell r="G359" t="str">
            <v>Urmston (6.6)</v>
          </cell>
        </row>
        <row r="360">
          <cell r="G360" t="str">
            <v>Victoria Park (6.6)</v>
          </cell>
        </row>
        <row r="361">
          <cell r="G361" t="str">
            <v>Warbreck (6.6)</v>
          </cell>
        </row>
        <row r="362">
          <cell r="G362" t="str">
            <v>Wardleworth (6.6)</v>
          </cell>
        </row>
        <row r="363">
          <cell r="G363" t="str">
            <v>Warton (6.6)</v>
          </cell>
        </row>
        <row r="364">
          <cell r="G364" t="str">
            <v>Waterhead (6.6)</v>
          </cell>
        </row>
        <row r="365">
          <cell r="G365" t="str">
            <v>Waterswallows (11)</v>
          </cell>
        </row>
        <row r="366">
          <cell r="G366" t="str">
            <v>Weaste (6.6)</v>
          </cell>
        </row>
        <row r="367">
          <cell r="G367" t="str">
            <v>Werneth (6.6)</v>
          </cell>
        </row>
        <row r="368">
          <cell r="G368" t="str">
            <v>Wesley Place (6.6)</v>
          </cell>
        </row>
        <row r="369">
          <cell r="G369" t="str">
            <v>West Didsbury (6.6)</v>
          </cell>
        </row>
        <row r="370">
          <cell r="G370" t="str">
            <v>Westgate (6.6)</v>
          </cell>
        </row>
        <row r="371">
          <cell r="G371" t="str">
            <v>Westhoughton (11)</v>
          </cell>
        </row>
        <row r="372">
          <cell r="G372" t="str">
            <v>Westlinton (11)</v>
          </cell>
        </row>
        <row r="373">
          <cell r="G373" t="str">
            <v>Whalley (11)</v>
          </cell>
        </row>
        <row r="374">
          <cell r="G374" t="str">
            <v>Whalley Range (6.6)</v>
          </cell>
        </row>
        <row r="375">
          <cell r="G375" t="str">
            <v>Whasset (11)</v>
          </cell>
        </row>
        <row r="376">
          <cell r="G376" t="str">
            <v>Whittle Le Woods (11)</v>
          </cell>
        </row>
        <row r="377">
          <cell r="G377" t="str">
            <v>Whitworth (6.6)</v>
          </cell>
        </row>
        <row r="378">
          <cell r="G378" t="str">
            <v>Wigton (11)</v>
          </cell>
        </row>
        <row r="379">
          <cell r="G379" t="str">
            <v>Willow Hey (11)</v>
          </cell>
        </row>
        <row r="380">
          <cell r="G380" t="str">
            <v>Willowbank (6.6)</v>
          </cell>
        </row>
        <row r="381">
          <cell r="G381" t="str">
            <v>Willowholme (11)</v>
          </cell>
        </row>
        <row r="382">
          <cell r="G382" t="str">
            <v>Wilmslow (11)</v>
          </cell>
        </row>
        <row r="383">
          <cell r="G383" t="str">
            <v>Windermere (11)</v>
          </cell>
        </row>
        <row r="384">
          <cell r="G384" t="str">
            <v>Winifred Rd (6.6)</v>
          </cell>
        </row>
        <row r="385">
          <cell r="G385" t="str">
            <v>Withington (6.6)</v>
          </cell>
        </row>
        <row r="386">
          <cell r="G386" t="str">
            <v>Withyfold Drive (11)</v>
          </cell>
        </row>
        <row r="387">
          <cell r="G387" t="str">
            <v>Woodbine St (6.6)</v>
          </cell>
        </row>
        <row r="388">
          <cell r="G388" t="str">
            <v>Woodfield Road (11)</v>
          </cell>
        </row>
        <row r="389">
          <cell r="G389" t="str">
            <v>Woodhill Lane (6.6)</v>
          </cell>
        </row>
        <row r="390">
          <cell r="G390" t="str">
            <v>Woodhouse Park (11)</v>
          </cell>
        </row>
        <row r="391">
          <cell r="G391" t="str">
            <v>Woodley (11)</v>
          </cell>
        </row>
        <row r="392">
          <cell r="G392" t="str">
            <v>Woolfold (11)</v>
          </cell>
        </row>
        <row r="393">
          <cell r="G393" t="str">
            <v>Wordsworth St (6.6)</v>
          </cell>
        </row>
        <row r="394">
          <cell r="G394" t="str">
            <v>Worsley Mesnes (6.6)</v>
          </cell>
        </row>
        <row r="395">
          <cell r="G395" t="str">
            <v>Wrightington (11)</v>
          </cell>
        </row>
        <row r="396">
          <cell r="G396" t="str">
            <v>Yealand (11)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3">
          <cell r="B3" t="str">
            <v>Enter Data</v>
          </cell>
          <cell r="D3" t="str">
            <v>Enter Data</v>
          </cell>
        </row>
        <row r="4">
          <cell r="B4" t="str">
            <v>Demand</v>
          </cell>
          <cell r="D4" t="str">
            <v>Firm</v>
          </cell>
        </row>
        <row r="5">
          <cell r="B5" t="str">
            <v>LV Connected Synch Gen</v>
          </cell>
          <cell r="D5" t="str">
            <v>N-0</v>
          </cell>
        </row>
        <row r="6">
          <cell r="B6" t="str">
            <v>HV Connected Synch Gen</v>
          </cell>
        </row>
        <row r="7">
          <cell r="B7" t="str">
            <v>HV Connected Inv Gen</v>
          </cell>
        </row>
        <row r="8">
          <cell r="B8" t="str">
            <v>HV Connected Battery Storage</v>
          </cell>
        </row>
      </sheetData>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Start"/>
      <sheetName val="Please hold"/>
      <sheetName val="Navigation"/>
      <sheetName val="Inputs"/>
      <sheetName val="Intermediate outputs"/>
      <sheetName val="Load factor outputs"/>
      <sheetName val="Chart summary"/>
      <sheetName val="Detailed Outputs"/>
      <sheetName val="Detailed output control"/>
      <sheetName val="Stored inputs"/>
      <sheetName val="Building energy demand"/>
      <sheetName val="Energy demand projection"/>
      <sheetName val="Annual stock analysis"/>
      <sheetName val="Domestic Growth by LA"/>
      <sheetName val="Domestic Growth by Asset"/>
      <sheetName val="I&amp;C Floor Space"/>
      <sheetName val="I&amp;C Growth by LA"/>
      <sheetName val="I&amp;C Growth by Asset"/>
      <sheetName val="Building type split"/>
      <sheetName val="Cluster weightings"/>
      <sheetName val="Distribution site data"/>
      <sheetName val="Postal sector sorting"/>
      <sheetName val="Postal sector data"/>
      <sheetName val="Cluster weighted stock"/>
      <sheetName val="Primary data"/>
      <sheetName val="BSP data"/>
      <sheetName val="GSP data"/>
      <sheetName val="GSP I&amp;C max load profiles"/>
      <sheetName val="GSP I&amp;C min load profiles"/>
      <sheetName val="GSP I&amp;C avg load profiles"/>
      <sheetName val="BSP I&amp;C max load profiles"/>
      <sheetName val="BSP I&amp;C min load profiles"/>
      <sheetName val="BSP I&amp;C avg load profiles"/>
      <sheetName val="Primary I&amp;C max load profiles"/>
      <sheetName val="Primary I&amp;C min load profiles"/>
      <sheetName val="Primary I&amp;C avg load profiles"/>
      <sheetName val="Domestic monthly profiles"/>
      <sheetName val="Generation data"/>
      <sheetName val="Energy storage data"/>
      <sheetName val="LCT &amp; generation profiles"/>
      <sheetName val="EV uptake scenarios"/>
      <sheetName val="HP uptake scenarios"/>
      <sheetName val="PV uptake scenarios"/>
      <sheetName val="Wind uptake scenarios"/>
      <sheetName val="CHP uptake scenarios"/>
      <sheetName val="AC uptake scenarios"/>
      <sheetName val="Flexible generation uptake"/>
      <sheetName val="Other generation uptake"/>
      <sheetName val="Energy storage uptake"/>
      <sheetName val="True demand by sector"/>
      <sheetName val="Latent demand by type"/>
      <sheetName val="True and measured demand"/>
      <sheetName val="Peak winter load by sector"/>
      <sheetName val="Generation at peak winter load"/>
      <sheetName val="Storage at peak winter load"/>
      <sheetName val="Peak summer load by sector"/>
      <sheetName val="Generation at peak summer load"/>
      <sheetName val="Storage at peak summer load"/>
      <sheetName val="Half hourly true demand profile"/>
      <sheetName val="Half hourly latent demand"/>
      <sheetName val="Half hourly storage demand"/>
      <sheetName val="Graph Tables"/>
      <sheetName val="References"/>
    </sheetNames>
    <sheetDataSet>
      <sheetData sheetId="0" refreshError="1"/>
      <sheetData sheetId="1" refreshError="1"/>
      <sheetData sheetId="2" refreshError="1"/>
      <sheetData sheetId="3" refreshError="1"/>
      <sheetData sheetId="4">
        <row r="60">
          <cell r="E60" t="str">
            <v>Average</v>
          </cell>
        </row>
        <row r="68">
          <cell r="AD68">
            <v>2</v>
          </cell>
          <cell r="AE68" t="str">
            <v>Average</v>
          </cell>
        </row>
        <row r="172">
          <cell r="H172" t="str">
            <v>Medium</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avigation"/>
      <sheetName val="Changes Log"/>
      <sheetName val="Summary"/>
      <sheetName val="LI Logic and Risk"/>
      <sheetName val="LI - Substations 2016"/>
      <sheetName val="LI - Substations 2017"/>
      <sheetName val="LI - Substations 2018"/>
      <sheetName val="LI - Substations 2019"/>
      <sheetName val="LI - Substations 2020"/>
      <sheetName val="LI - Substations 2021"/>
      <sheetName val="LI - Substations 2022"/>
      <sheetName val="LI - Substations 2023"/>
      <sheetName val="LI Tracker - Substations"/>
      <sheetName val="LI - Substation Groups 2016"/>
      <sheetName val="LI - Substation Groups 2017"/>
      <sheetName val="LI - Substation Groups 2018"/>
      <sheetName val="LI - Substation Groups 2019"/>
      <sheetName val="LI - Substation Groups 2020"/>
      <sheetName val="LI - Substation Groups 2021"/>
      <sheetName val="LI - Substation Groups 2022"/>
      <sheetName val="LI - Substation Groups 2023"/>
      <sheetName val="LI Tracker - Substation Groups"/>
    </sheetNames>
    <sheetDataSet>
      <sheetData sheetId="0">
        <row r="14">
          <cell r="D14">
            <v>2020</v>
          </cell>
        </row>
        <row r="75">
          <cell r="C75" t="str">
            <v>LV</v>
          </cell>
        </row>
        <row r="76">
          <cell r="C76" t="str">
            <v>HV</v>
          </cell>
        </row>
        <row r="77">
          <cell r="C77" t="str">
            <v>EHV</v>
          </cell>
        </row>
        <row r="78">
          <cell r="C78" t="str">
            <v>132kV</v>
          </cell>
        </row>
        <row r="81">
          <cell r="C81" t="str">
            <v>Winter</v>
          </cell>
        </row>
        <row r="82">
          <cell r="C82" t="str">
            <v>Summer</v>
          </cell>
        </row>
        <row r="85">
          <cell r="C85" t="str">
            <v>A</v>
          </cell>
        </row>
        <row r="86">
          <cell r="C86" t="str">
            <v>B</v>
          </cell>
        </row>
        <row r="87">
          <cell r="C87" t="str">
            <v>C</v>
          </cell>
        </row>
        <row r="88">
          <cell r="C88" t="str">
            <v>D</v>
          </cell>
        </row>
        <row r="89">
          <cell r="C89" t="str">
            <v>E</v>
          </cell>
        </row>
        <row r="90">
          <cell r="C90" t="str">
            <v>F</v>
          </cell>
        </row>
        <row r="91">
          <cell r="C91" t="str">
            <v>G</v>
          </cell>
        </row>
        <row r="92">
          <cell r="C92" t="str">
            <v>H</v>
          </cell>
        </row>
        <row r="93">
          <cell r="C93" t="str">
            <v>I</v>
          </cell>
        </row>
        <row r="94">
          <cell r="C94" t="str">
            <v>J</v>
          </cell>
        </row>
        <row r="95">
          <cell r="C95" t="str">
            <v>K</v>
          </cell>
        </row>
        <row r="102">
          <cell r="C102" t="str">
            <v>N/A</v>
          </cell>
        </row>
        <row r="103">
          <cell r="C103" t="str">
            <v>Yes, in place</v>
          </cell>
        </row>
        <row r="104">
          <cell r="C104" t="str">
            <v>Yes, anticipated</v>
          </cell>
        </row>
        <row r="105">
          <cell r="C105" t="str">
            <v>No, avoided</v>
          </cell>
        </row>
        <row r="106">
          <cell r="C106" t="str">
            <v>Not required</v>
          </cell>
        </row>
      </sheetData>
      <sheetData sheetId="1" refreshError="1"/>
      <sheetData sheetId="2" refreshError="1"/>
      <sheetData sheetId="3" refreshError="1"/>
      <sheetData sheetId="4">
        <row r="12">
          <cell r="D12" t="str">
            <v>LI1</v>
          </cell>
          <cell r="E12">
            <v>0</v>
          </cell>
          <cell r="G12" t="str">
            <v>n/a</v>
          </cell>
        </row>
        <row r="13">
          <cell r="D13" t="str">
            <v>LI2</v>
          </cell>
          <cell r="E13">
            <v>0.8</v>
          </cell>
          <cell r="G13" t="str">
            <v>n/a</v>
          </cell>
        </row>
        <row r="14">
          <cell r="D14" t="str">
            <v>LI3</v>
          </cell>
          <cell r="E14">
            <v>0.95</v>
          </cell>
          <cell r="G14" t="str">
            <v>n/a</v>
          </cell>
        </row>
        <row r="15">
          <cell r="D15" t="str">
            <v>LI4</v>
          </cell>
          <cell r="E15">
            <v>0.99</v>
          </cell>
          <cell r="G15">
            <v>0</v>
          </cell>
        </row>
        <row r="16">
          <cell r="D16" t="str">
            <v>LI5</v>
          </cell>
          <cell r="E16">
            <v>0.99</v>
          </cell>
          <cell r="G16">
            <v>9</v>
          </cell>
        </row>
        <row r="22">
          <cell r="D22" t="str">
            <v>LI1</v>
          </cell>
          <cell r="E22">
            <v>1</v>
          </cell>
        </row>
        <row r="23">
          <cell r="D23" t="str">
            <v>LI2</v>
          </cell>
          <cell r="E23">
            <v>1</v>
          </cell>
        </row>
        <row r="24">
          <cell r="D24" t="str">
            <v>LI3</v>
          </cell>
          <cell r="E24">
            <v>1</v>
          </cell>
        </row>
        <row r="25">
          <cell r="D25" t="str">
            <v>LI4</v>
          </cell>
          <cell r="E25">
            <v>20</v>
          </cell>
        </row>
        <row r="26">
          <cell r="D26" t="str">
            <v>LI5</v>
          </cell>
          <cell r="E26">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 Indicator"/>
      <sheetName val="Data Change Log"/>
      <sheetName val="MAP"/>
      <sheetName val="EHV_Cap_List MAP"/>
      <sheetName val="HV_Cap_List_Finder"/>
      <sheetName val="PFout"/>
      <sheetName val="HV_Cap_List_Interface"/>
      <sheetName val="O1"/>
      <sheetName val="O2"/>
      <sheetName val="O3"/>
      <sheetName val="O4"/>
      <sheetName val="O5"/>
      <sheetName val="O6"/>
      <sheetName val="P1"/>
      <sheetName val="P2"/>
      <sheetName val="P3"/>
      <sheetName val="P4"/>
      <sheetName val="P5"/>
      <sheetName val="P6"/>
      <sheetName val="P7"/>
      <sheetName val="P8"/>
      <sheetName val="CALCs"/>
      <sheetName val="FL"/>
      <sheetName val="COSTS"/>
      <sheetName val="CBA"/>
      <sheetName val="heatMAP"/>
      <sheetName val="DATA++"/>
      <sheetName val="REF_FL"/>
      <sheetName val="Opts"/>
      <sheetName val="REF_GEN"/>
      <sheetName val="Matching"/>
      <sheetName val="Primary Headroom Data"/>
      <sheetName val="BSP Headroom Data"/>
      <sheetName val="GSP Headroom Data"/>
      <sheetName val="Appendix G"/>
      <sheetName val="Constraints"/>
      <sheetName val="Constraints (2)"/>
      <sheetName val="DATA"/>
      <sheetName val="NCR_Data"/>
      <sheetName val="NCR_Primary Headroom Data"/>
      <sheetName val="Network Capacity Indicator v3"/>
    </sheetNames>
    <sheetDataSet>
      <sheetData sheetId="0">
        <row r="25">
          <cell r="G25" t="str">
            <v>Enter Data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Enter Data</v>
          </cell>
        </row>
      </sheetData>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_Substation_Look_Up"/>
      <sheetName val="Battery  Generation Heat Map"/>
      <sheetName val="Demand_Heat_Map"/>
      <sheetName val="Fault Level Heat Map "/>
      <sheetName val="MAP"/>
      <sheetName val="PFout"/>
      <sheetName val="O1"/>
      <sheetName val="O2"/>
      <sheetName val="O3"/>
      <sheetName val="O4"/>
      <sheetName val="O5"/>
      <sheetName val="O6"/>
      <sheetName val="P1"/>
      <sheetName val="P2"/>
      <sheetName val="P3"/>
      <sheetName val="P4"/>
      <sheetName val="P5"/>
      <sheetName val="P6"/>
      <sheetName val="P7"/>
      <sheetName val="P8"/>
      <sheetName val="FL"/>
      <sheetName val="CALCs"/>
      <sheetName val="COSTS"/>
      <sheetName val="CBA"/>
      <sheetName val="heatMAP"/>
      <sheetName val="DATA"/>
      <sheetName val="DATA++"/>
      <sheetName val="Opts"/>
      <sheetName val="REF_FL"/>
      <sheetName val="REF_GEN"/>
      <sheetName val="Sheet3"/>
      <sheetName val="Sheet4"/>
      <sheetName val="Sheet5"/>
      <sheetName val="Sheet1"/>
    </sheetNames>
    <sheetDataSet>
      <sheetData sheetId="0"/>
      <sheetData sheetId="1" refreshError="1"/>
      <sheetData sheetId="2">
        <row r="7">
          <cell r="B7" t="str">
            <v>Albion St (6.6)</v>
          </cell>
        </row>
        <row r="8">
          <cell r="B8" t="str">
            <v>Alderley (11)</v>
          </cell>
        </row>
        <row r="9">
          <cell r="B9" t="str">
            <v>Alston (11)</v>
          </cell>
        </row>
        <row r="10">
          <cell r="B10" t="str">
            <v>Ambleside (11)</v>
          </cell>
        </row>
        <row r="11">
          <cell r="B11" t="str">
            <v>Ancoats North T11 &amp; T12 (6.6)</v>
          </cell>
        </row>
        <row r="12">
          <cell r="B12" t="str">
            <v>Ancoats North T14 (6.6)</v>
          </cell>
        </row>
        <row r="13">
          <cell r="B13" t="str">
            <v>Annie Pit (11)</v>
          </cell>
        </row>
        <row r="14">
          <cell r="B14" t="str">
            <v>Ansdell (6.6)</v>
          </cell>
        </row>
        <row r="15">
          <cell r="B15" t="str">
            <v>Ardwick (6.6)</v>
          </cell>
        </row>
        <row r="16">
          <cell r="B16" t="str">
            <v>Arnside (11)</v>
          </cell>
        </row>
        <row r="17">
          <cell r="B17" t="str">
            <v>Ashton / Golborne (6.6)</v>
          </cell>
        </row>
        <row r="18">
          <cell r="B18" t="str">
            <v>Ashton / Ribble (6.6)</v>
          </cell>
        </row>
        <row r="19">
          <cell r="B19" t="str">
            <v>Ashton On Mersey (6.6)</v>
          </cell>
        </row>
        <row r="20">
          <cell r="B20" t="str">
            <v>Ashton Under Lyne T11 &amp; T12 (6.6)</v>
          </cell>
        </row>
        <row r="21">
          <cell r="B21" t="str">
            <v>Ashton Under Lyne T13 (6.6)</v>
          </cell>
        </row>
        <row r="22">
          <cell r="B22" t="str">
            <v>Ashwood Dale (6.6)</v>
          </cell>
        </row>
        <row r="23">
          <cell r="B23" t="str">
            <v>Askam (11)</v>
          </cell>
        </row>
        <row r="24">
          <cell r="B24" t="str">
            <v>Askerton Castle (11)</v>
          </cell>
        </row>
        <row r="25">
          <cell r="B25" t="str">
            <v>Aspatria (11)</v>
          </cell>
        </row>
        <row r="26">
          <cell r="B26" t="str">
            <v>Atherton Town Centre (11)</v>
          </cell>
        </row>
        <row r="27">
          <cell r="B27" t="str">
            <v>Athletic St (6.6)</v>
          </cell>
        </row>
        <row r="28">
          <cell r="B28" t="str">
            <v>Avenham (6.6)</v>
          </cell>
        </row>
        <row r="29">
          <cell r="B29" t="str">
            <v>Baguley (11)</v>
          </cell>
        </row>
        <row r="30">
          <cell r="B30" t="str">
            <v>Bamber Bridge (11)</v>
          </cell>
        </row>
        <row r="31">
          <cell r="B31" t="str">
            <v>Barbara St (6.6)</v>
          </cell>
        </row>
        <row r="32">
          <cell r="B32" t="str">
            <v>Barrow (11)</v>
          </cell>
        </row>
        <row r="33">
          <cell r="B33" t="str">
            <v>Barton Dock Rd (6.6)</v>
          </cell>
        </row>
        <row r="34">
          <cell r="B34" t="str">
            <v>Bedford (11)</v>
          </cell>
        </row>
        <row r="35">
          <cell r="B35" t="str">
            <v>Belgrave (6.6)</v>
          </cell>
        </row>
        <row r="36">
          <cell r="B36" t="str">
            <v>Benchill (11)</v>
          </cell>
        </row>
        <row r="37">
          <cell r="B37" t="str">
            <v>Bentham (11)</v>
          </cell>
        </row>
        <row r="38">
          <cell r="B38" t="str">
            <v>Bispham (6.6)</v>
          </cell>
        </row>
        <row r="39">
          <cell r="B39" t="str">
            <v>Blackbull (6.6)</v>
          </cell>
        </row>
        <row r="40">
          <cell r="B40" t="str">
            <v>Blackburn (6.6)</v>
          </cell>
        </row>
        <row r="41">
          <cell r="B41" t="str">
            <v>Blackfriars (6.6)</v>
          </cell>
        </row>
        <row r="42">
          <cell r="B42" t="str">
            <v>Blackley (6.6)</v>
          </cell>
        </row>
        <row r="43">
          <cell r="B43" t="str">
            <v>Blackpool (6.6)</v>
          </cell>
        </row>
        <row r="44">
          <cell r="B44" t="str">
            <v>Bollington (11)</v>
          </cell>
        </row>
        <row r="45">
          <cell r="B45" t="str">
            <v>Bolton By Bowland (11)</v>
          </cell>
        </row>
        <row r="46">
          <cell r="B46" t="str">
            <v>Bolton Le Sands (11)</v>
          </cell>
        </row>
        <row r="47">
          <cell r="B47" t="str">
            <v>Botany Bay (11)</v>
          </cell>
        </row>
        <row r="48">
          <cell r="B48" t="str">
            <v>Bow Lane (11)</v>
          </cell>
        </row>
        <row r="49">
          <cell r="B49" t="str">
            <v>Bowaters (11)</v>
          </cell>
        </row>
        <row r="50">
          <cell r="B50" t="str">
            <v>Bowdon (11)</v>
          </cell>
        </row>
        <row r="51">
          <cell r="B51" t="str">
            <v>Bradford (6.6)</v>
          </cell>
        </row>
        <row r="52">
          <cell r="B52" t="str">
            <v>Bradshawgate (6.6)</v>
          </cell>
        </row>
        <row r="53">
          <cell r="B53" t="str">
            <v>Bramhall (11)</v>
          </cell>
        </row>
        <row r="54">
          <cell r="B54" t="str">
            <v>Bridgewater (6.6)</v>
          </cell>
        </row>
        <row r="55">
          <cell r="B55" t="str">
            <v>Brinksway (6.6)</v>
          </cell>
        </row>
        <row r="56">
          <cell r="B56" t="str">
            <v>Broadheath (11)</v>
          </cell>
        </row>
        <row r="57">
          <cell r="B57" t="str">
            <v>Broadway (6.6)</v>
          </cell>
        </row>
        <row r="58">
          <cell r="B58" t="str">
            <v>Buckshaw (11)</v>
          </cell>
        </row>
        <row r="59">
          <cell r="B59" t="str">
            <v>Burnley (6.6)</v>
          </cell>
        </row>
        <row r="60">
          <cell r="B60" t="str">
            <v>Burnley Centre (6.6)</v>
          </cell>
        </row>
        <row r="61">
          <cell r="B61" t="str">
            <v>Burnley North (6.6)</v>
          </cell>
        </row>
        <row r="62">
          <cell r="B62" t="str">
            <v>Burrow Beck (11)</v>
          </cell>
        </row>
        <row r="63">
          <cell r="B63" t="str">
            <v>Burscough Bridge (11)</v>
          </cell>
        </row>
        <row r="64">
          <cell r="B64" t="str">
            <v>Bury Town Centre (6.6)</v>
          </cell>
        </row>
        <row r="65">
          <cell r="B65" t="str">
            <v>Bushell St (6.6)</v>
          </cell>
        </row>
        <row r="66">
          <cell r="B66" t="str">
            <v>Campbell St (11)</v>
          </cell>
        </row>
        <row r="67">
          <cell r="B67" t="str">
            <v>Cannon St (33)</v>
          </cell>
        </row>
        <row r="68">
          <cell r="B68" t="str">
            <v>Capontree (11)</v>
          </cell>
        </row>
        <row r="69">
          <cell r="B69" t="str">
            <v>Carleton (11)</v>
          </cell>
        </row>
        <row r="70">
          <cell r="B70" t="str">
            <v>Carlisle North (11)</v>
          </cell>
        </row>
        <row r="71">
          <cell r="B71" t="str">
            <v>Carr St (11)</v>
          </cell>
        </row>
        <row r="72">
          <cell r="B72" t="str">
            <v>Castleton (6.6)</v>
          </cell>
        </row>
        <row r="73">
          <cell r="B73" t="str">
            <v>Catterall Waterworks (6.6)</v>
          </cell>
        </row>
        <row r="74">
          <cell r="B74" t="str">
            <v>Cecil St (6.6)</v>
          </cell>
        </row>
        <row r="75">
          <cell r="B75" t="str">
            <v>Central Manchester (6.6)</v>
          </cell>
        </row>
        <row r="76">
          <cell r="B76" t="str">
            <v>Chadderton (6.6)</v>
          </cell>
        </row>
        <row r="77">
          <cell r="B77" t="str">
            <v>Chamberhall (6.6)</v>
          </cell>
        </row>
        <row r="78">
          <cell r="B78" t="str">
            <v>Chapel Wharf (6.6)</v>
          </cell>
        </row>
        <row r="79">
          <cell r="B79" t="str">
            <v>Chassen Rd (6.6)</v>
          </cell>
        </row>
        <row r="80">
          <cell r="B80" t="str">
            <v>Chatsworth Street (11)</v>
          </cell>
        </row>
        <row r="81">
          <cell r="B81" t="str">
            <v>Cheadle Heath (6.6)</v>
          </cell>
        </row>
        <row r="82">
          <cell r="B82" t="str">
            <v>Cheadle Hulme (11)</v>
          </cell>
        </row>
        <row r="83">
          <cell r="B83" t="str">
            <v>Cheetham Hill (6.6)</v>
          </cell>
        </row>
        <row r="84">
          <cell r="B84" t="str">
            <v>Chelford (11)</v>
          </cell>
        </row>
        <row r="85">
          <cell r="B85" t="str">
            <v>Chester Rd T11 &amp; T12 (6.6)</v>
          </cell>
        </row>
        <row r="86">
          <cell r="B86" t="str">
            <v>Chester Rd T13 (6.6)</v>
          </cell>
        </row>
        <row r="87">
          <cell r="B87" t="str">
            <v>Chorley South (11)</v>
          </cell>
        </row>
        <row r="88">
          <cell r="B88" t="str">
            <v>Chorlton (6.6)</v>
          </cell>
        </row>
        <row r="89">
          <cell r="B89" t="str">
            <v>Church (6.6)</v>
          </cell>
        </row>
        <row r="90">
          <cell r="B90" t="str">
            <v>Clarendon Road (6.6)</v>
          </cell>
        </row>
        <row r="91">
          <cell r="B91" t="str">
            <v>Claughton (11)</v>
          </cell>
        </row>
        <row r="92">
          <cell r="B92" t="str">
            <v>Clayton (6.6)</v>
          </cell>
        </row>
        <row r="93">
          <cell r="B93" t="str">
            <v>Cleveleys (6.6)</v>
          </cell>
        </row>
        <row r="94">
          <cell r="B94" t="str">
            <v>Clifton Junction (11)</v>
          </cell>
        </row>
        <row r="95">
          <cell r="B95" t="str">
            <v>Clover Hill (6.6)</v>
          </cell>
        </row>
        <row r="96">
          <cell r="B96" t="str">
            <v>Cog Lane (6.6)</v>
          </cell>
        </row>
        <row r="97">
          <cell r="B97" t="str">
            <v>Coniston (11)</v>
          </cell>
        </row>
        <row r="98">
          <cell r="B98" t="str">
            <v>Copse Road (6.6)</v>
          </cell>
        </row>
        <row r="99">
          <cell r="B99" t="str">
            <v>Cox Green (11)</v>
          </cell>
        </row>
        <row r="100">
          <cell r="B100" t="str">
            <v>Craggs Row (6.6)</v>
          </cell>
        </row>
        <row r="101">
          <cell r="B101" t="str">
            <v>Crown Lane (11)</v>
          </cell>
        </row>
        <row r="102">
          <cell r="B102" t="str">
            <v>Culcheth (11)</v>
          </cell>
        </row>
        <row r="103">
          <cell r="B103" t="str">
            <v>Cutacre (11)</v>
          </cell>
        </row>
        <row r="104">
          <cell r="B104" t="str">
            <v>Dalton (11)</v>
          </cell>
        </row>
        <row r="105">
          <cell r="B105" t="str">
            <v>Deansgate (6.6)</v>
          </cell>
        </row>
        <row r="106">
          <cell r="B106" t="str">
            <v>Denton East (6.6)</v>
          </cell>
        </row>
        <row r="107">
          <cell r="B107" t="str">
            <v>Denton West (6.6)</v>
          </cell>
        </row>
        <row r="108">
          <cell r="B108" t="str">
            <v>Dickinson St (6.6)</v>
          </cell>
        </row>
        <row r="109">
          <cell r="B109" t="str">
            <v>Didsbury (6.6)</v>
          </cell>
        </row>
        <row r="110">
          <cell r="B110" t="str">
            <v>Dodgson Rd (6.6)</v>
          </cell>
        </row>
        <row r="111">
          <cell r="B111" t="str">
            <v>Douglas St (6.6)</v>
          </cell>
        </row>
        <row r="112">
          <cell r="B112" t="str">
            <v>Droylsden East (6.6)</v>
          </cell>
        </row>
        <row r="113">
          <cell r="B113" t="str">
            <v>Dukinfield (6.6)</v>
          </cell>
        </row>
        <row r="114">
          <cell r="B114" t="str">
            <v>Dumers Lane (11)</v>
          </cell>
        </row>
        <row r="115">
          <cell r="B115" t="str">
            <v>Dumplington (11)</v>
          </cell>
        </row>
        <row r="116">
          <cell r="B116" t="str">
            <v>Eastlands (6.6)</v>
          </cell>
        </row>
        <row r="117">
          <cell r="B117" t="str">
            <v>Easton (11)</v>
          </cell>
        </row>
        <row r="118">
          <cell r="B118" t="str">
            <v>Egremont (11)</v>
          </cell>
        </row>
        <row r="119">
          <cell r="B119" t="str">
            <v>Embleton (11)</v>
          </cell>
        </row>
        <row r="120">
          <cell r="B120" t="str">
            <v>Exchange St (6.6)</v>
          </cell>
        </row>
        <row r="121">
          <cell r="B121" t="str">
            <v>Failsworth (6.6)</v>
          </cell>
        </row>
        <row r="122">
          <cell r="B122" t="str">
            <v>Fallowfield (6.6)</v>
          </cell>
        </row>
        <row r="123">
          <cell r="B123" t="str">
            <v>Farnworth (11)</v>
          </cell>
        </row>
        <row r="124">
          <cell r="B124" t="str">
            <v>Feniscowles (6.6)</v>
          </cell>
        </row>
        <row r="125">
          <cell r="B125" t="str">
            <v>Ferodo (11)</v>
          </cell>
        </row>
        <row r="126">
          <cell r="B126" t="str">
            <v>Flat Lane (11)</v>
          </cell>
        </row>
        <row r="127">
          <cell r="B127" t="str">
            <v>Frederick Road (6.6)</v>
          </cell>
        </row>
        <row r="128">
          <cell r="B128" t="str">
            <v>Fuse Hill (11)</v>
          </cell>
        </row>
        <row r="129">
          <cell r="B129" t="str">
            <v>Gale (6.6)</v>
          </cell>
        </row>
        <row r="130">
          <cell r="B130" t="str">
            <v>Garstang (6.6)</v>
          </cell>
        </row>
        <row r="131">
          <cell r="B131" t="str">
            <v>Gatley (6.6)</v>
          </cell>
        </row>
        <row r="132">
          <cell r="B132" t="str">
            <v>Gidlow (6.6)</v>
          </cell>
        </row>
        <row r="133">
          <cell r="B133" t="str">
            <v>Gillsrow (11)</v>
          </cell>
        </row>
        <row r="134">
          <cell r="B134" t="str">
            <v>Glaxo (11)</v>
          </cell>
        </row>
        <row r="135">
          <cell r="B135" t="str">
            <v>Glossop (11)</v>
          </cell>
        </row>
        <row r="136">
          <cell r="B136" t="str">
            <v>Golborne (11)</v>
          </cell>
        </row>
        <row r="137">
          <cell r="B137" t="str">
            <v>Gowhole (11)</v>
          </cell>
        </row>
        <row r="138">
          <cell r="B138" t="str">
            <v>Grane Road (6.6)</v>
          </cell>
        </row>
        <row r="139">
          <cell r="B139" t="str">
            <v>Grange (11)</v>
          </cell>
        </row>
        <row r="140">
          <cell r="B140" t="str">
            <v>Great Harwood (6.6)</v>
          </cell>
        </row>
        <row r="141">
          <cell r="B141" t="str">
            <v>Green Lane / Altrincham (11)</v>
          </cell>
        </row>
        <row r="142">
          <cell r="B142" t="str">
            <v>Green Lane / Hazel Grove (11)</v>
          </cell>
        </row>
        <row r="143">
          <cell r="B143" t="str">
            <v>Green St T11 (6.6)</v>
          </cell>
        </row>
        <row r="144">
          <cell r="B144" t="str">
            <v>Green St T12 &amp; T13 (6.6)</v>
          </cell>
        </row>
        <row r="145">
          <cell r="B145" t="str">
            <v>Greenfield (11)</v>
          </cell>
        </row>
        <row r="146">
          <cell r="B146" t="str">
            <v>Greenhill (6.6)</v>
          </cell>
        </row>
        <row r="147">
          <cell r="B147" t="str">
            <v>Griffin (6.6)</v>
          </cell>
        </row>
        <row r="148">
          <cell r="B148" t="str">
            <v>Hadfield (11)</v>
          </cell>
        </row>
        <row r="149">
          <cell r="B149" t="str">
            <v>Hall Cross (6.6)</v>
          </cell>
        </row>
        <row r="150">
          <cell r="B150" t="str">
            <v>Handforth (11)</v>
          </cell>
        </row>
        <row r="151">
          <cell r="B151" t="str">
            <v>Hanging Bridge (11)</v>
          </cell>
        </row>
        <row r="152">
          <cell r="B152" t="str">
            <v>Hareholme (6.6)</v>
          </cell>
        </row>
        <row r="153">
          <cell r="B153" t="str">
            <v>Harpurhey (6.6)</v>
          </cell>
        </row>
        <row r="154">
          <cell r="B154" t="str">
            <v>Harwood (11)</v>
          </cell>
        </row>
        <row r="155">
          <cell r="B155" t="str">
            <v>Hattersley (11)</v>
          </cell>
        </row>
        <row r="156">
          <cell r="B156" t="str">
            <v>Haverthwaite (11)</v>
          </cell>
        </row>
        <row r="157">
          <cell r="B157" t="str">
            <v>Hawk Green (11)</v>
          </cell>
        </row>
        <row r="158">
          <cell r="B158" t="str">
            <v>Haydock (11)</v>
          </cell>
        </row>
        <row r="159">
          <cell r="B159" t="str">
            <v>HDA No1 (11)</v>
          </cell>
        </row>
        <row r="160">
          <cell r="B160" t="str">
            <v>HDA No2 (11)</v>
          </cell>
        </row>
        <row r="161">
          <cell r="B161" t="str">
            <v>Heady Hill (6.6)</v>
          </cell>
        </row>
        <row r="162">
          <cell r="B162" t="str">
            <v>Heap Bridge (6.6)</v>
          </cell>
        </row>
        <row r="163">
          <cell r="B163" t="str">
            <v>Heasandford (6.6)</v>
          </cell>
        </row>
        <row r="164">
          <cell r="B164" t="str">
            <v>Heaton Moor (6.6)</v>
          </cell>
        </row>
        <row r="165">
          <cell r="B165" t="str">
            <v>Heaton Norris (6.6)</v>
          </cell>
        </row>
        <row r="166">
          <cell r="B166" t="str">
            <v>Helwith Bridge (11)</v>
          </cell>
        </row>
        <row r="167">
          <cell r="B167" t="str">
            <v>Hensingham (11)</v>
          </cell>
        </row>
        <row r="168">
          <cell r="B168" t="str">
            <v>Heyrod (6.6)</v>
          </cell>
        </row>
        <row r="169">
          <cell r="B169" t="str">
            <v>Heyside (6.6)</v>
          </cell>
        </row>
        <row r="170">
          <cell r="B170" t="str">
            <v>Heywood (6.6)</v>
          </cell>
        </row>
        <row r="171">
          <cell r="B171" t="str">
            <v>Higher Mill (6.6)</v>
          </cell>
        </row>
        <row r="172">
          <cell r="B172" t="str">
            <v>Higher Walton (11)</v>
          </cell>
        </row>
        <row r="173">
          <cell r="B173" t="str">
            <v>Hill Top T11 &amp; T12 (11)</v>
          </cell>
        </row>
        <row r="174">
          <cell r="B174" t="str">
            <v>Hill Top T13 (11)</v>
          </cell>
        </row>
        <row r="175">
          <cell r="B175" t="str">
            <v>Hindley Green (11)</v>
          </cell>
        </row>
        <row r="176">
          <cell r="B176" t="str">
            <v>Hollinwood (6.6)</v>
          </cell>
        </row>
        <row r="177">
          <cell r="B177" t="str">
            <v>Holme Road (11)</v>
          </cell>
        </row>
        <row r="178">
          <cell r="B178" t="str">
            <v>Holt St (11)</v>
          </cell>
        </row>
        <row r="179">
          <cell r="B179" t="str">
            <v>Hurst (6.6)</v>
          </cell>
        </row>
        <row r="180">
          <cell r="B180" t="str">
            <v>Hutton End (11)</v>
          </cell>
        </row>
        <row r="181">
          <cell r="B181" t="str">
            <v>Hyde (6.6)</v>
          </cell>
        </row>
        <row r="182">
          <cell r="B182" t="str">
            <v>Hyndburn Rd (6.6)</v>
          </cell>
        </row>
        <row r="183">
          <cell r="B183" t="str">
            <v>India St (6.6)</v>
          </cell>
        </row>
        <row r="184">
          <cell r="B184" t="str">
            <v>Ingleton (11)</v>
          </cell>
        </row>
        <row r="185">
          <cell r="B185" t="str">
            <v>Irlam (6.6)</v>
          </cell>
        </row>
        <row r="186">
          <cell r="B186" t="str">
            <v>James St (11)</v>
          </cell>
        </row>
        <row r="187">
          <cell r="B187" t="str">
            <v>Kay St (6.6)</v>
          </cell>
        </row>
        <row r="188">
          <cell r="B188" t="str">
            <v>Kendal (11)</v>
          </cell>
        </row>
        <row r="189">
          <cell r="B189" t="str">
            <v>Keswick (11)</v>
          </cell>
        </row>
        <row r="190">
          <cell r="B190" t="str">
            <v>Kingsway (11)</v>
          </cell>
        </row>
        <row r="191">
          <cell r="B191" t="str">
            <v>Kinkry Hill (11)</v>
          </cell>
        </row>
        <row r="192">
          <cell r="B192" t="str">
            <v>Kirkby Lonsdale (11)</v>
          </cell>
        </row>
        <row r="193">
          <cell r="B193" t="str">
            <v>Kirkby Moor (11)</v>
          </cell>
        </row>
        <row r="194">
          <cell r="B194" t="str">
            <v>Kirkby Stephen (11)</v>
          </cell>
        </row>
        <row r="195">
          <cell r="B195" t="str">
            <v>Kirkby Thore (11)</v>
          </cell>
        </row>
        <row r="196">
          <cell r="B196" t="str">
            <v>Kirkhall Lane (11)</v>
          </cell>
        </row>
        <row r="197">
          <cell r="B197" t="str">
            <v>Kitt Green (6.6)</v>
          </cell>
        </row>
        <row r="198">
          <cell r="B198" t="str">
            <v>Knott Mill (6.6)</v>
          </cell>
        </row>
        <row r="199">
          <cell r="B199" t="str">
            <v>Lamberhead (6.6)</v>
          </cell>
        </row>
        <row r="200">
          <cell r="B200" t="str">
            <v>Lancaster (11)</v>
          </cell>
        </row>
        <row r="201">
          <cell r="B201" t="str">
            <v>Langley (11)</v>
          </cell>
        </row>
        <row r="202">
          <cell r="B202" t="str">
            <v>Langroyd Rd (6.6)</v>
          </cell>
        </row>
        <row r="203">
          <cell r="B203" t="str">
            <v>Leigh (11)</v>
          </cell>
        </row>
        <row r="204">
          <cell r="B204" t="str">
            <v>Levenshulme (6.6)</v>
          </cell>
        </row>
        <row r="205">
          <cell r="B205" t="str">
            <v>Leyland National (11)</v>
          </cell>
        </row>
        <row r="206">
          <cell r="B206" t="str">
            <v>Little Hulton (11)</v>
          </cell>
        </row>
        <row r="207">
          <cell r="B207" t="str">
            <v>Little Salkeld (11)</v>
          </cell>
        </row>
        <row r="208">
          <cell r="B208" t="str">
            <v>Littleborough (6.6)</v>
          </cell>
        </row>
        <row r="209">
          <cell r="B209" t="str">
            <v>Longford Bridge (6.6)</v>
          </cell>
        </row>
        <row r="210">
          <cell r="B210" t="str">
            <v>Longridge (6.6)</v>
          </cell>
        </row>
        <row r="211">
          <cell r="B211" t="str">
            <v>Longsight (6.6)</v>
          </cell>
        </row>
        <row r="212">
          <cell r="B212" t="str">
            <v>Lostock (11)</v>
          </cell>
        </row>
        <row r="213">
          <cell r="B213" t="str">
            <v>Lower Darwen (6.6)</v>
          </cell>
        </row>
        <row r="214">
          <cell r="B214" t="str">
            <v>Lyons Rd (6.6)</v>
          </cell>
        </row>
        <row r="215">
          <cell r="B215" t="str">
            <v>Manchester University (6.6)</v>
          </cell>
        </row>
        <row r="216">
          <cell r="B216" t="str">
            <v>Marple (11)</v>
          </cell>
        </row>
        <row r="217">
          <cell r="B217" t="str">
            <v>Marton (6.6)</v>
          </cell>
        </row>
        <row r="218">
          <cell r="B218" t="str">
            <v>Maryport (11)</v>
          </cell>
        </row>
        <row r="219">
          <cell r="B219" t="str">
            <v>Medipark (11)</v>
          </cell>
        </row>
        <row r="220">
          <cell r="B220" t="str">
            <v>Melling (11)</v>
          </cell>
        </row>
        <row r="221">
          <cell r="B221" t="str">
            <v>Mereside (6.6)</v>
          </cell>
        </row>
        <row r="222">
          <cell r="B222" t="str">
            <v>Middleton Junction (11)</v>
          </cell>
        </row>
        <row r="223">
          <cell r="B223" t="str">
            <v>Midway (11)</v>
          </cell>
        </row>
        <row r="224">
          <cell r="B224" t="str">
            <v>Milnrow (6.6)</v>
          </cell>
        </row>
        <row r="225">
          <cell r="B225" t="str">
            <v>Mintsfeet (11)</v>
          </cell>
        </row>
        <row r="226">
          <cell r="B226" t="str">
            <v>Monsall (6.6)</v>
          </cell>
        </row>
        <row r="227">
          <cell r="B227" t="str">
            <v>Monton (6.6)</v>
          </cell>
        </row>
        <row r="228">
          <cell r="B228" t="str">
            <v>Moorside (6.6)</v>
          </cell>
        </row>
        <row r="229">
          <cell r="B229" t="str">
            <v>Morton Park (11)</v>
          </cell>
        </row>
        <row r="230">
          <cell r="B230" t="str">
            <v>Mosley Rd (6.6)</v>
          </cell>
        </row>
        <row r="231">
          <cell r="B231" t="str">
            <v>Moss Lane (11)</v>
          </cell>
        </row>
        <row r="232">
          <cell r="B232" t="str">
            <v>Moss Nook (11)</v>
          </cell>
        </row>
        <row r="233">
          <cell r="B233" t="str">
            <v>Moss Side / Leyland (11)</v>
          </cell>
        </row>
        <row r="234">
          <cell r="B234" t="str">
            <v>Moss Side / Longsight (6.6)</v>
          </cell>
        </row>
        <row r="235">
          <cell r="B235" t="str">
            <v>Mossley (11)</v>
          </cell>
        </row>
        <row r="236">
          <cell r="B236" t="str">
            <v>Mount St (6.6)</v>
          </cell>
        </row>
        <row r="237">
          <cell r="B237" t="str">
            <v>Musgrave Rd (6.6)</v>
          </cell>
        </row>
        <row r="238">
          <cell r="B238" t="str">
            <v>Nelson (6.6)</v>
          </cell>
        </row>
        <row r="239">
          <cell r="B239" t="str">
            <v>New Moston (6.6)</v>
          </cell>
        </row>
        <row r="240">
          <cell r="B240" t="str">
            <v>Newbiggin on Lune (11)</v>
          </cell>
        </row>
        <row r="241">
          <cell r="B241" t="str">
            <v>Newby (11)</v>
          </cell>
        </row>
        <row r="242">
          <cell r="B242" t="str">
            <v>Newton (11)</v>
          </cell>
        </row>
        <row r="243">
          <cell r="B243" t="str">
            <v>Newton Heath (6.6)</v>
          </cell>
        </row>
        <row r="244">
          <cell r="B244" t="str">
            <v>Newton Le Willows (11)</v>
          </cell>
        </row>
        <row r="245">
          <cell r="B245" t="str">
            <v>Newtongate T11 &amp; T12 (11)</v>
          </cell>
        </row>
        <row r="246">
          <cell r="B246" t="str">
            <v>Newtongate T13 (11)</v>
          </cell>
        </row>
        <row r="247">
          <cell r="B247" t="str">
            <v>Norbreck (6.6)</v>
          </cell>
        </row>
        <row r="248">
          <cell r="B248" t="str">
            <v>Norbury (11)</v>
          </cell>
        </row>
        <row r="249">
          <cell r="B249" t="str">
            <v>Northenden (6.6)</v>
          </cell>
        </row>
        <row r="250">
          <cell r="B250" t="str">
            <v>NWGB Partington (6.6)</v>
          </cell>
        </row>
        <row r="251">
          <cell r="B251" t="str">
            <v>Offerton (6.6)</v>
          </cell>
        </row>
        <row r="252">
          <cell r="B252" t="str">
            <v>Openshaw (6.6)</v>
          </cell>
        </row>
        <row r="253">
          <cell r="B253" t="str">
            <v>Ormskirk (11)</v>
          </cell>
        </row>
        <row r="254">
          <cell r="B254" t="str">
            <v>Padiham (11)</v>
          </cell>
        </row>
        <row r="255">
          <cell r="B255" t="str">
            <v>Peel St (11)</v>
          </cell>
        </row>
        <row r="256">
          <cell r="B256" t="str">
            <v>Pendleton (6.6)</v>
          </cell>
        </row>
        <row r="257">
          <cell r="B257" t="str">
            <v>Petteril Bank (11)</v>
          </cell>
        </row>
        <row r="258">
          <cell r="B258" t="str">
            <v>Phillips Lane (6.6)</v>
          </cell>
        </row>
        <row r="259">
          <cell r="B259" t="str">
            <v>Piccadilly (6.6)</v>
          </cell>
        </row>
        <row r="260">
          <cell r="B260" t="str">
            <v>Pimbo (11)</v>
          </cell>
        </row>
        <row r="261">
          <cell r="B261" t="str">
            <v>Pirelli (11)</v>
          </cell>
        </row>
        <row r="262">
          <cell r="B262" t="str">
            <v>Portwood (6.6)</v>
          </cell>
        </row>
        <row r="263">
          <cell r="B263" t="str">
            <v>Poulton (6.6)</v>
          </cell>
        </row>
        <row r="264">
          <cell r="B264" t="str">
            <v>Poynton (11)</v>
          </cell>
        </row>
        <row r="265">
          <cell r="B265" t="str">
            <v>Preesall (11)</v>
          </cell>
        </row>
        <row r="266">
          <cell r="B266" t="str">
            <v>Preston East (6.6)</v>
          </cell>
        </row>
        <row r="267">
          <cell r="B267" t="str">
            <v>Preston Old Rd (6.6)</v>
          </cell>
        </row>
        <row r="268">
          <cell r="B268" t="str">
            <v>Prestwich (6.6)</v>
          </cell>
        </row>
        <row r="269">
          <cell r="B269" t="str">
            <v>Pringle St (6.6)</v>
          </cell>
        </row>
        <row r="270">
          <cell r="B270" t="str">
            <v>Prinny Hill (6.6)</v>
          </cell>
        </row>
        <row r="271">
          <cell r="B271" t="str">
            <v>Queens Park (6.6)</v>
          </cell>
        </row>
        <row r="272">
          <cell r="B272" t="str">
            <v>Radcliffe (11)</v>
          </cell>
        </row>
        <row r="273">
          <cell r="B273" t="str">
            <v>Randal St (6.6)</v>
          </cell>
        </row>
        <row r="274">
          <cell r="B274" t="str">
            <v>Rawtenstall Rd (6.6)</v>
          </cell>
        </row>
        <row r="275">
          <cell r="B275" t="str">
            <v>Reddish Vale (6.6)</v>
          </cell>
        </row>
        <row r="276">
          <cell r="B276" t="str">
            <v>Ribblesdale (11)</v>
          </cell>
        </row>
        <row r="277">
          <cell r="B277" t="str">
            <v>Ribbleton (6.6)</v>
          </cell>
        </row>
        <row r="278">
          <cell r="B278" t="str">
            <v>Ringley (11)</v>
          </cell>
        </row>
        <row r="279">
          <cell r="B279" t="str">
            <v>Risley (11)</v>
          </cell>
        </row>
        <row r="280">
          <cell r="B280" t="str">
            <v>Robert Hall St (6.6)</v>
          </cell>
        </row>
        <row r="281">
          <cell r="B281" t="str">
            <v>Rochdale Central (6.6)</v>
          </cell>
        </row>
        <row r="282">
          <cell r="B282" t="str">
            <v>Roman Rd (6.6)</v>
          </cell>
        </row>
        <row r="283">
          <cell r="B283" t="str">
            <v>Romiley (11)</v>
          </cell>
        </row>
        <row r="284">
          <cell r="B284" t="str">
            <v>Rossall (6.6)</v>
          </cell>
        </row>
        <row r="285">
          <cell r="B285" t="str">
            <v>Royton (6.6)</v>
          </cell>
        </row>
        <row r="286">
          <cell r="B286" t="str">
            <v>Sale (6.6)</v>
          </cell>
        </row>
        <row r="287">
          <cell r="B287" t="str">
            <v>Sale Moor (6.6)</v>
          </cell>
        </row>
        <row r="288">
          <cell r="B288" t="str">
            <v>Salford Quays (6.6)</v>
          </cell>
        </row>
        <row r="289">
          <cell r="B289" t="str">
            <v>Sandgate (11)</v>
          </cell>
        </row>
        <row r="290">
          <cell r="B290" t="str">
            <v>Scarisbrick (11)</v>
          </cell>
        </row>
        <row r="291">
          <cell r="B291" t="str">
            <v>Sebergham (11)</v>
          </cell>
        </row>
        <row r="292">
          <cell r="B292" t="str">
            <v>Sedbergh (11)</v>
          </cell>
        </row>
        <row r="293">
          <cell r="B293" t="str">
            <v>Selsmire (11)</v>
          </cell>
        </row>
        <row r="294">
          <cell r="B294" t="str">
            <v>Settle (11)</v>
          </cell>
        </row>
        <row r="295">
          <cell r="B295" t="str">
            <v>Seven Stars (11)</v>
          </cell>
        </row>
        <row r="296">
          <cell r="B296" t="str">
            <v>Shannon St (6.6)</v>
          </cell>
        </row>
        <row r="297">
          <cell r="B297" t="str">
            <v>Shap (11)</v>
          </cell>
        </row>
        <row r="298">
          <cell r="B298" t="str">
            <v>Shaw (6.6)</v>
          </cell>
        </row>
        <row r="299">
          <cell r="B299" t="str">
            <v>Siddick (11)</v>
          </cell>
        </row>
        <row r="300">
          <cell r="B300" t="str">
            <v>Silloth (11)</v>
          </cell>
        </row>
        <row r="301">
          <cell r="B301" t="str">
            <v>Skelmersdale (11)</v>
          </cell>
        </row>
        <row r="302">
          <cell r="B302" t="str">
            <v>Skelton C (11)</v>
          </cell>
        </row>
        <row r="303">
          <cell r="B303" t="str">
            <v>Slipway (11)</v>
          </cell>
        </row>
        <row r="304">
          <cell r="B304" t="str">
            <v>Snipe (6.6)</v>
          </cell>
        </row>
        <row r="305">
          <cell r="B305" t="str">
            <v>South East Macclesfield (11)</v>
          </cell>
        </row>
        <row r="306">
          <cell r="B306" t="str">
            <v>South Park (11)</v>
          </cell>
        </row>
        <row r="307">
          <cell r="B307" t="str">
            <v>South West Macclesfield (11)</v>
          </cell>
        </row>
        <row r="308">
          <cell r="B308" t="str">
            <v>Spa Rd (6.6)</v>
          </cell>
        </row>
        <row r="309">
          <cell r="B309" t="str">
            <v>Spadeadam (11)</v>
          </cell>
        </row>
        <row r="310">
          <cell r="B310" t="str">
            <v>Spotland (6.6)</v>
          </cell>
        </row>
        <row r="311">
          <cell r="B311" t="str">
            <v>Spring Cottage (6.6)</v>
          </cell>
        </row>
        <row r="312">
          <cell r="B312" t="str">
            <v>Spring Garden St (11)</v>
          </cell>
        </row>
        <row r="313">
          <cell r="B313" t="str">
            <v>Spring Garden St (6.6)</v>
          </cell>
        </row>
        <row r="314">
          <cell r="B314" t="str">
            <v>Squires Gate (6.6)</v>
          </cell>
        </row>
        <row r="315">
          <cell r="B315" t="str">
            <v>St Annes (6.6)</v>
          </cell>
        </row>
        <row r="316">
          <cell r="B316" t="str">
            <v>St Marys (6.6)</v>
          </cell>
        </row>
        <row r="317">
          <cell r="B317" t="str">
            <v>St Marys St (6.6)</v>
          </cell>
        </row>
        <row r="318">
          <cell r="B318" t="str">
            <v>St Thomas Rd (6.6)</v>
          </cell>
        </row>
        <row r="319">
          <cell r="B319" t="str">
            <v>Stainburn (11)</v>
          </cell>
        </row>
        <row r="320">
          <cell r="B320" t="str">
            <v>Standish (11)</v>
          </cell>
        </row>
        <row r="321">
          <cell r="B321" t="str">
            <v>Strangeways (6.6)</v>
          </cell>
        </row>
        <row r="322">
          <cell r="B322" t="str">
            <v>Strawberry Bank (6.6)</v>
          </cell>
        </row>
        <row r="323">
          <cell r="B323" t="str">
            <v>Stuart St (6.6)</v>
          </cell>
        </row>
        <row r="324">
          <cell r="B324" t="str">
            <v>Stubbins (11)</v>
          </cell>
        </row>
        <row r="325">
          <cell r="B325" t="str">
            <v>Swinton (11)</v>
          </cell>
        </row>
        <row r="326">
          <cell r="B326" t="str">
            <v>Tame Valley (6.6)</v>
          </cell>
        </row>
        <row r="327">
          <cell r="B327" t="str">
            <v>Tardy Gate (11)</v>
          </cell>
        </row>
        <row r="328">
          <cell r="B328" t="str">
            <v>Tarleton (11)</v>
          </cell>
        </row>
        <row r="329">
          <cell r="B329" t="str">
            <v>The Height (6.6)</v>
          </cell>
        </row>
        <row r="330">
          <cell r="B330" t="str">
            <v>Thornton (11)</v>
          </cell>
        </row>
        <row r="331">
          <cell r="B331" t="str">
            <v>Townley St (11)</v>
          </cell>
        </row>
        <row r="332">
          <cell r="B332" t="str">
            <v>Trafford (6.6)</v>
          </cell>
        </row>
        <row r="333">
          <cell r="B333" t="str">
            <v>Trafford Park North (6.6)</v>
          </cell>
        </row>
        <row r="334">
          <cell r="B334" t="str">
            <v>Trimpell (11)</v>
          </cell>
        </row>
        <row r="335">
          <cell r="B335" t="str">
            <v>Trinity (6.6)</v>
          </cell>
        </row>
        <row r="336">
          <cell r="B336" t="str">
            <v>Tulketh (6.6)</v>
          </cell>
        </row>
        <row r="337">
          <cell r="B337" t="str">
            <v>Ulverston (11)</v>
          </cell>
        </row>
        <row r="338">
          <cell r="B338" t="str">
            <v>Union Rd (6.6)</v>
          </cell>
        </row>
        <row r="339">
          <cell r="B339" t="str">
            <v>Upholland (11)</v>
          </cell>
        </row>
        <row r="340">
          <cell r="B340" t="str">
            <v>Urmston (6.6)</v>
          </cell>
        </row>
        <row r="341">
          <cell r="B341" t="str">
            <v>Victoria Park (6.6)</v>
          </cell>
        </row>
        <row r="342">
          <cell r="B342" t="str">
            <v>Warbreck (6.6)</v>
          </cell>
        </row>
        <row r="343">
          <cell r="B343" t="str">
            <v>Wardleworth (6.6)</v>
          </cell>
        </row>
        <row r="344">
          <cell r="B344" t="str">
            <v>Warton (6.6)</v>
          </cell>
        </row>
        <row r="345">
          <cell r="B345" t="str">
            <v>Waterhead (6.6)</v>
          </cell>
        </row>
        <row r="346">
          <cell r="B346" t="str">
            <v>Waterswallows (11)</v>
          </cell>
        </row>
        <row r="347">
          <cell r="B347" t="str">
            <v>Weaste (6.6)</v>
          </cell>
        </row>
        <row r="348">
          <cell r="B348" t="str">
            <v>Werneth (6.6)</v>
          </cell>
        </row>
        <row r="349">
          <cell r="B349" t="str">
            <v>Wesley Place (6.6)</v>
          </cell>
        </row>
        <row r="350">
          <cell r="B350" t="str">
            <v>West Didsbury (6.6)</v>
          </cell>
        </row>
        <row r="351">
          <cell r="B351" t="str">
            <v>Westgate (6.6)</v>
          </cell>
        </row>
        <row r="352">
          <cell r="B352" t="str">
            <v>Westhoughton (11)</v>
          </cell>
        </row>
        <row r="353">
          <cell r="B353" t="str">
            <v>Westlinton (11)</v>
          </cell>
        </row>
        <row r="354">
          <cell r="B354" t="str">
            <v>Whalley (11)</v>
          </cell>
        </row>
        <row r="355">
          <cell r="B355" t="str">
            <v>Whalley Range (6.6)</v>
          </cell>
        </row>
        <row r="356">
          <cell r="B356" t="str">
            <v>Whasset (11)</v>
          </cell>
        </row>
        <row r="357">
          <cell r="B357" t="str">
            <v>Whittle Le Woods (11)</v>
          </cell>
        </row>
        <row r="358">
          <cell r="B358" t="str">
            <v>Whitworth (6.6)</v>
          </cell>
        </row>
        <row r="359">
          <cell r="B359" t="str">
            <v>Wigton (11)</v>
          </cell>
        </row>
        <row r="360">
          <cell r="B360" t="str">
            <v>Willow Hey (11)</v>
          </cell>
        </row>
        <row r="361">
          <cell r="B361" t="str">
            <v>Willowbank (6.6)</v>
          </cell>
        </row>
        <row r="362">
          <cell r="B362" t="str">
            <v>Willowholme (11)</v>
          </cell>
        </row>
        <row r="363">
          <cell r="B363" t="str">
            <v>Wilmslow (11)</v>
          </cell>
        </row>
        <row r="364">
          <cell r="B364" t="str">
            <v>Windermere (11)</v>
          </cell>
        </row>
        <row r="365">
          <cell r="B365" t="str">
            <v>Winifred Rd (6.6)</v>
          </cell>
        </row>
        <row r="366">
          <cell r="B366" t="str">
            <v>Withington (6.6)</v>
          </cell>
        </row>
        <row r="367">
          <cell r="B367" t="str">
            <v>Withyfold Drive (11)</v>
          </cell>
        </row>
        <row r="368">
          <cell r="B368" t="str">
            <v>Woodbine St (6.6)</v>
          </cell>
        </row>
        <row r="369">
          <cell r="B369" t="str">
            <v>Woodfield Road (11)</v>
          </cell>
        </row>
        <row r="370">
          <cell r="B370" t="str">
            <v>Woodhill Lane (6.6)</v>
          </cell>
        </row>
        <row r="371">
          <cell r="B371" t="str">
            <v>Woodhouse Park (11)</v>
          </cell>
        </row>
        <row r="372">
          <cell r="B372" t="str">
            <v>Woodley (11)</v>
          </cell>
        </row>
        <row r="373">
          <cell r="B373" t="str">
            <v>Woolfold (11)</v>
          </cell>
        </row>
        <row r="374">
          <cell r="B374" t="str">
            <v>Wordsworth St (6.6)</v>
          </cell>
        </row>
        <row r="375">
          <cell r="B375" t="str">
            <v>Worsley Mesnes (6.6)</v>
          </cell>
        </row>
        <row r="376">
          <cell r="B376" t="str">
            <v>Wrightington (11)</v>
          </cell>
        </row>
        <row r="377">
          <cell r="B377" t="str">
            <v>Yealand (11)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44353-FB75-4DD0-8FE6-61A962516CF8}">
  <dimension ref="B3:H42"/>
  <sheetViews>
    <sheetView zoomScale="70" zoomScaleNormal="70" workbookViewId="0">
      <selection activeCell="C32" sqref="C32:C34"/>
    </sheetView>
  </sheetViews>
  <sheetFormatPr defaultColWidth="8.77734375" defaultRowHeight="14.4" x14ac:dyDescent="0.3"/>
  <cols>
    <col min="1" max="1" width="8.77734375" style="5"/>
    <col min="2" max="2" width="27.44140625" style="5" customWidth="1"/>
    <col min="3" max="3" width="30.77734375" style="5" customWidth="1"/>
    <col min="4" max="4" width="33.77734375" style="5" customWidth="1"/>
    <col min="5" max="5" width="87.109375" style="5" customWidth="1"/>
    <col min="6" max="6" width="2.109375" style="5" customWidth="1"/>
    <col min="7" max="7" width="17.44140625" style="5" customWidth="1"/>
    <col min="8" max="8" width="39.21875" style="5" customWidth="1"/>
    <col min="9" max="9" width="30.21875" style="5" customWidth="1"/>
    <col min="10" max="16384" width="8.77734375" style="5"/>
  </cols>
  <sheetData>
    <row r="3" spans="4:7" ht="14.55" customHeight="1" x14ac:dyDescent="0.3">
      <c r="D3" s="125" t="s">
        <v>439</v>
      </c>
      <c r="E3" s="126"/>
    </row>
    <row r="4" spans="4:7" ht="14.55" customHeight="1" x14ac:dyDescent="0.3">
      <c r="D4" s="127"/>
      <c r="E4" s="128"/>
    </row>
    <row r="5" spans="4:7" ht="14.55" customHeight="1" x14ac:dyDescent="0.7">
      <c r="D5" s="127"/>
      <c r="E5" s="128"/>
      <c r="G5" s="31"/>
    </row>
    <row r="6" spans="4:7" ht="14.55" customHeight="1" x14ac:dyDescent="0.7">
      <c r="D6" s="127"/>
      <c r="E6" s="128"/>
      <c r="G6" s="31"/>
    </row>
    <row r="7" spans="4:7" ht="14.55" customHeight="1" x14ac:dyDescent="0.7">
      <c r="D7" s="127"/>
      <c r="E7" s="128"/>
      <c r="G7" s="31"/>
    </row>
    <row r="8" spans="4:7" ht="15.45" customHeight="1" x14ac:dyDescent="0.7">
      <c r="D8" s="127"/>
      <c r="E8" s="128"/>
      <c r="G8" s="31"/>
    </row>
    <row r="9" spans="4:7" ht="19.5" customHeight="1" x14ac:dyDescent="0.3">
      <c r="D9" s="129"/>
      <c r="E9" s="130"/>
    </row>
    <row r="11" spans="4:7" x14ac:dyDescent="0.3">
      <c r="D11" s="131" t="s">
        <v>450</v>
      </c>
      <c r="E11" s="131"/>
    </row>
    <row r="12" spans="4:7" ht="14.55" customHeight="1" x14ac:dyDescent="0.3">
      <c r="D12" s="131"/>
      <c r="E12" s="131"/>
    </row>
    <row r="13" spans="4:7" ht="14.55" customHeight="1" x14ac:dyDescent="0.3">
      <c r="D13" s="131"/>
      <c r="E13" s="131"/>
      <c r="G13" s="30"/>
    </row>
    <row r="14" spans="4:7" ht="14.55" customHeight="1" x14ac:dyDescent="0.3">
      <c r="D14" s="131"/>
      <c r="E14" s="131"/>
      <c r="G14" s="30"/>
    </row>
    <row r="15" spans="4:7" ht="14.55" customHeight="1" x14ac:dyDescent="0.3">
      <c r="D15" s="131"/>
      <c r="E15" s="131"/>
      <c r="G15" s="30"/>
    </row>
    <row r="16" spans="4:7" ht="14.55" customHeight="1" x14ac:dyDescent="0.3">
      <c r="D16" s="131"/>
      <c r="E16" s="131"/>
      <c r="G16" s="30"/>
    </row>
    <row r="17" spans="2:8" ht="14.55" customHeight="1" x14ac:dyDescent="0.3">
      <c r="D17" s="131"/>
      <c r="E17" s="131"/>
      <c r="G17" s="30"/>
    </row>
    <row r="18" spans="2:8" ht="14.55" customHeight="1" x14ac:dyDescent="0.3">
      <c r="G18" s="30"/>
      <c r="H18" s="30"/>
    </row>
    <row r="19" spans="2:8" ht="14.55" customHeight="1" x14ac:dyDescent="0.3">
      <c r="D19" s="131" t="s">
        <v>915</v>
      </c>
      <c r="E19" s="131"/>
      <c r="G19" s="30"/>
      <c r="H19" s="30"/>
    </row>
    <row r="20" spans="2:8" ht="14.55" customHeight="1" x14ac:dyDescent="0.3">
      <c r="D20" s="131"/>
      <c r="E20" s="131"/>
      <c r="G20" s="30"/>
      <c r="H20" s="30"/>
    </row>
    <row r="21" spans="2:8" ht="14.55" customHeight="1" x14ac:dyDescent="0.3">
      <c r="D21" s="131"/>
      <c r="E21" s="131"/>
      <c r="G21" s="30"/>
      <c r="H21" s="30"/>
    </row>
    <row r="22" spans="2:8" x14ac:dyDescent="0.3">
      <c r="D22" s="131"/>
      <c r="E22" s="131"/>
    </row>
    <row r="23" spans="2:8" s="2" customFormat="1" ht="39.6" customHeight="1" x14ac:dyDescent="0.3">
      <c r="B23" s="10"/>
      <c r="C23" s="32"/>
      <c r="D23" s="131"/>
      <c r="E23" s="131"/>
    </row>
    <row r="24" spans="2:8" ht="27.6" customHeight="1" x14ac:dyDescent="0.3">
      <c r="D24" s="131"/>
      <c r="E24" s="131"/>
    </row>
    <row r="25" spans="2:8" ht="33" customHeight="1" x14ac:dyDescent="0.3">
      <c r="D25" s="131"/>
      <c r="E25" s="131"/>
    </row>
    <row r="26" spans="2:8" ht="15" thickBot="1" x14ac:dyDescent="0.35"/>
    <row r="27" spans="2:8" x14ac:dyDescent="0.3">
      <c r="B27" s="132" t="s">
        <v>440</v>
      </c>
      <c r="C27" s="133"/>
      <c r="D27" s="133"/>
      <c r="E27" s="133"/>
      <c r="F27" s="134"/>
    </row>
    <row r="28" spans="2:8" ht="15" thickBot="1" x14ac:dyDescent="0.35">
      <c r="B28" s="135"/>
      <c r="C28" s="136"/>
      <c r="D28" s="136"/>
      <c r="E28" s="136"/>
      <c r="F28" s="137"/>
    </row>
    <row r="29" spans="2:8" ht="18.600000000000001" thickBot="1" x14ac:dyDescent="0.35">
      <c r="B29" s="82" t="s">
        <v>441</v>
      </c>
      <c r="C29" s="83" t="s">
        <v>442</v>
      </c>
      <c r="D29" s="138" t="s">
        <v>443</v>
      </c>
      <c r="E29" s="139"/>
      <c r="F29" s="140"/>
    </row>
    <row r="30" spans="2:8" ht="16.05" customHeight="1" thickBot="1" x14ac:dyDescent="0.35">
      <c r="B30" s="112" t="s">
        <v>892</v>
      </c>
      <c r="C30" s="115" t="s">
        <v>909</v>
      </c>
      <c r="D30" s="116" t="s">
        <v>445</v>
      </c>
      <c r="E30" s="117"/>
      <c r="F30" s="118"/>
    </row>
    <row r="31" spans="2:8" ht="15" thickBot="1" x14ac:dyDescent="0.35">
      <c r="B31" s="113"/>
      <c r="C31" s="115"/>
      <c r="D31" s="119"/>
      <c r="E31" s="120"/>
      <c r="F31" s="121"/>
    </row>
    <row r="32" spans="2:8" ht="14.55" customHeight="1" thickBot="1" x14ac:dyDescent="0.35">
      <c r="B32" s="113"/>
      <c r="C32" s="115" t="s">
        <v>910</v>
      </c>
      <c r="D32" s="122" t="s">
        <v>868</v>
      </c>
      <c r="E32" s="123"/>
      <c r="F32" s="124"/>
    </row>
    <row r="33" spans="2:6" ht="14.55" customHeight="1" thickBot="1" x14ac:dyDescent="0.35">
      <c r="B33" s="113"/>
      <c r="C33" s="115"/>
      <c r="D33" s="122"/>
      <c r="E33" s="123"/>
      <c r="F33" s="124"/>
    </row>
    <row r="34" spans="2:6" ht="15" thickBot="1" x14ac:dyDescent="0.35">
      <c r="B34" s="114"/>
      <c r="C34" s="115"/>
      <c r="D34" s="122"/>
      <c r="E34" s="123"/>
      <c r="F34" s="124"/>
    </row>
    <row r="35" spans="2:6" ht="15.45" customHeight="1" thickBot="1" x14ac:dyDescent="0.35">
      <c r="B35" s="141" t="s">
        <v>444</v>
      </c>
      <c r="C35" s="115" t="s">
        <v>448</v>
      </c>
      <c r="D35" s="122" t="s">
        <v>446</v>
      </c>
      <c r="E35" s="123"/>
      <c r="F35" s="124"/>
    </row>
    <row r="36" spans="2:6" ht="15.6" customHeight="1" thickBot="1" x14ac:dyDescent="0.35">
      <c r="B36" s="142"/>
      <c r="C36" s="115"/>
      <c r="D36" s="122"/>
      <c r="E36" s="123"/>
      <c r="F36" s="124"/>
    </row>
    <row r="37" spans="2:6" ht="15.45" customHeight="1" thickBot="1" x14ac:dyDescent="0.35">
      <c r="B37" s="142"/>
      <c r="C37" s="115" t="s">
        <v>449</v>
      </c>
      <c r="D37" s="122" t="s">
        <v>447</v>
      </c>
      <c r="E37" s="123"/>
      <c r="F37" s="124"/>
    </row>
    <row r="38" spans="2:6" ht="15" thickBot="1" x14ac:dyDescent="0.35">
      <c r="B38" s="142"/>
      <c r="C38" s="115"/>
      <c r="D38" s="122"/>
      <c r="E38" s="123"/>
      <c r="F38" s="124"/>
    </row>
    <row r="39" spans="2:6" ht="15.45" customHeight="1" thickBot="1" x14ac:dyDescent="0.35">
      <c r="B39" s="142"/>
      <c r="C39" s="115" t="s">
        <v>864</v>
      </c>
      <c r="D39" s="122" t="s">
        <v>866</v>
      </c>
      <c r="E39" s="123"/>
      <c r="F39" s="124"/>
    </row>
    <row r="40" spans="2:6" ht="15.45" customHeight="1" thickBot="1" x14ac:dyDescent="0.35">
      <c r="B40" s="142"/>
      <c r="C40" s="115"/>
      <c r="D40" s="122"/>
      <c r="E40" s="123"/>
      <c r="F40" s="124"/>
    </row>
    <row r="41" spans="2:6" ht="15.45" customHeight="1" thickBot="1" x14ac:dyDescent="0.35">
      <c r="B41" s="142"/>
      <c r="C41" s="115" t="s">
        <v>865</v>
      </c>
      <c r="D41" s="122" t="s">
        <v>867</v>
      </c>
      <c r="E41" s="123"/>
      <c r="F41" s="124"/>
    </row>
    <row r="42" spans="2:6" ht="15" thickBot="1" x14ac:dyDescent="0.35">
      <c r="B42" s="143"/>
      <c r="C42" s="115"/>
      <c r="D42" s="122"/>
      <c r="E42" s="123"/>
      <c r="F42" s="124"/>
    </row>
  </sheetData>
  <sheetProtection algorithmName="SHA-512" hashValue="yEXHZFeosPVxWpn6jaLJKkZYSGtExSy9TEhflM1rREQdQ37tXDwCG+xxm6dsfYTv28FBAFpak6ytn2vDwA1enQ==" saltValue="+fMgjC9OGn/NK6XMUagr3g==" spinCount="100000" sheet="1" objects="1" scenarios="1"/>
  <mergeCells count="19">
    <mergeCell ref="B35:B42"/>
    <mergeCell ref="C35:C36"/>
    <mergeCell ref="D35:F36"/>
    <mergeCell ref="C37:C38"/>
    <mergeCell ref="D37:F38"/>
    <mergeCell ref="C39:C40"/>
    <mergeCell ref="D39:F40"/>
    <mergeCell ref="C41:C42"/>
    <mergeCell ref="D41:F42"/>
    <mergeCell ref="D3:E9"/>
    <mergeCell ref="D11:E17"/>
    <mergeCell ref="D19:E25"/>
    <mergeCell ref="B27:F28"/>
    <mergeCell ref="D29:F29"/>
    <mergeCell ref="B30:B34"/>
    <mergeCell ref="C30:C31"/>
    <mergeCell ref="D30:F31"/>
    <mergeCell ref="C32:C34"/>
    <mergeCell ref="D32:F34"/>
  </mergeCells>
  <hyperlinks>
    <hyperlink ref="C30" location="'Demand Look Up'!A1" display="Demand Look Up" xr:uid="{B508B983-11CD-4DDB-947E-4A7A0EEA361F}"/>
    <hyperlink ref="C35" location="'Primary Headroom'!A1" display="Primary Headroom" xr:uid="{F4E5A6A8-AA5A-4E87-A08E-A5B524DC92EA}"/>
    <hyperlink ref="C37" location="'BSP Headroom'!A1" display="BSP Headroom" xr:uid="{3F9CA7C3-116D-452D-826A-C18EA8A5015D}"/>
    <hyperlink ref="C39" location="'Gen Primary Headroom'!A1" display="Gen Primary Headroom" xr:uid="{6F4EC7DC-76D3-4C53-9D89-F3FC7D6AFD68}"/>
    <hyperlink ref="C41" location="'Gen BSP Headroom'!A1" display="Gen BSP Headroom" xr:uid="{76E36136-2A19-4256-9A99-DC845FFFC8EC}"/>
    <hyperlink ref="C32:C33" location="'Gen Headroom Look Up'!A1" display="Generation Headroom Look Up" xr:uid="{AAFE711D-1190-4C23-950D-3594DD8059E5}"/>
    <hyperlink ref="C30:C31" location="'Demand Headroom summary table'!A1" display="Demand Headroom Summary Table" xr:uid="{39E08DF2-840A-44D7-99B3-20DFD1CDFF56}"/>
    <hyperlink ref="C32:C34" location="'Gen Headroom summary table'!A1" display="Generation Headroom Summary Table" xr:uid="{17BA3127-9AC6-467E-A8EE-7A8A0500E5BB}"/>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0A4F-F4B5-4367-AEE0-FC0227FDD0BA}">
  <dimension ref="C4:S35"/>
  <sheetViews>
    <sheetView tabSelected="1" zoomScale="90" zoomScaleNormal="90" workbookViewId="0">
      <selection activeCell="D4" sqref="D4:E4"/>
    </sheetView>
  </sheetViews>
  <sheetFormatPr defaultRowHeight="14.4" x14ac:dyDescent="0.3"/>
  <cols>
    <col min="3" max="3" width="26.44140625" customWidth="1"/>
    <col min="4" max="4" width="11.21875" customWidth="1"/>
    <col min="5" max="5" width="13.44140625" customWidth="1"/>
  </cols>
  <sheetData>
    <row r="4" spans="3:19" ht="21" x14ac:dyDescent="0.4">
      <c r="C4" s="7" t="s">
        <v>423</v>
      </c>
      <c r="D4" s="144" t="s">
        <v>11</v>
      </c>
      <c r="E4" s="145"/>
      <c r="F4" s="146" t="s">
        <v>427</v>
      </c>
      <c r="G4" s="146"/>
      <c r="H4" s="146"/>
      <c r="I4" s="146"/>
      <c r="J4" s="146"/>
      <c r="K4" s="146"/>
      <c r="L4" s="146"/>
      <c r="M4" s="146"/>
      <c r="N4" s="146"/>
      <c r="O4" s="146"/>
      <c r="P4" s="146"/>
      <c r="Q4" s="146"/>
      <c r="R4" s="146"/>
      <c r="S4" s="146"/>
    </row>
    <row r="5" spans="3:19" x14ac:dyDescent="0.3">
      <c r="C5" s="147" t="s">
        <v>425</v>
      </c>
      <c r="D5" s="8" t="s">
        <v>426</v>
      </c>
      <c r="E5" s="90" t="s">
        <v>1</v>
      </c>
      <c r="F5" s="149">
        <v>2021</v>
      </c>
      <c r="G5" s="149">
        <v>2022</v>
      </c>
      <c r="H5" s="149">
        <v>2023</v>
      </c>
      <c r="I5" s="149">
        <v>2024</v>
      </c>
      <c r="J5" s="149">
        <v>2025</v>
      </c>
      <c r="K5" s="149">
        <v>2026</v>
      </c>
      <c r="L5" s="149">
        <v>2027</v>
      </c>
      <c r="M5" s="149">
        <v>2028</v>
      </c>
      <c r="N5" s="149">
        <v>2029</v>
      </c>
      <c r="O5" s="149">
        <v>2030</v>
      </c>
      <c r="P5" s="149">
        <v>2035</v>
      </c>
      <c r="Q5" s="149">
        <v>2040</v>
      </c>
      <c r="R5" s="149">
        <v>2045</v>
      </c>
      <c r="S5" s="149">
        <v>2050</v>
      </c>
    </row>
    <row r="6" spans="3:19" x14ac:dyDescent="0.3">
      <c r="C6" s="148"/>
      <c r="D6" s="9">
        <f>VLOOKUP($D$4,'Primary Headroom'!$B$7:$EX$374,152,FALSE)</f>
        <v>385044</v>
      </c>
      <c r="E6" s="101">
        <f>VLOOKUP($D$4,'Primary Headroom'!$B$7:$EX$374,153,FALSE)</f>
        <v>379026</v>
      </c>
      <c r="F6" s="149"/>
      <c r="G6" s="149"/>
      <c r="H6" s="149"/>
      <c r="I6" s="149"/>
      <c r="J6" s="149"/>
      <c r="K6" s="149"/>
      <c r="L6" s="149"/>
      <c r="M6" s="149"/>
      <c r="N6" s="149"/>
      <c r="O6" s="149"/>
      <c r="P6" s="149"/>
      <c r="Q6" s="149"/>
      <c r="R6" s="149"/>
      <c r="S6" s="149"/>
    </row>
    <row r="7" spans="3:19" x14ac:dyDescent="0.3">
      <c r="C7" s="72" t="s">
        <v>884</v>
      </c>
      <c r="D7" s="151" t="str">
        <f>VLOOKUP($D$4,'Primary Headroom'!$B$7:$EZ$374,154,FALSE)</f>
        <v>MOSS NOOK</v>
      </c>
      <c r="E7" s="152">
        <f>VLOOKUP($D$4,'Primary Headroom'!$B$7:$EX$374,152,FALSE)</f>
        <v>385044</v>
      </c>
      <c r="F7" s="149"/>
      <c r="G7" s="149"/>
      <c r="H7" s="149"/>
      <c r="I7" s="149"/>
      <c r="J7" s="149"/>
      <c r="K7" s="149"/>
      <c r="L7" s="149"/>
      <c r="M7" s="149"/>
      <c r="N7" s="149"/>
      <c r="O7" s="149"/>
      <c r="P7" s="149"/>
      <c r="Q7" s="149"/>
      <c r="R7" s="149"/>
      <c r="S7" s="149"/>
    </row>
    <row r="8" spans="3:19" x14ac:dyDescent="0.3">
      <c r="C8" s="72" t="s">
        <v>869</v>
      </c>
      <c r="D8" s="151" t="str">
        <f>VLOOKUP($D$4,'Primary Headroom'!$B$7:$EZ$374,155,FALSE)</f>
        <v>SOUTH MANCHESTER</v>
      </c>
      <c r="E8" s="152">
        <f>VLOOKUP($D$4,'Primary Headroom'!$B$7:$EX$374,152,FALSE)</f>
        <v>385044</v>
      </c>
      <c r="F8" s="150"/>
      <c r="G8" s="150"/>
      <c r="H8" s="150"/>
      <c r="I8" s="150"/>
      <c r="J8" s="150"/>
      <c r="K8" s="150"/>
      <c r="L8" s="150"/>
      <c r="M8" s="150"/>
      <c r="N8" s="150"/>
      <c r="O8" s="150"/>
      <c r="P8" s="150"/>
      <c r="Q8" s="150"/>
      <c r="R8" s="150"/>
      <c r="S8" s="150"/>
    </row>
    <row r="9" spans="3:19" x14ac:dyDescent="0.3">
      <c r="C9" s="165" t="s">
        <v>6</v>
      </c>
      <c r="D9" s="166" t="s">
        <v>2</v>
      </c>
      <c r="E9" s="167"/>
      <c r="F9" s="6">
        <f>VLOOKUP($D$4,'Primary Headroom'!$B$7:$P$374,2,FALSE)</f>
        <v>11.333904457872755</v>
      </c>
      <c r="G9" s="6">
        <f>VLOOKUP($D$4,'Primary Headroom'!$B$7:$P$374,3,FALSE)</f>
        <v>11.637967950470014</v>
      </c>
      <c r="H9" s="6">
        <f>VLOOKUP($D$4,'Primary Headroom'!$B$7:$P$374,4,FALSE)</f>
        <v>11.260852172391921</v>
      </c>
      <c r="I9" s="6">
        <f>VLOOKUP($D$4,'Primary Headroom'!$B$7:$P$374,5,FALSE)</f>
        <v>10.905693541235475</v>
      </c>
      <c r="J9" s="6">
        <f>VLOOKUP($D$4,'Primary Headroom'!$B$7:$P$374,6,FALSE)</f>
        <v>10.508154071568448</v>
      </c>
      <c r="K9" s="6">
        <f>VLOOKUP($D$4,'Primary Headroom'!$B$7:$P$374,7,FALSE)</f>
        <v>10.07819388101678</v>
      </c>
      <c r="L9" s="6">
        <f>VLOOKUP($D$4,'Primary Headroom'!$B$7:$P$374,8,FALSE)</f>
        <v>9.6379678222172913</v>
      </c>
      <c r="M9" s="6">
        <f>VLOOKUP($D$4,'Primary Headroom'!$B$7:$P$374,9,FALSE)</f>
        <v>9.1411322831262467</v>
      </c>
      <c r="N9" s="6">
        <f>VLOOKUP($D$4,'Primary Headroom'!$B$7:$P$374,10,FALSE)</f>
        <v>8.6132954163537647</v>
      </c>
      <c r="O9" s="6">
        <f>VLOOKUP($D$4,'Primary Headroom'!$B$7:$P$374,11,FALSE)</f>
        <v>8.0730475967018336</v>
      </c>
      <c r="P9" s="6">
        <f>VLOOKUP($D$4,'Primary Headroom'!$B$7:$P$374,12,FALSE)</f>
        <v>5.1980420600132256</v>
      </c>
      <c r="Q9" s="6">
        <f>VLOOKUP($D$4,'Primary Headroom'!$B$7:$P$374,13,FALSE)</f>
        <v>2.8920174574527451</v>
      </c>
      <c r="R9" s="6">
        <f>VLOOKUP($D$4,'Primary Headroom'!$B$7:$P$374,14,FALSE)</f>
        <v>2.2981328775416472</v>
      </c>
      <c r="S9" s="6">
        <f>VLOOKUP($D$4,'Primary Headroom'!$B$7:$P$374,15,FALSE)</f>
        <v>2.3465565377461957</v>
      </c>
    </row>
    <row r="10" spans="3:19" x14ac:dyDescent="0.3">
      <c r="C10" s="165"/>
      <c r="D10" s="166" t="s">
        <v>5</v>
      </c>
      <c r="E10" s="167"/>
      <c r="F10" s="6">
        <f>VLOOKUP($D$4,'Primary Headroom'!$B$7:$AE$374,17,FALSE)</f>
        <v>18.333904457872755</v>
      </c>
      <c r="G10" s="6">
        <f>VLOOKUP($D$4,'Primary Headroom'!$B$7:$AE$374,18,FALSE)</f>
        <v>18.637967950470014</v>
      </c>
      <c r="H10" s="6">
        <f>VLOOKUP($D$4,'Primary Headroom'!$B$7:$AE$374,19,FALSE)</f>
        <v>18.260852172391921</v>
      </c>
      <c r="I10" s="6">
        <f>VLOOKUP($D$4,'Primary Headroom'!$B$7:$AE$374,20,FALSE)</f>
        <v>17.905693541235475</v>
      </c>
      <c r="J10" s="6">
        <f>VLOOKUP($D$4,'Primary Headroom'!$B$7:$AE$374,21,FALSE)</f>
        <v>17.508154071568448</v>
      </c>
      <c r="K10" s="6">
        <f>VLOOKUP($D$4,'Primary Headroom'!$B$7:$AE$374,22,FALSE)</f>
        <v>17.07819388101678</v>
      </c>
      <c r="L10" s="6">
        <f>VLOOKUP($D$4,'Primary Headroom'!$B$7:$AE$374,23,FALSE)</f>
        <v>16.637967822217291</v>
      </c>
      <c r="M10" s="6">
        <f>VLOOKUP($D$4,'Primary Headroom'!$B$7:$AE$374,24,FALSE)</f>
        <v>16.141132283126247</v>
      </c>
      <c r="N10" s="6">
        <f>VLOOKUP($D$4,'Primary Headroom'!$B$7:$AE$374,25,FALSE)</f>
        <v>15.613295416353765</v>
      </c>
      <c r="O10" s="6">
        <f>VLOOKUP($D$4,'Primary Headroom'!$B$7:$AE$374,26,FALSE)</f>
        <v>15.073047596701834</v>
      </c>
      <c r="P10" s="6">
        <f>VLOOKUP($D$4,'Primary Headroom'!$B$7:$AE$374,27,FALSE)</f>
        <v>12.198042060013226</v>
      </c>
      <c r="Q10" s="6">
        <f>VLOOKUP($D$4,'Primary Headroom'!$B$7:$AE$374,28,FALSE)</f>
        <v>9.8920174574527451</v>
      </c>
      <c r="R10" s="6">
        <f>VLOOKUP($D$4,'Primary Headroom'!$B$7:$AE$374,29,FALSE)</f>
        <v>9.2981328775416472</v>
      </c>
      <c r="S10" s="6">
        <f>VLOOKUP($D$4,'Primary Headroom'!$B$7:$AE$374,30,FALSE)</f>
        <v>9.3465565377461957</v>
      </c>
    </row>
    <row r="11" spans="3:19" x14ac:dyDescent="0.3">
      <c r="C11" s="153" t="s">
        <v>407</v>
      </c>
      <c r="D11" s="155" t="s">
        <v>2</v>
      </c>
      <c r="E11" s="156"/>
      <c r="F11" s="6">
        <f>VLOOKUP($D$4,'Primary Headroom'!$B$7:$AT$374,32,FALSE)</f>
        <v>11.265849710806826</v>
      </c>
      <c r="G11" s="6">
        <f>VLOOKUP($D$4,'Primary Headroom'!$B$7:$AT$374,33,FALSE)</f>
        <v>11.533231008225062</v>
      </c>
      <c r="H11" s="6">
        <f>VLOOKUP($D$4,'Primary Headroom'!$B$7:$AT$374,34,FALSE)</f>
        <v>11.328364583864321</v>
      </c>
      <c r="I11" s="6">
        <f>VLOOKUP($D$4,'Primary Headroom'!$B$7:$AT$374,35,FALSE)</f>
        <v>11.142852935299526</v>
      </c>
      <c r="J11" s="6">
        <f>VLOOKUP($D$4,'Primary Headroom'!$B$7:$AT$374,36,FALSE)</f>
        <v>10.898989797919953</v>
      </c>
      <c r="K11" s="6">
        <f>VLOOKUP($D$4,'Primary Headroom'!$B$7:$AT$374,37,FALSE)</f>
        <v>10.624008445906441</v>
      </c>
      <c r="L11" s="6">
        <f>VLOOKUP($D$4,'Primary Headroom'!$B$7:$AT$374,38,FALSE)</f>
        <v>10.319937063994256</v>
      </c>
      <c r="M11" s="6">
        <f>VLOOKUP($D$4,'Primary Headroom'!$B$7:$AT$374,39,FALSE)</f>
        <v>9.9541787587835344</v>
      </c>
      <c r="N11" s="6">
        <f>VLOOKUP($D$4,'Primary Headroom'!$B$7:$AT$374,40,FALSE)</f>
        <v>9.5330712332720857</v>
      </c>
      <c r="O11" s="6">
        <f>VLOOKUP($D$4,'Primary Headroom'!$B$7:$AT$374,41,FALSE)</f>
        <v>9.0926619783487155</v>
      </c>
      <c r="P11" s="6">
        <f>VLOOKUP($D$4,'Primary Headroom'!$B$7:$AT$374,42,FALSE)</f>
        <v>7.2306065869994072</v>
      </c>
      <c r="Q11" s="6">
        <f>VLOOKUP($D$4,'Primary Headroom'!$B$7:$AT$374,43,FALSE)</f>
        <v>5.1007726946260625</v>
      </c>
      <c r="R11" s="6">
        <f>VLOOKUP($D$4,'Primary Headroom'!$B$7:$AT$374,44,FALSE)</f>
        <v>3.3406205238615883</v>
      </c>
      <c r="S11" s="6">
        <f>VLOOKUP($D$4,'Primary Headroom'!$B$7:$AT$374,45,FALSE)</f>
        <v>2.9946207899273674</v>
      </c>
    </row>
    <row r="12" spans="3:19" x14ac:dyDescent="0.3">
      <c r="C12" s="154"/>
      <c r="D12" s="157" t="s">
        <v>5</v>
      </c>
      <c r="E12" s="158"/>
      <c r="F12" s="6">
        <f>VLOOKUP($D$4,'Primary Headroom'!$B$7:$BI$374,47,FALSE)</f>
        <v>18.265849710806826</v>
      </c>
      <c r="G12" s="6">
        <f>VLOOKUP($D$4,'Primary Headroom'!$B$7:$BI$374,48,FALSE)</f>
        <v>18.533231008225062</v>
      </c>
      <c r="H12" s="6">
        <f>VLOOKUP($D$4,'Primary Headroom'!$B$7:$BI$374,49,FALSE)</f>
        <v>18.328364583864321</v>
      </c>
      <c r="I12" s="6">
        <f>VLOOKUP($D$4,'Primary Headroom'!$B$7:$BI$374,50,FALSE)</f>
        <v>18.142852935299526</v>
      </c>
      <c r="J12" s="6">
        <f>VLOOKUP($D$4,'Primary Headroom'!$B$7:$BI$374,51,FALSE)</f>
        <v>17.898989797919953</v>
      </c>
      <c r="K12" s="6">
        <f>VLOOKUP($D$4,'Primary Headroom'!$B$7:$BI$374,52,FALSE)</f>
        <v>17.624008445906441</v>
      </c>
      <c r="L12" s="6">
        <f>VLOOKUP($D$4,'Primary Headroom'!$B$7:$BI$374,53,FALSE)</f>
        <v>17.319937063994256</v>
      </c>
      <c r="M12" s="6">
        <f>VLOOKUP($D$4,'Primary Headroom'!$B$7:$BI$374,54,FALSE)</f>
        <v>16.954178758783534</v>
      </c>
      <c r="N12" s="6">
        <f>VLOOKUP($D$4,'Primary Headroom'!$B$7:$BI$374,55,FALSE)</f>
        <v>16.533071233272086</v>
      </c>
      <c r="O12" s="6">
        <f>VLOOKUP($D$4,'Primary Headroom'!$B$7:$BI$374,56,FALSE)</f>
        <v>16.092661978348715</v>
      </c>
      <c r="P12" s="6">
        <f>VLOOKUP($D$4,'Primary Headroom'!$B$7:$BI$374,57,FALSE)</f>
        <v>14.230606586999407</v>
      </c>
      <c r="Q12" s="6">
        <f>VLOOKUP($D$4,'Primary Headroom'!$B$7:$BI$374,58,FALSE)</f>
        <v>12.100772694626063</v>
      </c>
      <c r="R12" s="6">
        <f>VLOOKUP($D$4,'Primary Headroom'!$B$7:$BI$374,59,FALSE)</f>
        <v>10.340620523861588</v>
      </c>
      <c r="S12" s="6">
        <f>VLOOKUP($D$4,'Primary Headroom'!$B$7:$BI$374,60,FALSE)</f>
        <v>9.9946207899273674</v>
      </c>
    </row>
    <row r="13" spans="3:19" x14ac:dyDescent="0.3">
      <c r="C13" s="159" t="s">
        <v>408</v>
      </c>
      <c r="D13" s="161" t="s">
        <v>2</v>
      </c>
      <c r="E13" s="162"/>
      <c r="F13" s="6">
        <f>VLOOKUP($D$4,'Primary Headroom'!$B$7:$CM$374,62,FALSE)</f>
        <v>11.337033095728007</v>
      </c>
      <c r="G13" s="6">
        <f>VLOOKUP($D$4,'Primary Headroom'!$B$7:$CM$374,63,FALSE)</f>
        <v>11.682401096787476</v>
      </c>
      <c r="H13" s="6">
        <f>VLOOKUP($D$4,'Primary Headroom'!$B$7:$CM$374,64,FALSE)</f>
        <v>11.361569045970821</v>
      </c>
      <c r="I13" s="6">
        <f>VLOOKUP($D$4,'Primary Headroom'!$B$7:$CM$374,65,FALSE)</f>
        <v>11.058513208316786</v>
      </c>
      <c r="J13" s="6">
        <f>VLOOKUP($D$4,'Primary Headroom'!$B$7:$CM$374,66,FALSE)</f>
        <v>10.717082203389698</v>
      </c>
      <c r="K13" s="6">
        <f>VLOOKUP($D$4,'Primary Headroom'!$B$7:$CM$374,67,FALSE)</f>
        <v>10.364651471914701</v>
      </c>
      <c r="L13" s="6">
        <f>VLOOKUP($D$4,'Primary Headroom'!$B$7:$CM$374,68,FALSE)</f>
        <v>10.009428220247781</v>
      </c>
      <c r="M13" s="6">
        <f>VLOOKUP($D$4,'Primary Headroom'!$B$7:$CM$374,69,FALSE)</f>
        <v>9.6194035527485262</v>
      </c>
      <c r="N13" s="6">
        <f>VLOOKUP($D$4,'Primary Headroom'!$B$7:$CM$374,70,FALSE)</f>
        <v>9.1958576471350071</v>
      </c>
      <c r="O13" s="6">
        <f>VLOOKUP($D$4,'Primary Headroom'!$B$7:$CM$374,71,FALSE)</f>
        <v>8.7565024076395339</v>
      </c>
      <c r="P13" s="6">
        <f>VLOOKUP($D$4,'Primary Headroom'!$B$7:$CM$374,72,FALSE)</f>
        <v>6.4040970255350729</v>
      </c>
      <c r="Q13" s="6">
        <f>VLOOKUP($D$4,'Primary Headroom'!$B$7:$CM$374,73,FALSE)</f>
        <v>4.3749358979561919</v>
      </c>
      <c r="R13" s="6">
        <f>VLOOKUP($D$4,'Primary Headroom'!$B$7:$CM$374,74,FALSE)</f>
        <v>3.8651809954475205</v>
      </c>
      <c r="S13" s="6">
        <f>VLOOKUP($D$4,'Primary Headroom'!$B$7:$CM$374,75,FALSE)</f>
        <v>4.0133725340594459</v>
      </c>
    </row>
    <row r="14" spans="3:19" x14ac:dyDescent="0.3">
      <c r="C14" s="160"/>
      <c r="D14" s="163" t="s">
        <v>5</v>
      </c>
      <c r="E14" s="164"/>
      <c r="F14" s="6">
        <f>VLOOKUP($D$4,'Primary Headroom'!$B$7:$CM$374,77,FALSE)</f>
        <v>18.337033095728007</v>
      </c>
      <c r="G14" s="6">
        <f>VLOOKUP($D$4,'Primary Headroom'!$B$7:$CM$374,78,FALSE)</f>
        <v>18.682401096787476</v>
      </c>
      <c r="H14" s="6">
        <f>VLOOKUP($D$4,'Primary Headroom'!$B$7:$CM$374,79,FALSE)</f>
        <v>18.361569045970821</v>
      </c>
      <c r="I14" s="6">
        <f>VLOOKUP($D$4,'Primary Headroom'!$B$7:$CM$374,80,FALSE)</f>
        <v>18.058513208316786</v>
      </c>
      <c r="J14" s="6">
        <f>VLOOKUP($D$4,'Primary Headroom'!$B$7:$CM$374,81,FALSE)</f>
        <v>17.717082203389698</v>
      </c>
      <c r="K14" s="6">
        <f>VLOOKUP($D$4,'Primary Headroom'!$B$7:$CM$374,82,FALSE)</f>
        <v>17.364651471914701</v>
      </c>
      <c r="L14" s="6">
        <f>VLOOKUP($D$4,'Primary Headroom'!$B$7:$CM$374,83,FALSE)</f>
        <v>17.009428220247781</v>
      </c>
      <c r="M14" s="6">
        <f>VLOOKUP($D$4,'Primary Headroom'!$B$7:$CM$374,84,FALSE)</f>
        <v>16.619403552748526</v>
      </c>
      <c r="N14" s="6">
        <f>VLOOKUP($D$4,'Primary Headroom'!$B$7:$CM$374,85,FALSE)</f>
        <v>16.195857647135007</v>
      </c>
      <c r="O14" s="6">
        <f>VLOOKUP($D$4,'Primary Headroom'!$B$7:$CM$374,86,FALSE)</f>
        <v>15.756502407639534</v>
      </c>
      <c r="P14" s="6">
        <f>VLOOKUP($D$4,'Primary Headroom'!$B$7:$CM$374,87,FALSE)</f>
        <v>13.404097025535073</v>
      </c>
      <c r="Q14" s="6">
        <f>VLOOKUP($D$4,'Primary Headroom'!$B$7:$CM$374,88,FALSE)</f>
        <v>11.374935897956192</v>
      </c>
      <c r="R14" s="6">
        <f>VLOOKUP($D$4,'Primary Headroom'!$B$7:$CM$374,89,FALSE)</f>
        <v>10.86518099544752</v>
      </c>
      <c r="S14" s="6">
        <f>VLOOKUP($D$4,'Primary Headroom'!$B$7:$CM$374,90,FALSE)</f>
        <v>11.013372534059446</v>
      </c>
    </row>
    <row r="15" spans="3:19" x14ac:dyDescent="0.3">
      <c r="C15" s="168" t="s">
        <v>7</v>
      </c>
      <c r="D15" s="170" t="s">
        <v>2</v>
      </c>
      <c r="E15" s="171"/>
      <c r="F15" s="6">
        <f>VLOOKUP($D$4,'Primary Headroom'!$B$7:$DQ$374,92,FALSE)</f>
        <v>11.331623068993729</v>
      </c>
      <c r="G15" s="6">
        <f>VLOOKUP($D$4,'Primary Headroom'!$B$7:$DQ$374,93,FALSE)</f>
        <v>11.678879794670781</v>
      </c>
      <c r="H15" s="6">
        <f>VLOOKUP($D$4,'Primary Headroom'!$B$7:$DQ$374,94,FALSE)</f>
        <v>11.363287517865643</v>
      </c>
      <c r="I15" s="6">
        <f>VLOOKUP($D$4,'Primary Headroom'!$B$7:$DQ$374,95,FALSE)</f>
        <v>11.08762123198175</v>
      </c>
      <c r="J15" s="6">
        <f>VLOOKUP($D$4,'Primary Headroom'!$B$7:$DQ$374,96,FALSE)</f>
        <v>10.793120114023303</v>
      </c>
      <c r="K15" s="6">
        <f>VLOOKUP($D$4,'Primary Headroom'!$B$7:$DQ$374,97,FALSE)</f>
        <v>10.508246036755747</v>
      </c>
      <c r="L15" s="6">
        <f>VLOOKUP($D$4,'Primary Headroom'!$B$7:$DQ$374,98,FALSE)</f>
        <v>10.21385024091736</v>
      </c>
      <c r="M15" s="6">
        <f>VLOOKUP($D$4,'Primary Headroom'!$B$7:$DQ$374,99,FALSE)</f>
        <v>9.8427008601480033</v>
      </c>
      <c r="N15" s="6">
        <f>VLOOKUP($D$4,'Primary Headroom'!$B$7:$DQ$374,100,FALSE)</f>
        <v>9.4740814163697991</v>
      </c>
      <c r="O15" s="6">
        <f>VLOOKUP($D$4,'Primary Headroom'!$B$7:$DQ$374,101,FALSE)</f>
        <v>9.1425369243225205</v>
      </c>
      <c r="P15" s="6">
        <f>VLOOKUP($D$4,'Primary Headroom'!$B$7:$DQ$374,102,FALSE)</f>
        <v>7.2741348962840213</v>
      </c>
      <c r="Q15" s="6">
        <f>VLOOKUP($D$4,'Primary Headroom'!$B$7:$DQ$374,103,FALSE)</f>
        <v>3.402734726775865</v>
      </c>
      <c r="R15" s="6">
        <f>VLOOKUP($D$4,'Primary Headroom'!$B$7:$DQ$374,104,FALSE)</f>
        <v>-0.69544514443413519</v>
      </c>
      <c r="S15" s="6">
        <f>VLOOKUP($D$4,'Primary Headroom'!$B$7:$DQ$374,105,FALSE)</f>
        <v>-3.7735391982969766</v>
      </c>
    </row>
    <row r="16" spans="3:19" x14ac:dyDescent="0.3">
      <c r="C16" s="169"/>
      <c r="D16" s="172" t="s">
        <v>5</v>
      </c>
      <c r="E16" s="173"/>
      <c r="F16" s="6">
        <f>VLOOKUP($D$4,'Primary Headroom'!$B$7:$DQ$374,107,FALSE)</f>
        <v>18.331623068993729</v>
      </c>
      <c r="G16" s="6">
        <f>VLOOKUP($D$4,'Primary Headroom'!$B$7:$DQ$374,108,FALSE)</f>
        <v>18.678879794670781</v>
      </c>
      <c r="H16" s="6">
        <f>VLOOKUP($D$4,'Primary Headroom'!$B$7:$DQ$374,109,FALSE)</f>
        <v>18.363287517865643</v>
      </c>
      <c r="I16" s="6">
        <f>VLOOKUP($D$4,'Primary Headroom'!$B$7:$DQ$374,110,FALSE)</f>
        <v>18.08762123198175</v>
      </c>
      <c r="J16" s="6">
        <f>VLOOKUP($D$4,'Primary Headroom'!$B$7:$DQ$374,111,FALSE)</f>
        <v>17.793120114023303</v>
      </c>
      <c r="K16" s="6">
        <f>VLOOKUP($D$4,'Primary Headroom'!$B$7:$DQ$374,112,FALSE)</f>
        <v>17.508246036755747</v>
      </c>
      <c r="L16" s="6">
        <f>VLOOKUP($D$4,'Primary Headroom'!$B$7:$DQ$374,113,FALSE)</f>
        <v>17.21385024091736</v>
      </c>
      <c r="M16" s="6">
        <f>VLOOKUP($D$4,'Primary Headroom'!$B$7:$DQ$374,114,FALSE)</f>
        <v>16.842700860148003</v>
      </c>
      <c r="N16" s="6">
        <f>VLOOKUP($D$4,'Primary Headroom'!$B$7:$DQ$374,115,FALSE)</f>
        <v>16.474081416369799</v>
      </c>
      <c r="O16" s="6">
        <f>VLOOKUP($D$4,'Primary Headroom'!$B$7:$DQ$374,116,FALSE)</f>
        <v>16.142536924322521</v>
      </c>
      <c r="P16" s="6">
        <f>VLOOKUP($D$4,'Primary Headroom'!$B$7:$DQ$374,117,FALSE)</f>
        <v>14.274134896284021</v>
      </c>
      <c r="Q16" s="6">
        <f>VLOOKUP($D$4,'Primary Headroom'!$B$7:$DQ$374,118,FALSE)</f>
        <v>10.402734726775865</v>
      </c>
      <c r="R16" s="6">
        <f>VLOOKUP($D$4,'Primary Headroom'!$B$7:$DQ$374,119,FALSE)</f>
        <v>6.3045548555658648</v>
      </c>
      <c r="S16" s="6">
        <f>VLOOKUP($D$4,'Primary Headroom'!$B$7:$DQ$374,120,FALSE)</f>
        <v>3.2264608017030234</v>
      </c>
    </row>
    <row r="17" spans="3:19" x14ac:dyDescent="0.3">
      <c r="C17" s="174" t="s">
        <v>8</v>
      </c>
      <c r="D17" s="176" t="s">
        <v>2</v>
      </c>
      <c r="E17" s="177"/>
      <c r="F17" s="6">
        <f>VLOOKUP($D$4,'Primary Headroom'!$B$7:$EU$374,122,FALSE)</f>
        <v>11.373731266806931</v>
      </c>
      <c r="G17" s="6">
        <f>VLOOKUP($D$4,'Primary Headroom'!$B$7:$EU$374,123,FALSE)</f>
        <v>11.762326884531273</v>
      </c>
      <c r="H17" s="6">
        <f>VLOOKUP($D$4,'Primary Headroom'!$B$7:$EU$374,124,FALSE)</f>
        <v>11.488596740060427</v>
      </c>
      <c r="I17" s="6">
        <f>VLOOKUP($D$4,'Primary Headroom'!$B$7:$EU$374,125,FALSE)</f>
        <v>11.246551213409525</v>
      </c>
      <c r="J17" s="6">
        <f>VLOOKUP($D$4,'Primary Headroom'!$B$7:$EU$374,126,FALSE)</f>
        <v>10.96495737136258</v>
      </c>
      <c r="K17" s="6">
        <f>VLOOKUP($D$4,'Primary Headroom'!$B$7:$EU$374,127,FALSE)</f>
        <v>10.633241621036838</v>
      </c>
      <c r="L17" s="6">
        <f>VLOOKUP($D$4,'Primary Headroom'!$B$7:$EU$374,128,FALSE)</f>
        <v>10.303021192159569</v>
      </c>
      <c r="M17" s="6">
        <f>VLOOKUP($D$4,'Primary Headroom'!$B$7:$EU$374,129,FALSE)</f>
        <v>9.9368513695557183</v>
      </c>
      <c r="N17" s="6">
        <f>VLOOKUP($D$4,'Primary Headroom'!$B$7:$EU$374,130,FALSE)</f>
        <v>9.5613067689894251</v>
      </c>
      <c r="O17" s="6">
        <f>VLOOKUP($D$4,'Primary Headroom'!$B$7:$EU$374,131,FALSE)</f>
        <v>9.0752702327922243</v>
      </c>
      <c r="P17" s="6">
        <f>VLOOKUP($D$4,'Primary Headroom'!$B$7:$EU$374,132,FALSE)</f>
        <v>4.250931335929387</v>
      </c>
      <c r="Q17" s="6">
        <f>VLOOKUP($D$4,'Primary Headroom'!$B$7:$EU$374,133,FALSE)</f>
        <v>-2.4175899552503211E-3</v>
      </c>
      <c r="R17" s="6">
        <f>VLOOKUP($D$4,'Primary Headroom'!$B$7:$EU$374,134,FALSE)</f>
        <v>-3.7872031643320945</v>
      </c>
      <c r="S17" s="6">
        <f>VLOOKUP($D$4,'Primary Headroom'!$B$7:$EU$374,135,FALSE)</f>
        <v>-4.0363032999307222</v>
      </c>
    </row>
    <row r="18" spans="3:19" x14ac:dyDescent="0.3">
      <c r="C18" s="175"/>
      <c r="D18" s="178" t="s">
        <v>5</v>
      </c>
      <c r="E18" s="179"/>
      <c r="F18" s="6">
        <f>VLOOKUP($D$4,'Primary Headroom'!$B$7:$EU$374,137,FALSE)</f>
        <v>18.373731266806931</v>
      </c>
      <c r="G18" s="6">
        <f>VLOOKUP($D$4,'Primary Headroom'!$B$7:$EU$374,138,FALSE)</f>
        <v>18.762326884531273</v>
      </c>
      <c r="H18" s="6">
        <f>VLOOKUP($D$4,'Primary Headroom'!$B$7:$EU$374,139,FALSE)</f>
        <v>18.488596740060427</v>
      </c>
      <c r="I18" s="6">
        <f>VLOOKUP($D$4,'Primary Headroom'!$B$7:$EU$374,140,FALSE)</f>
        <v>18.246551213409525</v>
      </c>
      <c r="J18" s="6">
        <f>VLOOKUP($D$4,'Primary Headroom'!$B$7:$EU$374,141,FALSE)</f>
        <v>17.96495737136258</v>
      </c>
      <c r="K18" s="6">
        <f>VLOOKUP($D$4,'Primary Headroom'!$B$7:$EU$374,142,FALSE)</f>
        <v>17.633241621036838</v>
      </c>
      <c r="L18" s="6">
        <f>VLOOKUP($D$4,'Primary Headroom'!$B$7:$EU$374,143,FALSE)</f>
        <v>17.303021192159569</v>
      </c>
      <c r="M18" s="6">
        <f>VLOOKUP($D$4,'Primary Headroom'!$B$7:$EU$374,144,FALSE)</f>
        <v>16.936851369555718</v>
      </c>
      <c r="N18" s="6">
        <f>VLOOKUP($D$4,'Primary Headroom'!$B$7:$EU$374,145,FALSE)</f>
        <v>16.561306768989425</v>
      </c>
      <c r="O18" s="6">
        <f>VLOOKUP($D$4,'Primary Headroom'!$B$7:$EU$374,146,FALSE)</f>
        <v>16.075270232792224</v>
      </c>
      <c r="P18" s="6">
        <f>VLOOKUP($D$4,'Primary Headroom'!$B$7:$EU$374,147,FALSE)</f>
        <v>11.250931335929387</v>
      </c>
      <c r="Q18" s="6">
        <f>VLOOKUP($D$4,'Primary Headroom'!$B$7:$EU$374,148,FALSE)</f>
        <v>6.9975824100447497</v>
      </c>
      <c r="R18" s="6">
        <f>VLOOKUP($D$4,'Primary Headroom'!$B$7:$EU$374,149,FALSE)</f>
        <v>3.2127968356679055</v>
      </c>
      <c r="S18" s="6">
        <f>VLOOKUP($D$4,'Primary Headroom'!$B$7:$EU$374,150,FALSE)</f>
        <v>2.9636967000692778</v>
      </c>
    </row>
    <row r="22" spans="3:19" ht="21" x14ac:dyDescent="0.4">
      <c r="C22" s="7" t="s">
        <v>424</v>
      </c>
      <c r="D22" s="180" t="s">
        <v>376</v>
      </c>
      <c r="E22" s="181"/>
      <c r="F22" s="146" t="s">
        <v>428</v>
      </c>
      <c r="G22" s="146"/>
      <c r="H22" s="146"/>
      <c r="I22" s="146"/>
      <c r="J22" s="146"/>
      <c r="K22" s="146"/>
      <c r="L22" s="146"/>
      <c r="M22" s="146"/>
      <c r="N22" s="146"/>
      <c r="O22" s="146"/>
      <c r="P22" s="146"/>
      <c r="Q22" s="146"/>
      <c r="R22" s="146"/>
      <c r="S22" s="146"/>
    </row>
    <row r="23" spans="3:19" x14ac:dyDescent="0.3">
      <c r="C23" s="147" t="s">
        <v>425</v>
      </c>
      <c r="D23" s="8" t="s">
        <v>426</v>
      </c>
      <c r="E23" s="8" t="s">
        <v>1</v>
      </c>
      <c r="F23" s="149">
        <v>2021</v>
      </c>
      <c r="G23" s="149">
        <v>2022</v>
      </c>
      <c r="H23" s="149">
        <v>2023</v>
      </c>
      <c r="I23" s="149">
        <v>2024</v>
      </c>
      <c r="J23" s="149">
        <v>2025</v>
      </c>
      <c r="K23" s="149">
        <v>2026</v>
      </c>
      <c r="L23" s="149">
        <v>2027</v>
      </c>
      <c r="M23" s="149">
        <v>2028</v>
      </c>
      <c r="N23" s="149">
        <v>2029</v>
      </c>
      <c r="O23" s="149">
        <v>2030</v>
      </c>
      <c r="P23" s="149">
        <v>2035</v>
      </c>
      <c r="Q23" s="149">
        <v>2040</v>
      </c>
      <c r="R23" s="149">
        <v>2045</v>
      </c>
      <c r="S23" s="149">
        <v>2050</v>
      </c>
    </row>
    <row r="24" spans="3:19" x14ac:dyDescent="0.3">
      <c r="C24" s="148"/>
      <c r="D24" s="9">
        <f>VLOOKUP($D$22,'BSP Headroom'!$B$7:$EX$74,152,FALSE)</f>
        <v>380345</v>
      </c>
      <c r="E24" s="9">
        <f>VLOOKUP($D$22,'BSP Headroom'!$B$7:$EX$74,153,FALSE)</f>
        <v>401831</v>
      </c>
      <c r="F24" s="149"/>
      <c r="G24" s="149"/>
      <c r="H24" s="149"/>
      <c r="I24" s="149"/>
      <c r="J24" s="149"/>
      <c r="K24" s="149"/>
      <c r="L24" s="149"/>
      <c r="M24" s="149"/>
      <c r="N24" s="149"/>
      <c r="O24" s="149"/>
      <c r="P24" s="149"/>
      <c r="Q24" s="149"/>
      <c r="R24" s="149"/>
      <c r="S24" s="149"/>
    </row>
    <row r="25" spans="3:19" x14ac:dyDescent="0.3">
      <c r="C25" s="72" t="s">
        <v>869</v>
      </c>
      <c r="D25" s="151" t="str">
        <f>VLOOKUP($D$22,'BSP Headroom'!$B$7:$EY$74,154,FALSE)</f>
        <v>KEARSLEY</v>
      </c>
      <c r="E25" s="182">
        <f>VLOOKUP($D$22,'BSP Headroom'!$B$7:$EX$74,152,FALSE)</f>
        <v>380345</v>
      </c>
      <c r="F25" s="149"/>
      <c r="G25" s="149"/>
      <c r="H25" s="149"/>
      <c r="I25" s="149"/>
      <c r="J25" s="149"/>
      <c r="K25" s="149"/>
      <c r="L25" s="149"/>
      <c r="M25" s="149"/>
      <c r="N25" s="149"/>
      <c r="O25" s="149"/>
      <c r="P25" s="149"/>
      <c r="Q25" s="149"/>
      <c r="R25" s="149"/>
      <c r="S25" s="149"/>
    </row>
    <row r="26" spans="3:19" x14ac:dyDescent="0.3">
      <c r="C26" s="165" t="s">
        <v>6</v>
      </c>
      <c r="D26" s="166" t="s">
        <v>2</v>
      </c>
      <c r="E26" s="167"/>
      <c r="F26" s="6">
        <f>VLOOKUP($D$22,'BSP Headroom'!$B$7:$AE$74,2,FALSE)</f>
        <v>22.644646465003511</v>
      </c>
      <c r="G26" s="6">
        <f>VLOOKUP($D$22,'BSP Headroom'!$B$7:$AE$74,3,FALSE)</f>
        <v>20.396004445020701</v>
      </c>
      <c r="H26" s="6">
        <f>VLOOKUP($D$22,'BSP Headroom'!$B$7:$AE$74,4,FALSE)</f>
        <v>16.778577119759795</v>
      </c>
      <c r="I26" s="6">
        <f>VLOOKUP($D$22,'BSP Headroom'!$B$7:$AE$74,5,FALSE)</f>
        <v>7.78977448698339</v>
      </c>
      <c r="J26" s="6">
        <f>VLOOKUP($D$22,'BSP Headroom'!$B$7:$AE$74,6,FALSE)</f>
        <v>-1.3266825417600216</v>
      </c>
      <c r="K26" s="6">
        <f>VLOOKUP($D$22,'BSP Headroom'!$B$7:$AE$74,7,FALSE)</f>
        <v>-8.0480228004492744</v>
      </c>
      <c r="L26" s="6">
        <f>VLOOKUP($D$22,'BSP Headroom'!$B$7:$AE$74,8,FALSE)</f>
        <v>-9.3636860705716742</v>
      </c>
      <c r="M26" s="6">
        <f>VLOOKUP($D$22,'BSP Headroom'!$B$7:$AE$74,9,FALSE)</f>
        <v>-10.953458019100452</v>
      </c>
      <c r="N26" s="6">
        <f>VLOOKUP($D$22,'BSP Headroom'!$B$7:$AE$74,10,FALSE)</f>
        <v>-12.596554149362788</v>
      </c>
      <c r="O26" s="6">
        <f>VLOOKUP($D$22,'BSP Headroom'!$B$7:$AE$74,11,FALSE)</f>
        <v>-14.450381063071802</v>
      </c>
      <c r="P26" s="6">
        <f>VLOOKUP($D$22,'BSP Headroom'!$B$7:$AE$74,12,FALSE)</f>
        <v>-23.466068905197972</v>
      </c>
      <c r="Q26" s="6">
        <f>VLOOKUP($D$22,'BSP Headroom'!$B$7:$AE$74,13,FALSE)</f>
        <v>-31.885684472140468</v>
      </c>
      <c r="R26" s="6">
        <f>VLOOKUP($D$22,'BSP Headroom'!$B$7:$AE$74,14,FALSE)</f>
        <v>-35.704231142484389</v>
      </c>
      <c r="S26" s="6">
        <f>VLOOKUP($D$22,'BSP Headroom'!$B$7:$AE$74,15,FALSE)</f>
        <v>-37.649769767033206</v>
      </c>
    </row>
    <row r="27" spans="3:19" x14ac:dyDescent="0.3">
      <c r="C27" s="165"/>
      <c r="D27" s="166" t="s">
        <v>5</v>
      </c>
      <c r="E27" s="167"/>
      <c r="F27" s="6">
        <f>VLOOKUP($D$22,'BSP Headroom'!$B$7:$AE$74,17,FALSE)</f>
        <v>34.644646465003511</v>
      </c>
      <c r="G27" s="6">
        <f>VLOOKUP($D$22,'BSP Headroom'!$B$7:$AE$74,18,FALSE)</f>
        <v>32.396004445020701</v>
      </c>
      <c r="H27" s="6">
        <f>VLOOKUP($D$22,'BSP Headroom'!$B$7:$AE$74,19,FALSE)</f>
        <v>28.778577119759795</v>
      </c>
      <c r="I27" s="6">
        <f>VLOOKUP($D$22,'BSP Headroom'!$B$7:$AE$74,20,FALSE)</f>
        <v>19.78977448698339</v>
      </c>
      <c r="J27" s="6">
        <f>VLOOKUP($D$22,'BSP Headroom'!$B$7:$AE$74,21,FALSE)</f>
        <v>10.673317458239978</v>
      </c>
      <c r="K27" s="6">
        <f>VLOOKUP($D$22,'BSP Headroom'!$B$7:$AE$74,22,FALSE)</f>
        <v>3.9519771995507256</v>
      </c>
      <c r="L27" s="6">
        <f>VLOOKUP($D$22,'BSP Headroom'!$B$7:$AE$74,23,FALSE)</f>
        <v>2.6363139294283258</v>
      </c>
      <c r="M27" s="6">
        <f>VLOOKUP($D$22,'BSP Headroom'!$B$7:$AE$74,24,FALSE)</f>
        <v>1.0465419808995478</v>
      </c>
      <c r="N27" s="6">
        <f>VLOOKUP($D$22,'BSP Headroom'!$B$7:$AE$74,25,FALSE)</f>
        <v>-0.59655414936278817</v>
      </c>
      <c r="O27" s="6">
        <f>VLOOKUP($D$22,'BSP Headroom'!$B$7:$AE$74,26,FALSE)</f>
        <v>-2.4503810630718021</v>
      </c>
      <c r="P27" s="6">
        <f>VLOOKUP($D$22,'BSP Headroom'!$B$7:$AE$74,27,FALSE)</f>
        <v>-11.466068905197972</v>
      </c>
      <c r="Q27" s="6">
        <f>VLOOKUP($D$22,'BSP Headroom'!$B$7:$AE$74,28,FALSE)</f>
        <v>-19.885684472140468</v>
      </c>
      <c r="R27" s="6">
        <f>VLOOKUP($D$22,'BSP Headroom'!$B$7:$AE$74,29,FALSE)</f>
        <v>-23.704231142484389</v>
      </c>
      <c r="S27" s="6">
        <f>VLOOKUP($D$22,'BSP Headroom'!$B$7:$AE$74,30,FALSE)</f>
        <v>-25.649769767033206</v>
      </c>
    </row>
    <row r="28" spans="3:19" x14ac:dyDescent="0.3">
      <c r="C28" s="153" t="s">
        <v>407</v>
      </c>
      <c r="D28" s="155" t="s">
        <v>2</v>
      </c>
      <c r="E28" s="156"/>
      <c r="F28" s="6">
        <f>VLOOKUP($D$22,'BSP Headroom'!$B$7:$BI$74,32,FALSE)</f>
        <v>22.428780004321112</v>
      </c>
      <c r="G28" s="6">
        <f>VLOOKUP($D$22,'BSP Headroom'!$B$7:$BI$74,33,FALSE)</f>
        <v>22.535994290254806</v>
      </c>
      <c r="H28" s="6">
        <f>VLOOKUP($D$22,'BSP Headroom'!$B$7:$BI$74,34,FALSE)</f>
        <v>21.93941149353212</v>
      </c>
      <c r="I28" s="6">
        <f>VLOOKUP($D$22,'BSP Headroom'!$B$7:$BI$74,35,FALSE)</f>
        <v>21.433461104374956</v>
      </c>
      <c r="J28" s="6">
        <f>VLOOKUP($D$22,'BSP Headroom'!$B$7:$BI$74,36,FALSE)</f>
        <v>20.618613689854719</v>
      </c>
      <c r="K28" s="6">
        <f>VLOOKUP($D$22,'BSP Headroom'!$B$7:$BI$74,37,FALSE)</f>
        <v>19.540583204684381</v>
      </c>
      <c r="L28" s="6">
        <f>VLOOKUP($D$22,'BSP Headroom'!$B$7:$BI$74,38,FALSE)</f>
        <v>18.420465409803015</v>
      </c>
      <c r="M28" s="6">
        <f>VLOOKUP($D$22,'BSP Headroom'!$B$7:$BI$74,39,FALSE)</f>
        <v>17.064634502570847</v>
      </c>
      <c r="N28" s="6">
        <f>VLOOKUP($D$22,'BSP Headroom'!$B$7:$BI$74,40,FALSE)</f>
        <v>15.602584183389546</v>
      </c>
      <c r="O28" s="6">
        <f>VLOOKUP($D$22,'BSP Headroom'!$B$7:$BI$74,41,FALSE)</f>
        <v>13.915075808153063</v>
      </c>
      <c r="P28" s="6">
        <f>VLOOKUP($D$22,'BSP Headroom'!$B$7:$BI$74,42,FALSE)</f>
        <v>6.8784802065522399</v>
      </c>
      <c r="Q28" s="6">
        <f>VLOOKUP($D$22,'BSP Headroom'!$B$7:$BI$74,43,FALSE)</f>
        <v>-0.42512806555365046</v>
      </c>
      <c r="R28" s="6">
        <f>VLOOKUP($D$22,'BSP Headroom'!$B$7:$BI$74,44,FALSE)</f>
        <v>-6.146678361798763</v>
      </c>
      <c r="S28" s="6">
        <f>VLOOKUP($D$22,'BSP Headroom'!$B$7:$BI$74,45,FALSE)</f>
        <v>-7.9670515728243174</v>
      </c>
    </row>
    <row r="29" spans="3:19" x14ac:dyDescent="0.3">
      <c r="C29" s="154"/>
      <c r="D29" s="157" t="s">
        <v>5</v>
      </c>
      <c r="E29" s="158"/>
      <c r="F29" s="6">
        <f>VLOOKUP($D$22,'BSP Headroom'!$B$7:$BI$74,47,FALSE)</f>
        <v>34.428780004321112</v>
      </c>
      <c r="G29" s="6">
        <f>VLOOKUP($D$22,'BSP Headroom'!$B$7:$BI$74,48,FALSE)</f>
        <v>34.535994290254806</v>
      </c>
      <c r="H29" s="6">
        <f>VLOOKUP($D$22,'BSP Headroom'!$B$7:$BI$74,49,FALSE)</f>
        <v>33.93941149353212</v>
      </c>
      <c r="I29" s="6">
        <f>VLOOKUP($D$22,'BSP Headroom'!$B$7:$BI$74,50,FALSE)</f>
        <v>33.433461104374956</v>
      </c>
      <c r="J29" s="6">
        <f>VLOOKUP($D$22,'BSP Headroom'!$B$7:$BI$74,51,FALSE)</f>
        <v>32.618613689854719</v>
      </c>
      <c r="K29" s="6">
        <f>VLOOKUP($D$22,'BSP Headroom'!$B$7:$BI$74,52,FALSE)</f>
        <v>31.540583204684381</v>
      </c>
      <c r="L29" s="6">
        <f>VLOOKUP($D$22,'BSP Headroom'!$B$7:$BI$74,53,FALSE)</f>
        <v>30.420465409803015</v>
      </c>
      <c r="M29" s="6">
        <f>VLOOKUP($D$22,'BSP Headroom'!$B$7:$BI$74,54,FALSE)</f>
        <v>29.064634502570847</v>
      </c>
      <c r="N29" s="6">
        <f>VLOOKUP($D$22,'BSP Headroom'!$B$7:$BI$74,55,FALSE)</f>
        <v>27.602584183389546</v>
      </c>
      <c r="O29" s="6">
        <f>VLOOKUP($D$22,'BSP Headroom'!$B$7:$BI$74,56,FALSE)</f>
        <v>25.915075808153063</v>
      </c>
      <c r="P29" s="6">
        <f>VLOOKUP($D$22,'BSP Headroom'!$B$7:$BI$74,57,FALSE)</f>
        <v>18.87848020655224</v>
      </c>
      <c r="Q29" s="6">
        <f>VLOOKUP($D$22,'BSP Headroom'!$B$7:$BI$74,58,FALSE)</f>
        <v>11.57487193444635</v>
      </c>
      <c r="R29" s="6">
        <f>VLOOKUP($D$22,'BSP Headroom'!$B$7:$BI$74,59,FALSE)</f>
        <v>5.853321638201237</v>
      </c>
      <c r="S29" s="6">
        <f>VLOOKUP($D$22,'BSP Headroom'!$B$7:$BI$74,60,FALSE)</f>
        <v>4.0329484271756826</v>
      </c>
    </row>
    <row r="30" spans="3:19" x14ac:dyDescent="0.3">
      <c r="C30" s="159" t="s">
        <v>408</v>
      </c>
      <c r="D30" s="161" t="s">
        <v>2</v>
      </c>
      <c r="E30" s="162"/>
      <c r="F30" s="6">
        <f>VLOOKUP($D$22,'BSP Headroom'!$B$7:$CM$74,62,FALSE)</f>
        <v>22.653190989536519</v>
      </c>
      <c r="G30" s="6">
        <f>VLOOKUP($D$22,'BSP Headroom'!$B$7:$CM$74,63,FALSE)</f>
        <v>20.52388407497903</v>
      </c>
      <c r="H30" s="6">
        <f>VLOOKUP($D$22,'BSP Headroom'!$B$7:$CM$74,64,FALSE)</f>
        <v>17.088943458841655</v>
      </c>
      <c r="I30" s="6">
        <f>VLOOKUP($D$22,'BSP Headroom'!$B$7:$CM$74,65,FALSE)</f>
        <v>8.2618020110464556</v>
      </c>
      <c r="J30" s="6">
        <f>VLOOKUP($D$22,'BSP Headroom'!$B$7:$CM$74,66,FALSE)</f>
        <v>-0.67921943037411836</v>
      </c>
      <c r="K30" s="6">
        <f>VLOOKUP($D$22,'BSP Headroom'!$B$7:$CM$74,67,FALSE)</f>
        <v>-7.1581354953288496</v>
      </c>
      <c r="L30" s="6">
        <f>VLOOKUP($D$22,'BSP Headroom'!$B$7:$CM$74,68,FALSE)</f>
        <v>-8.2162325267458698</v>
      </c>
      <c r="M30" s="6">
        <f>VLOOKUP($D$22,'BSP Headroom'!$B$7:$CM$74,69,FALSE)</f>
        <v>-9.4835104553199869</v>
      </c>
      <c r="N30" s="6">
        <f>VLOOKUP($D$22,'BSP Headroom'!$B$7:$CM$74,70,FALSE)</f>
        <v>-10.809899391742263</v>
      </c>
      <c r="O30" s="6">
        <f>VLOOKUP($D$22,'BSP Headroom'!$B$7:$CM$74,71,FALSE)</f>
        <v>-12.349729584569005</v>
      </c>
      <c r="P30" s="6">
        <f>VLOOKUP($D$22,'BSP Headroom'!$B$7:$CM$74,72,FALSE)</f>
        <v>-19.852111603307335</v>
      </c>
      <c r="Q30" s="6">
        <f>VLOOKUP($D$22,'BSP Headroom'!$B$7:$CM$74,73,FALSE)</f>
        <v>-26.011839583656808</v>
      </c>
      <c r="R30" s="6">
        <f>VLOOKUP($D$22,'BSP Headroom'!$B$7:$CM$74,74,FALSE)</f>
        <v>-28.343269303208643</v>
      </c>
      <c r="S30" s="6">
        <f>VLOOKUP($D$22,'BSP Headroom'!$B$7:$CM$74,75,FALSE)</f>
        <v>-28.833764987692462</v>
      </c>
    </row>
    <row r="31" spans="3:19" x14ac:dyDescent="0.3">
      <c r="C31" s="160"/>
      <c r="D31" s="163" t="s">
        <v>5</v>
      </c>
      <c r="E31" s="164"/>
      <c r="F31" s="6">
        <f>VLOOKUP($D$22,'BSP Headroom'!$B$7:$CM$74,77,FALSE)</f>
        <v>34.653190989536519</v>
      </c>
      <c r="G31" s="6">
        <f>VLOOKUP($D$22,'BSP Headroom'!$B$7:$CM$74,78,FALSE)</f>
        <v>32.52388407497903</v>
      </c>
      <c r="H31" s="6">
        <f>VLOOKUP($D$22,'BSP Headroom'!$B$7:$CM$74,79,FALSE)</f>
        <v>29.088943458841655</v>
      </c>
      <c r="I31" s="6">
        <f>VLOOKUP($D$22,'BSP Headroom'!$B$7:$CM$74,80,FALSE)</f>
        <v>20.261802011046456</v>
      </c>
      <c r="J31" s="6">
        <f>VLOOKUP($D$22,'BSP Headroom'!$B$7:$CM$74,81,FALSE)</f>
        <v>11.320780569625882</v>
      </c>
      <c r="K31" s="6">
        <f>VLOOKUP($D$22,'BSP Headroom'!$B$7:$CM$74,82,FALSE)</f>
        <v>4.8418645046711504</v>
      </c>
      <c r="L31" s="6">
        <f>VLOOKUP($D$22,'BSP Headroom'!$B$7:$CM$74,83,FALSE)</f>
        <v>3.7837674732541302</v>
      </c>
      <c r="M31" s="6">
        <f>VLOOKUP($D$22,'BSP Headroom'!$B$7:$CM$74,84,FALSE)</f>
        <v>2.5164895446800131</v>
      </c>
      <c r="N31" s="6">
        <f>VLOOKUP($D$22,'BSP Headroom'!$B$7:$CM$74,85,FALSE)</f>
        <v>1.1901006082577368</v>
      </c>
      <c r="O31" s="6">
        <f>VLOOKUP($D$22,'BSP Headroom'!$B$7:$CM$74,86,FALSE)</f>
        <v>-0.34972958456900471</v>
      </c>
      <c r="P31" s="6">
        <f>VLOOKUP($D$22,'BSP Headroom'!$B$7:$CM$74,87,FALSE)</f>
        <v>-7.8521116033073355</v>
      </c>
      <c r="Q31" s="6">
        <f>VLOOKUP($D$22,'BSP Headroom'!$B$7:$CM$74,88,FALSE)</f>
        <v>-14.011839583656808</v>
      </c>
      <c r="R31" s="6">
        <f>VLOOKUP($D$22,'BSP Headroom'!$B$7:$CM$74,89,FALSE)</f>
        <v>-16.343269303208643</v>
      </c>
      <c r="S31" s="6">
        <f>VLOOKUP($D$22,'BSP Headroom'!$B$7:$CM$74,90,FALSE)</f>
        <v>-16.833764987692462</v>
      </c>
    </row>
    <row r="32" spans="3:19" x14ac:dyDescent="0.3">
      <c r="C32" s="168" t="s">
        <v>7</v>
      </c>
      <c r="D32" s="170" t="s">
        <v>2</v>
      </c>
      <c r="E32" s="171"/>
      <c r="F32" s="6">
        <f>VLOOKUP($D$22,'BSP Headroom'!$B$7:$DQ$74,92,FALSE)</f>
        <v>22.635710684531645</v>
      </c>
      <c r="G32" s="6">
        <f>VLOOKUP($D$22,'BSP Headroom'!$B$7:$DQ$74,93,FALSE)</f>
        <v>20.431161769238834</v>
      </c>
      <c r="H32" s="6">
        <f>VLOOKUP($D$22,'BSP Headroom'!$B$7:$DQ$74,94,FALSE)</f>
        <v>16.928636917272421</v>
      </c>
      <c r="I32" s="6">
        <f>VLOOKUP($D$22,'BSP Headroom'!$B$7:$DQ$74,95,FALSE)</f>
        <v>8.094949781807685</v>
      </c>
      <c r="J32" s="6">
        <f>VLOOKUP($D$22,'BSP Headroom'!$B$7:$DQ$74,96,FALSE)</f>
        <v>-0.80319344710943597</v>
      </c>
      <c r="K32" s="6">
        <f>VLOOKUP($D$22,'BSP Headroom'!$B$7:$DQ$74,97,FALSE)</f>
        <v>-7.1688869533385571</v>
      </c>
      <c r="L32" s="6">
        <f>VLOOKUP($D$22,'BSP Headroom'!$B$7:$DQ$74,98,FALSE)</f>
        <v>-8.0777105333719987</v>
      </c>
      <c r="M32" s="6">
        <f>VLOOKUP($D$22,'BSP Headroom'!$B$7:$DQ$74,99,FALSE)</f>
        <v>-9.2081446042948869</v>
      </c>
      <c r="N32" s="6">
        <f>VLOOKUP($D$22,'BSP Headroom'!$B$7:$DQ$74,100,FALSE)</f>
        <v>-10.266434249501458</v>
      </c>
      <c r="O32" s="6">
        <f>VLOOKUP($D$22,'BSP Headroom'!$B$7:$DQ$74,101,FALSE)</f>
        <v>-11.411141512620475</v>
      </c>
      <c r="P32" s="6">
        <f>VLOOKUP($D$22,'BSP Headroom'!$B$7:$DQ$74,102,FALSE)</f>
        <v>-17.728425788545394</v>
      </c>
      <c r="Q32" s="6">
        <f>VLOOKUP($D$22,'BSP Headroom'!$B$7:$DQ$74,103,FALSE)</f>
        <v>-38.342121154648055</v>
      </c>
      <c r="R32" s="6">
        <f>VLOOKUP($D$22,'BSP Headroom'!$B$7:$DQ$74,104,FALSE)</f>
        <v>-53.877393907289587</v>
      </c>
      <c r="S32" s="6">
        <f>VLOOKUP($D$22,'BSP Headroom'!$B$7:$DQ$74,105,FALSE)</f>
        <v>-64.583872380746612</v>
      </c>
    </row>
    <row r="33" spans="3:19" x14ac:dyDescent="0.3">
      <c r="C33" s="169"/>
      <c r="D33" s="172" t="s">
        <v>5</v>
      </c>
      <c r="E33" s="173"/>
      <c r="F33" s="6">
        <f>VLOOKUP($D$22,'BSP Headroom'!$B$7:$DQ$74,107,FALSE)</f>
        <v>34.635710684531645</v>
      </c>
      <c r="G33" s="6">
        <f>VLOOKUP($D$22,'BSP Headroom'!$B$7:$DQ$74,108,FALSE)</f>
        <v>32.431161769238834</v>
      </c>
      <c r="H33" s="6">
        <f>VLOOKUP($D$22,'BSP Headroom'!$B$7:$DQ$74,109,FALSE)</f>
        <v>28.928636917272421</v>
      </c>
      <c r="I33" s="6">
        <f>VLOOKUP($D$22,'BSP Headroom'!$B$7:$DQ$74,110,FALSE)</f>
        <v>20.094949781807685</v>
      </c>
      <c r="J33" s="6">
        <f>VLOOKUP($D$22,'BSP Headroom'!$B$7:$DQ$74,111,FALSE)</f>
        <v>11.196806552890564</v>
      </c>
      <c r="K33" s="6">
        <f>VLOOKUP($D$22,'BSP Headroom'!$B$7:$DQ$74,112,FALSE)</f>
        <v>4.8311130466614429</v>
      </c>
      <c r="L33" s="6">
        <f>VLOOKUP($D$22,'BSP Headroom'!$B$7:$DQ$74,113,FALSE)</f>
        <v>3.9222894666280013</v>
      </c>
      <c r="M33" s="6">
        <f>VLOOKUP($D$22,'BSP Headroom'!$B$7:$DQ$74,114,FALSE)</f>
        <v>2.7918553957051131</v>
      </c>
      <c r="N33" s="6">
        <f>VLOOKUP($D$22,'BSP Headroom'!$B$7:$DQ$74,115,FALSE)</f>
        <v>1.733565750498542</v>
      </c>
      <c r="O33" s="6">
        <f>VLOOKUP($D$22,'BSP Headroom'!$B$7:$DQ$74,116,FALSE)</f>
        <v>0.58885848737952529</v>
      </c>
      <c r="P33" s="6">
        <f>VLOOKUP($D$22,'BSP Headroom'!$B$7:$DQ$74,117,FALSE)</f>
        <v>-5.728425788545394</v>
      </c>
      <c r="Q33" s="6">
        <f>VLOOKUP($D$22,'BSP Headroom'!$B$7:$DQ$74,118,FALSE)</f>
        <v>-26.342121154648055</v>
      </c>
      <c r="R33" s="6">
        <f>VLOOKUP($D$22,'BSP Headroom'!$B$7:$DQ$74,119,FALSE)</f>
        <v>-41.877393907289587</v>
      </c>
      <c r="S33" s="6">
        <f>VLOOKUP($D$22,'BSP Headroom'!$B$7:$DQ$74,120,FALSE)</f>
        <v>-52.583872380746612</v>
      </c>
    </row>
    <row r="34" spans="3:19" x14ac:dyDescent="0.3">
      <c r="C34" s="174" t="s">
        <v>8</v>
      </c>
      <c r="D34" s="176" t="s">
        <v>2</v>
      </c>
      <c r="E34" s="177"/>
      <c r="F34" s="6">
        <f>VLOOKUP($D$22,'BSP Headroom'!$B$7:$EU$74,122,FALSE)</f>
        <v>22.913162636154375</v>
      </c>
      <c r="G34" s="6">
        <f>VLOOKUP($D$22,'BSP Headroom'!$B$7:$EU$74,123,FALSE)</f>
        <v>20.98657833717342</v>
      </c>
      <c r="H34" s="6">
        <f>VLOOKUP($D$22,'BSP Headroom'!$B$7:$EU$74,124,FALSE)</f>
        <v>17.739117898437087</v>
      </c>
      <c r="I34" s="6">
        <f>VLOOKUP($D$22,'BSP Headroom'!$B$7:$EU$74,125,FALSE)</f>
        <v>9.1088260286107072</v>
      </c>
      <c r="J34" s="6">
        <f>VLOOKUP($D$22,'BSP Headroom'!$B$7:$EU$74,126,FALSE)</f>
        <v>0.43161333932141588</v>
      </c>
      <c r="K34" s="6">
        <f>VLOOKUP($D$22,'BSP Headroom'!$B$7:$EU$74,127,FALSE)</f>
        <v>-5.7906566189523687</v>
      </c>
      <c r="L34" s="6">
        <f>VLOOKUP($D$22,'BSP Headroom'!$B$7:$EU$74,128,FALSE)</f>
        <v>-6.5375001783510527</v>
      </c>
      <c r="M34" s="6">
        <f>VLOOKUP($D$22,'BSP Headroom'!$B$7:$EU$74,129,FALSE)</f>
        <v>-7.4690191213439903</v>
      </c>
      <c r="N34" s="6">
        <f>VLOOKUP($D$22,'BSP Headroom'!$B$7:$EU$74,130,FALSE)</f>
        <v>-8.3571672638887264</v>
      </c>
      <c r="O34" s="6">
        <f>VLOOKUP($D$22,'BSP Headroom'!$B$7:$EU$74,131,FALSE)</f>
        <v>-10.163234377621194</v>
      </c>
      <c r="P34" s="6">
        <f>VLOOKUP($D$22,'BSP Headroom'!$B$7:$EU$74,132,FALSE)</f>
        <v>-32.754272002038732</v>
      </c>
      <c r="Q34" s="6">
        <f>VLOOKUP($D$22,'BSP Headroom'!$B$7:$EU$74,133,FALSE)</f>
        <v>-52.177601499109954</v>
      </c>
      <c r="R34" s="6">
        <f>VLOOKUP($D$22,'BSP Headroom'!$B$7:$EU$74,134,FALSE)</f>
        <v>-62.774753173330225</v>
      </c>
      <c r="S34" s="6">
        <f>VLOOKUP($D$22,'BSP Headroom'!$B$7:$EU$74,135,FALSE)</f>
        <v>-60.056861464979164</v>
      </c>
    </row>
    <row r="35" spans="3:19" x14ac:dyDescent="0.3">
      <c r="C35" s="175"/>
      <c r="D35" s="178" t="s">
        <v>5</v>
      </c>
      <c r="E35" s="179"/>
      <c r="F35" s="6">
        <f>VLOOKUP($D$22,'BSP Headroom'!$B$7:$EU$74,137,FALSE)</f>
        <v>34.913162636154375</v>
      </c>
      <c r="G35" s="6">
        <f>VLOOKUP($D$22,'BSP Headroom'!$B$7:$EU$74,138,FALSE)</f>
        <v>32.98657833717342</v>
      </c>
      <c r="H35" s="6">
        <f>VLOOKUP($D$22,'BSP Headroom'!$B$7:$EU$74,139,FALSE)</f>
        <v>29.739117898437087</v>
      </c>
      <c r="I35" s="6">
        <f>VLOOKUP($D$22,'BSP Headroom'!$B$7:$EU$74,140,FALSE)</f>
        <v>21.108826028610707</v>
      </c>
      <c r="J35" s="6">
        <f>VLOOKUP($D$22,'BSP Headroom'!$B$7:$EU$74,141,FALSE)</f>
        <v>12.431613339321416</v>
      </c>
      <c r="K35" s="6">
        <f>VLOOKUP($D$22,'BSP Headroom'!$B$7:$EU$74,142,FALSE)</f>
        <v>6.2093433810476313</v>
      </c>
      <c r="L35" s="6">
        <f>VLOOKUP($D$22,'BSP Headroom'!$B$7:$EU$74,143,FALSE)</f>
        <v>5.4624998216489473</v>
      </c>
      <c r="M35" s="6">
        <f>VLOOKUP($D$22,'BSP Headroom'!$B$7:$EU$74,144,FALSE)</f>
        <v>4.5309808786560097</v>
      </c>
      <c r="N35" s="6">
        <f>VLOOKUP($D$22,'BSP Headroom'!$B$7:$EU$74,145,FALSE)</f>
        <v>3.6428327361112736</v>
      </c>
      <c r="O35" s="6">
        <f>VLOOKUP($D$22,'BSP Headroom'!$B$7:$EU$74,146,FALSE)</f>
        <v>1.836765622378806</v>
      </c>
      <c r="P35" s="6">
        <f>VLOOKUP($D$22,'BSP Headroom'!$B$7:$EU$74,147,FALSE)</f>
        <v>-20.754272002038732</v>
      </c>
      <c r="Q35" s="6">
        <f>VLOOKUP($D$22,'BSP Headroom'!$B$7:$EU$74,148,FALSE)</f>
        <v>-40.177601499109954</v>
      </c>
      <c r="R35" s="6">
        <f>VLOOKUP($D$22,'BSP Headroom'!$B$7:$EU$74,149,FALSE)</f>
        <v>-50.774753173330225</v>
      </c>
      <c r="S35" s="6">
        <f>VLOOKUP($D$22,'BSP Headroom'!$B$7:$EU$74,150,FALSE)</f>
        <v>-48.056861464979164</v>
      </c>
    </row>
  </sheetData>
  <sheetProtection algorithmName="SHA-512" hashValue="vpsK5joj5J7koJ3qSHXwUg2Qm0A/1Iql8boJnhPLvdXDQYZ+d30DbZGav6oe0mLWvtK/zRfSbxNunUBtaPRMnw==" saltValue="yMuFrtN/hbLzbWdyvggcHg==" spinCount="100000" sheet="1" objects="1" scenarios="1" selectLockedCells="1"/>
  <mergeCells count="67">
    <mergeCell ref="C34:C35"/>
    <mergeCell ref="D34:E34"/>
    <mergeCell ref="D35:E35"/>
    <mergeCell ref="C30:C31"/>
    <mergeCell ref="D30:E30"/>
    <mergeCell ref="D31:E31"/>
    <mergeCell ref="C32:C33"/>
    <mergeCell ref="D32:E32"/>
    <mergeCell ref="D33:E33"/>
    <mergeCell ref="C28:C29"/>
    <mergeCell ref="D28:E28"/>
    <mergeCell ref="D29:E29"/>
    <mergeCell ref="M23:M25"/>
    <mergeCell ref="N23:N25"/>
    <mergeCell ref="D25:E25"/>
    <mergeCell ref="C26:C27"/>
    <mergeCell ref="D26:E26"/>
    <mergeCell ref="D27:E27"/>
    <mergeCell ref="D22:E22"/>
    <mergeCell ref="F22:S22"/>
    <mergeCell ref="C23:C24"/>
    <mergeCell ref="F23:F25"/>
    <mergeCell ref="G23:G25"/>
    <mergeCell ref="H23:H25"/>
    <mergeCell ref="I23:I25"/>
    <mergeCell ref="J23:J25"/>
    <mergeCell ref="K23:K25"/>
    <mergeCell ref="L23:L25"/>
    <mergeCell ref="S23:S25"/>
    <mergeCell ref="O23:O25"/>
    <mergeCell ref="P23:P25"/>
    <mergeCell ref="Q23:Q25"/>
    <mergeCell ref="R23:R25"/>
    <mergeCell ref="C15:C16"/>
    <mergeCell ref="D15:E15"/>
    <mergeCell ref="D16:E16"/>
    <mergeCell ref="C17:C18"/>
    <mergeCell ref="D17:E17"/>
    <mergeCell ref="D18:E18"/>
    <mergeCell ref="R5:R8"/>
    <mergeCell ref="C11:C12"/>
    <mergeCell ref="D11:E11"/>
    <mergeCell ref="D12:E12"/>
    <mergeCell ref="C13:C14"/>
    <mergeCell ref="D13:E13"/>
    <mergeCell ref="D14:E14"/>
    <mergeCell ref="C9:C10"/>
    <mergeCell ref="D9:E9"/>
    <mergeCell ref="D10:E10"/>
    <mergeCell ref="M5:M8"/>
    <mergeCell ref="N5:N8"/>
    <mergeCell ref="D4:E4"/>
    <mergeCell ref="F4:S4"/>
    <mergeCell ref="C5:C6"/>
    <mergeCell ref="F5:F8"/>
    <mergeCell ref="G5:G8"/>
    <mergeCell ref="H5:H8"/>
    <mergeCell ref="I5:I8"/>
    <mergeCell ref="J5:J8"/>
    <mergeCell ref="K5:K8"/>
    <mergeCell ref="L5:L8"/>
    <mergeCell ref="S5:S8"/>
    <mergeCell ref="D7:E7"/>
    <mergeCell ref="D8:E8"/>
    <mergeCell ref="O5:O8"/>
    <mergeCell ref="P5:P8"/>
    <mergeCell ref="Q5:Q8"/>
  </mergeCells>
  <conditionalFormatting sqref="F9:S18">
    <cfRule type="cellIs" dxfId="79" priority="16" operator="lessThan">
      <formula>0</formula>
    </cfRule>
  </conditionalFormatting>
  <conditionalFormatting sqref="F26:S26">
    <cfRule type="cellIs" dxfId="78" priority="15" operator="lessThan">
      <formula>0</formula>
    </cfRule>
  </conditionalFormatting>
  <conditionalFormatting sqref="F27:S27">
    <cfRule type="cellIs" dxfId="77" priority="14" operator="lessThan">
      <formula>0</formula>
    </cfRule>
  </conditionalFormatting>
  <conditionalFormatting sqref="F28:S28">
    <cfRule type="cellIs" dxfId="76" priority="13" operator="lessThan">
      <formula>0</formula>
    </cfRule>
  </conditionalFormatting>
  <conditionalFormatting sqref="F29:S29">
    <cfRule type="cellIs" dxfId="75" priority="12" operator="lessThan">
      <formula>0</formula>
    </cfRule>
  </conditionalFormatting>
  <conditionalFormatting sqref="F30:S30">
    <cfRule type="cellIs" dxfId="74" priority="11" operator="lessThan">
      <formula>0</formula>
    </cfRule>
  </conditionalFormatting>
  <conditionalFormatting sqref="F31:S31">
    <cfRule type="cellIs" dxfId="73" priority="10" operator="lessThan">
      <formula>0</formula>
    </cfRule>
  </conditionalFormatting>
  <conditionalFormatting sqref="F32:S32">
    <cfRule type="cellIs" dxfId="72" priority="9" operator="lessThan">
      <formula>0</formula>
    </cfRule>
  </conditionalFormatting>
  <conditionalFormatting sqref="F33:S33">
    <cfRule type="cellIs" dxfId="71" priority="8" operator="lessThan">
      <formula>0</formula>
    </cfRule>
  </conditionalFormatting>
  <conditionalFormatting sqref="F34:S34">
    <cfRule type="cellIs" dxfId="70" priority="7" operator="lessThan">
      <formula>0</formula>
    </cfRule>
  </conditionalFormatting>
  <conditionalFormatting sqref="F35:S35">
    <cfRule type="cellIs" dxfId="69" priority="6" operator="lessThan">
      <formula>0</formula>
    </cfRule>
  </conditionalFormatting>
  <conditionalFormatting sqref="D6">
    <cfRule type="cellIs" dxfId="68" priority="5" operator="lessThan">
      <formula>0</formula>
    </cfRule>
  </conditionalFormatting>
  <conditionalFormatting sqref="E6">
    <cfRule type="cellIs" dxfId="67" priority="4" operator="lessThan">
      <formula>0</formula>
    </cfRule>
  </conditionalFormatting>
  <conditionalFormatting sqref="D24:D25">
    <cfRule type="cellIs" dxfId="66" priority="3" operator="lessThan">
      <formula>0</formula>
    </cfRule>
  </conditionalFormatting>
  <conditionalFormatting sqref="E24">
    <cfRule type="cellIs" dxfId="65" priority="2" operator="lessThan">
      <formula>0</formula>
    </cfRule>
  </conditionalFormatting>
  <conditionalFormatting sqref="D7:D8">
    <cfRule type="cellIs" dxfId="64" priority="1"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0912553-8A6C-412D-9266-859CAE44E2B7}">
          <x14:formula1>
            <xm:f>'BSP Headroom'!$B$9:$B$74</xm:f>
          </x14:formula1>
          <xm:sqref>D22:E22</xm:sqref>
        </x14:dataValidation>
        <x14:dataValidation type="list" allowBlank="1" showInputMessage="1" showErrorMessage="1" xr:uid="{12E58583-3CE1-42C9-A714-C2CFC89EB06B}">
          <x14:formula1>
            <xm:f>'Primary Headroom'!$B$9:$B$374</xm:f>
          </x14:formula1>
          <xm:sqref>D4:E4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43EC-8418-4056-91A8-9FCC44B0CC93}">
  <sheetPr codeName="Sheet5"/>
  <dimension ref="C4:U39"/>
  <sheetViews>
    <sheetView workbookViewId="0"/>
  </sheetViews>
  <sheetFormatPr defaultRowHeight="14.4" x14ac:dyDescent="0.3"/>
  <cols>
    <col min="3" max="3" width="31" customWidth="1"/>
    <col min="4" max="5" width="18.44140625" customWidth="1"/>
  </cols>
  <sheetData>
    <row r="4" spans="3:21" ht="21.6" thickBot="1" x14ac:dyDescent="0.45">
      <c r="C4" s="7" t="s">
        <v>423</v>
      </c>
      <c r="D4" s="144" t="s">
        <v>465</v>
      </c>
      <c r="E4" s="145"/>
      <c r="F4" s="211" t="s">
        <v>859</v>
      </c>
      <c r="G4" s="212"/>
      <c r="H4" s="212"/>
      <c r="I4" s="212"/>
      <c r="J4" s="212"/>
      <c r="K4" s="212"/>
      <c r="L4" s="212"/>
      <c r="M4" s="212"/>
      <c r="N4" s="212"/>
      <c r="O4" s="212"/>
      <c r="P4" s="212"/>
      <c r="Q4" s="212"/>
      <c r="R4" s="212"/>
      <c r="S4" s="213"/>
    </row>
    <row r="5" spans="3:21" ht="21.6" thickBot="1" x14ac:dyDescent="0.45">
      <c r="C5" s="7" t="s">
        <v>858</v>
      </c>
      <c r="D5" s="144" t="s">
        <v>916</v>
      </c>
      <c r="E5" s="145"/>
      <c r="F5" s="216"/>
      <c r="G5" s="217"/>
      <c r="H5" s="217"/>
      <c r="I5" s="217"/>
      <c r="J5" s="217"/>
      <c r="K5" s="217"/>
      <c r="L5" s="217"/>
      <c r="M5" s="217"/>
      <c r="N5" s="217"/>
      <c r="O5" s="217"/>
      <c r="P5" s="217"/>
      <c r="Q5" s="217"/>
      <c r="R5" s="217"/>
      <c r="S5" s="218"/>
    </row>
    <row r="6" spans="3:21" ht="21" x14ac:dyDescent="0.4">
      <c r="C6" s="73" t="s">
        <v>4</v>
      </c>
      <c r="D6" s="205" t="str">
        <f>VLOOKUP($D$4,'Gen Primary Headroom'!$B$11:$F$380,2,FALSE)</f>
        <v>KENDAL (PARKSIDE RD)</v>
      </c>
      <c r="E6" s="206" t="str">
        <f>VLOOKUP($D$4,'Gen Primary Headroom'!$B$11:$F$380,3,FALSE)</f>
        <v>HARKER / HUTTON</v>
      </c>
      <c r="F6" s="103"/>
      <c r="G6" s="104"/>
      <c r="H6" s="104"/>
      <c r="I6" s="104"/>
      <c r="J6" s="104"/>
      <c r="K6" s="104"/>
      <c r="L6" s="104"/>
      <c r="M6" s="104"/>
      <c r="N6" s="104"/>
      <c r="O6" s="104"/>
      <c r="P6" s="104"/>
      <c r="Q6" s="104"/>
      <c r="R6" s="104"/>
      <c r="S6" s="105"/>
    </row>
    <row r="7" spans="3:21" ht="21" x14ac:dyDescent="0.4">
      <c r="C7" s="73" t="s">
        <v>869</v>
      </c>
      <c r="D7" s="205" t="str">
        <f>VLOOKUP($D$4,'Gen Primary Headroom'!$B$11:$F$380,3,FALSE)</f>
        <v>HARKER / HUTTON</v>
      </c>
      <c r="E7" s="206" t="str">
        <f>VLOOKUP($D$4,'Gen Primary Headroom'!$B$11:$F$380,3,FALSE)</f>
        <v>HARKER / HUTTON</v>
      </c>
      <c r="F7" s="106"/>
      <c r="G7" s="107"/>
      <c r="H7" s="107"/>
      <c r="I7" s="107"/>
      <c r="J7" s="107"/>
      <c r="K7" s="107"/>
      <c r="L7" s="107"/>
      <c r="M7" s="107"/>
      <c r="N7" s="107"/>
      <c r="O7" s="107"/>
      <c r="P7" s="107"/>
      <c r="Q7" s="107"/>
      <c r="R7" s="107"/>
      <c r="S7" s="108"/>
    </row>
    <row r="8" spans="3:21" x14ac:dyDescent="0.3">
      <c r="C8" s="147" t="s">
        <v>425</v>
      </c>
      <c r="D8" s="8" t="s">
        <v>426</v>
      </c>
      <c r="E8" s="90" t="s">
        <v>1</v>
      </c>
      <c r="F8" s="214">
        <v>2021</v>
      </c>
      <c r="G8" s="209">
        <v>2022</v>
      </c>
      <c r="H8" s="209">
        <v>2023</v>
      </c>
      <c r="I8" s="209">
        <v>2024</v>
      </c>
      <c r="J8" s="209">
        <v>2025</v>
      </c>
      <c r="K8" s="209">
        <v>2026</v>
      </c>
      <c r="L8" s="209">
        <v>2027</v>
      </c>
      <c r="M8" s="209">
        <v>2028</v>
      </c>
      <c r="N8" s="209">
        <v>2029</v>
      </c>
      <c r="O8" s="209">
        <v>2030</v>
      </c>
      <c r="P8" s="209">
        <v>2035</v>
      </c>
      <c r="Q8" s="209">
        <v>2040</v>
      </c>
      <c r="R8" s="209">
        <v>2045</v>
      </c>
      <c r="S8" s="207">
        <v>2050</v>
      </c>
    </row>
    <row r="9" spans="3:21" x14ac:dyDescent="0.3">
      <c r="C9" s="148"/>
      <c r="D9" s="9">
        <f>VLOOKUP($D$4,'Gen Primary Headroom'!$B$11:$F$380,4,FALSE)</f>
        <v>337602</v>
      </c>
      <c r="E9" s="101">
        <f>VLOOKUP($D$4,'Gen Primary Headroom'!$B$11:$F$380,5,FALSE)</f>
        <v>503506</v>
      </c>
      <c r="F9" s="215"/>
      <c r="G9" s="210"/>
      <c r="H9" s="210"/>
      <c r="I9" s="210"/>
      <c r="J9" s="210"/>
      <c r="K9" s="210"/>
      <c r="L9" s="210"/>
      <c r="M9" s="210"/>
      <c r="N9" s="210"/>
      <c r="O9" s="210"/>
      <c r="P9" s="210"/>
      <c r="Q9" s="210"/>
      <c r="R9" s="210"/>
      <c r="S9" s="208"/>
    </row>
    <row r="10" spans="3:21" ht="15" customHeight="1" x14ac:dyDescent="0.3">
      <c r="C10" s="39" t="s">
        <v>6</v>
      </c>
      <c r="D10" s="193" t="s">
        <v>5</v>
      </c>
      <c r="E10" s="194"/>
      <c r="F10" s="102">
        <f>VLOOKUP($D$4,'Gen Primary Headroom'!$B$11:$JZ$380,MATCH(F$8,'Gen Primary Headroom'!$B$8:$JZ$8,0)+IF($D$5="Generation – Synchronous (LV)",1,IF($D$5="Generation – Synchronous (HV)",2,IF($D$5="Generation – Inverter Based",0,IF($D$5="Battery Storage",3,FALSE)))),FALSE)</f>
        <v>24.25461286012273</v>
      </c>
      <c r="G10" s="102">
        <f>VLOOKUP($D$4,'Gen Primary Headroom'!$B$11:$JZ$380,MATCH(G$8,'Gen Primary Headroom'!$B$8:$JZ$8,0)+IF($D$5="Generation – Synchronous (LV)",1,IF($D$5="Generation – Synchronous (HV)",2,IF($D$5="Generation – Inverter Based",0,IF($D$5="Battery Storage",3,FALSE)))),FALSE)</f>
        <v>24.250234218852437</v>
      </c>
      <c r="H10" s="102">
        <f>VLOOKUP($D$4,'Gen Primary Headroom'!$B$11:$JZ$380,MATCH(H$8,'Gen Primary Headroom'!$B$8:$JZ$8,0)+IF($D$5="Generation – Synchronous (LV)",1,IF($D$5="Generation – Synchronous (HV)",2,IF($D$5="Generation – Inverter Based",0,IF($D$5="Battery Storage",3,FALSE)))),FALSE)</f>
        <v>24.244449391363428</v>
      </c>
      <c r="I10" s="102">
        <f>VLOOKUP($D$4,'Gen Primary Headroom'!$B$11:$JZ$380,MATCH(I$8,'Gen Primary Headroom'!$B$8:$JZ$8,0)+IF($D$5="Generation – Synchronous (LV)",1,IF($D$5="Generation – Synchronous (HV)",2,IF($D$5="Generation – Inverter Based",0,IF($D$5="Battery Storage",3,FALSE)))),FALSE)</f>
        <v>24.221425074898644</v>
      </c>
      <c r="J10" s="102">
        <f>VLOOKUP($D$4,'Gen Primary Headroom'!$B$11:$JZ$380,MATCH(J$8,'Gen Primary Headroom'!$B$8:$JZ$8,0)+IF($D$5="Generation – Synchronous (LV)",1,IF($D$5="Generation – Synchronous (HV)",2,IF($D$5="Generation – Inverter Based",0,IF($D$5="Battery Storage",3,FALSE)))),FALSE)</f>
        <v>24.19557475568239</v>
      </c>
      <c r="K10" s="102">
        <f>VLOOKUP($D$4,'Gen Primary Headroom'!$B$11:$JZ$380,MATCH(K$8,'Gen Primary Headroom'!$B$8:$JZ$8,0)+IF($D$5="Generation – Synchronous (LV)",1,IF($D$5="Generation – Synchronous (HV)",2,IF($D$5="Generation – Inverter Based",0,IF($D$5="Battery Storage",3,FALSE)))),FALSE)</f>
        <v>24.166953508116979</v>
      </c>
      <c r="L10" s="102">
        <f>VLOOKUP($D$4,'Gen Primary Headroom'!$B$11:$JZ$380,MATCH(L$8,'Gen Primary Headroom'!$B$8:$JZ$8,0)+IF($D$5="Generation – Synchronous (LV)",1,IF($D$5="Generation – Synchronous (HV)",2,IF($D$5="Generation – Inverter Based",0,IF($D$5="Battery Storage",3,FALSE)))),FALSE)</f>
        <v>24.135079021631718</v>
      </c>
      <c r="M10" s="102">
        <f>VLOOKUP($D$4,'Gen Primary Headroom'!$B$11:$JZ$380,MATCH(M$8,'Gen Primary Headroom'!$B$8:$JZ$8,0)+IF($D$5="Generation – Synchronous (LV)",1,IF($D$5="Generation – Synchronous (HV)",2,IF($D$5="Generation – Inverter Based",0,IF($D$5="Battery Storage",3,FALSE)))),FALSE)</f>
        <v>24.100124245648875</v>
      </c>
      <c r="N10" s="102">
        <f>VLOOKUP($D$4,'Gen Primary Headroom'!$B$11:$JZ$380,MATCH(N$8,'Gen Primary Headroom'!$B$8:$JZ$8,0)+IF($D$5="Generation – Synchronous (LV)",1,IF($D$5="Generation – Synchronous (HV)",2,IF($D$5="Generation – Inverter Based",0,IF($D$5="Battery Storage",3,FALSE)))),FALSE)</f>
        <v>24.062914562347792</v>
      </c>
      <c r="O10" s="102">
        <f>VLOOKUP($D$4,'Gen Primary Headroom'!$B$11:$JZ$380,MATCH(O$8,'Gen Primary Headroom'!$B$8:$JZ$8,0)+IF($D$5="Generation – Synchronous (LV)",1,IF($D$5="Generation – Synchronous (HV)",2,IF($D$5="Generation – Inverter Based",0,IF($D$5="Battery Storage",3,FALSE)))),FALSE)</f>
        <v>23.784274405346512</v>
      </c>
      <c r="P10" s="102">
        <f>VLOOKUP($D$4,'Gen Primary Headroom'!$B$11:$JZ$380,MATCH(P$8,'Gen Primary Headroom'!$B$8:$JZ$8,0)+IF($D$5="Generation – Synchronous (LV)",1,IF($D$5="Generation – Synchronous (HV)",2,IF($D$5="Generation – Inverter Based",0,IF($D$5="Battery Storage",3,FALSE)))),FALSE)</f>
        <v>23.552347898416865</v>
      </c>
      <c r="Q10" s="102">
        <f>VLOOKUP($D$4,'Gen Primary Headroom'!$B$11:$JZ$380,MATCH(Q$8,'Gen Primary Headroom'!$B$8:$JZ$8,0)+IF($D$5="Generation – Synchronous (LV)",1,IF($D$5="Generation – Synchronous (HV)",2,IF($D$5="Generation – Inverter Based",0,IF($D$5="Battery Storage",3,FALSE)))),FALSE)</f>
        <v>23.041628083086653</v>
      </c>
      <c r="R10" s="102">
        <f>VLOOKUP($D$4,'Gen Primary Headroom'!$B$11:$JZ$380,MATCH(R$8,'Gen Primary Headroom'!$B$8:$JZ$8,0)+IF($D$5="Generation – Synchronous (LV)",1,IF($D$5="Generation – Synchronous (HV)",2,IF($D$5="Generation – Inverter Based",0,IF($D$5="Battery Storage",3,FALSE)))),FALSE)</f>
        <v>22.890797221335838</v>
      </c>
      <c r="S10" s="102">
        <f>VLOOKUP($D$4,'Gen Primary Headroom'!$B$11:$JZ$380,MATCH(S$8,'Gen Primary Headroom'!$B$8:$JZ$8,0)+IF($D$5="Generation – Synchronous (LV)",1,IF($D$5="Generation – Synchronous (HV)",2,IF($D$5="Generation – Inverter Based",0,IF($D$5="Battery Storage",3,FALSE)))),FALSE)</f>
        <v>22.477414829383981</v>
      </c>
      <c r="U10" s="58"/>
    </row>
    <row r="11" spans="3:21" ht="15" customHeight="1" x14ac:dyDescent="0.3">
      <c r="C11" s="35" t="s">
        <v>407</v>
      </c>
      <c r="D11" s="187" t="s">
        <v>5</v>
      </c>
      <c r="E11" s="188"/>
      <c r="F11" s="6">
        <f>VLOOKUP($D$4,'Gen Primary Headroom'!$B$11:$JZ$380,56+MATCH(F$8,'Gen Primary Headroom'!$B$8:$JZ$8,0)+IF($D$5="Generation – Synchronous (LV)",1,IF($D$5="Generation – Synchronous (HV)",2,IF($D$5="Generation – Inverter Based",0,IF($D$5="Battery Storage",3,FALSE)))),FALSE)</f>
        <v>24.254950509336627</v>
      </c>
      <c r="G11" s="6">
        <f>VLOOKUP($D$4,'Gen Primary Headroom'!$B$11:$JZ$380,56+MATCH(G$8,'Gen Primary Headroom'!$B$8:$JZ$8,0)+IF($D$5="Generation – Synchronous (LV)",1,IF($D$5="Generation – Synchronous (HV)",2,IF($D$5="Generation – Inverter Based",0,IF($D$5="Battery Storage",3,FALSE)))),FALSE)</f>
        <v>24.252168367807823</v>
      </c>
      <c r="H11" s="6">
        <f>VLOOKUP($D$4,'Gen Primary Headroom'!$B$11:$JZ$380,56+MATCH(H$8,'Gen Primary Headroom'!$B$8:$JZ$8,0)+IF($D$5="Generation – Synchronous (LV)",1,IF($D$5="Generation – Synchronous (HV)",2,IF($D$5="Generation – Inverter Based",0,IF($D$5="Battery Storage",3,FALSE)))),FALSE)</f>
        <v>24.249234784444528</v>
      </c>
      <c r="I11" s="6">
        <f>VLOOKUP($D$4,'Gen Primary Headroom'!$B$11:$JZ$380,56+MATCH(I$8,'Gen Primary Headroom'!$B$8:$JZ$8,0)+IF($D$5="Generation – Synchronous (LV)",1,IF($D$5="Generation – Synchronous (HV)",2,IF($D$5="Generation – Inverter Based",0,IF($D$5="Battery Storage",3,FALSE)))),FALSE)</f>
        <v>24.241650560768726</v>
      </c>
      <c r="J11" s="6">
        <f>VLOOKUP($D$4,'Gen Primary Headroom'!$B$11:$JZ$380,56+MATCH(J$8,'Gen Primary Headroom'!$B$8:$JZ$8,0)+IF($D$5="Generation – Synchronous (LV)",1,IF($D$5="Generation – Synchronous (HV)",2,IF($D$5="Generation – Inverter Based",0,IF($D$5="Battery Storage",3,FALSE)))),FALSE)</f>
        <v>24.233669409966804</v>
      </c>
      <c r="K11" s="6">
        <f>VLOOKUP($D$4,'Gen Primary Headroom'!$B$11:$JZ$380,56+MATCH(K$8,'Gen Primary Headroom'!$B$8:$JZ$8,0)+IF($D$5="Generation – Synchronous (LV)",1,IF($D$5="Generation – Synchronous (HV)",2,IF($D$5="Generation – Inverter Based",0,IF($D$5="Battery Storage",3,FALSE)))),FALSE)</f>
        <v>24.225291373309364</v>
      </c>
      <c r="L11" s="6">
        <f>VLOOKUP($D$4,'Gen Primary Headroom'!$B$11:$JZ$380,56+MATCH(L$8,'Gen Primary Headroom'!$B$8:$JZ$8,0)+IF($D$5="Generation – Synchronous (LV)",1,IF($D$5="Generation – Synchronous (HV)",2,IF($D$5="Generation – Inverter Based",0,IF($D$5="Battery Storage",3,FALSE)))),FALSE)</f>
        <v>24.216649497366607</v>
      </c>
      <c r="M11" s="6">
        <f>VLOOKUP($D$4,'Gen Primary Headroom'!$B$11:$JZ$380,56+MATCH(M$8,'Gen Primary Headroom'!$B$8:$JZ$8,0)+IF($D$5="Generation – Synchronous (LV)",1,IF($D$5="Generation – Synchronous (HV)",2,IF($D$5="Generation – Inverter Based",0,IF($D$5="Battery Storage",3,FALSE)))),FALSE)</f>
        <v>24.207681772674121</v>
      </c>
      <c r="N11" s="6">
        <f>VLOOKUP($D$4,'Gen Primary Headroom'!$B$11:$JZ$380,56+MATCH(N$8,'Gen Primary Headroom'!$B$8:$JZ$8,0)+IF($D$5="Generation – Synchronous (LV)",1,IF($D$5="Generation – Synchronous (HV)",2,IF($D$5="Generation – Inverter Based",0,IF($D$5="Battery Storage",3,FALSE)))),FALSE)</f>
        <v>24.198531913448647</v>
      </c>
      <c r="O11" s="6">
        <f>VLOOKUP($D$4,'Gen Primary Headroom'!$B$11:$JZ$380,56+MATCH(O$8,'Gen Primary Headroom'!$B$8:$JZ$8,0)+IF($D$5="Generation – Synchronous (LV)",1,IF($D$5="Generation – Synchronous (HV)",2,IF($D$5="Generation – Inverter Based",0,IF($D$5="Battery Storage",3,FALSE)))),FALSE)</f>
        <v>23.953764507391785</v>
      </c>
      <c r="P11" s="6">
        <f>VLOOKUP($D$4,'Gen Primary Headroom'!$B$11:$JZ$380,56+MATCH(P$8,'Gen Primary Headroom'!$B$8:$JZ$8,0)+IF($D$5="Generation – Synchronous (LV)",1,IF($D$5="Generation – Synchronous (HV)",2,IF($D$5="Generation – Inverter Based",0,IF($D$5="Battery Storage",3,FALSE)))),FALSE)</f>
        <v>23.924613424366484</v>
      </c>
      <c r="Q11" s="6">
        <f>VLOOKUP($D$4,'Gen Primary Headroom'!$B$11:$JZ$380,56+MATCH(Q$8,'Gen Primary Headroom'!$B$8:$JZ$8,0)+IF($D$5="Generation – Synchronous (LV)",1,IF($D$5="Generation – Synchronous (HV)",2,IF($D$5="Generation – Inverter Based",0,IF($D$5="Battery Storage",3,FALSE)))),FALSE)</f>
        <v>23.836514116988148</v>
      </c>
      <c r="R11" s="6">
        <f>VLOOKUP($D$4,'Gen Primary Headroom'!$B$11:$JZ$380,56+MATCH(R$8,'Gen Primary Headroom'!$B$8:$JZ$8,0)+IF($D$5="Generation – Synchronous (LV)",1,IF($D$5="Generation – Synchronous (HV)",2,IF($D$5="Generation – Inverter Based",0,IF($D$5="Battery Storage",3,FALSE)))),FALSE)</f>
        <v>23.798061202492384</v>
      </c>
      <c r="S11" s="6">
        <f>VLOOKUP($D$4,'Gen Primary Headroom'!$B$11:$JZ$380,56+MATCH(S$8,'Gen Primary Headroom'!$B$8:$JZ$8,0)+IF($D$5="Generation – Synchronous (LV)",1,IF($D$5="Generation – Synchronous (HV)",2,IF($D$5="Generation – Inverter Based",0,IF($D$5="Battery Storage",3,FALSE)))),FALSE)</f>
        <v>23.514126459571916</v>
      </c>
    </row>
    <row r="12" spans="3:21" ht="15" customHeight="1" x14ac:dyDescent="0.3">
      <c r="C12" s="37" t="s">
        <v>408</v>
      </c>
      <c r="D12" s="189" t="s">
        <v>5</v>
      </c>
      <c r="E12" s="190"/>
      <c r="F12" s="6">
        <f>VLOOKUP($D$4,'Gen Primary Headroom'!$B$11:$JZ$380,112+MATCH(F$8,'Gen Primary Headroom'!$B$8:$JZ$8,0)+IF($D$5="Generation – Synchronous (LV)",1,IF($D$5="Generation – Synchronous (HV)",2,IF($D$5="Generation – Inverter Based",0,IF($D$5="Battery Storage",3,FALSE)))),FALSE)</f>
        <v>24.25495397278069</v>
      </c>
      <c r="G12" s="6">
        <f>VLOOKUP($D$4,'Gen Primary Headroom'!$B$11:$JZ$380,112+MATCH(G$8,'Gen Primary Headroom'!$B$8:$JZ$8,0)+IF($D$5="Generation – Synchronous (LV)",1,IF($D$5="Generation – Synchronous (HV)",2,IF($D$5="Generation – Inverter Based",0,IF($D$5="Battery Storage",3,FALSE)))),FALSE)</f>
        <v>24.251697748554612</v>
      </c>
      <c r="H12" s="6">
        <f>VLOOKUP($D$4,'Gen Primary Headroom'!$B$11:$JZ$380,112+MATCH(H$8,'Gen Primary Headroom'!$B$8:$JZ$8,0)+IF($D$5="Generation – Synchronous (LV)",1,IF($D$5="Generation – Synchronous (HV)",2,IF($D$5="Generation – Inverter Based",0,IF($D$5="Battery Storage",3,FALSE)))),FALSE)</f>
        <v>24.247921575178744</v>
      </c>
      <c r="I12" s="6">
        <f>VLOOKUP($D$4,'Gen Primary Headroom'!$B$11:$JZ$380,112+MATCH(I$8,'Gen Primary Headroom'!$B$8:$JZ$8,0)+IF($D$5="Generation – Synchronous (LV)",1,IF($D$5="Generation – Synchronous (HV)",2,IF($D$5="Generation – Inverter Based",0,IF($D$5="Battery Storage",3,FALSE)))),FALSE)</f>
        <v>24.228018579794224</v>
      </c>
      <c r="J12" s="6">
        <f>VLOOKUP($D$4,'Gen Primary Headroom'!$B$11:$JZ$380,112+MATCH(J$8,'Gen Primary Headroom'!$B$8:$JZ$8,0)+IF($D$5="Generation – Synchronous (LV)",1,IF($D$5="Generation – Synchronous (HV)",2,IF($D$5="Generation – Inverter Based",0,IF($D$5="Battery Storage",3,FALSE)))),FALSE)</f>
        <v>24.206991031512217</v>
      </c>
      <c r="K12" s="6">
        <f>VLOOKUP($D$4,'Gen Primary Headroom'!$B$11:$JZ$380,112+MATCH(K$8,'Gen Primary Headroom'!$B$8:$JZ$8,0)+IF($D$5="Generation – Synchronous (LV)",1,IF($D$5="Generation – Synchronous (HV)",2,IF($D$5="Generation – Inverter Based",0,IF($D$5="Battery Storage",3,FALSE)))),FALSE)</f>
        <v>24.185036180921031</v>
      </c>
      <c r="L12" s="6">
        <f>VLOOKUP($D$4,'Gen Primary Headroom'!$B$11:$JZ$380,112+MATCH(L$8,'Gen Primary Headroom'!$B$8:$JZ$8,0)+IF($D$5="Generation – Synchronous (LV)",1,IF($D$5="Generation – Synchronous (HV)",2,IF($D$5="Generation – Inverter Based",0,IF($D$5="Battery Storage",3,FALSE)))),FALSE)</f>
        <v>24.162088630561239</v>
      </c>
      <c r="M12" s="6">
        <f>VLOOKUP($D$4,'Gen Primary Headroom'!$B$11:$JZ$380,112+MATCH(M$8,'Gen Primary Headroom'!$B$8:$JZ$8,0)+IF($D$5="Generation – Synchronous (LV)",1,IF($D$5="Generation – Synchronous (HV)",2,IF($D$5="Generation – Inverter Based",0,IF($D$5="Battery Storage",3,FALSE)))),FALSE)</f>
        <v>24.1384111773352</v>
      </c>
      <c r="N12" s="6">
        <f>VLOOKUP($D$4,'Gen Primary Headroom'!$B$11:$JZ$380,112+MATCH(N$8,'Gen Primary Headroom'!$B$8:$JZ$8,0)+IF($D$5="Generation – Synchronous (LV)",1,IF($D$5="Generation – Synchronous (HV)",2,IF($D$5="Generation – Inverter Based",0,IF($D$5="Battery Storage",3,FALSE)))),FALSE)</f>
        <v>24.114120152221854</v>
      </c>
      <c r="O12" s="6">
        <f>VLOOKUP($D$4,'Gen Primary Headroom'!$B$11:$JZ$380,112+MATCH(O$8,'Gen Primary Headroom'!$B$8:$JZ$8,0)+IF($D$5="Generation – Synchronous (LV)",1,IF($D$5="Generation – Synchronous (HV)",2,IF($D$5="Generation – Inverter Based",0,IF($D$5="Battery Storage",3,FALSE)))),FALSE)</f>
        <v>24.101409416703333</v>
      </c>
      <c r="P12" s="6">
        <f>VLOOKUP($D$4,'Gen Primary Headroom'!$B$11:$JZ$380,112+MATCH(P$8,'Gen Primary Headroom'!$B$8:$JZ$8,0)+IF($D$5="Generation – Synchronous (LV)",1,IF($D$5="Generation – Synchronous (HV)",2,IF($D$5="Generation – Inverter Based",0,IF($D$5="Battery Storage",3,FALSE)))),FALSE)</f>
        <v>23.963585128415001</v>
      </c>
      <c r="Q12" s="6">
        <f>VLOOKUP($D$4,'Gen Primary Headroom'!$B$11:$JZ$380,112+MATCH(Q$8,'Gen Primary Headroom'!$B$8:$JZ$8,0)+IF($D$5="Generation – Synchronous (LV)",1,IF($D$5="Generation – Synchronous (HV)",2,IF($D$5="Generation – Inverter Based",0,IF($D$5="Battery Storage",3,FALSE)))),FALSE)</f>
        <v>23.557185925058214</v>
      </c>
      <c r="R12" s="6">
        <f>VLOOKUP($D$4,'Gen Primary Headroom'!$B$11:$JZ$380,112+MATCH(R$8,'Gen Primary Headroom'!$B$8:$JZ$8,0)+IF($D$5="Generation – Synchronous (LV)",1,IF($D$5="Generation – Synchronous (HV)",2,IF($D$5="Generation – Inverter Based",0,IF($D$5="Battery Storage",3,FALSE)))),FALSE)</f>
        <v>23.469519153061299</v>
      </c>
      <c r="S12" s="6">
        <f>VLOOKUP($D$4,'Gen Primary Headroom'!$B$11:$JZ$380,112+MATCH(S$8,'Gen Primary Headroom'!$B$8:$JZ$8,0)+IF($D$5="Generation – Synchronous (LV)",1,IF($D$5="Generation – Synchronous (HV)",2,IF($D$5="Generation – Inverter Based",0,IF($D$5="Battery Storage",3,FALSE)))),FALSE)</f>
        <v>23.361338139898805</v>
      </c>
      <c r="U12" s="58"/>
    </row>
    <row r="13" spans="3:21" ht="15" customHeight="1" x14ac:dyDescent="0.3">
      <c r="C13" s="38" t="s">
        <v>7</v>
      </c>
      <c r="D13" s="183" t="s">
        <v>5</v>
      </c>
      <c r="E13" s="184"/>
      <c r="F13" s="6">
        <f>VLOOKUP($D$4,'Gen Primary Headroom'!$B$11:$JZ$380,168+MATCH(F$8,'Gen Primary Headroom'!$B$8:$JZ$8,0)+IF($D$5="Generation – Synchronous (LV)",1,IF($D$5="Generation – Synchronous (HV)",2,IF($D$5="Generation – Inverter Based",0,IF($D$5="Battery Storage",3,FALSE)))),FALSE)</f>
        <v>24.254612433793511</v>
      </c>
      <c r="G13" s="6">
        <f>VLOOKUP($D$4,'Gen Primary Headroom'!$B$11:$JZ$380,168+MATCH(G$8,'Gen Primary Headroom'!$B$8:$JZ$8,0)+IF($D$5="Generation – Synchronous (LV)",1,IF($D$5="Generation – Synchronous (HV)",2,IF($D$5="Generation – Inverter Based",0,IF($D$5="Battery Storage",3,FALSE)))),FALSE)</f>
        <v>24.250232356667251</v>
      </c>
      <c r="H13" s="6">
        <f>VLOOKUP($D$4,'Gen Primary Headroom'!$B$11:$JZ$380,168+MATCH(H$8,'Gen Primary Headroom'!$B$8:$JZ$8,0)+IF($D$5="Generation – Synchronous (LV)",1,IF($D$5="Generation – Synchronous (HV)",2,IF($D$5="Generation – Inverter Based",0,IF($D$5="Battery Storage",3,FALSE)))),FALSE)</f>
        <v>24.244445517537422</v>
      </c>
      <c r="I13" s="6">
        <f>VLOOKUP($D$4,'Gen Primary Headroom'!$B$11:$JZ$380,168+MATCH(I$8,'Gen Primary Headroom'!$B$8:$JZ$8,0)+IF($D$5="Generation – Synchronous (LV)",1,IF($D$5="Generation – Synchronous (HV)",2,IF($D$5="Generation – Inverter Based",0,IF($D$5="Battery Storage",3,FALSE)))),FALSE)</f>
        <v>24.218953289820682</v>
      </c>
      <c r="J13" s="6">
        <f>VLOOKUP($D$4,'Gen Primary Headroom'!$B$11:$JZ$380,168+MATCH(J$8,'Gen Primary Headroom'!$B$8:$JZ$8,0)+IF($D$5="Generation – Synchronous (LV)",1,IF($D$5="Generation – Synchronous (HV)",2,IF($D$5="Generation – Inverter Based",0,IF($D$5="Battery Storage",3,FALSE)))),FALSE)</f>
        <v>24.190380731135427</v>
      </c>
      <c r="K13" s="6">
        <f>VLOOKUP($D$4,'Gen Primary Headroom'!$B$11:$JZ$380,168+MATCH(K$8,'Gen Primary Headroom'!$B$8:$JZ$8,0)+IF($D$5="Generation – Synchronous (LV)",1,IF($D$5="Generation – Synchronous (HV)",2,IF($D$5="Generation – Inverter Based",0,IF($D$5="Battery Storage",3,FALSE)))),FALSE)</f>
        <v>24.158976588352058</v>
      </c>
      <c r="L13" s="6">
        <f>VLOOKUP($D$4,'Gen Primary Headroom'!$B$11:$JZ$380,168+MATCH(L$8,'Gen Primary Headroom'!$B$8:$JZ$8,0)+IF($D$5="Generation – Synchronous (LV)",1,IF($D$5="Generation – Synchronous (HV)",2,IF($D$5="Generation – Inverter Based",0,IF($D$5="Battery Storage",3,FALSE)))),FALSE)</f>
        <v>24.124143430191069</v>
      </c>
      <c r="M13" s="6">
        <f>VLOOKUP($D$4,'Gen Primary Headroom'!$B$11:$JZ$380,168+MATCH(M$8,'Gen Primary Headroom'!$B$8:$JZ$8,0)+IF($D$5="Generation – Synchronous (LV)",1,IF($D$5="Generation – Synchronous (HV)",2,IF($D$5="Generation – Inverter Based",0,IF($D$5="Battery Storage",3,FALSE)))),FALSE)</f>
        <v>24.086224340081326</v>
      </c>
      <c r="N13" s="6">
        <f>VLOOKUP($D$4,'Gen Primary Headroom'!$B$11:$JZ$380,168+MATCH(N$8,'Gen Primary Headroom'!$B$8:$JZ$8,0)+IF($D$5="Generation – Synchronous (LV)",1,IF($D$5="Generation – Synchronous (HV)",2,IF($D$5="Generation – Inverter Based",0,IF($D$5="Battery Storage",3,FALSE)))),FALSE)</f>
        <v>24.045992644763693</v>
      </c>
      <c r="O13" s="6">
        <f>VLOOKUP($D$4,'Gen Primary Headroom'!$B$11:$JZ$380,168+MATCH(O$8,'Gen Primary Headroom'!$B$8:$JZ$8,0)+IF($D$5="Generation – Synchronous (LV)",1,IF($D$5="Generation – Synchronous (HV)",2,IF($D$5="Generation – Inverter Based",0,IF($D$5="Battery Storage",3,FALSE)))),FALSE)</f>
        <v>23.768520927001127</v>
      </c>
      <c r="P13" s="6">
        <f>VLOOKUP($D$4,'Gen Primary Headroom'!$B$11:$JZ$380,168+MATCH(P$8,'Gen Primary Headroom'!$B$8:$JZ$8,0)+IF($D$5="Generation – Synchronous (LV)",1,IF($D$5="Generation – Synchronous (HV)",2,IF($D$5="Generation – Inverter Based",0,IF($D$5="Battery Storage",3,FALSE)))),FALSE)</f>
        <v>23.523183177139536</v>
      </c>
      <c r="Q13" s="6">
        <f>VLOOKUP($D$4,'Gen Primary Headroom'!$B$11:$JZ$380,168+MATCH(Q$8,'Gen Primary Headroom'!$B$8:$JZ$8,0)+IF($D$5="Generation – Synchronous (LV)",1,IF($D$5="Generation – Synchronous (HV)",2,IF($D$5="Generation – Inverter Based",0,IF($D$5="Battery Storage",3,FALSE)))),FALSE)</f>
        <v>22.736279372475156</v>
      </c>
      <c r="R13" s="6">
        <f>VLOOKUP($D$4,'Gen Primary Headroom'!$B$11:$JZ$380,168+MATCH(R$8,'Gen Primary Headroom'!$B$8:$JZ$8,0)+IF($D$5="Generation – Synchronous (LV)",1,IF($D$5="Generation – Synchronous (HV)",2,IF($D$5="Generation – Inverter Based",0,IF($D$5="Battery Storage",3,FALSE)))),FALSE)</f>
        <v>22.582910108600505</v>
      </c>
      <c r="S13" s="6">
        <f>VLOOKUP($D$4,'Gen Primary Headroom'!$B$11:$JZ$380,168+MATCH(S$8,'Gen Primary Headroom'!$B$8:$JZ$8,0)+IF($D$5="Generation – Synchronous (LV)",1,IF($D$5="Generation – Synchronous (HV)",2,IF($D$5="Generation – Inverter Based",0,IF($D$5="Battery Storage",3,FALSE)))),FALSE)</f>
        <v>21.939168152401113</v>
      </c>
      <c r="U13" s="58"/>
    </row>
    <row r="14" spans="3:21" ht="15" customHeight="1" x14ac:dyDescent="0.3">
      <c r="C14" s="36" t="s">
        <v>8</v>
      </c>
      <c r="D14" s="185" t="s">
        <v>5</v>
      </c>
      <c r="E14" s="186"/>
      <c r="F14" s="6">
        <f>VLOOKUP($D$4,'Gen Primary Headroom'!$B$11:$JZ$380,224+MATCH(F$8,'Gen Primary Headroom'!$B$8:$JZ$8,0)+IF($D$5="Generation – Synchronous (LV)",1,IF($D$5="Generation – Synchronous (HV)",2,IF($D$5="Generation – Inverter Based",0,IF($D$5="Battery Storage",3,FALSE)))),FALSE)</f>
        <v>24.254382430262748</v>
      </c>
      <c r="G14" s="6">
        <f>VLOOKUP($D$4,'Gen Primary Headroom'!$B$11:$JZ$380,224+MATCH(G$8,'Gen Primary Headroom'!$B$8:$JZ$8,0)+IF($D$5="Generation – Synchronous (LV)",1,IF($D$5="Generation – Synchronous (HV)",2,IF($D$5="Generation – Inverter Based",0,IF($D$5="Battery Storage",3,FALSE)))),FALSE)</f>
        <v>24.250672034797049</v>
      </c>
      <c r="H14" s="6">
        <f>VLOOKUP($D$4,'Gen Primary Headroom'!$B$11:$JZ$380,224+MATCH(H$8,'Gen Primary Headroom'!$B$8:$JZ$8,0)+IF($D$5="Generation – Synchronous (LV)",1,IF($D$5="Generation – Synchronous (HV)",2,IF($D$5="Generation – Inverter Based",0,IF($D$5="Battery Storage",3,FALSE)))),FALSE)</f>
        <v>24.245917556674609</v>
      </c>
      <c r="I14" s="6">
        <f>VLOOKUP($D$4,'Gen Primary Headroom'!$B$11:$JZ$380,224+MATCH(I$8,'Gen Primary Headroom'!$B$8:$JZ$8,0)+IF($D$5="Generation – Synchronous (LV)",1,IF($D$5="Generation – Synchronous (HV)",2,IF($D$5="Generation – Inverter Based",0,IF($D$5="Battery Storage",3,FALSE)))),FALSE)</f>
        <v>24.208082835273782</v>
      </c>
      <c r="J14" s="6">
        <f>VLOOKUP($D$4,'Gen Primary Headroom'!$B$11:$JZ$380,224+MATCH(J$8,'Gen Primary Headroom'!$B$8:$JZ$8,0)+IF($D$5="Generation – Synchronous (LV)",1,IF($D$5="Generation – Synchronous (HV)",2,IF($D$5="Generation – Inverter Based",0,IF($D$5="Battery Storage",3,FALSE)))),FALSE)</f>
        <v>24.167186141105311</v>
      </c>
      <c r="K14" s="6">
        <f>VLOOKUP($D$4,'Gen Primary Headroom'!$B$11:$JZ$380,224+MATCH(K$8,'Gen Primary Headroom'!$B$8:$JZ$8,0)+IF($D$5="Generation – Synchronous (LV)",1,IF($D$5="Generation – Synchronous (HV)",2,IF($D$5="Generation – Inverter Based",0,IF($D$5="Battery Storage",3,FALSE)))),FALSE)</f>
        <v>24.123062490572135</v>
      </c>
      <c r="L14" s="6">
        <f>VLOOKUP($D$4,'Gen Primary Headroom'!$B$11:$JZ$380,224+MATCH(L$8,'Gen Primary Headroom'!$B$8:$JZ$8,0)+IF($D$5="Generation – Synchronous (LV)",1,IF($D$5="Generation – Synchronous (HV)",2,IF($D$5="Generation – Inverter Based",0,IF($D$5="Battery Storage",3,FALSE)))),FALSE)</f>
        <v>24.076253180538359</v>
      </c>
      <c r="M14" s="6">
        <f>VLOOKUP($D$4,'Gen Primary Headroom'!$B$11:$JZ$380,224+MATCH(M$8,'Gen Primary Headroom'!$B$8:$JZ$8,0)+IF($D$5="Generation – Synchronous (LV)",1,IF($D$5="Generation – Synchronous (HV)",2,IF($D$5="Generation – Inverter Based",0,IF($D$5="Battery Storage",3,FALSE)))),FALSE)</f>
        <v>24.027397973288782</v>
      </c>
      <c r="N14" s="6">
        <f>VLOOKUP($D$4,'Gen Primary Headroom'!$B$11:$JZ$380,224+MATCH(N$8,'Gen Primary Headroom'!$B$8:$JZ$8,0)+IF($D$5="Generation – Synchronous (LV)",1,IF($D$5="Generation – Synchronous (HV)",2,IF($D$5="Generation – Inverter Based",0,IF($D$5="Battery Storage",3,FALSE)))),FALSE)</f>
        <v>23.976593024894076</v>
      </c>
      <c r="O14" s="6">
        <f>VLOOKUP($D$4,'Gen Primary Headroom'!$B$11:$JZ$380,224+MATCH(O$8,'Gen Primary Headroom'!$B$8:$JZ$8,0)+IF($D$5="Generation – Synchronous (LV)",1,IF($D$5="Generation – Synchronous (HV)",2,IF($D$5="Generation – Inverter Based",0,IF($D$5="Battery Storage",3,FALSE)))),FALSE)</f>
        <v>23.933680414300326</v>
      </c>
      <c r="P14" s="6">
        <f>VLOOKUP($D$4,'Gen Primary Headroom'!$B$11:$JZ$380,224+MATCH(P$8,'Gen Primary Headroom'!$B$8:$JZ$8,0)+IF($D$5="Generation – Synchronous (LV)",1,IF($D$5="Generation – Synchronous (HV)",2,IF($D$5="Generation – Inverter Based",0,IF($D$5="Battery Storage",3,FALSE)))),FALSE)</f>
        <v>23.656490734335168</v>
      </c>
      <c r="Q14" s="6">
        <f>VLOOKUP($D$4,'Gen Primary Headroom'!$B$11:$JZ$380,224+MATCH(Q$8,'Gen Primary Headroom'!$B$8:$JZ$8,0)+IF($D$5="Generation – Synchronous (LV)",1,IF($D$5="Generation – Synchronous (HV)",2,IF($D$5="Generation – Inverter Based",0,IF($D$5="Battery Storage",3,FALSE)))),FALSE)</f>
        <v>22.585739095595812</v>
      </c>
      <c r="R14" s="6">
        <f>VLOOKUP($D$4,'Gen Primary Headroom'!$B$11:$JZ$380,224+MATCH(R$8,'Gen Primary Headroom'!$B$8:$JZ$8,0)+IF($D$5="Generation – Synchronous (LV)",1,IF($D$5="Generation – Synchronous (HV)",2,IF($D$5="Generation – Inverter Based",0,IF($D$5="Battery Storage",3,FALSE)))),FALSE)</f>
        <v>22.439179541225069</v>
      </c>
      <c r="S14" s="6">
        <f>VLOOKUP($D$4,'Gen Primary Headroom'!$B$11:$JZ$380,224+MATCH(S$8,'Gen Primary Headroom'!$B$8:$JZ$8,0)+IF($D$5="Generation – Synchronous (LV)",1,IF($D$5="Generation – Synchronous (HV)",2,IF($D$5="Generation – Inverter Based",0,IF($D$5="Battery Storage",3,FALSE)))),FALSE)</f>
        <v>21.840863215484951</v>
      </c>
    </row>
    <row r="18" spans="3:19" ht="21" x14ac:dyDescent="0.4">
      <c r="C18" s="7" t="s">
        <v>424</v>
      </c>
      <c r="D18" s="180" t="s">
        <v>493</v>
      </c>
      <c r="E18" s="145"/>
      <c r="F18" s="195" t="s">
        <v>860</v>
      </c>
      <c r="G18" s="196"/>
      <c r="H18" s="196"/>
      <c r="I18" s="196"/>
      <c r="J18" s="196"/>
      <c r="K18" s="196"/>
      <c r="L18" s="196"/>
      <c r="M18" s="196"/>
      <c r="N18" s="196"/>
      <c r="O18" s="196"/>
      <c r="P18" s="196"/>
      <c r="Q18" s="196"/>
      <c r="R18" s="196"/>
      <c r="S18" s="197"/>
    </row>
    <row r="19" spans="3:19" ht="21" x14ac:dyDescent="0.4">
      <c r="C19" s="7" t="s">
        <v>858</v>
      </c>
      <c r="D19" s="144" t="s">
        <v>917</v>
      </c>
      <c r="E19" s="145"/>
      <c r="F19" s="200"/>
      <c r="G19" s="201"/>
      <c r="H19" s="201"/>
      <c r="I19" s="201"/>
      <c r="J19" s="201"/>
      <c r="K19" s="201"/>
      <c r="L19" s="201"/>
      <c r="M19" s="201"/>
      <c r="N19" s="201"/>
      <c r="O19" s="201"/>
      <c r="P19" s="201"/>
      <c r="Q19" s="201"/>
      <c r="R19" s="201"/>
      <c r="S19" s="202"/>
    </row>
    <row r="20" spans="3:19" ht="21" x14ac:dyDescent="0.4">
      <c r="C20" s="73" t="s">
        <v>869</v>
      </c>
      <c r="D20" s="205" t="str">
        <f>VLOOKUP($D$18,'Gen BSP Headroom'!$B$11:$E$74,2,FALSE)</f>
        <v>KEARSLEY</v>
      </c>
      <c r="E20" s="206"/>
      <c r="F20" s="109"/>
      <c r="G20" s="110"/>
      <c r="H20" s="110"/>
      <c r="I20" s="110"/>
      <c r="J20" s="110"/>
      <c r="K20" s="110"/>
      <c r="L20" s="110"/>
      <c r="M20" s="110"/>
      <c r="N20" s="110"/>
      <c r="O20" s="110"/>
      <c r="P20" s="110"/>
      <c r="Q20" s="110"/>
      <c r="R20" s="110"/>
      <c r="S20" s="111"/>
    </row>
    <row r="21" spans="3:19" x14ac:dyDescent="0.3">
      <c r="C21" s="147" t="s">
        <v>425</v>
      </c>
      <c r="D21" s="8" t="s">
        <v>426</v>
      </c>
      <c r="E21" s="90" t="s">
        <v>1</v>
      </c>
      <c r="F21" s="198">
        <v>2021</v>
      </c>
      <c r="G21" s="191">
        <v>2022</v>
      </c>
      <c r="H21" s="191">
        <v>2023</v>
      </c>
      <c r="I21" s="191">
        <v>2024</v>
      </c>
      <c r="J21" s="191">
        <v>2025</v>
      </c>
      <c r="K21" s="191">
        <v>2026</v>
      </c>
      <c r="L21" s="191">
        <v>2027</v>
      </c>
      <c r="M21" s="191">
        <v>2028</v>
      </c>
      <c r="N21" s="191">
        <v>2029</v>
      </c>
      <c r="O21" s="191">
        <v>2030</v>
      </c>
      <c r="P21" s="191">
        <v>2035</v>
      </c>
      <c r="Q21" s="191">
        <v>2040</v>
      </c>
      <c r="R21" s="191">
        <v>2045</v>
      </c>
      <c r="S21" s="203">
        <v>2050</v>
      </c>
    </row>
    <row r="22" spans="3:19" x14ac:dyDescent="0.3">
      <c r="C22" s="148"/>
      <c r="D22" s="9">
        <f>VLOOKUP($D$18,'Gen BSP Headroom'!$B$11:$E$74,3,FALSE)</f>
        <v>366150</v>
      </c>
      <c r="E22" s="101">
        <f>VLOOKUP($D$18,'Gen BSP Headroom'!$B$11:$E$74,4,FALSE)</f>
        <v>402088</v>
      </c>
      <c r="F22" s="199"/>
      <c r="G22" s="192"/>
      <c r="H22" s="192"/>
      <c r="I22" s="192"/>
      <c r="J22" s="192"/>
      <c r="K22" s="192"/>
      <c r="L22" s="192"/>
      <c r="M22" s="192"/>
      <c r="N22" s="192"/>
      <c r="O22" s="192"/>
      <c r="P22" s="192"/>
      <c r="Q22" s="192"/>
      <c r="R22" s="192"/>
      <c r="S22" s="204"/>
    </row>
    <row r="23" spans="3:19" ht="15" customHeight="1" x14ac:dyDescent="0.3">
      <c r="C23" s="34" t="s">
        <v>6</v>
      </c>
      <c r="D23" s="193" t="s">
        <v>5</v>
      </c>
      <c r="E23" s="194"/>
      <c r="F23" s="6">
        <f>VLOOKUP($D$18,'Gen BSP Headroom'!$B$11:$HG$74,MATCH(F$21,'Gen BSP Headroom'!$B$8:$HG$8,0)+IF($D$19="Generation – Synchronous",1,IF($D$19="Generation – Inverter Based",0,IF($D$19="Battery Storage",2,FALSE))),FALSE)</f>
        <v>34.306562482305608</v>
      </c>
      <c r="G23" s="6">
        <f>VLOOKUP($D$18,'Gen BSP Headroom'!$B$11:$HG$74,MATCH(G$21,'Gen BSP Headroom'!$B$8:$HG$8,0)+IF($D$19="Generation – Synchronous",1,IF($D$19="Generation – Inverter Based",0,IF($D$19="Battery Storage",2,FALSE))),FALSE)</f>
        <v>34.251156335009952</v>
      </c>
      <c r="H23" s="6">
        <f>VLOOKUP($D$18,'Gen BSP Headroom'!$B$11:$HG$74,MATCH(H$21,'Gen BSP Headroom'!$B$8:$HG$8,0)+IF($D$19="Generation – Synchronous",1,IF($D$19="Generation – Inverter Based",0,IF($D$19="Battery Storage",2,FALSE))),FALSE)</f>
        <v>34.182908301900703</v>
      </c>
      <c r="I23" s="6">
        <f>VLOOKUP($D$18,'Gen BSP Headroom'!$B$11:$HG$74,MATCH(I$21,'Gen BSP Headroom'!$B$8:$HG$8,0)+IF($D$19="Generation – Synchronous",1,IF($D$19="Generation – Inverter Based",0,IF($D$19="Battery Storage",2,FALSE))),FALSE)</f>
        <v>33.938401867152827</v>
      </c>
      <c r="J23" s="6">
        <f>VLOOKUP($D$18,'Gen BSP Headroom'!$B$11:$HG$74,MATCH(J$21,'Gen BSP Headroom'!$B$8:$HG$8,0)+IF($D$19="Generation – Synchronous",1,IF($D$19="Generation – Inverter Based",0,IF($D$19="Battery Storage",2,FALSE))),FALSE)</f>
        <v>33.658239821913789</v>
      </c>
      <c r="K23" s="6">
        <f>VLOOKUP($D$18,'Gen BSP Headroom'!$B$11:$HG$74,MATCH(K$21,'Gen BSP Headroom'!$B$8:$HG$8,0)+IF($D$19="Generation – Synchronous",1,IF($D$19="Generation – Inverter Based",0,IF($D$19="Battery Storage",2,FALSE))),FALSE)</f>
        <v>33.339962731371109</v>
      </c>
      <c r="L23" s="6">
        <f>VLOOKUP($D$18,'Gen BSP Headroom'!$B$11:$HG$74,MATCH(L$21,'Gen BSP Headroom'!$B$8:$HG$8,0)+IF($D$19="Generation – Synchronous",1,IF($D$19="Generation – Inverter Based",0,IF($D$19="Battery Storage",2,FALSE))),FALSE)</f>
        <v>32.977556728236912</v>
      </c>
      <c r="M23" s="6">
        <f>VLOOKUP($D$18,'Gen BSP Headroom'!$B$11:$HG$74,MATCH(M$21,'Gen BSP Headroom'!$B$8:$HG$8,0)+IF($D$19="Generation – Synchronous",1,IF($D$19="Generation – Inverter Based",0,IF($D$19="Battery Storage",2,FALSE))),FALSE)</f>
        <v>32.5751170592752</v>
      </c>
      <c r="N23" s="6">
        <f>VLOOKUP($D$18,'Gen BSP Headroom'!$B$11:$HG$74,MATCH(N$21,'Gen BSP Headroom'!$B$8:$HG$8,0)+IF($D$19="Generation – Synchronous",1,IF($D$19="Generation – Inverter Based",0,IF($D$19="Battery Storage",2,FALSE))),FALSE)</f>
        <v>32.149268906014328</v>
      </c>
      <c r="O23" s="6">
        <f>VLOOKUP($D$18,'Gen BSP Headroom'!$B$11:$HG$74,MATCH(O$21,'Gen BSP Headroom'!$B$8:$HG$8,0)+IF($D$19="Generation – Synchronous",1,IF($D$19="Generation – Inverter Based",0,IF($D$19="Battery Storage",2,FALSE))),FALSE)</f>
        <v>28.099460252513524</v>
      </c>
      <c r="P23" s="6">
        <f>VLOOKUP($D$18,'Gen BSP Headroom'!$B$11:$HG$74,MATCH(P$21,'Gen BSP Headroom'!$B$8:$HG$8,0)+IF($D$19="Generation – Synchronous",1,IF($D$19="Generation – Inverter Based",0,IF($D$19="Battery Storage",2,FALSE))),FALSE)</f>
        <v>25.328208376696853</v>
      </c>
      <c r="Q23" s="6">
        <f>VLOOKUP($D$18,'Gen BSP Headroom'!$B$11:$HG$74,MATCH(Q$21,'Gen BSP Headroom'!$B$8:$HG$8,0)+IF($D$19="Generation – Synchronous",1,IF($D$19="Generation – Inverter Based",0,IF($D$19="Battery Storage",2,FALSE))),FALSE)</f>
        <v>19.796194725910237</v>
      </c>
      <c r="R23" s="6">
        <f>VLOOKUP($D$18,'Gen BSP Headroom'!$B$11:$HG$74,MATCH(R$21,'Gen BSP Headroom'!$B$8:$HG$8,0)+IF($D$19="Generation – Synchronous",1,IF($D$19="Generation – Inverter Based",0,IF($D$19="Battery Storage",2,FALSE))),FALSE)</f>
        <v>18.548285572566908</v>
      </c>
      <c r="S23" s="6">
        <f>VLOOKUP($D$18,'Gen BSP Headroom'!$B$11:$HG$74,MATCH(S$21,'Gen BSP Headroom'!$B$8:$HG$8,0)+IF($D$19="Generation – Synchronous",1,IF($D$19="Generation – Inverter Based",0,IF($D$19="Battery Storage",2,FALSE))),FALSE)</f>
        <v>16.737789913492044</v>
      </c>
    </row>
    <row r="24" spans="3:19" ht="15" customHeight="1" x14ac:dyDescent="0.3">
      <c r="C24" s="35" t="s">
        <v>407</v>
      </c>
      <c r="D24" s="187" t="s">
        <v>5</v>
      </c>
      <c r="E24" s="188"/>
      <c r="F24" s="6">
        <f>VLOOKUP($D$18,'Gen BSP Headroom'!$B$11:$HG$74,42+MATCH(F$21,'Gen BSP Headroom'!$B$8:$HG$8,0)+IF($D$19="Generation – Synchronous",1,IF($D$19="Generation – Inverter Based",0,IF($D$19="Battery Storage",2,FALSE))),FALSE)</f>
        <v>34.325519470105874</v>
      </c>
      <c r="G24" s="6">
        <f>VLOOKUP($D$18,'Gen BSP Headroom'!$B$11:$HG$74,42+MATCH(G$21,'Gen BSP Headroom'!$B$8:$HG$8,0)+IF($D$19="Generation – Synchronous",1,IF($D$19="Generation – Inverter Based",0,IF($D$19="Battery Storage",2,FALSE))),FALSE)</f>
        <v>34.299858222091878</v>
      </c>
      <c r="H24" s="6">
        <f>VLOOKUP($D$18,'Gen BSP Headroom'!$B$11:$HG$74,42+MATCH(H$21,'Gen BSP Headroom'!$B$8:$HG$8,0)+IF($D$19="Generation – Synchronous",1,IF($D$19="Generation – Inverter Based",0,IF($D$19="Battery Storage",2,FALSE))),FALSE)</f>
        <v>34.274144939663849</v>
      </c>
      <c r="I24" s="6">
        <f>VLOOKUP($D$18,'Gen BSP Headroom'!$B$11:$HG$74,42+MATCH(I$21,'Gen BSP Headroom'!$B$8:$HG$8,0)+IF($D$19="Generation – Synchronous",1,IF($D$19="Generation – Inverter Based",0,IF($D$19="Battery Storage",2,FALSE))),FALSE)</f>
        <v>34.18527104788437</v>
      </c>
      <c r="J24" s="6">
        <f>VLOOKUP($D$18,'Gen BSP Headroom'!$B$11:$HG$74,42+MATCH(J$21,'Gen BSP Headroom'!$B$8:$HG$8,0)+IF($D$19="Generation – Synchronous",1,IF($D$19="Generation – Inverter Based",0,IF($D$19="Battery Storage",2,FALSE))),FALSE)</f>
        <v>34.084011902442185</v>
      </c>
      <c r="K24" s="6">
        <f>VLOOKUP($D$18,'Gen BSP Headroom'!$B$11:$HG$74,42+MATCH(K$21,'Gen BSP Headroom'!$B$8:$HG$8,0)+IF($D$19="Generation – Synchronous",1,IF($D$19="Generation – Inverter Based",0,IF($D$19="Battery Storage",2,FALSE))),FALSE)</f>
        <v>33.971714617568047</v>
      </c>
      <c r="L24" s="6">
        <f>VLOOKUP($D$18,'Gen BSP Headroom'!$B$11:$HG$74,42+MATCH(L$21,'Gen BSP Headroom'!$B$8:$HG$8,0)+IF($D$19="Generation – Synchronous",1,IF($D$19="Generation – Inverter Based",0,IF($D$19="Battery Storage",2,FALSE))),FALSE)</f>
        <v>33.852166059225887</v>
      </c>
      <c r="M24" s="6">
        <f>VLOOKUP($D$18,'Gen BSP Headroom'!$B$11:$HG$74,42+MATCH(M$21,'Gen BSP Headroom'!$B$8:$HG$8,0)+IF($D$19="Generation – Synchronous",1,IF($D$19="Generation – Inverter Based",0,IF($D$19="Battery Storage",2,FALSE))),FALSE)</f>
        <v>33.727827070344993</v>
      </c>
      <c r="N24" s="6">
        <f>VLOOKUP($D$18,'Gen BSP Headroom'!$B$11:$HG$74,42+MATCH(N$21,'Gen BSP Headroom'!$B$8:$HG$8,0)+IF($D$19="Generation – Synchronous",1,IF($D$19="Generation – Inverter Based",0,IF($D$19="Battery Storage",2,FALSE))),FALSE)</f>
        <v>33.605587784954338</v>
      </c>
      <c r="O24" s="6">
        <f>VLOOKUP($D$18,'Gen BSP Headroom'!$B$11:$HG$74,42+MATCH(O$21,'Gen BSP Headroom'!$B$8:$HG$8,0)+IF($D$19="Generation – Synchronous",1,IF($D$19="Generation – Inverter Based",0,IF($D$19="Battery Storage",2,FALSE))),FALSE)</f>
        <v>31.763282697310011</v>
      </c>
      <c r="P24" s="6">
        <f>VLOOKUP($D$18,'Gen BSP Headroom'!$B$11:$HG$74,42+MATCH(P$21,'Gen BSP Headroom'!$B$8:$HG$8,0)+IF($D$19="Generation – Synchronous",1,IF($D$19="Generation – Inverter Based",0,IF($D$19="Battery Storage",2,FALSE))),FALSE)</f>
        <v>31.171040382097193</v>
      </c>
      <c r="Q24" s="6">
        <f>VLOOKUP($D$18,'Gen BSP Headroom'!$B$11:$HG$74,42+MATCH(Q$21,'Gen BSP Headroom'!$B$8:$HG$8,0)+IF($D$19="Generation – Synchronous",1,IF($D$19="Generation – Inverter Based",0,IF($D$19="Battery Storage",2,FALSE))),FALSE)</f>
        <v>27.923267473709615</v>
      </c>
      <c r="R24" s="6">
        <f>VLOOKUP($D$18,'Gen BSP Headroom'!$B$11:$HG$74,42+MATCH(R$21,'Gen BSP Headroom'!$B$8:$HG$8,0)+IF($D$19="Generation – Synchronous",1,IF($D$19="Generation – Inverter Based",0,IF($D$19="Battery Storage",2,FALSE))),FALSE)</f>
        <v>27.81553647440138</v>
      </c>
      <c r="S24" s="6">
        <f>VLOOKUP($D$18,'Gen BSP Headroom'!$B$11:$HG$74,42+MATCH(S$21,'Gen BSP Headroom'!$B$8:$HG$8,0)+IF($D$19="Generation – Synchronous",1,IF($D$19="Generation – Inverter Based",0,IF($D$19="Battery Storage",2,FALSE))),FALSE)</f>
        <v>28.03831362220761</v>
      </c>
    </row>
    <row r="25" spans="3:19" ht="15" customHeight="1" x14ac:dyDescent="0.3">
      <c r="C25" s="37" t="s">
        <v>408</v>
      </c>
      <c r="D25" s="189" t="s">
        <v>5</v>
      </c>
      <c r="E25" s="190"/>
      <c r="F25" s="6">
        <f>VLOOKUP($D$18,'Gen BSP Headroom'!$B$11:$HG$74,84+MATCH(F$21,'Gen BSP Headroom'!$B$8:$HG$8,0)+IF($D$19="Generation – Synchronous",1,IF($D$19="Generation – Inverter Based",0,IF($D$19="Battery Storage",2,FALSE))),FALSE)</f>
        <v>34.31045310318396</v>
      </c>
      <c r="G25" s="6">
        <f>VLOOKUP($D$18,'Gen BSP Headroom'!$B$11:$HG$74,84+MATCH(G$21,'Gen BSP Headroom'!$B$8:$HG$8,0)+IF($D$19="Generation – Synchronous",1,IF($D$19="Generation – Inverter Based",0,IF($D$19="Battery Storage",2,FALSE))),FALSE)</f>
        <v>34.267826828688079</v>
      </c>
      <c r="H25" s="6">
        <f>VLOOKUP($D$18,'Gen BSP Headroom'!$B$11:$HG$74,84+MATCH(H$21,'Gen BSP Headroom'!$B$8:$HG$8,0)+IF($D$19="Generation – Synchronous",1,IF($D$19="Generation – Inverter Based",0,IF($D$19="Battery Storage",2,FALSE))),FALSE)</f>
        <v>34.222599949740832</v>
      </c>
      <c r="I25" s="6">
        <f>VLOOKUP($D$18,'Gen BSP Headroom'!$B$11:$HG$74,84+MATCH(I$21,'Gen BSP Headroom'!$B$8:$HG$8,0)+IF($D$19="Generation – Synchronous",1,IF($D$19="Generation – Inverter Based",0,IF($D$19="Battery Storage",2,FALSE))),FALSE)</f>
        <v>34.014186036927029</v>
      </c>
      <c r="J25" s="6">
        <f>VLOOKUP($D$18,'Gen BSP Headroom'!$B$11:$HG$74,84+MATCH(J$21,'Gen BSP Headroom'!$B$8:$HG$8,0)+IF($D$19="Generation – Synchronous",1,IF($D$19="Generation – Inverter Based",0,IF($D$19="Battery Storage",2,FALSE))),FALSE)</f>
        <v>33.790485451508715</v>
      </c>
      <c r="K25" s="6">
        <f>VLOOKUP($D$18,'Gen BSP Headroom'!$B$11:$HG$74,84+MATCH(K$21,'Gen BSP Headroom'!$B$8:$HG$8,0)+IF($D$19="Generation – Synchronous",1,IF($D$19="Generation – Inverter Based",0,IF($D$19="Battery Storage",2,FALSE))),FALSE)</f>
        <v>33.551082633102823</v>
      </c>
      <c r="L25" s="6">
        <f>VLOOKUP($D$18,'Gen BSP Headroom'!$B$11:$HG$74,84+MATCH(L$21,'Gen BSP Headroom'!$B$8:$HG$8,0)+IF($D$19="Generation – Synchronous",1,IF($D$19="Generation – Inverter Based",0,IF($D$19="Battery Storage",2,FALSE))),FALSE)</f>
        <v>33.295227175002886</v>
      </c>
      <c r="M25" s="6">
        <f>VLOOKUP($D$18,'Gen BSP Headroom'!$B$11:$HG$74,84+MATCH(M$21,'Gen BSP Headroom'!$B$8:$HG$8,0)+IF($D$19="Generation – Synchronous",1,IF($D$19="Generation – Inverter Based",0,IF($D$19="Battery Storage",2,FALSE))),FALSE)</f>
        <v>33.028312865552579</v>
      </c>
      <c r="N25" s="6">
        <f>VLOOKUP($D$18,'Gen BSP Headroom'!$B$11:$HG$74,84+MATCH(N$21,'Gen BSP Headroom'!$B$8:$HG$8,0)+IF($D$19="Generation – Synchronous",1,IF($D$19="Generation – Inverter Based",0,IF($D$19="Battery Storage",2,FALSE))),FALSE)</f>
        <v>32.75832439146091</v>
      </c>
      <c r="O25" s="6">
        <f>VLOOKUP($D$18,'Gen BSP Headroom'!$B$11:$HG$74,84+MATCH(O$21,'Gen BSP Headroom'!$B$8:$HG$8,0)+IF($D$19="Generation – Synchronous",1,IF($D$19="Generation – Inverter Based",0,IF($D$19="Battery Storage",2,FALSE))),FALSE)</f>
        <v>30.141464799595227</v>
      </c>
      <c r="P25" s="6">
        <f>VLOOKUP($D$18,'Gen BSP Headroom'!$B$11:$HG$74,84+MATCH(P$21,'Gen BSP Headroom'!$B$8:$HG$8,0)+IF($D$19="Generation – Synchronous",1,IF($D$19="Generation – Inverter Based",0,IF($D$19="Battery Storage",2,FALSE))),FALSE)</f>
        <v>28.517421027199298</v>
      </c>
      <c r="Q25" s="6">
        <f>VLOOKUP($D$18,'Gen BSP Headroom'!$B$11:$HG$74,84+MATCH(Q$21,'Gen BSP Headroom'!$B$8:$HG$8,0)+IF($D$19="Generation – Synchronous",1,IF($D$19="Generation – Inverter Based",0,IF($D$19="Battery Storage",2,FALSE))),FALSE)</f>
        <v>24.760048460328665</v>
      </c>
      <c r="R25" s="6">
        <f>VLOOKUP($D$18,'Gen BSP Headroom'!$B$11:$HG$74,84+MATCH(R$21,'Gen BSP Headroom'!$B$8:$HG$8,0)+IF($D$19="Generation – Synchronous",1,IF($D$19="Generation – Inverter Based",0,IF($D$19="Battery Storage",2,FALSE))),FALSE)</f>
        <v>24.261127812001188</v>
      </c>
      <c r="S25" s="6">
        <f>VLOOKUP($D$18,'Gen BSP Headroom'!$B$11:$HG$74,84+MATCH(S$21,'Gen BSP Headroom'!$B$8:$HG$8,0)+IF($D$19="Generation – Synchronous",1,IF($D$19="Generation – Inverter Based",0,IF($D$19="Battery Storage",2,FALSE))),FALSE)</f>
        <v>23.485448131589795</v>
      </c>
    </row>
    <row r="26" spans="3:19" ht="15" customHeight="1" x14ac:dyDescent="0.3">
      <c r="C26" s="38" t="s">
        <v>7</v>
      </c>
      <c r="D26" s="183" t="s">
        <v>5</v>
      </c>
      <c r="E26" s="184"/>
      <c r="F26" s="6">
        <f>VLOOKUP($D$18,'Gen BSP Headroom'!$B$11:$HG$74,126+MATCH(F$21,'Gen BSP Headroom'!$B$8:$HG$8,0)+IF($D$19="Generation – Synchronous",1,IF($D$19="Generation – Inverter Based",0,IF($D$19="Battery Storage",2,FALSE))),FALSE)</f>
        <v>34.306562046796962</v>
      </c>
      <c r="G26" s="6">
        <f>VLOOKUP($D$18,'Gen BSP Headroom'!$B$11:$HG$74,126+MATCH(G$21,'Gen BSP Headroom'!$B$8:$HG$8,0)+IF($D$19="Generation – Synchronous",1,IF($D$19="Generation – Inverter Based",0,IF($D$19="Battery Storage",2,FALSE))),FALSE)</f>
        <v>34.251154479992792</v>
      </c>
      <c r="H26" s="6">
        <f>VLOOKUP($D$18,'Gen BSP Headroom'!$B$11:$HG$74,126+MATCH(H$21,'Gen BSP Headroom'!$B$8:$HG$8,0)+IF($D$19="Generation – Synchronous",1,IF($D$19="Generation – Inverter Based",0,IF($D$19="Battery Storage",2,FALSE))),FALSE)</f>
        <v>34.182904433997216</v>
      </c>
      <c r="I26" s="6">
        <f>VLOOKUP($D$18,'Gen BSP Headroom'!$B$11:$HG$74,126+MATCH(I$21,'Gen BSP Headroom'!$B$8:$HG$8,0)+IF($D$19="Generation – Synchronous",1,IF($D$19="Generation – Inverter Based",0,IF($D$19="Battery Storage",2,FALSE))),FALSE)</f>
        <v>33.901254612384911</v>
      </c>
      <c r="J26" s="6">
        <f>VLOOKUP($D$18,'Gen BSP Headroom'!$B$11:$HG$74,126+MATCH(J$21,'Gen BSP Headroom'!$B$8:$HG$8,0)+IF($D$19="Generation – Synchronous",1,IF($D$19="Generation – Inverter Based",0,IF($D$19="Battery Storage",2,FALSE))),FALSE)</f>
        <v>33.581131239279252</v>
      </c>
      <c r="K26" s="6">
        <f>VLOOKUP($D$18,'Gen BSP Headroom'!$B$11:$HG$74,126+MATCH(K$21,'Gen BSP Headroom'!$B$8:$HG$8,0)+IF($D$19="Generation – Synchronous",1,IF($D$19="Generation – Inverter Based",0,IF($D$19="Battery Storage",2,FALSE))),FALSE)</f>
        <v>33.223860066215103</v>
      </c>
      <c r="L26" s="6">
        <f>VLOOKUP($D$18,'Gen BSP Headroom'!$B$11:$HG$74,126+MATCH(L$21,'Gen BSP Headroom'!$B$8:$HG$8,0)+IF($D$19="Generation – Synchronous",1,IF($D$19="Generation – Inverter Based",0,IF($D$19="Battery Storage",2,FALSE))),FALSE)</f>
        <v>32.822974020692172</v>
      </c>
      <c r="M26" s="6">
        <f>VLOOKUP($D$18,'Gen BSP Headroom'!$B$11:$HG$74,126+MATCH(M$21,'Gen BSP Headroom'!$B$8:$HG$8,0)+IF($D$19="Generation – Synchronous",1,IF($D$19="Generation – Inverter Based",0,IF($D$19="Battery Storage",2,FALSE))),FALSE)</f>
        <v>32.380466007396457</v>
      </c>
      <c r="N26" s="6">
        <f>VLOOKUP($D$18,'Gen BSP Headroom'!$B$11:$HG$74,126+MATCH(N$21,'Gen BSP Headroom'!$B$8:$HG$8,0)+IF($D$19="Generation – Synchronous",1,IF($D$19="Generation – Inverter Based",0,IF($D$19="Battery Storage",2,FALSE))),FALSE)</f>
        <v>31.907718747171394</v>
      </c>
      <c r="O26" s="6">
        <f>VLOOKUP($D$18,'Gen BSP Headroom'!$B$11:$HG$74,126+MATCH(O$21,'Gen BSP Headroom'!$B$8:$HG$8,0)+IF($D$19="Generation – Synchronous",1,IF($D$19="Generation – Inverter Based",0,IF($D$19="Battery Storage",2,FALSE))),FALSE)</f>
        <v>29.312164457188317</v>
      </c>
      <c r="P26" s="6">
        <f>VLOOKUP($D$18,'Gen BSP Headroom'!$B$11:$HG$74,126+MATCH(P$21,'Gen BSP Headroom'!$B$8:$HG$8,0)+IF($D$19="Generation – Synchronous",1,IF($D$19="Generation – Inverter Based",0,IF($D$19="Battery Storage",2,FALSE))),FALSE)</f>
        <v>26.271751399355253</v>
      </c>
      <c r="Q26" s="6">
        <f>VLOOKUP($D$18,'Gen BSP Headroom'!$B$11:$HG$74,126+MATCH(Q$21,'Gen BSP Headroom'!$B$8:$HG$8,0)+IF($D$19="Generation – Synchronous",1,IF($D$19="Generation – Inverter Based",0,IF($D$19="Battery Storage",2,FALSE))),FALSE)</f>
        <v>19.240495477213305</v>
      </c>
      <c r="R26" s="6">
        <f>VLOOKUP($D$18,'Gen BSP Headroom'!$B$11:$HG$74,126+MATCH(R$21,'Gen BSP Headroom'!$B$8:$HG$8,0)+IF($D$19="Generation – Synchronous",1,IF($D$19="Generation – Inverter Based",0,IF($D$19="Battery Storage",2,FALSE))),FALSE)</f>
        <v>17.97881786204983</v>
      </c>
      <c r="S26" s="6">
        <f>VLOOKUP($D$18,'Gen BSP Headroom'!$B$11:$HG$74,126+MATCH(S$21,'Gen BSP Headroom'!$B$8:$HG$8,0)+IF($D$19="Generation – Synchronous",1,IF($D$19="Generation – Inverter Based",0,IF($D$19="Battery Storage",2,FALSE))),FALSE)</f>
        <v>9.1827991072584769</v>
      </c>
    </row>
    <row r="27" spans="3:19" ht="15" customHeight="1" x14ac:dyDescent="0.3">
      <c r="C27" s="36" t="s">
        <v>8</v>
      </c>
      <c r="D27" s="185" t="s">
        <v>5</v>
      </c>
      <c r="E27" s="186"/>
      <c r="F27" s="6">
        <f>VLOOKUP($D$18,'Gen BSP Headroom'!$B$11:$HG$74,168+MATCH(F$21,'Gen BSP Headroom'!$B$8:$HG$8,0)+IF($D$19="Generation – Synchronous",1,IF($D$19="Generation – Inverter Based",0,IF($D$19="Battery Storage",2,FALSE))),FALSE)</f>
        <v>34.307293241490534</v>
      </c>
      <c r="G27" s="6">
        <f>VLOOKUP($D$18,'Gen BSP Headroom'!$B$11:$HG$74,168+MATCH(G$21,'Gen BSP Headroom'!$B$8:$HG$8,0)+IF($D$19="Generation – Synchronous",1,IF($D$19="Generation – Inverter Based",0,IF($D$19="Battery Storage",2,FALSE))),FALSE)</f>
        <v>34.262400137324477</v>
      </c>
      <c r="H27" s="6">
        <f>VLOOKUP($D$18,'Gen BSP Headroom'!$B$11:$HG$74,168+MATCH(H$21,'Gen BSP Headroom'!$B$8:$HG$8,0)+IF($D$19="Generation – Synchronous",1,IF($D$19="Generation – Inverter Based",0,IF($D$19="Battery Storage",2,FALSE))),FALSE)</f>
        <v>34.212135142750626</v>
      </c>
      <c r="I27" s="6">
        <f>VLOOKUP($D$18,'Gen BSP Headroom'!$B$11:$HG$74,168+MATCH(I$21,'Gen BSP Headroom'!$B$8:$HG$8,0)+IF($D$19="Generation – Synchronous",1,IF($D$19="Generation – Inverter Based",0,IF($D$19="Battery Storage",2,FALSE))),FALSE)</f>
        <v>33.866352712149087</v>
      </c>
      <c r="J27" s="6">
        <f>VLOOKUP($D$18,'Gen BSP Headroom'!$B$11:$HG$74,168+MATCH(J$21,'Gen BSP Headroom'!$B$8:$HG$8,0)+IF($D$19="Generation – Synchronous",1,IF($D$19="Generation – Inverter Based",0,IF($D$19="Battery Storage",2,FALSE))),FALSE)</f>
        <v>33.481593720101174</v>
      </c>
      <c r="K27" s="6">
        <f>VLOOKUP($D$18,'Gen BSP Headroom'!$B$11:$HG$74,168+MATCH(K$21,'Gen BSP Headroom'!$B$8:$HG$8,0)+IF($D$19="Generation – Synchronous",1,IF($D$19="Generation – Inverter Based",0,IF($D$19="Battery Storage",2,FALSE))),FALSE)</f>
        <v>33.056129952054867</v>
      </c>
      <c r="L27" s="6">
        <f>VLOOKUP($D$18,'Gen BSP Headroom'!$B$11:$HG$74,168+MATCH(L$21,'Gen BSP Headroom'!$B$8:$HG$8,0)+IF($D$19="Generation – Synchronous",1,IF($D$19="Generation – Inverter Based",0,IF($D$19="Battery Storage",2,FALSE))),FALSE)</f>
        <v>32.595023584334733</v>
      </c>
      <c r="M27" s="6">
        <f>VLOOKUP($D$18,'Gen BSP Headroom'!$B$11:$HG$74,168+MATCH(M$21,'Gen BSP Headroom'!$B$8:$HG$8,0)+IF($D$19="Generation – Synchronous",1,IF($D$19="Generation – Inverter Based",0,IF($D$19="Battery Storage",2,FALSE))),FALSE)</f>
        <v>32.104313631182436</v>
      </c>
      <c r="N27" s="6">
        <f>VLOOKUP($D$18,'Gen BSP Headroom'!$B$11:$HG$74,168+MATCH(N$21,'Gen BSP Headroom'!$B$8:$HG$8,0)+IF($D$19="Generation – Synchronous",1,IF($D$19="Generation – Inverter Based",0,IF($D$19="Battery Storage",2,FALSE))),FALSE)</f>
        <v>31.587236884529204</v>
      </c>
      <c r="O27" s="6">
        <f>VLOOKUP($D$18,'Gen BSP Headroom'!$B$11:$HG$74,168+MATCH(O$21,'Gen BSP Headroom'!$B$8:$HG$8,0)+IF($D$19="Generation – Synchronous",1,IF($D$19="Generation – Inverter Based",0,IF($D$19="Battery Storage",2,FALSE))),FALSE)</f>
        <v>29.328809055289046</v>
      </c>
      <c r="P27" s="6">
        <f>VLOOKUP($D$18,'Gen BSP Headroom'!$B$11:$HG$74,168+MATCH(P$21,'Gen BSP Headroom'!$B$8:$HG$8,0)+IF($D$19="Generation – Synchronous",1,IF($D$19="Generation – Inverter Based",0,IF($D$19="Battery Storage",2,FALSE))),FALSE)</f>
        <v>26.311617112473218</v>
      </c>
      <c r="Q27" s="6">
        <f>VLOOKUP($D$18,'Gen BSP Headroom'!$B$11:$HG$74,168+MATCH(Q$21,'Gen BSP Headroom'!$B$8:$HG$8,0)+IF($D$19="Generation – Synchronous",1,IF($D$19="Generation – Inverter Based",0,IF($D$19="Battery Storage",2,FALSE))),FALSE)</f>
        <v>15.52276754894277</v>
      </c>
      <c r="R27" s="6">
        <f>VLOOKUP($D$18,'Gen BSP Headroom'!$B$11:$HG$74,168+MATCH(R$21,'Gen BSP Headroom'!$B$8:$HG$8,0)+IF($D$19="Generation – Synchronous",1,IF($D$19="Generation – Inverter Based",0,IF($D$19="Battery Storage",2,FALSE))),FALSE)</f>
        <v>14.784978501475457</v>
      </c>
      <c r="S27" s="6">
        <f>VLOOKUP($D$18,'Gen BSP Headroom'!$B$11:$HG$74,168+MATCH(S$21,'Gen BSP Headroom'!$B$8:$HG$8,0)+IF($D$19="Generation – Synchronous",1,IF($D$19="Generation – Inverter Based",0,IF($D$19="Battery Storage",2,FALSE))),FALSE)</f>
        <v>9.7410097282498125</v>
      </c>
    </row>
    <row r="31" spans="3:19" x14ac:dyDescent="0.3">
      <c r="C31" s="8" t="s">
        <v>903</v>
      </c>
      <c r="D31" s="205" t="s">
        <v>894</v>
      </c>
      <c r="E31" s="206"/>
      <c r="F31" s="222"/>
    </row>
    <row r="32" spans="3:19" x14ac:dyDescent="0.3">
      <c r="C32" s="89" t="s">
        <v>895</v>
      </c>
      <c r="D32" s="219" t="s">
        <v>896</v>
      </c>
      <c r="E32" s="220"/>
      <c r="F32" s="221"/>
    </row>
    <row r="33" spans="3:6" x14ac:dyDescent="0.3">
      <c r="C33" s="89" t="s">
        <v>897</v>
      </c>
      <c r="D33" s="219" t="s">
        <v>898</v>
      </c>
      <c r="E33" s="220"/>
      <c r="F33" s="221"/>
    </row>
    <row r="34" spans="3:6" x14ac:dyDescent="0.3">
      <c r="C34" s="89" t="s">
        <v>899</v>
      </c>
      <c r="D34" s="219" t="s">
        <v>900</v>
      </c>
      <c r="E34" s="220"/>
      <c r="F34" s="221"/>
    </row>
    <row r="35" spans="3:6" x14ac:dyDescent="0.3">
      <c r="C35" s="89" t="s">
        <v>901</v>
      </c>
      <c r="D35" s="219" t="s">
        <v>904</v>
      </c>
      <c r="E35" s="220"/>
      <c r="F35" s="221"/>
    </row>
    <row r="36" spans="3:6" x14ac:dyDescent="0.3">
      <c r="C36" s="89" t="s">
        <v>902</v>
      </c>
      <c r="D36" s="219" t="s">
        <v>908</v>
      </c>
      <c r="E36" s="220"/>
      <c r="F36" s="221"/>
    </row>
    <row r="37" spans="3:6" x14ac:dyDescent="0.3">
      <c r="C37" s="89" t="s">
        <v>905</v>
      </c>
      <c r="D37" s="219" t="s">
        <v>904</v>
      </c>
      <c r="E37" s="220"/>
      <c r="F37" s="221"/>
    </row>
    <row r="38" spans="3:6" x14ac:dyDescent="0.3">
      <c r="C38" s="89" t="s">
        <v>906</v>
      </c>
      <c r="D38" s="219" t="s">
        <v>904</v>
      </c>
      <c r="E38" s="220"/>
      <c r="F38" s="221"/>
    </row>
    <row r="39" spans="3:6" x14ac:dyDescent="0.3">
      <c r="C39" s="89" t="s">
        <v>907</v>
      </c>
      <c r="D39" s="219" t="s">
        <v>904</v>
      </c>
      <c r="E39" s="220"/>
      <c r="F39" s="221"/>
    </row>
  </sheetData>
  <sheetProtection algorithmName="SHA-512" hashValue="/qJAwFAHzSdUKeOE8RYt+8FBKzGV2sA2Lrp072SrtDePVsOwAvvBQaTxDB8XADZMEwbv7sh/O38AAcO/MZAkOQ==" saltValue="7LhmdnYabtw833ltsz7XfQ==" spinCount="100000" sheet="1" objects="1" scenarios="1"/>
  <mergeCells count="60">
    <mergeCell ref="D36:F36"/>
    <mergeCell ref="D37:F37"/>
    <mergeCell ref="D38:F38"/>
    <mergeCell ref="D39:F39"/>
    <mergeCell ref="D31:F31"/>
    <mergeCell ref="D32:F32"/>
    <mergeCell ref="D33:F33"/>
    <mergeCell ref="D34:F34"/>
    <mergeCell ref="D35:F35"/>
    <mergeCell ref="D4:E4"/>
    <mergeCell ref="F4:S4"/>
    <mergeCell ref="C8:C9"/>
    <mergeCell ref="F8:F9"/>
    <mergeCell ref="G8:G9"/>
    <mergeCell ref="H8:H9"/>
    <mergeCell ref="I8:I9"/>
    <mergeCell ref="J8:J9"/>
    <mergeCell ref="K8:K9"/>
    <mergeCell ref="L8:L9"/>
    <mergeCell ref="D5:E5"/>
    <mergeCell ref="F5:S5"/>
    <mergeCell ref="D7:E7"/>
    <mergeCell ref="D6:E6"/>
    <mergeCell ref="D12:E12"/>
    <mergeCell ref="D13:E13"/>
    <mergeCell ref="S8:S9"/>
    <mergeCell ref="D10:E10"/>
    <mergeCell ref="D11:E11"/>
    <mergeCell ref="M8:M9"/>
    <mergeCell ref="N8:N9"/>
    <mergeCell ref="O8:O9"/>
    <mergeCell ref="P8:P9"/>
    <mergeCell ref="Q8:Q9"/>
    <mergeCell ref="R8:R9"/>
    <mergeCell ref="D14:E14"/>
    <mergeCell ref="D18:E18"/>
    <mergeCell ref="F18:S18"/>
    <mergeCell ref="C21:C22"/>
    <mergeCell ref="F21:F22"/>
    <mergeCell ref="G21:G22"/>
    <mergeCell ref="H21:H22"/>
    <mergeCell ref="I21:I22"/>
    <mergeCell ref="D19:E19"/>
    <mergeCell ref="F19:S19"/>
    <mergeCell ref="Q21:Q22"/>
    <mergeCell ref="R21:R22"/>
    <mergeCell ref="S21:S22"/>
    <mergeCell ref="D20:E20"/>
    <mergeCell ref="D26:E26"/>
    <mergeCell ref="D27:E27"/>
    <mergeCell ref="D24:E24"/>
    <mergeCell ref="D25:E25"/>
    <mergeCell ref="P21:P22"/>
    <mergeCell ref="D23:E23"/>
    <mergeCell ref="J21:J22"/>
    <mergeCell ref="K21:K22"/>
    <mergeCell ref="L21:L22"/>
    <mergeCell ref="M21:M22"/>
    <mergeCell ref="N21:N22"/>
    <mergeCell ref="O21:O22"/>
  </mergeCells>
  <conditionalFormatting sqref="F10:S14">
    <cfRule type="cellIs" dxfId="63" priority="19" operator="lessThan">
      <formula>0</formula>
    </cfRule>
  </conditionalFormatting>
  <conditionalFormatting sqref="D9:E9">
    <cfRule type="cellIs" dxfId="62" priority="8" operator="lessThan">
      <formula>0</formula>
    </cfRule>
  </conditionalFormatting>
  <conditionalFormatting sqref="F23:S27">
    <cfRule type="cellIs" dxfId="61" priority="2" operator="lessThan">
      <formula>0</formula>
    </cfRule>
  </conditionalFormatting>
  <conditionalFormatting sqref="D22:E22">
    <cfRule type="cellIs" dxfId="60" priority="1" operator="lessThan">
      <formula>0</formula>
    </cfRule>
  </conditionalFormatting>
  <dataValidations count="2">
    <dataValidation type="list" allowBlank="1" showInputMessage="1" showErrorMessage="1" sqref="D5:E5" xr:uid="{0136C9A9-1363-4826-B841-E73D88CD8A1B}">
      <formula1>"Generation – Synchronous (LV), Generation – Synchronous (HV), Generation – Inverter Based, Battery Storage"</formula1>
    </dataValidation>
    <dataValidation type="list" allowBlank="1" showInputMessage="1" showErrorMessage="1" sqref="D19:E19" xr:uid="{DB8E4263-F4DF-4DDF-B656-CF9A6258A9F2}">
      <formula1>"Generation – Synchronous, Generation – Inverter Based, Battery Storage"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EB49F10-FE46-42D9-9E7F-95489CCC09A6}">
          <x14:formula1>
            <xm:f>'Gen Primary Headroom'!$B$11:$B$380</xm:f>
          </x14:formula1>
          <xm:sqref>D4:E4</xm:sqref>
        </x14:dataValidation>
        <x14:dataValidation type="list" allowBlank="1" showInputMessage="1" showErrorMessage="1" xr:uid="{B7BAFC22-563D-4864-A573-13985D1E4A9C}">
          <x14:formula1>
            <xm:f>'Gen BSP Headroom'!$B$11:$B$74</xm:f>
          </x14:formula1>
          <xm:sqref>D18:E18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78ED0-B42C-4F03-86FF-35928EDBA050}">
  <dimension ref="A1:EZ374"/>
  <sheetViews>
    <sheetView zoomScaleNormal="100" workbookViewId="0">
      <pane xSplit="2" ySplit="8" topLeftCell="C9" activePane="bottomRight" state="frozen"/>
      <selection activeCell="D22" sqref="D22:E22"/>
      <selection pane="topRight" activeCell="D22" sqref="D22:E22"/>
      <selection pane="bottomLeft" activeCell="D22" sqref="D22:E22"/>
      <selection pane="bottomRight" activeCell="G21" sqref="G21"/>
    </sheetView>
  </sheetViews>
  <sheetFormatPr defaultRowHeight="14.4" x14ac:dyDescent="0.3"/>
  <cols>
    <col min="1" max="1" width="26" customWidth="1"/>
    <col min="2" max="2" width="29.44140625" bestFit="1" customWidth="1"/>
    <col min="3" max="15" width="8.77734375" customWidth="1"/>
    <col min="16" max="16" width="9.44140625" customWidth="1"/>
    <col min="17" max="17" width="5.21875" style="3" customWidth="1"/>
    <col min="18" max="21" width="8.77734375" customWidth="1"/>
    <col min="22" max="22" width="10.44140625" customWidth="1"/>
    <col min="23" max="36" width="8.77734375" customWidth="1"/>
    <col min="37" max="37" width="10.21875" customWidth="1"/>
    <col min="38" max="38" width="8" customWidth="1"/>
    <col min="39" max="82" width="8.77734375" customWidth="1"/>
    <col min="83" max="83" width="10" customWidth="1"/>
    <col min="84" max="97" width="8.77734375" customWidth="1"/>
    <col min="98" max="98" width="10.5546875" customWidth="1"/>
    <col min="99" max="108" width="8.77734375" customWidth="1"/>
    <col min="109" max="109" width="9.21875" customWidth="1"/>
    <col min="110" max="110" width="9.77734375" customWidth="1"/>
    <col min="111" max="111" width="9.5546875" customWidth="1"/>
    <col min="112" max="112" width="9.77734375" customWidth="1"/>
    <col min="113" max="113" width="11.21875" customWidth="1"/>
    <col min="114" max="151" width="8.77734375" customWidth="1"/>
    <col min="152" max="152" width="10.77734375" customWidth="1"/>
    <col min="153" max="154" width="13.21875" customWidth="1"/>
    <col min="155" max="155" width="20.109375" bestFit="1" customWidth="1"/>
    <col min="156" max="156" width="18.77734375" bestFit="1" customWidth="1"/>
  </cols>
  <sheetData>
    <row r="1" spans="1:156" ht="15" customHeight="1" thickBot="1" x14ac:dyDescent="0.35">
      <c r="A1" s="223" t="s">
        <v>914</v>
      </c>
      <c r="B1" s="96" t="s">
        <v>911</v>
      </c>
    </row>
    <row r="2" spans="1:156" ht="15" thickBot="1" x14ac:dyDescent="0.35">
      <c r="A2" s="223"/>
      <c r="B2" s="97" t="s">
        <v>912</v>
      </c>
    </row>
    <row r="3" spans="1:156" x14ac:dyDescent="0.3">
      <c r="A3" s="223"/>
      <c r="B3" s="98" t="s">
        <v>913</v>
      </c>
    </row>
    <row r="4" spans="1:156" x14ac:dyDescent="0.3">
      <c r="B4" s="99" t="s">
        <v>863</v>
      </c>
    </row>
    <row r="5" spans="1:156" x14ac:dyDescent="0.3">
      <c r="B5" s="100" t="s">
        <v>8</v>
      </c>
    </row>
    <row r="6" spans="1:156" ht="15" thickBot="1" x14ac:dyDescent="0.35"/>
    <row r="7" spans="1:156" ht="21.6" thickBot="1" x14ac:dyDescent="0.35">
      <c r="B7" s="227" t="s">
        <v>9</v>
      </c>
      <c r="C7" s="229" t="s">
        <v>429</v>
      </c>
      <c r="D7" s="230"/>
      <c r="E7" s="230"/>
      <c r="F7" s="230"/>
      <c r="G7" s="230"/>
      <c r="H7" s="231"/>
      <c r="R7" s="232" t="s">
        <v>430</v>
      </c>
      <c r="S7" s="233"/>
      <c r="T7" s="233"/>
      <c r="U7" s="233"/>
      <c r="V7" s="233"/>
      <c r="W7" s="234"/>
      <c r="AG7" s="235" t="s">
        <v>431</v>
      </c>
      <c r="AH7" s="236"/>
      <c r="AI7" s="236"/>
      <c r="AJ7" s="236"/>
      <c r="AK7" s="236"/>
      <c r="AL7" s="237"/>
      <c r="AV7" s="238" t="s">
        <v>432</v>
      </c>
      <c r="AW7" s="239"/>
      <c r="AX7" s="239"/>
      <c r="AY7" s="239"/>
      <c r="AZ7" s="239"/>
      <c r="BA7" s="239"/>
      <c r="BB7" s="240"/>
      <c r="BK7" s="224" t="s">
        <v>433</v>
      </c>
      <c r="BL7" s="225"/>
      <c r="BM7" s="225"/>
      <c r="BN7" s="225"/>
      <c r="BO7" s="225"/>
      <c r="BP7" s="225"/>
      <c r="BQ7" s="226"/>
      <c r="BZ7" s="224" t="s">
        <v>434</v>
      </c>
      <c r="CA7" s="225"/>
      <c r="CB7" s="225"/>
      <c r="CC7" s="225"/>
      <c r="CD7" s="225"/>
      <c r="CE7" s="225"/>
      <c r="CF7" s="226"/>
      <c r="CO7" s="241" t="s">
        <v>435</v>
      </c>
      <c r="CP7" s="242"/>
      <c r="CQ7" s="242"/>
      <c r="CR7" s="242"/>
      <c r="CS7" s="242"/>
      <c r="CT7" s="242"/>
      <c r="CU7" s="243"/>
      <c r="DD7" s="241" t="s">
        <v>436</v>
      </c>
      <c r="DE7" s="242"/>
      <c r="DF7" s="242"/>
      <c r="DG7" s="242"/>
      <c r="DH7" s="242"/>
      <c r="DI7" s="242"/>
      <c r="DJ7" s="243"/>
      <c r="DS7" s="244" t="s">
        <v>437</v>
      </c>
      <c r="DT7" s="244"/>
      <c r="DU7" s="244"/>
      <c r="DV7" s="244"/>
      <c r="DW7" s="244"/>
      <c r="DX7" s="244"/>
      <c r="EH7" s="245" t="s">
        <v>438</v>
      </c>
      <c r="EI7" s="245"/>
      <c r="EJ7" s="245"/>
      <c r="EK7" s="245"/>
      <c r="EL7" s="245"/>
      <c r="EM7" s="245"/>
      <c r="EN7" s="245"/>
    </row>
    <row r="8" spans="1:156" ht="15" thickBot="1" x14ac:dyDescent="0.35">
      <c r="B8" s="228"/>
      <c r="C8" s="11" t="s">
        <v>409</v>
      </c>
      <c r="D8" s="11" t="s">
        <v>410</v>
      </c>
      <c r="E8" s="11" t="s">
        <v>411</v>
      </c>
      <c r="F8" s="11" t="s">
        <v>412</v>
      </c>
      <c r="G8" s="11" t="s">
        <v>413</v>
      </c>
      <c r="H8" s="11" t="s">
        <v>414</v>
      </c>
      <c r="I8" s="11" t="s">
        <v>415</v>
      </c>
      <c r="J8" s="11" t="s">
        <v>416</v>
      </c>
      <c r="K8" s="11" t="s">
        <v>417</v>
      </c>
      <c r="L8" s="11" t="s">
        <v>418</v>
      </c>
      <c r="M8" s="11" t="s">
        <v>419</v>
      </c>
      <c r="N8" s="11" t="s">
        <v>420</v>
      </c>
      <c r="O8" s="11" t="s">
        <v>421</v>
      </c>
      <c r="P8" s="11" t="s">
        <v>422</v>
      </c>
      <c r="Q8" s="4"/>
      <c r="R8" s="11" t="s">
        <v>409</v>
      </c>
      <c r="S8" s="11" t="s">
        <v>410</v>
      </c>
      <c r="T8" s="11" t="s">
        <v>411</v>
      </c>
      <c r="U8" s="11" t="s">
        <v>412</v>
      </c>
      <c r="V8" s="11" t="s">
        <v>413</v>
      </c>
      <c r="W8" s="11" t="s">
        <v>414</v>
      </c>
      <c r="X8" s="11" t="s">
        <v>415</v>
      </c>
      <c r="Y8" s="11" t="s">
        <v>416</v>
      </c>
      <c r="Z8" s="11" t="s">
        <v>417</v>
      </c>
      <c r="AA8" s="11" t="s">
        <v>418</v>
      </c>
      <c r="AB8" s="11" t="s">
        <v>419</v>
      </c>
      <c r="AC8" s="11" t="s">
        <v>420</v>
      </c>
      <c r="AD8" s="11" t="s">
        <v>421</v>
      </c>
      <c r="AE8" s="11" t="s">
        <v>422</v>
      </c>
      <c r="AG8" s="12">
        <v>2021</v>
      </c>
      <c r="AH8" s="12">
        <v>2022</v>
      </c>
      <c r="AI8" s="12">
        <v>2023</v>
      </c>
      <c r="AJ8" s="12">
        <v>2024</v>
      </c>
      <c r="AK8" s="12">
        <v>2025</v>
      </c>
      <c r="AL8" s="12">
        <v>2026</v>
      </c>
      <c r="AM8" s="13">
        <v>2027</v>
      </c>
      <c r="AN8" s="13">
        <v>2028</v>
      </c>
      <c r="AO8" s="13">
        <v>2029</v>
      </c>
      <c r="AP8" s="13">
        <v>2030</v>
      </c>
      <c r="AQ8" s="13">
        <v>2035</v>
      </c>
      <c r="AR8" s="13">
        <v>2040</v>
      </c>
      <c r="AS8" s="13">
        <v>2045</v>
      </c>
      <c r="AT8" s="13">
        <v>2050</v>
      </c>
      <c r="AV8" s="14">
        <v>2021</v>
      </c>
      <c r="AW8" s="14">
        <v>2022</v>
      </c>
      <c r="AX8" s="14">
        <v>2023</v>
      </c>
      <c r="AY8" s="14">
        <v>2024</v>
      </c>
      <c r="AZ8" s="14">
        <v>2025</v>
      </c>
      <c r="BA8" s="14">
        <v>2026</v>
      </c>
      <c r="BB8" s="14">
        <v>2027</v>
      </c>
      <c r="BC8" s="15">
        <v>2028</v>
      </c>
      <c r="BD8" s="15">
        <v>2029</v>
      </c>
      <c r="BE8" s="15">
        <v>2030</v>
      </c>
      <c r="BF8" s="15">
        <v>2035</v>
      </c>
      <c r="BG8" s="15">
        <v>2040</v>
      </c>
      <c r="BH8" s="15">
        <v>2045</v>
      </c>
      <c r="BI8" s="15">
        <v>2050</v>
      </c>
      <c r="BK8" s="16">
        <v>2021</v>
      </c>
      <c r="BL8" s="16">
        <v>2022</v>
      </c>
      <c r="BM8" s="16">
        <v>2023</v>
      </c>
      <c r="BN8" s="16">
        <v>2024</v>
      </c>
      <c r="BO8" s="16">
        <v>2025</v>
      </c>
      <c r="BP8" s="16">
        <v>2026</v>
      </c>
      <c r="BQ8" s="16">
        <v>2027</v>
      </c>
      <c r="BR8" s="17">
        <v>2028</v>
      </c>
      <c r="BS8" s="17">
        <v>2029</v>
      </c>
      <c r="BT8" s="17">
        <v>2030</v>
      </c>
      <c r="BU8" s="17">
        <v>2035</v>
      </c>
      <c r="BV8" s="17">
        <v>2040</v>
      </c>
      <c r="BW8" s="17">
        <v>2045</v>
      </c>
      <c r="BX8" s="17">
        <v>2050</v>
      </c>
      <c r="BZ8" s="16">
        <v>2021</v>
      </c>
      <c r="CA8" s="16">
        <v>2022</v>
      </c>
      <c r="CB8" s="16">
        <v>2023</v>
      </c>
      <c r="CC8" s="16">
        <v>2024</v>
      </c>
      <c r="CD8" s="16">
        <v>2025</v>
      </c>
      <c r="CE8" s="16">
        <v>2026</v>
      </c>
      <c r="CF8" s="16">
        <v>2027</v>
      </c>
      <c r="CG8" s="17">
        <v>2028</v>
      </c>
      <c r="CH8" s="17">
        <v>2029</v>
      </c>
      <c r="CI8" s="17">
        <v>2030</v>
      </c>
      <c r="CJ8" s="17">
        <v>2035</v>
      </c>
      <c r="CK8" s="17">
        <v>2040</v>
      </c>
      <c r="CL8" s="17">
        <v>2045</v>
      </c>
      <c r="CM8" s="17">
        <v>2050</v>
      </c>
      <c r="CO8" s="18">
        <v>2021</v>
      </c>
      <c r="CP8" s="18">
        <v>2022</v>
      </c>
      <c r="CQ8" s="18">
        <v>2023</v>
      </c>
      <c r="CR8" s="18">
        <v>2024</v>
      </c>
      <c r="CS8" s="18">
        <v>2025</v>
      </c>
      <c r="CT8" s="18">
        <v>2026</v>
      </c>
      <c r="CU8" s="18">
        <v>2027</v>
      </c>
      <c r="CV8" s="19">
        <v>2028</v>
      </c>
      <c r="CW8" s="19">
        <v>2029</v>
      </c>
      <c r="CX8" s="19">
        <v>2030</v>
      </c>
      <c r="CY8" s="19">
        <v>2035</v>
      </c>
      <c r="CZ8" s="19">
        <v>2040</v>
      </c>
      <c r="DA8" s="19">
        <v>2045</v>
      </c>
      <c r="DB8" s="19">
        <v>2050</v>
      </c>
      <c r="DD8" s="18">
        <v>2021</v>
      </c>
      <c r="DE8" s="18">
        <v>2022</v>
      </c>
      <c r="DF8" s="18">
        <v>2023</v>
      </c>
      <c r="DG8" s="18">
        <v>2024</v>
      </c>
      <c r="DH8" s="18">
        <v>2025</v>
      </c>
      <c r="DI8" s="18">
        <v>2026</v>
      </c>
      <c r="DJ8" s="18">
        <v>2027</v>
      </c>
      <c r="DK8" s="19">
        <v>2028</v>
      </c>
      <c r="DL8" s="19">
        <v>2029</v>
      </c>
      <c r="DM8" s="19">
        <v>2030</v>
      </c>
      <c r="DN8" s="19">
        <v>2035</v>
      </c>
      <c r="DO8" s="19">
        <v>2040</v>
      </c>
      <c r="DP8" s="19">
        <v>2045</v>
      </c>
      <c r="DQ8" s="19">
        <v>2050</v>
      </c>
      <c r="DS8" s="20">
        <v>2021</v>
      </c>
      <c r="DT8" s="20">
        <v>2022</v>
      </c>
      <c r="DU8" s="20">
        <v>2023</v>
      </c>
      <c r="DV8" s="20">
        <v>2024</v>
      </c>
      <c r="DW8" s="20">
        <v>2025</v>
      </c>
      <c r="DX8" s="20">
        <v>2026</v>
      </c>
      <c r="DY8" s="20">
        <v>2027</v>
      </c>
      <c r="DZ8" s="20">
        <v>2028</v>
      </c>
      <c r="EA8" s="20">
        <v>2029</v>
      </c>
      <c r="EB8" s="20">
        <v>2030</v>
      </c>
      <c r="EC8" s="20">
        <v>2035</v>
      </c>
      <c r="ED8" s="20">
        <v>2040</v>
      </c>
      <c r="EE8" s="20">
        <v>2045</v>
      </c>
      <c r="EF8" s="20">
        <v>2050</v>
      </c>
      <c r="EH8" s="20">
        <v>2021</v>
      </c>
      <c r="EI8" s="20">
        <v>2022</v>
      </c>
      <c r="EJ8" s="20">
        <v>2023</v>
      </c>
      <c r="EK8" s="20">
        <v>2024</v>
      </c>
      <c r="EL8" s="20">
        <v>2025</v>
      </c>
      <c r="EM8" s="20">
        <v>2026</v>
      </c>
      <c r="EN8" s="20">
        <v>2027</v>
      </c>
      <c r="EO8" s="20">
        <v>2028</v>
      </c>
      <c r="EP8" s="20">
        <v>2029</v>
      </c>
      <c r="EQ8" s="20">
        <v>2030</v>
      </c>
      <c r="ER8" s="20">
        <v>2035</v>
      </c>
      <c r="ES8" s="20">
        <v>2040</v>
      </c>
      <c r="ET8" s="20">
        <v>2045</v>
      </c>
      <c r="EU8" s="20">
        <v>2050</v>
      </c>
      <c r="EW8" s="33" t="s">
        <v>0</v>
      </c>
      <c r="EX8" s="33" t="s">
        <v>1</v>
      </c>
      <c r="EY8" s="33" t="s">
        <v>4</v>
      </c>
      <c r="EZ8" s="33" t="s">
        <v>869</v>
      </c>
    </row>
    <row r="9" spans="1:156" ht="16.2" thickBot="1" x14ac:dyDescent="0.35">
      <c r="B9" s="21" t="s">
        <v>10</v>
      </c>
      <c r="C9" s="22">
        <v>10.117357569083914</v>
      </c>
      <c r="D9" s="23">
        <v>10.288220979590957</v>
      </c>
      <c r="E9" s="23">
        <v>10.022670823228829</v>
      </c>
      <c r="F9" s="23">
        <v>9.787764456993834</v>
      </c>
      <c r="G9" s="23">
        <v>9.5647020222636403</v>
      </c>
      <c r="H9" s="23">
        <v>9.365449153638691</v>
      </c>
      <c r="I9" s="23">
        <v>8.994550315879307</v>
      </c>
      <c r="J9" s="23">
        <v>8.7017829337088948</v>
      </c>
      <c r="K9" s="23">
        <v>8.4964576382186969</v>
      </c>
      <c r="L9" s="23">
        <v>8.1003548278297046</v>
      </c>
      <c r="M9" s="23">
        <v>6.4707875224893172</v>
      </c>
      <c r="N9" s="23">
        <v>4.95131666462499</v>
      </c>
      <c r="O9" s="23">
        <v>4.3354546374334433</v>
      </c>
      <c r="P9" s="23">
        <v>4.2710611907908103</v>
      </c>
      <c r="Q9" s="24"/>
      <c r="R9" s="23">
        <v>14.717357569083916</v>
      </c>
      <c r="S9" s="23">
        <v>14.888220979590958</v>
      </c>
      <c r="T9" s="23">
        <v>14.62267082322883</v>
      </c>
      <c r="U9" s="23">
        <v>14.387764456993835</v>
      </c>
      <c r="V9" s="23">
        <v>14.164702022263642</v>
      </c>
      <c r="W9" s="23">
        <v>13.965449153638692</v>
      </c>
      <c r="X9" s="23">
        <v>13.594550315879308</v>
      </c>
      <c r="Y9" s="23">
        <v>13.301782933708896</v>
      </c>
      <c r="Z9" s="23">
        <v>13.096457638218698</v>
      </c>
      <c r="AA9" s="23">
        <v>12.700354827829706</v>
      </c>
      <c r="AB9" s="23">
        <v>11.070787522489319</v>
      </c>
      <c r="AC9" s="23">
        <v>9.5513166646249914</v>
      </c>
      <c r="AD9" s="23">
        <v>8.9354546374334447</v>
      </c>
      <c r="AE9" s="23">
        <v>8.8710611907908117</v>
      </c>
      <c r="AG9" s="25">
        <v>10.059253535383627</v>
      </c>
      <c r="AH9" s="25">
        <v>10.240274025478927</v>
      </c>
      <c r="AI9" s="25">
        <v>10.075646574793307</v>
      </c>
      <c r="AJ9" s="25">
        <v>9.9073555421769317</v>
      </c>
      <c r="AK9" s="25">
        <v>9.7538743294137706</v>
      </c>
      <c r="AL9" s="25">
        <v>9.6274655769472197</v>
      </c>
      <c r="AM9" s="25">
        <v>9.3222466440111411</v>
      </c>
      <c r="AN9" s="25">
        <v>9.0923126681976729</v>
      </c>
      <c r="AO9" s="25">
        <v>8.9385368715423663</v>
      </c>
      <c r="AP9" s="25">
        <v>8.5901459012209571</v>
      </c>
      <c r="AQ9" s="25">
        <v>7.3537437928271956</v>
      </c>
      <c r="AR9" s="25">
        <v>6.2254051062098199</v>
      </c>
      <c r="AS9" s="25">
        <v>5.1517715471758478</v>
      </c>
      <c r="AT9" s="25">
        <v>4.8104362815979442</v>
      </c>
      <c r="AV9" s="26">
        <v>14.659253535383629</v>
      </c>
      <c r="AW9" s="26">
        <v>14.840274025478928</v>
      </c>
      <c r="AX9" s="26">
        <v>14.675646574793308</v>
      </c>
      <c r="AY9" s="26">
        <v>14.507355542176933</v>
      </c>
      <c r="AZ9" s="26">
        <v>14.353874329413772</v>
      </c>
      <c r="BA9" s="26">
        <v>14.227465576947221</v>
      </c>
      <c r="BB9" s="26">
        <v>13.922246644011143</v>
      </c>
      <c r="BC9" s="26">
        <v>13.692312668197674</v>
      </c>
      <c r="BD9" s="26">
        <v>13.538536871542368</v>
      </c>
      <c r="BE9" s="26">
        <v>13.190145901220959</v>
      </c>
      <c r="BF9" s="26">
        <v>11.953743792827197</v>
      </c>
      <c r="BG9" s="26">
        <v>10.825405106209821</v>
      </c>
      <c r="BH9" s="26">
        <v>9.7517715471758493</v>
      </c>
      <c r="BI9" s="26">
        <v>9.4104362815979457</v>
      </c>
      <c r="BK9" s="27">
        <v>10.119275122326828</v>
      </c>
      <c r="BL9" s="27">
        <v>10.3197748208988</v>
      </c>
      <c r="BM9" s="27">
        <v>10.093417039162254</v>
      </c>
      <c r="BN9" s="27">
        <v>9.8959002677170318</v>
      </c>
      <c r="BO9" s="27">
        <v>9.713354036420121</v>
      </c>
      <c r="BP9" s="27">
        <v>9.5689731890666145</v>
      </c>
      <c r="BQ9" s="27">
        <v>9.2592409146345833</v>
      </c>
      <c r="BR9" s="27">
        <v>9.0404390059506632</v>
      </c>
      <c r="BS9" s="27">
        <v>8.9049996067282322</v>
      </c>
      <c r="BT9" s="27">
        <v>8.5824524562415352</v>
      </c>
      <c r="BU9" s="27">
        <v>7.2912037828693492</v>
      </c>
      <c r="BV9" s="27">
        <v>6.4007927613096705</v>
      </c>
      <c r="BW9" s="27">
        <v>6.1095112453605616</v>
      </c>
      <c r="BX9" s="27">
        <v>6.3588780386394461</v>
      </c>
      <c r="BZ9" s="27">
        <v>14.719275122326829</v>
      </c>
      <c r="CA9" s="27">
        <v>14.919774820898802</v>
      </c>
      <c r="CB9" s="27">
        <v>14.693417039162256</v>
      </c>
      <c r="CC9" s="27">
        <v>14.495900267717033</v>
      </c>
      <c r="CD9" s="27">
        <v>14.313354036420122</v>
      </c>
      <c r="CE9" s="27">
        <v>14.168973189066616</v>
      </c>
      <c r="CF9" s="27">
        <v>13.859240914634585</v>
      </c>
      <c r="CG9" s="27">
        <v>13.640439005950665</v>
      </c>
      <c r="CH9" s="27">
        <v>13.504999606728234</v>
      </c>
      <c r="CI9" s="27">
        <v>13.182452456241537</v>
      </c>
      <c r="CJ9" s="27">
        <v>11.891203782869351</v>
      </c>
      <c r="CK9" s="27">
        <v>11.000792761309672</v>
      </c>
      <c r="CL9" s="27">
        <v>10.709511245360563</v>
      </c>
      <c r="CM9" s="27">
        <v>10.958878038639448</v>
      </c>
      <c r="CO9" s="28">
        <v>10.113517926031296</v>
      </c>
      <c r="CP9" s="28">
        <v>10.299524274330263</v>
      </c>
      <c r="CQ9" s="28">
        <v>10.061680290843912</v>
      </c>
      <c r="CR9" s="28">
        <v>9.8679272369771507</v>
      </c>
      <c r="CS9" s="28">
        <v>9.7020394175308731</v>
      </c>
      <c r="CT9" s="28">
        <v>9.5910263875936383</v>
      </c>
      <c r="CU9" s="28">
        <v>9.3273669405447368</v>
      </c>
      <c r="CV9" s="28">
        <v>9.1634274317717903</v>
      </c>
      <c r="CW9" s="28">
        <v>9.1116172281275087</v>
      </c>
      <c r="CX9" s="28">
        <v>8.9010085956475518</v>
      </c>
      <c r="CY9" s="28">
        <v>7.8503599847977625</v>
      </c>
      <c r="CZ9" s="28">
        <v>1.9771722688409596</v>
      </c>
      <c r="DA9" s="28">
        <v>-3.841560521587958</v>
      </c>
      <c r="DB9" s="28">
        <v>-8.2670639874204603</v>
      </c>
      <c r="DD9" s="28">
        <v>14.713517926031297</v>
      </c>
      <c r="DE9" s="28">
        <v>14.899524274330265</v>
      </c>
      <c r="DF9" s="28">
        <v>14.661680290843913</v>
      </c>
      <c r="DG9" s="28">
        <v>14.467927236977152</v>
      </c>
      <c r="DH9" s="28">
        <v>14.302039417530874</v>
      </c>
      <c r="DI9" s="28">
        <v>14.19102638759364</v>
      </c>
      <c r="DJ9" s="28">
        <v>13.927366940544738</v>
      </c>
      <c r="DK9" s="28">
        <v>13.763427431771792</v>
      </c>
      <c r="DL9" s="28">
        <v>13.71161722812751</v>
      </c>
      <c r="DM9" s="28">
        <v>13.501008595647553</v>
      </c>
      <c r="DN9" s="28">
        <v>12.450359984797764</v>
      </c>
      <c r="DO9" s="28">
        <v>6.5771722688409611</v>
      </c>
      <c r="DP9" s="28">
        <v>0.7584394784120434</v>
      </c>
      <c r="DQ9" s="28">
        <v>-3.6670639874204589</v>
      </c>
      <c r="DS9" s="29">
        <v>10.190094440209709</v>
      </c>
      <c r="DT9" s="29">
        <v>10.448064370894404</v>
      </c>
      <c r="DU9" s="29">
        <v>10.283105927988885</v>
      </c>
      <c r="DV9" s="29">
        <v>10.143904429150583</v>
      </c>
      <c r="DW9" s="29">
        <v>10.038497289471808</v>
      </c>
      <c r="DX9" s="29">
        <v>9.9717273129592918</v>
      </c>
      <c r="DY9" s="29">
        <v>9.7552046271516009</v>
      </c>
      <c r="DZ9" s="29">
        <v>9.6297506925821441</v>
      </c>
      <c r="EA9" s="29">
        <v>9.6037496955671369</v>
      </c>
      <c r="EB9" s="29">
        <v>9.1430732073157586</v>
      </c>
      <c r="EC9" s="29">
        <v>2.8267060692949357</v>
      </c>
      <c r="ED9" s="29">
        <v>-2.7828432490518509</v>
      </c>
      <c r="EE9" s="29">
        <v>-7.7446146827495603</v>
      </c>
      <c r="EF9" s="29">
        <v>-7.5892196072674984</v>
      </c>
      <c r="EH9" s="29">
        <v>14.79009444020971</v>
      </c>
      <c r="EI9" s="29">
        <v>15.048064370894405</v>
      </c>
      <c r="EJ9" s="29">
        <v>14.883105927988886</v>
      </c>
      <c r="EK9" s="29">
        <v>14.743904429150584</v>
      </c>
      <c r="EL9" s="29">
        <v>14.638497289471809</v>
      </c>
      <c r="EM9" s="29">
        <v>14.571727312959293</v>
      </c>
      <c r="EN9" s="29">
        <v>14.355204627151602</v>
      </c>
      <c r="EO9" s="29">
        <v>14.229750692582146</v>
      </c>
      <c r="EP9" s="29">
        <v>14.203749695567138</v>
      </c>
      <c r="EQ9" s="29">
        <v>13.74307320731576</v>
      </c>
      <c r="ER9" s="29">
        <v>7.4267060692949372</v>
      </c>
      <c r="ES9" s="29">
        <v>1.8171567509481505</v>
      </c>
      <c r="ET9" s="29">
        <v>-3.1446146827495589</v>
      </c>
      <c r="EU9" s="29">
        <v>-2.989219607267497</v>
      </c>
      <c r="EW9" s="1">
        <v>367434</v>
      </c>
      <c r="EX9" s="1">
        <v>426087</v>
      </c>
      <c r="EY9" s="1" t="s">
        <v>460</v>
      </c>
      <c r="EZ9" s="1" t="s">
        <v>871</v>
      </c>
    </row>
    <row r="10" spans="1:156" ht="16.2" thickBot="1" x14ac:dyDescent="0.35">
      <c r="B10" s="21" t="s">
        <v>11</v>
      </c>
      <c r="C10" s="22">
        <v>11.333904457872755</v>
      </c>
      <c r="D10" s="23">
        <v>11.637967950470014</v>
      </c>
      <c r="E10" s="23">
        <v>11.260852172391921</v>
      </c>
      <c r="F10" s="23">
        <v>10.905693541235475</v>
      </c>
      <c r="G10" s="23">
        <v>10.508154071568448</v>
      </c>
      <c r="H10" s="23">
        <v>10.07819388101678</v>
      </c>
      <c r="I10" s="23">
        <v>9.6379678222172913</v>
      </c>
      <c r="J10" s="23">
        <v>9.1411322831262467</v>
      </c>
      <c r="K10" s="23">
        <v>8.6132954163537647</v>
      </c>
      <c r="L10" s="23">
        <v>8.0730475967018336</v>
      </c>
      <c r="M10" s="23">
        <v>5.1980420600132256</v>
      </c>
      <c r="N10" s="23">
        <v>2.8920174574527451</v>
      </c>
      <c r="O10" s="23">
        <v>2.2981328775416472</v>
      </c>
      <c r="P10" s="23">
        <v>2.3465565377461957</v>
      </c>
      <c r="Q10" s="24"/>
      <c r="R10" s="23">
        <v>18.333904457872755</v>
      </c>
      <c r="S10" s="23">
        <v>18.637967950470014</v>
      </c>
      <c r="T10" s="23">
        <v>18.260852172391921</v>
      </c>
      <c r="U10" s="23">
        <v>17.905693541235475</v>
      </c>
      <c r="V10" s="23">
        <v>17.508154071568448</v>
      </c>
      <c r="W10" s="23">
        <v>17.07819388101678</v>
      </c>
      <c r="X10" s="23">
        <v>16.637967822217291</v>
      </c>
      <c r="Y10" s="23">
        <v>16.141132283126247</v>
      </c>
      <c r="Z10" s="23">
        <v>15.613295416353765</v>
      </c>
      <c r="AA10" s="23">
        <v>15.073047596701834</v>
      </c>
      <c r="AB10" s="23">
        <v>12.198042060013226</v>
      </c>
      <c r="AC10" s="23">
        <v>9.8920174574527451</v>
      </c>
      <c r="AD10" s="23">
        <v>9.2981328775416472</v>
      </c>
      <c r="AE10" s="23">
        <v>9.3465565377461957</v>
      </c>
      <c r="AG10" s="25">
        <v>11.265849710806826</v>
      </c>
      <c r="AH10" s="25">
        <v>11.533231008225062</v>
      </c>
      <c r="AI10" s="25">
        <v>11.328364583864321</v>
      </c>
      <c r="AJ10" s="25">
        <v>11.142852935299526</v>
      </c>
      <c r="AK10" s="25">
        <v>10.898989797919953</v>
      </c>
      <c r="AL10" s="25">
        <v>10.624008445906441</v>
      </c>
      <c r="AM10" s="25">
        <v>10.319937063994256</v>
      </c>
      <c r="AN10" s="25">
        <v>9.9541787587835344</v>
      </c>
      <c r="AO10" s="25">
        <v>9.5330712332720857</v>
      </c>
      <c r="AP10" s="25">
        <v>9.0926619783487155</v>
      </c>
      <c r="AQ10" s="25">
        <v>7.2306065869994072</v>
      </c>
      <c r="AR10" s="25">
        <v>5.1007726946260625</v>
      </c>
      <c r="AS10" s="25">
        <v>3.3406205238615883</v>
      </c>
      <c r="AT10" s="25">
        <v>2.9946207899273674</v>
      </c>
      <c r="AV10" s="26">
        <v>18.265849710806826</v>
      </c>
      <c r="AW10" s="26">
        <v>18.533231008225062</v>
      </c>
      <c r="AX10" s="26">
        <v>18.328364583864321</v>
      </c>
      <c r="AY10" s="26">
        <v>18.142852935299526</v>
      </c>
      <c r="AZ10" s="26">
        <v>17.898989797919953</v>
      </c>
      <c r="BA10" s="26">
        <v>17.624008445906441</v>
      </c>
      <c r="BB10" s="26">
        <v>17.319937063994256</v>
      </c>
      <c r="BC10" s="26">
        <v>16.954178758783534</v>
      </c>
      <c r="BD10" s="26">
        <v>16.533071233272086</v>
      </c>
      <c r="BE10" s="26">
        <v>16.092661978348715</v>
      </c>
      <c r="BF10" s="26">
        <v>14.230606586999407</v>
      </c>
      <c r="BG10" s="26">
        <v>12.100772694626063</v>
      </c>
      <c r="BH10" s="26">
        <v>10.340620523861588</v>
      </c>
      <c r="BI10" s="26">
        <v>9.9946207899273674</v>
      </c>
      <c r="BK10" s="27">
        <v>11.337033095728007</v>
      </c>
      <c r="BL10" s="27">
        <v>11.682401096787476</v>
      </c>
      <c r="BM10" s="27">
        <v>11.361569045970821</v>
      </c>
      <c r="BN10" s="27">
        <v>11.058513208316786</v>
      </c>
      <c r="BO10" s="27">
        <v>10.717082203389698</v>
      </c>
      <c r="BP10" s="27">
        <v>10.364651471914701</v>
      </c>
      <c r="BQ10" s="27">
        <v>10.009428220247781</v>
      </c>
      <c r="BR10" s="27">
        <v>9.6194035527485262</v>
      </c>
      <c r="BS10" s="27">
        <v>9.1958576471350071</v>
      </c>
      <c r="BT10" s="27">
        <v>8.7565024076395339</v>
      </c>
      <c r="BU10" s="27">
        <v>6.4040970255350729</v>
      </c>
      <c r="BV10" s="27">
        <v>4.3749358979561919</v>
      </c>
      <c r="BW10" s="27">
        <v>3.8651809954475205</v>
      </c>
      <c r="BX10" s="27">
        <v>4.0133725340594459</v>
      </c>
      <c r="BZ10" s="27">
        <v>18.337033095728007</v>
      </c>
      <c r="CA10" s="27">
        <v>18.682401096787476</v>
      </c>
      <c r="CB10" s="27">
        <v>18.361569045970821</v>
      </c>
      <c r="CC10" s="27">
        <v>18.058513208316786</v>
      </c>
      <c r="CD10" s="27">
        <v>17.717082203389698</v>
      </c>
      <c r="CE10" s="27">
        <v>17.364651471914701</v>
      </c>
      <c r="CF10" s="27">
        <v>17.009428220247781</v>
      </c>
      <c r="CG10" s="27">
        <v>16.619403552748526</v>
      </c>
      <c r="CH10" s="27">
        <v>16.195857647135007</v>
      </c>
      <c r="CI10" s="27">
        <v>15.756502407639534</v>
      </c>
      <c r="CJ10" s="27">
        <v>13.404097025535073</v>
      </c>
      <c r="CK10" s="27">
        <v>11.374935897956192</v>
      </c>
      <c r="CL10" s="27">
        <v>10.86518099544752</v>
      </c>
      <c r="CM10" s="27">
        <v>11.013372534059446</v>
      </c>
      <c r="CO10" s="28">
        <v>11.331623068993729</v>
      </c>
      <c r="CP10" s="28">
        <v>11.678879794670781</v>
      </c>
      <c r="CQ10" s="28">
        <v>11.363287517865643</v>
      </c>
      <c r="CR10" s="28">
        <v>11.08762123198175</v>
      </c>
      <c r="CS10" s="28">
        <v>10.793120114023303</v>
      </c>
      <c r="CT10" s="28">
        <v>10.508246036755747</v>
      </c>
      <c r="CU10" s="28">
        <v>10.21385024091736</v>
      </c>
      <c r="CV10" s="28">
        <v>9.8427008601480033</v>
      </c>
      <c r="CW10" s="28">
        <v>9.4740814163697991</v>
      </c>
      <c r="CX10" s="28">
        <v>9.1425369243225205</v>
      </c>
      <c r="CY10" s="28">
        <v>7.2741348962840213</v>
      </c>
      <c r="CZ10" s="28">
        <v>3.402734726775865</v>
      </c>
      <c r="DA10" s="28">
        <v>-0.69544514443413519</v>
      </c>
      <c r="DB10" s="28">
        <v>-3.7735391982969766</v>
      </c>
      <c r="DD10" s="28">
        <v>18.331623068993729</v>
      </c>
      <c r="DE10" s="28">
        <v>18.678879794670781</v>
      </c>
      <c r="DF10" s="28">
        <v>18.363287517865643</v>
      </c>
      <c r="DG10" s="28">
        <v>18.08762123198175</v>
      </c>
      <c r="DH10" s="28">
        <v>17.793120114023303</v>
      </c>
      <c r="DI10" s="28">
        <v>17.508246036755747</v>
      </c>
      <c r="DJ10" s="28">
        <v>17.21385024091736</v>
      </c>
      <c r="DK10" s="28">
        <v>16.842700860148003</v>
      </c>
      <c r="DL10" s="28">
        <v>16.474081416369799</v>
      </c>
      <c r="DM10" s="28">
        <v>16.142536924322521</v>
      </c>
      <c r="DN10" s="28">
        <v>14.274134896284021</v>
      </c>
      <c r="DO10" s="28">
        <v>10.402734726775865</v>
      </c>
      <c r="DP10" s="28">
        <v>6.3045548555658648</v>
      </c>
      <c r="DQ10" s="28">
        <v>3.2264608017030234</v>
      </c>
      <c r="DS10" s="29">
        <v>11.373731266806931</v>
      </c>
      <c r="DT10" s="29">
        <v>11.762326884531273</v>
      </c>
      <c r="DU10" s="29">
        <v>11.488596740060427</v>
      </c>
      <c r="DV10" s="29">
        <v>11.246551213409525</v>
      </c>
      <c r="DW10" s="29">
        <v>10.96495737136258</v>
      </c>
      <c r="DX10" s="29">
        <v>10.633241621036838</v>
      </c>
      <c r="DY10" s="29">
        <v>10.303021192159569</v>
      </c>
      <c r="DZ10" s="29">
        <v>9.9368513695557183</v>
      </c>
      <c r="EA10" s="29">
        <v>9.5613067689894251</v>
      </c>
      <c r="EB10" s="29">
        <v>9.0752702327922243</v>
      </c>
      <c r="EC10" s="29">
        <v>4.250931335929387</v>
      </c>
      <c r="ED10" s="29">
        <v>-2.4175899552503211E-3</v>
      </c>
      <c r="EE10" s="29">
        <v>-3.7872031643320945</v>
      </c>
      <c r="EF10" s="29">
        <v>-4.0363032999307222</v>
      </c>
      <c r="EH10" s="29">
        <v>18.373731266806931</v>
      </c>
      <c r="EI10" s="29">
        <v>18.762326884531273</v>
      </c>
      <c r="EJ10" s="29">
        <v>18.488596740060427</v>
      </c>
      <c r="EK10" s="29">
        <v>18.246551213409525</v>
      </c>
      <c r="EL10" s="29">
        <v>17.96495737136258</v>
      </c>
      <c r="EM10" s="29">
        <v>17.633241621036838</v>
      </c>
      <c r="EN10" s="29">
        <v>17.303021192159569</v>
      </c>
      <c r="EO10" s="29">
        <v>16.936851369555718</v>
      </c>
      <c r="EP10" s="29">
        <v>16.561306768989425</v>
      </c>
      <c r="EQ10" s="29">
        <v>16.075270232792224</v>
      </c>
      <c r="ER10" s="29">
        <v>11.250931335929387</v>
      </c>
      <c r="ES10" s="29">
        <v>6.9975824100447497</v>
      </c>
      <c r="ET10" s="29">
        <v>3.2127968356679055</v>
      </c>
      <c r="EU10" s="29">
        <v>2.9636967000692778</v>
      </c>
      <c r="EW10" s="1">
        <v>385044</v>
      </c>
      <c r="EX10" s="1">
        <v>379026</v>
      </c>
      <c r="EY10" s="1" t="s">
        <v>462</v>
      </c>
      <c r="EZ10" s="1" t="s">
        <v>872</v>
      </c>
    </row>
    <row r="11" spans="1:156" ht="16.2" thickBot="1" x14ac:dyDescent="0.35">
      <c r="B11" s="21" t="s">
        <v>12</v>
      </c>
      <c r="C11" s="22">
        <v>0.38475760630090838</v>
      </c>
      <c r="D11" s="23">
        <v>0.39909702840760963</v>
      </c>
      <c r="E11" s="23">
        <v>0.36165614654607836</v>
      </c>
      <c r="F11" s="23">
        <v>0.3193500389358368</v>
      </c>
      <c r="G11" s="23">
        <v>0.27906251364010837</v>
      </c>
      <c r="H11" s="23">
        <v>0.24090329357546225</v>
      </c>
      <c r="I11" s="23">
        <v>0.16299246823917035</v>
      </c>
      <c r="J11" s="23">
        <v>0.12045228137594255</v>
      </c>
      <c r="K11" s="23">
        <v>0.10257020718268284</v>
      </c>
      <c r="L11" s="23">
        <v>5.4068390529772303E-2</v>
      </c>
      <c r="M11" s="23">
        <v>-0.48402234657006371</v>
      </c>
      <c r="N11" s="23">
        <v>-1.4515708889800942</v>
      </c>
      <c r="O11" s="23">
        <v>-1.8737337240707861</v>
      </c>
      <c r="P11" s="23">
        <v>-2.1229267243773275</v>
      </c>
      <c r="Q11" s="24"/>
      <c r="R11" s="23">
        <v>1.3847576063009084</v>
      </c>
      <c r="S11" s="23">
        <v>1.3990970284076096</v>
      </c>
      <c r="T11" s="23">
        <v>1.3616561465460784</v>
      </c>
      <c r="U11" s="23">
        <v>1.3193500389358368</v>
      </c>
      <c r="V11" s="23">
        <v>1.2790625136401084</v>
      </c>
      <c r="W11" s="23">
        <v>1.2409032935754623</v>
      </c>
      <c r="X11" s="23">
        <v>1.1629924682391704</v>
      </c>
      <c r="Y11" s="23">
        <v>1.1204522813759425</v>
      </c>
      <c r="Z11" s="23">
        <v>1.1025702071826828</v>
      </c>
      <c r="AA11" s="23">
        <v>1.0540683905297723</v>
      </c>
      <c r="AB11" s="23">
        <v>0.51597765342993629</v>
      </c>
      <c r="AC11" s="23">
        <v>-0.45157088898009423</v>
      </c>
      <c r="AD11" s="23">
        <v>-0.87373372407078609</v>
      </c>
      <c r="AE11" s="23">
        <v>-1.1229267243773275</v>
      </c>
      <c r="AG11" s="25">
        <v>0.37533492033122351</v>
      </c>
      <c r="AH11" s="25">
        <v>0.38841970793226088</v>
      </c>
      <c r="AI11" s="25">
        <v>0.36690655100768765</v>
      </c>
      <c r="AJ11" s="25">
        <v>0.31222310745060233</v>
      </c>
      <c r="AK11" s="25">
        <v>0.27464068913264361</v>
      </c>
      <c r="AL11" s="25">
        <v>0.23884818294019938</v>
      </c>
      <c r="AM11" s="25">
        <v>0.17483121891274789</v>
      </c>
      <c r="AN11" s="25">
        <v>0.1110458165964967</v>
      </c>
      <c r="AO11" s="25">
        <v>4.6221398396578017E-2</v>
      </c>
      <c r="AP11" s="25">
        <v>-1.8986128650913425E-2</v>
      </c>
      <c r="AQ11" s="25">
        <v>-0.2356579186541663</v>
      </c>
      <c r="AR11" s="25">
        <v>-0.72197725714370087</v>
      </c>
      <c r="AS11" s="25">
        <v>-1.3583126333738056</v>
      </c>
      <c r="AT11" s="25">
        <v>-1.4419705847556461</v>
      </c>
      <c r="AV11" s="26">
        <v>1.3753349203312235</v>
      </c>
      <c r="AW11" s="26">
        <v>1.3884197079322609</v>
      </c>
      <c r="AX11" s="26">
        <v>1.3669065510076877</v>
      </c>
      <c r="AY11" s="26">
        <v>1.3122231074506023</v>
      </c>
      <c r="AZ11" s="26">
        <v>1.2746406891326436</v>
      </c>
      <c r="BA11" s="26">
        <v>1.2388481829401994</v>
      </c>
      <c r="BB11" s="26">
        <v>1.1748312189127479</v>
      </c>
      <c r="BC11" s="26">
        <v>1.1110458165964967</v>
      </c>
      <c r="BD11" s="26">
        <v>1.046221398396578</v>
      </c>
      <c r="BE11" s="26">
        <v>0.98101387134908657</v>
      </c>
      <c r="BF11" s="26">
        <v>0.7643420813458337</v>
      </c>
      <c r="BG11" s="26">
        <v>0.27802274285629913</v>
      </c>
      <c r="BH11" s="26">
        <v>-0.35831263337380559</v>
      </c>
      <c r="BI11" s="26">
        <v>-0.4419705847556461</v>
      </c>
      <c r="BK11" s="27">
        <v>0.38499066538456161</v>
      </c>
      <c r="BL11" s="27">
        <v>0.4053616439933978</v>
      </c>
      <c r="BM11" s="27">
        <v>0.37493299897773502</v>
      </c>
      <c r="BN11" s="27">
        <v>0.33933390258855223</v>
      </c>
      <c r="BO11" s="27">
        <v>0.30633905653291649</v>
      </c>
      <c r="BP11" s="27">
        <v>0.27777418014333866</v>
      </c>
      <c r="BQ11" s="27">
        <v>0.21710253227901699</v>
      </c>
      <c r="BR11" s="27">
        <v>0.18567265482535689</v>
      </c>
      <c r="BS11" s="27">
        <v>0.16944283867894638</v>
      </c>
      <c r="BT11" s="27">
        <v>0.13041939642894285</v>
      </c>
      <c r="BU11" s="27">
        <v>-0.29538041746346799</v>
      </c>
      <c r="BV11" s="27">
        <v>-0.93346007486823357</v>
      </c>
      <c r="BW11" s="27">
        <v>-1.0700499485778554</v>
      </c>
      <c r="BX11" s="27">
        <v>-1.0510108132782783</v>
      </c>
      <c r="BZ11" s="27">
        <v>1.3849906653845616</v>
      </c>
      <c r="CA11" s="27">
        <v>1.4053616439933978</v>
      </c>
      <c r="CB11" s="27">
        <v>1.374932998977735</v>
      </c>
      <c r="CC11" s="27">
        <v>1.3393339025885522</v>
      </c>
      <c r="CD11" s="27">
        <v>1.3063390565329165</v>
      </c>
      <c r="CE11" s="27">
        <v>1.2777741801433387</v>
      </c>
      <c r="CF11" s="27">
        <v>1.217102532279017</v>
      </c>
      <c r="CG11" s="27">
        <v>1.1856726548253569</v>
      </c>
      <c r="CH11" s="27">
        <v>1.1694428386789464</v>
      </c>
      <c r="CI11" s="27">
        <v>1.1304193964289428</v>
      </c>
      <c r="CJ11" s="27">
        <v>0.70461958253653201</v>
      </c>
      <c r="CK11" s="27">
        <v>6.6539925131766431E-2</v>
      </c>
      <c r="CL11" s="27">
        <v>-7.0049948577855403E-2</v>
      </c>
      <c r="CM11" s="27">
        <v>-5.1010813278278277E-2</v>
      </c>
      <c r="CO11" s="28">
        <v>0.38433555065395875</v>
      </c>
      <c r="CP11" s="28">
        <v>0.40171621933004698</v>
      </c>
      <c r="CQ11" s="28">
        <v>0.3677388571972755</v>
      </c>
      <c r="CR11" s="28">
        <v>0.3292055713725992</v>
      </c>
      <c r="CS11" s="28">
        <v>0.29294091443031767</v>
      </c>
      <c r="CT11" s="28">
        <v>0.25925199682175371</v>
      </c>
      <c r="CU11" s="28">
        <v>0.17581511231406388</v>
      </c>
      <c r="CV11" s="28">
        <v>9.4245490790524356E-2</v>
      </c>
      <c r="CW11" s="28">
        <v>7.4011915150520968E-2</v>
      </c>
      <c r="CX11" s="28">
        <v>-2.1696785135170593E-2</v>
      </c>
      <c r="CY11" s="28">
        <v>-0.52132644381717697</v>
      </c>
      <c r="CZ11" s="28">
        <v>-1.6306880508015844</v>
      </c>
      <c r="DA11" s="28">
        <v>-2.3959220703783979</v>
      </c>
      <c r="DB11" s="28">
        <v>-2.9565983280713999</v>
      </c>
      <c r="DD11" s="28">
        <v>1.3843355506539587</v>
      </c>
      <c r="DE11" s="28">
        <v>1.401716219330047</v>
      </c>
      <c r="DF11" s="28">
        <v>1.3677388571972755</v>
      </c>
      <c r="DG11" s="28">
        <v>1.3292055713725992</v>
      </c>
      <c r="DH11" s="28">
        <v>1.2929409144303177</v>
      </c>
      <c r="DI11" s="28">
        <v>1.2592519968217537</v>
      </c>
      <c r="DJ11" s="28">
        <v>1.1758151123140639</v>
      </c>
      <c r="DK11" s="28">
        <v>1.0942454907905244</v>
      </c>
      <c r="DL11" s="28">
        <v>1.074011915150521</v>
      </c>
      <c r="DM11" s="28">
        <v>0.97830321486482941</v>
      </c>
      <c r="DN11" s="28">
        <v>0.47867355618282303</v>
      </c>
      <c r="DO11" s="28">
        <v>-0.63068805080158441</v>
      </c>
      <c r="DP11" s="28">
        <v>-1.3959220703783979</v>
      </c>
      <c r="DQ11" s="28">
        <v>-1.9565983280713999</v>
      </c>
      <c r="DS11" s="29">
        <v>0.39017601405442748</v>
      </c>
      <c r="DT11" s="29">
        <v>0.4133865505941543</v>
      </c>
      <c r="DU11" s="29">
        <v>0.38532448194641855</v>
      </c>
      <c r="DV11" s="29">
        <v>0.35202382452155745</v>
      </c>
      <c r="DW11" s="29">
        <v>0.31503089341590274</v>
      </c>
      <c r="DX11" s="29">
        <v>0.26199634223424884</v>
      </c>
      <c r="DY11" s="29">
        <v>0.12331037233101205</v>
      </c>
      <c r="DZ11" s="29">
        <v>4.6785075217304906E-2</v>
      </c>
      <c r="EA11" s="29">
        <v>3.2166546396151796E-2</v>
      </c>
      <c r="EB11" s="29">
        <v>-8.6486891806645261E-2</v>
      </c>
      <c r="EC11" s="29">
        <v>-1.2917796640899804</v>
      </c>
      <c r="ED11" s="29">
        <v>-2.2768126908205444</v>
      </c>
      <c r="EE11" s="29">
        <v>-2.9132783063466441</v>
      </c>
      <c r="EF11" s="29">
        <v>-2.8788957452386406</v>
      </c>
      <c r="EH11" s="29">
        <v>1.3901760140544275</v>
      </c>
      <c r="EI11" s="29">
        <v>1.4133865505941543</v>
      </c>
      <c r="EJ11" s="29">
        <v>1.3853244819464186</v>
      </c>
      <c r="EK11" s="29">
        <v>1.3520238245215574</v>
      </c>
      <c r="EL11" s="29">
        <v>1.3150308934159027</v>
      </c>
      <c r="EM11" s="29">
        <v>1.2619963422342488</v>
      </c>
      <c r="EN11" s="29">
        <v>1.1233103723310121</v>
      </c>
      <c r="EO11" s="29">
        <v>1.0467850752173049</v>
      </c>
      <c r="EP11" s="29">
        <v>1.0321665463961518</v>
      </c>
      <c r="EQ11" s="29">
        <v>0.91351310819335474</v>
      </c>
      <c r="ER11" s="29">
        <v>-0.29177966408998035</v>
      </c>
      <c r="ES11" s="29">
        <v>-1.2768126908205444</v>
      </c>
      <c r="ET11" s="29">
        <v>-1.9132783063466441</v>
      </c>
      <c r="EU11" s="29">
        <v>-1.8788957452386406</v>
      </c>
      <c r="EW11" s="1">
        <v>372125</v>
      </c>
      <c r="EX11" s="1">
        <v>546499</v>
      </c>
      <c r="EY11" s="1" t="s">
        <v>464</v>
      </c>
      <c r="EZ11" s="1" t="s">
        <v>885</v>
      </c>
    </row>
    <row r="12" spans="1:156" ht="16.2" thickBot="1" x14ac:dyDescent="0.35">
      <c r="B12" s="21" t="s">
        <v>13</v>
      </c>
      <c r="C12" s="22">
        <v>7.2587616734212617</v>
      </c>
      <c r="D12" s="23">
        <v>7.242547827037157</v>
      </c>
      <c r="E12" s="23">
        <v>7.1055615905922878</v>
      </c>
      <c r="F12" s="23">
        <v>6.9872710087326197</v>
      </c>
      <c r="G12" s="23">
        <v>6.7806043053633864</v>
      </c>
      <c r="H12" s="23">
        <v>6.5263214518094621</v>
      </c>
      <c r="I12" s="23">
        <v>6.3655470677096542</v>
      </c>
      <c r="J12" s="23">
        <v>5.9256077653460615</v>
      </c>
      <c r="K12" s="23">
        <v>5.795557125640288</v>
      </c>
      <c r="L12" s="23">
        <v>5.5506718511199598</v>
      </c>
      <c r="M12" s="23">
        <v>4.1523310803029734</v>
      </c>
      <c r="N12" s="23">
        <v>2.2609224138970987</v>
      </c>
      <c r="O12" s="23">
        <v>0.84586824991053433</v>
      </c>
      <c r="P12" s="23">
        <v>-7.0758284970718677E-2</v>
      </c>
      <c r="Q12" s="24"/>
      <c r="R12" s="23">
        <v>16.458761673421261</v>
      </c>
      <c r="S12" s="23">
        <v>16.442547827037156</v>
      </c>
      <c r="T12" s="23">
        <v>16.305561590592287</v>
      </c>
      <c r="U12" s="23">
        <v>16.187271008732619</v>
      </c>
      <c r="V12" s="23">
        <v>15.980604305363386</v>
      </c>
      <c r="W12" s="23">
        <v>15.726321451809461</v>
      </c>
      <c r="X12" s="23">
        <v>15.565547067709653</v>
      </c>
      <c r="Y12" s="23">
        <v>15.125607765346061</v>
      </c>
      <c r="Z12" s="23">
        <v>14.995557125640287</v>
      </c>
      <c r="AA12" s="23">
        <v>14.750671851119959</v>
      </c>
      <c r="AB12" s="23">
        <v>13.352331080302973</v>
      </c>
      <c r="AC12" s="23">
        <v>11.460922413897098</v>
      </c>
      <c r="AD12" s="23">
        <v>10.045868249910534</v>
      </c>
      <c r="AE12" s="23">
        <v>9.1292417150292806</v>
      </c>
      <c r="AG12" s="25">
        <v>7.2003587091946137</v>
      </c>
      <c r="AH12" s="25">
        <v>7.1758727242876326</v>
      </c>
      <c r="AI12" s="25">
        <v>7.005815871690011</v>
      </c>
      <c r="AJ12" s="25">
        <v>6.8986188126018391</v>
      </c>
      <c r="AK12" s="25">
        <v>6.663986425682829</v>
      </c>
      <c r="AL12" s="25">
        <v>6.4571143977282262</v>
      </c>
      <c r="AM12" s="25">
        <v>6.2830426269644057</v>
      </c>
      <c r="AN12" s="25">
        <v>5.9845057902671464</v>
      </c>
      <c r="AO12" s="25">
        <v>5.7213454819897223</v>
      </c>
      <c r="AP12" s="25">
        <v>5.4273786649809708</v>
      </c>
      <c r="AQ12" s="25">
        <v>4.5910208188261592</v>
      </c>
      <c r="AR12" s="25">
        <v>4.0960346087335893</v>
      </c>
      <c r="AS12" s="25">
        <v>3.5422396129595022</v>
      </c>
      <c r="AT12" s="25">
        <v>3.2793660067094486</v>
      </c>
      <c r="AV12" s="26">
        <v>16.400358709194613</v>
      </c>
      <c r="AW12" s="26">
        <v>16.375872724287632</v>
      </c>
      <c r="AX12" s="26">
        <v>16.20581587169001</v>
      </c>
      <c r="AY12" s="26">
        <v>16.098618812601838</v>
      </c>
      <c r="AZ12" s="26">
        <v>15.863986425682828</v>
      </c>
      <c r="BA12" s="26">
        <v>15.657114397728225</v>
      </c>
      <c r="BB12" s="26">
        <v>15.483042626964405</v>
      </c>
      <c r="BC12" s="26">
        <v>15.184505790267146</v>
      </c>
      <c r="BD12" s="26">
        <v>14.921345481989722</v>
      </c>
      <c r="BE12" s="26">
        <v>14.62737866498097</v>
      </c>
      <c r="BF12" s="26">
        <v>13.791020818826158</v>
      </c>
      <c r="BG12" s="26">
        <v>13.296034608733589</v>
      </c>
      <c r="BH12" s="26">
        <v>12.742239612959501</v>
      </c>
      <c r="BI12" s="26">
        <v>12.479366006709448</v>
      </c>
      <c r="BK12" s="27">
        <v>7.2602599429905759</v>
      </c>
      <c r="BL12" s="27">
        <v>7.2774932030093211</v>
      </c>
      <c r="BM12" s="27">
        <v>7.1593939712759465</v>
      </c>
      <c r="BN12" s="27">
        <v>7.0867190334273769</v>
      </c>
      <c r="BO12" s="27">
        <v>6.9034665442331615</v>
      </c>
      <c r="BP12" s="27">
        <v>6.7625507228745807</v>
      </c>
      <c r="BQ12" s="27">
        <v>6.6752376126479973</v>
      </c>
      <c r="BR12" s="27">
        <v>6.3291875358573719</v>
      </c>
      <c r="BS12" s="27">
        <v>6.260159742555448</v>
      </c>
      <c r="BT12" s="27">
        <v>6.0736439791574295</v>
      </c>
      <c r="BU12" s="27">
        <v>5.0476837320498991</v>
      </c>
      <c r="BV12" s="27">
        <v>4.2097641101807461</v>
      </c>
      <c r="BW12" s="27">
        <v>3.9240232290714303</v>
      </c>
      <c r="BX12" s="27">
        <v>3.887004412750855</v>
      </c>
      <c r="BZ12" s="27">
        <v>16.460259942990575</v>
      </c>
      <c r="CA12" s="27">
        <v>16.47749320300932</v>
      </c>
      <c r="CB12" s="27">
        <v>16.359393971275946</v>
      </c>
      <c r="CC12" s="27">
        <v>16.286719033427374</v>
      </c>
      <c r="CD12" s="27">
        <v>16.103466544233161</v>
      </c>
      <c r="CE12" s="27">
        <v>15.96255072287458</v>
      </c>
      <c r="CF12" s="27">
        <v>15.875237612647997</v>
      </c>
      <c r="CG12" s="27">
        <v>15.529187535857371</v>
      </c>
      <c r="CH12" s="27">
        <v>15.460159742555447</v>
      </c>
      <c r="CI12" s="27">
        <v>15.273643979157429</v>
      </c>
      <c r="CJ12" s="27">
        <v>14.247683732049898</v>
      </c>
      <c r="CK12" s="27">
        <v>13.409764110180745</v>
      </c>
      <c r="CL12" s="27">
        <v>13.12402322907143</v>
      </c>
      <c r="CM12" s="27">
        <v>13.087004412750854</v>
      </c>
      <c r="CO12" s="28">
        <v>7.2614884056322957</v>
      </c>
      <c r="CP12" s="28">
        <v>7.2569203681686787</v>
      </c>
      <c r="CQ12" s="28">
        <v>7.1463695032639443</v>
      </c>
      <c r="CR12" s="28">
        <v>7.0380851264942077</v>
      </c>
      <c r="CS12" s="28">
        <v>6.856763256855956</v>
      </c>
      <c r="CT12" s="28">
        <v>6.6081268107694537</v>
      </c>
      <c r="CU12" s="28">
        <v>6.4644581099767251</v>
      </c>
      <c r="CV12" s="28">
        <v>6.0448273101419971</v>
      </c>
      <c r="CW12" s="28">
        <v>5.9322854093929216</v>
      </c>
      <c r="CX12" s="28">
        <v>5.7087438242075699</v>
      </c>
      <c r="CY12" s="28">
        <v>4.4236155164511288</v>
      </c>
      <c r="CZ12" s="28">
        <v>1.3698105807248808</v>
      </c>
      <c r="DA12" s="28">
        <v>-0.92902688009597867</v>
      </c>
      <c r="DB12" s="28">
        <v>-2.6702497530764226</v>
      </c>
      <c r="DD12" s="28">
        <v>16.461488405632295</v>
      </c>
      <c r="DE12" s="28">
        <v>16.456920368168678</v>
      </c>
      <c r="DF12" s="28">
        <v>16.346369503263944</v>
      </c>
      <c r="DG12" s="28">
        <v>16.238085126494205</v>
      </c>
      <c r="DH12" s="28">
        <v>16.056763256855955</v>
      </c>
      <c r="DI12" s="28">
        <v>15.808126810769453</v>
      </c>
      <c r="DJ12" s="28">
        <v>15.664458109976724</v>
      </c>
      <c r="DK12" s="28">
        <v>15.244827310141996</v>
      </c>
      <c r="DL12" s="28">
        <v>15.132285409392921</v>
      </c>
      <c r="DM12" s="28">
        <v>14.908743824207569</v>
      </c>
      <c r="DN12" s="28">
        <v>13.623615516451128</v>
      </c>
      <c r="DO12" s="28">
        <v>10.56981058072488</v>
      </c>
      <c r="DP12" s="28">
        <v>8.2709731199040206</v>
      </c>
      <c r="DQ12" s="28">
        <v>6.5297502469235766</v>
      </c>
      <c r="DS12" s="29">
        <v>7.3001219720708903</v>
      </c>
      <c r="DT12" s="29">
        <v>7.3338357413220869</v>
      </c>
      <c r="DU12" s="29">
        <v>7.2645925309491091</v>
      </c>
      <c r="DV12" s="29">
        <v>7.186298813358432</v>
      </c>
      <c r="DW12" s="29">
        <v>6.9961268388050932</v>
      </c>
      <c r="DX12" s="29">
        <v>6.7681744820985994</v>
      </c>
      <c r="DY12" s="29">
        <v>6.6434416340042137</v>
      </c>
      <c r="DZ12" s="29">
        <v>6.2428733518937989</v>
      </c>
      <c r="EA12" s="29">
        <v>6.1404239192370369</v>
      </c>
      <c r="EB12" s="29">
        <v>5.9214086062749214</v>
      </c>
      <c r="EC12" s="29">
        <v>2.3753454022524796</v>
      </c>
      <c r="ED12" s="29">
        <v>-0.70309335463077716</v>
      </c>
      <c r="EE12" s="29">
        <v>-2.8516144816136695</v>
      </c>
      <c r="EF12" s="29">
        <v>-2.4885579248645229</v>
      </c>
      <c r="EH12" s="29">
        <v>16.50012197207089</v>
      </c>
      <c r="EI12" s="29">
        <v>16.533835741322086</v>
      </c>
      <c r="EJ12" s="29">
        <v>16.464592530949108</v>
      </c>
      <c r="EK12" s="29">
        <v>16.38629881335843</v>
      </c>
      <c r="EL12" s="29">
        <v>16.196126838805093</v>
      </c>
      <c r="EM12" s="29">
        <v>15.968174482098599</v>
      </c>
      <c r="EN12" s="29">
        <v>15.843441634004213</v>
      </c>
      <c r="EO12" s="29">
        <v>15.442873351893798</v>
      </c>
      <c r="EP12" s="29">
        <v>15.340423919237036</v>
      </c>
      <c r="EQ12" s="29">
        <v>15.121408606274921</v>
      </c>
      <c r="ER12" s="29">
        <v>11.575345402252479</v>
      </c>
      <c r="ES12" s="29">
        <v>8.4969066453692221</v>
      </c>
      <c r="ET12" s="29">
        <v>6.3483855183863298</v>
      </c>
      <c r="EU12" s="29">
        <v>6.7114420751354764</v>
      </c>
      <c r="EW12" s="1">
        <v>337602</v>
      </c>
      <c r="EX12" s="1">
        <v>503506</v>
      </c>
      <c r="EY12" s="1" t="s">
        <v>466</v>
      </c>
      <c r="EZ12" s="1" t="s">
        <v>885</v>
      </c>
    </row>
    <row r="13" spans="1:156" ht="16.2" thickBot="1" x14ac:dyDescent="0.35">
      <c r="B13" s="21" t="s">
        <v>14</v>
      </c>
      <c r="C13" s="22">
        <v>7.1934935730687499</v>
      </c>
      <c r="D13" s="23">
        <v>6.1634224253598546</v>
      </c>
      <c r="E13" s="23">
        <v>4.9033633153135554</v>
      </c>
      <c r="F13" s="23">
        <v>4.6402802423690446</v>
      </c>
      <c r="G13" s="23">
        <v>4.4664415368555197</v>
      </c>
      <c r="H13" s="23">
        <v>4.2548750579904357</v>
      </c>
      <c r="I13" s="23">
        <v>4.0198738823702804</v>
      </c>
      <c r="J13" s="23">
        <v>3.8260165060138931</v>
      </c>
      <c r="K13" s="23">
        <v>3.5934328077285969</v>
      </c>
      <c r="L13" s="23">
        <v>3.3071881564260579</v>
      </c>
      <c r="M13" s="23">
        <v>2.2155404953067475</v>
      </c>
      <c r="N13" s="23">
        <v>0.63261051475812735</v>
      </c>
      <c r="O13" s="23">
        <v>-0.61815989234244029</v>
      </c>
      <c r="P13" s="23">
        <v>-1.7128337898556651</v>
      </c>
      <c r="Q13" s="24"/>
      <c r="R13" s="23">
        <v>11.293493573068751</v>
      </c>
      <c r="S13" s="23">
        <v>10.263422425359856</v>
      </c>
      <c r="T13" s="23">
        <v>9.0033633153135568</v>
      </c>
      <c r="U13" s="23">
        <v>8.740280242369046</v>
      </c>
      <c r="V13" s="23">
        <v>8.5664415368555211</v>
      </c>
      <c r="W13" s="23">
        <v>8.3548750579904372</v>
      </c>
      <c r="X13" s="23">
        <v>8.1198738823702818</v>
      </c>
      <c r="Y13" s="23">
        <v>7.9260165060138945</v>
      </c>
      <c r="Z13" s="23">
        <v>7.6934328077285983</v>
      </c>
      <c r="AA13" s="23">
        <v>7.4071881564260593</v>
      </c>
      <c r="AB13" s="23">
        <v>6.3155404953067489</v>
      </c>
      <c r="AC13" s="23">
        <v>4.7326105147581288</v>
      </c>
      <c r="AD13" s="23">
        <v>3.4818401076575611</v>
      </c>
      <c r="AE13" s="23">
        <v>2.3871662101443363</v>
      </c>
      <c r="AG13" s="25">
        <v>7.1128062982891702</v>
      </c>
      <c r="AH13" s="25">
        <v>6.5344241654990149</v>
      </c>
      <c r="AI13" s="25">
        <v>5.7895946384004695</v>
      </c>
      <c r="AJ13" s="25">
        <v>5.5292807449721977</v>
      </c>
      <c r="AK13" s="25">
        <v>5.3178716187435526</v>
      </c>
      <c r="AL13" s="25">
        <v>5.0561535755484499</v>
      </c>
      <c r="AM13" s="25">
        <v>4.7493573104405016</v>
      </c>
      <c r="AN13" s="25">
        <v>4.4611991733329504</v>
      </c>
      <c r="AO13" s="25">
        <v>4.100785395427792</v>
      </c>
      <c r="AP13" s="25">
        <v>3.485529893960269</v>
      </c>
      <c r="AQ13" s="25">
        <v>2.3560897107558461</v>
      </c>
      <c r="AR13" s="25">
        <v>1.8112374869333152</v>
      </c>
      <c r="AS13" s="25">
        <v>1.0679941342166259</v>
      </c>
      <c r="AT13" s="25">
        <v>0.78705574162218639</v>
      </c>
      <c r="AV13" s="26">
        <v>11.212806298289172</v>
      </c>
      <c r="AW13" s="26">
        <v>10.634424165499016</v>
      </c>
      <c r="AX13" s="26">
        <v>9.8895946384004709</v>
      </c>
      <c r="AY13" s="26">
        <v>9.6292807449721991</v>
      </c>
      <c r="AZ13" s="26">
        <v>9.4178716187435541</v>
      </c>
      <c r="BA13" s="26">
        <v>9.1561535755484513</v>
      </c>
      <c r="BB13" s="26">
        <v>8.849357310440503</v>
      </c>
      <c r="BC13" s="26">
        <v>8.5611991733329518</v>
      </c>
      <c r="BD13" s="26">
        <v>8.2007853954277934</v>
      </c>
      <c r="BE13" s="26">
        <v>7.5855298939602704</v>
      </c>
      <c r="BF13" s="26">
        <v>6.4560897107558475</v>
      </c>
      <c r="BG13" s="26">
        <v>5.9112374869333166</v>
      </c>
      <c r="BH13" s="26">
        <v>5.1679941342166273</v>
      </c>
      <c r="BI13" s="26">
        <v>4.8870557416221878</v>
      </c>
      <c r="BK13" s="27">
        <v>7.1941754360727579</v>
      </c>
      <c r="BL13" s="27">
        <v>6.1767095737542554</v>
      </c>
      <c r="BM13" s="27">
        <v>4.9323874938849812</v>
      </c>
      <c r="BN13" s="27">
        <v>4.684042092050916</v>
      </c>
      <c r="BO13" s="27">
        <v>4.5259438555211631</v>
      </c>
      <c r="BP13" s="27">
        <v>4.335724992279566</v>
      </c>
      <c r="BQ13" s="27">
        <v>4.1221981570302155</v>
      </c>
      <c r="BR13" s="27">
        <v>3.9538963668084506</v>
      </c>
      <c r="BS13" s="27">
        <v>3.7463106960874697</v>
      </c>
      <c r="BT13" s="27">
        <v>3.4849314666508526</v>
      </c>
      <c r="BU13" s="27">
        <v>2.5203013085141421</v>
      </c>
      <c r="BV13" s="27">
        <v>1.5553939239594996</v>
      </c>
      <c r="BW13" s="27">
        <v>1.0281400633789275</v>
      </c>
      <c r="BX13" s="27">
        <v>0.65949271974744761</v>
      </c>
      <c r="BZ13" s="27">
        <v>11.294175436072759</v>
      </c>
      <c r="CA13" s="27">
        <v>10.276709573754257</v>
      </c>
      <c r="CB13" s="27">
        <v>9.0323874938849826</v>
      </c>
      <c r="CC13" s="27">
        <v>8.7840420920509175</v>
      </c>
      <c r="CD13" s="27">
        <v>8.6259438555211645</v>
      </c>
      <c r="CE13" s="27">
        <v>8.4357249922795674</v>
      </c>
      <c r="CF13" s="27">
        <v>8.2221981570302169</v>
      </c>
      <c r="CG13" s="27">
        <v>8.053896366808452</v>
      </c>
      <c r="CH13" s="27">
        <v>7.8463106960874711</v>
      </c>
      <c r="CI13" s="27">
        <v>7.584931466650854</v>
      </c>
      <c r="CJ13" s="27">
        <v>6.6203013085141436</v>
      </c>
      <c r="CK13" s="27">
        <v>5.655393923959501</v>
      </c>
      <c r="CL13" s="27">
        <v>5.1281400633789289</v>
      </c>
      <c r="CM13" s="27">
        <v>4.759492719747449</v>
      </c>
      <c r="CO13" s="28">
        <v>7.1949950026246174</v>
      </c>
      <c r="CP13" s="28">
        <v>6.1813215549918006</v>
      </c>
      <c r="CQ13" s="28">
        <v>4.9427677563297365</v>
      </c>
      <c r="CR13" s="28">
        <v>4.7054760751261355</v>
      </c>
      <c r="CS13" s="28">
        <v>4.5642459524234731</v>
      </c>
      <c r="CT13" s="28">
        <v>4.3966933154578633</v>
      </c>
      <c r="CU13" s="28">
        <v>4.1793492218154356</v>
      </c>
      <c r="CV13" s="28">
        <v>4.0326942718388068</v>
      </c>
      <c r="CW13" s="28">
        <v>3.8308778304087312</v>
      </c>
      <c r="CX13" s="28">
        <v>3.5821143091126331</v>
      </c>
      <c r="CY13" s="28">
        <v>2.6466593057437144</v>
      </c>
      <c r="CZ13" s="28">
        <v>-0.94839455165427466</v>
      </c>
      <c r="DA13" s="28">
        <v>-4.0846838240272874</v>
      </c>
      <c r="DB13" s="28">
        <v>-6.4612768126897606</v>
      </c>
      <c r="DD13" s="28">
        <v>11.294995002624619</v>
      </c>
      <c r="DE13" s="28">
        <v>10.281321554991802</v>
      </c>
      <c r="DF13" s="28">
        <v>9.0427677563297379</v>
      </c>
      <c r="DG13" s="28">
        <v>8.8054760751261369</v>
      </c>
      <c r="DH13" s="28">
        <v>8.6642459524234745</v>
      </c>
      <c r="DI13" s="28">
        <v>8.4966933154578648</v>
      </c>
      <c r="DJ13" s="28">
        <v>8.279349221815437</v>
      </c>
      <c r="DK13" s="28">
        <v>8.1326942718388082</v>
      </c>
      <c r="DL13" s="28">
        <v>7.9308778304087326</v>
      </c>
      <c r="DM13" s="28">
        <v>7.6821143091126345</v>
      </c>
      <c r="DN13" s="28">
        <v>6.7466593057437159</v>
      </c>
      <c r="DO13" s="28">
        <v>3.1516054483457268</v>
      </c>
      <c r="DP13" s="28">
        <v>1.5316175972714063E-2</v>
      </c>
      <c r="DQ13" s="28">
        <v>-2.3612768126897592</v>
      </c>
      <c r="DS13" s="29">
        <v>7.2518696916227032</v>
      </c>
      <c r="DT13" s="29">
        <v>6.3072829119285885</v>
      </c>
      <c r="DU13" s="29">
        <v>5.1246090129421376</v>
      </c>
      <c r="DV13" s="29">
        <v>4.948514108530059</v>
      </c>
      <c r="DW13" s="29">
        <v>4.8644033370657098</v>
      </c>
      <c r="DX13" s="29">
        <v>4.7166519793077342</v>
      </c>
      <c r="DY13" s="29">
        <v>4.4745299759308068</v>
      </c>
      <c r="DZ13" s="29">
        <v>4.3589840829213671</v>
      </c>
      <c r="EA13" s="29">
        <v>4.1849116519019525</v>
      </c>
      <c r="EB13" s="29">
        <v>3.9068899150039265</v>
      </c>
      <c r="EC13" s="29">
        <v>0.44832514039356397</v>
      </c>
      <c r="ED13" s="29">
        <v>-3.159546827965606</v>
      </c>
      <c r="EE13" s="29">
        <v>-5.7000831227105309</v>
      </c>
      <c r="EF13" s="29">
        <v>-5.8415913422634915</v>
      </c>
      <c r="EH13" s="29">
        <v>11.351869691622705</v>
      </c>
      <c r="EI13" s="29">
        <v>10.40728291192859</v>
      </c>
      <c r="EJ13" s="29">
        <v>9.224609012942139</v>
      </c>
      <c r="EK13" s="29">
        <v>9.0485141085300604</v>
      </c>
      <c r="EL13" s="29">
        <v>8.9644033370657112</v>
      </c>
      <c r="EM13" s="29">
        <v>8.8166519793077356</v>
      </c>
      <c r="EN13" s="29">
        <v>8.5745299759308082</v>
      </c>
      <c r="EO13" s="29">
        <v>8.4589840829213685</v>
      </c>
      <c r="EP13" s="29">
        <v>8.2849116519019539</v>
      </c>
      <c r="EQ13" s="29">
        <v>8.0068899150039279</v>
      </c>
      <c r="ER13" s="29">
        <v>4.5483251403935654</v>
      </c>
      <c r="ES13" s="29">
        <v>0.94045317203439538</v>
      </c>
      <c r="ET13" s="29">
        <v>-1.6000831227105294</v>
      </c>
      <c r="EU13" s="29">
        <v>-1.7415913422634901</v>
      </c>
      <c r="EW13" s="1">
        <v>385022</v>
      </c>
      <c r="EX13" s="1">
        <v>398830</v>
      </c>
      <c r="EY13" s="1" t="s">
        <v>468</v>
      </c>
      <c r="EZ13" s="1" t="s">
        <v>874</v>
      </c>
    </row>
    <row r="14" spans="1:156" ht="16.2" thickBot="1" x14ac:dyDescent="0.35">
      <c r="B14" s="21" t="s">
        <v>15</v>
      </c>
      <c r="C14" s="22">
        <v>2.6893169176072149</v>
      </c>
      <c r="D14" s="23">
        <v>2.3145418134196198</v>
      </c>
      <c r="E14" s="23">
        <v>1.6444158385408087</v>
      </c>
      <c r="F14" s="23">
        <v>1.3951556978548432</v>
      </c>
      <c r="G14" s="23">
        <v>1.2229878724336078</v>
      </c>
      <c r="H14" s="23">
        <v>1.0502934925563618</v>
      </c>
      <c r="I14" s="23">
        <v>0.87900252866242745</v>
      </c>
      <c r="J14" s="23">
        <v>0.7306598927708432</v>
      </c>
      <c r="K14" s="23">
        <v>0.55812850251516899</v>
      </c>
      <c r="L14" s="23">
        <v>0.3656010099589313</v>
      </c>
      <c r="M14" s="23">
        <v>-0.26997686804927667</v>
      </c>
      <c r="N14" s="23">
        <v>-1.1011235428461656</v>
      </c>
      <c r="O14" s="23">
        <v>-1.6880101915532713</v>
      </c>
      <c r="P14" s="23">
        <v>-2.1769072517214738</v>
      </c>
      <c r="Q14" s="24"/>
      <c r="R14" s="23">
        <v>7.3893169176072142</v>
      </c>
      <c r="S14" s="23">
        <v>7.0145418134196191</v>
      </c>
      <c r="T14" s="23">
        <v>6.344415838540808</v>
      </c>
      <c r="U14" s="23">
        <v>6.0951556978548425</v>
      </c>
      <c r="V14" s="23">
        <v>5.9229878724336071</v>
      </c>
      <c r="W14" s="23">
        <v>5.7502934925563611</v>
      </c>
      <c r="X14" s="23">
        <v>5.5790025286624267</v>
      </c>
      <c r="Y14" s="23">
        <v>5.4306598927708425</v>
      </c>
      <c r="Z14" s="23">
        <v>5.2581285025151683</v>
      </c>
      <c r="AA14" s="23">
        <v>5.0656010099589306</v>
      </c>
      <c r="AB14" s="23">
        <v>4.4300231319507226</v>
      </c>
      <c r="AC14" s="23">
        <v>3.5988764571538336</v>
      </c>
      <c r="AD14" s="23">
        <v>3.011989808446728</v>
      </c>
      <c r="AE14" s="23">
        <v>2.5230927482785255</v>
      </c>
      <c r="AG14" s="25">
        <v>2.6261988871831363</v>
      </c>
      <c r="AH14" s="25">
        <v>2.4398552846905677</v>
      </c>
      <c r="AI14" s="25">
        <v>2.0502608778193974</v>
      </c>
      <c r="AJ14" s="25">
        <v>1.8431796626009351</v>
      </c>
      <c r="AK14" s="25">
        <v>1.6828575368053613</v>
      </c>
      <c r="AL14" s="25">
        <v>1.5092646933076672</v>
      </c>
      <c r="AM14" s="25">
        <v>1.2971274508463679</v>
      </c>
      <c r="AN14" s="25">
        <v>0.96363840257575362</v>
      </c>
      <c r="AO14" s="25">
        <v>0.54435357149993635</v>
      </c>
      <c r="AP14" s="25">
        <v>4.3192143184910492E-2</v>
      </c>
      <c r="AQ14" s="25">
        <v>-0.67209604177731208</v>
      </c>
      <c r="AR14" s="25">
        <v>-0.89729123833971158</v>
      </c>
      <c r="AS14" s="25">
        <v>-1.1023494267715748</v>
      </c>
      <c r="AT14" s="25">
        <v>-1.1786795150377749</v>
      </c>
      <c r="AV14" s="26">
        <v>7.3261988871831356</v>
      </c>
      <c r="AW14" s="26">
        <v>7.139855284690567</v>
      </c>
      <c r="AX14" s="26">
        <v>6.7502608778193967</v>
      </c>
      <c r="AY14" s="26">
        <v>6.5431796626009344</v>
      </c>
      <c r="AZ14" s="26">
        <v>6.3828575368053606</v>
      </c>
      <c r="BA14" s="26">
        <v>6.2092646933076665</v>
      </c>
      <c r="BB14" s="26">
        <v>5.9971274508463672</v>
      </c>
      <c r="BC14" s="26">
        <v>5.6636384025757529</v>
      </c>
      <c r="BD14" s="26">
        <v>5.2443535714999356</v>
      </c>
      <c r="BE14" s="26">
        <v>4.7431921431849098</v>
      </c>
      <c r="BF14" s="26">
        <v>4.0279039582226872</v>
      </c>
      <c r="BG14" s="26">
        <v>3.8027087616602877</v>
      </c>
      <c r="BH14" s="26">
        <v>3.5976505732284245</v>
      </c>
      <c r="BI14" s="26">
        <v>3.5213204849622244</v>
      </c>
      <c r="BK14" s="27">
        <v>2.6899410270501196</v>
      </c>
      <c r="BL14" s="27">
        <v>2.3276446339912997</v>
      </c>
      <c r="BM14" s="27">
        <v>1.6725427775702943</v>
      </c>
      <c r="BN14" s="27">
        <v>1.4373245504397083</v>
      </c>
      <c r="BO14" s="27">
        <v>1.2799363884686255</v>
      </c>
      <c r="BP14" s="27">
        <v>1.1268386859777024</v>
      </c>
      <c r="BQ14" s="27">
        <v>0.97423469118800909</v>
      </c>
      <c r="BR14" s="27">
        <v>0.84754067772417407</v>
      </c>
      <c r="BS14" s="27">
        <v>0.69576858111682149</v>
      </c>
      <c r="BT14" s="27">
        <v>0.52325754708300742</v>
      </c>
      <c r="BU14" s="27">
        <v>-5.7883785808403587E-3</v>
      </c>
      <c r="BV14" s="27">
        <v>-0.41239334900537372</v>
      </c>
      <c r="BW14" s="27">
        <v>-0.61153578363952654</v>
      </c>
      <c r="BX14" s="27">
        <v>-0.70920717014587176</v>
      </c>
      <c r="BZ14" s="27">
        <v>7.3899410270501189</v>
      </c>
      <c r="CA14" s="27">
        <v>7.027644633991299</v>
      </c>
      <c r="CB14" s="27">
        <v>6.3725427775702936</v>
      </c>
      <c r="CC14" s="27">
        <v>6.1373245504397076</v>
      </c>
      <c r="CD14" s="27">
        <v>5.9799363884686247</v>
      </c>
      <c r="CE14" s="27">
        <v>5.8268386859777017</v>
      </c>
      <c r="CF14" s="27">
        <v>5.6742346911880084</v>
      </c>
      <c r="CG14" s="27">
        <v>5.5475406777241734</v>
      </c>
      <c r="CH14" s="27">
        <v>5.3957685811168208</v>
      </c>
      <c r="CI14" s="27">
        <v>5.2232575470830067</v>
      </c>
      <c r="CJ14" s="27">
        <v>4.6942116214191589</v>
      </c>
      <c r="CK14" s="27">
        <v>4.2876066509946256</v>
      </c>
      <c r="CL14" s="27">
        <v>4.0884642163604727</v>
      </c>
      <c r="CM14" s="27">
        <v>3.9907928298541275</v>
      </c>
      <c r="CO14" s="28">
        <v>2.6892534790391398</v>
      </c>
      <c r="CP14" s="28">
        <v>2.332868645769711</v>
      </c>
      <c r="CQ14" s="28">
        <v>1.6815301303659833</v>
      </c>
      <c r="CR14" s="28">
        <v>1.4517845621256189</v>
      </c>
      <c r="CS14" s="28">
        <v>1.2990693163919449</v>
      </c>
      <c r="CT14" s="28">
        <v>1.1456567807442966</v>
      </c>
      <c r="CU14" s="28">
        <v>0.99464612386513274</v>
      </c>
      <c r="CV14" s="28">
        <v>0.8668217736733137</v>
      </c>
      <c r="CW14" s="28">
        <v>0.71645003568806764</v>
      </c>
      <c r="CX14" s="28">
        <v>0.54879763841374896</v>
      </c>
      <c r="CY14" s="28">
        <v>4.00721855055437E-2</v>
      </c>
      <c r="CZ14" s="28">
        <v>-0.74741760167559335</v>
      </c>
      <c r="DA14" s="28">
        <v>-1.2617767299885294</v>
      </c>
      <c r="DB14" s="28">
        <v>-1.7766300728208115</v>
      </c>
      <c r="DD14" s="28">
        <v>7.3892534790391391</v>
      </c>
      <c r="DE14" s="28">
        <v>7.0328686457697103</v>
      </c>
      <c r="DF14" s="28">
        <v>6.3815301303659826</v>
      </c>
      <c r="DG14" s="28">
        <v>6.1517845621256182</v>
      </c>
      <c r="DH14" s="28">
        <v>5.9990693163919442</v>
      </c>
      <c r="DI14" s="28">
        <v>5.8456567807442958</v>
      </c>
      <c r="DJ14" s="28">
        <v>5.694646123865132</v>
      </c>
      <c r="DK14" s="28">
        <v>5.566821773673313</v>
      </c>
      <c r="DL14" s="28">
        <v>5.4164500356880669</v>
      </c>
      <c r="DM14" s="28">
        <v>5.2487976384137482</v>
      </c>
      <c r="DN14" s="28">
        <v>4.740072185505543</v>
      </c>
      <c r="DO14" s="28">
        <v>3.9525823983244059</v>
      </c>
      <c r="DP14" s="28">
        <v>3.4382232700114699</v>
      </c>
      <c r="DQ14" s="28">
        <v>2.9233699271791878</v>
      </c>
      <c r="DS14" s="29">
        <v>2.7126182782546238</v>
      </c>
      <c r="DT14" s="29">
        <v>2.3807482201040155</v>
      </c>
      <c r="DU14" s="29">
        <v>1.7551044804918821</v>
      </c>
      <c r="DV14" s="29">
        <v>1.5517728378568698</v>
      </c>
      <c r="DW14" s="29">
        <v>1.4203975102552118</v>
      </c>
      <c r="DX14" s="29">
        <v>1.282547347835175</v>
      </c>
      <c r="DY14" s="29">
        <v>1.1442038545737194</v>
      </c>
      <c r="DZ14" s="29">
        <v>1.0241401020070136</v>
      </c>
      <c r="EA14" s="29">
        <v>0.87841179121390667</v>
      </c>
      <c r="EB14" s="29">
        <v>0.70615004742844611</v>
      </c>
      <c r="EC14" s="29">
        <v>-0.48486078567115243</v>
      </c>
      <c r="ED14" s="29">
        <v>-1.4117365061372578</v>
      </c>
      <c r="EE14" s="29">
        <v>-2.2099328235259907</v>
      </c>
      <c r="EF14" s="29">
        <v>-2.2250228465081801</v>
      </c>
      <c r="EH14" s="29">
        <v>7.412618278254623</v>
      </c>
      <c r="EI14" s="29">
        <v>7.0807482201040148</v>
      </c>
      <c r="EJ14" s="29">
        <v>6.4551044804918813</v>
      </c>
      <c r="EK14" s="29">
        <v>6.2517728378568691</v>
      </c>
      <c r="EL14" s="29">
        <v>6.1203975102552111</v>
      </c>
      <c r="EM14" s="29">
        <v>5.9825473478351743</v>
      </c>
      <c r="EN14" s="29">
        <v>5.8442038545737187</v>
      </c>
      <c r="EO14" s="29">
        <v>5.7241401020070128</v>
      </c>
      <c r="EP14" s="29">
        <v>5.578411791213906</v>
      </c>
      <c r="EQ14" s="29">
        <v>5.4061500474284454</v>
      </c>
      <c r="ER14" s="29">
        <v>4.2151392143288469</v>
      </c>
      <c r="ES14" s="29">
        <v>3.2882634938627415</v>
      </c>
      <c r="ET14" s="29">
        <v>2.4900671764740085</v>
      </c>
      <c r="EU14" s="29">
        <v>2.4749771534918192</v>
      </c>
      <c r="EW14" s="1">
        <v>385032</v>
      </c>
      <c r="EX14" s="1">
        <v>398840</v>
      </c>
      <c r="EY14" s="1" t="s">
        <v>468</v>
      </c>
      <c r="EZ14" s="1" t="s">
        <v>874</v>
      </c>
    </row>
    <row r="15" spans="1:156" ht="16.2" thickBot="1" x14ac:dyDescent="0.35">
      <c r="B15" s="21" t="s">
        <v>16</v>
      </c>
      <c r="C15" s="22">
        <v>6.3084234092023941</v>
      </c>
      <c r="D15" s="23">
        <v>6.5440006275116556</v>
      </c>
      <c r="E15" s="23">
        <v>6.1695062056208556</v>
      </c>
      <c r="F15" s="23">
        <v>6.0350248587878035</v>
      </c>
      <c r="G15" s="23">
        <v>5.7203392226539655</v>
      </c>
      <c r="H15" s="23">
        <v>5.3970202615656007</v>
      </c>
      <c r="I15" s="23">
        <v>5.1431068539169082</v>
      </c>
      <c r="J15" s="23">
        <v>4.815182497479995</v>
      </c>
      <c r="K15" s="23">
        <v>4.4181963515490601</v>
      </c>
      <c r="L15" s="23">
        <v>3.9817199532557765</v>
      </c>
      <c r="M15" s="23">
        <v>2.0270531293096283</v>
      </c>
      <c r="N15" s="23">
        <v>0.18011405919407153</v>
      </c>
      <c r="O15" s="23">
        <v>-0.84756559790724495</v>
      </c>
      <c r="P15" s="23">
        <v>-1.3683365722225567</v>
      </c>
      <c r="Q15" s="24"/>
      <c r="R15" s="23">
        <v>10.808423409202394</v>
      </c>
      <c r="S15" s="23">
        <v>11.044000627511656</v>
      </c>
      <c r="T15" s="23">
        <v>10.669506205620856</v>
      </c>
      <c r="U15" s="23">
        <v>10.535024858787803</v>
      </c>
      <c r="V15" s="23">
        <v>10.220339222653966</v>
      </c>
      <c r="W15" s="23">
        <v>9.8970202615656007</v>
      </c>
      <c r="X15" s="23">
        <v>9.6431068539169082</v>
      </c>
      <c r="Y15" s="23">
        <v>9.315182497479995</v>
      </c>
      <c r="Z15" s="23">
        <v>8.9181963515490601</v>
      </c>
      <c r="AA15" s="23">
        <v>8.4817199532557765</v>
      </c>
      <c r="AB15" s="23">
        <v>6.5270531293096283</v>
      </c>
      <c r="AC15" s="23">
        <v>4.6801140591940715</v>
      </c>
      <c r="AD15" s="23">
        <v>3.6524344020927551</v>
      </c>
      <c r="AE15" s="23">
        <v>3.1316634277774433</v>
      </c>
      <c r="AG15" s="25">
        <v>6.2280267757593997</v>
      </c>
      <c r="AH15" s="25">
        <v>6.3857580534146834</v>
      </c>
      <c r="AI15" s="25">
        <v>6.0863178723734741</v>
      </c>
      <c r="AJ15" s="25">
        <v>5.869161288364193</v>
      </c>
      <c r="AK15" s="25">
        <v>5.5330162507300784</v>
      </c>
      <c r="AL15" s="25">
        <v>5.1170729222210021</v>
      </c>
      <c r="AM15" s="25">
        <v>4.7103489555451397</v>
      </c>
      <c r="AN15" s="25">
        <v>4.2435377105032686</v>
      </c>
      <c r="AO15" s="25">
        <v>3.6354621626267303</v>
      </c>
      <c r="AP15" s="25">
        <v>2.9278083028025854</v>
      </c>
      <c r="AQ15" s="25">
        <v>1.6435936894142884</v>
      </c>
      <c r="AR15" s="25">
        <v>0.84116867283722385</v>
      </c>
      <c r="AS15" s="25">
        <v>0.20564166111396176</v>
      </c>
      <c r="AT15" s="25">
        <v>1.1465827809178819E-2</v>
      </c>
      <c r="AV15" s="26">
        <v>10.7280267757594</v>
      </c>
      <c r="AW15" s="26">
        <v>10.885758053414683</v>
      </c>
      <c r="AX15" s="26">
        <v>10.586317872373474</v>
      </c>
      <c r="AY15" s="26">
        <v>10.369161288364193</v>
      </c>
      <c r="AZ15" s="26">
        <v>10.033016250730078</v>
      </c>
      <c r="BA15" s="26">
        <v>9.6170729222210021</v>
      </c>
      <c r="BB15" s="26">
        <v>9.2103489555451397</v>
      </c>
      <c r="BC15" s="26">
        <v>8.7435377105032686</v>
      </c>
      <c r="BD15" s="26">
        <v>8.1354621626267303</v>
      </c>
      <c r="BE15" s="26">
        <v>7.4278083028025854</v>
      </c>
      <c r="BF15" s="26">
        <v>6.1435936894142884</v>
      </c>
      <c r="BG15" s="26">
        <v>5.3411686728372239</v>
      </c>
      <c r="BH15" s="26">
        <v>4.7056416611139618</v>
      </c>
      <c r="BI15" s="26">
        <v>4.5114658278091788</v>
      </c>
      <c r="BK15" s="27">
        <v>6.3101649412294805</v>
      </c>
      <c r="BL15" s="27">
        <v>6.5803839351237698</v>
      </c>
      <c r="BM15" s="27">
        <v>6.2375617397929943</v>
      </c>
      <c r="BN15" s="27">
        <v>6.1557853872261461</v>
      </c>
      <c r="BO15" s="27">
        <v>5.8896055394628313</v>
      </c>
      <c r="BP15" s="27">
        <v>5.6287356144309548</v>
      </c>
      <c r="BQ15" s="27">
        <v>5.3982297263381298</v>
      </c>
      <c r="BR15" s="27">
        <v>5.1481459998673884</v>
      </c>
      <c r="BS15" s="27">
        <v>4.8164494053521629</v>
      </c>
      <c r="BT15" s="27">
        <v>4.449156988809154</v>
      </c>
      <c r="BU15" s="27">
        <v>3.108181871129208</v>
      </c>
      <c r="BV15" s="27">
        <v>1.8266870419119066</v>
      </c>
      <c r="BW15" s="27">
        <v>1.4490425612962774</v>
      </c>
      <c r="BX15" s="27">
        <v>1.5487627665861972</v>
      </c>
      <c r="BZ15" s="27">
        <v>10.81016494122948</v>
      </c>
      <c r="CA15" s="27">
        <v>11.08038393512377</v>
      </c>
      <c r="CB15" s="27">
        <v>10.737561739792994</v>
      </c>
      <c r="CC15" s="27">
        <v>10.655785387226146</v>
      </c>
      <c r="CD15" s="27">
        <v>10.389605539462831</v>
      </c>
      <c r="CE15" s="27">
        <v>10.128735614430955</v>
      </c>
      <c r="CF15" s="27">
        <v>9.8982297263381298</v>
      </c>
      <c r="CG15" s="27">
        <v>9.6481459998673884</v>
      </c>
      <c r="CH15" s="27">
        <v>9.3164494053521629</v>
      </c>
      <c r="CI15" s="27">
        <v>8.949156988809154</v>
      </c>
      <c r="CJ15" s="27">
        <v>7.608181871129208</v>
      </c>
      <c r="CK15" s="27">
        <v>6.3266870419119066</v>
      </c>
      <c r="CL15" s="27">
        <v>5.9490425612962774</v>
      </c>
      <c r="CM15" s="27">
        <v>6.0487627665861972</v>
      </c>
      <c r="CO15" s="28">
        <v>6.3073005934532986</v>
      </c>
      <c r="CP15" s="28">
        <v>6.5444473288053704</v>
      </c>
      <c r="CQ15" s="28">
        <v>6.2215738971663654</v>
      </c>
      <c r="CR15" s="28">
        <v>6.079834863585603</v>
      </c>
      <c r="CS15" s="28">
        <v>5.934998808793015</v>
      </c>
      <c r="CT15" s="28">
        <v>5.6632441830197031</v>
      </c>
      <c r="CU15" s="28">
        <v>5.4347744488908241</v>
      </c>
      <c r="CV15" s="28">
        <v>5.1552828073388035</v>
      </c>
      <c r="CW15" s="28">
        <v>4.9604231088061184</v>
      </c>
      <c r="CX15" s="28">
        <v>4.5861065332073174</v>
      </c>
      <c r="CY15" s="28">
        <v>2.6842476299851015</v>
      </c>
      <c r="CZ15" s="28">
        <v>-3.2376818635268023</v>
      </c>
      <c r="DA15" s="28">
        <v>-9.2891430245392677</v>
      </c>
      <c r="DB15" s="28">
        <v>-14.011970703182456</v>
      </c>
      <c r="DD15" s="28">
        <v>10.807300593453299</v>
      </c>
      <c r="DE15" s="28">
        <v>11.04444732880537</v>
      </c>
      <c r="DF15" s="28">
        <v>10.721573897166365</v>
      </c>
      <c r="DG15" s="28">
        <v>10.579834863585603</v>
      </c>
      <c r="DH15" s="28">
        <v>10.434998808793015</v>
      </c>
      <c r="DI15" s="28">
        <v>10.163244183019703</v>
      </c>
      <c r="DJ15" s="28">
        <v>9.9347744488908241</v>
      </c>
      <c r="DK15" s="28">
        <v>9.6552828073388035</v>
      </c>
      <c r="DL15" s="28">
        <v>9.4604231088061184</v>
      </c>
      <c r="DM15" s="28">
        <v>9.0861065332073174</v>
      </c>
      <c r="DN15" s="28">
        <v>7.1842476299851015</v>
      </c>
      <c r="DO15" s="28">
        <v>1.2623181364731977</v>
      </c>
      <c r="DP15" s="28">
        <v>-4.7891430245392677</v>
      </c>
      <c r="DQ15" s="28">
        <v>-9.5119707031824561</v>
      </c>
      <c r="DS15" s="29">
        <v>6.3597404384549634</v>
      </c>
      <c r="DT15" s="29">
        <v>6.7243069662060755</v>
      </c>
      <c r="DU15" s="29">
        <v>6.3903888140969158</v>
      </c>
      <c r="DV15" s="29">
        <v>6.4004139235571387</v>
      </c>
      <c r="DW15" s="29">
        <v>6.1998076410106719</v>
      </c>
      <c r="DX15" s="29">
        <v>6.1348945064461944</v>
      </c>
      <c r="DY15" s="29">
        <v>5.8642152903482092</v>
      </c>
      <c r="DZ15" s="29">
        <v>5.6490189855847142</v>
      </c>
      <c r="EA15" s="29">
        <v>5.3403518195565916</v>
      </c>
      <c r="EB15" s="29">
        <v>4.8728747511964841</v>
      </c>
      <c r="EC15" s="29">
        <v>-2.1020612209787721</v>
      </c>
      <c r="ED15" s="29">
        <v>-8.5306622390796356</v>
      </c>
      <c r="EE15" s="29">
        <v>-13.613888283765377</v>
      </c>
      <c r="EF15" s="29">
        <v>-13.289570782654181</v>
      </c>
      <c r="EH15" s="29">
        <v>10.859740438454963</v>
      </c>
      <c r="EI15" s="29">
        <v>11.224306966206075</v>
      </c>
      <c r="EJ15" s="29">
        <v>10.890388814096916</v>
      </c>
      <c r="EK15" s="29">
        <v>10.900413923557139</v>
      </c>
      <c r="EL15" s="29">
        <v>10.699807641010672</v>
      </c>
      <c r="EM15" s="29">
        <v>10.634894506446194</v>
      </c>
      <c r="EN15" s="29">
        <v>10.364215290348209</v>
      </c>
      <c r="EO15" s="29">
        <v>10.149018985584714</v>
      </c>
      <c r="EP15" s="29">
        <v>9.8403518195565916</v>
      </c>
      <c r="EQ15" s="29">
        <v>9.3728747511964841</v>
      </c>
      <c r="ER15" s="29">
        <v>2.3979387790212279</v>
      </c>
      <c r="ES15" s="29">
        <v>-4.0306622390796356</v>
      </c>
      <c r="ET15" s="29">
        <v>-9.1138882837653767</v>
      </c>
      <c r="EU15" s="29">
        <v>-8.7895707826541809</v>
      </c>
      <c r="EW15" s="1">
        <v>300011</v>
      </c>
      <c r="EX15" s="1">
        <v>527810</v>
      </c>
      <c r="EY15" s="1" t="s">
        <v>471</v>
      </c>
      <c r="EZ15" s="1" t="s">
        <v>886</v>
      </c>
    </row>
    <row r="16" spans="1:156" ht="16.2" thickBot="1" x14ac:dyDescent="0.35">
      <c r="B16" s="21" t="s">
        <v>17</v>
      </c>
      <c r="C16" s="22">
        <v>7.5678948973738827</v>
      </c>
      <c r="D16" s="23">
        <v>7.5821353077533082</v>
      </c>
      <c r="E16" s="23">
        <v>7.4197579122571113</v>
      </c>
      <c r="F16" s="23">
        <v>7.265669735555683</v>
      </c>
      <c r="G16" s="23">
        <v>7.1075896727017156</v>
      </c>
      <c r="H16" s="23">
        <v>6.8963331276087327</v>
      </c>
      <c r="I16" s="23">
        <v>6.6469391892326151</v>
      </c>
      <c r="J16" s="23">
        <v>6.3904289513595671</v>
      </c>
      <c r="K16" s="23">
        <v>6.1369196963479826</v>
      </c>
      <c r="L16" s="23">
        <v>5.8150074867222088</v>
      </c>
      <c r="M16" s="23">
        <v>4.337414252737732</v>
      </c>
      <c r="N16" s="23">
        <v>3.1610964923085785</v>
      </c>
      <c r="O16" s="23">
        <v>2.7652631139463679</v>
      </c>
      <c r="P16" s="23">
        <v>2.7413886457589012</v>
      </c>
      <c r="Q16" s="24"/>
      <c r="R16" s="23">
        <v>10.567894897373883</v>
      </c>
      <c r="S16" s="23">
        <v>10.582135307753308</v>
      </c>
      <c r="T16" s="23">
        <v>10.419757912257111</v>
      </c>
      <c r="U16" s="23">
        <v>10.265669735555683</v>
      </c>
      <c r="V16" s="23">
        <v>10.107589672701716</v>
      </c>
      <c r="W16" s="23">
        <v>9.8963331276087327</v>
      </c>
      <c r="X16" s="23">
        <v>9.6469391892326151</v>
      </c>
      <c r="Y16" s="23">
        <v>9.3904289513595671</v>
      </c>
      <c r="Z16" s="23">
        <v>9.1369196963479826</v>
      </c>
      <c r="AA16" s="23">
        <v>8.8150074867222088</v>
      </c>
      <c r="AB16" s="23">
        <v>7.337414252737732</v>
      </c>
      <c r="AC16" s="23">
        <v>6.1610964923085785</v>
      </c>
      <c r="AD16" s="23">
        <v>5.7652631139463679</v>
      </c>
      <c r="AE16" s="23">
        <v>5.7413886457589012</v>
      </c>
      <c r="AG16" s="25">
        <v>7.5409131791909569</v>
      </c>
      <c r="AH16" s="25">
        <v>7.5587170396391485</v>
      </c>
      <c r="AI16" s="25">
        <v>7.4488919175918902</v>
      </c>
      <c r="AJ16" s="25">
        <v>7.3381274496918678</v>
      </c>
      <c r="AK16" s="25">
        <v>7.2244684818973361</v>
      </c>
      <c r="AL16" s="25">
        <v>7.0642303716673958</v>
      </c>
      <c r="AM16" s="25">
        <v>6.8634237435670968</v>
      </c>
      <c r="AN16" s="25">
        <v>6.65948379676475</v>
      </c>
      <c r="AO16" s="25">
        <v>6.4536812987105812</v>
      </c>
      <c r="AP16" s="25">
        <v>6.1802314758418859</v>
      </c>
      <c r="AQ16" s="25">
        <v>5.0446534820882576</v>
      </c>
      <c r="AR16" s="25">
        <v>3.9285841467199418</v>
      </c>
      <c r="AS16" s="25">
        <v>3.0105517919793279</v>
      </c>
      <c r="AT16" s="25">
        <v>2.6949188795465204</v>
      </c>
      <c r="AV16" s="26">
        <v>10.540913179190957</v>
      </c>
      <c r="AW16" s="26">
        <v>10.558717039639149</v>
      </c>
      <c r="AX16" s="26">
        <v>10.44889191759189</v>
      </c>
      <c r="AY16" s="26">
        <v>10.338127449691868</v>
      </c>
      <c r="AZ16" s="26">
        <v>10.224468481897336</v>
      </c>
      <c r="BA16" s="26">
        <v>10.064230371667396</v>
      </c>
      <c r="BB16" s="26">
        <v>9.8634237435670968</v>
      </c>
      <c r="BC16" s="26">
        <v>9.65948379676475</v>
      </c>
      <c r="BD16" s="26">
        <v>9.4536812987105812</v>
      </c>
      <c r="BE16" s="26">
        <v>9.1802314758418859</v>
      </c>
      <c r="BF16" s="26">
        <v>8.0446534820882576</v>
      </c>
      <c r="BG16" s="26">
        <v>6.9285841467199418</v>
      </c>
      <c r="BH16" s="26">
        <v>6.0105517919793279</v>
      </c>
      <c r="BI16" s="26">
        <v>5.6949188795465204</v>
      </c>
      <c r="BK16" s="27">
        <v>7.569449067359745</v>
      </c>
      <c r="BL16" s="27">
        <v>7.605993134838176</v>
      </c>
      <c r="BM16" s="27">
        <v>7.4737871083752836</v>
      </c>
      <c r="BN16" s="27">
        <v>7.3482709305888552</v>
      </c>
      <c r="BO16" s="27">
        <v>7.2211393654013314</v>
      </c>
      <c r="BP16" s="27">
        <v>7.0530363897687884</v>
      </c>
      <c r="BQ16" s="27">
        <v>6.8514176577516963</v>
      </c>
      <c r="BR16" s="27">
        <v>6.6543582366385081</v>
      </c>
      <c r="BS16" s="27">
        <v>6.4590746465158535</v>
      </c>
      <c r="BT16" s="27">
        <v>6.1963408607603476</v>
      </c>
      <c r="BU16" s="27">
        <v>4.9935724015084784</v>
      </c>
      <c r="BV16" s="27">
        <v>4.1054956603986259</v>
      </c>
      <c r="BW16" s="27">
        <v>3.8467596440110565</v>
      </c>
      <c r="BX16" s="27">
        <v>3.9419731807369107</v>
      </c>
      <c r="BZ16" s="27">
        <v>10.569449067359745</v>
      </c>
      <c r="CA16" s="27">
        <v>10.605993134838176</v>
      </c>
      <c r="CB16" s="27">
        <v>10.473787108375284</v>
      </c>
      <c r="CC16" s="27">
        <v>10.348270930588855</v>
      </c>
      <c r="CD16" s="27">
        <v>10.221139365401331</v>
      </c>
      <c r="CE16" s="27">
        <v>10.053036389768788</v>
      </c>
      <c r="CF16" s="27">
        <v>9.8514176577516963</v>
      </c>
      <c r="CG16" s="27">
        <v>9.6543582366385081</v>
      </c>
      <c r="CH16" s="27">
        <v>9.4590746465158535</v>
      </c>
      <c r="CI16" s="27">
        <v>9.1963408607603476</v>
      </c>
      <c r="CJ16" s="27">
        <v>7.9935724015084784</v>
      </c>
      <c r="CK16" s="27">
        <v>7.1054956603986259</v>
      </c>
      <c r="CL16" s="27">
        <v>6.8467596440110565</v>
      </c>
      <c r="CM16" s="27">
        <v>6.9419731807369107</v>
      </c>
      <c r="CO16" s="28">
        <v>7.5668720798729048</v>
      </c>
      <c r="CP16" s="28">
        <v>7.5921458481002198</v>
      </c>
      <c r="CQ16" s="28">
        <v>7.4494476001269128</v>
      </c>
      <c r="CR16" s="28">
        <v>7.3256193411056092</v>
      </c>
      <c r="CS16" s="28">
        <v>7.2098391621304927</v>
      </c>
      <c r="CT16" s="28">
        <v>7.0669775698988229</v>
      </c>
      <c r="CU16" s="28">
        <v>6.8986143591468263</v>
      </c>
      <c r="CV16" s="28">
        <v>6.7361561362469953</v>
      </c>
      <c r="CW16" s="28">
        <v>6.5998803188319854</v>
      </c>
      <c r="CX16" s="28">
        <v>6.422640314484104</v>
      </c>
      <c r="CY16" s="28">
        <v>5.5104514463740717</v>
      </c>
      <c r="CZ16" s="28">
        <v>1.690155458516104</v>
      </c>
      <c r="DA16" s="28">
        <v>-1.6405365263979483</v>
      </c>
      <c r="DB16" s="28">
        <v>-4.2447653241121621</v>
      </c>
      <c r="DD16" s="28">
        <v>10.566872079872905</v>
      </c>
      <c r="DE16" s="28">
        <v>10.59214584810022</v>
      </c>
      <c r="DF16" s="28">
        <v>10.449447600126913</v>
      </c>
      <c r="DG16" s="28">
        <v>10.325619341105609</v>
      </c>
      <c r="DH16" s="28">
        <v>10.209839162130493</v>
      </c>
      <c r="DI16" s="28">
        <v>10.066977569898823</v>
      </c>
      <c r="DJ16" s="28">
        <v>9.8986143591468263</v>
      </c>
      <c r="DK16" s="28">
        <v>9.7361561362469953</v>
      </c>
      <c r="DL16" s="28">
        <v>9.5998803188319854</v>
      </c>
      <c r="DM16" s="28">
        <v>9.422640314484104</v>
      </c>
      <c r="DN16" s="28">
        <v>8.5104514463740717</v>
      </c>
      <c r="DO16" s="28">
        <v>4.690155458516104</v>
      </c>
      <c r="DP16" s="28">
        <v>1.3594634736020517</v>
      </c>
      <c r="DQ16" s="28">
        <v>-1.2447653241121621</v>
      </c>
      <c r="DS16" s="29">
        <v>7.5998262258144518</v>
      </c>
      <c r="DT16" s="29">
        <v>7.6569481312770744</v>
      </c>
      <c r="DU16" s="29">
        <v>7.5464420353595543</v>
      </c>
      <c r="DV16" s="29">
        <v>7.4470854797099655</v>
      </c>
      <c r="DW16" s="29">
        <v>7.3563186165270693</v>
      </c>
      <c r="DX16" s="29">
        <v>7.2269378953506518</v>
      </c>
      <c r="DY16" s="29">
        <v>7.0757551757889487</v>
      </c>
      <c r="DZ16" s="29">
        <v>6.9360854010825985</v>
      </c>
      <c r="EA16" s="29">
        <v>6.818073380340957</v>
      </c>
      <c r="EB16" s="29">
        <v>6.5181082746863641</v>
      </c>
      <c r="EC16" s="29">
        <v>2.9044271813090905</v>
      </c>
      <c r="ED16" s="29">
        <v>-0.8506222502126235</v>
      </c>
      <c r="EE16" s="29">
        <v>-3.8141358299075456</v>
      </c>
      <c r="EF16" s="29">
        <v>-3.9863571668254529</v>
      </c>
      <c r="EH16" s="29">
        <v>10.599826225814452</v>
      </c>
      <c r="EI16" s="29">
        <v>10.656948131277074</v>
      </c>
      <c r="EJ16" s="29">
        <v>10.546442035359554</v>
      </c>
      <c r="EK16" s="29">
        <v>10.447085479709965</v>
      </c>
      <c r="EL16" s="29">
        <v>10.356318616527069</v>
      </c>
      <c r="EM16" s="29">
        <v>10.226937895350652</v>
      </c>
      <c r="EN16" s="29">
        <v>10.075755175788949</v>
      </c>
      <c r="EO16" s="29">
        <v>9.9360854010825985</v>
      </c>
      <c r="EP16" s="29">
        <v>9.818073380340957</v>
      </c>
      <c r="EQ16" s="29">
        <v>9.5181082746863641</v>
      </c>
      <c r="ER16" s="29">
        <v>5.9044271813090905</v>
      </c>
      <c r="ES16" s="29">
        <v>2.1493777497873765</v>
      </c>
      <c r="ET16" s="29">
        <v>-0.81413582990754563</v>
      </c>
      <c r="EU16" s="29">
        <v>-0.98635716682545294</v>
      </c>
      <c r="EW16" s="1">
        <v>334416</v>
      </c>
      <c r="EX16" s="1">
        <v>428229</v>
      </c>
      <c r="EY16" s="1" t="s">
        <v>473</v>
      </c>
      <c r="EZ16" s="1" t="s">
        <v>887</v>
      </c>
    </row>
    <row r="17" spans="2:156" ht="16.2" thickBot="1" x14ac:dyDescent="0.35">
      <c r="B17" s="21" t="s">
        <v>18</v>
      </c>
      <c r="C17" s="22">
        <v>2.4938663147728448</v>
      </c>
      <c r="D17" s="23">
        <v>1.8301497006133829</v>
      </c>
      <c r="E17" s="23">
        <v>0.63140240589614471</v>
      </c>
      <c r="F17" s="23">
        <v>-1.7185217579977596</v>
      </c>
      <c r="G17" s="23">
        <v>-3.9622136888814055</v>
      </c>
      <c r="H17" s="23">
        <v>-6.2883608917948273</v>
      </c>
      <c r="I17" s="23">
        <v>-8.606434227061257</v>
      </c>
      <c r="J17" s="23">
        <v>-10.936945066971283</v>
      </c>
      <c r="K17" s="23">
        <v>-12.139652213780145</v>
      </c>
      <c r="L17" s="23">
        <v>-13.447602553959534</v>
      </c>
      <c r="M17" s="23">
        <v>-16.057696919672956</v>
      </c>
      <c r="N17" s="23">
        <v>-17.979939422153528</v>
      </c>
      <c r="O17" s="23">
        <v>-19.144142831121279</v>
      </c>
      <c r="P17" s="23">
        <v>-19.931298475161817</v>
      </c>
      <c r="Q17" s="24"/>
      <c r="R17" s="23">
        <v>7.4938663147728448</v>
      </c>
      <c r="S17" s="23">
        <v>6.8301497006133829</v>
      </c>
      <c r="T17" s="23">
        <v>5.6314024058961447</v>
      </c>
      <c r="U17" s="23">
        <v>3.2814782420022404</v>
      </c>
      <c r="V17" s="23">
        <v>1.0377863111185945</v>
      </c>
      <c r="W17" s="23">
        <v>-1.2883608917948273</v>
      </c>
      <c r="X17" s="23">
        <v>-3.606434227061257</v>
      </c>
      <c r="Y17" s="23">
        <v>-5.9369450669712833</v>
      </c>
      <c r="Z17" s="23">
        <v>-7.1396522137801455</v>
      </c>
      <c r="AA17" s="23">
        <v>-8.4476025539595341</v>
      </c>
      <c r="AB17" s="23">
        <v>-11.057696919672956</v>
      </c>
      <c r="AC17" s="23">
        <v>-12.979939422153528</v>
      </c>
      <c r="AD17" s="23">
        <v>-14.144142831121279</v>
      </c>
      <c r="AE17" s="23">
        <v>-14.931298475161817</v>
      </c>
      <c r="AG17" s="25">
        <v>2.4372933282374749</v>
      </c>
      <c r="AH17" s="25">
        <v>2.1980955693735496</v>
      </c>
      <c r="AI17" s="25">
        <v>1.5790358163048239</v>
      </c>
      <c r="AJ17" s="25">
        <v>-0.62993812290251583</v>
      </c>
      <c r="AK17" s="25">
        <v>-2.7599111255325433</v>
      </c>
      <c r="AL17" s="25">
        <v>-4.9801813484152468</v>
      </c>
      <c r="AM17" s="25">
        <v>-7.1951371613447144</v>
      </c>
      <c r="AN17" s="25">
        <v>-9.4443931990304115</v>
      </c>
      <c r="AO17" s="25">
        <v>-10.594810501403813</v>
      </c>
      <c r="AP17" s="25">
        <v>-11.864840817912768</v>
      </c>
      <c r="AQ17" s="25">
        <v>-13.884012309333961</v>
      </c>
      <c r="AR17" s="25">
        <v>-14.938693893760231</v>
      </c>
      <c r="AS17" s="25">
        <v>-15.834866565146918</v>
      </c>
      <c r="AT17" s="25">
        <v>-16.043743848657222</v>
      </c>
      <c r="AV17" s="26">
        <v>7.4372933282374749</v>
      </c>
      <c r="AW17" s="26">
        <v>7.1980955693735496</v>
      </c>
      <c r="AX17" s="26">
        <v>6.5790358163048239</v>
      </c>
      <c r="AY17" s="26">
        <v>4.3700618770974842</v>
      </c>
      <c r="AZ17" s="26">
        <v>2.2400888744674567</v>
      </c>
      <c r="BA17" s="26">
        <v>1.9818651584753155E-2</v>
      </c>
      <c r="BB17" s="26">
        <v>-2.1951371613447144</v>
      </c>
      <c r="BC17" s="26">
        <v>-4.4443931990304115</v>
      </c>
      <c r="BD17" s="26">
        <v>-5.5948105014038134</v>
      </c>
      <c r="BE17" s="26">
        <v>-6.8648408179127678</v>
      </c>
      <c r="BF17" s="26">
        <v>-8.8840123093339614</v>
      </c>
      <c r="BG17" s="26">
        <v>-9.9386938937602309</v>
      </c>
      <c r="BH17" s="26">
        <v>-10.834866565146918</v>
      </c>
      <c r="BI17" s="26">
        <v>-11.043743848657222</v>
      </c>
      <c r="BK17" s="27">
        <v>2.495473012855884</v>
      </c>
      <c r="BL17" s="27">
        <v>1.8586191026977872</v>
      </c>
      <c r="BM17" s="27">
        <v>0.69494205109975304</v>
      </c>
      <c r="BN17" s="27">
        <v>-1.6268603525061138</v>
      </c>
      <c r="BO17" s="27">
        <v>-3.8360415134040764</v>
      </c>
      <c r="BP17" s="27">
        <v>-6.1238630548445343</v>
      </c>
      <c r="BQ17" s="27">
        <v>-8.3960676083286003</v>
      </c>
      <c r="BR17" s="27">
        <v>-10.677814653912137</v>
      </c>
      <c r="BS17" s="27">
        <v>-11.837133068092584</v>
      </c>
      <c r="BT17" s="27">
        <v>-13.104562036212727</v>
      </c>
      <c r="BU17" s="27">
        <v>-15.477191189922287</v>
      </c>
      <c r="BV17" s="27">
        <v>-16.69240540467392</v>
      </c>
      <c r="BW17" s="27">
        <v>-17.204695585097554</v>
      </c>
      <c r="BX17" s="27">
        <v>-17.349490867955041</v>
      </c>
      <c r="BZ17" s="27">
        <v>7.495473012855884</v>
      </c>
      <c r="CA17" s="27">
        <v>6.8586191026977872</v>
      </c>
      <c r="CB17" s="27">
        <v>5.694942051099753</v>
      </c>
      <c r="CC17" s="27">
        <v>3.3731396474938862</v>
      </c>
      <c r="CD17" s="27">
        <v>1.1639584865959236</v>
      </c>
      <c r="CE17" s="27">
        <v>-1.1238630548445343</v>
      </c>
      <c r="CF17" s="27">
        <v>-3.3960676083286003</v>
      </c>
      <c r="CG17" s="27">
        <v>-5.6778146539121366</v>
      </c>
      <c r="CH17" s="27">
        <v>-6.8371330680925837</v>
      </c>
      <c r="CI17" s="27">
        <v>-8.1045620362127266</v>
      </c>
      <c r="CJ17" s="27">
        <v>-10.477191189922287</v>
      </c>
      <c r="CK17" s="27">
        <v>-11.69240540467392</v>
      </c>
      <c r="CL17" s="27">
        <v>-12.204695585097554</v>
      </c>
      <c r="CM17" s="27">
        <v>-12.349490867955041</v>
      </c>
      <c r="CO17" s="28">
        <v>2.4925660281145827</v>
      </c>
      <c r="CP17" s="28">
        <v>1.8548602701309367</v>
      </c>
      <c r="CQ17" s="28">
        <v>0.68449611118846398</v>
      </c>
      <c r="CR17" s="28">
        <v>-1.6360733688995452</v>
      </c>
      <c r="CS17" s="28">
        <v>-3.8501608843453674</v>
      </c>
      <c r="CT17" s="28">
        <v>-6.144451465446501</v>
      </c>
      <c r="CU17" s="28">
        <v>-8.4373004680761916</v>
      </c>
      <c r="CV17" s="28">
        <v>-10.763537181709236</v>
      </c>
      <c r="CW17" s="28">
        <v>-11.960414776391154</v>
      </c>
      <c r="CX17" s="28">
        <v>-13.249609989230226</v>
      </c>
      <c r="CY17" s="28">
        <v>-15.674711400273452</v>
      </c>
      <c r="CZ17" s="28">
        <v>-18.24334967107324</v>
      </c>
      <c r="DA17" s="28">
        <v>-20.159239678314606</v>
      </c>
      <c r="DB17" s="28">
        <v>-21.342609940733489</v>
      </c>
      <c r="DD17" s="28">
        <v>7.4925660281145827</v>
      </c>
      <c r="DE17" s="28">
        <v>6.8548602701309367</v>
      </c>
      <c r="DF17" s="28">
        <v>5.684496111188464</v>
      </c>
      <c r="DG17" s="28">
        <v>3.3639266311004548</v>
      </c>
      <c r="DH17" s="28">
        <v>1.1498391156546326</v>
      </c>
      <c r="DI17" s="28">
        <v>-1.144451465446501</v>
      </c>
      <c r="DJ17" s="28">
        <v>-3.4373004680761916</v>
      </c>
      <c r="DK17" s="28">
        <v>-5.7635371817092356</v>
      </c>
      <c r="DL17" s="28">
        <v>-6.9604147763911541</v>
      </c>
      <c r="DM17" s="28">
        <v>-8.2496099892302261</v>
      </c>
      <c r="DN17" s="28">
        <v>-10.674711400273452</v>
      </c>
      <c r="DO17" s="28">
        <v>-13.24334967107324</v>
      </c>
      <c r="DP17" s="28">
        <v>-15.159239678314606</v>
      </c>
      <c r="DQ17" s="28">
        <v>-16.342609940733489</v>
      </c>
      <c r="DS17" s="29">
        <v>2.5211587056006337</v>
      </c>
      <c r="DT17" s="29">
        <v>1.9130818325382659</v>
      </c>
      <c r="DU17" s="29">
        <v>0.77041932178413575</v>
      </c>
      <c r="DV17" s="29">
        <v>-1.5238235774233466</v>
      </c>
      <c r="DW17" s="29">
        <v>-3.7271428797096817</v>
      </c>
      <c r="DX17" s="29">
        <v>-6.0299848171844026</v>
      </c>
      <c r="DY17" s="29">
        <v>-8.336034848694382</v>
      </c>
      <c r="DZ17" s="29">
        <v>-10.660070763240604</v>
      </c>
      <c r="EA17" s="29">
        <v>-11.863800723445252</v>
      </c>
      <c r="EB17" s="29">
        <v>-13.214071581567826</v>
      </c>
      <c r="EC17" s="29">
        <v>-17.356252737171133</v>
      </c>
      <c r="ED17" s="29">
        <v>-20.136996295548272</v>
      </c>
      <c r="EE17" s="29">
        <v>-21.842862050374826</v>
      </c>
      <c r="EF17" s="29">
        <v>-21.834019077999862</v>
      </c>
      <c r="EH17" s="29">
        <v>7.5211587056006337</v>
      </c>
      <c r="EI17" s="29">
        <v>6.9130818325382659</v>
      </c>
      <c r="EJ17" s="29">
        <v>5.7704193217841357</v>
      </c>
      <c r="EK17" s="29">
        <v>3.4761764225766534</v>
      </c>
      <c r="EL17" s="29">
        <v>1.2728571202903183</v>
      </c>
      <c r="EM17" s="29">
        <v>-1.0299848171844026</v>
      </c>
      <c r="EN17" s="29">
        <v>-3.336034848694382</v>
      </c>
      <c r="EO17" s="29">
        <v>-5.6600707632406042</v>
      </c>
      <c r="EP17" s="29">
        <v>-6.8638007234452516</v>
      </c>
      <c r="EQ17" s="29">
        <v>-8.2140715815678256</v>
      </c>
      <c r="ER17" s="29">
        <v>-12.356252737171133</v>
      </c>
      <c r="ES17" s="29">
        <v>-15.136996295548272</v>
      </c>
      <c r="ET17" s="29">
        <v>-16.842862050374826</v>
      </c>
      <c r="EU17" s="29">
        <v>-16.834019077999862</v>
      </c>
      <c r="EW17" s="1">
        <v>384753</v>
      </c>
      <c r="EX17" s="1">
        <v>397415</v>
      </c>
      <c r="EY17" s="1" t="s">
        <v>475</v>
      </c>
      <c r="EZ17" s="1" t="s">
        <v>876</v>
      </c>
    </row>
    <row r="18" spans="2:156" ht="16.2" thickBot="1" x14ac:dyDescent="0.35">
      <c r="B18" s="21" t="s">
        <v>19</v>
      </c>
      <c r="C18" s="22">
        <v>10.92116793462432</v>
      </c>
      <c r="D18" s="23">
        <v>11.007375929051495</v>
      </c>
      <c r="E18" s="23">
        <v>10.973720980886082</v>
      </c>
      <c r="F18" s="23">
        <v>10.890350773712433</v>
      </c>
      <c r="G18" s="23">
        <v>10.798575978599775</v>
      </c>
      <c r="H18" s="23">
        <v>10.749353053967855</v>
      </c>
      <c r="I18" s="23">
        <v>10.708096151053903</v>
      </c>
      <c r="J18" s="23">
        <v>10.595705197612084</v>
      </c>
      <c r="K18" s="23">
        <v>10.481004452061107</v>
      </c>
      <c r="L18" s="23">
        <v>10.308290187509838</v>
      </c>
      <c r="M18" s="23">
        <v>9.3783681666491248</v>
      </c>
      <c r="N18" s="23">
        <v>8.3876360556769605</v>
      </c>
      <c r="O18" s="23">
        <v>8.0979405717601125</v>
      </c>
      <c r="P18" s="23">
        <v>8.0871930580767017</v>
      </c>
      <c r="Q18" s="24"/>
      <c r="R18" s="23">
        <v>13.42116793462432</v>
      </c>
      <c r="S18" s="23">
        <v>13.507375929051495</v>
      </c>
      <c r="T18" s="23">
        <v>13.473720980886082</v>
      </c>
      <c r="U18" s="23">
        <v>13.390350773712433</v>
      </c>
      <c r="V18" s="23">
        <v>13.298575978599775</v>
      </c>
      <c r="W18" s="23">
        <v>13.249353053967855</v>
      </c>
      <c r="X18" s="23">
        <v>13.208096151053903</v>
      </c>
      <c r="Y18" s="23">
        <v>13.095705197612084</v>
      </c>
      <c r="Z18" s="23">
        <v>12.981004452061107</v>
      </c>
      <c r="AA18" s="23">
        <v>12.808290187509838</v>
      </c>
      <c r="AB18" s="23">
        <v>11.878368166649125</v>
      </c>
      <c r="AC18" s="23">
        <v>10.88763605567696</v>
      </c>
      <c r="AD18" s="23">
        <v>10.597940571760113</v>
      </c>
      <c r="AE18" s="23">
        <v>10.587193058076702</v>
      </c>
      <c r="AG18" s="25">
        <v>10.907524568399889</v>
      </c>
      <c r="AH18" s="25">
        <v>10.988803029988761</v>
      </c>
      <c r="AI18" s="25">
        <v>10.993544491244251</v>
      </c>
      <c r="AJ18" s="25">
        <v>10.932766090325746</v>
      </c>
      <c r="AK18" s="25">
        <v>10.871649941500129</v>
      </c>
      <c r="AL18" s="25">
        <v>10.851614816811901</v>
      </c>
      <c r="AM18" s="25">
        <v>10.839627939826789</v>
      </c>
      <c r="AN18" s="25">
        <v>10.751808336996893</v>
      </c>
      <c r="AO18" s="25">
        <v>10.709693801540181</v>
      </c>
      <c r="AP18" s="25">
        <v>10.578413380723262</v>
      </c>
      <c r="AQ18" s="25">
        <v>10.088784052835523</v>
      </c>
      <c r="AR18" s="25">
        <v>9.2298335224721821</v>
      </c>
      <c r="AS18" s="25">
        <v>8.4026020780366242</v>
      </c>
      <c r="AT18" s="25">
        <v>8.2229782408013659</v>
      </c>
      <c r="AV18" s="26">
        <v>13.407524568399889</v>
      </c>
      <c r="AW18" s="26">
        <v>13.488803029988761</v>
      </c>
      <c r="AX18" s="26">
        <v>13.493544491244251</v>
      </c>
      <c r="AY18" s="26">
        <v>13.432766090325746</v>
      </c>
      <c r="AZ18" s="26">
        <v>13.371649941500129</v>
      </c>
      <c r="BA18" s="26">
        <v>13.351614816811901</v>
      </c>
      <c r="BB18" s="26">
        <v>13.339627939826789</v>
      </c>
      <c r="BC18" s="26">
        <v>13.251808336996893</v>
      </c>
      <c r="BD18" s="26">
        <v>13.209693801540181</v>
      </c>
      <c r="BE18" s="26">
        <v>13.078413380723262</v>
      </c>
      <c r="BF18" s="26">
        <v>12.588784052835523</v>
      </c>
      <c r="BG18" s="26">
        <v>11.729833522472182</v>
      </c>
      <c r="BH18" s="26">
        <v>10.902602078036624</v>
      </c>
      <c r="BI18" s="26">
        <v>10.722978240801366</v>
      </c>
      <c r="BK18" s="27">
        <v>10.921664837599351</v>
      </c>
      <c r="BL18" s="27">
        <v>11.01684332643255</v>
      </c>
      <c r="BM18" s="27">
        <v>10.994343567306021</v>
      </c>
      <c r="BN18" s="27">
        <v>10.920714224040871</v>
      </c>
      <c r="BO18" s="27">
        <v>10.840276451826334</v>
      </c>
      <c r="BP18" s="27">
        <v>10.805825756714018</v>
      </c>
      <c r="BQ18" s="27">
        <v>10.782249703394928</v>
      </c>
      <c r="BR18" s="27">
        <v>10.695047611915543</v>
      </c>
      <c r="BS18" s="27">
        <v>10.64447266832175</v>
      </c>
      <c r="BT18" s="27">
        <v>10.532712406662373</v>
      </c>
      <c r="BU18" s="27">
        <v>9.7568158461467966</v>
      </c>
      <c r="BV18" s="27">
        <v>8.9683739521958028</v>
      </c>
      <c r="BW18" s="27">
        <v>8.8142651279053403</v>
      </c>
      <c r="BX18" s="27">
        <v>8.9329093787908072</v>
      </c>
      <c r="BZ18" s="27">
        <v>13.421664837599351</v>
      </c>
      <c r="CA18" s="27">
        <v>13.51684332643255</v>
      </c>
      <c r="CB18" s="27">
        <v>13.494343567306021</v>
      </c>
      <c r="CC18" s="27">
        <v>13.420714224040871</v>
      </c>
      <c r="CD18" s="27">
        <v>13.340276451826334</v>
      </c>
      <c r="CE18" s="27">
        <v>13.305825756714018</v>
      </c>
      <c r="CF18" s="27">
        <v>13.282249703394928</v>
      </c>
      <c r="CG18" s="27">
        <v>13.195047611915543</v>
      </c>
      <c r="CH18" s="27">
        <v>13.14447266832175</v>
      </c>
      <c r="CI18" s="27">
        <v>13.032712406662373</v>
      </c>
      <c r="CJ18" s="27">
        <v>12.256815846146797</v>
      </c>
      <c r="CK18" s="27">
        <v>11.468373952195803</v>
      </c>
      <c r="CL18" s="27">
        <v>11.31426512790534</v>
      </c>
      <c r="CM18" s="27">
        <v>11.432909378790807</v>
      </c>
      <c r="CO18" s="28">
        <v>10.919860480216199</v>
      </c>
      <c r="CP18" s="28">
        <v>11.013496843634876</v>
      </c>
      <c r="CQ18" s="28">
        <v>10.988786806607418</v>
      </c>
      <c r="CR18" s="28">
        <v>10.918539057088267</v>
      </c>
      <c r="CS18" s="28">
        <v>10.839831379508345</v>
      </c>
      <c r="CT18" s="28">
        <v>10.799723196366065</v>
      </c>
      <c r="CU18" s="28">
        <v>10.758006505893189</v>
      </c>
      <c r="CV18" s="28">
        <v>10.619322738907728</v>
      </c>
      <c r="CW18" s="28">
        <v>10.51669456142746</v>
      </c>
      <c r="CX18" s="28">
        <v>10.397953520543405</v>
      </c>
      <c r="CY18" s="28">
        <v>9.8052618370802271</v>
      </c>
      <c r="CZ18" s="28">
        <v>7.7164511773899793</v>
      </c>
      <c r="DA18" s="28">
        <v>6.2454115170577236</v>
      </c>
      <c r="DB18" s="28">
        <v>5.1852660005420415</v>
      </c>
      <c r="DD18" s="28">
        <v>13.419860480216199</v>
      </c>
      <c r="DE18" s="28">
        <v>13.513496843634876</v>
      </c>
      <c r="DF18" s="28">
        <v>13.488786806607418</v>
      </c>
      <c r="DG18" s="28">
        <v>13.418539057088267</v>
      </c>
      <c r="DH18" s="28">
        <v>13.339831379508345</v>
      </c>
      <c r="DI18" s="28">
        <v>13.299723196366065</v>
      </c>
      <c r="DJ18" s="28">
        <v>13.258006505893189</v>
      </c>
      <c r="DK18" s="28">
        <v>13.119322738907728</v>
      </c>
      <c r="DL18" s="28">
        <v>13.01669456142746</v>
      </c>
      <c r="DM18" s="28">
        <v>12.897953520543405</v>
      </c>
      <c r="DN18" s="28">
        <v>12.305261837080227</v>
      </c>
      <c r="DO18" s="28">
        <v>10.216451177389979</v>
      </c>
      <c r="DP18" s="28">
        <v>8.7454115170577236</v>
      </c>
      <c r="DQ18" s="28">
        <v>7.6852660005420415</v>
      </c>
      <c r="DS18" s="29">
        <v>10.926339604223358</v>
      </c>
      <c r="DT18" s="29">
        <v>11.026332639349267</v>
      </c>
      <c r="DU18" s="29">
        <v>11.007932351934787</v>
      </c>
      <c r="DV18" s="29">
        <v>10.946921420557429</v>
      </c>
      <c r="DW18" s="29">
        <v>10.865532593992198</v>
      </c>
      <c r="DX18" s="29">
        <v>10.76906053708551</v>
      </c>
      <c r="DY18" s="29">
        <v>10.69262099384971</v>
      </c>
      <c r="DZ18" s="29">
        <v>10.553069863390299</v>
      </c>
      <c r="EA18" s="29">
        <v>10.447911731374738</v>
      </c>
      <c r="EB18" s="29">
        <v>10.283544247507917</v>
      </c>
      <c r="EC18" s="29">
        <v>8.6227237785146595</v>
      </c>
      <c r="ED18" s="29">
        <v>6.6907014309586899</v>
      </c>
      <c r="EE18" s="29">
        <v>5.5123867073408608</v>
      </c>
      <c r="EF18" s="29">
        <v>5.5185559371557389</v>
      </c>
      <c r="EH18" s="29">
        <v>13.426339604223358</v>
      </c>
      <c r="EI18" s="29">
        <v>13.526332639349267</v>
      </c>
      <c r="EJ18" s="29">
        <v>13.507932351934787</v>
      </c>
      <c r="EK18" s="29">
        <v>13.446921420557429</v>
      </c>
      <c r="EL18" s="29">
        <v>13.365532593992198</v>
      </c>
      <c r="EM18" s="29">
        <v>13.26906053708551</v>
      </c>
      <c r="EN18" s="29">
        <v>13.19262099384971</v>
      </c>
      <c r="EO18" s="29">
        <v>13.053069863390299</v>
      </c>
      <c r="EP18" s="29">
        <v>12.947911731374738</v>
      </c>
      <c r="EQ18" s="29">
        <v>12.783544247507917</v>
      </c>
      <c r="ER18" s="29">
        <v>11.12272377851466</v>
      </c>
      <c r="ES18" s="29">
        <v>9.1907014309586899</v>
      </c>
      <c r="ET18" s="29">
        <v>8.0123867073408608</v>
      </c>
      <c r="EU18" s="29">
        <v>8.0185559371557389</v>
      </c>
      <c r="EW18" s="1">
        <v>346495</v>
      </c>
      <c r="EX18" s="1">
        <v>478180</v>
      </c>
      <c r="EY18" s="1" t="s">
        <v>466</v>
      </c>
      <c r="EZ18" s="1" t="s">
        <v>885</v>
      </c>
    </row>
    <row r="19" spans="2:156" ht="16.2" thickBot="1" x14ac:dyDescent="0.35">
      <c r="B19" s="21" t="s">
        <v>20</v>
      </c>
      <c r="C19" s="22">
        <v>3.5214365727607078</v>
      </c>
      <c r="D19" s="23">
        <v>3.1988971536923358</v>
      </c>
      <c r="E19" s="23">
        <v>2.6006937812519766</v>
      </c>
      <c r="F19" s="23">
        <v>2.3301955522020918</v>
      </c>
      <c r="G19" s="23">
        <v>1.9719201734352296</v>
      </c>
      <c r="H19" s="23">
        <v>1.717087488396178</v>
      </c>
      <c r="I19" s="23">
        <v>1.2558567419386186</v>
      </c>
      <c r="J19" s="23">
        <v>0.78864262328782075</v>
      </c>
      <c r="K19" s="23">
        <v>0.36482476369733874</v>
      </c>
      <c r="L19" s="23">
        <v>-0.21462138089706428</v>
      </c>
      <c r="M19" s="23">
        <v>-2.820564217517461</v>
      </c>
      <c r="N19" s="23">
        <v>-4.8961960908104984</v>
      </c>
      <c r="O19" s="23">
        <v>-5.7020117314621714</v>
      </c>
      <c r="P19" s="23">
        <v>-5.9575467119115331</v>
      </c>
      <c r="Q19" s="24"/>
      <c r="R19" s="23">
        <v>11.021436572760708</v>
      </c>
      <c r="S19" s="23">
        <v>10.698897153692336</v>
      </c>
      <c r="T19" s="23">
        <v>10.100693781251977</v>
      </c>
      <c r="U19" s="23">
        <v>9.8301955522020918</v>
      </c>
      <c r="V19" s="23">
        <v>9.4719201734352296</v>
      </c>
      <c r="W19" s="23">
        <v>9.217087488396178</v>
      </c>
      <c r="X19" s="23">
        <v>8.7558567419386186</v>
      </c>
      <c r="Y19" s="23">
        <v>8.2886426232878208</v>
      </c>
      <c r="Z19" s="23">
        <v>7.8648247636973387</v>
      </c>
      <c r="AA19" s="23">
        <v>7.2853786191029357</v>
      </c>
      <c r="AB19" s="23">
        <v>4.679435782482539</v>
      </c>
      <c r="AC19" s="23">
        <v>2.6038039091895016</v>
      </c>
      <c r="AD19" s="23">
        <v>1.7979882685378286</v>
      </c>
      <c r="AE19" s="23">
        <v>1.5424532880884669</v>
      </c>
      <c r="AG19" s="25">
        <v>3.4592455293999897</v>
      </c>
      <c r="AH19" s="25">
        <v>3.3312587428123415</v>
      </c>
      <c r="AI19" s="25">
        <v>3.0559290056496167</v>
      </c>
      <c r="AJ19" s="25">
        <v>2.8979837475004686</v>
      </c>
      <c r="AK19" s="25">
        <v>2.6021741279071655</v>
      </c>
      <c r="AL19" s="25">
        <v>2.459396029110394</v>
      </c>
      <c r="AM19" s="25">
        <v>2.1591854319170629</v>
      </c>
      <c r="AN19" s="25">
        <v>1.8109361896726242</v>
      </c>
      <c r="AO19" s="25">
        <v>1.4766614821069375</v>
      </c>
      <c r="AP19" s="25">
        <v>1.0081392803699956</v>
      </c>
      <c r="AQ19" s="25">
        <v>-0.89828875758589533</v>
      </c>
      <c r="AR19" s="25">
        <v>-2.7719555329130721</v>
      </c>
      <c r="AS19" s="25">
        <v>-4.3274194967807595</v>
      </c>
      <c r="AT19" s="25">
        <v>-4.8852757851277246</v>
      </c>
      <c r="AV19" s="26">
        <v>10.95924552939999</v>
      </c>
      <c r="AW19" s="26">
        <v>10.831258742812341</v>
      </c>
      <c r="AX19" s="26">
        <v>10.555929005649617</v>
      </c>
      <c r="AY19" s="26">
        <v>10.397983747500469</v>
      </c>
      <c r="AZ19" s="26">
        <v>10.102174127907166</v>
      </c>
      <c r="BA19" s="26">
        <v>9.959396029110394</v>
      </c>
      <c r="BB19" s="26">
        <v>9.6591854319170629</v>
      </c>
      <c r="BC19" s="26">
        <v>9.3109361896726242</v>
      </c>
      <c r="BD19" s="26">
        <v>8.9766614821069375</v>
      </c>
      <c r="BE19" s="26">
        <v>8.5081392803699956</v>
      </c>
      <c r="BF19" s="26">
        <v>6.6017112424141047</v>
      </c>
      <c r="BG19" s="26">
        <v>4.7280444670869279</v>
      </c>
      <c r="BH19" s="26">
        <v>3.1725805032192405</v>
      </c>
      <c r="BI19" s="26">
        <v>2.6147242148722754</v>
      </c>
      <c r="BK19" s="27">
        <v>3.5236013750701325</v>
      </c>
      <c r="BL19" s="27">
        <v>3.2373042637854255</v>
      </c>
      <c r="BM19" s="27">
        <v>2.7087936753491988</v>
      </c>
      <c r="BN19" s="27">
        <v>2.4948599801621967</v>
      </c>
      <c r="BO19" s="27">
        <v>2.1658008345648341</v>
      </c>
      <c r="BP19" s="27">
        <v>2.0127817317278343</v>
      </c>
      <c r="BQ19" s="27">
        <v>1.6601644986461892</v>
      </c>
      <c r="BR19" s="27">
        <v>1.3088926485247114</v>
      </c>
      <c r="BS19" s="27">
        <v>0.99852632232997962</v>
      </c>
      <c r="BT19" s="27">
        <v>0.53357325816681112</v>
      </c>
      <c r="BU19" s="27">
        <v>-1.5479882367826008</v>
      </c>
      <c r="BV19" s="27">
        <v>-3.0209620024520945</v>
      </c>
      <c r="BW19" s="27">
        <v>-3.4280828653079425</v>
      </c>
      <c r="BX19" s="27">
        <v>-3.28140057578171</v>
      </c>
      <c r="BZ19" s="27">
        <v>11.023601375070132</v>
      </c>
      <c r="CA19" s="27">
        <v>10.737304263785425</v>
      </c>
      <c r="CB19" s="27">
        <v>10.208793675349199</v>
      </c>
      <c r="CC19" s="27">
        <v>9.9948599801621967</v>
      </c>
      <c r="CD19" s="27">
        <v>9.6658008345648341</v>
      </c>
      <c r="CE19" s="27">
        <v>9.5127817317278343</v>
      </c>
      <c r="CF19" s="27">
        <v>9.1601644986461892</v>
      </c>
      <c r="CG19" s="27">
        <v>8.8088926485247114</v>
      </c>
      <c r="CH19" s="27">
        <v>8.4985263223299796</v>
      </c>
      <c r="CI19" s="27">
        <v>8.0335732581668111</v>
      </c>
      <c r="CJ19" s="27">
        <v>5.9520117632173992</v>
      </c>
      <c r="CK19" s="27">
        <v>4.4790379975479055</v>
      </c>
      <c r="CL19" s="27">
        <v>4.0719171346920575</v>
      </c>
      <c r="CM19" s="27">
        <v>4.21859942421829</v>
      </c>
      <c r="CO19" s="28">
        <v>3.5136681509859073</v>
      </c>
      <c r="CP19" s="28">
        <v>3.2108548169027529</v>
      </c>
      <c r="CQ19" s="28">
        <v>2.651410195584603</v>
      </c>
      <c r="CR19" s="28">
        <v>2.4394345338239134</v>
      </c>
      <c r="CS19" s="28">
        <v>2.1514791718952999</v>
      </c>
      <c r="CT19" s="28">
        <v>2.0345681640829412</v>
      </c>
      <c r="CU19" s="28">
        <v>1.7323002158665375</v>
      </c>
      <c r="CV19" s="28">
        <v>1.449853155960362</v>
      </c>
      <c r="CW19" s="28">
        <v>1.2480683589497232</v>
      </c>
      <c r="CX19" s="28">
        <v>0.95011483529744822</v>
      </c>
      <c r="CY19" s="28">
        <v>-0.63524768794922437</v>
      </c>
      <c r="CZ19" s="28">
        <v>-8.6002178525971011</v>
      </c>
      <c r="DA19" s="28">
        <v>-15.633443623054504</v>
      </c>
      <c r="DB19" s="28">
        <v>-21.075916025820689</v>
      </c>
      <c r="DD19" s="28">
        <v>11.013668150985907</v>
      </c>
      <c r="DE19" s="28">
        <v>10.710854816902753</v>
      </c>
      <c r="DF19" s="28">
        <v>10.151410195584603</v>
      </c>
      <c r="DG19" s="28">
        <v>9.9394345338239134</v>
      </c>
      <c r="DH19" s="28">
        <v>9.6514791718952999</v>
      </c>
      <c r="DI19" s="28">
        <v>9.5345681640829412</v>
      </c>
      <c r="DJ19" s="28">
        <v>9.2323002158665375</v>
      </c>
      <c r="DK19" s="28">
        <v>8.949853155960362</v>
      </c>
      <c r="DL19" s="28">
        <v>8.7480683589497232</v>
      </c>
      <c r="DM19" s="28">
        <v>8.4501148352974482</v>
      </c>
      <c r="DN19" s="28">
        <v>6.8647523120507756</v>
      </c>
      <c r="DO19" s="28">
        <v>-1.1002178525971011</v>
      </c>
      <c r="DP19" s="28">
        <v>-8.1334436230545037</v>
      </c>
      <c r="DQ19" s="28">
        <v>-13.575916025820689</v>
      </c>
      <c r="DS19" s="29">
        <v>3.5977611842620458</v>
      </c>
      <c r="DT19" s="29">
        <v>3.3761504737419337</v>
      </c>
      <c r="DU19" s="29">
        <v>2.9024637087438911</v>
      </c>
      <c r="DV19" s="29">
        <v>2.7506696245490083</v>
      </c>
      <c r="DW19" s="29">
        <v>2.5278711764762711</v>
      </c>
      <c r="DX19" s="29">
        <v>2.4544188749162714</v>
      </c>
      <c r="DY19" s="29">
        <v>2.1960958216619879</v>
      </c>
      <c r="DZ19" s="29">
        <v>1.9627215324637284</v>
      </c>
      <c r="EA19" s="29">
        <v>1.807595683424509</v>
      </c>
      <c r="EB19" s="29">
        <v>1.2235157074480085</v>
      </c>
      <c r="EC19" s="29">
        <v>-6.4505697980808065</v>
      </c>
      <c r="ED19" s="29">
        <v>-14.316629996413624</v>
      </c>
      <c r="EE19" s="29">
        <v>-20.343856395971642</v>
      </c>
      <c r="EF19" s="29">
        <v>-20.425016968811349</v>
      </c>
      <c r="EH19" s="29">
        <v>11.097761184262046</v>
      </c>
      <c r="EI19" s="29">
        <v>10.876150473741934</v>
      </c>
      <c r="EJ19" s="29">
        <v>10.402463708743891</v>
      </c>
      <c r="EK19" s="29">
        <v>10.250669624549008</v>
      </c>
      <c r="EL19" s="29">
        <v>10.027871176476271</v>
      </c>
      <c r="EM19" s="29">
        <v>9.9544188749162714</v>
      </c>
      <c r="EN19" s="29">
        <v>9.6960958216619879</v>
      </c>
      <c r="EO19" s="29">
        <v>9.4627215324637284</v>
      </c>
      <c r="EP19" s="29">
        <v>9.307595683424509</v>
      </c>
      <c r="EQ19" s="29">
        <v>8.7235157074480085</v>
      </c>
      <c r="ER19" s="29">
        <v>1.0494302019191935</v>
      </c>
      <c r="ES19" s="29">
        <v>-6.8166299964136243</v>
      </c>
      <c r="ET19" s="29">
        <v>-12.843856395971642</v>
      </c>
      <c r="EU19" s="29">
        <v>-12.925016968811349</v>
      </c>
      <c r="EW19" s="1">
        <v>357056</v>
      </c>
      <c r="EX19" s="1">
        <v>400663</v>
      </c>
      <c r="EY19" s="1" t="s">
        <v>594</v>
      </c>
      <c r="EZ19" s="1" t="s">
        <v>883</v>
      </c>
    </row>
    <row r="20" spans="2:156" ht="16.2" thickBot="1" x14ac:dyDescent="0.35">
      <c r="B20" s="21" t="s">
        <v>21</v>
      </c>
      <c r="C20" s="22">
        <v>4.6848161155382977</v>
      </c>
      <c r="D20" s="23">
        <v>4.8244094752103841</v>
      </c>
      <c r="E20" s="23">
        <v>4.6888045399599045</v>
      </c>
      <c r="F20" s="23">
        <v>4.5725810168708341</v>
      </c>
      <c r="G20" s="23">
        <v>4.4837920354118337</v>
      </c>
      <c r="H20" s="23">
        <v>4.3052678422716877</v>
      </c>
      <c r="I20" s="23">
        <v>4.1709185319690407</v>
      </c>
      <c r="J20" s="23">
        <v>3.9981368768820635</v>
      </c>
      <c r="K20" s="23">
        <v>3.8284272020443648</v>
      </c>
      <c r="L20" s="23">
        <v>3.605998745152224</v>
      </c>
      <c r="M20" s="23">
        <v>2.5146696081956241</v>
      </c>
      <c r="N20" s="23">
        <v>1.5546217895308345</v>
      </c>
      <c r="O20" s="23">
        <v>1.3410453243302598</v>
      </c>
      <c r="P20" s="23">
        <v>1.4841154105011398</v>
      </c>
      <c r="Q20" s="24"/>
      <c r="R20" s="23">
        <v>4.1848161155382977</v>
      </c>
      <c r="S20" s="23">
        <v>4.3244094752103841</v>
      </c>
      <c r="T20" s="23">
        <v>4.1888045399599045</v>
      </c>
      <c r="U20" s="23">
        <v>4.0725810168708341</v>
      </c>
      <c r="V20" s="23">
        <v>3.9837920354118337</v>
      </c>
      <c r="W20" s="23">
        <v>3.8052678422716877</v>
      </c>
      <c r="X20" s="23">
        <v>3.6709185319690407</v>
      </c>
      <c r="Y20" s="23">
        <v>3.4981368768820635</v>
      </c>
      <c r="Z20" s="23">
        <v>3.3284272020443648</v>
      </c>
      <c r="AA20" s="23">
        <v>3.105998745152224</v>
      </c>
      <c r="AB20" s="23">
        <v>2.0146696081956241</v>
      </c>
      <c r="AC20" s="23">
        <v>1.0546217895308345</v>
      </c>
      <c r="AD20" s="23">
        <v>0.8410453243302598</v>
      </c>
      <c r="AE20" s="23">
        <v>0.98411541050113982</v>
      </c>
      <c r="AG20" s="25">
        <v>4.6640220877345007</v>
      </c>
      <c r="AH20" s="25">
        <v>4.8052901223494793</v>
      </c>
      <c r="AI20" s="25">
        <v>4.7358586274117469</v>
      </c>
      <c r="AJ20" s="25">
        <v>4.6769341606073223</v>
      </c>
      <c r="AK20" s="25">
        <v>4.6408977315434603</v>
      </c>
      <c r="AL20" s="25">
        <v>4.519413815066077</v>
      </c>
      <c r="AM20" s="25">
        <v>4.4357660269218302</v>
      </c>
      <c r="AN20" s="25">
        <v>4.3154181362287947</v>
      </c>
      <c r="AO20" s="25">
        <v>4.190991258287144</v>
      </c>
      <c r="AP20" s="25">
        <v>4.0182926544290041</v>
      </c>
      <c r="AQ20" s="25">
        <v>3.3215405765603778</v>
      </c>
      <c r="AR20" s="25">
        <v>2.466537107582365</v>
      </c>
      <c r="AS20" s="25">
        <v>1.681499370521724</v>
      </c>
      <c r="AT20" s="25">
        <v>1.5280842791027922</v>
      </c>
      <c r="AV20" s="26">
        <v>4.1640220877345007</v>
      </c>
      <c r="AW20" s="26">
        <v>4.3052901223494793</v>
      </c>
      <c r="AX20" s="26">
        <v>4.2358586274117469</v>
      </c>
      <c r="AY20" s="26">
        <v>4.1769341606073223</v>
      </c>
      <c r="AZ20" s="26">
        <v>4.1408977315434603</v>
      </c>
      <c r="BA20" s="26">
        <v>4.019413815066077</v>
      </c>
      <c r="BB20" s="26">
        <v>3.9357660269218302</v>
      </c>
      <c r="BC20" s="26">
        <v>3.8154181362287947</v>
      </c>
      <c r="BD20" s="26">
        <v>3.690991258287144</v>
      </c>
      <c r="BE20" s="26">
        <v>3.5182926544290041</v>
      </c>
      <c r="BF20" s="26">
        <v>2.8215405765603778</v>
      </c>
      <c r="BG20" s="26">
        <v>1.966537107582365</v>
      </c>
      <c r="BH20" s="26">
        <v>1.181499370521724</v>
      </c>
      <c r="BI20" s="26">
        <v>1.0280842791027922</v>
      </c>
      <c r="BK20" s="27">
        <v>4.6860057636641228</v>
      </c>
      <c r="BL20" s="27">
        <v>4.8422378796116226</v>
      </c>
      <c r="BM20" s="27">
        <v>4.7291347532357948</v>
      </c>
      <c r="BN20" s="27">
        <v>4.6340282456330248</v>
      </c>
      <c r="BO20" s="27">
        <v>4.5676392060946007</v>
      </c>
      <c r="BP20" s="27">
        <v>4.4210831805973587</v>
      </c>
      <c r="BQ20" s="27">
        <v>4.3207134007070209</v>
      </c>
      <c r="BR20" s="27">
        <v>4.1908575314351415</v>
      </c>
      <c r="BS20" s="27">
        <v>4.0629117744120657</v>
      </c>
      <c r="BT20" s="27">
        <v>3.8825028132187844</v>
      </c>
      <c r="BU20" s="27">
        <v>2.9917113320418594</v>
      </c>
      <c r="BV20" s="27">
        <v>2.2624765705974816</v>
      </c>
      <c r="BW20" s="27">
        <v>2.1136498360205902</v>
      </c>
      <c r="BX20" s="27">
        <v>2.3024102356761151</v>
      </c>
      <c r="BZ20" s="27">
        <v>4.1860057636641228</v>
      </c>
      <c r="CA20" s="27">
        <v>4.3422378796116226</v>
      </c>
      <c r="CB20" s="27">
        <v>4.2291347532357948</v>
      </c>
      <c r="CC20" s="27">
        <v>4.1340282456330248</v>
      </c>
      <c r="CD20" s="27">
        <v>4.0676392060946007</v>
      </c>
      <c r="CE20" s="27">
        <v>3.9210831805973587</v>
      </c>
      <c r="CF20" s="27">
        <v>3.8207134007070209</v>
      </c>
      <c r="CG20" s="27">
        <v>3.6908575314351415</v>
      </c>
      <c r="CH20" s="27">
        <v>3.5629117744120657</v>
      </c>
      <c r="CI20" s="27">
        <v>3.3825028132187844</v>
      </c>
      <c r="CJ20" s="27">
        <v>2.4917113320418594</v>
      </c>
      <c r="CK20" s="27">
        <v>1.7624765705974816</v>
      </c>
      <c r="CL20" s="27">
        <v>1.6136498360205902</v>
      </c>
      <c r="CM20" s="27">
        <v>1.8024102356761151</v>
      </c>
      <c r="CO20" s="28">
        <v>4.6813501933629365</v>
      </c>
      <c r="CP20" s="28">
        <v>4.8338846461300466</v>
      </c>
      <c r="CQ20" s="28">
        <v>4.7196379572827913</v>
      </c>
      <c r="CR20" s="28">
        <v>4.6323555762059829</v>
      </c>
      <c r="CS20" s="28">
        <v>4.5808690983020171</v>
      </c>
      <c r="CT20" s="28">
        <v>4.4596252156238156</v>
      </c>
      <c r="CU20" s="28">
        <v>4.3816258352795616</v>
      </c>
      <c r="CV20" s="28">
        <v>4.2539653510322486</v>
      </c>
      <c r="CW20" s="28">
        <v>4.1435133692152277</v>
      </c>
      <c r="CX20" s="28">
        <v>4.0058258993413052</v>
      </c>
      <c r="CY20" s="28">
        <v>3.3207228838138576</v>
      </c>
      <c r="CZ20" s="28">
        <v>0.8623440542533487</v>
      </c>
      <c r="DA20" s="28">
        <v>-1.0024011239018158</v>
      </c>
      <c r="DB20" s="28">
        <v>-3.0392862580351334</v>
      </c>
      <c r="DD20" s="28">
        <v>4.1813501933629365</v>
      </c>
      <c r="DE20" s="28">
        <v>4.3338846461300466</v>
      </c>
      <c r="DF20" s="28">
        <v>4.2196379572827913</v>
      </c>
      <c r="DG20" s="28">
        <v>4.1323555762059829</v>
      </c>
      <c r="DH20" s="28">
        <v>4.0808690983020171</v>
      </c>
      <c r="DI20" s="28">
        <v>3.9596252156238156</v>
      </c>
      <c r="DJ20" s="28">
        <v>3.8816258352795616</v>
      </c>
      <c r="DK20" s="28">
        <v>3.7539653510322486</v>
      </c>
      <c r="DL20" s="28">
        <v>3.6435133692152277</v>
      </c>
      <c r="DM20" s="28">
        <v>3.5058258993413052</v>
      </c>
      <c r="DN20" s="28">
        <v>2.8207228838138576</v>
      </c>
      <c r="DO20" s="28">
        <v>0.3623440542533487</v>
      </c>
      <c r="DP20" s="28">
        <v>-1.5024011239018158</v>
      </c>
      <c r="DQ20" s="28">
        <v>-3.5392862580351334</v>
      </c>
      <c r="DS20" s="29">
        <v>4.6986860807758788</v>
      </c>
      <c r="DT20" s="29">
        <v>4.8677751377603657</v>
      </c>
      <c r="DU20" s="29">
        <v>4.770320532912474</v>
      </c>
      <c r="DV20" s="29">
        <v>4.6960491308631651</v>
      </c>
      <c r="DW20" s="29">
        <v>4.6485034990307437</v>
      </c>
      <c r="DX20" s="29">
        <v>4.5041343700607523</v>
      </c>
      <c r="DY20" s="29">
        <v>4.41001673904643</v>
      </c>
      <c r="DZ20" s="29">
        <v>4.2889027311576822</v>
      </c>
      <c r="EA20" s="29">
        <v>4.1810402124053914</v>
      </c>
      <c r="EB20" s="29">
        <v>3.9387358081255988</v>
      </c>
      <c r="EC20" s="29">
        <v>1.1844715279713114</v>
      </c>
      <c r="ED20" s="29">
        <v>-1.140286647863082</v>
      </c>
      <c r="EE20" s="29">
        <v>-2.665336863702624</v>
      </c>
      <c r="EF20" s="29">
        <v>-2.7442748255558236</v>
      </c>
      <c r="EH20" s="29">
        <v>4.1986860807758788</v>
      </c>
      <c r="EI20" s="29">
        <v>4.3677751377603657</v>
      </c>
      <c r="EJ20" s="29">
        <v>4.270320532912474</v>
      </c>
      <c r="EK20" s="29">
        <v>4.1960491308631651</v>
      </c>
      <c r="EL20" s="29">
        <v>4.1485034990307437</v>
      </c>
      <c r="EM20" s="29">
        <v>4.0041343700607523</v>
      </c>
      <c r="EN20" s="29">
        <v>3.91001673904643</v>
      </c>
      <c r="EO20" s="29">
        <v>3.7889027311576822</v>
      </c>
      <c r="EP20" s="29">
        <v>3.6810402124053914</v>
      </c>
      <c r="EQ20" s="29">
        <v>3.4387358081255988</v>
      </c>
      <c r="ER20" s="29">
        <v>0.68447152797131139</v>
      </c>
      <c r="ES20" s="29">
        <v>-1.640286647863082</v>
      </c>
      <c r="ET20" s="29">
        <v>-3.165336863702624</v>
      </c>
      <c r="EU20" s="29">
        <v>-3.2442748255558236</v>
      </c>
      <c r="EW20" s="1">
        <v>350275</v>
      </c>
      <c r="EX20" s="1">
        <v>430526</v>
      </c>
      <c r="EY20" s="1" t="s">
        <v>480</v>
      </c>
      <c r="EZ20" s="1" t="s">
        <v>887</v>
      </c>
    </row>
    <row r="21" spans="2:156" ht="16.2" thickBot="1" x14ac:dyDescent="0.35">
      <c r="B21" s="21" t="s">
        <v>22</v>
      </c>
      <c r="C21" s="22">
        <v>10.779841428356656</v>
      </c>
      <c r="D21" s="23">
        <v>10.904145114943169</v>
      </c>
      <c r="E21" s="23">
        <v>10.62520734704429</v>
      </c>
      <c r="F21" s="23">
        <v>10.443266347513314</v>
      </c>
      <c r="G21" s="23">
        <v>10.251313913026685</v>
      </c>
      <c r="H21" s="23">
        <v>9.8192960241641192</v>
      </c>
      <c r="I21" s="23">
        <v>9.643064908134388</v>
      </c>
      <c r="J21" s="23">
        <v>9.261713437132066</v>
      </c>
      <c r="K21" s="23">
        <v>8.9635652307548508</v>
      </c>
      <c r="L21" s="23">
        <v>8.4645105512171899</v>
      </c>
      <c r="M21" s="23">
        <v>6.1456956219700061</v>
      </c>
      <c r="N21" s="23">
        <v>4.2527927851033631</v>
      </c>
      <c r="O21" s="23">
        <v>3.5752197000142019</v>
      </c>
      <c r="P21" s="23">
        <v>3.5223338302536611</v>
      </c>
      <c r="Q21" s="24"/>
      <c r="R21" s="23">
        <v>14.879841428356658</v>
      </c>
      <c r="S21" s="23">
        <v>15.004145114943171</v>
      </c>
      <c r="T21" s="23">
        <v>14.725207347044291</v>
      </c>
      <c r="U21" s="23">
        <v>14.543266347513315</v>
      </c>
      <c r="V21" s="23">
        <v>14.351313913026686</v>
      </c>
      <c r="W21" s="23">
        <v>13.919296024164121</v>
      </c>
      <c r="X21" s="23">
        <v>13.743064908134389</v>
      </c>
      <c r="Y21" s="23">
        <v>13.361713437132067</v>
      </c>
      <c r="Z21" s="23">
        <v>13.063565230754852</v>
      </c>
      <c r="AA21" s="23">
        <v>12.564510551217191</v>
      </c>
      <c r="AB21" s="23">
        <v>10.245695621970007</v>
      </c>
      <c r="AC21" s="23">
        <v>8.3527927851033645</v>
      </c>
      <c r="AD21" s="23">
        <v>7.6752197000142033</v>
      </c>
      <c r="AE21" s="23">
        <v>7.6223338302536625</v>
      </c>
      <c r="AG21" s="25">
        <v>10.730458736880138</v>
      </c>
      <c r="AH21" s="25">
        <v>10.866565337941287</v>
      </c>
      <c r="AI21" s="25">
        <v>10.663767356592446</v>
      </c>
      <c r="AJ21" s="25">
        <v>10.530414546379383</v>
      </c>
      <c r="AK21" s="25">
        <v>10.423988381228158</v>
      </c>
      <c r="AL21" s="25">
        <v>10.019261286851791</v>
      </c>
      <c r="AM21" s="25">
        <v>9.915021331125665</v>
      </c>
      <c r="AN21" s="25">
        <v>9.5977615382047592</v>
      </c>
      <c r="AO21" s="25">
        <v>9.3883799471926874</v>
      </c>
      <c r="AP21" s="25">
        <v>8.9885771101134377</v>
      </c>
      <c r="AQ21" s="25">
        <v>7.4950114867367912</v>
      </c>
      <c r="AR21" s="25">
        <v>5.6072504321064756</v>
      </c>
      <c r="AS21" s="25">
        <v>3.8846109331008023</v>
      </c>
      <c r="AT21" s="25">
        <v>3.3708978742354105</v>
      </c>
      <c r="AV21" s="26">
        <v>14.830458736880139</v>
      </c>
      <c r="AW21" s="26">
        <v>14.966565337941288</v>
      </c>
      <c r="AX21" s="26">
        <v>14.763767356592448</v>
      </c>
      <c r="AY21" s="26">
        <v>14.630414546379384</v>
      </c>
      <c r="AZ21" s="26">
        <v>14.523988381228159</v>
      </c>
      <c r="BA21" s="26">
        <v>14.119261286851792</v>
      </c>
      <c r="BB21" s="26">
        <v>14.015021331125666</v>
      </c>
      <c r="BC21" s="26">
        <v>13.697761538204761</v>
      </c>
      <c r="BD21" s="26">
        <v>13.488379947192689</v>
      </c>
      <c r="BE21" s="26">
        <v>13.088577110113439</v>
      </c>
      <c r="BF21" s="26">
        <v>11.595011486736793</v>
      </c>
      <c r="BG21" s="26">
        <v>9.707250432106477</v>
      </c>
      <c r="BH21" s="26">
        <v>7.9846109331008037</v>
      </c>
      <c r="BI21" s="26">
        <v>7.470897874235412</v>
      </c>
      <c r="BK21" s="27">
        <v>10.781813616438972</v>
      </c>
      <c r="BL21" s="27">
        <v>10.9339699522421</v>
      </c>
      <c r="BM21" s="27">
        <v>10.692824240834</v>
      </c>
      <c r="BN21" s="27">
        <v>10.546254650307743</v>
      </c>
      <c r="BO21" s="27">
        <v>10.424533858518449</v>
      </c>
      <c r="BP21" s="27">
        <v>10.020125824370668</v>
      </c>
      <c r="BQ21" s="27">
        <v>9.9229848017006663</v>
      </c>
      <c r="BR21" s="27">
        <v>9.6232577322405657</v>
      </c>
      <c r="BS21" s="27">
        <v>9.4359069351733389</v>
      </c>
      <c r="BT21" s="27">
        <v>9.0508977781370739</v>
      </c>
      <c r="BU21" s="27">
        <v>7.2001024605659651</v>
      </c>
      <c r="BV21" s="27">
        <v>5.6046355916098953</v>
      </c>
      <c r="BW21" s="27">
        <v>5.068480516822035</v>
      </c>
      <c r="BX21" s="27">
        <v>5.1636143060086042</v>
      </c>
      <c r="BZ21" s="27">
        <v>14.881813616438974</v>
      </c>
      <c r="CA21" s="27">
        <v>15.033969952242101</v>
      </c>
      <c r="CB21" s="27">
        <v>14.792824240834001</v>
      </c>
      <c r="CC21" s="27">
        <v>14.646254650307744</v>
      </c>
      <c r="CD21" s="27">
        <v>14.524533858518451</v>
      </c>
      <c r="CE21" s="27">
        <v>14.120125824370669</v>
      </c>
      <c r="CF21" s="27">
        <v>14.022984801700668</v>
      </c>
      <c r="CG21" s="27">
        <v>13.723257732240567</v>
      </c>
      <c r="CH21" s="27">
        <v>13.53590693517334</v>
      </c>
      <c r="CI21" s="27">
        <v>13.150897778137075</v>
      </c>
      <c r="CJ21" s="27">
        <v>11.300102460565967</v>
      </c>
      <c r="CK21" s="27">
        <v>9.7046355916098967</v>
      </c>
      <c r="CL21" s="27">
        <v>9.1684805168220365</v>
      </c>
      <c r="CM21" s="27">
        <v>9.2636143060086056</v>
      </c>
      <c r="CO21" s="28">
        <v>10.778260676841409</v>
      </c>
      <c r="CP21" s="28">
        <v>10.915739754984912</v>
      </c>
      <c r="CQ21" s="28">
        <v>10.661716886959169</v>
      </c>
      <c r="CR21" s="28">
        <v>10.51693792722067</v>
      </c>
      <c r="CS21" s="28">
        <v>10.392276986072702</v>
      </c>
      <c r="CT21" s="28">
        <v>10.033729579770274</v>
      </c>
      <c r="CU21" s="28">
        <v>9.9623646212213561</v>
      </c>
      <c r="CV21" s="28">
        <v>9.6769706851986044</v>
      </c>
      <c r="CW21" s="28">
        <v>9.5372446942622826</v>
      </c>
      <c r="CX21" s="28">
        <v>9.2440503125153253</v>
      </c>
      <c r="CY21" s="28">
        <v>7.8047343133871383</v>
      </c>
      <c r="CZ21" s="28">
        <v>1.9496378695893988</v>
      </c>
      <c r="DA21" s="28">
        <v>-3.4893747854045678</v>
      </c>
      <c r="DB21" s="28">
        <v>-7.4447190242826622</v>
      </c>
      <c r="DD21" s="28">
        <v>14.878260676841411</v>
      </c>
      <c r="DE21" s="28">
        <v>15.015739754984914</v>
      </c>
      <c r="DF21" s="28">
        <v>14.761716886959171</v>
      </c>
      <c r="DG21" s="28">
        <v>14.616937927220672</v>
      </c>
      <c r="DH21" s="28">
        <v>14.492276986072703</v>
      </c>
      <c r="DI21" s="28">
        <v>14.133729579770275</v>
      </c>
      <c r="DJ21" s="28">
        <v>14.062364621221358</v>
      </c>
      <c r="DK21" s="28">
        <v>13.776970685198606</v>
      </c>
      <c r="DL21" s="28">
        <v>13.637244694262284</v>
      </c>
      <c r="DM21" s="28">
        <v>13.344050312515327</v>
      </c>
      <c r="DN21" s="28">
        <v>11.90473431338714</v>
      </c>
      <c r="DO21" s="28">
        <v>6.0496378695894002</v>
      </c>
      <c r="DP21" s="28">
        <v>0.61062521459543362</v>
      </c>
      <c r="DQ21" s="28">
        <v>-3.3447190242826608</v>
      </c>
      <c r="DS21" s="29">
        <v>10.841397038919666</v>
      </c>
      <c r="DT21" s="29">
        <v>11.038264312651942</v>
      </c>
      <c r="DU21" s="29">
        <v>10.845464467666476</v>
      </c>
      <c r="DV21" s="29">
        <v>10.745991638574377</v>
      </c>
      <c r="DW21" s="29">
        <v>10.659444564933612</v>
      </c>
      <c r="DX21" s="29">
        <v>10.326187791339169</v>
      </c>
      <c r="DY21" s="29">
        <v>10.281919170479675</v>
      </c>
      <c r="DZ21" s="29">
        <v>10.051250510179841</v>
      </c>
      <c r="EA21" s="29">
        <v>9.947069169203715</v>
      </c>
      <c r="EB21" s="29">
        <v>9.4525590629833367</v>
      </c>
      <c r="EC21" s="29">
        <v>3.5644520143315077</v>
      </c>
      <c r="ED21" s="29">
        <v>-2.1191723759384971</v>
      </c>
      <c r="EE21" s="29">
        <v>-6.7208383255859161</v>
      </c>
      <c r="EF21" s="29">
        <v>-6.7219843512464479</v>
      </c>
      <c r="EH21" s="29">
        <v>14.941397038919668</v>
      </c>
      <c r="EI21" s="29">
        <v>15.138264312651943</v>
      </c>
      <c r="EJ21" s="29">
        <v>14.945464467666477</v>
      </c>
      <c r="EK21" s="29">
        <v>14.845991638574379</v>
      </c>
      <c r="EL21" s="29">
        <v>14.759444564933613</v>
      </c>
      <c r="EM21" s="29">
        <v>14.426187791339171</v>
      </c>
      <c r="EN21" s="29">
        <v>14.381919170479676</v>
      </c>
      <c r="EO21" s="29">
        <v>14.151250510179842</v>
      </c>
      <c r="EP21" s="29">
        <v>14.047069169203716</v>
      </c>
      <c r="EQ21" s="29">
        <v>13.552559062983338</v>
      </c>
      <c r="ER21" s="29">
        <v>7.6644520143315091</v>
      </c>
      <c r="ES21" s="29">
        <v>1.9808276240615044</v>
      </c>
      <c r="ET21" s="29">
        <v>-2.6208383255859147</v>
      </c>
      <c r="EU21" s="29">
        <v>-2.6219843512464465</v>
      </c>
      <c r="EW21" s="1">
        <v>377188</v>
      </c>
      <c r="EX21" s="1">
        <v>392252</v>
      </c>
      <c r="EY21" s="1" t="s">
        <v>482</v>
      </c>
      <c r="EZ21" s="1" t="s">
        <v>879</v>
      </c>
    </row>
    <row r="22" spans="2:156" ht="16.2" thickBot="1" x14ac:dyDescent="0.35">
      <c r="B22" s="21" t="s">
        <v>23</v>
      </c>
      <c r="C22" s="22">
        <v>5.4074775169621141</v>
      </c>
      <c r="D22" s="23">
        <v>5.7530751941391927</v>
      </c>
      <c r="E22" s="23">
        <v>5.402100362454636</v>
      </c>
      <c r="F22" s="23">
        <v>5.0467798713845688</v>
      </c>
      <c r="G22" s="23">
        <v>4.7594364774048898</v>
      </c>
      <c r="H22" s="23">
        <v>4.4345200535452491</v>
      </c>
      <c r="I22" s="23">
        <v>4.0729722071575942</v>
      </c>
      <c r="J22" s="23">
        <v>3.6521628938876987</v>
      </c>
      <c r="K22" s="23">
        <v>3.2996274994640373</v>
      </c>
      <c r="L22" s="23">
        <v>2.844950494910087</v>
      </c>
      <c r="M22" s="23">
        <v>0.58565256073877947</v>
      </c>
      <c r="N22" s="23">
        <v>-2.2428390993376333</v>
      </c>
      <c r="O22" s="23">
        <v>-4.0128252152797756</v>
      </c>
      <c r="P22" s="23">
        <v>-5.0646025943726194</v>
      </c>
      <c r="Q22" s="24"/>
      <c r="R22" s="23">
        <v>9.5074775169621155</v>
      </c>
      <c r="S22" s="23">
        <v>9.8530751941391941</v>
      </c>
      <c r="T22" s="23">
        <v>9.5021003624546374</v>
      </c>
      <c r="U22" s="23">
        <v>9.1467798713845703</v>
      </c>
      <c r="V22" s="23">
        <v>8.8594364774048913</v>
      </c>
      <c r="W22" s="23">
        <v>8.5345200535452506</v>
      </c>
      <c r="X22" s="23">
        <v>8.1729722071575956</v>
      </c>
      <c r="Y22" s="23">
        <v>7.7521628938877001</v>
      </c>
      <c r="Z22" s="23">
        <v>7.3996274994640387</v>
      </c>
      <c r="AA22" s="23">
        <v>6.9449504949100884</v>
      </c>
      <c r="AB22" s="23">
        <v>4.6856525607387809</v>
      </c>
      <c r="AC22" s="23">
        <v>1.8571609006623682</v>
      </c>
      <c r="AD22" s="23">
        <v>8.7174784720225773E-2</v>
      </c>
      <c r="AE22" s="23">
        <v>-0.96460259437261797</v>
      </c>
      <c r="AG22" s="25">
        <v>5.3155127616337268</v>
      </c>
      <c r="AH22" s="25">
        <v>5.6394783496942971</v>
      </c>
      <c r="AI22" s="25">
        <v>5.4110694551780476</v>
      </c>
      <c r="AJ22" s="25">
        <v>5.1790721722002608</v>
      </c>
      <c r="AK22" s="25">
        <v>4.9329308428637013</v>
      </c>
      <c r="AL22" s="25">
        <v>4.7294498253641777</v>
      </c>
      <c r="AM22" s="25">
        <v>4.4461875270584734</v>
      </c>
      <c r="AN22" s="25">
        <v>4.0583779692112962</v>
      </c>
      <c r="AO22" s="25">
        <v>3.6979731605482939</v>
      </c>
      <c r="AP22" s="25">
        <v>3.2077248225631223</v>
      </c>
      <c r="AQ22" s="25">
        <v>1.8010537729563758</v>
      </c>
      <c r="AR22" s="25">
        <v>0.6078095747997132</v>
      </c>
      <c r="AS22" s="25">
        <v>-0.42067349111448848</v>
      </c>
      <c r="AT22" s="25">
        <v>-0.77392835443437846</v>
      </c>
      <c r="AV22" s="26">
        <v>9.4155127616337282</v>
      </c>
      <c r="AW22" s="26">
        <v>9.7394783496942985</v>
      </c>
      <c r="AX22" s="26">
        <v>9.511069455178049</v>
      </c>
      <c r="AY22" s="26">
        <v>9.2790721722002623</v>
      </c>
      <c r="AZ22" s="26">
        <v>9.0329308428637027</v>
      </c>
      <c r="BA22" s="26">
        <v>8.8294498253641791</v>
      </c>
      <c r="BB22" s="26">
        <v>8.5461875270584748</v>
      </c>
      <c r="BC22" s="26">
        <v>8.1583779692112977</v>
      </c>
      <c r="BD22" s="26">
        <v>7.7979731605482954</v>
      </c>
      <c r="BE22" s="26">
        <v>7.3077248225631237</v>
      </c>
      <c r="BF22" s="26">
        <v>5.9010537729563772</v>
      </c>
      <c r="BG22" s="26">
        <v>4.7078095747997146</v>
      </c>
      <c r="BH22" s="26">
        <v>3.6793265088855129</v>
      </c>
      <c r="BI22" s="26">
        <v>3.326071645565623</v>
      </c>
      <c r="BK22" s="27">
        <v>5.4095095972598735</v>
      </c>
      <c r="BL22" s="27">
        <v>5.7950735204119681</v>
      </c>
      <c r="BM22" s="27">
        <v>5.4924215420446423</v>
      </c>
      <c r="BN22" s="27">
        <v>5.1838731451625755</v>
      </c>
      <c r="BO22" s="27">
        <v>4.9457746827716882</v>
      </c>
      <c r="BP22" s="27">
        <v>4.7338471415787673</v>
      </c>
      <c r="BQ22" s="27">
        <v>4.4051767519833653</v>
      </c>
      <c r="BR22" s="27">
        <v>4.0901934074799158</v>
      </c>
      <c r="BS22" s="27">
        <v>3.8637007657911617</v>
      </c>
      <c r="BT22" s="27">
        <v>3.4989261862939891</v>
      </c>
      <c r="BU22" s="27">
        <v>1.7353799211251122</v>
      </c>
      <c r="BV22" s="27">
        <v>0.24254997122270794</v>
      </c>
      <c r="BW22" s="27">
        <v>-0.49126797386407972</v>
      </c>
      <c r="BX22" s="27">
        <v>-0.55442908543138358</v>
      </c>
      <c r="BZ22" s="27">
        <v>9.5095095972598749</v>
      </c>
      <c r="CA22" s="27">
        <v>9.8950735204119695</v>
      </c>
      <c r="CB22" s="27">
        <v>9.5924215420446437</v>
      </c>
      <c r="CC22" s="27">
        <v>9.2838731451625769</v>
      </c>
      <c r="CD22" s="27">
        <v>9.0457746827716896</v>
      </c>
      <c r="CE22" s="27">
        <v>8.8338471415787687</v>
      </c>
      <c r="CF22" s="27">
        <v>8.5051767519833668</v>
      </c>
      <c r="CG22" s="27">
        <v>8.1901934074799172</v>
      </c>
      <c r="CH22" s="27">
        <v>7.9637007657911631</v>
      </c>
      <c r="CI22" s="27">
        <v>7.5989261862939905</v>
      </c>
      <c r="CJ22" s="27">
        <v>5.8353799211251136</v>
      </c>
      <c r="CK22" s="27">
        <v>4.3425499712227094</v>
      </c>
      <c r="CL22" s="27">
        <v>3.6087320261359217</v>
      </c>
      <c r="CM22" s="27">
        <v>3.5455709145686178</v>
      </c>
      <c r="CO22" s="28">
        <v>5.4042333391591129</v>
      </c>
      <c r="CP22" s="28">
        <v>5.7786354619527671</v>
      </c>
      <c r="CQ22" s="28">
        <v>5.4606353885835723</v>
      </c>
      <c r="CR22" s="28">
        <v>5.1397295556389864</v>
      </c>
      <c r="CS22" s="28">
        <v>4.8877116404658807</v>
      </c>
      <c r="CT22" s="28">
        <v>4.5900348632194046</v>
      </c>
      <c r="CU22" s="28">
        <v>4.2831357686533558</v>
      </c>
      <c r="CV22" s="28">
        <v>3.886503770472995</v>
      </c>
      <c r="CW22" s="28">
        <v>3.5776673496424287</v>
      </c>
      <c r="CX22" s="28">
        <v>3.1817936216199527</v>
      </c>
      <c r="CY22" s="28">
        <v>1.0358615785083529</v>
      </c>
      <c r="CZ22" s="28">
        <v>-5.2023568110968377</v>
      </c>
      <c r="DA22" s="28">
        <v>-10.082204843071551</v>
      </c>
      <c r="DB22" s="28">
        <v>-13.93582141313486</v>
      </c>
      <c r="DD22" s="28">
        <v>9.5042333391591143</v>
      </c>
      <c r="DE22" s="28">
        <v>9.8786354619527685</v>
      </c>
      <c r="DF22" s="28">
        <v>9.5606353885835738</v>
      </c>
      <c r="DG22" s="28">
        <v>9.2397295556389878</v>
      </c>
      <c r="DH22" s="28">
        <v>8.9877116404658821</v>
      </c>
      <c r="DI22" s="28">
        <v>8.690034863219406</v>
      </c>
      <c r="DJ22" s="28">
        <v>8.3831357686533572</v>
      </c>
      <c r="DK22" s="28">
        <v>7.9865037704729964</v>
      </c>
      <c r="DL22" s="28">
        <v>7.6776673496424301</v>
      </c>
      <c r="DM22" s="28">
        <v>7.2817936216199541</v>
      </c>
      <c r="DN22" s="28">
        <v>5.1358615785083543</v>
      </c>
      <c r="DO22" s="28">
        <v>-1.1023568110968363</v>
      </c>
      <c r="DP22" s="28">
        <v>-5.9822048430715498</v>
      </c>
      <c r="DQ22" s="28">
        <v>-9.8358214131348589</v>
      </c>
      <c r="DS22" s="29">
        <v>5.4675732457646831</v>
      </c>
      <c r="DT22" s="29">
        <v>5.9031369633744539</v>
      </c>
      <c r="DU22" s="29">
        <v>5.6549913599894879</v>
      </c>
      <c r="DV22" s="29">
        <v>5.3792377357811603</v>
      </c>
      <c r="DW22" s="29">
        <v>5.1754744936475277</v>
      </c>
      <c r="DX22" s="29">
        <v>4.8832507573454578</v>
      </c>
      <c r="DY22" s="29">
        <v>4.5998721196542007</v>
      </c>
      <c r="DZ22" s="29">
        <v>4.220120138411886</v>
      </c>
      <c r="EA22" s="29">
        <v>3.9168296514288414</v>
      </c>
      <c r="EB22" s="29">
        <v>3.3381443628286434</v>
      </c>
      <c r="EC22" s="29">
        <v>-3.8259867490659829</v>
      </c>
      <c r="ED22" s="29">
        <v>-9.9608008876892455</v>
      </c>
      <c r="EE22" s="29">
        <v>-14.483187663791995</v>
      </c>
      <c r="EF22" s="29">
        <v>-13.812997473191622</v>
      </c>
      <c r="EH22" s="29">
        <v>9.5675732457646845</v>
      </c>
      <c r="EI22" s="29">
        <v>10.003136963374455</v>
      </c>
      <c r="EJ22" s="29">
        <v>9.7549913599894893</v>
      </c>
      <c r="EK22" s="29">
        <v>9.4792377357811617</v>
      </c>
      <c r="EL22" s="29">
        <v>9.2754744936475291</v>
      </c>
      <c r="EM22" s="29">
        <v>8.9832507573454592</v>
      </c>
      <c r="EN22" s="29">
        <v>8.6998721196542022</v>
      </c>
      <c r="EO22" s="29">
        <v>8.3201201384118875</v>
      </c>
      <c r="EP22" s="29">
        <v>8.0168296514288429</v>
      </c>
      <c r="EQ22" s="29">
        <v>7.4381443628286448</v>
      </c>
      <c r="ER22" s="29">
        <v>0.27401325093401852</v>
      </c>
      <c r="ES22" s="29">
        <v>-5.8608008876892441</v>
      </c>
      <c r="ET22" s="29">
        <v>-10.383187663791993</v>
      </c>
      <c r="EU22" s="29">
        <v>-9.7129974731916207</v>
      </c>
      <c r="EW22" s="1">
        <v>393275</v>
      </c>
      <c r="EX22" s="1">
        <v>399319</v>
      </c>
      <c r="EY22" s="1" t="s">
        <v>484</v>
      </c>
      <c r="EZ22" s="1" t="s">
        <v>876</v>
      </c>
    </row>
    <row r="23" spans="2:156" ht="16.2" thickBot="1" x14ac:dyDescent="0.35">
      <c r="B23" s="21" t="s">
        <v>24</v>
      </c>
      <c r="C23" s="22">
        <v>6.9784321826900664</v>
      </c>
      <c r="D23" s="23">
        <v>7.1123106228862918</v>
      </c>
      <c r="E23" s="23">
        <v>6.993084480392751</v>
      </c>
      <c r="F23" s="23">
        <v>6.8918052190471499</v>
      </c>
      <c r="G23" s="23">
        <v>6.7608566066190026</v>
      </c>
      <c r="H23" s="23">
        <v>6.6966066401109625</v>
      </c>
      <c r="I23" s="23">
        <v>6.6187191460132224</v>
      </c>
      <c r="J23" s="23">
        <v>6.4874009561543682</v>
      </c>
      <c r="K23" s="23">
        <v>6.4072283422317513</v>
      </c>
      <c r="L23" s="23">
        <v>6.2811816022954483</v>
      </c>
      <c r="M23" s="23">
        <v>5.8063842209092309</v>
      </c>
      <c r="N23" s="23">
        <v>5.0205613815899461</v>
      </c>
      <c r="O23" s="23">
        <v>4.5025278673560969</v>
      </c>
      <c r="P23" s="23">
        <v>4.0701028156810786</v>
      </c>
      <c r="Q23" s="24"/>
      <c r="R23" s="23">
        <v>11.678432182690067</v>
      </c>
      <c r="S23" s="23">
        <v>11.81231062288629</v>
      </c>
      <c r="T23" s="23">
        <v>11.69308448039275</v>
      </c>
      <c r="U23" s="23">
        <v>11.591805219047149</v>
      </c>
      <c r="V23" s="23">
        <v>11.460856606619002</v>
      </c>
      <c r="W23" s="23">
        <v>11.396606640110962</v>
      </c>
      <c r="X23" s="23">
        <v>11.318719146013223</v>
      </c>
      <c r="Y23" s="23">
        <v>11.187400956154367</v>
      </c>
      <c r="Z23" s="23">
        <v>11.10722834223175</v>
      </c>
      <c r="AA23" s="23">
        <v>10.981181602295447</v>
      </c>
      <c r="AB23" s="23">
        <v>10.506384220909229</v>
      </c>
      <c r="AC23" s="23">
        <v>9.7205613815899454</v>
      </c>
      <c r="AD23" s="23">
        <v>9.2025278673560962</v>
      </c>
      <c r="AE23" s="23">
        <v>8.7701028156810779</v>
      </c>
      <c r="AG23" s="25">
        <v>6.950263191374825</v>
      </c>
      <c r="AH23" s="25">
        <v>7.0821690600690648</v>
      </c>
      <c r="AI23" s="25">
        <v>7.0270444410105268</v>
      </c>
      <c r="AJ23" s="25">
        <v>6.9761154751627998</v>
      </c>
      <c r="AK23" s="25">
        <v>6.8922692892376114</v>
      </c>
      <c r="AL23" s="25">
        <v>6.8717858745889782</v>
      </c>
      <c r="AM23" s="25">
        <v>6.8275016076888679</v>
      </c>
      <c r="AN23" s="25">
        <v>6.7264529692851944</v>
      </c>
      <c r="AO23" s="25">
        <v>6.6667762285826377</v>
      </c>
      <c r="AP23" s="25">
        <v>6.5546715220609935</v>
      </c>
      <c r="AQ23" s="25">
        <v>6.2599571244803718</v>
      </c>
      <c r="AR23" s="25">
        <v>5.9872220695640905</v>
      </c>
      <c r="AS23" s="25">
        <v>5.8013705781877833</v>
      </c>
      <c r="AT23" s="25">
        <v>5.6849472937984649</v>
      </c>
      <c r="AV23" s="26">
        <v>11.650263191374824</v>
      </c>
      <c r="AW23" s="26">
        <v>11.782169060069064</v>
      </c>
      <c r="AX23" s="26">
        <v>11.727044441010527</v>
      </c>
      <c r="AY23" s="26">
        <v>11.676115475162799</v>
      </c>
      <c r="AZ23" s="26">
        <v>11.59226928923761</v>
      </c>
      <c r="BA23" s="26">
        <v>11.571785874588977</v>
      </c>
      <c r="BB23" s="26">
        <v>11.527501607688867</v>
      </c>
      <c r="BC23" s="26">
        <v>11.426452969285194</v>
      </c>
      <c r="BD23" s="26">
        <v>11.366776228582637</v>
      </c>
      <c r="BE23" s="26">
        <v>11.254671522060992</v>
      </c>
      <c r="BF23" s="26">
        <v>10.959957124480372</v>
      </c>
      <c r="BG23" s="26">
        <v>10.68722206956409</v>
      </c>
      <c r="BH23" s="26">
        <v>10.501370578187782</v>
      </c>
      <c r="BI23" s="26">
        <v>10.384947293798465</v>
      </c>
      <c r="BK23" s="27">
        <v>6.9789305403935948</v>
      </c>
      <c r="BL23" s="27">
        <v>7.1246229412021327</v>
      </c>
      <c r="BM23" s="27">
        <v>7.0192634247876722</v>
      </c>
      <c r="BN23" s="27">
        <v>6.9309962312640181</v>
      </c>
      <c r="BO23" s="27">
        <v>6.8143682908311289</v>
      </c>
      <c r="BP23" s="27">
        <v>6.7684114789897256</v>
      </c>
      <c r="BQ23" s="27">
        <v>6.7076634934728361</v>
      </c>
      <c r="BR23" s="27">
        <v>6.5972356241395085</v>
      </c>
      <c r="BS23" s="27">
        <v>6.5365249163139501</v>
      </c>
      <c r="BT23" s="27">
        <v>6.4301819150534039</v>
      </c>
      <c r="BU23" s="27">
        <v>6.0636529313385079</v>
      </c>
      <c r="BV23" s="27">
        <v>5.7331488011609091</v>
      </c>
      <c r="BW23" s="27">
        <v>5.6155889893911315</v>
      </c>
      <c r="BX23" s="27">
        <v>5.5765472976028585</v>
      </c>
      <c r="BZ23" s="27">
        <v>11.678930540393594</v>
      </c>
      <c r="CA23" s="27">
        <v>11.824622941202133</v>
      </c>
      <c r="CB23" s="27">
        <v>11.719263424787671</v>
      </c>
      <c r="CC23" s="27">
        <v>11.630996231264017</v>
      </c>
      <c r="CD23" s="27">
        <v>11.514368290831129</v>
      </c>
      <c r="CE23" s="27">
        <v>11.468411478989726</v>
      </c>
      <c r="CF23" s="27">
        <v>11.407663493472835</v>
      </c>
      <c r="CG23" s="27">
        <v>11.297235624139507</v>
      </c>
      <c r="CH23" s="27">
        <v>11.23652491631395</v>
      </c>
      <c r="CI23" s="27">
        <v>11.130181915053402</v>
      </c>
      <c r="CJ23" s="27">
        <v>10.763652931338507</v>
      </c>
      <c r="CK23" s="27">
        <v>10.433148801160907</v>
      </c>
      <c r="CL23" s="27">
        <v>10.315588989391131</v>
      </c>
      <c r="CM23" s="27">
        <v>10.276547297602857</v>
      </c>
      <c r="CO23" s="28">
        <v>6.9774358201425271</v>
      </c>
      <c r="CP23" s="28">
        <v>7.1238232958081014</v>
      </c>
      <c r="CQ23" s="28">
        <v>7.0180109612410737</v>
      </c>
      <c r="CR23" s="28">
        <v>6.9308757204152913</v>
      </c>
      <c r="CS23" s="28">
        <v>6.8146923102146753</v>
      </c>
      <c r="CT23" s="28">
        <v>6.7661301934317901</v>
      </c>
      <c r="CU23" s="28">
        <v>6.7049418777458056</v>
      </c>
      <c r="CV23" s="28">
        <v>6.5912604976043063</v>
      </c>
      <c r="CW23" s="28">
        <v>6.5295901315262874</v>
      </c>
      <c r="CX23" s="28">
        <v>6.4257914425642984</v>
      </c>
      <c r="CY23" s="28">
        <v>6.0110912366143214</v>
      </c>
      <c r="CZ23" s="28">
        <v>4.224719622505976</v>
      </c>
      <c r="DA23" s="28">
        <v>2.803845495233066</v>
      </c>
      <c r="DB23" s="28">
        <v>1.719892351409765</v>
      </c>
      <c r="DD23" s="28">
        <v>11.677435820142527</v>
      </c>
      <c r="DE23" s="28">
        <v>11.823823295808101</v>
      </c>
      <c r="DF23" s="28">
        <v>11.718010961241074</v>
      </c>
      <c r="DG23" s="28">
        <v>11.63087572041529</v>
      </c>
      <c r="DH23" s="28">
        <v>11.514692310214674</v>
      </c>
      <c r="DI23" s="28">
        <v>11.466130193431789</v>
      </c>
      <c r="DJ23" s="28">
        <v>11.404941877745806</v>
      </c>
      <c r="DK23" s="28">
        <v>11.291260497604306</v>
      </c>
      <c r="DL23" s="28">
        <v>11.229590131526287</v>
      </c>
      <c r="DM23" s="28">
        <v>11.125791442564298</v>
      </c>
      <c r="DN23" s="28">
        <v>10.711091236614321</v>
      </c>
      <c r="DO23" s="28">
        <v>8.9247196225059753</v>
      </c>
      <c r="DP23" s="28">
        <v>7.5038454952330653</v>
      </c>
      <c r="DQ23" s="28">
        <v>6.4198923514097643</v>
      </c>
      <c r="DS23" s="29">
        <v>6.9944481783097752</v>
      </c>
      <c r="DT23" s="29">
        <v>7.1572168511755274</v>
      </c>
      <c r="DU23" s="29">
        <v>7.0680037135282028</v>
      </c>
      <c r="DV23" s="29">
        <v>6.9941092605821931</v>
      </c>
      <c r="DW23" s="29">
        <v>6.8891537898118829</v>
      </c>
      <c r="DX23" s="29">
        <v>6.8448457923741941</v>
      </c>
      <c r="DY23" s="29">
        <v>6.7860049362737573</v>
      </c>
      <c r="DZ23" s="29">
        <v>6.6717763072551195</v>
      </c>
      <c r="EA23" s="29">
        <v>6.600551913505055</v>
      </c>
      <c r="EB23" s="29">
        <v>6.4367856677101338</v>
      </c>
      <c r="EC23" s="29">
        <v>4.5230825626549631</v>
      </c>
      <c r="ED23" s="29">
        <v>2.6336049850211722</v>
      </c>
      <c r="EE23" s="29">
        <v>1.3180693263001508</v>
      </c>
      <c r="EF23" s="29">
        <v>1.5567548667944635</v>
      </c>
      <c r="EH23" s="29">
        <v>11.694448178309774</v>
      </c>
      <c r="EI23" s="29">
        <v>11.857216851175526</v>
      </c>
      <c r="EJ23" s="29">
        <v>11.768003713528202</v>
      </c>
      <c r="EK23" s="29">
        <v>11.694109260582191</v>
      </c>
      <c r="EL23" s="29">
        <v>11.589153789811881</v>
      </c>
      <c r="EM23" s="29">
        <v>11.544845792374193</v>
      </c>
      <c r="EN23" s="29">
        <v>11.486004936273757</v>
      </c>
      <c r="EO23" s="29">
        <v>11.371776307255118</v>
      </c>
      <c r="EP23" s="29">
        <v>11.300551913505053</v>
      </c>
      <c r="EQ23" s="29">
        <v>11.136785667710132</v>
      </c>
      <c r="ER23" s="29">
        <v>9.2230825626549624</v>
      </c>
      <c r="ES23" s="29">
        <v>7.3336049850211715</v>
      </c>
      <c r="ET23" s="29">
        <v>6.0180693263001501</v>
      </c>
      <c r="EU23" s="29">
        <v>6.2567548667944628</v>
      </c>
      <c r="EW23" s="1">
        <v>393285</v>
      </c>
      <c r="EX23" s="1">
        <v>399329</v>
      </c>
      <c r="EY23" s="1" t="s">
        <v>484</v>
      </c>
      <c r="EZ23" s="1" t="s">
        <v>876</v>
      </c>
    </row>
    <row r="24" spans="2:156" ht="16.2" thickBot="1" x14ac:dyDescent="0.35">
      <c r="B24" s="21" t="s">
        <v>25</v>
      </c>
      <c r="C24" s="22">
        <v>4.6566242173586367</v>
      </c>
      <c r="D24" s="23">
        <v>4.7498389926185869</v>
      </c>
      <c r="E24" s="23">
        <v>4.5788309647009626</v>
      </c>
      <c r="F24" s="23">
        <v>4.3552289485387092</v>
      </c>
      <c r="G24" s="23">
        <v>4.0638134094155323</v>
      </c>
      <c r="H24" s="23">
        <v>3.7806299927497307</v>
      </c>
      <c r="I24" s="23">
        <v>3.4894512726477664</v>
      </c>
      <c r="J24" s="23">
        <v>3.0717195820895036</v>
      </c>
      <c r="K24" s="23">
        <v>2.7082504895706272</v>
      </c>
      <c r="L24" s="23">
        <v>2.2338733358346126</v>
      </c>
      <c r="M24" s="23">
        <v>9.4509686810280158E-2</v>
      </c>
      <c r="N24" s="23">
        <v>-2.304225381080439</v>
      </c>
      <c r="O24" s="23">
        <v>-3.5738676711012012</v>
      </c>
      <c r="P24" s="23">
        <v>-4.2423117498669036</v>
      </c>
      <c r="Q24" s="24"/>
      <c r="R24" s="23">
        <v>11.956624217358637</v>
      </c>
      <c r="S24" s="23">
        <v>12.049838992618588</v>
      </c>
      <c r="T24" s="23">
        <v>11.878830964700963</v>
      </c>
      <c r="U24" s="23">
        <v>11.65522894853871</v>
      </c>
      <c r="V24" s="23">
        <v>11.363813409415533</v>
      </c>
      <c r="W24" s="23">
        <v>11.080629992749731</v>
      </c>
      <c r="X24" s="23">
        <v>10.789451272647767</v>
      </c>
      <c r="Y24" s="23">
        <v>10.371719582089504</v>
      </c>
      <c r="Z24" s="23">
        <v>10.008250489570628</v>
      </c>
      <c r="AA24" s="23">
        <v>9.5338733358346133</v>
      </c>
      <c r="AB24" s="23">
        <v>7.3945096868102809</v>
      </c>
      <c r="AC24" s="23">
        <v>4.9957746189195618</v>
      </c>
      <c r="AD24" s="23">
        <v>3.7261323288987995</v>
      </c>
      <c r="AE24" s="23">
        <v>3.0576882501330971</v>
      </c>
      <c r="AG24" s="25">
        <v>4.5783173107116095</v>
      </c>
      <c r="AH24" s="25">
        <v>4.6301292930982623</v>
      </c>
      <c r="AI24" s="25">
        <v>4.4780071708815115</v>
      </c>
      <c r="AJ24" s="25">
        <v>4.2795975766898948</v>
      </c>
      <c r="AK24" s="25">
        <v>4.0178253186801864</v>
      </c>
      <c r="AL24" s="25">
        <v>3.773156041151287</v>
      </c>
      <c r="AM24" s="25">
        <v>3.5040633727326274</v>
      </c>
      <c r="AN24" s="25">
        <v>3.10713563003495</v>
      </c>
      <c r="AO24" s="25">
        <v>2.7528832279094324</v>
      </c>
      <c r="AP24" s="25">
        <v>2.2807898681612819</v>
      </c>
      <c r="AQ24" s="25">
        <v>0.69452537493416244</v>
      </c>
      <c r="AR24" s="25">
        <v>-0.86994876902796747</v>
      </c>
      <c r="AS24" s="25">
        <v>-2.2387039659546524</v>
      </c>
      <c r="AT24" s="25">
        <v>-2.6093376891629596</v>
      </c>
      <c r="AV24" s="26">
        <v>11.87831731071161</v>
      </c>
      <c r="AW24" s="26">
        <v>11.930129293098263</v>
      </c>
      <c r="AX24" s="26">
        <v>11.778007170881512</v>
      </c>
      <c r="AY24" s="26">
        <v>11.579597576689896</v>
      </c>
      <c r="AZ24" s="26">
        <v>11.317825318680187</v>
      </c>
      <c r="BA24" s="26">
        <v>11.073156041151288</v>
      </c>
      <c r="BB24" s="26">
        <v>10.804063372732628</v>
      </c>
      <c r="BC24" s="26">
        <v>10.407135630034951</v>
      </c>
      <c r="BD24" s="26">
        <v>10.052883227909433</v>
      </c>
      <c r="BE24" s="26">
        <v>9.5807898681612826</v>
      </c>
      <c r="BF24" s="26">
        <v>7.9945253749341632</v>
      </c>
      <c r="BG24" s="26">
        <v>6.4300512309720332</v>
      </c>
      <c r="BH24" s="26">
        <v>5.0612960340453483</v>
      </c>
      <c r="BI24" s="26">
        <v>4.6906623108370411</v>
      </c>
      <c r="BK24" s="27">
        <v>4.6589023907001916</v>
      </c>
      <c r="BL24" s="27">
        <v>4.7937855138256129</v>
      </c>
      <c r="BM24" s="27">
        <v>4.6750840710826651</v>
      </c>
      <c r="BN24" s="27">
        <v>4.5007704249847649</v>
      </c>
      <c r="BO24" s="27">
        <v>4.2633163545603256</v>
      </c>
      <c r="BP24" s="27">
        <v>4.0525963241625309</v>
      </c>
      <c r="BQ24" s="27">
        <v>3.8348277194281852</v>
      </c>
      <c r="BR24" s="27">
        <v>3.5088607737675908</v>
      </c>
      <c r="BS24" s="27">
        <v>3.2336814687643809</v>
      </c>
      <c r="BT24" s="27">
        <v>2.8486613055104719</v>
      </c>
      <c r="BU24" s="27">
        <v>1.1702909642114001</v>
      </c>
      <c r="BV24" s="27">
        <v>-0.17825376459600051</v>
      </c>
      <c r="BW24" s="27">
        <v>-0.61849150299914868</v>
      </c>
      <c r="BX24" s="27">
        <v>-0.5009150576952166</v>
      </c>
      <c r="BZ24" s="27">
        <v>11.958902390700192</v>
      </c>
      <c r="CA24" s="27">
        <v>12.093785513825614</v>
      </c>
      <c r="CB24" s="27">
        <v>11.975084071082666</v>
      </c>
      <c r="CC24" s="27">
        <v>11.800770424984766</v>
      </c>
      <c r="CD24" s="27">
        <v>11.563316354560326</v>
      </c>
      <c r="CE24" s="27">
        <v>11.352596324162532</v>
      </c>
      <c r="CF24" s="27">
        <v>11.134827719428186</v>
      </c>
      <c r="CG24" s="27">
        <v>10.808860773767591</v>
      </c>
      <c r="CH24" s="27">
        <v>10.533681468764382</v>
      </c>
      <c r="CI24" s="27">
        <v>10.148661305510473</v>
      </c>
      <c r="CJ24" s="27">
        <v>8.4702909642114008</v>
      </c>
      <c r="CK24" s="27">
        <v>7.1217462354040002</v>
      </c>
      <c r="CL24" s="27">
        <v>6.681508497000852</v>
      </c>
      <c r="CM24" s="27">
        <v>6.7990849423047841</v>
      </c>
      <c r="CO24" s="28">
        <v>4.6575840840054887</v>
      </c>
      <c r="CP24" s="28">
        <v>4.7663365628688616</v>
      </c>
      <c r="CQ24" s="28">
        <v>4.6228899143097149</v>
      </c>
      <c r="CR24" s="28">
        <v>4.4402502186197026</v>
      </c>
      <c r="CS24" s="28">
        <v>4.2066890122670504</v>
      </c>
      <c r="CT24" s="28">
        <v>4.0139116563550239</v>
      </c>
      <c r="CU24" s="28">
        <v>3.8246687330019551</v>
      </c>
      <c r="CV24" s="28">
        <v>3.5198915885369537</v>
      </c>
      <c r="CW24" s="28">
        <v>3.3006014015820604</v>
      </c>
      <c r="CX24" s="28">
        <v>3.0054845383293873</v>
      </c>
      <c r="CY24" s="28">
        <v>1.5971966019245905</v>
      </c>
      <c r="CZ24" s="28">
        <v>-3.9450000664819349</v>
      </c>
      <c r="DA24" s="28">
        <v>-8.5269010378358097</v>
      </c>
      <c r="DB24" s="28">
        <v>-12.514353863692516</v>
      </c>
      <c r="DD24" s="28">
        <v>11.957584084005489</v>
      </c>
      <c r="DE24" s="28">
        <v>12.066336562868862</v>
      </c>
      <c r="DF24" s="28">
        <v>11.922889914309716</v>
      </c>
      <c r="DG24" s="28">
        <v>11.740250218619703</v>
      </c>
      <c r="DH24" s="28">
        <v>11.506689012267051</v>
      </c>
      <c r="DI24" s="28">
        <v>11.313911656355025</v>
      </c>
      <c r="DJ24" s="28">
        <v>11.124668733001956</v>
      </c>
      <c r="DK24" s="28">
        <v>10.819891588536954</v>
      </c>
      <c r="DL24" s="28">
        <v>10.600601401582061</v>
      </c>
      <c r="DM24" s="28">
        <v>10.305484538329388</v>
      </c>
      <c r="DN24" s="28">
        <v>8.8971966019245912</v>
      </c>
      <c r="DO24" s="28">
        <v>3.3549999335180658</v>
      </c>
      <c r="DP24" s="28">
        <v>-1.2269010378358089</v>
      </c>
      <c r="DQ24" s="28">
        <v>-5.2143538636925157</v>
      </c>
      <c r="DS24" s="29">
        <v>4.7436571380857142</v>
      </c>
      <c r="DT24" s="29">
        <v>4.9353152617061884</v>
      </c>
      <c r="DU24" s="29">
        <v>4.8756459762053055</v>
      </c>
      <c r="DV24" s="29">
        <v>4.7579624859704186</v>
      </c>
      <c r="DW24" s="29">
        <v>4.595118598422955</v>
      </c>
      <c r="DX24" s="29">
        <v>4.4473119705558357</v>
      </c>
      <c r="DY24" s="29">
        <v>4.3112210270558755</v>
      </c>
      <c r="DZ24" s="29">
        <v>4.075367938288549</v>
      </c>
      <c r="EA24" s="29">
        <v>3.9157632158755611</v>
      </c>
      <c r="EB24" s="29">
        <v>3.4637099586063087</v>
      </c>
      <c r="EC24" s="29">
        <v>-2.6732590810645327</v>
      </c>
      <c r="ED24" s="29">
        <v>-7.8588279314984852</v>
      </c>
      <c r="EE24" s="29">
        <v>-12.013529221777713</v>
      </c>
      <c r="EF24" s="29">
        <v>-11.867556761764927</v>
      </c>
      <c r="EH24" s="29">
        <v>12.043657138085715</v>
      </c>
      <c r="EI24" s="29">
        <v>12.235315261706189</v>
      </c>
      <c r="EJ24" s="29">
        <v>12.175645976205306</v>
      </c>
      <c r="EK24" s="29">
        <v>12.057962485970419</v>
      </c>
      <c r="EL24" s="29">
        <v>11.895118598422956</v>
      </c>
      <c r="EM24" s="29">
        <v>11.747311970555836</v>
      </c>
      <c r="EN24" s="29">
        <v>11.611221027055876</v>
      </c>
      <c r="EO24" s="29">
        <v>11.37536793828855</v>
      </c>
      <c r="EP24" s="29">
        <v>11.215763215875562</v>
      </c>
      <c r="EQ24" s="29">
        <v>10.763709958606309</v>
      </c>
      <c r="ER24" s="29">
        <v>4.626740918935468</v>
      </c>
      <c r="ES24" s="29">
        <v>-0.55882793149848453</v>
      </c>
      <c r="ET24" s="29">
        <v>-4.7135292217777121</v>
      </c>
      <c r="EU24" s="29">
        <v>-4.5675567617649264</v>
      </c>
      <c r="EW24" s="1">
        <v>406537</v>
      </c>
      <c r="EX24" s="1">
        <v>373050</v>
      </c>
      <c r="EY24" s="1" t="s">
        <v>487</v>
      </c>
      <c r="EZ24" s="1" t="s">
        <v>876</v>
      </c>
    </row>
    <row r="25" spans="2:156" ht="16.2" thickBot="1" x14ac:dyDescent="0.35">
      <c r="B25" s="21" t="s">
        <v>26</v>
      </c>
      <c r="C25" s="22">
        <v>3.4690614074541912</v>
      </c>
      <c r="D25" s="23">
        <v>3.6965566462544075</v>
      </c>
      <c r="E25" s="23">
        <v>3.4088484492282021</v>
      </c>
      <c r="F25" s="23">
        <v>3.2938665203502957</v>
      </c>
      <c r="G25" s="23">
        <v>3.1527052014744044</v>
      </c>
      <c r="H25" s="23">
        <v>2.8090250718427079</v>
      </c>
      <c r="I25" s="23">
        <v>2.5566723541673682</v>
      </c>
      <c r="J25" s="23">
        <v>2.2020963180455446</v>
      </c>
      <c r="K25" s="23">
        <v>1.9419464486361875</v>
      </c>
      <c r="L25" s="23">
        <v>1.4767588853587164</v>
      </c>
      <c r="M25" s="23">
        <v>-1.0878586591609469</v>
      </c>
      <c r="N25" s="23">
        <v>-4.5871669117776044</v>
      </c>
      <c r="O25" s="23">
        <v>-6.0238303985628505</v>
      </c>
      <c r="P25" s="23">
        <v>-6.4537830383681651</v>
      </c>
      <c r="Q25" s="24"/>
      <c r="R25" s="23">
        <v>10.469061407454191</v>
      </c>
      <c r="S25" s="23">
        <v>10.696556646254407</v>
      </c>
      <c r="T25" s="23">
        <v>10.408848449228202</v>
      </c>
      <c r="U25" s="23">
        <v>10.293866520350296</v>
      </c>
      <c r="V25" s="23">
        <v>10.152705201474404</v>
      </c>
      <c r="W25" s="23">
        <v>9.8090250718427079</v>
      </c>
      <c r="X25" s="23">
        <v>9.5566723541673682</v>
      </c>
      <c r="Y25" s="23">
        <v>9.2020963180455446</v>
      </c>
      <c r="Z25" s="23">
        <v>8.9419464486361875</v>
      </c>
      <c r="AA25" s="23">
        <v>8.4767588853587164</v>
      </c>
      <c r="AB25" s="23">
        <v>5.9121413408390531</v>
      </c>
      <c r="AC25" s="23">
        <v>2.4128330882223956</v>
      </c>
      <c r="AD25" s="23">
        <v>0.97616960143714948</v>
      </c>
      <c r="AE25" s="23">
        <v>0.54621696163183486</v>
      </c>
      <c r="AG25" s="25">
        <v>3.3840934008955799</v>
      </c>
      <c r="AH25" s="25">
        <v>3.5831076837307769</v>
      </c>
      <c r="AI25" s="25">
        <v>3.3559715790263702</v>
      </c>
      <c r="AJ25" s="25">
        <v>3.3056143829000355</v>
      </c>
      <c r="AK25" s="25">
        <v>3.237824352680299</v>
      </c>
      <c r="AL25" s="25">
        <v>2.9795684016742143</v>
      </c>
      <c r="AM25" s="25">
        <v>2.7906572733478825</v>
      </c>
      <c r="AN25" s="25">
        <v>2.4985931837050366</v>
      </c>
      <c r="AO25" s="25">
        <v>2.2861704907389147</v>
      </c>
      <c r="AP25" s="25">
        <v>1.8943472522997915</v>
      </c>
      <c r="AQ25" s="25">
        <v>0.49323597804783148</v>
      </c>
      <c r="AR25" s="25">
        <v>-1.7634552178074081</v>
      </c>
      <c r="AS25" s="25">
        <v>-3.9872654884268179</v>
      </c>
      <c r="AT25" s="25">
        <v>-4.5248014398406511</v>
      </c>
      <c r="AV25" s="26">
        <v>10.38409340089558</v>
      </c>
      <c r="AW25" s="26">
        <v>10.583107683730777</v>
      </c>
      <c r="AX25" s="26">
        <v>10.35597157902637</v>
      </c>
      <c r="AY25" s="26">
        <v>10.305614382900036</v>
      </c>
      <c r="AZ25" s="26">
        <v>10.237824352680299</v>
      </c>
      <c r="BA25" s="26">
        <v>9.9795684016742143</v>
      </c>
      <c r="BB25" s="26">
        <v>9.7906572733478825</v>
      </c>
      <c r="BC25" s="26">
        <v>9.4985931837050366</v>
      </c>
      <c r="BD25" s="26">
        <v>9.2861704907389147</v>
      </c>
      <c r="BE25" s="26">
        <v>8.8943472522997915</v>
      </c>
      <c r="BF25" s="26">
        <v>7.4932359780478315</v>
      </c>
      <c r="BG25" s="26">
        <v>5.2365447821925919</v>
      </c>
      <c r="BH25" s="26">
        <v>3.0127345115731821</v>
      </c>
      <c r="BI25" s="26">
        <v>2.4751985601593489</v>
      </c>
      <c r="BK25" s="27">
        <v>3.4716702484323143</v>
      </c>
      <c r="BL25" s="27">
        <v>3.7501860832712737</v>
      </c>
      <c r="BM25" s="27">
        <v>3.5264882417146133</v>
      </c>
      <c r="BN25" s="27">
        <v>3.4705526949460648</v>
      </c>
      <c r="BO25" s="27">
        <v>3.3927856091113888</v>
      </c>
      <c r="BP25" s="27">
        <v>3.1373232782771652</v>
      </c>
      <c r="BQ25" s="27">
        <v>2.9712878984850803</v>
      </c>
      <c r="BR25" s="27">
        <v>2.7228598144566334</v>
      </c>
      <c r="BS25" s="27">
        <v>2.5630351391153035</v>
      </c>
      <c r="BT25" s="27">
        <v>2.2008972222592789</v>
      </c>
      <c r="BU25" s="27">
        <v>9.7956795157706722E-2</v>
      </c>
      <c r="BV25" s="27">
        <v>-1.9362061305543641</v>
      </c>
      <c r="BW25" s="27">
        <v>-2.337475925087233</v>
      </c>
      <c r="BX25" s="27">
        <v>-1.868897192794158</v>
      </c>
      <c r="BZ25" s="27">
        <v>10.471670248432314</v>
      </c>
      <c r="CA25" s="27">
        <v>10.750186083271274</v>
      </c>
      <c r="CB25" s="27">
        <v>10.526488241714613</v>
      </c>
      <c r="CC25" s="27">
        <v>10.470552694946065</v>
      </c>
      <c r="CD25" s="27">
        <v>10.392785609111389</v>
      </c>
      <c r="CE25" s="27">
        <v>10.137323278277165</v>
      </c>
      <c r="CF25" s="27">
        <v>9.9712878984850803</v>
      </c>
      <c r="CG25" s="27">
        <v>9.7228598144566334</v>
      </c>
      <c r="CH25" s="27">
        <v>9.5630351391153035</v>
      </c>
      <c r="CI25" s="27">
        <v>9.2008972222592789</v>
      </c>
      <c r="CJ25" s="27">
        <v>7.0979567951577067</v>
      </c>
      <c r="CK25" s="27">
        <v>5.0637938694456359</v>
      </c>
      <c r="CL25" s="27">
        <v>4.662524074912767</v>
      </c>
      <c r="CM25" s="27">
        <v>5.131102807205842</v>
      </c>
      <c r="CO25" s="28">
        <v>3.4657189946576743</v>
      </c>
      <c r="CP25" s="28">
        <v>3.7099385568670513</v>
      </c>
      <c r="CQ25" s="28">
        <v>3.4570926228983865</v>
      </c>
      <c r="CR25" s="28">
        <v>3.393458132989327</v>
      </c>
      <c r="CS25" s="28">
        <v>3.3263321403562678</v>
      </c>
      <c r="CT25" s="28">
        <v>3.0941760104385736</v>
      </c>
      <c r="CU25" s="28">
        <v>2.9343681315671866</v>
      </c>
      <c r="CV25" s="28">
        <v>2.5964078709153569</v>
      </c>
      <c r="CW25" s="28">
        <v>2.3895560595881804</v>
      </c>
      <c r="CX25" s="28">
        <v>2.0529698247398684</v>
      </c>
      <c r="CY25" s="28">
        <v>0.275197463700529</v>
      </c>
      <c r="CZ25" s="28">
        <v>-8.440061244435995</v>
      </c>
      <c r="DA25" s="28">
        <v>-15.337991303590755</v>
      </c>
      <c r="DB25" s="28">
        <v>-20.373409586159553</v>
      </c>
      <c r="DD25" s="28">
        <v>10.465718994657674</v>
      </c>
      <c r="DE25" s="28">
        <v>10.709938556867051</v>
      </c>
      <c r="DF25" s="28">
        <v>10.457092622898386</v>
      </c>
      <c r="DG25" s="28">
        <v>10.393458132989327</v>
      </c>
      <c r="DH25" s="28">
        <v>10.326332140356268</v>
      </c>
      <c r="DI25" s="28">
        <v>10.094176010438574</v>
      </c>
      <c r="DJ25" s="28">
        <v>9.9343681315671866</v>
      </c>
      <c r="DK25" s="28">
        <v>9.5964078709153569</v>
      </c>
      <c r="DL25" s="28">
        <v>9.3895560595881804</v>
      </c>
      <c r="DM25" s="28">
        <v>9.0529698247398684</v>
      </c>
      <c r="DN25" s="28">
        <v>7.275197463700529</v>
      </c>
      <c r="DO25" s="28">
        <v>-1.440061244435995</v>
      </c>
      <c r="DP25" s="28">
        <v>-8.3379913035907549</v>
      </c>
      <c r="DQ25" s="28">
        <v>-13.373409586159553</v>
      </c>
      <c r="DS25" s="29">
        <v>3.5696013785273024</v>
      </c>
      <c r="DT25" s="29">
        <v>3.912114981191877</v>
      </c>
      <c r="DU25" s="29">
        <v>3.7596918926347982</v>
      </c>
      <c r="DV25" s="29">
        <v>3.7677656292314836</v>
      </c>
      <c r="DW25" s="29">
        <v>3.7438723852256715</v>
      </c>
      <c r="DX25" s="29">
        <v>3.4330303586303366</v>
      </c>
      <c r="DY25" s="29">
        <v>3.2310698391924149</v>
      </c>
      <c r="DZ25" s="29">
        <v>2.9567007726746724</v>
      </c>
      <c r="EA25" s="29">
        <v>2.8013987811746297</v>
      </c>
      <c r="EB25" s="29">
        <v>2.2354584928905581</v>
      </c>
      <c r="EC25" s="29">
        <v>-5.8346163125803159</v>
      </c>
      <c r="ED25" s="29">
        <v>-14.189609285643527</v>
      </c>
      <c r="EE25" s="29">
        <v>-19.704619118338798</v>
      </c>
      <c r="EF25" s="29">
        <v>-19.059466838773417</v>
      </c>
      <c r="EH25" s="29">
        <v>10.569601378527302</v>
      </c>
      <c r="EI25" s="29">
        <v>10.912114981191877</v>
      </c>
      <c r="EJ25" s="29">
        <v>10.759691892634798</v>
      </c>
      <c r="EK25" s="29">
        <v>10.767765629231484</v>
      </c>
      <c r="EL25" s="29">
        <v>10.743872385225671</v>
      </c>
      <c r="EM25" s="29">
        <v>10.433030358630337</v>
      </c>
      <c r="EN25" s="29">
        <v>10.231069839192415</v>
      </c>
      <c r="EO25" s="29">
        <v>9.9567007726746724</v>
      </c>
      <c r="EP25" s="29">
        <v>9.8013987811746297</v>
      </c>
      <c r="EQ25" s="29">
        <v>9.2354584928905581</v>
      </c>
      <c r="ER25" s="29">
        <v>1.1653836874196841</v>
      </c>
      <c r="ES25" s="29">
        <v>-7.1896092856435274</v>
      </c>
      <c r="ET25" s="29">
        <v>-12.704619118338798</v>
      </c>
      <c r="EU25" s="29">
        <v>-12.059466838773417</v>
      </c>
      <c r="EW25" s="1">
        <v>321558</v>
      </c>
      <c r="EX25" s="1">
        <v>477806</v>
      </c>
      <c r="EY25" s="1" t="s">
        <v>489</v>
      </c>
      <c r="EZ25" s="1" t="s">
        <v>886</v>
      </c>
    </row>
    <row r="26" spans="2:156" ht="16.2" thickBot="1" x14ac:dyDescent="0.35">
      <c r="B26" s="21" t="s">
        <v>27</v>
      </c>
      <c r="C26" s="22">
        <v>1.0230784080389277</v>
      </c>
      <c r="D26" s="23">
        <v>1.0639269785121932</v>
      </c>
      <c r="E26" s="23">
        <v>1.0416626421228083</v>
      </c>
      <c r="F26" s="23">
        <v>1.025611921341713</v>
      </c>
      <c r="G26" s="23">
        <v>1.0035195213417127</v>
      </c>
      <c r="H26" s="23">
        <v>0.98120575432043622</v>
      </c>
      <c r="I26" s="23">
        <v>0.95837417666086178</v>
      </c>
      <c r="J26" s="23">
        <v>0.93513243836298932</v>
      </c>
      <c r="K26" s="23">
        <v>0.94057687079894703</v>
      </c>
      <c r="L26" s="23">
        <v>0.91486373087821238</v>
      </c>
      <c r="M26" s="23">
        <v>0.84189242063567704</v>
      </c>
      <c r="N26" s="23">
        <v>0.78633268729915962</v>
      </c>
      <c r="O26" s="23">
        <v>0.75290435583900828</v>
      </c>
      <c r="P26" s="23">
        <v>0.74807170139664714</v>
      </c>
      <c r="Q26" s="24"/>
      <c r="R26" s="23">
        <v>1.7230784080389279</v>
      </c>
      <c r="S26" s="23">
        <v>1.7639269785121934</v>
      </c>
      <c r="T26" s="23">
        <v>1.7416626421228085</v>
      </c>
      <c r="U26" s="23">
        <v>1.7256119213417132</v>
      </c>
      <c r="V26" s="23">
        <v>1.7035195213417129</v>
      </c>
      <c r="W26" s="23">
        <v>1.6812057543204364</v>
      </c>
      <c r="X26" s="23">
        <v>1.658374176660862</v>
      </c>
      <c r="Y26" s="23">
        <v>1.6351324383629895</v>
      </c>
      <c r="Z26" s="23">
        <v>1.6405768707989472</v>
      </c>
      <c r="AA26" s="23">
        <v>1.6148637308782126</v>
      </c>
      <c r="AB26" s="23">
        <v>1.5418924206356772</v>
      </c>
      <c r="AC26" s="23">
        <v>1.4863326872991598</v>
      </c>
      <c r="AD26" s="23">
        <v>1.4529043558390085</v>
      </c>
      <c r="AE26" s="23">
        <v>1.4480717013966473</v>
      </c>
      <c r="AG26" s="25">
        <v>1.0172736369961686</v>
      </c>
      <c r="AH26" s="25">
        <v>1.046527834257718</v>
      </c>
      <c r="AI26" s="25">
        <v>1.021717188566686</v>
      </c>
      <c r="AJ26" s="25">
        <v>0.99763827686455842</v>
      </c>
      <c r="AK26" s="25">
        <v>0.96957172260923907</v>
      </c>
      <c r="AL26" s="25">
        <v>0.93785469282200506</v>
      </c>
      <c r="AM26" s="25">
        <v>0.90118122260923905</v>
      </c>
      <c r="AN26" s="25">
        <v>0.85967700026881344</v>
      </c>
      <c r="AO26" s="25">
        <v>0.87795819502408978</v>
      </c>
      <c r="AP26" s="25">
        <v>0.82752445158280019</v>
      </c>
      <c r="AQ26" s="25">
        <v>0.77640039895536472</v>
      </c>
      <c r="AR26" s="25">
        <v>0.66113025346030296</v>
      </c>
      <c r="AS26" s="25">
        <v>0.64591233111987756</v>
      </c>
      <c r="AT26" s="25">
        <v>0.66016833593777768</v>
      </c>
      <c r="AV26" s="26">
        <v>1.7172736369961688</v>
      </c>
      <c r="AW26" s="26">
        <v>1.7465278342577182</v>
      </c>
      <c r="AX26" s="26">
        <v>1.7217171885666862</v>
      </c>
      <c r="AY26" s="26">
        <v>1.6976382768645586</v>
      </c>
      <c r="AZ26" s="26">
        <v>1.6695717226092393</v>
      </c>
      <c r="BA26" s="26">
        <v>1.6378546928220052</v>
      </c>
      <c r="BB26" s="26">
        <v>1.6011812226092392</v>
      </c>
      <c r="BC26" s="26">
        <v>1.5596770002688136</v>
      </c>
      <c r="BD26" s="26">
        <v>1.57795819502409</v>
      </c>
      <c r="BE26" s="26">
        <v>1.5275244515828004</v>
      </c>
      <c r="BF26" s="26">
        <v>1.4764003989553649</v>
      </c>
      <c r="BG26" s="26">
        <v>1.3611302534603031</v>
      </c>
      <c r="BH26" s="26">
        <v>1.3459123311198777</v>
      </c>
      <c r="BI26" s="26">
        <v>1.3601683359377779</v>
      </c>
      <c r="BK26" s="27">
        <v>1.0231075444968822</v>
      </c>
      <c r="BL26" s="27">
        <v>1.0643464234482947</v>
      </c>
      <c r="BM26" s="27">
        <v>1.0427119465215642</v>
      </c>
      <c r="BN26" s="27">
        <v>1.0297820582258503</v>
      </c>
      <c r="BO26" s="27">
        <v>1.0092476933322334</v>
      </c>
      <c r="BP26" s="27">
        <v>0.98910286035350969</v>
      </c>
      <c r="BQ26" s="27">
        <v>0.96864523588542473</v>
      </c>
      <c r="BR26" s="27">
        <v>0.94839396141733978</v>
      </c>
      <c r="BS26" s="27">
        <v>0.95725859675157432</v>
      </c>
      <c r="BT26" s="27">
        <v>0.93699742511896367</v>
      </c>
      <c r="BU26" s="27">
        <v>0.88304057078630094</v>
      </c>
      <c r="BV26" s="27">
        <v>0.83216134014074394</v>
      </c>
      <c r="BW26" s="27">
        <v>0.84101812631095663</v>
      </c>
      <c r="BX26" s="27">
        <v>0.8719891273907201</v>
      </c>
      <c r="BZ26" s="27">
        <v>1.7231075444968824</v>
      </c>
      <c r="CA26" s="27">
        <v>1.7643464234482948</v>
      </c>
      <c r="CB26" s="27">
        <v>1.7427119465215644</v>
      </c>
      <c r="CC26" s="27">
        <v>1.7297820582258505</v>
      </c>
      <c r="CD26" s="27">
        <v>1.7092476933322336</v>
      </c>
      <c r="CE26" s="27">
        <v>1.6891028603535099</v>
      </c>
      <c r="CF26" s="27">
        <v>1.6686452358854249</v>
      </c>
      <c r="CG26" s="27">
        <v>1.64839396141734</v>
      </c>
      <c r="CH26" s="27">
        <v>1.6572585967515745</v>
      </c>
      <c r="CI26" s="27">
        <v>1.6369974251189638</v>
      </c>
      <c r="CJ26" s="27">
        <v>1.5830405707863011</v>
      </c>
      <c r="CK26" s="27">
        <v>1.5321613401407441</v>
      </c>
      <c r="CL26" s="27">
        <v>1.5410181263109568</v>
      </c>
      <c r="CM26" s="27">
        <v>1.5719891273907203</v>
      </c>
      <c r="CO26" s="28">
        <v>1.0230200975289132</v>
      </c>
      <c r="CP26" s="28">
        <v>1.0671000079612674</v>
      </c>
      <c r="CQ26" s="28">
        <v>1.0476476075107903</v>
      </c>
      <c r="CR26" s="28">
        <v>1.0355506138949044</v>
      </c>
      <c r="CS26" s="28">
        <v>1.0173444755970322</v>
      </c>
      <c r="CT26" s="28">
        <v>0.99927084474596839</v>
      </c>
      <c r="CU26" s="28">
        <v>0.98108588623533</v>
      </c>
      <c r="CV26" s="28">
        <v>0.96287466070341488</v>
      </c>
      <c r="CW26" s="28">
        <v>0.94819221391040598</v>
      </c>
      <c r="CX26" s="28">
        <v>0.93388638962983817</v>
      </c>
      <c r="CY26" s="28">
        <v>0.8853806996452791</v>
      </c>
      <c r="CZ26" s="28">
        <v>0.80883906542657424</v>
      </c>
      <c r="DA26" s="28">
        <v>0.70760787712714035</v>
      </c>
      <c r="DB26" s="28">
        <v>0.63024716417243987</v>
      </c>
      <c r="DD26" s="28">
        <v>1.7230200975289134</v>
      </c>
      <c r="DE26" s="28">
        <v>1.7671000079612675</v>
      </c>
      <c r="DF26" s="28">
        <v>1.7476476075107905</v>
      </c>
      <c r="DG26" s="28">
        <v>1.7355506138949046</v>
      </c>
      <c r="DH26" s="28">
        <v>1.7173444755970324</v>
      </c>
      <c r="DI26" s="28">
        <v>1.6992708447459686</v>
      </c>
      <c r="DJ26" s="28">
        <v>1.6810858862353302</v>
      </c>
      <c r="DK26" s="28">
        <v>1.6628746607034151</v>
      </c>
      <c r="DL26" s="28">
        <v>1.6481922139104062</v>
      </c>
      <c r="DM26" s="28">
        <v>1.6338863896298383</v>
      </c>
      <c r="DN26" s="28">
        <v>1.5853806996452793</v>
      </c>
      <c r="DO26" s="28">
        <v>1.5088390654265744</v>
      </c>
      <c r="DP26" s="28">
        <v>1.4076078771271405</v>
      </c>
      <c r="DQ26" s="28">
        <v>1.33024716417244</v>
      </c>
      <c r="DS26" s="29">
        <v>1.0240853448193967</v>
      </c>
      <c r="DT26" s="29">
        <v>1.069290035139703</v>
      </c>
      <c r="DU26" s="29">
        <v>1.0510432011250159</v>
      </c>
      <c r="DV26" s="29">
        <v>1.0412517267747721</v>
      </c>
      <c r="DW26" s="29">
        <v>1.0292945771924498</v>
      </c>
      <c r="DX26" s="29">
        <v>1.014754984402332</v>
      </c>
      <c r="DY26" s="29">
        <v>0.99354480369301079</v>
      </c>
      <c r="DZ26" s="29">
        <v>0.97701001568949319</v>
      </c>
      <c r="EA26" s="29">
        <v>0.95323327394919954</v>
      </c>
      <c r="EB26" s="29">
        <v>0.92580756300451661</v>
      </c>
      <c r="EC26" s="29">
        <v>0.80575022908310445</v>
      </c>
      <c r="ED26" s="29">
        <v>0.6321791509433321</v>
      </c>
      <c r="EE26" s="29">
        <v>0.53316224315614336</v>
      </c>
      <c r="EF26" s="29">
        <v>0.58882158837922738</v>
      </c>
      <c r="EH26" s="29">
        <v>1.7240853448193969</v>
      </c>
      <c r="EI26" s="29">
        <v>1.7692900351397032</v>
      </c>
      <c r="EJ26" s="29">
        <v>1.7510432011250161</v>
      </c>
      <c r="EK26" s="29">
        <v>1.7412517267747722</v>
      </c>
      <c r="EL26" s="29">
        <v>1.7292945771924499</v>
      </c>
      <c r="EM26" s="29">
        <v>1.7147549844023322</v>
      </c>
      <c r="EN26" s="29">
        <v>1.693544803693011</v>
      </c>
      <c r="EO26" s="29">
        <v>1.6770100156894934</v>
      </c>
      <c r="EP26" s="29">
        <v>1.6532332739491997</v>
      </c>
      <c r="EQ26" s="29">
        <v>1.6258075630045168</v>
      </c>
      <c r="ER26" s="29">
        <v>1.5057502290831046</v>
      </c>
      <c r="ES26" s="29">
        <v>1.3321791509433323</v>
      </c>
      <c r="ET26" s="29">
        <v>1.2331622431561435</v>
      </c>
      <c r="EU26" s="29">
        <v>1.2888215883792276</v>
      </c>
      <c r="EW26" s="1">
        <v>354779</v>
      </c>
      <c r="EX26" s="1">
        <v>568913</v>
      </c>
      <c r="EY26" s="1" t="s">
        <v>888</v>
      </c>
      <c r="EZ26" s="1" t="s">
        <v>886</v>
      </c>
    </row>
    <row r="27" spans="2:156" ht="16.2" thickBot="1" x14ac:dyDescent="0.35">
      <c r="B27" s="21" t="s">
        <v>28</v>
      </c>
      <c r="C27" s="22">
        <v>4.1202816826134132</v>
      </c>
      <c r="D27" s="23">
        <v>4.1254636983756665</v>
      </c>
      <c r="E27" s="23">
        <v>3.9620168259440049</v>
      </c>
      <c r="F27" s="23">
        <v>3.8690322861636623</v>
      </c>
      <c r="G27" s="23">
        <v>3.6794029561967072</v>
      </c>
      <c r="H27" s="23">
        <v>3.5867098755298414</v>
      </c>
      <c r="I27" s="23">
        <v>3.4877637884846582</v>
      </c>
      <c r="J27" s="23">
        <v>3.2864574453616147</v>
      </c>
      <c r="K27" s="23">
        <v>3.1088823807415817</v>
      </c>
      <c r="L27" s="23">
        <v>2.8883178765514348</v>
      </c>
      <c r="M27" s="23">
        <v>1.3376117226772095</v>
      </c>
      <c r="N27" s="23">
        <v>-0.98849056975064364</v>
      </c>
      <c r="O27" s="23">
        <v>-1.8404057669643326</v>
      </c>
      <c r="P27" s="23">
        <v>-2.2308169691107693</v>
      </c>
      <c r="Q27" s="24"/>
      <c r="R27" s="23">
        <v>6.1202816826134132</v>
      </c>
      <c r="S27" s="23">
        <v>6.1254636983756665</v>
      </c>
      <c r="T27" s="23">
        <v>5.9620168259440049</v>
      </c>
      <c r="U27" s="23">
        <v>5.8690322861636623</v>
      </c>
      <c r="V27" s="23">
        <v>5.6794029561967072</v>
      </c>
      <c r="W27" s="23">
        <v>5.5867098755298414</v>
      </c>
      <c r="X27" s="23">
        <v>5.4877637884846582</v>
      </c>
      <c r="Y27" s="23">
        <v>5.2864574453616147</v>
      </c>
      <c r="Z27" s="23">
        <v>5.1088823807415817</v>
      </c>
      <c r="AA27" s="23">
        <v>4.8883178765514348</v>
      </c>
      <c r="AB27" s="23">
        <v>3.3376117226772095</v>
      </c>
      <c r="AC27" s="23">
        <v>1.0115094302493564</v>
      </c>
      <c r="AD27" s="23">
        <v>0.15959423303566744</v>
      </c>
      <c r="AE27" s="23">
        <v>-0.23081696911076932</v>
      </c>
      <c r="AG27" s="25">
        <v>4.07898996079496</v>
      </c>
      <c r="AH27" s="25">
        <v>4.0912554289152592</v>
      </c>
      <c r="AI27" s="25">
        <v>3.9787868420121626</v>
      </c>
      <c r="AJ27" s="25">
        <v>3.9073796125725035</v>
      </c>
      <c r="AK27" s="25">
        <v>3.7400703657292418</v>
      </c>
      <c r="AL27" s="25">
        <v>3.6703342629403206</v>
      </c>
      <c r="AM27" s="25">
        <v>3.5808571100371527</v>
      </c>
      <c r="AN27" s="25">
        <v>3.3881242828570546</v>
      </c>
      <c r="AO27" s="25">
        <v>3.2093854914209565</v>
      </c>
      <c r="AP27" s="25">
        <v>3.0196122253016568</v>
      </c>
      <c r="AQ27" s="25">
        <v>2.3563096350247648</v>
      </c>
      <c r="AR27" s="25">
        <v>0.69731948969708135</v>
      </c>
      <c r="AS27" s="25">
        <v>-0.95554827477873161</v>
      </c>
      <c r="AT27" s="25">
        <v>-1.1122568159683865</v>
      </c>
      <c r="AV27" s="26">
        <v>6.07898996079496</v>
      </c>
      <c r="AW27" s="26">
        <v>6.0912554289152592</v>
      </c>
      <c r="AX27" s="26">
        <v>5.9787868420121626</v>
      </c>
      <c r="AY27" s="26">
        <v>5.9073796125725035</v>
      </c>
      <c r="AZ27" s="26">
        <v>5.7400703657292418</v>
      </c>
      <c r="BA27" s="26">
        <v>5.6703342629403206</v>
      </c>
      <c r="BB27" s="26">
        <v>5.5808571100371527</v>
      </c>
      <c r="BC27" s="26">
        <v>5.3881242828570546</v>
      </c>
      <c r="BD27" s="26">
        <v>5.2093854914209565</v>
      </c>
      <c r="BE27" s="26">
        <v>5.0196122253016568</v>
      </c>
      <c r="BF27" s="26">
        <v>4.3563096350247648</v>
      </c>
      <c r="BG27" s="26">
        <v>2.6973194896970814</v>
      </c>
      <c r="BH27" s="26">
        <v>1.0444517252212684</v>
      </c>
      <c r="BI27" s="26">
        <v>0.88774318403161345</v>
      </c>
      <c r="BK27" s="27">
        <v>4.1212079208264605</v>
      </c>
      <c r="BL27" s="27">
        <v>4.1472716175696149</v>
      </c>
      <c r="BM27" s="27">
        <v>4.0090354321795019</v>
      </c>
      <c r="BN27" s="27">
        <v>3.9397834423022609</v>
      </c>
      <c r="BO27" s="27">
        <v>3.7769939343766286</v>
      </c>
      <c r="BP27" s="27">
        <v>3.718835607406989</v>
      </c>
      <c r="BQ27" s="27">
        <v>3.653347475899011</v>
      </c>
      <c r="BR27" s="27">
        <v>3.4941185840737781</v>
      </c>
      <c r="BS27" s="27">
        <v>3.3576440727850372</v>
      </c>
      <c r="BT27" s="27">
        <v>3.1776550793745049</v>
      </c>
      <c r="BU27" s="27">
        <v>1.8038154883377491</v>
      </c>
      <c r="BV27" s="27">
        <v>0.18134048014220738</v>
      </c>
      <c r="BW27" s="27">
        <v>-0.12267560286383272</v>
      </c>
      <c r="BX27" s="27">
        <v>-2.8305842678868487E-3</v>
      </c>
      <c r="BZ27" s="27">
        <v>6.1212079208264605</v>
      </c>
      <c r="CA27" s="27">
        <v>6.1472716175696149</v>
      </c>
      <c r="CB27" s="27">
        <v>6.0090354321795019</v>
      </c>
      <c r="CC27" s="27">
        <v>5.9397834423022609</v>
      </c>
      <c r="CD27" s="27">
        <v>5.7769939343766286</v>
      </c>
      <c r="CE27" s="27">
        <v>5.718835607406989</v>
      </c>
      <c r="CF27" s="27">
        <v>5.653347475899011</v>
      </c>
      <c r="CG27" s="27">
        <v>5.4941185840737781</v>
      </c>
      <c r="CH27" s="27">
        <v>5.3576440727850372</v>
      </c>
      <c r="CI27" s="27">
        <v>5.1776550793745049</v>
      </c>
      <c r="CJ27" s="27">
        <v>3.8038154883377491</v>
      </c>
      <c r="CK27" s="27">
        <v>2.1813404801422074</v>
      </c>
      <c r="CL27" s="27">
        <v>1.8773243971361673</v>
      </c>
      <c r="CM27" s="27">
        <v>1.9971694157321132</v>
      </c>
      <c r="CO27" s="28">
        <v>4.1194828186007388</v>
      </c>
      <c r="CP27" s="28">
        <v>4.1353494886845716</v>
      </c>
      <c r="CQ27" s="28">
        <v>3.9903623292561292</v>
      </c>
      <c r="CR27" s="28">
        <v>3.9227055793887153</v>
      </c>
      <c r="CS27" s="28">
        <v>3.7690314541661447</v>
      </c>
      <c r="CT27" s="28">
        <v>3.7264282320201243</v>
      </c>
      <c r="CU27" s="28">
        <v>3.6441970005891768</v>
      </c>
      <c r="CV27" s="28">
        <v>3.3539750963865895</v>
      </c>
      <c r="CW27" s="28">
        <v>3.1036544858797974</v>
      </c>
      <c r="CX27" s="28">
        <v>2.8655338565144834</v>
      </c>
      <c r="CY27" s="28">
        <v>1.7186613751968647</v>
      </c>
      <c r="CZ27" s="28">
        <v>-0.90141891635572691</v>
      </c>
      <c r="DA27" s="28">
        <v>-2.9368872556960337</v>
      </c>
      <c r="DB27" s="28">
        <v>-4.3540159732519754</v>
      </c>
      <c r="DD27" s="28">
        <v>6.1194828186007388</v>
      </c>
      <c r="DE27" s="28">
        <v>6.1353494886845716</v>
      </c>
      <c r="DF27" s="28">
        <v>5.9903623292561292</v>
      </c>
      <c r="DG27" s="28">
        <v>5.9227055793887153</v>
      </c>
      <c r="DH27" s="28">
        <v>5.7690314541661447</v>
      </c>
      <c r="DI27" s="28">
        <v>5.7264282320201243</v>
      </c>
      <c r="DJ27" s="28">
        <v>5.6441970005891768</v>
      </c>
      <c r="DK27" s="28">
        <v>5.3539750963865895</v>
      </c>
      <c r="DL27" s="28">
        <v>5.1036544858797974</v>
      </c>
      <c r="DM27" s="28">
        <v>4.8655338565144834</v>
      </c>
      <c r="DN27" s="28">
        <v>3.7186613751968647</v>
      </c>
      <c r="DO27" s="28">
        <v>1.0985810836442731</v>
      </c>
      <c r="DP27" s="28">
        <v>-0.93688725569603371</v>
      </c>
      <c r="DQ27" s="28">
        <v>-2.3540159732519754</v>
      </c>
      <c r="DS27" s="29">
        <v>4.1589555889695973</v>
      </c>
      <c r="DT27" s="29">
        <v>4.2131162028659332</v>
      </c>
      <c r="DU27" s="29">
        <v>4.1068031646950516</v>
      </c>
      <c r="DV27" s="29">
        <v>4.0690350853945461</v>
      </c>
      <c r="DW27" s="29">
        <v>3.9098437938827093</v>
      </c>
      <c r="DX27" s="29">
        <v>3.7366466342830922</v>
      </c>
      <c r="DY27" s="29">
        <v>3.567270156930709</v>
      </c>
      <c r="DZ27" s="29">
        <v>3.3086716688143838</v>
      </c>
      <c r="EA27" s="29">
        <v>3.086635708183195</v>
      </c>
      <c r="EB27" s="29">
        <v>2.8166727553584927</v>
      </c>
      <c r="EC27" s="29">
        <v>-3.6448294010273941E-3</v>
      </c>
      <c r="ED27" s="29">
        <v>-2.4092061325449432</v>
      </c>
      <c r="EE27" s="29">
        <v>-4.0778653291016198</v>
      </c>
      <c r="EF27" s="29">
        <v>-3.9913688595701799</v>
      </c>
      <c r="EH27" s="29">
        <v>6.1589555889695973</v>
      </c>
      <c r="EI27" s="29">
        <v>6.2131162028659332</v>
      </c>
      <c r="EJ27" s="29">
        <v>6.1068031646950516</v>
      </c>
      <c r="EK27" s="29">
        <v>6.0690350853945461</v>
      </c>
      <c r="EL27" s="29">
        <v>5.9098437938827093</v>
      </c>
      <c r="EM27" s="29">
        <v>5.7366466342830922</v>
      </c>
      <c r="EN27" s="29">
        <v>5.567270156930709</v>
      </c>
      <c r="EO27" s="29">
        <v>5.3086716688143838</v>
      </c>
      <c r="EP27" s="29">
        <v>5.086635708183195</v>
      </c>
      <c r="EQ27" s="29">
        <v>4.8166727553584927</v>
      </c>
      <c r="ER27" s="29">
        <v>1.9963551705989726</v>
      </c>
      <c r="ES27" s="29">
        <v>-0.4092061325449432</v>
      </c>
      <c r="ET27" s="29">
        <v>-2.0778653291016198</v>
      </c>
      <c r="EU27" s="29">
        <v>-1.9913688595701799</v>
      </c>
      <c r="EW27" s="1">
        <v>314417</v>
      </c>
      <c r="EX27" s="1">
        <v>542840</v>
      </c>
      <c r="EY27" s="1" t="s">
        <v>471</v>
      </c>
      <c r="EZ27" s="1" t="s">
        <v>886</v>
      </c>
    </row>
    <row r="28" spans="2:156" ht="16.2" thickBot="1" x14ac:dyDescent="0.35">
      <c r="B28" s="21" t="s">
        <v>29</v>
      </c>
      <c r="C28" s="22">
        <v>9.2298235732010276</v>
      </c>
      <c r="D28" s="23">
        <v>9.3084084412743806</v>
      </c>
      <c r="E28" s="23">
        <v>8.9239265615383303</v>
      </c>
      <c r="F28" s="23">
        <v>8.5498527417487367</v>
      </c>
      <c r="G28" s="23">
        <v>7.3466675965691977</v>
      </c>
      <c r="H28" s="23">
        <v>6.3779666507669006</v>
      </c>
      <c r="I28" s="23">
        <v>4.5350768127541912</v>
      </c>
      <c r="J28" s="23">
        <v>2.4201434608905181</v>
      </c>
      <c r="K28" s="23">
        <v>0.80729076419395085</v>
      </c>
      <c r="L28" s="23">
        <v>-0.85929328545152828</v>
      </c>
      <c r="M28" s="23">
        <v>-5.0854120347619443</v>
      </c>
      <c r="N28" s="23">
        <v>-8.0696027917147006</v>
      </c>
      <c r="O28" s="23">
        <v>-9.2335330576098613</v>
      </c>
      <c r="P28" s="23">
        <v>-9.0936517010394766</v>
      </c>
      <c r="Q28" s="24"/>
      <c r="R28" s="23">
        <v>21.229823573201028</v>
      </c>
      <c r="S28" s="23">
        <v>21.308408441274381</v>
      </c>
      <c r="T28" s="23">
        <v>20.92392656153833</v>
      </c>
      <c r="U28" s="23">
        <v>20.549852741748737</v>
      </c>
      <c r="V28" s="23">
        <v>19.346667596569198</v>
      </c>
      <c r="W28" s="23">
        <v>18.377966650766901</v>
      </c>
      <c r="X28" s="23">
        <v>16.535076812754191</v>
      </c>
      <c r="Y28" s="23">
        <v>14.420143460890518</v>
      </c>
      <c r="Z28" s="23">
        <v>12.807290764193951</v>
      </c>
      <c r="AA28" s="23">
        <v>11.140706714548472</v>
      </c>
      <c r="AB28" s="23">
        <v>6.9145879652380557</v>
      </c>
      <c r="AC28" s="23">
        <v>3.9303972082852994</v>
      </c>
      <c r="AD28" s="23">
        <v>2.7664669423901387</v>
      </c>
      <c r="AE28" s="23">
        <v>2.9063482989605234</v>
      </c>
      <c r="AG28" s="25">
        <v>9.1336440838355308</v>
      </c>
      <c r="AH28" s="25">
        <v>9.2133840388334889</v>
      </c>
      <c r="AI28" s="25">
        <v>8.9933689807875048</v>
      </c>
      <c r="AJ28" s="25">
        <v>8.7448579963716071</v>
      </c>
      <c r="AK28" s="25">
        <v>8.0939851153187092</v>
      </c>
      <c r="AL28" s="25">
        <v>7.681615828532653</v>
      </c>
      <c r="AM28" s="25">
        <v>7.0067372844514679</v>
      </c>
      <c r="AN28" s="25">
        <v>6.0783107218028718</v>
      </c>
      <c r="AO28" s="25">
        <v>5.2175476843868864</v>
      </c>
      <c r="AP28" s="25">
        <v>4.2877715259199505</v>
      </c>
      <c r="AQ28" s="25">
        <v>1.5013575078451211</v>
      </c>
      <c r="AR28" s="25">
        <v>-1.2372286428672226</v>
      </c>
      <c r="AS28" s="25">
        <v>-3.7750488956398272</v>
      </c>
      <c r="AT28" s="25">
        <v>-4.6055777586645235</v>
      </c>
      <c r="AV28" s="26">
        <v>21.133644083835531</v>
      </c>
      <c r="AW28" s="26">
        <v>21.213384038833489</v>
      </c>
      <c r="AX28" s="26">
        <v>20.993368980787505</v>
      </c>
      <c r="AY28" s="26">
        <v>20.744857996371607</v>
      </c>
      <c r="AZ28" s="26">
        <v>20.093985115318709</v>
      </c>
      <c r="BA28" s="26">
        <v>19.681615828532653</v>
      </c>
      <c r="BB28" s="26">
        <v>19.006737284451468</v>
      </c>
      <c r="BC28" s="26">
        <v>18.078310721802872</v>
      </c>
      <c r="BD28" s="26">
        <v>17.217547684386886</v>
      </c>
      <c r="BE28" s="26">
        <v>16.28777152591995</v>
      </c>
      <c r="BF28" s="26">
        <v>13.501357507845121</v>
      </c>
      <c r="BG28" s="26">
        <v>10.762771357132777</v>
      </c>
      <c r="BH28" s="26">
        <v>8.2249511043601728</v>
      </c>
      <c r="BI28" s="26">
        <v>7.3944222413354765</v>
      </c>
      <c r="BK28" s="27">
        <v>9.2337692227480161</v>
      </c>
      <c r="BL28" s="27">
        <v>9.3718207093488317</v>
      </c>
      <c r="BM28" s="27">
        <v>9.0666541460658578</v>
      </c>
      <c r="BN28" s="27">
        <v>8.7681234351571362</v>
      </c>
      <c r="BO28" s="27">
        <v>7.6504083985000371</v>
      </c>
      <c r="BP28" s="27">
        <v>6.7955858475385007</v>
      </c>
      <c r="BQ28" s="27">
        <v>5.0755733829700951</v>
      </c>
      <c r="BR28" s="27">
        <v>3.1196263049098363</v>
      </c>
      <c r="BS28" s="27">
        <v>1.6662346165391888</v>
      </c>
      <c r="BT28" s="27">
        <v>0.15938047108623721</v>
      </c>
      <c r="BU28" s="27">
        <v>-3.167169391912438</v>
      </c>
      <c r="BV28" s="27">
        <v>-5.3621859793205999</v>
      </c>
      <c r="BW28" s="27">
        <v>-6.103028167888624</v>
      </c>
      <c r="BX28" s="27">
        <v>-5.5349084910725708</v>
      </c>
      <c r="BZ28" s="27">
        <v>21.233769222748016</v>
      </c>
      <c r="CA28" s="27">
        <v>21.371820709348832</v>
      </c>
      <c r="CB28" s="27">
        <v>21.066654146065858</v>
      </c>
      <c r="CC28" s="27">
        <v>20.768123435157136</v>
      </c>
      <c r="CD28" s="27">
        <v>19.650408398500037</v>
      </c>
      <c r="CE28" s="27">
        <v>18.795585847538501</v>
      </c>
      <c r="CF28" s="27">
        <v>17.075573382970095</v>
      </c>
      <c r="CG28" s="27">
        <v>15.119626304909836</v>
      </c>
      <c r="CH28" s="27">
        <v>13.666234616539189</v>
      </c>
      <c r="CI28" s="27">
        <v>12.159380471086237</v>
      </c>
      <c r="CJ28" s="27">
        <v>8.832830608087562</v>
      </c>
      <c r="CK28" s="27">
        <v>6.6378140206794001</v>
      </c>
      <c r="CL28" s="27">
        <v>5.896971832111376</v>
      </c>
      <c r="CM28" s="27">
        <v>6.4650915089274292</v>
      </c>
      <c r="CO28" s="28">
        <v>9.2188563891765689</v>
      </c>
      <c r="CP28" s="28">
        <v>9.3253220583268366</v>
      </c>
      <c r="CQ28" s="28">
        <v>8.9981489954698617</v>
      </c>
      <c r="CR28" s="28">
        <v>8.7096538442905285</v>
      </c>
      <c r="CS28" s="28">
        <v>7.6267288657450401</v>
      </c>
      <c r="CT28" s="28">
        <v>6.8447636089957875</v>
      </c>
      <c r="CU28" s="28">
        <v>5.2206221699075464</v>
      </c>
      <c r="CV28" s="28">
        <v>3.3743360805935723</v>
      </c>
      <c r="CW28" s="28">
        <v>2.092993148971086</v>
      </c>
      <c r="CX28" s="28">
        <v>0.82190075202848334</v>
      </c>
      <c r="CY28" s="28">
        <v>-1.8415410630521052</v>
      </c>
      <c r="CZ28" s="28">
        <v>-12.909528251467776</v>
      </c>
      <c r="DA28" s="28">
        <v>-22.905789888350895</v>
      </c>
      <c r="DB28" s="28">
        <v>-31.755845665491989</v>
      </c>
      <c r="DD28" s="28">
        <v>21.218856389176569</v>
      </c>
      <c r="DE28" s="28">
        <v>21.325322058326837</v>
      </c>
      <c r="DF28" s="28">
        <v>20.998148995469862</v>
      </c>
      <c r="DG28" s="28">
        <v>20.709653844290528</v>
      </c>
      <c r="DH28" s="28">
        <v>19.62672886574504</v>
      </c>
      <c r="DI28" s="28">
        <v>18.844763608995788</v>
      </c>
      <c r="DJ28" s="28">
        <v>17.220622169907546</v>
      </c>
      <c r="DK28" s="28">
        <v>15.374336080593572</v>
      </c>
      <c r="DL28" s="28">
        <v>14.092993148971086</v>
      </c>
      <c r="DM28" s="28">
        <v>12.821900752028483</v>
      </c>
      <c r="DN28" s="28">
        <v>10.158458936947895</v>
      </c>
      <c r="DO28" s="28">
        <v>-0.90952825146777627</v>
      </c>
      <c r="DP28" s="28">
        <v>-10.905789888350895</v>
      </c>
      <c r="DQ28" s="28">
        <v>-19.755845665491989</v>
      </c>
      <c r="DS28" s="29">
        <v>9.3334668456192844</v>
      </c>
      <c r="DT28" s="29">
        <v>9.5510865176078568</v>
      </c>
      <c r="DU28" s="29">
        <v>9.3345524604236125</v>
      </c>
      <c r="DV28" s="29">
        <v>9.1304263042026328</v>
      </c>
      <c r="DW28" s="29">
        <v>8.1425087902161231</v>
      </c>
      <c r="DX28" s="29">
        <v>7.4203729301749348</v>
      </c>
      <c r="DY28" s="29">
        <v>5.8573889904249192</v>
      </c>
      <c r="DZ28" s="29">
        <v>4.0781855647269403</v>
      </c>
      <c r="EA28" s="29">
        <v>2.8508464402588878</v>
      </c>
      <c r="EB28" s="29">
        <v>1.1149551784594856</v>
      </c>
      <c r="EC28" s="29">
        <v>-11.332183807611671</v>
      </c>
      <c r="ED28" s="29">
        <v>-21.785527642550591</v>
      </c>
      <c r="EE28" s="29">
        <v>-30.328956787497383</v>
      </c>
      <c r="EF28" s="29">
        <v>-30.539262863344199</v>
      </c>
      <c r="EH28" s="29">
        <v>21.333466845619284</v>
      </c>
      <c r="EI28" s="29">
        <v>21.551086517607857</v>
      </c>
      <c r="EJ28" s="29">
        <v>21.334552460423613</v>
      </c>
      <c r="EK28" s="29">
        <v>21.130426304202633</v>
      </c>
      <c r="EL28" s="29">
        <v>20.142508790216123</v>
      </c>
      <c r="EM28" s="29">
        <v>19.420372930174935</v>
      </c>
      <c r="EN28" s="29">
        <v>17.857388990424919</v>
      </c>
      <c r="EO28" s="29">
        <v>16.07818556472694</v>
      </c>
      <c r="EP28" s="29">
        <v>14.850846440258888</v>
      </c>
      <c r="EQ28" s="29">
        <v>13.114955178459486</v>
      </c>
      <c r="ER28" s="29">
        <v>0.66781619238832945</v>
      </c>
      <c r="ES28" s="29">
        <v>-9.7855276425505906</v>
      </c>
      <c r="ET28" s="29">
        <v>-18.328956787497383</v>
      </c>
      <c r="EU28" s="29">
        <v>-18.539262863344199</v>
      </c>
      <c r="EW28" s="1">
        <v>367546</v>
      </c>
      <c r="EX28" s="1">
        <v>403338</v>
      </c>
      <c r="EY28" s="1" t="s">
        <v>493</v>
      </c>
      <c r="EZ28" s="1" t="s">
        <v>880</v>
      </c>
    </row>
    <row r="29" spans="2:156" ht="16.2" thickBot="1" x14ac:dyDescent="0.35">
      <c r="B29" s="21" t="s">
        <v>30</v>
      </c>
      <c r="C29" s="22">
        <v>7.7658096951378912</v>
      </c>
      <c r="D29" s="23">
        <v>7.710177379743044</v>
      </c>
      <c r="E29" s="23">
        <v>7.3489398673834661</v>
      </c>
      <c r="F29" s="23">
        <v>7.2059855124096774</v>
      </c>
      <c r="G29" s="23">
        <v>7.1213366852168249</v>
      </c>
      <c r="H29" s="23">
        <v>6.919457487294153</v>
      </c>
      <c r="I29" s="23">
        <v>6.6500848349453978</v>
      </c>
      <c r="J29" s="23">
        <v>6.3690431369279548</v>
      </c>
      <c r="K29" s="23">
        <v>6.2113126185507195</v>
      </c>
      <c r="L29" s="23">
        <v>5.8552703097268743</v>
      </c>
      <c r="M29" s="23">
        <v>4.4290434051716812</v>
      </c>
      <c r="N29" s="23">
        <v>3.1329970824832429</v>
      </c>
      <c r="O29" s="23">
        <v>2.6820027171771894</v>
      </c>
      <c r="P29" s="23">
        <v>2.6373054357936656</v>
      </c>
      <c r="Q29" s="24"/>
      <c r="R29" s="23">
        <v>11.265809695137891</v>
      </c>
      <c r="S29" s="23">
        <v>11.210177379743044</v>
      </c>
      <c r="T29" s="23">
        <v>10.848939867383466</v>
      </c>
      <c r="U29" s="23">
        <v>10.705985512409677</v>
      </c>
      <c r="V29" s="23">
        <v>10.621336685216825</v>
      </c>
      <c r="W29" s="23">
        <v>10.419457487294153</v>
      </c>
      <c r="X29" s="23">
        <v>10.150084834945398</v>
      </c>
      <c r="Y29" s="23">
        <v>9.8690431369279548</v>
      </c>
      <c r="Z29" s="23">
        <v>9.7113126185507195</v>
      </c>
      <c r="AA29" s="23">
        <v>9.3552703097268743</v>
      </c>
      <c r="AB29" s="23">
        <v>7.9290434051716812</v>
      </c>
      <c r="AC29" s="23">
        <v>6.6329970824832429</v>
      </c>
      <c r="AD29" s="23">
        <v>6.1820027171771894</v>
      </c>
      <c r="AE29" s="23">
        <v>6.1373054357936656</v>
      </c>
      <c r="AG29" s="25">
        <v>7.7245467367547054</v>
      </c>
      <c r="AH29" s="25">
        <v>7.7596030649160355</v>
      </c>
      <c r="AI29" s="25">
        <v>7.5430886706466538</v>
      </c>
      <c r="AJ29" s="25">
        <v>7.4376166337912917</v>
      </c>
      <c r="AK29" s="25">
        <v>7.3910196105892432</v>
      </c>
      <c r="AL29" s="25">
        <v>7.2335678784869</v>
      </c>
      <c r="AM29" s="25">
        <v>7.0040615842239315</v>
      </c>
      <c r="AN29" s="25">
        <v>6.7640603915445805</v>
      </c>
      <c r="AO29" s="25">
        <v>6.6363880747306165</v>
      </c>
      <c r="AP29" s="25">
        <v>6.318162948601449</v>
      </c>
      <c r="AQ29" s="25">
        <v>5.3629415309601978</v>
      </c>
      <c r="AR29" s="25">
        <v>4.2289967158626052</v>
      </c>
      <c r="AS29" s="25">
        <v>3.2131431255015386</v>
      </c>
      <c r="AT29" s="25">
        <v>2.8808820902533139</v>
      </c>
      <c r="AV29" s="26">
        <v>11.224546736754705</v>
      </c>
      <c r="AW29" s="26">
        <v>11.259603064916035</v>
      </c>
      <c r="AX29" s="26">
        <v>11.043088670646654</v>
      </c>
      <c r="AY29" s="26">
        <v>10.937616633791292</v>
      </c>
      <c r="AZ29" s="26">
        <v>10.891019610589243</v>
      </c>
      <c r="BA29" s="26">
        <v>10.7335678784869</v>
      </c>
      <c r="BB29" s="26">
        <v>10.504061584223932</v>
      </c>
      <c r="BC29" s="26">
        <v>10.26406039154458</v>
      </c>
      <c r="BD29" s="26">
        <v>10.136388074730617</v>
      </c>
      <c r="BE29" s="26">
        <v>9.818162948601449</v>
      </c>
      <c r="BF29" s="26">
        <v>8.8629415309601978</v>
      </c>
      <c r="BG29" s="26">
        <v>7.7289967158626052</v>
      </c>
      <c r="BH29" s="26">
        <v>6.7131431255015386</v>
      </c>
      <c r="BI29" s="26">
        <v>6.3808820902533139</v>
      </c>
      <c r="BK29" s="27">
        <v>7.7673164345358554</v>
      </c>
      <c r="BL29" s="27">
        <v>7.7350652650121159</v>
      </c>
      <c r="BM29" s="27">
        <v>7.4049319690931998</v>
      </c>
      <c r="BN29" s="27">
        <v>7.2915534427857942</v>
      </c>
      <c r="BO29" s="27">
        <v>7.2383803377505131</v>
      </c>
      <c r="BP29" s="27">
        <v>7.0809611550294296</v>
      </c>
      <c r="BQ29" s="27">
        <v>6.8604874470149753</v>
      </c>
      <c r="BR29" s="27">
        <v>6.6404809632105035</v>
      </c>
      <c r="BS29" s="27">
        <v>6.5395367998307457</v>
      </c>
      <c r="BT29" s="27">
        <v>6.2449185824083653</v>
      </c>
      <c r="BU29" s="27">
        <v>5.1539296068863631</v>
      </c>
      <c r="BV29" s="27">
        <v>4.2044266102581815</v>
      </c>
      <c r="BW29" s="27">
        <v>3.9745650712210931</v>
      </c>
      <c r="BX29" s="27">
        <v>4.1433660144124804</v>
      </c>
      <c r="BZ29" s="27">
        <v>11.267316434535855</v>
      </c>
      <c r="CA29" s="27">
        <v>11.235065265012116</v>
      </c>
      <c r="CB29" s="27">
        <v>10.9049319690932</v>
      </c>
      <c r="CC29" s="27">
        <v>10.791553442785794</v>
      </c>
      <c r="CD29" s="27">
        <v>10.738380337750513</v>
      </c>
      <c r="CE29" s="27">
        <v>10.58096115502943</v>
      </c>
      <c r="CF29" s="27">
        <v>10.360487447014975</v>
      </c>
      <c r="CG29" s="27">
        <v>10.140480963210504</v>
      </c>
      <c r="CH29" s="27">
        <v>10.039536799830746</v>
      </c>
      <c r="CI29" s="27">
        <v>9.7449185824083653</v>
      </c>
      <c r="CJ29" s="27">
        <v>8.6539296068863631</v>
      </c>
      <c r="CK29" s="27">
        <v>7.7044266102581815</v>
      </c>
      <c r="CL29" s="27">
        <v>7.4745650712210931</v>
      </c>
      <c r="CM29" s="27">
        <v>7.6433660144124804</v>
      </c>
      <c r="CO29" s="28">
        <v>7.7621595582198477</v>
      </c>
      <c r="CP29" s="28">
        <v>7.7155373396240847</v>
      </c>
      <c r="CQ29" s="28">
        <v>7.3746284009268841</v>
      </c>
      <c r="CR29" s="28">
        <v>7.2627802091214271</v>
      </c>
      <c r="CS29" s="28">
        <v>7.2212553309888268</v>
      </c>
      <c r="CT29" s="28">
        <v>7.0895099175533982</v>
      </c>
      <c r="CU29" s="28">
        <v>6.8987318165333882</v>
      </c>
      <c r="CV29" s="28">
        <v>6.696642342854993</v>
      </c>
      <c r="CW29" s="28">
        <v>6.6377472271554883</v>
      </c>
      <c r="CX29" s="28">
        <v>6.4165600686431503</v>
      </c>
      <c r="CY29" s="28">
        <v>5.5493701552255086</v>
      </c>
      <c r="CZ29" s="28">
        <v>0.88321430034359238</v>
      </c>
      <c r="DA29" s="28">
        <v>-3.6452371320336105</v>
      </c>
      <c r="DB29" s="28">
        <v>-7.0382315981029393</v>
      </c>
      <c r="DD29" s="28">
        <v>11.262159558219848</v>
      </c>
      <c r="DE29" s="28">
        <v>11.215537339624085</v>
      </c>
      <c r="DF29" s="28">
        <v>10.874628400926884</v>
      </c>
      <c r="DG29" s="28">
        <v>10.762780209121427</v>
      </c>
      <c r="DH29" s="28">
        <v>10.721255330988827</v>
      </c>
      <c r="DI29" s="28">
        <v>10.589509917553398</v>
      </c>
      <c r="DJ29" s="28">
        <v>10.398731816533388</v>
      </c>
      <c r="DK29" s="28">
        <v>10.196642342854993</v>
      </c>
      <c r="DL29" s="28">
        <v>10.137747227155488</v>
      </c>
      <c r="DM29" s="28">
        <v>9.9165600686431503</v>
      </c>
      <c r="DN29" s="28">
        <v>9.0493701552255086</v>
      </c>
      <c r="DO29" s="28">
        <v>4.3832143003435924</v>
      </c>
      <c r="DP29" s="28">
        <v>-0.14523713203361055</v>
      </c>
      <c r="DQ29" s="28">
        <v>-3.5382315981029393</v>
      </c>
      <c r="DS29" s="29">
        <v>7.8161019351063548</v>
      </c>
      <c r="DT29" s="29">
        <v>7.8203260363775122</v>
      </c>
      <c r="DU29" s="29">
        <v>7.5312262445592424</v>
      </c>
      <c r="DV29" s="29">
        <v>7.4582017786402037</v>
      </c>
      <c r="DW29" s="29">
        <v>7.452960985232858</v>
      </c>
      <c r="DX29" s="29">
        <v>7.3323848676593197</v>
      </c>
      <c r="DY29" s="29">
        <v>7.1614186319494966</v>
      </c>
      <c r="DZ29" s="29">
        <v>6.9966263807558189</v>
      </c>
      <c r="EA29" s="29">
        <v>6.9655323448377793</v>
      </c>
      <c r="EB29" s="29">
        <v>6.5623019386602071</v>
      </c>
      <c r="EC29" s="29">
        <v>1.6558289546805707</v>
      </c>
      <c r="ED29" s="29">
        <v>-2.7483681224831749</v>
      </c>
      <c r="EE29" s="29">
        <v>-6.4617014498915779</v>
      </c>
      <c r="EF29" s="29">
        <v>-6.2968441536333586</v>
      </c>
      <c r="EH29" s="29">
        <v>11.316101935106355</v>
      </c>
      <c r="EI29" s="29">
        <v>11.320326036377512</v>
      </c>
      <c r="EJ29" s="29">
        <v>11.031226244559242</v>
      </c>
      <c r="EK29" s="29">
        <v>10.958201778640204</v>
      </c>
      <c r="EL29" s="29">
        <v>10.952960985232858</v>
      </c>
      <c r="EM29" s="29">
        <v>10.83238486765932</v>
      </c>
      <c r="EN29" s="29">
        <v>10.661418631949497</v>
      </c>
      <c r="EO29" s="29">
        <v>10.496626380755819</v>
      </c>
      <c r="EP29" s="29">
        <v>10.465532344837779</v>
      </c>
      <c r="EQ29" s="29">
        <v>10.062301938660207</v>
      </c>
      <c r="ER29" s="29">
        <v>5.1558289546805707</v>
      </c>
      <c r="ES29" s="29">
        <v>0.75163187751682514</v>
      </c>
      <c r="ET29" s="29">
        <v>-2.9617014498915779</v>
      </c>
      <c r="EU29" s="29">
        <v>-2.7968441536333586</v>
      </c>
      <c r="EW29" s="1">
        <v>385381</v>
      </c>
      <c r="EX29" s="1">
        <v>432208</v>
      </c>
      <c r="EY29" s="1" t="s">
        <v>495</v>
      </c>
      <c r="EZ29" s="1" t="s">
        <v>871</v>
      </c>
    </row>
    <row r="30" spans="2:156" ht="16.2" thickBot="1" x14ac:dyDescent="0.35">
      <c r="B30" s="21" t="s">
        <v>31</v>
      </c>
      <c r="C30" s="22">
        <v>7.2988117074876602</v>
      </c>
      <c r="D30" s="23">
        <v>7.5152638315928062</v>
      </c>
      <c r="E30" s="23">
        <v>7.2492649930697013</v>
      </c>
      <c r="F30" s="23">
        <v>7.0283233703543839</v>
      </c>
      <c r="G30" s="23">
        <v>6.8231066622245748</v>
      </c>
      <c r="H30" s="23">
        <v>6.6528632492151747</v>
      </c>
      <c r="I30" s="23">
        <v>6.3273062269268401</v>
      </c>
      <c r="J30" s="23">
        <v>6.1083878809976895</v>
      </c>
      <c r="K30" s="23">
        <v>5.9419112768423652</v>
      </c>
      <c r="L30" s="23">
        <v>5.7100727821630262</v>
      </c>
      <c r="M30" s="23">
        <v>4.3443400969721147</v>
      </c>
      <c r="N30" s="23">
        <v>2.2138834139685297</v>
      </c>
      <c r="O30" s="23">
        <v>0.84625787452182166</v>
      </c>
      <c r="P30" s="23">
        <v>0.22635207066925034</v>
      </c>
      <c r="Q30" s="24"/>
      <c r="R30" s="23">
        <v>10.79881170748766</v>
      </c>
      <c r="S30" s="23">
        <v>11.015263831592806</v>
      </c>
      <c r="T30" s="23">
        <v>10.749264993069701</v>
      </c>
      <c r="U30" s="23">
        <v>10.528323370354384</v>
      </c>
      <c r="V30" s="23">
        <v>10.323106662224575</v>
      </c>
      <c r="W30" s="23">
        <v>10.152863249215175</v>
      </c>
      <c r="X30" s="23">
        <v>9.8273062269268401</v>
      </c>
      <c r="Y30" s="23">
        <v>9.6083878809976895</v>
      </c>
      <c r="Z30" s="23">
        <v>9.4419112768423652</v>
      </c>
      <c r="AA30" s="23">
        <v>9.2100727821630262</v>
      </c>
      <c r="AB30" s="23">
        <v>7.8443400969721147</v>
      </c>
      <c r="AC30" s="23">
        <v>5.7138834139685297</v>
      </c>
      <c r="AD30" s="23">
        <v>4.3462578745218217</v>
      </c>
      <c r="AE30" s="23">
        <v>3.7263520706692503</v>
      </c>
      <c r="AG30" s="25">
        <v>7.2353300334744617</v>
      </c>
      <c r="AH30" s="25">
        <v>7.434533581947683</v>
      </c>
      <c r="AI30" s="25">
        <v>7.2539212466223439</v>
      </c>
      <c r="AJ30" s="25">
        <v>7.0913436607391116</v>
      </c>
      <c r="AK30" s="25">
        <v>6.9395772291209035</v>
      </c>
      <c r="AL30" s="25">
        <v>6.7509588698638581</v>
      </c>
      <c r="AM30" s="25">
        <v>6.3670714951467655</v>
      </c>
      <c r="AN30" s="25">
        <v>6.0519878190417309</v>
      </c>
      <c r="AO30" s="25">
        <v>5.8098174405036467</v>
      </c>
      <c r="AP30" s="25">
        <v>5.5287102245455113</v>
      </c>
      <c r="AQ30" s="25">
        <v>4.6841888745917828</v>
      </c>
      <c r="AR30" s="25">
        <v>4.2010055311693648</v>
      </c>
      <c r="AS30" s="25">
        <v>3.6037062789162277</v>
      </c>
      <c r="AT30" s="25">
        <v>3.6268724805164485</v>
      </c>
      <c r="AV30" s="26">
        <v>10.735330033474462</v>
      </c>
      <c r="AW30" s="26">
        <v>10.934533581947683</v>
      </c>
      <c r="AX30" s="26">
        <v>10.753921246622344</v>
      </c>
      <c r="AY30" s="26">
        <v>10.591343660739112</v>
      </c>
      <c r="AZ30" s="26">
        <v>10.439577229120903</v>
      </c>
      <c r="BA30" s="26">
        <v>10.250958869863858</v>
      </c>
      <c r="BB30" s="26">
        <v>9.8670714951467655</v>
      </c>
      <c r="BC30" s="26">
        <v>9.5519878190417309</v>
      </c>
      <c r="BD30" s="26">
        <v>9.3098174405036467</v>
      </c>
      <c r="BE30" s="26">
        <v>9.0287102245455113</v>
      </c>
      <c r="BF30" s="26">
        <v>8.1841888745917828</v>
      </c>
      <c r="BG30" s="26">
        <v>7.7010055311693648</v>
      </c>
      <c r="BH30" s="26">
        <v>7.1037062789162277</v>
      </c>
      <c r="BI30" s="26">
        <v>7.1268724805164485</v>
      </c>
      <c r="BK30" s="27">
        <v>7.3007345656552847</v>
      </c>
      <c r="BL30" s="27">
        <v>7.5535061556938352</v>
      </c>
      <c r="BM30" s="27">
        <v>7.3325315010301502</v>
      </c>
      <c r="BN30" s="27">
        <v>7.1480631881574901</v>
      </c>
      <c r="BO30" s="27">
        <v>6.9842428358116955</v>
      </c>
      <c r="BP30" s="27">
        <v>6.8726436007329621</v>
      </c>
      <c r="BQ30" s="27">
        <v>6.5986225418132562</v>
      </c>
      <c r="BR30" s="27">
        <v>6.4377826194328271</v>
      </c>
      <c r="BS30" s="27">
        <v>6.317793057467993</v>
      </c>
      <c r="BT30" s="27">
        <v>6.1458951743672294</v>
      </c>
      <c r="BU30" s="27">
        <v>5.2911318973461157</v>
      </c>
      <c r="BV30" s="27">
        <v>4.3787938077327642</v>
      </c>
      <c r="BW30" s="27">
        <v>3.8732279824130131</v>
      </c>
      <c r="BX30" s="27">
        <v>4.0109958494262621</v>
      </c>
      <c r="BZ30" s="27">
        <v>10.800734565655285</v>
      </c>
      <c r="CA30" s="27">
        <v>11.053506155693835</v>
      </c>
      <c r="CB30" s="27">
        <v>10.83253150103015</v>
      </c>
      <c r="CC30" s="27">
        <v>10.64806318815749</v>
      </c>
      <c r="CD30" s="27">
        <v>10.484242835811695</v>
      </c>
      <c r="CE30" s="27">
        <v>10.372643600732962</v>
      </c>
      <c r="CF30" s="27">
        <v>10.098622541813256</v>
      </c>
      <c r="CG30" s="27">
        <v>9.9377826194328271</v>
      </c>
      <c r="CH30" s="27">
        <v>9.817793057467993</v>
      </c>
      <c r="CI30" s="27">
        <v>9.6458951743672294</v>
      </c>
      <c r="CJ30" s="27">
        <v>8.7911318973461157</v>
      </c>
      <c r="CK30" s="27">
        <v>7.8787938077327642</v>
      </c>
      <c r="CL30" s="27">
        <v>7.3732279824130131</v>
      </c>
      <c r="CM30" s="27">
        <v>7.5109958494262621</v>
      </c>
      <c r="CO30" s="28">
        <v>7.3000032551627569</v>
      </c>
      <c r="CP30" s="28">
        <v>7.537891181089746</v>
      </c>
      <c r="CQ30" s="28">
        <v>7.2942124763238798</v>
      </c>
      <c r="CR30" s="28">
        <v>7.096407613199375</v>
      </c>
      <c r="CS30" s="28">
        <v>6.9151630848579124</v>
      </c>
      <c r="CT30" s="28">
        <v>6.7679528968153591</v>
      </c>
      <c r="CU30" s="28">
        <v>6.4680085002492618</v>
      </c>
      <c r="CV30" s="28">
        <v>6.2708910503847726</v>
      </c>
      <c r="CW30" s="28">
        <v>6.121665045807033</v>
      </c>
      <c r="CX30" s="28">
        <v>5.9200485037428905</v>
      </c>
      <c r="CY30" s="28">
        <v>4.6104387755759948</v>
      </c>
      <c r="CZ30" s="28">
        <v>1.9225892770769839</v>
      </c>
      <c r="DA30" s="28">
        <v>0.14217702408418376</v>
      </c>
      <c r="DB30" s="28">
        <v>-0.63615077140716636</v>
      </c>
      <c r="DD30" s="28">
        <v>10.800003255162757</v>
      </c>
      <c r="DE30" s="28">
        <v>11.037891181089746</v>
      </c>
      <c r="DF30" s="28">
        <v>10.79421247632388</v>
      </c>
      <c r="DG30" s="28">
        <v>10.596407613199375</v>
      </c>
      <c r="DH30" s="28">
        <v>10.415163084857912</v>
      </c>
      <c r="DI30" s="28">
        <v>10.267952896815359</v>
      </c>
      <c r="DJ30" s="28">
        <v>9.9680085002492618</v>
      </c>
      <c r="DK30" s="28">
        <v>9.7708910503847726</v>
      </c>
      <c r="DL30" s="28">
        <v>9.621665045807033</v>
      </c>
      <c r="DM30" s="28">
        <v>9.4200485037428905</v>
      </c>
      <c r="DN30" s="28">
        <v>8.1104387755759948</v>
      </c>
      <c r="DO30" s="28">
        <v>5.4225892770769839</v>
      </c>
      <c r="DP30" s="28">
        <v>3.6421770240841838</v>
      </c>
      <c r="DQ30" s="28">
        <v>2.8638492285928336</v>
      </c>
      <c r="DS30" s="29">
        <v>7.3280694958058756</v>
      </c>
      <c r="DT30" s="29">
        <v>7.5950323793506236</v>
      </c>
      <c r="DU30" s="29">
        <v>7.3798024374589133</v>
      </c>
      <c r="DV30" s="29">
        <v>7.2129812344789457</v>
      </c>
      <c r="DW30" s="29">
        <v>7.05379870749716</v>
      </c>
      <c r="DX30" s="29">
        <v>6.9127931130400402</v>
      </c>
      <c r="DY30" s="29">
        <v>6.6264429251179298</v>
      </c>
      <c r="DZ30" s="29">
        <v>6.4398004121049919</v>
      </c>
      <c r="EA30" s="29">
        <v>6.3473173997621224</v>
      </c>
      <c r="EB30" s="29">
        <v>6.0640013312356533</v>
      </c>
      <c r="EC30" s="29">
        <v>2.719020530843073</v>
      </c>
      <c r="ED30" s="29">
        <v>0.14321412491893426</v>
      </c>
      <c r="EE30" s="29">
        <v>-1.4002381441239891</v>
      </c>
      <c r="EF30" s="29">
        <v>-0.82381583195444819</v>
      </c>
      <c r="EH30" s="29">
        <v>10.828069495805876</v>
      </c>
      <c r="EI30" s="29">
        <v>11.095032379350624</v>
      </c>
      <c r="EJ30" s="29">
        <v>10.879802437458913</v>
      </c>
      <c r="EK30" s="29">
        <v>10.712981234478946</v>
      </c>
      <c r="EL30" s="29">
        <v>10.55379870749716</v>
      </c>
      <c r="EM30" s="29">
        <v>10.41279311304004</v>
      </c>
      <c r="EN30" s="29">
        <v>10.12644292511793</v>
      </c>
      <c r="EO30" s="29">
        <v>9.9398004121049919</v>
      </c>
      <c r="EP30" s="29">
        <v>9.8473173997621224</v>
      </c>
      <c r="EQ30" s="29">
        <v>9.5640013312356533</v>
      </c>
      <c r="ER30" s="29">
        <v>6.219020530843073</v>
      </c>
      <c r="ES30" s="29">
        <v>3.6432141249189343</v>
      </c>
      <c r="ET30" s="29">
        <v>2.0997618558760109</v>
      </c>
      <c r="EU30" s="29">
        <v>2.6761841680455518</v>
      </c>
      <c r="EW30" s="1">
        <v>354028</v>
      </c>
      <c r="EX30" s="1">
        <v>429192</v>
      </c>
      <c r="EY30" s="1" t="s">
        <v>497</v>
      </c>
      <c r="EZ30" s="1" t="s">
        <v>887</v>
      </c>
    </row>
    <row r="31" spans="2:156" ht="16.2" thickBot="1" x14ac:dyDescent="0.35">
      <c r="B31" s="21" t="s">
        <v>32</v>
      </c>
      <c r="C31" s="22">
        <v>2.0105968724864809</v>
      </c>
      <c r="D31" s="23">
        <v>2.2874245058324192</v>
      </c>
      <c r="E31" s="23">
        <v>1.9314555180559587</v>
      </c>
      <c r="F31" s="23">
        <v>1.439795764742879</v>
      </c>
      <c r="G31" s="23">
        <v>0.88959357958766816</v>
      </c>
      <c r="H31" s="23">
        <v>0.71001457699462733</v>
      </c>
      <c r="I31" s="23">
        <v>0.2824532786895233</v>
      </c>
      <c r="J31" s="23">
        <v>-0.30724425087037943</v>
      </c>
      <c r="K31" s="23">
        <v>-0.92122206119935512</v>
      </c>
      <c r="L31" s="23">
        <v>-1.6746973022153426</v>
      </c>
      <c r="M31" s="23">
        <v>-4.849011019854256</v>
      </c>
      <c r="N31" s="23">
        <v>-8.2678621236056138</v>
      </c>
      <c r="O31" s="23">
        <v>-10.380889801485004</v>
      </c>
      <c r="P31" s="23">
        <v>-11.752959363319853</v>
      </c>
      <c r="Q31" s="24"/>
      <c r="R31" s="23">
        <v>6.6105968724864823</v>
      </c>
      <c r="S31" s="23">
        <v>6.8874245058324206</v>
      </c>
      <c r="T31" s="23">
        <v>6.5314555180559601</v>
      </c>
      <c r="U31" s="23">
        <v>6.0397957647428804</v>
      </c>
      <c r="V31" s="23">
        <v>5.4895935795876696</v>
      </c>
      <c r="W31" s="23">
        <v>5.3100145769946288</v>
      </c>
      <c r="X31" s="23">
        <v>4.8824532786895247</v>
      </c>
      <c r="Y31" s="23">
        <v>4.292755749129622</v>
      </c>
      <c r="Z31" s="23">
        <v>3.6787779388006463</v>
      </c>
      <c r="AA31" s="23">
        <v>2.9253026977846588</v>
      </c>
      <c r="AB31" s="23">
        <v>-0.24901101985425456</v>
      </c>
      <c r="AC31" s="23">
        <v>-3.6678621236056124</v>
      </c>
      <c r="AD31" s="23">
        <v>-5.780889801485003</v>
      </c>
      <c r="AE31" s="23">
        <v>-7.1529593633198516</v>
      </c>
      <c r="AG31" s="25">
        <v>1.9356662821350028</v>
      </c>
      <c r="AH31" s="25">
        <v>2.2343796216275678</v>
      </c>
      <c r="AI31" s="25">
        <v>2.0339698752886832</v>
      </c>
      <c r="AJ31" s="25">
        <v>1.6607805800888897</v>
      </c>
      <c r="AK31" s="25">
        <v>1.2426935007665207</v>
      </c>
      <c r="AL31" s="25">
        <v>1.1779811973057797</v>
      </c>
      <c r="AM31" s="25">
        <v>0.86055141441720551</v>
      </c>
      <c r="AN31" s="25">
        <v>0.38562037984262787</v>
      </c>
      <c r="AO31" s="25">
        <v>-0.12252939789486561</v>
      </c>
      <c r="AP31" s="25">
        <v>-0.72908809051466861</v>
      </c>
      <c r="AQ31" s="25">
        <v>-3.0031415111656408</v>
      </c>
      <c r="AR31" s="25">
        <v>-5.4177566972682527</v>
      </c>
      <c r="AS31" s="25">
        <v>-7.4492403046828031</v>
      </c>
      <c r="AT31" s="25">
        <v>-8.1925930674212744</v>
      </c>
      <c r="AV31" s="26">
        <v>6.5356662821350042</v>
      </c>
      <c r="AW31" s="26">
        <v>6.8343796216275692</v>
      </c>
      <c r="AX31" s="26">
        <v>6.6339698752886846</v>
      </c>
      <c r="AY31" s="26">
        <v>6.2607805800888912</v>
      </c>
      <c r="AZ31" s="26">
        <v>5.8426935007665222</v>
      </c>
      <c r="BA31" s="26">
        <v>5.7779811973057811</v>
      </c>
      <c r="BB31" s="26">
        <v>5.4605514144172069</v>
      </c>
      <c r="BC31" s="26">
        <v>4.9856203798426293</v>
      </c>
      <c r="BD31" s="26">
        <v>4.4774706021051358</v>
      </c>
      <c r="BE31" s="26">
        <v>3.8709119094853328</v>
      </c>
      <c r="BF31" s="26">
        <v>1.5968584888343607</v>
      </c>
      <c r="BG31" s="26">
        <v>-0.81775669726825129</v>
      </c>
      <c r="BH31" s="26">
        <v>-2.8492403046828016</v>
      </c>
      <c r="BI31" s="26">
        <v>-3.5925930674212729</v>
      </c>
      <c r="BK31" s="27">
        <v>2.0133645318605495</v>
      </c>
      <c r="BL31" s="27">
        <v>2.3403125460883132</v>
      </c>
      <c r="BM31" s="27">
        <v>2.0472541716858004</v>
      </c>
      <c r="BN31" s="27">
        <v>1.6162585387441162</v>
      </c>
      <c r="BO31" s="27">
        <v>1.101952790222068</v>
      </c>
      <c r="BP31" s="27">
        <v>1.038520263329751</v>
      </c>
      <c r="BQ31" s="27">
        <v>0.69977871479838072</v>
      </c>
      <c r="BR31" s="27">
        <v>0.22104406857724257</v>
      </c>
      <c r="BS31" s="27">
        <v>-0.28341265802202997</v>
      </c>
      <c r="BT31" s="27">
        <v>-0.8807294217591739</v>
      </c>
      <c r="BU31" s="27">
        <v>-3.4204746685095131</v>
      </c>
      <c r="BV31" s="27">
        <v>-5.4856869055203603</v>
      </c>
      <c r="BW31" s="27">
        <v>-6.4332277871095513</v>
      </c>
      <c r="BX31" s="27">
        <v>-6.6377734290925936</v>
      </c>
      <c r="BZ31" s="27">
        <v>6.613364531860551</v>
      </c>
      <c r="CA31" s="27">
        <v>6.9403125460883146</v>
      </c>
      <c r="CB31" s="27">
        <v>6.6472541716858018</v>
      </c>
      <c r="CC31" s="27">
        <v>6.2162585387441176</v>
      </c>
      <c r="CD31" s="27">
        <v>5.7019527902220695</v>
      </c>
      <c r="CE31" s="27">
        <v>5.6385202633297524</v>
      </c>
      <c r="CF31" s="27">
        <v>5.2997787147983821</v>
      </c>
      <c r="CG31" s="27">
        <v>4.821044068577244</v>
      </c>
      <c r="CH31" s="27">
        <v>4.3165873419779714</v>
      </c>
      <c r="CI31" s="27">
        <v>3.7192705782408275</v>
      </c>
      <c r="CJ31" s="27">
        <v>1.1795253314904883</v>
      </c>
      <c r="CK31" s="27">
        <v>-0.88568690552035889</v>
      </c>
      <c r="CL31" s="27">
        <v>-1.8332277871095499</v>
      </c>
      <c r="CM31" s="27">
        <v>-2.0377734290925922</v>
      </c>
      <c r="CO31" s="28">
        <v>2.0055928374725056</v>
      </c>
      <c r="CP31" s="28">
        <v>2.3054872921372542</v>
      </c>
      <c r="CQ31" s="28">
        <v>1.9943696270471811</v>
      </c>
      <c r="CR31" s="28">
        <v>1.5660878316532525</v>
      </c>
      <c r="CS31" s="28">
        <v>1.0457099507496892</v>
      </c>
      <c r="CT31" s="28">
        <v>1.051869607882324</v>
      </c>
      <c r="CU31" s="28">
        <v>0.77339753494555552</v>
      </c>
      <c r="CV31" s="28">
        <v>0.35074269953548409</v>
      </c>
      <c r="CW31" s="28">
        <v>-0.14344334273343051</v>
      </c>
      <c r="CX31" s="28">
        <v>-0.62346386135376619</v>
      </c>
      <c r="CY31" s="28">
        <v>-2.549917038654268</v>
      </c>
      <c r="CZ31" s="28">
        <v>-11.560422751011679</v>
      </c>
      <c r="DA31" s="28">
        <v>-18.911461957760373</v>
      </c>
      <c r="DB31" s="28">
        <v>-24.401476002584452</v>
      </c>
      <c r="DD31" s="28">
        <v>6.605592837472507</v>
      </c>
      <c r="DE31" s="28">
        <v>6.9054872921372557</v>
      </c>
      <c r="DF31" s="28">
        <v>6.5943696270471825</v>
      </c>
      <c r="DG31" s="28">
        <v>6.1660878316532539</v>
      </c>
      <c r="DH31" s="28">
        <v>5.6457099507496906</v>
      </c>
      <c r="DI31" s="28">
        <v>5.6518696078823254</v>
      </c>
      <c r="DJ31" s="28">
        <v>5.3733975349455569</v>
      </c>
      <c r="DK31" s="28">
        <v>4.9507426995354855</v>
      </c>
      <c r="DL31" s="28">
        <v>4.4565566572665709</v>
      </c>
      <c r="DM31" s="28">
        <v>3.9765361386462352</v>
      </c>
      <c r="DN31" s="28">
        <v>2.0500829613457334</v>
      </c>
      <c r="DO31" s="28">
        <v>-6.9604227510116772</v>
      </c>
      <c r="DP31" s="28">
        <v>-14.311461957760372</v>
      </c>
      <c r="DQ31" s="28">
        <v>-19.801476002584451</v>
      </c>
      <c r="DS31" s="29">
        <v>2.100756875410692</v>
      </c>
      <c r="DT31" s="29">
        <v>2.4899505826157231</v>
      </c>
      <c r="DU31" s="29">
        <v>2.2690144774227967</v>
      </c>
      <c r="DV31" s="29">
        <v>1.9098592862480785</v>
      </c>
      <c r="DW31" s="29">
        <v>1.4207067854509994</v>
      </c>
      <c r="DX31" s="29">
        <v>1.5087174033994337</v>
      </c>
      <c r="DY31" s="29">
        <v>1.2649508907475173</v>
      </c>
      <c r="DZ31" s="29">
        <v>0.82859656493545231</v>
      </c>
      <c r="EA31" s="29">
        <v>0.36168355609797231</v>
      </c>
      <c r="EB31" s="29">
        <v>-0.35257902873118141</v>
      </c>
      <c r="EC31" s="29">
        <v>-8.6573707773053954</v>
      </c>
      <c r="ED31" s="29">
        <v>-17.363594692276983</v>
      </c>
      <c r="EE31" s="29">
        <v>-23.67632647698337</v>
      </c>
      <c r="EF31" s="29">
        <v>-24.047689349481068</v>
      </c>
      <c r="EH31" s="29">
        <v>6.7007568754106934</v>
      </c>
      <c r="EI31" s="29">
        <v>7.0899505826157245</v>
      </c>
      <c r="EJ31" s="29">
        <v>6.8690144774227981</v>
      </c>
      <c r="EK31" s="29">
        <v>6.50985928624808</v>
      </c>
      <c r="EL31" s="29">
        <v>6.0207067854510008</v>
      </c>
      <c r="EM31" s="29">
        <v>6.1087174033994351</v>
      </c>
      <c r="EN31" s="29">
        <v>5.8649508907475187</v>
      </c>
      <c r="EO31" s="29">
        <v>5.4285965649354537</v>
      </c>
      <c r="EP31" s="29">
        <v>4.9616835560979737</v>
      </c>
      <c r="EQ31" s="29">
        <v>4.24742097126882</v>
      </c>
      <c r="ER31" s="29">
        <v>-4.057370777305394</v>
      </c>
      <c r="ES31" s="29">
        <v>-12.763594692276982</v>
      </c>
      <c r="ET31" s="29">
        <v>-19.076326476983368</v>
      </c>
      <c r="EU31" s="29">
        <v>-19.447689349481067</v>
      </c>
      <c r="EW31" s="1">
        <v>380562</v>
      </c>
      <c r="EX31" s="1">
        <v>389035</v>
      </c>
      <c r="EY31" s="1" t="s">
        <v>482</v>
      </c>
      <c r="EZ31" s="1" t="s">
        <v>879</v>
      </c>
    </row>
    <row r="32" spans="2:156" ht="16.2" thickBot="1" x14ac:dyDescent="0.35">
      <c r="B32" s="21" t="s">
        <v>33</v>
      </c>
      <c r="C32" s="22">
        <v>9.4240858053553342</v>
      </c>
      <c r="D32" s="23">
        <v>9.4483564117828518</v>
      </c>
      <c r="E32" s="23">
        <v>9.0160661971676763</v>
      </c>
      <c r="F32" s="23">
        <v>8.7842959714277669</v>
      </c>
      <c r="G32" s="23">
        <v>8.6180380035190343</v>
      </c>
      <c r="H32" s="23">
        <v>8.2381845750903118</v>
      </c>
      <c r="I32" s="23">
        <v>7.8852797085181159</v>
      </c>
      <c r="J32" s="23">
        <v>7.5497368511815033</v>
      </c>
      <c r="K32" s="23">
        <v>7.2887736753501962</v>
      </c>
      <c r="L32" s="23">
        <v>6.8335936988217298</v>
      </c>
      <c r="M32" s="23">
        <v>4.9020448811717827</v>
      </c>
      <c r="N32" s="23">
        <v>2.9704203378205989</v>
      </c>
      <c r="O32" s="23">
        <v>1.9263034116532083</v>
      </c>
      <c r="P32" s="23">
        <v>1.5074184463278826</v>
      </c>
      <c r="Q32" s="24"/>
      <c r="R32" s="23">
        <v>13.524085805355336</v>
      </c>
      <c r="S32" s="23">
        <v>13.548356411782853</v>
      </c>
      <c r="T32" s="23">
        <v>13.116066197167678</v>
      </c>
      <c r="U32" s="23">
        <v>12.884295971427768</v>
      </c>
      <c r="V32" s="23">
        <v>12.718038003519036</v>
      </c>
      <c r="W32" s="23">
        <v>12.338184575090313</v>
      </c>
      <c r="X32" s="23">
        <v>11.985279708518117</v>
      </c>
      <c r="Y32" s="23">
        <v>11.649736851181505</v>
      </c>
      <c r="Z32" s="23">
        <v>11.388773675350198</v>
      </c>
      <c r="AA32" s="23">
        <v>10.933593698821731</v>
      </c>
      <c r="AB32" s="23">
        <v>9.0020448811717841</v>
      </c>
      <c r="AC32" s="23">
        <v>7.0704203378206003</v>
      </c>
      <c r="AD32" s="23">
        <v>6.0263034116532097</v>
      </c>
      <c r="AE32" s="23">
        <v>5.607418446327884</v>
      </c>
      <c r="AG32" s="25">
        <v>9.3637146635363901</v>
      </c>
      <c r="AH32" s="25">
        <v>9.4465682616862239</v>
      </c>
      <c r="AI32" s="25">
        <v>9.1697167766189303</v>
      </c>
      <c r="AJ32" s="25">
        <v>9.0249733760476332</v>
      </c>
      <c r="AK32" s="25">
        <v>8.9196519024817515</v>
      </c>
      <c r="AL32" s="25">
        <v>8.6228384003252323</v>
      </c>
      <c r="AM32" s="25">
        <v>8.3619657856502592</v>
      </c>
      <c r="AN32" s="25">
        <v>8.0824086766136531</v>
      </c>
      <c r="AO32" s="25">
        <v>7.8481231647906871</v>
      </c>
      <c r="AP32" s="25">
        <v>7.438515279718743</v>
      </c>
      <c r="AQ32" s="25">
        <v>5.9929807604282814</v>
      </c>
      <c r="AR32" s="25">
        <v>4.700678623731612</v>
      </c>
      <c r="AS32" s="25">
        <v>3.5473777685523586</v>
      </c>
      <c r="AT32" s="25">
        <v>3.3424530209664596</v>
      </c>
      <c r="AV32" s="26">
        <v>13.463714663536392</v>
      </c>
      <c r="AW32" s="26">
        <v>13.546568261686225</v>
      </c>
      <c r="AX32" s="26">
        <v>13.269716776618932</v>
      </c>
      <c r="AY32" s="26">
        <v>13.124973376047635</v>
      </c>
      <c r="AZ32" s="26">
        <v>13.019651902481753</v>
      </c>
      <c r="BA32" s="26">
        <v>12.722838400325234</v>
      </c>
      <c r="BB32" s="26">
        <v>12.461965785650261</v>
      </c>
      <c r="BC32" s="26">
        <v>12.182408676613655</v>
      </c>
      <c r="BD32" s="26">
        <v>11.948123164790688</v>
      </c>
      <c r="BE32" s="26">
        <v>11.538515279718744</v>
      </c>
      <c r="BF32" s="26">
        <v>10.092980760428283</v>
      </c>
      <c r="BG32" s="26">
        <v>8.8006786237316135</v>
      </c>
      <c r="BH32" s="26">
        <v>7.6473777685523601</v>
      </c>
      <c r="BI32" s="26">
        <v>7.442453020966461</v>
      </c>
      <c r="BK32" s="27">
        <v>9.4261725755329913</v>
      </c>
      <c r="BL32" s="27">
        <v>9.4883527137963384</v>
      </c>
      <c r="BM32" s="27">
        <v>9.0997738081679866</v>
      </c>
      <c r="BN32" s="27">
        <v>8.9105125831278915</v>
      </c>
      <c r="BO32" s="27">
        <v>8.7888788082696099</v>
      </c>
      <c r="BP32" s="27">
        <v>8.4718679391294316</v>
      </c>
      <c r="BQ32" s="27">
        <v>8.1828449403030046</v>
      </c>
      <c r="BR32" s="27">
        <v>7.9240201241789396</v>
      </c>
      <c r="BS32" s="27">
        <v>7.7349178027324594</v>
      </c>
      <c r="BT32" s="27">
        <v>7.3540295380800398</v>
      </c>
      <c r="BU32" s="27">
        <v>5.8384282019964111</v>
      </c>
      <c r="BV32" s="27">
        <v>4.7705608872391103</v>
      </c>
      <c r="BW32" s="27">
        <v>4.3941476104079484</v>
      </c>
      <c r="BX32" s="27">
        <v>4.5889574841075493</v>
      </c>
      <c r="BZ32" s="27">
        <v>13.526172575532993</v>
      </c>
      <c r="CA32" s="27">
        <v>13.58835271379634</v>
      </c>
      <c r="CB32" s="27">
        <v>13.199773808167988</v>
      </c>
      <c r="CC32" s="27">
        <v>13.010512583127893</v>
      </c>
      <c r="CD32" s="27">
        <v>12.888878808269611</v>
      </c>
      <c r="CE32" s="27">
        <v>12.571867939129433</v>
      </c>
      <c r="CF32" s="27">
        <v>12.282844940303006</v>
      </c>
      <c r="CG32" s="27">
        <v>12.024020124178941</v>
      </c>
      <c r="CH32" s="27">
        <v>11.834917802732461</v>
      </c>
      <c r="CI32" s="27">
        <v>11.454029538080041</v>
      </c>
      <c r="CJ32" s="27">
        <v>9.9384282019964125</v>
      </c>
      <c r="CK32" s="27">
        <v>8.8705608872391117</v>
      </c>
      <c r="CL32" s="27">
        <v>8.4941476104079499</v>
      </c>
      <c r="CM32" s="27">
        <v>8.6889574841075508</v>
      </c>
      <c r="CO32" s="28">
        <v>9.4183390055232419</v>
      </c>
      <c r="CP32" s="28">
        <v>9.4611813152193101</v>
      </c>
      <c r="CQ32" s="28">
        <v>9.047670752417071</v>
      </c>
      <c r="CR32" s="28">
        <v>8.8465581430781288</v>
      </c>
      <c r="CS32" s="28">
        <v>8.7172338806590286</v>
      </c>
      <c r="CT32" s="28">
        <v>8.3968875176663573</v>
      </c>
      <c r="CU32" s="28">
        <v>8.1153807047514182</v>
      </c>
      <c r="CV32" s="28">
        <v>7.8607793164698148</v>
      </c>
      <c r="CW32" s="28">
        <v>7.6972221401981198</v>
      </c>
      <c r="CX32" s="28">
        <v>7.3733908145649529</v>
      </c>
      <c r="CY32" s="28">
        <v>6.0225690966753049</v>
      </c>
      <c r="CZ32" s="28">
        <v>0.99204351833651572</v>
      </c>
      <c r="DA32" s="28">
        <v>-4.1823847377900663</v>
      </c>
      <c r="DB32" s="28">
        <v>-8.1802650621154669</v>
      </c>
      <c r="DD32" s="28">
        <v>13.518339005523243</v>
      </c>
      <c r="DE32" s="28">
        <v>13.561181315219311</v>
      </c>
      <c r="DF32" s="28">
        <v>13.147670752417072</v>
      </c>
      <c r="DG32" s="28">
        <v>12.94655814307813</v>
      </c>
      <c r="DH32" s="28">
        <v>12.81723388065903</v>
      </c>
      <c r="DI32" s="28">
        <v>12.496887517666359</v>
      </c>
      <c r="DJ32" s="28">
        <v>12.21538070475142</v>
      </c>
      <c r="DK32" s="28">
        <v>11.960779316469816</v>
      </c>
      <c r="DL32" s="28">
        <v>11.797222140198121</v>
      </c>
      <c r="DM32" s="28">
        <v>11.473390814564954</v>
      </c>
      <c r="DN32" s="28">
        <v>10.122569096675306</v>
      </c>
      <c r="DO32" s="28">
        <v>5.0920435183365171</v>
      </c>
      <c r="DP32" s="28">
        <v>-8.2384737790064833E-2</v>
      </c>
      <c r="DQ32" s="28">
        <v>-4.0802650621154655</v>
      </c>
      <c r="DS32" s="29">
        <v>9.4889755770513347</v>
      </c>
      <c r="DT32" s="29">
        <v>9.6080804163798756</v>
      </c>
      <c r="DU32" s="29">
        <v>9.2546811640281543</v>
      </c>
      <c r="DV32" s="29">
        <v>9.1055366873927728</v>
      </c>
      <c r="DW32" s="29">
        <v>9.0291483622227506</v>
      </c>
      <c r="DX32" s="29">
        <v>8.7477464610751134</v>
      </c>
      <c r="DY32" s="29">
        <v>8.5056424171999314</v>
      </c>
      <c r="DZ32" s="29">
        <v>8.2893127909936464</v>
      </c>
      <c r="EA32" s="29">
        <v>8.153756992405059</v>
      </c>
      <c r="EB32" s="29">
        <v>7.6544370674655138</v>
      </c>
      <c r="EC32" s="29">
        <v>1.8877406603933053</v>
      </c>
      <c r="ED32" s="29">
        <v>-3.1305989186839795</v>
      </c>
      <c r="EE32" s="29">
        <v>-7.6393151054231296</v>
      </c>
      <c r="EF32" s="29">
        <v>-7.6991994257936796</v>
      </c>
      <c r="EH32" s="29">
        <v>13.588975577051336</v>
      </c>
      <c r="EI32" s="29">
        <v>13.708080416379877</v>
      </c>
      <c r="EJ32" s="29">
        <v>13.354681164028156</v>
      </c>
      <c r="EK32" s="29">
        <v>13.205536687392774</v>
      </c>
      <c r="EL32" s="29">
        <v>13.129148362222752</v>
      </c>
      <c r="EM32" s="29">
        <v>12.847746461075115</v>
      </c>
      <c r="EN32" s="29">
        <v>12.605642417199933</v>
      </c>
      <c r="EO32" s="29">
        <v>12.389312790993648</v>
      </c>
      <c r="EP32" s="29">
        <v>12.25375699240506</v>
      </c>
      <c r="EQ32" s="29">
        <v>11.754437067465515</v>
      </c>
      <c r="ER32" s="29">
        <v>5.9877406603933068</v>
      </c>
      <c r="ES32" s="29">
        <v>0.96940108131602187</v>
      </c>
      <c r="ET32" s="29">
        <v>-3.5393151054231282</v>
      </c>
      <c r="EU32" s="29">
        <v>-3.5991994257936781</v>
      </c>
      <c r="EW32" s="1">
        <v>356431</v>
      </c>
      <c r="EX32" s="1">
        <v>426698</v>
      </c>
      <c r="EY32" s="1" t="s">
        <v>480</v>
      </c>
      <c r="EZ32" s="1" t="s">
        <v>887</v>
      </c>
    </row>
    <row r="33" spans="2:156" ht="16.2" thickBot="1" x14ac:dyDescent="0.35">
      <c r="B33" s="21" t="s">
        <v>34</v>
      </c>
      <c r="C33" s="22">
        <v>3.8680795732663036</v>
      </c>
      <c r="D33" s="23">
        <v>3.8706205456694889</v>
      </c>
      <c r="E33" s="23">
        <v>3.6071771243792927</v>
      </c>
      <c r="F33" s="23">
        <v>3.4293921232672719</v>
      </c>
      <c r="G33" s="23">
        <v>3.2389450440099203</v>
      </c>
      <c r="H33" s="23">
        <v>3.032286498888304</v>
      </c>
      <c r="I33" s="23">
        <v>2.7789655458735236</v>
      </c>
      <c r="J33" s="23">
        <v>2.5344436072074803</v>
      </c>
      <c r="K33" s="23">
        <v>2.3154462645686724</v>
      </c>
      <c r="L33" s="23">
        <v>1.9118340452982014</v>
      </c>
      <c r="M33" s="23">
        <v>0.32707062234716844</v>
      </c>
      <c r="N33" s="23">
        <v>-1.6309978395270921</v>
      </c>
      <c r="O33" s="23">
        <v>-2.9103747210002329</v>
      </c>
      <c r="P33" s="23">
        <v>-3.6041552076341663</v>
      </c>
      <c r="Q33" s="24"/>
      <c r="R33" s="23">
        <v>10.768079573266304</v>
      </c>
      <c r="S33" s="23">
        <v>10.770620545669489</v>
      </c>
      <c r="T33" s="23">
        <v>10.507177124379293</v>
      </c>
      <c r="U33" s="23">
        <v>10.329392123267272</v>
      </c>
      <c r="V33" s="23">
        <v>10.138945044009921</v>
      </c>
      <c r="W33" s="23">
        <v>9.9322864988883044</v>
      </c>
      <c r="X33" s="23">
        <v>9.678965545873524</v>
      </c>
      <c r="Y33" s="23">
        <v>9.4344436072074807</v>
      </c>
      <c r="Z33" s="23">
        <v>9.2154462645686728</v>
      </c>
      <c r="AA33" s="23">
        <v>8.8118340452982018</v>
      </c>
      <c r="AB33" s="23">
        <v>7.2270706223471688</v>
      </c>
      <c r="AC33" s="23">
        <v>5.2690021604729083</v>
      </c>
      <c r="AD33" s="23">
        <v>3.9896252789997675</v>
      </c>
      <c r="AE33" s="23">
        <v>3.2958447923658341</v>
      </c>
      <c r="AG33" s="25">
        <v>3.8110033410743291</v>
      </c>
      <c r="AH33" s="25">
        <v>3.8333436639715739</v>
      </c>
      <c r="AI33" s="25">
        <v>3.6337823184788949</v>
      </c>
      <c r="AJ33" s="25">
        <v>3.4893556761645819</v>
      </c>
      <c r="AK33" s="25">
        <v>3.3332437287123629</v>
      </c>
      <c r="AL33" s="25">
        <v>3.159403749193018</v>
      </c>
      <c r="AM33" s="25">
        <v>2.9434775667738755</v>
      </c>
      <c r="AN33" s="25">
        <v>2.7268949952267842</v>
      </c>
      <c r="AO33" s="25">
        <v>2.5289038204539818</v>
      </c>
      <c r="AP33" s="25">
        <v>2.1550199259768021</v>
      </c>
      <c r="AQ33" s="25">
        <v>1.014538177543777</v>
      </c>
      <c r="AR33" s="25">
        <v>-0.19112356603609015</v>
      </c>
      <c r="AS33" s="25">
        <v>-1.3129021464840083</v>
      </c>
      <c r="AT33" s="25">
        <v>-1.7249119441918186</v>
      </c>
      <c r="AV33" s="26">
        <v>10.711003341074329</v>
      </c>
      <c r="AW33" s="26">
        <v>10.733343663971574</v>
      </c>
      <c r="AX33" s="26">
        <v>10.533782318478895</v>
      </c>
      <c r="AY33" s="26">
        <v>10.389355676164582</v>
      </c>
      <c r="AZ33" s="26">
        <v>10.233243728712363</v>
      </c>
      <c r="BA33" s="26">
        <v>10.059403749193018</v>
      </c>
      <c r="BB33" s="26">
        <v>9.8434775667738759</v>
      </c>
      <c r="BC33" s="26">
        <v>9.6268949952267846</v>
      </c>
      <c r="BD33" s="26">
        <v>9.4289038204539821</v>
      </c>
      <c r="BE33" s="26">
        <v>9.0550199259768025</v>
      </c>
      <c r="BF33" s="26">
        <v>7.9145381775437773</v>
      </c>
      <c r="BG33" s="26">
        <v>6.7088764339639102</v>
      </c>
      <c r="BH33" s="26">
        <v>5.5870978535159921</v>
      </c>
      <c r="BI33" s="26">
        <v>5.1750880558081818</v>
      </c>
      <c r="BK33" s="27">
        <v>3.8696748104588945</v>
      </c>
      <c r="BL33" s="27">
        <v>3.8999326351411643</v>
      </c>
      <c r="BM33" s="27">
        <v>3.6706861313076757</v>
      </c>
      <c r="BN33" s="27">
        <v>3.5401979721717858</v>
      </c>
      <c r="BO33" s="27">
        <v>3.3906745025237477</v>
      </c>
      <c r="BP33" s="27">
        <v>3.2117404739084368</v>
      </c>
      <c r="BQ33" s="27">
        <v>3.0410546957585733</v>
      </c>
      <c r="BR33" s="27">
        <v>2.862784794904691</v>
      </c>
      <c r="BS33" s="27">
        <v>2.7076793208266672</v>
      </c>
      <c r="BT33" s="27">
        <v>2.3834691743759162</v>
      </c>
      <c r="BU33" s="27">
        <v>1.1413673935221453</v>
      </c>
      <c r="BV33" s="27">
        <v>0.13083682206528913</v>
      </c>
      <c r="BW33" s="27">
        <v>-0.33799687364472675</v>
      </c>
      <c r="BX33" s="27">
        <v>-0.27512727451233587</v>
      </c>
      <c r="BZ33" s="27">
        <v>10.769674810458895</v>
      </c>
      <c r="CA33" s="27">
        <v>10.799932635141165</v>
      </c>
      <c r="CB33" s="27">
        <v>10.570686131307676</v>
      </c>
      <c r="CC33" s="27">
        <v>10.440197972171786</v>
      </c>
      <c r="CD33" s="27">
        <v>10.290674502523748</v>
      </c>
      <c r="CE33" s="27">
        <v>10.111740473908437</v>
      </c>
      <c r="CF33" s="27">
        <v>9.9410546957585737</v>
      </c>
      <c r="CG33" s="27">
        <v>9.7627847949046913</v>
      </c>
      <c r="CH33" s="27">
        <v>9.6076793208266675</v>
      </c>
      <c r="CI33" s="27">
        <v>9.2834691743759166</v>
      </c>
      <c r="CJ33" s="27">
        <v>8.0413673935221457</v>
      </c>
      <c r="CK33" s="27">
        <v>7.0308368220652895</v>
      </c>
      <c r="CL33" s="27">
        <v>6.5620031263552736</v>
      </c>
      <c r="CM33" s="27">
        <v>6.6248727254876645</v>
      </c>
      <c r="CO33" s="28">
        <v>3.8653924563315023</v>
      </c>
      <c r="CP33" s="28">
        <v>3.8722716078340316</v>
      </c>
      <c r="CQ33" s="28">
        <v>3.6232322914114317</v>
      </c>
      <c r="CR33" s="28">
        <v>3.4842301121685821</v>
      </c>
      <c r="CS33" s="28">
        <v>3.3361887741739977</v>
      </c>
      <c r="CT33" s="28">
        <v>3.1386198604149715</v>
      </c>
      <c r="CU33" s="28">
        <v>2.9764941280745099</v>
      </c>
      <c r="CV33" s="28">
        <v>2.8421730844815549</v>
      </c>
      <c r="CW33" s="28">
        <v>2.6581032727300116</v>
      </c>
      <c r="CX33" s="28">
        <v>2.4169024156791377</v>
      </c>
      <c r="CY33" s="28">
        <v>1.3824900385756109</v>
      </c>
      <c r="CZ33" s="28">
        <v>-5.2814904439260122</v>
      </c>
      <c r="DA33" s="28">
        <v>-10.950470713055035</v>
      </c>
      <c r="DB33" s="28">
        <v>-15.172497426618714</v>
      </c>
      <c r="DD33" s="28">
        <v>10.765392456331503</v>
      </c>
      <c r="DE33" s="28">
        <v>10.772271607834032</v>
      </c>
      <c r="DF33" s="28">
        <v>10.523232291411432</v>
      </c>
      <c r="DG33" s="28">
        <v>10.384230112168582</v>
      </c>
      <c r="DH33" s="28">
        <v>10.236188774173998</v>
      </c>
      <c r="DI33" s="28">
        <v>10.038619860414972</v>
      </c>
      <c r="DJ33" s="28">
        <v>9.8764941280745102</v>
      </c>
      <c r="DK33" s="28">
        <v>9.7421730844815553</v>
      </c>
      <c r="DL33" s="28">
        <v>9.5581032727300119</v>
      </c>
      <c r="DM33" s="28">
        <v>9.316902415679138</v>
      </c>
      <c r="DN33" s="28">
        <v>8.2824900385756113</v>
      </c>
      <c r="DO33" s="28">
        <v>1.6185095560739882</v>
      </c>
      <c r="DP33" s="28">
        <v>-4.0504707130550344</v>
      </c>
      <c r="DQ33" s="28">
        <v>-8.2724974266187132</v>
      </c>
      <c r="DS33" s="29">
        <v>3.9381990008568906</v>
      </c>
      <c r="DT33" s="29">
        <v>4.014120255133605</v>
      </c>
      <c r="DU33" s="29">
        <v>3.8359763187915572</v>
      </c>
      <c r="DV33" s="29">
        <v>3.7504182813507363</v>
      </c>
      <c r="DW33" s="29">
        <v>3.661438639789127</v>
      </c>
      <c r="DX33" s="29">
        <v>3.5078009067998845</v>
      </c>
      <c r="DY33" s="29">
        <v>3.3926281426020104</v>
      </c>
      <c r="DZ33" s="29">
        <v>3.3066676992023929</v>
      </c>
      <c r="EA33" s="29">
        <v>3.1672245467995896</v>
      </c>
      <c r="EB33" s="29">
        <v>2.7279139649449586</v>
      </c>
      <c r="EC33" s="29">
        <v>-3.450451594886653</v>
      </c>
      <c r="ED33" s="29">
        <v>-10.021375657328671</v>
      </c>
      <c r="EE33" s="29">
        <v>-14.703370980813903</v>
      </c>
      <c r="EF33" s="29">
        <v>-14.371100379495617</v>
      </c>
      <c r="EH33" s="29">
        <v>10.838199000856891</v>
      </c>
      <c r="EI33" s="29">
        <v>10.914120255133605</v>
      </c>
      <c r="EJ33" s="29">
        <v>10.735976318791558</v>
      </c>
      <c r="EK33" s="29">
        <v>10.650418281350737</v>
      </c>
      <c r="EL33" s="29">
        <v>10.561438639789127</v>
      </c>
      <c r="EM33" s="29">
        <v>10.407800906799885</v>
      </c>
      <c r="EN33" s="29">
        <v>10.292628142602011</v>
      </c>
      <c r="EO33" s="29">
        <v>10.206667699202393</v>
      </c>
      <c r="EP33" s="29">
        <v>10.06722454679959</v>
      </c>
      <c r="EQ33" s="29">
        <v>9.627913964944959</v>
      </c>
      <c r="ER33" s="29">
        <v>3.4495484051133474</v>
      </c>
      <c r="ES33" s="29">
        <v>-3.1213756573286702</v>
      </c>
      <c r="ET33" s="29">
        <v>-7.8033709808139022</v>
      </c>
      <c r="EU33" s="29">
        <v>-7.471100379495617</v>
      </c>
      <c r="EW33" s="1">
        <v>370695</v>
      </c>
      <c r="EX33" s="1">
        <v>407609</v>
      </c>
      <c r="EY33" s="1" t="s">
        <v>501</v>
      </c>
      <c r="EZ33" s="1" t="s">
        <v>880</v>
      </c>
    </row>
    <row r="34" spans="2:156" ht="16.2" thickBot="1" x14ac:dyDescent="0.35">
      <c r="B34" s="21" t="s">
        <v>35</v>
      </c>
      <c r="C34" s="22">
        <v>5.3113050845988514</v>
      </c>
      <c r="D34" s="23">
        <v>5.5223870855778827</v>
      </c>
      <c r="E34" s="23">
        <v>5.4013231951233358</v>
      </c>
      <c r="F34" s="23">
        <v>5.3523434731667052</v>
      </c>
      <c r="G34" s="23">
        <v>5.2894302819794454</v>
      </c>
      <c r="H34" s="23">
        <v>5.1232966779222497</v>
      </c>
      <c r="I34" s="23">
        <v>4.8749366177044919</v>
      </c>
      <c r="J34" s="23">
        <v>4.5966127379845467</v>
      </c>
      <c r="K34" s="23">
        <v>4.4102132298233911</v>
      </c>
      <c r="L34" s="23">
        <v>4.0383958606831474</v>
      </c>
      <c r="M34" s="23">
        <v>2.4666465913932232</v>
      </c>
      <c r="N34" s="23">
        <v>1.1653395957985495</v>
      </c>
      <c r="O34" s="23">
        <v>0.91523334593585304</v>
      </c>
      <c r="P34" s="23">
        <v>1.1945960064189407</v>
      </c>
      <c r="Q34" s="24"/>
      <c r="R34" s="23">
        <v>8.8113050845988514</v>
      </c>
      <c r="S34" s="23">
        <v>9.0223870855778827</v>
      </c>
      <c r="T34" s="23">
        <v>8.9013231951233358</v>
      </c>
      <c r="U34" s="23">
        <v>8.8523434731667052</v>
      </c>
      <c r="V34" s="23">
        <v>8.7894302819794454</v>
      </c>
      <c r="W34" s="23">
        <v>8.6232966779222497</v>
      </c>
      <c r="X34" s="23">
        <v>8.3749366177044919</v>
      </c>
      <c r="Y34" s="23">
        <v>8.0966127379845467</v>
      </c>
      <c r="Z34" s="23">
        <v>7.9102132298233911</v>
      </c>
      <c r="AA34" s="23">
        <v>7.5383958606831474</v>
      </c>
      <c r="AB34" s="23">
        <v>5.9666465913932232</v>
      </c>
      <c r="AC34" s="23">
        <v>4.6653395957985495</v>
      </c>
      <c r="AD34" s="23">
        <v>4.415233345935853</v>
      </c>
      <c r="AE34" s="23">
        <v>4.6945960064189407</v>
      </c>
      <c r="AG34" s="25">
        <v>5.2546634911316463</v>
      </c>
      <c r="AH34" s="25">
        <v>5.4323771538590222</v>
      </c>
      <c r="AI34" s="25">
        <v>5.3316202102123249</v>
      </c>
      <c r="AJ34" s="25">
        <v>5.3131332243259735</v>
      </c>
      <c r="AK34" s="25">
        <v>5.3321014159402917</v>
      </c>
      <c r="AL34" s="25">
        <v>5.1729102111008292</v>
      </c>
      <c r="AM34" s="25">
        <v>5.0462066848687268</v>
      </c>
      <c r="AN34" s="25">
        <v>4.8380531425174365</v>
      </c>
      <c r="AO34" s="25">
        <v>4.7168662128064334</v>
      </c>
      <c r="AP34" s="25">
        <v>4.4178953031878478</v>
      </c>
      <c r="AQ34" s="25">
        <v>3.4150026540752183</v>
      </c>
      <c r="AR34" s="25">
        <v>2.208104915726345</v>
      </c>
      <c r="AS34" s="25">
        <v>1.0560450155518168</v>
      </c>
      <c r="AT34" s="25">
        <v>0.71306396401215011</v>
      </c>
      <c r="AV34" s="26">
        <v>8.7546634911316463</v>
      </c>
      <c r="AW34" s="26">
        <v>8.9323771538590222</v>
      </c>
      <c r="AX34" s="26">
        <v>8.8316202102123249</v>
      </c>
      <c r="AY34" s="26">
        <v>8.8131332243259735</v>
      </c>
      <c r="AZ34" s="26">
        <v>8.8321014159402917</v>
      </c>
      <c r="BA34" s="26">
        <v>8.6729102111008292</v>
      </c>
      <c r="BB34" s="26">
        <v>8.5462066848687268</v>
      </c>
      <c r="BC34" s="26">
        <v>8.3380531425174365</v>
      </c>
      <c r="BD34" s="26">
        <v>8.2168662128064334</v>
      </c>
      <c r="BE34" s="26">
        <v>7.9178953031878478</v>
      </c>
      <c r="BF34" s="26">
        <v>6.9150026540752183</v>
      </c>
      <c r="BG34" s="26">
        <v>5.708104915726345</v>
      </c>
      <c r="BH34" s="26">
        <v>4.5560450155518168</v>
      </c>
      <c r="BI34" s="26">
        <v>4.2130639640121501</v>
      </c>
      <c r="BK34" s="27">
        <v>5.3127355161694432</v>
      </c>
      <c r="BL34" s="27">
        <v>5.5459615076780047</v>
      </c>
      <c r="BM34" s="27">
        <v>5.4549138486532396</v>
      </c>
      <c r="BN34" s="27">
        <v>5.434385272810367</v>
      </c>
      <c r="BO34" s="27">
        <v>5.4442986967090299</v>
      </c>
      <c r="BP34" s="27">
        <v>5.2804109745391248</v>
      </c>
      <c r="BQ34" s="27">
        <v>5.1622157698166191</v>
      </c>
      <c r="BR34" s="27">
        <v>4.969051579648573</v>
      </c>
      <c r="BS34" s="27">
        <v>4.862817910504786</v>
      </c>
      <c r="BT34" s="27">
        <v>4.5760503190068516</v>
      </c>
      <c r="BU34" s="27">
        <v>3.3865540513138566</v>
      </c>
      <c r="BV34" s="27">
        <v>2.4457708029202934</v>
      </c>
      <c r="BW34" s="27">
        <v>2.2856123461144602</v>
      </c>
      <c r="BX34" s="27">
        <v>2.570087133859154</v>
      </c>
      <c r="BZ34" s="27">
        <v>8.8127355161694432</v>
      </c>
      <c r="CA34" s="27">
        <v>9.0459615076780047</v>
      </c>
      <c r="CB34" s="27">
        <v>8.9549138486532396</v>
      </c>
      <c r="CC34" s="27">
        <v>8.934385272810367</v>
      </c>
      <c r="CD34" s="27">
        <v>8.9442986967090299</v>
      </c>
      <c r="CE34" s="27">
        <v>8.7804109745391248</v>
      </c>
      <c r="CF34" s="27">
        <v>8.6622157698166191</v>
      </c>
      <c r="CG34" s="27">
        <v>8.469051579648573</v>
      </c>
      <c r="CH34" s="27">
        <v>8.362817910504786</v>
      </c>
      <c r="CI34" s="27">
        <v>8.0760503190068516</v>
      </c>
      <c r="CJ34" s="27">
        <v>6.8865540513138566</v>
      </c>
      <c r="CK34" s="27">
        <v>5.9457708029202934</v>
      </c>
      <c r="CL34" s="27">
        <v>5.7856123461144602</v>
      </c>
      <c r="CM34" s="27">
        <v>6.070087133859154</v>
      </c>
      <c r="CO34" s="28">
        <v>5.3084571453068143</v>
      </c>
      <c r="CP34" s="28">
        <v>5.5270914018219237</v>
      </c>
      <c r="CQ34" s="28">
        <v>5.4218082148150835</v>
      </c>
      <c r="CR34" s="28">
        <v>5.3975477681825907</v>
      </c>
      <c r="CS34" s="28">
        <v>5.4040027823744605</v>
      </c>
      <c r="CT34" s="28">
        <v>5.2532584870145342</v>
      </c>
      <c r="CU34" s="28">
        <v>5.1481743510831386</v>
      </c>
      <c r="CV34" s="28">
        <v>4.9956805228817984</v>
      </c>
      <c r="CW34" s="28">
        <v>4.9371166229768004</v>
      </c>
      <c r="CX34" s="28">
        <v>4.683455894648711</v>
      </c>
      <c r="CY34" s="28">
        <v>3.6305652150037755</v>
      </c>
      <c r="CZ34" s="28">
        <v>-4.0926444323158719</v>
      </c>
      <c r="DA34" s="28">
        <v>-9.9009564578532228</v>
      </c>
      <c r="DB34" s="28">
        <v>-14.187534138786965</v>
      </c>
      <c r="DD34" s="28">
        <v>8.8084571453068143</v>
      </c>
      <c r="DE34" s="28">
        <v>9.0270914018219237</v>
      </c>
      <c r="DF34" s="28">
        <v>8.9218082148150835</v>
      </c>
      <c r="DG34" s="28">
        <v>8.8975477681825907</v>
      </c>
      <c r="DH34" s="28">
        <v>8.9040027823744605</v>
      </c>
      <c r="DI34" s="28">
        <v>8.7532584870145342</v>
      </c>
      <c r="DJ34" s="28">
        <v>8.6481743510831386</v>
      </c>
      <c r="DK34" s="28">
        <v>8.4956805228817984</v>
      </c>
      <c r="DL34" s="28">
        <v>8.4371166229768004</v>
      </c>
      <c r="DM34" s="28">
        <v>8.183455894648711</v>
      </c>
      <c r="DN34" s="28">
        <v>7.1305652150037755</v>
      </c>
      <c r="DO34" s="28">
        <v>-0.59264443231587194</v>
      </c>
      <c r="DP34" s="28">
        <v>-6.4009564578532228</v>
      </c>
      <c r="DQ34" s="28">
        <v>-10.687534138786965</v>
      </c>
      <c r="DS34" s="29">
        <v>5.3893162663550616</v>
      </c>
      <c r="DT34" s="29">
        <v>5.683712157009424</v>
      </c>
      <c r="DU34" s="29">
        <v>5.6553500278390949</v>
      </c>
      <c r="DV34" s="29">
        <v>5.6850861004717945</v>
      </c>
      <c r="DW34" s="29">
        <v>5.7519637332079192</v>
      </c>
      <c r="DX34" s="29">
        <v>5.6292333452282399</v>
      </c>
      <c r="DY34" s="29">
        <v>5.5611633201762007</v>
      </c>
      <c r="DZ34" s="29">
        <v>5.4625104706617371</v>
      </c>
      <c r="EA34" s="29">
        <v>5.4464116528596929</v>
      </c>
      <c r="EB34" s="29">
        <v>4.9394602951256275</v>
      </c>
      <c r="EC34" s="29">
        <v>-2.0164569740468643</v>
      </c>
      <c r="ED34" s="29">
        <v>-9.1814664818034366</v>
      </c>
      <c r="EE34" s="29">
        <v>-13.948245125974097</v>
      </c>
      <c r="EF34" s="29">
        <v>-13.434225207859591</v>
      </c>
      <c r="EH34" s="29">
        <v>8.8893162663550616</v>
      </c>
      <c r="EI34" s="29">
        <v>9.183712157009424</v>
      </c>
      <c r="EJ34" s="29">
        <v>9.1553500278390949</v>
      </c>
      <c r="EK34" s="29">
        <v>9.1850861004717945</v>
      </c>
      <c r="EL34" s="29">
        <v>9.2519637332079192</v>
      </c>
      <c r="EM34" s="29">
        <v>9.1292333452282399</v>
      </c>
      <c r="EN34" s="29">
        <v>9.0611633201762007</v>
      </c>
      <c r="EO34" s="29">
        <v>8.9625104706617371</v>
      </c>
      <c r="EP34" s="29">
        <v>8.9464116528596929</v>
      </c>
      <c r="EQ34" s="29">
        <v>8.4394602951256275</v>
      </c>
      <c r="ER34" s="29">
        <v>1.4835430259531357</v>
      </c>
      <c r="ES34" s="29">
        <v>-5.6814664818034366</v>
      </c>
      <c r="ET34" s="29">
        <v>-10.448245125974097</v>
      </c>
      <c r="EU34" s="29">
        <v>-9.9342252078595905</v>
      </c>
      <c r="EW34" s="1">
        <v>319709</v>
      </c>
      <c r="EX34" s="1">
        <v>470489</v>
      </c>
      <c r="EY34" s="1" t="s">
        <v>503</v>
      </c>
      <c r="EZ34" s="1" t="s">
        <v>886</v>
      </c>
    </row>
    <row r="35" spans="2:156" ht="16.2" thickBot="1" x14ac:dyDescent="0.35">
      <c r="B35" s="21" t="s">
        <v>36</v>
      </c>
      <c r="C35" s="22">
        <v>5.5690479445908583</v>
      </c>
      <c r="D35" s="23">
        <v>5.9002791693332597</v>
      </c>
      <c r="E35" s="23">
        <v>5.811745953559404</v>
      </c>
      <c r="F35" s="23">
        <v>5.6068753122023374</v>
      </c>
      <c r="G35" s="23">
        <v>5.3524913796228191</v>
      </c>
      <c r="H35" s="23">
        <v>5.3749496089049309</v>
      </c>
      <c r="I35" s="23">
        <v>5.2767548529122585</v>
      </c>
      <c r="J35" s="23">
        <v>5.0257425002759337</v>
      </c>
      <c r="K35" s="23">
        <v>4.8902576084060261</v>
      </c>
      <c r="L35" s="23">
        <v>4.6835590564415863</v>
      </c>
      <c r="M35" s="23">
        <v>3.9902650574654963</v>
      </c>
      <c r="N35" s="23">
        <v>2.9664496599130175</v>
      </c>
      <c r="O35" s="23">
        <v>2.1179967808769486</v>
      </c>
      <c r="P35" s="23">
        <v>1.583092831358293</v>
      </c>
      <c r="Q35" s="24"/>
      <c r="R35" s="23">
        <v>8.369047944590859</v>
      </c>
      <c r="S35" s="23">
        <v>8.7002791693332604</v>
      </c>
      <c r="T35" s="23">
        <v>8.6117459535594048</v>
      </c>
      <c r="U35" s="23">
        <v>8.4068753122023381</v>
      </c>
      <c r="V35" s="23">
        <v>8.1524913796228198</v>
      </c>
      <c r="W35" s="23">
        <v>8.1749496089049316</v>
      </c>
      <c r="X35" s="23">
        <v>8.0767548529122593</v>
      </c>
      <c r="Y35" s="23">
        <v>7.8257425002759344</v>
      </c>
      <c r="Z35" s="23">
        <v>7.6902576084060268</v>
      </c>
      <c r="AA35" s="23">
        <v>7.483559056441587</v>
      </c>
      <c r="AB35" s="23">
        <v>6.790265057465497</v>
      </c>
      <c r="AC35" s="23">
        <v>5.7664496599130182</v>
      </c>
      <c r="AD35" s="23">
        <v>4.9179967808769494</v>
      </c>
      <c r="AE35" s="23">
        <v>4.3830928313582938</v>
      </c>
      <c r="AG35" s="25">
        <v>5.5277576868441791</v>
      </c>
      <c r="AH35" s="25">
        <v>5.8345987475946828</v>
      </c>
      <c r="AI35" s="25">
        <v>5.8365014550316019</v>
      </c>
      <c r="AJ35" s="25">
        <v>5.7092429926762609</v>
      </c>
      <c r="AK35" s="25">
        <v>5.5358835571244587</v>
      </c>
      <c r="AL35" s="25">
        <v>5.6234965472260452</v>
      </c>
      <c r="AM35" s="25">
        <v>5.5942857383813998</v>
      </c>
      <c r="AN35" s="25">
        <v>5.3809152201524029</v>
      </c>
      <c r="AO35" s="25">
        <v>5.3470090314326395</v>
      </c>
      <c r="AP35" s="25">
        <v>5.191008965814115</v>
      </c>
      <c r="AQ35" s="25">
        <v>4.8086004588903855</v>
      </c>
      <c r="AR35" s="25">
        <v>4.5310202933250476</v>
      </c>
      <c r="AS35" s="25">
        <v>4.1788572455318356</v>
      </c>
      <c r="AT35" s="25">
        <v>4.1134499264679878</v>
      </c>
      <c r="AV35" s="26">
        <v>8.3277576868441798</v>
      </c>
      <c r="AW35" s="26">
        <v>8.6345987475946835</v>
      </c>
      <c r="AX35" s="26">
        <v>8.6365014550316026</v>
      </c>
      <c r="AY35" s="26">
        <v>8.5092429926762616</v>
      </c>
      <c r="AZ35" s="26">
        <v>8.3358835571244594</v>
      </c>
      <c r="BA35" s="26">
        <v>8.4234965472260459</v>
      </c>
      <c r="BB35" s="26">
        <v>8.3942857383814005</v>
      </c>
      <c r="BC35" s="26">
        <v>8.1809152201524036</v>
      </c>
      <c r="BD35" s="26">
        <v>8.1470090314326402</v>
      </c>
      <c r="BE35" s="26">
        <v>7.9910089658141157</v>
      </c>
      <c r="BF35" s="26">
        <v>7.6086004588903862</v>
      </c>
      <c r="BG35" s="26">
        <v>7.3310202933250483</v>
      </c>
      <c r="BH35" s="26">
        <v>6.9788572455318363</v>
      </c>
      <c r="BI35" s="26">
        <v>6.9134499264679885</v>
      </c>
      <c r="BK35" s="27">
        <v>5.5695584624137719</v>
      </c>
      <c r="BL35" s="27">
        <v>5.9151939430199221</v>
      </c>
      <c r="BM35" s="27">
        <v>5.8429015155462416</v>
      </c>
      <c r="BN35" s="27">
        <v>5.653671164299551</v>
      </c>
      <c r="BO35" s="27">
        <v>5.4172077990933012</v>
      </c>
      <c r="BP35" s="27">
        <v>5.4711571894187205</v>
      </c>
      <c r="BQ35" s="27">
        <v>5.3958908131587382</v>
      </c>
      <c r="BR35" s="27">
        <v>5.1594457778766767</v>
      </c>
      <c r="BS35" s="27">
        <v>5.0819938521178933</v>
      </c>
      <c r="BT35" s="27">
        <v>4.908463914110099</v>
      </c>
      <c r="BU35" s="27">
        <v>4.3712875900556387</v>
      </c>
      <c r="BV35" s="27">
        <v>3.9780770650674953</v>
      </c>
      <c r="BW35" s="27">
        <v>3.7065556701105802</v>
      </c>
      <c r="BX35" s="27">
        <v>3.7238306582338048</v>
      </c>
      <c r="BZ35" s="27">
        <v>8.3695584624137727</v>
      </c>
      <c r="CA35" s="27">
        <v>8.7151939430199228</v>
      </c>
      <c r="CB35" s="27">
        <v>8.6429015155462423</v>
      </c>
      <c r="CC35" s="27">
        <v>8.4536711642995517</v>
      </c>
      <c r="CD35" s="27">
        <v>8.2172077990933019</v>
      </c>
      <c r="CE35" s="27">
        <v>8.2711571894187212</v>
      </c>
      <c r="CF35" s="27">
        <v>8.1958908131587389</v>
      </c>
      <c r="CG35" s="27">
        <v>7.9594457778766774</v>
      </c>
      <c r="CH35" s="27">
        <v>7.8819938521178941</v>
      </c>
      <c r="CI35" s="27">
        <v>7.7084639141100997</v>
      </c>
      <c r="CJ35" s="27">
        <v>7.1712875900556394</v>
      </c>
      <c r="CK35" s="27">
        <v>6.778077065067496</v>
      </c>
      <c r="CL35" s="27">
        <v>6.5065556701105809</v>
      </c>
      <c r="CM35" s="27">
        <v>6.5238306582338055</v>
      </c>
      <c r="CO35" s="28">
        <v>5.5684650631115815</v>
      </c>
      <c r="CP35" s="28">
        <v>5.9234055884707164</v>
      </c>
      <c r="CQ35" s="28">
        <v>5.8600384926407916</v>
      </c>
      <c r="CR35" s="28">
        <v>5.6820281810788931</v>
      </c>
      <c r="CS35" s="28">
        <v>5.4538750368081601</v>
      </c>
      <c r="CT35" s="28">
        <v>5.4995108265666524</v>
      </c>
      <c r="CU35" s="28">
        <v>5.4300919382044004</v>
      </c>
      <c r="CV35" s="28">
        <v>5.2219891517800807</v>
      </c>
      <c r="CW35" s="28">
        <v>5.1094464844126044</v>
      </c>
      <c r="CX35" s="28">
        <v>4.9391464738056801</v>
      </c>
      <c r="CY35" s="28">
        <v>4.3860874301799271</v>
      </c>
      <c r="CZ35" s="28">
        <v>2.7237334709626779</v>
      </c>
      <c r="DA35" s="28">
        <v>1.3442306721067609</v>
      </c>
      <c r="DB35" s="28">
        <v>0.43964167540434396</v>
      </c>
      <c r="DD35" s="28">
        <v>8.3684650631115822</v>
      </c>
      <c r="DE35" s="28">
        <v>8.7234055884707171</v>
      </c>
      <c r="DF35" s="28">
        <v>8.6600384926407923</v>
      </c>
      <c r="DG35" s="28">
        <v>8.4820281810788938</v>
      </c>
      <c r="DH35" s="28">
        <v>8.2538750368081608</v>
      </c>
      <c r="DI35" s="28">
        <v>8.2995108265666531</v>
      </c>
      <c r="DJ35" s="28">
        <v>8.2300919382044011</v>
      </c>
      <c r="DK35" s="28">
        <v>8.0219891517800814</v>
      </c>
      <c r="DL35" s="28">
        <v>7.9094464844126051</v>
      </c>
      <c r="DM35" s="28">
        <v>7.7391464738056808</v>
      </c>
      <c r="DN35" s="28">
        <v>7.1860874301799278</v>
      </c>
      <c r="DO35" s="28">
        <v>5.5237334709626786</v>
      </c>
      <c r="DP35" s="28">
        <v>4.1442306721067617</v>
      </c>
      <c r="DQ35" s="28">
        <v>3.2396416754043447</v>
      </c>
      <c r="DS35" s="29">
        <v>5.5840976751096445</v>
      </c>
      <c r="DT35" s="29">
        <v>5.9527012871076028</v>
      </c>
      <c r="DU35" s="29">
        <v>5.902395589320248</v>
      </c>
      <c r="DV35" s="29">
        <v>5.7390284059774341</v>
      </c>
      <c r="DW35" s="29">
        <v>5.5189565471709532</v>
      </c>
      <c r="DX35" s="29">
        <v>5.5508971281680495</v>
      </c>
      <c r="DY35" s="29">
        <v>5.4728724766451311</v>
      </c>
      <c r="DZ35" s="29">
        <v>5.2607737203022626</v>
      </c>
      <c r="EA35" s="29">
        <v>5.1147201427119509</v>
      </c>
      <c r="EB35" s="29">
        <v>4.8723685446701595</v>
      </c>
      <c r="EC35" s="29">
        <v>2.7043941032823078</v>
      </c>
      <c r="ED35" s="29">
        <v>0.95311251770288763</v>
      </c>
      <c r="EE35" s="29">
        <v>-0.38035330450538396</v>
      </c>
      <c r="EF35" s="29">
        <v>-0.1671587973681774</v>
      </c>
      <c r="EH35" s="29">
        <v>8.3840976751096452</v>
      </c>
      <c r="EI35" s="29">
        <v>8.7527012871076035</v>
      </c>
      <c r="EJ35" s="29">
        <v>8.7023955893202487</v>
      </c>
      <c r="EK35" s="29">
        <v>8.5390284059774348</v>
      </c>
      <c r="EL35" s="29">
        <v>8.3189565471709539</v>
      </c>
      <c r="EM35" s="29">
        <v>8.3508971281680502</v>
      </c>
      <c r="EN35" s="29">
        <v>8.2728724766451318</v>
      </c>
      <c r="EO35" s="29">
        <v>8.0607737203022634</v>
      </c>
      <c r="EP35" s="29">
        <v>7.9147201427119516</v>
      </c>
      <c r="EQ35" s="29">
        <v>7.6723685446701602</v>
      </c>
      <c r="ER35" s="29">
        <v>5.5043941032823085</v>
      </c>
      <c r="ES35" s="29">
        <v>3.7531125177028883</v>
      </c>
      <c r="ET35" s="29">
        <v>2.4196466954946168</v>
      </c>
      <c r="EU35" s="29">
        <v>2.6328412026318233</v>
      </c>
      <c r="EW35" s="1">
        <v>378864</v>
      </c>
      <c r="EX35" s="1">
        <v>395534</v>
      </c>
      <c r="EY35" s="1" t="s">
        <v>505</v>
      </c>
      <c r="EZ35" s="1" t="s">
        <v>879</v>
      </c>
    </row>
    <row r="36" spans="2:156" ht="16.2" thickBot="1" x14ac:dyDescent="0.35">
      <c r="B36" s="21" t="s">
        <v>37</v>
      </c>
      <c r="C36" s="22">
        <v>3.1325568848573546</v>
      </c>
      <c r="D36" s="23">
        <v>3.0926810116750403</v>
      </c>
      <c r="E36" s="23">
        <v>2.2977693301006035</v>
      </c>
      <c r="F36" s="23">
        <v>2.1155831054143377</v>
      </c>
      <c r="G36" s="23">
        <v>1.7728788741206145</v>
      </c>
      <c r="H36" s="23">
        <v>1.4884521410559124</v>
      </c>
      <c r="I36" s="23">
        <v>1.2872855094467504</v>
      </c>
      <c r="J36" s="23">
        <v>0.78701733683049468</v>
      </c>
      <c r="K36" s="23">
        <v>0.40376450463097413</v>
      </c>
      <c r="L36" s="23">
        <v>0.10028014152272746</v>
      </c>
      <c r="M36" s="23">
        <v>-1.8257231105778509</v>
      </c>
      <c r="N36" s="23">
        <v>-4.3364684225808112</v>
      </c>
      <c r="O36" s="23">
        <v>-5.7455600987020716</v>
      </c>
      <c r="P36" s="23">
        <v>-6.4985253857735472</v>
      </c>
      <c r="Q36" s="24"/>
      <c r="R36" s="23">
        <v>10.432556884857355</v>
      </c>
      <c r="S36" s="23">
        <v>10.392681011675041</v>
      </c>
      <c r="T36" s="23">
        <v>9.5977693301006042</v>
      </c>
      <c r="U36" s="23">
        <v>9.4155831054143384</v>
      </c>
      <c r="V36" s="23">
        <v>9.0728788741206152</v>
      </c>
      <c r="W36" s="23">
        <v>8.7884521410559131</v>
      </c>
      <c r="X36" s="23">
        <v>8.5872855094467511</v>
      </c>
      <c r="Y36" s="23">
        <v>8.0870173368304954</v>
      </c>
      <c r="Z36" s="23">
        <v>7.7037645046309748</v>
      </c>
      <c r="AA36" s="23">
        <v>7.4002801415227282</v>
      </c>
      <c r="AB36" s="23">
        <v>5.4742768894221498</v>
      </c>
      <c r="AC36" s="23">
        <v>2.9635315774191895</v>
      </c>
      <c r="AD36" s="23">
        <v>1.5544399012979291</v>
      </c>
      <c r="AE36" s="23">
        <v>0.8014746142264535</v>
      </c>
      <c r="AG36" s="25">
        <v>3.0202762451898373</v>
      </c>
      <c r="AH36" s="25">
        <v>3.0244941309592157</v>
      </c>
      <c r="AI36" s="25">
        <v>2.4194842548003628</v>
      </c>
      <c r="AJ36" s="25">
        <v>2.316260618510988</v>
      </c>
      <c r="AK36" s="25">
        <v>2.0219821206396453</v>
      </c>
      <c r="AL36" s="25">
        <v>1.7766158001226842</v>
      </c>
      <c r="AM36" s="25">
        <v>1.5806205000911433</v>
      </c>
      <c r="AN36" s="25">
        <v>1.0702701775727235</v>
      </c>
      <c r="AO36" s="25">
        <v>0.51192415854261597</v>
      </c>
      <c r="AP36" s="25">
        <v>-0.30854729082697574</v>
      </c>
      <c r="AQ36" s="25">
        <v>-1.7786599088170405</v>
      </c>
      <c r="AR36" s="25">
        <v>-3.1287475883499667</v>
      </c>
      <c r="AS36" s="25">
        <v>-4.4063698408194973</v>
      </c>
      <c r="AT36" s="25">
        <v>-4.7950631083729043</v>
      </c>
      <c r="AV36" s="26">
        <v>10.320276245189838</v>
      </c>
      <c r="AW36" s="26">
        <v>10.324494130959216</v>
      </c>
      <c r="AX36" s="26">
        <v>9.7194842548003635</v>
      </c>
      <c r="AY36" s="26">
        <v>9.6162606185109887</v>
      </c>
      <c r="AZ36" s="26">
        <v>9.321982120639646</v>
      </c>
      <c r="BA36" s="26">
        <v>9.0766158001226849</v>
      </c>
      <c r="BB36" s="26">
        <v>8.880620500091144</v>
      </c>
      <c r="BC36" s="26">
        <v>8.3702701775727242</v>
      </c>
      <c r="BD36" s="26">
        <v>7.8119241585426167</v>
      </c>
      <c r="BE36" s="26">
        <v>6.991452709173025</v>
      </c>
      <c r="BF36" s="26">
        <v>5.5213400911829602</v>
      </c>
      <c r="BG36" s="26">
        <v>4.171252411650034</v>
      </c>
      <c r="BH36" s="26">
        <v>2.8936301591805034</v>
      </c>
      <c r="BI36" s="26">
        <v>2.5049368916270964</v>
      </c>
      <c r="BK36" s="27">
        <v>3.1349547815702614</v>
      </c>
      <c r="BL36" s="27">
        <v>3.1317833848156376</v>
      </c>
      <c r="BM36" s="27">
        <v>2.382590270271411</v>
      </c>
      <c r="BN36" s="27">
        <v>2.247251488407052</v>
      </c>
      <c r="BO36" s="27">
        <v>1.9522223003349701</v>
      </c>
      <c r="BP36" s="27">
        <v>1.7317931973904521</v>
      </c>
      <c r="BQ36" s="27">
        <v>1.5956943942376576</v>
      </c>
      <c r="BR36" s="27">
        <v>1.1803562258110318</v>
      </c>
      <c r="BS36" s="27">
        <v>0.87694650983949529</v>
      </c>
      <c r="BT36" s="27">
        <v>0.64812442747991739</v>
      </c>
      <c r="BU36" s="27">
        <v>-0.86496374845486201</v>
      </c>
      <c r="BV36" s="27">
        <v>-2.2012286239532735</v>
      </c>
      <c r="BW36" s="27">
        <v>-2.9714530776221402</v>
      </c>
      <c r="BX36" s="27">
        <v>-3.1039719405168071</v>
      </c>
      <c r="BZ36" s="27">
        <v>10.434954781570262</v>
      </c>
      <c r="CA36" s="27">
        <v>10.431783384815638</v>
      </c>
      <c r="CB36" s="27">
        <v>9.6825902702714117</v>
      </c>
      <c r="CC36" s="27">
        <v>9.5472514884070527</v>
      </c>
      <c r="CD36" s="27">
        <v>9.2522223003349708</v>
      </c>
      <c r="CE36" s="27">
        <v>9.0317931973904528</v>
      </c>
      <c r="CF36" s="27">
        <v>8.8956943942376583</v>
      </c>
      <c r="CG36" s="27">
        <v>8.4803562258110325</v>
      </c>
      <c r="CH36" s="27">
        <v>8.176946509839496</v>
      </c>
      <c r="CI36" s="27">
        <v>7.9481244274799181</v>
      </c>
      <c r="CJ36" s="27">
        <v>6.4350362515451387</v>
      </c>
      <c r="CK36" s="27">
        <v>5.0987713760467273</v>
      </c>
      <c r="CL36" s="27">
        <v>4.3285469223778605</v>
      </c>
      <c r="CM36" s="27">
        <v>4.1960280594831936</v>
      </c>
      <c r="CO36" s="28">
        <v>3.1290836238703506</v>
      </c>
      <c r="CP36" s="28">
        <v>3.118896194030274</v>
      </c>
      <c r="CQ36" s="28">
        <v>2.3626754855585084</v>
      </c>
      <c r="CR36" s="28">
        <v>2.2197941742546305</v>
      </c>
      <c r="CS36" s="28">
        <v>1.9257374698224865</v>
      </c>
      <c r="CT36" s="28">
        <v>1.7011972625791927</v>
      </c>
      <c r="CU36" s="28">
        <v>1.5660979886031896</v>
      </c>
      <c r="CV36" s="28">
        <v>1.1426955314701459</v>
      </c>
      <c r="CW36" s="28">
        <v>0.84819810510833449</v>
      </c>
      <c r="CX36" s="28">
        <v>0.6529228875843458</v>
      </c>
      <c r="CY36" s="28">
        <v>-1.3268792854559202</v>
      </c>
      <c r="CZ36" s="28">
        <v>-8.4494820601905296</v>
      </c>
      <c r="DA36" s="28">
        <v>-15.255180120916581</v>
      </c>
      <c r="DB36" s="28">
        <v>-20.516411661888316</v>
      </c>
      <c r="DD36" s="28">
        <v>10.429083623870351</v>
      </c>
      <c r="DE36" s="28">
        <v>10.418896194030275</v>
      </c>
      <c r="DF36" s="28">
        <v>9.6626754855585091</v>
      </c>
      <c r="DG36" s="28">
        <v>9.5197941742546313</v>
      </c>
      <c r="DH36" s="28">
        <v>9.2257374698224872</v>
      </c>
      <c r="DI36" s="28">
        <v>9.0011972625791934</v>
      </c>
      <c r="DJ36" s="28">
        <v>8.8660979886031903</v>
      </c>
      <c r="DK36" s="28">
        <v>8.4426955314701466</v>
      </c>
      <c r="DL36" s="28">
        <v>8.1481981051083352</v>
      </c>
      <c r="DM36" s="28">
        <v>7.9529228875843465</v>
      </c>
      <c r="DN36" s="28">
        <v>5.9731207145440806</v>
      </c>
      <c r="DO36" s="28">
        <v>-1.1494820601905289</v>
      </c>
      <c r="DP36" s="28">
        <v>-7.9551801209165802</v>
      </c>
      <c r="DQ36" s="28">
        <v>-13.216411661888316</v>
      </c>
      <c r="DS36" s="29">
        <v>3.1999054615008511</v>
      </c>
      <c r="DT36" s="29">
        <v>3.2607911601424675</v>
      </c>
      <c r="DU36" s="29">
        <v>2.5927415500985731</v>
      </c>
      <c r="DV36" s="29">
        <v>2.4995611963500153</v>
      </c>
      <c r="DW36" s="29">
        <v>2.2671674484468021</v>
      </c>
      <c r="DX36" s="29">
        <v>2.0841384286447138</v>
      </c>
      <c r="DY36" s="29">
        <v>1.9868354391047802</v>
      </c>
      <c r="DZ36" s="29">
        <v>1.6046219015158059</v>
      </c>
      <c r="EA36" s="29">
        <v>1.3409478892109412</v>
      </c>
      <c r="EB36" s="29">
        <v>1.0812127480946998</v>
      </c>
      <c r="EC36" s="29">
        <v>-6.3242756293219742</v>
      </c>
      <c r="ED36" s="29">
        <v>-13.567949800421975</v>
      </c>
      <c r="EE36" s="29">
        <v>-19.321537962114338</v>
      </c>
      <c r="EF36" s="29">
        <v>-19.220665540555476</v>
      </c>
      <c r="EH36" s="29">
        <v>10.499905461500852</v>
      </c>
      <c r="EI36" s="29">
        <v>10.560791160142468</v>
      </c>
      <c r="EJ36" s="29">
        <v>9.8927415500985738</v>
      </c>
      <c r="EK36" s="29">
        <v>9.799561196350016</v>
      </c>
      <c r="EL36" s="29">
        <v>9.5671674484468028</v>
      </c>
      <c r="EM36" s="29">
        <v>9.3841384286447145</v>
      </c>
      <c r="EN36" s="29">
        <v>9.2868354391047809</v>
      </c>
      <c r="EO36" s="29">
        <v>8.9046219015158066</v>
      </c>
      <c r="EP36" s="29">
        <v>8.6409478892109419</v>
      </c>
      <c r="EQ36" s="29">
        <v>8.3812127480947005</v>
      </c>
      <c r="ER36" s="29">
        <v>0.97572437067802653</v>
      </c>
      <c r="ES36" s="29">
        <v>-6.2679498004219738</v>
      </c>
      <c r="ET36" s="29">
        <v>-12.021537962114337</v>
      </c>
      <c r="EU36" s="29">
        <v>-11.920665540555476</v>
      </c>
      <c r="EW36" s="1">
        <v>366258</v>
      </c>
      <c r="EX36" s="1">
        <v>399876</v>
      </c>
      <c r="EY36" s="1" t="s">
        <v>493</v>
      </c>
      <c r="EZ36" s="1" t="s">
        <v>880</v>
      </c>
    </row>
    <row r="37" spans="2:156" ht="16.2" thickBot="1" x14ac:dyDescent="0.35">
      <c r="B37" s="21" t="s">
        <v>38</v>
      </c>
      <c r="C37" s="22">
        <v>8.5158932520118089</v>
      </c>
      <c r="D37" s="23">
        <v>8.6143137795195273</v>
      </c>
      <c r="E37" s="23">
        <v>8.3760106007116075</v>
      </c>
      <c r="F37" s="23">
        <v>8.2633066250845104</v>
      </c>
      <c r="G37" s="23">
        <v>8.0663476539897747</v>
      </c>
      <c r="H37" s="23">
        <v>7.9742844319910482</v>
      </c>
      <c r="I37" s="23">
        <v>7.7828869139131474</v>
      </c>
      <c r="J37" s="23">
        <v>7.5970567682162216</v>
      </c>
      <c r="K37" s="23">
        <v>7.3403276285300318</v>
      </c>
      <c r="L37" s="23">
        <v>7.0232639177661689</v>
      </c>
      <c r="M37" s="23">
        <v>5.6538824654857756</v>
      </c>
      <c r="N37" s="23">
        <v>4.4746044043519593</v>
      </c>
      <c r="O37" s="23">
        <v>3.9097308720261772</v>
      </c>
      <c r="P37" s="23">
        <v>3.6608800337528518</v>
      </c>
      <c r="Q37" s="24"/>
      <c r="R37" s="23">
        <v>12.015893252011809</v>
      </c>
      <c r="S37" s="23">
        <v>12.114313779519527</v>
      </c>
      <c r="T37" s="23">
        <v>11.876010600711608</v>
      </c>
      <c r="U37" s="23">
        <v>11.76330662508451</v>
      </c>
      <c r="V37" s="23">
        <v>11.566347653989775</v>
      </c>
      <c r="W37" s="23">
        <v>11.474284431991048</v>
      </c>
      <c r="X37" s="23">
        <v>11.282886913913147</v>
      </c>
      <c r="Y37" s="23">
        <v>11.097056768216222</v>
      </c>
      <c r="Z37" s="23">
        <v>10.840327628530032</v>
      </c>
      <c r="AA37" s="23">
        <v>10.523263917766169</v>
      </c>
      <c r="AB37" s="23">
        <v>9.1538824654857756</v>
      </c>
      <c r="AC37" s="23">
        <v>7.9746044043519593</v>
      </c>
      <c r="AD37" s="23">
        <v>7.4097308720261772</v>
      </c>
      <c r="AE37" s="23">
        <v>7.1608800337528518</v>
      </c>
      <c r="AG37" s="25">
        <v>8.4684938594637202</v>
      </c>
      <c r="AH37" s="25">
        <v>8.5730172392979735</v>
      </c>
      <c r="AI37" s="25">
        <v>8.4024149003886244</v>
      </c>
      <c r="AJ37" s="25">
        <v>8.3330143085106503</v>
      </c>
      <c r="AK37" s="25">
        <v>8.1771695184797331</v>
      </c>
      <c r="AL37" s="25">
        <v>8.1238808698361638</v>
      </c>
      <c r="AM37" s="25">
        <v>7.9615383116694414</v>
      </c>
      <c r="AN37" s="25">
        <v>7.8012934448662001</v>
      </c>
      <c r="AO37" s="25">
        <v>7.5818778720383833</v>
      </c>
      <c r="AP37" s="25">
        <v>7.3017938551645294</v>
      </c>
      <c r="AQ37" s="25">
        <v>6.2511505354094528</v>
      </c>
      <c r="AR37" s="25">
        <v>5.1805620106910677</v>
      </c>
      <c r="AS37" s="25">
        <v>4.2572948316762531</v>
      </c>
      <c r="AT37" s="25">
        <v>3.7707299366614873</v>
      </c>
      <c r="AV37" s="26">
        <v>11.96849385946372</v>
      </c>
      <c r="AW37" s="26">
        <v>12.073017239297974</v>
      </c>
      <c r="AX37" s="26">
        <v>11.902414900388624</v>
      </c>
      <c r="AY37" s="26">
        <v>11.83301430851065</v>
      </c>
      <c r="AZ37" s="26">
        <v>11.677169518479733</v>
      </c>
      <c r="BA37" s="26">
        <v>11.623880869836164</v>
      </c>
      <c r="BB37" s="26">
        <v>11.461538311669441</v>
      </c>
      <c r="BC37" s="26">
        <v>11.3012934448662</v>
      </c>
      <c r="BD37" s="26">
        <v>11.081877872038383</v>
      </c>
      <c r="BE37" s="26">
        <v>10.801793855164529</v>
      </c>
      <c r="BF37" s="26">
        <v>9.7511505354094528</v>
      </c>
      <c r="BG37" s="26">
        <v>8.6805620106910677</v>
      </c>
      <c r="BH37" s="26">
        <v>7.7572948316762531</v>
      </c>
      <c r="BI37" s="26">
        <v>7.2707299366614873</v>
      </c>
      <c r="BK37" s="27">
        <v>8.5167448387294957</v>
      </c>
      <c r="BL37" s="27">
        <v>8.6330502037582555</v>
      </c>
      <c r="BM37" s="27">
        <v>8.4040138722338149</v>
      </c>
      <c r="BN37" s="27">
        <v>8.315186465103535</v>
      </c>
      <c r="BO37" s="27">
        <v>8.1382698352296678</v>
      </c>
      <c r="BP37" s="27">
        <v>8.0729850289049487</v>
      </c>
      <c r="BQ37" s="27">
        <v>7.9118665384524913</v>
      </c>
      <c r="BR37" s="27">
        <v>7.8270838851977977</v>
      </c>
      <c r="BS37" s="27">
        <v>7.6425646610945144</v>
      </c>
      <c r="BT37" s="27">
        <v>7.3805249200201555</v>
      </c>
      <c r="BU37" s="27">
        <v>6.2605723631795289</v>
      </c>
      <c r="BV37" s="27">
        <v>5.3769404138320631</v>
      </c>
      <c r="BW37" s="27">
        <v>5.014917454263518</v>
      </c>
      <c r="BX37" s="27">
        <v>4.974718098347628</v>
      </c>
      <c r="BZ37" s="27">
        <v>12.016744838729496</v>
      </c>
      <c r="CA37" s="27">
        <v>12.133050203758255</v>
      </c>
      <c r="CB37" s="27">
        <v>11.904013872233815</v>
      </c>
      <c r="CC37" s="27">
        <v>11.815186465103535</v>
      </c>
      <c r="CD37" s="27">
        <v>11.638269835229668</v>
      </c>
      <c r="CE37" s="27">
        <v>11.572985028904949</v>
      </c>
      <c r="CF37" s="27">
        <v>11.411866538452491</v>
      </c>
      <c r="CG37" s="27">
        <v>11.327083885197798</v>
      </c>
      <c r="CH37" s="27">
        <v>11.142564661094514</v>
      </c>
      <c r="CI37" s="27">
        <v>10.880524920020155</v>
      </c>
      <c r="CJ37" s="27">
        <v>9.7605723631795289</v>
      </c>
      <c r="CK37" s="27">
        <v>8.8769404138320631</v>
      </c>
      <c r="CL37" s="27">
        <v>8.514917454263518</v>
      </c>
      <c r="CM37" s="27">
        <v>8.474718098347628</v>
      </c>
      <c r="CO37" s="28">
        <v>8.5153053020933438</v>
      </c>
      <c r="CP37" s="28">
        <v>8.6132681880764856</v>
      </c>
      <c r="CQ37" s="28">
        <v>8.4118769175995194</v>
      </c>
      <c r="CR37" s="28">
        <v>8.3240853724753183</v>
      </c>
      <c r="CS37" s="28">
        <v>8.1614418413030094</v>
      </c>
      <c r="CT37" s="28">
        <v>8.1132905056112588</v>
      </c>
      <c r="CU37" s="28">
        <v>7.9770885496198645</v>
      </c>
      <c r="CV37" s="28">
        <v>7.8809926369698324</v>
      </c>
      <c r="CW37" s="28">
        <v>7.6316376332381548</v>
      </c>
      <c r="CX37" s="28">
        <v>7.3090180577567114</v>
      </c>
      <c r="CY37" s="28">
        <v>5.9035864987267477</v>
      </c>
      <c r="CZ37" s="28">
        <v>1.6818259732963199</v>
      </c>
      <c r="DA37" s="28">
        <v>-2.7539040074622818</v>
      </c>
      <c r="DB37" s="28">
        <v>-6.2134539324654128</v>
      </c>
      <c r="DD37" s="28">
        <v>12.015305302093344</v>
      </c>
      <c r="DE37" s="28">
        <v>12.113268188076486</v>
      </c>
      <c r="DF37" s="28">
        <v>11.911876917599519</v>
      </c>
      <c r="DG37" s="28">
        <v>11.824085372475318</v>
      </c>
      <c r="DH37" s="28">
        <v>11.661441841303009</v>
      </c>
      <c r="DI37" s="28">
        <v>11.613290505611259</v>
      </c>
      <c r="DJ37" s="28">
        <v>11.477088549619864</v>
      </c>
      <c r="DK37" s="28">
        <v>11.380992636969832</v>
      </c>
      <c r="DL37" s="28">
        <v>11.131637633238155</v>
      </c>
      <c r="DM37" s="28">
        <v>10.809018057756711</v>
      </c>
      <c r="DN37" s="28">
        <v>9.4035864987267477</v>
      </c>
      <c r="DO37" s="28">
        <v>5.1818259732963199</v>
      </c>
      <c r="DP37" s="28">
        <v>0.74609599253771819</v>
      </c>
      <c r="DQ37" s="28">
        <v>-2.7134539324654128</v>
      </c>
      <c r="DS37" s="29">
        <v>8.5507621195569943</v>
      </c>
      <c r="DT37" s="29">
        <v>8.7117089798240208</v>
      </c>
      <c r="DU37" s="29">
        <v>8.5117680329945404</v>
      </c>
      <c r="DV37" s="29">
        <v>8.4720525677403753</v>
      </c>
      <c r="DW37" s="29">
        <v>8.3432566854790959</v>
      </c>
      <c r="DX37" s="29">
        <v>8.3154909165523385</v>
      </c>
      <c r="DY37" s="29">
        <v>8.1915882433447518</v>
      </c>
      <c r="DZ37" s="29">
        <v>8.0027240348988116</v>
      </c>
      <c r="EA37" s="29">
        <v>7.7323871103168287</v>
      </c>
      <c r="EB37" s="29">
        <v>7.3830063214675921</v>
      </c>
      <c r="EC37" s="29">
        <v>3.0061748802970243</v>
      </c>
      <c r="ED37" s="29">
        <v>-1.8233660382603958</v>
      </c>
      <c r="EE37" s="29">
        <v>-5.5015177695816746</v>
      </c>
      <c r="EF37" s="29">
        <v>-5.5076239468913428</v>
      </c>
      <c r="EH37" s="29">
        <v>12.050762119556994</v>
      </c>
      <c r="EI37" s="29">
        <v>12.211708979824021</v>
      </c>
      <c r="EJ37" s="29">
        <v>12.01176803299454</v>
      </c>
      <c r="EK37" s="29">
        <v>11.972052567740375</v>
      </c>
      <c r="EL37" s="29">
        <v>11.843256685479096</v>
      </c>
      <c r="EM37" s="29">
        <v>11.815490916552339</v>
      </c>
      <c r="EN37" s="29">
        <v>11.691588243344752</v>
      </c>
      <c r="EO37" s="29">
        <v>11.502724034898812</v>
      </c>
      <c r="EP37" s="29">
        <v>11.232387110316829</v>
      </c>
      <c r="EQ37" s="29">
        <v>10.883006321467592</v>
      </c>
      <c r="ER37" s="29">
        <v>6.5061748802970243</v>
      </c>
      <c r="ES37" s="29">
        <v>1.6766339617396042</v>
      </c>
      <c r="ET37" s="29">
        <v>-2.0015177695816746</v>
      </c>
      <c r="EU37" s="29">
        <v>-2.0076239468913428</v>
      </c>
      <c r="EW37" s="1">
        <v>393008</v>
      </c>
      <c r="EX37" s="1">
        <v>403366</v>
      </c>
      <c r="EY37" s="1" t="s">
        <v>508</v>
      </c>
      <c r="EZ37" s="1" t="s">
        <v>874</v>
      </c>
    </row>
    <row r="38" spans="2:156" ht="16.2" thickBot="1" x14ac:dyDescent="0.35">
      <c r="B38" s="21" t="s">
        <v>39</v>
      </c>
      <c r="C38" s="22">
        <v>8.0829974823604722</v>
      </c>
      <c r="D38" s="23">
        <v>8.1051897636402472</v>
      </c>
      <c r="E38" s="23">
        <v>8.0363495942882679</v>
      </c>
      <c r="F38" s="23">
        <v>7.9663241147235349</v>
      </c>
      <c r="G38" s="23">
        <v>7.8811866918936531</v>
      </c>
      <c r="H38" s="23">
        <v>7.7644449640704742</v>
      </c>
      <c r="I38" s="23">
        <v>7.6356733925445219</v>
      </c>
      <c r="J38" s="23">
        <v>7.5090129142942601</v>
      </c>
      <c r="K38" s="23">
        <v>7.3804773392142042</v>
      </c>
      <c r="L38" s="23">
        <v>7.216948814109406</v>
      </c>
      <c r="M38" s="23">
        <v>6.3758127682826817</v>
      </c>
      <c r="N38" s="23">
        <v>5.7685579309217765</v>
      </c>
      <c r="O38" s="23">
        <v>5.5241344533249492</v>
      </c>
      <c r="P38" s="23">
        <v>5.4369493675073475</v>
      </c>
      <c r="Q38" s="24"/>
      <c r="R38" s="23">
        <v>10.082997482360472</v>
      </c>
      <c r="S38" s="23">
        <v>10.105189763640247</v>
      </c>
      <c r="T38" s="23">
        <v>10.036349594288268</v>
      </c>
      <c r="U38" s="23">
        <v>9.966324114723534</v>
      </c>
      <c r="V38" s="23">
        <v>9.8811866918936531</v>
      </c>
      <c r="W38" s="23">
        <v>9.7644449640704742</v>
      </c>
      <c r="X38" s="23">
        <v>9.6356733925445219</v>
      </c>
      <c r="Y38" s="23">
        <v>9.5090129142942601</v>
      </c>
      <c r="Z38" s="23">
        <v>9.3804773392142042</v>
      </c>
      <c r="AA38" s="23">
        <v>9.216948814109406</v>
      </c>
      <c r="AB38" s="23">
        <v>8.3758127682826817</v>
      </c>
      <c r="AC38" s="23">
        <v>7.7685579309217765</v>
      </c>
      <c r="AD38" s="23">
        <v>7.5241344533249492</v>
      </c>
      <c r="AE38" s="23">
        <v>7.4369493675073475</v>
      </c>
      <c r="AG38" s="25">
        <v>8.0711447900290629</v>
      </c>
      <c r="AH38" s="25">
        <v>8.0887959171950214</v>
      </c>
      <c r="AI38" s="25">
        <v>8.037718667474131</v>
      </c>
      <c r="AJ38" s="25">
        <v>7.9890198578037932</v>
      </c>
      <c r="AK38" s="25">
        <v>7.9276976940427524</v>
      </c>
      <c r="AL38" s="25">
        <v>7.8375138167282525</v>
      </c>
      <c r="AM38" s="25">
        <v>7.7342351400251914</v>
      </c>
      <c r="AN38" s="25">
        <v>7.6348272594418827</v>
      </c>
      <c r="AO38" s="25">
        <v>7.5318911424636852</v>
      </c>
      <c r="AP38" s="25">
        <v>7.3957465355508045</v>
      </c>
      <c r="AQ38" s="25">
        <v>6.7876611147918471</v>
      </c>
      <c r="AR38" s="25">
        <v>6.1752309590645584</v>
      </c>
      <c r="AS38" s="25">
        <v>5.6773568127127056</v>
      </c>
      <c r="AT38" s="25">
        <v>5.4330498153930282</v>
      </c>
      <c r="AV38" s="26">
        <v>10.071144790029063</v>
      </c>
      <c r="AW38" s="26">
        <v>10.088795917195021</v>
      </c>
      <c r="AX38" s="26">
        <v>10.037718667474131</v>
      </c>
      <c r="AY38" s="26">
        <v>9.9890198578037932</v>
      </c>
      <c r="AZ38" s="26">
        <v>9.9276976940427524</v>
      </c>
      <c r="BA38" s="26">
        <v>9.8375138167282525</v>
      </c>
      <c r="BB38" s="26">
        <v>9.7342351400251914</v>
      </c>
      <c r="BC38" s="26">
        <v>9.6348272594418827</v>
      </c>
      <c r="BD38" s="26">
        <v>9.5318911424636852</v>
      </c>
      <c r="BE38" s="26">
        <v>9.3957465355508045</v>
      </c>
      <c r="BF38" s="26">
        <v>8.7876611147918471</v>
      </c>
      <c r="BG38" s="26">
        <v>8.1752309590645584</v>
      </c>
      <c r="BH38" s="26">
        <v>7.6773568127127056</v>
      </c>
      <c r="BI38" s="26">
        <v>7.4330498153930282</v>
      </c>
      <c r="BK38" s="27">
        <v>8.0837321021535367</v>
      </c>
      <c r="BL38" s="27">
        <v>8.1161695786764199</v>
      </c>
      <c r="BM38" s="27">
        <v>8.06124724890892</v>
      </c>
      <c r="BN38" s="27">
        <v>8.0042468387534278</v>
      </c>
      <c r="BO38" s="27">
        <v>7.9332317224940567</v>
      </c>
      <c r="BP38" s="27">
        <v>7.8362634372143454</v>
      </c>
      <c r="BQ38" s="27">
        <v>7.7292737536804887</v>
      </c>
      <c r="BR38" s="27">
        <v>7.6296187835992164</v>
      </c>
      <c r="BS38" s="27">
        <v>7.5273451787962458</v>
      </c>
      <c r="BT38" s="27">
        <v>7.3926364037372636</v>
      </c>
      <c r="BU38" s="27">
        <v>6.7337831104984618</v>
      </c>
      <c r="BV38" s="27">
        <v>6.2249646204919475</v>
      </c>
      <c r="BW38" s="27">
        <v>6.0258795355660588</v>
      </c>
      <c r="BX38" s="27">
        <v>5.9915112801994788</v>
      </c>
      <c r="BZ38" s="27">
        <v>10.083732102153537</v>
      </c>
      <c r="CA38" s="27">
        <v>10.11616957867642</v>
      </c>
      <c r="CB38" s="27">
        <v>10.06124724890892</v>
      </c>
      <c r="CC38" s="27">
        <v>10.004246838753428</v>
      </c>
      <c r="CD38" s="27">
        <v>9.9332317224940567</v>
      </c>
      <c r="CE38" s="27">
        <v>9.8362634372143454</v>
      </c>
      <c r="CF38" s="27">
        <v>9.7292737536804879</v>
      </c>
      <c r="CG38" s="27">
        <v>9.6296187835992164</v>
      </c>
      <c r="CH38" s="27">
        <v>9.5273451787962458</v>
      </c>
      <c r="CI38" s="27">
        <v>9.3926364037372636</v>
      </c>
      <c r="CJ38" s="27">
        <v>8.7337831104984609</v>
      </c>
      <c r="CK38" s="27">
        <v>8.2249646204919475</v>
      </c>
      <c r="CL38" s="27">
        <v>8.0258795355660588</v>
      </c>
      <c r="CM38" s="27">
        <v>7.9915112801994788</v>
      </c>
      <c r="CO38" s="28">
        <v>8.0798407510623953</v>
      </c>
      <c r="CP38" s="28">
        <v>8.1028262606896959</v>
      </c>
      <c r="CQ38" s="28">
        <v>8.041716767511037</v>
      </c>
      <c r="CR38" s="28">
        <v>7.9843247364077916</v>
      </c>
      <c r="CS38" s="28">
        <v>7.9178204201067057</v>
      </c>
      <c r="CT38" s="28">
        <v>7.8319182130786835</v>
      </c>
      <c r="CU38" s="28">
        <v>7.7406021255207573</v>
      </c>
      <c r="CV38" s="28">
        <v>7.6603876067127654</v>
      </c>
      <c r="CW38" s="28">
        <v>7.5891804674702712</v>
      </c>
      <c r="CX38" s="28">
        <v>7.4965229177703527</v>
      </c>
      <c r="CY38" s="28">
        <v>6.9925777400074782</v>
      </c>
      <c r="CZ38" s="28">
        <v>5.0969977758513529</v>
      </c>
      <c r="DA38" s="28">
        <v>3.358416017430681</v>
      </c>
      <c r="DB38" s="28">
        <v>1.9877590982108337</v>
      </c>
      <c r="DD38" s="28">
        <v>10.079840751062395</v>
      </c>
      <c r="DE38" s="28">
        <v>10.102826260689696</v>
      </c>
      <c r="DF38" s="28">
        <v>10.041716767511037</v>
      </c>
      <c r="DG38" s="28">
        <v>9.9843247364077925</v>
      </c>
      <c r="DH38" s="28">
        <v>9.9178204201067057</v>
      </c>
      <c r="DI38" s="28">
        <v>9.8319182130786835</v>
      </c>
      <c r="DJ38" s="28">
        <v>9.7406021255207573</v>
      </c>
      <c r="DK38" s="28">
        <v>9.6603876067127654</v>
      </c>
      <c r="DL38" s="28">
        <v>9.5891804674702712</v>
      </c>
      <c r="DM38" s="28">
        <v>9.4965229177703527</v>
      </c>
      <c r="DN38" s="28">
        <v>8.9925777400074782</v>
      </c>
      <c r="DO38" s="28">
        <v>7.0969977758513529</v>
      </c>
      <c r="DP38" s="28">
        <v>5.358416017430681</v>
      </c>
      <c r="DQ38" s="28">
        <v>3.9877590982108337</v>
      </c>
      <c r="DS38" s="29">
        <v>8.1015039659855184</v>
      </c>
      <c r="DT38" s="29">
        <v>8.1451790764300718</v>
      </c>
      <c r="DU38" s="29">
        <v>8.105062191086196</v>
      </c>
      <c r="DV38" s="29">
        <v>8.0629671002417549</v>
      </c>
      <c r="DW38" s="29">
        <v>8.0142784347632077</v>
      </c>
      <c r="DX38" s="29">
        <v>7.9425776752703401</v>
      </c>
      <c r="DY38" s="29">
        <v>7.8657602876262835</v>
      </c>
      <c r="DZ38" s="29">
        <v>7.7985660937857144</v>
      </c>
      <c r="EA38" s="29">
        <v>7.737690960030486</v>
      </c>
      <c r="EB38" s="29">
        <v>7.5859937609823707</v>
      </c>
      <c r="EC38" s="29">
        <v>5.7615674980234726</v>
      </c>
      <c r="ED38" s="29">
        <v>3.8773289413494219</v>
      </c>
      <c r="EE38" s="29">
        <v>2.4292244359553266</v>
      </c>
      <c r="EF38" s="29">
        <v>2.2615186136702121</v>
      </c>
      <c r="EH38" s="29">
        <v>10.101503965985518</v>
      </c>
      <c r="EI38" s="29">
        <v>10.145179076430072</v>
      </c>
      <c r="EJ38" s="29">
        <v>10.105062191086196</v>
      </c>
      <c r="EK38" s="29">
        <v>10.062967100241755</v>
      </c>
      <c r="EL38" s="29">
        <v>10.014278434763208</v>
      </c>
      <c r="EM38" s="29">
        <v>9.9425776752703392</v>
      </c>
      <c r="EN38" s="29">
        <v>9.8657602876262835</v>
      </c>
      <c r="EO38" s="29">
        <v>9.7985660937857144</v>
      </c>
      <c r="EP38" s="29">
        <v>9.737690960030486</v>
      </c>
      <c r="EQ38" s="29">
        <v>9.5859937609823707</v>
      </c>
      <c r="ER38" s="29">
        <v>7.7615674980234726</v>
      </c>
      <c r="ES38" s="29">
        <v>5.8773289413494219</v>
      </c>
      <c r="ET38" s="29">
        <v>4.4292244359553266</v>
      </c>
      <c r="EU38" s="29">
        <v>4.2615186136702121</v>
      </c>
      <c r="EW38" s="1">
        <v>382454</v>
      </c>
      <c r="EX38" s="1">
        <v>388020</v>
      </c>
      <c r="EY38" s="1" t="s">
        <v>510</v>
      </c>
      <c r="EZ38" s="1" t="s">
        <v>872</v>
      </c>
    </row>
    <row r="39" spans="2:156" ht="16.2" thickBot="1" x14ac:dyDescent="0.35">
      <c r="B39" s="21" t="s">
        <v>40</v>
      </c>
      <c r="C39" s="22">
        <v>1.133471991575318</v>
      </c>
      <c r="D39" s="23">
        <v>1.2108844160930401</v>
      </c>
      <c r="E39" s="23">
        <v>1.1076423347631312</v>
      </c>
      <c r="F39" s="23">
        <v>1.0476018905328077</v>
      </c>
      <c r="G39" s="23">
        <v>0.94163261325028635</v>
      </c>
      <c r="H39" s="23">
        <v>0.85238021035601008</v>
      </c>
      <c r="I39" s="23">
        <v>0.75272988558372855</v>
      </c>
      <c r="J39" s="23">
        <v>0.62787111262143913</v>
      </c>
      <c r="K39" s="23">
        <v>0.51588269411753362</v>
      </c>
      <c r="L39" s="23">
        <v>0.37337057736327139</v>
      </c>
      <c r="M39" s="23">
        <v>-0.37807969762108229</v>
      </c>
      <c r="N39" s="23">
        <v>-1.2386227326345312</v>
      </c>
      <c r="O39" s="23">
        <v>-1.5859885318248255</v>
      </c>
      <c r="P39" s="23">
        <v>-1.7371189766286959</v>
      </c>
      <c r="Q39" s="24"/>
      <c r="R39" s="23">
        <v>5.633471991575318</v>
      </c>
      <c r="S39" s="23">
        <v>5.7108844160930401</v>
      </c>
      <c r="T39" s="23">
        <v>5.6076423347631312</v>
      </c>
      <c r="U39" s="23">
        <v>5.5476018905328077</v>
      </c>
      <c r="V39" s="23">
        <v>5.4416326132502864</v>
      </c>
      <c r="W39" s="23">
        <v>5.3523802103560101</v>
      </c>
      <c r="X39" s="23">
        <v>5.2527298855837286</v>
      </c>
      <c r="Y39" s="23">
        <v>5.1278711126214391</v>
      </c>
      <c r="Z39" s="23">
        <v>5.0158826941175336</v>
      </c>
      <c r="AA39" s="23">
        <v>4.8733705773632714</v>
      </c>
      <c r="AB39" s="23">
        <v>4.1219203023789177</v>
      </c>
      <c r="AC39" s="23">
        <v>3.2613772673654688</v>
      </c>
      <c r="AD39" s="23">
        <v>2.9140114681751745</v>
      </c>
      <c r="AE39" s="23">
        <v>2.7628810233713041</v>
      </c>
      <c r="AG39" s="25">
        <v>1.1112386581537477</v>
      </c>
      <c r="AH39" s="25">
        <v>1.1782499379731908</v>
      </c>
      <c r="AI39" s="25">
        <v>1.1018794049544667</v>
      </c>
      <c r="AJ39" s="25">
        <v>1.0679046435110493</v>
      </c>
      <c r="AK39" s="25">
        <v>1.0005799699718816</v>
      </c>
      <c r="AL39" s="25">
        <v>0.91898425734896794</v>
      </c>
      <c r="AM39" s="25">
        <v>0.8290363999460606</v>
      </c>
      <c r="AN39" s="25">
        <v>0.72287162350541756</v>
      </c>
      <c r="AO39" s="25">
        <v>0.62303742719693833</v>
      </c>
      <c r="AP39" s="25">
        <v>0.47192682265186026</v>
      </c>
      <c r="AQ39" s="25">
        <v>4.4159808445874305E-2</v>
      </c>
      <c r="AR39" s="25">
        <v>-0.60729245477596727</v>
      </c>
      <c r="AS39" s="25">
        <v>-1.1981792770924642</v>
      </c>
      <c r="AT39" s="25">
        <v>-1.3198488343750681</v>
      </c>
      <c r="AV39" s="26">
        <v>5.6112386581537477</v>
      </c>
      <c r="AW39" s="26">
        <v>5.6782499379731908</v>
      </c>
      <c r="AX39" s="26">
        <v>5.6018794049544667</v>
      </c>
      <c r="AY39" s="26">
        <v>5.5679046435110493</v>
      </c>
      <c r="AZ39" s="26">
        <v>5.5005799699718816</v>
      </c>
      <c r="BA39" s="26">
        <v>5.4189842573489679</v>
      </c>
      <c r="BB39" s="26">
        <v>5.3290363999460606</v>
      </c>
      <c r="BC39" s="26">
        <v>5.2228716235054176</v>
      </c>
      <c r="BD39" s="26">
        <v>5.1230374271969383</v>
      </c>
      <c r="BE39" s="26">
        <v>4.9719268226518603</v>
      </c>
      <c r="BF39" s="26">
        <v>4.5441598084458743</v>
      </c>
      <c r="BG39" s="26">
        <v>3.8927075452240327</v>
      </c>
      <c r="BH39" s="26">
        <v>3.3018207229075358</v>
      </c>
      <c r="BI39" s="26">
        <v>3.1801511656249319</v>
      </c>
      <c r="BK39" s="27">
        <v>1.1339694661592512</v>
      </c>
      <c r="BL39" s="27">
        <v>1.2216008629294057</v>
      </c>
      <c r="BM39" s="27">
        <v>1.1292414446953405</v>
      </c>
      <c r="BN39" s="27">
        <v>1.0802647611075287</v>
      </c>
      <c r="BO39" s="27">
        <v>0.99097728137011387</v>
      </c>
      <c r="BP39" s="27">
        <v>0.91898019461167113</v>
      </c>
      <c r="BQ39" s="27">
        <v>0.83466634447372101</v>
      </c>
      <c r="BR39" s="27">
        <v>0.73763938031069642</v>
      </c>
      <c r="BS39" s="27">
        <v>0.64858098066950109</v>
      </c>
      <c r="BT39" s="27">
        <v>0.52921801306038496</v>
      </c>
      <c r="BU39" s="27">
        <v>-0.11846224017219598</v>
      </c>
      <c r="BV39" s="27">
        <v>-0.73263847986899044</v>
      </c>
      <c r="BW39" s="27">
        <v>-0.87652570433043753</v>
      </c>
      <c r="BX39" s="27">
        <v>-0.82755948939906876</v>
      </c>
      <c r="BZ39" s="27">
        <v>5.6339694661592512</v>
      </c>
      <c r="CA39" s="27">
        <v>5.7216008629294057</v>
      </c>
      <c r="CB39" s="27">
        <v>5.6292414446953405</v>
      </c>
      <c r="CC39" s="27">
        <v>5.5802647611075287</v>
      </c>
      <c r="CD39" s="27">
        <v>5.4909772813701139</v>
      </c>
      <c r="CE39" s="27">
        <v>5.4189801946116711</v>
      </c>
      <c r="CF39" s="27">
        <v>5.334666344473721</v>
      </c>
      <c r="CG39" s="27">
        <v>5.2376393803106964</v>
      </c>
      <c r="CH39" s="27">
        <v>5.1485809806695011</v>
      </c>
      <c r="CI39" s="27">
        <v>5.029218013060385</v>
      </c>
      <c r="CJ39" s="27">
        <v>4.381537759827804</v>
      </c>
      <c r="CK39" s="27">
        <v>3.7673615201310096</v>
      </c>
      <c r="CL39" s="27">
        <v>3.6234742956695625</v>
      </c>
      <c r="CM39" s="27">
        <v>3.6724405106009312</v>
      </c>
      <c r="CO39" s="28">
        <v>1.1320110265658325</v>
      </c>
      <c r="CP39" s="28">
        <v>1.2182253529447271</v>
      </c>
      <c r="CQ39" s="28">
        <v>1.1280409919729806</v>
      </c>
      <c r="CR39" s="28">
        <v>1.0851955616778053</v>
      </c>
      <c r="CS39" s="28">
        <v>1.0050124417149542</v>
      </c>
      <c r="CT39" s="28">
        <v>0.94935925139363597</v>
      </c>
      <c r="CU39" s="28">
        <v>0.87409623083818389</v>
      </c>
      <c r="CV39" s="28">
        <v>0.75635746242715118</v>
      </c>
      <c r="CW39" s="28">
        <v>0.65623592690140597</v>
      </c>
      <c r="CX39" s="28">
        <v>0.54465394288178803</v>
      </c>
      <c r="CY39" s="28">
        <v>-0.22884081730691275</v>
      </c>
      <c r="CZ39" s="28">
        <v>-2.1000925316842007</v>
      </c>
      <c r="DA39" s="28">
        <v>-3.3801457305750304</v>
      </c>
      <c r="DB39" s="28">
        <v>-4.3116911189304563</v>
      </c>
      <c r="DD39" s="28">
        <v>5.6320110265658325</v>
      </c>
      <c r="DE39" s="28">
        <v>5.7182253529447271</v>
      </c>
      <c r="DF39" s="28">
        <v>5.6280409919729806</v>
      </c>
      <c r="DG39" s="28">
        <v>5.5851955616778053</v>
      </c>
      <c r="DH39" s="28">
        <v>5.5050124417149542</v>
      </c>
      <c r="DI39" s="28">
        <v>5.449359251393636</v>
      </c>
      <c r="DJ39" s="28">
        <v>5.3740962308381839</v>
      </c>
      <c r="DK39" s="28">
        <v>5.2563574624271512</v>
      </c>
      <c r="DL39" s="28">
        <v>5.156235926901406</v>
      </c>
      <c r="DM39" s="28">
        <v>5.044653942881788</v>
      </c>
      <c r="DN39" s="28">
        <v>4.2711591826930873</v>
      </c>
      <c r="DO39" s="28">
        <v>2.3999074683157993</v>
      </c>
      <c r="DP39" s="28">
        <v>1.1198542694249696</v>
      </c>
      <c r="DQ39" s="28">
        <v>0.18830888106954369</v>
      </c>
      <c r="DS39" s="29">
        <v>1.147324970048647</v>
      </c>
      <c r="DT39" s="29">
        <v>1.2469935717439729</v>
      </c>
      <c r="DU39" s="29">
        <v>1.1739924806218411</v>
      </c>
      <c r="DV39" s="29">
        <v>1.1438853942967322</v>
      </c>
      <c r="DW39" s="29">
        <v>1.0611824688783136</v>
      </c>
      <c r="DX39" s="29">
        <v>0.97200616656227545</v>
      </c>
      <c r="DY39" s="29">
        <v>0.87599874933554833</v>
      </c>
      <c r="DZ39" s="29">
        <v>0.7610187802442665</v>
      </c>
      <c r="EA39" s="29">
        <v>0.66402303563425225</v>
      </c>
      <c r="EB39" s="29">
        <v>0.50645213421257296</v>
      </c>
      <c r="EC39" s="29">
        <v>-1.5523540005701282</v>
      </c>
      <c r="ED39" s="29">
        <v>-3.2805424981641647</v>
      </c>
      <c r="EE39" s="29">
        <v>-4.3852944162354497</v>
      </c>
      <c r="EF39" s="29">
        <v>-4.3431233483368707</v>
      </c>
      <c r="EH39" s="29">
        <v>5.647324970048647</v>
      </c>
      <c r="EI39" s="29">
        <v>5.7469935717439729</v>
      </c>
      <c r="EJ39" s="29">
        <v>5.6739924806218411</v>
      </c>
      <c r="EK39" s="29">
        <v>5.6438853942967322</v>
      </c>
      <c r="EL39" s="29">
        <v>5.5611824688783136</v>
      </c>
      <c r="EM39" s="29">
        <v>5.4720061665622755</v>
      </c>
      <c r="EN39" s="29">
        <v>5.3759987493355483</v>
      </c>
      <c r="EO39" s="29">
        <v>5.2610187802442665</v>
      </c>
      <c r="EP39" s="29">
        <v>5.1640230356342522</v>
      </c>
      <c r="EQ39" s="29">
        <v>5.006452134212573</v>
      </c>
      <c r="ER39" s="29">
        <v>2.9476459994298718</v>
      </c>
      <c r="ES39" s="29">
        <v>1.2194575018358353</v>
      </c>
      <c r="ET39" s="29">
        <v>0.11470558376455031</v>
      </c>
      <c r="EU39" s="29">
        <v>0.15687665166312925</v>
      </c>
      <c r="EW39" s="1">
        <v>366887</v>
      </c>
      <c r="EX39" s="1">
        <v>470130</v>
      </c>
      <c r="EY39" s="1" t="s">
        <v>466</v>
      </c>
      <c r="EZ39" s="1" t="s">
        <v>885</v>
      </c>
    </row>
    <row r="40" spans="2:156" ht="16.2" thickBot="1" x14ac:dyDescent="0.35">
      <c r="B40" s="21" t="s">
        <v>41</v>
      </c>
      <c r="C40" s="22">
        <v>5.5650268628203925</v>
      </c>
      <c r="D40" s="23">
        <v>5.273131796642069</v>
      </c>
      <c r="E40" s="23">
        <v>4.6696780699959497</v>
      </c>
      <c r="F40" s="23">
        <v>4.4338631105466426</v>
      </c>
      <c r="G40" s="23">
        <v>4.1885350106879002</v>
      </c>
      <c r="H40" s="23">
        <v>3.8503712014067588</v>
      </c>
      <c r="I40" s="23">
        <v>3.4279611749541097</v>
      </c>
      <c r="J40" s="23">
        <v>2.9881651801651863</v>
      </c>
      <c r="K40" s="23">
        <v>2.5496148393980818</v>
      </c>
      <c r="L40" s="23">
        <v>1.9812401325194884</v>
      </c>
      <c r="M40" s="23">
        <v>-0.63636236145559266</v>
      </c>
      <c r="N40" s="23">
        <v>-3.4422063768766975</v>
      </c>
      <c r="O40" s="23">
        <v>-4.7112428003588107</v>
      </c>
      <c r="P40" s="23">
        <v>-5.1419609881762085</v>
      </c>
      <c r="Q40" s="24"/>
      <c r="R40" s="23">
        <v>10.165026862820394</v>
      </c>
      <c r="S40" s="23">
        <v>9.8731317966420704</v>
      </c>
      <c r="T40" s="23">
        <v>9.2696780699959511</v>
      </c>
      <c r="U40" s="23">
        <v>9.033863110546644</v>
      </c>
      <c r="V40" s="23">
        <v>8.7885350106879017</v>
      </c>
      <c r="W40" s="23">
        <v>8.4503712014067602</v>
      </c>
      <c r="X40" s="23">
        <v>8.0279611749541111</v>
      </c>
      <c r="Y40" s="23">
        <v>7.5881651801651877</v>
      </c>
      <c r="Z40" s="23">
        <v>7.1496148393980832</v>
      </c>
      <c r="AA40" s="23">
        <v>6.5812401325194898</v>
      </c>
      <c r="AB40" s="23">
        <v>3.9636376385444088</v>
      </c>
      <c r="AC40" s="23">
        <v>1.1577936231233039</v>
      </c>
      <c r="AD40" s="23">
        <v>-0.11124280035880929</v>
      </c>
      <c r="AE40" s="23">
        <v>-0.54196098817620708</v>
      </c>
      <c r="AG40" s="25">
        <v>5.4698901377753479</v>
      </c>
      <c r="AH40" s="25">
        <v>5.3501652857060513</v>
      </c>
      <c r="AI40" s="25">
        <v>4.9950499784046372</v>
      </c>
      <c r="AJ40" s="25">
        <v>4.8063133460966228</v>
      </c>
      <c r="AK40" s="25">
        <v>4.6122898874689326</v>
      </c>
      <c r="AL40" s="25">
        <v>4.3460321493225713</v>
      </c>
      <c r="AM40" s="25">
        <v>3.9831279548133303</v>
      </c>
      <c r="AN40" s="25">
        <v>3.6060372910950989</v>
      </c>
      <c r="AO40" s="25">
        <v>3.2178829587384499</v>
      </c>
      <c r="AP40" s="25">
        <v>2.7021012767738029</v>
      </c>
      <c r="AQ40" s="25">
        <v>0.87893650205143459</v>
      </c>
      <c r="AR40" s="25">
        <v>-1.1779842222526504</v>
      </c>
      <c r="AS40" s="25">
        <v>-3.1071846347023637</v>
      </c>
      <c r="AT40" s="25">
        <v>-3.6528345994275959</v>
      </c>
      <c r="AV40" s="26">
        <v>10.069890137775349</v>
      </c>
      <c r="AW40" s="26">
        <v>9.9501652857060527</v>
      </c>
      <c r="AX40" s="26">
        <v>9.5950499784046386</v>
      </c>
      <c r="AY40" s="26">
        <v>9.4063133460966242</v>
      </c>
      <c r="AZ40" s="26">
        <v>9.2122898874689341</v>
      </c>
      <c r="BA40" s="26">
        <v>8.9460321493225727</v>
      </c>
      <c r="BB40" s="26">
        <v>8.5831279548133317</v>
      </c>
      <c r="BC40" s="26">
        <v>8.2060372910951003</v>
      </c>
      <c r="BD40" s="26">
        <v>7.8178829587384513</v>
      </c>
      <c r="BE40" s="26">
        <v>7.3021012767738043</v>
      </c>
      <c r="BF40" s="26">
        <v>5.478936502051436</v>
      </c>
      <c r="BG40" s="26">
        <v>3.422015777747351</v>
      </c>
      <c r="BH40" s="26">
        <v>1.4928153652976377</v>
      </c>
      <c r="BI40" s="26">
        <v>0.9471654005724055</v>
      </c>
      <c r="BK40" s="27">
        <v>5.5682809119621091</v>
      </c>
      <c r="BL40" s="27">
        <v>5.3322296311848163</v>
      </c>
      <c r="BM40" s="27">
        <v>4.800422341625378</v>
      </c>
      <c r="BN40" s="27">
        <v>4.632272793589383</v>
      </c>
      <c r="BO40" s="27">
        <v>4.4600836114129727</v>
      </c>
      <c r="BP40" s="27">
        <v>4.2223343593753349</v>
      </c>
      <c r="BQ40" s="27">
        <v>3.905960448157046</v>
      </c>
      <c r="BR40" s="27">
        <v>3.5958103781076467</v>
      </c>
      <c r="BS40" s="27">
        <v>3.2840803504329266</v>
      </c>
      <c r="BT40" s="27">
        <v>2.8442278567659685</v>
      </c>
      <c r="BU40" s="27">
        <v>0.80795626146195687</v>
      </c>
      <c r="BV40" s="27">
        <v>-0.86610291101003511</v>
      </c>
      <c r="BW40" s="27">
        <v>-1.2584392373476199</v>
      </c>
      <c r="BX40" s="27">
        <v>-0.86230914786386847</v>
      </c>
      <c r="BZ40" s="27">
        <v>10.16828091196211</v>
      </c>
      <c r="CA40" s="27">
        <v>9.9322296311848177</v>
      </c>
      <c r="CB40" s="27">
        <v>9.4004223416253794</v>
      </c>
      <c r="CC40" s="27">
        <v>9.2322727935893845</v>
      </c>
      <c r="CD40" s="27">
        <v>9.0600836114129741</v>
      </c>
      <c r="CE40" s="27">
        <v>8.8223343593753363</v>
      </c>
      <c r="CF40" s="27">
        <v>8.5059604481570474</v>
      </c>
      <c r="CG40" s="27">
        <v>8.1958103781076481</v>
      </c>
      <c r="CH40" s="27">
        <v>7.884080350432928</v>
      </c>
      <c r="CI40" s="27">
        <v>7.4442278567659699</v>
      </c>
      <c r="CJ40" s="27">
        <v>5.4079562614619583</v>
      </c>
      <c r="CK40" s="27">
        <v>3.7338970889899663</v>
      </c>
      <c r="CL40" s="27">
        <v>3.3415607626523816</v>
      </c>
      <c r="CM40" s="27">
        <v>3.7376908521361329</v>
      </c>
      <c r="CO40" s="28">
        <v>5.56807386823019</v>
      </c>
      <c r="CP40" s="28">
        <v>5.2962029905214436</v>
      </c>
      <c r="CQ40" s="28">
        <v>4.7284683857386902</v>
      </c>
      <c r="CR40" s="28">
        <v>4.5483782874414516</v>
      </c>
      <c r="CS40" s="28">
        <v>4.3789840017639357</v>
      </c>
      <c r="CT40" s="28">
        <v>4.1675400045963613</v>
      </c>
      <c r="CU40" s="28">
        <v>3.8928687708261549</v>
      </c>
      <c r="CV40" s="28">
        <v>3.6097554898546846</v>
      </c>
      <c r="CW40" s="28">
        <v>3.3765906773932528</v>
      </c>
      <c r="CX40" s="28">
        <v>3.0731709743838032</v>
      </c>
      <c r="CY40" s="28">
        <v>1.4836092106224896</v>
      </c>
      <c r="CZ40" s="28">
        <v>-6.7958808120143033</v>
      </c>
      <c r="DA40" s="28">
        <v>-14.836664158228565</v>
      </c>
      <c r="DB40" s="28">
        <v>-20.967693921144196</v>
      </c>
      <c r="DD40" s="28">
        <v>10.168073868230191</v>
      </c>
      <c r="DE40" s="28">
        <v>9.896202990521445</v>
      </c>
      <c r="DF40" s="28">
        <v>9.3284683857386916</v>
      </c>
      <c r="DG40" s="28">
        <v>9.148378287441453</v>
      </c>
      <c r="DH40" s="28">
        <v>8.9789840017639371</v>
      </c>
      <c r="DI40" s="28">
        <v>8.7675400045963627</v>
      </c>
      <c r="DJ40" s="28">
        <v>8.4928687708261563</v>
      </c>
      <c r="DK40" s="28">
        <v>8.2097554898546861</v>
      </c>
      <c r="DL40" s="28">
        <v>7.9765906773932542</v>
      </c>
      <c r="DM40" s="28">
        <v>7.6731709743838046</v>
      </c>
      <c r="DN40" s="28">
        <v>6.083609210622491</v>
      </c>
      <c r="DO40" s="28">
        <v>-2.1958808120143019</v>
      </c>
      <c r="DP40" s="28">
        <v>-10.236664158228564</v>
      </c>
      <c r="DQ40" s="28">
        <v>-16.367693921144195</v>
      </c>
      <c r="DS40" s="29">
        <v>5.6761392598912579</v>
      </c>
      <c r="DT40" s="29">
        <v>5.5074204175753287</v>
      </c>
      <c r="DU40" s="29">
        <v>5.0429638499055578</v>
      </c>
      <c r="DV40" s="29">
        <v>4.9408192434529319</v>
      </c>
      <c r="DW40" s="29">
        <v>4.8523664649196512</v>
      </c>
      <c r="DX40" s="29">
        <v>4.684541970883199</v>
      </c>
      <c r="DY40" s="29">
        <v>4.469789390351206</v>
      </c>
      <c r="DZ40" s="29">
        <v>4.2734185482927458</v>
      </c>
      <c r="EA40" s="29">
        <v>4.1170183323528704</v>
      </c>
      <c r="EB40" s="29">
        <v>3.549573124321789</v>
      </c>
      <c r="EC40" s="29">
        <v>-5.1077453630733594</v>
      </c>
      <c r="ED40" s="29">
        <v>-13.282934416456833</v>
      </c>
      <c r="EE40" s="29">
        <v>-20.065635768728448</v>
      </c>
      <c r="EF40" s="29">
        <v>-19.910717953775396</v>
      </c>
      <c r="EH40" s="29">
        <v>10.276139259891259</v>
      </c>
      <c r="EI40" s="29">
        <v>10.10742041757533</v>
      </c>
      <c r="EJ40" s="29">
        <v>9.6429638499055592</v>
      </c>
      <c r="EK40" s="29">
        <v>9.5408192434529333</v>
      </c>
      <c r="EL40" s="29">
        <v>9.4523664649196526</v>
      </c>
      <c r="EM40" s="29">
        <v>9.2845419708832004</v>
      </c>
      <c r="EN40" s="29">
        <v>9.0697893903512075</v>
      </c>
      <c r="EO40" s="29">
        <v>8.8734185482927472</v>
      </c>
      <c r="EP40" s="29">
        <v>8.7170183323528718</v>
      </c>
      <c r="EQ40" s="29">
        <v>8.1495731243217904</v>
      </c>
      <c r="ER40" s="29">
        <v>-0.50774536307335794</v>
      </c>
      <c r="ES40" s="29">
        <v>-8.6829344164568312</v>
      </c>
      <c r="ET40" s="29">
        <v>-15.465635768728447</v>
      </c>
      <c r="EU40" s="29">
        <v>-15.310717953775395</v>
      </c>
      <c r="EW40" s="1">
        <v>331655</v>
      </c>
      <c r="EX40" s="1">
        <v>439667</v>
      </c>
      <c r="EY40" s="1" t="s">
        <v>512</v>
      </c>
      <c r="EZ40" s="1" t="s">
        <v>887</v>
      </c>
    </row>
    <row r="41" spans="2:156" ht="16.2" thickBot="1" x14ac:dyDescent="0.35">
      <c r="B41" s="21" t="s">
        <v>42</v>
      </c>
      <c r="C41" s="22">
        <v>9.9675421012198875</v>
      </c>
      <c r="D41" s="23">
        <v>9.7240218040733506</v>
      </c>
      <c r="E41" s="23">
        <v>9.1539311187111458</v>
      </c>
      <c r="F41" s="23">
        <v>8.9679539556844343</v>
      </c>
      <c r="G41" s="23">
        <v>8.714330919481883</v>
      </c>
      <c r="H41" s="23">
        <v>8.486701875066716</v>
      </c>
      <c r="I41" s="23">
        <v>8.2579988154026278</v>
      </c>
      <c r="J41" s="23">
        <v>7.9082634535078338</v>
      </c>
      <c r="K41" s="23">
        <v>7.577725550311305</v>
      </c>
      <c r="L41" s="23">
        <v>7.2131778901354355</v>
      </c>
      <c r="M41" s="23">
        <v>5.3399191491374864</v>
      </c>
      <c r="N41" s="23">
        <v>3.7033700014707804</v>
      </c>
      <c r="O41" s="23">
        <v>3.1629259554946501</v>
      </c>
      <c r="P41" s="23">
        <v>3.2036187844137842</v>
      </c>
      <c r="Q41" s="24"/>
      <c r="R41" s="23">
        <v>14.067542101219889</v>
      </c>
      <c r="S41" s="23">
        <v>13.824021804073352</v>
      </c>
      <c r="T41" s="23">
        <v>13.253931118711147</v>
      </c>
      <c r="U41" s="23">
        <v>13.067953955684436</v>
      </c>
      <c r="V41" s="23">
        <v>12.814330919481884</v>
      </c>
      <c r="W41" s="23">
        <v>12.586701875066717</v>
      </c>
      <c r="X41" s="23">
        <v>12.357998815402629</v>
      </c>
      <c r="Y41" s="23">
        <v>12.008263453507835</v>
      </c>
      <c r="Z41" s="23">
        <v>11.677725550311306</v>
      </c>
      <c r="AA41" s="23">
        <v>11.313177890135437</v>
      </c>
      <c r="AB41" s="23">
        <v>9.4399191491374879</v>
      </c>
      <c r="AC41" s="23">
        <v>7.8033700014707819</v>
      </c>
      <c r="AD41" s="23">
        <v>7.2629259554946515</v>
      </c>
      <c r="AE41" s="23">
        <v>7.3036187844137856</v>
      </c>
      <c r="AG41" s="25">
        <v>9.9129149490809514</v>
      </c>
      <c r="AH41" s="25">
        <v>9.8827845893517772</v>
      </c>
      <c r="AI41" s="25">
        <v>9.6320478675204235</v>
      </c>
      <c r="AJ41" s="25">
        <v>9.5383723578306938</v>
      </c>
      <c r="AK41" s="25">
        <v>9.3793798178910297</v>
      </c>
      <c r="AL41" s="25">
        <v>9.2532205445449005</v>
      </c>
      <c r="AM41" s="25">
        <v>9.1156669008108864</v>
      </c>
      <c r="AN41" s="25">
        <v>8.8651053416508496</v>
      </c>
      <c r="AO41" s="25">
        <v>8.624302157414947</v>
      </c>
      <c r="AP41" s="25">
        <v>8.3476568580527388</v>
      </c>
      <c r="AQ41" s="25">
        <v>7.0533527391682842</v>
      </c>
      <c r="AR41" s="25">
        <v>5.7453091448247591</v>
      </c>
      <c r="AS41" s="25">
        <v>4.6509615262892012</v>
      </c>
      <c r="AT41" s="25">
        <v>4.5777572934647353</v>
      </c>
      <c r="AV41" s="26">
        <v>14.012914949080953</v>
      </c>
      <c r="AW41" s="26">
        <v>13.982784589351779</v>
      </c>
      <c r="AX41" s="26">
        <v>13.732047867520425</v>
      </c>
      <c r="AY41" s="26">
        <v>13.638372357830695</v>
      </c>
      <c r="AZ41" s="26">
        <v>13.479379817891031</v>
      </c>
      <c r="BA41" s="26">
        <v>13.353220544544902</v>
      </c>
      <c r="BB41" s="26">
        <v>13.215666900810888</v>
      </c>
      <c r="BC41" s="26">
        <v>12.965105341650851</v>
      </c>
      <c r="BD41" s="26">
        <v>12.724302157414948</v>
      </c>
      <c r="BE41" s="26">
        <v>12.44765685805274</v>
      </c>
      <c r="BF41" s="26">
        <v>11.153352739168286</v>
      </c>
      <c r="BG41" s="26">
        <v>9.8453091448247605</v>
      </c>
      <c r="BH41" s="26">
        <v>8.7509615262892027</v>
      </c>
      <c r="BI41" s="26">
        <v>8.6777572934647367</v>
      </c>
      <c r="BK41" s="27">
        <v>9.9698189471770675</v>
      </c>
      <c r="BL41" s="27">
        <v>9.7630572392557262</v>
      </c>
      <c r="BM41" s="27">
        <v>9.2406724146089108</v>
      </c>
      <c r="BN41" s="27">
        <v>9.1000088995788353</v>
      </c>
      <c r="BO41" s="27">
        <v>8.8962892927911419</v>
      </c>
      <c r="BP41" s="27">
        <v>8.7364078400575327</v>
      </c>
      <c r="BQ41" s="27">
        <v>8.5791576783792785</v>
      </c>
      <c r="BR41" s="27">
        <v>8.3200588364119703</v>
      </c>
      <c r="BS41" s="27">
        <v>8.0785830361512438</v>
      </c>
      <c r="BT41" s="27">
        <v>7.8025281455019169</v>
      </c>
      <c r="BU41" s="27">
        <v>6.3407643986927056</v>
      </c>
      <c r="BV41" s="27">
        <v>5.3038396075129661</v>
      </c>
      <c r="BW41" s="27">
        <v>5.180291989189449</v>
      </c>
      <c r="BX41" s="27">
        <v>5.6039548086463284</v>
      </c>
      <c r="BZ41" s="27">
        <v>14.069818947177069</v>
      </c>
      <c r="CA41" s="27">
        <v>13.863057239255728</v>
      </c>
      <c r="CB41" s="27">
        <v>13.340672414608912</v>
      </c>
      <c r="CC41" s="27">
        <v>13.200008899578837</v>
      </c>
      <c r="CD41" s="27">
        <v>12.996289292791143</v>
      </c>
      <c r="CE41" s="27">
        <v>12.836407840057534</v>
      </c>
      <c r="CF41" s="27">
        <v>12.67915767837928</v>
      </c>
      <c r="CG41" s="27">
        <v>12.420058836411972</v>
      </c>
      <c r="CH41" s="27">
        <v>12.178583036151245</v>
      </c>
      <c r="CI41" s="27">
        <v>11.902528145501918</v>
      </c>
      <c r="CJ41" s="27">
        <v>10.440764398692707</v>
      </c>
      <c r="CK41" s="27">
        <v>9.4038396075129675</v>
      </c>
      <c r="CL41" s="27">
        <v>9.2802919891894504</v>
      </c>
      <c r="CM41" s="27">
        <v>9.7039548086463299</v>
      </c>
      <c r="CO41" s="28">
        <v>9.9656558139899971</v>
      </c>
      <c r="CP41" s="28">
        <v>9.7481555058682634</v>
      </c>
      <c r="CQ41" s="28">
        <v>9.2175424308133511</v>
      </c>
      <c r="CR41" s="28">
        <v>9.0864234026867727</v>
      </c>
      <c r="CS41" s="28">
        <v>8.9068786707822092</v>
      </c>
      <c r="CT41" s="28">
        <v>8.7891633416190817</v>
      </c>
      <c r="CU41" s="28">
        <v>8.6828311661898496</v>
      </c>
      <c r="CV41" s="28">
        <v>8.4714846200043947</v>
      </c>
      <c r="CW41" s="28">
        <v>8.3102906809301</v>
      </c>
      <c r="CX41" s="28">
        <v>8.1497358580468617</v>
      </c>
      <c r="CY41" s="28">
        <v>7.1506378066352472</v>
      </c>
      <c r="CZ41" s="28">
        <v>3.2528297010055525</v>
      </c>
      <c r="DA41" s="28">
        <v>-0.57695065819764579</v>
      </c>
      <c r="DB41" s="28">
        <v>-3.9835049060334669</v>
      </c>
      <c r="DD41" s="28">
        <v>14.065655813989999</v>
      </c>
      <c r="DE41" s="28">
        <v>13.848155505868265</v>
      </c>
      <c r="DF41" s="28">
        <v>13.317542430813353</v>
      </c>
      <c r="DG41" s="28">
        <v>13.186423402686774</v>
      </c>
      <c r="DH41" s="28">
        <v>13.006878670782211</v>
      </c>
      <c r="DI41" s="28">
        <v>12.889163341619083</v>
      </c>
      <c r="DJ41" s="28">
        <v>12.782831166189851</v>
      </c>
      <c r="DK41" s="28">
        <v>12.571484620004396</v>
      </c>
      <c r="DL41" s="28">
        <v>12.410290680930101</v>
      </c>
      <c r="DM41" s="28">
        <v>12.249735858046863</v>
      </c>
      <c r="DN41" s="28">
        <v>11.250637806635249</v>
      </c>
      <c r="DO41" s="28">
        <v>7.3528297010055539</v>
      </c>
      <c r="DP41" s="28">
        <v>3.5230493418023556</v>
      </c>
      <c r="DQ41" s="28">
        <v>0.11649509396653457</v>
      </c>
      <c r="DS41" s="29">
        <v>10.024687437762738</v>
      </c>
      <c r="DT41" s="29">
        <v>9.8634280457723076</v>
      </c>
      <c r="DU41" s="29">
        <v>9.3881040944607701</v>
      </c>
      <c r="DV41" s="29">
        <v>9.2978905123039279</v>
      </c>
      <c r="DW41" s="29">
        <v>9.1576780847398105</v>
      </c>
      <c r="DX41" s="29">
        <v>9.0504798619429945</v>
      </c>
      <c r="DY41" s="29">
        <v>8.9578399121113605</v>
      </c>
      <c r="DZ41" s="29">
        <v>8.7701383090708998</v>
      </c>
      <c r="EA41" s="29">
        <v>8.6237951924540042</v>
      </c>
      <c r="EB41" s="29">
        <v>8.3394459394649427</v>
      </c>
      <c r="EC41" s="29">
        <v>4.0148890713667029</v>
      </c>
      <c r="ED41" s="29">
        <v>6.6992832163592198E-2</v>
      </c>
      <c r="EE41" s="29">
        <v>-3.1956848231747372</v>
      </c>
      <c r="EF41" s="29">
        <v>-3.229761578820991</v>
      </c>
      <c r="EH41" s="29">
        <v>14.12468743776274</v>
      </c>
      <c r="EI41" s="29">
        <v>13.963428045772309</v>
      </c>
      <c r="EJ41" s="29">
        <v>13.488104094460772</v>
      </c>
      <c r="EK41" s="29">
        <v>13.397890512303929</v>
      </c>
      <c r="EL41" s="29">
        <v>13.257678084739812</v>
      </c>
      <c r="EM41" s="29">
        <v>13.150479861942996</v>
      </c>
      <c r="EN41" s="29">
        <v>13.057839912111362</v>
      </c>
      <c r="EO41" s="29">
        <v>12.870138309070901</v>
      </c>
      <c r="EP41" s="29">
        <v>12.723795192454006</v>
      </c>
      <c r="EQ41" s="29">
        <v>12.439445939464944</v>
      </c>
      <c r="ER41" s="29">
        <v>8.1148890713667043</v>
      </c>
      <c r="ES41" s="29">
        <v>4.1669928321635936</v>
      </c>
      <c r="ET41" s="29">
        <v>0.90431517682526419</v>
      </c>
      <c r="EU41" s="29">
        <v>0.8702384211790104</v>
      </c>
      <c r="EW41" s="1">
        <v>353041</v>
      </c>
      <c r="EX41" s="1">
        <v>433005</v>
      </c>
      <c r="EY41" s="1" t="s">
        <v>480</v>
      </c>
      <c r="EZ41" s="1" t="s">
        <v>887</v>
      </c>
    </row>
    <row r="42" spans="2:156" ht="16.2" thickBot="1" x14ac:dyDescent="0.35">
      <c r="B42" s="21" t="s">
        <v>43</v>
      </c>
      <c r="C42" s="22">
        <v>7.5828047253870885</v>
      </c>
      <c r="D42" s="23">
        <v>7.9069675533049111</v>
      </c>
      <c r="E42" s="23">
        <v>7.6543834041379473</v>
      </c>
      <c r="F42" s="23">
        <v>7.4314432680560127</v>
      </c>
      <c r="G42" s="23">
        <v>7.1853003650079845</v>
      </c>
      <c r="H42" s="23">
        <v>6.958480125103284</v>
      </c>
      <c r="I42" s="23">
        <v>6.8333142956302098</v>
      </c>
      <c r="J42" s="23">
        <v>6.5518076857028476</v>
      </c>
      <c r="K42" s="23">
        <v>6.4194576358137638</v>
      </c>
      <c r="L42" s="23">
        <v>6.3316852184874985</v>
      </c>
      <c r="M42" s="23">
        <v>5.6028602555875651</v>
      </c>
      <c r="N42" s="23">
        <v>4.4647425990686394</v>
      </c>
      <c r="O42" s="23">
        <v>3.5069028604373003</v>
      </c>
      <c r="P42" s="23">
        <v>2.7268998935263902</v>
      </c>
      <c r="Q42" s="24"/>
      <c r="R42" s="23">
        <v>14.582804725387088</v>
      </c>
      <c r="S42" s="23">
        <v>14.906967553304911</v>
      </c>
      <c r="T42" s="23">
        <v>14.654383404137947</v>
      </c>
      <c r="U42" s="23">
        <v>14.431443268056013</v>
      </c>
      <c r="V42" s="23">
        <v>14.185300365007985</v>
      </c>
      <c r="W42" s="23">
        <v>13.958480125103284</v>
      </c>
      <c r="X42" s="23">
        <v>13.83331429563021</v>
      </c>
      <c r="Y42" s="23">
        <v>13.551807685702848</v>
      </c>
      <c r="Z42" s="23">
        <v>13.419457635813764</v>
      </c>
      <c r="AA42" s="23">
        <v>13.331685218487499</v>
      </c>
      <c r="AB42" s="23">
        <v>12.602860255587565</v>
      </c>
      <c r="AC42" s="23">
        <v>11.464742599068639</v>
      </c>
      <c r="AD42" s="23">
        <v>10.5069028604373</v>
      </c>
      <c r="AE42" s="23">
        <v>9.7268998935263902</v>
      </c>
      <c r="AG42" s="25">
        <v>7.5132162695546967</v>
      </c>
      <c r="AH42" s="25">
        <v>7.8349271279342734</v>
      </c>
      <c r="AI42" s="25">
        <v>7.7562487376858691</v>
      </c>
      <c r="AJ42" s="25">
        <v>7.6524196456890543</v>
      </c>
      <c r="AK42" s="25">
        <v>7.5103257284525409</v>
      </c>
      <c r="AL42" s="25">
        <v>7.3751136456654649</v>
      </c>
      <c r="AM42" s="25">
        <v>7.3115947386854092</v>
      </c>
      <c r="AN42" s="25">
        <v>7.0788610757286818</v>
      </c>
      <c r="AO42" s="25">
        <v>6.966977068957485</v>
      </c>
      <c r="AP42" s="25">
        <v>6.8744352538667464</v>
      </c>
      <c r="AQ42" s="25">
        <v>6.4142695084302623</v>
      </c>
      <c r="AR42" s="25">
        <v>6.1235816046124061</v>
      </c>
      <c r="AS42" s="25">
        <v>5.8959909226717713</v>
      </c>
      <c r="AT42" s="25">
        <v>5.9458959795232378</v>
      </c>
      <c r="AV42" s="26">
        <v>14.513216269554697</v>
      </c>
      <c r="AW42" s="26">
        <v>14.834927127934273</v>
      </c>
      <c r="AX42" s="26">
        <v>14.756248737685869</v>
      </c>
      <c r="AY42" s="26">
        <v>14.652419645689054</v>
      </c>
      <c r="AZ42" s="26">
        <v>14.510325728452541</v>
      </c>
      <c r="BA42" s="26">
        <v>14.375113645665465</v>
      </c>
      <c r="BB42" s="26">
        <v>14.311594738685409</v>
      </c>
      <c r="BC42" s="26">
        <v>14.078861075728682</v>
      </c>
      <c r="BD42" s="26">
        <v>13.966977068957485</v>
      </c>
      <c r="BE42" s="26">
        <v>13.874435253866746</v>
      </c>
      <c r="BF42" s="26">
        <v>13.414269508430262</v>
      </c>
      <c r="BG42" s="26">
        <v>13.123581604612406</v>
      </c>
      <c r="BH42" s="26">
        <v>12.895990922671771</v>
      </c>
      <c r="BI42" s="26">
        <v>12.945895979523238</v>
      </c>
      <c r="BK42" s="27">
        <v>7.583571406967117</v>
      </c>
      <c r="BL42" s="27">
        <v>7.9269692023509393</v>
      </c>
      <c r="BM42" s="27">
        <v>7.6968800100628592</v>
      </c>
      <c r="BN42" s="27">
        <v>7.4954450661775365</v>
      </c>
      <c r="BO42" s="27">
        <v>7.2730599072591406</v>
      </c>
      <c r="BP42" s="27">
        <v>7.0778599459421425</v>
      </c>
      <c r="BQ42" s="27">
        <v>6.9819160283543642</v>
      </c>
      <c r="BR42" s="27">
        <v>6.7368156364566705</v>
      </c>
      <c r="BS42" s="27">
        <v>6.6388310125979828</v>
      </c>
      <c r="BT42" s="27">
        <v>6.5842026143220664</v>
      </c>
      <c r="BU42" s="27">
        <v>6.0235843472871409</v>
      </c>
      <c r="BV42" s="27">
        <v>5.650750828132459</v>
      </c>
      <c r="BW42" s="27">
        <v>5.5781649398699074</v>
      </c>
      <c r="BX42" s="27">
        <v>5.7857468665614551</v>
      </c>
      <c r="BZ42" s="27">
        <v>14.583571406967117</v>
      </c>
      <c r="CA42" s="27">
        <v>14.926969202350939</v>
      </c>
      <c r="CB42" s="27">
        <v>14.696880010062859</v>
      </c>
      <c r="CC42" s="27">
        <v>14.495445066177536</v>
      </c>
      <c r="CD42" s="27">
        <v>14.273059907259141</v>
      </c>
      <c r="CE42" s="27">
        <v>14.077859945942143</v>
      </c>
      <c r="CF42" s="27">
        <v>13.981916028354364</v>
      </c>
      <c r="CG42" s="27">
        <v>13.73681563645667</v>
      </c>
      <c r="CH42" s="27">
        <v>13.638831012597983</v>
      </c>
      <c r="CI42" s="27">
        <v>13.584202614322066</v>
      </c>
      <c r="CJ42" s="27">
        <v>13.023584347287141</v>
      </c>
      <c r="CK42" s="27">
        <v>12.650750828132459</v>
      </c>
      <c r="CL42" s="27">
        <v>12.578164939869907</v>
      </c>
      <c r="CM42" s="27">
        <v>12.785746866561455</v>
      </c>
      <c r="CO42" s="28">
        <v>7.5819675695375057</v>
      </c>
      <c r="CP42" s="28">
        <v>7.9386994774936355</v>
      </c>
      <c r="CQ42" s="28">
        <v>7.7203358742689918</v>
      </c>
      <c r="CR42" s="28">
        <v>7.5336091706447661</v>
      </c>
      <c r="CS42" s="28">
        <v>7.3253060389276161</v>
      </c>
      <c r="CT42" s="28">
        <v>7.1381868175133398</v>
      </c>
      <c r="CU42" s="28">
        <v>7.0541386338021237</v>
      </c>
      <c r="CV42" s="28">
        <v>6.8185077031195789</v>
      </c>
      <c r="CW42" s="28">
        <v>6.7330469478204016</v>
      </c>
      <c r="CX42" s="28">
        <v>6.6964791728157671</v>
      </c>
      <c r="CY42" s="28">
        <v>6.2140788570177516</v>
      </c>
      <c r="CZ42" s="28">
        <v>3.7083416735355286</v>
      </c>
      <c r="DA42" s="28">
        <v>1.202444252562465</v>
      </c>
      <c r="DB42" s="28">
        <v>-0.84065313459594293</v>
      </c>
      <c r="DD42" s="28">
        <v>14.581967569537506</v>
      </c>
      <c r="DE42" s="28">
        <v>14.938699477493635</v>
      </c>
      <c r="DF42" s="28">
        <v>14.720335874268992</v>
      </c>
      <c r="DG42" s="28">
        <v>14.533609170644766</v>
      </c>
      <c r="DH42" s="28">
        <v>14.325306038927616</v>
      </c>
      <c r="DI42" s="28">
        <v>14.13818681751334</v>
      </c>
      <c r="DJ42" s="28">
        <v>14.054138633802124</v>
      </c>
      <c r="DK42" s="28">
        <v>13.818507703119579</v>
      </c>
      <c r="DL42" s="28">
        <v>13.733046947820402</v>
      </c>
      <c r="DM42" s="28">
        <v>13.696479172815767</v>
      </c>
      <c r="DN42" s="28">
        <v>13.214078857017752</v>
      </c>
      <c r="DO42" s="28">
        <v>10.708341673535529</v>
      </c>
      <c r="DP42" s="28">
        <v>8.202444252562465</v>
      </c>
      <c r="DQ42" s="28">
        <v>6.1593468654040571</v>
      </c>
      <c r="DS42" s="29">
        <v>7.6114971148245107</v>
      </c>
      <c r="DT42" s="29">
        <v>7.9973460556395999</v>
      </c>
      <c r="DU42" s="29">
        <v>7.8083324485416359</v>
      </c>
      <c r="DV42" s="29">
        <v>7.6470968311747907</v>
      </c>
      <c r="DW42" s="29">
        <v>7.4558854637602643</v>
      </c>
      <c r="DX42" s="29">
        <v>7.2720823444149936</v>
      </c>
      <c r="DY42" s="29">
        <v>7.1836537150813324</v>
      </c>
      <c r="DZ42" s="29">
        <v>6.935511905361837</v>
      </c>
      <c r="EA42" s="29">
        <v>6.8277842608520984</v>
      </c>
      <c r="EB42" s="29">
        <v>6.7293082895261804</v>
      </c>
      <c r="EC42" s="29">
        <v>3.7756548526407308</v>
      </c>
      <c r="ED42" s="29">
        <v>0.55293804500085031</v>
      </c>
      <c r="EE42" s="29">
        <v>-1.9236642207921051</v>
      </c>
      <c r="EF42" s="29">
        <v>-1.3755144213622508</v>
      </c>
      <c r="EH42" s="29">
        <v>14.611497114824511</v>
      </c>
      <c r="EI42" s="29">
        <v>14.9973460556396</v>
      </c>
      <c r="EJ42" s="29">
        <v>14.808332448541636</v>
      </c>
      <c r="EK42" s="29">
        <v>14.647096831174791</v>
      </c>
      <c r="EL42" s="29">
        <v>14.455885463760264</v>
      </c>
      <c r="EM42" s="29">
        <v>14.272082344414994</v>
      </c>
      <c r="EN42" s="29">
        <v>14.183653715081332</v>
      </c>
      <c r="EO42" s="29">
        <v>13.935511905361837</v>
      </c>
      <c r="EP42" s="29">
        <v>13.827784260852098</v>
      </c>
      <c r="EQ42" s="29">
        <v>13.72930828952618</v>
      </c>
      <c r="ER42" s="29">
        <v>10.775654852640731</v>
      </c>
      <c r="ES42" s="29">
        <v>7.5529380450008503</v>
      </c>
      <c r="ET42" s="29">
        <v>5.0763357792078949</v>
      </c>
      <c r="EU42" s="29">
        <v>5.6244855786377492</v>
      </c>
      <c r="EW42" s="1">
        <v>370584</v>
      </c>
      <c r="EX42" s="1">
        <v>429294</v>
      </c>
      <c r="EY42" s="1" t="s">
        <v>514</v>
      </c>
      <c r="EZ42" s="1" t="s">
        <v>887</v>
      </c>
    </row>
    <row r="43" spans="2:156" ht="16.2" thickBot="1" x14ac:dyDescent="0.35">
      <c r="B43" s="21" t="s">
        <v>44</v>
      </c>
      <c r="C43" s="22">
        <v>11.582923251855213</v>
      </c>
      <c r="D43" s="23">
        <v>11.671466353119785</v>
      </c>
      <c r="E43" s="23">
        <v>11.549182539294968</v>
      </c>
      <c r="F43" s="23">
        <v>11.442530101500466</v>
      </c>
      <c r="G43" s="23">
        <v>11.311006614732463</v>
      </c>
      <c r="H43" s="23">
        <v>11.143560677347576</v>
      </c>
      <c r="I43" s="23">
        <v>10.968968021915128</v>
      </c>
      <c r="J43" s="23">
        <v>10.767161688946519</v>
      </c>
      <c r="K43" s="23">
        <v>10.551776424657735</v>
      </c>
      <c r="L43" s="23">
        <v>10.310100847807167</v>
      </c>
      <c r="M43" s="23">
        <v>9.2135924509457645</v>
      </c>
      <c r="N43" s="23">
        <v>7.9724756861173454</v>
      </c>
      <c r="O43" s="23">
        <v>7.4385508320739362</v>
      </c>
      <c r="P43" s="23">
        <v>7.2599410901139834</v>
      </c>
      <c r="Q43" s="24"/>
      <c r="R43" s="23">
        <v>19.282923251855212</v>
      </c>
      <c r="S43" s="23">
        <v>19.371466353119786</v>
      </c>
      <c r="T43" s="23">
        <v>19.249182539294967</v>
      </c>
      <c r="U43" s="23">
        <v>19.142530101500466</v>
      </c>
      <c r="V43" s="23">
        <v>19.011006614732462</v>
      </c>
      <c r="W43" s="23">
        <v>18.843560677347575</v>
      </c>
      <c r="X43" s="23">
        <v>18.668968021915127</v>
      </c>
      <c r="Y43" s="23">
        <v>18.467161688946518</v>
      </c>
      <c r="Z43" s="23">
        <v>18.251776424657734</v>
      </c>
      <c r="AA43" s="23">
        <v>18.010100847807166</v>
      </c>
      <c r="AB43" s="23">
        <v>16.913592450945764</v>
      </c>
      <c r="AC43" s="23">
        <v>15.672475686117345</v>
      </c>
      <c r="AD43" s="23">
        <v>15.138550832073935</v>
      </c>
      <c r="AE43" s="23">
        <v>14.959941090113983</v>
      </c>
      <c r="AG43" s="25">
        <v>11.545444311537413</v>
      </c>
      <c r="AH43" s="25">
        <v>11.625707169074062</v>
      </c>
      <c r="AI43" s="25">
        <v>11.556156104575432</v>
      </c>
      <c r="AJ43" s="25">
        <v>11.493892452778358</v>
      </c>
      <c r="AK43" s="25">
        <v>11.404645209413786</v>
      </c>
      <c r="AL43" s="25">
        <v>11.290067340901125</v>
      </c>
      <c r="AM43" s="25">
        <v>11.155762284746052</v>
      </c>
      <c r="AN43" s="25">
        <v>10.994283066939122</v>
      </c>
      <c r="AO43" s="25">
        <v>10.811430910002066</v>
      </c>
      <c r="AP43" s="25">
        <v>10.597254745135015</v>
      </c>
      <c r="AQ43" s="25">
        <v>9.8378363914837674</v>
      </c>
      <c r="AR43" s="25">
        <v>9.0920413384066663</v>
      </c>
      <c r="AS43" s="25">
        <v>8.3546028304987043</v>
      </c>
      <c r="AT43" s="25">
        <v>8.0313937762853467</v>
      </c>
      <c r="AV43" s="26">
        <v>19.245444311537412</v>
      </c>
      <c r="AW43" s="26">
        <v>19.325707169074061</v>
      </c>
      <c r="AX43" s="26">
        <v>19.256156104575432</v>
      </c>
      <c r="AY43" s="26">
        <v>19.193892452778357</v>
      </c>
      <c r="AZ43" s="26">
        <v>19.104645209413786</v>
      </c>
      <c r="BA43" s="26">
        <v>18.990067340901124</v>
      </c>
      <c r="BB43" s="26">
        <v>18.855762284746049</v>
      </c>
      <c r="BC43" s="26">
        <v>18.694283066939121</v>
      </c>
      <c r="BD43" s="26">
        <v>18.511430910002066</v>
      </c>
      <c r="BE43" s="26">
        <v>18.297254745135014</v>
      </c>
      <c r="BF43" s="26">
        <v>17.537836391483765</v>
      </c>
      <c r="BG43" s="26">
        <v>16.792041338406666</v>
      </c>
      <c r="BH43" s="26">
        <v>16.054602830498702</v>
      </c>
      <c r="BI43" s="26">
        <v>15.731393776285346</v>
      </c>
      <c r="BK43" s="27">
        <v>11.584049756996714</v>
      </c>
      <c r="BL43" s="27">
        <v>11.694401337919366</v>
      </c>
      <c r="BM43" s="27">
        <v>11.599548827591828</v>
      </c>
      <c r="BN43" s="27">
        <v>11.518994617166701</v>
      </c>
      <c r="BO43" s="27">
        <v>11.41628465478173</v>
      </c>
      <c r="BP43" s="27">
        <v>11.303038318431256</v>
      </c>
      <c r="BQ43" s="27">
        <v>11.173268591756585</v>
      </c>
      <c r="BR43" s="27">
        <v>11.026812957846376</v>
      </c>
      <c r="BS43" s="27">
        <v>10.866730283783218</v>
      </c>
      <c r="BT43" s="27">
        <v>10.680618672053516</v>
      </c>
      <c r="BU43" s="27">
        <v>9.8769068138356833</v>
      </c>
      <c r="BV43" s="27">
        <v>9.2618710274602343</v>
      </c>
      <c r="BW43" s="27">
        <v>9.1453522767208444</v>
      </c>
      <c r="BX43" s="27">
        <v>9.3636848026627124</v>
      </c>
      <c r="BZ43" s="27">
        <v>19.284049756996716</v>
      </c>
      <c r="CA43" s="27">
        <v>19.394401337919366</v>
      </c>
      <c r="CB43" s="27">
        <v>19.299548827591828</v>
      </c>
      <c r="CC43" s="27">
        <v>19.2189946171667</v>
      </c>
      <c r="CD43" s="27">
        <v>19.11628465478173</v>
      </c>
      <c r="CE43" s="27">
        <v>19.003038318431255</v>
      </c>
      <c r="CF43" s="27">
        <v>18.873268591756585</v>
      </c>
      <c r="CG43" s="27">
        <v>18.726812957846377</v>
      </c>
      <c r="CH43" s="27">
        <v>18.566730283783215</v>
      </c>
      <c r="CI43" s="27">
        <v>18.380618672053515</v>
      </c>
      <c r="CJ43" s="27">
        <v>17.576906813835684</v>
      </c>
      <c r="CK43" s="27">
        <v>16.961871027460234</v>
      </c>
      <c r="CL43" s="27">
        <v>16.845352276720845</v>
      </c>
      <c r="CM43" s="27">
        <v>17.063684802662713</v>
      </c>
      <c r="CO43" s="28">
        <v>11.581461736823332</v>
      </c>
      <c r="CP43" s="28">
        <v>11.683023840579398</v>
      </c>
      <c r="CQ43" s="28">
        <v>11.582597347251404</v>
      </c>
      <c r="CR43" s="28">
        <v>11.50617800140399</v>
      </c>
      <c r="CS43" s="28">
        <v>11.414840034169256</v>
      </c>
      <c r="CT43" s="28">
        <v>11.313786463155342</v>
      </c>
      <c r="CU43" s="28">
        <v>11.212157906563343</v>
      </c>
      <c r="CV43" s="28">
        <v>11.095788575284114</v>
      </c>
      <c r="CW43" s="28">
        <v>10.985083747024634</v>
      </c>
      <c r="CX43" s="28">
        <v>10.869824858335244</v>
      </c>
      <c r="CY43" s="28">
        <v>10.232261538561396</v>
      </c>
      <c r="CZ43" s="28">
        <v>5.1891812025698485</v>
      </c>
      <c r="DA43" s="28">
        <v>0.90493185702934653</v>
      </c>
      <c r="DB43" s="28">
        <v>-2.3174383963517613</v>
      </c>
      <c r="DD43" s="28">
        <v>19.281461736823331</v>
      </c>
      <c r="DE43" s="28">
        <v>19.383023840579398</v>
      </c>
      <c r="DF43" s="28">
        <v>19.282597347251404</v>
      </c>
      <c r="DG43" s="28">
        <v>19.206178001403991</v>
      </c>
      <c r="DH43" s="28">
        <v>19.114840034169255</v>
      </c>
      <c r="DI43" s="28">
        <v>19.013786463155341</v>
      </c>
      <c r="DJ43" s="28">
        <v>18.912157906563344</v>
      </c>
      <c r="DK43" s="28">
        <v>18.795788575284114</v>
      </c>
      <c r="DL43" s="28">
        <v>18.685083747024635</v>
      </c>
      <c r="DM43" s="28">
        <v>18.569824858335245</v>
      </c>
      <c r="DN43" s="28">
        <v>17.932261538561395</v>
      </c>
      <c r="DO43" s="28">
        <v>12.889181202569848</v>
      </c>
      <c r="DP43" s="28">
        <v>8.6049318570293458</v>
      </c>
      <c r="DQ43" s="28">
        <v>5.382561603648238</v>
      </c>
      <c r="DS43" s="29">
        <v>11.614791941647429</v>
      </c>
      <c r="DT43" s="29">
        <v>11.748665159557415</v>
      </c>
      <c r="DU43" s="29">
        <v>11.680600649545354</v>
      </c>
      <c r="DV43" s="29">
        <v>11.629149826310794</v>
      </c>
      <c r="DW43" s="29">
        <v>11.561931095806289</v>
      </c>
      <c r="DX43" s="29">
        <v>11.47994913230853</v>
      </c>
      <c r="DY43" s="29">
        <v>11.396303444869218</v>
      </c>
      <c r="DZ43" s="29">
        <v>11.298446172828282</v>
      </c>
      <c r="EA43" s="29">
        <v>11.202517458629764</v>
      </c>
      <c r="EB43" s="29">
        <v>10.901213635290389</v>
      </c>
      <c r="EC43" s="29">
        <v>6.1995719598778543</v>
      </c>
      <c r="ED43" s="29">
        <v>1.2497479890946828</v>
      </c>
      <c r="EE43" s="29">
        <v>-2.358946908632376</v>
      </c>
      <c r="EF43" s="29">
        <v>-2.0849418675474993</v>
      </c>
      <c r="EH43" s="29">
        <v>19.314791941647428</v>
      </c>
      <c r="EI43" s="29">
        <v>19.448665159557414</v>
      </c>
      <c r="EJ43" s="29">
        <v>19.380600649545354</v>
      </c>
      <c r="EK43" s="29">
        <v>19.329149826310793</v>
      </c>
      <c r="EL43" s="29">
        <v>19.26193109580629</v>
      </c>
      <c r="EM43" s="29">
        <v>19.179949132308529</v>
      </c>
      <c r="EN43" s="29">
        <v>19.096303444869218</v>
      </c>
      <c r="EO43" s="29">
        <v>18.998446172828281</v>
      </c>
      <c r="EP43" s="29">
        <v>18.902517458629763</v>
      </c>
      <c r="EQ43" s="29">
        <v>18.601213635290389</v>
      </c>
      <c r="ER43" s="29">
        <v>13.899571959877854</v>
      </c>
      <c r="ES43" s="29">
        <v>8.9497479890946821</v>
      </c>
      <c r="ET43" s="29">
        <v>5.3410530913676233</v>
      </c>
      <c r="EU43" s="29">
        <v>5.6150581324525</v>
      </c>
      <c r="EW43" s="1">
        <v>374632</v>
      </c>
      <c r="EX43" s="1">
        <v>430529</v>
      </c>
      <c r="EY43" s="1" t="s">
        <v>578</v>
      </c>
      <c r="EZ43" s="1" t="s">
        <v>522</v>
      </c>
    </row>
    <row r="44" spans="2:156" ht="16.2" thickBot="1" x14ac:dyDescent="0.35">
      <c r="B44" s="21" t="s">
        <v>45</v>
      </c>
      <c r="C44" s="22">
        <v>1.4131529535079395</v>
      </c>
      <c r="D44" s="23">
        <v>1.0949861453527063</v>
      </c>
      <c r="E44" s="23">
        <v>0.33733928621021647</v>
      </c>
      <c r="F44" s="23">
        <v>9.9437980263473946E-2</v>
      </c>
      <c r="G44" s="23">
        <v>-8.0616702983199673E-2</v>
      </c>
      <c r="H44" s="23">
        <v>-0.41832486687031079</v>
      </c>
      <c r="I44" s="23">
        <v>-0.63532311774993389</v>
      </c>
      <c r="J44" s="23">
        <v>-0.81680531230806253</v>
      </c>
      <c r="K44" s="23">
        <v>-1.0274569600622705</v>
      </c>
      <c r="L44" s="23">
        <v>-1.3172637804853053</v>
      </c>
      <c r="M44" s="23">
        <v>-2.7774088883967103</v>
      </c>
      <c r="N44" s="23">
        <v>-4.8451906317179549</v>
      </c>
      <c r="O44" s="23">
        <v>-6.4330785692716574</v>
      </c>
      <c r="P44" s="23">
        <v>-7.7420293015355561</v>
      </c>
      <c r="Q44" s="24"/>
      <c r="R44" s="23">
        <v>10.913152953507939</v>
      </c>
      <c r="S44" s="23">
        <v>10.594986145352706</v>
      </c>
      <c r="T44" s="23">
        <v>9.8373392862102165</v>
      </c>
      <c r="U44" s="23">
        <v>9.5994379802634739</v>
      </c>
      <c r="V44" s="23">
        <v>9.4193832970168003</v>
      </c>
      <c r="W44" s="23">
        <v>9.0816751331296892</v>
      </c>
      <c r="X44" s="23">
        <v>8.8646768822500661</v>
      </c>
      <c r="Y44" s="23">
        <v>8.6831946876919375</v>
      </c>
      <c r="Z44" s="23">
        <v>8.4725430399377295</v>
      </c>
      <c r="AA44" s="23">
        <v>8.1827362195146947</v>
      </c>
      <c r="AB44" s="23">
        <v>6.7225911116032897</v>
      </c>
      <c r="AC44" s="23">
        <v>4.6548093682820451</v>
      </c>
      <c r="AD44" s="23">
        <v>3.0669214307283426</v>
      </c>
      <c r="AE44" s="23">
        <v>1.7579706984644439</v>
      </c>
      <c r="AG44" s="25">
        <v>1.3448791498783308</v>
      </c>
      <c r="AH44" s="25">
        <v>1.1953000428993654</v>
      </c>
      <c r="AI44" s="25">
        <v>0.71292402134481136</v>
      </c>
      <c r="AJ44" s="25">
        <v>0.543253918287256</v>
      </c>
      <c r="AK44" s="25">
        <v>0.41048394927541665</v>
      </c>
      <c r="AL44" s="25">
        <v>0.12038233097151618</v>
      </c>
      <c r="AM44" s="25">
        <v>-7.3661388955393647E-2</v>
      </c>
      <c r="AN44" s="25">
        <v>-0.24611571428503254</v>
      </c>
      <c r="AO44" s="25">
        <v>-0.46580368374443992</v>
      </c>
      <c r="AP44" s="25">
        <v>-0.77206680577832287</v>
      </c>
      <c r="AQ44" s="25">
        <v>-1.7879830063780062</v>
      </c>
      <c r="AR44" s="25">
        <v>-2.9502381011162413</v>
      </c>
      <c r="AS44" s="25">
        <v>-3.9982427735513966</v>
      </c>
      <c r="AT44" s="25">
        <v>-4.1846229946656877</v>
      </c>
      <c r="AV44" s="26">
        <v>10.844879149878331</v>
      </c>
      <c r="AW44" s="26">
        <v>10.695300042899365</v>
      </c>
      <c r="AX44" s="26">
        <v>10.212924021344811</v>
      </c>
      <c r="AY44" s="26">
        <v>10.043253918287256</v>
      </c>
      <c r="AZ44" s="26">
        <v>9.9104839492754166</v>
      </c>
      <c r="BA44" s="26">
        <v>9.6203823309715162</v>
      </c>
      <c r="BB44" s="26">
        <v>9.4263386110446064</v>
      </c>
      <c r="BC44" s="26">
        <v>9.2538842857149675</v>
      </c>
      <c r="BD44" s="26">
        <v>9.0341963162555601</v>
      </c>
      <c r="BE44" s="26">
        <v>8.7279331942216771</v>
      </c>
      <c r="BF44" s="26">
        <v>7.7120169936219938</v>
      </c>
      <c r="BG44" s="26">
        <v>6.5497618988837587</v>
      </c>
      <c r="BH44" s="26">
        <v>5.5017572264486034</v>
      </c>
      <c r="BI44" s="26">
        <v>5.3153770053343123</v>
      </c>
      <c r="BK44" s="27">
        <v>1.4146359022650259</v>
      </c>
      <c r="BL44" s="27">
        <v>1.1226312874667173</v>
      </c>
      <c r="BM44" s="27">
        <v>0.39733277882274365</v>
      </c>
      <c r="BN44" s="27">
        <v>0.18833948074451712</v>
      </c>
      <c r="BO44" s="27">
        <v>3.8157126583691081E-2</v>
      </c>
      <c r="BP44" s="27">
        <v>-0.25877805271862186</v>
      </c>
      <c r="BQ44" s="27">
        <v>-0.43764461204702698</v>
      </c>
      <c r="BR44" s="27">
        <v>-0.57528260208983539</v>
      </c>
      <c r="BS44" s="27">
        <v>-0.74567445540204602</v>
      </c>
      <c r="BT44" s="27">
        <v>-0.99771946963005931</v>
      </c>
      <c r="BU44" s="27">
        <v>-2.250042282382843</v>
      </c>
      <c r="BV44" s="27">
        <v>-3.4496875737040256</v>
      </c>
      <c r="BW44" s="27">
        <v>-3.9545231898013995</v>
      </c>
      <c r="BX44" s="27">
        <v>-4.1716769119810344</v>
      </c>
      <c r="BZ44" s="27">
        <v>10.914635902265026</v>
      </c>
      <c r="CA44" s="27">
        <v>10.622631287466717</v>
      </c>
      <c r="CB44" s="27">
        <v>9.8973327788227436</v>
      </c>
      <c r="CC44" s="27">
        <v>9.6883394807445171</v>
      </c>
      <c r="CD44" s="27">
        <v>9.5381571265836911</v>
      </c>
      <c r="CE44" s="27">
        <v>9.2412219472813781</v>
      </c>
      <c r="CF44" s="27">
        <v>9.062355387952973</v>
      </c>
      <c r="CG44" s="27">
        <v>8.9247173979101646</v>
      </c>
      <c r="CH44" s="27">
        <v>8.754325544597954</v>
      </c>
      <c r="CI44" s="27">
        <v>8.5022805303699407</v>
      </c>
      <c r="CJ44" s="27">
        <v>7.249957717617157</v>
      </c>
      <c r="CK44" s="27">
        <v>6.0503124262959744</v>
      </c>
      <c r="CL44" s="27">
        <v>5.5454768101986005</v>
      </c>
      <c r="CM44" s="27">
        <v>5.3283230880189656</v>
      </c>
      <c r="CO44" s="28">
        <v>1.4184839748926557</v>
      </c>
      <c r="CP44" s="28">
        <v>1.1297437445494154</v>
      </c>
      <c r="CQ44" s="28">
        <v>0.40799994094656</v>
      </c>
      <c r="CR44" s="28">
        <v>0.21060025106341485</v>
      </c>
      <c r="CS44" s="28">
        <v>7.9124182185310588E-2</v>
      </c>
      <c r="CT44" s="28">
        <v>-0.19406014256215443</v>
      </c>
      <c r="CU44" s="28">
        <v>-0.35714501410837585</v>
      </c>
      <c r="CV44" s="28">
        <v>-0.51290329980430016</v>
      </c>
      <c r="CW44" s="28">
        <v>-0.68734290307267187</v>
      </c>
      <c r="CX44" s="28">
        <v>-0.92652630433794769</v>
      </c>
      <c r="CY44" s="28">
        <v>-2.1030645793031972</v>
      </c>
      <c r="CZ44" s="28">
        <v>-5.056430340701116</v>
      </c>
      <c r="DA44" s="28">
        <v>-7.6694233069321243</v>
      </c>
      <c r="DB44" s="28">
        <v>-9.5074172818777498</v>
      </c>
      <c r="DD44" s="28">
        <v>10.918483974892656</v>
      </c>
      <c r="DE44" s="28">
        <v>10.629743744549415</v>
      </c>
      <c r="DF44" s="28">
        <v>9.90799994094656</v>
      </c>
      <c r="DG44" s="28">
        <v>9.7106002510634148</v>
      </c>
      <c r="DH44" s="28">
        <v>9.5791241821853106</v>
      </c>
      <c r="DI44" s="28">
        <v>9.3059398574378456</v>
      </c>
      <c r="DJ44" s="28">
        <v>9.1428549858916242</v>
      </c>
      <c r="DK44" s="28">
        <v>8.9870967001956998</v>
      </c>
      <c r="DL44" s="28">
        <v>8.8126570969273281</v>
      </c>
      <c r="DM44" s="28">
        <v>8.5734736956620523</v>
      </c>
      <c r="DN44" s="28">
        <v>7.3969354206968028</v>
      </c>
      <c r="DO44" s="28">
        <v>4.443569659298884</v>
      </c>
      <c r="DP44" s="28">
        <v>1.8305766930678757</v>
      </c>
      <c r="DQ44" s="28">
        <v>-7.4172818777498151E-3</v>
      </c>
      <c r="DS44" s="29">
        <v>1.4616549022452681</v>
      </c>
      <c r="DT44" s="29">
        <v>1.2154643156550549</v>
      </c>
      <c r="DU44" s="29">
        <v>0.53778227505718235</v>
      </c>
      <c r="DV44" s="29">
        <v>0.37549272293787084</v>
      </c>
      <c r="DW44" s="29">
        <v>0.27038028683411142</v>
      </c>
      <c r="DX44" s="29">
        <v>-7.1012608732416993E-3</v>
      </c>
      <c r="DY44" s="29">
        <v>-0.16710701704656117</v>
      </c>
      <c r="DZ44" s="29">
        <v>-0.29552454338521983</v>
      </c>
      <c r="EA44" s="29">
        <v>-0.44932429998690893</v>
      </c>
      <c r="EB44" s="29">
        <v>-0.73660197820282747</v>
      </c>
      <c r="EC44" s="29">
        <v>-3.900745961308683</v>
      </c>
      <c r="ED44" s="29">
        <v>-7.2717045670161262</v>
      </c>
      <c r="EE44" s="29">
        <v>-9.5263306891173087</v>
      </c>
      <c r="EF44" s="29">
        <v>-9.6527237640510926</v>
      </c>
      <c r="EH44" s="29">
        <v>10.961654902245268</v>
      </c>
      <c r="EI44" s="29">
        <v>10.715464315655055</v>
      </c>
      <c r="EJ44" s="29">
        <v>10.037782275057182</v>
      </c>
      <c r="EK44" s="29">
        <v>9.8754927229378708</v>
      </c>
      <c r="EL44" s="29">
        <v>9.7703802868341114</v>
      </c>
      <c r="EM44" s="29">
        <v>9.4928987391267583</v>
      </c>
      <c r="EN44" s="29">
        <v>9.3328929829534388</v>
      </c>
      <c r="EO44" s="29">
        <v>9.2044754566147802</v>
      </c>
      <c r="EP44" s="29">
        <v>9.0506757000130911</v>
      </c>
      <c r="EQ44" s="29">
        <v>8.7633980217971725</v>
      </c>
      <c r="ER44" s="29">
        <v>5.599254038691317</v>
      </c>
      <c r="ES44" s="29">
        <v>2.2282954329838738</v>
      </c>
      <c r="ET44" s="29">
        <v>-2.6330689117308737E-2</v>
      </c>
      <c r="EU44" s="29">
        <v>-0.15272376405109256</v>
      </c>
      <c r="EW44" s="1">
        <v>383030</v>
      </c>
      <c r="EX44" s="1">
        <v>399104</v>
      </c>
      <c r="EY44" s="1" t="s">
        <v>516</v>
      </c>
      <c r="EZ44" s="1" t="s">
        <v>880</v>
      </c>
    </row>
    <row r="45" spans="2:156" ht="16.2" thickBot="1" x14ac:dyDescent="0.35">
      <c r="B45" s="21" t="s">
        <v>46</v>
      </c>
      <c r="C45" s="22">
        <v>11.693518485321855</v>
      </c>
      <c r="D45" s="23">
        <v>11.72588190899558</v>
      </c>
      <c r="E45" s="23">
        <v>11.487035929483582</v>
      </c>
      <c r="F45" s="23">
        <v>11.270616788548427</v>
      </c>
      <c r="G45" s="23">
        <v>11.08167483792559</v>
      </c>
      <c r="H45" s="23">
        <v>10.803166270235774</v>
      </c>
      <c r="I45" s="23">
        <v>10.501548747590896</v>
      </c>
      <c r="J45" s="23">
        <v>10.254398027514197</v>
      </c>
      <c r="K45" s="23">
        <v>9.9210540871108268</v>
      </c>
      <c r="L45" s="23">
        <v>9.5170147610192792</v>
      </c>
      <c r="M45" s="23">
        <v>7.5090643140691977</v>
      </c>
      <c r="N45" s="23">
        <v>5.3989368066799059</v>
      </c>
      <c r="O45" s="23">
        <v>4.3546348877526739</v>
      </c>
      <c r="P45" s="23">
        <v>3.7405232782600137</v>
      </c>
      <c r="Q45" s="24"/>
      <c r="R45" s="23">
        <v>16.293518485321854</v>
      </c>
      <c r="S45" s="23">
        <v>16.325881908995584</v>
      </c>
      <c r="T45" s="23">
        <v>16.087035929483584</v>
      </c>
      <c r="U45" s="23">
        <v>15.870616788548428</v>
      </c>
      <c r="V45" s="23">
        <v>15.681674837925591</v>
      </c>
      <c r="W45" s="23">
        <v>15.403166270235776</v>
      </c>
      <c r="X45" s="23">
        <v>15.101548747590897</v>
      </c>
      <c r="Y45" s="23">
        <v>14.854398027514199</v>
      </c>
      <c r="Z45" s="23">
        <v>14.521054087110828</v>
      </c>
      <c r="AA45" s="23">
        <v>14.117014761019281</v>
      </c>
      <c r="AB45" s="23">
        <v>12.109064314069199</v>
      </c>
      <c r="AC45" s="23">
        <v>9.9989368066799074</v>
      </c>
      <c r="AD45" s="23">
        <v>8.9546348877526754</v>
      </c>
      <c r="AE45" s="23">
        <v>8.3405232782600152</v>
      </c>
      <c r="AG45" s="25">
        <v>11.654022005395422</v>
      </c>
      <c r="AH45" s="25">
        <v>11.681259029819648</v>
      </c>
      <c r="AI45" s="25">
        <v>11.523601791522584</v>
      </c>
      <c r="AJ45" s="25">
        <v>11.369884912791196</v>
      </c>
      <c r="AK45" s="25">
        <v>11.243070392458284</v>
      </c>
      <c r="AL45" s="25">
        <v>11.03317008834858</v>
      </c>
      <c r="AM45" s="25">
        <v>10.792549090654909</v>
      </c>
      <c r="AN45" s="25">
        <v>10.606484898800524</v>
      </c>
      <c r="AO45" s="25">
        <v>10.329603957584025</v>
      </c>
      <c r="AP45" s="25">
        <v>9.9908869532086477</v>
      </c>
      <c r="AQ45" s="25">
        <v>8.5831230992221581</v>
      </c>
      <c r="AR45" s="25">
        <v>6.9175014842493656</v>
      </c>
      <c r="AS45" s="25">
        <v>5.4884663440602814</v>
      </c>
      <c r="AT45" s="25">
        <v>4.9931724122706207</v>
      </c>
      <c r="AV45" s="26">
        <v>16.254022005395424</v>
      </c>
      <c r="AW45" s="26">
        <v>16.281259029819651</v>
      </c>
      <c r="AX45" s="26">
        <v>16.123601791522585</v>
      </c>
      <c r="AY45" s="26">
        <v>15.969884912791198</v>
      </c>
      <c r="AZ45" s="26">
        <v>15.843070392458285</v>
      </c>
      <c r="BA45" s="26">
        <v>15.633170088348582</v>
      </c>
      <c r="BB45" s="26">
        <v>15.39254909065491</v>
      </c>
      <c r="BC45" s="26">
        <v>15.206484898800525</v>
      </c>
      <c r="BD45" s="26">
        <v>14.929603957584026</v>
      </c>
      <c r="BE45" s="26">
        <v>14.590886953208649</v>
      </c>
      <c r="BF45" s="26">
        <v>13.18312309922216</v>
      </c>
      <c r="BG45" s="26">
        <v>11.517501484249367</v>
      </c>
      <c r="BH45" s="26">
        <v>10.088466344060283</v>
      </c>
      <c r="BI45" s="26">
        <v>9.5931724122706221</v>
      </c>
      <c r="BK45" s="27">
        <v>11.694874372085566</v>
      </c>
      <c r="BL45" s="27">
        <v>11.752035811920413</v>
      </c>
      <c r="BM45" s="27">
        <v>11.554616829013231</v>
      </c>
      <c r="BN45" s="27">
        <v>11.373392733926224</v>
      </c>
      <c r="BO45" s="27">
        <v>11.222248791920835</v>
      </c>
      <c r="BP45" s="27">
        <v>10.996075684664456</v>
      </c>
      <c r="BQ45" s="27">
        <v>10.749385417095235</v>
      </c>
      <c r="BR45" s="27">
        <v>10.567992166992877</v>
      </c>
      <c r="BS45" s="27">
        <v>10.300833087806472</v>
      </c>
      <c r="BT45" s="27">
        <v>9.9631702769341111</v>
      </c>
      <c r="BU45" s="27">
        <v>8.2591753261808982</v>
      </c>
      <c r="BV45" s="27">
        <v>6.7713892036311982</v>
      </c>
      <c r="BW45" s="27">
        <v>6.2408109394425466</v>
      </c>
      <c r="BX45" s="27">
        <v>6.1483818162450703</v>
      </c>
      <c r="BZ45" s="27">
        <v>16.294874372085566</v>
      </c>
      <c r="CA45" s="27">
        <v>16.352035811920416</v>
      </c>
      <c r="CB45" s="27">
        <v>16.154616829013232</v>
      </c>
      <c r="CC45" s="27">
        <v>15.973392733926225</v>
      </c>
      <c r="CD45" s="27">
        <v>15.822248791920837</v>
      </c>
      <c r="CE45" s="27">
        <v>15.596075684664457</v>
      </c>
      <c r="CF45" s="27">
        <v>15.349385417095236</v>
      </c>
      <c r="CG45" s="27">
        <v>15.167992166992878</v>
      </c>
      <c r="CH45" s="27">
        <v>14.900833087806474</v>
      </c>
      <c r="CI45" s="27">
        <v>14.563170276934112</v>
      </c>
      <c r="CJ45" s="27">
        <v>12.8591753261809</v>
      </c>
      <c r="CK45" s="27">
        <v>11.3713892036312</v>
      </c>
      <c r="CL45" s="27">
        <v>10.840810939442548</v>
      </c>
      <c r="CM45" s="27">
        <v>10.748381816245072</v>
      </c>
      <c r="CO45" s="28">
        <v>11.691420086512547</v>
      </c>
      <c r="CP45" s="28">
        <v>11.735514154252018</v>
      </c>
      <c r="CQ45" s="28">
        <v>11.523675259647025</v>
      </c>
      <c r="CR45" s="28">
        <v>11.344019364454573</v>
      </c>
      <c r="CS45" s="28">
        <v>11.204544292370979</v>
      </c>
      <c r="CT45" s="28">
        <v>11.005169125774325</v>
      </c>
      <c r="CU45" s="28">
        <v>10.784008216416606</v>
      </c>
      <c r="CV45" s="28">
        <v>10.596172219029949</v>
      </c>
      <c r="CW45" s="28">
        <v>10.349475925013905</v>
      </c>
      <c r="CX45" s="28">
        <v>10.069496592075495</v>
      </c>
      <c r="CY45" s="28">
        <v>8.6341061679116375</v>
      </c>
      <c r="CZ45" s="28">
        <v>3.8317157749307142</v>
      </c>
      <c r="DA45" s="28">
        <v>-0.71335602824668598</v>
      </c>
      <c r="DB45" s="28">
        <v>-4.3736496413966321</v>
      </c>
      <c r="DD45" s="28">
        <v>16.291420086512549</v>
      </c>
      <c r="DE45" s="28">
        <v>16.335514154252017</v>
      </c>
      <c r="DF45" s="28">
        <v>16.123675259647026</v>
      </c>
      <c r="DG45" s="28">
        <v>15.944019364454574</v>
      </c>
      <c r="DH45" s="28">
        <v>15.804544292370981</v>
      </c>
      <c r="DI45" s="28">
        <v>15.605169125774326</v>
      </c>
      <c r="DJ45" s="28">
        <v>15.384008216416607</v>
      </c>
      <c r="DK45" s="28">
        <v>15.19617221902995</v>
      </c>
      <c r="DL45" s="28">
        <v>14.949475925013907</v>
      </c>
      <c r="DM45" s="28">
        <v>14.669496592075497</v>
      </c>
      <c r="DN45" s="28">
        <v>13.234106167911639</v>
      </c>
      <c r="DO45" s="28">
        <v>8.4317157749307157</v>
      </c>
      <c r="DP45" s="28">
        <v>3.8866439717533154</v>
      </c>
      <c r="DQ45" s="28">
        <v>0.22635035860336927</v>
      </c>
      <c r="DS45" s="29">
        <v>11.736718868965916</v>
      </c>
      <c r="DT45" s="29">
        <v>11.824601654049548</v>
      </c>
      <c r="DU45" s="29">
        <v>11.650635855114146</v>
      </c>
      <c r="DV45" s="29">
        <v>11.502901890094655</v>
      </c>
      <c r="DW45" s="29">
        <v>11.387752858977638</v>
      </c>
      <c r="DX45" s="29">
        <v>11.176529111647278</v>
      </c>
      <c r="DY45" s="29">
        <v>10.958129723657539</v>
      </c>
      <c r="DZ45" s="29">
        <v>10.808046658647868</v>
      </c>
      <c r="EA45" s="29">
        <v>10.594018529912308</v>
      </c>
      <c r="EB45" s="29">
        <v>10.169303287565743</v>
      </c>
      <c r="EC45" s="29">
        <v>5.0343359520905437</v>
      </c>
      <c r="ED45" s="29">
        <v>0.3106317844651727</v>
      </c>
      <c r="EE45" s="29">
        <v>-3.8699846552958945</v>
      </c>
      <c r="EF45" s="29">
        <v>-4.1163212825266129</v>
      </c>
      <c r="EH45" s="29">
        <v>16.336718868965917</v>
      </c>
      <c r="EI45" s="29">
        <v>16.42460165404955</v>
      </c>
      <c r="EJ45" s="29">
        <v>16.250635855114147</v>
      </c>
      <c r="EK45" s="29">
        <v>16.102901890094657</v>
      </c>
      <c r="EL45" s="29">
        <v>15.98775285897764</v>
      </c>
      <c r="EM45" s="29">
        <v>15.77652911164728</v>
      </c>
      <c r="EN45" s="29">
        <v>15.55812972365754</v>
      </c>
      <c r="EO45" s="29">
        <v>15.408046658647869</v>
      </c>
      <c r="EP45" s="29">
        <v>15.194018529912309</v>
      </c>
      <c r="EQ45" s="29">
        <v>14.769303287565744</v>
      </c>
      <c r="ER45" s="29">
        <v>9.6343359520905452</v>
      </c>
      <c r="ES45" s="29">
        <v>4.9106317844651741</v>
      </c>
      <c r="ET45" s="29">
        <v>0.73001534470410689</v>
      </c>
      <c r="EU45" s="29">
        <v>0.48367871747338853</v>
      </c>
      <c r="EW45" s="1">
        <v>383882</v>
      </c>
      <c r="EX45" s="1">
        <v>403258</v>
      </c>
      <c r="EY45" s="1" t="s">
        <v>468</v>
      </c>
      <c r="EZ45" s="1" t="s">
        <v>874</v>
      </c>
    </row>
    <row r="46" spans="2:156" ht="16.2" thickBot="1" x14ac:dyDescent="0.35">
      <c r="B46" s="21" t="s">
        <v>47</v>
      </c>
      <c r="C46" s="22">
        <v>15.182423652698693</v>
      </c>
      <c r="D46" s="23">
        <v>15.217310295622678</v>
      </c>
      <c r="E46" s="23">
        <v>14.960237477323282</v>
      </c>
      <c r="F46" s="23">
        <v>14.703233359851769</v>
      </c>
      <c r="G46" s="23">
        <v>14.537056204649449</v>
      </c>
      <c r="H46" s="23">
        <v>14.381520516495703</v>
      </c>
      <c r="I46" s="23">
        <v>14.053282991003089</v>
      </c>
      <c r="J46" s="23">
        <v>13.831809500809868</v>
      </c>
      <c r="K46" s="23">
        <v>13.726406441106825</v>
      </c>
      <c r="L46" s="23">
        <v>13.527428674956486</v>
      </c>
      <c r="M46" s="23">
        <v>12.869723785973605</v>
      </c>
      <c r="N46" s="23">
        <v>10.702662366094216</v>
      </c>
      <c r="O46" s="23">
        <v>8.8231242377145591</v>
      </c>
      <c r="P46" s="23">
        <v>6.7973878915912351</v>
      </c>
      <c r="Q46" s="24"/>
      <c r="R46" s="23">
        <v>20.182423652698695</v>
      </c>
      <c r="S46" s="23">
        <v>20.217310295622678</v>
      </c>
      <c r="T46" s="23">
        <v>19.960237477323282</v>
      </c>
      <c r="U46" s="23">
        <v>19.703233359851769</v>
      </c>
      <c r="V46" s="23">
        <v>19.537056204649449</v>
      </c>
      <c r="W46" s="23">
        <v>19.381520516495705</v>
      </c>
      <c r="X46" s="23">
        <v>19.053282991003087</v>
      </c>
      <c r="Y46" s="23">
        <v>18.831809500809868</v>
      </c>
      <c r="Z46" s="23">
        <v>18.726406441106825</v>
      </c>
      <c r="AA46" s="23">
        <v>18.527428674956486</v>
      </c>
      <c r="AB46" s="23">
        <v>17.869723785973605</v>
      </c>
      <c r="AC46" s="23">
        <v>15.702662366094216</v>
      </c>
      <c r="AD46" s="23">
        <v>13.823124237714559</v>
      </c>
      <c r="AE46" s="23">
        <v>11.797387891591235</v>
      </c>
      <c r="AG46" s="25">
        <v>15.062904371995135</v>
      </c>
      <c r="AH46" s="25">
        <v>15.084237795962052</v>
      </c>
      <c r="AI46" s="25">
        <v>14.920306201964276</v>
      </c>
      <c r="AJ46" s="25">
        <v>14.651176741250744</v>
      </c>
      <c r="AK46" s="25">
        <v>14.447650220932244</v>
      </c>
      <c r="AL46" s="25">
        <v>14.215232495578064</v>
      </c>
      <c r="AM46" s="25">
        <v>13.573567992386035</v>
      </c>
      <c r="AN46" s="25">
        <v>12.930619515262862</v>
      </c>
      <c r="AO46" s="25">
        <v>12.105038211774312</v>
      </c>
      <c r="AP46" s="25">
        <v>11.175218445460921</v>
      </c>
      <c r="AQ46" s="25">
        <v>10.144234087335679</v>
      </c>
      <c r="AR46" s="25">
        <v>9.9980203639394851</v>
      </c>
      <c r="AS46" s="25">
        <v>9.8984593099538074</v>
      </c>
      <c r="AT46" s="25">
        <v>9.9054570717427346</v>
      </c>
      <c r="AV46" s="26">
        <v>20.062904371995135</v>
      </c>
      <c r="AW46" s="26">
        <v>20.084237795962053</v>
      </c>
      <c r="AX46" s="26">
        <v>19.920306201964276</v>
      </c>
      <c r="AY46" s="26">
        <v>19.651176741250744</v>
      </c>
      <c r="AZ46" s="26">
        <v>19.447650220932246</v>
      </c>
      <c r="BA46" s="26">
        <v>19.215232495578064</v>
      </c>
      <c r="BB46" s="26">
        <v>18.573567992386035</v>
      </c>
      <c r="BC46" s="26">
        <v>17.930619515262862</v>
      </c>
      <c r="BD46" s="26">
        <v>17.105038211774314</v>
      </c>
      <c r="BE46" s="26">
        <v>16.175218445460921</v>
      </c>
      <c r="BF46" s="26">
        <v>15.144234087335679</v>
      </c>
      <c r="BG46" s="26">
        <v>14.998020363939485</v>
      </c>
      <c r="BH46" s="26">
        <v>14.898459309953807</v>
      </c>
      <c r="BI46" s="26">
        <v>14.905457071742735</v>
      </c>
      <c r="BK46" s="27">
        <v>15.182839321470414</v>
      </c>
      <c r="BL46" s="27">
        <v>15.248445556642165</v>
      </c>
      <c r="BM46" s="27">
        <v>15.022615069111678</v>
      </c>
      <c r="BN46" s="27">
        <v>14.79632660547823</v>
      </c>
      <c r="BO46" s="27">
        <v>14.663440609629111</v>
      </c>
      <c r="BP46" s="27">
        <v>14.550234443276622</v>
      </c>
      <c r="BQ46" s="27">
        <v>14.258428983068152</v>
      </c>
      <c r="BR46" s="27">
        <v>14.075321036823825</v>
      </c>
      <c r="BS46" s="27">
        <v>14.00623597501256</v>
      </c>
      <c r="BT46" s="27">
        <v>13.845383988358236</v>
      </c>
      <c r="BU46" s="27">
        <v>13.343955422908161</v>
      </c>
      <c r="BV46" s="27">
        <v>13.031207735572906</v>
      </c>
      <c r="BW46" s="27">
        <v>12.879611084460219</v>
      </c>
      <c r="BX46" s="27">
        <v>12.952732775287364</v>
      </c>
      <c r="BZ46" s="27">
        <v>20.182839321470414</v>
      </c>
      <c r="CA46" s="27">
        <v>20.248445556642167</v>
      </c>
      <c r="CB46" s="27">
        <v>20.02261506911168</v>
      </c>
      <c r="CC46" s="27">
        <v>19.796326605478228</v>
      </c>
      <c r="CD46" s="27">
        <v>19.663440609629113</v>
      </c>
      <c r="CE46" s="27">
        <v>19.550234443276622</v>
      </c>
      <c r="CF46" s="27">
        <v>19.25842898306815</v>
      </c>
      <c r="CG46" s="27">
        <v>19.075321036823823</v>
      </c>
      <c r="CH46" s="27">
        <v>19.006235975012558</v>
      </c>
      <c r="CI46" s="27">
        <v>18.845383988358236</v>
      </c>
      <c r="CJ46" s="27">
        <v>18.343955422908159</v>
      </c>
      <c r="CK46" s="27">
        <v>18.031207735572906</v>
      </c>
      <c r="CL46" s="27">
        <v>17.879611084460219</v>
      </c>
      <c r="CM46" s="27">
        <v>17.952732775287366</v>
      </c>
      <c r="CO46" s="28">
        <v>15.18241129868164</v>
      </c>
      <c r="CP46" s="28">
        <v>15.242814564305901</v>
      </c>
      <c r="CQ46" s="28">
        <v>15.01152531687308</v>
      </c>
      <c r="CR46" s="28">
        <v>14.781768982768964</v>
      </c>
      <c r="CS46" s="28">
        <v>14.642691285166125</v>
      </c>
      <c r="CT46" s="28">
        <v>14.514195370383977</v>
      </c>
      <c r="CU46" s="28">
        <v>14.215623685833364</v>
      </c>
      <c r="CV46" s="28">
        <v>14.020973123257018</v>
      </c>
      <c r="CW46" s="28">
        <v>13.941841321736547</v>
      </c>
      <c r="CX46" s="28">
        <v>13.773730474751808</v>
      </c>
      <c r="CY46" s="28">
        <v>13.273994269993089</v>
      </c>
      <c r="CZ46" s="28">
        <v>10.966599802059214</v>
      </c>
      <c r="DA46" s="28">
        <v>8.5779085174435963</v>
      </c>
      <c r="DB46" s="28">
        <v>6.3111764174809579</v>
      </c>
      <c r="DD46" s="28">
        <v>20.18241129868164</v>
      </c>
      <c r="DE46" s="28">
        <v>20.242814564305903</v>
      </c>
      <c r="DF46" s="28">
        <v>20.01152531687308</v>
      </c>
      <c r="DG46" s="28">
        <v>19.781768982768966</v>
      </c>
      <c r="DH46" s="28">
        <v>19.642691285166123</v>
      </c>
      <c r="DI46" s="28">
        <v>19.514195370383977</v>
      </c>
      <c r="DJ46" s="28">
        <v>19.215623685833364</v>
      </c>
      <c r="DK46" s="28">
        <v>19.020973123257018</v>
      </c>
      <c r="DL46" s="28">
        <v>18.941841321736547</v>
      </c>
      <c r="DM46" s="28">
        <v>18.773730474751808</v>
      </c>
      <c r="DN46" s="28">
        <v>18.273994269993089</v>
      </c>
      <c r="DO46" s="28">
        <v>15.966599802059214</v>
      </c>
      <c r="DP46" s="28">
        <v>13.577908517443596</v>
      </c>
      <c r="DQ46" s="28">
        <v>11.311176417480958</v>
      </c>
      <c r="DS46" s="29">
        <v>15.231002892960545</v>
      </c>
      <c r="DT46" s="29">
        <v>15.342096812163968</v>
      </c>
      <c r="DU46" s="29">
        <v>15.16247262582478</v>
      </c>
      <c r="DV46" s="29">
        <v>14.986610504989793</v>
      </c>
      <c r="DW46" s="29">
        <v>14.891919331918817</v>
      </c>
      <c r="DX46" s="29">
        <v>14.795051261853981</v>
      </c>
      <c r="DY46" s="29">
        <v>14.534314327277858</v>
      </c>
      <c r="DZ46" s="29">
        <v>14.375487040336452</v>
      </c>
      <c r="EA46" s="29">
        <v>14.327409029675604</v>
      </c>
      <c r="EB46" s="29">
        <v>14.167768082484606</v>
      </c>
      <c r="EC46" s="29">
        <v>11.236763437753206</v>
      </c>
      <c r="ED46" s="29">
        <v>8.0887486433913907</v>
      </c>
      <c r="EE46" s="29">
        <v>5.53466498997836</v>
      </c>
      <c r="EF46" s="29">
        <v>5.908673744173953</v>
      </c>
      <c r="EH46" s="29">
        <v>20.231002892960547</v>
      </c>
      <c r="EI46" s="29">
        <v>20.342096812163966</v>
      </c>
      <c r="EJ46" s="29">
        <v>20.16247262582478</v>
      </c>
      <c r="EK46" s="29">
        <v>19.986610504989791</v>
      </c>
      <c r="EL46" s="29">
        <v>19.891919331918817</v>
      </c>
      <c r="EM46" s="29">
        <v>19.795051261853981</v>
      </c>
      <c r="EN46" s="29">
        <v>19.534314327277858</v>
      </c>
      <c r="EO46" s="29">
        <v>19.375487040336452</v>
      </c>
      <c r="EP46" s="29">
        <v>19.327409029675604</v>
      </c>
      <c r="EQ46" s="29">
        <v>19.167768082484606</v>
      </c>
      <c r="ER46" s="29">
        <v>16.236763437753204</v>
      </c>
      <c r="ES46" s="29">
        <v>13.088748643391391</v>
      </c>
      <c r="ET46" s="29">
        <v>10.53466498997836</v>
      </c>
      <c r="EU46" s="29">
        <v>10.908673744173953</v>
      </c>
      <c r="EW46" s="1">
        <v>330835</v>
      </c>
      <c r="EX46" s="1">
        <v>435308</v>
      </c>
      <c r="EY46" s="1" t="s">
        <v>518</v>
      </c>
      <c r="EZ46" s="1" t="s">
        <v>887</v>
      </c>
    </row>
    <row r="47" spans="2:156" ht="16.2" thickBot="1" x14ac:dyDescent="0.35">
      <c r="B47" s="21" t="s">
        <v>48</v>
      </c>
      <c r="C47" s="22">
        <v>4.0912916838017814</v>
      </c>
      <c r="D47" s="23">
        <v>4.1474597201516534</v>
      </c>
      <c r="E47" s="23">
        <v>4.0144947766372034</v>
      </c>
      <c r="F47" s="23">
        <v>3.8052178480731627</v>
      </c>
      <c r="G47" s="23">
        <v>3.6940217948321887</v>
      </c>
      <c r="H47" s="23">
        <v>3.4440159096472005</v>
      </c>
      <c r="I47" s="23">
        <v>3.1962631590461239</v>
      </c>
      <c r="J47" s="23">
        <v>2.9632675307315317</v>
      </c>
      <c r="K47" s="23">
        <v>2.6983915103302483</v>
      </c>
      <c r="L47" s="23">
        <v>2.3602522293472479</v>
      </c>
      <c r="M47" s="23">
        <v>0.60023377594578875</v>
      </c>
      <c r="N47" s="23">
        <v>-1.1790858588927993</v>
      </c>
      <c r="O47" s="23">
        <v>-1.8593156199502623</v>
      </c>
      <c r="P47" s="23">
        <v>-2.1725473815615981</v>
      </c>
      <c r="Q47" s="24"/>
      <c r="R47" s="23">
        <v>6.0912916838017814</v>
      </c>
      <c r="S47" s="23">
        <v>6.1474597201516534</v>
      </c>
      <c r="T47" s="23">
        <v>6.0144947766372034</v>
      </c>
      <c r="U47" s="23">
        <v>5.8052178480731627</v>
      </c>
      <c r="V47" s="23">
        <v>5.6940217948321887</v>
      </c>
      <c r="W47" s="23">
        <v>5.4440159096472005</v>
      </c>
      <c r="X47" s="23">
        <v>5.1962631590461239</v>
      </c>
      <c r="Y47" s="23">
        <v>4.9632675307315317</v>
      </c>
      <c r="Z47" s="23">
        <v>4.6983915103302483</v>
      </c>
      <c r="AA47" s="23">
        <v>4.3602522293472479</v>
      </c>
      <c r="AB47" s="23">
        <v>2.6002337759457888</v>
      </c>
      <c r="AC47" s="23">
        <v>0.82091414110720073</v>
      </c>
      <c r="AD47" s="23">
        <v>0.14068438004973771</v>
      </c>
      <c r="AE47" s="23">
        <v>-0.1725473815615981</v>
      </c>
      <c r="AG47" s="25">
        <v>4.0545274424025024</v>
      </c>
      <c r="AH47" s="25">
        <v>4.0890734722208624</v>
      </c>
      <c r="AI47" s="25">
        <v>3.9949976658816624</v>
      </c>
      <c r="AJ47" s="25">
        <v>3.827976732654216</v>
      </c>
      <c r="AK47" s="25">
        <v>3.7606611339866571</v>
      </c>
      <c r="AL47" s="25">
        <v>3.5558012236836714</v>
      </c>
      <c r="AM47" s="25">
        <v>3.3438076073102927</v>
      </c>
      <c r="AN47" s="25">
        <v>3.1444223101317785</v>
      </c>
      <c r="AO47" s="25">
        <v>2.9052623393122925</v>
      </c>
      <c r="AP47" s="25">
        <v>2.6001477334334702</v>
      </c>
      <c r="AQ47" s="25">
        <v>1.4453743128734313</v>
      </c>
      <c r="AR47" s="25">
        <v>7.1822623113655837E-2</v>
      </c>
      <c r="AS47" s="25">
        <v>-1.1256809606428337</v>
      </c>
      <c r="AT47" s="25">
        <v>-1.4751748619247511</v>
      </c>
      <c r="AV47" s="26">
        <v>6.0545274424025024</v>
      </c>
      <c r="AW47" s="26">
        <v>6.0890734722208624</v>
      </c>
      <c r="AX47" s="26">
        <v>5.9949976658816624</v>
      </c>
      <c r="AY47" s="26">
        <v>5.827976732654216</v>
      </c>
      <c r="AZ47" s="26">
        <v>5.7606611339866571</v>
      </c>
      <c r="BA47" s="26">
        <v>5.5558012236836714</v>
      </c>
      <c r="BB47" s="26">
        <v>5.3438076073102927</v>
      </c>
      <c r="BC47" s="26">
        <v>5.1444223101317785</v>
      </c>
      <c r="BD47" s="26">
        <v>4.9052623393122925</v>
      </c>
      <c r="BE47" s="26">
        <v>4.6001477334334702</v>
      </c>
      <c r="BF47" s="26">
        <v>3.4453743128734313</v>
      </c>
      <c r="BG47" s="26">
        <v>2.0718226231136558</v>
      </c>
      <c r="BH47" s="26">
        <v>0.87431903935716626</v>
      </c>
      <c r="BI47" s="26">
        <v>0.52482513807524889</v>
      </c>
      <c r="BK47" s="27">
        <v>4.0926773317806742</v>
      </c>
      <c r="BL47" s="27">
        <v>4.1713570024247524</v>
      </c>
      <c r="BM47" s="27">
        <v>4.0675909053827297</v>
      </c>
      <c r="BN47" s="27">
        <v>3.8863041090003847</v>
      </c>
      <c r="BO47" s="27">
        <v>3.8043286740636191</v>
      </c>
      <c r="BP47" s="27">
        <v>3.5957572471269987</v>
      </c>
      <c r="BQ47" s="27">
        <v>3.391563864571614</v>
      </c>
      <c r="BR47" s="27">
        <v>3.2115277018799571</v>
      </c>
      <c r="BS47" s="27">
        <v>2.9989753439207085</v>
      </c>
      <c r="BT47" s="27">
        <v>2.7135008129235736</v>
      </c>
      <c r="BU47" s="27">
        <v>1.2596229035723709</v>
      </c>
      <c r="BV47" s="27">
        <v>-4.3735215776553815E-2</v>
      </c>
      <c r="BW47" s="27">
        <v>-0.40349208669046988</v>
      </c>
      <c r="BX47" s="27">
        <v>-0.40800540061564483</v>
      </c>
      <c r="BZ47" s="27">
        <v>6.0926773317806742</v>
      </c>
      <c r="CA47" s="27">
        <v>6.1713570024247524</v>
      </c>
      <c r="CB47" s="27">
        <v>6.0675909053827297</v>
      </c>
      <c r="CC47" s="27">
        <v>5.8863041090003847</v>
      </c>
      <c r="CD47" s="27">
        <v>5.8043286740636191</v>
      </c>
      <c r="CE47" s="27">
        <v>5.5957572471269987</v>
      </c>
      <c r="CF47" s="27">
        <v>5.391563864571614</v>
      </c>
      <c r="CG47" s="27">
        <v>5.2115277018799571</v>
      </c>
      <c r="CH47" s="27">
        <v>4.9989753439207085</v>
      </c>
      <c r="CI47" s="27">
        <v>4.7135008129235736</v>
      </c>
      <c r="CJ47" s="27">
        <v>3.2596229035723709</v>
      </c>
      <c r="CK47" s="27">
        <v>1.9562647842234462</v>
      </c>
      <c r="CL47" s="27">
        <v>1.5965079133095301</v>
      </c>
      <c r="CM47" s="27">
        <v>1.5919945993843552</v>
      </c>
      <c r="CO47" s="28">
        <v>4.0862947833108549</v>
      </c>
      <c r="CP47" s="28">
        <v>4.15141605455457</v>
      </c>
      <c r="CQ47" s="28">
        <v>4.0370268366755671</v>
      </c>
      <c r="CR47" s="28">
        <v>3.8557841990357602</v>
      </c>
      <c r="CS47" s="28">
        <v>3.7844895282016786</v>
      </c>
      <c r="CT47" s="28">
        <v>3.5969670280285211</v>
      </c>
      <c r="CU47" s="28">
        <v>3.407161928647648</v>
      </c>
      <c r="CV47" s="28">
        <v>3.2040110717568009</v>
      </c>
      <c r="CW47" s="28">
        <v>2.9896994208887371</v>
      </c>
      <c r="CX47" s="28">
        <v>2.7364238980298854</v>
      </c>
      <c r="CY47" s="28">
        <v>1.5004623711294034</v>
      </c>
      <c r="CZ47" s="28">
        <v>-3.0813821410928739</v>
      </c>
      <c r="DA47" s="28">
        <v>-6.217116352029759</v>
      </c>
      <c r="DB47" s="28">
        <v>-8.6589248330724971</v>
      </c>
      <c r="DD47" s="28">
        <v>6.0862947833108549</v>
      </c>
      <c r="DE47" s="28">
        <v>6.15141605455457</v>
      </c>
      <c r="DF47" s="28">
        <v>6.0370268366755671</v>
      </c>
      <c r="DG47" s="28">
        <v>5.8557841990357602</v>
      </c>
      <c r="DH47" s="28">
        <v>5.7844895282016786</v>
      </c>
      <c r="DI47" s="28">
        <v>5.5969670280285211</v>
      </c>
      <c r="DJ47" s="28">
        <v>5.407161928647648</v>
      </c>
      <c r="DK47" s="28">
        <v>5.2040110717568009</v>
      </c>
      <c r="DL47" s="28">
        <v>4.9896994208887371</v>
      </c>
      <c r="DM47" s="28">
        <v>4.7364238980298854</v>
      </c>
      <c r="DN47" s="28">
        <v>3.5004623711294034</v>
      </c>
      <c r="DO47" s="28">
        <v>-1.0813821410928739</v>
      </c>
      <c r="DP47" s="28">
        <v>-4.217116352029759</v>
      </c>
      <c r="DQ47" s="28">
        <v>-6.6589248330724971</v>
      </c>
      <c r="DS47" s="29">
        <v>4.1341321669554905</v>
      </c>
      <c r="DT47" s="29">
        <v>4.2456236904253171</v>
      </c>
      <c r="DU47" s="29">
        <v>4.1777150894394612</v>
      </c>
      <c r="DV47" s="29">
        <v>4.033117571955211</v>
      </c>
      <c r="DW47" s="29">
        <v>3.985685072528943</v>
      </c>
      <c r="DX47" s="29">
        <v>3.773850748410748</v>
      </c>
      <c r="DY47" s="29">
        <v>3.5741071257938497</v>
      </c>
      <c r="DZ47" s="29">
        <v>3.4012815205350275</v>
      </c>
      <c r="EA47" s="29">
        <v>3.2121560113554199</v>
      </c>
      <c r="EB47" s="29">
        <v>2.8569689984587079</v>
      </c>
      <c r="EC47" s="29">
        <v>-1.2663727461467094</v>
      </c>
      <c r="ED47" s="29">
        <v>-5.5107458990194793</v>
      </c>
      <c r="EE47" s="29">
        <v>-8.0275242949539631</v>
      </c>
      <c r="EF47" s="29">
        <v>-8.0763007169369736</v>
      </c>
      <c r="EH47" s="29">
        <v>6.1341321669554905</v>
      </c>
      <c r="EI47" s="29">
        <v>6.2456236904253171</v>
      </c>
      <c r="EJ47" s="29">
        <v>6.1777150894394612</v>
      </c>
      <c r="EK47" s="29">
        <v>6.033117571955211</v>
      </c>
      <c r="EL47" s="29">
        <v>5.985685072528943</v>
      </c>
      <c r="EM47" s="29">
        <v>5.773850748410748</v>
      </c>
      <c r="EN47" s="29">
        <v>5.5741071257938497</v>
      </c>
      <c r="EO47" s="29">
        <v>5.4012815205350275</v>
      </c>
      <c r="EP47" s="29">
        <v>5.2121560113554199</v>
      </c>
      <c r="EQ47" s="29">
        <v>4.8569689984587079</v>
      </c>
      <c r="ER47" s="29">
        <v>0.73362725385329064</v>
      </c>
      <c r="ES47" s="29">
        <v>-3.5107458990194793</v>
      </c>
      <c r="ET47" s="29">
        <v>-6.0275242949539631</v>
      </c>
      <c r="EU47" s="29">
        <v>-6.0763007169369736</v>
      </c>
      <c r="EW47" s="1">
        <v>393042</v>
      </c>
      <c r="EX47" s="1">
        <v>377873</v>
      </c>
      <c r="EY47" s="1" t="s">
        <v>520</v>
      </c>
      <c r="EZ47" s="1" t="s">
        <v>520</v>
      </c>
    </row>
    <row r="48" spans="2:156" ht="16.2" thickBot="1" x14ac:dyDescent="0.35">
      <c r="B48" s="21" t="s">
        <v>49</v>
      </c>
      <c r="C48" s="22">
        <v>-4.3147963768964903E-2</v>
      </c>
      <c r="D48" s="23">
        <v>4.4564402054705354E-3</v>
      </c>
      <c r="E48" s="23">
        <v>-7.2858797309193868E-2</v>
      </c>
      <c r="F48" s="23">
        <v>-0.1378381547300358</v>
      </c>
      <c r="G48" s="23">
        <v>-0.20461653596628127</v>
      </c>
      <c r="H48" s="23">
        <v>-0.25467667153587081</v>
      </c>
      <c r="I48" s="23">
        <v>-0.30687316726135272</v>
      </c>
      <c r="J48" s="23">
        <v>-0.36610840076652185</v>
      </c>
      <c r="K48" s="23">
        <v>-0.42294754419269465</v>
      </c>
      <c r="L48" s="23">
        <v>-0.48076537098147876</v>
      </c>
      <c r="M48" s="23">
        <v>-0.9134931433647635</v>
      </c>
      <c r="N48" s="23">
        <v>-1.5432662444094083</v>
      </c>
      <c r="O48" s="23">
        <v>-1.8361559676431005</v>
      </c>
      <c r="P48" s="23">
        <v>-2.020701380965904</v>
      </c>
      <c r="Q48" s="24"/>
      <c r="R48" s="23">
        <v>4.4568520362310355</v>
      </c>
      <c r="S48" s="23">
        <v>4.5044564402054705</v>
      </c>
      <c r="T48" s="23">
        <v>4.4271412026908061</v>
      </c>
      <c r="U48" s="23">
        <v>4.3621618452699646</v>
      </c>
      <c r="V48" s="23">
        <v>4.2953834640337192</v>
      </c>
      <c r="W48" s="23">
        <v>4.2453233284641296</v>
      </c>
      <c r="X48" s="23">
        <v>4.1931268327386473</v>
      </c>
      <c r="Y48" s="23">
        <v>4.1338915992334782</v>
      </c>
      <c r="Z48" s="23">
        <v>4.0770524558073049</v>
      </c>
      <c r="AA48" s="23">
        <v>4.0192346290185217</v>
      </c>
      <c r="AB48" s="23">
        <v>3.5865068566352365</v>
      </c>
      <c r="AC48" s="23">
        <v>2.9567337555905917</v>
      </c>
      <c r="AD48" s="23">
        <v>2.6638440323568995</v>
      </c>
      <c r="AE48" s="23">
        <v>2.479298619034096</v>
      </c>
      <c r="AG48" s="25">
        <v>-5.9929838485814013E-2</v>
      </c>
      <c r="AH48" s="25">
        <v>-1.6067182060147012E-2</v>
      </c>
      <c r="AI48" s="25">
        <v>-5.7949904643086469E-2</v>
      </c>
      <c r="AJ48" s="25">
        <v>-9.6980177355935115E-2</v>
      </c>
      <c r="AK48" s="25">
        <v>-0.14151999956914052</v>
      </c>
      <c r="AL48" s="25">
        <v>-0.17212079544402847</v>
      </c>
      <c r="AM48" s="25">
        <v>-0.22155242037225076</v>
      </c>
      <c r="AN48" s="25">
        <v>-0.29151445252366415</v>
      </c>
      <c r="AO48" s="25">
        <v>-0.36635794643604269</v>
      </c>
      <c r="AP48" s="25">
        <v>-0.45218562957659802</v>
      </c>
      <c r="AQ48" s="25">
        <v>-0.69817906807447194</v>
      </c>
      <c r="AR48" s="25">
        <v>-1.0811512698496371</v>
      </c>
      <c r="AS48" s="25">
        <v>-1.4330865125222303</v>
      </c>
      <c r="AT48" s="25">
        <v>-1.4511001422700387</v>
      </c>
      <c r="AV48" s="26">
        <v>4.4400701615141855</v>
      </c>
      <c r="AW48" s="26">
        <v>4.483932817939853</v>
      </c>
      <c r="AX48" s="26">
        <v>4.4420500953569135</v>
      </c>
      <c r="AY48" s="26">
        <v>4.4030198226440653</v>
      </c>
      <c r="AZ48" s="26">
        <v>4.358480000430859</v>
      </c>
      <c r="BA48" s="26">
        <v>4.3278792045559715</v>
      </c>
      <c r="BB48" s="26">
        <v>4.2784475796277492</v>
      </c>
      <c r="BC48" s="26">
        <v>4.2084855474763359</v>
      </c>
      <c r="BD48" s="26">
        <v>4.1336420535639569</v>
      </c>
      <c r="BE48" s="26">
        <v>4.047814370423402</v>
      </c>
      <c r="BF48" s="26">
        <v>3.8018209319255281</v>
      </c>
      <c r="BG48" s="26">
        <v>3.4188487301503629</v>
      </c>
      <c r="BH48" s="26">
        <v>3.0669134874777697</v>
      </c>
      <c r="BI48" s="26">
        <v>3.0488998577299613</v>
      </c>
      <c r="BK48" s="27">
        <v>-4.2868073599636958E-2</v>
      </c>
      <c r="BL48" s="27">
        <v>1.0695348263412008E-2</v>
      </c>
      <c r="BM48" s="27">
        <v>-5.9491308305396728E-2</v>
      </c>
      <c r="BN48" s="27">
        <v>-0.1178212077927312</v>
      </c>
      <c r="BO48" s="27">
        <v>-0.17741690991036618</v>
      </c>
      <c r="BP48" s="27">
        <v>-0.21807766640905335</v>
      </c>
      <c r="BQ48" s="27">
        <v>-0.26130327930824171</v>
      </c>
      <c r="BR48" s="27">
        <v>-0.30987048622257563</v>
      </c>
      <c r="BS48" s="27">
        <v>-0.3564637028450659</v>
      </c>
      <c r="BT48" s="27">
        <v>-0.40442775466073932</v>
      </c>
      <c r="BU48" s="27">
        <v>-0.76294409696659038</v>
      </c>
      <c r="BV48" s="27">
        <v>-1.1453684345753157</v>
      </c>
      <c r="BW48" s="27">
        <v>-1.2195639258347946</v>
      </c>
      <c r="BX48" s="27">
        <v>-1.1932171397847231</v>
      </c>
      <c r="BZ48" s="27">
        <v>4.457131926400363</v>
      </c>
      <c r="CA48" s="27">
        <v>4.510695348263412</v>
      </c>
      <c r="CB48" s="27">
        <v>4.4405086916946033</v>
      </c>
      <c r="CC48" s="27">
        <v>4.3821787922072684</v>
      </c>
      <c r="CD48" s="27">
        <v>4.3225830900896334</v>
      </c>
      <c r="CE48" s="27">
        <v>4.2819223335909466</v>
      </c>
      <c r="CF48" s="27">
        <v>4.2386967206917578</v>
      </c>
      <c r="CG48" s="27">
        <v>4.1901295137774248</v>
      </c>
      <c r="CH48" s="27">
        <v>4.1435362971549345</v>
      </c>
      <c r="CI48" s="27">
        <v>4.0955722453392607</v>
      </c>
      <c r="CJ48" s="27">
        <v>3.7370559030334096</v>
      </c>
      <c r="CK48" s="27">
        <v>3.3546315654246843</v>
      </c>
      <c r="CL48" s="27">
        <v>3.2804360741652054</v>
      </c>
      <c r="CM48" s="27">
        <v>3.3067828602152769</v>
      </c>
      <c r="CO48" s="28">
        <v>-4.3489366294693355E-2</v>
      </c>
      <c r="CP48" s="28">
        <v>1.1548848810757129E-2</v>
      </c>
      <c r="CQ48" s="28">
        <v>-5.7796178886992511E-2</v>
      </c>
      <c r="CR48" s="28">
        <v>-0.11423334371009197</v>
      </c>
      <c r="CS48" s="28">
        <v>-0.17191183805205235</v>
      </c>
      <c r="CT48" s="28">
        <v>-0.21232447559822454</v>
      </c>
      <c r="CU48" s="28">
        <v>-0.25604908115391689</v>
      </c>
      <c r="CV48" s="28">
        <v>-0.31169321775396996</v>
      </c>
      <c r="CW48" s="28">
        <v>-0.36377492071935702</v>
      </c>
      <c r="CX48" s="28">
        <v>-0.41306698244313633</v>
      </c>
      <c r="CY48" s="28">
        <v>-0.72176684963125792</v>
      </c>
      <c r="CZ48" s="28">
        <v>-1.4199226692557705</v>
      </c>
      <c r="DA48" s="28">
        <v>-1.9408187330498619</v>
      </c>
      <c r="DB48" s="28">
        <v>-2.3158278703960544</v>
      </c>
      <c r="DD48" s="28">
        <v>4.4565106337053066</v>
      </c>
      <c r="DE48" s="28">
        <v>4.5115488488107571</v>
      </c>
      <c r="DF48" s="28">
        <v>4.4422038211130079</v>
      </c>
      <c r="DG48" s="28">
        <v>4.385766656289908</v>
      </c>
      <c r="DH48" s="28">
        <v>4.3280881619479477</v>
      </c>
      <c r="DI48" s="28">
        <v>4.2876755244017755</v>
      </c>
      <c r="DJ48" s="28">
        <v>4.2439509188460836</v>
      </c>
      <c r="DK48" s="28">
        <v>4.1883067822460305</v>
      </c>
      <c r="DL48" s="28">
        <v>4.136225079280643</v>
      </c>
      <c r="DM48" s="28">
        <v>4.0869330175568637</v>
      </c>
      <c r="DN48" s="28">
        <v>3.7782331503687421</v>
      </c>
      <c r="DO48" s="28">
        <v>3.0800773307442295</v>
      </c>
      <c r="DP48" s="28">
        <v>2.5591812669501381</v>
      </c>
      <c r="DQ48" s="28">
        <v>2.1841721296039456</v>
      </c>
      <c r="DS48" s="29">
        <v>-3.7039979211844098E-2</v>
      </c>
      <c r="DT48" s="29">
        <v>2.4561283398377487E-2</v>
      </c>
      <c r="DU48" s="29">
        <v>-3.8017784868753068E-2</v>
      </c>
      <c r="DV48" s="29">
        <v>-8.8205274316837556E-2</v>
      </c>
      <c r="DW48" s="29">
        <v>-0.14365905431578785</v>
      </c>
      <c r="DX48" s="29">
        <v>-0.19069501654169274</v>
      </c>
      <c r="DY48" s="29">
        <v>-0.24025449345496286</v>
      </c>
      <c r="DZ48" s="29">
        <v>-0.29780610169924904</v>
      </c>
      <c r="EA48" s="29">
        <v>-0.35357719680695077</v>
      </c>
      <c r="EB48" s="29">
        <v>-0.41237638913028185</v>
      </c>
      <c r="EC48" s="29">
        <v>-1.2650730050140684</v>
      </c>
      <c r="ED48" s="29">
        <v>-1.9779021543411757</v>
      </c>
      <c r="EE48" s="29">
        <v>-2.4716412270552048</v>
      </c>
      <c r="EF48" s="29">
        <v>-2.432753426771086</v>
      </c>
      <c r="EH48" s="29">
        <v>4.4629600207881559</v>
      </c>
      <c r="EI48" s="29">
        <v>4.524561283398377</v>
      </c>
      <c r="EJ48" s="29">
        <v>4.4619822151312469</v>
      </c>
      <c r="EK48" s="29">
        <v>4.411794725683162</v>
      </c>
      <c r="EL48" s="29">
        <v>4.3563409456842122</v>
      </c>
      <c r="EM48" s="29">
        <v>4.3093049834583077</v>
      </c>
      <c r="EN48" s="29">
        <v>4.2597455065450376</v>
      </c>
      <c r="EO48" s="29">
        <v>4.2021938983007505</v>
      </c>
      <c r="EP48" s="29">
        <v>4.1464228031930492</v>
      </c>
      <c r="EQ48" s="29">
        <v>4.0876236108697181</v>
      </c>
      <c r="ER48" s="29">
        <v>3.2349269949859316</v>
      </c>
      <c r="ES48" s="29">
        <v>2.5220978456588243</v>
      </c>
      <c r="ET48" s="29">
        <v>2.0283587729447952</v>
      </c>
      <c r="EU48" s="29">
        <v>2.067246573228914</v>
      </c>
      <c r="EW48" s="1">
        <v>378320</v>
      </c>
      <c r="EX48" s="1">
        <v>449559</v>
      </c>
      <c r="EY48" s="1" t="s">
        <v>522</v>
      </c>
      <c r="EZ48" s="1" t="s">
        <v>522</v>
      </c>
    </row>
    <row r="49" spans="2:156" ht="16.2" thickBot="1" x14ac:dyDescent="0.35">
      <c r="B49" s="21" t="s">
        <v>50</v>
      </c>
      <c r="C49" s="22">
        <v>6.0454816439814394</v>
      </c>
      <c r="D49" s="23">
        <v>5.9223896278095669</v>
      </c>
      <c r="E49" s="23">
        <v>5.7416596288135331</v>
      </c>
      <c r="F49" s="23">
        <v>5.5681935661768289</v>
      </c>
      <c r="G49" s="23">
        <v>5.2696506855272016</v>
      </c>
      <c r="H49" s="23">
        <v>5.0536123525488836</v>
      </c>
      <c r="I49" s="23">
        <v>4.7523199102243652</v>
      </c>
      <c r="J49" s="23">
        <v>4.3958429990922969</v>
      </c>
      <c r="K49" s="23">
        <v>4.0056058090701292</v>
      </c>
      <c r="L49" s="23">
        <v>3.5820537355330604</v>
      </c>
      <c r="M49" s="23">
        <v>1.264308729160156</v>
      </c>
      <c r="N49" s="23">
        <v>-1.2154006917099025</v>
      </c>
      <c r="O49" s="23">
        <v>-2.4532901558465241</v>
      </c>
      <c r="P49" s="23">
        <v>-2.6438459468956239</v>
      </c>
      <c r="Q49" s="24"/>
      <c r="R49" s="23">
        <v>9.5454816439814394</v>
      </c>
      <c r="S49" s="23">
        <v>9.4223896278095669</v>
      </c>
      <c r="T49" s="23">
        <v>9.2416596288135331</v>
      </c>
      <c r="U49" s="23">
        <v>9.0681935661768289</v>
      </c>
      <c r="V49" s="23">
        <v>8.7696506855272016</v>
      </c>
      <c r="W49" s="23">
        <v>8.5536123525488836</v>
      </c>
      <c r="X49" s="23">
        <v>8.2523199102243652</v>
      </c>
      <c r="Y49" s="23">
        <v>7.8958429990922969</v>
      </c>
      <c r="Z49" s="23">
        <v>7.5056058090701292</v>
      </c>
      <c r="AA49" s="23">
        <v>7.0820537355330604</v>
      </c>
      <c r="AB49" s="23">
        <v>4.764308729160156</v>
      </c>
      <c r="AC49" s="23">
        <v>2.2845993082900975</v>
      </c>
      <c r="AD49" s="23">
        <v>1.0467098441534759</v>
      </c>
      <c r="AE49" s="23">
        <v>0.85615405310437609</v>
      </c>
      <c r="AG49" s="25">
        <v>5.9934391918914098</v>
      </c>
      <c r="AH49" s="25">
        <v>5.903100150034323</v>
      </c>
      <c r="AI49" s="25">
        <v>5.8139519251426304</v>
      </c>
      <c r="AJ49" s="25">
        <v>5.6846872412567269</v>
      </c>
      <c r="AK49" s="25">
        <v>5.4392601404173266</v>
      </c>
      <c r="AL49" s="25">
        <v>5.2833817401729384</v>
      </c>
      <c r="AM49" s="25">
        <v>5.0320832601659369</v>
      </c>
      <c r="AN49" s="25">
        <v>4.7280421128199173</v>
      </c>
      <c r="AO49" s="25">
        <v>4.3815057611985324</v>
      </c>
      <c r="AP49" s="25">
        <v>4.0149211479222409</v>
      </c>
      <c r="AQ49" s="25">
        <v>2.5204361806244844</v>
      </c>
      <c r="AR49" s="25">
        <v>0.53307162523585561</v>
      </c>
      <c r="AS49" s="25">
        <v>-1.3950442389851041</v>
      </c>
      <c r="AT49" s="25">
        <v>-1.8658137257181764</v>
      </c>
      <c r="AV49" s="26">
        <v>9.4934391918914098</v>
      </c>
      <c r="AW49" s="26">
        <v>9.403100150034323</v>
      </c>
      <c r="AX49" s="26">
        <v>9.3139519251426304</v>
      </c>
      <c r="AY49" s="26">
        <v>9.1846872412567269</v>
      </c>
      <c r="AZ49" s="26">
        <v>8.9392601404173266</v>
      </c>
      <c r="BA49" s="26">
        <v>8.7833817401729384</v>
      </c>
      <c r="BB49" s="26">
        <v>8.5320832601659369</v>
      </c>
      <c r="BC49" s="26">
        <v>8.2280421128199173</v>
      </c>
      <c r="BD49" s="26">
        <v>7.8815057611985324</v>
      </c>
      <c r="BE49" s="26">
        <v>7.5149211479222409</v>
      </c>
      <c r="BF49" s="26">
        <v>6.0204361806244844</v>
      </c>
      <c r="BG49" s="26">
        <v>4.0330716252358556</v>
      </c>
      <c r="BH49" s="26">
        <v>2.1049557610148959</v>
      </c>
      <c r="BI49" s="26">
        <v>1.6341862742818236</v>
      </c>
      <c r="BK49" s="27">
        <v>6.0476822705522313</v>
      </c>
      <c r="BL49" s="27">
        <v>5.9613804677783371</v>
      </c>
      <c r="BM49" s="27">
        <v>5.8274044547766302</v>
      </c>
      <c r="BN49" s="27">
        <v>5.6980183869906735</v>
      </c>
      <c r="BO49" s="27">
        <v>5.4484803707077827</v>
      </c>
      <c r="BP49" s="27">
        <v>5.2969637954829327</v>
      </c>
      <c r="BQ49" s="27">
        <v>5.0641362965210224</v>
      </c>
      <c r="BR49" s="27">
        <v>4.7923994338656453</v>
      </c>
      <c r="BS49" s="27">
        <v>4.4858713611650867</v>
      </c>
      <c r="BT49" s="27">
        <v>4.1440203966149909</v>
      </c>
      <c r="BU49" s="27">
        <v>2.2052258955013908</v>
      </c>
      <c r="BV49" s="27">
        <v>0.43092778520116326</v>
      </c>
      <c r="BW49" s="27">
        <v>-0.21187602199133693</v>
      </c>
      <c r="BX49" s="27">
        <v>4.7383084214366988E-2</v>
      </c>
      <c r="BZ49" s="27">
        <v>9.5476822705522313</v>
      </c>
      <c r="CA49" s="27">
        <v>9.4613804677783371</v>
      </c>
      <c r="CB49" s="27">
        <v>9.3274044547766302</v>
      </c>
      <c r="CC49" s="27">
        <v>9.1980183869906735</v>
      </c>
      <c r="CD49" s="27">
        <v>8.9484803707077827</v>
      </c>
      <c r="CE49" s="27">
        <v>8.7969637954829327</v>
      </c>
      <c r="CF49" s="27">
        <v>8.5641362965210224</v>
      </c>
      <c r="CG49" s="27">
        <v>8.2923994338656453</v>
      </c>
      <c r="CH49" s="27">
        <v>7.9858713611650867</v>
      </c>
      <c r="CI49" s="27">
        <v>7.6440203966149909</v>
      </c>
      <c r="CJ49" s="27">
        <v>5.7052258955013908</v>
      </c>
      <c r="CK49" s="27">
        <v>3.9309277852011633</v>
      </c>
      <c r="CL49" s="27">
        <v>3.2881239780086631</v>
      </c>
      <c r="CM49" s="27">
        <v>3.547383084214367</v>
      </c>
      <c r="CO49" s="28">
        <v>6.0398766563696551</v>
      </c>
      <c r="CP49" s="28">
        <v>5.9241987196974701</v>
      </c>
      <c r="CQ49" s="28">
        <v>5.7655966088107036</v>
      </c>
      <c r="CR49" s="28">
        <v>5.6278562840023998</v>
      </c>
      <c r="CS49" s="28">
        <v>5.3842913189278789</v>
      </c>
      <c r="CT49" s="28">
        <v>5.2514957126248856</v>
      </c>
      <c r="CU49" s="28">
        <v>5.0279649306772587</v>
      </c>
      <c r="CV49" s="28">
        <v>4.70890282031203</v>
      </c>
      <c r="CW49" s="28">
        <v>4.3885215846449963</v>
      </c>
      <c r="CX49" s="28">
        <v>4.0873298560245139</v>
      </c>
      <c r="CY49" s="28">
        <v>2.4411378752987449</v>
      </c>
      <c r="CZ49" s="28">
        <v>-4.3449526340578188</v>
      </c>
      <c r="DA49" s="28">
        <v>-9.8759416476814508</v>
      </c>
      <c r="DB49" s="28">
        <v>-13.058324252673998</v>
      </c>
      <c r="DD49" s="28">
        <v>9.5398766563696551</v>
      </c>
      <c r="DE49" s="28">
        <v>9.4241987196974701</v>
      </c>
      <c r="DF49" s="28">
        <v>9.2655966088107036</v>
      </c>
      <c r="DG49" s="28">
        <v>9.1278562840023998</v>
      </c>
      <c r="DH49" s="28">
        <v>8.8842913189278789</v>
      </c>
      <c r="DI49" s="28">
        <v>8.7514957126248856</v>
      </c>
      <c r="DJ49" s="28">
        <v>8.5279649306772587</v>
      </c>
      <c r="DK49" s="28">
        <v>8.20890282031203</v>
      </c>
      <c r="DL49" s="28">
        <v>7.8885215846449963</v>
      </c>
      <c r="DM49" s="28">
        <v>7.5873298560245139</v>
      </c>
      <c r="DN49" s="28">
        <v>5.9411378752987449</v>
      </c>
      <c r="DO49" s="28">
        <v>-0.84495263405781884</v>
      </c>
      <c r="DP49" s="28">
        <v>-6.3759416476814508</v>
      </c>
      <c r="DQ49" s="28">
        <v>-9.558324252673998</v>
      </c>
      <c r="DS49" s="29">
        <v>6.1113051491523329</v>
      </c>
      <c r="DT49" s="29">
        <v>6.065141279157638</v>
      </c>
      <c r="DU49" s="29">
        <v>5.9741722883122037</v>
      </c>
      <c r="DV49" s="29">
        <v>5.8879827738064652</v>
      </c>
      <c r="DW49" s="29">
        <v>5.682794186010689</v>
      </c>
      <c r="DX49" s="29">
        <v>5.5068947820109759</v>
      </c>
      <c r="DY49" s="29">
        <v>5.2667199178724982</v>
      </c>
      <c r="DZ49" s="29">
        <v>4.9964347485128791</v>
      </c>
      <c r="EA49" s="29">
        <v>4.7190676959678051</v>
      </c>
      <c r="EB49" s="29">
        <v>4.284107974855111</v>
      </c>
      <c r="EC49" s="29">
        <v>-1.4260437312845013</v>
      </c>
      <c r="ED49" s="29">
        <v>-7.5025779752113024</v>
      </c>
      <c r="EE49" s="29">
        <v>-11.692661165678537</v>
      </c>
      <c r="EF49" s="29">
        <v>-11.477471999660459</v>
      </c>
      <c r="EH49" s="29">
        <v>9.6113051491523329</v>
      </c>
      <c r="EI49" s="29">
        <v>9.565141279157638</v>
      </c>
      <c r="EJ49" s="29">
        <v>9.4741722883122037</v>
      </c>
      <c r="EK49" s="29">
        <v>9.3879827738064652</v>
      </c>
      <c r="EL49" s="29">
        <v>9.182794186010689</v>
      </c>
      <c r="EM49" s="29">
        <v>9.0068947820109759</v>
      </c>
      <c r="EN49" s="29">
        <v>8.7667199178724982</v>
      </c>
      <c r="EO49" s="29">
        <v>8.4964347485128791</v>
      </c>
      <c r="EP49" s="29">
        <v>8.2190676959678051</v>
      </c>
      <c r="EQ49" s="29">
        <v>7.784107974855111</v>
      </c>
      <c r="ER49" s="29">
        <v>2.0739562687154987</v>
      </c>
      <c r="ES49" s="29">
        <v>-4.0025779752113024</v>
      </c>
      <c r="ET49" s="29">
        <v>-8.1926611656785369</v>
      </c>
      <c r="EU49" s="29">
        <v>-7.9774719996604588</v>
      </c>
      <c r="EW49" s="1">
        <v>347707</v>
      </c>
      <c r="EX49" s="1">
        <v>467237</v>
      </c>
      <c r="EY49" s="1" t="s">
        <v>524</v>
      </c>
      <c r="EZ49" s="1" t="s">
        <v>881</v>
      </c>
    </row>
    <row r="50" spans="2:156" ht="16.2" thickBot="1" x14ac:dyDescent="0.35">
      <c r="B50" s="21" t="s">
        <v>51</v>
      </c>
      <c r="C50" s="22">
        <v>2.2020416315776794</v>
      </c>
      <c r="D50" s="23">
        <v>2.1809030539986836</v>
      </c>
      <c r="E50" s="23">
        <v>2.0006862888971444</v>
      </c>
      <c r="F50" s="23">
        <v>1.8499706053108547</v>
      </c>
      <c r="G50" s="23">
        <v>1.683104036935184</v>
      </c>
      <c r="H50" s="23">
        <v>1.4511659519602844</v>
      </c>
      <c r="I50" s="23">
        <v>1.2097277556228896</v>
      </c>
      <c r="J50" s="23">
        <v>0.95091193233766802</v>
      </c>
      <c r="K50" s="23">
        <v>0.68453574933165484</v>
      </c>
      <c r="L50" s="23">
        <v>0.35429215772856182</v>
      </c>
      <c r="M50" s="23">
        <v>-1.1115889507603818</v>
      </c>
      <c r="N50" s="23">
        <v>-2.3462705456753206</v>
      </c>
      <c r="O50" s="23">
        <v>-3.0059324406448447</v>
      </c>
      <c r="P50" s="23">
        <v>-3.3981710172516841</v>
      </c>
      <c r="Q50" s="24"/>
      <c r="R50" s="23">
        <v>10.202041631577679</v>
      </c>
      <c r="S50" s="23">
        <v>10.180903053998684</v>
      </c>
      <c r="T50" s="23">
        <v>10.000686288897144</v>
      </c>
      <c r="U50" s="23">
        <v>9.8499706053108547</v>
      </c>
      <c r="V50" s="23">
        <v>9.683104036935184</v>
      </c>
      <c r="W50" s="23">
        <v>9.4511659519602844</v>
      </c>
      <c r="X50" s="23">
        <v>9.2097277556228896</v>
      </c>
      <c r="Y50" s="23">
        <v>8.950911932337668</v>
      </c>
      <c r="Z50" s="23">
        <v>8.6845357493316548</v>
      </c>
      <c r="AA50" s="23">
        <v>8.3542921577285618</v>
      </c>
      <c r="AB50" s="23">
        <v>6.8884110492396182</v>
      </c>
      <c r="AC50" s="23">
        <v>5.6537294543246794</v>
      </c>
      <c r="AD50" s="23">
        <v>4.9940675593551553</v>
      </c>
      <c r="AE50" s="23">
        <v>4.6018289827483159</v>
      </c>
      <c r="AG50" s="25">
        <v>2.1782228224578901</v>
      </c>
      <c r="AH50" s="25">
        <v>2.1594926848163123</v>
      </c>
      <c r="AI50" s="25">
        <v>2.0276529721016585</v>
      </c>
      <c r="AJ50" s="25">
        <v>1.9117592369055405</v>
      </c>
      <c r="AK50" s="25">
        <v>1.7832390181376212</v>
      </c>
      <c r="AL50" s="25">
        <v>1.5892004291078585</v>
      </c>
      <c r="AM50" s="25">
        <v>1.3799728538355058</v>
      </c>
      <c r="AN50" s="25">
        <v>1.1538388114098144</v>
      </c>
      <c r="AO50" s="25">
        <v>0.9155019397846651</v>
      </c>
      <c r="AP50" s="25">
        <v>0.61035077899055246</v>
      </c>
      <c r="AQ50" s="25">
        <v>-0.60343615029242592</v>
      </c>
      <c r="AR50" s="25">
        <v>-1.662635597783618</v>
      </c>
      <c r="AS50" s="25">
        <v>-2.3891982108114718</v>
      </c>
      <c r="AT50" s="25">
        <v>-2.6068249621216193</v>
      </c>
      <c r="AV50" s="26">
        <v>10.17822282245789</v>
      </c>
      <c r="AW50" s="26">
        <v>10.159492684816312</v>
      </c>
      <c r="AX50" s="26">
        <v>10.027652972101659</v>
      </c>
      <c r="AY50" s="26">
        <v>9.9117592369055405</v>
      </c>
      <c r="AZ50" s="26">
        <v>9.7832390181376212</v>
      </c>
      <c r="BA50" s="26">
        <v>9.5892004291078585</v>
      </c>
      <c r="BB50" s="26">
        <v>9.3799728538355058</v>
      </c>
      <c r="BC50" s="26">
        <v>9.1538388114098144</v>
      </c>
      <c r="BD50" s="26">
        <v>8.9155019397846651</v>
      </c>
      <c r="BE50" s="26">
        <v>8.6103507789905525</v>
      </c>
      <c r="BF50" s="26">
        <v>7.3965638497075741</v>
      </c>
      <c r="BG50" s="26">
        <v>6.337364402216382</v>
      </c>
      <c r="BH50" s="26">
        <v>5.6108017891885282</v>
      </c>
      <c r="BI50" s="26">
        <v>5.3931750378783807</v>
      </c>
      <c r="BK50" s="27">
        <v>2.2031756061154804</v>
      </c>
      <c r="BL50" s="27">
        <v>2.2001274738479921</v>
      </c>
      <c r="BM50" s="27">
        <v>2.0438143699952196</v>
      </c>
      <c r="BN50" s="27">
        <v>1.9158419956921122</v>
      </c>
      <c r="BO50" s="27">
        <v>1.7737980708331893</v>
      </c>
      <c r="BP50" s="27">
        <v>1.5764798719727153</v>
      </c>
      <c r="BQ50" s="27">
        <v>1.3721248393334164</v>
      </c>
      <c r="BR50" s="27">
        <v>1.1595676962870485</v>
      </c>
      <c r="BS50" s="27">
        <v>0.93896721848478748</v>
      </c>
      <c r="BT50" s="27">
        <v>0.65532895699039706</v>
      </c>
      <c r="BU50" s="27">
        <v>-0.60054950925777284</v>
      </c>
      <c r="BV50" s="27">
        <v>-1.5007749350118402</v>
      </c>
      <c r="BW50" s="27">
        <v>-1.8994435580143794</v>
      </c>
      <c r="BX50" s="27">
        <v>-2.0260522423181904</v>
      </c>
      <c r="BZ50" s="27">
        <v>10.203175606115479</v>
      </c>
      <c r="CA50" s="27">
        <v>10.200127473847992</v>
      </c>
      <c r="CB50" s="27">
        <v>10.04381436999522</v>
      </c>
      <c r="CC50" s="27">
        <v>9.9158419956921122</v>
      </c>
      <c r="CD50" s="27">
        <v>9.7737980708331893</v>
      </c>
      <c r="CE50" s="27">
        <v>9.5764798719727153</v>
      </c>
      <c r="CF50" s="27">
        <v>9.3721248393334164</v>
      </c>
      <c r="CG50" s="27">
        <v>9.1595676962870485</v>
      </c>
      <c r="CH50" s="27">
        <v>8.9389672184847875</v>
      </c>
      <c r="CI50" s="27">
        <v>8.6553289569903971</v>
      </c>
      <c r="CJ50" s="27">
        <v>7.3994504907422272</v>
      </c>
      <c r="CK50" s="27">
        <v>6.4992250649881598</v>
      </c>
      <c r="CL50" s="27">
        <v>6.1005564419856206</v>
      </c>
      <c r="CM50" s="27">
        <v>5.9739477576818096</v>
      </c>
      <c r="CO50" s="28">
        <v>2.1940803760105601</v>
      </c>
      <c r="CP50" s="28">
        <v>2.1771429782808722</v>
      </c>
      <c r="CQ50" s="28">
        <v>2.0094275420385648</v>
      </c>
      <c r="CR50" s="28">
        <v>1.8796074209670142</v>
      </c>
      <c r="CS50" s="28">
        <v>1.7444620693189634</v>
      </c>
      <c r="CT50" s="28">
        <v>1.5663591143566187</v>
      </c>
      <c r="CU50" s="28">
        <v>1.3877119351569043</v>
      </c>
      <c r="CV50" s="28">
        <v>1.2038325428719041</v>
      </c>
      <c r="CW50" s="28">
        <v>1.0303225532244582</v>
      </c>
      <c r="CX50" s="28">
        <v>0.8116770901505177</v>
      </c>
      <c r="CY50" s="28">
        <v>-0.2559085015376219</v>
      </c>
      <c r="CZ50" s="28">
        <v>-3.3888143103057153</v>
      </c>
      <c r="DA50" s="28">
        <v>-6.394733520096576</v>
      </c>
      <c r="DB50" s="28">
        <v>-8.7173878299992609</v>
      </c>
      <c r="DD50" s="28">
        <v>10.194080376010561</v>
      </c>
      <c r="DE50" s="28">
        <v>10.177142978280873</v>
      </c>
      <c r="DF50" s="28">
        <v>10.009427542038566</v>
      </c>
      <c r="DG50" s="28">
        <v>9.8796074209670142</v>
      </c>
      <c r="DH50" s="28">
        <v>9.7444620693189634</v>
      </c>
      <c r="DI50" s="28">
        <v>9.5663591143566187</v>
      </c>
      <c r="DJ50" s="28">
        <v>9.3877119351569043</v>
      </c>
      <c r="DK50" s="28">
        <v>9.2038325428719041</v>
      </c>
      <c r="DL50" s="28">
        <v>9.0303225532244582</v>
      </c>
      <c r="DM50" s="28">
        <v>8.8116770901505177</v>
      </c>
      <c r="DN50" s="28">
        <v>7.7440914984623781</v>
      </c>
      <c r="DO50" s="28">
        <v>4.6111856896942847</v>
      </c>
      <c r="DP50" s="28">
        <v>1.605266479903424</v>
      </c>
      <c r="DQ50" s="28">
        <v>-0.71738782999926087</v>
      </c>
      <c r="DS50" s="29">
        <v>2.238173343244795</v>
      </c>
      <c r="DT50" s="29">
        <v>2.2640927650817195</v>
      </c>
      <c r="DU50" s="29">
        <v>2.1398677462009195</v>
      </c>
      <c r="DV50" s="29">
        <v>2.0429187605934551</v>
      </c>
      <c r="DW50" s="29">
        <v>1.943720714565071</v>
      </c>
      <c r="DX50" s="29">
        <v>1.7908710752850183</v>
      </c>
      <c r="DY50" s="29">
        <v>1.6383405166823763</v>
      </c>
      <c r="DZ50" s="29">
        <v>1.4808329230348516</v>
      </c>
      <c r="EA50" s="29">
        <v>1.3285268695003545</v>
      </c>
      <c r="EB50" s="29">
        <v>1.0082571009632311</v>
      </c>
      <c r="EC50" s="29">
        <v>-2.5135280861440243</v>
      </c>
      <c r="ED50" s="29">
        <v>-5.7054626652095983</v>
      </c>
      <c r="EE50" s="29">
        <v>-8.2499519559629171</v>
      </c>
      <c r="EF50" s="29">
        <v>-8.3953230052773122</v>
      </c>
      <c r="EH50" s="29">
        <v>10.238173343244796</v>
      </c>
      <c r="EI50" s="29">
        <v>10.26409276508172</v>
      </c>
      <c r="EJ50" s="29">
        <v>10.13986774620092</v>
      </c>
      <c r="EK50" s="29">
        <v>10.042918760593455</v>
      </c>
      <c r="EL50" s="29">
        <v>9.943720714565071</v>
      </c>
      <c r="EM50" s="29">
        <v>9.7908710752850183</v>
      </c>
      <c r="EN50" s="29">
        <v>9.6383405166823763</v>
      </c>
      <c r="EO50" s="29">
        <v>9.4808329230348516</v>
      </c>
      <c r="EP50" s="29">
        <v>9.3285268695003545</v>
      </c>
      <c r="EQ50" s="29">
        <v>9.0082571009632311</v>
      </c>
      <c r="ER50" s="29">
        <v>5.4864719138559757</v>
      </c>
      <c r="ES50" s="29">
        <v>2.2945373347904017</v>
      </c>
      <c r="ET50" s="29">
        <v>-0.24995195596291708</v>
      </c>
      <c r="EU50" s="29">
        <v>-0.39532300527731223</v>
      </c>
      <c r="EW50" s="1">
        <v>359442</v>
      </c>
      <c r="EX50" s="1">
        <v>418850</v>
      </c>
      <c r="EY50" s="1" t="s">
        <v>526</v>
      </c>
      <c r="EZ50" s="1" t="s">
        <v>887</v>
      </c>
    </row>
    <row r="51" spans="2:156" ht="16.2" thickBot="1" x14ac:dyDescent="0.35">
      <c r="B51" s="21" t="s">
        <v>52</v>
      </c>
      <c r="C51" s="22">
        <v>6.9625752782445183</v>
      </c>
      <c r="D51" s="23">
        <v>6.7648992462962809</v>
      </c>
      <c r="E51" s="23">
        <v>6.0542346451685631</v>
      </c>
      <c r="F51" s="23">
        <v>5.7755639832018915</v>
      </c>
      <c r="G51" s="23">
        <v>5.446186360883182</v>
      </c>
      <c r="H51" s="23">
        <v>5.005294285979609</v>
      </c>
      <c r="I51" s="23">
        <v>4.5432844533890844</v>
      </c>
      <c r="J51" s="23">
        <v>4.0421409659733101</v>
      </c>
      <c r="K51" s="23">
        <v>3.551857708144901</v>
      </c>
      <c r="L51" s="23">
        <v>2.9205976956778699</v>
      </c>
      <c r="M51" s="23">
        <v>0.21300259997120463</v>
      </c>
      <c r="N51" s="23">
        <v>-2.2221083370065458</v>
      </c>
      <c r="O51" s="23">
        <v>-3.2591352191302008</v>
      </c>
      <c r="P51" s="23">
        <v>-3.5970528083661009</v>
      </c>
      <c r="Q51" s="24"/>
      <c r="R51" s="23">
        <v>11.56257527824452</v>
      </c>
      <c r="S51" s="23">
        <v>11.364899246296282</v>
      </c>
      <c r="T51" s="23">
        <v>10.654234645168565</v>
      </c>
      <c r="U51" s="23">
        <v>10.375563983201893</v>
      </c>
      <c r="V51" s="23">
        <v>10.046186360883183</v>
      </c>
      <c r="W51" s="23">
        <v>9.6052942859796104</v>
      </c>
      <c r="X51" s="23">
        <v>9.1432844533890858</v>
      </c>
      <c r="Y51" s="23">
        <v>8.6421409659733115</v>
      </c>
      <c r="Z51" s="23">
        <v>8.1518577081449024</v>
      </c>
      <c r="AA51" s="23">
        <v>7.5205976956778713</v>
      </c>
      <c r="AB51" s="23">
        <v>4.8130025999712061</v>
      </c>
      <c r="AC51" s="23">
        <v>2.3778916629934557</v>
      </c>
      <c r="AD51" s="23">
        <v>1.3408647808698007</v>
      </c>
      <c r="AE51" s="23">
        <v>1.0029471916339006</v>
      </c>
      <c r="AG51" s="25">
        <v>6.8941123048026753</v>
      </c>
      <c r="AH51" s="25">
        <v>6.8597898388796565</v>
      </c>
      <c r="AI51" s="25">
        <v>6.45020111636466</v>
      </c>
      <c r="AJ51" s="25">
        <v>6.2736019427401537</v>
      </c>
      <c r="AK51" s="25">
        <v>6.0410925894281178</v>
      </c>
      <c r="AL51" s="25">
        <v>5.7014776610085356</v>
      </c>
      <c r="AM51" s="25">
        <v>5.3246104559080614</v>
      </c>
      <c r="AN51" s="25">
        <v>4.9067629329347113</v>
      </c>
      <c r="AO51" s="25">
        <v>4.4814104095053189</v>
      </c>
      <c r="AP51" s="25">
        <v>3.9068791884617191</v>
      </c>
      <c r="AQ51" s="25">
        <v>1.8537335703350983</v>
      </c>
      <c r="AR51" s="25">
        <v>-3.1633299875053922E-2</v>
      </c>
      <c r="AS51" s="25">
        <v>-1.5235108588957473</v>
      </c>
      <c r="AT51" s="25">
        <v>-1.8995751943471539</v>
      </c>
      <c r="AV51" s="26">
        <v>11.494112304802677</v>
      </c>
      <c r="AW51" s="26">
        <v>11.459789838879658</v>
      </c>
      <c r="AX51" s="26">
        <v>11.050201116364661</v>
      </c>
      <c r="AY51" s="26">
        <v>10.873601942740155</v>
      </c>
      <c r="AZ51" s="26">
        <v>10.641092589428119</v>
      </c>
      <c r="BA51" s="26">
        <v>10.301477661008537</v>
      </c>
      <c r="BB51" s="26">
        <v>9.9246104559080628</v>
      </c>
      <c r="BC51" s="26">
        <v>9.5067629329347128</v>
      </c>
      <c r="BD51" s="26">
        <v>9.0814104095053203</v>
      </c>
      <c r="BE51" s="26">
        <v>8.5068791884617205</v>
      </c>
      <c r="BF51" s="26">
        <v>6.4537335703350998</v>
      </c>
      <c r="BG51" s="26">
        <v>4.5683667001249475</v>
      </c>
      <c r="BH51" s="26">
        <v>3.0764891411042541</v>
      </c>
      <c r="BI51" s="26">
        <v>2.7004248056528475</v>
      </c>
      <c r="BK51" s="27">
        <v>6.9652717305041012</v>
      </c>
      <c r="BL51" s="27">
        <v>6.8110198563947115</v>
      </c>
      <c r="BM51" s="27">
        <v>6.1575215343064968</v>
      </c>
      <c r="BN51" s="27">
        <v>5.9329138489112339</v>
      </c>
      <c r="BO51" s="27">
        <v>5.6627273270545473</v>
      </c>
      <c r="BP51" s="27">
        <v>5.3042372353267879</v>
      </c>
      <c r="BQ51" s="27">
        <v>4.9303435404338529</v>
      </c>
      <c r="BR51" s="27">
        <v>4.5389826540063822</v>
      </c>
      <c r="BS51" s="27">
        <v>4.156886256978467</v>
      </c>
      <c r="BT51" s="27">
        <v>3.6363165704180034</v>
      </c>
      <c r="BU51" s="27">
        <v>1.4678035465286641</v>
      </c>
      <c r="BV51" s="27">
        <v>-0.11456209089185165</v>
      </c>
      <c r="BW51" s="27">
        <v>-0.58759005969421452</v>
      </c>
      <c r="BX51" s="27">
        <v>-0.3713639043503818</v>
      </c>
      <c r="BZ51" s="27">
        <v>11.565271730504103</v>
      </c>
      <c r="CA51" s="27">
        <v>11.411019856394713</v>
      </c>
      <c r="CB51" s="27">
        <v>10.757521534306498</v>
      </c>
      <c r="CC51" s="27">
        <v>10.532913848911235</v>
      </c>
      <c r="CD51" s="27">
        <v>10.262727327054549</v>
      </c>
      <c r="CE51" s="27">
        <v>9.9042372353267893</v>
      </c>
      <c r="CF51" s="27">
        <v>9.5303435404338543</v>
      </c>
      <c r="CG51" s="27">
        <v>9.1389826540063837</v>
      </c>
      <c r="CH51" s="27">
        <v>8.7568862569784685</v>
      </c>
      <c r="CI51" s="27">
        <v>8.2363165704180048</v>
      </c>
      <c r="CJ51" s="27">
        <v>6.0678035465286655</v>
      </c>
      <c r="CK51" s="27">
        <v>4.4854379091081498</v>
      </c>
      <c r="CL51" s="27">
        <v>4.0124099403057869</v>
      </c>
      <c r="CM51" s="27">
        <v>4.2286360956496196</v>
      </c>
      <c r="CO51" s="28">
        <v>6.9527048784877667</v>
      </c>
      <c r="CP51" s="28">
        <v>6.7776394899340175</v>
      </c>
      <c r="CQ51" s="28">
        <v>6.1065413654715357</v>
      </c>
      <c r="CR51" s="28">
        <v>5.8859795235485208</v>
      </c>
      <c r="CS51" s="28">
        <v>5.6354107417957024</v>
      </c>
      <c r="CT51" s="28">
        <v>5.3234401124039152</v>
      </c>
      <c r="CU51" s="28">
        <v>5.0112212793205231</v>
      </c>
      <c r="CV51" s="28">
        <v>4.6843855042989446</v>
      </c>
      <c r="CW51" s="28">
        <v>4.4063166291141442</v>
      </c>
      <c r="CX51" s="28">
        <v>4.0338086560358306</v>
      </c>
      <c r="CY51" s="28">
        <v>2.3141993744080978</v>
      </c>
      <c r="CZ51" s="28">
        <v>-5.7900240008765067</v>
      </c>
      <c r="DA51" s="28">
        <v>-12.973563794804043</v>
      </c>
      <c r="DB51" s="28">
        <v>-18.58000028029344</v>
      </c>
      <c r="DD51" s="28">
        <v>11.552704878487768</v>
      </c>
      <c r="DE51" s="28">
        <v>11.377639489934019</v>
      </c>
      <c r="DF51" s="28">
        <v>10.706541365471537</v>
      </c>
      <c r="DG51" s="28">
        <v>10.485979523548522</v>
      </c>
      <c r="DH51" s="28">
        <v>10.235410741795704</v>
      </c>
      <c r="DI51" s="28">
        <v>9.9234401124039167</v>
      </c>
      <c r="DJ51" s="28">
        <v>9.6112212793205245</v>
      </c>
      <c r="DK51" s="28">
        <v>9.284385504298946</v>
      </c>
      <c r="DL51" s="28">
        <v>9.0063166291141457</v>
      </c>
      <c r="DM51" s="28">
        <v>8.633808656035832</v>
      </c>
      <c r="DN51" s="28">
        <v>6.9141993744080992</v>
      </c>
      <c r="DO51" s="28">
        <v>-1.1900240008765053</v>
      </c>
      <c r="DP51" s="28">
        <v>-8.373563794804042</v>
      </c>
      <c r="DQ51" s="28">
        <v>-13.980000280293439</v>
      </c>
      <c r="DS51" s="29">
        <v>7.0320507380053421</v>
      </c>
      <c r="DT51" s="29">
        <v>6.9337269416723402</v>
      </c>
      <c r="DU51" s="29">
        <v>6.3403604475101147</v>
      </c>
      <c r="DV51" s="29">
        <v>6.1794883873637048</v>
      </c>
      <c r="DW51" s="29">
        <v>5.989373832808468</v>
      </c>
      <c r="DX51" s="29">
        <v>5.7150501963434195</v>
      </c>
      <c r="DY51" s="29">
        <v>5.4426064049162264</v>
      </c>
      <c r="DZ51" s="29">
        <v>5.159277675109422</v>
      </c>
      <c r="EA51" s="29">
        <v>4.9136865745908693</v>
      </c>
      <c r="EB51" s="29">
        <v>4.2713860776449835</v>
      </c>
      <c r="EC51" s="29">
        <v>-3.550093039727912</v>
      </c>
      <c r="ED51" s="29">
        <v>-11.852985785599195</v>
      </c>
      <c r="EE51" s="29">
        <v>-18.131493065373881</v>
      </c>
      <c r="EF51" s="29">
        <v>-18.35519107574995</v>
      </c>
      <c r="EH51" s="29">
        <v>11.632050738005344</v>
      </c>
      <c r="EI51" s="29">
        <v>11.533726941672342</v>
      </c>
      <c r="EJ51" s="29">
        <v>10.940360447510116</v>
      </c>
      <c r="EK51" s="29">
        <v>10.779488387363706</v>
      </c>
      <c r="EL51" s="29">
        <v>10.589373832808469</v>
      </c>
      <c r="EM51" s="29">
        <v>10.315050196343421</v>
      </c>
      <c r="EN51" s="29">
        <v>10.042606404916228</v>
      </c>
      <c r="EO51" s="29">
        <v>9.7592776751094235</v>
      </c>
      <c r="EP51" s="29">
        <v>9.5136865745908707</v>
      </c>
      <c r="EQ51" s="29">
        <v>8.8713860776449849</v>
      </c>
      <c r="ER51" s="29">
        <v>1.0499069602720894</v>
      </c>
      <c r="ES51" s="29">
        <v>-7.2529857855991935</v>
      </c>
      <c r="ET51" s="29">
        <v>-13.53149306537388</v>
      </c>
      <c r="EU51" s="29">
        <v>-13.755191075749948</v>
      </c>
      <c r="EW51" s="1">
        <v>354895</v>
      </c>
      <c r="EX51" s="1">
        <v>422392</v>
      </c>
      <c r="EY51" s="1" t="s">
        <v>526</v>
      </c>
      <c r="EZ51" s="1" t="s">
        <v>887</v>
      </c>
    </row>
    <row r="52" spans="2:156" ht="16.2" thickBot="1" x14ac:dyDescent="0.35">
      <c r="B52" s="21" t="s">
        <v>53</v>
      </c>
      <c r="C52" s="22">
        <v>13.919197789010941</v>
      </c>
      <c r="D52" s="23">
        <v>14.729956151653713</v>
      </c>
      <c r="E52" s="23">
        <v>14.426224739945571</v>
      </c>
      <c r="F52" s="23">
        <v>14.561379712847696</v>
      </c>
      <c r="G52" s="23">
        <v>14.35298937768853</v>
      </c>
      <c r="H52" s="23">
        <v>14.272520727503835</v>
      </c>
      <c r="I52" s="23">
        <v>14.182811707972725</v>
      </c>
      <c r="J52" s="23">
        <v>14.239325154309022</v>
      </c>
      <c r="K52" s="23">
        <v>14.143365423162244</v>
      </c>
      <c r="L52" s="23">
        <v>14.148597640628349</v>
      </c>
      <c r="M52" s="23">
        <v>14.602657201604494</v>
      </c>
      <c r="N52" s="23">
        <v>15.067435611354739</v>
      </c>
      <c r="O52" s="23">
        <v>15.811829123656224</v>
      </c>
      <c r="P52" s="23">
        <v>16.473346141470774</v>
      </c>
      <c r="Q52" s="24"/>
      <c r="R52" s="23">
        <v>30.519197789010942</v>
      </c>
      <c r="S52" s="23">
        <v>31.329956151653715</v>
      </c>
      <c r="T52" s="23">
        <v>31.026224739945572</v>
      </c>
      <c r="U52" s="23">
        <v>31.161379712847697</v>
      </c>
      <c r="V52" s="23">
        <v>30.952989377688532</v>
      </c>
      <c r="W52" s="23">
        <v>30.872520727503836</v>
      </c>
      <c r="X52" s="23">
        <v>30.782811707972726</v>
      </c>
      <c r="Y52" s="23">
        <v>30.839325154309023</v>
      </c>
      <c r="Z52" s="23">
        <v>30.743365423162246</v>
      </c>
      <c r="AA52" s="23">
        <v>30.748597640628351</v>
      </c>
      <c r="AB52" s="23">
        <v>31.202657201604495</v>
      </c>
      <c r="AC52" s="23">
        <v>31.66743561135474</v>
      </c>
      <c r="AD52" s="23">
        <v>32.411829123656226</v>
      </c>
      <c r="AE52" s="23">
        <v>33.073346141470779</v>
      </c>
      <c r="AG52" s="25">
        <v>13.837541356290021</v>
      </c>
      <c r="AH52" s="25">
        <v>14.585844572521978</v>
      </c>
      <c r="AI52" s="25">
        <v>14.579647854596459</v>
      </c>
      <c r="AJ52" s="25">
        <v>14.975299996987268</v>
      </c>
      <c r="AK52" s="25">
        <v>14.998289798780327</v>
      </c>
      <c r="AL52" s="25">
        <v>15.072820292739415</v>
      </c>
      <c r="AM52" s="25">
        <v>15.152819287694495</v>
      </c>
      <c r="AN52" s="25">
        <v>15.337255848096966</v>
      </c>
      <c r="AO52" s="25">
        <v>15.330166590006911</v>
      </c>
      <c r="AP52" s="25">
        <v>15.377624467749314</v>
      </c>
      <c r="AQ52" s="25">
        <v>15.96999712639883</v>
      </c>
      <c r="AR52" s="25">
        <v>16.521913966959328</v>
      </c>
      <c r="AS52" s="25">
        <v>17.283018646802386</v>
      </c>
      <c r="AT52" s="25">
        <v>17.952569776804047</v>
      </c>
      <c r="AV52" s="26">
        <v>30.437541356290023</v>
      </c>
      <c r="AW52" s="26">
        <v>31.18584457252198</v>
      </c>
      <c r="AX52" s="26">
        <v>31.17964785459646</v>
      </c>
      <c r="AY52" s="26">
        <v>31.575299996987269</v>
      </c>
      <c r="AZ52" s="26">
        <v>31.598289798780328</v>
      </c>
      <c r="BA52" s="26">
        <v>31.672820292739416</v>
      </c>
      <c r="BB52" s="26">
        <v>31.752819287694496</v>
      </c>
      <c r="BC52" s="26">
        <v>31.937255848096967</v>
      </c>
      <c r="BD52" s="26">
        <v>31.930166590006912</v>
      </c>
      <c r="BE52" s="26">
        <v>31.977624467749315</v>
      </c>
      <c r="BF52" s="26">
        <v>32.569997126398832</v>
      </c>
      <c r="BG52" s="26">
        <v>33.121913966959326</v>
      </c>
      <c r="BH52" s="26">
        <v>33.883018646802384</v>
      </c>
      <c r="BI52" s="26">
        <v>34.552569776804049</v>
      </c>
      <c r="BK52" s="27">
        <v>13.919209868262421</v>
      </c>
      <c r="BL52" s="27">
        <v>14.730695643763028</v>
      </c>
      <c r="BM52" s="27">
        <v>14.427907400551703</v>
      </c>
      <c r="BN52" s="27">
        <v>14.564099366458091</v>
      </c>
      <c r="BO52" s="27">
        <v>14.357042316148334</v>
      </c>
      <c r="BP52" s="27">
        <v>14.278464614945175</v>
      </c>
      <c r="BQ52" s="27">
        <v>14.190842835246571</v>
      </c>
      <c r="BR52" s="27">
        <v>14.250046206110913</v>
      </c>
      <c r="BS52" s="27">
        <v>14.157199963938957</v>
      </c>
      <c r="BT52" s="27">
        <v>14.165865039746834</v>
      </c>
      <c r="BU52" s="27">
        <v>14.634313923355599</v>
      </c>
      <c r="BV52" s="27">
        <v>15.137376075643562</v>
      </c>
      <c r="BW52" s="27">
        <v>15.912231047973052</v>
      </c>
      <c r="BX52" s="27">
        <v>16.602539491066906</v>
      </c>
      <c r="BZ52" s="27">
        <v>30.519209868262422</v>
      </c>
      <c r="CA52" s="27">
        <v>31.330695643763029</v>
      </c>
      <c r="CB52" s="27">
        <v>31.027907400551705</v>
      </c>
      <c r="CC52" s="27">
        <v>31.164099366458093</v>
      </c>
      <c r="CD52" s="27">
        <v>30.957042316148335</v>
      </c>
      <c r="CE52" s="27">
        <v>30.878464614945177</v>
      </c>
      <c r="CF52" s="27">
        <v>30.790842835246572</v>
      </c>
      <c r="CG52" s="27">
        <v>30.850046206110914</v>
      </c>
      <c r="CH52" s="27">
        <v>30.757199963938959</v>
      </c>
      <c r="CI52" s="27">
        <v>30.765865039746835</v>
      </c>
      <c r="CJ52" s="27">
        <v>31.2343139233556</v>
      </c>
      <c r="CK52" s="27">
        <v>31.737376075643564</v>
      </c>
      <c r="CL52" s="27">
        <v>32.512231047973053</v>
      </c>
      <c r="CM52" s="27">
        <v>33.202539491066908</v>
      </c>
      <c r="CO52" s="28">
        <v>13.918406147536718</v>
      </c>
      <c r="CP52" s="28">
        <v>14.799543122520081</v>
      </c>
      <c r="CQ52" s="28">
        <v>14.566977525816455</v>
      </c>
      <c r="CR52" s="28">
        <v>14.771556944029061</v>
      </c>
      <c r="CS52" s="28">
        <v>14.634896714174694</v>
      </c>
      <c r="CT52" s="28">
        <v>14.623466483924734</v>
      </c>
      <c r="CU52" s="28">
        <v>14.606403799074982</v>
      </c>
      <c r="CV52" s="28">
        <v>14.735496121059665</v>
      </c>
      <c r="CW52" s="28">
        <v>14.717647267902723</v>
      </c>
      <c r="CX52" s="28">
        <v>14.801921594310922</v>
      </c>
      <c r="CY52" s="28">
        <v>15.661557332725298</v>
      </c>
      <c r="CZ52" s="28">
        <v>16.536081425969307</v>
      </c>
      <c r="DA52" s="28">
        <v>17.679265230830161</v>
      </c>
      <c r="DB52" s="28">
        <v>18.749172481892582</v>
      </c>
      <c r="DD52" s="28">
        <v>30.518406147536719</v>
      </c>
      <c r="DE52" s="28">
        <v>31.399543122520083</v>
      </c>
      <c r="DF52" s="28">
        <v>31.166977525816456</v>
      </c>
      <c r="DG52" s="28">
        <v>31.371556944029063</v>
      </c>
      <c r="DH52" s="28">
        <v>31.234896714174695</v>
      </c>
      <c r="DI52" s="28">
        <v>31.223466483924735</v>
      </c>
      <c r="DJ52" s="28">
        <v>31.206403799074984</v>
      </c>
      <c r="DK52" s="28">
        <v>31.335496121059666</v>
      </c>
      <c r="DL52" s="28">
        <v>31.317647267902725</v>
      </c>
      <c r="DM52" s="28">
        <v>31.401921594310924</v>
      </c>
      <c r="DN52" s="28">
        <v>32.261557332725303</v>
      </c>
      <c r="DO52" s="28">
        <v>33.136081425969309</v>
      </c>
      <c r="DP52" s="28">
        <v>34.279265230830163</v>
      </c>
      <c r="DQ52" s="28">
        <v>35.34917248189258</v>
      </c>
      <c r="DS52" s="29">
        <v>13.920724676982289</v>
      </c>
      <c r="DT52" s="29">
        <v>14.804296718100417</v>
      </c>
      <c r="DU52" s="29">
        <v>14.574260055023988</v>
      </c>
      <c r="DV52" s="29">
        <v>14.781183733695251</v>
      </c>
      <c r="DW52" s="29">
        <v>14.624802710431307</v>
      </c>
      <c r="DX52" s="29">
        <v>14.572589987325102</v>
      </c>
      <c r="DY52" s="29">
        <v>14.495103227600275</v>
      </c>
      <c r="DZ52" s="29">
        <v>14.546033123510441</v>
      </c>
      <c r="EA52" s="29">
        <v>14.431460986129874</v>
      </c>
      <c r="EB52" s="29">
        <v>14.403124619790191</v>
      </c>
      <c r="EC52" s="29">
        <v>14.625629093385417</v>
      </c>
      <c r="ED52" s="29">
        <v>15.021409638074189</v>
      </c>
      <c r="EE52" s="29">
        <v>15.791785954146359</v>
      </c>
      <c r="EF52" s="29">
        <v>16.593582730488688</v>
      </c>
      <c r="EH52" s="29">
        <v>30.52072467698229</v>
      </c>
      <c r="EI52" s="29">
        <v>31.404296718100419</v>
      </c>
      <c r="EJ52" s="29">
        <v>31.174260055023989</v>
      </c>
      <c r="EK52" s="29">
        <v>31.381183733695252</v>
      </c>
      <c r="EL52" s="29">
        <v>31.224802710431309</v>
      </c>
      <c r="EM52" s="29">
        <v>31.172589987325104</v>
      </c>
      <c r="EN52" s="29">
        <v>31.095103227600276</v>
      </c>
      <c r="EO52" s="29">
        <v>31.146033123510442</v>
      </c>
      <c r="EP52" s="29">
        <v>31.031460986129876</v>
      </c>
      <c r="EQ52" s="29">
        <v>31.003124619790192</v>
      </c>
      <c r="ER52" s="29">
        <v>31.225629093385418</v>
      </c>
      <c r="ES52" s="29">
        <v>31.621409638074191</v>
      </c>
      <c r="ET52" s="29">
        <v>32.391785954146357</v>
      </c>
      <c r="EU52" s="29">
        <v>33.193582730488686</v>
      </c>
      <c r="EW52" s="1">
        <v>319579</v>
      </c>
      <c r="EX52" s="1">
        <v>472480</v>
      </c>
      <c r="EY52" s="1" t="s">
        <v>503</v>
      </c>
      <c r="EZ52" s="1" t="s">
        <v>886</v>
      </c>
    </row>
    <row r="53" spans="2:156" ht="16.2" thickBot="1" x14ac:dyDescent="0.35">
      <c r="B53" s="21" t="s">
        <v>54</v>
      </c>
      <c r="C53" s="22">
        <v>8.4239165963570706</v>
      </c>
      <c r="D53" s="23">
        <v>8.3363591576039386</v>
      </c>
      <c r="E53" s="23">
        <v>7.617037004631138</v>
      </c>
      <c r="F53" s="23">
        <v>7.3793504318755421</v>
      </c>
      <c r="G53" s="23">
        <v>7.1131120583024305</v>
      </c>
      <c r="H53" s="23">
        <v>6.6467780314611034</v>
      </c>
      <c r="I53" s="23">
        <v>6.4094062070765006</v>
      </c>
      <c r="J53" s="23">
        <v>6.0082738358230827</v>
      </c>
      <c r="K53" s="23">
        <v>5.6992690894314393</v>
      </c>
      <c r="L53" s="23">
        <v>5.2103664276340069</v>
      </c>
      <c r="M53" s="23">
        <v>3.0378917521681075</v>
      </c>
      <c r="N53" s="23">
        <v>1.0801178925710957</v>
      </c>
      <c r="O53" s="23">
        <v>0.25926845060566706</v>
      </c>
      <c r="P53" s="23">
        <v>-0.11036345192197672</v>
      </c>
      <c r="Q53" s="24"/>
      <c r="R53" s="23">
        <v>13.023916596357072</v>
      </c>
      <c r="S53" s="23">
        <v>12.93635915760394</v>
      </c>
      <c r="T53" s="23">
        <v>12.217037004631139</v>
      </c>
      <c r="U53" s="23">
        <v>11.979350431875543</v>
      </c>
      <c r="V53" s="23">
        <v>11.713112058302432</v>
      </c>
      <c r="W53" s="23">
        <v>11.246778031461105</v>
      </c>
      <c r="X53" s="23">
        <v>11.009406207076502</v>
      </c>
      <c r="Y53" s="23">
        <v>10.608273835823084</v>
      </c>
      <c r="Z53" s="23">
        <v>10.299269089431441</v>
      </c>
      <c r="AA53" s="23">
        <v>9.8103664276340083</v>
      </c>
      <c r="AB53" s="23">
        <v>7.6378917521681089</v>
      </c>
      <c r="AC53" s="23">
        <v>5.6801178925710971</v>
      </c>
      <c r="AD53" s="23">
        <v>4.8592684506056685</v>
      </c>
      <c r="AE53" s="23">
        <v>4.4896365480780247</v>
      </c>
      <c r="AG53" s="25">
        <v>8.3537691514561878</v>
      </c>
      <c r="AH53" s="25">
        <v>8.4421079633920453</v>
      </c>
      <c r="AI53" s="25">
        <v>8.0028756762803841</v>
      </c>
      <c r="AJ53" s="25">
        <v>7.8426775596965559</v>
      </c>
      <c r="AK53" s="25">
        <v>7.6414863158745323</v>
      </c>
      <c r="AL53" s="25">
        <v>7.2523590265457436</v>
      </c>
      <c r="AM53" s="25">
        <v>7.0698086748520694</v>
      </c>
      <c r="AN53" s="25">
        <v>6.7269762348470223</v>
      </c>
      <c r="AO53" s="25">
        <v>6.4581173474940243</v>
      </c>
      <c r="AP53" s="25">
        <v>6.0084149842686756</v>
      </c>
      <c r="AQ53" s="25">
        <v>4.4642930177442608</v>
      </c>
      <c r="AR53" s="25">
        <v>2.8815272327519779</v>
      </c>
      <c r="AS53" s="25">
        <v>1.4221088272290956</v>
      </c>
      <c r="AT53" s="25">
        <v>0.89277793107134329</v>
      </c>
      <c r="AV53" s="26">
        <v>12.953769151456189</v>
      </c>
      <c r="AW53" s="26">
        <v>13.042107963392047</v>
      </c>
      <c r="AX53" s="26">
        <v>12.602875676280386</v>
      </c>
      <c r="AY53" s="26">
        <v>12.442677559696557</v>
      </c>
      <c r="AZ53" s="26">
        <v>12.241486315874534</v>
      </c>
      <c r="BA53" s="26">
        <v>11.852359026545745</v>
      </c>
      <c r="BB53" s="26">
        <v>11.669808674852071</v>
      </c>
      <c r="BC53" s="26">
        <v>11.326976234847024</v>
      </c>
      <c r="BD53" s="26">
        <v>11.058117347494026</v>
      </c>
      <c r="BE53" s="26">
        <v>10.608414984268677</v>
      </c>
      <c r="BF53" s="26">
        <v>9.0642930177442622</v>
      </c>
      <c r="BG53" s="26">
        <v>7.4815272327519793</v>
      </c>
      <c r="BH53" s="26">
        <v>6.022108827229097</v>
      </c>
      <c r="BI53" s="26">
        <v>5.4927779310713447</v>
      </c>
      <c r="BK53" s="27">
        <v>8.4261304697794088</v>
      </c>
      <c r="BL53" s="27">
        <v>8.3731547534385005</v>
      </c>
      <c r="BM53" s="27">
        <v>7.6997466765014178</v>
      </c>
      <c r="BN53" s="27">
        <v>7.5052001493914524</v>
      </c>
      <c r="BO53" s="27">
        <v>7.2862211749599357</v>
      </c>
      <c r="BP53" s="27">
        <v>6.8874354409815339</v>
      </c>
      <c r="BQ53" s="27">
        <v>6.7185930517334604</v>
      </c>
      <c r="BR53" s="27">
        <v>6.4054536870718124</v>
      </c>
      <c r="BS53" s="27">
        <v>6.1808387289624704</v>
      </c>
      <c r="BT53" s="27">
        <v>5.7801750543094812</v>
      </c>
      <c r="BU53" s="27">
        <v>4.0843362232207134</v>
      </c>
      <c r="BV53" s="27">
        <v>2.7183210994489997</v>
      </c>
      <c r="BW53" s="27">
        <v>2.3309509232710965</v>
      </c>
      <c r="BX53" s="27">
        <v>2.4003533264555621</v>
      </c>
      <c r="BZ53" s="27">
        <v>13.02613046977941</v>
      </c>
      <c r="CA53" s="27">
        <v>12.973154753438502</v>
      </c>
      <c r="CB53" s="27">
        <v>12.299746676501419</v>
      </c>
      <c r="CC53" s="27">
        <v>12.105200149391454</v>
      </c>
      <c r="CD53" s="27">
        <v>11.886221174959937</v>
      </c>
      <c r="CE53" s="27">
        <v>11.487435440981535</v>
      </c>
      <c r="CF53" s="27">
        <v>11.318593051733462</v>
      </c>
      <c r="CG53" s="27">
        <v>11.005453687071814</v>
      </c>
      <c r="CH53" s="27">
        <v>10.780838728962472</v>
      </c>
      <c r="CI53" s="27">
        <v>10.380175054309483</v>
      </c>
      <c r="CJ53" s="27">
        <v>8.6843362232207149</v>
      </c>
      <c r="CK53" s="27">
        <v>7.3183210994490011</v>
      </c>
      <c r="CL53" s="27">
        <v>6.930950923271098</v>
      </c>
      <c r="CM53" s="27">
        <v>7.0003533264555635</v>
      </c>
      <c r="CO53" s="28">
        <v>8.4232097436183846</v>
      </c>
      <c r="CP53" s="28">
        <v>8.3616925576050569</v>
      </c>
      <c r="CQ53" s="28">
        <v>7.6825330828488863</v>
      </c>
      <c r="CR53" s="28">
        <v>7.4998541335816054</v>
      </c>
      <c r="CS53" s="28">
        <v>7.3079643295649142</v>
      </c>
      <c r="CT53" s="28">
        <v>6.9528491754196935</v>
      </c>
      <c r="CU53" s="28">
        <v>6.8342128820799175</v>
      </c>
      <c r="CV53" s="28">
        <v>6.5660034638049467</v>
      </c>
      <c r="CW53" s="28">
        <v>6.4168113383014145</v>
      </c>
      <c r="CX53" s="28">
        <v>6.1287483887805365</v>
      </c>
      <c r="CY53" s="28">
        <v>4.8362571417485185</v>
      </c>
      <c r="CZ53" s="28">
        <v>-0.21126169924640692</v>
      </c>
      <c r="DA53" s="28">
        <v>-4.5843174642684303</v>
      </c>
      <c r="DB53" s="28">
        <v>-8.0927317356391342</v>
      </c>
      <c r="DD53" s="28">
        <v>13.023209743618386</v>
      </c>
      <c r="DE53" s="28">
        <v>12.961692557605058</v>
      </c>
      <c r="DF53" s="28">
        <v>12.282533082848888</v>
      </c>
      <c r="DG53" s="28">
        <v>12.099854133581607</v>
      </c>
      <c r="DH53" s="28">
        <v>11.907964329564916</v>
      </c>
      <c r="DI53" s="28">
        <v>11.552849175419695</v>
      </c>
      <c r="DJ53" s="28">
        <v>11.434212882079919</v>
      </c>
      <c r="DK53" s="28">
        <v>11.166003463804948</v>
      </c>
      <c r="DL53" s="28">
        <v>11.016811338301416</v>
      </c>
      <c r="DM53" s="28">
        <v>10.728748388780538</v>
      </c>
      <c r="DN53" s="28">
        <v>9.4362571417485199</v>
      </c>
      <c r="DO53" s="28">
        <v>4.3887383007535945</v>
      </c>
      <c r="DP53" s="28">
        <v>1.5682535731571079E-2</v>
      </c>
      <c r="DQ53" s="28">
        <v>-3.4927317356391328</v>
      </c>
      <c r="DS53" s="29">
        <v>8.4861407979274386</v>
      </c>
      <c r="DT53" s="29">
        <v>8.4840635666918693</v>
      </c>
      <c r="DU53" s="29">
        <v>7.8667874436929832</v>
      </c>
      <c r="DV53" s="29">
        <v>7.7317602490029813</v>
      </c>
      <c r="DW53" s="29">
        <v>7.586446920876277</v>
      </c>
      <c r="DX53" s="29">
        <v>7.2558445544246801</v>
      </c>
      <c r="DY53" s="29">
        <v>7.1617044940405563</v>
      </c>
      <c r="DZ53" s="29">
        <v>6.9311619049237603</v>
      </c>
      <c r="EA53" s="29">
        <v>6.8092751132301146</v>
      </c>
      <c r="EB53" s="29">
        <v>6.3307719477222264</v>
      </c>
      <c r="EC53" s="29">
        <v>0.66688244319177414</v>
      </c>
      <c r="ED53" s="29">
        <v>-4.1006616695459073</v>
      </c>
      <c r="EE53" s="29">
        <v>-7.9149342636011895</v>
      </c>
      <c r="EF53" s="29">
        <v>-7.8782654728765849</v>
      </c>
      <c r="EH53" s="29">
        <v>13.08614079792744</v>
      </c>
      <c r="EI53" s="29">
        <v>13.084063566691871</v>
      </c>
      <c r="EJ53" s="29">
        <v>12.466787443692985</v>
      </c>
      <c r="EK53" s="29">
        <v>12.331760249002983</v>
      </c>
      <c r="EL53" s="29">
        <v>12.186446920876278</v>
      </c>
      <c r="EM53" s="29">
        <v>11.855844554424682</v>
      </c>
      <c r="EN53" s="29">
        <v>11.761704494040558</v>
      </c>
      <c r="EO53" s="29">
        <v>11.531161904923762</v>
      </c>
      <c r="EP53" s="29">
        <v>11.409275113230116</v>
      </c>
      <c r="EQ53" s="29">
        <v>10.930771947722228</v>
      </c>
      <c r="ER53" s="29">
        <v>5.2668824431917756</v>
      </c>
      <c r="ES53" s="29">
        <v>0.49933833045409415</v>
      </c>
      <c r="ET53" s="29">
        <v>-3.314934263601188</v>
      </c>
      <c r="EU53" s="29">
        <v>-3.2782654728765834</v>
      </c>
      <c r="EW53" s="1">
        <v>376743</v>
      </c>
      <c r="EX53" s="1">
        <v>386810</v>
      </c>
      <c r="EY53" s="1" t="s">
        <v>530</v>
      </c>
      <c r="EZ53" s="1" t="s">
        <v>879</v>
      </c>
    </row>
    <row r="54" spans="2:156" ht="16.2" thickBot="1" x14ac:dyDescent="0.35">
      <c r="B54" s="21" t="s">
        <v>55</v>
      </c>
      <c r="C54" s="22">
        <v>9.6297491722216328</v>
      </c>
      <c r="D54" s="23">
        <v>9.0861882474003544</v>
      </c>
      <c r="E54" s="23">
        <v>8.0880077695163699</v>
      </c>
      <c r="F54" s="23">
        <v>7.7817156071091027</v>
      </c>
      <c r="G54" s="23">
        <v>7.4687543663421767</v>
      </c>
      <c r="H54" s="23">
        <v>7.2782093868671058</v>
      </c>
      <c r="I54" s="23">
        <v>7.0542995500479115</v>
      </c>
      <c r="J54" s="23">
        <v>6.741884090802678</v>
      </c>
      <c r="K54" s="23">
        <v>6.5160023640306974</v>
      </c>
      <c r="L54" s="23">
        <v>6.2193169669360557</v>
      </c>
      <c r="M54" s="23">
        <v>5.0258326422923147</v>
      </c>
      <c r="N54" s="23">
        <v>2.2447036333362291</v>
      </c>
      <c r="O54" s="23">
        <v>-0.10264189698506243</v>
      </c>
      <c r="P54" s="23">
        <v>-2.2937509803119838</v>
      </c>
      <c r="Q54" s="24"/>
      <c r="R54" s="23">
        <v>14.229749172221634</v>
      </c>
      <c r="S54" s="23">
        <v>13.686188247400356</v>
      </c>
      <c r="T54" s="23">
        <v>12.688007769516371</v>
      </c>
      <c r="U54" s="23">
        <v>12.381715607109104</v>
      </c>
      <c r="V54" s="23">
        <v>12.068754366342178</v>
      </c>
      <c r="W54" s="23">
        <v>11.878209386867107</v>
      </c>
      <c r="X54" s="23">
        <v>11.654299550047913</v>
      </c>
      <c r="Y54" s="23">
        <v>11.341884090802679</v>
      </c>
      <c r="Z54" s="23">
        <v>11.116002364030699</v>
      </c>
      <c r="AA54" s="23">
        <v>10.819316966936057</v>
      </c>
      <c r="AB54" s="23">
        <v>9.6258326422923162</v>
      </c>
      <c r="AC54" s="23">
        <v>6.8447036333362306</v>
      </c>
      <c r="AD54" s="23">
        <v>4.497358103014939</v>
      </c>
      <c r="AE54" s="23">
        <v>2.3062490196880177</v>
      </c>
      <c r="AG54" s="25">
        <v>9.581322582912021</v>
      </c>
      <c r="AH54" s="25">
        <v>9.4090295068341838</v>
      </c>
      <c r="AI54" s="25">
        <v>8.9404889377969017</v>
      </c>
      <c r="AJ54" s="25">
        <v>8.7830247821949072</v>
      </c>
      <c r="AK54" s="25">
        <v>8.5972997572806058</v>
      </c>
      <c r="AL54" s="25">
        <v>8.5213858779923086</v>
      </c>
      <c r="AM54" s="25">
        <v>8.3788865002657698</v>
      </c>
      <c r="AN54" s="25">
        <v>8.1418067936230134</v>
      </c>
      <c r="AO54" s="25">
        <v>7.9854798675071468</v>
      </c>
      <c r="AP54" s="25">
        <v>7.7373323773654281</v>
      </c>
      <c r="AQ54" s="25">
        <v>6.9241140256821794</v>
      </c>
      <c r="AR54" s="25">
        <v>6.2523468467756445</v>
      </c>
      <c r="AS54" s="25">
        <v>5.6208776035041623</v>
      </c>
      <c r="AT54" s="25">
        <v>5.3654393424782043</v>
      </c>
      <c r="AV54" s="26">
        <v>14.181322582912022</v>
      </c>
      <c r="AW54" s="26">
        <v>14.009029506834185</v>
      </c>
      <c r="AX54" s="26">
        <v>13.540488937796903</v>
      </c>
      <c r="AY54" s="26">
        <v>13.383024782194909</v>
      </c>
      <c r="AZ54" s="26">
        <v>13.197299757280607</v>
      </c>
      <c r="BA54" s="26">
        <v>13.12138587799231</v>
      </c>
      <c r="BB54" s="26">
        <v>12.978886500265771</v>
      </c>
      <c r="BC54" s="26">
        <v>12.741806793623015</v>
      </c>
      <c r="BD54" s="26">
        <v>12.585479867507148</v>
      </c>
      <c r="BE54" s="26">
        <v>12.33733237736543</v>
      </c>
      <c r="BF54" s="26">
        <v>11.524114025682181</v>
      </c>
      <c r="BG54" s="26">
        <v>10.852346846775646</v>
      </c>
      <c r="BH54" s="26">
        <v>10.220877603504164</v>
      </c>
      <c r="BI54" s="26">
        <v>9.9654393424782057</v>
      </c>
      <c r="BK54" s="27">
        <v>9.6304755052379676</v>
      </c>
      <c r="BL54" s="27">
        <v>9.1190186213548419</v>
      </c>
      <c r="BM54" s="27">
        <v>8.1579577835797856</v>
      </c>
      <c r="BN54" s="27">
        <v>7.8861467284281108</v>
      </c>
      <c r="BO54" s="27">
        <v>7.6116845744532284</v>
      </c>
      <c r="BP54" s="27">
        <v>7.4694974562626566</v>
      </c>
      <c r="BQ54" s="27">
        <v>7.2862874314320756</v>
      </c>
      <c r="BR54" s="27">
        <v>7.0207578813202343</v>
      </c>
      <c r="BS54" s="27">
        <v>6.8399705965135524</v>
      </c>
      <c r="BT54" s="27">
        <v>6.5891861149758562</v>
      </c>
      <c r="BU54" s="27">
        <v>5.5950175141055816</v>
      </c>
      <c r="BV54" s="27">
        <v>4.8147029740741374</v>
      </c>
      <c r="BW54" s="27">
        <v>4.3871730216634468</v>
      </c>
      <c r="BX54" s="27">
        <v>4.1135324676167357</v>
      </c>
      <c r="BZ54" s="27">
        <v>14.230475505237969</v>
      </c>
      <c r="CA54" s="27">
        <v>13.719018621354843</v>
      </c>
      <c r="CB54" s="27">
        <v>12.757957783579787</v>
      </c>
      <c r="CC54" s="27">
        <v>12.486146728428112</v>
      </c>
      <c r="CD54" s="27">
        <v>12.21168457445323</v>
      </c>
      <c r="CE54" s="27">
        <v>12.069497456262658</v>
      </c>
      <c r="CF54" s="27">
        <v>11.886287431432077</v>
      </c>
      <c r="CG54" s="27">
        <v>11.620757881320236</v>
      </c>
      <c r="CH54" s="27">
        <v>11.439970596513554</v>
      </c>
      <c r="CI54" s="27">
        <v>11.189186114975858</v>
      </c>
      <c r="CJ54" s="27">
        <v>10.195017514105583</v>
      </c>
      <c r="CK54" s="27">
        <v>9.4147029740741388</v>
      </c>
      <c r="CL54" s="27">
        <v>8.9871730216634482</v>
      </c>
      <c r="CM54" s="27">
        <v>8.7135324676167372</v>
      </c>
      <c r="CO54" s="28">
        <v>9.6270117003857578</v>
      </c>
      <c r="CP54" s="28">
        <v>9.1101019594699402</v>
      </c>
      <c r="CQ54" s="28">
        <v>8.1414560870426076</v>
      </c>
      <c r="CR54" s="28">
        <v>7.8662612670063439</v>
      </c>
      <c r="CS54" s="28">
        <v>7.5858524558416125</v>
      </c>
      <c r="CT54" s="28">
        <v>7.4300126261655777</v>
      </c>
      <c r="CU54" s="28">
        <v>7.2429793320578817</v>
      </c>
      <c r="CV54" s="28">
        <v>6.9689091865144182</v>
      </c>
      <c r="CW54" s="28">
        <v>6.7836397044780163</v>
      </c>
      <c r="CX54" s="28">
        <v>6.5348978508969111</v>
      </c>
      <c r="CY54" s="28">
        <v>5.5401326099604802</v>
      </c>
      <c r="CZ54" s="28">
        <v>1.7371949993844282</v>
      </c>
      <c r="DA54" s="28">
        <v>-1.7151836244325054</v>
      </c>
      <c r="DB54" s="28">
        <v>-4.5842375391395933</v>
      </c>
      <c r="DD54" s="28">
        <v>14.227011700385759</v>
      </c>
      <c r="DE54" s="28">
        <v>13.710101959469942</v>
      </c>
      <c r="DF54" s="28">
        <v>12.741456087042609</v>
      </c>
      <c r="DG54" s="28">
        <v>12.466261267006345</v>
      </c>
      <c r="DH54" s="28">
        <v>12.185852455841614</v>
      </c>
      <c r="DI54" s="28">
        <v>12.030012626165579</v>
      </c>
      <c r="DJ54" s="28">
        <v>11.842979332057883</v>
      </c>
      <c r="DK54" s="28">
        <v>11.56890918651442</v>
      </c>
      <c r="DL54" s="28">
        <v>11.383639704478018</v>
      </c>
      <c r="DM54" s="28">
        <v>11.134897850896913</v>
      </c>
      <c r="DN54" s="28">
        <v>10.140132609960482</v>
      </c>
      <c r="DO54" s="28">
        <v>6.3371949993844297</v>
      </c>
      <c r="DP54" s="28">
        <v>2.884816375567496</v>
      </c>
      <c r="DQ54" s="28">
        <v>1.5762460860408112E-2</v>
      </c>
      <c r="DS54" s="29">
        <v>9.6497737200240223</v>
      </c>
      <c r="DT54" s="29">
        <v>9.1599109389209517</v>
      </c>
      <c r="DU54" s="29">
        <v>8.2086004592788342</v>
      </c>
      <c r="DV54" s="29">
        <v>7.9512675125722065</v>
      </c>
      <c r="DW54" s="29">
        <v>7.6789547154924449</v>
      </c>
      <c r="DX54" s="29">
        <v>7.5141021582695835</v>
      </c>
      <c r="DY54" s="29">
        <v>7.3157438472565026</v>
      </c>
      <c r="DZ54" s="29">
        <v>7.0247784976778878</v>
      </c>
      <c r="EA54" s="29">
        <v>6.8153390188499117</v>
      </c>
      <c r="EB54" s="29">
        <v>6.4764770208152065</v>
      </c>
      <c r="EC54" s="29">
        <v>2.1938176908096381</v>
      </c>
      <c r="ED54" s="29">
        <v>-1.8896568132312552</v>
      </c>
      <c r="EE54" s="29">
        <v>-5.1776748808990121</v>
      </c>
      <c r="EF54" s="29">
        <v>-5.1854216529436599</v>
      </c>
      <c r="EH54" s="29">
        <v>14.249773720024024</v>
      </c>
      <c r="EI54" s="29">
        <v>13.759910938920953</v>
      </c>
      <c r="EJ54" s="29">
        <v>12.808600459278836</v>
      </c>
      <c r="EK54" s="29">
        <v>12.551267512572208</v>
      </c>
      <c r="EL54" s="29">
        <v>12.278954715492446</v>
      </c>
      <c r="EM54" s="29">
        <v>12.114102158269585</v>
      </c>
      <c r="EN54" s="29">
        <v>11.915743847256504</v>
      </c>
      <c r="EO54" s="29">
        <v>11.624778497677889</v>
      </c>
      <c r="EP54" s="29">
        <v>11.415339018849913</v>
      </c>
      <c r="EQ54" s="29">
        <v>11.076477020815208</v>
      </c>
      <c r="ER54" s="29">
        <v>6.7938176908096395</v>
      </c>
      <c r="ES54" s="29">
        <v>2.7103431867687462</v>
      </c>
      <c r="ET54" s="29">
        <v>-0.57767488089901065</v>
      </c>
      <c r="EU54" s="29">
        <v>-0.58542165294365844</v>
      </c>
      <c r="EW54" s="1">
        <v>387613</v>
      </c>
      <c r="EX54" s="1">
        <v>397710</v>
      </c>
      <c r="EY54" s="1" t="s">
        <v>475</v>
      </c>
      <c r="EZ54" s="1" t="s">
        <v>876</v>
      </c>
    </row>
    <row r="55" spans="2:156" ht="16.2" thickBot="1" x14ac:dyDescent="0.35">
      <c r="B55" s="21" t="s">
        <v>56</v>
      </c>
      <c r="C55" s="22">
        <v>10.21646557776296</v>
      </c>
      <c r="D55" s="23">
        <v>9.5895676213468501</v>
      </c>
      <c r="E55" s="23">
        <v>8.5466275820825803</v>
      </c>
      <c r="F55" s="23">
        <v>8.3210977035140612</v>
      </c>
      <c r="G55" s="23">
        <v>8.1659130033999325</v>
      </c>
      <c r="H55" s="23">
        <v>8.003028103965665</v>
      </c>
      <c r="I55" s="23">
        <v>7.6849913147068634</v>
      </c>
      <c r="J55" s="23">
        <v>7.5171804297766336</v>
      </c>
      <c r="K55" s="23">
        <v>7.4276213210777833</v>
      </c>
      <c r="L55" s="23">
        <v>7.1648874103464166</v>
      </c>
      <c r="M55" s="23">
        <v>6.2394910053138588</v>
      </c>
      <c r="N55" s="23">
        <v>4.4114690720474243</v>
      </c>
      <c r="O55" s="23">
        <v>3.1204568188468755</v>
      </c>
      <c r="P55" s="23">
        <v>2.1075655811126914</v>
      </c>
      <c r="Q55" s="24"/>
      <c r="R55" s="23">
        <v>20.816465577762962</v>
      </c>
      <c r="S55" s="23">
        <v>20.189567621346853</v>
      </c>
      <c r="T55" s="23">
        <v>19.14662758208258</v>
      </c>
      <c r="U55" s="23">
        <v>18.921097703514064</v>
      </c>
      <c r="V55" s="23">
        <v>18.765913003399934</v>
      </c>
      <c r="W55" s="23">
        <v>18.603028103965666</v>
      </c>
      <c r="X55" s="23">
        <v>18.284991314706865</v>
      </c>
      <c r="Y55" s="23">
        <v>18.117180429776635</v>
      </c>
      <c r="Z55" s="23">
        <v>18.027621321077785</v>
      </c>
      <c r="AA55" s="23">
        <v>17.764887410346418</v>
      </c>
      <c r="AB55" s="23">
        <v>16.83949100531386</v>
      </c>
      <c r="AC55" s="23">
        <v>15.011469072047426</v>
      </c>
      <c r="AD55" s="23">
        <v>13.720456818846877</v>
      </c>
      <c r="AE55" s="23">
        <v>12.707565581112693</v>
      </c>
      <c r="AG55" s="25">
        <v>10.15834298038404</v>
      </c>
      <c r="AH55" s="25">
        <v>9.9065087348254988</v>
      </c>
      <c r="AI55" s="25">
        <v>9.3561213135779546</v>
      </c>
      <c r="AJ55" s="25">
        <v>9.2276047775477039</v>
      </c>
      <c r="AK55" s="25">
        <v>9.1366174914592211</v>
      </c>
      <c r="AL55" s="25">
        <v>9.0341535875905468</v>
      </c>
      <c r="AM55" s="25">
        <v>8.766951093662378</v>
      </c>
      <c r="AN55" s="25">
        <v>8.6259549637033555</v>
      </c>
      <c r="AO55" s="25">
        <v>8.5396663537781947</v>
      </c>
      <c r="AP55" s="25">
        <v>8.2810029283030193</v>
      </c>
      <c r="AQ55" s="25">
        <v>7.7532804175741283</v>
      </c>
      <c r="AR55" s="25">
        <v>7.2740675405585833</v>
      </c>
      <c r="AS55" s="25">
        <v>6.8289724913103083</v>
      </c>
      <c r="AT55" s="25">
        <v>6.749077274921861</v>
      </c>
      <c r="AV55" s="26">
        <v>20.758342980384043</v>
      </c>
      <c r="AW55" s="26">
        <v>20.506508734825502</v>
      </c>
      <c r="AX55" s="26">
        <v>19.956121313577956</v>
      </c>
      <c r="AY55" s="26">
        <v>19.827604777547705</v>
      </c>
      <c r="AZ55" s="26">
        <v>19.736617491459221</v>
      </c>
      <c r="BA55" s="26">
        <v>19.634153587590546</v>
      </c>
      <c r="BB55" s="26">
        <v>19.366951093662379</v>
      </c>
      <c r="BC55" s="26">
        <v>19.225954963703359</v>
      </c>
      <c r="BD55" s="26">
        <v>19.139666353778196</v>
      </c>
      <c r="BE55" s="26">
        <v>18.881002928303019</v>
      </c>
      <c r="BF55" s="26">
        <v>18.35328041757413</v>
      </c>
      <c r="BG55" s="26">
        <v>17.874067540558585</v>
      </c>
      <c r="BH55" s="26">
        <v>17.428972491310311</v>
      </c>
      <c r="BI55" s="26">
        <v>17.349077274921861</v>
      </c>
      <c r="BK55" s="27">
        <v>10.217130981516757</v>
      </c>
      <c r="BL55" s="27">
        <v>9.6137823832879032</v>
      </c>
      <c r="BM55" s="27">
        <v>8.5977952689740995</v>
      </c>
      <c r="BN55" s="27">
        <v>8.3983803273375521</v>
      </c>
      <c r="BO55" s="27">
        <v>8.2720950718489945</v>
      </c>
      <c r="BP55" s="27">
        <v>8.147541343074538</v>
      </c>
      <c r="BQ55" s="27">
        <v>7.8669390226760392</v>
      </c>
      <c r="BR55" s="27">
        <v>7.7410930909147257</v>
      </c>
      <c r="BS55" s="27">
        <v>7.6925084761947513</v>
      </c>
      <c r="BT55" s="27">
        <v>7.4746441276584097</v>
      </c>
      <c r="BU55" s="27">
        <v>6.7838141093691355</v>
      </c>
      <c r="BV55" s="27">
        <v>6.1654538657334825</v>
      </c>
      <c r="BW55" s="27">
        <v>5.9251033224446417</v>
      </c>
      <c r="BX55" s="27">
        <v>5.9250814250510562</v>
      </c>
      <c r="BZ55" s="27">
        <v>20.817130981516758</v>
      </c>
      <c r="CA55" s="27">
        <v>20.213782383287906</v>
      </c>
      <c r="CB55" s="27">
        <v>19.197795268974101</v>
      </c>
      <c r="CC55" s="27">
        <v>18.998380327337554</v>
      </c>
      <c r="CD55" s="27">
        <v>18.872095071848996</v>
      </c>
      <c r="CE55" s="27">
        <v>18.747541343074538</v>
      </c>
      <c r="CF55" s="27">
        <v>18.466939022676041</v>
      </c>
      <c r="CG55" s="27">
        <v>18.341093090914725</v>
      </c>
      <c r="CH55" s="27">
        <v>18.292508476194755</v>
      </c>
      <c r="CI55" s="27">
        <v>18.074644127658409</v>
      </c>
      <c r="CJ55" s="27">
        <v>17.383814109369137</v>
      </c>
      <c r="CK55" s="27">
        <v>16.765453865733484</v>
      </c>
      <c r="CL55" s="27">
        <v>16.525103322444643</v>
      </c>
      <c r="CM55" s="27">
        <v>16.525081425051056</v>
      </c>
      <c r="CO55" s="28">
        <v>10.216102863206601</v>
      </c>
      <c r="CP55" s="28">
        <v>9.6132481520831252</v>
      </c>
      <c r="CQ55" s="28">
        <v>8.5956471279602074</v>
      </c>
      <c r="CR55" s="28">
        <v>8.3964201234244893</v>
      </c>
      <c r="CS55" s="28">
        <v>8.2676959889978523</v>
      </c>
      <c r="CT55" s="28">
        <v>8.1328327226991757</v>
      </c>
      <c r="CU55" s="28">
        <v>7.8425307200187788</v>
      </c>
      <c r="CV55" s="28">
        <v>7.6904117219955097</v>
      </c>
      <c r="CW55" s="28">
        <v>7.6177692394717784</v>
      </c>
      <c r="CX55" s="28">
        <v>7.3825036759170342</v>
      </c>
      <c r="CY55" s="28">
        <v>6.5988079705227349</v>
      </c>
      <c r="CZ55" s="28">
        <v>4.3014233459762004</v>
      </c>
      <c r="DA55" s="28">
        <v>2.63405732547238</v>
      </c>
      <c r="DB55" s="28">
        <v>1.4109564060879336</v>
      </c>
      <c r="DD55" s="28">
        <v>20.816102863206602</v>
      </c>
      <c r="DE55" s="28">
        <v>20.213248152083125</v>
      </c>
      <c r="DF55" s="28">
        <v>19.195647127960207</v>
      </c>
      <c r="DG55" s="28">
        <v>18.996420123424492</v>
      </c>
      <c r="DH55" s="28">
        <v>18.867695988997852</v>
      </c>
      <c r="DI55" s="28">
        <v>18.732832722699179</v>
      </c>
      <c r="DJ55" s="28">
        <v>18.44253072001878</v>
      </c>
      <c r="DK55" s="28">
        <v>18.290411721995511</v>
      </c>
      <c r="DL55" s="28">
        <v>18.217769239471778</v>
      </c>
      <c r="DM55" s="28">
        <v>17.982503675917037</v>
      </c>
      <c r="DN55" s="28">
        <v>17.198807970522736</v>
      </c>
      <c r="DO55" s="28">
        <v>14.901423345976202</v>
      </c>
      <c r="DP55" s="28">
        <v>13.234057325472381</v>
      </c>
      <c r="DQ55" s="28">
        <v>12.010956406087935</v>
      </c>
      <c r="DS55" s="29">
        <v>10.238989170482332</v>
      </c>
      <c r="DT55" s="29">
        <v>9.6593209968886065</v>
      </c>
      <c r="DU55" s="29">
        <v>8.6658617464320891</v>
      </c>
      <c r="DV55" s="29">
        <v>8.4885611465693209</v>
      </c>
      <c r="DW55" s="29">
        <v>8.3719113357573622</v>
      </c>
      <c r="DX55" s="29">
        <v>8.2316051659240532</v>
      </c>
      <c r="DY55" s="29">
        <v>7.938711526179894</v>
      </c>
      <c r="DZ55" s="29">
        <v>7.7884416980756068</v>
      </c>
      <c r="EA55" s="29">
        <v>7.7120689758876964</v>
      </c>
      <c r="EB55" s="29">
        <v>7.431351547193751</v>
      </c>
      <c r="EC55" s="29">
        <v>4.5677320628504674</v>
      </c>
      <c r="ED55" s="29">
        <v>2.2379283146397171</v>
      </c>
      <c r="EE55" s="29">
        <v>0.63887674730869293</v>
      </c>
      <c r="EF55" s="29">
        <v>0.88257392475521002</v>
      </c>
      <c r="EH55" s="29">
        <v>20.838989170482336</v>
      </c>
      <c r="EI55" s="29">
        <v>20.259320996888608</v>
      </c>
      <c r="EJ55" s="29">
        <v>19.26586174643209</v>
      </c>
      <c r="EK55" s="29">
        <v>19.088561146569322</v>
      </c>
      <c r="EL55" s="29">
        <v>18.971911335757362</v>
      </c>
      <c r="EM55" s="29">
        <v>18.831605165924053</v>
      </c>
      <c r="EN55" s="29">
        <v>18.538711526179895</v>
      </c>
      <c r="EO55" s="29">
        <v>18.38844169807561</v>
      </c>
      <c r="EP55" s="29">
        <v>18.312068975887698</v>
      </c>
      <c r="EQ55" s="29">
        <v>18.031351547193751</v>
      </c>
      <c r="ER55" s="29">
        <v>15.167732062850469</v>
      </c>
      <c r="ES55" s="29">
        <v>12.837928314639719</v>
      </c>
      <c r="ET55" s="29">
        <v>11.238876747308694</v>
      </c>
      <c r="EU55" s="29">
        <v>11.482573924755211</v>
      </c>
      <c r="EW55" s="1">
        <v>371891</v>
      </c>
      <c r="EX55" s="1">
        <v>408910</v>
      </c>
      <c r="EY55" s="1" t="s">
        <v>501</v>
      </c>
      <c r="EZ55" s="1" t="s">
        <v>880</v>
      </c>
    </row>
    <row r="56" spans="2:156" ht="16.2" thickBot="1" x14ac:dyDescent="0.35">
      <c r="B56" s="21" t="s">
        <v>57</v>
      </c>
      <c r="C56" s="22">
        <v>6.1509259584293634</v>
      </c>
      <c r="D56" s="23">
        <v>6.179933993392277</v>
      </c>
      <c r="E56" s="23">
        <v>6.0879834030559561</v>
      </c>
      <c r="F56" s="23">
        <v>5.6768979708347729</v>
      </c>
      <c r="G56" s="23">
        <v>5.4499903397649856</v>
      </c>
      <c r="H56" s="23">
        <v>5.1996449907241917</v>
      </c>
      <c r="I56" s="23">
        <v>4.8941158506431037</v>
      </c>
      <c r="J56" s="23">
        <v>4.5207213094497902</v>
      </c>
      <c r="K56" s="23">
        <v>4.1491193594754527</v>
      </c>
      <c r="L56" s="23">
        <v>3.7367966449022045</v>
      </c>
      <c r="M56" s="23">
        <v>1.7729877339457829</v>
      </c>
      <c r="N56" s="23">
        <v>0.53773655618992322</v>
      </c>
      <c r="O56" s="23">
        <v>0.27084851830409917</v>
      </c>
      <c r="P56" s="23">
        <v>0.45050555577415352</v>
      </c>
      <c r="Q56" s="24"/>
      <c r="R56" s="23">
        <v>9.6509259584293634</v>
      </c>
      <c r="S56" s="23">
        <v>9.679933993392277</v>
      </c>
      <c r="T56" s="23">
        <v>9.5879834030559561</v>
      </c>
      <c r="U56" s="23">
        <v>9.1768979708347729</v>
      </c>
      <c r="V56" s="23">
        <v>8.9499903397649856</v>
      </c>
      <c r="W56" s="23">
        <v>8.6996449907241917</v>
      </c>
      <c r="X56" s="23">
        <v>8.3941158506431037</v>
      </c>
      <c r="Y56" s="23">
        <v>8.0207213094497902</v>
      </c>
      <c r="Z56" s="23">
        <v>7.6491193594754527</v>
      </c>
      <c r="AA56" s="23">
        <v>7.2367966449022045</v>
      </c>
      <c r="AB56" s="23">
        <v>5.2729877339457829</v>
      </c>
      <c r="AC56" s="23">
        <v>4.0377365561899232</v>
      </c>
      <c r="AD56" s="23">
        <v>3.7708485183040992</v>
      </c>
      <c r="AE56" s="23">
        <v>3.9505055557741535</v>
      </c>
      <c r="AG56" s="25">
        <v>6.0943978603418891</v>
      </c>
      <c r="AH56" s="25">
        <v>6.0958138898017253</v>
      </c>
      <c r="AI56" s="25">
        <v>6.0769059035953941</v>
      </c>
      <c r="AJ56" s="25">
        <v>5.7476432779817692</v>
      </c>
      <c r="AK56" s="25">
        <v>5.5977548041221841</v>
      </c>
      <c r="AL56" s="25">
        <v>5.4359810648908802</v>
      </c>
      <c r="AM56" s="25">
        <v>5.212125640112987</v>
      </c>
      <c r="AN56" s="25">
        <v>4.923854619117833</v>
      </c>
      <c r="AO56" s="25">
        <v>4.6233373385078327</v>
      </c>
      <c r="AP56" s="25">
        <v>4.2707783818628098</v>
      </c>
      <c r="AQ56" s="25">
        <v>2.8364271057164423</v>
      </c>
      <c r="AR56" s="25">
        <v>1.4348751300778027</v>
      </c>
      <c r="AS56" s="25">
        <v>0.13839270473807019</v>
      </c>
      <c r="AT56" s="25">
        <v>-0.19666486627571445</v>
      </c>
      <c r="AV56" s="26">
        <v>9.5943978603418891</v>
      </c>
      <c r="AW56" s="26">
        <v>9.5958138898017253</v>
      </c>
      <c r="AX56" s="26">
        <v>9.5769059035953941</v>
      </c>
      <c r="AY56" s="26">
        <v>9.2476432779817692</v>
      </c>
      <c r="AZ56" s="26">
        <v>9.0977548041221841</v>
      </c>
      <c r="BA56" s="26">
        <v>8.9359810648908802</v>
      </c>
      <c r="BB56" s="26">
        <v>8.712125640112987</v>
      </c>
      <c r="BC56" s="26">
        <v>8.423854619117833</v>
      </c>
      <c r="BD56" s="26">
        <v>8.1233373385078327</v>
      </c>
      <c r="BE56" s="26">
        <v>7.7707783818628098</v>
      </c>
      <c r="BF56" s="26">
        <v>6.3364271057164423</v>
      </c>
      <c r="BG56" s="26">
        <v>4.9348751300778027</v>
      </c>
      <c r="BH56" s="26">
        <v>3.6383927047380702</v>
      </c>
      <c r="BI56" s="26">
        <v>3.3033351337242856</v>
      </c>
      <c r="BK56" s="27">
        <v>6.153593942357249</v>
      </c>
      <c r="BL56" s="27">
        <v>6.2171881723649633</v>
      </c>
      <c r="BM56" s="27">
        <v>6.1743405070534152</v>
      </c>
      <c r="BN56" s="27">
        <v>5.8119281448054334</v>
      </c>
      <c r="BO56" s="27">
        <v>5.633968030195593</v>
      </c>
      <c r="BP56" s="27">
        <v>5.4512049649132379</v>
      </c>
      <c r="BQ56" s="27">
        <v>5.2212152551366486</v>
      </c>
      <c r="BR56" s="27">
        <v>4.9433665954450596</v>
      </c>
      <c r="BS56" s="27">
        <v>4.6639927423440071</v>
      </c>
      <c r="BT56" s="27">
        <v>4.3422666445212261</v>
      </c>
      <c r="BU56" s="27">
        <v>2.832064217480367</v>
      </c>
      <c r="BV56" s="27">
        <v>1.6788922555417116</v>
      </c>
      <c r="BW56" s="27">
        <v>1.3352131574301218</v>
      </c>
      <c r="BX56" s="27">
        <v>1.5003503606913497</v>
      </c>
      <c r="BZ56" s="27">
        <v>9.653593942357249</v>
      </c>
      <c r="CA56" s="27">
        <v>9.7171881723649633</v>
      </c>
      <c r="CB56" s="27">
        <v>9.6743405070534152</v>
      </c>
      <c r="CC56" s="27">
        <v>9.3119281448054334</v>
      </c>
      <c r="CD56" s="27">
        <v>9.133968030195593</v>
      </c>
      <c r="CE56" s="27">
        <v>8.9512049649132379</v>
      </c>
      <c r="CF56" s="27">
        <v>8.7212152551366486</v>
      </c>
      <c r="CG56" s="27">
        <v>8.4433665954450596</v>
      </c>
      <c r="CH56" s="27">
        <v>8.1639927423440071</v>
      </c>
      <c r="CI56" s="27">
        <v>7.8422666445212261</v>
      </c>
      <c r="CJ56" s="27">
        <v>6.332064217480367</v>
      </c>
      <c r="CK56" s="27">
        <v>5.1788922555417116</v>
      </c>
      <c r="CL56" s="27">
        <v>4.8352131574301218</v>
      </c>
      <c r="CM56" s="27">
        <v>5.0003503606913497</v>
      </c>
      <c r="CO56" s="28">
        <v>6.1522538947003422</v>
      </c>
      <c r="CP56" s="28">
        <v>6.2060326936902168</v>
      </c>
      <c r="CQ56" s="28">
        <v>6.1526569644917011</v>
      </c>
      <c r="CR56" s="28">
        <v>5.7980172711856071</v>
      </c>
      <c r="CS56" s="28">
        <v>5.6451794571369494</v>
      </c>
      <c r="CT56" s="28">
        <v>5.5053290388495473</v>
      </c>
      <c r="CU56" s="28">
        <v>5.3318528730033847</v>
      </c>
      <c r="CV56" s="28">
        <v>5.1228130438059534</v>
      </c>
      <c r="CW56" s="28">
        <v>4.9497428351461839</v>
      </c>
      <c r="CX56" s="28">
        <v>4.7718467159430134</v>
      </c>
      <c r="CY56" s="28">
        <v>3.7298845569767263</v>
      </c>
      <c r="CZ56" s="28">
        <v>-0.49095445911074265</v>
      </c>
      <c r="DA56" s="28">
        <v>-4.3024639093893775</v>
      </c>
      <c r="DB56" s="28">
        <v>-7.9134592574817724</v>
      </c>
      <c r="DD56" s="28">
        <v>9.6522538947003422</v>
      </c>
      <c r="DE56" s="28">
        <v>9.7060326936902168</v>
      </c>
      <c r="DF56" s="28">
        <v>9.6526569644917011</v>
      </c>
      <c r="DG56" s="28">
        <v>9.2980172711856071</v>
      </c>
      <c r="DH56" s="28">
        <v>9.1451794571369494</v>
      </c>
      <c r="DI56" s="28">
        <v>9.0053290388495473</v>
      </c>
      <c r="DJ56" s="28">
        <v>8.8318528730033847</v>
      </c>
      <c r="DK56" s="28">
        <v>8.6228130438059534</v>
      </c>
      <c r="DL56" s="28">
        <v>8.4497428351461839</v>
      </c>
      <c r="DM56" s="28">
        <v>8.2718467159430134</v>
      </c>
      <c r="DN56" s="28">
        <v>7.2298845569767263</v>
      </c>
      <c r="DO56" s="28">
        <v>3.0090455408892574</v>
      </c>
      <c r="DP56" s="28">
        <v>-0.80246390938937751</v>
      </c>
      <c r="DQ56" s="28">
        <v>-4.4134592574817724</v>
      </c>
      <c r="DS56" s="29">
        <v>6.2047172707193035</v>
      </c>
      <c r="DT56" s="29">
        <v>6.3100335526943194</v>
      </c>
      <c r="DU56" s="29">
        <v>6.3046166889531658</v>
      </c>
      <c r="DV56" s="29">
        <v>5.991484803889902</v>
      </c>
      <c r="DW56" s="29">
        <v>5.8800801194694401</v>
      </c>
      <c r="DX56" s="29">
        <v>5.7696417029632681</v>
      </c>
      <c r="DY56" s="29">
        <v>5.6248211357540967</v>
      </c>
      <c r="DZ56" s="29">
        <v>5.4405178036063155</v>
      </c>
      <c r="EA56" s="29">
        <v>5.2846166965809918</v>
      </c>
      <c r="EB56" s="29">
        <v>4.982449858085289</v>
      </c>
      <c r="EC56" s="29">
        <v>0.21931828535003106</v>
      </c>
      <c r="ED56" s="29">
        <v>-3.9081335354358231</v>
      </c>
      <c r="EE56" s="29">
        <v>-7.2281720819682569</v>
      </c>
      <c r="EF56" s="29">
        <v>-7.3756823986400661</v>
      </c>
      <c r="EH56" s="29">
        <v>9.7047172707193035</v>
      </c>
      <c r="EI56" s="29">
        <v>9.8100335526943194</v>
      </c>
      <c r="EJ56" s="29">
        <v>9.8046166889531658</v>
      </c>
      <c r="EK56" s="29">
        <v>9.491484803889902</v>
      </c>
      <c r="EL56" s="29">
        <v>9.3800801194694401</v>
      </c>
      <c r="EM56" s="29">
        <v>9.2696417029632681</v>
      </c>
      <c r="EN56" s="29">
        <v>9.1248211357540967</v>
      </c>
      <c r="EO56" s="29">
        <v>8.9405178036063155</v>
      </c>
      <c r="EP56" s="29">
        <v>8.7846166965809918</v>
      </c>
      <c r="EQ56" s="29">
        <v>8.482449858085289</v>
      </c>
      <c r="ER56" s="29">
        <v>3.7193182853500311</v>
      </c>
      <c r="ES56" s="29">
        <v>-0.40813353543582309</v>
      </c>
      <c r="ET56" s="29">
        <v>-3.7281720819682569</v>
      </c>
      <c r="EU56" s="29">
        <v>-3.8756823986400661</v>
      </c>
      <c r="EW56" s="1">
        <v>389440</v>
      </c>
      <c r="EX56" s="1">
        <v>386463</v>
      </c>
      <c r="EY56" s="1" t="s">
        <v>534</v>
      </c>
      <c r="EZ56" s="1" t="s">
        <v>882</v>
      </c>
    </row>
    <row r="57" spans="2:156" ht="16.2" thickBot="1" x14ac:dyDescent="0.35">
      <c r="B57" s="21" t="s">
        <v>58</v>
      </c>
      <c r="C57" s="22">
        <v>10.609274384441886</v>
      </c>
      <c r="D57" s="23">
        <v>10.097829460764753</v>
      </c>
      <c r="E57" s="23">
        <v>9.1534564538153287</v>
      </c>
      <c r="F57" s="23">
        <v>8.8661485983293868</v>
      </c>
      <c r="G57" s="23">
        <v>8.6355458394405211</v>
      </c>
      <c r="H57" s="23">
        <v>8.3881538558103799</v>
      </c>
      <c r="I57" s="23">
        <v>8.1552973302225933</v>
      </c>
      <c r="J57" s="23">
        <v>7.8827026898732129</v>
      </c>
      <c r="K57" s="23">
        <v>7.703348209476653</v>
      </c>
      <c r="L57" s="23">
        <v>7.4834714794918948</v>
      </c>
      <c r="M57" s="23">
        <v>6.5012848932184149</v>
      </c>
      <c r="N57" s="23">
        <v>5.2979403580608739</v>
      </c>
      <c r="O57" s="23">
        <v>4.4949209592094128</v>
      </c>
      <c r="P57" s="23">
        <v>3.8219940142550897</v>
      </c>
      <c r="Q57" s="24"/>
      <c r="R57" s="23">
        <v>15.109274384441886</v>
      </c>
      <c r="S57" s="23">
        <v>14.597829460764753</v>
      </c>
      <c r="T57" s="23">
        <v>13.653456453815329</v>
      </c>
      <c r="U57" s="23">
        <v>13.366148598329387</v>
      </c>
      <c r="V57" s="23">
        <v>13.135545839440521</v>
      </c>
      <c r="W57" s="23">
        <v>12.88815385581038</v>
      </c>
      <c r="X57" s="23">
        <v>12.655297330222593</v>
      </c>
      <c r="Y57" s="23">
        <v>12.382702689873213</v>
      </c>
      <c r="Z57" s="23">
        <v>12.203348209476653</v>
      </c>
      <c r="AA57" s="23">
        <v>11.983471479491895</v>
      </c>
      <c r="AB57" s="23">
        <v>11.001284893218415</v>
      </c>
      <c r="AC57" s="23">
        <v>9.7979403580608739</v>
      </c>
      <c r="AD57" s="23">
        <v>8.9949209592094128</v>
      </c>
      <c r="AE57" s="23">
        <v>8.3219940142550897</v>
      </c>
      <c r="AG57" s="25">
        <v>10.556247897410751</v>
      </c>
      <c r="AH57" s="25">
        <v>10.367412004929431</v>
      </c>
      <c r="AI57" s="25">
        <v>9.9085708276785009</v>
      </c>
      <c r="AJ57" s="25">
        <v>9.7763818768596629</v>
      </c>
      <c r="AK57" s="25">
        <v>9.6680298946765753</v>
      </c>
      <c r="AL57" s="25">
        <v>9.5414152976225708</v>
      </c>
      <c r="AM57" s="25">
        <v>9.4016000149547256</v>
      </c>
      <c r="AN57" s="25">
        <v>9.2201175055387434</v>
      </c>
      <c r="AO57" s="25">
        <v>9.085256500752239</v>
      </c>
      <c r="AP57" s="25">
        <v>8.9142840214386982</v>
      </c>
      <c r="AQ57" s="25">
        <v>8.2684778896363014</v>
      </c>
      <c r="AR57" s="25">
        <v>7.7778406311366215</v>
      </c>
      <c r="AS57" s="25">
        <v>7.3800291189939671</v>
      </c>
      <c r="AT57" s="25">
        <v>7.1636460485897846</v>
      </c>
      <c r="AV57" s="26">
        <v>15.056247897410751</v>
      </c>
      <c r="AW57" s="26">
        <v>14.867412004929431</v>
      </c>
      <c r="AX57" s="26">
        <v>14.408570827678501</v>
      </c>
      <c r="AY57" s="26">
        <v>14.276381876859663</v>
      </c>
      <c r="AZ57" s="26">
        <v>14.168029894676575</v>
      </c>
      <c r="BA57" s="26">
        <v>14.041415297622571</v>
      </c>
      <c r="BB57" s="26">
        <v>13.901600014954726</v>
      </c>
      <c r="BC57" s="26">
        <v>13.720117505538743</v>
      </c>
      <c r="BD57" s="26">
        <v>13.585256500752239</v>
      </c>
      <c r="BE57" s="26">
        <v>13.414284021438698</v>
      </c>
      <c r="BF57" s="26">
        <v>12.768477889636301</v>
      </c>
      <c r="BG57" s="26">
        <v>12.277840631136621</v>
      </c>
      <c r="BH57" s="26">
        <v>11.880029118993967</v>
      </c>
      <c r="BI57" s="26">
        <v>11.663646048589785</v>
      </c>
      <c r="BK57" s="27">
        <v>10.610025140537841</v>
      </c>
      <c r="BL57" s="27">
        <v>10.114750214834832</v>
      </c>
      <c r="BM57" s="27">
        <v>9.1999855643010768</v>
      </c>
      <c r="BN57" s="27">
        <v>8.9348347742268857</v>
      </c>
      <c r="BO57" s="27">
        <v>8.7271123477335983</v>
      </c>
      <c r="BP57" s="27">
        <v>8.5098759261117589</v>
      </c>
      <c r="BQ57" s="27">
        <v>8.3052851145410518</v>
      </c>
      <c r="BR57" s="27">
        <v>8.0657101782468317</v>
      </c>
      <c r="BS57" s="27">
        <v>7.9150149907762302</v>
      </c>
      <c r="BT57" s="27">
        <v>7.7211912086453935</v>
      </c>
      <c r="BU57" s="27">
        <v>6.8947213359744985</v>
      </c>
      <c r="BV57" s="27">
        <v>6.2794130625825844</v>
      </c>
      <c r="BW57" s="27">
        <v>6.0061220978135097</v>
      </c>
      <c r="BX57" s="27">
        <v>5.8690857484218348</v>
      </c>
      <c r="BZ57" s="27">
        <v>15.110025140537841</v>
      </c>
      <c r="CA57" s="27">
        <v>14.614750214834832</v>
      </c>
      <c r="CB57" s="27">
        <v>13.699985564301077</v>
      </c>
      <c r="CC57" s="27">
        <v>13.434834774226886</v>
      </c>
      <c r="CD57" s="27">
        <v>13.227112347733598</v>
      </c>
      <c r="CE57" s="27">
        <v>13.009875926111759</v>
      </c>
      <c r="CF57" s="27">
        <v>12.805285114541052</v>
      </c>
      <c r="CG57" s="27">
        <v>12.565710178246832</v>
      </c>
      <c r="CH57" s="27">
        <v>12.41501499077623</v>
      </c>
      <c r="CI57" s="27">
        <v>12.221191208645394</v>
      </c>
      <c r="CJ57" s="27">
        <v>11.394721335974499</v>
      </c>
      <c r="CK57" s="27">
        <v>10.779413062582584</v>
      </c>
      <c r="CL57" s="27">
        <v>10.50612209781351</v>
      </c>
      <c r="CM57" s="27">
        <v>10.369085748421835</v>
      </c>
      <c r="CO57" s="28">
        <v>10.612235886439574</v>
      </c>
      <c r="CP57" s="28">
        <v>10.135471390695768</v>
      </c>
      <c r="CQ57" s="28">
        <v>9.2162912671715009</v>
      </c>
      <c r="CR57" s="28">
        <v>8.9615286013574575</v>
      </c>
      <c r="CS57" s="28">
        <v>8.7637803285594149</v>
      </c>
      <c r="CT57" s="28">
        <v>8.5492598482992399</v>
      </c>
      <c r="CU57" s="28">
        <v>8.3509235875628516</v>
      </c>
      <c r="CV57" s="28">
        <v>8.1140793107865665</v>
      </c>
      <c r="CW57" s="28">
        <v>7.9709494254507884</v>
      </c>
      <c r="CX57" s="28">
        <v>7.7907314945666073</v>
      </c>
      <c r="CY57" s="28">
        <v>7.0049935198715225</v>
      </c>
      <c r="CZ57" s="28">
        <v>5.5814550632632418</v>
      </c>
      <c r="DA57" s="28">
        <v>4.3883460433898591</v>
      </c>
      <c r="DB57" s="28">
        <v>3.5930786008957227</v>
      </c>
      <c r="DD57" s="28">
        <v>15.112235886439574</v>
      </c>
      <c r="DE57" s="28">
        <v>14.635471390695768</v>
      </c>
      <c r="DF57" s="28">
        <v>13.716291267171501</v>
      </c>
      <c r="DG57" s="28">
        <v>13.461528601357458</v>
      </c>
      <c r="DH57" s="28">
        <v>13.263780328559415</v>
      </c>
      <c r="DI57" s="28">
        <v>13.04925984829924</v>
      </c>
      <c r="DJ57" s="28">
        <v>12.850923587562852</v>
      </c>
      <c r="DK57" s="28">
        <v>12.614079310786567</v>
      </c>
      <c r="DL57" s="28">
        <v>12.470949425450788</v>
      </c>
      <c r="DM57" s="28">
        <v>12.290731494566607</v>
      </c>
      <c r="DN57" s="28">
        <v>11.504993519871523</v>
      </c>
      <c r="DO57" s="28">
        <v>10.081455063263242</v>
      </c>
      <c r="DP57" s="28">
        <v>8.8883460433898591</v>
      </c>
      <c r="DQ57" s="28">
        <v>8.0930786008957227</v>
      </c>
      <c r="DS57" s="29">
        <v>10.631146162903631</v>
      </c>
      <c r="DT57" s="29">
        <v>10.163831543633185</v>
      </c>
      <c r="DU57" s="29">
        <v>9.2589973709101674</v>
      </c>
      <c r="DV57" s="29">
        <v>9.0166723082262639</v>
      </c>
      <c r="DW57" s="29">
        <v>8.822094161004987</v>
      </c>
      <c r="DX57" s="29">
        <v>8.5993629648846159</v>
      </c>
      <c r="DY57" s="29">
        <v>8.3856439886268088</v>
      </c>
      <c r="DZ57" s="29">
        <v>8.1240149214007715</v>
      </c>
      <c r="EA57" s="29">
        <v>7.9474358443045325</v>
      </c>
      <c r="EB57" s="29">
        <v>7.7017781159859862</v>
      </c>
      <c r="EC57" s="29">
        <v>5.6331931851145711</v>
      </c>
      <c r="ED57" s="29">
        <v>3.9229727000049301</v>
      </c>
      <c r="EE57" s="29">
        <v>2.722735158940683</v>
      </c>
      <c r="EF57" s="29">
        <v>2.6687738217795562</v>
      </c>
      <c r="EH57" s="29">
        <v>15.131146162903631</v>
      </c>
      <c r="EI57" s="29">
        <v>14.663831543633185</v>
      </c>
      <c r="EJ57" s="29">
        <v>13.758997370910167</v>
      </c>
      <c r="EK57" s="29">
        <v>13.516672308226264</v>
      </c>
      <c r="EL57" s="29">
        <v>13.322094161004987</v>
      </c>
      <c r="EM57" s="29">
        <v>13.099362964884616</v>
      </c>
      <c r="EN57" s="29">
        <v>12.885643988626809</v>
      </c>
      <c r="EO57" s="29">
        <v>12.624014921400772</v>
      </c>
      <c r="EP57" s="29">
        <v>12.447435844304533</v>
      </c>
      <c r="EQ57" s="29">
        <v>12.201778115985986</v>
      </c>
      <c r="ER57" s="29">
        <v>10.133193185114571</v>
      </c>
      <c r="ES57" s="29">
        <v>8.4229727000049301</v>
      </c>
      <c r="ET57" s="29">
        <v>7.222735158940683</v>
      </c>
      <c r="EU57" s="29">
        <v>7.1687738217795562</v>
      </c>
      <c r="EW57" s="1">
        <v>383543</v>
      </c>
      <c r="EX57" s="1">
        <v>397628</v>
      </c>
      <c r="EY57" s="1" t="s">
        <v>536</v>
      </c>
      <c r="EZ57" s="1" t="s">
        <v>872</v>
      </c>
    </row>
    <row r="58" spans="2:156" ht="16.2" thickBot="1" x14ac:dyDescent="0.35">
      <c r="B58" s="21" t="s">
        <v>59</v>
      </c>
      <c r="C58" s="22">
        <v>13.527668012436862</v>
      </c>
      <c r="D58" s="23">
        <v>13.619587777219589</v>
      </c>
      <c r="E58" s="23">
        <v>13.530235221574161</v>
      </c>
      <c r="F58" s="23">
        <v>13.290944815543517</v>
      </c>
      <c r="G58" s="23">
        <v>13.01128601491191</v>
      </c>
      <c r="H58" s="23">
        <v>12.778676982432263</v>
      </c>
      <c r="I58" s="23">
        <v>12.57859207884033</v>
      </c>
      <c r="J58" s="23">
        <v>12.217475116534048</v>
      </c>
      <c r="K58" s="23">
        <v>11.888863977016207</v>
      </c>
      <c r="L58" s="23">
        <v>11.42966768707419</v>
      </c>
      <c r="M58" s="23">
        <v>9.4443403580129495</v>
      </c>
      <c r="N58" s="23">
        <v>7.1718089950599122</v>
      </c>
      <c r="O58" s="23">
        <v>5.9713190703868548</v>
      </c>
      <c r="P58" s="23">
        <v>5.3656578514975664</v>
      </c>
      <c r="Q58" s="24"/>
      <c r="R58" s="23">
        <v>18.127668012436864</v>
      </c>
      <c r="S58" s="23">
        <v>18.219587777219591</v>
      </c>
      <c r="T58" s="23">
        <v>18.130235221574161</v>
      </c>
      <c r="U58" s="23">
        <v>17.89094481554352</v>
      </c>
      <c r="V58" s="23">
        <v>17.611286014911911</v>
      </c>
      <c r="W58" s="23">
        <v>17.378676982432264</v>
      </c>
      <c r="X58" s="23">
        <v>17.178592078840332</v>
      </c>
      <c r="Y58" s="23">
        <v>16.817475116534048</v>
      </c>
      <c r="Z58" s="23">
        <v>16.488863977016209</v>
      </c>
      <c r="AA58" s="23">
        <v>16.029667687074191</v>
      </c>
      <c r="AB58" s="23">
        <v>14.044340358012951</v>
      </c>
      <c r="AC58" s="23">
        <v>11.771808995059914</v>
      </c>
      <c r="AD58" s="23">
        <v>10.571319070386856</v>
      </c>
      <c r="AE58" s="23">
        <v>9.9656578514975678</v>
      </c>
      <c r="AG58" s="25">
        <v>13.476940413881932</v>
      </c>
      <c r="AH58" s="25">
        <v>13.55290158292266</v>
      </c>
      <c r="AI58" s="25">
        <v>13.539767771931915</v>
      </c>
      <c r="AJ58" s="25">
        <v>13.377631408549941</v>
      </c>
      <c r="AK58" s="25">
        <v>13.173942324568081</v>
      </c>
      <c r="AL58" s="25">
        <v>13.024798759853025</v>
      </c>
      <c r="AM58" s="25">
        <v>12.891820019201752</v>
      </c>
      <c r="AN58" s="25">
        <v>12.617921082392806</v>
      </c>
      <c r="AO58" s="25">
        <v>12.340818940762128</v>
      </c>
      <c r="AP58" s="25">
        <v>12.155639113895896</v>
      </c>
      <c r="AQ58" s="25">
        <v>11.356013525151315</v>
      </c>
      <c r="AR58" s="25">
        <v>10.074364758687175</v>
      </c>
      <c r="AS58" s="25">
        <v>8.7692107516350237</v>
      </c>
      <c r="AT58" s="25">
        <v>8.260811493953053</v>
      </c>
      <c r="AV58" s="26">
        <v>18.076940413881935</v>
      </c>
      <c r="AW58" s="26">
        <v>18.152901582922659</v>
      </c>
      <c r="AX58" s="26">
        <v>18.139767771931915</v>
      </c>
      <c r="AY58" s="26">
        <v>17.977631408549943</v>
      </c>
      <c r="AZ58" s="26">
        <v>17.773942324568083</v>
      </c>
      <c r="BA58" s="26">
        <v>17.624798759853029</v>
      </c>
      <c r="BB58" s="26">
        <v>17.491820019201754</v>
      </c>
      <c r="BC58" s="26">
        <v>17.217921082392806</v>
      </c>
      <c r="BD58" s="26">
        <v>16.940818940762128</v>
      </c>
      <c r="BE58" s="26">
        <v>16.755639113895896</v>
      </c>
      <c r="BF58" s="26">
        <v>15.956013525151317</v>
      </c>
      <c r="BG58" s="26">
        <v>14.674364758687176</v>
      </c>
      <c r="BH58" s="26">
        <v>13.369210751635025</v>
      </c>
      <c r="BI58" s="26">
        <v>12.860811493953054</v>
      </c>
      <c r="BK58" s="27">
        <v>13.529876381674407</v>
      </c>
      <c r="BL58" s="27">
        <v>13.656430609542586</v>
      </c>
      <c r="BM58" s="27">
        <v>13.609715231430744</v>
      </c>
      <c r="BN58" s="27">
        <v>13.409604465351004</v>
      </c>
      <c r="BO58" s="27">
        <v>13.171549982826688</v>
      </c>
      <c r="BP58" s="27">
        <v>12.993433584667004</v>
      </c>
      <c r="BQ58" s="27">
        <v>12.846949380240329</v>
      </c>
      <c r="BR58" s="27">
        <v>12.571417207868723</v>
      </c>
      <c r="BS58" s="27">
        <v>12.305509704632609</v>
      </c>
      <c r="BT58" s="27">
        <v>12.090274841035898</v>
      </c>
      <c r="BU58" s="27">
        <v>10.584546726975452</v>
      </c>
      <c r="BV58" s="27">
        <v>9.0041231934519743</v>
      </c>
      <c r="BW58" s="27">
        <v>8.3047335712011616</v>
      </c>
      <c r="BX58" s="27">
        <v>8.1831580361674483</v>
      </c>
      <c r="BZ58" s="27">
        <v>18.129876381674407</v>
      </c>
      <c r="CA58" s="27">
        <v>18.256430609542587</v>
      </c>
      <c r="CB58" s="27">
        <v>18.209715231430746</v>
      </c>
      <c r="CC58" s="27">
        <v>18.009604465351003</v>
      </c>
      <c r="CD58" s="27">
        <v>17.771549982826691</v>
      </c>
      <c r="CE58" s="27">
        <v>17.593433584667004</v>
      </c>
      <c r="CF58" s="27">
        <v>17.44694938024033</v>
      </c>
      <c r="CG58" s="27">
        <v>17.171417207868725</v>
      </c>
      <c r="CH58" s="27">
        <v>16.90550970463261</v>
      </c>
      <c r="CI58" s="27">
        <v>16.690274841035901</v>
      </c>
      <c r="CJ58" s="27">
        <v>15.184546726975453</v>
      </c>
      <c r="CK58" s="27">
        <v>13.604123193451976</v>
      </c>
      <c r="CL58" s="27">
        <v>12.904733571201163</v>
      </c>
      <c r="CM58" s="27">
        <v>12.78315803616745</v>
      </c>
      <c r="CO58" s="28">
        <v>13.52686742380936</v>
      </c>
      <c r="CP58" s="28">
        <v>13.63508053781686</v>
      </c>
      <c r="CQ58" s="28">
        <v>13.563709960467932</v>
      </c>
      <c r="CR58" s="28">
        <v>13.344422612333952</v>
      </c>
      <c r="CS58" s="28">
        <v>13.08602858905121</v>
      </c>
      <c r="CT58" s="28">
        <v>12.878442552320946</v>
      </c>
      <c r="CU58" s="28">
        <v>12.686486012917385</v>
      </c>
      <c r="CV58" s="28">
        <v>12.322446516574333</v>
      </c>
      <c r="CW58" s="28">
        <v>11.997208770601121</v>
      </c>
      <c r="CX58" s="28">
        <v>11.551155081728091</v>
      </c>
      <c r="CY58" s="28">
        <v>9.6146902134460639</v>
      </c>
      <c r="CZ58" s="28">
        <v>5.6107786037984511</v>
      </c>
      <c r="DA58" s="28">
        <v>2.9065794336149651</v>
      </c>
      <c r="DB58" s="28">
        <v>1.0809708604532346</v>
      </c>
      <c r="DD58" s="28">
        <v>18.126867423809362</v>
      </c>
      <c r="DE58" s="28">
        <v>18.235080537816863</v>
      </c>
      <c r="DF58" s="28">
        <v>18.163709960467934</v>
      </c>
      <c r="DG58" s="28">
        <v>17.944422612333952</v>
      </c>
      <c r="DH58" s="28">
        <v>17.686028589051212</v>
      </c>
      <c r="DI58" s="28">
        <v>17.478442552320949</v>
      </c>
      <c r="DJ58" s="28">
        <v>17.286486012917386</v>
      </c>
      <c r="DK58" s="28">
        <v>16.922446516574333</v>
      </c>
      <c r="DL58" s="28">
        <v>16.597208770601121</v>
      </c>
      <c r="DM58" s="28">
        <v>16.151155081728092</v>
      </c>
      <c r="DN58" s="28">
        <v>14.214690213446065</v>
      </c>
      <c r="DO58" s="28">
        <v>10.210778603798452</v>
      </c>
      <c r="DP58" s="28">
        <v>7.5065794336149665</v>
      </c>
      <c r="DQ58" s="28">
        <v>5.6809708604532361</v>
      </c>
      <c r="DS58" s="29">
        <v>13.562561752111225</v>
      </c>
      <c r="DT58" s="29">
        <v>13.705844658939913</v>
      </c>
      <c r="DU58" s="29">
        <v>13.668790616829737</v>
      </c>
      <c r="DV58" s="29">
        <v>13.478659757286566</v>
      </c>
      <c r="DW58" s="29">
        <v>13.246841481665717</v>
      </c>
      <c r="DX58" s="29">
        <v>13.049431878203468</v>
      </c>
      <c r="DY58" s="29">
        <v>12.838795197660971</v>
      </c>
      <c r="DZ58" s="29">
        <v>12.490310296069948</v>
      </c>
      <c r="EA58" s="29">
        <v>12.174546851913627</v>
      </c>
      <c r="EB58" s="29">
        <v>11.628314305793491</v>
      </c>
      <c r="EC58" s="29">
        <v>7.0771456167147342</v>
      </c>
      <c r="ED58" s="29">
        <v>3.1529267613432097</v>
      </c>
      <c r="EE58" s="29">
        <v>0.76218978995203202</v>
      </c>
      <c r="EF58" s="29">
        <v>1.1221966849488538</v>
      </c>
      <c r="EH58" s="29">
        <v>18.162561752111227</v>
      </c>
      <c r="EI58" s="29">
        <v>18.305844658939915</v>
      </c>
      <c r="EJ58" s="29">
        <v>18.26879061682974</v>
      </c>
      <c r="EK58" s="29">
        <v>18.078659757286566</v>
      </c>
      <c r="EL58" s="29">
        <v>17.84684148166572</v>
      </c>
      <c r="EM58" s="29">
        <v>17.649431878203469</v>
      </c>
      <c r="EN58" s="29">
        <v>17.438795197660973</v>
      </c>
      <c r="EO58" s="29">
        <v>17.090310296069951</v>
      </c>
      <c r="EP58" s="29">
        <v>16.774546851913627</v>
      </c>
      <c r="EQ58" s="29">
        <v>16.228314305793493</v>
      </c>
      <c r="ER58" s="29">
        <v>11.677145616714736</v>
      </c>
      <c r="ES58" s="29">
        <v>7.7529267613432111</v>
      </c>
      <c r="ET58" s="29">
        <v>5.3621897899520334</v>
      </c>
      <c r="EU58" s="29">
        <v>5.7221966849488552</v>
      </c>
      <c r="EW58" s="1">
        <v>388434</v>
      </c>
      <c r="EX58" s="1">
        <v>389885</v>
      </c>
      <c r="EY58" s="1" t="s">
        <v>538</v>
      </c>
      <c r="EZ58" s="1" t="s">
        <v>882</v>
      </c>
    </row>
    <row r="59" spans="2:156" ht="16.2" thickBot="1" x14ac:dyDescent="0.35">
      <c r="B59" s="21" t="s">
        <v>60</v>
      </c>
      <c r="C59" s="22">
        <v>10.447811321115015</v>
      </c>
      <c r="D59" s="23">
        <v>10.654967477675203</v>
      </c>
      <c r="E59" s="23">
        <v>10.081841328606004</v>
      </c>
      <c r="F59" s="23">
        <v>9.4157876722408034</v>
      </c>
      <c r="G59" s="23">
        <v>8.9960905550944581</v>
      </c>
      <c r="H59" s="23">
        <v>8.7370357657922497</v>
      </c>
      <c r="I59" s="23">
        <v>8.442149345590181</v>
      </c>
      <c r="J59" s="23">
        <v>7.6245432607465737</v>
      </c>
      <c r="K59" s="23">
        <v>7.3408922167652833</v>
      </c>
      <c r="L59" s="23">
        <v>6.6301751557812558</v>
      </c>
      <c r="M59" s="23">
        <v>3.5261485422591718</v>
      </c>
      <c r="N59" s="23">
        <v>0.17260762249196659</v>
      </c>
      <c r="O59" s="23">
        <v>-1.7692833386187203</v>
      </c>
      <c r="P59" s="23">
        <v>-3.2913762525595871</v>
      </c>
      <c r="Q59" s="24"/>
      <c r="R59" s="23">
        <v>19.447811321115015</v>
      </c>
      <c r="S59" s="23">
        <v>19.654967477675203</v>
      </c>
      <c r="T59" s="23">
        <v>19.081841328606004</v>
      </c>
      <c r="U59" s="23">
        <v>18.415787672240803</v>
      </c>
      <c r="V59" s="23">
        <v>17.996090555094458</v>
      </c>
      <c r="W59" s="23">
        <v>17.73703576579225</v>
      </c>
      <c r="X59" s="23">
        <v>17.442149345590181</v>
      </c>
      <c r="Y59" s="23">
        <v>16.624543260746574</v>
      </c>
      <c r="Z59" s="23">
        <v>16.340892216765283</v>
      </c>
      <c r="AA59" s="23">
        <v>15.630175155781256</v>
      </c>
      <c r="AB59" s="23">
        <v>12.526148542259172</v>
      </c>
      <c r="AC59" s="23">
        <v>9.1726076224919666</v>
      </c>
      <c r="AD59" s="23">
        <v>7.2307166613812797</v>
      </c>
      <c r="AE59" s="23">
        <v>5.7086237474404129</v>
      </c>
      <c r="AG59" s="25">
        <v>10.327672685308791</v>
      </c>
      <c r="AH59" s="25">
        <v>10.569312321654159</v>
      </c>
      <c r="AI59" s="25">
        <v>10.242047450088823</v>
      </c>
      <c r="AJ59" s="25">
        <v>9.7199055183218732</v>
      </c>
      <c r="AK59" s="25">
        <v>9.427669474765306</v>
      </c>
      <c r="AL59" s="25">
        <v>9.2916623084788661</v>
      </c>
      <c r="AM59" s="25">
        <v>9.0873534460819734</v>
      </c>
      <c r="AN59" s="25">
        <v>8.36197603568041</v>
      </c>
      <c r="AO59" s="25">
        <v>7.9034216592081279</v>
      </c>
      <c r="AP59" s="25">
        <v>7.2017877619626312</v>
      </c>
      <c r="AQ59" s="25">
        <v>5.0081055564060364</v>
      </c>
      <c r="AR59" s="25">
        <v>2.7422569071225524</v>
      </c>
      <c r="AS59" s="25">
        <v>0.56760825821505989</v>
      </c>
      <c r="AT59" s="25">
        <v>-0.18390644262890987</v>
      </c>
      <c r="AV59" s="26">
        <v>19.327672685308791</v>
      </c>
      <c r="AW59" s="26">
        <v>19.569312321654159</v>
      </c>
      <c r="AX59" s="26">
        <v>19.242047450088823</v>
      </c>
      <c r="AY59" s="26">
        <v>18.719905518321873</v>
      </c>
      <c r="AZ59" s="26">
        <v>18.427669474765306</v>
      </c>
      <c r="BA59" s="26">
        <v>18.291662308478866</v>
      </c>
      <c r="BB59" s="26">
        <v>18.087353446081973</v>
      </c>
      <c r="BC59" s="26">
        <v>17.36197603568041</v>
      </c>
      <c r="BD59" s="26">
        <v>16.903421659208128</v>
      </c>
      <c r="BE59" s="26">
        <v>16.201787761962631</v>
      </c>
      <c r="BF59" s="26">
        <v>14.008105556406036</v>
      </c>
      <c r="BG59" s="26">
        <v>11.742256907122552</v>
      </c>
      <c r="BH59" s="26">
        <v>9.5676082582150599</v>
      </c>
      <c r="BI59" s="26">
        <v>8.8160935573710901</v>
      </c>
      <c r="BK59" s="27">
        <v>10.450323922723687</v>
      </c>
      <c r="BL59" s="27">
        <v>10.704599003807527</v>
      </c>
      <c r="BM59" s="27">
        <v>10.190427308913815</v>
      </c>
      <c r="BN59" s="27">
        <v>9.5819138334833376</v>
      </c>
      <c r="BO59" s="27">
        <v>9.2237239033868299</v>
      </c>
      <c r="BP59" s="27">
        <v>9.0457944569373332</v>
      </c>
      <c r="BQ59" s="27">
        <v>8.8326985045397315</v>
      </c>
      <c r="BR59" s="27">
        <v>8.1234328600555585</v>
      </c>
      <c r="BS59" s="27">
        <v>8.011433452212529</v>
      </c>
      <c r="BT59" s="27">
        <v>7.4365604934428191</v>
      </c>
      <c r="BU59" s="27">
        <v>5.0050281541449486</v>
      </c>
      <c r="BV59" s="27">
        <v>2.9977305620992567</v>
      </c>
      <c r="BW59" s="27">
        <v>2.1466838503260846</v>
      </c>
      <c r="BX59" s="27">
        <v>1.7349759968481919</v>
      </c>
      <c r="BZ59" s="27">
        <v>19.450323922723687</v>
      </c>
      <c r="CA59" s="27">
        <v>19.704599003807527</v>
      </c>
      <c r="CB59" s="27">
        <v>19.190427308913815</v>
      </c>
      <c r="CC59" s="27">
        <v>18.581913833483338</v>
      </c>
      <c r="CD59" s="27">
        <v>18.22372390338683</v>
      </c>
      <c r="CE59" s="27">
        <v>18.045794456937333</v>
      </c>
      <c r="CF59" s="27">
        <v>17.832698504539731</v>
      </c>
      <c r="CG59" s="27">
        <v>17.123432860055559</v>
      </c>
      <c r="CH59" s="27">
        <v>17.011433452212529</v>
      </c>
      <c r="CI59" s="27">
        <v>16.436560493442819</v>
      </c>
      <c r="CJ59" s="27">
        <v>14.005028154144949</v>
      </c>
      <c r="CK59" s="27">
        <v>11.997730562099257</v>
      </c>
      <c r="CL59" s="27">
        <v>11.146683850326085</v>
      </c>
      <c r="CM59" s="27">
        <v>10.734975996848192</v>
      </c>
      <c r="CO59" s="28">
        <v>10.4459200831426</v>
      </c>
      <c r="CP59" s="28">
        <v>10.696045150248555</v>
      </c>
      <c r="CQ59" s="28">
        <v>10.171498738089017</v>
      </c>
      <c r="CR59" s="28">
        <v>9.5610798310527514</v>
      </c>
      <c r="CS59" s="28">
        <v>9.198520522483193</v>
      </c>
      <c r="CT59" s="28">
        <v>9.0096698516539817</v>
      </c>
      <c r="CU59" s="28">
        <v>8.7912475761160565</v>
      </c>
      <c r="CV59" s="28">
        <v>8.0576019569872273</v>
      </c>
      <c r="CW59" s="28">
        <v>7.9106195211803332</v>
      </c>
      <c r="CX59" s="28">
        <v>7.2271513544465549</v>
      </c>
      <c r="CY59" s="28">
        <v>4.2725186602833922</v>
      </c>
      <c r="CZ59" s="28">
        <v>-3.9939547633970847</v>
      </c>
      <c r="DA59" s="28">
        <v>-12.070236391212106</v>
      </c>
      <c r="DB59" s="28">
        <v>-18.269358004072672</v>
      </c>
      <c r="DD59" s="28">
        <v>19.4459200831426</v>
      </c>
      <c r="DE59" s="28">
        <v>19.696045150248555</v>
      </c>
      <c r="DF59" s="28">
        <v>19.171498738089017</v>
      </c>
      <c r="DG59" s="28">
        <v>18.561079831052751</v>
      </c>
      <c r="DH59" s="28">
        <v>18.198520522483193</v>
      </c>
      <c r="DI59" s="28">
        <v>18.009669851653982</v>
      </c>
      <c r="DJ59" s="28">
        <v>17.791247576116056</v>
      </c>
      <c r="DK59" s="28">
        <v>17.057601956987227</v>
      </c>
      <c r="DL59" s="28">
        <v>16.910619521180333</v>
      </c>
      <c r="DM59" s="28">
        <v>16.227151354446555</v>
      </c>
      <c r="DN59" s="28">
        <v>13.272518660283392</v>
      </c>
      <c r="DO59" s="28">
        <v>5.0060452366029153</v>
      </c>
      <c r="DP59" s="28">
        <v>-3.0702363912121058</v>
      </c>
      <c r="DQ59" s="28">
        <v>-9.2693580040726715</v>
      </c>
      <c r="DS59" s="29">
        <v>10.526489411085333</v>
      </c>
      <c r="DT59" s="29">
        <v>10.855166053590988</v>
      </c>
      <c r="DU59" s="29">
        <v>10.410597941667039</v>
      </c>
      <c r="DV59" s="29">
        <v>9.8689597899289261</v>
      </c>
      <c r="DW59" s="29">
        <v>9.5681307993172702</v>
      </c>
      <c r="DX59" s="29">
        <v>9.4125827285499568</v>
      </c>
      <c r="DY59" s="29">
        <v>9.2252549840916558</v>
      </c>
      <c r="DZ59" s="29">
        <v>8.4905568610767403</v>
      </c>
      <c r="EA59" s="29">
        <v>8.2946886407768332</v>
      </c>
      <c r="EB59" s="29">
        <v>7.3413496416259107</v>
      </c>
      <c r="EC59" s="29">
        <v>-2.1778839928299476</v>
      </c>
      <c r="ED59" s="29">
        <v>-10.680187411339944</v>
      </c>
      <c r="EE59" s="29">
        <v>-17.645763157139285</v>
      </c>
      <c r="EF59" s="29">
        <v>-17.714526229992671</v>
      </c>
      <c r="EH59" s="29">
        <v>19.526489411085333</v>
      </c>
      <c r="EI59" s="29">
        <v>19.855166053590988</v>
      </c>
      <c r="EJ59" s="29">
        <v>19.410597941667039</v>
      </c>
      <c r="EK59" s="29">
        <v>18.868959789928926</v>
      </c>
      <c r="EL59" s="29">
        <v>18.56813079931727</v>
      </c>
      <c r="EM59" s="29">
        <v>18.412582728549957</v>
      </c>
      <c r="EN59" s="29">
        <v>18.225254984091656</v>
      </c>
      <c r="EO59" s="29">
        <v>17.49055686107674</v>
      </c>
      <c r="EP59" s="29">
        <v>17.294688640776833</v>
      </c>
      <c r="EQ59" s="29">
        <v>16.341349641625911</v>
      </c>
      <c r="ER59" s="29">
        <v>6.8221160071700524</v>
      </c>
      <c r="ES59" s="29">
        <v>-1.6801874113399435</v>
      </c>
      <c r="ET59" s="29">
        <v>-8.6457631571392852</v>
      </c>
      <c r="EU59" s="29">
        <v>-8.7145262299926713</v>
      </c>
      <c r="EW59" s="1">
        <v>376412</v>
      </c>
      <c r="EX59" s="1">
        <v>389026</v>
      </c>
      <c r="EY59" s="1" t="s">
        <v>530</v>
      </c>
      <c r="EZ59" s="1" t="s">
        <v>879</v>
      </c>
    </row>
    <row r="60" spans="2:156" ht="16.2" thickBot="1" x14ac:dyDescent="0.35">
      <c r="B60" s="21" t="s">
        <v>61</v>
      </c>
      <c r="C60" s="22">
        <v>12.504096459056424</v>
      </c>
      <c r="D60" s="23">
        <v>12.497648236277039</v>
      </c>
      <c r="E60" s="23">
        <v>12.429495609399808</v>
      </c>
      <c r="F60" s="23">
        <v>12.254416839828318</v>
      </c>
      <c r="G60" s="23">
        <v>12.036180430657243</v>
      </c>
      <c r="H60" s="23">
        <v>11.851766555789421</v>
      </c>
      <c r="I60" s="23">
        <v>11.564306975627009</v>
      </c>
      <c r="J60" s="23">
        <v>11.277215319691006</v>
      </c>
      <c r="K60" s="23">
        <v>10.859516783243736</v>
      </c>
      <c r="L60" s="23">
        <v>10.497046402170936</v>
      </c>
      <c r="M60" s="23">
        <v>8.4568216070567974</v>
      </c>
      <c r="N60" s="23">
        <v>6.471995615214535</v>
      </c>
      <c r="O60" s="23">
        <v>5.62649837469856</v>
      </c>
      <c r="P60" s="23">
        <v>5.4186636544243889</v>
      </c>
      <c r="Q60" s="24"/>
      <c r="R60" s="23">
        <v>16.604096459056425</v>
      </c>
      <c r="S60" s="23">
        <v>16.597648236277038</v>
      </c>
      <c r="T60" s="23">
        <v>16.52949560939981</v>
      </c>
      <c r="U60" s="23">
        <v>16.354416839828318</v>
      </c>
      <c r="V60" s="23">
        <v>16.136180430657245</v>
      </c>
      <c r="W60" s="23">
        <v>15.951766555789423</v>
      </c>
      <c r="X60" s="23">
        <v>15.66430697562701</v>
      </c>
      <c r="Y60" s="23">
        <v>15.377215319691008</v>
      </c>
      <c r="Z60" s="23">
        <v>14.959516783243737</v>
      </c>
      <c r="AA60" s="23">
        <v>14.597046402170937</v>
      </c>
      <c r="AB60" s="23">
        <v>12.556821607056799</v>
      </c>
      <c r="AC60" s="23">
        <v>10.571995615214536</v>
      </c>
      <c r="AD60" s="23">
        <v>9.7264983746985614</v>
      </c>
      <c r="AE60" s="23">
        <v>9.5186636544243903</v>
      </c>
      <c r="AG60" s="25">
        <v>12.46056723806185</v>
      </c>
      <c r="AH60" s="25">
        <v>12.436188928724119</v>
      </c>
      <c r="AI60" s="25">
        <v>12.413120264871674</v>
      </c>
      <c r="AJ60" s="25">
        <v>12.287515975026714</v>
      </c>
      <c r="AK60" s="25">
        <v>12.103432803624775</v>
      </c>
      <c r="AL60" s="25">
        <v>11.977794837294807</v>
      </c>
      <c r="AM60" s="25">
        <v>11.760942528398788</v>
      </c>
      <c r="AN60" s="25">
        <v>11.501131726378551</v>
      </c>
      <c r="AO60" s="25">
        <v>11.203578744387469</v>
      </c>
      <c r="AP60" s="25">
        <v>10.883919947923756</v>
      </c>
      <c r="AQ60" s="25">
        <v>9.4552307931438531</v>
      </c>
      <c r="AR60" s="25">
        <v>7.8689881732311431</v>
      </c>
      <c r="AS60" s="25">
        <v>6.5732625045921544</v>
      </c>
      <c r="AT60" s="25">
        <v>6.30519916591496</v>
      </c>
      <c r="AV60" s="26">
        <v>16.56056723806185</v>
      </c>
      <c r="AW60" s="26">
        <v>16.536188928724123</v>
      </c>
      <c r="AX60" s="26">
        <v>16.513120264871674</v>
      </c>
      <c r="AY60" s="26">
        <v>16.387515975026716</v>
      </c>
      <c r="AZ60" s="26">
        <v>16.203432803624779</v>
      </c>
      <c r="BA60" s="26">
        <v>16.07779483729481</v>
      </c>
      <c r="BB60" s="26">
        <v>15.860942528398789</v>
      </c>
      <c r="BC60" s="26">
        <v>15.601131726378553</v>
      </c>
      <c r="BD60" s="26">
        <v>15.303578744387471</v>
      </c>
      <c r="BE60" s="26">
        <v>14.983919947923757</v>
      </c>
      <c r="BF60" s="26">
        <v>13.555230793143854</v>
      </c>
      <c r="BG60" s="26">
        <v>11.968988173231145</v>
      </c>
      <c r="BH60" s="26">
        <v>10.673262504592156</v>
      </c>
      <c r="BI60" s="26">
        <v>10.405199165914961</v>
      </c>
      <c r="BK60" s="27">
        <v>12.505920561458872</v>
      </c>
      <c r="BL60" s="27">
        <v>12.530882450081265</v>
      </c>
      <c r="BM60" s="27">
        <v>12.502714605275548</v>
      </c>
      <c r="BN60" s="27">
        <v>12.365709841878115</v>
      </c>
      <c r="BO60" s="27">
        <v>12.189174309601791</v>
      </c>
      <c r="BP60" s="27">
        <v>12.0602829697456</v>
      </c>
      <c r="BQ60" s="27">
        <v>11.832332209890541</v>
      </c>
      <c r="BR60" s="27">
        <v>11.617707031631179</v>
      </c>
      <c r="BS60" s="27">
        <v>11.347694799427458</v>
      </c>
      <c r="BT60" s="27">
        <v>11.046683729565663</v>
      </c>
      <c r="BU60" s="27">
        <v>9.4436777672912662</v>
      </c>
      <c r="BV60" s="27">
        <v>8.1153527278434261</v>
      </c>
      <c r="BW60" s="27">
        <v>7.7282015317413606</v>
      </c>
      <c r="BX60" s="27">
        <v>7.9796816024939687</v>
      </c>
      <c r="BZ60" s="27">
        <v>16.605920561458873</v>
      </c>
      <c r="CA60" s="27">
        <v>16.630882450081266</v>
      </c>
      <c r="CB60" s="27">
        <v>16.602714605275551</v>
      </c>
      <c r="CC60" s="27">
        <v>16.465709841878116</v>
      </c>
      <c r="CD60" s="27">
        <v>16.28917430960179</v>
      </c>
      <c r="CE60" s="27">
        <v>16.160282969745602</v>
      </c>
      <c r="CF60" s="27">
        <v>15.932332209890543</v>
      </c>
      <c r="CG60" s="27">
        <v>15.71770703163118</v>
      </c>
      <c r="CH60" s="27">
        <v>15.44769479942746</v>
      </c>
      <c r="CI60" s="27">
        <v>15.146683729565664</v>
      </c>
      <c r="CJ60" s="27">
        <v>13.543677767291268</v>
      </c>
      <c r="CK60" s="27">
        <v>12.215352727843428</v>
      </c>
      <c r="CL60" s="27">
        <v>11.828201531741362</v>
      </c>
      <c r="CM60" s="27">
        <v>12.07968160249397</v>
      </c>
      <c r="CO60" s="28">
        <v>12.499215948024442</v>
      </c>
      <c r="CP60" s="28">
        <v>12.501584924841811</v>
      </c>
      <c r="CQ60" s="28">
        <v>12.454446217413986</v>
      </c>
      <c r="CR60" s="28">
        <v>12.31082550405984</v>
      </c>
      <c r="CS60" s="28">
        <v>12.129736079543726</v>
      </c>
      <c r="CT60" s="28">
        <v>12.022694433948892</v>
      </c>
      <c r="CU60" s="28">
        <v>11.829952298294302</v>
      </c>
      <c r="CV60" s="28">
        <v>11.634371706715639</v>
      </c>
      <c r="CW60" s="28">
        <v>11.419492631006012</v>
      </c>
      <c r="CX60" s="28">
        <v>11.218343537126406</v>
      </c>
      <c r="CY60" s="28">
        <v>9.9223951059251103</v>
      </c>
      <c r="CZ60" s="28">
        <v>2.7895522837272182</v>
      </c>
      <c r="DA60" s="28">
        <v>-3.0008934928503308</v>
      </c>
      <c r="DB60" s="28">
        <v>-6.8832104666199818</v>
      </c>
      <c r="DD60" s="28">
        <v>16.599215948024444</v>
      </c>
      <c r="DE60" s="28">
        <v>16.601584924841813</v>
      </c>
      <c r="DF60" s="28">
        <v>16.554446217413989</v>
      </c>
      <c r="DG60" s="28">
        <v>16.410825504059844</v>
      </c>
      <c r="DH60" s="28">
        <v>16.229736079543727</v>
      </c>
      <c r="DI60" s="28">
        <v>16.122694433948894</v>
      </c>
      <c r="DJ60" s="28">
        <v>15.929952298294303</v>
      </c>
      <c r="DK60" s="28">
        <v>15.73437170671564</v>
      </c>
      <c r="DL60" s="28">
        <v>15.519492631006013</v>
      </c>
      <c r="DM60" s="28">
        <v>15.318343537126408</v>
      </c>
      <c r="DN60" s="28">
        <v>14.022395105925112</v>
      </c>
      <c r="DO60" s="28">
        <v>6.8895522837272196</v>
      </c>
      <c r="DP60" s="28">
        <v>1.0991065071496706</v>
      </c>
      <c r="DQ60" s="28">
        <v>-2.7832104666199804</v>
      </c>
      <c r="DS60" s="29">
        <v>12.564653648901537</v>
      </c>
      <c r="DT60" s="29">
        <v>12.630516509044172</v>
      </c>
      <c r="DU60" s="29">
        <v>12.633658438522525</v>
      </c>
      <c r="DV60" s="29">
        <v>12.534155880705795</v>
      </c>
      <c r="DW60" s="29">
        <v>12.418715058093104</v>
      </c>
      <c r="DX60" s="29">
        <v>12.324322280955347</v>
      </c>
      <c r="DY60" s="29">
        <v>12.160243995549186</v>
      </c>
      <c r="DZ60" s="29">
        <v>12.014764348195756</v>
      </c>
      <c r="EA60" s="29">
        <v>11.847603970149443</v>
      </c>
      <c r="EB60" s="29">
        <v>11.438260559008457</v>
      </c>
      <c r="EC60" s="29">
        <v>5.2560119217033368</v>
      </c>
      <c r="ED60" s="29">
        <v>-1.5920003450234539</v>
      </c>
      <c r="EE60" s="29">
        <v>-6.6981510491677376</v>
      </c>
      <c r="EF60" s="29">
        <v>-6.3315694774907065</v>
      </c>
      <c r="EH60" s="29">
        <v>16.664653648901538</v>
      </c>
      <c r="EI60" s="29">
        <v>16.730516509044172</v>
      </c>
      <c r="EJ60" s="29">
        <v>16.733658438522525</v>
      </c>
      <c r="EK60" s="29">
        <v>16.634155880705798</v>
      </c>
      <c r="EL60" s="29">
        <v>16.518715058093107</v>
      </c>
      <c r="EM60" s="29">
        <v>16.424322280955348</v>
      </c>
      <c r="EN60" s="29">
        <v>16.260243995549189</v>
      </c>
      <c r="EO60" s="29">
        <v>16.114764348195756</v>
      </c>
      <c r="EP60" s="29">
        <v>15.947603970149444</v>
      </c>
      <c r="EQ60" s="29">
        <v>15.538260559008458</v>
      </c>
      <c r="ER60" s="29">
        <v>9.3560119217033382</v>
      </c>
      <c r="ES60" s="29">
        <v>2.5079996549765475</v>
      </c>
      <c r="ET60" s="29">
        <v>-2.5981510491677362</v>
      </c>
      <c r="EU60" s="29">
        <v>-2.2315694774907051</v>
      </c>
      <c r="EW60" s="1">
        <v>344792</v>
      </c>
      <c r="EX60" s="1">
        <v>464471</v>
      </c>
      <c r="EY60" s="1" t="s">
        <v>524</v>
      </c>
      <c r="EZ60" s="1" t="s">
        <v>881</v>
      </c>
    </row>
    <row r="61" spans="2:156" ht="16.2" thickBot="1" x14ac:dyDescent="0.35">
      <c r="B61" s="21" t="s">
        <v>62</v>
      </c>
      <c r="C61" s="22">
        <v>12.970876035575372</v>
      </c>
      <c r="D61" s="23">
        <v>12.769423294469153</v>
      </c>
      <c r="E61" s="23">
        <v>12.315992632765028</v>
      </c>
      <c r="F61" s="23">
        <v>12.145932572623845</v>
      </c>
      <c r="G61" s="23">
        <v>11.962020871836554</v>
      </c>
      <c r="H61" s="23">
        <v>11.790405038335059</v>
      </c>
      <c r="I61" s="23">
        <v>11.616627325167727</v>
      </c>
      <c r="J61" s="23">
        <v>11.406932399622754</v>
      </c>
      <c r="K61" s="23">
        <v>11.204202683918098</v>
      </c>
      <c r="L61" s="23">
        <v>10.989466233862785</v>
      </c>
      <c r="M61" s="23">
        <v>9.9968596629724509</v>
      </c>
      <c r="N61" s="23">
        <v>9.2298143649270443</v>
      </c>
      <c r="O61" s="23">
        <v>8.9357708174360191</v>
      </c>
      <c r="P61" s="23">
        <v>8.8919765584073538</v>
      </c>
      <c r="Q61" s="24"/>
      <c r="R61" s="23">
        <v>17.470876035575372</v>
      </c>
      <c r="S61" s="23">
        <v>17.269423294469153</v>
      </c>
      <c r="T61" s="23">
        <v>16.815992632765028</v>
      </c>
      <c r="U61" s="23">
        <v>16.645932572623845</v>
      </c>
      <c r="V61" s="23">
        <v>16.462020871836554</v>
      </c>
      <c r="W61" s="23">
        <v>16.290405038335059</v>
      </c>
      <c r="X61" s="23">
        <v>16.116627325167727</v>
      </c>
      <c r="Y61" s="23">
        <v>15.906932399622754</v>
      </c>
      <c r="Z61" s="23">
        <v>15.704202683918098</v>
      </c>
      <c r="AA61" s="23">
        <v>15.489466233862785</v>
      </c>
      <c r="AB61" s="23">
        <v>14.496859662972451</v>
      </c>
      <c r="AC61" s="23">
        <v>13.729814364927044</v>
      </c>
      <c r="AD61" s="23">
        <v>13.435770817436019</v>
      </c>
      <c r="AE61" s="23">
        <v>13.391976558407354</v>
      </c>
      <c r="AG61" s="25">
        <v>12.936196090115843</v>
      </c>
      <c r="AH61" s="25">
        <v>12.867468109529831</v>
      </c>
      <c r="AI61" s="25">
        <v>12.626718895988141</v>
      </c>
      <c r="AJ61" s="25">
        <v>12.514118116705436</v>
      </c>
      <c r="AK61" s="25">
        <v>12.382406691340858</v>
      </c>
      <c r="AL61" s="25">
        <v>12.260493356297568</v>
      </c>
      <c r="AM61" s="25">
        <v>12.12706952386913</v>
      </c>
      <c r="AN61" s="25">
        <v>11.95449232529419</v>
      </c>
      <c r="AO61" s="25">
        <v>11.777371769518677</v>
      </c>
      <c r="AP61" s="25">
        <v>11.57774230299982</v>
      </c>
      <c r="AQ61" s="25">
        <v>10.839761593931183</v>
      </c>
      <c r="AR61" s="25">
        <v>10.189083206137953</v>
      </c>
      <c r="AS61" s="25">
        <v>9.6536540373509556</v>
      </c>
      <c r="AT61" s="25">
        <v>9.5282620872615897</v>
      </c>
      <c r="AV61" s="26">
        <v>17.436196090115843</v>
      </c>
      <c r="AW61" s="26">
        <v>17.367468109529831</v>
      </c>
      <c r="AX61" s="26">
        <v>17.126718895988141</v>
      </c>
      <c r="AY61" s="26">
        <v>17.014118116705436</v>
      </c>
      <c r="AZ61" s="26">
        <v>16.882406691340858</v>
      </c>
      <c r="BA61" s="26">
        <v>16.760493356297566</v>
      </c>
      <c r="BB61" s="26">
        <v>16.627069523869132</v>
      </c>
      <c r="BC61" s="26">
        <v>16.45449232529419</v>
      </c>
      <c r="BD61" s="26">
        <v>16.277371769518677</v>
      </c>
      <c r="BE61" s="26">
        <v>16.07774230299982</v>
      </c>
      <c r="BF61" s="26">
        <v>15.339761593931183</v>
      </c>
      <c r="BG61" s="26">
        <v>14.689083206137953</v>
      </c>
      <c r="BH61" s="26">
        <v>14.153654037350956</v>
      </c>
      <c r="BI61" s="26">
        <v>14.02826208726159</v>
      </c>
      <c r="BK61" s="27">
        <v>12.972034795636631</v>
      </c>
      <c r="BL61" s="27">
        <v>12.786665730235892</v>
      </c>
      <c r="BM61" s="27">
        <v>12.35482839504153</v>
      </c>
      <c r="BN61" s="27">
        <v>12.20504933328972</v>
      </c>
      <c r="BO61" s="27">
        <v>12.043122884928058</v>
      </c>
      <c r="BP61" s="27">
        <v>11.901666220961411</v>
      </c>
      <c r="BQ61" s="27">
        <v>11.760607202323012</v>
      </c>
      <c r="BR61" s="27">
        <v>11.592184711821066</v>
      </c>
      <c r="BS61" s="27">
        <v>11.429670551960895</v>
      </c>
      <c r="BT61" s="27">
        <v>11.254481387610756</v>
      </c>
      <c r="BU61" s="27">
        <v>10.462757717365893</v>
      </c>
      <c r="BV61" s="27">
        <v>9.8620930984452979</v>
      </c>
      <c r="BW61" s="27">
        <v>9.6617334299562057</v>
      </c>
      <c r="BX61" s="27">
        <v>9.7126094968716803</v>
      </c>
      <c r="BZ61" s="27">
        <v>17.472034795636631</v>
      </c>
      <c r="CA61" s="27">
        <v>17.286665730235892</v>
      </c>
      <c r="CB61" s="27">
        <v>16.85482839504153</v>
      </c>
      <c r="CC61" s="27">
        <v>16.705049333289722</v>
      </c>
      <c r="CD61" s="27">
        <v>16.54312288492806</v>
      </c>
      <c r="CE61" s="27">
        <v>16.40166622096141</v>
      </c>
      <c r="CF61" s="27">
        <v>16.260607202323012</v>
      </c>
      <c r="CG61" s="27">
        <v>16.092184711821066</v>
      </c>
      <c r="CH61" s="27">
        <v>15.929670551960895</v>
      </c>
      <c r="CI61" s="27">
        <v>15.754481387610756</v>
      </c>
      <c r="CJ61" s="27">
        <v>14.962757717365893</v>
      </c>
      <c r="CK61" s="27">
        <v>14.362093098445298</v>
      </c>
      <c r="CL61" s="27">
        <v>14.161733429956206</v>
      </c>
      <c r="CM61" s="27">
        <v>14.21260949687168</v>
      </c>
      <c r="CO61" s="28">
        <v>12.969276046515098</v>
      </c>
      <c r="CP61" s="28">
        <v>12.784424030255421</v>
      </c>
      <c r="CQ61" s="28">
        <v>12.354747908982681</v>
      </c>
      <c r="CR61" s="28">
        <v>12.215798113689154</v>
      </c>
      <c r="CS61" s="28">
        <v>12.072856509335804</v>
      </c>
      <c r="CT61" s="28">
        <v>11.958113776591084</v>
      </c>
      <c r="CU61" s="28">
        <v>11.847637348703753</v>
      </c>
      <c r="CV61" s="28">
        <v>11.713070191074685</v>
      </c>
      <c r="CW61" s="28">
        <v>11.597795030467502</v>
      </c>
      <c r="CX61" s="28">
        <v>11.482755557411327</v>
      </c>
      <c r="CY61" s="28">
        <v>10.899323017109978</v>
      </c>
      <c r="CZ61" s="28">
        <v>9.2254305808536472</v>
      </c>
      <c r="DA61" s="28">
        <v>6.9796965321376696</v>
      </c>
      <c r="DB61" s="28">
        <v>4.9807621426175679</v>
      </c>
      <c r="DD61" s="28">
        <v>17.469276046515098</v>
      </c>
      <c r="DE61" s="28">
        <v>17.284424030255423</v>
      </c>
      <c r="DF61" s="28">
        <v>16.854747908982681</v>
      </c>
      <c r="DG61" s="28">
        <v>16.715798113689154</v>
      </c>
      <c r="DH61" s="28">
        <v>16.572856509335804</v>
      </c>
      <c r="DI61" s="28">
        <v>16.458113776591084</v>
      </c>
      <c r="DJ61" s="28">
        <v>16.347637348703753</v>
      </c>
      <c r="DK61" s="28">
        <v>16.213070191074685</v>
      </c>
      <c r="DL61" s="28">
        <v>16.097795030467502</v>
      </c>
      <c r="DM61" s="28">
        <v>15.982755557411327</v>
      </c>
      <c r="DN61" s="28">
        <v>15.399323017109978</v>
      </c>
      <c r="DO61" s="28">
        <v>13.725430580853647</v>
      </c>
      <c r="DP61" s="28">
        <v>11.47969653213767</v>
      </c>
      <c r="DQ61" s="28">
        <v>9.4807621426175679</v>
      </c>
      <c r="DS61" s="29">
        <v>12.995850551760402</v>
      </c>
      <c r="DT61" s="29">
        <v>12.837096730586051</v>
      </c>
      <c r="DU61" s="29">
        <v>12.433772276769837</v>
      </c>
      <c r="DV61" s="29">
        <v>12.316200798855714</v>
      </c>
      <c r="DW61" s="29">
        <v>12.193679775007105</v>
      </c>
      <c r="DX61" s="29">
        <v>12.091281388332639</v>
      </c>
      <c r="DY61" s="29">
        <v>11.990496733861583</v>
      </c>
      <c r="DZ61" s="29">
        <v>11.861682801846825</v>
      </c>
      <c r="EA61" s="29">
        <v>11.747024340037385</v>
      </c>
      <c r="EB61" s="29">
        <v>11.598961060617391</v>
      </c>
      <c r="EC61" s="29">
        <v>9.9325827622403722</v>
      </c>
      <c r="ED61" s="29">
        <v>7.6065171685038564</v>
      </c>
      <c r="EE61" s="29">
        <v>5.4193517532920694</v>
      </c>
      <c r="EF61" s="29">
        <v>5.1620416931203792</v>
      </c>
      <c r="EH61" s="29">
        <v>17.495850551760402</v>
      </c>
      <c r="EI61" s="29">
        <v>17.337096730586051</v>
      </c>
      <c r="EJ61" s="29">
        <v>16.933772276769837</v>
      </c>
      <c r="EK61" s="29">
        <v>16.816200798855714</v>
      </c>
      <c r="EL61" s="29">
        <v>16.693679775007105</v>
      </c>
      <c r="EM61" s="29">
        <v>16.591281388332639</v>
      </c>
      <c r="EN61" s="29">
        <v>16.490496733861583</v>
      </c>
      <c r="EO61" s="29">
        <v>16.361682801846825</v>
      </c>
      <c r="EP61" s="29">
        <v>16.247024340037385</v>
      </c>
      <c r="EQ61" s="29">
        <v>16.098961060617391</v>
      </c>
      <c r="ER61" s="29">
        <v>14.432582762240372</v>
      </c>
      <c r="ES61" s="29">
        <v>12.106517168503856</v>
      </c>
      <c r="ET61" s="29">
        <v>9.9193517532920694</v>
      </c>
      <c r="EU61" s="29">
        <v>9.6620416931203792</v>
      </c>
      <c r="EW61" s="1">
        <v>356748</v>
      </c>
      <c r="EX61" s="1">
        <v>421312</v>
      </c>
      <c r="EY61" s="1" t="s">
        <v>526</v>
      </c>
      <c r="EZ61" s="1" t="s">
        <v>887</v>
      </c>
    </row>
    <row r="62" spans="2:156" ht="16.2" thickBot="1" x14ac:dyDescent="0.35">
      <c r="B62" s="21" t="s">
        <v>63</v>
      </c>
      <c r="C62" s="22">
        <v>12.220002743123356</v>
      </c>
      <c r="D62" s="23">
        <v>12.40581193853172</v>
      </c>
      <c r="E62" s="23">
        <v>12.208970860659784</v>
      </c>
      <c r="F62" s="23">
        <v>12.063971752908891</v>
      </c>
      <c r="G62" s="23">
        <v>12.042164404181136</v>
      </c>
      <c r="H62" s="23">
        <v>11.817475874878431</v>
      </c>
      <c r="I62" s="23">
        <v>11.62469979251167</v>
      </c>
      <c r="J62" s="23">
        <v>11.341635281321498</v>
      </c>
      <c r="K62" s="23">
        <v>11.026446994457352</v>
      </c>
      <c r="L62" s="23">
        <v>10.707493627050132</v>
      </c>
      <c r="M62" s="23">
        <v>9.1639048574681521</v>
      </c>
      <c r="N62" s="23">
        <v>7.8964437974182289</v>
      </c>
      <c r="O62" s="23">
        <v>7.5830005399225104</v>
      </c>
      <c r="P62" s="23">
        <v>7.6460659556567823</v>
      </c>
      <c r="Q62" s="24"/>
      <c r="R62" s="23">
        <v>16.820002743123357</v>
      </c>
      <c r="S62" s="23">
        <v>17.005811938531721</v>
      </c>
      <c r="T62" s="23">
        <v>16.808970860659784</v>
      </c>
      <c r="U62" s="23">
        <v>16.663971752908893</v>
      </c>
      <c r="V62" s="23">
        <v>16.642164404181138</v>
      </c>
      <c r="W62" s="23">
        <v>16.417475874878434</v>
      </c>
      <c r="X62" s="23">
        <v>16.224699792511672</v>
      </c>
      <c r="Y62" s="23">
        <v>15.941635281321499</v>
      </c>
      <c r="Z62" s="23">
        <v>15.626446994457353</v>
      </c>
      <c r="AA62" s="23">
        <v>15.307493627050134</v>
      </c>
      <c r="AB62" s="23">
        <v>13.763904857468154</v>
      </c>
      <c r="AC62" s="23">
        <v>12.49644379741823</v>
      </c>
      <c r="AD62" s="23">
        <v>12.183000539922512</v>
      </c>
      <c r="AE62" s="23">
        <v>12.246065955656784</v>
      </c>
      <c r="AG62" s="25">
        <v>12.181511697272743</v>
      </c>
      <c r="AH62" s="25">
        <v>12.358684120657793</v>
      </c>
      <c r="AI62" s="25">
        <v>12.21678832675528</v>
      </c>
      <c r="AJ62" s="25">
        <v>12.119434301756586</v>
      </c>
      <c r="AK62" s="25">
        <v>12.145609371120356</v>
      </c>
      <c r="AL62" s="25">
        <v>11.974018935389761</v>
      </c>
      <c r="AM62" s="25">
        <v>11.828970854584826</v>
      </c>
      <c r="AN62" s="25">
        <v>11.610775407650424</v>
      </c>
      <c r="AO62" s="25">
        <v>11.495879129262676</v>
      </c>
      <c r="AP62" s="25">
        <v>11.206694327547918</v>
      </c>
      <c r="AQ62" s="25">
        <v>10.213800710373228</v>
      </c>
      <c r="AR62" s="25">
        <v>9.0067418417858622</v>
      </c>
      <c r="AS62" s="25">
        <v>8.0043226665556215</v>
      </c>
      <c r="AT62" s="25">
        <v>7.7349260927910404</v>
      </c>
      <c r="AV62" s="26">
        <v>16.781511697272744</v>
      </c>
      <c r="AW62" s="26">
        <v>16.958684120657793</v>
      </c>
      <c r="AX62" s="26">
        <v>16.81678832675528</v>
      </c>
      <c r="AY62" s="26">
        <v>16.719434301756586</v>
      </c>
      <c r="AZ62" s="26">
        <v>16.745609371120359</v>
      </c>
      <c r="BA62" s="26">
        <v>16.574018935389763</v>
      </c>
      <c r="BB62" s="26">
        <v>16.428970854584826</v>
      </c>
      <c r="BC62" s="26">
        <v>16.210775407650424</v>
      </c>
      <c r="BD62" s="26">
        <v>16.095879129262677</v>
      </c>
      <c r="BE62" s="26">
        <v>15.80669432754792</v>
      </c>
      <c r="BF62" s="26">
        <v>14.813800710373229</v>
      </c>
      <c r="BG62" s="26">
        <v>13.606741841785864</v>
      </c>
      <c r="BH62" s="26">
        <v>12.604322666555623</v>
      </c>
      <c r="BI62" s="26">
        <v>12.334926092791042</v>
      </c>
      <c r="BK62" s="27">
        <v>12.221309571381756</v>
      </c>
      <c r="BL62" s="27">
        <v>12.427277438195553</v>
      </c>
      <c r="BM62" s="27">
        <v>12.257689540526247</v>
      </c>
      <c r="BN62" s="27">
        <v>12.138803871329875</v>
      </c>
      <c r="BO62" s="27">
        <v>12.144314468545325</v>
      </c>
      <c r="BP62" s="27">
        <v>11.95960703947407</v>
      </c>
      <c r="BQ62" s="27">
        <v>11.810292669999999</v>
      </c>
      <c r="BR62" s="27">
        <v>11.597156363703137</v>
      </c>
      <c r="BS62" s="27">
        <v>11.422679667592364</v>
      </c>
      <c r="BT62" s="27">
        <v>11.174908275984162</v>
      </c>
      <c r="BU62" s="27">
        <v>9.9593535522265544</v>
      </c>
      <c r="BV62" s="27">
        <v>8.9791707543509158</v>
      </c>
      <c r="BW62" s="27">
        <v>8.8180607106811841</v>
      </c>
      <c r="BX62" s="27">
        <v>9.0337086648886906</v>
      </c>
      <c r="BZ62" s="27">
        <v>16.821309571381757</v>
      </c>
      <c r="CA62" s="27">
        <v>17.027277438195554</v>
      </c>
      <c r="CB62" s="27">
        <v>16.857689540526248</v>
      </c>
      <c r="CC62" s="27">
        <v>16.738803871329878</v>
      </c>
      <c r="CD62" s="27">
        <v>16.744314468545326</v>
      </c>
      <c r="CE62" s="27">
        <v>16.559607039474074</v>
      </c>
      <c r="CF62" s="27">
        <v>16.41029267</v>
      </c>
      <c r="CG62" s="27">
        <v>16.197156363703137</v>
      </c>
      <c r="CH62" s="27">
        <v>16.022679667592364</v>
      </c>
      <c r="CI62" s="27">
        <v>15.774908275984163</v>
      </c>
      <c r="CJ62" s="27">
        <v>14.559353552226556</v>
      </c>
      <c r="CK62" s="27">
        <v>13.579170754350917</v>
      </c>
      <c r="CL62" s="27">
        <v>13.418060710681186</v>
      </c>
      <c r="CM62" s="27">
        <v>13.633708664888692</v>
      </c>
      <c r="CO62" s="28">
        <v>12.215675903655365</v>
      </c>
      <c r="CP62" s="28">
        <v>12.413424914214179</v>
      </c>
      <c r="CQ62" s="28">
        <v>12.237790359767022</v>
      </c>
      <c r="CR62" s="28">
        <v>12.124023026712774</v>
      </c>
      <c r="CS62" s="28">
        <v>12.143317668339987</v>
      </c>
      <c r="CT62" s="28">
        <v>11.987135861594133</v>
      </c>
      <c r="CU62" s="28">
        <v>11.869271778235587</v>
      </c>
      <c r="CV62" s="28">
        <v>11.676215067830407</v>
      </c>
      <c r="CW62" s="28">
        <v>11.549748713918115</v>
      </c>
      <c r="CX62" s="28">
        <v>11.392396041605648</v>
      </c>
      <c r="CY62" s="28">
        <v>10.465657189715746</v>
      </c>
      <c r="CZ62" s="28">
        <v>5.2595391609483215</v>
      </c>
      <c r="DA62" s="28">
        <v>0.82493251603298035</v>
      </c>
      <c r="DB62" s="28">
        <v>-2.4851316679823654</v>
      </c>
      <c r="DD62" s="28">
        <v>16.815675903655368</v>
      </c>
      <c r="DE62" s="28">
        <v>17.01342491421418</v>
      </c>
      <c r="DF62" s="28">
        <v>16.837790359767023</v>
      </c>
      <c r="DG62" s="28">
        <v>16.724023026712775</v>
      </c>
      <c r="DH62" s="28">
        <v>16.743317668339991</v>
      </c>
      <c r="DI62" s="28">
        <v>16.587135861594135</v>
      </c>
      <c r="DJ62" s="28">
        <v>16.469271778235587</v>
      </c>
      <c r="DK62" s="28">
        <v>16.276215067830407</v>
      </c>
      <c r="DL62" s="28">
        <v>16.149748713918115</v>
      </c>
      <c r="DM62" s="28">
        <v>15.99239604160565</v>
      </c>
      <c r="DN62" s="28">
        <v>15.065657189715747</v>
      </c>
      <c r="DO62" s="28">
        <v>9.8595391609483229</v>
      </c>
      <c r="DP62" s="28">
        <v>5.4249325160329818</v>
      </c>
      <c r="DQ62" s="28">
        <v>2.114868332017636</v>
      </c>
      <c r="DS62" s="29">
        <v>12.267695927415136</v>
      </c>
      <c r="DT62" s="29">
        <v>12.514245121244247</v>
      </c>
      <c r="DU62" s="29">
        <v>12.388871069054311</v>
      </c>
      <c r="DV62" s="29">
        <v>12.312001558160942</v>
      </c>
      <c r="DW62" s="29">
        <v>12.365272833177288</v>
      </c>
      <c r="DX62" s="29">
        <v>12.22428902628201</v>
      </c>
      <c r="DY62" s="29">
        <v>12.126344248201605</v>
      </c>
      <c r="DZ62" s="29">
        <v>11.969351639603589</v>
      </c>
      <c r="EA62" s="29">
        <v>11.855753695613981</v>
      </c>
      <c r="EB62" s="29">
        <v>11.508545275870391</v>
      </c>
      <c r="EC62" s="29">
        <v>6.61158137937975</v>
      </c>
      <c r="ED62" s="29">
        <v>1.5137004804368672</v>
      </c>
      <c r="EE62" s="29">
        <v>-2.2069544659227134</v>
      </c>
      <c r="EF62" s="29">
        <v>-2.0118576494361875</v>
      </c>
      <c r="EH62" s="29">
        <v>16.867695927415138</v>
      </c>
      <c r="EI62" s="29">
        <v>17.114245121244249</v>
      </c>
      <c r="EJ62" s="29">
        <v>16.988871069054312</v>
      </c>
      <c r="EK62" s="29">
        <v>16.912001558160945</v>
      </c>
      <c r="EL62" s="29">
        <v>16.965272833177288</v>
      </c>
      <c r="EM62" s="29">
        <v>16.82428902628201</v>
      </c>
      <c r="EN62" s="29">
        <v>16.726344248201606</v>
      </c>
      <c r="EO62" s="29">
        <v>16.569351639603589</v>
      </c>
      <c r="EP62" s="29">
        <v>16.455753695613982</v>
      </c>
      <c r="EQ62" s="29">
        <v>16.108545275870391</v>
      </c>
      <c r="ER62" s="29">
        <v>11.211581379379751</v>
      </c>
      <c r="ES62" s="29">
        <v>6.1137004804368686</v>
      </c>
      <c r="ET62" s="29">
        <v>2.393045534077288</v>
      </c>
      <c r="EU62" s="29">
        <v>2.5881423505638139</v>
      </c>
      <c r="EW62" s="1">
        <v>385569</v>
      </c>
      <c r="EX62" s="1">
        <v>434469</v>
      </c>
      <c r="EY62" s="1" t="s">
        <v>495</v>
      </c>
      <c r="EZ62" s="1" t="s">
        <v>871</v>
      </c>
    </row>
    <row r="63" spans="2:156" ht="16.2" thickBot="1" x14ac:dyDescent="0.35">
      <c r="B63" s="21" t="s">
        <v>64</v>
      </c>
      <c r="C63" s="22">
        <v>6.1958800123339213</v>
      </c>
      <c r="D63" s="23">
        <v>6.2581380032411822</v>
      </c>
      <c r="E63" s="23">
        <v>5.9534541125416798</v>
      </c>
      <c r="F63" s="23">
        <v>5.8480235717454825</v>
      </c>
      <c r="G63" s="23">
        <v>5.7186419574911778</v>
      </c>
      <c r="H63" s="23">
        <v>5.4834332468980502</v>
      </c>
      <c r="I63" s="23">
        <v>5.2468491986353154</v>
      </c>
      <c r="J63" s="23">
        <v>4.9926210499904702</v>
      </c>
      <c r="K63" s="23">
        <v>4.7712538502927977</v>
      </c>
      <c r="L63" s="23">
        <v>4.5682842678702062</v>
      </c>
      <c r="M63" s="23">
        <v>3.6456666184932605</v>
      </c>
      <c r="N63" s="23">
        <v>1.9617844406390432</v>
      </c>
      <c r="O63" s="23">
        <v>0.86412503398503659</v>
      </c>
      <c r="P63" s="23">
        <v>0.11279415214936606</v>
      </c>
      <c r="Q63" s="24"/>
      <c r="R63" s="23">
        <v>15.395880012333921</v>
      </c>
      <c r="S63" s="23">
        <v>15.458138003241181</v>
      </c>
      <c r="T63" s="23">
        <v>15.153454112541679</v>
      </c>
      <c r="U63" s="23">
        <v>15.048023571745482</v>
      </c>
      <c r="V63" s="23">
        <v>14.918641957491177</v>
      </c>
      <c r="W63" s="23">
        <v>14.68343324689805</v>
      </c>
      <c r="X63" s="23">
        <v>14.446849198635315</v>
      </c>
      <c r="Y63" s="23">
        <v>14.192621049990469</v>
      </c>
      <c r="Z63" s="23">
        <v>13.971253850292797</v>
      </c>
      <c r="AA63" s="23">
        <v>13.768284267870206</v>
      </c>
      <c r="AB63" s="23">
        <v>12.84566661849326</v>
      </c>
      <c r="AC63" s="23">
        <v>11.161784440639043</v>
      </c>
      <c r="AD63" s="23">
        <v>10.064125033985036</v>
      </c>
      <c r="AE63" s="23">
        <v>9.3127941521493653</v>
      </c>
      <c r="AG63" s="25">
        <v>6.1322602944347171</v>
      </c>
      <c r="AH63" s="25">
        <v>6.1557292865890822</v>
      </c>
      <c r="AI63" s="25">
        <v>5.9701631467378498</v>
      </c>
      <c r="AJ63" s="25">
        <v>5.8163124981801957</v>
      </c>
      <c r="AK63" s="25">
        <v>5.6678245357037653</v>
      </c>
      <c r="AL63" s="25">
        <v>5.4053645737974563</v>
      </c>
      <c r="AM63" s="25">
        <v>5.1965304400503189</v>
      </c>
      <c r="AN63" s="25">
        <v>4.8294693417088048</v>
      </c>
      <c r="AO63" s="25">
        <v>4.4865352190647894</v>
      </c>
      <c r="AP63" s="25">
        <v>3.8583078736719347</v>
      </c>
      <c r="AQ63" s="25">
        <v>2.9250615380137202</v>
      </c>
      <c r="AR63" s="25">
        <v>2.5228013096623361</v>
      </c>
      <c r="AS63" s="25">
        <v>2.1698139279389359</v>
      </c>
      <c r="AT63" s="25">
        <v>2.0675824340626185</v>
      </c>
      <c r="AV63" s="26">
        <v>15.332260294434716</v>
      </c>
      <c r="AW63" s="26">
        <v>15.355729286589082</v>
      </c>
      <c r="AX63" s="26">
        <v>15.170163146737849</v>
      </c>
      <c r="AY63" s="26">
        <v>15.016312498180195</v>
      </c>
      <c r="AZ63" s="26">
        <v>14.867824535703765</v>
      </c>
      <c r="BA63" s="26">
        <v>14.605364573797456</v>
      </c>
      <c r="BB63" s="26">
        <v>14.396530440050318</v>
      </c>
      <c r="BC63" s="26">
        <v>14.029469341708804</v>
      </c>
      <c r="BD63" s="26">
        <v>13.686535219064789</v>
      </c>
      <c r="BE63" s="26">
        <v>13.058307873671934</v>
      </c>
      <c r="BF63" s="26">
        <v>12.125061538013719</v>
      </c>
      <c r="BG63" s="26">
        <v>11.722801309662335</v>
      </c>
      <c r="BH63" s="26">
        <v>11.369813927938935</v>
      </c>
      <c r="BI63" s="26">
        <v>11.267582434062618</v>
      </c>
      <c r="BK63" s="27">
        <v>6.1970640904508727</v>
      </c>
      <c r="BL63" s="27">
        <v>6.2821698057112787</v>
      </c>
      <c r="BM63" s="27">
        <v>6.0124854358370037</v>
      </c>
      <c r="BN63" s="27">
        <v>5.93352512744673</v>
      </c>
      <c r="BO63" s="27">
        <v>5.8244250329087546</v>
      </c>
      <c r="BP63" s="27">
        <v>5.6276369985110488</v>
      </c>
      <c r="BQ63" s="27">
        <v>5.4509765301699087</v>
      </c>
      <c r="BR63" s="27">
        <v>5.2282783734831799</v>
      </c>
      <c r="BS63" s="27">
        <v>5.0446042632996786</v>
      </c>
      <c r="BT63" s="27">
        <v>4.9158734382684681</v>
      </c>
      <c r="BU63" s="27">
        <v>4.2231330509577099</v>
      </c>
      <c r="BV63" s="27">
        <v>3.6457105118332898</v>
      </c>
      <c r="BW63" s="27">
        <v>3.292319602137102</v>
      </c>
      <c r="BX63" s="27">
        <v>3.2423448525140497</v>
      </c>
      <c r="BZ63" s="27">
        <v>15.397064090450872</v>
      </c>
      <c r="CA63" s="27">
        <v>15.482169805711278</v>
      </c>
      <c r="CB63" s="27">
        <v>15.212485435837003</v>
      </c>
      <c r="CC63" s="27">
        <v>15.133525127446729</v>
      </c>
      <c r="CD63" s="27">
        <v>15.024425032908754</v>
      </c>
      <c r="CE63" s="27">
        <v>14.827636998511048</v>
      </c>
      <c r="CF63" s="27">
        <v>14.650976530169908</v>
      </c>
      <c r="CG63" s="27">
        <v>14.428278373483179</v>
      </c>
      <c r="CH63" s="27">
        <v>14.244604263299678</v>
      </c>
      <c r="CI63" s="27">
        <v>14.115873438268467</v>
      </c>
      <c r="CJ63" s="27">
        <v>13.423133050957709</v>
      </c>
      <c r="CK63" s="27">
        <v>12.845710511833289</v>
      </c>
      <c r="CL63" s="27">
        <v>12.492319602137101</v>
      </c>
      <c r="CM63" s="27">
        <v>12.442344852514049</v>
      </c>
      <c r="CO63" s="28">
        <v>6.1933417984262782</v>
      </c>
      <c r="CP63" s="28">
        <v>6.2725690130728182</v>
      </c>
      <c r="CQ63" s="28">
        <v>5.9771699968134975</v>
      </c>
      <c r="CR63" s="28">
        <v>5.8873328749065585</v>
      </c>
      <c r="CS63" s="28">
        <v>5.7881591734817057</v>
      </c>
      <c r="CT63" s="28">
        <v>5.5753531397662854</v>
      </c>
      <c r="CU63" s="28">
        <v>5.3456241710814485</v>
      </c>
      <c r="CV63" s="28">
        <v>5.1163413596506491</v>
      </c>
      <c r="CW63" s="28">
        <v>4.9474647408713111</v>
      </c>
      <c r="CX63" s="28">
        <v>4.7502253079977894</v>
      </c>
      <c r="CY63" s="28">
        <v>3.8724857963461901</v>
      </c>
      <c r="CZ63" s="28">
        <v>-2.6502591859873803E-3</v>
      </c>
      <c r="DA63" s="28">
        <v>-2.8115813118681849</v>
      </c>
      <c r="DB63" s="28">
        <v>-4.977835085668378</v>
      </c>
      <c r="DD63" s="28">
        <v>15.393341798426277</v>
      </c>
      <c r="DE63" s="28">
        <v>15.472569013072818</v>
      </c>
      <c r="DF63" s="28">
        <v>15.177169996813497</v>
      </c>
      <c r="DG63" s="28">
        <v>15.087332874906558</v>
      </c>
      <c r="DH63" s="28">
        <v>14.988159173481705</v>
      </c>
      <c r="DI63" s="28">
        <v>14.775353139766285</v>
      </c>
      <c r="DJ63" s="28">
        <v>14.545624171081448</v>
      </c>
      <c r="DK63" s="28">
        <v>14.316341359650648</v>
      </c>
      <c r="DL63" s="28">
        <v>14.14746474087131</v>
      </c>
      <c r="DM63" s="28">
        <v>13.950225307997789</v>
      </c>
      <c r="DN63" s="28">
        <v>13.072485796346189</v>
      </c>
      <c r="DO63" s="28">
        <v>9.1973497408140119</v>
      </c>
      <c r="DP63" s="28">
        <v>6.3884186881318143</v>
      </c>
      <c r="DQ63" s="28">
        <v>4.2221649143316213</v>
      </c>
      <c r="DS63" s="29">
        <v>6.2435525475946658</v>
      </c>
      <c r="DT63" s="29">
        <v>6.3713368596422129</v>
      </c>
      <c r="DU63" s="29">
        <v>6.1273679622459909</v>
      </c>
      <c r="DV63" s="29">
        <v>6.0781773670423576</v>
      </c>
      <c r="DW63" s="29">
        <v>6.0302048586098422</v>
      </c>
      <c r="DX63" s="29">
        <v>5.8651477943515271</v>
      </c>
      <c r="DY63" s="29">
        <v>5.652055053960451</v>
      </c>
      <c r="DZ63" s="29">
        <v>5.4539600942500179</v>
      </c>
      <c r="EA63" s="29">
        <v>5.3441593897885635</v>
      </c>
      <c r="EB63" s="29">
        <v>5.025051064025412</v>
      </c>
      <c r="EC63" s="29">
        <v>0.79368989635122844</v>
      </c>
      <c r="ED63" s="29">
        <v>-2.8834192233654967</v>
      </c>
      <c r="EE63" s="29">
        <v>-5.3888581995539901</v>
      </c>
      <c r="EF63" s="29">
        <v>-4.7860057083547929</v>
      </c>
      <c r="EH63" s="29">
        <v>15.443552547594665</v>
      </c>
      <c r="EI63" s="29">
        <v>15.571336859642212</v>
      </c>
      <c r="EJ63" s="29">
        <v>15.32736796224599</v>
      </c>
      <c r="EK63" s="29">
        <v>15.278177367042357</v>
      </c>
      <c r="EL63" s="29">
        <v>15.230204858609842</v>
      </c>
      <c r="EM63" s="29">
        <v>15.065147794351526</v>
      </c>
      <c r="EN63" s="29">
        <v>14.85205505396045</v>
      </c>
      <c r="EO63" s="29">
        <v>14.653960094250017</v>
      </c>
      <c r="EP63" s="29">
        <v>14.544159389788563</v>
      </c>
      <c r="EQ63" s="29">
        <v>14.225051064025411</v>
      </c>
      <c r="ER63" s="29">
        <v>9.9936898963512277</v>
      </c>
      <c r="ES63" s="29">
        <v>6.3165807766345026</v>
      </c>
      <c r="ET63" s="29">
        <v>3.8111418004460091</v>
      </c>
      <c r="EU63" s="29">
        <v>4.4139942916452064</v>
      </c>
      <c r="EW63" s="1">
        <v>384308</v>
      </c>
      <c r="EX63" s="1">
        <v>432288</v>
      </c>
      <c r="EY63" s="1" t="s">
        <v>495</v>
      </c>
      <c r="EZ63" s="1" t="s">
        <v>871</v>
      </c>
    </row>
    <row r="64" spans="2:156" ht="16.2" thickBot="1" x14ac:dyDescent="0.35">
      <c r="B64" s="21" t="s">
        <v>65</v>
      </c>
      <c r="C64" s="22">
        <v>0.43008847739562661</v>
      </c>
      <c r="D64" s="23">
        <v>0.55536860619301187</v>
      </c>
      <c r="E64" s="23">
        <v>0.49374884429597898</v>
      </c>
      <c r="F64" s="23">
        <v>0.35665690731150512</v>
      </c>
      <c r="G64" s="23">
        <v>0.32192190842839885</v>
      </c>
      <c r="H64" s="23">
        <v>0.23405390962898309</v>
      </c>
      <c r="I64" s="23">
        <v>0.10837091979281688</v>
      </c>
      <c r="J64" s="23">
        <v>-4.581312193154119E-2</v>
      </c>
      <c r="K64" s="23">
        <v>-0.1027781773075418</v>
      </c>
      <c r="L64" s="23">
        <v>-0.1845468492651392</v>
      </c>
      <c r="M64" s="23">
        <v>-0.63104995609667114</v>
      </c>
      <c r="N64" s="23">
        <v>-1.1885746482393529</v>
      </c>
      <c r="O64" s="23">
        <v>-1.6309130754195564</v>
      </c>
      <c r="P64" s="23">
        <v>-1.9064127231056602</v>
      </c>
      <c r="Q64" s="24"/>
      <c r="R64" s="23">
        <v>9.4300884773956266</v>
      </c>
      <c r="S64" s="23">
        <v>9.5553686061930119</v>
      </c>
      <c r="T64" s="23">
        <v>9.493748844295979</v>
      </c>
      <c r="U64" s="23">
        <v>9.3566569073115051</v>
      </c>
      <c r="V64" s="23">
        <v>9.3219219084283989</v>
      </c>
      <c r="W64" s="23">
        <v>9.2340539096289831</v>
      </c>
      <c r="X64" s="23">
        <v>9.1083709197928169</v>
      </c>
      <c r="Y64" s="23">
        <v>8.9541868780684588</v>
      </c>
      <c r="Z64" s="23">
        <v>8.8972218226924582</v>
      </c>
      <c r="AA64" s="23">
        <v>8.8154531507348608</v>
      </c>
      <c r="AB64" s="23">
        <v>8.3689500439033289</v>
      </c>
      <c r="AC64" s="23">
        <v>7.8114253517606471</v>
      </c>
      <c r="AD64" s="23">
        <v>7.3690869245804436</v>
      </c>
      <c r="AE64" s="23">
        <v>7.0935872768943398</v>
      </c>
      <c r="AG64" s="25">
        <v>0.38994268755517325</v>
      </c>
      <c r="AH64" s="25">
        <v>0.49064749745279101</v>
      </c>
      <c r="AI64" s="25">
        <v>0.47280317092347168</v>
      </c>
      <c r="AJ64" s="25">
        <v>0.36900136783601134</v>
      </c>
      <c r="AK64" s="25">
        <v>0.36109398301699969</v>
      </c>
      <c r="AL64" s="25">
        <v>0.29403963022401669</v>
      </c>
      <c r="AM64" s="25">
        <v>0.17575520777081799</v>
      </c>
      <c r="AN64" s="25">
        <v>2.0427797939905901E-2</v>
      </c>
      <c r="AO64" s="25">
        <v>-5.1849811217925534E-2</v>
      </c>
      <c r="AP64" s="25">
        <v>-0.16260719007868829</v>
      </c>
      <c r="AQ64" s="25">
        <v>-0.49523436907540486</v>
      </c>
      <c r="AR64" s="25">
        <v>-0.76121980053714289</v>
      </c>
      <c r="AS64" s="25">
        <v>-0.98499083108187868</v>
      </c>
      <c r="AT64" s="25">
        <v>-1.0337127709615412</v>
      </c>
      <c r="AV64" s="26">
        <v>9.3899426875551733</v>
      </c>
      <c r="AW64" s="26">
        <v>9.490647497452791</v>
      </c>
      <c r="AX64" s="26">
        <v>9.4728031709234717</v>
      </c>
      <c r="AY64" s="26">
        <v>9.3690013678360113</v>
      </c>
      <c r="AZ64" s="26">
        <v>9.3610939830169997</v>
      </c>
      <c r="BA64" s="26">
        <v>9.2940396302240167</v>
      </c>
      <c r="BB64" s="26">
        <v>9.175755207770818</v>
      </c>
      <c r="BC64" s="26">
        <v>9.0204277979399059</v>
      </c>
      <c r="BD64" s="26">
        <v>8.9481501887820745</v>
      </c>
      <c r="BE64" s="26">
        <v>8.8373928099213117</v>
      </c>
      <c r="BF64" s="26">
        <v>8.5047656309245951</v>
      </c>
      <c r="BG64" s="26">
        <v>8.2387801994628571</v>
      </c>
      <c r="BH64" s="26">
        <v>8.0150091689181213</v>
      </c>
      <c r="BI64" s="26">
        <v>7.9662872290384588</v>
      </c>
      <c r="BK64" s="27">
        <v>0.43063241943866615</v>
      </c>
      <c r="BL64" s="27">
        <v>0.56724273154718041</v>
      </c>
      <c r="BM64" s="27">
        <v>0.51914345253543459</v>
      </c>
      <c r="BN64" s="27">
        <v>0.3949885497217096</v>
      </c>
      <c r="BO64" s="27">
        <v>0.37360011605463761</v>
      </c>
      <c r="BP64" s="27">
        <v>0.30386805121339933</v>
      </c>
      <c r="BQ64" s="27">
        <v>0.19623900458631383</v>
      </c>
      <c r="BR64" s="27">
        <v>6.4034197576248175E-2</v>
      </c>
      <c r="BS64" s="27">
        <v>2.7000898592323352E-2</v>
      </c>
      <c r="BT64" s="27">
        <v>-3.5200136989146813E-2</v>
      </c>
      <c r="BU64" s="27">
        <v>-0.38017113161044414</v>
      </c>
      <c r="BV64" s="27">
        <v>-0.57765795562743349</v>
      </c>
      <c r="BW64" s="27">
        <v>-0.63297506160533956</v>
      </c>
      <c r="BX64" s="27">
        <v>-0.55256461500828635</v>
      </c>
      <c r="BZ64" s="27">
        <v>9.4306324194386661</v>
      </c>
      <c r="CA64" s="27">
        <v>9.5672427315471804</v>
      </c>
      <c r="CB64" s="27">
        <v>9.5191434525354346</v>
      </c>
      <c r="CC64" s="27">
        <v>9.3949885497217096</v>
      </c>
      <c r="CD64" s="27">
        <v>9.3736001160546376</v>
      </c>
      <c r="CE64" s="27">
        <v>9.3038680512133993</v>
      </c>
      <c r="CF64" s="27">
        <v>9.1962390045863138</v>
      </c>
      <c r="CG64" s="27">
        <v>9.0640341975762482</v>
      </c>
      <c r="CH64" s="27">
        <v>9.0270008985923234</v>
      </c>
      <c r="CI64" s="27">
        <v>8.9647998630108532</v>
      </c>
      <c r="CJ64" s="27">
        <v>8.6198288683895559</v>
      </c>
      <c r="CK64" s="27">
        <v>8.4223420443725665</v>
      </c>
      <c r="CL64" s="27">
        <v>8.3670249383946604</v>
      </c>
      <c r="CM64" s="27">
        <v>8.4474353849917136</v>
      </c>
      <c r="CO64" s="28">
        <v>0.42817026631565192</v>
      </c>
      <c r="CP64" s="28">
        <v>0.56630034717351307</v>
      </c>
      <c r="CQ64" s="28">
        <v>0.51858892184996641</v>
      </c>
      <c r="CR64" s="28">
        <v>0.3969165505018033</v>
      </c>
      <c r="CS64" s="28">
        <v>0.37774970037007449</v>
      </c>
      <c r="CT64" s="28">
        <v>0.30828159804500466</v>
      </c>
      <c r="CU64" s="28">
        <v>0.20350031239897248</v>
      </c>
      <c r="CV64" s="28">
        <v>7.3196595185983426E-2</v>
      </c>
      <c r="CW64" s="28">
        <v>4.0607473480939404E-2</v>
      </c>
      <c r="CX64" s="28">
        <v>-1.3227948794348521E-2</v>
      </c>
      <c r="CY64" s="28">
        <v>-0.37586793270948426</v>
      </c>
      <c r="CZ64" s="28">
        <v>-3.0731972723869916</v>
      </c>
      <c r="DA64" s="28">
        <v>-5.3689549936318883</v>
      </c>
      <c r="DB64" s="28">
        <v>-7.2248260792918479</v>
      </c>
      <c r="DD64" s="28">
        <v>9.4281702663156519</v>
      </c>
      <c r="DE64" s="28">
        <v>9.5663003471735131</v>
      </c>
      <c r="DF64" s="28">
        <v>9.5185889218499664</v>
      </c>
      <c r="DG64" s="28">
        <v>9.3969165505018033</v>
      </c>
      <c r="DH64" s="28">
        <v>9.3777497003700745</v>
      </c>
      <c r="DI64" s="28">
        <v>9.3082815980450047</v>
      </c>
      <c r="DJ64" s="28">
        <v>9.2035003123989725</v>
      </c>
      <c r="DK64" s="28">
        <v>9.0731965951859834</v>
      </c>
      <c r="DL64" s="28">
        <v>9.0406074734809394</v>
      </c>
      <c r="DM64" s="28">
        <v>8.9867720512056515</v>
      </c>
      <c r="DN64" s="28">
        <v>8.6241320672905157</v>
      </c>
      <c r="DO64" s="28">
        <v>5.9268027276130084</v>
      </c>
      <c r="DP64" s="28">
        <v>3.6310450063681117</v>
      </c>
      <c r="DQ64" s="28">
        <v>1.7751739207081521</v>
      </c>
      <c r="DS64" s="29">
        <v>0.45333561615305129</v>
      </c>
      <c r="DT64" s="29">
        <v>0.6164392506323928</v>
      </c>
      <c r="DU64" s="29">
        <v>0.59359683341134506</v>
      </c>
      <c r="DV64" s="29">
        <v>0.49394003850730606</v>
      </c>
      <c r="DW64" s="29">
        <v>0.49423261822106568</v>
      </c>
      <c r="DX64" s="29">
        <v>0.43963540173983517</v>
      </c>
      <c r="DY64" s="29">
        <v>0.34819709598258086</v>
      </c>
      <c r="DZ64" s="29">
        <v>0.22703651256136581</v>
      </c>
      <c r="EA64" s="29">
        <v>0.19826000323032744</v>
      </c>
      <c r="EB64" s="29">
        <v>8.3445930222170617E-2</v>
      </c>
      <c r="EC64" s="29">
        <v>-2.8491838129784313</v>
      </c>
      <c r="ED64" s="29">
        <v>-5.6780417893380495</v>
      </c>
      <c r="EE64" s="29">
        <v>-7.557558968901116</v>
      </c>
      <c r="EF64" s="29">
        <v>-7.1156072580915399</v>
      </c>
      <c r="EH64" s="29">
        <v>9.4533356161530513</v>
      </c>
      <c r="EI64" s="29">
        <v>9.6164392506323928</v>
      </c>
      <c r="EJ64" s="29">
        <v>9.5935968334113451</v>
      </c>
      <c r="EK64" s="29">
        <v>9.4939400385073061</v>
      </c>
      <c r="EL64" s="29">
        <v>9.4942326182210657</v>
      </c>
      <c r="EM64" s="29">
        <v>9.4396354017398352</v>
      </c>
      <c r="EN64" s="29">
        <v>9.3481970959825809</v>
      </c>
      <c r="EO64" s="29">
        <v>9.2270365125613658</v>
      </c>
      <c r="EP64" s="29">
        <v>9.1982600032303274</v>
      </c>
      <c r="EQ64" s="29">
        <v>9.0834459302221706</v>
      </c>
      <c r="ER64" s="29">
        <v>6.1508161870215687</v>
      </c>
      <c r="ES64" s="29">
        <v>3.3219582106619505</v>
      </c>
      <c r="ET64" s="29">
        <v>1.442441031098884</v>
      </c>
      <c r="EU64" s="29">
        <v>1.8843927419084601</v>
      </c>
      <c r="EW64" s="1">
        <v>384418</v>
      </c>
      <c r="EX64" s="1">
        <v>434168</v>
      </c>
      <c r="EY64" s="1" t="s">
        <v>495</v>
      </c>
      <c r="EZ64" s="1" t="s">
        <v>871</v>
      </c>
    </row>
    <row r="65" spans="2:156" ht="16.2" thickBot="1" x14ac:dyDescent="0.35">
      <c r="B65" s="21" t="s">
        <v>66</v>
      </c>
      <c r="C65" s="22">
        <v>4.8123957843022573</v>
      </c>
      <c r="D65" s="23">
        <v>5.1984955071123657</v>
      </c>
      <c r="E65" s="23">
        <v>4.3370166691852958</v>
      </c>
      <c r="F65" s="23">
        <v>4.5335725959797415</v>
      </c>
      <c r="G65" s="23">
        <v>4.2191471685940272</v>
      </c>
      <c r="H65" s="23">
        <v>3.6928134418752379</v>
      </c>
      <c r="I65" s="23">
        <v>3.5407301691094304</v>
      </c>
      <c r="J65" s="23">
        <v>3.1502900522564268</v>
      </c>
      <c r="K65" s="23">
        <v>2.7604181073337131</v>
      </c>
      <c r="L65" s="23">
        <v>2.1643289880328709</v>
      </c>
      <c r="M65" s="23">
        <v>0.23202083494938464</v>
      </c>
      <c r="N65" s="23">
        <v>-1.8794179728031324</v>
      </c>
      <c r="O65" s="23">
        <v>-2.6456041801851597</v>
      </c>
      <c r="P65" s="23">
        <v>-2.2974535886988434</v>
      </c>
      <c r="Q65" s="24"/>
      <c r="R65" s="23">
        <v>8.9123957843022588</v>
      </c>
      <c r="S65" s="23">
        <v>9.2984955071123672</v>
      </c>
      <c r="T65" s="23">
        <v>8.4370166691852972</v>
      </c>
      <c r="U65" s="23">
        <v>8.6335725959797429</v>
      </c>
      <c r="V65" s="23">
        <v>8.3191471685940286</v>
      </c>
      <c r="W65" s="23">
        <v>7.7928134418752393</v>
      </c>
      <c r="X65" s="23">
        <v>7.6407301691094318</v>
      </c>
      <c r="Y65" s="23">
        <v>7.2502900522564282</v>
      </c>
      <c r="Z65" s="23">
        <v>6.8604181073337145</v>
      </c>
      <c r="AA65" s="23">
        <v>6.2643289880328723</v>
      </c>
      <c r="AB65" s="23">
        <v>4.3320208349493861</v>
      </c>
      <c r="AC65" s="23">
        <v>2.220582027196869</v>
      </c>
      <c r="AD65" s="23">
        <v>1.4543958198148417</v>
      </c>
      <c r="AE65" s="23">
        <v>1.802546411301158</v>
      </c>
      <c r="AG65" s="25">
        <v>4.7382506166889904</v>
      </c>
      <c r="AH65" s="25">
        <v>5.1193203599161059</v>
      </c>
      <c r="AI65" s="25">
        <v>4.4633682733029403</v>
      </c>
      <c r="AJ65" s="25">
        <v>4.8020034494336166</v>
      </c>
      <c r="AK65" s="25">
        <v>4.6158424172466752</v>
      </c>
      <c r="AL65" s="25">
        <v>4.2206649570311825</v>
      </c>
      <c r="AM65" s="25">
        <v>4.1667256387955831</v>
      </c>
      <c r="AN65" s="25">
        <v>3.8700915601825763</v>
      </c>
      <c r="AO65" s="25">
        <v>3.5454936289933627</v>
      </c>
      <c r="AP65" s="25">
        <v>3.0327953662342502</v>
      </c>
      <c r="AQ65" s="25">
        <v>1.9353924232018365</v>
      </c>
      <c r="AR65" s="25">
        <v>0.1145700432635266</v>
      </c>
      <c r="AS65" s="25">
        <v>-1.7127700924977134</v>
      </c>
      <c r="AT65" s="25">
        <v>-1.776075790702059</v>
      </c>
      <c r="AV65" s="26">
        <v>8.8382506166889918</v>
      </c>
      <c r="AW65" s="26">
        <v>9.2193203599161073</v>
      </c>
      <c r="AX65" s="26">
        <v>8.5633682733029417</v>
      </c>
      <c r="AY65" s="26">
        <v>8.902003449433618</v>
      </c>
      <c r="AZ65" s="26">
        <v>8.7158424172466766</v>
      </c>
      <c r="BA65" s="26">
        <v>8.3206649570311839</v>
      </c>
      <c r="BB65" s="26">
        <v>8.2667256387955845</v>
      </c>
      <c r="BC65" s="26">
        <v>7.9700915601825777</v>
      </c>
      <c r="BD65" s="26">
        <v>7.6454936289933642</v>
      </c>
      <c r="BE65" s="26">
        <v>7.1327953662342516</v>
      </c>
      <c r="BF65" s="26">
        <v>6.0353924232018379</v>
      </c>
      <c r="BG65" s="26">
        <v>4.214570043263528</v>
      </c>
      <c r="BH65" s="26">
        <v>2.387229907502288</v>
      </c>
      <c r="BI65" s="26">
        <v>2.3239242092979424</v>
      </c>
      <c r="BK65" s="27">
        <v>4.8149842200005146</v>
      </c>
      <c r="BL65" s="27">
        <v>5.2360921761327823</v>
      </c>
      <c r="BM65" s="27">
        <v>4.4256685034939203</v>
      </c>
      <c r="BN65" s="27">
        <v>4.6615848896639278</v>
      </c>
      <c r="BO65" s="27">
        <v>4.3935432034499406</v>
      </c>
      <c r="BP65" s="27">
        <v>3.9335801427206292</v>
      </c>
      <c r="BQ65" s="27">
        <v>3.8480767018446542</v>
      </c>
      <c r="BR65" s="27">
        <v>3.5438004012259299</v>
      </c>
      <c r="BS65" s="27">
        <v>3.2372961742680175</v>
      </c>
      <c r="BT65" s="27">
        <v>2.7439974034902157</v>
      </c>
      <c r="BU65" s="27">
        <v>1.2132597758764589</v>
      </c>
      <c r="BV65" s="27">
        <v>-0.45352885982726932</v>
      </c>
      <c r="BW65" s="27">
        <v>-1.049781288448834</v>
      </c>
      <c r="BX65" s="27">
        <v>-0.46799262077850301</v>
      </c>
      <c r="BZ65" s="27">
        <v>8.914984220000516</v>
      </c>
      <c r="CA65" s="27">
        <v>9.3360921761327837</v>
      </c>
      <c r="CB65" s="27">
        <v>8.5256685034939217</v>
      </c>
      <c r="CC65" s="27">
        <v>8.7615848896639292</v>
      </c>
      <c r="CD65" s="27">
        <v>8.4935432034499421</v>
      </c>
      <c r="CE65" s="27">
        <v>8.0335801427206306</v>
      </c>
      <c r="CF65" s="27">
        <v>7.9480767018446556</v>
      </c>
      <c r="CG65" s="27">
        <v>7.6438004012259313</v>
      </c>
      <c r="CH65" s="27">
        <v>7.3372961742680189</v>
      </c>
      <c r="CI65" s="27">
        <v>6.8439974034902171</v>
      </c>
      <c r="CJ65" s="27">
        <v>5.3132597758764604</v>
      </c>
      <c r="CK65" s="27">
        <v>3.6464711401727321</v>
      </c>
      <c r="CL65" s="27">
        <v>3.0502187115511674</v>
      </c>
      <c r="CM65" s="27">
        <v>3.6320073792214984</v>
      </c>
      <c r="CO65" s="28">
        <v>4.8112900396559937</v>
      </c>
      <c r="CP65" s="28">
        <v>5.2450597395842529</v>
      </c>
      <c r="CQ65" s="28">
        <v>4.4515080806477805</v>
      </c>
      <c r="CR65" s="28">
        <v>4.7241464965164859</v>
      </c>
      <c r="CS65" s="28">
        <v>4.5093441799518956</v>
      </c>
      <c r="CT65" s="28">
        <v>4.1224415914320574</v>
      </c>
      <c r="CU65" s="28">
        <v>4.0959220771410578</v>
      </c>
      <c r="CV65" s="28">
        <v>3.8066421895756832</v>
      </c>
      <c r="CW65" s="28">
        <v>3.54255479325019</v>
      </c>
      <c r="CX65" s="28">
        <v>3.1421948582964774</v>
      </c>
      <c r="CY65" s="28">
        <v>2.1180601547753461</v>
      </c>
      <c r="CZ65" s="28">
        <v>-1.6333506654155805</v>
      </c>
      <c r="DA65" s="28">
        <v>-4.6664153110104252</v>
      </c>
      <c r="DB65" s="28">
        <v>-7.5132917687630538</v>
      </c>
      <c r="DD65" s="28">
        <v>8.9112900396559951</v>
      </c>
      <c r="DE65" s="28">
        <v>9.3450597395842543</v>
      </c>
      <c r="DF65" s="28">
        <v>8.5515080806477819</v>
      </c>
      <c r="DG65" s="28">
        <v>8.8241464965164873</v>
      </c>
      <c r="DH65" s="28">
        <v>8.609344179951897</v>
      </c>
      <c r="DI65" s="28">
        <v>8.2224415914320588</v>
      </c>
      <c r="DJ65" s="28">
        <v>8.1959220771410592</v>
      </c>
      <c r="DK65" s="28">
        <v>7.9066421895756847</v>
      </c>
      <c r="DL65" s="28">
        <v>7.6425547932501914</v>
      </c>
      <c r="DM65" s="28">
        <v>7.2421948582964788</v>
      </c>
      <c r="DN65" s="28">
        <v>6.2180601547753476</v>
      </c>
      <c r="DO65" s="28">
        <v>2.4666493345844209</v>
      </c>
      <c r="DP65" s="28">
        <v>-0.56641531101042375</v>
      </c>
      <c r="DQ65" s="28">
        <v>-3.4132917687630524</v>
      </c>
      <c r="DS65" s="29">
        <v>4.8414048882981824</v>
      </c>
      <c r="DT65" s="29">
        <v>5.3050123188217739</v>
      </c>
      <c r="DU65" s="29">
        <v>4.5441156503499549</v>
      </c>
      <c r="DV65" s="29">
        <v>4.8414649400995273</v>
      </c>
      <c r="DW65" s="29">
        <v>4.6276962943976905</v>
      </c>
      <c r="DX65" s="29">
        <v>4.1780901827106582</v>
      </c>
      <c r="DY65" s="29">
        <v>4.0993336501841533</v>
      </c>
      <c r="DZ65" s="29">
        <v>3.8025343147733039</v>
      </c>
      <c r="EA65" s="29">
        <v>3.5207739328297372</v>
      </c>
      <c r="EB65" s="29">
        <v>2.9690951129406891</v>
      </c>
      <c r="EC65" s="29">
        <v>-1.1330236256454285</v>
      </c>
      <c r="ED65" s="29">
        <v>-5.3178532689868661</v>
      </c>
      <c r="EE65" s="29">
        <v>-7.9239232991009736</v>
      </c>
      <c r="EF65" s="29">
        <v>-7.6385077243205153</v>
      </c>
      <c r="EH65" s="29">
        <v>8.9414048882981838</v>
      </c>
      <c r="EI65" s="29">
        <v>9.4050123188217754</v>
      </c>
      <c r="EJ65" s="29">
        <v>8.6441156503499563</v>
      </c>
      <c r="EK65" s="29">
        <v>8.9414649400995287</v>
      </c>
      <c r="EL65" s="29">
        <v>8.7276962943976919</v>
      </c>
      <c r="EM65" s="29">
        <v>8.2780901827106597</v>
      </c>
      <c r="EN65" s="29">
        <v>8.1993336501841547</v>
      </c>
      <c r="EO65" s="29">
        <v>7.9025343147733054</v>
      </c>
      <c r="EP65" s="29">
        <v>7.6207739328297386</v>
      </c>
      <c r="EQ65" s="29">
        <v>7.0690951129406905</v>
      </c>
      <c r="ER65" s="29">
        <v>2.966976374354573</v>
      </c>
      <c r="ES65" s="29">
        <v>-1.2178532689868646</v>
      </c>
      <c r="ET65" s="29">
        <v>-3.8239232991009722</v>
      </c>
      <c r="EU65" s="29">
        <v>-3.5385077243205139</v>
      </c>
      <c r="EW65" s="1">
        <v>347903</v>
      </c>
      <c r="EX65" s="1">
        <v>458401</v>
      </c>
      <c r="EY65" s="1" t="s">
        <v>524</v>
      </c>
      <c r="EZ65" s="1" t="s">
        <v>881</v>
      </c>
    </row>
    <row r="66" spans="2:156" ht="16.2" thickBot="1" x14ac:dyDescent="0.35">
      <c r="B66" s="21" t="s">
        <v>67</v>
      </c>
      <c r="C66" s="22">
        <v>6.2429124309209509</v>
      </c>
      <c r="D66" s="23">
        <v>5.697230380007138</v>
      </c>
      <c r="E66" s="23">
        <v>4.8339884622600113</v>
      </c>
      <c r="F66" s="23">
        <v>4.6475881239271359</v>
      </c>
      <c r="G66" s="23">
        <v>4.4642497771343184</v>
      </c>
      <c r="H66" s="23">
        <v>4.2077327014817651</v>
      </c>
      <c r="I66" s="23">
        <v>3.9448649807153497</v>
      </c>
      <c r="J66" s="23">
        <v>3.65255049500613</v>
      </c>
      <c r="K66" s="23">
        <v>3.3670356073785275</v>
      </c>
      <c r="L66" s="23">
        <v>3.0114732613377164</v>
      </c>
      <c r="M66" s="23">
        <v>1.2587104849835065</v>
      </c>
      <c r="N66" s="23">
        <v>-0.54442681386602487</v>
      </c>
      <c r="O66" s="23">
        <v>-1.2976366855520247</v>
      </c>
      <c r="P66" s="23">
        <v>-1.547890411527824</v>
      </c>
      <c r="Q66" s="24"/>
      <c r="R66" s="23">
        <v>9.7429124309209509</v>
      </c>
      <c r="S66" s="23">
        <v>9.197230380007138</v>
      </c>
      <c r="T66" s="23">
        <v>8.3339884622600113</v>
      </c>
      <c r="U66" s="23">
        <v>8.1475881239271359</v>
      </c>
      <c r="V66" s="23">
        <v>7.9642497771343184</v>
      </c>
      <c r="W66" s="23">
        <v>7.7077327014817651</v>
      </c>
      <c r="X66" s="23">
        <v>7.4448649807153497</v>
      </c>
      <c r="Y66" s="23">
        <v>7.15255049500613</v>
      </c>
      <c r="Z66" s="23">
        <v>6.8670356073785275</v>
      </c>
      <c r="AA66" s="23">
        <v>6.5114732613377164</v>
      </c>
      <c r="AB66" s="23">
        <v>4.7587104849835065</v>
      </c>
      <c r="AC66" s="23">
        <v>2.9555731861339751</v>
      </c>
      <c r="AD66" s="23">
        <v>2.2023633144479753</v>
      </c>
      <c r="AE66" s="23">
        <v>1.952109588472176</v>
      </c>
      <c r="AG66" s="25">
        <v>6.1946897452116936</v>
      </c>
      <c r="AH66" s="25">
        <v>5.9699875228855745</v>
      </c>
      <c r="AI66" s="25">
        <v>5.5134716810190163</v>
      </c>
      <c r="AJ66" s="25">
        <v>5.3935249898478617</v>
      </c>
      <c r="AK66" s="25">
        <v>5.2748679619310916</v>
      </c>
      <c r="AL66" s="25">
        <v>5.0902864903610254</v>
      </c>
      <c r="AM66" s="25">
        <v>4.887799782131566</v>
      </c>
      <c r="AN66" s="25">
        <v>4.6543592726740854</v>
      </c>
      <c r="AO66" s="25">
        <v>4.4153650759165917</v>
      </c>
      <c r="AP66" s="25">
        <v>4.1128614249097684</v>
      </c>
      <c r="AQ66" s="25">
        <v>2.9770921003116904</v>
      </c>
      <c r="AR66" s="25">
        <v>1.5350801696166414</v>
      </c>
      <c r="AS66" s="25">
        <v>0.22692316596153717</v>
      </c>
      <c r="AT66" s="25">
        <v>-0.2204186489723412</v>
      </c>
      <c r="AV66" s="26">
        <v>9.6946897452116936</v>
      </c>
      <c r="AW66" s="26">
        <v>9.4699875228855745</v>
      </c>
      <c r="AX66" s="26">
        <v>9.0134716810190163</v>
      </c>
      <c r="AY66" s="26">
        <v>8.8935249898478617</v>
      </c>
      <c r="AZ66" s="26">
        <v>8.7748679619310916</v>
      </c>
      <c r="BA66" s="26">
        <v>8.5902864903610254</v>
      </c>
      <c r="BB66" s="26">
        <v>8.387799782131566</v>
      </c>
      <c r="BC66" s="26">
        <v>8.1543592726740854</v>
      </c>
      <c r="BD66" s="26">
        <v>7.9153650759165917</v>
      </c>
      <c r="BE66" s="26">
        <v>7.6128614249097684</v>
      </c>
      <c r="BF66" s="26">
        <v>6.4770921003116904</v>
      </c>
      <c r="BG66" s="26">
        <v>5.0350801696166414</v>
      </c>
      <c r="BH66" s="26">
        <v>3.7269231659615372</v>
      </c>
      <c r="BI66" s="26">
        <v>3.2795813510276588</v>
      </c>
      <c r="BK66" s="27">
        <v>6.2447482087519628</v>
      </c>
      <c r="BL66" s="27">
        <v>5.7282993231859578</v>
      </c>
      <c r="BM66" s="27">
        <v>4.9030987083318394</v>
      </c>
      <c r="BN66" s="27">
        <v>4.7523572629283386</v>
      </c>
      <c r="BO66" s="27">
        <v>4.6073490689110557</v>
      </c>
      <c r="BP66" s="27">
        <v>4.4038604893634776</v>
      </c>
      <c r="BQ66" s="27">
        <v>4.1967996843863951</v>
      </c>
      <c r="BR66" s="27">
        <v>3.9734459541225</v>
      </c>
      <c r="BS66" s="27">
        <v>3.7549673958744076</v>
      </c>
      <c r="BT66" s="27">
        <v>3.4664431393918687</v>
      </c>
      <c r="BU66" s="27">
        <v>2.026412490703656</v>
      </c>
      <c r="BV66" s="27">
        <v>0.74099075206507337</v>
      </c>
      <c r="BW66" s="27">
        <v>0.37833789224645287</v>
      </c>
      <c r="BX66" s="27">
        <v>0.51150532027312678</v>
      </c>
      <c r="BZ66" s="27">
        <v>9.7447482087519628</v>
      </c>
      <c r="CA66" s="27">
        <v>9.2282993231859578</v>
      </c>
      <c r="CB66" s="27">
        <v>8.4030987083318394</v>
      </c>
      <c r="CC66" s="27">
        <v>8.2523572629283386</v>
      </c>
      <c r="CD66" s="27">
        <v>8.1073490689110557</v>
      </c>
      <c r="CE66" s="27">
        <v>7.9038604893634776</v>
      </c>
      <c r="CF66" s="27">
        <v>7.6967996843863951</v>
      </c>
      <c r="CG66" s="27">
        <v>7.4734459541225</v>
      </c>
      <c r="CH66" s="27">
        <v>7.2549673958744076</v>
      </c>
      <c r="CI66" s="27">
        <v>6.9664431393918687</v>
      </c>
      <c r="CJ66" s="27">
        <v>5.526412490703656</v>
      </c>
      <c r="CK66" s="27">
        <v>4.2409907520650734</v>
      </c>
      <c r="CL66" s="27">
        <v>3.8783378922464529</v>
      </c>
      <c r="CM66" s="27">
        <v>4.0115053202731268</v>
      </c>
      <c r="CO66" s="28">
        <v>6.2406874131948342</v>
      </c>
      <c r="CP66" s="28">
        <v>5.7114390196249047</v>
      </c>
      <c r="CQ66" s="28">
        <v>4.8772804616365644</v>
      </c>
      <c r="CR66" s="28">
        <v>4.7315884309564442</v>
      </c>
      <c r="CS66" s="28">
        <v>4.6046589344278068</v>
      </c>
      <c r="CT66" s="28">
        <v>4.4298844798437749</v>
      </c>
      <c r="CU66" s="28">
        <v>4.2472499706379594</v>
      </c>
      <c r="CV66" s="28">
        <v>4.0145444354455506</v>
      </c>
      <c r="CW66" s="28">
        <v>3.8125353884894793</v>
      </c>
      <c r="CX66" s="28">
        <v>3.5792332428127231</v>
      </c>
      <c r="CY66" s="28">
        <v>2.4403815133723779</v>
      </c>
      <c r="CZ66" s="28">
        <v>-1.9280767957818696</v>
      </c>
      <c r="DA66" s="28">
        <v>-5.2498265080394937</v>
      </c>
      <c r="DB66" s="28">
        <v>-7.7454093597277165</v>
      </c>
      <c r="DD66" s="28">
        <v>9.7406874131948342</v>
      </c>
      <c r="DE66" s="28">
        <v>9.2114390196249047</v>
      </c>
      <c r="DF66" s="28">
        <v>8.3772804616365644</v>
      </c>
      <c r="DG66" s="28">
        <v>8.2315884309564442</v>
      </c>
      <c r="DH66" s="28">
        <v>8.1046589344278068</v>
      </c>
      <c r="DI66" s="28">
        <v>7.9298844798437749</v>
      </c>
      <c r="DJ66" s="28">
        <v>7.7472499706379594</v>
      </c>
      <c r="DK66" s="28">
        <v>7.5145444354455506</v>
      </c>
      <c r="DL66" s="28">
        <v>7.3125353884894793</v>
      </c>
      <c r="DM66" s="28">
        <v>7.0792332428127231</v>
      </c>
      <c r="DN66" s="28">
        <v>5.9403815133723779</v>
      </c>
      <c r="DO66" s="28">
        <v>1.5719232042181304</v>
      </c>
      <c r="DP66" s="28">
        <v>-1.7498265080394937</v>
      </c>
      <c r="DQ66" s="28">
        <v>-4.2454093597277165</v>
      </c>
      <c r="DS66" s="29">
        <v>6.2899630903084063</v>
      </c>
      <c r="DT66" s="29">
        <v>5.8080970104815925</v>
      </c>
      <c r="DU66" s="29">
        <v>5.021668991996826</v>
      </c>
      <c r="DV66" s="29">
        <v>4.9123467403971457</v>
      </c>
      <c r="DW66" s="29">
        <v>4.8094352523651196</v>
      </c>
      <c r="DX66" s="29">
        <v>4.607339155939675</v>
      </c>
      <c r="DY66" s="29">
        <v>4.4105241211395523</v>
      </c>
      <c r="DZ66" s="29">
        <v>4.201692498029665</v>
      </c>
      <c r="EA66" s="29">
        <v>4.0168691266642629</v>
      </c>
      <c r="EB66" s="29">
        <v>3.6867925633660654</v>
      </c>
      <c r="EC66" s="29">
        <v>-2.9672523624991953E-2</v>
      </c>
      <c r="ED66" s="29">
        <v>-4.1031275003702028</v>
      </c>
      <c r="EE66" s="29">
        <v>-6.7521170161852098</v>
      </c>
      <c r="EF66" s="29">
        <v>-6.8586323917483085</v>
      </c>
      <c r="EH66" s="29">
        <v>9.7899630903084063</v>
      </c>
      <c r="EI66" s="29">
        <v>9.3080970104815925</v>
      </c>
      <c r="EJ66" s="29">
        <v>8.521668991996826</v>
      </c>
      <c r="EK66" s="29">
        <v>8.4123467403971457</v>
      </c>
      <c r="EL66" s="29">
        <v>8.3094352523651196</v>
      </c>
      <c r="EM66" s="29">
        <v>8.107339155939675</v>
      </c>
      <c r="EN66" s="29">
        <v>7.9105241211395523</v>
      </c>
      <c r="EO66" s="29">
        <v>7.701692498029665</v>
      </c>
      <c r="EP66" s="29">
        <v>7.5168691266642629</v>
      </c>
      <c r="EQ66" s="29">
        <v>7.1867925633660654</v>
      </c>
      <c r="ER66" s="29">
        <v>3.470327476375008</v>
      </c>
      <c r="ES66" s="29">
        <v>-0.6031275003702028</v>
      </c>
      <c r="ET66" s="29">
        <v>-3.2521170161852098</v>
      </c>
      <c r="EU66" s="29">
        <v>-3.3586323917483085</v>
      </c>
      <c r="EW66" s="1">
        <v>344595</v>
      </c>
      <c r="EX66" s="1">
        <v>412486</v>
      </c>
      <c r="EY66" s="1" t="s">
        <v>546</v>
      </c>
      <c r="EZ66" s="1" t="s">
        <v>887</v>
      </c>
    </row>
    <row r="67" spans="2:156" ht="16.2" thickBot="1" x14ac:dyDescent="0.35">
      <c r="B67" s="21" t="s">
        <v>68</v>
      </c>
      <c r="C67" s="22">
        <v>9.5947645611646184</v>
      </c>
      <c r="D67" s="23">
        <v>9.5247694836016894</v>
      </c>
      <c r="E67" s="23">
        <v>9.1388671358940652</v>
      </c>
      <c r="F67" s="23">
        <v>8.8840038913102752</v>
      </c>
      <c r="G67" s="23">
        <v>8.5459328350311559</v>
      </c>
      <c r="H67" s="23">
        <v>8.2557253747526538</v>
      </c>
      <c r="I67" s="23">
        <v>8.0356995924156589</v>
      </c>
      <c r="J67" s="23">
        <v>7.6788890217442791</v>
      </c>
      <c r="K67" s="23">
        <v>7.2415480838507396</v>
      </c>
      <c r="L67" s="23">
        <v>6.8334096643958446</v>
      </c>
      <c r="M67" s="23">
        <v>4.6623297110545785</v>
      </c>
      <c r="N67" s="23">
        <v>2.4695551079797333</v>
      </c>
      <c r="O67" s="23">
        <v>1.1421756477101468</v>
      </c>
      <c r="P67" s="23">
        <v>0.2335602008280695</v>
      </c>
      <c r="Q67" s="24"/>
      <c r="R67" s="23">
        <v>13.69476456116462</v>
      </c>
      <c r="S67" s="23">
        <v>13.624769483601691</v>
      </c>
      <c r="T67" s="23">
        <v>13.238867135894067</v>
      </c>
      <c r="U67" s="23">
        <v>12.984003891310277</v>
      </c>
      <c r="V67" s="23">
        <v>12.645932835031157</v>
      </c>
      <c r="W67" s="23">
        <v>12.355725374752655</v>
      </c>
      <c r="X67" s="23">
        <v>12.13569959241566</v>
      </c>
      <c r="Y67" s="23">
        <v>11.778889021744281</v>
      </c>
      <c r="Z67" s="23">
        <v>11.341548083850741</v>
      </c>
      <c r="AA67" s="23">
        <v>10.933409664395846</v>
      </c>
      <c r="AB67" s="23">
        <v>8.7623297110545799</v>
      </c>
      <c r="AC67" s="23">
        <v>6.5695551079797347</v>
      </c>
      <c r="AD67" s="23">
        <v>5.2421756477101482</v>
      </c>
      <c r="AE67" s="23">
        <v>4.3335602008280709</v>
      </c>
      <c r="AG67" s="25">
        <v>9.5248513776824435</v>
      </c>
      <c r="AH67" s="25">
        <v>9.5236357280506461</v>
      </c>
      <c r="AI67" s="25">
        <v>9.3104380623769885</v>
      </c>
      <c r="AJ67" s="25">
        <v>9.1475557012982964</v>
      </c>
      <c r="AK67" s="25">
        <v>8.8861791208157719</v>
      </c>
      <c r="AL67" s="25">
        <v>8.7062298927581985</v>
      </c>
      <c r="AM67" s="25">
        <v>8.5470539316668255</v>
      </c>
      <c r="AN67" s="25">
        <v>8.2515427639005257</v>
      </c>
      <c r="AO67" s="25">
        <v>7.8297596127092604</v>
      </c>
      <c r="AP67" s="25">
        <v>7.1847304870291619</v>
      </c>
      <c r="AQ67" s="25">
        <v>6.0249369255892198</v>
      </c>
      <c r="AR67" s="25">
        <v>5.3473610279157207</v>
      </c>
      <c r="AS67" s="25">
        <v>4.6532407828907445</v>
      </c>
      <c r="AT67" s="25">
        <v>4.1294399167544356</v>
      </c>
      <c r="AV67" s="26">
        <v>13.624851377682445</v>
      </c>
      <c r="AW67" s="26">
        <v>13.623635728050647</v>
      </c>
      <c r="AX67" s="26">
        <v>13.41043806237699</v>
      </c>
      <c r="AY67" s="26">
        <v>13.247555701298298</v>
      </c>
      <c r="AZ67" s="26">
        <v>12.986179120815773</v>
      </c>
      <c r="BA67" s="26">
        <v>12.8062298927582</v>
      </c>
      <c r="BB67" s="26">
        <v>12.647053931666827</v>
      </c>
      <c r="BC67" s="26">
        <v>12.351542763900527</v>
      </c>
      <c r="BD67" s="26">
        <v>11.929759612709262</v>
      </c>
      <c r="BE67" s="26">
        <v>11.284730487029163</v>
      </c>
      <c r="BF67" s="26">
        <v>10.124936925589221</v>
      </c>
      <c r="BG67" s="26">
        <v>9.4473610279157221</v>
      </c>
      <c r="BH67" s="26">
        <v>8.7532407828907459</v>
      </c>
      <c r="BI67" s="26">
        <v>8.229439916754437</v>
      </c>
      <c r="BK67" s="27">
        <v>9.5964524937034401</v>
      </c>
      <c r="BL67" s="27">
        <v>9.5585478768990129</v>
      </c>
      <c r="BM67" s="27">
        <v>9.2123227883498728</v>
      </c>
      <c r="BN67" s="27">
        <v>9.006557300729984</v>
      </c>
      <c r="BO67" s="27">
        <v>8.713264329340058</v>
      </c>
      <c r="BP67" s="27">
        <v>8.4824925962061446</v>
      </c>
      <c r="BQ67" s="27">
        <v>8.3206586292515379</v>
      </c>
      <c r="BR67" s="27">
        <v>8.0719431199012082</v>
      </c>
      <c r="BS67" s="27">
        <v>7.7719060120395547</v>
      </c>
      <c r="BT67" s="27">
        <v>7.45189110781922</v>
      </c>
      <c r="BU67" s="27">
        <v>5.7563940364431225</v>
      </c>
      <c r="BV67" s="27">
        <v>4.4891704001876498</v>
      </c>
      <c r="BW67" s="27">
        <v>3.9042277195692421</v>
      </c>
      <c r="BX67" s="27">
        <v>3.7354461373400483</v>
      </c>
      <c r="BZ67" s="27">
        <v>13.696452493703442</v>
      </c>
      <c r="CA67" s="27">
        <v>13.658547876899014</v>
      </c>
      <c r="CB67" s="27">
        <v>13.312322788349874</v>
      </c>
      <c r="CC67" s="27">
        <v>13.106557300729985</v>
      </c>
      <c r="CD67" s="27">
        <v>12.813264329340059</v>
      </c>
      <c r="CE67" s="27">
        <v>12.582492596206146</v>
      </c>
      <c r="CF67" s="27">
        <v>12.420658629251539</v>
      </c>
      <c r="CG67" s="27">
        <v>12.17194311990121</v>
      </c>
      <c r="CH67" s="27">
        <v>11.871906012039556</v>
      </c>
      <c r="CI67" s="27">
        <v>11.551891107819221</v>
      </c>
      <c r="CJ67" s="27">
        <v>9.856394036443124</v>
      </c>
      <c r="CK67" s="27">
        <v>8.5891704001876512</v>
      </c>
      <c r="CL67" s="27">
        <v>8.0042277195692435</v>
      </c>
      <c r="CM67" s="27">
        <v>7.8354461373400497</v>
      </c>
      <c r="CO67" s="28">
        <v>9.590899848984769</v>
      </c>
      <c r="CP67" s="28">
        <v>9.5374090764177328</v>
      </c>
      <c r="CQ67" s="28">
        <v>9.1741705652147942</v>
      </c>
      <c r="CR67" s="28">
        <v>8.9537942856849231</v>
      </c>
      <c r="CS67" s="28">
        <v>8.6431106992321052</v>
      </c>
      <c r="CT67" s="28">
        <v>8.3861830132475887</v>
      </c>
      <c r="CU67" s="28">
        <v>8.2014414084977876</v>
      </c>
      <c r="CV67" s="28">
        <v>7.8642202133370027</v>
      </c>
      <c r="CW67" s="28">
        <v>7.4607838527903656</v>
      </c>
      <c r="CX67" s="28">
        <v>7.092062325451737</v>
      </c>
      <c r="CY67" s="28">
        <v>5.0061157510313912</v>
      </c>
      <c r="CZ67" s="28">
        <v>0.20101951998647394</v>
      </c>
      <c r="DA67" s="28">
        <v>-3.5800325818843426</v>
      </c>
      <c r="DB67" s="28">
        <v>-6.4503350705414029</v>
      </c>
      <c r="DD67" s="28">
        <v>13.69089984898477</v>
      </c>
      <c r="DE67" s="28">
        <v>13.637409076417734</v>
      </c>
      <c r="DF67" s="28">
        <v>13.274170565214796</v>
      </c>
      <c r="DG67" s="28">
        <v>13.053794285684925</v>
      </c>
      <c r="DH67" s="28">
        <v>12.743110699232107</v>
      </c>
      <c r="DI67" s="28">
        <v>12.48618301324759</v>
      </c>
      <c r="DJ67" s="28">
        <v>12.301441408497789</v>
      </c>
      <c r="DK67" s="28">
        <v>11.964220213337004</v>
      </c>
      <c r="DL67" s="28">
        <v>11.560783852790367</v>
      </c>
      <c r="DM67" s="28">
        <v>11.192062325451738</v>
      </c>
      <c r="DN67" s="28">
        <v>9.1061157510313926</v>
      </c>
      <c r="DO67" s="28">
        <v>4.3010195199864754</v>
      </c>
      <c r="DP67" s="28">
        <v>0.51996741811565883</v>
      </c>
      <c r="DQ67" s="28">
        <v>-2.3503350705414014</v>
      </c>
      <c r="DS67" s="29">
        <v>9.6544354473575211</v>
      </c>
      <c r="DT67" s="29">
        <v>9.6628597160642844</v>
      </c>
      <c r="DU67" s="29">
        <v>9.33444364950671</v>
      </c>
      <c r="DV67" s="29">
        <v>9.125082566181197</v>
      </c>
      <c r="DW67" s="29">
        <v>8.8488949766964176</v>
      </c>
      <c r="DX67" s="29">
        <v>8.6121061011244819</v>
      </c>
      <c r="DY67" s="29">
        <v>8.4243018517756898</v>
      </c>
      <c r="DZ67" s="29">
        <v>8.0961084605817675</v>
      </c>
      <c r="EA67" s="29">
        <v>7.6941085287203972</v>
      </c>
      <c r="EB67" s="29">
        <v>7.1680939021354799</v>
      </c>
      <c r="EC67" s="29">
        <v>1.3044692572969829</v>
      </c>
      <c r="ED67" s="29">
        <v>-3.5415998156957826</v>
      </c>
      <c r="EE67" s="29">
        <v>-6.7975306914807518</v>
      </c>
      <c r="EF67" s="29">
        <v>-6.4800574861774685</v>
      </c>
      <c r="EH67" s="29">
        <v>13.754435447357523</v>
      </c>
      <c r="EI67" s="29">
        <v>13.762859716064286</v>
      </c>
      <c r="EJ67" s="29">
        <v>13.434443649506711</v>
      </c>
      <c r="EK67" s="29">
        <v>13.225082566181198</v>
      </c>
      <c r="EL67" s="29">
        <v>12.948894976696419</v>
      </c>
      <c r="EM67" s="29">
        <v>12.712106101124483</v>
      </c>
      <c r="EN67" s="29">
        <v>12.524301851775691</v>
      </c>
      <c r="EO67" s="29">
        <v>12.196108460581769</v>
      </c>
      <c r="EP67" s="29">
        <v>11.794108528720399</v>
      </c>
      <c r="EQ67" s="29">
        <v>11.268093902135481</v>
      </c>
      <c r="ER67" s="29">
        <v>5.4044692572969844</v>
      </c>
      <c r="ES67" s="29">
        <v>0.55840018430421878</v>
      </c>
      <c r="ET67" s="29">
        <v>-2.6975306914807504</v>
      </c>
      <c r="EU67" s="29">
        <v>-2.380057486177467</v>
      </c>
      <c r="EW67" s="1">
        <v>380863</v>
      </c>
      <c r="EX67" s="1">
        <v>410807</v>
      </c>
      <c r="EY67" s="1" t="s">
        <v>548</v>
      </c>
      <c r="EZ67" s="1" t="s">
        <v>880</v>
      </c>
    </row>
    <row r="68" spans="2:156" ht="16.2" thickBot="1" x14ac:dyDescent="0.35">
      <c r="B68" s="21" t="s">
        <v>69</v>
      </c>
      <c r="C68" s="22">
        <v>7.17630418009416</v>
      </c>
      <c r="D68" s="23">
        <v>7.2874675063352345</v>
      </c>
      <c r="E68" s="23">
        <v>6.9776179711831894</v>
      </c>
      <c r="F68" s="23">
        <v>6.8036913045084191</v>
      </c>
      <c r="G68" s="23">
        <v>6.60364755107069</v>
      </c>
      <c r="H68" s="23">
        <v>6.4395374625682553</v>
      </c>
      <c r="I68" s="23">
        <v>6.2562763589455752</v>
      </c>
      <c r="J68" s="23">
        <v>6.0280012520950006</v>
      </c>
      <c r="K68" s="23">
        <v>5.8060039119567683</v>
      </c>
      <c r="L68" s="23">
        <v>5.5633860507315323</v>
      </c>
      <c r="M68" s="23">
        <v>4.5176942619865965</v>
      </c>
      <c r="N68" s="23">
        <v>3.4859320996890677</v>
      </c>
      <c r="O68" s="23">
        <v>2.9896402445270081</v>
      </c>
      <c r="P68" s="23">
        <v>2.7808813623785014</v>
      </c>
      <c r="Q68" s="24"/>
      <c r="R68" s="23">
        <v>10.67630418009416</v>
      </c>
      <c r="S68" s="23">
        <v>10.787467506335235</v>
      </c>
      <c r="T68" s="23">
        <v>10.477617971183189</v>
      </c>
      <c r="U68" s="23">
        <v>10.303691304508419</v>
      </c>
      <c r="V68" s="23">
        <v>10.10364755107069</v>
      </c>
      <c r="W68" s="23">
        <v>9.9395374625682553</v>
      </c>
      <c r="X68" s="23">
        <v>9.7562763589455752</v>
      </c>
      <c r="Y68" s="23">
        <v>9.5280012520950006</v>
      </c>
      <c r="Z68" s="23">
        <v>9.3060039119567683</v>
      </c>
      <c r="AA68" s="23">
        <v>9.0633860507315323</v>
      </c>
      <c r="AB68" s="23">
        <v>8.0176942619865965</v>
      </c>
      <c r="AC68" s="23">
        <v>6.9859320996890677</v>
      </c>
      <c r="AD68" s="23">
        <v>6.4896402445270081</v>
      </c>
      <c r="AE68" s="23">
        <v>6.2808813623785014</v>
      </c>
      <c r="AG68" s="25">
        <v>7.1288672860307241</v>
      </c>
      <c r="AH68" s="25">
        <v>7.2845178606974006</v>
      </c>
      <c r="AI68" s="25">
        <v>7.1397734053929707</v>
      </c>
      <c r="AJ68" s="25">
        <v>7.0562534839271898</v>
      </c>
      <c r="AK68" s="25">
        <v>6.932422954331626</v>
      </c>
      <c r="AL68" s="25">
        <v>6.8405807650155417</v>
      </c>
      <c r="AM68" s="25">
        <v>6.7164274867164124</v>
      </c>
      <c r="AN68" s="25">
        <v>6.5429230642897966</v>
      </c>
      <c r="AO68" s="25">
        <v>6.3633432795053508</v>
      </c>
      <c r="AP68" s="25">
        <v>6.1530449949285284</v>
      </c>
      <c r="AQ68" s="25">
        <v>5.3730009353170267</v>
      </c>
      <c r="AR68" s="25">
        <v>4.6713118174913166</v>
      </c>
      <c r="AS68" s="25">
        <v>4.1213362185354843</v>
      </c>
      <c r="AT68" s="25">
        <v>3.8771771012923235</v>
      </c>
      <c r="AV68" s="26">
        <v>10.628867286030724</v>
      </c>
      <c r="AW68" s="26">
        <v>10.784517860697401</v>
      </c>
      <c r="AX68" s="26">
        <v>10.639773405392971</v>
      </c>
      <c r="AY68" s="26">
        <v>10.55625348392719</v>
      </c>
      <c r="AZ68" s="26">
        <v>10.432422954331626</v>
      </c>
      <c r="BA68" s="26">
        <v>10.340580765015542</v>
      </c>
      <c r="BB68" s="26">
        <v>10.216427486716412</v>
      </c>
      <c r="BC68" s="26">
        <v>10.042923064289797</v>
      </c>
      <c r="BD68" s="26">
        <v>9.8633432795053508</v>
      </c>
      <c r="BE68" s="26">
        <v>9.6530449949285284</v>
      </c>
      <c r="BF68" s="26">
        <v>8.8730009353170267</v>
      </c>
      <c r="BG68" s="26">
        <v>8.1713118174913166</v>
      </c>
      <c r="BH68" s="26">
        <v>7.6213362185354843</v>
      </c>
      <c r="BI68" s="26">
        <v>7.3771771012923235</v>
      </c>
      <c r="BK68" s="27">
        <v>7.1773803461897643</v>
      </c>
      <c r="BL68" s="27">
        <v>7.3084869704930071</v>
      </c>
      <c r="BM68" s="27">
        <v>7.0241091478688542</v>
      </c>
      <c r="BN68" s="27">
        <v>6.8747348414131348</v>
      </c>
      <c r="BO68" s="27">
        <v>6.7021140239270842</v>
      </c>
      <c r="BP68" s="27">
        <v>6.5752223321022072</v>
      </c>
      <c r="BQ68" s="27">
        <v>6.4310035567876902</v>
      </c>
      <c r="BR68" s="27">
        <v>6.2517767982291499</v>
      </c>
      <c r="BS68" s="27">
        <v>6.0790987696961452</v>
      </c>
      <c r="BT68" s="27">
        <v>5.886515992077662</v>
      </c>
      <c r="BU68" s="27">
        <v>5.0586828997422444</v>
      </c>
      <c r="BV68" s="27">
        <v>4.5041950442331231</v>
      </c>
      <c r="BW68" s="27">
        <v>4.3906300163107694</v>
      </c>
      <c r="BX68" s="27">
        <v>4.5576114176434253</v>
      </c>
      <c r="BZ68" s="27">
        <v>10.677380346189764</v>
      </c>
      <c r="CA68" s="27">
        <v>10.808486970493007</v>
      </c>
      <c r="CB68" s="27">
        <v>10.524109147868854</v>
      </c>
      <c r="CC68" s="27">
        <v>10.374734841413135</v>
      </c>
      <c r="CD68" s="27">
        <v>10.202114023927084</v>
      </c>
      <c r="CE68" s="27">
        <v>10.075222332102207</v>
      </c>
      <c r="CF68" s="27">
        <v>9.9310035567876902</v>
      </c>
      <c r="CG68" s="27">
        <v>9.7517767982291499</v>
      </c>
      <c r="CH68" s="27">
        <v>9.5790987696961452</v>
      </c>
      <c r="CI68" s="27">
        <v>9.386515992077662</v>
      </c>
      <c r="CJ68" s="27">
        <v>8.5586828997422444</v>
      </c>
      <c r="CK68" s="27">
        <v>8.0041950442331231</v>
      </c>
      <c r="CL68" s="27">
        <v>7.8906300163107694</v>
      </c>
      <c r="CM68" s="27">
        <v>8.0576114176434253</v>
      </c>
      <c r="CO68" s="28">
        <v>7.1733422154918696</v>
      </c>
      <c r="CP68" s="28">
        <v>7.3113376807634047</v>
      </c>
      <c r="CQ68" s="28">
        <v>7.0408241661383144</v>
      </c>
      <c r="CR68" s="28">
        <v>6.9154326725582447</v>
      </c>
      <c r="CS68" s="28">
        <v>6.7750928012237512</v>
      </c>
      <c r="CT68" s="28">
        <v>6.6948713549007746</v>
      </c>
      <c r="CU68" s="28">
        <v>6.6029992116318077</v>
      </c>
      <c r="CV68" s="28">
        <v>6.4781630196468072</v>
      </c>
      <c r="CW68" s="28">
        <v>6.3740158479845785</v>
      </c>
      <c r="CX68" s="28">
        <v>6.2652774695168816</v>
      </c>
      <c r="CY68" s="28">
        <v>5.6458223630067828</v>
      </c>
      <c r="CZ68" s="28">
        <v>1.2677302314107379</v>
      </c>
      <c r="DA68" s="28">
        <v>-2.8847096133795738</v>
      </c>
      <c r="DB68" s="28">
        <v>-6.2948298470021236</v>
      </c>
      <c r="DD68" s="28">
        <v>10.67334221549187</v>
      </c>
      <c r="DE68" s="28">
        <v>10.811337680763405</v>
      </c>
      <c r="DF68" s="28">
        <v>10.540824166138314</v>
      </c>
      <c r="DG68" s="28">
        <v>10.415432672558245</v>
      </c>
      <c r="DH68" s="28">
        <v>10.275092801223751</v>
      </c>
      <c r="DI68" s="28">
        <v>10.194871354900775</v>
      </c>
      <c r="DJ68" s="28">
        <v>10.102999211631808</v>
      </c>
      <c r="DK68" s="28">
        <v>9.9781630196468072</v>
      </c>
      <c r="DL68" s="28">
        <v>9.8740158479845785</v>
      </c>
      <c r="DM68" s="28">
        <v>9.7652774695168816</v>
      </c>
      <c r="DN68" s="28">
        <v>9.1458223630067828</v>
      </c>
      <c r="DO68" s="28">
        <v>4.7677302314107379</v>
      </c>
      <c r="DP68" s="28">
        <v>0.61529038662042623</v>
      </c>
      <c r="DQ68" s="28">
        <v>-2.7948298470021236</v>
      </c>
      <c r="DS68" s="29">
        <v>7.2008441290495053</v>
      </c>
      <c r="DT68" s="29">
        <v>7.3656421049401466</v>
      </c>
      <c r="DU68" s="29">
        <v>7.1221881691153222</v>
      </c>
      <c r="DV68" s="29">
        <v>7.0185998741643978</v>
      </c>
      <c r="DW68" s="29">
        <v>6.8952692456313702</v>
      </c>
      <c r="DX68" s="29">
        <v>6.8189257563872623</v>
      </c>
      <c r="DY68" s="29">
        <v>6.7280569158054302</v>
      </c>
      <c r="DZ68" s="29">
        <v>6.6014938910664682</v>
      </c>
      <c r="EA68" s="29">
        <v>6.4886941860761009</v>
      </c>
      <c r="EB68" s="29">
        <v>6.1633266794994892</v>
      </c>
      <c r="EC68" s="29">
        <v>1.2894672184125113</v>
      </c>
      <c r="ED68" s="29">
        <v>-2.9600470061523119</v>
      </c>
      <c r="EE68" s="29">
        <v>-6.519012415954581</v>
      </c>
      <c r="EF68" s="29">
        <v>-6.3208927761959757</v>
      </c>
      <c r="EH68" s="29">
        <v>10.700844129049505</v>
      </c>
      <c r="EI68" s="29">
        <v>10.865642104940147</v>
      </c>
      <c r="EJ68" s="29">
        <v>10.622188169115322</v>
      </c>
      <c r="EK68" s="29">
        <v>10.518599874164398</v>
      </c>
      <c r="EL68" s="29">
        <v>10.39526924563137</v>
      </c>
      <c r="EM68" s="29">
        <v>10.318925756387262</v>
      </c>
      <c r="EN68" s="29">
        <v>10.22805691580543</v>
      </c>
      <c r="EO68" s="29">
        <v>10.101493891066468</v>
      </c>
      <c r="EP68" s="29">
        <v>9.9886941860761009</v>
      </c>
      <c r="EQ68" s="29">
        <v>9.6633266794994892</v>
      </c>
      <c r="ER68" s="29">
        <v>4.7894672184125113</v>
      </c>
      <c r="ES68" s="29">
        <v>0.53995299384768813</v>
      </c>
      <c r="ET68" s="29">
        <v>-3.019012415954581</v>
      </c>
      <c r="EU68" s="29">
        <v>-2.8208927761959757</v>
      </c>
      <c r="EW68" s="1">
        <v>372937</v>
      </c>
      <c r="EX68" s="1">
        <v>406428</v>
      </c>
      <c r="EY68" s="1" t="s">
        <v>551</v>
      </c>
      <c r="EZ68" s="1" t="s">
        <v>880</v>
      </c>
    </row>
    <row r="69" spans="2:156" ht="16.2" thickBot="1" x14ac:dyDescent="0.35">
      <c r="B69" s="21" t="s">
        <v>70</v>
      </c>
      <c r="C69" s="22">
        <v>11.250139379545914</v>
      </c>
      <c r="D69" s="23">
        <v>11.381795935628041</v>
      </c>
      <c r="E69" s="23">
        <v>10.459862306254205</v>
      </c>
      <c r="F69" s="23">
        <v>10.026424939936174</v>
      </c>
      <c r="G69" s="23">
        <v>9.712512195715906</v>
      </c>
      <c r="H69" s="23">
        <v>9.3721543849004583</v>
      </c>
      <c r="I69" s="23">
        <v>8.9625216070471865</v>
      </c>
      <c r="J69" s="23">
        <v>8.7293051400476074</v>
      </c>
      <c r="K69" s="23">
        <v>8.4498255253046395</v>
      </c>
      <c r="L69" s="23">
        <v>8.0685329838161799</v>
      </c>
      <c r="M69" s="23">
        <v>7.0361446189677004</v>
      </c>
      <c r="N69" s="23">
        <v>4.8592645051939201</v>
      </c>
      <c r="O69" s="23">
        <v>3.0065996905869383</v>
      </c>
      <c r="P69" s="23">
        <v>1.3669773565799801</v>
      </c>
      <c r="Q69" s="24"/>
      <c r="R69" s="23">
        <v>32.250139379545914</v>
      </c>
      <c r="S69" s="23">
        <v>32.381795935628041</v>
      </c>
      <c r="T69" s="23">
        <v>31.459862306254205</v>
      </c>
      <c r="U69" s="23">
        <v>31.026424939936174</v>
      </c>
      <c r="V69" s="23">
        <v>30.712512195715906</v>
      </c>
      <c r="W69" s="23">
        <v>30.372154384900458</v>
      </c>
      <c r="X69" s="23">
        <v>29.962521607047186</v>
      </c>
      <c r="Y69" s="23">
        <v>29.729305140047607</v>
      </c>
      <c r="Z69" s="23">
        <v>29.449825525304639</v>
      </c>
      <c r="AA69" s="23">
        <v>29.06853298381618</v>
      </c>
      <c r="AB69" s="23">
        <v>28.0361446189677</v>
      </c>
      <c r="AC69" s="23">
        <v>25.85926450519392</v>
      </c>
      <c r="AD69" s="23">
        <v>24.006599690586938</v>
      </c>
      <c r="AE69" s="23">
        <v>22.36697735657998</v>
      </c>
      <c r="AG69" s="25">
        <v>11.157116136386435</v>
      </c>
      <c r="AH69" s="25">
        <v>11.395822018856254</v>
      </c>
      <c r="AI69" s="25">
        <v>10.872338843160748</v>
      </c>
      <c r="AJ69" s="25">
        <v>10.655204547030912</v>
      </c>
      <c r="AK69" s="25">
        <v>10.381219874394574</v>
      </c>
      <c r="AL69" s="25">
        <v>10.101119408228666</v>
      </c>
      <c r="AM69" s="25">
        <v>9.6726032251826162</v>
      </c>
      <c r="AN69" s="25">
        <v>9.3306405559543499</v>
      </c>
      <c r="AO69" s="25">
        <v>8.8872012647664604</v>
      </c>
      <c r="AP69" s="25">
        <v>8.2726482110571133</v>
      </c>
      <c r="AQ69" s="25">
        <v>7.352859174559665</v>
      </c>
      <c r="AR69" s="25">
        <v>7.1041822639803449</v>
      </c>
      <c r="AS69" s="25">
        <v>6.8844382465486191</v>
      </c>
      <c r="AT69" s="25">
        <v>6.8216141457598738</v>
      </c>
      <c r="AV69" s="26">
        <v>32.157116136386435</v>
      </c>
      <c r="AW69" s="26">
        <v>32.395822018856251</v>
      </c>
      <c r="AX69" s="26">
        <v>31.872338843160748</v>
      </c>
      <c r="AY69" s="26">
        <v>31.655204547030912</v>
      </c>
      <c r="AZ69" s="26">
        <v>31.381219874394574</v>
      </c>
      <c r="BA69" s="26">
        <v>31.101119408228666</v>
      </c>
      <c r="BB69" s="26">
        <v>30.672603225182616</v>
      </c>
      <c r="BC69" s="26">
        <v>30.33064055595435</v>
      </c>
      <c r="BD69" s="26">
        <v>29.88720126476646</v>
      </c>
      <c r="BE69" s="26">
        <v>29.272648211057113</v>
      </c>
      <c r="BF69" s="26">
        <v>28.352859174559665</v>
      </c>
      <c r="BG69" s="26">
        <v>28.104182263980345</v>
      </c>
      <c r="BH69" s="26">
        <v>27.884438246548619</v>
      </c>
      <c r="BI69" s="26">
        <v>27.821614145759874</v>
      </c>
      <c r="BK69" s="27">
        <v>11.250603768252937</v>
      </c>
      <c r="BL69" s="27">
        <v>11.405582033078431</v>
      </c>
      <c r="BM69" s="27">
        <v>10.509067424759245</v>
      </c>
      <c r="BN69" s="27">
        <v>10.099969540430216</v>
      </c>
      <c r="BO69" s="27">
        <v>9.8126714574477276</v>
      </c>
      <c r="BP69" s="27">
        <v>9.5068833941643298</v>
      </c>
      <c r="BQ69" s="27">
        <v>9.1265864450743273</v>
      </c>
      <c r="BR69" s="27">
        <v>8.92466567239914</v>
      </c>
      <c r="BS69" s="27">
        <v>8.6768458595853701</v>
      </c>
      <c r="BT69" s="27">
        <v>8.3282593114616539</v>
      </c>
      <c r="BU69" s="27">
        <v>7.4342444958089153</v>
      </c>
      <c r="BV69" s="27">
        <v>6.7691734335638785</v>
      </c>
      <c r="BW69" s="27">
        <v>6.3977506051824058</v>
      </c>
      <c r="BX69" s="27">
        <v>6.2443542647474501</v>
      </c>
      <c r="BZ69" s="27">
        <v>32.250603768252937</v>
      </c>
      <c r="CA69" s="27">
        <v>32.405582033078431</v>
      </c>
      <c r="CB69" s="27">
        <v>31.509067424759245</v>
      </c>
      <c r="CC69" s="27">
        <v>31.099969540430216</v>
      </c>
      <c r="CD69" s="27">
        <v>30.812671457447728</v>
      </c>
      <c r="CE69" s="27">
        <v>30.50688339416433</v>
      </c>
      <c r="CF69" s="27">
        <v>30.126586445074327</v>
      </c>
      <c r="CG69" s="27">
        <v>29.92466567239914</v>
      </c>
      <c r="CH69" s="27">
        <v>29.67684585958537</v>
      </c>
      <c r="CI69" s="27">
        <v>29.328259311461654</v>
      </c>
      <c r="CJ69" s="27">
        <v>28.434244495808915</v>
      </c>
      <c r="CK69" s="27">
        <v>27.769173433563878</v>
      </c>
      <c r="CL69" s="27">
        <v>27.397750605182406</v>
      </c>
      <c r="CM69" s="27">
        <v>27.24435426474745</v>
      </c>
      <c r="CO69" s="28">
        <v>11.249619187304958</v>
      </c>
      <c r="CP69" s="28">
        <v>11.43515533236496</v>
      </c>
      <c r="CQ69" s="28">
        <v>10.569540824964164</v>
      </c>
      <c r="CR69" s="28">
        <v>10.19412223087463</v>
      </c>
      <c r="CS69" s="28">
        <v>9.9385450614292168</v>
      </c>
      <c r="CT69" s="28">
        <v>9.6567837211706973</v>
      </c>
      <c r="CU69" s="28">
        <v>9.3103454222809212</v>
      </c>
      <c r="CV69" s="28">
        <v>9.1403886092218478</v>
      </c>
      <c r="CW69" s="28">
        <v>8.9276842997757448</v>
      </c>
      <c r="CX69" s="28">
        <v>8.6190129142846921</v>
      </c>
      <c r="CY69" s="28">
        <v>7.9589827645232347</v>
      </c>
      <c r="CZ69" s="28">
        <v>6.0861735010998927</v>
      </c>
      <c r="DA69" s="28">
        <v>4.6178034505162273</v>
      </c>
      <c r="DB69" s="28">
        <v>3.4478273657880365</v>
      </c>
      <c r="DD69" s="28">
        <v>32.249619187304958</v>
      </c>
      <c r="DE69" s="28">
        <v>32.435155332364957</v>
      </c>
      <c r="DF69" s="28">
        <v>31.569540824964164</v>
      </c>
      <c r="DG69" s="28">
        <v>31.19412223087463</v>
      </c>
      <c r="DH69" s="28">
        <v>30.938545061429217</v>
      </c>
      <c r="DI69" s="28">
        <v>30.656783721170697</v>
      </c>
      <c r="DJ69" s="28">
        <v>30.310345422280921</v>
      </c>
      <c r="DK69" s="28">
        <v>30.140388609221848</v>
      </c>
      <c r="DL69" s="28">
        <v>29.927684299775745</v>
      </c>
      <c r="DM69" s="28">
        <v>29.619012914284692</v>
      </c>
      <c r="DN69" s="28">
        <v>28.958982764523235</v>
      </c>
      <c r="DO69" s="28">
        <v>27.086173501099893</v>
      </c>
      <c r="DP69" s="28">
        <v>25.617803450516227</v>
      </c>
      <c r="DQ69" s="28">
        <v>24.447827365788037</v>
      </c>
      <c r="DS69" s="29">
        <v>11.266982915623718</v>
      </c>
      <c r="DT69" s="29">
        <v>11.470713491680296</v>
      </c>
      <c r="DU69" s="29">
        <v>10.624636008169837</v>
      </c>
      <c r="DV69" s="29">
        <v>10.269004232593662</v>
      </c>
      <c r="DW69" s="29">
        <v>10.01233148167557</v>
      </c>
      <c r="DX69" s="29">
        <v>9.7085397160569435</v>
      </c>
      <c r="DY69" s="29">
        <v>9.3270830358366759</v>
      </c>
      <c r="DZ69" s="29">
        <v>9.1064791323283494</v>
      </c>
      <c r="EA69" s="29">
        <v>8.8291614450779505</v>
      </c>
      <c r="EB69" s="29">
        <v>8.4332879513380234</v>
      </c>
      <c r="EC69" s="29">
        <v>5.5758820983749295</v>
      </c>
      <c r="ED69" s="29">
        <v>3.1768955859435195</v>
      </c>
      <c r="EE69" s="29">
        <v>1.260339400231814</v>
      </c>
      <c r="EF69" s="29">
        <v>1.2000142300274064</v>
      </c>
      <c r="EH69" s="29">
        <v>32.266982915623714</v>
      </c>
      <c r="EI69" s="29">
        <v>32.4707134916803</v>
      </c>
      <c r="EJ69" s="29">
        <v>31.624636008169837</v>
      </c>
      <c r="EK69" s="29">
        <v>31.269004232593662</v>
      </c>
      <c r="EL69" s="29">
        <v>31.01233148167557</v>
      </c>
      <c r="EM69" s="29">
        <v>30.708539716056944</v>
      </c>
      <c r="EN69" s="29">
        <v>30.327083035836676</v>
      </c>
      <c r="EO69" s="29">
        <v>30.106479132328349</v>
      </c>
      <c r="EP69" s="29">
        <v>29.829161445077951</v>
      </c>
      <c r="EQ69" s="29">
        <v>29.433287951338023</v>
      </c>
      <c r="ER69" s="29">
        <v>26.57588209837493</v>
      </c>
      <c r="ES69" s="29">
        <v>24.17689558594352</v>
      </c>
      <c r="ET69" s="29">
        <v>22.260339400231814</v>
      </c>
      <c r="EU69" s="29">
        <v>22.200014230027406</v>
      </c>
      <c r="EW69" s="1">
        <v>384064</v>
      </c>
      <c r="EX69" s="1">
        <v>398635</v>
      </c>
      <c r="EY69" s="1" t="s">
        <v>468</v>
      </c>
      <c r="EZ69" s="1" t="s">
        <v>874</v>
      </c>
    </row>
    <row r="70" spans="2:156" ht="16.2" thickBot="1" x14ac:dyDescent="0.35">
      <c r="B70" s="21" t="s">
        <v>71</v>
      </c>
      <c r="C70" s="22">
        <v>15.931820444960721</v>
      </c>
      <c r="D70" s="23">
        <v>15.957645478570534</v>
      </c>
      <c r="E70" s="23">
        <v>15.856682484804239</v>
      </c>
      <c r="F70" s="23">
        <v>15.734585586173665</v>
      </c>
      <c r="G70" s="23">
        <v>15.550750399339485</v>
      </c>
      <c r="H70" s="23">
        <v>15.387656876160211</v>
      </c>
      <c r="I70" s="23">
        <v>15.212837307666328</v>
      </c>
      <c r="J70" s="23">
        <v>14.978429853859613</v>
      </c>
      <c r="K70" s="23">
        <v>14.749075320725945</v>
      </c>
      <c r="L70" s="23">
        <v>14.464649259304915</v>
      </c>
      <c r="M70" s="23">
        <v>12.854581609085781</v>
      </c>
      <c r="N70" s="23">
        <v>11.137526307135275</v>
      </c>
      <c r="O70" s="23">
        <v>10.544753937279349</v>
      </c>
      <c r="P70" s="23">
        <v>10.388026695423736</v>
      </c>
      <c r="Q70" s="24"/>
      <c r="R70" s="23">
        <v>20.031820444960722</v>
      </c>
      <c r="S70" s="23">
        <v>20.057645478570535</v>
      </c>
      <c r="T70" s="23">
        <v>19.95668248480424</v>
      </c>
      <c r="U70" s="23">
        <v>19.834585586173667</v>
      </c>
      <c r="V70" s="23">
        <v>19.650750399339486</v>
      </c>
      <c r="W70" s="23">
        <v>19.487656876160212</v>
      </c>
      <c r="X70" s="23">
        <v>19.312837307666328</v>
      </c>
      <c r="Y70" s="23">
        <v>19.078429853859614</v>
      </c>
      <c r="Z70" s="23">
        <v>18.849075320725944</v>
      </c>
      <c r="AA70" s="23">
        <v>18.564649259304915</v>
      </c>
      <c r="AB70" s="23">
        <v>16.954581609085782</v>
      </c>
      <c r="AC70" s="23">
        <v>15.237526307135276</v>
      </c>
      <c r="AD70" s="23">
        <v>14.644753937279351</v>
      </c>
      <c r="AE70" s="23">
        <v>14.488026695423738</v>
      </c>
      <c r="AG70" s="25">
        <v>15.898473768044326</v>
      </c>
      <c r="AH70" s="25">
        <v>15.91510400413426</v>
      </c>
      <c r="AI70" s="25">
        <v>15.849063670969322</v>
      </c>
      <c r="AJ70" s="25">
        <v>15.755445672671302</v>
      </c>
      <c r="AK70" s="25">
        <v>15.600663468753636</v>
      </c>
      <c r="AL70" s="25">
        <v>15.469681531489165</v>
      </c>
      <c r="AM70" s="25">
        <v>15.318180958197193</v>
      </c>
      <c r="AN70" s="25">
        <v>15.106782926253764</v>
      </c>
      <c r="AO70" s="25">
        <v>14.891145679722161</v>
      </c>
      <c r="AP70" s="25">
        <v>14.634718775061934</v>
      </c>
      <c r="AQ70" s="25">
        <v>13.675433876915076</v>
      </c>
      <c r="AR70" s="25">
        <v>12.231552972874461</v>
      </c>
      <c r="AS70" s="25">
        <v>10.910870072129192</v>
      </c>
      <c r="AT70" s="25">
        <v>10.62405656835891</v>
      </c>
      <c r="AV70" s="26">
        <v>19.998473768044327</v>
      </c>
      <c r="AW70" s="26">
        <v>20.015104004134262</v>
      </c>
      <c r="AX70" s="26">
        <v>19.949063670969323</v>
      </c>
      <c r="AY70" s="26">
        <v>19.855445672671301</v>
      </c>
      <c r="AZ70" s="26">
        <v>19.700663468753639</v>
      </c>
      <c r="BA70" s="26">
        <v>19.569681531489167</v>
      </c>
      <c r="BB70" s="26">
        <v>19.418180958197194</v>
      </c>
      <c r="BC70" s="26">
        <v>19.206782926253766</v>
      </c>
      <c r="BD70" s="26">
        <v>18.991145679722162</v>
      </c>
      <c r="BE70" s="26">
        <v>18.734718775061936</v>
      </c>
      <c r="BF70" s="26">
        <v>17.775433876915077</v>
      </c>
      <c r="BG70" s="26">
        <v>16.331552972874462</v>
      </c>
      <c r="BH70" s="26">
        <v>15.010870072129194</v>
      </c>
      <c r="BI70" s="26">
        <v>14.724056568358911</v>
      </c>
      <c r="BK70" s="27">
        <v>15.933216641725208</v>
      </c>
      <c r="BL70" s="27">
        <v>15.981515165163255</v>
      </c>
      <c r="BM70" s="27">
        <v>15.909530377017028</v>
      </c>
      <c r="BN70" s="27">
        <v>15.814674318129502</v>
      </c>
      <c r="BO70" s="27">
        <v>15.660983724978415</v>
      </c>
      <c r="BP70" s="27">
        <v>15.538267276587852</v>
      </c>
      <c r="BQ70" s="27">
        <v>15.405783980228616</v>
      </c>
      <c r="BR70" s="27">
        <v>15.224792663819544</v>
      </c>
      <c r="BS70" s="27">
        <v>15.047242629818044</v>
      </c>
      <c r="BT70" s="27">
        <v>14.814274133723643</v>
      </c>
      <c r="BU70" s="27">
        <v>13.443598478280881</v>
      </c>
      <c r="BV70" s="27">
        <v>12.113089762498246</v>
      </c>
      <c r="BW70" s="27">
        <v>11.802085741164943</v>
      </c>
      <c r="BX70" s="27">
        <v>11.91522152115296</v>
      </c>
      <c r="BZ70" s="27">
        <v>20.033216641725211</v>
      </c>
      <c r="CA70" s="27">
        <v>20.081515165163257</v>
      </c>
      <c r="CB70" s="27">
        <v>20.009530377017029</v>
      </c>
      <c r="CC70" s="27">
        <v>19.914674318129503</v>
      </c>
      <c r="CD70" s="27">
        <v>19.760983724978416</v>
      </c>
      <c r="CE70" s="27">
        <v>19.638267276587854</v>
      </c>
      <c r="CF70" s="27">
        <v>19.505783980228617</v>
      </c>
      <c r="CG70" s="27">
        <v>19.324792663819544</v>
      </c>
      <c r="CH70" s="27">
        <v>19.147242629818045</v>
      </c>
      <c r="CI70" s="27">
        <v>18.914274133723644</v>
      </c>
      <c r="CJ70" s="27">
        <v>17.543598478280884</v>
      </c>
      <c r="CK70" s="27">
        <v>16.21308976249825</v>
      </c>
      <c r="CL70" s="27">
        <v>15.902085741164944</v>
      </c>
      <c r="CM70" s="27">
        <v>16.015221521152959</v>
      </c>
      <c r="CO70" s="28">
        <v>15.928711097661623</v>
      </c>
      <c r="CP70" s="28">
        <v>15.961956496080781</v>
      </c>
      <c r="CQ70" s="28">
        <v>15.877355333202992</v>
      </c>
      <c r="CR70" s="28">
        <v>15.780192203417373</v>
      </c>
      <c r="CS70" s="28">
        <v>15.633276277055995</v>
      </c>
      <c r="CT70" s="28">
        <v>15.525430787101921</v>
      </c>
      <c r="CU70" s="28">
        <v>15.393140622757464</v>
      </c>
      <c r="CV70" s="28">
        <v>15.151431727139219</v>
      </c>
      <c r="CW70" s="28">
        <v>14.933867317762019</v>
      </c>
      <c r="CX70" s="28">
        <v>14.703742801303406</v>
      </c>
      <c r="CY70" s="28">
        <v>13.551029483790984</v>
      </c>
      <c r="CZ70" s="28">
        <v>9.8794243444929357</v>
      </c>
      <c r="DA70" s="28">
        <v>7.2440962640592321</v>
      </c>
      <c r="DB70" s="28">
        <v>5.2956304155212521</v>
      </c>
      <c r="DD70" s="28">
        <v>20.028711097661624</v>
      </c>
      <c r="DE70" s="28">
        <v>20.061956496080782</v>
      </c>
      <c r="DF70" s="28">
        <v>19.977355333202993</v>
      </c>
      <c r="DG70" s="28">
        <v>19.880192203417373</v>
      </c>
      <c r="DH70" s="28">
        <v>19.733276277055996</v>
      </c>
      <c r="DI70" s="28">
        <v>19.625430787101923</v>
      </c>
      <c r="DJ70" s="28">
        <v>19.493140622757466</v>
      </c>
      <c r="DK70" s="28">
        <v>19.25143172713922</v>
      </c>
      <c r="DL70" s="28">
        <v>19.03386731776202</v>
      </c>
      <c r="DM70" s="28">
        <v>18.803742801303407</v>
      </c>
      <c r="DN70" s="28">
        <v>17.651029483790985</v>
      </c>
      <c r="DO70" s="28">
        <v>13.979424344492937</v>
      </c>
      <c r="DP70" s="28">
        <v>11.344096264059234</v>
      </c>
      <c r="DQ70" s="28">
        <v>9.3956304155212536</v>
      </c>
      <c r="DS70" s="29">
        <v>15.963718863091245</v>
      </c>
      <c r="DT70" s="29">
        <v>16.031082427202968</v>
      </c>
      <c r="DU70" s="29">
        <v>15.980499723259653</v>
      </c>
      <c r="DV70" s="29">
        <v>15.910637174685768</v>
      </c>
      <c r="DW70" s="29">
        <v>15.771829915078087</v>
      </c>
      <c r="DX70" s="29">
        <v>15.599430397931183</v>
      </c>
      <c r="DY70" s="29">
        <v>15.427025824191503</v>
      </c>
      <c r="DZ70" s="29">
        <v>15.212268089794097</v>
      </c>
      <c r="EA70" s="29">
        <v>15.018352943911832</v>
      </c>
      <c r="EB70" s="29">
        <v>14.718805736568136</v>
      </c>
      <c r="EC70" s="29">
        <v>11.522349311676177</v>
      </c>
      <c r="ED70" s="29">
        <v>8.133476585599773</v>
      </c>
      <c r="EE70" s="29">
        <v>5.9931537284558445</v>
      </c>
      <c r="EF70" s="29">
        <v>5.9505810304366449</v>
      </c>
      <c r="EH70" s="29">
        <v>20.063718863091246</v>
      </c>
      <c r="EI70" s="29">
        <v>20.131082427202969</v>
      </c>
      <c r="EJ70" s="29">
        <v>20.080499723259656</v>
      </c>
      <c r="EK70" s="29">
        <v>20.010637174685769</v>
      </c>
      <c r="EL70" s="29">
        <v>19.871829915078088</v>
      </c>
      <c r="EM70" s="29">
        <v>19.699430397931184</v>
      </c>
      <c r="EN70" s="29">
        <v>19.527025824191504</v>
      </c>
      <c r="EO70" s="29">
        <v>19.312268089794099</v>
      </c>
      <c r="EP70" s="29">
        <v>19.118352943911834</v>
      </c>
      <c r="EQ70" s="29">
        <v>18.818805736568137</v>
      </c>
      <c r="ER70" s="29">
        <v>15.622349311676178</v>
      </c>
      <c r="ES70" s="29">
        <v>12.233476585599774</v>
      </c>
      <c r="ET70" s="29">
        <v>10.093153728455846</v>
      </c>
      <c r="EU70" s="29">
        <v>10.050581030436646</v>
      </c>
      <c r="EW70" s="1">
        <v>352906</v>
      </c>
      <c r="EX70" s="1">
        <v>559671</v>
      </c>
      <c r="EY70" s="1" t="s">
        <v>554</v>
      </c>
      <c r="EZ70" s="1" t="s">
        <v>886</v>
      </c>
    </row>
    <row r="71" spans="2:156" ht="16.2" thickBot="1" x14ac:dyDescent="0.35">
      <c r="B71" s="21" t="s">
        <v>72</v>
      </c>
      <c r="C71" s="22">
        <v>3.0640144946625485</v>
      </c>
      <c r="D71" s="23">
        <v>3.100653546556833</v>
      </c>
      <c r="E71" s="23">
        <v>3.0388099960146526</v>
      </c>
      <c r="F71" s="23">
        <v>2.9959185640918209</v>
      </c>
      <c r="G71" s="23">
        <v>2.9540021003902091</v>
      </c>
      <c r="H71" s="23">
        <v>2.893050481102232</v>
      </c>
      <c r="I71" s="23">
        <v>2.8365093404536705</v>
      </c>
      <c r="J71" s="23">
        <v>2.774471140647607</v>
      </c>
      <c r="K71" s="23">
        <v>2.7201755796919156</v>
      </c>
      <c r="L71" s="23">
        <v>2.6366172958301473</v>
      </c>
      <c r="M71" s="23">
        <v>2.0845476161542726</v>
      </c>
      <c r="N71" s="23">
        <v>1.2888413923055624</v>
      </c>
      <c r="O71" s="23">
        <v>0.97936450803346187</v>
      </c>
      <c r="P71" s="23">
        <v>0.84965654893109299</v>
      </c>
      <c r="Q71" s="24"/>
      <c r="R71" s="23">
        <v>5.5640144946625485</v>
      </c>
      <c r="S71" s="23">
        <v>5.600653546556833</v>
      </c>
      <c r="T71" s="23">
        <v>5.5388099960146526</v>
      </c>
      <c r="U71" s="23">
        <v>5.4959185640918209</v>
      </c>
      <c r="V71" s="23">
        <v>5.4540021003902091</v>
      </c>
      <c r="W71" s="23">
        <v>5.3930504811022324</v>
      </c>
      <c r="X71" s="23">
        <v>5.3365093404536701</v>
      </c>
      <c r="Y71" s="23">
        <v>5.2744711406476075</v>
      </c>
      <c r="Z71" s="23">
        <v>5.2201755796919151</v>
      </c>
      <c r="AA71" s="23">
        <v>5.1366172958301473</v>
      </c>
      <c r="AB71" s="23">
        <v>4.5845476161542731</v>
      </c>
      <c r="AC71" s="23">
        <v>3.7888413923055624</v>
      </c>
      <c r="AD71" s="23">
        <v>3.4793645080334619</v>
      </c>
      <c r="AE71" s="23">
        <v>3.349656548931093</v>
      </c>
      <c r="AG71" s="25">
        <v>3.0506020079625715</v>
      </c>
      <c r="AH71" s="25">
        <v>3.084989793319119</v>
      </c>
      <c r="AI71" s="25">
        <v>3.0429855837561828</v>
      </c>
      <c r="AJ71" s="25">
        <v>3.0170400780473394</v>
      </c>
      <c r="AK71" s="25">
        <v>2.9890884775817939</v>
      </c>
      <c r="AL71" s="25">
        <v>2.9438314558555199</v>
      </c>
      <c r="AM71" s="25">
        <v>2.8975683769159106</v>
      </c>
      <c r="AN71" s="25">
        <v>2.8440996531072962</v>
      </c>
      <c r="AO71" s="25">
        <v>2.7916245240239901</v>
      </c>
      <c r="AP71" s="25">
        <v>2.6181440291955909</v>
      </c>
      <c r="AQ71" s="25">
        <v>2.3413627781470279</v>
      </c>
      <c r="AR71" s="25">
        <v>1.95489468464101</v>
      </c>
      <c r="AS71" s="25">
        <v>1.3700005555159382</v>
      </c>
      <c r="AT71" s="25">
        <v>1.3205014335362248</v>
      </c>
      <c r="AV71" s="26">
        <v>5.5506020079625715</v>
      </c>
      <c r="AW71" s="26">
        <v>5.584989793319119</v>
      </c>
      <c r="AX71" s="26">
        <v>5.5429855837561828</v>
      </c>
      <c r="AY71" s="26">
        <v>5.517040078047339</v>
      </c>
      <c r="AZ71" s="26">
        <v>5.4890884775817934</v>
      </c>
      <c r="BA71" s="26">
        <v>5.4438314558555199</v>
      </c>
      <c r="BB71" s="26">
        <v>5.3975683769159106</v>
      </c>
      <c r="BC71" s="26">
        <v>5.3440996531072962</v>
      </c>
      <c r="BD71" s="26">
        <v>5.2916245240239901</v>
      </c>
      <c r="BE71" s="26">
        <v>5.1181440291955909</v>
      </c>
      <c r="BF71" s="26">
        <v>4.8413627781470279</v>
      </c>
      <c r="BG71" s="26">
        <v>4.45489468464101</v>
      </c>
      <c r="BH71" s="26">
        <v>3.8700005555159382</v>
      </c>
      <c r="BI71" s="26">
        <v>3.8205014335362248</v>
      </c>
      <c r="BK71" s="27">
        <v>3.0645458488223292</v>
      </c>
      <c r="BL71" s="27">
        <v>3.1106205136601801</v>
      </c>
      <c r="BM71" s="27">
        <v>3.0605274876579864</v>
      </c>
      <c r="BN71" s="27">
        <v>3.0282641496902585</v>
      </c>
      <c r="BO71" s="27">
        <v>2.9975255566996739</v>
      </c>
      <c r="BP71" s="27">
        <v>2.9518852536034208</v>
      </c>
      <c r="BQ71" s="27">
        <v>2.9104211271360931</v>
      </c>
      <c r="BR71" s="27">
        <v>2.8663971927102869</v>
      </c>
      <c r="BS71" s="27">
        <v>2.8288393788671877</v>
      </c>
      <c r="BT71" s="27">
        <v>2.7618235517461081</v>
      </c>
      <c r="BU71" s="27">
        <v>2.2914049984984999</v>
      </c>
      <c r="BV71" s="27">
        <v>1.7034411189500247</v>
      </c>
      <c r="BW71" s="27">
        <v>1.6107461614381906</v>
      </c>
      <c r="BX71" s="27">
        <v>1.6790619374867379</v>
      </c>
      <c r="BZ71" s="27">
        <v>5.5645458488223287</v>
      </c>
      <c r="CA71" s="27">
        <v>5.6106205136601801</v>
      </c>
      <c r="CB71" s="27">
        <v>5.5605274876579864</v>
      </c>
      <c r="CC71" s="27">
        <v>5.5282641496902585</v>
      </c>
      <c r="CD71" s="27">
        <v>5.4975255566996744</v>
      </c>
      <c r="CE71" s="27">
        <v>5.4518852536034208</v>
      </c>
      <c r="CF71" s="27">
        <v>5.4104211271360931</v>
      </c>
      <c r="CG71" s="27">
        <v>5.3663971927102869</v>
      </c>
      <c r="CH71" s="27">
        <v>5.3288393788671877</v>
      </c>
      <c r="CI71" s="27">
        <v>5.2618235517461081</v>
      </c>
      <c r="CJ71" s="27">
        <v>4.7914049984984999</v>
      </c>
      <c r="CK71" s="27">
        <v>4.2034411189500247</v>
      </c>
      <c r="CL71" s="27">
        <v>4.1107461614381906</v>
      </c>
      <c r="CM71" s="27">
        <v>4.1790619374867379</v>
      </c>
      <c r="CO71" s="28">
        <v>3.0641896183750275</v>
      </c>
      <c r="CP71" s="28">
        <v>3.1058856315653447</v>
      </c>
      <c r="CQ71" s="28">
        <v>3.0514187987104227</v>
      </c>
      <c r="CR71" s="28">
        <v>3.0176139581631238</v>
      </c>
      <c r="CS71" s="28">
        <v>2.9871536889906594</v>
      </c>
      <c r="CT71" s="28">
        <v>2.9415392446414272</v>
      </c>
      <c r="CU71" s="28">
        <v>2.8875963539672522</v>
      </c>
      <c r="CV71" s="28">
        <v>2.7888138820833532</v>
      </c>
      <c r="CW71" s="28">
        <v>2.7015664198684104</v>
      </c>
      <c r="CX71" s="28">
        <v>2.6036076699520008</v>
      </c>
      <c r="CY71" s="28">
        <v>2.1461105101511189</v>
      </c>
      <c r="CZ71" s="28">
        <v>1.2867627324255064</v>
      </c>
      <c r="DA71" s="28">
        <v>0.93935329494710906</v>
      </c>
      <c r="DB71" s="28">
        <v>0.75703860291060998</v>
      </c>
      <c r="DD71" s="28">
        <v>5.5641896183750275</v>
      </c>
      <c r="DE71" s="28">
        <v>5.6058856315653447</v>
      </c>
      <c r="DF71" s="28">
        <v>5.5514187987104222</v>
      </c>
      <c r="DG71" s="28">
        <v>5.5176139581631238</v>
      </c>
      <c r="DH71" s="28">
        <v>5.4871536889906594</v>
      </c>
      <c r="DI71" s="28">
        <v>5.4415392446414277</v>
      </c>
      <c r="DJ71" s="28">
        <v>5.3875963539672522</v>
      </c>
      <c r="DK71" s="28">
        <v>5.2888138820833532</v>
      </c>
      <c r="DL71" s="28">
        <v>5.20156641986841</v>
      </c>
      <c r="DM71" s="28">
        <v>5.1036076699520008</v>
      </c>
      <c r="DN71" s="28">
        <v>4.6461105101511189</v>
      </c>
      <c r="DO71" s="28">
        <v>3.7867627324255064</v>
      </c>
      <c r="DP71" s="28">
        <v>3.4393532949471091</v>
      </c>
      <c r="DQ71" s="28">
        <v>3.25703860291061</v>
      </c>
      <c r="DS71" s="29">
        <v>3.0691582527277781</v>
      </c>
      <c r="DT71" s="29">
        <v>3.1159667803904538</v>
      </c>
      <c r="DU71" s="29">
        <v>3.0669524594238768</v>
      </c>
      <c r="DV71" s="29">
        <v>3.0384633103992638</v>
      </c>
      <c r="DW71" s="29">
        <v>2.998370162593357</v>
      </c>
      <c r="DX71" s="29">
        <v>2.901048042888013</v>
      </c>
      <c r="DY71" s="29">
        <v>2.8102925441363422</v>
      </c>
      <c r="DZ71" s="29">
        <v>2.7170590430328727</v>
      </c>
      <c r="EA71" s="29">
        <v>2.6349235482500672</v>
      </c>
      <c r="EB71" s="29">
        <v>2.5359454632801488</v>
      </c>
      <c r="EC71" s="29">
        <v>1.7257851495067102</v>
      </c>
      <c r="ED71" s="29">
        <v>0.95127686427746205</v>
      </c>
      <c r="EE71" s="29">
        <v>0.63418947526436575</v>
      </c>
      <c r="EF71" s="29">
        <v>0.71801539865738295</v>
      </c>
      <c r="EH71" s="29">
        <v>5.5691582527277781</v>
      </c>
      <c r="EI71" s="29">
        <v>5.6159667803904538</v>
      </c>
      <c r="EJ71" s="29">
        <v>5.5669524594238773</v>
      </c>
      <c r="EK71" s="29">
        <v>5.5384633103992638</v>
      </c>
      <c r="EL71" s="29">
        <v>5.498370162593357</v>
      </c>
      <c r="EM71" s="29">
        <v>5.4010480428880125</v>
      </c>
      <c r="EN71" s="29">
        <v>5.3102925441363418</v>
      </c>
      <c r="EO71" s="29">
        <v>5.2170590430328723</v>
      </c>
      <c r="EP71" s="29">
        <v>5.1349235482500672</v>
      </c>
      <c r="EQ71" s="29">
        <v>5.0359454632801484</v>
      </c>
      <c r="ER71" s="29">
        <v>4.2257851495067102</v>
      </c>
      <c r="ES71" s="29">
        <v>3.4512768642774621</v>
      </c>
      <c r="ET71" s="29">
        <v>3.1341894752643658</v>
      </c>
      <c r="EU71" s="29">
        <v>3.218015398657383</v>
      </c>
      <c r="EW71" s="1">
        <v>308796</v>
      </c>
      <c r="EX71" s="1">
        <v>498305</v>
      </c>
      <c r="EY71" s="1" t="s">
        <v>556</v>
      </c>
      <c r="EZ71" s="1" t="s">
        <v>886</v>
      </c>
    </row>
    <row r="72" spans="2:156" ht="16.2" thickBot="1" x14ac:dyDescent="0.35">
      <c r="B72" s="21" t="s">
        <v>73</v>
      </c>
      <c r="C72" s="22">
        <v>12.28432227596927</v>
      </c>
      <c r="D72" s="23">
        <v>12.158132200621345</v>
      </c>
      <c r="E72" s="23">
        <v>11.618177929208573</v>
      </c>
      <c r="F72" s="23">
        <v>11.497277116215283</v>
      </c>
      <c r="G72" s="23">
        <v>11.206784069149787</v>
      </c>
      <c r="H72" s="23">
        <v>11.040731900215077</v>
      </c>
      <c r="I72" s="23">
        <v>10.985167963117586</v>
      </c>
      <c r="J72" s="23">
        <v>10.681381724811185</v>
      </c>
      <c r="K72" s="23">
        <v>10.525096284595703</v>
      </c>
      <c r="L72" s="23">
        <v>10.349983101496614</v>
      </c>
      <c r="M72" s="23">
        <v>9.6785359454505571</v>
      </c>
      <c r="N72" s="23">
        <v>8.7041188830453073</v>
      </c>
      <c r="O72" s="23">
        <v>7.9797240685387791</v>
      </c>
      <c r="P72" s="23">
        <v>7.6488200015483763</v>
      </c>
      <c r="Q72" s="24"/>
      <c r="R72" s="23">
        <v>32.784322275969274</v>
      </c>
      <c r="S72" s="23">
        <v>32.658132200621345</v>
      </c>
      <c r="T72" s="23">
        <v>32.118177929208571</v>
      </c>
      <c r="U72" s="23">
        <v>31.997277116215283</v>
      </c>
      <c r="V72" s="23">
        <v>31.706784069149787</v>
      </c>
      <c r="W72" s="23">
        <v>31.540731900215079</v>
      </c>
      <c r="X72" s="23">
        <v>31.485167963117586</v>
      </c>
      <c r="Y72" s="23">
        <v>31.181381724811185</v>
      </c>
      <c r="Z72" s="23">
        <v>31.025096284595705</v>
      </c>
      <c r="AA72" s="23">
        <v>30.849983101496612</v>
      </c>
      <c r="AB72" s="23">
        <v>30.178535945450555</v>
      </c>
      <c r="AC72" s="23">
        <v>29.204118883045307</v>
      </c>
      <c r="AD72" s="23">
        <v>28.479724068538779</v>
      </c>
      <c r="AE72" s="23">
        <v>28.148820001548376</v>
      </c>
      <c r="AG72" s="25">
        <v>12.21853179246437</v>
      </c>
      <c r="AH72" s="25">
        <v>12.219478688179917</v>
      </c>
      <c r="AI72" s="25">
        <v>11.94702001418157</v>
      </c>
      <c r="AJ72" s="25">
        <v>11.909252935258563</v>
      </c>
      <c r="AK72" s="25">
        <v>11.693067496367728</v>
      </c>
      <c r="AL72" s="25">
        <v>11.5888149285731</v>
      </c>
      <c r="AM72" s="25">
        <v>11.568060138258243</v>
      </c>
      <c r="AN72" s="25">
        <v>11.295634167323081</v>
      </c>
      <c r="AO72" s="25">
        <v>11.141120796880285</v>
      </c>
      <c r="AP72" s="25">
        <v>10.945899416982714</v>
      </c>
      <c r="AQ72" s="25">
        <v>10.564285741744234</v>
      </c>
      <c r="AR72" s="25">
        <v>10.221723035071163</v>
      </c>
      <c r="AS72" s="25">
        <v>10.014758519397652</v>
      </c>
      <c r="AT72" s="25">
        <v>10.00374231267593</v>
      </c>
      <c r="AV72" s="26">
        <v>32.718531792464368</v>
      </c>
      <c r="AW72" s="26">
        <v>32.719478688179919</v>
      </c>
      <c r="AX72" s="26">
        <v>32.447020014181568</v>
      </c>
      <c r="AY72" s="26">
        <v>32.409252935258564</v>
      </c>
      <c r="AZ72" s="26">
        <v>32.193067496367732</v>
      </c>
      <c r="BA72" s="26">
        <v>32.0888149285731</v>
      </c>
      <c r="BB72" s="26">
        <v>32.068060138258247</v>
      </c>
      <c r="BC72" s="26">
        <v>31.79563416732308</v>
      </c>
      <c r="BD72" s="26">
        <v>31.641120796880287</v>
      </c>
      <c r="BE72" s="26">
        <v>31.445899416982712</v>
      </c>
      <c r="BF72" s="26">
        <v>31.064285741744236</v>
      </c>
      <c r="BG72" s="26">
        <v>30.721723035071165</v>
      </c>
      <c r="BH72" s="26">
        <v>30.514758519397652</v>
      </c>
      <c r="BI72" s="26">
        <v>30.503742312675932</v>
      </c>
      <c r="BK72" s="27">
        <v>12.285425766335385</v>
      </c>
      <c r="BL72" s="27">
        <v>12.178489801804171</v>
      </c>
      <c r="BM72" s="27">
        <v>11.662829072386836</v>
      </c>
      <c r="BN72" s="27">
        <v>11.564248357608044</v>
      </c>
      <c r="BO72" s="27">
        <v>11.298854983920824</v>
      </c>
      <c r="BP72" s="27">
        <v>11.165932545273145</v>
      </c>
      <c r="BQ72" s="27">
        <v>11.142754426566642</v>
      </c>
      <c r="BR72" s="27">
        <v>10.881758143704939</v>
      </c>
      <c r="BS72" s="27">
        <v>10.765142644431508</v>
      </c>
      <c r="BT72" s="27">
        <v>10.629136233690316</v>
      </c>
      <c r="BU72" s="27">
        <v>10.161119638948755</v>
      </c>
      <c r="BV72" s="27">
        <v>9.7376163206343485</v>
      </c>
      <c r="BW72" s="27">
        <v>9.7601243604671026</v>
      </c>
      <c r="BX72" s="27">
        <v>9.8890066534123982</v>
      </c>
      <c r="BZ72" s="27">
        <v>32.785425766335386</v>
      </c>
      <c r="CA72" s="27">
        <v>32.678489801804169</v>
      </c>
      <c r="CB72" s="27">
        <v>32.162829072386835</v>
      </c>
      <c r="CC72" s="27">
        <v>32.064248357608044</v>
      </c>
      <c r="CD72" s="27">
        <v>31.798854983920826</v>
      </c>
      <c r="CE72" s="27">
        <v>31.665932545273144</v>
      </c>
      <c r="CF72" s="27">
        <v>31.64275442656664</v>
      </c>
      <c r="CG72" s="27">
        <v>31.381758143704939</v>
      </c>
      <c r="CH72" s="27">
        <v>31.265142644431506</v>
      </c>
      <c r="CI72" s="27">
        <v>31.129136233690318</v>
      </c>
      <c r="CJ72" s="27">
        <v>30.661119638948755</v>
      </c>
      <c r="CK72" s="27">
        <v>30.237616320634348</v>
      </c>
      <c r="CL72" s="27">
        <v>30.260124360467103</v>
      </c>
      <c r="CM72" s="27">
        <v>30.389006653412398</v>
      </c>
      <c r="CO72" s="28">
        <v>12.284186217669625</v>
      </c>
      <c r="CP72" s="28">
        <v>12.186610545049268</v>
      </c>
      <c r="CQ72" s="28">
        <v>11.676533729266085</v>
      </c>
      <c r="CR72" s="28">
        <v>11.586678319490701</v>
      </c>
      <c r="CS72" s="28">
        <v>11.329902211308427</v>
      </c>
      <c r="CT72" s="28">
        <v>11.198064893860144</v>
      </c>
      <c r="CU72" s="28">
        <v>11.177464978170939</v>
      </c>
      <c r="CV72" s="28">
        <v>10.914101843881719</v>
      </c>
      <c r="CW72" s="28">
        <v>10.799270658502138</v>
      </c>
      <c r="CX72" s="28">
        <v>10.67096101515502</v>
      </c>
      <c r="CY72" s="28">
        <v>10.237407736727716</v>
      </c>
      <c r="CZ72" s="28">
        <v>8.9002028367212969</v>
      </c>
      <c r="DA72" s="28">
        <v>7.5458311440906627</v>
      </c>
      <c r="DB72" s="28">
        <v>6.677617530427284</v>
      </c>
      <c r="DD72" s="28">
        <v>32.784186217669628</v>
      </c>
      <c r="DE72" s="28">
        <v>32.68661054504927</v>
      </c>
      <c r="DF72" s="28">
        <v>32.176533729266083</v>
      </c>
      <c r="DG72" s="28">
        <v>32.086678319490701</v>
      </c>
      <c r="DH72" s="28">
        <v>31.829902211308429</v>
      </c>
      <c r="DI72" s="28">
        <v>31.698064893860142</v>
      </c>
      <c r="DJ72" s="28">
        <v>31.677464978170939</v>
      </c>
      <c r="DK72" s="28">
        <v>31.414101843881717</v>
      </c>
      <c r="DL72" s="28">
        <v>31.299270658502138</v>
      </c>
      <c r="DM72" s="28">
        <v>31.170961015155022</v>
      </c>
      <c r="DN72" s="28">
        <v>30.737407736727718</v>
      </c>
      <c r="DO72" s="28">
        <v>29.400202836721299</v>
      </c>
      <c r="DP72" s="28">
        <v>28.045831144090663</v>
      </c>
      <c r="DQ72" s="28">
        <v>27.177617530427284</v>
      </c>
      <c r="DS72" s="29">
        <v>12.307951171639152</v>
      </c>
      <c r="DT72" s="29">
        <v>12.234839695207423</v>
      </c>
      <c r="DU72" s="29">
        <v>11.74992740093513</v>
      </c>
      <c r="DV72" s="29">
        <v>11.683117415697801</v>
      </c>
      <c r="DW72" s="29">
        <v>11.443768774710412</v>
      </c>
      <c r="DX72" s="29">
        <v>11.318455045724129</v>
      </c>
      <c r="DY72" s="29">
        <v>11.298565325155955</v>
      </c>
      <c r="DZ72" s="29">
        <v>11.031675218767649</v>
      </c>
      <c r="EA72" s="29">
        <v>10.905694879459862</v>
      </c>
      <c r="EB72" s="29">
        <v>10.756915161647008</v>
      </c>
      <c r="EC72" s="29">
        <v>9.1815429230653098</v>
      </c>
      <c r="ED72" s="29">
        <v>7.0930659512305496</v>
      </c>
      <c r="EE72" s="29">
        <v>5.7214428204320882</v>
      </c>
      <c r="EF72" s="29">
        <v>6.1038178308395636</v>
      </c>
      <c r="EH72" s="29">
        <v>32.807951171639154</v>
      </c>
      <c r="EI72" s="29">
        <v>32.734839695207427</v>
      </c>
      <c r="EJ72" s="29">
        <v>32.249927400935128</v>
      </c>
      <c r="EK72" s="29">
        <v>32.183117415697801</v>
      </c>
      <c r="EL72" s="29">
        <v>31.943768774710414</v>
      </c>
      <c r="EM72" s="29">
        <v>31.818455045724129</v>
      </c>
      <c r="EN72" s="29">
        <v>31.798565325155955</v>
      </c>
      <c r="EO72" s="29">
        <v>31.531675218767649</v>
      </c>
      <c r="EP72" s="29">
        <v>31.405694879459862</v>
      </c>
      <c r="EQ72" s="29">
        <v>31.256915161647008</v>
      </c>
      <c r="ER72" s="29">
        <v>29.681542923065308</v>
      </c>
      <c r="ES72" s="29">
        <v>27.59306595123055</v>
      </c>
      <c r="ET72" s="29">
        <v>26.221442820432088</v>
      </c>
      <c r="EU72" s="29">
        <v>26.603817830839564</v>
      </c>
      <c r="EW72" s="1">
        <v>338547</v>
      </c>
      <c r="EX72" s="1">
        <v>560280</v>
      </c>
      <c r="EY72" s="1" t="s">
        <v>888</v>
      </c>
      <c r="EZ72" s="1" t="s">
        <v>886</v>
      </c>
    </row>
    <row r="73" spans="2:156" ht="16.2" thickBot="1" x14ac:dyDescent="0.35">
      <c r="B73" s="21" t="s">
        <v>74</v>
      </c>
      <c r="C73" s="22">
        <v>8.6474206993561022</v>
      </c>
      <c r="D73" s="23">
        <v>8.5620812973037683</v>
      </c>
      <c r="E73" s="23">
        <v>8.1060642906224594</v>
      </c>
      <c r="F73" s="23">
        <v>7.8134996745338228</v>
      </c>
      <c r="G73" s="23">
        <v>7.493651136052712</v>
      </c>
      <c r="H73" s="23">
        <v>7.0934990758412546</v>
      </c>
      <c r="I73" s="23">
        <v>6.5826373882727438</v>
      </c>
      <c r="J73" s="23">
        <v>6.04761933750693</v>
      </c>
      <c r="K73" s="23">
        <v>5.6359511635346529</v>
      </c>
      <c r="L73" s="23">
        <v>5.0272524013722162</v>
      </c>
      <c r="M73" s="23">
        <v>2.2809822999063698</v>
      </c>
      <c r="N73" s="23">
        <v>0.20986774101160321</v>
      </c>
      <c r="O73" s="23">
        <v>-0.72776286361300535</v>
      </c>
      <c r="P73" s="23">
        <v>-1.1495462595142314</v>
      </c>
      <c r="Q73" s="24"/>
      <c r="R73" s="23">
        <v>12.747420699356104</v>
      </c>
      <c r="S73" s="23">
        <v>12.66208129730377</v>
      </c>
      <c r="T73" s="23">
        <v>12.206064290622461</v>
      </c>
      <c r="U73" s="23">
        <v>11.913499674533824</v>
      </c>
      <c r="V73" s="23">
        <v>11.593651136052713</v>
      </c>
      <c r="W73" s="23">
        <v>11.193499075841256</v>
      </c>
      <c r="X73" s="23">
        <v>10.682637388272745</v>
      </c>
      <c r="Y73" s="23">
        <v>10.147619337506931</v>
      </c>
      <c r="Z73" s="23">
        <v>9.7359511635346543</v>
      </c>
      <c r="AA73" s="23">
        <v>9.1272524013722176</v>
      </c>
      <c r="AB73" s="23">
        <v>6.3809822999063712</v>
      </c>
      <c r="AC73" s="23">
        <v>4.3098677410116046</v>
      </c>
      <c r="AD73" s="23">
        <v>3.3722371363869961</v>
      </c>
      <c r="AE73" s="23">
        <v>2.95045374048577</v>
      </c>
      <c r="AG73" s="25">
        <v>8.6111861566406809</v>
      </c>
      <c r="AH73" s="25">
        <v>8.5987179314027422</v>
      </c>
      <c r="AI73" s="25">
        <v>8.3309732497538729</v>
      </c>
      <c r="AJ73" s="25">
        <v>8.1504379594614189</v>
      </c>
      <c r="AK73" s="25">
        <v>7.9380420322764422</v>
      </c>
      <c r="AL73" s="25">
        <v>7.6482202151127563</v>
      </c>
      <c r="AM73" s="25">
        <v>7.2437244476865583</v>
      </c>
      <c r="AN73" s="25">
        <v>6.8196039346971915</v>
      </c>
      <c r="AO73" s="25">
        <v>6.5019737903333166</v>
      </c>
      <c r="AP73" s="25">
        <v>5.9834760112892553</v>
      </c>
      <c r="AQ73" s="25">
        <v>3.7351856234811081</v>
      </c>
      <c r="AR73" s="25">
        <v>1.7378943214047595</v>
      </c>
      <c r="AS73" s="25">
        <v>0.39473097715115557</v>
      </c>
      <c r="AT73" s="25">
        <v>3.1571240950157176E-2</v>
      </c>
      <c r="AV73" s="26">
        <v>12.711186156640682</v>
      </c>
      <c r="AW73" s="26">
        <v>12.698717931402744</v>
      </c>
      <c r="AX73" s="26">
        <v>12.430973249753874</v>
      </c>
      <c r="AY73" s="26">
        <v>12.25043795946142</v>
      </c>
      <c r="AZ73" s="26">
        <v>12.038042032276444</v>
      </c>
      <c r="BA73" s="26">
        <v>11.748220215112758</v>
      </c>
      <c r="BB73" s="26">
        <v>11.34372444768656</v>
      </c>
      <c r="BC73" s="26">
        <v>10.919603934697193</v>
      </c>
      <c r="BD73" s="26">
        <v>10.601973790333318</v>
      </c>
      <c r="BE73" s="26">
        <v>10.083476011289257</v>
      </c>
      <c r="BF73" s="26">
        <v>7.8351856234811095</v>
      </c>
      <c r="BG73" s="26">
        <v>5.8378943214047609</v>
      </c>
      <c r="BH73" s="26">
        <v>4.494730977151157</v>
      </c>
      <c r="BI73" s="26">
        <v>4.1315712409501586</v>
      </c>
      <c r="BK73" s="27">
        <v>8.6500570347207493</v>
      </c>
      <c r="BL73" s="27">
        <v>8.6024358399052083</v>
      </c>
      <c r="BM73" s="27">
        <v>8.197118174778705</v>
      </c>
      <c r="BN73" s="27">
        <v>7.9520601275064582</v>
      </c>
      <c r="BO73" s="27">
        <v>7.6835865363301501</v>
      </c>
      <c r="BP73" s="27">
        <v>7.3544505971905281</v>
      </c>
      <c r="BQ73" s="27">
        <v>6.9224086375725893</v>
      </c>
      <c r="BR73" s="27">
        <v>6.4858766191873016</v>
      </c>
      <c r="BS73" s="27">
        <v>6.1665015415712077</v>
      </c>
      <c r="BT73" s="27">
        <v>5.6525999943542686</v>
      </c>
      <c r="BU73" s="27">
        <v>3.3465807091977666</v>
      </c>
      <c r="BV73" s="27">
        <v>1.6943892045625049</v>
      </c>
      <c r="BW73" s="27">
        <v>1.0188374171285659</v>
      </c>
      <c r="BX73" s="27">
        <v>0.87366764511364181</v>
      </c>
      <c r="BZ73" s="27">
        <v>12.750057034720751</v>
      </c>
      <c r="CA73" s="27">
        <v>12.70243583990521</v>
      </c>
      <c r="CB73" s="27">
        <v>12.297118174778706</v>
      </c>
      <c r="CC73" s="27">
        <v>12.05206012750646</v>
      </c>
      <c r="CD73" s="27">
        <v>11.783586536330152</v>
      </c>
      <c r="CE73" s="27">
        <v>11.454450597190529</v>
      </c>
      <c r="CF73" s="27">
        <v>11.022408637572591</v>
      </c>
      <c r="CG73" s="27">
        <v>10.585876619187303</v>
      </c>
      <c r="CH73" s="27">
        <v>10.266501541571209</v>
      </c>
      <c r="CI73" s="27">
        <v>9.7525999943542701</v>
      </c>
      <c r="CJ73" s="27">
        <v>7.446580709197768</v>
      </c>
      <c r="CK73" s="27">
        <v>5.7943892045625063</v>
      </c>
      <c r="CL73" s="27">
        <v>5.1188374171285673</v>
      </c>
      <c r="CM73" s="27">
        <v>4.9736676451136432</v>
      </c>
      <c r="CO73" s="28">
        <v>8.634370999551912</v>
      </c>
      <c r="CP73" s="28">
        <v>8.5660551871740438</v>
      </c>
      <c r="CQ73" s="28">
        <v>8.1434011745823849</v>
      </c>
      <c r="CR73" s="28">
        <v>7.9014330060991522</v>
      </c>
      <c r="CS73" s="28">
        <v>7.6515522062265635</v>
      </c>
      <c r="CT73" s="28">
        <v>7.369768783704405</v>
      </c>
      <c r="CU73" s="28">
        <v>7.0032992248413901</v>
      </c>
      <c r="CV73" s="28">
        <v>6.6510194597543553</v>
      </c>
      <c r="CW73" s="28">
        <v>6.452285094111808</v>
      </c>
      <c r="CX73" s="28">
        <v>6.0957059516255612</v>
      </c>
      <c r="CY73" s="28">
        <v>4.2283637205115063</v>
      </c>
      <c r="CZ73" s="28">
        <v>-2.2564793664774747</v>
      </c>
      <c r="DA73" s="28">
        <v>-8.2734510868858777</v>
      </c>
      <c r="DB73" s="28">
        <v>-13.00570769581843</v>
      </c>
      <c r="DD73" s="28">
        <v>12.734370999551913</v>
      </c>
      <c r="DE73" s="28">
        <v>12.666055187174045</v>
      </c>
      <c r="DF73" s="28">
        <v>12.243401174582386</v>
      </c>
      <c r="DG73" s="28">
        <v>12.001433006099154</v>
      </c>
      <c r="DH73" s="28">
        <v>11.751552206226565</v>
      </c>
      <c r="DI73" s="28">
        <v>11.469768783704406</v>
      </c>
      <c r="DJ73" s="28">
        <v>11.103299224841392</v>
      </c>
      <c r="DK73" s="28">
        <v>10.751019459754357</v>
      </c>
      <c r="DL73" s="28">
        <v>10.552285094111809</v>
      </c>
      <c r="DM73" s="28">
        <v>10.195705951625563</v>
      </c>
      <c r="DN73" s="28">
        <v>8.3283637205115078</v>
      </c>
      <c r="DO73" s="28">
        <v>1.8435206335225267</v>
      </c>
      <c r="DP73" s="28">
        <v>-4.1734510868858763</v>
      </c>
      <c r="DQ73" s="28">
        <v>-8.9057076958184282</v>
      </c>
      <c r="DS73" s="29">
        <v>8.6968051965357596</v>
      </c>
      <c r="DT73" s="29">
        <v>8.6890036147563876</v>
      </c>
      <c r="DU73" s="29">
        <v>8.327289498249085</v>
      </c>
      <c r="DV73" s="29">
        <v>8.130600309429358</v>
      </c>
      <c r="DW73" s="29">
        <v>7.9308234713180052</v>
      </c>
      <c r="DX73" s="29">
        <v>7.6886591063949012</v>
      </c>
      <c r="DY73" s="29">
        <v>7.359961327326527</v>
      </c>
      <c r="DZ73" s="29">
        <v>7.034108918929638</v>
      </c>
      <c r="EA73" s="29">
        <v>6.8489945310091542</v>
      </c>
      <c r="EB73" s="29">
        <v>6.2477983011772977</v>
      </c>
      <c r="EC73" s="29">
        <v>-0.64248085235483643</v>
      </c>
      <c r="ED73" s="29">
        <v>-7.0972867452111679</v>
      </c>
      <c r="EE73" s="29">
        <v>-12.304235286176066</v>
      </c>
      <c r="EF73" s="29">
        <v>-12.67969377084701</v>
      </c>
      <c r="EH73" s="29">
        <v>12.796805196535761</v>
      </c>
      <c r="EI73" s="29">
        <v>12.789003614756389</v>
      </c>
      <c r="EJ73" s="29">
        <v>12.427289498249086</v>
      </c>
      <c r="EK73" s="29">
        <v>12.230600309429359</v>
      </c>
      <c r="EL73" s="29">
        <v>12.030823471318007</v>
      </c>
      <c r="EM73" s="29">
        <v>11.788659106394903</v>
      </c>
      <c r="EN73" s="29">
        <v>11.459961327326528</v>
      </c>
      <c r="EO73" s="29">
        <v>11.134108918929639</v>
      </c>
      <c r="EP73" s="29">
        <v>10.948994531009156</v>
      </c>
      <c r="EQ73" s="29">
        <v>10.347798301177299</v>
      </c>
      <c r="ER73" s="29">
        <v>3.457519147645165</v>
      </c>
      <c r="ES73" s="29">
        <v>-2.9972867452111664</v>
      </c>
      <c r="ET73" s="29">
        <v>-8.2042352861760648</v>
      </c>
      <c r="EU73" s="29">
        <v>-8.5796937708470082</v>
      </c>
      <c r="EW73" s="1">
        <v>376984</v>
      </c>
      <c r="EX73" s="1">
        <v>401329</v>
      </c>
      <c r="EY73" s="1" t="s">
        <v>551</v>
      </c>
      <c r="EZ73" s="1" t="s">
        <v>880</v>
      </c>
    </row>
    <row r="74" spans="2:156" ht="16.2" thickBot="1" x14ac:dyDescent="0.35">
      <c r="B74" s="21" t="s">
        <v>75</v>
      </c>
      <c r="C74" s="22">
        <v>7.0849055979864204</v>
      </c>
      <c r="D74" s="23">
        <v>7.242508172078713</v>
      </c>
      <c r="E74" s="23">
        <v>6.6010438732492744</v>
      </c>
      <c r="F74" s="23">
        <v>6.3620027137646531</v>
      </c>
      <c r="G74" s="23">
        <v>6.2997593113521404</v>
      </c>
      <c r="H74" s="23">
        <v>5.9628678933231001</v>
      </c>
      <c r="I74" s="23">
        <v>5.7075879917948384</v>
      </c>
      <c r="J74" s="23">
        <v>5.378461932886669</v>
      </c>
      <c r="K74" s="23">
        <v>5.2897562209062698</v>
      </c>
      <c r="L74" s="23">
        <v>4.8971790059455635</v>
      </c>
      <c r="M74" s="23">
        <v>3.7069632507892329</v>
      </c>
      <c r="N74" s="23">
        <v>2.3059542882094313</v>
      </c>
      <c r="O74" s="23">
        <v>1.5077291047251755</v>
      </c>
      <c r="P74" s="23">
        <v>1.0641433792563468</v>
      </c>
      <c r="Q74" s="24"/>
      <c r="R74" s="23">
        <v>11.684905597986422</v>
      </c>
      <c r="S74" s="23">
        <v>11.842508172078714</v>
      </c>
      <c r="T74" s="23">
        <v>11.201043873249276</v>
      </c>
      <c r="U74" s="23">
        <v>10.962002713764655</v>
      </c>
      <c r="V74" s="23">
        <v>10.899759311352142</v>
      </c>
      <c r="W74" s="23">
        <v>10.562867893323101</v>
      </c>
      <c r="X74" s="23">
        <v>10.30758799179484</v>
      </c>
      <c r="Y74" s="23">
        <v>9.9784619328866704</v>
      </c>
      <c r="Z74" s="23">
        <v>9.8897562209062713</v>
      </c>
      <c r="AA74" s="23">
        <v>9.497179005945565</v>
      </c>
      <c r="AB74" s="23">
        <v>8.3069632507892344</v>
      </c>
      <c r="AC74" s="23">
        <v>6.9059542882094327</v>
      </c>
      <c r="AD74" s="23">
        <v>6.1077291047251769</v>
      </c>
      <c r="AE74" s="23">
        <v>5.6641433792563483</v>
      </c>
      <c r="AG74" s="25">
        <v>7.0359244588906034</v>
      </c>
      <c r="AH74" s="25">
        <v>7.2959603256959742</v>
      </c>
      <c r="AI74" s="25">
        <v>6.9178889224288369</v>
      </c>
      <c r="AJ74" s="25">
        <v>6.8135374837943061</v>
      </c>
      <c r="AK74" s="25">
        <v>6.8627825418016641</v>
      </c>
      <c r="AL74" s="25">
        <v>6.6390237014205979</v>
      </c>
      <c r="AM74" s="25">
        <v>6.4746640349262492</v>
      </c>
      <c r="AN74" s="25">
        <v>6.2302575969482596</v>
      </c>
      <c r="AO74" s="25">
        <v>6.195634913744847</v>
      </c>
      <c r="AP74" s="25">
        <v>5.8579606660983146</v>
      </c>
      <c r="AQ74" s="25">
        <v>4.9798143151525416</v>
      </c>
      <c r="AR74" s="25">
        <v>4.136147856440914</v>
      </c>
      <c r="AS74" s="25">
        <v>3.4824130681033552</v>
      </c>
      <c r="AT74" s="25">
        <v>3.2551949542170675</v>
      </c>
      <c r="AV74" s="26">
        <v>11.635924458890605</v>
      </c>
      <c r="AW74" s="26">
        <v>11.895960325695976</v>
      </c>
      <c r="AX74" s="26">
        <v>11.517888922428838</v>
      </c>
      <c r="AY74" s="26">
        <v>11.413537483794308</v>
      </c>
      <c r="AZ74" s="26">
        <v>11.462782541801666</v>
      </c>
      <c r="BA74" s="26">
        <v>11.239023701420599</v>
      </c>
      <c r="BB74" s="26">
        <v>11.074664034926251</v>
      </c>
      <c r="BC74" s="26">
        <v>10.830257596948261</v>
      </c>
      <c r="BD74" s="26">
        <v>10.795634913744848</v>
      </c>
      <c r="BE74" s="26">
        <v>10.457960666098316</v>
      </c>
      <c r="BF74" s="26">
        <v>9.579814315152543</v>
      </c>
      <c r="BG74" s="26">
        <v>8.7361478564409154</v>
      </c>
      <c r="BH74" s="26">
        <v>8.0824130681033566</v>
      </c>
      <c r="BI74" s="26">
        <v>7.8551949542170689</v>
      </c>
      <c r="BK74" s="27">
        <v>7.0860011294402323</v>
      </c>
      <c r="BL74" s="27">
        <v>7.2660918665323599</v>
      </c>
      <c r="BM74" s="27">
        <v>6.6527951502724854</v>
      </c>
      <c r="BN74" s="27">
        <v>6.4402618905310902</v>
      </c>
      <c r="BO74" s="27">
        <v>6.4058198212283841</v>
      </c>
      <c r="BP74" s="27">
        <v>6.1085646696163067</v>
      </c>
      <c r="BQ74" s="27">
        <v>5.8922770583503379</v>
      </c>
      <c r="BR74" s="27">
        <v>5.6114684525965721</v>
      </c>
      <c r="BS74" s="27">
        <v>5.5667608280401915</v>
      </c>
      <c r="BT74" s="27">
        <v>5.222834290429418</v>
      </c>
      <c r="BU74" s="27">
        <v>4.3437269137009906</v>
      </c>
      <c r="BV74" s="27">
        <v>3.6347885378255782</v>
      </c>
      <c r="BW74" s="27">
        <v>3.4234562985636714</v>
      </c>
      <c r="BX74" s="27">
        <v>3.5553561690943525</v>
      </c>
      <c r="BZ74" s="27">
        <v>11.686001129440234</v>
      </c>
      <c r="CA74" s="27">
        <v>11.866091866532361</v>
      </c>
      <c r="CB74" s="27">
        <v>11.252795150272487</v>
      </c>
      <c r="CC74" s="27">
        <v>11.040261890531092</v>
      </c>
      <c r="CD74" s="27">
        <v>11.005819821228386</v>
      </c>
      <c r="CE74" s="27">
        <v>10.708564669616308</v>
      </c>
      <c r="CF74" s="27">
        <v>10.492277058350339</v>
      </c>
      <c r="CG74" s="27">
        <v>10.211468452596574</v>
      </c>
      <c r="CH74" s="27">
        <v>10.166760828040193</v>
      </c>
      <c r="CI74" s="27">
        <v>9.8228342904294195</v>
      </c>
      <c r="CJ74" s="27">
        <v>8.943726913700992</v>
      </c>
      <c r="CK74" s="27">
        <v>8.2347885378255796</v>
      </c>
      <c r="CL74" s="27">
        <v>8.0234562985636728</v>
      </c>
      <c r="CM74" s="27">
        <v>8.1553561690943539</v>
      </c>
      <c r="CO74" s="28">
        <v>7.0782261316287336</v>
      </c>
      <c r="CP74" s="28">
        <v>7.2623802624669072</v>
      </c>
      <c r="CQ74" s="28">
        <v>6.6555223226799072</v>
      </c>
      <c r="CR74" s="28">
        <v>6.457506455754416</v>
      </c>
      <c r="CS74" s="28">
        <v>6.4400507739853268</v>
      </c>
      <c r="CT74" s="28">
        <v>6.1656277970652624</v>
      </c>
      <c r="CU74" s="28">
        <v>5.9822857775690892</v>
      </c>
      <c r="CV74" s="28">
        <v>5.7370256777702835</v>
      </c>
      <c r="CW74" s="28">
        <v>5.7402322686394243</v>
      </c>
      <c r="CX74" s="28">
        <v>5.4680445494210161</v>
      </c>
      <c r="CY74" s="28">
        <v>4.8330699275578759</v>
      </c>
      <c r="CZ74" s="28">
        <v>0.72967231493748841</v>
      </c>
      <c r="DA74" s="28">
        <v>-2.9483035220790512</v>
      </c>
      <c r="DB74" s="28">
        <v>-6.128458362297426</v>
      </c>
      <c r="DD74" s="28">
        <v>11.678226131628735</v>
      </c>
      <c r="DE74" s="28">
        <v>11.862380262466909</v>
      </c>
      <c r="DF74" s="28">
        <v>11.255522322679909</v>
      </c>
      <c r="DG74" s="28">
        <v>11.057506455754417</v>
      </c>
      <c r="DH74" s="28">
        <v>11.040050773985328</v>
      </c>
      <c r="DI74" s="28">
        <v>10.765627797065264</v>
      </c>
      <c r="DJ74" s="28">
        <v>10.582285777569091</v>
      </c>
      <c r="DK74" s="28">
        <v>10.337025677770285</v>
      </c>
      <c r="DL74" s="28">
        <v>10.340232268639426</v>
      </c>
      <c r="DM74" s="28">
        <v>10.068044549421018</v>
      </c>
      <c r="DN74" s="28">
        <v>9.4330699275578773</v>
      </c>
      <c r="DO74" s="28">
        <v>5.3296723149374898</v>
      </c>
      <c r="DP74" s="28">
        <v>1.6516964779209502</v>
      </c>
      <c r="DQ74" s="28">
        <v>-1.5284583622974246</v>
      </c>
      <c r="DS74" s="29">
        <v>7.106908353293262</v>
      </c>
      <c r="DT74" s="29">
        <v>7.3185439114286197</v>
      </c>
      <c r="DU74" s="29">
        <v>6.7405831165227568</v>
      </c>
      <c r="DV74" s="29">
        <v>6.5650534862068852</v>
      </c>
      <c r="DW74" s="29">
        <v>6.5610457791854735</v>
      </c>
      <c r="DX74" s="29">
        <v>6.2862199685764537</v>
      </c>
      <c r="DY74" s="29">
        <v>6.0972160254966994</v>
      </c>
      <c r="DZ74" s="29">
        <v>5.8421443213446089</v>
      </c>
      <c r="EA74" s="29">
        <v>5.8252706776192653</v>
      </c>
      <c r="EB74" s="29">
        <v>5.3478761796228582</v>
      </c>
      <c r="EC74" s="29">
        <v>0.62474823927919232</v>
      </c>
      <c r="ED74" s="29">
        <v>-3.4421441455724846</v>
      </c>
      <c r="EE74" s="29">
        <v>-6.6450435544849071</v>
      </c>
      <c r="EF74" s="29">
        <v>-6.4814516416982926</v>
      </c>
      <c r="EH74" s="29">
        <v>11.706908353293263</v>
      </c>
      <c r="EI74" s="29">
        <v>11.918543911428621</v>
      </c>
      <c r="EJ74" s="29">
        <v>11.340583116522758</v>
      </c>
      <c r="EK74" s="29">
        <v>11.165053486206887</v>
      </c>
      <c r="EL74" s="29">
        <v>11.161045779185475</v>
      </c>
      <c r="EM74" s="29">
        <v>10.886219968576455</v>
      </c>
      <c r="EN74" s="29">
        <v>10.697216025496701</v>
      </c>
      <c r="EO74" s="29">
        <v>10.44214432134461</v>
      </c>
      <c r="EP74" s="29">
        <v>10.425270677619267</v>
      </c>
      <c r="EQ74" s="29">
        <v>9.9478761796228596</v>
      </c>
      <c r="ER74" s="29">
        <v>5.2247482392791937</v>
      </c>
      <c r="ES74" s="29">
        <v>1.1578558544275168</v>
      </c>
      <c r="ET74" s="29">
        <v>-2.0450435544849057</v>
      </c>
      <c r="EU74" s="29">
        <v>-1.8814516416982912</v>
      </c>
      <c r="EW74" s="1">
        <v>388461</v>
      </c>
      <c r="EX74" s="1">
        <v>411290</v>
      </c>
      <c r="EY74" s="1" t="s">
        <v>559</v>
      </c>
      <c r="EZ74" s="1" t="s">
        <v>871</v>
      </c>
    </row>
    <row r="75" spans="2:156" ht="16.2" thickBot="1" x14ac:dyDescent="0.35">
      <c r="B75" s="21" t="s">
        <v>76</v>
      </c>
      <c r="C75" s="22">
        <v>2.2920832616081963</v>
      </c>
      <c r="D75" s="23">
        <v>2.3774400290745001</v>
      </c>
      <c r="E75" s="23">
        <v>2.2380060299338815</v>
      </c>
      <c r="F75" s="23">
        <v>2.1270926872610136</v>
      </c>
      <c r="G75" s="23">
        <v>1.9837316833541951</v>
      </c>
      <c r="H75" s="23">
        <v>1.9257398519653819</v>
      </c>
      <c r="I75" s="23">
        <v>1.8852505480921495</v>
      </c>
      <c r="J75" s="23">
        <v>1.7681833871193069</v>
      </c>
      <c r="K75" s="23">
        <v>1.6949359344100738</v>
      </c>
      <c r="L75" s="23">
        <v>1.6340370547223131</v>
      </c>
      <c r="M75" s="23">
        <v>1.2162083705819882</v>
      </c>
      <c r="N75" s="23">
        <v>0.70042862587593291</v>
      </c>
      <c r="O75" s="23">
        <v>0.48790169891455193</v>
      </c>
      <c r="P75" s="23">
        <v>0.42716253780217883</v>
      </c>
      <c r="Q75" s="24"/>
      <c r="R75" s="23">
        <v>9.208326160819702E-2</v>
      </c>
      <c r="S75" s="23">
        <v>0.17744002907450085</v>
      </c>
      <c r="T75" s="23">
        <v>3.8006029933882246E-2</v>
      </c>
      <c r="U75" s="23">
        <v>-7.2907312738985652E-2</v>
      </c>
      <c r="V75" s="23">
        <v>-0.21626831664580415</v>
      </c>
      <c r="W75" s="23">
        <v>-0.2742601480346174</v>
      </c>
      <c r="X75" s="23">
        <v>-0.31474945190784975</v>
      </c>
      <c r="Y75" s="23">
        <v>-0.4318166128806924</v>
      </c>
      <c r="Z75" s="23">
        <v>-0.50506406558992545</v>
      </c>
      <c r="AA75" s="23">
        <v>-0.5659629452776862</v>
      </c>
      <c r="AB75" s="23">
        <v>-0.98379162941801113</v>
      </c>
      <c r="AC75" s="23">
        <v>-1.4995713741240664</v>
      </c>
      <c r="AD75" s="23">
        <v>-1.7120983010854474</v>
      </c>
      <c r="AE75" s="23">
        <v>-1.7728374621978205</v>
      </c>
      <c r="AG75" s="25">
        <v>2.2659280204775145</v>
      </c>
      <c r="AH75" s="25">
        <v>2.3721501877793392</v>
      </c>
      <c r="AI75" s="25">
        <v>2.3301630241144107</v>
      </c>
      <c r="AJ75" s="25">
        <v>2.2770322229553948</v>
      </c>
      <c r="AK75" s="25">
        <v>2.1880235282549334</v>
      </c>
      <c r="AL75" s="25">
        <v>2.1776880462582513</v>
      </c>
      <c r="AM75" s="25">
        <v>2.1745367263494062</v>
      </c>
      <c r="AN75" s="25">
        <v>2.0916511894416994</v>
      </c>
      <c r="AO75" s="25">
        <v>2.0426627180900576</v>
      </c>
      <c r="AP75" s="25">
        <v>1.9997210105666898</v>
      </c>
      <c r="AQ75" s="25">
        <v>1.7270094087299892</v>
      </c>
      <c r="AR75" s="25">
        <v>1.4412557966054926</v>
      </c>
      <c r="AS75" s="25">
        <v>1.2480364650667362</v>
      </c>
      <c r="AT75" s="25">
        <v>1.2659919410298563</v>
      </c>
      <c r="AV75" s="26">
        <v>6.5928020477515226E-2</v>
      </c>
      <c r="AW75" s="26">
        <v>0.17215018777933988</v>
      </c>
      <c r="AX75" s="26">
        <v>0.13016302411441139</v>
      </c>
      <c r="AY75" s="26">
        <v>7.7032222955395468E-2</v>
      </c>
      <c r="AZ75" s="26">
        <v>-1.1976471745065886E-2</v>
      </c>
      <c r="BA75" s="26">
        <v>-2.2311953741747992E-2</v>
      </c>
      <c r="BB75" s="26">
        <v>-2.5463273650593088E-2</v>
      </c>
      <c r="BC75" s="26">
        <v>-0.10834881055829992</v>
      </c>
      <c r="BD75" s="26">
        <v>-0.15733728190994167</v>
      </c>
      <c r="BE75" s="26">
        <v>-0.20027898943330946</v>
      </c>
      <c r="BF75" s="26">
        <v>-0.47299059127001009</v>
      </c>
      <c r="BG75" s="26">
        <v>-0.75874420339450666</v>
      </c>
      <c r="BH75" s="26">
        <v>-0.95196353493326313</v>
      </c>
      <c r="BI75" s="26">
        <v>-0.93400805897014294</v>
      </c>
      <c r="BK75" s="27">
        <v>2.2924633744952159</v>
      </c>
      <c r="BL75" s="27">
        <v>2.3859879428893089</v>
      </c>
      <c r="BM75" s="27">
        <v>2.2563281156160713</v>
      </c>
      <c r="BN75" s="27">
        <v>2.154714878586387</v>
      </c>
      <c r="BO75" s="27">
        <v>2.0216735061462838</v>
      </c>
      <c r="BP75" s="27">
        <v>1.9770220658130722</v>
      </c>
      <c r="BQ75" s="27">
        <v>1.9492726947176937</v>
      </c>
      <c r="BR75" s="27">
        <v>1.8481686297457456</v>
      </c>
      <c r="BS75" s="27">
        <v>1.7901938014922303</v>
      </c>
      <c r="BT75" s="27">
        <v>1.7440232604074639</v>
      </c>
      <c r="BU75" s="27">
        <v>1.39375276735786</v>
      </c>
      <c r="BV75" s="27">
        <v>1.1395793098791351</v>
      </c>
      <c r="BW75" s="27">
        <v>1.1505916059544248</v>
      </c>
      <c r="BX75" s="27">
        <v>1.3004328146670421</v>
      </c>
      <c r="BZ75" s="27">
        <v>9.2463374495216577E-2</v>
      </c>
      <c r="CA75" s="27">
        <v>0.18598794288930964</v>
      </c>
      <c r="CB75" s="27">
        <v>5.6328115616071983E-2</v>
      </c>
      <c r="CC75" s="27">
        <v>-4.5285121413612295E-2</v>
      </c>
      <c r="CD75" s="27">
        <v>-0.17832649385371546</v>
      </c>
      <c r="CE75" s="27">
        <v>-0.22297793418692713</v>
      </c>
      <c r="CF75" s="27">
        <v>-0.25072730528230558</v>
      </c>
      <c r="CG75" s="27">
        <v>-0.35183137025425371</v>
      </c>
      <c r="CH75" s="27">
        <v>-0.409806198507769</v>
      </c>
      <c r="CI75" s="27">
        <v>-0.45597673959253537</v>
      </c>
      <c r="CJ75" s="27">
        <v>-0.80624723264213927</v>
      </c>
      <c r="CK75" s="27">
        <v>-1.0604206901208642</v>
      </c>
      <c r="CL75" s="27">
        <v>-1.0494083940455745</v>
      </c>
      <c r="CM75" s="27">
        <v>-0.89956718533295721</v>
      </c>
      <c r="CO75" s="28">
        <v>2.290821289620701</v>
      </c>
      <c r="CP75" s="28">
        <v>2.3921509213953023</v>
      </c>
      <c r="CQ75" s="28">
        <v>2.2707528117852354</v>
      </c>
      <c r="CR75" s="28">
        <v>2.1803638141199126</v>
      </c>
      <c r="CS75" s="28">
        <v>2.0603349514742941</v>
      </c>
      <c r="CT75" s="28">
        <v>2.0286380737688052</v>
      </c>
      <c r="CU75" s="28">
        <v>2.0150348738746571</v>
      </c>
      <c r="CV75" s="28">
        <v>1.9234115039541706</v>
      </c>
      <c r="CW75" s="28">
        <v>1.8795413399275365</v>
      </c>
      <c r="CX75" s="28">
        <v>1.8565186267543226</v>
      </c>
      <c r="CY75" s="28">
        <v>1.6469085944173969</v>
      </c>
      <c r="CZ75" s="28">
        <v>0.83016146987531414</v>
      </c>
      <c r="DA75" s="28">
        <v>0.18377734770051646</v>
      </c>
      <c r="DB75" s="28">
        <v>-0.26807235724110257</v>
      </c>
      <c r="DD75" s="28">
        <v>9.0821289620701684E-2</v>
      </c>
      <c r="DE75" s="28">
        <v>0.19215092139530299</v>
      </c>
      <c r="DF75" s="28">
        <v>7.0752811785236069E-2</v>
      </c>
      <c r="DG75" s="28">
        <v>-1.9636185880086643E-2</v>
      </c>
      <c r="DH75" s="28">
        <v>-0.13966504852570516</v>
      </c>
      <c r="DI75" s="28">
        <v>-0.17136192623119406</v>
      </c>
      <c r="DJ75" s="28">
        <v>-0.18496512612534222</v>
      </c>
      <c r="DK75" s="28">
        <v>-0.27658849604582869</v>
      </c>
      <c r="DL75" s="28">
        <v>-0.32045866007246282</v>
      </c>
      <c r="DM75" s="28">
        <v>-0.34348137324567674</v>
      </c>
      <c r="DN75" s="28">
        <v>-0.55309140558260239</v>
      </c>
      <c r="DO75" s="28">
        <v>-1.3698385301246851</v>
      </c>
      <c r="DP75" s="28">
        <v>-2.0162226522994828</v>
      </c>
      <c r="DQ75" s="28">
        <v>-2.4680723572411019</v>
      </c>
      <c r="DS75" s="29">
        <v>2.3033262376661696</v>
      </c>
      <c r="DT75" s="29">
        <v>2.4167930541861109</v>
      </c>
      <c r="DU75" s="29">
        <v>2.3074747649613814</v>
      </c>
      <c r="DV75" s="29">
        <v>2.2267075915631649</v>
      </c>
      <c r="DW75" s="29">
        <v>2.1107941198359281</v>
      </c>
      <c r="DX75" s="29">
        <v>2.0689805875407847</v>
      </c>
      <c r="DY75" s="29">
        <v>2.0444053353552363</v>
      </c>
      <c r="DZ75" s="29">
        <v>1.9452762429395971</v>
      </c>
      <c r="EA75" s="29">
        <v>1.8894824199251135</v>
      </c>
      <c r="EB75" s="29">
        <v>1.8248650629351211</v>
      </c>
      <c r="EC75" s="29">
        <v>0.76074791866377467</v>
      </c>
      <c r="ED75" s="29">
        <v>-0.12194435834880935</v>
      </c>
      <c r="EE75" s="29">
        <v>-0.69745135538168768</v>
      </c>
      <c r="EF75" s="29">
        <v>-0.48588421143673344</v>
      </c>
      <c r="EH75" s="29">
        <v>0.10332623766617033</v>
      </c>
      <c r="EI75" s="29">
        <v>0.21679305418611161</v>
      </c>
      <c r="EJ75" s="29">
        <v>0.10747476496138209</v>
      </c>
      <c r="EK75" s="29">
        <v>2.67075915631656E-2</v>
      </c>
      <c r="EL75" s="29">
        <v>-8.9205880164071161E-2</v>
      </c>
      <c r="EM75" s="29">
        <v>-0.13101941245921456</v>
      </c>
      <c r="EN75" s="29">
        <v>-0.15559466464476301</v>
      </c>
      <c r="EO75" s="29">
        <v>-0.25472375706040218</v>
      </c>
      <c r="EP75" s="29">
        <v>-0.31051758007488584</v>
      </c>
      <c r="EQ75" s="29">
        <v>-0.37513493706487822</v>
      </c>
      <c r="ER75" s="29">
        <v>-1.4392520813362246</v>
      </c>
      <c r="ES75" s="29">
        <v>-2.3219443583488086</v>
      </c>
      <c r="ET75" s="29">
        <v>-2.897451355381687</v>
      </c>
      <c r="EU75" s="29">
        <v>-2.6858842114367327</v>
      </c>
      <c r="EW75" s="1">
        <v>349381</v>
      </c>
      <c r="EX75" s="1">
        <v>442178</v>
      </c>
      <c r="EY75" s="1" t="s">
        <v>480</v>
      </c>
      <c r="EZ75" s="1" t="s">
        <v>887</v>
      </c>
    </row>
    <row r="76" spans="2:156" ht="16.2" thickBot="1" x14ac:dyDescent="0.35">
      <c r="B76" s="21" t="s">
        <v>77</v>
      </c>
      <c r="C76" s="22">
        <v>8.9221318733867179</v>
      </c>
      <c r="D76" s="23">
        <v>9.0987817917267524</v>
      </c>
      <c r="E76" s="23">
        <v>8.9393050611954035</v>
      </c>
      <c r="F76" s="23">
        <v>8.7977400911937362</v>
      </c>
      <c r="G76" s="23">
        <v>8.5854906903468144</v>
      </c>
      <c r="H76" s="23">
        <v>8.386856032007298</v>
      </c>
      <c r="I76" s="23">
        <v>8.1307545506920516</v>
      </c>
      <c r="J76" s="23">
        <v>7.9129534920185414</v>
      </c>
      <c r="K76" s="23">
        <v>7.6036204954783866</v>
      </c>
      <c r="L76" s="23">
        <v>7.2795771657786972</v>
      </c>
      <c r="M76" s="23">
        <v>6.5202999839455131</v>
      </c>
      <c r="N76" s="23">
        <v>5.6961916319580048</v>
      </c>
      <c r="O76" s="23">
        <v>5.1389213410516703</v>
      </c>
      <c r="P76" s="23">
        <v>4.6132869993947949</v>
      </c>
      <c r="Q76" s="24"/>
      <c r="R76" s="23">
        <v>14.122131873386717</v>
      </c>
      <c r="S76" s="23">
        <v>14.298781791726752</v>
      </c>
      <c r="T76" s="23">
        <v>14.139305061195403</v>
      </c>
      <c r="U76" s="23">
        <v>13.997740091193736</v>
      </c>
      <c r="V76" s="23">
        <v>13.785490690346814</v>
      </c>
      <c r="W76" s="23">
        <v>13.586856032007297</v>
      </c>
      <c r="X76" s="23">
        <v>13.330754550692051</v>
      </c>
      <c r="Y76" s="23">
        <v>13.112953492018541</v>
      </c>
      <c r="Z76" s="23">
        <v>12.803620495478386</v>
      </c>
      <c r="AA76" s="23">
        <v>12.479577165778696</v>
      </c>
      <c r="AB76" s="23">
        <v>11.720299983945512</v>
      </c>
      <c r="AC76" s="23">
        <v>10.896191631958004</v>
      </c>
      <c r="AD76" s="23">
        <v>10.33892134105167</v>
      </c>
      <c r="AE76" s="23">
        <v>9.8132869993947942</v>
      </c>
      <c r="AG76" s="25">
        <v>8.8214684157998544</v>
      </c>
      <c r="AH76" s="25">
        <v>8.9437321313631131</v>
      </c>
      <c r="AI76" s="25">
        <v>8.6080685276435993</v>
      </c>
      <c r="AJ76" s="25">
        <v>8.3674404789403418</v>
      </c>
      <c r="AK76" s="25">
        <v>8.0214442857971964</v>
      </c>
      <c r="AL76" s="25">
        <v>7.6576756950232383</v>
      </c>
      <c r="AM76" s="25">
        <v>7.1848273898539521</v>
      </c>
      <c r="AN76" s="25">
        <v>6.7067744923670443</v>
      </c>
      <c r="AO76" s="25">
        <v>6.0676316456569488</v>
      </c>
      <c r="AP76" s="25">
        <v>5.3427653330332596</v>
      </c>
      <c r="AQ76" s="25">
        <v>4.3649153915000021</v>
      </c>
      <c r="AR76" s="25">
        <v>3.9322856782245772</v>
      </c>
      <c r="AS76" s="25">
        <v>3.591632589373841</v>
      </c>
      <c r="AT76" s="25">
        <v>3.5493888011570114</v>
      </c>
      <c r="AV76" s="26">
        <v>14.021468415799854</v>
      </c>
      <c r="AW76" s="26">
        <v>14.143732131363112</v>
      </c>
      <c r="AX76" s="26">
        <v>13.808068527643599</v>
      </c>
      <c r="AY76" s="26">
        <v>13.567440478940341</v>
      </c>
      <c r="AZ76" s="26">
        <v>13.221444285797196</v>
      </c>
      <c r="BA76" s="26">
        <v>12.857675695023238</v>
      </c>
      <c r="BB76" s="26">
        <v>12.384827389853951</v>
      </c>
      <c r="BC76" s="26">
        <v>11.906774492367044</v>
      </c>
      <c r="BD76" s="26">
        <v>11.267631645656948</v>
      </c>
      <c r="BE76" s="26">
        <v>10.542765333033259</v>
      </c>
      <c r="BF76" s="26">
        <v>9.5649153915000014</v>
      </c>
      <c r="BG76" s="26">
        <v>9.1322856782245765</v>
      </c>
      <c r="BH76" s="26">
        <v>8.7916325893738403</v>
      </c>
      <c r="BI76" s="26">
        <v>8.7493888011570107</v>
      </c>
      <c r="BK76" s="27">
        <v>8.9234232896519146</v>
      </c>
      <c r="BL76" s="27">
        <v>9.1244527282220904</v>
      </c>
      <c r="BM76" s="27">
        <v>8.978347440600011</v>
      </c>
      <c r="BN76" s="27">
        <v>8.8567412177528482</v>
      </c>
      <c r="BO76" s="27">
        <v>8.6662319856515815</v>
      </c>
      <c r="BP76" s="27">
        <v>8.4973166675936245</v>
      </c>
      <c r="BQ76" s="27">
        <v>8.2735598637244809</v>
      </c>
      <c r="BR76" s="27">
        <v>8.0953770583456066</v>
      </c>
      <c r="BS76" s="27">
        <v>7.8258441641421168</v>
      </c>
      <c r="BT76" s="27">
        <v>7.5411688696755803</v>
      </c>
      <c r="BU76" s="27">
        <v>6.9736600540461833</v>
      </c>
      <c r="BV76" s="27">
        <v>6.5915353620264234</v>
      </c>
      <c r="BW76" s="27">
        <v>6.6027522361063475</v>
      </c>
      <c r="BX76" s="27">
        <v>6.7775715162455139</v>
      </c>
      <c r="BZ76" s="27">
        <v>14.123423289651914</v>
      </c>
      <c r="CA76" s="27">
        <v>14.32445272822209</v>
      </c>
      <c r="CB76" s="27">
        <v>14.17834744060001</v>
      </c>
      <c r="CC76" s="27">
        <v>14.056741217752847</v>
      </c>
      <c r="CD76" s="27">
        <v>13.866231985651581</v>
      </c>
      <c r="CE76" s="27">
        <v>13.697316667593624</v>
      </c>
      <c r="CF76" s="27">
        <v>13.47355986372448</v>
      </c>
      <c r="CG76" s="27">
        <v>13.295377058345606</v>
      </c>
      <c r="CH76" s="27">
        <v>13.025844164142116</v>
      </c>
      <c r="CI76" s="27">
        <v>12.74116886967558</v>
      </c>
      <c r="CJ76" s="27">
        <v>12.173660054046183</v>
      </c>
      <c r="CK76" s="27">
        <v>11.791535362026423</v>
      </c>
      <c r="CL76" s="27">
        <v>11.802752236106347</v>
      </c>
      <c r="CM76" s="27">
        <v>11.977571516245513</v>
      </c>
      <c r="CO76" s="28">
        <v>8.9242514594418907</v>
      </c>
      <c r="CP76" s="28">
        <v>9.126609859999089</v>
      </c>
      <c r="CQ76" s="28">
        <v>8.9888916060182087</v>
      </c>
      <c r="CR76" s="28">
        <v>8.8770712867982446</v>
      </c>
      <c r="CS76" s="28">
        <v>8.6991750327245061</v>
      </c>
      <c r="CT76" s="28">
        <v>8.5406655493290842</v>
      </c>
      <c r="CU76" s="28">
        <v>8.3322218485620585</v>
      </c>
      <c r="CV76" s="28">
        <v>8.1713775911173929</v>
      </c>
      <c r="CW76" s="28">
        <v>7.9292495753792522</v>
      </c>
      <c r="CX76" s="28">
        <v>7.685077759537176</v>
      </c>
      <c r="CY76" s="28">
        <v>7.2992407354651352</v>
      </c>
      <c r="CZ76" s="28">
        <v>3.3115352927345718</v>
      </c>
      <c r="DA76" s="28">
        <v>-0.4697030119031993</v>
      </c>
      <c r="DB76" s="28">
        <v>-3.1941641311937161</v>
      </c>
      <c r="DD76" s="28">
        <v>14.12425145944189</v>
      </c>
      <c r="DE76" s="28">
        <v>14.326609859999088</v>
      </c>
      <c r="DF76" s="28">
        <v>14.188891606018208</v>
      </c>
      <c r="DG76" s="28">
        <v>14.077071286798244</v>
      </c>
      <c r="DH76" s="28">
        <v>13.899175032724505</v>
      </c>
      <c r="DI76" s="28">
        <v>13.740665549329083</v>
      </c>
      <c r="DJ76" s="28">
        <v>13.532221848562058</v>
      </c>
      <c r="DK76" s="28">
        <v>13.371377591117392</v>
      </c>
      <c r="DL76" s="28">
        <v>13.129249575379252</v>
      </c>
      <c r="DM76" s="28">
        <v>12.885077759537175</v>
      </c>
      <c r="DN76" s="28">
        <v>12.499240735465134</v>
      </c>
      <c r="DO76" s="28">
        <v>8.5115352927345711</v>
      </c>
      <c r="DP76" s="28">
        <v>4.7302969880968</v>
      </c>
      <c r="DQ76" s="28">
        <v>2.0058358688062832</v>
      </c>
      <c r="DS76" s="29">
        <v>8.9883686903893647</v>
      </c>
      <c r="DT76" s="29">
        <v>9.2541769060758039</v>
      </c>
      <c r="DU76" s="29">
        <v>9.2422945025923156</v>
      </c>
      <c r="DV76" s="29">
        <v>9.1647806150451157</v>
      </c>
      <c r="DW76" s="29">
        <v>9.0778342938080314</v>
      </c>
      <c r="DX76" s="29">
        <v>9.0192205935191954</v>
      </c>
      <c r="DY76" s="29">
        <v>8.9553433139030592</v>
      </c>
      <c r="DZ76" s="29">
        <v>8.8810526730686643</v>
      </c>
      <c r="EA76" s="29">
        <v>8.7300455555286245</v>
      </c>
      <c r="EB76" s="29">
        <v>8.5651999968937407</v>
      </c>
      <c r="EC76" s="29">
        <v>3.9932010145600145</v>
      </c>
      <c r="ED76" s="29">
        <v>-0.61219563458327286</v>
      </c>
      <c r="EE76" s="29">
        <v>-3.4135802372953705</v>
      </c>
      <c r="EF76" s="29">
        <v>-2.5764167133262355</v>
      </c>
      <c r="EH76" s="29">
        <v>14.188368690389364</v>
      </c>
      <c r="EI76" s="29">
        <v>14.454176906075803</v>
      </c>
      <c r="EJ76" s="29">
        <v>14.442294502592315</v>
      </c>
      <c r="EK76" s="29">
        <v>14.364780615045115</v>
      </c>
      <c r="EL76" s="29">
        <v>14.277834293808031</v>
      </c>
      <c r="EM76" s="29">
        <v>14.219220593519195</v>
      </c>
      <c r="EN76" s="29">
        <v>14.155343313903058</v>
      </c>
      <c r="EO76" s="29">
        <v>14.081052673068664</v>
      </c>
      <c r="EP76" s="29">
        <v>13.930045555528624</v>
      </c>
      <c r="EQ76" s="29">
        <v>13.76519999689374</v>
      </c>
      <c r="ER76" s="29">
        <v>9.1932010145600138</v>
      </c>
      <c r="ES76" s="29">
        <v>4.5878043654167264</v>
      </c>
      <c r="ET76" s="29">
        <v>1.7864197627046288</v>
      </c>
      <c r="EU76" s="29">
        <v>2.6235832866737638</v>
      </c>
      <c r="EW76" s="1">
        <v>331301</v>
      </c>
      <c r="EX76" s="1">
        <v>437023</v>
      </c>
      <c r="EY76" s="1" t="s">
        <v>518</v>
      </c>
      <c r="EZ76" s="1" t="s">
        <v>887</v>
      </c>
    </row>
    <row r="77" spans="2:156" ht="16.2" thickBot="1" x14ac:dyDescent="0.35">
      <c r="B77" s="21" t="s">
        <v>78</v>
      </c>
      <c r="C77" s="22">
        <v>12.247311250711501</v>
      </c>
      <c r="D77" s="23">
        <v>12.038613663325673</v>
      </c>
      <c r="E77" s="23">
        <v>11.058352480851195</v>
      </c>
      <c r="F77" s="23">
        <v>8.6509293109182117</v>
      </c>
      <c r="G77" s="23">
        <v>6.3382891903733167</v>
      </c>
      <c r="H77" s="23">
        <v>7.9250293112938408E-2</v>
      </c>
      <c r="I77" s="23">
        <v>-8.2680705073445893</v>
      </c>
      <c r="J77" s="23">
        <v>-16.643226806423307</v>
      </c>
      <c r="K77" s="23">
        <v>-18.785448684687999</v>
      </c>
      <c r="L77" s="23">
        <v>-21.05848630320277</v>
      </c>
      <c r="M77" s="23">
        <v>-22.262471348233049</v>
      </c>
      <c r="N77" s="23">
        <v>-24.004742068889357</v>
      </c>
      <c r="O77" s="23">
        <v>-25.474687105053007</v>
      </c>
      <c r="P77" s="23">
        <v>-26.813461558755975</v>
      </c>
      <c r="Q77" s="24"/>
      <c r="R77" s="23">
        <v>21.247311250711501</v>
      </c>
      <c r="S77" s="23">
        <v>21.038613663325673</v>
      </c>
      <c r="T77" s="23">
        <v>20.058352480851195</v>
      </c>
      <c r="U77" s="23">
        <v>17.650929310918212</v>
      </c>
      <c r="V77" s="23">
        <v>15.338289190373317</v>
      </c>
      <c r="W77" s="23">
        <v>9.0792502931129384</v>
      </c>
      <c r="X77" s="23">
        <v>0.73192949265541074</v>
      </c>
      <c r="Y77" s="23">
        <v>-7.6432268064233071</v>
      </c>
      <c r="Z77" s="23">
        <v>-9.7854486846879993</v>
      </c>
      <c r="AA77" s="23">
        <v>-12.05848630320277</v>
      </c>
      <c r="AB77" s="23">
        <v>-13.262471348233049</v>
      </c>
      <c r="AC77" s="23">
        <v>-15.004742068889357</v>
      </c>
      <c r="AD77" s="23">
        <v>-16.474687105053007</v>
      </c>
      <c r="AE77" s="23">
        <v>-17.813461558755975</v>
      </c>
      <c r="AG77" s="25">
        <v>12.17318681831215</v>
      </c>
      <c r="AH77" s="25">
        <v>12.21876918910213</v>
      </c>
      <c r="AI77" s="25">
        <v>11.721532576281991</v>
      </c>
      <c r="AJ77" s="25">
        <v>9.4834783052644589</v>
      </c>
      <c r="AK77" s="25">
        <v>7.3111236946459854</v>
      </c>
      <c r="AL77" s="25">
        <v>1.1805025130854361</v>
      </c>
      <c r="AM77" s="25">
        <v>-7.0737302197216394</v>
      </c>
      <c r="AN77" s="25">
        <v>-15.377850254838336</v>
      </c>
      <c r="AO77" s="25">
        <v>-17.49920951600204</v>
      </c>
      <c r="AP77" s="25">
        <v>-19.747355817625248</v>
      </c>
      <c r="AQ77" s="25">
        <v>-20.635396803745508</v>
      </c>
      <c r="AR77" s="25">
        <v>-21.062403502969914</v>
      </c>
      <c r="AS77" s="25">
        <v>-21.497234091531453</v>
      </c>
      <c r="AT77" s="25">
        <v>-21.820302957740523</v>
      </c>
      <c r="AV77" s="26">
        <v>21.17318681831215</v>
      </c>
      <c r="AW77" s="26">
        <v>21.21876918910213</v>
      </c>
      <c r="AX77" s="26">
        <v>20.721532576281991</v>
      </c>
      <c r="AY77" s="26">
        <v>18.483478305264459</v>
      </c>
      <c r="AZ77" s="26">
        <v>16.311123694645985</v>
      </c>
      <c r="BA77" s="26">
        <v>10.180502513085436</v>
      </c>
      <c r="BB77" s="26">
        <v>1.9262697802783606</v>
      </c>
      <c r="BC77" s="26">
        <v>-6.3778502548383358</v>
      </c>
      <c r="BD77" s="26">
        <v>-8.4992095160020398</v>
      </c>
      <c r="BE77" s="26">
        <v>-10.747355817625248</v>
      </c>
      <c r="BF77" s="26">
        <v>-11.635396803745508</v>
      </c>
      <c r="BG77" s="26">
        <v>-12.062403502969914</v>
      </c>
      <c r="BH77" s="26">
        <v>-12.497234091531453</v>
      </c>
      <c r="BI77" s="26">
        <v>-12.820302957740523</v>
      </c>
      <c r="BK77" s="27">
        <v>12.248191764879447</v>
      </c>
      <c r="BL77" s="27">
        <v>12.063570309291279</v>
      </c>
      <c r="BM77" s="27">
        <v>11.110657639469242</v>
      </c>
      <c r="BN77" s="27">
        <v>8.7287496553773494</v>
      </c>
      <c r="BO77" s="27">
        <v>6.4433079782410374</v>
      </c>
      <c r="BP77" s="27">
        <v>0.21935565649992128</v>
      </c>
      <c r="BQ77" s="27">
        <v>-8.0967004425753828</v>
      </c>
      <c r="BR77" s="27">
        <v>-16.436417232099849</v>
      </c>
      <c r="BS77" s="27">
        <v>-18.546062970228569</v>
      </c>
      <c r="BT77" s="27">
        <v>-20.787745271668882</v>
      </c>
      <c r="BU77" s="27">
        <v>-21.831307386315416</v>
      </c>
      <c r="BV77" s="27">
        <v>-22.419477486182046</v>
      </c>
      <c r="BW77" s="27">
        <v>-22.785094822451896</v>
      </c>
      <c r="BX77" s="27">
        <v>-23.013416991060197</v>
      </c>
      <c r="BZ77" s="27">
        <v>21.248191764879447</v>
      </c>
      <c r="CA77" s="27">
        <v>21.063570309291279</v>
      </c>
      <c r="CB77" s="27">
        <v>20.110657639469242</v>
      </c>
      <c r="CC77" s="27">
        <v>17.728749655377349</v>
      </c>
      <c r="CD77" s="27">
        <v>15.443307978241037</v>
      </c>
      <c r="CE77" s="27">
        <v>9.2193556564999213</v>
      </c>
      <c r="CF77" s="27">
        <v>0.90329955742461721</v>
      </c>
      <c r="CG77" s="27">
        <v>-7.4364172320998492</v>
      </c>
      <c r="CH77" s="27">
        <v>-9.5460629702285686</v>
      </c>
      <c r="CI77" s="27">
        <v>-11.787745271668882</v>
      </c>
      <c r="CJ77" s="27">
        <v>-12.831307386315416</v>
      </c>
      <c r="CK77" s="27">
        <v>-13.419477486182046</v>
      </c>
      <c r="CL77" s="27">
        <v>-13.785094822451896</v>
      </c>
      <c r="CM77" s="27">
        <v>-14.013416991060197</v>
      </c>
      <c r="CO77" s="28">
        <v>12.246865991955936</v>
      </c>
      <c r="CP77" s="28">
        <v>12.07920207718583</v>
      </c>
      <c r="CQ77" s="28">
        <v>11.14124344240393</v>
      </c>
      <c r="CR77" s="28">
        <v>8.7777056157672604</v>
      </c>
      <c r="CS77" s="28">
        <v>6.5092836022437162</v>
      </c>
      <c r="CT77" s="28">
        <v>0.29381533186898778</v>
      </c>
      <c r="CU77" s="28">
        <v>-8.0067272584397315</v>
      </c>
      <c r="CV77" s="28">
        <v>-16.333263483735323</v>
      </c>
      <c r="CW77" s="28">
        <v>-18.426262928534797</v>
      </c>
      <c r="CX77" s="28">
        <v>-20.645840008603244</v>
      </c>
      <c r="CY77" s="28">
        <v>-21.579276013655004</v>
      </c>
      <c r="CZ77" s="28">
        <v>-23.410447072743665</v>
      </c>
      <c r="DA77" s="28">
        <v>-24.849633466263469</v>
      </c>
      <c r="DB77" s="28">
        <v>-26.00243061679663</v>
      </c>
      <c r="DD77" s="28">
        <v>21.246865991955936</v>
      </c>
      <c r="DE77" s="28">
        <v>21.07920207718583</v>
      </c>
      <c r="DF77" s="28">
        <v>20.14124344240393</v>
      </c>
      <c r="DG77" s="28">
        <v>17.77770561576726</v>
      </c>
      <c r="DH77" s="28">
        <v>15.509283602243716</v>
      </c>
      <c r="DI77" s="28">
        <v>9.2938153318689878</v>
      </c>
      <c r="DJ77" s="28">
        <v>0.99327274156026846</v>
      </c>
      <c r="DK77" s="28">
        <v>-7.3332634837353226</v>
      </c>
      <c r="DL77" s="28">
        <v>-9.426262928534797</v>
      </c>
      <c r="DM77" s="28">
        <v>-11.645840008603244</v>
      </c>
      <c r="DN77" s="28">
        <v>-12.579276013655004</v>
      </c>
      <c r="DO77" s="28">
        <v>-14.410447072743665</v>
      </c>
      <c r="DP77" s="28">
        <v>-15.849633466263469</v>
      </c>
      <c r="DQ77" s="28">
        <v>-17.00243061679663</v>
      </c>
      <c r="DS77" s="29">
        <v>12.265867514463213</v>
      </c>
      <c r="DT77" s="29">
        <v>12.117437338587003</v>
      </c>
      <c r="DU77" s="29">
        <v>11.199565452168997</v>
      </c>
      <c r="DV77" s="29">
        <v>8.8550612289533781</v>
      </c>
      <c r="DW77" s="29">
        <v>6.5915225556261561</v>
      </c>
      <c r="DX77" s="29">
        <v>0.36496004336213161</v>
      </c>
      <c r="DY77" s="29">
        <v>-7.9555878064734102</v>
      </c>
      <c r="DZ77" s="29">
        <v>-16.314203037658615</v>
      </c>
      <c r="EA77" s="29">
        <v>-18.45002878671432</v>
      </c>
      <c r="EB77" s="29">
        <v>-20.746218531949708</v>
      </c>
      <c r="EC77" s="29">
        <v>-23.633367496225034</v>
      </c>
      <c r="ED77" s="29">
        <v>-25.794283513566</v>
      </c>
      <c r="EE77" s="29">
        <v>-27.426822876366103</v>
      </c>
      <c r="EF77" s="29">
        <v>-27.513751619290943</v>
      </c>
      <c r="EH77" s="29">
        <v>21.265867514463213</v>
      </c>
      <c r="EI77" s="29">
        <v>21.117437338587003</v>
      </c>
      <c r="EJ77" s="29">
        <v>20.199565452168997</v>
      </c>
      <c r="EK77" s="29">
        <v>17.855061228953378</v>
      </c>
      <c r="EL77" s="29">
        <v>15.591522555626156</v>
      </c>
      <c r="EM77" s="29">
        <v>9.3649600433621316</v>
      </c>
      <c r="EN77" s="29">
        <v>1.0444121935265898</v>
      </c>
      <c r="EO77" s="29">
        <v>-7.3142030376586149</v>
      </c>
      <c r="EP77" s="29">
        <v>-9.45002878671432</v>
      </c>
      <c r="EQ77" s="29">
        <v>-11.746218531949708</v>
      </c>
      <c r="ER77" s="29">
        <v>-14.633367496225034</v>
      </c>
      <c r="ES77" s="29">
        <v>-16.794283513566</v>
      </c>
      <c r="ET77" s="29">
        <v>-18.426822876366103</v>
      </c>
      <c r="EU77" s="29">
        <v>-18.513751619290943</v>
      </c>
      <c r="EW77" s="1">
        <v>384852</v>
      </c>
      <c r="EX77" s="1">
        <v>397718</v>
      </c>
      <c r="EY77" s="1" t="s">
        <v>475</v>
      </c>
      <c r="EZ77" s="1" t="s">
        <v>876</v>
      </c>
    </row>
    <row r="78" spans="2:156" ht="16.2" thickBot="1" x14ac:dyDescent="0.35">
      <c r="B78" s="21" t="s">
        <v>79</v>
      </c>
      <c r="C78" s="22">
        <v>23.611360925641268</v>
      </c>
      <c r="D78" s="23">
        <v>23.409952806397314</v>
      </c>
      <c r="E78" s="23">
        <v>22.883126381655913</v>
      </c>
      <c r="F78" s="23">
        <v>22.6449919887467</v>
      </c>
      <c r="G78" s="23">
        <v>22.471757487888176</v>
      </c>
      <c r="H78" s="23">
        <v>22.300595988806585</v>
      </c>
      <c r="I78" s="23">
        <v>22.107720259211362</v>
      </c>
      <c r="J78" s="23">
        <v>21.960797604641371</v>
      </c>
      <c r="K78" s="23">
        <v>21.75261277413032</v>
      </c>
      <c r="L78" s="23">
        <v>21.500261791357325</v>
      </c>
      <c r="M78" s="23">
        <v>20.673937051436596</v>
      </c>
      <c r="N78" s="23">
        <v>19.317536927105468</v>
      </c>
      <c r="O78" s="23">
        <v>18.230264429949834</v>
      </c>
      <c r="P78" s="23">
        <v>17.186008581253219</v>
      </c>
      <c r="Q78" s="24"/>
      <c r="R78" s="23">
        <v>30.611360925641268</v>
      </c>
      <c r="S78" s="23">
        <v>30.409952806397314</v>
      </c>
      <c r="T78" s="23">
        <v>29.883126381655913</v>
      </c>
      <c r="U78" s="23">
        <v>29.6449919887467</v>
      </c>
      <c r="V78" s="23">
        <v>29.471757487888176</v>
      </c>
      <c r="W78" s="23">
        <v>29.300595988806585</v>
      </c>
      <c r="X78" s="23">
        <v>29.107720259211362</v>
      </c>
      <c r="Y78" s="23">
        <v>28.960797604641371</v>
      </c>
      <c r="Z78" s="23">
        <v>28.75261277413032</v>
      </c>
      <c r="AA78" s="23">
        <v>28.500261791357325</v>
      </c>
      <c r="AB78" s="23">
        <v>27.673937051436596</v>
      </c>
      <c r="AC78" s="23">
        <v>26.317536927105468</v>
      </c>
      <c r="AD78" s="23">
        <v>25.230264429949834</v>
      </c>
      <c r="AE78" s="23">
        <v>24.186008581253219</v>
      </c>
      <c r="AG78" s="25">
        <v>23.554197703128075</v>
      </c>
      <c r="AH78" s="25">
        <v>23.496531945835205</v>
      </c>
      <c r="AI78" s="25">
        <v>23.228603692240519</v>
      </c>
      <c r="AJ78" s="25">
        <v>23.074062745461529</v>
      </c>
      <c r="AK78" s="25">
        <v>22.966751776676656</v>
      </c>
      <c r="AL78" s="25">
        <v>22.855982612050134</v>
      </c>
      <c r="AM78" s="25">
        <v>22.70640110615188</v>
      </c>
      <c r="AN78" s="25">
        <v>22.590622187913453</v>
      </c>
      <c r="AO78" s="25">
        <v>22.402637598433987</v>
      </c>
      <c r="AP78" s="25">
        <v>22.158539106831839</v>
      </c>
      <c r="AQ78" s="25">
        <v>21.592597772669045</v>
      </c>
      <c r="AR78" s="25">
        <v>21.108757338960054</v>
      </c>
      <c r="AS78" s="25">
        <v>20.646274809444645</v>
      </c>
      <c r="AT78" s="25">
        <v>20.269637144768254</v>
      </c>
      <c r="AV78" s="26">
        <v>30.554197703128075</v>
      </c>
      <c r="AW78" s="26">
        <v>30.496531945835205</v>
      </c>
      <c r="AX78" s="26">
        <v>30.228603692240519</v>
      </c>
      <c r="AY78" s="26">
        <v>30.074062745461529</v>
      </c>
      <c r="AZ78" s="26">
        <v>29.966751776676656</v>
      </c>
      <c r="BA78" s="26">
        <v>29.855982612050134</v>
      </c>
      <c r="BB78" s="26">
        <v>29.70640110615188</v>
      </c>
      <c r="BC78" s="26">
        <v>29.590622187913453</v>
      </c>
      <c r="BD78" s="26">
        <v>29.402637598433987</v>
      </c>
      <c r="BE78" s="26">
        <v>29.158539106831839</v>
      </c>
      <c r="BF78" s="26">
        <v>28.592597772669045</v>
      </c>
      <c r="BG78" s="26">
        <v>28.108757338960054</v>
      </c>
      <c r="BH78" s="26">
        <v>27.646274809444645</v>
      </c>
      <c r="BI78" s="26">
        <v>27.269637144768254</v>
      </c>
      <c r="BK78" s="27">
        <v>23.611910030878803</v>
      </c>
      <c r="BL78" s="27">
        <v>23.427563286243512</v>
      </c>
      <c r="BM78" s="27">
        <v>22.921550458015162</v>
      </c>
      <c r="BN78" s="27">
        <v>22.703840236174379</v>
      </c>
      <c r="BO78" s="27">
        <v>22.553463979721304</v>
      </c>
      <c r="BP78" s="27">
        <v>22.413129530562259</v>
      </c>
      <c r="BQ78" s="27">
        <v>22.250470866624553</v>
      </c>
      <c r="BR78" s="27">
        <v>22.139582026097727</v>
      </c>
      <c r="BS78" s="27">
        <v>21.969413944115491</v>
      </c>
      <c r="BT78" s="27">
        <v>21.757189986755105</v>
      </c>
      <c r="BU78" s="27">
        <v>21.105663969435199</v>
      </c>
      <c r="BV78" s="27">
        <v>20.573963606064225</v>
      </c>
      <c r="BW78" s="27">
        <v>20.325321516917953</v>
      </c>
      <c r="BX78" s="27">
        <v>20.244849372469496</v>
      </c>
      <c r="BZ78" s="27">
        <v>30.611910030878803</v>
      </c>
      <c r="CA78" s="27">
        <v>30.427563286243512</v>
      </c>
      <c r="CB78" s="27">
        <v>29.921550458015162</v>
      </c>
      <c r="CC78" s="27">
        <v>29.703840236174379</v>
      </c>
      <c r="CD78" s="27">
        <v>29.553463979721304</v>
      </c>
      <c r="CE78" s="27">
        <v>29.413129530562259</v>
      </c>
      <c r="CF78" s="27">
        <v>29.250470866624553</v>
      </c>
      <c r="CG78" s="27">
        <v>29.139582026097727</v>
      </c>
      <c r="CH78" s="27">
        <v>28.969413944115491</v>
      </c>
      <c r="CI78" s="27">
        <v>28.757189986755105</v>
      </c>
      <c r="CJ78" s="27">
        <v>28.105663969435199</v>
      </c>
      <c r="CK78" s="27">
        <v>27.573963606064225</v>
      </c>
      <c r="CL78" s="27">
        <v>27.325321516917953</v>
      </c>
      <c r="CM78" s="27">
        <v>27.244849372469496</v>
      </c>
      <c r="CO78" s="28">
        <v>23.61011911017054</v>
      </c>
      <c r="CP78" s="28">
        <v>23.43202151543413</v>
      </c>
      <c r="CQ78" s="28">
        <v>22.93157634826925</v>
      </c>
      <c r="CR78" s="28">
        <v>22.722493688444359</v>
      </c>
      <c r="CS78" s="28">
        <v>22.580078212270937</v>
      </c>
      <c r="CT78" s="28">
        <v>22.44447570002707</v>
      </c>
      <c r="CU78" s="28">
        <v>22.29133725803316</v>
      </c>
      <c r="CV78" s="28">
        <v>22.186845040222678</v>
      </c>
      <c r="CW78" s="28">
        <v>22.027006221646253</v>
      </c>
      <c r="CX78" s="28">
        <v>21.831925842371412</v>
      </c>
      <c r="CY78" s="28">
        <v>21.197503119987502</v>
      </c>
      <c r="CZ78" s="28">
        <v>17.312228989610482</v>
      </c>
      <c r="DA78" s="28">
        <v>12.918323498038255</v>
      </c>
      <c r="DB78" s="28">
        <v>9.3866194875405355</v>
      </c>
      <c r="DD78" s="28">
        <v>30.61011911017054</v>
      </c>
      <c r="DE78" s="28">
        <v>30.43202151543413</v>
      </c>
      <c r="DF78" s="28">
        <v>29.93157634826925</v>
      </c>
      <c r="DG78" s="28">
        <v>29.722493688444359</v>
      </c>
      <c r="DH78" s="28">
        <v>29.580078212270937</v>
      </c>
      <c r="DI78" s="28">
        <v>29.44447570002707</v>
      </c>
      <c r="DJ78" s="28">
        <v>29.29133725803316</v>
      </c>
      <c r="DK78" s="28">
        <v>29.186845040222678</v>
      </c>
      <c r="DL78" s="28">
        <v>29.027006221646253</v>
      </c>
      <c r="DM78" s="28">
        <v>28.831925842371412</v>
      </c>
      <c r="DN78" s="28">
        <v>28.197503119987502</v>
      </c>
      <c r="DO78" s="28">
        <v>24.312228989610482</v>
      </c>
      <c r="DP78" s="28">
        <v>19.918323498038255</v>
      </c>
      <c r="DQ78" s="28">
        <v>16.386619487540536</v>
      </c>
      <c r="DS78" s="29">
        <v>23.644134356496757</v>
      </c>
      <c r="DT78" s="29">
        <v>23.499724470690282</v>
      </c>
      <c r="DU78" s="29">
        <v>23.030628255929599</v>
      </c>
      <c r="DV78" s="29">
        <v>22.849330333040818</v>
      </c>
      <c r="DW78" s="29">
        <v>22.730008986525675</v>
      </c>
      <c r="DX78" s="29">
        <v>22.605681112900243</v>
      </c>
      <c r="DY78" s="29">
        <v>22.460471912777422</v>
      </c>
      <c r="DZ78" s="29">
        <v>22.357567158386701</v>
      </c>
      <c r="EA78" s="29">
        <v>22.193641713258184</v>
      </c>
      <c r="EB78" s="29">
        <v>21.946082324889623</v>
      </c>
      <c r="EC78" s="29">
        <v>18.416314603455852</v>
      </c>
      <c r="ED78" s="29">
        <v>13.367652682493059</v>
      </c>
      <c r="EE78" s="29">
        <v>9.4737021165424267</v>
      </c>
      <c r="EF78" s="29">
        <v>9.4602811719464626</v>
      </c>
      <c r="EH78" s="29">
        <v>30.644134356496757</v>
      </c>
      <c r="EI78" s="29">
        <v>30.499724470690282</v>
      </c>
      <c r="EJ78" s="29">
        <v>30.030628255929599</v>
      </c>
      <c r="EK78" s="29">
        <v>29.849330333040818</v>
      </c>
      <c r="EL78" s="29">
        <v>29.730008986525675</v>
      </c>
      <c r="EM78" s="29">
        <v>29.605681112900243</v>
      </c>
      <c r="EN78" s="29">
        <v>29.460471912777422</v>
      </c>
      <c r="EO78" s="29">
        <v>29.357567158386701</v>
      </c>
      <c r="EP78" s="29">
        <v>29.193641713258184</v>
      </c>
      <c r="EQ78" s="29">
        <v>28.946082324889623</v>
      </c>
      <c r="ER78" s="29">
        <v>25.416314603455852</v>
      </c>
      <c r="ES78" s="29">
        <v>20.367652682493059</v>
      </c>
      <c r="ET78" s="29">
        <v>16.473702116542427</v>
      </c>
      <c r="EU78" s="29">
        <v>16.460281171946463</v>
      </c>
      <c r="EW78" s="1">
        <v>389161</v>
      </c>
      <c r="EX78" s="1">
        <v>403872</v>
      </c>
      <c r="EY78" s="1" t="s">
        <v>563</v>
      </c>
      <c r="EZ78" s="1" t="s">
        <v>874</v>
      </c>
    </row>
    <row r="79" spans="2:156" ht="16.2" thickBot="1" x14ac:dyDescent="0.35">
      <c r="B79" s="21" t="s">
        <v>80</v>
      </c>
      <c r="C79" s="22">
        <v>4.1531287036417019</v>
      </c>
      <c r="D79" s="23">
        <v>4.2688583680698642</v>
      </c>
      <c r="E79" s="23">
        <v>4.088182600514795</v>
      </c>
      <c r="F79" s="23">
        <v>3.8306601709930206</v>
      </c>
      <c r="G79" s="23">
        <v>3.4382573136587204</v>
      </c>
      <c r="H79" s="23">
        <v>3.1127636753053771</v>
      </c>
      <c r="I79" s="23">
        <v>2.8543537067280802</v>
      </c>
      <c r="J79" s="23">
        <v>2.4163715143501037</v>
      </c>
      <c r="K79" s="23">
        <v>1.9110857004685116</v>
      </c>
      <c r="L79" s="23">
        <v>1.3917596551093467</v>
      </c>
      <c r="M79" s="23">
        <v>-0.55821920718478424</v>
      </c>
      <c r="N79" s="23">
        <v>-2.8670481794150398</v>
      </c>
      <c r="O79" s="23">
        <v>-4.3208591544969117</v>
      </c>
      <c r="P79" s="23">
        <v>-5.4547523609262889</v>
      </c>
      <c r="Q79" s="24"/>
      <c r="R79" s="23">
        <v>9.4531287036417027</v>
      </c>
      <c r="S79" s="23">
        <v>9.5688583680698649</v>
      </c>
      <c r="T79" s="23">
        <v>9.3881826005147957</v>
      </c>
      <c r="U79" s="23">
        <v>9.1306601709930213</v>
      </c>
      <c r="V79" s="23">
        <v>8.7382573136587212</v>
      </c>
      <c r="W79" s="23">
        <v>8.4127636753053778</v>
      </c>
      <c r="X79" s="23">
        <v>8.1543537067280809</v>
      </c>
      <c r="Y79" s="23">
        <v>7.7163715143501044</v>
      </c>
      <c r="Z79" s="23">
        <v>7.2110857004685123</v>
      </c>
      <c r="AA79" s="23">
        <v>6.6917596551093474</v>
      </c>
      <c r="AB79" s="23">
        <v>4.7417807928152165</v>
      </c>
      <c r="AC79" s="23">
        <v>2.432951820584961</v>
      </c>
      <c r="AD79" s="23">
        <v>0.979140845503089</v>
      </c>
      <c r="AE79" s="23">
        <v>-0.15475236092628819</v>
      </c>
      <c r="AG79" s="25">
        <v>4.0702199071322198</v>
      </c>
      <c r="AH79" s="25">
        <v>4.1532209276419962</v>
      </c>
      <c r="AI79" s="25">
        <v>4.0481887126779625</v>
      </c>
      <c r="AJ79" s="25">
        <v>3.8596913159715847</v>
      </c>
      <c r="AK79" s="25">
        <v>3.5411950429489423</v>
      </c>
      <c r="AL79" s="25">
        <v>3.2957396893513007</v>
      </c>
      <c r="AM79" s="25">
        <v>3.096724164073926</v>
      </c>
      <c r="AN79" s="25">
        <v>2.717677401067558</v>
      </c>
      <c r="AO79" s="25">
        <v>2.2565374656302417</v>
      </c>
      <c r="AP79" s="25">
        <v>1.7648283707698837</v>
      </c>
      <c r="AQ79" s="25">
        <v>0.29007863809202661</v>
      </c>
      <c r="AR79" s="25">
        <v>-1.0897506218463882</v>
      </c>
      <c r="AS79" s="25">
        <v>-2.4860854731038344</v>
      </c>
      <c r="AT79" s="25">
        <v>-3.1709685007678559</v>
      </c>
      <c r="AV79" s="26">
        <v>9.3702199071322205</v>
      </c>
      <c r="AW79" s="26">
        <v>9.453220927641997</v>
      </c>
      <c r="AX79" s="26">
        <v>9.3481887126779633</v>
      </c>
      <c r="AY79" s="26">
        <v>9.1596913159715854</v>
      </c>
      <c r="AZ79" s="26">
        <v>8.841195042948943</v>
      </c>
      <c r="BA79" s="26">
        <v>8.5957396893513014</v>
      </c>
      <c r="BB79" s="26">
        <v>8.3967241640739267</v>
      </c>
      <c r="BC79" s="26">
        <v>8.0176774010675587</v>
      </c>
      <c r="BD79" s="26">
        <v>7.5565374656302424</v>
      </c>
      <c r="BE79" s="26">
        <v>7.0648283707698845</v>
      </c>
      <c r="BF79" s="26">
        <v>5.5900786380920273</v>
      </c>
      <c r="BG79" s="26">
        <v>4.2102493781536126</v>
      </c>
      <c r="BH79" s="26">
        <v>2.8139145268961663</v>
      </c>
      <c r="BI79" s="26">
        <v>2.1290314992321449</v>
      </c>
      <c r="BK79" s="27">
        <v>4.1552501973172618</v>
      </c>
      <c r="BL79" s="27">
        <v>4.3121048673218532</v>
      </c>
      <c r="BM79" s="27">
        <v>4.1823194257401326</v>
      </c>
      <c r="BN79" s="27">
        <v>3.9731894048892009</v>
      </c>
      <c r="BO79" s="27">
        <v>3.6347862698928175</v>
      </c>
      <c r="BP79" s="27">
        <v>3.3811354558836904</v>
      </c>
      <c r="BQ79" s="27">
        <v>3.1936284450854906</v>
      </c>
      <c r="BR79" s="27">
        <v>2.8449805876405954</v>
      </c>
      <c r="BS79" s="27">
        <v>2.4296383894834861</v>
      </c>
      <c r="BT79" s="27">
        <v>1.9996316180205227</v>
      </c>
      <c r="BU79" s="27">
        <v>0.43993423997637038</v>
      </c>
      <c r="BV79" s="27">
        <v>-0.72359125400033975</v>
      </c>
      <c r="BW79" s="27">
        <v>-1.1741504906689464</v>
      </c>
      <c r="BX79" s="27">
        <v>-1.2656385752283761</v>
      </c>
      <c r="BZ79" s="27">
        <v>9.4552501973172625</v>
      </c>
      <c r="CA79" s="27">
        <v>9.6121048673218539</v>
      </c>
      <c r="CB79" s="27">
        <v>9.4823194257401333</v>
      </c>
      <c r="CC79" s="27">
        <v>9.2731894048892016</v>
      </c>
      <c r="CD79" s="27">
        <v>8.9347862698928182</v>
      </c>
      <c r="CE79" s="27">
        <v>8.6811354558836911</v>
      </c>
      <c r="CF79" s="27">
        <v>8.4936284450854913</v>
      </c>
      <c r="CG79" s="27">
        <v>8.1449805876405961</v>
      </c>
      <c r="CH79" s="27">
        <v>7.7296383894834868</v>
      </c>
      <c r="CI79" s="27">
        <v>7.2996316180205234</v>
      </c>
      <c r="CJ79" s="27">
        <v>5.7399342399763711</v>
      </c>
      <c r="CK79" s="27">
        <v>4.576408745999661</v>
      </c>
      <c r="CL79" s="27">
        <v>4.1258495093310543</v>
      </c>
      <c r="CM79" s="27">
        <v>4.0343614247716246</v>
      </c>
      <c r="CO79" s="28">
        <v>4.1476286856696589</v>
      </c>
      <c r="CP79" s="28">
        <v>4.2797874638860129</v>
      </c>
      <c r="CQ79" s="28">
        <v>4.1258353667290741</v>
      </c>
      <c r="CR79" s="28">
        <v>3.9055172247806453</v>
      </c>
      <c r="CS79" s="28">
        <v>3.5596886634913574</v>
      </c>
      <c r="CT79" s="28">
        <v>3.3054464440212641</v>
      </c>
      <c r="CU79" s="28">
        <v>3.1329388220019787</v>
      </c>
      <c r="CV79" s="28">
        <v>2.8008217394122497</v>
      </c>
      <c r="CW79" s="28">
        <v>2.4257815599994395</v>
      </c>
      <c r="CX79" s="28">
        <v>2.0708146812583017</v>
      </c>
      <c r="CY79" s="28">
        <v>0.47167282715887993</v>
      </c>
      <c r="CZ79" s="28">
        <v>-7.0959979525703325</v>
      </c>
      <c r="DA79" s="28">
        <v>-14.139849320355342</v>
      </c>
      <c r="DB79" s="28">
        <v>-19.602118964469557</v>
      </c>
      <c r="DD79" s="28">
        <v>9.4476286856696596</v>
      </c>
      <c r="DE79" s="28">
        <v>9.5797874638860137</v>
      </c>
      <c r="DF79" s="28">
        <v>9.4258353667290748</v>
      </c>
      <c r="DG79" s="28">
        <v>9.205517224780646</v>
      </c>
      <c r="DH79" s="28">
        <v>8.8596886634913581</v>
      </c>
      <c r="DI79" s="28">
        <v>8.6054464440212648</v>
      </c>
      <c r="DJ79" s="28">
        <v>8.4329388220019794</v>
      </c>
      <c r="DK79" s="28">
        <v>8.1008217394122504</v>
      </c>
      <c r="DL79" s="28">
        <v>7.7257815599994402</v>
      </c>
      <c r="DM79" s="28">
        <v>7.3708146812583024</v>
      </c>
      <c r="DN79" s="28">
        <v>5.7716728271588806</v>
      </c>
      <c r="DO79" s="28">
        <v>-1.7959979525703318</v>
      </c>
      <c r="DP79" s="28">
        <v>-8.8398493203553414</v>
      </c>
      <c r="DQ79" s="28">
        <v>-14.302118964469557</v>
      </c>
      <c r="DS79" s="29">
        <v>4.240161180339598</v>
      </c>
      <c r="DT79" s="29">
        <v>4.4618194093194319</v>
      </c>
      <c r="DU79" s="29">
        <v>4.3966803222104005</v>
      </c>
      <c r="DV79" s="29">
        <v>4.245043160629713</v>
      </c>
      <c r="DW79" s="29">
        <v>3.9767274002776745</v>
      </c>
      <c r="DX79" s="29">
        <v>3.7690461963311641</v>
      </c>
      <c r="DY79" s="29">
        <v>3.6421417955136874</v>
      </c>
      <c r="DZ79" s="29">
        <v>3.3635847523614544</v>
      </c>
      <c r="EA79" s="29">
        <v>3.033644453925227</v>
      </c>
      <c r="EB79" s="29">
        <v>2.4082354464626228</v>
      </c>
      <c r="EC79" s="29">
        <v>-5.4589553679551202</v>
      </c>
      <c r="ED79" s="29">
        <v>-13.028346801553543</v>
      </c>
      <c r="EE79" s="29">
        <v>-18.967867264227667</v>
      </c>
      <c r="EF79" s="29">
        <v>-18.905443689256234</v>
      </c>
      <c r="EH79" s="29">
        <v>9.5401611803395987</v>
      </c>
      <c r="EI79" s="29">
        <v>9.7618194093194326</v>
      </c>
      <c r="EJ79" s="29">
        <v>9.6966803222104012</v>
      </c>
      <c r="EK79" s="29">
        <v>9.5450431606297137</v>
      </c>
      <c r="EL79" s="29">
        <v>9.2767274002776752</v>
      </c>
      <c r="EM79" s="29">
        <v>9.0690461963311648</v>
      </c>
      <c r="EN79" s="29">
        <v>8.9421417955136882</v>
      </c>
      <c r="EO79" s="29">
        <v>8.6635847523614551</v>
      </c>
      <c r="EP79" s="29">
        <v>8.3336444539252277</v>
      </c>
      <c r="EQ79" s="29">
        <v>7.7082354464626235</v>
      </c>
      <c r="ER79" s="29">
        <v>-0.15895536795511944</v>
      </c>
      <c r="ES79" s="29">
        <v>-7.7283468015535419</v>
      </c>
      <c r="ET79" s="29">
        <v>-13.667867264227667</v>
      </c>
      <c r="EU79" s="29">
        <v>-13.605443689256234</v>
      </c>
      <c r="EW79" s="1">
        <v>380280</v>
      </c>
      <c r="EX79" s="1">
        <v>411215</v>
      </c>
      <c r="EY79" s="1" t="s">
        <v>548</v>
      </c>
      <c r="EZ79" s="1" t="s">
        <v>880</v>
      </c>
    </row>
    <row r="80" spans="2:156" ht="16.2" thickBot="1" x14ac:dyDescent="0.35">
      <c r="B80" s="21" t="s">
        <v>81</v>
      </c>
      <c r="C80" s="22">
        <v>16.105468425066924</v>
      </c>
      <c r="D80" s="23">
        <v>14.087062410864002</v>
      </c>
      <c r="E80" s="23">
        <v>11.910015082607837</v>
      </c>
      <c r="F80" s="23">
        <v>11.70095370668211</v>
      </c>
      <c r="G80" s="23">
        <v>11.567540705169959</v>
      </c>
      <c r="H80" s="23">
        <v>11.461189756763533</v>
      </c>
      <c r="I80" s="23">
        <v>11.375256292125178</v>
      </c>
      <c r="J80" s="23">
        <v>11.261650374542025</v>
      </c>
      <c r="K80" s="23">
        <v>11.140789256495136</v>
      </c>
      <c r="L80" s="23">
        <v>11.025431296111378</v>
      </c>
      <c r="M80" s="23">
        <v>10.382341482417194</v>
      </c>
      <c r="N80" s="23">
        <v>9.75693947547569</v>
      </c>
      <c r="O80" s="23">
        <v>9.4006009298957736</v>
      </c>
      <c r="P80" s="23">
        <v>9.1404969411589452</v>
      </c>
      <c r="Q80" s="24"/>
      <c r="R80" s="23">
        <v>20.705468425066925</v>
      </c>
      <c r="S80" s="23">
        <v>18.687062410864002</v>
      </c>
      <c r="T80" s="23">
        <v>16.510015082607836</v>
      </c>
      <c r="U80" s="23">
        <v>16.300953706682112</v>
      </c>
      <c r="V80" s="23">
        <v>16.167540705169962</v>
      </c>
      <c r="W80" s="23">
        <v>16.061189756763532</v>
      </c>
      <c r="X80" s="23">
        <v>15.975256292125179</v>
      </c>
      <c r="Y80" s="23">
        <v>15.861650374542027</v>
      </c>
      <c r="Z80" s="23">
        <v>15.740789256495137</v>
      </c>
      <c r="AA80" s="23">
        <v>15.62543129611138</v>
      </c>
      <c r="AB80" s="23">
        <v>14.982341482417196</v>
      </c>
      <c r="AC80" s="23">
        <v>14.356939475475691</v>
      </c>
      <c r="AD80" s="23">
        <v>14.000600929895775</v>
      </c>
      <c r="AE80" s="23">
        <v>13.740496941158947</v>
      </c>
      <c r="AG80" s="25">
        <v>16.083223305456755</v>
      </c>
      <c r="AH80" s="25">
        <v>15.089653626863969</v>
      </c>
      <c r="AI80" s="25">
        <v>13.986349233614671</v>
      </c>
      <c r="AJ80" s="25">
        <v>13.869299300304863</v>
      </c>
      <c r="AK80" s="25">
        <v>13.779183304603833</v>
      </c>
      <c r="AL80" s="25">
        <v>13.708361464502271</v>
      </c>
      <c r="AM80" s="25">
        <v>13.646661577793898</v>
      </c>
      <c r="AN80" s="25">
        <v>13.559080621337689</v>
      </c>
      <c r="AO80" s="25">
        <v>13.457835621655118</v>
      </c>
      <c r="AP80" s="25">
        <v>13.354642182114887</v>
      </c>
      <c r="AQ80" s="25">
        <v>12.950470162940046</v>
      </c>
      <c r="AR80" s="25">
        <v>12.546831828531868</v>
      </c>
      <c r="AS80" s="25">
        <v>12.142880373766108</v>
      </c>
      <c r="AT80" s="25">
        <v>11.967035227320446</v>
      </c>
      <c r="AV80" s="26">
        <v>20.683223305456757</v>
      </c>
      <c r="AW80" s="26">
        <v>19.689653626863972</v>
      </c>
      <c r="AX80" s="26">
        <v>18.586349233614673</v>
      </c>
      <c r="AY80" s="26">
        <v>18.469299300304865</v>
      </c>
      <c r="AZ80" s="26">
        <v>18.379183304603835</v>
      </c>
      <c r="BA80" s="26">
        <v>18.308361464502273</v>
      </c>
      <c r="BB80" s="26">
        <v>18.246661577793901</v>
      </c>
      <c r="BC80" s="26">
        <v>18.15908062133769</v>
      </c>
      <c r="BD80" s="26">
        <v>18.057835621655119</v>
      </c>
      <c r="BE80" s="26">
        <v>17.954642182114888</v>
      </c>
      <c r="BF80" s="26">
        <v>17.550470162940048</v>
      </c>
      <c r="BG80" s="26">
        <v>17.146831828531869</v>
      </c>
      <c r="BH80" s="26">
        <v>16.742880373766109</v>
      </c>
      <c r="BI80" s="26">
        <v>16.567035227320446</v>
      </c>
      <c r="BK80" s="27">
        <v>16.10634042376963</v>
      </c>
      <c r="BL80" s="27">
        <v>14.100281369321507</v>
      </c>
      <c r="BM80" s="27">
        <v>11.938821650595226</v>
      </c>
      <c r="BN80" s="27">
        <v>11.743326121111881</v>
      </c>
      <c r="BO80" s="27">
        <v>11.623811805924433</v>
      </c>
      <c r="BP80" s="27">
        <v>11.535644018081669</v>
      </c>
      <c r="BQ80" s="27">
        <v>11.467424908867006</v>
      </c>
      <c r="BR80" s="27">
        <v>11.374746225878322</v>
      </c>
      <c r="BS80" s="27">
        <v>11.272250703850311</v>
      </c>
      <c r="BT80" s="27">
        <v>11.17266074873924</v>
      </c>
      <c r="BU80" s="27">
        <v>10.633091880281391</v>
      </c>
      <c r="BV80" s="27">
        <v>10.184157739428628</v>
      </c>
      <c r="BW80" s="27">
        <v>9.9654772804624514</v>
      </c>
      <c r="BX80" s="27">
        <v>9.845655967281008</v>
      </c>
      <c r="BZ80" s="27">
        <v>20.706340423769632</v>
      </c>
      <c r="CA80" s="27">
        <v>18.700281369321509</v>
      </c>
      <c r="CB80" s="27">
        <v>16.538821650595228</v>
      </c>
      <c r="CC80" s="27">
        <v>16.343326121111883</v>
      </c>
      <c r="CD80" s="27">
        <v>16.223811805924434</v>
      </c>
      <c r="CE80" s="27">
        <v>16.13564401808167</v>
      </c>
      <c r="CF80" s="27">
        <v>16.067424908867007</v>
      </c>
      <c r="CG80" s="27">
        <v>15.974746225878324</v>
      </c>
      <c r="CH80" s="27">
        <v>15.872250703850312</v>
      </c>
      <c r="CI80" s="27">
        <v>15.772660748739241</v>
      </c>
      <c r="CJ80" s="27">
        <v>15.233091880281393</v>
      </c>
      <c r="CK80" s="27">
        <v>14.784157739428629</v>
      </c>
      <c r="CL80" s="27">
        <v>14.565477280462453</v>
      </c>
      <c r="CM80" s="27">
        <v>14.445655967281009</v>
      </c>
      <c r="CO80" s="28">
        <v>16.105714855875199</v>
      </c>
      <c r="CP80" s="28">
        <v>14.09684197143536</v>
      </c>
      <c r="CQ80" s="28">
        <v>11.929648942504024</v>
      </c>
      <c r="CR80" s="28">
        <v>11.73063225172702</v>
      </c>
      <c r="CS80" s="28">
        <v>11.607493824698466</v>
      </c>
      <c r="CT80" s="28">
        <v>11.511785139898517</v>
      </c>
      <c r="CU80" s="28">
        <v>11.433804475185395</v>
      </c>
      <c r="CV80" s="28">
        <v>11.319285161218733</v>
      </c>
      <c r="CW80" s="28">
        <v>11.198951472645602</v>
      </c>
      <c r="CX80" s="28">
        <v>11.08971834208092</v>
      </c>
      <c r="CY80" s="28">
        <v>10.502853539897199</v>
      </c>
      <c r="CZ80" s="28">
        <v>9.4046390186746596</v>
      </c>
      <c r="DA80" s="28">
        <v>8.4949398653961659</v>
      </c>
      <c r="DB80" s="28">
        <v>7.8700926028888194</v>
      </c>
      <c r="DD80" s="28">
        <v>20.7057148558752</v>
      </c>
      <c r="DE80" s="28">
        <v>18.696841971435362</v>
      </c>
      <c r="DF80" s="28">
        <v>16.529648942504025</v>
      </c>
      <c r="DG80" s="28">
        <v>16.330632251727021</v>
      </c>
      <c r="DH80" s="28">
        <v>16.207493824698467</v>
      </c>
      <c r="DI80" s="28">
        <v>16.111785139898519</v>
      </c>
      <c r="DJ80" s="28">
        <v>16.033804475185399</v>
      </c>
      <c r="DK80" s="28">
        <v>15.919285161218735</v>
      </c>
      <c r="DL80" s="28">
        <v>15.798951472645603</v>
      </c>
      <c r="DM80" s="28">
        <v>15.689718342080921</v>
      </c>
      <c r="DN80" s="28">
        <v>15.1028535398972</v>
      </c>
      <c r="DO80" s="28">
        <v>14.004639018674661</v>
      </c>
      <c r="DP80" s="28">
        <v>13.094939865396167</v>
      </c>
      <c r="DQ80" s="28">
        <v>12.470092602888821</v>
      </c>
      <c r="DS80" s="29">
        <v>16.118328598928574</v>
      </c>
      <c r="DT80" s="29">
        <v>14.121896281531789</v>
      </c>
      <c r="DU80" s="29">
        <v>11.967370574979098</v>
      </c>
      <c r="DV80" s="29">
        <v>11.778758306501986</v>
      </c>
      <c r="DW80" s="29">
        <v>11.663030035496574</v>
      </c>
      <c r="DX80" s="29">
        <v>11.564835794127092</v>
      </c>
      <c r="DY80" s="29">
        <v>11.485978128923081</v>
      </c>
      <c r="DZ80" s="29">
        <v>11.376344487762944</v>
      </c>
      <c r="EA80" s="29">
        <v>11.258139715730485</v>
      </c>
      <c r="EB80" s="29">
        <v>11.122057608750021</v>
      </c>
      <c r="EC80" s="29">
        <v>9.8527841100249205</v>
      </c>
      <c r="ED80" s="29">
        <v>8.6879090440906364</v>
      </c>
      <c r="EE80" s="29">
        <v>7.9705067086132519</v>
      </c>
      <c r="EF80" s="29">
        <v>7.9005052177487727</v>
      </c>
      <c r="EH80" s="29">
        <v>20.718328598928576</v>
      </c>
      <c r="EI80" s="29">
        <v>18.721896281531791</v>
      </c>
      <c r="EJ80" s="29">
        <v>16.567370574979101</v>
      </c>
      <c r="EK80" s="29">
        <v>16.378758306501986</v>
      </c>
      <c r="EL80" s="29">
        <v>16.263030035496577</v>
      </c>
      <c r="EM80" s="29">
        <v>16.164835794127093</v>
      </c>
      <c r="EN80" s="29">
        <v>16.085978128923081</v>
      </c>
      <c r="EO80" s="29">
        <v>15.976344487762946</v>
      </c>
      <c r="EP80" s="29">
        <v>15.858139715730486</v>
      </c>
      <c r="EQ80" s="29">
        <v>15.722057608750022</v>
      </c>
      <c r="ER80" s="29">
        <v>14.452784110024922</v>
      </c>
      <c r="ES80" s="29">
        <v>13.287909044090638</v>
      </c>
      <c r="ET80" s="29">
        <v>12.570506708613253</v>
      </c>
      <c r="EU80" s="29">
        <v>12.500505217748774</v>
      </c>
      <c r="EW80" s="1">
        <v>383499</v>
      </c>
      <c r="EX80" s="1">
        <v>398634</v>
      </c>
      <c r="EY80" s="1" t="s">
        <v>516</v>
      </c>
      <c r="EZ80" s="1" t="s">
        <v>880</v>
      </c>
    </row>
    <row r="81" spans="2:156" ht="16.2" thickBot="1" x14ac:dyDescent="0.35">
      <c r="B81" s="21" t="s">
        <v>82</v>
      </c>
      <c r="C81" s="22">
        <v>3.3037646341335432</v>
      </c>
      <c r="D81" s="23">
        <v>3.6603630833396021</v>
      </c>
      <c r="E81" s="23">
        <v>3.3255960492016765</v>
      </c>
      <c r="F81" s="23">
        <v>3.0048176703731464</v>
      </c>
      <c r="G81" s="23">
        <v>2.7084917297464397</v>
      </c>
      <c r="H81" s="23">
        <v>2.1246709053915076</v>
      </c>
      <c r="I81" s="23">
        <v>1.9113860319130698</v>
      </c>
      <c r="J81" s="23">
        <v>1.4272606731702986</v>
      </c>
      <c r="K81" s="23">
        <v>1.061071877479618</v>
      </c>
      <c r="L81" s="23">
        <v>0.48924292335981079</v>
      </c>
      <c r="M81" s="23">
        <v>-2.053745704335455</v>
      </c>
      <c r="N81" s="23">
        <v>-4.3311841508296212</v>
      </c>
      <c r="O81" s="23">
        <v>-5.0405219642692742</v>
      </c>
      <c r="P81" s="23">
        <v>-5.2091185490564413</v>
      </c>
      <c r="Q81" s="24"/>
      <c r="R81" s="23">
        <v>14.203764634133542</v>
      </c>
      <c r="S81" s="23">
        <v>14.560363083339601</v>
      </c>
      <c r="T81" s="23">
        <v>14.225596049201675</v>
      </c>
      <c r="U81" s="23">
        <v>13.904817670373145</v>
      </c>
      <c r="V81" s="23">
        <v>13.608491729746438</v>
      </c>
      <c r="W81" s="23">
        <v>13.024670905391506</v>
      </c>
      <c r="X81" s="23">
        <v>12.811386031913068</v>
      </c>
      <c r="Y81" s="23">
        <v>12.327260673170297</v>
      </c>
      <c r="Z81" s="23">
        <v>11.961071877479617</v>
      </c>
      <c r="AA81" s="23">
        <v>11.389242923359809</v>
      </c>
      <c r="AB81" s="23">
        <v>8.8462542956645436</v>
      </c>
      <c r="AC81" s="23">
        <v>6.5688158491703774</v>
      </c>
      <c r="AD81" s="23">
        <v>5.8594780357307243</v>
      </c>
      <c r="AE81" s="23">
        <v>5.6908814509435572</v>
      </c>
      <c r="AG81" s="25">
        <v>3.2501567469546835</v>
      </c>
      <c r="AH81" s="25">
        <v>3.5866030568177489</v>
      </c>
      <c r="AI81" s="25">
        <v>3.3541851760150383</v>
      </c>
      <c r="AJ81" s="25">
        <v>3.1417051309883401</v>
      </c>
      <c r="AK81" s="25">
        <v>2.9470616356784056</v>
      </c>
      <c r="AL81" s="25">
        <v>2.4818788279367396</v>
      </c>
      <c r="AM81" s="25">
        <v>2.3685797102988371</v>
      </c>
      <c r="AN81" s="25">
        <v>1.9951298172219083</v>
      </c>
      <c r="AO81" s="25">
        <v>1.7216003102234421</v>
      </c>
      <c r="AP81" s="25">
        <v>1.2490206555947481</v>
      </c>
      <c r="AQ81" s="25">
        <v>-0.55081710889015056</v>
      </c>
      <c r="AR81" s="25">
        <v>-2.5320112358440809</v>
      </c>
      <c r="AS81" s="25">
        <v>-4.1971527653487115</v>
      </c>
      <c r="AT81" s="25">
        <v>-4.9395947235702806</v>
      </c>
      <c r="AV81" s="26">
        <v>14.150156746954682</v>
      </c>
      <c r="AW81" s="26">
        <v>14.486603056817748</v>
      </c>
      <c r="AX81" s="26">
        <v>14.254185176015037</v>
      </c>
      <c r="AY81" s="26">
        <v>14.041705130988339</v>
      </c>
      <c r="AZ81" s="26">
        <v>13.847061635678404</v>
      </c>
      <c r="BA81" s="26">
        <v>13.381878827936738</v>
      </c>
      <c r="BB81" s="26">
        <v>13.268579710298836</v>
      </c>
      <c r="BC81" s="26">
        <v>12.895129817221907</v>
      </c>
      <c r="BD81" s="26">
        <v>12.621600310223441</v>
      </c>
      <c r="BE81" s="26">
        <v>12.149020655594747</v>
      </c>
      <c r="BF81" s="26">
        <v>10.349182891109848</v>
      </c>
      <c r="BG81" s="26">
        <v>8.3679887641559176</v>
      </c>
      <c r="BH81" s="26">
        <v>6.7028472346512871</v>
      </c>
      <c r="BI81" s="26">
        <v>5.960405276429718</v>
      </c>
      <c r="BK81" s="27">
        <v>3.3065402299168856</v>
      </c>
      <c r="BL81" s="27">
        <v>3.7031561495319867</v>
      </c>
      <c r="BM81" s="27">
        <v>3.4225022847734774</v>
      </c>
      <c r="BN81" s="27">
        <v>3.152914224875202</v>
      </c>
      <c r="BO81" s="27">
        <v>2.9117453048185418</v>
      </c>
      <c r="BP81" s="27">
        <v>2.4087990622570565</v>
      </c>
      <c r="BQ81" s="27">
        <v>2.2754327026321608</v>
      </c>
      <c r="BR81" s="27">
        <v>1.8972132893400779</v>
      </c>
      <c r="BS81" s="27">
        <v>1.6309887184048577</v>
      </c>
      <c r="BT81" s="27">
        <v>1.1640382285482431</v>
      </c>
      <c r="BU81" s="27">
        <v>-0.90467439574982933</v>
      </c>
      <c r="BV81" s="27">
        <v>-2.5612261891632713</v>
      </c>
      <c r="BW81" s="27">
        <v>-2.9331713881400532</v>
      </c>
      <c r="BX81" s="27">
        <v>-2.8740675634067046</v>
      </c>
      <c r="BZ81" s="27">
        <v>14.206540229916884</v>
      </c>
      <c r="CA81" s="27">
        <v>14.603156149531985</v>
      </c>
      <c r="CB81" s="27">
        <v>14.322502284773476</v>
      </c>
      <c r="CC81" s="27">
        <v>14.052914224875201</v>
      </c>
      <c r="CD81" s="27">
        <v>13.81174530481854</v>
      </c>
      <c r="CE81" s="27">
        <v>13.308799062257055</v>
      </c>
      <c r="CF81" s="27">
        <v>13.175432702632159</v>
      </c>
      <c r="CG81" s="27">
        <v>12.797213289340077</v>
      </c>
      <c r="CH81" s="27">
        <v>12.530988718404856</v>
      </c>
      <c r="CI81" s="27">
        <v>12.064038228548242</v>
      </c>
      <c r="CJ81" s="27">
        <v>9.9953256042501692</v>
      </c>
      <c r="CK81" s="27">
        <v>8.3387738108367273</v>
      </c>
      <c r="CL81" s="27">
        <v>7.9668286118599454</v>
      </c>
      <c r="CM81" s="27">
        <v>8.025932436593294</v>
      </c>
      <c r="CO81" s="28">
        <v>3.2991518959369248</v>
      </c>
      <c r="CP81" s="28">
        <v>3.6808943827155627</v>
      </c>
      <c r="CQ81" s="28">
        <v>3.3882261551463522</v>
      </c>
      <c r="CR81" s="28">
        <v>3.127570687731156</v>
      </c>
      <c r="CS81" s="28">
        <v>2.9093707395189234</v>
      </c>
      <c r="CT81" s="28">
        <v>2.4549682332002813</v>
      </c>
      <c r="CU81" s="28">
        <v>2.3762622196193952</v>
      </c>
      <c r="CV81" s="28">
        <v>2.0363568597104038</v>
      </c>
      <c r="CW81" s="28">
        <v>1.8457250598692916</v>
      </c>
      <c r="CX81" s="28">
        <v>1.5072980509175924</v>
      </c>
      <c r="CY81" s="28">
        <v>-9.6992482761102394E-2</v>
      </c>
      <c r="CZ81" s="28">
        <v>-6.6789041316389017</v>
      </c>
      <c r="DA81" s="28">
        <v>-13.232684990305209</v>
      </c>
      <c r="DB81" s="28">
        <v>-18.460922803399484</v>
      </c>
      <c r="DD81" s="28">
        <v>14.199151895936923</v>
      </c>
      <c r="DE81" s="28">
        <v>14.580894382715561</v>
      </c>
      <c r="DF81" s="28">
        <v>14.288226155146351</v>
      </c>
      <c r="DG81" s="28">
        <v>14.027570687731155</v>
      </c>
      <c r="DH81" s="28">
        <v>13.809370739518922</v>
      </c>
      <c r="DI81" s="28">
        <v>13.35496823320028</v>
      </c>
      <c r="DJ81" s="28">
        <v>13.276262219619394</v>
      </c>
      <c r="DK81" s="28">
        <v>12.936356859710402</v>
      </c>
      <c r="DL81" s="28">
        <v>12.74572505986929</v>
      </c>
      <c r="DM81" s="28">
        <v>12.407298050917591</v>
      </c>
      <c r="DN81" s="28">
        <v>10.803007517238896</v>
      </c>
      <c r="DO81" s="28">
        <v>4.2210958683610968</v>
      </c>
      <c r="DP81" s="28">
        <v>-2.3326849903052107</v>
      </c>
      <c r="DQ81" s="28">
        <v>-7.5609228033994853</v>
      </c>
      <c r="DS81" s="29">
        <v>3.349350400981761</v>
      </c>
      <c r="DT81" s="29">
        <v>3.7782166882514527</v>
      </c>
      <c r="DU81" s="29">
        <v>3.534752366432107</v>
      </c>
      <c r="DV81" s="29">
        <v>3.3124671081836627</v>
      </c>
      <c r="DW81" s="29">
        <v>3.1252442958393232</v>
      </c>
      <c r="DX81" s="29">
        <v>2.6720903747068618</v>
      </c>
      <c r="DY81" s="29">
        <v>2.5985885986109665</v>
      </c>
      <c r="DZ81" s="29">
        <v>2.2928711498241707</v>
      </c>
      <c r="EA81" s="29">
        <v>2.125480010371426</v>
      </c>
      <c r="EB81" s="29">
        <v>1.5204887368401589</v>
      </c>
      <c r="EC81" s="29">
        <v>-5.7713644452929174</v>
      </c>
      <c r="ED81" s="29">
        <v>-12.05990783006559</v>
      </c>
      <c r="EE81" s="29">
        <v>-17.71929294179062</v>
      </c>
      <c r="EF81" s="29">
        <v>-17.929395753953543</v>
      </c>
      <c r="EH81" s="29">
        <v>14.24935040098176</v>
      </c>
      <c r="EI81" s="29">
        <v>14.678216688251451</v>
      </c>
      <c r="EJ81" s="29">
        <v>14.434752366432106</v>
      </c>
      <c r="EK81" s="29">
        <v>14.212467108183661</v>
      </c>
      <c r="EL81" s="29">
        <v>14.025244295839322</v>
      </c>
      <c r="EM81" s="29">
        <v>13.57209037470686</v>
      </c>
      <c r="EN81" s="29">
        <v>13.498588598610965</v>
      </c>
      <c r="EO81" s="29">
        <v>13.192871149824169</v>
      </c>
      <c r="EP81" s="29">
        <v>13.025480010371425</v>
      </c>
      <c r="EQ81" s="29">
        <v>12.420488736840158</v>
      </c>
      <c r="ER81" s="29">
        <v>5.1286355547070812</v>
      </c>
      <c r="ES81" s="29">
        <v>-1.1599078300655918</v>
      </c>
      <c r="ET81" s="29">
        <v>-6.8192929417906214</v>
      </c>
      <c r="EU81" s="29">
        <v>-7.0293957539535441</v>
      </c>
      <c r="EW81" s="1">
        <v>375542</v>
      </c>
      <c r="EX81" s="1">
        <v>394453</v>
      </c>
      <c r="EY81" s="1" t="s">
        <v>505</v>
      </c>
      <c r="EZ81" s="1" t="s">
        <v>879</v>
      </c>
    </row>
    <row r="82" spans="2:156" ht="16.2" thickBot="1" x14ac:dyDescent="0.35">
      <c r="B82" s="21" t="s">
        <v>83</v>
      </c>
      <c r="C82" s="22">
        <v>6.5822372077061644</v>
      </c>
      <c r="D82" s="23">
        <v>6.7864061621978884</v>
      </c>
      <c r="E82" s="23">
        <v>6.6480205079309656</v>
      </c>
      <c r="F82" s="23">
        <v>6.5856271060661573</v>
      </c>
      <c r="G82" s="23">
        <v>6.4568072231775826</v>
      </c>
      <c r="H82" s="23">
        <v>6.3046190568144524</v>
      </c>
      <c r="I82" s="23">
        <v>6.1221639414901219</v>
      </c>
      <c r="J82" s="23">
        <v>5.9141383191093411</v>
      </c>
      <c r="K82" s="23">
        <v>5.7492073044995298</v>
      </c>
      <c r="L82" s="23">
        <v>5.491766316916042</v>
      </c>
      <c r="M82" s="23">
        <v>4.7060282203641464</v>
      </c>
      <c r="N82" s="23">
        <v>3.174559510890905</v>
      </c>
      <c r="O82" s="23">
        <v>2.1455113165639546</v>
      </c>
      <c r="P82" s="23">
        <v>1.4964630659860205</v>
      </c>
      <c r="Q82" s="24"/>
      <c r="R82" s="23">
        <v>13.982237207706163</v>
      </c>
      <c r="S82" s="23">
        <v>14.186406162197887</v>
      </c>
      <c r="T82" s="23">
        <v>14.048020507930964</v>
      </c>
      <c r="U82" s="23">
        <v>13.985627106066156</v>
      </c>
      <c r="V82" s="23">
        <v>13.856807223177581</v>
      </c>
      <c r="W82" s="23">
        <v>13.704619056814451</v>
      </c>
      <c r="X82" s="23">
        <v>13.52216394149012</v>
      </c>
      <c r="Y82" s="23">
        <v>13.31413831910934</v>
      </c>
      <c r="Z82" s="23">
        <v>13.149207304499528</v>
      </c>
      <c r="AA82" s="23">
        <v>12.891766316916041</v>
      </c>
      <c r="AB82" s="23">
        <v>12.106028220364145</v>
      </c>
      <c r="AC82" s="23">
        <v>10.574559510890904</v>
      </c>
      <c r="AD82" s="23">
        <v>9.5455113165639531</v>
      </c>
      <c r="AE82" s="23">
        <v>8.8964630659860191</v>
      </c>
      <c r="AG82" s="25">
        <v>6.5035453007820117</v>
      </c>
      <c r="AH82" s="25">
        <v>6.6655268863595083</v>
      </c>
      <c r="AI82" s="25">
        <v>6.5592210153756305</v>
      </c>
      <c r="AJ82" s="25">
        <v>6.5250984257250302</v>
      </c>
      <c r="AK82" s="25">
        <v>6.4479045127455361</v>
      </c>
      <c r="AL82" s="25">
        <v>6.329052559965362</v>
      </c>
      <c r="AM82" s="25">
        <v>6.1310252429111216</v>
      </c>
      <c r="AN82" s="25">
        <v>5.9245060804020131</v>
      </c>
      <c r="AO82" s="25">
        <v>5.7803389440875712</v>
      </c>
      <c r="AP82" s="25">
        <v>5.4638956873088951</v>
      </c>
      <c r="AQ82" s="25">
        <v>4.8126926487281878</v>
      </c>
      <c r="AR82" s="25">
        <v>4.1635549042094677</v>
      </c>
      <c r="AS82" s="25">
        <v>3.6435362524146839</v>
      </c>
      <c r="AT82" s="25">
        <v>3.5367826482941567</v>
      </c>
      <c r="AV82" s="26">
        <v>13.90354530078201</v>
      </c>
      <c r="AW82" s="26">
        <v>14.065526886359507</v>
      </c>
      <c r="AX82" s="26">
        <v>13.959221015375629</v>
      </c>
      <c r="AY82" s="26">
        <v>13.925098425725029</v>
      </c>
      <c r="AZ82" s="26">
        <v>13.847904512745535</v>
      </c>
      <c r="BA82" s="26">
        <v>13.729052559965361</v>
      </c>
      <c r="BB82" s="26">
        <v>13.53102524291112</v>
      </c>
      <c r="BC82" s="26">
        <v>13.324506080402012</v>
      </c>
      <c r="BD82" s="26">
        <v>13.18033894408757</v>
      </c>
      <c r="BE82" s="26">
        <v>12.863895687308894</v>
      </c>
      <c r="BF82" s="26">
        <v>12.212692648728186</v>
      </c>
      <c r="BG82" s="26">
        <v>11.563554904209466</v>
      </c>
      <c r="BH82" s="26">
        <v>11.043536252414683</v>
      </c>
      <c r="BI82" s="26">
        <v>10.936782648294155</v>
      </c>
      <c r="BK82" s="27">
        <v>6.5831172621923777</v>
      </c>
      <c r="BL82" s="27">
        <v>6.8149599314287332</v>
      </c>
      <c r="BM82" s="27">
        <v>6.7088017584715978</v>
      </c>
      <c r="BN82" s="27">
        <v>6.6775166578952039</v>
      </c>
      <c r="BO82" s="27">
        <v>6.583750569483712</v>
      </c>
      <c r="BP82" s="27">
        <v>6.4783527159439327</v>
      </c>
      <c r="BQ82" s="27">
        <v>6.3405556179968769</v>
      </c>
      <c r="BR82" s="27">
        <v>6.1863755921917889</v>
      </c>
      <c r="BS82" s="27">
        <v>6.0753145958526709</v>
      </c>
      <c r="BT82" s="27">
        <v>5.8744721745691564</v>
      </c>
      <c r="BU82" s="27">
        <v>5.3131696674337423</v>
      </c>
      <c r="BV82" s="27">
        <v>4.9503498312271166</v>
      </c>
      <c r="BW82" s="27">
        <v>4.9245692061058293</v>
      </c>
      <c r="BX82" s="27">
        <v>5.1920997786540664</v>
      </c>
      <c r="BZ82" s="27">
        <v>13.983117262192376</v>
      </c>
      <c r="CA82" s="27">
        <v>14.214959931428732</v>
      </c>
      <c r="CB82" s="27">
        <v>14.108801758471596</v>
      </c>
      <c r="CC82" s="27">
        <v>14.077516657895202</v>
      </c>
      <c r="CD82" s="27">
        <v>13.983750569483711</v>
      </c>
      <c r="CE82" s="27">
        <v>13.878352715943931</v>
      </c>
      <c r="CF82" s="27">
        <v>13.740555617996876</v>
      </c>
      <c r="CG82" s="27">
        <v>13.586375592191787</v>
      </c>
      <c r="CH82" s="27">
        <v>13.475314595852669</v>
      </c>
      <c r="CI82" s="27">
        <v>13.274472174569155</v>
      </c>
      <c r="CJ82" s="27">
        <v>12.713169667433741</v>
      </c>
      <c r="CK82" s="27">
        <v>12.350349831227115</v>
      </c>
      <c r="CL82" s="27">
        <v>12.324569206105828</v>
      </c>
      <c r="CM82" s="27">
        <v>12.592099778654065</v>
      </c>
      <c r="CO82" s="28">
        <v>6.5798995154933166</v>
      </c>
      <c r="CP82" s="28">
        <v>6.7984208672901101</v>
      </c>
      <c r="CQ82" s="28">
        <v>6.6772773387566708</v>
      </c>
      <c r="CR82" s="28">
        <v>6.6389432900495304</v>
      </c>
      <c r="CS82" s="28">
        <v>6.5442185643508335</v>
      </c>
      <c r="CT82" s="28">
        <v>6.4358047863744297</v>
      </c>
      <c r="CU82" s="28">
        <v>6.2964294520472883</v>
      </c>
      <c r="CV82" s="28">
        <v>6.1507081570156821</v>
      </c>
      <c r="CW82" s="28">
        <v>6.0748971972135859</v>
      </c>
      <c r="CX82" s="28">
        <v>5.8949164267879315</v>
      </c>
      <c r="CY82" s="28">
        <v>5.3308682601953947</v>
      </c>
      <c r="CZ82" s="28">
        <v>-0.55891606481693756</v>
      </c>
      <c r="DA82" s="28">
        <v>-5.2835120410087555</v>
      </c>
      <c r="DB82" s="28">
        <v>-9.250592739553209</v>
      </c>
      <c r="DD82" s="28">
        <v>13.979899515493315</v>
      </c>
      <c r="DE82" s="28">
        <v>14.198420867290109</v>
      </c>
      <c r="DF82" s="28">
        <v>14.077277338756669</v>
      </c>
      <c r="DG82" s="28">
        <v>14.038943290049529</v>
      </c>
      <c r="DH82" s="28">
        <v>13.944218564350832</v>
      </c>
      <c r="DI82" s="28">
        <v>13.835804786374428</v>
      </c>
      <c r="DJ82" s="28">
        <v>13.696429452047287</v>
      </c>
      <c r="DK82" s="28">
        <v>13.550708157015681</v>
      </c>
      <c r="DL82" s="28">
        <v>13.474897197213584</v>
      </c>
      <c r="DM82" s="28">
        <v>13.29491642678793</v>
      </c>
      <c r="DN82" s="28">
        <v>12.730868260195393</v>
      </c>
      <c r="DO82" s="28">
        <v>6.841083935183061</v>
      </c>
      <c r="DP82" s="28">
        <v>2.1164879589912431</v>
      </c>
      <c r="DQ82" s="28">
        <v>-1.8505927395532105</v>
      </c>
      <c r="DS82" s="29">
        <v>6.6610445392944513</v>
      </c>
      <c r="DT82" s="29">
        <v>6.9489028790145131</v>
      </c>
      <c r="DU82" s="29">
        <v>6.9144040087633787</v>
      </c>
      <c r="DV82" s="29">
        <v>6.934523174431213</v>
      </c>
      <c r="DW82" s="29">
        <v>6.8848053851787849</v>
      </c>
      <c r="DX82" s="29">
        <v>6.8227166643443056</v>
      </c>
      <c r="DY82" s="29">
        <v>6.7582893408270905</v>
      </c>
      <c r="DZ82" s="29">
        <v>6.6579406682491928</v>
      </c>
      <c r="EA82" s="29">
        <v>6.581010588928482</v>
      </c>
      <c r="EB82" s="29">
        <v>6.2128954236331388</v>
      </c>
      <c r="EC82" s="29">
        <v>-0.1305661159108169</v>
      </c>
      <c r="ED82" s="29">
        <v>-5.7400019167745278</v>
      </c>
      <c r="EE82" s="29">
        <v>-9.6006328338727833</v>
      </c>
      <c r="EF82" s="29">
        <v>-8.7685597589323478</v>
      </c>
      <c r="EH82" s="29">
        <v>14.06104453929445</v>
      </c>
      <c r="EI82" s="29">
        <v>14.348902879014512</v>
      </c>
      <c r="EJ82" s="29">
        <v>14.314404008763377</v>
      </c>
      <c r="EK82" s="29">
        <v>14.334523174431212</v>
      </c>
      <c r="EL82" s="29">
        <v>14.284805385178784</v>
      </c>
      <c r="EM82" s="29">
        <v>14.222716664344304</v>
      </c>
      <c r="EN82" s="29">
        <v>14.158289340827089</v>
      </c>
      <c r="EO82" s="29">
        <v>14.057940668249191</v>
      </c>
      <c r="EP82" s="29">
        <v>13.981010588928481</v>
      </c>
      <c r="EQ82" s="29">
        <v>13.612895423633137</v>
      </c>
      <c r="ER82" s="29">
        <v>7.2694338840891817</v>
      </c>
      <c r="ES82" s="29">
        <v>1.6599980832254708</v>
      </c>
      <c r="ET82" s="29">
        <v>-2.2006328338727847</v>
      </c>
      <c r="EU82" s="29">
        <v>-1.3685597589323493</v>
      </c>
      <c r="EW82" s="1">
        <v>319188</v>
      </c>
      <c r="EX82" s="1">
        <v>470003</v>
      </c>
      <c r="EY82" s="1" t="s">
        <v>503</v>
      </c>
      <c r="EZ82" s="1" t="s">
        <v>886</v>
      </c>
    </row>
    <row r="83" spans="2:156" ht="16.2" thickBot="1" x14ac:dyDescent="0.35">
      <c r="B83" s="21" t="s">
        <v>84</v>
      </c>
      <c r="C83" s="22">
        <v>5.6388233565741253</v>
      </c>
      <c r="D83" s="23">
        <v>5.7472096911779662</v>
      </c>
      <c r="E83" s="23">
        <v>5.5447094758629003</v>
      </c>
      <c r="F83" s="23">
        <v>5.3913299668293337</v>
      </c>
      <c r="G83" s="23">
        <v>5.2652800205310104</v>
      </c>
      <c r="H83" s="23">
        <v>5.0209566097812885</v>
      </c>
      <c r="I83" s="23">
        <v>4.7945854838908275</v>
      </c>
      <c r="J83" s="23">
        <v>4.5395792521232714</v>
      </c>
      <c r="K83" s="23">
        <v>4.3484094792891863</v>
      </c>
      <c r="L83" s="23">
        <v>4.0177792694696706</v>
      </c>
      <c r="M83" s="23">
        <v>2.9266422532062375</v>
      </c>
      <c r="N83" s="23">
        <v>1.5492820915740353</v>
      </c>
      <c r="O83" s="23">
        <v>0.79564762376409348</v>
      </c>
      <c r="P83" s="23">
        <v>0.31329486726646749</v>
      </c>
      <c r="Q83" s="24"/>
      <c r="R83" s="23">
        <v>9.1388233565741253</v>
      </c>
      <c r="S83" s="23">
        <v>9.2472096911779662</v>
      </c>
      <c r="T83" s="23">
        <v>9.0447094758629003</v>
      </c>
      <c r="U83" s="23">
        <v>8.8913299668293337</v>
      </c>
      <c r="V83" s="23">
        <v>8.7652800205310104</v>
      </c>
      <c r="W83" s="23">
        <v>8.5209566097812885</v>
      </c>
      <c r="X83" s="23">
        <v>8.2945854838908275</v>
      </c>
      <c r="Y83" s="23">
        <v>8.0395792521232714</v>
      </c>
      <c r="Z83" s="23">
        <v>7.8484094792891863</v>
      </c>
      <c r="AA83" s="23">
        <v>7.5177792694696706</v>
      </c>
      <c r="AB83" s="23">
        <v>6.4266422532062375</v>
      </c>
      <c r="AC83" s="23">
        <v>5.0492820915740353</v>
      </c>
      <c r="AD83" s="23">
        <v>4.2956476237640935</v>
      </c>
      <c r="AE83" s="23">
        <v>3.8132948672664675</v>
      </c>
      <c r="AG83" s="25">
        <v>5.5894267094037335</v>
      </c>
      <c r="AH83" s="25">
        <v>5.6784834224946135</v>
      </c>
      <c r="AI83" s="25">
        <v>5.5225031515083014</v>
      </c>
      <c r="AJ83" s="25">
        <v>5.4172610433456292</v>
      </c>
      <c r="AK83" s="25">
        <v>5.3411685235655995</v>
      </c>
      <c r="AL83" s="25">
        <v>5.1539307210934524</v>
      </c>
      <c r="AM83" s="25">
        <v>4.9759025400589003</v>
      </c>
      <c r="AN83" s="25">
        <v>4.7698757920007093</v>
      </c>
      <c r="AO83" s="25">
        <v>4.6212767856594699</v>
      </c>
      <c r="AP83" s="25">
        <v>4.3300116403198547</v>
      </c>
      <c r="AQ83" s="25">
        <v>3.5259074420669609</v>
      </c>
      <c r="AR83" s="25">
        <v>2.5947107733248735</v>
      </c>
      <c r="AS83" s="25">
        <v>1.8400130013251541</v>
      </c>
      <c r="AT83" s="25">
        <v>1.5476615248093175</v>
      </c>
      <c r="AV83" s="26">
        <v>9.0894267094037335</v>
      </c>
      <c r="AW83" s="26">
        <v>9.1784834224946135</v>
      </c>
      <c r="AX83" s="26">
        <v>9.0225031515083014</v>
      </c>
      <c r="AY83" s="26">
        <v>8.9172610433456292</v>
      </c>
      <c r="AZ83" s="26">
        <v>8.8411685235655995</v>
      </c>
      <c r="BA83" s="26">
        <v>8.6539307210934524</v>
      </c>
      <c r="BB83" s="26">
        <v>8.4759025400589003</v>
      </c>
      <c r="BC83" s="26">
        <v>8.2698757920007093</v>
      </c>
      <c r="BD83" s="26">
        <v>8.1212767856594699</v>
      </c>
      <c r="BE83" s="26">
        <v>7.8300116403198547</v>
      </c>
      <c r="BF83" s="26">
        <v>7.0259074420669609</v>
      </c>
      <c r="BG83" s="26">
        <v>6.0947107733248735</v>
      </c>
      <c r="BH83" s="26">
        <v>5.3400130013251541</v>
      </c>
      <c r="BI83" s="26">
        <v>5.0476615248093175</v>
      </c>
      <c r="BK83" s="27">
        <v>5.6402643736934941</v>
      </c>
      <c r="BL83" s="27">
        <v>5.7745088490897132</v>
      </c>
      <c r="BM83" s="27">
        <v>5.6050502841380911</v>
      </c>
      <c r="BN83" s="27">
        <v>5.4826951547057678</v>
      </c>
      <c r="BO83" s="27">
        <v>5.3898986051074509</v>
      </c>
      <c r="BP83" s="27">
        <v>5.1919895112185177</v>
      </c>
      <c r="BQ83" s="27">
        <v>5.0130875764033025</v>
      </c>
      <c r="BR83" s="27">
        <v>4.8164478831284843</v>
      </c>
      <c r="BS83" s="27">
        <v>4.6809634960142414</v>
      </c>
      <c r="BT83" s="27">
        <v>4.4086263606886114</v>
      </c>
      <c r="BU83" s="27">
        <v>3.5699756957119924</v>
      </c>
      <c r="BV83" s="27">
        <v>2.804502754065016</v>
      </c>
      <c r="BW83" s="27">
        <v>2.5520194409190431</v>
      </c>
      <c r="BX83" s="27">
        <v>2.5619708411473248</v>
      </c>
      <c r="BZ83" s="27">
        <v>9.1402643736934941</v>
      </c>
      <c r="CA83" s="27">
        <v>9.2745088490897132</v>
      </c>
      <c r="CB83" s="27">
        <v>9.1050502841380911</v>
      </c>
      <c r="CC83" s="27">
        <v>8.9826951547057678</v>
      </c>
      <c r="CD83" s="27">
        <v>8.8898986051074509</v>
      </c>
      <c r="CE83" s="27">
        <v>8.6919895112185177</v>
      </c>
      <c r="CF83" s="27">
        <v>8.5130875764033025</v>
      </c>
      <c r="CG83" s="27">
        <v>8.3164478831284843</v>
      </c>
      <c r="CH83" s="27">
        <v>8.1809634960142414</v>
      </c>
      <c r="CI83" s="27">
        <v>7.9086263606886114</v>
      </c>
      <c r="CJ83" s="27">
        <v>7.0699756957119924</v>
      </c>
      <c r="CK83" s="27">
        <v>6.304502754065016</v>
      </c>
      <c r="CL83" s="27">
        <v>6.0520194409190431</v>
      </c>
      <c r="CM83" s="27">
        <v>6.0619708411473248</v>
      </c>
      <c r="CO83" s="28">
        <v>5.6393793504688929</v>
      </c>
      <c r="CP83" s="28">
        <v>5.7646477637934925</v>
      </c>
      <c r="CQ83" s="28">
        <v>5.5878074560297879</v>
      </c>
      <c r="CR83" s="28">
        <v>5.4691860514145016</v>
      </c>
      <c r="CS83" s="28">
        <v>5.3881152530015388</v>
      </c>
      <c r="CT83" s="28">
        <v>5.2139062319843887</v>
      </c>
      <c r="CU83" s="28">
        <v>5.0694681758175495</v>
      </c>
      <c r="CV83" s="28">
        <v>4.9148416050206922</v>
      </c>
      <c r="CW83" s="28">
        <v>4.8424709248445712</v>
      </c>
      <c r="CX83" s="28">
        <v>4.6518785720964342</v>
      </c>
      <c r="CY83" s="28">
        <v>3.8075540893534221</v>
      </c>
      <c r="CZ83" s="28">
        <v>-1.2601365005089455</v>
      </c>
      <c r="DA83" s="28">
        <v>-5.0476127214265993</v>
      </c>
      <c r="DB83" s="28">
        <v>-7.8985003529434614</v>
      </c>
      <c r="DD83" s="28">
        <v>9.1393793504688929</v>
      </c>
      <c r="DE83" s="28">
        <v>9.2646477637934925</v>
      </c>
      <c r="DF83" s="28">
        <v>9.0878074560297879</v>
      </c>
      <c r="DG83" s="28">
        <v>8.9691860514145016</v>
      </c>
      <c r="DH83" s="28">
        <v>8.8881152530015388</v>
      </c>
      <c r="DI83" s="28">
        <v>8.7139062319843887</v>
      </c>
      <c r="DJ83" s="28">
        <v>8.5694681758175495</v>
      </c>
      <c r="DK83" s="28">
        <v>8.4148416050206922</v>
      </c>
      <c r="DL83" s="28">
        <v>8.3424709248445712</v>
      </c>
      <c r="DM83" s="28">
        <v>8.1518785720964342</v>
      </c>
      <c r="DN83" s="28">
        <v>7.3075540893534221</v>
      </c>
      <c r="DO83" s="28">
        <v>2.2398634994910545</v>
      </c>
      <c r="DP83" s="28">
        <v>-1.5476127214265993</v>
      </c>
      <c r="DQ83" s="28">
        <v>-4.3985003529434614</v>
      </c>
      <c r="DS83" s="29">
        <v>5.6947270982192375</v>
      </c>
      <c r="DT83" s="29">
        <v>5.8729410827773769</v>
      </c>
      <c r="DU83" s="29">
        <v>5.750186518616994</v>
      </c>
      <c r="DV83" s="29">
        <v>5.6710941150283745</v>
      </c>
      <c r="DW83" s="29">
        <v>5.633484413613365</v>
      </c>
      <c r="DX83" s="29">
        <v>5.4948523787112578</v>
      </c>
      <c r="DY83" s="29">
        <v>5.3843956070864021</v>
      </c>
      <c r="DZ83" s="29">
        <v>5.258320431866542</v>
      </c>
      <c r="EA83" s="29">
        <v>5.2059754915833025</v>
      </c>
      <c r="EB83" s="29">
        <v>4.8669179594237715</v>
      </c>
      <c r="EC83" s="29">
        <v>0.13604610953459684</v>
      </c>
      <c r="ED83" s="29">
        <v>-4.7552786567716296</v>
      </c>
      <c r="EE83" s="29">
        <v>-7.9353584123062966</v>
      </c>
      <c r="EF83" s="29">
        <v>-7.7771928565458559</v>
      </c>
      <c r="EH83" s="29">
        <v>9.1947270982192375</v>
      </c>
      <c r="EI83" s="29">
        <v>9.3729410827773769</v>
      </c>
      <c r="EJ83" s="29">
        <v>9.250186518616994</v>
      </c>
      <c r="EK83" s="29">
        <v>9.1710941150283745</v>
      </c>
      <c r="EL83" s="29">
        <v>9.133484413613365</v>
      </c>
      <c r="EM83" s="29">
        <v>8.9948523787112578</v>
      </c>
      <c r="EN83" s="29">
        <v>8.8843956070864021</v>
      </c>
      <c r="EO83" s="29">
        <v>8.758320431866542</v>
      </c>
      <c r="EP83" s="29">
        <v>8.7059754915833025</v>
      </c>
      <c r="EQ83" s="29">
        <v>8.3669179594237715</v>
      </c>
      <c r="ER83" s="29">
        <v>3.6360461095345968</v>
      </c>
      <c r="ES83" s="29">
        <v>-1.2552786567716296</v>
      </c>
      <c r="ET83" s="29">
        <v>-4.4353584123062966</v>
      </c>
      <c r="EU83" s="29">
        <v>-4.2771928565458559</v>
      </c>
      <c r="EW83" s="1">
        <v>387062</v>
      </c>
      <c r="EX83" s="1">
        <v>389054</v>
      </c>
      <c r="EY83" s="1" t="s">
        <v>538</v>
      </c>
      <c r="EZ83" s="1" t="s">
        <v>882</v>
      </c>
    </row>
    <row r="84" spans="2:156" ht="16.2" thickBot="1" x14ac:dyDescent="0.35">
      <c r="B84" s="21" t="s">
        <v>85</v>
      </c>
      <c r="C84" s="22">
        <v>7.7350168742635486</v>
      </c>
      <c r="D84" s="23">
        <v>8.1059249411502936</v>
      </c>
      <c r="E84" s="23">
        <v>7.5830622265678844</v>
      </c>
      <c r="F84" s="23">
        <v>7.2511987866978718</v>
      </c>
      <c r="G84" s="23">
        <v>6.9363809979645143</v>
      </c>
      <c r="H84" s="23">
        <v>6.4120220413703919</v>
      </c>
      <c r="I84" s="23">
        <v>6.1387923828740369</v>
      </c>
      <c r="J84" s="23">
        <v>5.6106525159661871</v>
      </c>
      <c r="K84" s="23">
        <v>5.0985657946777536</v>
      </c>
      <c r="L84" s="23">
        <v>4.476125846596176</v>
      </c>
      <c r="M84" s="23">
        <v>2.0187045688079763</v>
      </c>
      <c r="N84" s="23">
        <v>0.14343419248547207</v>
      </c>
      <c r="O84" s="23">
        <v>-0.35738568462204512</v>
      </c>
      <c r="P84" s="23">
        <v>-0.26865195544361598</v>
      </c>
      <c r="Q84" s="24"/>
      <c r="R84" s="23">
        <v>12.33501687426355</v>
      </c>
      <c r="S84" s="23">
        <v>12.705924941150295</v>
      </c>
      <c r="T84" s="23">
        <v>12.183062226567886</v>
      </c>
      <c r="U84" s="23">
        <v>11.851198786697873</v>
      </c>
      <c r="V84" s="23">
        <v>11.536380997964516</v>
      </c>
      <c r="W84" s="23">
        <v>11.012022041370393</v>
      </c>
      <c r="X84" s="23">
        <v>10.738792382874038</v>
      </c>
      <c r="Y84" s="23">
        <v>10.210652515966189</v>
      </c>
      <c r="Z84" s="23">
        <v>9.698565794677755</v>
      </c>
      <c r="AA84" s="23">
        <v>9.0761258465961774</v>
      </c>
      <c r="AB84" s="23">
        <v>6.6187045688079778</v>
      </c>
      <c r="AC84" s="23">
        <v>4.7434341924854735</v>
      </c>
      <c r="AD84" s="23">
        <v>4.2426143153779563</v>
      </c>
      <c r="AE84" s="23">
        <v>4.3313480445563854</v>
      </c>
      <c r="AG84" s="25">
        <v>7.6305622001910489</v>
      </c>
      <c r="AH84" s="25">
        <v>7.9870598684293324</v>
      </c>
      <c r="AI84" s="25">
        <v>7.6752270248323473</v>
      </c>
      <c r="AJ84" s="25">
        <v>7.5123921087223788</v>
      </c>
      <c r="AK84" s="25">
        <v>7.3762258775841349</v>
      </c>
      <c r="AL84" s="25">
        <v>7.0524118971827487</v>
      </c>
      <c r="AM84" s="25">
        <v>6.9131377338040689</v>
      </c>
      <c r="AN84" s="25">
        <v>6.5465603991485537</v>
      </c>
      <c r="AO84" s="25">
        <v>6.218499572512961</v>
      </c>
      <c r="AP84" s="25">
        <v>5.7334137788405002</v>
      </c>
      <c r="AQ84" s="25">
        <v>3.9603314331297526</v>
      </c>
      <c r="AR84" s="25">
        <v>2.1301812836466141</v>
      </c>
      <c r="AS84" s="25">
        <v>0.62648215592940204</v>
      </c>
      <c r="AT84" s="25">
        <v>0.17329433613206646</v>
      </c>
      <c r="AV84" s="26">
        <v>12.23056220019105</v>
      </c>
      <c r="AW84" s="26">
        <v>12.587059868429334</v>
      </c>
      <c r="AX84" s="26">
        <v>12.275227024832349</v>
      </c>
      <c r="AY84" s="26">
        <v>12.11239210872238</v>
      </c>
      <c r="AZ84" s="26">
        <v>11.976225877584136</v>
      </c>
      <c r="BA84" s="26">
        <v>11.65241189718275</v>
      </c>
      <c r="BB84" s="26">
        <v>11.51313773380407</v>
      </c>
      <c r="BC84" s="26">
        <v>11.146560399148555</v>
      </c>
      <c r="BD84" s="26">
        <v>10.818499572512962</v>
      </c>
      <c r="BE84" s="26">
        <v>10.333413778840502</v>
      </c>
      <c r="BF84" s="26">
        <v>8.560331433129754</v>
      </c>
      <c r="BG84" s="26">
        <v>6.7301812836466155</v>
      </c>
      <c r="BH84" s="26">
        <v>5.2264821559294035</v>
      </c>
      <c r="BI84" s="26">
        <v>4.7732943361320679</v>
      </c>
      <c r="BK84" s="27">
        <v>7.7379517650797833</v>
      </c>
      <c r="BL84" s="27">
        <v>8.1512153440587394</v>
      </c>
      <c r="BM84" s="27">
        <v>7.6860977212919064</v>
      </c>
      <c r="BN84" s="27">
        <v>7.4089101055295412</v>
      </c>
      <c r="BO84" s="27">
        <v>7.1740659904502149</v>
      </c>
      <c r="BP84" s="27">
        <v>6.7414305368527252</v>
      </c>
      <c r="BQ84" s="27">
        <v>6.5653347971600411</v>
      </c>
      <c r="BR84" s="27">
        <v>6.1627302157789359</v>
      </c>
      <c r="BS84" s="27">
        <v>5.7746052111611377</v>
      </c>
      <c r="BT84" s="27">
        <v>5.277876927355571</v>
      </c>
      <c r="BU84" s="27">
        <v>3.3949751683030698</v>
      </c>
      <c r="BV84" s="27">
        <v>1.970243394547694</v>
      </c>
      <c r="BW84" s="27">
        <v>1.7028159511581578</v>
      </c>
      <c r="BX84" s="27">
        <v>2.0389084697996935</v>
      </c>
      <c r="BZ84" s="27">
        <v>12.337951765079785</v>
      </c>
      <c r="CA84" s="27">
        <v>12.751215344058741</v>
      </c>
      <c r="CB84" s="27">
        <v>12.286097721291908</v>
      </c>
      <c r="CC84" s="27">
        <v>12.008910105529543</v>
      </c>
      <c r="CD84" s="27">
        <v>11.774065990450216</v>
      </c>
      <c r="CE84" s="27">
        <v>11.341430536852727</v>
      </c>
      <c r="CF84" s="27">
        <v>11.165334797160043</v>
      </c>
      <c r="CG84" s="27">
        <v>10.762730215778937</v>
      </c>
      <c r="CH84" s="27">
        <v>10.374605211161139</v>
      </c>
      <c r="CI84" s="27">
        <v>9.8778769273555724</v>
      </c>
      <c r="CJ84" s="27">
        <v>7.9949751683030712</v>
      </c>
      <c r="CK84" s="27">
        <v>6.5702433945476955</v>
      </c>
      <c r="CL84" s="27">
        <v>6.3028159511581592</v>
      </c>
      <c r="CM84" s="27">
        <v>6.638908469799695</v>
      </c>
      <c r="CO84" s="28">
        <v>7.7393453741221894</v>
      </c>
      <c r="CP84" s="28">
        <v>8.1723188140202279</v>
      </c>
      <c r="CQ84" s="28">
        <v>7.7330588102606637</v>
      </c>
      <c r="CR84" s="28">
        <v>7.5063926231866684</v>
      </c>
      <c r="CS84" s="28">
        <v>7.3415176740430379</v>
      </c>
      <c r="CT84" s="28">
        <v>7.0175405226335403</v>
      </c>
      <c r="CU84" s="28">
        <v>6.9658039875744731</v>
      </c>
      <c r="CV84" s="28">
        <v>6.7092007024688485</v>
      </c>
      <c r="CW84" s="28">
        <v>6.5126570564220927</v>
      </c>
      <c r="CX84" s="28">
        <v>6.2506507752434999</v>
      </c>
      <c r="CY84" s="28">
        <v>5.1335029902066012</v>
      </c>
      <c r="CZ84" s="28">
        <v>-0.33799237955619077</v>
      </c>
      <c r="DA84" s="28">
        <v>-4.4921342325297999</v>
      </c>
      <c r="DB84" s="28">
        <v>-7.3271361142399485</v>
      </c>
      <c r="DD84" s="28">
        <v>12.339345374122191</v>
      </c>
      <c r="DE84" s="28">
        <v>12.772318814020229</v>
      </c>
      <c r="DF84" s="28">
        <v>12.333058810260665</v>
      </c>
      <c r="DG84" s="28">
        <v>12.10639262318667</v>
      </c>
      <c r="DH84" s="28">
        <v>11.941517674043039</v>
      </c>
      <c r="DI84" s="28">
        <v>11.617540522633542</v>
      </c>
      <c r="DJ84" s="28">
        <v>11.565803987574474</v>
      </c>
      <c r="DK84" s="28">
        <v>11.30920070246885</v>
      </c>
      <c r="DL84" s="28">
        <v>11.112657056422094</v>
      </c>
      <c r="DM84" s="28">
        <v>10.850650775243501</v>
      </c>
      <c r="DN84" s="28">
        <v>9.7335029902066026</v>
      </c>
      <c r="DO84" s="28">
        <v>4.2620076204438107</v>
      </c>
      <c r="DP84" s="28">
        <v>0.10786576747020149</v>
      </c>
      <c r="DQ84" s="28">
        <v>-2.7271361142399471</v>
      </c>
      <c r="DS84" s="29">
        <v>7.8181622785276783</v>
      </c>
      <c r="DT84" s="29">
        <v>8.3267501515038607</v>
      </c>
      <c r="DU84" s="29">
        <v>7.9642413272448724</v>
      </c>
      <c r="DV84" s="29">
        <v>7.7939824872261401</v>
      </c>
      <c r="DW84" s="29">
        <v>7.662950874403565</v>
      </c>
      <c r="DX84" s="29">
        <v>7.3724620440655091</v>
      </c>
      <c r="DY84" s="29">
        <v>7.341136824978884</v>
      </c>
      <c r="DZ84" s="29">
        <v>7.090801420262606</v>
      </c>
      <c r="EA84" s="29">
        <v>6.883932102194791</v>
      </c>
      <c r="EB84" s="29">
        <v>6.3419651714917222</v>
      </c>
      <c r="EC84" s="29">
        <v>-0.11826482393656335</v>
      </c>
      <c r="ED84" s="29">
        <v>-5.5869072464580256</v>
      </c>
      <c r="EE84" s="29">
        <v>-8.5786983415192637</v>
      </c>
      <c r="EF84" s="29">
        <v>-7.2673363861741933</v>
      </c>
      <c r="EH84" s="29">
        <v>12.41816227852768</v>
      </c>
      <c r="EI84" s="29">
        <v>12.926750151503862</v>
      </c>
      <c r="EJ84" s="29">
        <v>12.564241327244874</v>
      </c>
      <c r="EK84" s="29">
        <v>12.393982487226141</v>
      </c>
      <c r="EL84" s="29">
        <v>12.262950874403566</v>
      </c>
      <c r="EM84" s="29">
        <v>11.972462044065511</v>
      </c>
      <c r="EN84" s="29">
        <v>11.941136824978885</v>
      </c>
      <c r="EO84" s="29">
        <v>11.690801420262607</v>
      </c>
      <c r="EP84" s="29">
        <v>11.483932102194792</v>
      </c>
      <c r="EQ84" s="29">
        <v>10.941965171491724</v>
      </c>
      <c r="ER84" s="29">
        <v>4.4817351760634381</v>
      </c>
      <c r="ES84" s="29">
        <v>-0.98690724645802419</v>
      </c>
      <c r="ET84" s="29">
        <v>-3.9786983415192623</v>
      </c>
      <c r="EU84" s="29">
        <v>-2.6673363861741919</v>
      </c>
      <c r="EW84" s="1">
        <v>387386</v>
      </c>
      <c r="EX84" s="1">
        <v>386308</v>
      </c>
      <c r="EY84" s="1" t="s">
        <v>538</v>
      </c>
      <c r="EZ84" s="1" t="s">
        <v>882</v>
      </c>
    </row>
    <row r="85" spans="2:156" ht="16.2" thickBot="1" x14ac:dyDescent="0.35">
      <c r="B85" s="21" t="s">
        <v>86</v>
      </c>
      <c r="C85" s="22">
        <v>2.9237086640288474</v>
      </c>
      <c r="D85" s="23">
        <v>3.1466064722551117</v>
      </c>
      <c r="E85" s="23">
        <v>2.8486848987788136</v>
      </c>
      <c r="F85" s="23">
        <v>2.604565309733017</v>
      </c>
      <c r="G85" s="23">
        <v>2.3919055668317579</v>
      </c>
      <c r="H85" s="23">
        <v>2.1771959905291904</v>
      </c>
      <c r="I85" s="23">
        <v>1.7688051109009866</v>
      </c>
      <c r="J85" s="23">
        <v>1.4743007841731597</v>
      </c>
      <c r="K85" s="23">
        <v>1.2161336192747143</v>
      </c>
      <c r="L85" s="23">
        <v>0.75424797381279163</v>
      </c>
      <c r="M85" s="23">
        <v>-1.1313074034138566</v>
      </c>
      <c r="N85" s="23">
        <v>-2.7700557210029757</v>
      </c>
      <c r="O85" s="23">
        <v>-3.567993493053379</v>
      </c>
      <c r="P85" s="23">
        <v>-3.8654344236990994</v>
      </c>
      <c r="Q85" s="24"/>
      <c r="R85" s="23">
        <v>6.4237086640288474</v>
      </c>
      <c r="S85" s="23">
        <v>6.6466064722551117</v>
      </c>
      <c r="T85" s="23">
        <v>6.3486848987788136</v>
      </c>
      <c r="U85" s="23">
        <v>6.104565309733017</v>
      </c>
      <c r="V85" s="23">
        <v>5.8919055668317579</v>
      </c>
      <c r="W85" s="23">
        <v>5.6771959905291904</v>
      </c>
      <c r="X85" s="23">
        <v>5.2688051109009866</v>
      </c>
      <c r="Y85" s="23">
        <v>4.9743007841731597</v>
      </c>
      <c r="Z85" s="23">
        <v>4.7161336192747143</v>
      </c>
      <c r="AA85" s="23">
        <v>4.2542479738127916</v>
      </c>
      <c r="AB85" s="23">
        <v>2.3686925965861434</v>
      </c>
      <c r="AC85" s="23">
        <v>0.7299442789970243</v>
      </c>
      <c r="AD85" s="23">
        <v>-6.7993493053378984E-2</v>
      </c>
      <c r="AE85" s="23">
        <v>-0.3654344236990994</v>
      </c>
      <c r="AG85" s="25">
        <v>2.8647659124796014</v>
      </c>
      <c r="AH85" s="25">
        <v>3.063322592353396</v>
      </c>
      <c r="AI85" s="25">
        <v>2.8340019286396281</v>
      </c>
      <c r="AJ85" s="25">
        <v>2.6458881268182246</v>
      </c>
      <c r="AK85" s="25">
        <v>2.4900891475671028</v>
      </c>
      <c r="AL85" s="25">
        <v>2.3304567806440648</v>
      </c>
      <c r="AM85" s="25">
        <v>1.9684414206095333</v>
      </c>
      <c r="AN85" s="25">
        <v>1.6706501262464517</v>
      </c>
      <c r="AO85" s="25">
        <v>1.3421829588709464</v>
      </c>
      <c r="AP85" s="25">
        <v>1.0112291364412478</v>
      </c>
      <c r="AQ85" s="25">
        <v>-0.51809295024865065</v>
      </c>
      <c r="AR85" s="25">
        <v>-2.031954036551749</v>
      </c>
      <c r="AS85" s="25">
        <v>-3.4163992691019338</v>
      </c>
      <c r="AT85" s="25">
        <v>-3.7355346767575242</v>
      </c>
      <c r="AV85" s="26">
        <v>6.3647659124796014</v>
      </c>
      <c r="AW85" s="26">
        <v>6.563322592353396</v>
      </c>
      <c r="AX85" s="26">
        <v>6.3340019286396281</v>
      </c>
      <c r="AY85" s="26">
        <v>6.1458881268182246</v>
      </c>
      <c r="AZ85" s="26">
        <v>5.9900891475671028</v>
      </c>
      <c r="BA85" s="26">
        <v>5.8304567806440648</v>
      </c>
      <c r="BB85" s="26">
        <v>5.4684414206095333</v>
      </c>
      <c r="BC85" s="26">
        <v>5.1706501262464517</v>
      </c>
      <c r="BD85" s="26">
        <v>4.8421829588709464</v>
      </c>
      <c r="BE85" s="26">
        <v>4.5112291364412478</v>
      </c>
      <c r="BF85" s="26">
        <v>2.9819070497513493</v>
      </c>
      <c r="BG85" s="26">
        <v>1.468045963448251</v>
      </c>
      <c r="BH85" s="26">
        <v>8.3600730898066189E-2</v>
      </c>
      <c r="BI85" s="26">
        <v>-0.23553467675752415</v>
      </c>
      <c r="BK85" s="27">
        <v>2.9251321844817895</v>
      </c>
      <c r="BL85" s="27">
        <v>3.1695523338541882</v>
      </c>
      <c r="BM85" s="27">
        <v>2.9005545132465418</v>
      </c>
      <c r="BN85" s="27">
        <v>2.6839500659620406</v>
      </c>
      <c r="BO85" s="27">
        <v>2.5010494244854566</v>
      </c>
      <c r="BP85" s="27">
        <v>2.3270220751808974</v>
      </c>
      <c r="BQ85" s="27">
        <v>1.9643864594201226</v>
      </c>
      <c r="BR85" s="27">
        <v>1.7253545008358167</v>
      </c>
      <c r="BS85" s="27">
        <v>1.5209582358365932</v>
      </c>
      <c r="BT85" s="27">
        <v>1.1157679434203907</v>
      </c>
      <c r="BU85" s="27">
        <v>-0.52101286525481783</v>
      </c>
      <c r="BV85" s="27">
        <v>-1.8387680726411801</v>
      </c>
      <c r="BW85" s="27">
        <v>-2.3812496867742396</v>
      </c>
      <c r="BX85" s="27">
        <v>-2.4574547831711513</v>
      </c>
      <c r="BZ85" s="27">
        <v>6.4251321844817895</v>
      </c>
      <c r="CA85" s="27">
        <v>6.6695523338541882</v>
      </c>
      <c r="CB85" s="27">
        <v>6.4005545132465418</v>
      </c>
      <c r="CC85" s="27">
        <v>6.1839500659620406</v>
      </c>
      <c r="CD85" s="27">
        <v>6.0010494244854566</v>
      </c>
      <c r="CE85" s="27">
        <v>5.8270220751808974</v>
      </c>
      <c r="CF85" s="27">
        <v>5.4643864594201226</v>
      </c>
      <c r="CG85" s="27">
        <v>5.2253545008358167</v>
      </c>
      <c r="CH85" s="27">
        <v>5.0209582358365932</v>
      </c>
      <c r="CI85" s="27">
        <v>4.6157679434203907</v>
      </c>
      <c r="CJ85" s="27">
        <v>2.9789871347451822</v>
      </c>
      <c r="CK85" s="27">
        <v>1.6612319273588199</v>
      </c>
      <c r="CL85" s="27">
        <v>1.1187503132257604</v>
      </c>
      <c r="CM85" s="27">
        <v>1.0425452168288487</v>
      </c>
      <c r="CO85" s="28">
        <v>2.9205928031964739</v>
      </c>
      <c r="CP85" s="28">
        <v>3.1609616198742021</v>
      </c>
      <c r="CQ85" s="28">
        <v>2.8877445545005447</v>
      </c>
      <c r="CR85" s="28">
        <v>2.6767241163689466</v>
      </c>
      <c r="CS85" s="28">
        <v>2.5039756260012513</v>
      </c>
      <c r="CT85" s="28">
        <v>2.3493731366299588</v>
      </c>
      <c r="CU85" s="28">
        <v>2.0074440751640115</v>
      </c>
      <c r="CV85" s="28">
        <v>1.7665762457502883</v>
      </c>
      <c r="CW85" s="28">
        <v>1.5782413340380561</v>
      </c>
      <c r="CX85" s="28">
        <v>1.2257293304609931</v>
      </c>
      <c r="CY85" s="28">
        <v>-0.16223175541486867</v>
      </c>
      <c r="CZ85" s="28">
        <v>-4.8528644376136327</v>
      </c>
      <c r="DA85" s="28">
        <v>-8.4236359931304996</v>
      </c>
      <c r="DB85" s="28">
        <v>-11.475885415889781</v>
      </c>
      <c r="DD85" s="28">
        <v>6.4205928031964739</v>
      </c>
      <c r="DE85" s="28">
        <v>6.6609616198742021</v>
      </c>
      <c r="DF85" s="28">
        <v>6.3877445545005447</v>
      </c>
      <c r="DG85" s="28">
        <v>6.1767241163689466</v>
      </c>
      <c r="DH85" s="28">
        <v>6.0039756260012513</v>
      </c>
      <c r="DI85" s="28">
        <v>5.8493731366299588</v>
      </c>
      <c r="DJ85" s="28">
        <v>5.5074440751640115</v>
      </c>
      <c r="DK85" s="28">
        <v>5.2665762457502883</v>
      </c>
      <c r="DL85" s="28">
        <v>5.0782413340380561</v>
      </c>
      <c r="DM85" s="28">
        <v>4.7257293304609931</v>
      </c>
      <c r="DN85" s="28">
        <v>3.3377682445851313</v>
      </c>
      <c r="DO85" s="28">
        <v>-1.3528644376136327</v>
      </c>
      <c r="DP85" s="28">
        <v>-4.9236359931304996</v>
      </c>
      <c r="DQ85" s="28">
        <v>-7.9758854158897812</v>
      </c>
      <c r="DS85" s="29">
        <v>2.9843879153994912</v>
      </c>
      <c r="DT85" s="29">
        <v>3.2854365243704571</v>
      </c>
      <c r="DU85" s="29">
        <v>3.0749782769252736</v>
      </c>
      <c r="DV85" s="29">
        <v>2.912083063941596</v>
      </c>
      <c r="DW85" s="29">
        <v>2.7855257277896381</v>
      </c>
      <c r="DX85" s="29">
        <v>2.6468550632882959</v>
      </c>
      <c r="DY85" s="29">
        <v>2.3317851259930507</v>
      </c>
      <c r="DZ85" s="29">
        <v>2.135531790304281</v>
      </c>
      <c r="EA85" s="29">
        <v>1.9822835713595861</v>
      </c>
      <c r="EB85" s="29">
        <v>1.4600229721681899</v>
      </c>
      <c r="EC85" s="29">
        <v>-3.8033429096319509</v>
      </c>
      <c r="ED85" s="29">
        <v>-8.2441009558827147</v>
      </c>
      <c r="EE85" s="29">
        <v>-10.82289729288437</v>
      </c>
      <c r="EF85" s="29">
        <v>-10.54524764782122</v>
      </c>
      <c r="EH85" s="29">
        <v>6.4843879153994912</v>
      </c>
      <c r="EI85" s="29">
        <v>6.7854365243704571</v>
      </c>
      <c r="EJ85" s="29">
        <v>6.5749782769252736</v>
      </c>
      <c r="EK85" s="29">
        <v>6.412083063941596</v>
      </c>
      <c r="EL85" s="29">
        <v>6.2855257277896381</v>
      </c>
      <c r="EM85" s="29">
        <v>6.1468550632882959</v>
      </c>
      <c r="EN85" s="29">
        <v>5.8317851259930507</v>
      </c>
      <c r="EO85" s="29">
        <v>5.635531790304281</v>
      </c>
      <c r="EP85" s="29">
        <v>5.4822835713595861</v>
      </c>
      <c r="EQ85" s="29">
        <v>4.9600229721681899</v>
      </c>
      <c r="ER85" s="29">
        <v>-0.30334290963195087</v>
      </c>
      <c r="ES85" s="29">
        <v>-4.7441009558827147</v>
      </c>
      <c r="ET85" s="29">
        <v>-7.3228972928843703</v>
      </c>
      <c r="EU85" s="29">
        <v>-7.0452476478212205</v>
      </c>
      <c r="EW85" s="1">
        <v>383606</v>
      </c>
      <c r="EX85" s="1">
        <v>402218</v>
      </c>
      <c r="EY85" s="1" t="s">
        <v>571</v>
      </c>
      <c r="EZ85" s="1" t="s">
        <v>880</v>
      </c>
    </row>
    <row r="86" spans="2:156" ht="16.2" thickBot="1" x14ac:dyDescent="0.35">
      <c r="B86" s="21" t="s">
        <v>87</v>
      </c>
      <c r="C86" s="22">
        <v>7.3233015898239611</v>
      </c>
      <c r="D86" s="23">
        <v>5.9435290855546885</v>
      </c>
      <c r="E86" s="23">
        <v>4.3364561131059727</v>
      </c>
      <c r="F86" s="23">
        <v>4.1063844379609122</v>
      </c>
      <c r="G86" s="23">
        <v>4.0311499682004985</v>
      </c>
      <c r="H86" s="23">
        <v>3.88668688236619</v>
      </c>
      <c r="I86" s="23">
        <v>3.7966565066274196</v>
      </c>
      <c r="J86" s="23">
        <v>3.6193366876830328</v>
      </c>
      <c r="K86" s="23">
        <v>3.5592806223506894</v>
      </c>
      <c r="L86" s="23">
        <v>3.4550332112571756</v>
      </c>
      <c r="M86" s="23">
        <v>2.9691270726009851</v>
      </c>
      <c r="N86" s="23">
        <v>2.0648358816648056</v>
      </c>
      <c r="O86" s="23">
        <v>1.3824231538135834</v>
      </c>
      <c r="P86" s="23">
        <v>0.80766225299553618</v>
      </c>
      <c r="Q86" s="24"/>
      <c r="R86" s="23">
        <v>12.323301589823961</v>
      </c>
      <c r="S86" s="23">
        <v>10.943529085554689</v>
      </c>
      <c r="T86" s="23">
        <v>9.3364561131059727</v>
      </c>
      <c r="U86" s="23">
        <v>9.1063844379609122</v>
      </c>
      <c r="V86" s="23">
        <v>9.0311499682004985</v>
      </c>
      <c r="W86" s="23">
        <v>8.88668688236619</v>
      </c>
      <c r="X86" s="23">
        <v>8.7966565066274196</v>
      </c>
      <c r="Y86" s="23">
        <v>8.6193366876830328</v>
      </c>
      <c r="Z86" s="23">
        <v>8.5592806223506894</v>
      </c>
      <c r="AA86" s="23">
        <v>8.4550332112571756</v>
      </c>
      <c r="AB86" s="23">
        <v>7.9691270726009851</v>
      </c>
      <c r="AC86" s="23">
        <v>7.0648358816648056</v>
      </c>
      <c r="AD86" s="23">
        <v>6.3824231538135834</v>
      </c>
      <c r="AE86" s="23">
        <v>5.8076622529955362</v>
      </c>
      <c r="AG86" s="25">
        <v>7.286119320369087</v>
      </c>
      <c r="AH86" s="25">
        <v>6.6410025332155662</v>
      </c>
      <c r="AI86" s="25">
        <v>5.8626939235300615</v>
      </c>
      <c r="AJ86" s="25">
        <v>5.7474037247091871</v>
      </c>
      <c r="AK86" s="25">
        <v>5.7315450210724492</v>
      </c>
      <c r="AL86" s="25">
        <v>5.6493172808280576</v>
      </c>
      <c r="AM86" s="25">
        <v>5.6006725298776825</v>
      </c>
      <c r="AN86" s="25">
        <v>5.4683942050834595</v>
      </c>
      <c r="AO86" s="25">
        <v>5.426748054658951</v>
      </c>
      <c r="AP86" s="25">
        <v>5.3384847175707559</v>
      </c>
      <c r="AQ86" s="25">
        <v>5.0263479666977151</v>
      </c>
      <c r="AR86" s="25">
        <v>4.7907901192468483</v>
      </c>
      <c r="AS86" s="25">
        <v>4.6087214843011761</v>
      </c>
      <c r="AT86" s="25">
        <v>4.581504235819823</v>
      </c>
      <c r="AV86" s="26">
        <v>12.286119320369087</v>
      </c>
      <c r="AW86" s="26">
        <v>11.641002533215566</v>
      </c>
      <c r="AX86" s="26">
        <v>10.862693923530061</v>
      </c>
      <c r="AY86" s="26">
        <v>10.747403724709187</v>
      </c>
      <c r="AZ86" s="26">
        <v>10.731545021072449</v>
      </c>
      <c r="BA86" s="26">
        <v>10.649317280828058</v>
      </c>
      <c r="BB86" s="26">
        <v>10.600672529877682</v>
      </c>
      <c r="BC86" s="26">
        <v>10.46839420508346</v>
      </c>
      <c r="BD86" s="26">
        <v>10.426748054658951</v>
      </c>
      <c r="BE86" s="26">
        <v>10.338484717570756</v>
      </c>
      <c r="BF86" s="26">
        <v>10.026347966697715</v>
      </c>
      <c r="BG86" s="26">
        <v>9.7907901192468483</v>
      </c>
      <c r="BH86" s="26">
        <v>9.6087214843011761</v>
      </c>
      <c r="BI86" s="26">
        <v>9.581504235819823</v>
      </c>
      <c r="BK86" s="27">
        <v>7.3234729579197229</v>
      </c>
      <c r="BL86" s="27">
        <v>5.9537219119541351</v>
      </c>
      <c r="BM86" s="27">
        <v>4.3574723687219326</v>
      </c>
      <c r="BN86" s="27">
        <v>4.1381951989491839</v>
      </c>
      <c r="BO86" s="27">
        <v>4.074957511473098</v>
      </c>
      <c r="BP86" s="27">
        <v>3.9465703639390739</v>
      </c>
      <c r="BQ86" s="27">
        <v>3.8704605240796539</v>
      </c>
      <c r="BR86" s="27">
        <v>3.7099284817221552</v>
      </c>
      <c r="BS86" s="27">
        <v>3.6665918603004393</v>
      </c>
      <c r="BT86" s="27">
        <v>3.5800462183619945</v>
      </c>
      <c r="BU86" s="27">
        <v>3.1688080273557055</v>
      </c>
      <c r="BV86" s="27">
        <v>2.8793910657053416</v>
      </c>
      <c r="BW86" s="27">
        <v>2.7759389930661271</v>
      </c>
      <c r="BX86" s="27">
        <v>2.7681080851883983</v>
      </c>
      <c r="BZ86" s="27">
        <v>12.323472957919723</v>
      </c>
      <c r="CA86" s="27">
        <v>10.953721911954135</v>
      </c>
      <c r="CB86" s="27">
        <v>9.3574723687219326</v>
      </c>
      <c r="CC86" s="27">
        <v>9.1381951989491839</v>
      </c>
      <c r="CD86" s="27">
        <v>9.074957511473098</v>
      </c>
      <c r="CE86" s="27">
        <v>8.9465703639390739</v>
      </c>
      <c r="CF86" s="27">
        <v>8.8704605240796539</v>
      </c>
      <c r="CG86" s="27">
        <v>8.7099284817221552</v>
      </c>
      <c r="CH86" s="27">
        <v>8.6665918603004393</v>
      </c>
      <c r="CI86" s="27">
        <v>8.5800462183619945</v>
      </c>
      <c r="CJ86" s="27">
        <v>8.1688080273557055</v>
      </c>
      <c r="CK86" s="27">
        <v>7.8793910657053416</v>
      </c>
      <c r="CL86" s="27">
        <v>7.7759389930661271</v>
      </c>
      <c r="CM86" s="27">
        <v>7.7681080851883983</v>
      </c>
      <c r="CO86" s="28">
        <v>7.3228776570403387</v>
      </c>
      <c r="CP86" s="28">
        <v>5.9646853940697575</v>
      </c>
      <c r="CQ86" s="28">
        <v>4.3799033060792922</v>
      </c>
      <c r="CR86" s="28">
        <v>4.1732762473752967</v>
      </c>
      <c r="CS86" s="28">
        <v>4.1214881010108062</v>
      </c>
      <c r="CT86" s="28">
        <v>4.0018447392744445</v>
      </c>
      <c r="CU86" s="28">
        <v>3.936366696776739</v>
      </c>
      <c r="CV86" s="28">
        <v>3.7817346792563757</v>
      </c>
      <c r="CW86" s="28">
        <v>3.7443643153374815</v>
      </c>
      <c r="CX86" s="28">
        <v>3.6671880098000145</v>
      </c>
      <c r="CY86" s="28">
        <v>3.325082172765617</v>
      </c>
      <c r="CZ86" s="28">
        <v>2.097156335113743</v>
      </c>
      <c r="DA86" s="28">
        <v>1.0253820918729133</v>
      </c>
      <c r="DB86" s="28">
        <v>0.26404484989591737</v>
      </c>
      <c r="DD86" s="28">
        <v>12.322877657040339</v>
      </c>
      <c r="DE86" s="28">
        <v>10.964685394069758</v>
      </c>
      <c r="DF86" s="28">
        <v>9.3799033060792922</v>
      </c>
      <c r="DG86" s="28">
        <v>9.1732762473752967</v>
      </c>
      <c r="DH86" s="28">
        <v>9.1214881010108062</v>
      </c>
      <c r="DI86" s="28">
        <v>9.0018447392744445</v>
      </c>
      <c r="DJ86" s="28">
        <v>8.936366696776739</v>
      </c>
      <c r="DK86" s="28">
        <v>8.7817346792563757</v>
      </c>
      <c r="DL86" s="28">
        <v>8.7443643153374815</v>
      </c>
      <c r="DM86" s="28">
        <v>8.6671880098000145</v>
      </c>
      <c r="DN86" s="28">
        <v>8.325082172765617</v>
      </c>
      <c r="DO86" s="28">
        <v>7.097156335113743</v>
      </c>
      <c r="DP86" s="28">
        <v>6.0253820918729133</v>
      </c>
      <c r="DQ86" s="28">
        <v>5.2640448498959174</v>
      </c>
      <c r="DS86" s="29">
        <v>7.3369488653767156</v>
      </c>
      <c r="DT86" s="29">
        <v>5.9927586734706395</v>
      </c>
      <c r="DU86" s="29">
        <v>4.4219664374439027</v>
      </c>
      <c r="DV86" s="29">
        <v>4.227042940300791</v>
      </c>
      <c r="DW86" s="29">
        <v>4.179832784570463</v>
      </c>
      <c r="DX86" s="29">
        <v>4.0531893274590214</v>
      </c>
      <c r="DY86" s="29">
        <v>3.9776893200321535</v>
      </c>
      <c r="DZ86" s="29">
        <v>3.8115765135891166</v>
      </c>
      <c r="EA86" s="29">
        <v>3.7569308434050388</v>
      </c>
      <c r="EB86" s="29">
        <v>3.6302069547703564</v>
      </c>
      <c r="EC86" s="29">
        <v>2.0270910893831946</v>
      </c>
      <c r="ED86" s="29">
        <v>0.52406532029621999</v>
      </c>
      <c r="EE86" s="29">
        <v>-0.44421637699333871</v>
      </c>
      <c r="EF86" s="29">
        <v>-0.23440110110672308</v>
      </c>
      <c r="EH86" s="29">
        <v>12.336948865376716</v>
      </c>
      <c r="EI86" s="29">
        <v>10.99275867347064</v>
      </c>
      <c r="EJ86" s="29">
        <v>9.4219664374439027</v>
      </c>
      <c r="EK86" s="29">
        <v>9.227042940300791</v>
      </c>
      <c r="EL86" s="29">
        <v>9.179832784570463</v>
      </c>
      <c r="EM86" s="29">
        <v>9.0531893274590214</v>
      </c>
      <c r="EN86" s="29">
        <v>8.9776893200321535</v>
      </c>
      <c r="EO86" s="29">
        <v>8.8115765135891166</v>
      </c>
      <c r="EP86" s="29">
        <v>8.7569308434050388</v>
      </c>
      <c r="EQ86" s="29">
        <v>8.6302069547703564</v>
      </c>
      <c r="ER86" s="29">
        <v>7.0270910893831946</v>
      </c>
      <c r="ES86" s="29">
        <v>5.52406532029622</v>
      </c>
      <c r="ET86" s="29">
        <v>4.5557836230066613</v>
      </c>
      <c r="EU86" s="29">
        <v>4.7655988988932769</v>
      </c>
      <c r="EW86" s="1">
        <v>381030</v>
      </c>
      <c r="EX86" s="1">
        <v>396165</v>
      </c>
      <c r="EY86" s="1" t="s">
        <v>573</v>
      </c>
      <c r="EZ86" s="1" t="s">
        <v>872</v>
      </c>
    </row>
    <row r="87" spans="2:156" ht="16.2" thickBot="1" x14ac:dyDescent="0.35">
      <c r="B87" s="21" t="s">
        <v>88</v>
      </c>
      <c r="C87" s="22">
        <v>8.92989518294773</v>
      </c>
      <c r="D87" s="23">
        <v>8.972706979498474</v>
      </c>
      <c r="E87" s="23">
        <v>8.8620131656273138</v>
      </c>
      <c r="F87" s="23">
        <v>8.8185279607141194</v>
      </c>
      <c r="G87" s="23">
        <v>8.7617414391036856</v>
      </c>
      <c r="H87" s="23">
        <v>8.7013602785370772</v>
      </c>
      <c r="I87" s="23">
        <v>8.6304051328733955</v>
      </c>
      <c r="J87" s="23">
        <v>8.5664127902755034</v>
      </c>
      <c r="K87" s="23">
        <v>8.5056009944983444</v>
      </c>
      <c r="L87" s="23">
        <v>8.433133828024495</v>
      </c>
      <c r="M87" s="23">
        <v>8.11265677947139</v>
      </c>
      <c r="N87" s="23">
        <v>7.543262092295711</v>
      </c>
      <c r="O87" s="23">
        <v>7.1472720469368065</v>
      </c>
      <c r="P87" s="23">
        <v>6.8003995049532486</v>
      </c>
      <c r="Q87" s="24"/>
      <c r="R87" s="23">
        <v>13.629895182947729</v>
      </c>
      <c r="S87" s="23">
        <v>13.672706979498473</v>
      </c>
      <c r="T87" s="23">
        <v>13.562013165627313</v>
      </c>
      <c r="U87" s="23">
        <v>13.518527960714119</v>
      </c>
      <c r="V87" s="23">
        <v>13.461741439103685</v>
      </c>
      <c r="W87" s="23">
        <v>13.401360278537076</v>
      </c>
      <c r="X87" s="23">
        <v>13.330405132873395</v>
      </c>
      <c r="Y87" s="23">
        <v>13.266412790275503</v>
      </c>
      <c r="Z87" s="23">
        <v>13.205600994498344</v>
      </c>
      <c r="AA87" s="23">
        <v>13.133133828024494</v>
      </c>
      <c r="AB87" s="23">
        <v>12.812656779471389</v>
      </c>
      <c r="AC87" s="23">
        <v>12.24326209229571</v>
      </c>
      <c r="AD87" s="23">
        <v>11.847272046936805</v>
      </c>
      <c r="AE87" s="23">
        <v>11.500399504953247</v>
      </c>
      <c r="AG87" s="25">
        <v>8.9102681387238736</v>
      </c>
      <c r="AH87" s="25">
        <v>8.9563359676281191</v>
      </c>
      <c r="AI87" s="25">
        <v>8.8855552655707744</v>
      </c>
      <c r="AJ87" s="25">
        <v>8.8607871864796781</v>
      </c>
      <c r="AK87" s="25">
        <v>8.8213263897029641</v>
      </c>
      <c r="AL87" s="25">
        <v>8.7767121886964148</v>
      </c>
      <c r="AM87" s="25">
        <v>8.7152383804400841</v>
      </c>
      <c r="AN87" s="25">
        <v>8.6573226166006503</v>
      </c>
      <c r="AO87" s="25">
        <v>8.597985805714</v>
      </c>
      <c r="AP87" s="25">
        <v>8.5244578133627638</v>
      </c>
      <c r="AQ87" s="25">
        <v>8.3174523406949739</v>
      </c>
      <c r="AR87" s="25">
        <v>8.1160651599514644</v>
      </c>
      <c r="AS87" s="25">
        <v>7.9455577007209932</v>
      </c>
      <c r="AT87" s="25">
        <v>7.8942500661203745</v>
      </c>
      <c r="AV87" s="26">
        <v>13.610268138723873</v>
      </c>
      <c r="AW87" s="26">
        <v>13.656335967628118</v>
      </c>
      <c r="AX87" s="26">
        <v>13.585555265570774</v>
      </c>
      <c r="AY87" s="26">
        <v>13.560787186479677</v>
      </c>
      <c r="AZ87" s="26">
        <v>13.521326389702963</v>
      </c>
      <c r="BA87" s="26">
        <v>13.476712188696414</v>
      </c>
      <c r="BB87" s="26">
        <v>13.415238380440083</v>
      </c>
      <c r="BC87" s="26">
        <v>13.35732261660065</v>
      </c>
      <c r="BD87" s="26">
        <v>13.297985805713999</v>
      </c>
      <c r="BE87" s="26">
        <v>13.224457813362763</v>
      </c>
      <c r="BF87" s="26">
        <v>13.017452340694973</v>
      </c>
      <c r="BG87" s="26">
        <v>12.816065159951464</v>
      </c>
      <c r="BH87" s="26">
        <v>12.645557700720993</v>
      </c>
      <c r="BI87" s="26">
        <v>12.594250066120374</v>
      </c>
      <c r="BK87" s="27">
        <v>8.9300210383372729</v>
      </c>
      <c r="BL87" s="27">
        <v>8.9787059609244775</v>
      </c>
      <c r="BM87" s="27">
        <v>8.8746604242078782</v>
      </c>
      <c r="BN87" s="27">
        <v>8.8377699279333282</v>
      </c>
      <c r="BO87" s="27">
        <v>8.7885230784217256</v>
      </c>
      <c r="BP87" s="27">
        <v>8.7382363787605311</v>
      </c>
      <c r="BQ87" s="27">
        <v>8.6767797027637386</v>
      </c>
      <c r="BR87" s="27">
        <v>8.624052901310181</v>
      </c>
      <c r="BS87" s="27">
        <v>8.5750453110879299</v>
      </c>
      <c r="BT87" s="27">
        <v>8.5151170814906241</v>
      </c>
      <c r="BU87" s="27">
        <v>8.2487575815073519</v>
      </c>
      <c r="BV87" s="27">
        <v>8.0173897105454284</v>
      </c>
      <c r="BW87" s="27">
        <v>7.9352302490639577</v>
      </c>
      <c r="BX87" s="27">
        <v>7.8980859761201874</v>
      </c>
      <c r="BZ87" s="27">
        <v>13.630021038337272</v>
      </c>
      <c r="CA87" s="27">
        <v>13.678705960924477</v>
      </c>
      <c r="CB87" s="27">
        <v>13.574660424207877</v>
      </c>
      <c r="CC87" s="27">
        <v>13.537769927933327</v>
      </c>
      <c r="CD87" s="27">
        <v>13.488523078421725</v>
      </c>
      <c r="CE87" s="27">
        <v>13.43823637876053</v>
      </c>
      <c r="CF87" s="27">
        <v>13.376779702763738</v>
      </c>
      <c r="CG87" s="27">
        <v>13.32405290131018</v>
      </c>
      <c r="CH87" s="27">
        <v>13.275045311087929</v>
      </c>
      <c r="CI87" s="27">
        <v>13.215117081490623</v>
      </c>
      <c r="CJ87" s="27">
        <v>12.948757581507351</v>
      </c>
      <c r="CK87" s="27">
        <v>12.717389710545428</v>
      </c>
      <c r="CL87" s="27">
        <v>12.635230249063957</v>
      </c>
      <c r="CM87" s="27">
        <v>12.598085976120187</v>
      </c>
      <c r="CO87" s="28">
        <v>8.930167344398054</v>
      </c>
      <c r="CP87" s="28">
        <v>8.9808940456662274</v>
      </c>
      <c r="CQ87" s="28">
        <v>8.8787245210131065</v>
      </c>
      <c r="CR87" s="28">
        <v>8.8438338051848593</v>
      </c>
      <c r="CS87" s="28">
        <v>8.7959725368000523</v>
      </c>
      <c r="CT87" s="28">
        <v>8.7449868639874051</v>
      </c>
      <c r="CU87" s="28">
        <v>8.6821689735006977</v>
      </c>
      <c r="CV87" s="28">
        <v>8.6206881702451224</v>
      </c>
      <c r="CW87" s="28">
        <v>8.562952790700411</v>
      </c>
      <c r="CX87" s="28">
        <v>8.4968756300695372</v>
      </c>
      <c r="CY87" s="28">
        <v>8.2297878925831256</v>
      </c>
      <c r="CZ87" s="28">
        <v>7.4993213823912699</v>
      </c>
      <c r="DA87" s="28">
        <v>6.9687169283356063</v>
      </c>
      <c r="DB87" s="28">
        <v>6.5786559007156917</v>
      </c>
      <c r="DD87" s="28">
        <v>13.630167344398053</v>
      </c>
      <c r="DE87" s="28">
        <v>13.680894045666227</v>
      </c>
      <c r="DF87" s="28">
        <v>13.578724521013106</v>
      </c>
      <c r="DG87" s="28">
        <v>13.543833805184859</v>
      </c>
      <c r="DH87" s="28">
        <v>13.495972536800052</v>
      </c>
      <c r="DI87" s="28">
        <v>13.444986863987404</v>
      </c>
      <c r="DJ87" s="28">
        <v>13.382168973500697</v>
      </c>
      <c r="DK87" s="28">
        <v>13.320688170245122</v>
      </c>
      <c r="DL87" s="28">
        <v>13.26295279070041</v>
      </c>
      <c r="DM87" s="28">
        <v>13.196875630069536</v>
      </c>
      <c r="DN87" s="28">
        <v>12.929787892583125</v>
      </c>
      <c r="DO87" s="28">
        <v>12.199321382391268</v>
      </c>
      <c r="DP87" s="28">
        <v>11.668716928335606</v>
      </c>
      <c r="DQ87" s="28">
        <v>11.278655900715691</v>
      </c>
      <c r="DS87" s="29">
        <v>8.9389183678838098</v>
      </c>
      <c r="DT87" s="29">
        <v>8.998318024197637</v>
      </c>
      <c r="DU87" s="29">
        <v>8.9042114701915249</v>
      </c>
      <c r="DV87" s="29">
        <v>8.8780858780250878</v>
      </c>
      <c r="DW87" s="29">
        <v>8.8350084642615769</v>
      </c>
      <c r="DX87" s="29">
        <v>8.7817863596368468</v>
      </c>
      <c r="DY87" s="29">
        <v>8.7180316084154796</v>
      </c>
      <c r="DZ87" s="29">
        <v>8.6594298934182898</v>
      </c>
      <c r="EA87" s="29">
        <v>8.6011863672742805</v>
      </c>
      <c r="EB87" s="29">
        <v>8.5197023533904126</v>
      </c>
      <c r="EC87" s="29">
        <v>7.6308935275732201</v>
      </c>
      <c r="ED87" s="29">
        <v>6.8877924712720686</v>
      </c>
      <c r="EE87" s="29">
        <v>6.4406285610557763</v>
      </c>
      <c r="EF87" s="29">
        <v>6.4758238666442596</v>
      </c>
      <c r="EH87" s="29">
        <v>13.638918367883809</v>
      </c>
      <c r="EI87" s="29">
        <v>13.698318024197636</v>
      </c>
      <c r="EJ87" s="29">
        <v>13.604211470191524</v>
      </c>
      <c r="EK87" s="29">
        <v>13.578085878025087</v>
      </c>
      <c r="EL87" s="29">
        <v>13.535008464261576</v>
      </c>
      <c r="EM87" s="29">
        <v>13.481786359636846</v>
      </c>
      <c r="EN87" s="29">
        <v>13.418031608415479</v>
      </c>
      <c r="EO87" s="29">
        <v>13.359429893418289</v>
      </c>
      <c r="EP87" s="29">
        <v>13.30118636727428</v>
      </c>
      <c r="EQ87" s="29">
        <v>13.219702353390412</v>
      </c>
      <c r="ER87" s="29">
        <v>12.33089352757322</v>
      </c>
      <c r="ES87" s="29">
        <v>11.587792471272067</v>
      </c>
      <c r="ET87" s="29">
        <v>11.140628561055776</v>
      </c>
      <c r="EU87" s="29">
        <v>11.175823866644258</v>
      </c>
      <c r="EW87" s="1">
        <v>381040</v>
      </c>
      <c r="EX87" s="1">
        <v>396175</v>
      </c>
      <c r="EY87" s="1" t="s">
        <v>573</v>
      </c>
      <c r="EZ87" s="1" t="s">
        <v>872</v>
      </c>
    </row>
    <row r="88" spans="2:156" ht="16.2" thickBot="1" x14ac:dyDescent="0.35">
      <c r="B88" s="21" t="s">
        <v>89</v>
      </c>
      <c r="C88" s="22">
        <v>2.2669245414989803</v>
      </c>
      <c r="D88" s="23">
        <v>2.2560048319092338</v>
      </c>
      <c r="E88" s="23">
        <v>1.7672954801190013</v>
      </c>
      <c r="F88" s="23">
        <v>1.391767122368023</v>
      </c>
      <c r="G88" s="23">
        <v>0.91892822066355961</v>
      </c>
      <c r="H88" s="23">
        <v>0.415099401178324</v>
      </c>
      <c r="I88" s="23">
        <v>-8.973140526553891E-2</v>
      </c>
      <c r="J88" s="23">
        <v>-0.68503813623893706</v>
      </c>
      <c r="K88" s="23">
        <v>-1.2939286688770082</v>
      </c>
      <c r="L88" s="23">
        <v>-2.0026106984902583</v>
      </c>
      <c r="M88" s="23">
        <v>-5.2509080587803751</v>
      </c>
      <c r="N88" s="23">
        <v>-7.8377085004015896</v>
      </c>
      <c r="O88" s="23">
        <v>-8.9398776410335259</v>
      </c>
      <c r="P88" s="23">
        <v>-9.4337765843244341</v>
      </c>
      <c r="Q88" s="24"/>
      <c r="R88" s="23">
        <v>5.7669245414989803</v>
      </c>
      <c r="S88" s="23">
        <v>5.7560048319092338</v>
      </c>
      <c r="T88" s="23">
        <v>5.2672954801190013</v>
      </c>
      <c r="U88" s="23">
        <v>4.891767122368023</v>
      </c>
      <c r="V88" s="23">
        <v>4.4189282206635596</v>
      </c>
      <c r="W88" s="23">
        <v>3.915099401178324</v>
      </c>
      <c r="X88" s="23">
        <v>3.4102685947344611</v>
      </c>
      <c r="Y88" s="23">
        <v>2.8149618637610629</v>
      </c>
      <c r="Z88" s="23">
        <v>2.2060713311229918</v>
      </c>
      <c r="AA88" s="23">
        <v>1.4973893015097417</v>
      </c>
      <c r="AB88" s="23">
        <v>-1.7509080587803751</v>
      </c>
      <c r="AC88" s="23">
        <v>-4.3377085004015896</v>
      </c>
      <c r="AD88" s="23">
        <v>-5.4398776410335259</v>
      </c>
      <c r="AE88" s="23">
        <v>-5.9337765843244341</v>
      </c>
      <c r="AG88" s="25">
        <v>2.2298537735707633</v>
      </c>
      <c r="AH88" s="25">
        <v>2.2573841718375522</v>
      </c>
      <c r="AI88" s="25">
        <v>1.9507879448567245</v>
      </c>
      <c r="AJ88" s="25">
        <v>1.7078457511284366</v>
      </c>
      <c r="AK88" s="25">
        <v>1.3598801974490513</v>
      </c>
      <c r="AL88" s="25">
        <v>0.97578190927393393</v>
      </c>
      <c r="AM88" s="25">
        <v>0.57492260746052182</v>
      </c>
      <c r="AN88" s="25">
        <v>8.4409943027687007E-2</v>
      </c>
      <c r="AO88" s="25">
        <v>-0.43874655422337128</v>
      </c>
      <c r="AP88" s="25">
        <v>-1.0718963110993798</v>
      </c>
      <c r="AQ88" s="25">
        <v>-3.6546052514690004</v>
      </c>
      <c r="AR88" s="25">
        <v>-6.0126015554806358</v>
      </c>
      <c r="AS88" s="25">
        <v>-7.5904696983421402</v>
      </c>
      <c r="AT88" s="25">
        <v>-8.1220881101048263</v>
      </c>
      <c r="AV88" s="26">
        <v>5.7298537735707633</v>
      </c>
      <c r="AW88" s="26">
        <v>5.7573841718375522</v>
      </c>
      <c r="AX88" s="26">
        <v>5.4507879448567245</v>
      </c>
      <c r="AY88" s="26">
        <v>5.2078457511284366</v>
      </c>
      <c r="AZ88" s="26">
        <v>4.8598801974490513</v>
      </c>
      <c r="BA88" s="26">
        <v>4.4757819092739339</v>
      </c>
      <c r="BB88" s="26">
        <v>4.0749226074605218</v>
      </c>
      <c r="BC88" s="26">
        <v>3.584409943027687</v>
      </c>
      <c r="BD88" s="26">
        <v>3.0612534457766287</v>
      </c>
      <c r="BE88" s="26">
        <v>2.4281036889006202</v>
      </c>
      <c r="BF88" s="26">
        <v>-0.15460525146900039</v>
      </c>
      <c r="BG88" s="26">
        <v>-2.5126015554806358</v>
      </c>
      <c r="BH88" s="26">
        <v>-4.0904696983421402</v>
      </c>
      <c r="BI88" s="26">
        <v>-4.6220881101048263</v>
      </c>
      <c r="BK88" s="27">
        <v>2.2695018838050984</v>
      </c>
      <c r="BL88" s="27">
        <v>2.2999310507514181</v>
      </c>
      <c r="BM88" s="27">
        <v>1.8593859864167435</v>
      </c>
      <c r="BN88" s="27">
        <v>1.5416534183349633</v>
      </c>
      <c r="BO88" s="27">
        <v>1.1247428598794187</v>
      </c>
      <c r="BP88" s="27">
        <v>0.69728776006866156</v>
      </c>
      <c r="BQ88" s="27">
        <v>0.27447478274881121</v>
      </c>
      <c r="BR88" s="27">
        <v>-0.21745497637331823</v>
      </c>
      <c r="BS88" s="27">
        <v>-0.72570444720395955</v>
      </c>
      <c r="BT88" s="27">
        <v>-1.3347875197038164</v>
      </c>
      <c r="BU88" s="27">
        <v>-4.1136328629956083</v>
      </c>
      <c r="BV88" s="27">
        <v>-6.1590970969719265</v>
      </c>
      <c r="BW88" s="27">
        <v>-6.9357052424952599</v>
      </c>
      <c r="BX88" s="27">
        <v>-7.1214347405563387</v>
      </c>
      <c r="BZ88" s="27">
        <v>5.7695018838050984</v>
      </c>
      <c r="CA88" s="27">
        <v>5.7999310507514181</v>
      </c>
      <c r="CB88" s="27">
        <v>5.3593859864167435</v>
      </c>
      <c r="CC88" s="27">
        <v>5.0416534183349633</v>
      </c>
      <c r="CD88" s="27">
        <v>4.6247428598794187</v>
      </c>
      <c r="CE88" s="27">
        <v>4.1972877600686616</v>
      </c>
      <c r="CF88" s="27">
        <v>3.7744747827488112</v>
      </c>
      <c r="CG88" s="27">
        <v>3.2825450236266818</v>
      </c>
      <c r="CH88" s="27">
        <v>2.7742955527960405</v>
      </c>
      <c r="CI88" s="27">
        <v>2.1652124802961836</v>
      </c>
      <c r="CJ88" s="27">
        <v>-0.61363286299560826</v>
      </c>
      <c r="CK88" s="27">
        <v>-2.6590970969719265</v>
      </c>
      <c r="CL88" s="27">
        <v>-3.4357052424952599</v>
      </c>
      <c r="CM88" s="27">
        <v>-3.6214347405563387</v>
      </c>
      <c r="CO88" s="28">
        <v>2.2485130980461747</v>
      </c>
      <c r="CP88" s="28">
        <v>2.2556857443177005</v>
      </c>
      <c r="CQ88" s="28">
        <v>1.8016573942815874</v>
      </c>
      <c r="CR88" s="28">
        <v>1.4829741255687914</v>
      </c>
      <c r="CS88" s="28">
        <v>1.0887962579396628</v>
      </c>
      <c r="CT88" s="28">
        <v>0.71155791856345729</v>
      </c>
      <c r="CU88" s="28">
        <v>0.34725451271008723</v>
      </c>
      <c r="CV88" s="28">
        <v>-9.106188993816744E-2</v>
      </c>
      <c r="CW88" s="28">
        <v>-0.50768677203910073</v>
      </c>
      <c r="CX88" s="28">
        <v>-0.98067929161174305</v>
      </c>
      <c r="CY88" s="28">
        <v>-3.335278862192844</v>
      </c>
      <c r="CZ88" s="28">
        <v>-10.169766821401453</v>
      </c>
      <c r="DA88" s="28">
        <v>-16.748386315842751</v>
      </c>
      <c r="DB88" s="28">
        <v>-21.891563577712262</v>
      </c>
      <c r="DD88" s="28">
        <v>5.7485130980461747</v>
      </c>
      <c r="DE88" s="28">
        <v>5.7556857443177005</v>
      </c>
      <c r="DF88" s="28">
        <v>5.3016573942815874</v>
      </c>
      <c r="DG88" s="28">
        <v>4.9829741255687914</v>
      </c>
      <c r="DH88" s="28">
        <v>4.5887962579396628</v>
      </c>
      <c r="DI88" s="28">
        <v>4.2115579185634573</v>
      </c>
      <c r="DJ88" s="28">
        <v>3.8472545127100872</v>
      </c>
      <c r="DK88" s="28">
        <v>3.4089381100618326</v>
      </c>
      <c r="DL88" s="28">
        <v>2.9923132279608993</v>
      </c>
      <c r="DM88" s="28">
        <v>2.5193207083882569</v>
      </c>
      <c r="DN88" s="28">
        <v>0.16472113780715603</v>
      </c>
      <c r="DO88" s="28">
        <v>-6.6697668214014527</v>
      </c>
      <c r="DP88" s="28">
        <v>-13.248386315842751</v>
      </c>
      <c r="DQ88" s="28">
        <v>-18.391563577712262</v>
      </c>
      <c r="DS88" s="29">
        <v>2.3058984325413494</v>
      </c>
      <c r="DT88" s="29">
        <v>2.3738547227700106</v>
      </c>
      <c r="DU88" s="29">
        <v>1.9811287316114825</v>
      </c>
      <c r="DV88" s="29">
        <v>1.707138018197238</v>
      </c>
      <c r="DW88" s="29">
        <v>1.3555073059418206</v>
      </c>
      <c r="DX88" s="29">
        <v>0.98835347856199363</v>
      </c>
      <c r="DY88" s="29">
        <v>0.63673427017657502</v>
      </c>
      <c r="DZ88" s="29">
        <v>0.22195287241865458</v>
      </c>
      <c r="EA88" s="29">
        <v>-0.18137685239273083</v>
      </c>
      <c r="EB88" s="29">
        <v>-0.90362593918872136</v>
      </c>
      <c r="EC88" s="29">
        <v>-8.4269850767461421</v>
      </c>
      <c r="ED88" s="29">
        <v>-14.786661728279149</v>
      </c>
      <c r="EE88" s="29">
        <v>-20.312391634441866</v>
      </c>
      <c r="EF88" s="29">
        <v>-20.852952603327317</v>
      </c>
      <c r="EH88" s="29">
        <v>5.8058984325413494</v>
      </c>
      <c r="EI88" s="29">
        <v>5.8738547227700106</v>
      </c>
      <c r="EJ88" s="29">
        <v>5.4811287316114825</v>
      </c>
      <c r="EK88" s="29">
        <v>5.207138018197238</v>
      </c>
      <c r="EL88" s="29">
        <v>4.8555073059418206</v>
      </c>
      <c r="EM88" s="29">
        <v>4.4883534785619936</v>
      </c>
      <c r="EN88" s="29">
        <v>4.136734270176575</v>
      </c>
      <c r="EO88" s="29">
        <v>3.7219528724186546</v>
      </c>
      <c r="EP88" s="29">
        <v>3.3186231476072692</v>
      </c>
      <c r="EQ88" s="29">
        <v>2.5963740608112786</v>
      </c>
      <c r="ER88" s="29">
        <v>-4.9269850767461421</v>
      </c>
      <c r="ES88" s="29">
        <v>-11.286661728279149</v>
      </c>
      <c r="ET88" s="29">
        <v>-16.812391634441866</v>
      </c>
      <c r="EU88" s="29">
        <v>-17.352952603327317</v>
      </c>
      <c r="EW88" s="1">
        <v>358658</v>
      </c>
      <c r="EX88" s="1">
        <v>417041</v>
      </c>
      <c r="EY88" s="1" t="s">
        <v>546</v>
      </c>
      <c r="EZ88" s="1" t="s">
        <v>887</v>
      </c>
    </row>
    <row r="89" spans="2:156" ht="16.2" thickBot="1" x14ac:dyDescent="0.35">
      <c r="B89" s="21" t="s">
        <v>90</v>
      </c>
      <c r="C89" s="22">
        <v>5.0440857874879308</v>
      </c>
      <c r="D89" s="23">
        <v>5.0608271394328126</v>
      </c>
      <c r="E89" s="23">
        <v>4.8937935278399181</v>
      </c>
      <c r="F89" s="23">
        <v>4.7477245574602893</v>
      </c>
      <c r="G89" s="23">
        <v>4.5579041171940604</v>
      </c>
      <c r="H89" s="23">
        <v>4.3537506292235397</v>
      </c>
      <c r="I89" s="23">
        <v>4.123053238062325</v>
      </c>
      <c r="J89" s="23">
        <v>3.855440546753897</v>
      </c>
      <c r="K89" s="23">
        <v>3.5965908616508528</v>
      </c>
      <c r="L89" s="23">
        <v>3.2814241672219193</v>
      </c>
      <c r="M89" s="23">
        <v>1.8140204508613866</v>
      </c>
      <c r="N89" s="23">
        <v>0.63750852893685206</v>
      </c>
      <c r="O89" s="23">
        <v>0.15524578836688896</v>
      </c>
      <c r="P89" s="23">
        <v>-5.4965650784035702E-2</v>
      </c>
      <c r="Q89" s="24"/>
      <c r="R89" s="23">
        <v>11.04408578748793</v>
      </c>
      <c r="S89" s="23">
        <v>11.060827139432813</v>
      </c>
      <c r="T89" s="23">
        <v>10.893793527839918</v>
      </c>
      <c r="U89" s="23">
        <v>10.747724557460289</v>
      </c>
      <c r="V89" s="23">
        <v>10.55790411719406</v>
      </c>
      <c r="W89" s="23">
        <v>10.353750629223541</v>
      </c>
      <c r="X89" s="23">
        <v>10.123053238062326</v>
      </c>
      <c r="Y89" s="23">
        <v>9.855440546753897</v>
      </c>
      <c r="Z89" s="23">
        <v>9.5965908616508528</v>
      </c>
      <c r="AA89" s="23">
        <v>9.2814241672219193</v>
      </c>
      <c r="AB89" s="23">
        <v>7.8140204508613866</v>
      </c>
      <c r="AC89" s="23">
        <v>6.6375085289368521</v>
      </c>
      <c r="AD89" s="23">
        <v>6.155245788366889</v>
      </c>
      <c r="AE89" s="23">
        <v>5.9450343492159643</v>
      </c>
      <c r="AG89" s="25">
        <v>5.0179872054086729</v>
      </c>
      <c r="AH89" s="25">
        <v>5.0340659495137574</v>
      </c>
      <c r="AI89" s="25">
        <v>4.9162146617922771</v>
      </c>
      <c r="AJ89" s="25">
        <v>4.8139653512493545</v>
      </c>
      <c r="AK89" s="25">
        <v>4.6688608041493849</v>
      </c>
      <c r="AL89" s="25">
        <v>4.5147960789512585</v>
      </c>
      <c r="AM89" s="25">
        <v>4.3301280523488375</v>
      </c>
      <c r="AN89" s="25">
        <v>4.1117473781397615</v>
      </c>
      <c r="AO89" s="25">
        <v>3.89543741977905</v>
      </c>
      <c r="AP89" s="25">
        <v>3.621761075805626</v>
      </c>
      <c r="AQ89" s="25">
        <v>2.4974966692754776</v>
      </c>
      <c r="AR89" s="25">
        <v>1.3912071664311547</v>
      </c>
      <c r="AS89" s="25">
        <v>0.48649045359078258</v>
      </c>
      <c r="AT89" s="25">
        <v>7.9963328469714767E-2</v>
      </c>
      <c r="AV89" s="26">
        <v>11.017987205408673</v>
      </c>
      <c r="AW89" s="26">
        <v>11.034065949513757</v>
      </c>
      <c r="AX89" s="26">
        <v>10.916214661792278</v>
      </c>
      <c r="AY89" s="26">
        <v>10.813965351249355</v>
      </c>
      <c r="AZ89" s="26">
        <v>10.668860804149386</v>
      </c>
      <c r="BA89" s="26">
        <v>10.514796078951258</v>
      </c>
      <c r="BB89" s="26">
        <v>10.330128052348837</v>
      </c>
      <c r="BC89" s="26">
        <v>10.111747378139761</v>
      </c>
      <c r="BD89" s="26">
        <v>9.89543741977905</v>
      </c>
      <c r="BE89" s="26">
        <v>9.621761075805626</v>
      </c>
      <c r="BF89" s="26">
        <v>8.4974966692754776</v>
      </c>
      <c r="BG89" s="26">
        <v>7.3912071664311547</v>
      </c>
      <c r="BH89" s="26">
        <v>6.4864904535907826</v>
      </c>
      <c r="BI89" s="26">
        <v>6.0799633284697148</v>
      </c>
      <c r="BK89" s="27">
        <v>5.0455621956417014</v>
      </c>
      <c r="BL89" s="27">
        <v>5.0833858540727945</v>
      </c>
      <c r="BM89" s="27">
        <v>4.9448270134807331</v>
      </c>
      <c r="BN89" s="27">
        <v>4.8254147036331618</v>
      </c>
      <c r="BO89" s="27">
        <v>4.6648302080823774</v>
      </c>
      <c r="BP89" s="27">
        <v>4.5007686060190393</v>
      </c>
      <c r="BQ89" s="27">
        <v>4.3139582535826015</v>
      </c>
      <c r="BR89" s="27">
        <v>4.1017113099122859</v>
      </c>
      <c r="BS89" s="27">
        <v>3.8966013468543323</v>
      </c>
      <c r="BT89" s="27">
        <v>3.6356823462790313</v>
      </c>
      <c r="BU89" s="27">
        <v>2.4225894601350859</v>
      </c>
      <c r="BV89" s="27">
        <v>1.4876828895627305</v>
      </c>
      <c r="BW89" s="27">
        <v>1.1581594557978292</v>
      </c>
      <c r="BX89" s="27">
        <v>1.113559025294574</v>
      </c>
      <c r="BZ89" s="27">
        <v>11.0455621956417</v>
      </c>
      <c r="CA89" s="27">
        <v>11.083385854072795</v>
      </c>
      <c r="CB89" s="27">
        <v>10.944827013480733</v>
      </c>
      <c r="CC89" s="27">
        <v>10.825414703633161</v>
      </c>
      <c r="CD89" s="27">
        <v>10.664830208082378</v>
      </c>
      <c r="CE89" s="27">
        <v>10.50076860601904</v>
      </c>
      <c r="CF89" s="27">
        <v>10.313958253582602</v>
      </c>
      <c r="CG89" s="27">
        <v>10.101711309912286</v>
      </c>
      <c r="CH89" s="27">
        <v>9.8966013468543323</v>
      </c>
      <c r="CI89" s="27">
        <v>9.6356823462790313</v>
      </c>
      <c r="CJ89" s="27">
        <v>8.4225894601350859</v>
      </c>
      <c r="CK89" s="27">
        <v>7.4876828895627305</v>
      </c>
      <c r="CL89" s="27">
        <v>7.1581594557978292</v>
      </c>
      <c r="CM89" s="27">
        <v>7.113559025294574</v>
      </c>
      <c r="CO89" s="28">
        <v>5.0418966694499936</v>
      </c>
      <c r="CP89" s="28">
        <v>5.0675889961370642</v>
      </c>
      <c r="CQ89" s="28">
        <v>4.9182361028436601</v>
      </c>
      <c r="CR89" s="28">
        <v>4.7991398071925255</v>
      </c>
      <c r="CS89" s="28">
        <v>4.6482315240126821</v>
      </c>
      <c r="CT89" s="28">
        <v>4.5038572461986792</v>
      </c>
      <c r="CU89" s="28">
        <v>4.3422336686452523</v>
      </c>
      <c r="CV89" s="28">
        <v>4.1538489170611577</v>
      </c>
      <c r="CW89" s="28">
        <v>3.9936636918482442</v>
      </c>
      <c r="CX89" s="28">
        <v>3.8018314705323384</v>
      </c>
      <c r="CY89" s="28">
        <v>2.8055154753375469</v>
      </c>
      <c r="CZ89" s="28">
        <v>-0.72070545980899148</v>
      </c>
      <c r="DA89" s="28">
        <v>-3.8074050658168694</v>
      </c>
      <c r="DB89" s="28">
        <v>-6.1262178940310648</v>
      </c>
      <c r="DD89" s="28">
        <v>11.041896669449994</v>
      </c>
      <c r="DE89" s="28">
        <v>11.067588996137065</v>
      </c>
      <c r="DF89" s="28">
        <v>10.918236102843661</v>
      </c>
      <c r="DG89" s="28">
        <v>10.799139807192525</v>
      </c>
      <c r="DH89" s="28">
        <v>10.648231524012683</v>
      </c>
      <c r="DI89" s="28">
        <v>10.503857246198679</v>
      </c>
      <c r="DJ89" s="28">
        <v>10.342233668645253</v>
      </c>
      <c r="DK89" s="28">
        <v>10.153848917061158</v>
      </c>
      <c r="DL89" s="28">
        <v>9.9936636918482442</v>
      </c>
      <c r="DM89" s="28">
        <v>9.8018314705323384</v>
      </c>
      <c r="DN89" s="28">
        <v>8.8055154753375469</v>
      </c>
      <c r="DO89" s="28">
        <v>5.2792945401910085</v>
      </c>
      <c r="DP89" s="28">
        <v>2.1925949341831306</v>
      </c>
      <c r="DQ89" s="28">
        <v>-0.12621789403106476</v>
      </c>
      <c r="DS89" s="29">
        <v>5.0722326901550998</v>
      </c>
      <c r="DT89" s="29">
        <v>5.1272842730980797</v>
      </c>
      <c r="DU89" s="29">
        <v>5.0078083348970708</v>
      </c>
      <c r="DV89" s="29">
        <v>4.9116149129194184</v>
      </c>
      <c r="DW89" s="29">
        <v>4.7841057218250107</v>
      </c>
      <c r="DX89" s="29">
        <v>4.6511683280456113</v>
      </c>
      <c r="DY89" s="29">
        <v>4.504356813594395</v>
      </c>
      <c r="DZ89" s="29">
        <v>4.3372250134362202</v>
      </c>
      <c r="EA89" s="29">
        <v>4.1938914968118715</v>
      </c>
      <c r="EB89" s="29">
        <v>3.8820778034032433</v>
      </c>
      <c r="EC89" s="29">
        <v>0.28114085170158098</v>
      </c>
      <c r="ED89" s="29">
        <v>-3.1665383894902686</v>
      </c>
      <c r="EE89" s="29">
        <v>-5.8056909729989812</v>
      </c>
      <c r="EF89" s="29">
        <v>-5.8445943199145276</v>
      </c>
      <c r="EH89" s="29">
        <v>11.072232690155101</v>
      </c>
      <c r="EI89" s="29">
        <v>11.127284273098081</v>
      </c>
      <c r="EJ89" s="29">
        <v>11.007808334897071</v>
      </c>
      <c r="EK89" s="29">
        <v>10.911614912919418</v>
      </c>
      <c r="EL89" s="29">
        <v>10.784105721825011</v>
      </c>
      <c r="EM89" s="29">
        <v>10.65116832804561</v>
      </c>
      <c r="EN89" s="29">
        <v>10.504356813594395</v>
      </c>
      <c r="EO89" s="29">
        <v>10.337225013436221</v>
      </c>
      <c r="EP89" s="29">
        <v>10.193891496811872</v>
      </c>
      <c r="EQ89" s="29">
        <v>9.8820778034032433</v>
      </c>
      <c r="ER89" s="29">
        <v>6.281140851701581</v>
      </c>
      <c r="ES89" s="29">
        <v>2.8334616105097314</v>
      </c>
      <c r="ET89" s="29">
        <v>0.19430902700101882</v>
      </c>
      <c r="EU89" s="29">
        <v>0.1554056800854724</v>
      </c>
      <c r="EW89" s="1">
        <v>381411</v>
      </c>
      <c r="EX89" s="1">
        <v>393754</v>
      </c>
      <c r="EY89" s="1" t="s">
        <v>510</v>
      </c>
      <c r="EZ89" s="1" t="s">
        <v>872</v>
      </c>
    </row>
    <row r="90" spans="2:156" ht="16.2" thickBot="1" x14ac:dyDescent="0.35">
      <c r="B90" s="21" t="s">
        <v>91</v>
      </c>
      <c r="C90" s="22">
        <v>6.2966190607077586</v>
      </c>
      <c r="D90" s="23">
        <v>6.3481962980814961</v>
      </c>
      <c r="E90" s="23">
        <v>6.3162447172734151</v>
      </c>
      <c r="F90" s="23">
        <v>6.2791534132330113</v>
      </c>
      <c r="G90" s="23">
        <v>6.2260584940410926</v>
      </c>
      <c r="H90" s="23">
        <v>6.1575787910107884</v>
      </c>
      <c r="I90" s="23">
        <v>6.0860372798996787</v>
      </c>
      <c r="J90" s="23">
        <v>5.9982478401252601</v>
      </c>
      <c r="K90" s="23">
        <v>5.8947988199232393</v>
      </c>
      <c r="L90" s="23">
        <v>5.7781954017414208</v>
      </c>
      <c r="M90" s="23">
        <v>5.279341538105057</v>
      </c>
      <c r="N90" s="23">
        <v>4.7359751166222086</v>
      </c>
      <c r="O90" s="23">
        <v>4.4763200459151378</v>
      </c>
      <c r="P90" s="23">
        <v>4.3769311883393813</v>
      </c>
      <c r="Q90" s="24"/>
      <c r="R90" s="23">
        <v>12.296619060707759</v>
      </c>
      <c r="S90" s="23">
        <v>12.348196298081497</v>
      </c>
      <c r="T90" s="23">
        <v>12.316244717273415</v>
      </c>
      <c r="U90" s="23">
        <v>12.279153413233011</v>
      </c>
      <c r="V90" s="23">
        <v>12.226058494041093</v>
      </c>
      <c r="W90" s="23">
        <v>12.157578791010788</v>
      </c>
      <c r="X90" s="23">
        <v>12.086037279899678</v>
      </c>
      <c r="Y90" s="23">
        <v>11.998247840125259</v>
      </c>
      <c r="Z90" s="23">
        <v>11.894798819923238</v>
      </c>
      <c r="AA90" s="23">
        <v>11.778195401741421</v>
      </c>
      <c r="AB90" s="23">
        <v>11.279341538105058</v>
      </c>
      <c r="AC90" s="23">
        <v>10.735975116622209</v>
      </c>
      <c r="AD90" s="23">
        <v>10.476320045915138</v>
      </c>
      <c r="AE90" s="23">
        <v>10.37693118833938</v>
      </c>
      <c r="AG90" s="25">
        <v>6.2692529839400812</v>
      </c>
      <c r="AH90" s="25">
        <v>6.3056133697986683</v>
      </c>
      <c r="AI90" s="25">
        <v>6.2838277182835167</v>
      </c>
      <c r="AJ90" s="25">
        <v>6.25738373141483</v>
      </c>
      <c r="AK90" s="25">
        <v>6.2172355475764451</v>
      </c>
      <c r="AL90" s="25">
        <v>6.1629530132330119</v>
      </c>
      <c r="AM90" s="25">
        <v>6.1006929021219003</v>
      </c>
      <c r="AN90" s="25">
        <v>6.021030082844292</v>
      </c>
      <c r="AO90" s="25">
        <v>5.9240342707230802</v>
      </c>
      <c r="AP90" s="25">
        <v>5.8102650878947975</v>
      </c>
      <c r="AQ90" s="25">
        <v>5.4189106848644943</v>
      </c>
      <c r="AR90" s="25">
        <v>5.0711423383998468</v>
      </c>
      <c r="AS90" s="25">
        <v>4.7743926515311603</v>
      </c>
      <c r="AT90" s="25">
        <v>4.6104229212566832</v>
      </c>
      <c r="AV90" s="26">
        <v>12.269252983940081</v>
      </c>
      <c r="AW90" s="26">
        <v>12.305613369798667</v>
      </c>
      <c r="AX90" s="26">
        <v>12.283827718283517</v>
      </c>
      <c r="AY90" s="26">
        <v>12.25738373141483</v>
      </c>
      <c r="AZ90" s="26">
        <v>12.217235547576445</v>
      </c>
      <c r="BA90" s="26">
        <v>12.162953013233011</v>
      </c>
      <c r="BB90" s="26">
        <v>12.100692902121899</v>
      </c>
      <c r="BC90" s="26">
        <v>12.021030082844291</v>
      </c>
      <c r="BD90" s="26">
        <v>11.92403427072308</v>
      </c>
      <c r="BE90" s="26">
        <v>11.810265087894798</v>
      </c>
      <c r="BF90" s="26">
        <v>11.418910684864494</v>
      </c>
      <c r="BG90" s="26">
        <v>11.071142338399847</v>
      </c>
      <c r="BH90" s="26">
        <v>10.77439265153116</v>
      </c>
      <c r="BI90" s="26">
        <v>10.610422921256683</v>
      </c>
      <c r="BK90" s="27">
        <v>6.2971626819198807</v>
      </c>
      <c r="BL90" s="27">
        <v>6.3590612758592746</v>
      </c>
      <c r="BM90" s="27">
        <v>6.3401202637380623</v>
      </c>
      <c r="BN90" s="27">
        <v>6.3153946334350319</v>
      </c>
      <c r="BO90" s="27">
        <v>6.2758887697986685</v>
      </c>
      <c r="BP90" s="27">
        <v>6.2259960697986694</v>
      </c>
      <c r="BQ90" s="27">
        <v>6.1735466011118003</v>
      </c>
      <c r="BR90" s="27">
        <v>6.1109428566673563</v>
      </c>
      <c r="BS90" s="27">
        <v>6.0408932758592746</v>
      </c>
      <c r="BT90" s="27">
        <v>5.953583687675069</v>
      </c>
      <c r="BU90" s="27">
        <v>5.5710320836346652</v>
      </c>
      <c r="BV90" s="27">
        <v>5.3133126583821397</v>
      </c>
      <c r="BW90" s="27">
        <v>5.2577894331296147</v>
      </c>
      <c r="BX90" s="27">
        <v>5.319167885457329</v>
      </c>
      <c r="BZ90" s="27">
        <v>12.297162681919881</v>
      </c>
      <c r="CA90" s="27">
        <v>12.359061275859275</v>
      </c>
      <c r="CB90" s="27">
        <v>12.340120263738061</v>
      </c>
      <c r="CC90" s="27">
        <v>12.315394633435032</v>
      </c>
      <c r="CD90" s="27">
        <v>12.275888769798669</v>
      </c>
      <c r="CE90" s="27">
        <v>12.225996069798668</v>
      </c>
      <c r="CF90" s="27">
        <v>12.1735466011118</v>
      </c>
      <c r="CG90" s="27">
        <v>12.110942856667357</v>
      </c>
      <c r="CH90" s="27">
        <v>12.040893275859275</v>
      </c>
      <c r="CI90" s="27">
        <v>11.953583687675069</v>
      </c>
      <c r="CJ90" s="27">
        <v>11.571032083634666</v>
      </c>
      <c r="CK90" s="27">
        <v>11.31331265838214</v>
      </c>
      <c r="CL90" s="27">
        <v>11.257789433129615</v>
      </c>
      <c r="CM90" s="27">
        <v>11.319167885457329</v>
      </c>
      <c r="CO90" s="28">
        <v>6.2962056475764454</v>
      </c>
      <c r="CP90" s="28">
        <v>6.3534267223239205</v>
      </c>
      <c r="CQ90" s="28">
        <v>6.3310807061623038</v>
      </c>
      <c r="CR90" s="28">
        <v>6.3078240687885669</v>
      </c>
      <c r="CS90" s="28">
        <v>6.2740235465663439</v>
      </c>
      <c r="CT90" s="28">
        <v>6.2349708889905866</v>
      </c>
      <c r="CU90" s="28">
        <v>6.1982280455562435</v>
      </c>
      <c r="CV90" s="28">
        <v>6.155656067778466</v>
      </c>
      <c r="CW90" s="28">
        <v>6.1147922431555619</v>
      </c>
      <c r="CX90" s="28">
        <v>6.0643643643676839</v>
      </c>
      <c r="CY90" s="28">
        <v>5.7337780179030373</v>
      </c>
      <c r="CZ90" s="28">
        <v>3.0862159138626346</v>
      </c>
      <c r="DA90" s="28">
        <v>0.62928265602149835</v>
      </c>
      <c r="DB90" s="28">
        <v>-1.1955240510492082</v>
      </c>
      <c r="DD90" s="28">
        <v>12.296205647576446</v>
      </c>
      <c r="DE90" s="28">
        <v>12.35342672232392</v>
      </c>
      <c r="DF90" s="28">
        <v>12.331080706162304</v>
      </c>
      <c r="DG90" s="28">
        <v>12.307824068788566</v>
      </c>
      <c r="DH90" s="28">
        <v>12.274023546566344</v>
      </c>
      <c r="DI90" s="28">
        <v>12.234970888990587</v>
      </c>
      <c r="DJ90" s="28">
        <v>12.198228045556244</v>
      </c>
      <c r="DK90" s="28">
        <v>12.155656067778466</v>
      </c>
      <c r="DL90" s="28">
        <v>12.114792243155563</v>
      </c>
      <c r="DM90" s="28">
        <v>12.064364364367684</v>
      </c>
      <c r="DN90" s="28">
        <v>11.733778017903038</v>
      </c>
      <c r="DO90" s="28">
        <v>9.0862159138626346</v>
      </c>
      <c r="DP90" s="28">
        <v>6.6292826560214984</v>
      </c>
      <c r="DQ90" s="28">
        <v>4.8044759489507918</v>
      </c>
      <c r="DS90" s="29">
        <v>6.3302671849501833</v>
      </c>
      <c r="DT90" s="29">
        <v>6.4201198051522033</v>
      </c>
      <c r="DU90" s="29">
        <v>6.4301693192936176</v>
      </c>
      <c r="DV90" s="29">
        <v>6.4307006768693746</v>
      </c>
      <c r="DW90" s="29">
        <v>6.4246336607077588</v>
      </c>
      <c r="DX90" s="29">
        <v>6.4087696213138194</v>
      </c>
      <c r="DY90" s="29">
        <v>6.3944847506067486</v>
      </c>
      <c r="DZ90" s="29">
        <v>6.3711565425259407</v>
      </c>
      <c r="EA90" s="29">
        <v>6.3390562661860699</v>
      </c>
      <c r="EB90" s="29">
        <v>6.1688777954789993</v>
      </c>
      <c r="EC90" s="29">
        <v>3.4160862572969783</v>
      </c>
      <c r="ED90" s="29">
        <v>0.87868574693058932</v>
      </c>
      <c r="EE90" s="29">
        <v>-1.1376087379178976</v>
      </c>
      <c r="EF90" s="29">
        <v>-0.86674811165526933</v>
      </c>
      <c r="EH90" s="29">
        <v>12.330267184950184</v>
      </c>
      <c r="EI90" s="29">
        <v>12.420119805152204</v>
      </c>
      <c r="EJ90" s="29">
        <v>12.430169319293618</v>
      </c>
      <c r="EK90" s="29">
        <v>12.430700676869375</v>
      </c>
      <c r="EL90" s="29">
        <v>12.424633660707759</v>
      </c>
      <c r="EM90" s="29">
        <v>12.408769621313819</v>
      </c>
      <c r="EN90" s="29">
        <v>12.394484750606749</v>
      </c>
      <c r="EO90" s="29">
        <v>12.371156542525942</v>
      </c>
      <c r="EP90" s="29">
        <v>12.33905626618607</v>
      </c>
      <c r="EQ90" s="29">
        <v>12.168877795478998</v>
      </c>
      <c r="ER90" s="29">
        <v>9.4160862572969783</v>
      </c>
      <c r="ES90" s="29">
        <v>6.8786857469305893</v>
      </c>
      <c r="ET90" s="29">
        <v>4.8623912620821024</v>
      </c>
      <c r="EU90" s="29">
        <v>5.1332518883447307</v>
      </c>
      <c r="EW90" s="1">
        <v>374687</v>
      </c>
      <c r="EX90" s="1">
        <v>428919</v>
      </c>
      <c r="EY90" s="1" t="s">
        <v>578</v>
      </c>
      <c r="EZ90" s="1" t="s">
        <v>522</v>
      </c>
    </row>
    <row r="91" spans="2:156" ht="16.2" thickBot="1" x14ac:dyDescent="0.35">
      <c r="B91" s="21" t="s">
        <v>92</v>
      </c>
      <c r="C91" s="22">
        <v>18.829825733797811</v>
      </c>
      <c r="D91" s="23">
        <v>18.763270444038579</v>
      </c>
      <c r="E91" s="23">
        <v>18.522981892827115</v>
      </c>
      <c r="F91" s="23">
        <v>18.249445545440111</v>
      </c>
      <c r="G91" s="23">
        <v>17.994436337804775</v>
      </c>
      <c r="H91" s="23">
        <v>17.773548702213553</v>
      </c>
      <c r="I91" s="23">
        <v>17.552471564199067</v>
      </c>
      <c r="J91" s="23">
        <v>17.327504255596786</v>
      </c>
      <c r="K91" s="23">
        <v>17.17170617819345</v>
      </c>
      <c r="L91" s="23">
        <v>17.00283199274104</v>
      </c>
      <c r="M91" s="23">
        <v>16.455033573082751</v>
      </c>
      <c r="N91" s="23">
        <v>15.925655248848189</v>
      </c>
      <c r="O91" s="23">
        <v>15.603480820345307</v>
      </c>
      <c r="P91" s="23">
        <v>15.370638042465348</v>
      </c>
      <c r="Q91" s="24"/>
      <c r="R91" s="23">
        <v>23.429825733797813</v>
      </c>
      <c r="S91" s="23">
        <v>23.36327044403858</v>
      </c>
      <c r="T91" s="23">
        <v>23.122981892827116</v>
      </c>
      <c r="U91" s="23">
        <v>22.849445545440112</v>
      </c>
      <c r="V91" s="23">
        <v>22.594436337804776</v>
      </c>
      <c r="W91" s="23">
        <v>22.373548702213554</v>
      </c>
      <c r="X91" s="23">
        <v>22.152471564199068</v>
      </c>
      <c r="Y91" s="23">
        <v>21.927504255596787</v>
      </c>
      <c r="Z91" s="23">
        <v>21.771706178193451</v>
      </c>
      <c r="AA91" s="23">
        <v>21.602831992741041</v>
      </c>
      <c r="AB91" s="23">
        <v>21.055033573082753</v>
      </c>
      <c r="AC91" s="23">
        <v>20.525655248848189</v>
      </c>
      <c r="AD91" s="23">
        <v>20.203480820345309</v>
      </c>
      <c r="AE91" s="23">
        <v>19.97063804246535</v>
      </c>
      <c r="AG91" s="25">
        <v>18.926466146221312</v>
      </c>
      <c r="AH91" s="25">
        <v>18.915584159109741</v>
      </c>
      <c r="AI91" s="25">
        <v>18.82929808772014</v>
      </c>
      <c r="AJ91" s="25">
        <v>18.655814051982954</v>
      </c>
      <c r="AK91" s="25">
        <v>18.477038419436575</v>
      </c>
      <c r="AL91" s="25">
        <v>18.288558311538832</v>
      </c>
      <c r="AM91" s="25">
        <v>18.089437983007549</v>
      </c>
      <c r="AN91" s="25">
        <v>17.882551906074227</v>
      </c>
      <c r="AO91" s="25">
        <v>17.742177223375922</v>
      </c>
      <c r="AP91" s="25">
        <v>17.593479489384194</v>
      </c>
      <c r="AQ91" s="25">
        <v>17.184346604946612</v>
      </c>
      <c r="AR91" s="25">
        <v>16.85537457792358</v>
      </c>
      <c r="AS91" s="25">
        <v>16.59002577887285</v>
      </c>
      <c r="AT91" s="25">
        <v>16.481218264225376</v>
      </c>
      <c r="AV91" s="26">
        <v>23.526466146221313</v>
      </c>
      <c r="AW91" s="26">
        <v>23.515584159109743</v>
      </c>
      <c r="AX91" s="26">
        <v>23.429298087720142</v>
      </c>
      <c r="AY91" s="26">
        <v>23.255814051982956</v>
      </c>
      <c r="AZ91" s="26">
        <v>23.077038419436576</v>
      </c>
      <c r="BA91" s="26">
        <v>22.888558311538834</v>
      </c>
      <c r="BB91" s="26">
        <v>22.689437983007551</v>
      </c>
      <c r="BC91" s="26">
        <v>22.482551906074228</v>
      </c>
      <c r="BD91" s="26">
        <v>22.342177223375923</v>
      </c>
      <c r="BE91" s="26">
        <v>22.193479489384195</v>
      </c>
      <c r="BF91" s="26">
        <v>21.784346604946613</v>
      </c>
      <c r="BG91" s="26">
        <v>21.455374577923582</v>
      </c>
      <c r="BH91" s="26">
        <v>21.190025778872851</v>
      </c>
      <c r="BI91" s="26">
        <v>21.081218264225377</v>
      </c>
      <c r="BK91" s="27">
        <v>18.830157954324285</v>
      </c>
      <c r="BL91" s="27">
        <v>18.770170589547597</v>
      </c>
      <c r="BM91" s="27">
        <v>18.535306171818466</v>
      </c>
      <c r="BN91" s="27">
        <v>18.27181847029744</v>
      </c>
      <c r="BO91" s="27">
        <v>18.023304015794075</v>
      </c>
      <c r="BP91" s="27">
        <v>17.812616470586857</v>
      </c>
      <c r="BQ91" s="27">
        <v>17.601849665940456</v>
      </c>
      <c r="BR91" s="27">
        <v>17.389344687312306</v>
      </c>
      <c r="BS91" s="27">
        <v>17.24587564037223</v>
      </c>
      <c r="BT91" s="27">
        <v>17.095221183628883</v>
      </c>
      <c r="BU91" s="27">
        <v>16.628368185115942</v>
      </c>
      <c r="BV91" s="27">
        <v>16.307631230195064</v>
      </c>
      <c r="BW91" s="27">
        <v>16.170459139202638</v>
      </c>
      <c r="BX91" s="27">
        <v>16.124627454571137</v>
      </c>
      <c r="BZ91" s="27">
        <v>23.430157954324287</v>
      </c>
      <c r="CA91" s="27">
        <v>23.370170589547598</v>
      </c>
      <c r="CB91" s="27">
        <v>23.135306171818467</v>
      </c>
      <c r="CC91" s="27">
        <v>22.871818470297441</v>
      </c>
      <c r="CD91" s="27">
        <v>22.623304015794076</v>
      </c>
      <c r="CE91" s="27">
        <v>22.412616470586858</v>
      </c>
      <c r="CF91" s="27">
        <v>22.201849665940458</v>
      </c>
      <c r="CG91" s="27">
        <v>21.989344687312308</v>
      </c>
      <c r="CH91" s="27">
        <v>21.845875640372231</v>
      </c>
      <c r="CI91" s="27">
        <v>21.695221183628885</v>
      </c>
      <c r="CJ91" s="27">
        <v>21.228368185115944</v>
      </c>
      <c r="CK91" s="27">
        <v>20.907631230195065</v>
      </c>
      <c r="CL91" s="27">
        <v>20.770459139202639</v>
      </c>
      <c r="CM91" s="27">
        <v>20.724627454571138</v>
      </c>
      <c r="CO91" s="28">
        <v>18.828991056987146</v>
      </c>
      <c r="CP91" s="28">
        <v>18.769795850693392</v>
      </c>
      <c r="CQ91" s="28">
        <v>18.537258847911975</v>
      </c>
      <c r="CR91" s="28">
        <v>18.279468097818</v>
      </c>
      <c r="CS91" s="28">
        <v>18.040100311861568</v>
      </c>
      <c r="CT91" s="28">
        <v>17.841032523419354</v>
      </c>
      <c r="CU91" s="28">
        <v>17.642048625558271</v>
      </c>
      <c r="CV91" s="28">
        <v>17.438003048287342</v>
      </c>
      <c r="CW91" s="28">
        <v>17.306881864898809</v>
      </c>
      <c r="CX91" s="28">
        <v>17.172690031694653</v>
      </c>
      <c r="CY91" s="28">
        <v>16.777388144128878</v>
      </c>
      <c r="CZ91" s="28">
        <v>15.657614372266693</v>
      </c>
      <c r="DA91" s="28">
        <v>14.80401956479141</v>
      </c>
      <c r="DB91" s="28">
        <v>14.179612510218092</v>
      </c>
      <c r="DD91" s="28">
        <v>23.428991056987147</v>
      </c>
      <c r="DE91" s="28">
        <v>23.369795850693393</v>
      </c>
      <c r="DF91" s="28">
        <v>23.137258847911976</v>
      </c>
      <c r="DG91" s="28">
        <v>22.879468097818002</v>
      </c>
      <c r="DH91" s="28">
        <v>22.64010031186157</v>
      </c>
      <c r="DI91" s="28">
        <v>22.441032523419356</v>
      </c>
      <c r="DJ91" s="28">
        <v>22.242048625558272</v>
      </c>
      <c r="DK91" s="28">
        <v>22.038003048287344</v>
      </c>
      <c r="DL91" s="28">
        <v>21.906881864898811</v>
      </c>
      <c r="DM91" s="28">
        <v>21.772690031694655</v>
      </c>
      <c r="DN91" s="28">
        <v>21.377388144128879</v>
      </c>
      <c r="DO91" s="28">
        <v>20.257614372266694</v>
      </c>
      <c r="DP91" s="28">
        <v>19.404019564791412</v>
      </c>
      <c r="DQ91" s="28">
        <v>18.779612510218094</v>
      </c>
      <c r="DS91" s="29">
        <v>18.842175592164725</v>
      </c>
      <c r="DT91" s="29">
        <v>18.79572791418251</v>
      </c>
      <c r="DU91" s="29">
        <v>18.563681553800006</v>
      </c>
      <c r="DV91" s="29">
        <v>18.322806761122195</v>
      </c>
      <c r="DW91" s="29">
        <v>18.094846324186925</v>
      </c>
      <c r="DX91" s="29">
        <v>17.897381113058671</v>
      </c>
      <c r="DY91" s="29">
        <v>17.700062082320606</v>
      </c>
      <c r="DZ91" s="29">
        <v>17.499275855426809</v>
      </c>
      <c r="EA91" s="29">
        <v>17.363201268822266</v>
      </c>
      <c r="EB91" s="29">
        <v>17.185602542848102</v>
      </c>
      <c r="EC91" s="29">
        <v>15.855341150507995</v>
      </c>
      <c r="ED91" s="29">
        <v>14.764623495236712</v>
      </c>
      <c r="EE91" s="29">
        <v>14.074123007264724</v>
      </c>
      <c r="EF91" s="29">
        <v>14.158266744654648</v>
      </c>
      <c r="EH91" s="29">
        <v>23.442175592164727</v>
      </c>
      <c r="EI91" s="29">
        <v>23.395727914182512</v>
      </c>
      <c r="EJ91" s="29">
        <v>23.163681553800007</v>
      </c>
      <c r="EK91" s="29">
        <v>22.922806761122196</v>
      </c>
      <c r="EL91" s="29">
        <v>22.694846324186926</v>
      </c>
      <c r="EM91" s="29">
        <v>22.497381113058672</v>
      </c>
      <c r="EN91" s="29">
        <v>22.300062082320608</v>
      </c>
      <c r="EO91" s="29">
        <v>22.099275855426811</v>
      </c>
      <c r="EP91" s="29">
        <v>21.963201268822267</v>
      </c>
      <c r="EQ91" s="29">
        <v>21.785602542848103</v>
      </c>
      <c r="ER91" s="29">
        <v>20.455341150507998</v>
      </c>
      <c r="ES91" s="29">
        <v>19.364623495236714</v>
      </c>
      <c r="ET91" s="29">
        <v>18.674123007264726</v>
      </c>
      <c r="EU91" s="29">
        <v>18.758266744654648</v>
      </c>
      <c r="EW91" s="1">
        <v>384363</v>
      </c>
      <c r="EX91" s="1">
        <v>397283</v>
      </c>
      <c r="EY91" s="1" t="s">
        <v>699</v>
      </c>
      <c r="EZ91" s="1" t="s">
        <v>882</v>
      </c>
    </row>
    <row r="92" spans="2:156" ht="16.2" thickBot="1" x14ac:dyDescent="0.35">
      <c r="B92" s="21" t="s">
        <v>93</v>
      </c>
      <c r="C92" s="22">
        <v>11.676810429058294</v>
      </c>
      <c r="D92" s="23">
        <v>11.068993341865633</v>
      </c>
      <c r="E92" s="23">
        <v>10.252049193618491</v>
      </c>
      <c r="F92" s="23">
        <v>10.077327974041296</v>
      </c>
      <c r="G92" s="23">
        <v>9.7827931962153976</v>
      </c>
      <c r="H92" s="23">
        <v>9.5400874595981957</v>
      </c>
      <c r="I92" s="23">
        <v>9.4136489017643807</v>
      </c>
      <c r="J92" s="23">
        <v>9.089154561092478</v>
      </c>
      <c r="K92" s="23">
        <v>8.7926218798388369</v>
      </c>
      <c r="L92" s="23">
        <v>8.4545884877351174</v>
      </c>
      <c r="M92" s="23">
        <v>6.7577385160154364</v>
      </c>
      <c r="N92" s="23">
        <v>5.0394025420119917</v>
      </c>
      <c r="O92" s="23">
        <v>4.2683573455352324</v>
      </c>
      <c r="P92" s="23">
        <v>3.8719182099691594</v>
      </c>
      <c r="Q92" s="24"/>
      <c r="R92" s="23">
        <v>16.276810429058294</v>
      </c>
      <c r="S92" s="23">
        <v>15.668993341865635</v>
      </c>
      <c r="T92" s="23">
        <v>14.852049193618493</v>
      </c>
      <c r="U92" s="23">
        <v>14.677327974041297</v>
      </c>
      <c r="V92" s="23">
        <v>14.382793196215399</v>
      </c>
      <c r="W92" s="23">
        <v>14.140087459598197</v>
      </c>
      <c r="X92" s="23">
        <v>14.013648901764382</v>
      </c>
      <c r="Y92" s="23">
        <v>13.689154561092479</v>
      </c>
      <c r="Z92" s="23">
        <v>13.392621879838838</v>
      </c>
      <c r="AA92" s="23">
        <v>13.054588487735119</v>
      </c>
      <c r="AB92" s="23">
        <v>11.357738516015438</v>
      </c>
      <c r="AC92" s="23">
        <v>9.6394025420119931</v>
      </c>
      <c r="AD92" s="23">
        <v>8.8683573455352338</v>
      </c>
      <c r="AE92" s="23">
        <v>8.4719182099691608</v>
      </c>
      <c r="AG92" s="25">
        <v>11.628139038245926</v>
      </c>
      <c r="AH92" s="25">
        <v>11.352313564676898</v>
      </c>
      <c r="AI92" s="25">
        <v>10.946385774073869</v>
      </c>
      <c r="AJ92" s="25">
        <v>10.833275924467401</v>
      </c>
      <c r="AK92" s="25">
        <v>10.599823331869976</v>
      </c>
      <c r="AL92" s="25">
        <v>10.426017040841977</v>
      </c>
      <c r="AM92" s="25">
        <v>10.328131113221833</v>
      </c>
      <c r="AN92" s="25">
        <v>10.062825812656513</v>
      </c>
      <c r="AO92" s="25">
        <v>9.7835172067208678</v>
      </c>
      <c r="AP92" s="25">
        <v>9.4358135957811307</v>
      </c>
      <c r="AQ92" s="25">
        <v>8.1827801759959726</v>
      </c>
      <c r="AR92" s="25">
        <v>6.8812285147899637</v>
      </c>
      <c r="AS92" s="25">
        <v>5.8712767179120391</v>
      </c>
      <c r="AT92" s="25">
        <v>5.5435557368349713</v>
      </c>
      <c r="AV92" s="26">
        <v>16.228139038245928</v>
      </c>
      <c r="AW92" s="26">
        <v>15.952313564676899</v>
      </c>
      <c r="AX92" s="26">
        <v>15.546385774073871</v>
      </c>
      <c r="AY92" s="26">
        <v>15.433275924467402</v>
      </c>
      <c r="AZ92" s="26">
        <v>15.199823331869977</v>
      </c>
      <c r="BA92" s="26">
        <v>15.026017040841978</v>
      </c>
      <c r="BB92" s="26">
        <v>14.928131113221834</v>
      </c>
      <c r="BC92" s="26">
        <v>14.662825812656514</v>
      </c>
      <c r="BD92" s="26">
        <v>14.383517206720869</v>
      </c>
      <c r="BE92" s="26">
        <v>14.035813595781132</v>
      </c>
      <c r="BF92" s="26">
        <v>12.782780175995974</v>
      </c>
      <c r="BG92" s="26">
        <v>11.481228514789965</v>
      </c>
      <c r="BH92" s="26">
        <v>10.471276717912041</v>
      </c>
      <c r="BI92" s="26">
        <v>10.143555736834973</v>
      </c>
      <c r="BK92" s="27">
        <v>11.678243996679484</v>
      </c>
      <c r="BL92" s="27">
        <v>11.097961314742005</v>
      </c>
      <c r="BM92" s="27">
        <v>10.311503398298084</v>
      </c>
      <c r="BN92" s="27">
        <v>10.167384270013599</v>
      </c>
      <c r="BO92" s="27">
        <v>9.9070912977113181</v>
      </c>
      <c r="BP92" s="27">
        <v>9.7101503460861984</v>
      </c>
      <c r="BQ92" s="27">
        <v>9.6286428434411118</v>
      </c>
      <c r="BR92" s="27">
        <v>9.3622136530190563</v>
      </c>
      <c r="BS92" s="27">
        <v>9.1390614055160793</v>
      </c>
      <c r="BT92" s="27">
        <v>8.8664748207776114</v>
      </c>
      <c r="BU92" s="27">
        <v>7.5808579642408258</v>
      </c>
      <c r="BV92" s="27">
        <v>6.4833725912613822</v>
      </c>
      <c r="BW92" s="27">
        <v>6.1923118370047874</v>
      </c>
      <c r="BX92" s="27">
        <v>6.2675690941407609</v>
      </c>
      <c r="BZ92" s="27">
        <v>16.278243996679485</v>
      </c>
      <c r="CA92" s="27">
        <v>15.697961314742006</v>
      </c>
      <c r="CB92" s="27">
        <v>14.911503398298086</v>
      </c>
      <c r="CC92" s="27">
        <v>14.767384270013601</v>
      </c>
      <c r="CD92" s="27">
        <v>14.50709129771132</v>
      </c>
      <c r="CE92" s="27">
        <v>14.3101503460862</v>
      </c>
      <c r="CF92" s="27">
        <v>14.228642843441113</v>
      </c>
      <c r="CG92" s="27">
        <v>13.962213653019058</v>
      </c>
      <c r="CH92" s="27">
        <v>13.739061405516081</v>
      </c>
      <c r="CI92" s="27">
        <v>13.466474820777613</v>
      </c>
      <c r="CJ92" s="27">
        <v>12.180857964240827</v>
      </c>
      <c r="CK92" s="27">
        <v>11.083372591261384</v>
      </c>
      <c r="CL92" s="27">
        <v>10.792311837004789</v>
      </c>
      <c r="CM92" s="27">
        <v>10.867569094140762</v>
      </c>
      <c r="CO92" s="28">
        <v>11.67088656452747</v>
      </c>
      <c r="CP92" s="28">
        <v>11.071848965455816</v>
      </c>
      <c r="CQ92" s="28">
        <v>10.271881838938526</v>
      </c>
      <c r="CR92" s="28">
        <v>10.119061218767676</v>
      </c>
      <c r="CS92" s="28">
        <v>9.8512985551974861</v>
      </c>
      <c r="CT92" s="28">
        <v>9.6526520168538728</v>
      </c>
      <c r="CU92" s="28">
        <v>9.5747146816990458</v>
      </c>
      <c r="CV92" s="28">
        <v>9.2991076339661056</v>
      </c>
      <c r="CW92" s="28">
        <v>9.0817364369466542</v>
      </c>
      <c r="CX92" s="28">
        <v>8.8442223743856214</v>
      </c>
      <c r="CY92" s="28">
        <v>7.7024521138965714</v>
      </c>
      <c r="CZ92" s="28">
        <v>2.4236232511173839</v>
      </c>
      <c r="DA92" s="28">
        <v>-2.6054833104544493</v>
      </c>
      <c r="DB92" s="28">
        <v>-6.4673704507935525</v>
      </c>
      <c r="DD92" s="28">
        <v>16.270886564527473</v>
      </c>
      <c r="DE92" s="28">
        <v>15.671848965455817</v>
      </c>
      <c r="DF92" s="28">
        <v>14.871881838938528</v>
      </c>
      <c r="DG92" s="28">
        <v>14.719061218767678</v>
      </c>
      <c r="DH92" s="28">
        <v>14.451298555197488</v>
      </c>
      <c r="DI92" s="28">
        <v>14.252652016853874</v>
      </c>
      <c r="DJ92" s="28">
        <v>14.174714681699047</v>
      </c>
      <c r="DK92" s="28">
        <v>13.899107633966107</v>
      </c>
      <c r="DL92" s="28">
        <v>13.681736436946656</v>
      </c>
      <c r="DM92" s="28">
        <v>13.444222374385623</v>
      </c>
      <c r="DN92" s="28">
        <v>12.302452113896573</v>
      </c>
      <c r="DO92" s="28">
        <v>7.0236232511173853</v>
      </c>
      <c r="DP92" s="28">
        <v>1.9945166895455522</v>
      </c>
      <c r="DQ92" s="28">
        <v>-1.8673704507935511</v>
      </c>
      <c r="DS92" s="29">
        <v>11.731126276783082</v>
      </c>
      <c r="DT92" s="29">
        <v>11.193479185249119</v>
      </c>
      <c r="DU92" s="29">
        <v>10.447686069305293</v>
      </c>
      <c r="DV92" s="29">
        <v>10.338905502514017</v>
      </c>
      <c r="DW92" s="29">
        <v>10.117773322290285</v>
      </c>
      <c r="DX92" s="29">
        <v>9.9425324942476205</v>
      </c>
      <c r="DY92" s="29">
        <v>9.888464175699939</v>
      </c>
      <c r="DZ92" s="29">
        <v>9.6487763496768881</v>
      </c>
      <c r="EA92" s="29">
        <v>9.4591918695304482</v>
      </c>
      <c r="EB92" s="29">
        <v>9.0296236517955588</v>
      </c>
      <c r="EC92" s="29">
        <v>3.4609293787742317</v>
      </c>
      <c r="ED92" s="29">
        <v>-1.7493263903701042</v>
      </c>
      <c r="EE92" s="29">
        <v>-6.0334256780604889</v>
      </c>
      <c r="EF92" s="29">
        <v>-5.9415091471221757</v>
      </c>
      <c r="EH92" s="29">
        <v>16.331126276783081</v>
      </c>
      <c r="EI92" s="29">
        <v>15.793479185249121</v>
      </c>
      <c r="EJ92" s="29">
        <v>15.047686069305295</v>
      </c>
      <c r="EK92" s="29">
        <v>14.938905502514018</v>
      </c>
      <c r="EL92" s="29">
        <v>14.717773322290286</v>
      </c>
      <c r="EM92" s="29">
        <v>14.542532494247622</v>
      </c>
      <c r="EN92" s="29">
        <v>14.48846417569994</v>
      </c>
      <c r="EO92" s="29">
        <v>14.24877634967689</v>
      </c>
      <c r="EP92" s="29">
        <v>14.05919186953045</v>
      </c>
      <c r="EQ92" s="29">
        <v>13.62962365179556</v>
      </c>
      <c r="ER92" s="29">
        <v>8.0609293787742331</v>
      </c>
      <c r="ES92" s="29">
        <v>2.8506736096298972</v>
      </c>
      <c r="ET92" s="29">
        <v>-1.4334256780604875</v>
      </c>
      <c r="EU92" s="29">
        <v>-1.3415091471221743</v>
      </c>
      <c r="EW92" s="1">
        <v>369051</v>
      </c>
      <c r="EX92" s="1">
        <v>429883</v>
      </c>
      <c r="EY92" s="1" t="s">
        <v>514</v>
      </c>
      <c r="EZ92" s="1" t="s">
        <v>887</v>
      </c>
    </row>
    <row r="93" spans="2:156" ht="16.2" thickBot="1" x14ac:dyDescent="0.35">
      <c r="B93" s="21" t="s">
        <v>94</v>
      </c>
      <c r="C93" s="22">
        <v>-1.9365889506663514E-2</v>
      </c>
      <c r="D93" s="23">
        <v>3.5724504684964131E-2</v>
      </c>
      <c r="E93" s="23">
        <v>-1.1324135836877858E-2</v>
      </c>
      <c r="F93" s="23">
        <v>-5.8249803303578318E-2</v>
      </c>
      <c r="G93" s="23">
        <v>-9.5660441395599705E-2</v>
      </c>
      <c r="H93" s="23">
        <v>-0.1558481356710093</v>
      </c>
      <c r="I93" s="23">
        <v>-0.23369975349080452</v>
      </c>
      <c r="J93" s="23">
        <v>-0.29640743138121817</v>
      </c>
      <c r="K93" s="23">
        <v>-0.37514307382559497</v>
      </c>
      <c r="L93" s="23">
        <v>-0.47167580066011716</v>
      </c>
      <c r="M93" s="23">
        <v>-1.0213261908543405</v>
      </c>
      <c r="N93" s="23">
        <v>-1.6626973495399531</v>
      </c>
      <c r="O93" s="23">
        <v>-2.0100459709503973</v>
      </c>
      <c r="P93" s="23">
        <v>-1.8220811652379556</v>
      </c>
      <c r="Q93" s="24"/>
      <c r="R93" s="23">
        <v>3.4806341104933365</v>
      </c>
      <c r="S93" s="23">
        <v>3.5357245046849641</v>
      </c>
      <c r="T93" s="23">
        <v>3.4886758641631221</v>
      </c>
      <c r="U93" s="23">
        <v>3.4417501966964217</v>
      </c>
      <c r="V93" s="23">
        <v>3.4043395586044003</v>
      </c>
      <c r="W93" s="23">
        <v>3.3441518643289907</v>
      </c>
      <c r="X93" s="23">
        <v>3.2663002465091955</v>
      </c>
      <c r="Y93" s="23">
        <v>3.2035925686187818</v>
      </c>
      <c r="Z93" s="23">
        <v>3.124856926174405</v>
      </c>
      <c r="AA93" s="23">
        <v>3.0283241993398828</v>
      </c>
      <c r="AB93" s="23">
        <v>2.4786738091456595</v>
      </c>
      <c r="AC93" s="23">
        <v>1.8373026504600469</v>
      </c>
      <c r="AD93" s="23">
        <v>1.4899540290496027</v>
      </c>
      <c r="AE93" s="23">
        <v>1.6779188347620444</v>
      </c>
      <c r="AG93" s="25">
        <v>-3.6906816089752326E-2</v>
      </c>
      <c r="AH93" s="25">
        <v>6.2587242024956247E-3</v>
      </c>
      <c r="AI93" s="25">
        <v>-2.6863869988176248E-2</v>
      </c>
      <c r="AJ93" s="25">
        <v>-5.93834574099672E-2</v>
      </c>
      <c r="AK93" s="25">
        <v>-8.2688385396318509E-2</v>
      </c>
      <c r="AL93" s="25">
        <v>-0.12906189532447776</v>
      </c>
      <c r="AM93" s="25">
        <v>-0.1968093989808759</v>
      </c>
      <c r="AN93" s="25">
        <v>-0.25106857207604349</v>
      </c>
      <c r="AO93" s="25">
        <v>-0.32451831637667716</v>
      </c>
      <c r="AP93" s="25">
        <v>-0.40947303463874363</v>
      </c>
      <c r="AQ93" s="25">
        <v>-0.717644904732893</v>
      </c>
      <c r="AR93" s="25">
        <v>-1.2787298950227681</v>
      </c>
      <c r="AS93" s="25">
        <v>-1.9327207566436035</v>
      </c>
      <c r="AT93" s="25">
        <v>-1.8266902634906614</v>
      </c>
      <c r="AV93" s="26">
        <v>3.4630931839102477</v>
      </c>
      <c r="AW93" s="26">
        <v>3.5062587242024956</v>
      </c>
      <c r="AX93" s="26">
        <v>3.4731361300118238</v>
      </c>
      <c r="AY93" s="26">
        <v>3.4406165425900328</v>
      </c>
      <c r="AZ93" s="26">
        <v>3.4173116146036815</v>
      </c>
      <c r="BA93" s="26">
        <v>3.3709381046755222</v>
      </c>
      <c r="BB93" s="26">
        <v>3.3031906010191241</v>
      </c>
      <c r="BC93" s="26">
        <v>3.2489314279239565</v>
      </c>
      <c r="BD93" s="26">
        <v>3.1754816836233228</v>
      </c>
      <c r="BE93" s="26">
        <v>3.0905269653612564</v>
      </c>
      <c r="BF93" s="26">
        <v>2.782355095267107</v>
      </c>
      <c r="BG93" s="26">
        <v>2.2212701049772319</v>
      </c>
      <c r="BH93" s="26">
        <v>1.5672792433563965</v>
      </c>
      <c r="BI93" s="26">
        <v>1.6733097365093386</v>
      </c>
      <c r="BK93" s="27">
        <v>-1.8950635087763956E-2</v>
      </c>
      <c r="BL93" s="27">
        <v>4.2890281510503669E-2</v>
      </c>
      <c r="BM93" s="27">
        <v>4.6851242539718285E-3</v>
      </c>
      <c r="BN93" s="27">
        <v>-3.3860147972790244E-2</v>
      </c>
      <c r="BO93" s="27">
        <v>-6.2261062498752295E-2</v>
      </c>
      <c r="BP93" s="27">
        <v>-0.10994155874032696</v>
      </c>
      <c r="BQ93" s="27">
        <v>-0.17435293327956991</v>
      </c>
      <c r="BR93" s="27">
        <v>-0.22072922586834842</v>
      </c>
      <c r="BS93" s="27">
        <v>-0.28309293661759316</v>
      </c>
      <c r="BT93" s="27">
        <v>-0.36325403218098185</v>
      </c>
      <c r="BU93" s="27">
        <v>-0.83971892519365365</v>
      </c>
      <c r="BV93" s="27">
        <v>-1.358868962860539</v>
      </c>
      <c r="BW93" s="27">
        <v>-1.60603176715661</v>
      </c>
      <c r="BX93" s="27">
        <v>-1.3474159781015</v>
      </c>
      <c r="BZ93" s="27">
        <v>3.481049364912236</v>
      </c>
      <c r="CA93" s="27">
        <v>3.5428902815105037</v>
      </c>
      <c r="CB93" s="27">
        <v>3.5046851242539718</v>
      </c>
      <c r="CC93" s="27">
        <v>3.4661398520272098</v>
      </c>
      <c r="CD93" s="27">
        <v>3.4377389375012477</v>
      </c>
      <c r="CE93" s="27">
        <v>3.390058441259673</v>
      </c>
      <c r="CF93" s="27">
        <v>3.3256470667204301</v>
      </c>
      <c r="CG93" s="27">
        <v>3.2792707741316516</v>
      </c>
      <c r="CH93" s="27">
        <v>3.2169070633824068</v>
      </c>
      <c r="CI93" s="27">
        <v>3.1367459678190182</v>
      </c>
      <c r="CJ93" s="27">
        <v>2.6602810748063463</v>
      </c>
      <c r="CK93" s="27">
        <v>2.141131037139461</v>
      </c>
      <c r="CL93" s="27">
        <v>1.89396823284339</v>
      </c>
      <c r="CM93" s="27">
        <v>2.1525840218985</v>
      </c>
      <c r="CO93" s="28">
        <v>-1.9410812644634845E-2</v>
      </c>
      <c r="CP93" s="28">
        <v>4.1593557909404666E-2</v>
      </c>
      <c r="CQ93" s="28">
        <v>4.1693745697615192E-3</v>
      </c>
      <c r="CR93" s="28">
        <v>-2.9884737243161652E-2</v>
      </c>
      <c r="CS93" s="28">
        <v>-4.994604947292558E-2</v>
      </c>
      <c r="CT93" s="28">
        <v>-8.5421188407693194E-2</v>
      </c>
      <c r="CU93" s="28">
        <v>-0.14451087578065014</v>
      </c>
      <c r="CV93" s="28">
        <v>-0.21138907878888347</v>
      </c>
      <c r="CW93" s="28">
        <v>-0.28682570394168749</v>
      </c>
      <c r="CX93" s="28">
        <v>-0.36445239630859039</v>
      </c>
      <c r="CY93" s="28">
        <v>-0.73890819817586184</v>
      </c>
      <c r="CZ93" s="28">
        <v>-1.9091274477600741</v>
      </c>
      <c r="DA93" s="28">
        <v>-3.0205512867653734</v>
      </c>
      <c r="DB93" s="28">
        <v>-3.524504828413666</v>
      </c>
      <c r="DD93" s="28">
        <v>3.4805891873553652</v>
      </c>
      <c r="DE93" s="28">
        <v>3.5415935579094047</v>
      </c>
      <c r="DF93" s="28">
        <v>3.5041693745697615</v>
      </c>
      <c r="DG93" s="28">
        <v>3.4701152627568383</v>
      </c>
      <c r="DH93" s="28">
        <v>3.4500539505270744</v>
      </c>
      <c r="DI93" s="28">
        <v>3.4145788115923068</v>
      </c>
      <c r="DJ93" s="28">
        <v>3.3554891242193499</v>
      </c>
      <c r="DK93" s="28">
        <v>3.2886109212111165</v>
      </c>
      <c r="DL93" s="28">
        <v>3.2131742960583125</v>
      </c>
      <c r="DM93" s="28">
        <v>3.1355476036914096</v>
      </c>
      <c r="DN93" s="28">
        <v>2.7610918018241382</v>
      </c>
      <c r="DO93" s="28">
        <v>1.5908725522399259</v>
      </c>
      <c r="DP93" s="28">
        <v>0.47944871323462657</v>
      </c>
      <c r="DQ93" s="28">
        <v>-2.4504828413665969E-2</v>
      </c>
      <c r="DS93" s="29">
        <v>-2.4692343652938931E-3</v>
      </c>
      <c r="DT93" s="29">
        <v>7.4832005902937926E-2</v>
      </c>
      <c r="DU93" s="29">
        <v>5.3867602906115586E-2</v>
      </c>
      <c r="DV93" s="29">
        <v>3.2365191843637398E-2</v>
      </c>
      <c r="DW93" s="29">
        <v>1.6284699399788494E-2</v>
      </c>
      <c r="DX93" s="29">
        <v>-4.5690463718976559E-2</v>
      </c>
      <c r="DY93" s="29">
        <v>-0.12200361697713991</v>
      </c>
      <c r="DZ93" s="29">
        <v>-0.17916678888923609</v>
      </c>
      <c r="EA93" s="29">
        <v>-0.24696111829307554</v>
      </c>
      <c r="EB93" s="29">
        <v>-0.35138091681835526</v>
      </c>
      <c r="EC93" s="29">
        <v>-1.4505478512634289</v>
      </c>
      <c r="ED93" s="29">
        <v>-2.5459431612470764</v>
      </c>
      <c r="EE93" s="29">
        <v>-3.3971555794424502</v>
      </c>
      <c r="EF93" s="29">
        <v>-3.2616936654123379</v>
      </c>
      <c r="EH93" s="29">
        <v>3.4975307656347061</v>
      </c>
      <c r="EI93" s="29">
        <v>3.5748320059029379</v>
      </c>
      <c r="EJ93" s="29">
        <v>3.5538676029061156</v>
      </c>
      <c r="EK93" s="29">
        <v>3.5323651918436374</v>
      </c>
      <c r="EL93" s="29">
        <v>3.5162846993997885</v>
      </c>
      <c r="EM93" s="29">
        <v>3.4543095362810234</v>
      </c>
      <c r="EN93" s="29">
        <v>3.3779963830228601</v>
      </c>
      <c r="EO93" s="29">
        <v>3.3208332111107639</v>
      </c>
      <c r="EP93" s="29">
        <v>3.2530388817069245</v>
      </c>
      <c r="EQ93" s="29">
        <v>3.1486190831816447</v>
      </c>
      <c r="ER93" s="29">
        <v>2.0494521487365711</v>
      </c>
      <c r="ES93" s="29">
        <v>0.95405683875292357</v>
      </c>
      <c r="ET93" s="29">
        <v>0.10284442055754983</v>
      </c>
      <c r="EU93" s="29">
        <v>0.23830633458766215</v>
      </c>
      <c r="EW93" s="1">
        <v>355872</v>
      </c>
      <c r="EX93" s="1">
        <v>466268</v>
      </c>
      <c r="EY93" s="1" t="s">
        <v>524</v>
      </c>
      <c r="EZ93" s="1" t="s">
        <v>881</v>
      </c>
    </row>
    <row r="94" spans="2:156" ht="16.2" thickBot="1" x14ac:dyDescent="0.35">
      <c r="B94" s="21" t="s">
        <v>95</v>
      </c>
      <c r="C94" s="22">
        <v>5.0928653793636443</v>
      </c>
      <c r="D94" s="23">
        <v>5.1608881897769994</v>
      </c>
      <c r="E94" s="23">
        <v>4.9680939701995026</v>
      </c>
      <c r="F94" s="23">
        <v>4.7403607996132759</v>
      </c>
      <c r="G94" s="23">
        <v>4.4718540738913202</v>
      </c>
      <c r="H94" s="23">
        <v>4.1203909257524458</v>
      </c>
      <c r="I94" s="23">
        <v>3.7164437739322871</v>
      </c>
      <c r="J94" s="23">
        <v>3.2820347009832673</v>
      </c>
      <c r="K94" s="23">
        <v>2.8406414547261303</v>
      </c>
      <c r="L94" s="23">
        <v>2.302860278385177</v>
      </c>
      <c r="M94" s="23">
        <v>-0.20626308425575957</v>
      </c>
      <c r="N94" s="23">
        <v>-2.2612133697772805</v>
      </c>
      <c r="O94" s="23">
        <v>-2.9837686598666124</v>
      </c>
      <c r="P94" s="23">
        <v>-3.0794704949403453</v>
      </c>
      <c r="Q94" s="24"/>
      <c r="R94" s="23">
        <v>8.5928653793636443</v>
      </c>
      <c r="S94" s="23">
        <v>8.6608881897769994</v>
      </c>
      <c r="T94" s="23">
        <v>8.4680939701995026</v>
      </c>
      <c r="U94" s="23">
        <v>8.2403607996132759</v>
      </c>
      <c r="V94" s="23">
        <v>7.9718540738913202</v>
      </c>
      <c r="W94" s="23">
        <v>7.6203909257524458</v>
      </c>
      <c r="X94" s="23">
        <v>7.2164437739322871</v>
      </c>
      <c r="Y94" s="23">
        <v>6.7820347009832673</v>
      </c>
      <c r="Z94" s="23">
        <v>6.3406414547261303</v>
      </c>
      <c r="AA94" s="23">
        <v>5.802860278385177</v>
      </c>
      <c r="AB94" s="23">
        <v>3.2937369157442404</v>
      </c>
      <c r="AC94" s="23">
        <v>1.2387866302227195</v>
      </c>
      <c r="AD94" s="23">
        <v>0.51623134013338756</v>
      </c>
      <c r="AE94" s="23">
        <v>0.4205295050596547</v>
      </c>
      <c r="AG94" s="25">
        <v>5.0398596995501883</v>
      </c>
      <c r="AH94" s="25">
        <v>5.089122342989107</v>
      </c>
      <c r="AI94" s="25">
        <v>4.9410199767659133</v>
      </c>
      <c r="AJ94" s="25">
        <v>4.7992065016297403</v>
      </c>
      <c r="AK94" s="25">
        <v>4.6144303257624628</v>
      </c>
      <c r="AL94" s="25">
        <v>4.3496748426068326</v>
      </c>
      <c r="AM94" s="25">
        <v>4.0269153885465858</v>
      </c>
      <c r="AN94" s="25">
        <v>3.6811984879144415</v>
      </c>
      <c r="AO94" s="25">
        <v>3.3184832793213861</v>
      </c>
      <c r="AP94" s="25">
        <v>2.8592574209059229</v>
      </c>
      <c r="AQ94" s="25">
        <v>1.0157828024584745</v>
      </c>
      <c r="AR94" s="25">
        <v>-0.87005588756687047</v>
      </c>
      <c r="AS94" s="25">
        <v>-2.4440300636488459</v>
      </c>
      <c r="AT94" s="25">
        <v>-2.8322032579335428</v>
      </c>
      <c r="AV94" s="26">
        <v>8.5398596995501883</v>
      </c>
      <c r="AW94" s="26">
        <v>8.589122342989107</v>
      </c>
      <c r="AX94" s="26">
        <v>8.4410199767659133</v>
      </c>
      <c r="AY94" s="26">
        <v>8.2992065016297403</v>
      </c>
      <c r="AZ94" s="26">
        <v>8.1144303257624628</v>
      </c>
      <c r="BA94" s="26">
        <v>7.8496748426068326</v>
      </c>
      <c r="BB94" s="26">
        <v>7.5269153885465858</v>
      </c>
      <c r="BC94" s="26">
        <v>7.1811984879144415</v>
      </c>
      <c r="BD94" s="26">
        <v>6.8184832793213861</v>
      </c>
      <c r="BE94" s="26">
        <v>6.3592574209059229</v>
      </c>
      <c r="BF94" s="26">
        <v>4.5157828024584745</v>
      </c>
      <c r="BG94" s="26">
        <v>2.6299441124331295</v>
      </c>
      <c r="BH94" s="26">
        <v>1.0559699363511541</v>
      </c>
      <c r="BI94" s="26">
        <v>0.66779674206645723</v>
      </c>
      <c r="BK94" s="27">
        <v>5.0952841481525208</v>
      </c>
      <c r="BL94" s="27">
        <v>5.199976583449617</v>
      </c>
      <c r="BM94" s="27">
        <v>5.055668628157818</v>
      </c>
      <c r="BN94" s="27">
        <v>4.9012672341380519</v>
      </c>
      <c r="BO94" s="27">
        <v>4.6918406927952994</v>
      </c>
      <c r="BP94" s="27">
        <v>4.4221867535131043</v>
      </c>
      <c r="BQ94" s="27">
        <v>4.1071666994251927</v>
      </c>
      <c r="BR94" s="27">
        <v>3.7828464518880676</v>
      </c>
      <c r="BS94" s="27">
        <v>3.4484145960088473</v>
      </c>
      <c r="BT94" s="27">
        <v>3.0177666546628306</v>
      </c>
      <c r="BU94" s="27">
        <v>1.0107794690301262</v>
      </c>
      <c r="BV94" s="27">
        <v>-0.52544674747362308</v>
      </c>
      <c r="BW94" s="27">
        <v>-0.9270477971262352</v>
      </c>
      <c r="BX94" s="27">
        <v>-0.7093043170141371</v>
      </c>
      <c r="BZ94" s="27">
        <v>8.5952841481525208</v>
      </c>
      <c r="CA94" s="27">
        <v>8.699976583449617</v>
      </c>
      <c r="CB94" s="27">
        <v>8.555668628157818</v>
      </c>
      <c r="CC94" s="27">
        <v>8.4012672341380519</v>
      </c>
      <c r="CD94" s="27">
        <v>8.1918406927952994</v>
      </c>
      <c r="CE94" s="27">
        <v>7.9221867535131043</v>
      </c>
      <c r="CF94" s="27">
        <v>7.6071666994251927</v>
      </c>
      <c r="CG94" s="27">
        <v>7.2828464518880676</v>
      </c>
      <c r="CH94" s="27">
        <v>6.9484145960088473</v>
      </c>
      <c r="CI94" s="27">
        <v>6.5177666546628306</v>
      </c>
      <c r="CJ94" s="27">
        <v>4.5107794690301262</v>
      </c>
      <c r="CK94" s="27">
        <v>2.9745532525263769</v>
      </c>
      <c r="CL94" s="27">
        <v>2.5729522028737648</v>
      </c>
      <c r="CM94" s="27">
        <v>2.7906956829858629</v>
      </c>
      <c r="CO94" s="28">
        <v>5.0904942480258857</v>
      </c>
      <c r="CP94" s="28">
        <v>5.1721029406437662</v>
      </c>
      <c r="CQ94" s="28">
        <v>5.0038001295490755</v>
      </c>
      <c r="CR94" s="28">
        <v>4.8283110920644887</v>
      </c>
      <c r="CS94" s="28">
        <v>4.6236870001922412</v>
      </c>
      <c r="CT94" s="28">
        <v>4.380979743010478</v>
      </c>
      <c r="CU94" s="28">
        <v>4.106904136526488</v>
      </c>
      <c r="CV94" s="28">
        <v>3.8209723885391611</v>
      </c>
      <c r="CW94" s="28">
        <v>3.5684031469673343</v>
      </c>
      <c r="CX94" s="28">
        <v>3.2681901228449881</v>
      </c>
      <c r="CY94" s="28">
        <v>1.6934629804794525</v>
      </c>
      <c r="CZ94" s="28">
        <v>-5.1244122827072758</v>
      </c>
      <c r="DA94" s="28">
        <v>-11.073639723931485</v>
      </c>
      <c r="DB94" s="28">
        <v>-15.704362803047168</v>
      </c>
      <c r="DD94" s="28">
        <v>8.5904942480258857</v>
      </c>
      <c r="DE94" s="28">
        <v>8.6721029406437662</v>
      </c>
      <c r="DF94" s="28">
        <v>8.5038001295490755</v>
      </c>
      <c r="DG94" s="28">
        <v>8.3283110920644887</v>
      </c>
      <c r="DH94" s="28">
        <v>8.1236870001922412</v>
      </c>
      <c r="DI94" s="28">
        <v>7.880979743010478</v>
      </c>
      <c r="DJ94" s="28">
        <v>7.606904136526488</v>
      </c>
      <c r="DK94" s="28">
        <v>7.3209723885391611</v>
      </c>
      <c r="DL94" s="28">
        <v>7.0684031469673343</v>
      </c>
      <c r="DM94" s="28">
        <v>6.7681901228449881</v>
      </c>
      <c r="DN94" s="28">
        <v>5.1934629804794525</v>
      </c>
      <c r="DO94" s="28">
        <v>-1.6244122827072758</v>
      </c>
      <c r="DP94" s="28">
        <v>-7.5736397239314854</v>
      </c>
      <c r="DQ94" s="28">
        <v>-12.204362803047168</v>
      </c>
      <c r="DS94" s="29">
        <v>5.158625878413492</v>
      </c>
      <c r="DT94" s="29">
        <v>5.3055952279892331</v>
      </c>
      <c r="DU94" s="29">
        <v>5.2033918717484777</v>
      </c>
      <c r="DV94" s="29">
        <v>5.0663512757420328</v>
      </c>
      <c r="DW94" s="29">
        <v>4.9113641194773905</v>
      </c>
      <c r="DX94" s="29">
        <v>4.6960639246944904</v>
      </c>
      <c r="DY94" s="29">
        <v>4.457991616165728</v>
      </c>
      <c r="DZ94" s="29">
        <v>4.2218699790529595</v>
      </c>
      <c r="EA94" s="29">
        <v>4.0120093497324909</v>
      </c>
      <c r="EB94" s="29">
        <v>3.5081003327650144</v>
      </c>
      <c r="EC94" s="29">
        <v>-2.9109398615715847</v>
      </c>
      <c r="ED94" s="29">
        <v>-9.6280682049919477</v>
      </c>
      <c r="EE94" s="29">
        <v>-14.772070186711318</v>
      </c>
      <c r="EF94" s="29">
        <v>-15.034548773263033</v>
      </c>
      <c r="EH94" s="29">
        <v>8.658625878413492</v>
      </c>
      <c r="EI94" s="29">
        <v>8.8055952279892331</v>
      </c>
      <c r="EJ94" s="29">
        <v>8.7033918717484777</v>
      </c>
      <c r="EK94" s="29">
        <v>8.5663512757420328</v>
      </c>
      <c r="EL94" s="29">
        <v>8.4113641194773905</v>
      </c>
      <c r="EM94" s="29">
        <v>8.1960639246944904</v>
      </c>
      <c r="EN94" s="29">
        <v>7.957991616165728</v>
      </c>
      <c r="EO94" s="29">
        <v>7.7218699790529595</v>
      </c>
      <c r="EP94" s="29">
        <v>7.5120093497324909</v>
      </c>
      <c r="EQ94" s="29">
        <v>7.0081003327650144</v>
      </c>
      <c r="ER94" s="29">
        <v>0.58906013842841531</v>
      </c>
      <c r="ES94" s="29">
        <v>-6.1280682049919477</v>
      </c>
      <c r="ET94" s="29">
        <v>-11.272070186711318</v>
      </c>
      <c r="EU94" s="29">
        <v>-11.534548773263033</v>
      </c>
      <c r="EW94" s="1">
        <v>332286</v>
      </c>
      <c r="EX94" s="1">
        <v>443104</v>
      </c>
      <c r="EY94" s="1" t="s">
        <v>512</v>
      </c>
      <c r="EZ94" s="1" t="s">
        <v>887</v>
      </c>
    </row>
    <row r="95" spans="2:156" ht="16.2" thickBot="1" x14ac:dyDescent="0.35">
      <c r="B95" s="21" t="s">
        <v>96</v>
      </c>
      <c r="C95" s="22">
        <v>7.9872921172213402</v>
      </c>
      <c r="D95" s="23">
        <v>8.01084069831386</v>
      </c>
      <c r="E95" s="23">
        <v>7.7348195170976393</v>
      </c>
      <c r="F95" s="23">
        <v>7.5925356837539368</v>
      </c>
      <c r="G95" s="23">
        <v>7.4615685660565827</v>
      </c>
      <c r="H95" s="23">
        <v>7.3375103825255774</v>
      </c>
      <c r="I95" s="23">
        <v>7.1460532608065659</v>
      </c>
      <c r="J95" s="23">
        <v>6.9923653149893514</v>
      </c>
      <c r="K95" s="23">
        <v>6.8574191889412237</v>
      </c>
      <c r="L95" s="23">
        <v>6.657338317030117</v>
      </c>
      <c r="M95" s="23">
        <v>5.5269045624316053</v>
      </c>
      <c r="N95" s="23">
        <v>4.5182185169780187</v>
      </c>
      <c r="O95" s="23">
        <v>3.8743193502637556</v>
      </c>
      <c r="P95" s="23">
        <v>3.3317419793693048</v>
      </c>
      <c r="Q95" s="24"/>
      <c r="R95" s="23">
        <v>11.48729211722134</v>
      </c>
      <c r="S95" s="23">
        <v>11.51084069831386</v>
      </c>
      <c r="T95" s="23">
        <v>11.234819517097639</v>
      </c>
      <c r="U95" s="23">
        <v>11.092535683753937</v>
      </c>
      <c r="V95" s="23">
        <v>10.961568566056583</v>
      </c>
      <c r="W95" s="23">
        <v>10.837510382525577</v>
      </c>
      <c r="X95" s="23">
        <v>10.646053260806566</v>
      </c>
      <c r="Y95" s="23">
        <v>10.492365314989351</v>
      </c>
      <c r="Z95" s="23">
        <v>10.357419188941224</v>
      </c>
      <c r="AA95" s="23">
        <v>10.157338317030117</v>
      </c>
      <c r="AB95" s="23">
        <v>9.0269045624316053</v>
      </c>
      <c r="AC95" s="23">
        <v>8.0182185169780187</v>
      </c>
      <c r="AD95" s="23">
        <v>7.3743193502637556</v>
      </c>
      <c r="AE95" s="23">
        <v>6.8317419793693048</v>
      </c>
      <c r="AG95" s="25">
        <v>7.9593345369236115</v>
      </c>
      <c r="AH95" s="25">
        <v>8.0263173849611427</v>
      </c>
      <c r="AI95" s="25">
        <v>7.8803365025853509</v>
      </c>
      <c r="AJ95" s="25">
        <v>7.81059138096151</v>
      </c>
      <c r="AK95" s="25">
        <v>7.7520906871380468</v>
      </c>
      <c r="AL95" s="25">
        <v>7.6834084577707706</v>
      </c>
      <c r="AM95" s="25">
        <v>7.5461241188023092</v>
      </c>
      <c r="AN95" s="25">
        <v>7.4410445288677884</v>
      </c>
      <c r="AO95" s="25">
        <v>7.3459978930236787</v>
      </c>
      <c r="AP95" s="25">
        <v>7.1574585151530954</v>
      </c>
      <c r="AQ95" s="25">
        <v>6.2796269608667235</v>
      </c>
      <c r="AR95" s="25">
        <v>5.4633236938766707</v>
      </c>
      <c r="AS95" s="25">
        <v>4.925308424161349</v>
      </c>
      <c r="AT95" s="25">
        <v>4.7474532242083463</v>
      </c>
      <c r="AV95" s="26">
        <v>11.459334536923611</v>
      </c>
      <c r="AW95" s="26">
        <v>11.526317384961143</v>
      </c>
      <c r="AX95" s="26">
        <v>11.380336502585351</v>
      </c>
      <c r="AY95" s="26">
        <v>11.31059138096151</v>
      </c>
      <c r="AZ95" s="26">
        <v>11.252090687138047</v>
      </c>
      <c r="BA95" s="26">
        <v>11.183408457770771</v>
      </c>
      <c r="BB95" s="26">
        <v>11.046124118802309</v>
      </c>
      <c r="BC95" s="26">
        <v>10.941044528867788</v>
      </c>
      <c r="BD95" s="26">
        <v>10.845997893023679</v>
      </c>
      <c r="BE95" s="26">
        <v>10.657458515153095</v>
      </c>
      <c r="BF95" s="26">
        <v>9.7796269608667235</v>
      </c>
      <c r="BG95" s="26">
        <v>8.9633236938766707</v>
      </c>
      <c r="BH95" s="26">
        <v>8.425308424161349</v>
      </c>
      <c r="BI95" s="26">
        <v>8.2474532242083463</v>
      </c>
      <c r="BK95" s="27">
        <v>7.9878184635433644</v>
      </c>
      <c r="BL95" s="27">
        <v>8.0236985070420186</v>
      </c>
      <c r="BM95" s="27">
        <v>7.7626107780517835</v>
      </c>
      <c r="BN95" s="27">
        <v>7.6344887481606456</v>
      </c>
      <c r="BO95" s="27">
        <v>7.5175555739711299</v>
      </c>
      <c r="BP95" s="27">
        <v>7.4154785254536915</v>
      </c>
      <c r="BQ95" s="27">
        <v>7.244700681191004</v>
      </c>
      <c r="BR95" s="27">
        <v>7.1154874705064675</v>
      </c>
      <c r="BS95" s="27">
        <v>7.0044240607476738</v>
      </c>
      <c r="BT95" s="27">
        <v>6.8454255814329343</v>
      </c>
      <c r="BU95" s="27">
        <v>5.9552011755197256</v>
      </c>
      <c r="BV95" s="27">
        <v>5.1957633183210845</v>
      </c>
      <c r="BW95" s="27">
        <v>4.8706718933331068</v>
      </c>
      <c r="BX95" s="27">
        <v>4.7389142560911885</v>
      </c>
      <c r="BZ95" s="27">
        <v>11.487818463543364</v>
      </c>
      <c r="CA95" s="27">
        <v>11.523698507042019</v>
      </c>
      <c r="CB95" s="27">
        <v>11.262610778051783</v>
      </c>
      <c r="CC95" s="27">
        <v>11.134488748160646</v>
      </c>
      <c r="CD95" s="27">
        <v>11.01755557397113</v>
      </c>
      <c r="CE95" s="27">
        <v>10.915478525453691</v>
      </c>
      <c r="CF95" s="27">
        <v>10.744700681191004</v>
      </c>
      <c r="CG95" s="27">
        <v>10.615487470506467</v>
      </c>
      <c r="CH95" s="27">
        <v>10.504424060747674</v>
      </c>
      <c r="CI95" s="27">
        <v>10.345425581432934</v>
      </c>
      <c r="CJ95" s="27">
        <v>9.4552011755197256</v>
      </c>
      <c r="CK95" s="27">
        <v>8.6957633183210845</v>
      </c>
      <c r="CL95" s="27">
        <v>8.3706718933331068</v>
      </c>
      <c r="CM95" s="27">
        <v>8.2389142560911885</v>
      </c>
      <c r="CO95" s="28">
        <v>7.9835064415817545</v>
      </c>
      <c r="CP95" s="28">
        <v>8.0223783199682579</v>
      </c>
      <c r="CQ95" s="28">
        <v>7.7644587031540659</v>
      </c>
      <c r="CR95" s="28">
        <v>7.6421532404359276</v>
      </c>
      <c r="CS95" s="28">
        <v>7.5351678674872051</v>
      </c>
      <c r="CT95" s="28">
        <v>7.4345658976722664</v>
      </c>
      <c r="CU95" s="28">
        <v>7.2737053382521939</v>
      </c>
      <c r="CV95" s="28">
        <v>7.1527343975121749</v>
      </c>
      <c r="CW95" s="28">
        <v>7.0377503342449153</v>
      </c>
      <c r="CX95" s="28">
        <v>6.8441233043717009</v>
      </c>
      <c r="CY95" s="28">
        <v>5.8079181339646819</v>
      </c>
      <c r="CZ95" s="28">
        <v>2.6921835154322036</v>
      </c>
      <c r="DA95" s="28">
        <v>0.23626331982170257</v>
      </c>
      <c r="DB95" s="28">
        <v>-1.7038816253624205</v>
      </c>
      <c r="DD95" s="28">
        <v>11.483506441581754</v>
      </c>
      <c r="DE95" s="28">
        <v>11.522378319968258</v>
      </c>
      <c r="DF95" s="28">
        <v>11.264458703154066</v>
      </c>
      <c r="DG95" s="28">
        <v>11.142153240435928</v>
      </c>
      <c r="DH95" s="28">
        <v>11.035167867487205</v>
      </c>
      <c r="DI95" s="28">
        <v>10.934565897672266</v>
      </c>
      <c r="DJ95" s="28">
        <v>10.773705338252194</v>
      </c>
      <c r="DK95" s="28">
        <v>10.652734397512175</v>
      </c>
      <c r="DL95" s="28">
        <v>10.537750334244915</v>
      </c>
      <c r="DM95" s="28">
        <v>10.344123304371701</v>
      </c>
      <c r="DN95" s="28">
        <v>9.3079181339646819</v>
      </c>
      <c r="DO95" s="28">
        <v>6.1921835154322036</v>
      </c>
      <c r="DP95" s="28">
        <v>3.7362633198217026</v>
      </c>
      <c r="DQ95" s="28">
        <v>1.7961183746375795</v>
      </c>
      <c r="DS95" s="29">
        <v>8.0033235104800546</v>
      </c>
      <c r="DT95" s="29">
        <v>8.064042360031209</v>
      </c>
      <c r="DU95" s="29">
        <v>7.8269092115143479</v>
      </c>
      <c r="DV95" s="29">
        <v>7.7202193173400246</v>
      </c>
      <c r="DW95" s="29">
        <v>7.6192643984109836</v>
      </c>
      <c r="DX95" s="29">
        <v>7.5304437911757454</v>
      </c>
      <c r="DY95" s="29">
        <v>7.3716709888497967</v>
      </c>
      <c r="DZ95" s="29">
        <v>7.2472925217207607</v>
      </c>
      <c r="EA95" s="29">
        <v>7.1048017195515047</v>
      </c>
      <c r="EB95" s="29">
        <v>6.8030071271083532</v>
      </c>
      <c r="EC95" s="29">
        <v>3.5550126591330127</v>
      </c>
      <c r="ED95" s="29">
        <v>0.48073097640015305</v>
      </c>
      <c r="EE95" s="29">
        <v>-1.6783910533346216</v>
      </c>
      <c r="EF95" s="29">
        <v>-1.8355576790974553</v>
      </c>
      <c r="EH95" s="29">
        <v>11.503323510480055</v>
      </c>
      <c r="EI95" s="29">
        <v>11.564042360031209</v>
      </c>
      <c r="EJ95" s="29">
        <v>11.326909211514348</v>
      </c>
      <c r="EK95" s="29">
        <v>11.220219317340025</v>
      </c>
      <c r="EL95" s="29">
        <v>11.119264398410984</v>
      </c>
      <c r="EM95" s="29">
        <v>11.030443791175745</v>
      </c>
      <c r="EN95" s="29">
        <v>10.871670988849797</v>
      </c>
      <c r="EO95" s="29">
        <v>10.747292521720761</v>
      </c>
      <c r="EP95" s="29">
        <v>10.604801719551505</v>
      </c>
      <c r="EQ95" s="29">
        <v>10.303007127108353</v>
      </c>
      <c r="ER95" s="29">
        <v>7.0550126591330127</v>
      </c>
      <c r="ES95" s="29">
        <v>3.9807309764001531</v>
      </c>
      <c r="ET95" s="29">
        <v>1.8216089466653784</v>
      </c>
      <c r="EU95" s="29">
        <v>1.6644423209025447</v>
      </c>
      <c r="EW95" s="1">
        <v>379289</v>
      </c>
      <c r="EX95" s="1">
        <v>403073</v>
      </c>
      <c r="EY95" s="1" t="s">
        <v>551</v>
      </c>
      <c r="EZ95" s="1" t="s">
        <v>880</v>
      </c>
    </row>
    <row r="96" spans="2:156" ht="16.2" thickBot="1" x14ac:dyDescent="0.35">
      <c r="B96" s="21" t="s">
        <v>97</v>
      </c>
      <c r="C96" s="22">
        <v>10.455849329482799</v>
      </c>
      <c r="D96" s="23">
        <v>10.488176399830062</v>
      </c>
      <c r="E96" s="23">
        <v>10.350820575766555</v>
      </c>
      <c r="F96" s="23">
        <v>10.269561615287111</v>
      </c>
      <c r="G96" s="23">
        <v>10.148962332963883</v>
      </c>
      <c r="H96" s="23">
        <v>10.003829456769852</v>
      </c>
      <c r="I96" s="23">
        <v>9.839697311585951</v>
      </c>
      <c r="J96" s="23">
        <v>9.6654786936198249</v>
      </c>
      <c r="K96" s="23">
        <v>9.4564994563857194</v>
      </c>
      <c r="L96" s="23">
        <v>9.188958758129786</v>
      </c>
      <c r="M96" s="23">
        <v>7.9100384171631379</v>
      </c>
      <c r="N96" s="23">
        <v>6.7245384020470507</v>
      </c>
      <c r="O96" s="23">
        <v>6.2854950685578448</v>
      </c>
      <c r="P96" s="23">
        <v>6.1872461830015872</v>
      </c>
      <c r="Q96" s="24"/>
      <c r="R96" s="23">
        <v>18.5558493294828</v>
      </c>
      <c r="S96" s="23">
        <v>18.588176399830061</v>
      </c>
      <c r="T96" s="23">
        <v>18.450820575766556</v>
      </c>
      <c r="U96" s="23">
        <v>18.369561615287111</v>
      </c>
      <c r="V96" s="23">
        <v>18.248962332963885</v>
      </c>
      <c r="W96" s="23">
        <v>18.103829456769851</v>
      </c>
      <c r="X96" s="23">
        <v>17.939697311585952</v>
      </c>
      <c r="Y96" s="23">
        <v>17.765478693619826</v>
      </c>
      <c r="Z96" s="23">
        <v>17.556499456385723</v>
      </c>
      <c r="AA96" s="23">
        <v>17.288958758129787</v>
      </c>
      <c r="AB96" s="23">
        <v>16.010038417163138</v>
      </c>
      <c r="AC96" s="23">
        <v>14.824538402047052</v>
      </c>
      <c r="AD96" s="23">
        <v>14.385495068557846</v>
      </c>
      <c r="AE96" s="23">
        <v>14.287246183001589</v>
      </c>
      <c r="AG96" s="25">
        <v>10.413655267740211</v>
      </c>
      <c r="AH96" s="25">
        <v>10.448884974608115</v>
      </c>
      <c r="AI96" s="25">
        <v>10.363119253263591</v>
      </c>
      <c r="AJ96" s="25">
        <v>10.309119232418709</v>
      </c>
      <c r="AK96" s="25">
        <v>10.22042798756889</v>
      </c>
      <c r="AL96" s="25">
        <v>10.110089068352483</v>
      </c>
      <c r="AM96" s="25">
        <v>9.9737218533942329</v>
      </c>
      <c r="AN96" s="25">
        <v>9.8104418350785956</v>
      </c>
      <c r="AO96" s="25">
        <v>9.6090728699461696</v>
      </c>
      <c r="AP96" s="25">
        <v>9.3711152333170897</v>
      </c>
      <c r="AQ96" s="25">
        <v>8.4857437140192644</v>
      </c>
      <c r="AR96" s="25">
        <v>7.5922706435325349</v>
      </c>
      <c r="AS96" s="25">
        <v>6.7795059349821507</v>
      </c>
      <c r="AT96" s="25">
        <v>6.4388345161459686</v>
      </c>
      <c r="AV96" s="26">
        <v>18.513655267740212</v>
      </c>
      <c r="AW96" s="26">
        <v>18.548884974608114</v>
      </c>
      <c r="AX96" s="26">
        <v>18.463119253263592</v>
      </c>
      <c r="AY96" s="26">
        <v>18.409119232418711</v>
      </c>
      <c r="AZ96" s="26">
        <v>18.320427987568891</v>
      </c>
      <c r="BA96" s="26">
        <v>18.210089068352485</v>
      </c>
      <c r="BB96" s="26">
        <v>18.073721853394233</v>
      </c>
      <c r="BC96" s="26">
        <v>17.910441835078597</v>
      </c>
      <c r="BD96" s="26">
        <v>17.709072869946169</v>
      </c>
      <c r="BE96" s="26">
        <v>17.471115233317093</v>
      </c>
      <c r="BF96" s="26">
        <v>16.585743714019266</v>
      </c>
      <c r="BG96" s="26">
        <v>15.692270643532536</v>
      </c>
      <c r="BH96" s="26">
        <v>14.879505934982152</v>
      </c>
      <c r="BI96" s="26">
        <v>14.53883451614597</v>
      </c>
      <c r="BK96" s="27">
        <v>10.456850534639132</v>
      </c>
      <c r="BL96" s="27">
        <v>10.507179765670672</v>
      </c>
      <c r="BM96" s="27">
        <v>10.392863907373062</v>
      </c>
      <c r="BN96" s="27">
        <v>10.333493974266416</v>
      </c>
      <c r="BO96" s="27">
        <v>10.237022329418881</v>
      </c>
      <c r="BP96" s="27">
        <v>10.124978855364665</v>
      </c>
      <c r="BQ96" s="27">
        <v>9.9955115210699539</v>
      </c>
      <c r="BR96" s="27">
        <v>9.8640979237809479</v>
      </c>
      <c r="BS96" s="27">
        <v>9.7101474658115574</v>
      </c>
      <c r="BT96" s="27">
        <v>9.5316070799433561</v>
      </c>
      <c r="BU96" s="27">
        <v>8.5709287877622682</v>
      </c>
      <c r="BV96" s="27">
        <v>7.8257929551970307</v>
      </c>
      <c r="BW96" s="27">
        <v>7.63091180888987</v>
      </c>
      <c r="BX96" s="27">
        <v>7.7122841059039224</v>
      </c>
      <c r="BZ96" s="27">
        <v>18.556850534639132</v>
      </c>
      <c r="CA96" s="27">
        <v>18.607179765670672</v>
      </c>
      <c r="CB96" s="27">
        <v>18.492863907373064</v>
      </c>
      <c r="CC96" s="27">
        <v>18.433493974266419</v>
      </c>
      <c r="CD96" s="27">
        <v>18.337022329418883</v>
      </c>
      <c r="CE96" s="27">
        <v>18.224978855364668</v>
      </c>
      <c r="CF96" s="27">
        <v>18.095511521069955</v>
      </c>
      <c r="CG96" s="27">
        <v>17.964097923780947</v>
      </c>
      <c r="CH96" s="27">
        <v>17.810147465811561</v>
      </c>
      <c r="CI96" s="27">
        <v>17.631607079943358</v>
      </c>
      <c r="CJ96" s="27">
        <v>16.670928787762271</v>
      </c>
      <c r="CK96" s="27">
        <v>15.925792955197032</v>
      </c>
      <c r="CL96" s="27">
        <v>15.730911808889871</v>
      </c>
      <c r="CM96" s="27">
        <v>15.812284105903924</v>
      </c>
      <c r="CO96" s="28">
        <v>10.452067977253533</v>
      </c>
      <c r="CP96" s="28">
        <v>10.491949571369846</v>
      </c>
      <c r="CQ96" s="28">
        <v>10.367776873542475</v>
      </c>
      <c r="CR96" s="28">
        <v>10.306084741642318</v>
      </c>
      <c r="CS96" s="28">
        <v>10.21062360096246</v>
      </c>
      <c r="CT96" s="28">
        <v>10.105775895948772</v>
      </c>
      <c r="CU96" s="28">
        <v>9.9896229139797779</v>
      </c>
      <c r="CV96" s="28">
        <v>9.8679079515512438</v>
      </c>
      <c r="CW96" s="28">
        <v>9.7376348020681185</v>
      </c>
      <c r="CX96" s="28">
        <v>9.6052328282367103</v>
      </c>
      <c r="CY96" s="28">
        <v>8.844400517208264</v>
      </c>
      <c r="CZ96" s="28">
        <v>2.8403235144504748</v>
      </c>
      <c r="DA96" s="28">
        <v>-2.2544809755053947</v>
      </c>
      <c r="DB96" s="28">
        <v>-6.0093331025506629</v>
      </c>
      <c r="DD96" s="28">
        <v>18.552067977253536</v>
      </c>
      <c r="DE96" s="28">
        <v>18.591949571369845</v>
      </c>
      <c r="DF96" s="28">
        <v>18.467776873542476</v>
      </c>
      <c r="DG96" s="28">
        <v>18.406084741642317</v>
      </c>
      <c r="DH96" s="28">
        <v>18.310623600962462</v>
      </c>
      <c r="DI96" s="28">
        <v>18.205775895948776</v>
      </c>
      <c r="DJ96" s="28">
        <v>18.089622913979781</v>
      </c>
      <c r="DK96" s="28">
        <v>17.967907951551247</v>
      </c>
      <c r="DL96" s="28">
        <v>17.83763480206812</v>
      </c>
      <c r="DM96" s="28">
        <v>17.70523282823671</v>
      </c>
      <c r="DN96" s="28">
        <v>16.944400517208265</v>
      </c>
      <c r="DO96" s="28">
        <v>10.940323514450476</v>
      </c>
      <c r="DP96" s="28">
        <v>5.8455190244946067</v>
      </c>
      <c r="DQ96" s="28">
        <v>2.0906668974493385</v>
      </c>
      <c r="DS96" s="29">
        <v>10.506954199632533</v>
      </c>
      <c r="DT96" s="29">
        <v>10.599558993705926</v>
      </c>
      <c r="DU96" s="29">
        <v>10.528122405804565</v>
      </c>
      <c r="DV96" s="29">
        <v>10.505381178020974</v>
      </c>
      <c r="DW96" s="29">
        <v>10.453233567305201</v>
      </c>
      <c r="DX96" s="29">
        <v>10.37790211705606</v>
      </c>
      <c r="DY96" s="29">
        <v>10.293885903715058</v>
      </c>
      <c r="DZ96" s="29">
        <v>10.208330032350304</v>
      </c>
      <c r="EA96" s="29">
        <v>10.109500098313218</v>
      </c>
      <c r="EB96" s="29">
        <v>9.7437622598557425</v>
      </c>
      <c r="EC96" s="29">
        <v>4.0739184845795275</v>
      </c>
      <c r="ED96" s="29">
        <v>-1.727086573259669</v>
      </c>
      <c r="EE96" s="29">
        <v>-5.872955648580664</v>
      </c>
      <c r="EF96" s="29">
        <v>-5.3486275109848336</v>
      </c>
      <c r="EH96" s="29">
        <v>18.606954199632533</v>
      </c>
      <c r="EI96" s="29">
        <v>18.699558993705928</v>
      </c>
      <c r="EJ96" s="29">
        <v>18.628122405804568</v>
      </c>
      <c r="EK96" s="29">
        <v>18.605381178020977</v>
      </c>
      <c r="EL96" s="29">
        <v>18.553233567305202</v>
      </c>
      <c r="EM96" s="29">
        <v>18.477902117056061</v>
      </c>
      <c r="EN96" s="29">
        <v>18.393885903715059</v>
      </c>
      <c r="EO96" s="29">
        <v>18.308330032350305</v>
      </c>
      <c r="EP96" s="29">
        <v>18.209500098313221</v>
      </c>
      <c r="EQ96" s="29">
        <v>17.843762259855744</v>
      </c>
      <c r="ER96" s="29">
        <v>12.173918484579529</v>
      </c>
      <c r="ES96" s="29">
        <v>6.3729134267403325</v>
      </c>
      <c r="ET96" s="29">
        <v>2.2270443514193374</v>
      </c>
      <c r="EU96" s="29">
        <v>2.7513724890151678</v>
      </c>
      <c r="EW96" s="1">
        <v>386638</v>
      </c>
      <c r="EX96" s="1">
        <v>437064</v>
      </c>
      <c r="EY96" s="1" t="s">
        <v>585</v>
      </c>
      <c r="EZ96" s="1" t="s">
        <v>522</v>
      </c>
    </row>
    <row r="97" spans="2:156" ht="16.2" thickBot="1" x14ac:dyDescent="0.35">
      <c r="B97" s="21" t="s">
        <v>98</v>
      </c>
      <c r="C97" s="22">
        <v>8.0900358488788449</v>
      </c>
      <c r="D97" s="23">
        <v>8.2540235821661909</v>
      </c>
      <c r="E97" s="23">
        <v>8.0343354162166776</v>
      </c>
      <c r="F97" s="23">
        <v>7.8262014831217677</v>
      </c>
      <c r="G97" s="23">
        <v>7.6265729990624749</v>
      </c>
      <c r="H97" s="23">
        <v>7.3340511338136878</v>
      </c>
      <c r="I97" s="23">
        <v>7.0248584155438714</v>
      </c>
      <c r="J97" s="23">
        <v>6.657794753167142</v>
      </c>
      <c r="K97" s="23">
        <v>6.2136356789055256</v>
      </c>
      <c r="L97" s="23">
        <v>5.7196287612820029</v>
      </c>
      <c r="M97" s="23">
        <v>3.4140918260193622</v>
      </c>
      <c r="N97" s="23">
        <v>1.0814415147402414</v>
      </c>
      <c r="O97" s="23">
        <v>1.4490594330354156E-2</v>
      </c>
      <c r="P97" s="23">
        <v>-0.48174982394351318</v>
      </c>
      <c r="Q97" s="24"/>
      <c r="R97" s="23">
        <v>18.490035848878843</v>
      </c>
      <c r="S97" s="23">
        <v>18.654023582166189</v>
      </c>
      <c r="T97" s="23">
        <v>18.434335416216676</v>
      </c>
      <c r="U97" s="23">
        <v>18.226201483121766</v>
      </c>
      <c r="V97" s="23">
        <v>18.026572999062473</v>
      </c>
      <c r="W97" s="23">
        <v>17.734051133813686</v>
      </c>
      <c r="X97" s="23">
        <v>17.42485841554387</v>
      </c>
      <c r="Y97" s="23">
        <v>17.057794753167141</v>
      </c>
      <c r="Z97" s="23">
        <v>16.613635678905524</v>
      </c>
      <c r="AA97" s="23">
        <v>16.119628761282002</v>
      </c>
      <c r="AB97" s="23">
        <v>13.814091826019361</v>
      </c>
      <c r="AC97" s="23">
        <v>11.48144151474024</v>
      </c>
      <c r="AD97" s="23">
        <v>10.414490594330353</v>
      </c>
      <c r="AE97" s="23">
        <v>9.9182501760564854</v>
      </c>
      <c r="AG97" s="25">
        <v>8.0148897786370661</v>
      </c>
      <c r="AH97" s="25">
        <v>8.1641900491398793</v>
      </c>
      <c r="AI97" s="25">
        <v>8.0332447630820525</v>
      </c>
      <c r="AJ97" s="25">
        <v>7.8898608292880006</v>
      </c>
      <c r="AK97" s="25">
        <v>7.7766854024390035</v>
      </c>
      <c r="AL97" s="25">
        <v>7.5724001923994386</v>
      </c>
      <c r="AM97" s="25">
        <v>7.3245539947927298</v>
      </c>
      <c r="AN97" s="25">
        <v>7.0289262851714582</v>
      </c>
      <c r="AO97" s="25">
        <v>6.7073481731591755</v>
      </c>
      <c r="AP97" s="25">
        <v>6.3214222517072969</v>
      </c>
      <c r="AQ97" s="25">
        <v>4.6657045054197077</v>
      </c>
      <c r="AR97" s="25">
        <v>3.0520428032903766</v>
      </c>
      <c r="AS97" s="25">
        <v>1.8135956141121348</v>
      </c>
      <c r="AT97" s="25">
        <v>1.4938861902587846</v>
      </c>
      <c r="AV97" s="26">
        <v>18.414889778637065</v>
      </c>
      <c r="AW97" s="26">
        <v>18.564190049139878</v>
      </c>
      <c r="AX97" s="26">
        <v>18.433244763082051</v>
      </c>
      <c r="AY97" s="26">
        <v>18.289860829287999</v>
      </c>
      <c r="AZ97" s="26">
        <v>18.176685402439002</v>
      </c>
      <c r="BA97" s="26">
        <v>17.972400192399437</v>
      </c>
      <c r="BB97" s="26">
        <v>17.724553994792728</v>
      </c>
      <c r="BC97" s="26">
        <v>17.428926285171457</v>
      </c>
      <c r="BD97" s="26">
        <v>17.107348173159174</v>
      </c>
      <c r="BE97" s="26">
        <v>16.721422251707295</v>
      </c>
      <c r="BF97" s="26">
        <v>15.065704505419706</v>
      </c>
      <c r="BG97" s="26">
        <v>13.452042803290375</v>
      </c>
      <c r="BH97" s="26">
        <v>12.213595614112133</v>
      </c>
      <c r="BI97" s="26">
        <v>11.893886190258783</v>
      </c>
      <c r="BK97" s="27">
        <v>8.0919961094267094</v>
      </c>
      <c r="BL97" s="27">
        <v>8.2980036099949892</v>
      </c>
      <c r="BM97" s="27">
        <v>8.1231368941609148</v>
      </c>
      <c r="BN97" s="27">
        <v>7.971856180248853</v>
      </c>
      <c r="BO97" s="27">
        <v>7.8097373683244449</v>
      </c>
      <c r="BP97" s="27">
        <v>7.5839014907977464</v>
      </c>
      <c r="BQ97" s="27">
        <v>7.341762841811061</v>
      </c>
      <c r="BR97" s="27">
        <v>7.090226908632026</v>
      </c>
      <c r="BS97" s="27">
        <v>6.80039297147583</v>
      </c>
      <c r="BT97" s="27">
        <v>6.4519800436384322</v>
      </c>
      <c r="BU97" s="27">
        <v>4.634074281114362</v>
      </c>
      <c r="BV97" s="27">
        <v>3.3443952611872803</v>
      </c>
      <c r="BW97" s="27">
        <v>3.0840928892569366</v>
      </c>
      <c r="BX97" s="27">
        <v>3.352430129049214</v>
      </c>
      <c r="BZ97" s="27">
        <v>18.491996109426708</v>
      </c>
      <c r="CA97" s="27">
        <v>18.698003609994988</v>
      </c>
      <c r="CB97" s="27">
        <v>18.523136894160913</v>
      </c>
      <c r="CC97" s="27">
        <v>18.371856180248852</v>
      </c>
      <c r="CD97" s="27">
        <v>18.209737368324443</v>
      </c>
      <c r="CE97" s="27">
        <v>17.983901490797745</v>
      </c>
      <c r="CF97" s="27">
        <v>17.74176284181106</v>
      </c>
      <c r="CG97" s="27">
        <v>17.490226908632025</v>
      </c>
      <c r="CH97" s="27">
        <v>17.200392971475829</v>
      </c>
      <c r="CI97" s="27">
        <v>16.851980043638431</v>
      </c>
      <c r="CJ97" s="27">
        <v>15.034074281114361</v>
      </c>
      <c r="CK97" s="27">
        <v>13.744395261187279</v>
      </c>
      <c r="CL97" s="27">
        <v>13.484092889256935</v>
      </c>
      <c r="CM97" s="27">
        <v>13.752430129049213</v>
      </c>
      <c r="CO97" s="28">
        <v>8.0825974679539563</v>
      </c>
      <c r="CP97" s="28">
        <v>8.2684130663214539</v>
      </c>
      <c r="CQ97" s="28">
        <v>8.0767587787355808</v>
      </c>
      <c r="CR97" s="28">
        <v>7.924175376404591</v>
      </c>
      <c r="CS97" s="28">
        <v>7.7600222435480504</v>
      </c>
      <c r="CT97" s="28">
        <v>7.5454349964671614</v>
      </c>
      <c r="CU97" s="28">
        <v>7.3294214597485947</v>
      </c>
      <c r="CV97" s="28">
        <v>7.1026868660910516</v>
      </c>
      <c r="CW97" s="28">
        <v>6.8627655400134699</v>
      </c>
      <c r="CX97" s="28">
        <v>6.6225263352949071</v>
      </c>
      <c r="CY97" s="28">
        <v>5.2956217640638918</v>
      </c>
      <c r="CZ97" s="28">
        <v>-4.3710013306442264</v>
      </c>
      <c r="DA97" s="28">
        <v>-11.513496238517121</v>
      </c>
      <c r="DB97" s="28">
        <v>-17.07449857603833</v>
      </c>
      <c r="DD97" s="28">
        <v>18.482597467953955</v>
      </c>
      <c r="DE97" s="28">
        <v>18.668413066321452</v>
      </c>
      <c r="DF97" s="28">
        <v>18.476758778735579</v>
      </c>
      <c r="DG97" s="28">
        <v>18.32417537640459</v>
      </c>
      <c r="DH97" s="28">
        <v>18.160022243548049</v>
      </c>
      <c r="DI97" s="28">
        <v>17.94543499646716</v>
      </c>
      <c r="DJ97" s="28">
        <v>17.729421459748593</v>
      </c>
      <c r="DK97" s="28">
        <v>17.50268686609105</v>
      </c>
      <c r="DL97" s="28">
        <v>17.262765540013469</v>
      </c>
      <c r="DM97" s="28">
        <v>17.022526335294906</v>
      </c>
      <c r="DN97" s="28">
        <v>15.69562176406389</v>
      </c>
      <c r="DO97" s="28">
        <v>6.0289986693557722</v>
      </c>
      <c r="DP97" s="28">
        <v>-1.1134962385171221</v>
      </c>
      <c r="DQ97" s="28">
        <v>-6.6744985760383315</v>
      </c>
      <c r="DS97" s="29">
        <v>8.17370639953986</v>
      </c>
      <c r="DT97" s="29">
        <v>8.4685327553042526</v>
      </c>
      <c r="DU97" s="29">
        <v>8.342291945775564</v>
      </c>
      <c r="DV97" s="29">
        <v>8.2711810329772995</v>
      </c>
      <c r="DW97" s="29">
        <v>8.1587593433827372</v>
      </c>
      <c r="DX97" s="29">
        <v>7.9898403360300208</v>
      </c>
      <c r="DY97" s="29">
        <v>7.8210871118502752</v>
      </c>
      <c r="DZ97" s="29">
        <v>7.6419789476174635</v>
      </c>
      <c r="EA97" s="29">
        <v>7.4406236967991362</v>
      </c>
      <c r="EB97" s="29">
        <v>6.9064521798432494</v>
      </c>
      <c r="EC97" s="29">
        <v>-1.6965351982095633</v>
      </c>
      <c r="ED97" s="29">
        <v>-10.886043767673279</v>
      </c>
      <c r="EE97" s="29">
        <v>-16.917331678972701</v>
      </c>
      <c r="EF97" s="29">
        <v>-16.478418575079566</v>
      </c>
      <c r="EH97" s="29">
        <v>18.573706399539859</v>
      </c>
      <c r="EI97" s="29">
        <v>18.868532755304251</v>
      </c>
      <c r="EJ97" s="29">
        <v>18.742291945775563</v>
      </c>
      <c r="EK97" s="29">
        <v>18.671181032977298</v>
      </c>
      <c r="EL97" s="29">
        <v>18.558759343382736</v>
      </c>
      <c r="EM97" s="29">
        <v>18.389840336030019</v>
      </c>
      <c r="EN97" s="29">
        <v>18.221087111850274</v>
      </c>
      <c r="EO97" s="29">
        <v>18.041978947617462</v>
      </c>
      <c r="EP97" s="29">
        <v>17.840623696799135</v>
      </c>
      <c r="EQ97" s="29">
        <v>17.306452179843248</v>
      </c>
      <c r="ER97" s="29">
        <v>8.7034648017904352</v>
      </c>
      <c r="ES97" s="29">
        <v>-0.48604376767328006</v>
      </c>
      <c r="ET97" s="29">
        <v>-6.5173316789727025</v>
      </c>
      <c r="EU97" s="29">
        <v>-6.0784185750795672</v>
      </c>
      <c r="EW97" s="1">
        <v>382462</v>
      </c>
      <c r="EX97" s="1">
        <v>432232</v>
      </c>
      <c r="EY97" s="1" t="s">
        <v>578</v>
      </c>
      <c r="EZ97" s="1" t="s">
        <v>522</v>
      </c>
    </row>
    <row r="98" spans="2:156" ht="16.2" thickBot="1" x14ac:dyDescent="0.35">
      <c r="B98" s="21" t="s">
        <v>99</v>
      </c>
      <c r="C98" s="22">
        <v>-0.63198200019492279</v>
      </c>
      <c r="D98" s="23">
        <v>-0.58788156587102391</v>
      </c>
      <c r="E98" s="23">
        <v>-0.6319377633255876</v>
      </c>
      <c r="F98" s="23">
        <v>-0.69211492389966245</v>
      </c>
      <c r="G98" s="23">
        <v>-0.75414704564096557</v>
      </c>
      <c r="H98" s="23">
        <v>-0.82110637171030354</v>
      </c>
      <c r="I98" s="23">
        <v>-0.8649337432797426</v>
      </c>
      <c r="J98" s="23">
        <v>-0.94241801717903884</v>
      </c>
      <c r="K98" s="23">
        <v>-0.98580080871997366</v>
      </c>
      <c r="L98" s="23">
        <v>-1.0480568800622876</v>
      </c>
      <c r="M98" s="23">
        <v>-1.4492106180978432</v>
      </c>
      <c r="N98" s="23">
        <v>-2.2562792616052842</v>
      </c>
      <c r="O98" s="23">
        <v>-2.733490676022404</v>
      </c>
      <c r="P98" s="23">
        <v>-3.0557493782007983</v>
      </c>
      <c r="Q98" s="24"/>
      <c r="R98" s="23">
        <v>1.6680179998050773</v>
      </c>
      <c r="S98" s="23">
        <v>1.7121184341289761</v>
      </c>
      <c r="T98" s="23">
        <v>1.6680622366744124</v>
      </c>
      <c r="U98" s="23">
        <v>1.6078850761003376</v>
      </c>
      <c r="V98" s="23">
        <v>1.5458529543590345</v>
      </c>
      <c r="W98" s="23">
        <v>1.4788936282896965</v>
      </c>
      <c r="X98" s="23">
        <v>1.4350662567202574</v>
      </c>
      <c r="Y98" s="23">
        <v>1.3575819828209612</v>
      </c>
      <c r="Z98" s="23">
        <v>1.3141991912800264</v>
      </c>
      <c r="AA98" s="23">
        <v>1.2519431199377125</v>
      </c>
      <c r="AB98" s="23">
        <v>0.8507893819021568</v>
      </c>
      <c r="AC98" s="23">
        <v>4.3720738394715575E-2</v>
      </c>
      <c r="AD98" s="23">
        <v>-0.43349067602240421</v>
      </c>
      <c r="AE98" s="23">
        <v>-0.75574937820079846</v>
      </c>
      <c r="AG98" s="25">
        <v>-0.65124218908881271</v>
      </c>
      <c r="AH98" s="25">
        <v>-0.61595746656435924</v>
      </c>
      <c r="AI98" s="25">
        <v>-0.64059986103714484</v>
      </c>
      <c r="AJ98" s="25">
        <v>-0.68461347207848644</v>
      </c>
      <c r="AK98" s="25">
        <v>-0.73427311354874392</v>
      </c>
      <c r="AL98" s="25">
        <v>-0.7892207202170749</v>
      </c>
      <c r="AM98" s="25">
        <v>-0.83016111484028365</v>
      </c>
      <c r="AN98" s="25">
        <v>-0.90883262009269727</v>
      </c>
      <c r="AO98" s="25">
        <v>-0.96060223145700063</v>
      </c>
      <c r="AP98" s="25">
        <v>-1.0312040962207358</v>
      </c>
      <c r="AQ98" s="25">
        <v>-1.2417121039611498</v>
      </c>
      <c r="AR98" s="25">
        <v>-1.568087346090272</v>
      </c>
      <c r="AS98" s="25">
        <v>-1.8985435430545288</v>
      </c>
      <c r="AT98" s="25">
        <v>-1.9269918856207566</v>
      </c>
      <c r="AV98" s="26">
        <v>1.6487578109111873</v>
      </c>
      <c r="AW98" s="26">
        <v>1.6840425334356408</v>
      </c>
      <c r="AX98" s="26">
        <v>1.6594001389628552</v>
      </c>
      <c r="AY98" s="26">
        <v>1.6153865279215136</v>
      </c>
      <c r="AZ98" s="26">
        <v>1.5657268864512561</v>
      </c>
      <c r="BA98" s="26">
        <v>1.5107792797829251</v>
      </c>
      <c r="BB98" s="26">
        <v>1.4698388851597164</v>
      </c>
      <c r="BC98" s="26">
        <v>1.3911673799073028</v>
      </c>
      <c r="BD98" s="26">
        <v>1.3393977685429994</v>
      </c>
      <c r="BE98" s="26">
        <v>1.2687959037792642</v>
      </c>
      <c r="BF98" s="26">
        <v>1.0582878960388502</v>
      </c>
      <c r="BG98" s="26">
        <v>0.73191265390972804</v>
      </c>
      <c r="BH98" s="26">
        <v>0.40145645694547127</v>
      </c>
      <c r="BI98" s="26">
        <v>0.37300811437924342</v>
      </c>
      <c r="BK98" s="27">
        <v>-0.63161206833910621</v>
      </c>
      <c r="BL98" s="27">
        <v>-0.57640523807372879</v>
      </c>
      <c r="BM98" s="27">
        <v>-0.60808849870317583</v>
      </c>
      <c r="BN98" s="27">
        <v>-0.65661411223315969</v>
      </c>
      <c r="BO98" s="27">
        <v>-0.70601664068867431</v>
      </c>
      <c r="BP98" s="27">
        <v>-0.75643969733333072</v>
      </c>
      <c r="BQ98" s="27">
        <v>-0.78611824543817455</v>
      </c>
      <c r="BR98" s="27">
        <v>-0.84662093551874951</v>
      </c>
      <c r="BS98" s="27">
        <v>-0.87459842112811059</v>
      </c>
      <c r="BT98" s="27">
        <v>-0.92176055476530849</v>
      </c>
      <c r="BU98" s="27">
        <v>-1.248382112126867</v>
      </c>
      <c r="BV98" s="27">
        <v>-1.5835065264971966</v>
      </c>
      <c r="BW98" s="27">
        <v>-1.6454459392674765</v>
      </c>
      <c r="BX98" s="27">
        <v>-1.5856366427730555</v>
      </c>
      <c r="BZ98" s="27">
        <v>1.6683879316608938</v>
      </c>
      <c r="CA98" s="27">
        <v>1.7235947619262713</v>
      </c>
      <c r="CB98" s="27">
        <v>1.6919115012968242</v>
      </c>
      <c r="CC98" s="27">
        <v>1.6433858877668404</v>
      </c>
      <c r="CD98" s="27">
        <v>1.5939833593113257</v>
      </c>
      <c r="CE98" s="27">
        <v>1.5435603026666693</v>
      </c>
      <c r="CF98" s="27">
        <v>1.5138817545618255</v>
      </c>
      <c r="CG98" s="27">
        <v>1.4533790644812505</v>
      </c>
      <c r="CH98" s="27">
        <v>1.4254015788718895</v>
      </c>
      <c r="CI98" s="27">
        <v>1.3782394452346916</v>
      </c>
      <c r="CJ98" s="27">
        <v>1.051617887873133</v>
      </c>
      <c r="CK98" s="27">
        <v>0.71649347350280346</v>
      </c>
      <c r="CL98" s="27">
        <v>0.65455406073252353</v>
      </c>
      <c r="CM98" s="27">
        <v>0.71436335722694455</v>
      </c>
      <c r="CO98" s="28">
        <v>-0.63160944599278035</v>
      </c>
      <c r="CP98" s="28">
        <v>-0.58008191615368543</v>
      </c>
      <c r="CQ98" s="28">
        <v>-0.61449812647522006</v>
      </c>
      <c r="CR98" s="28">
        <v>-0.66315607870428317</v>
      </c>
      <c r="CS98" s="28">
        <v>-0.71097354057292406</v>
      </c>
      <c r="CT98" s="28">
        <v>-0.75953101265289669</v>
      </c>
      <c r="CU98" s="28">
        <v>-0.79121079415261097</v>
      </c>
      <c r="CV98" s="28">
        <v>-0.8737640595595122</v>
      </c>
      <c r="CW98" s="28">
        <v>-0.91997238721515129</v>
      </c>
      <c r="CX98" s="28">
        <v>-0.97512651582431009</v>
      </c>
      <c r="CY98" s="28">
        <v>-1.2587125384641931</v>
      </c>
      <c r="CZ98" s="28">
        <v>-2.095526656358671</v>
      </c>
      <c r="DA98" s="28">
        <v>-2.6454564210086344</v>
      </c>
      <c r="DB98" s="28">
        <v>-3.1247203385009463</v>
      </c>
      <c r="DD98" s="28">
        <v>1.6683905540072197</v>
      </c>
      <c r="DE98" s="28">
        <v>1.7199180838463146</v>
      </c>
      <c r="DF98" s="28">
        <v>1.68550187352478</v>
      </c>
      <c r="DG98" s="28">
        <v>1.6368439212957169</v>
      </c>
      <c r="DH98" s="28">
        <v>1.589026459427076</v>
      </c>
      <c r="DI98" s="28">
        <v>1.5404689873471034</v>
      </c>
      <c r="DJ98" s="28">
        <v>1.5087892058473891</v>
      </c>
      <c r="DK98" s="28">
        <v>1.4262359404404878</v>
      </c>
      <c r="DL98" s="28">
        <v>1.3800276127848488</v>
      </c>
      <c r="DM98" s="28">
        <v>1.32487348417569</v>
      </c>
      <c r="DN98" s="28">
        <v>1.041287461535807</v>
      </c>
      <c r="DO98" s="28">
        <v>0.20447334364132885</v>
      </c>
      <c r="DP98" s="28">
        <v>-0.34545642100863461</v>
      </c>
      <c r="DQ98" s="28">
        <v>-0.8247203385009465</v>
      </c>
      <c r="DS98" s="29">
        <v>-0.62385455658296629</v>
      </c>
      <c r="DT98" s="29">
        <v>-0.56438866028619628</v>
      </c>
      <c r="DU98" s="29">
        <v>-0.59065174089074968</v>
      </c>
      <c r="DV98" s="29">
        <v>-0.63140613131129109</v>
      </c>
      <c r="DW98" s="29">
        <v>-0.68024201081709657</v>
      </c>
      <c r="DX98" s="29">
        <v>-0.75302203285609148</v>
      </c>
      <c r="DY98" s="29">
        <v>-0.80149012450724277</v>
      </c>
      <c r="DZ98" s="29">
        <v>-0.8809479651198513</v>
      </c>
      <c r="EA98" s="29">
        <v>-0.92472284942250904</v>
      </c>
      <c r="EB98" s="29">
        <v>-0.9903568522420183</v>
      </c>
      <c r="EC98" s="29">
        <v>-2.0160904694595354</v>
      </c>
      <c r="ED98" s="29">
        <v>-2.8239815700953219</v>
      </c>
      <c r="EE98" s="29">
        <v>-3.3501720300049671</v>
      </c>
      <c r="EF98" s="29">
        <v>-3.2156703351617084</v>
      </c>
      <c r="EH98" s="29">
        <v>1.6761454434170338</v>
      </c>
      <c r="EI98" s="29">
        <v>1.7356113397138038</v>
      </c>
      <c r="EJ98" s="29">
        <v>1.7093482591092504</v>
      </c>
      <c r="EK98" s="29">
        <v>1.668593868688709</v>
      </c>
      <c r="EL98" s="29">
        <v>1.6197579891829035</v>
      </c>
      <c r="EM98" s="29">
        <v>1.5469779671439086</v>
      </c>
      <c r="EN98" s="29">
        <v>1.4985098754927573</v>
      </c>
      <c r="EO98" s="29">
        <v>1.4190520348801487</v>
      </c>
      <c r="EP98" s="29">
        <v>1.375277150577491</v>
      </c>
      <c r="EQ98" s="29">
        <v>1.3096431477579817</v>
      </c>
      <c r="ER98" s="29">
        <v>0.28390953054046442</v>
      </c>
      <c r="ES98" s="29">
        <v>-0.52398157009532209</v>
      </c>
      <c r="ET98" s="29">
        <v>-1.0501720300049673</v>
      </c>
      <c r="EU98" s="29">
        <v>-0.91567033516170859</v>
      </c>
      <c r="EW98" s="1">
        <v>329874</v>
      </c>
      <c r="EX98" s="1">
        <v>497641</v>
      </c>
      <c r="EY98" s="1" t="s">
        <v>489</v>
      </c>
      <c r="EZ98" s="1" t="s">
        <v>886</v>
      </c>
    </row>
    <row r="99" spans="2:156" ht="16.2" thickBot="1" x14ac:dyDescent="0.35">
      <c r="B99" s="21" t="s">
        <v>100</v>
      </c>
      <c r="C99" s="22">
        <v>7.6316266856775989</v>
      </c>
      <c r="D99" s="23">
        <v>7.9060649859700529</v>
      </c>
      <c r="E99" s="23">
        <v>7.5745071733240952</v>
      </c>
      <c r="F99" s="23">
        <v>7.2975818975468449</v>
      </c>
      <c r="G99" s="23">
        <v>7.060808946332422</v>
      </c>
      <c r="H99" s="23">
        <v>6.767026659256544</v>
      </c>
      <c r="I99" s="23">
        <v>6.3736918193464192</v>
      </c>
      <c r="J99" s="23">
        <v>6.0151871106173118</v>
      </c>
      <c r="K99" s="23">
        <v>5.7409238281427051</v>
      </c>
      <c r="L99" s="23">
        <v>5.2961826555196581</v>
      </c>
      <c r="M99" s="23">
        <v>3.0636371691994171</v>
      </c>
      <c r="N99" s="23">
        <v>0.2984636702774921</v>
      </c>
      <c r="O99" s="23">
        <v>-1.2662462918030002</v>
      </c>
      <c r="P99" s="23">
        <v>-2.1787215859512443</v>
      </c>
      <c r="Q99" s="24"/>
      <c r="R99" s="23">
        <v>12.2316266856776</v>
      </c>
      <c r="S99" s="23">
        <v>12.506064985970054</v>
      </c>
      <c r="T99" s="23">
        <v>12.174507173324097</v>
      </c>
      <c r="U99" s="23">
        <v>11.897581897546846</v>
      </c>
      <c r="V99" s="23">
        <v>11.660808946332423</v>
      </c>
      <c r="W99" s="23">
        <v>11.367026659256545</v>
      </c>
      <c r="X99" s="23">
        <v>10.973691819346421</v>
      </c>
      <c r="Y99" s="23">
        <v>10.615187110617313</v>
      </c>
      <c r="Z99" s="23">
        <v>10.340923828142706</v>
      </c>
      <c r="AA99" s="23">
        <v>9.8961826555196595</v>
      </c>
      <c r="AB99" s="23">
        <v>7.6636371691994185</v>
      </c>
      <c r="AC99" s="23">
        <v>4.8984636702774935</v>
      </c>
      <c r="AD99" s="23">
        <v>3.3337537081970012</v>
      </c>
      <c r="AE99" s="23">
        <v>2.4212784140487571</v>
      </c>
      <c r="AG99" s="25">
        <v>7.5683603665961368</v>
      </c>
      <c r="AH99" s="25">
        <v>7.8230266814017178</v>
      </c>
      <c r="AI99" s="25">
        <v>7.6127010896428704</v>
      </c>
      <c r="AJ99" s="25">
        <v>7.4466147297809648</v>
      </c>
      <c r="AK99" s="25">
        <v>7.312659290125529</v>
      </c>
      <c r="AL99" s="25">
        <v>7.120885182743022</v>
      </c>
      <c r="AM99" s="25">
        <v>6.8082455304748919</v>
      </c>
      <c r="AN99" s="25">
        <v>6.4908195144014122</v>
      </c>
      <c r="AO99" s="25">
        <v>5.8787284395901125</v>
      </c>
      <c r="AP99" s="25">
        <v>5.2162253327118506</v>
      </c>
      <c r="AQ99" s="25">
        <v>4.0058908829212214</v>
      </c>
      <c r="AR99" s="25">
        <v>2.3264463980159107</v>
      </c>
      <c r="AS99" s="25">
        <v>0.89639080477287791</v>
      </c>
      <c r="AT99" s="25">
        <v>0.49683990762776631</v>
      </c>
      <c r="AV99" s="26">
        <v>12.168360366596138</v>
      </c>
      <c r="AW99" s="26">
        <v>12.423026681401719</v>
      </c>
      <c r="AX99" s="26">
        <v>12.212701089642872</v>
      </c>
      <c r="AY99" s="26">
        <v>12.046614729780966</v>
      </c>
      <c r="AZ99" s="26">
        <v>11.91265929012553</v>
      </c>
      <c r="BA99" s="26">
        <v>11.720885182743023</v>
      </c>
      <c r="BB99" s="26">
        <v>11.408245530474893</v>
      </c>
      <c r="BC99" s="26">
        <v>11.090819514401414</v>
      </c>
      <c r="BD99" s="26">
        <v>10.478728439590114</v>
      </c>
      <c r="BE99" s="26">
        <v>9.816225332711852</v>
      </c>
      <c r="BF99" s="26">
        <v>8.6058908829212228</v>
      </c>
      <c r="BG99" s="26">
        <v>6.9264463980159121</v>
      </c>
      <c r="BH99" s="26">
        <v>5.4963908047728793</v>
      </c>
      <c r="BI99" s="26">
        <v>5.0968399076277677</v>
      </c>
      <c r="BK99" s="27">
        <v>7.6334689787799626</v>
      </c>
      <c r="BL99" s="27">
        <v>7.9461343480016762</v>
      </c>
      <c r="BM99" s="27">
        <v>7.6609347520243674</v>
      </c>
      <c r="BN99" s="27">
        <v>7.4270924059416696</v>
      </c>
      <c r="BO99" s="27">
        <v>7.2361007599696521</v>
      </c>
      <c r="BP99" s="27">
        <v>7.0035423703799147</v>
      </c>
      <c r="BQ99" s="27">
        <v>6.6709280021897932</v>
      </c>
      <c r="BR99" s="27">
        <v>6.3836996229193765</v>
      </c>
      <c r="BS99" s="27">
        <v>6.176002591629242</v>
      </c>
      <c r="BT99" s="27">
        <v>5.7991942892227826</v>
      </c>
      <c r="BU99" s="27">
        <v>4.1194215049665033</v>
      </c>
      <c r="BV99" s="27">
        <v>2.5386385570895342</v>
      </c>
      <c r="BW99" s="27">
        <v>1.9541095336446332</v>
      </c>
      <c r="BX99" s="27">
        <v>1.8999316706896678</v>
      </c>
      <c r="BZ99" s="27">
        <v>12.233468978779964</v>
      </c>
      <c r="CA99" s="27">
        <v>12.546134348001678</v>
      </c>
      <c r="CB99" s="27">
        <v>12.260934752024369</v>
      </c>
      <c r="CC99" s="27">
        <v>12.027092405941671</v>
      </c>
      <c r="CD99" s="27">
        <v>11.836100759969653</v>
      </c>
      <c r="CE99" s="27">
        <v>11.603542370379916</v>
      </c>
      <c r="CF99" s="27">
        <v>11.270928002189795</v>
      </c>
      <c r="CG99" s="27">
        <v>10.983699622919378</v>
      </c>
      <c r="CH99" s="27">
        <v>10.776002591629243</v>
      </c>
      <c r="CI99" s="27">
        <v>10.399194289222784</v>
      </c>
      <c r="CJ99" s="27">
        <v>8.7194215049665047</v>
      </c>
      <c r="CK99" s="27">
        <v>7.1386385570895357</v>
      </c>
      <c r="CL99" s="27">
        <v>6.5541095336446347</v>
      </c>
      <c r="CM99" s="27">
        <v>6.4999316706896693</v>
      </c>
      <c r="CO99" s="28">
        <v>7.6252576309046418</v>
      </c>
      <c r="CP99" s="28">
        <v>7.9229997681194035</v>
      </c>
      <c r="CQ99" s="28">
        <v>7.6185115229149538</v>
      </c>
      <c r="CR99" s="28">
        <v>7.3719472217656676</v>
      </c>
      <c r="CS99" s="28">
        <v>7.1656729889656621</v>
      </c>
      <c r="CT99" s="28">
        <v>6.9153317586166505</v>
      </c>
      <c r="CU99" s="28">
        <v>6.5663956513523694</v>
      </c>
      <c r="CV99" s="28">
        <v>6.2371702006377525</v>
      </c>
      <c r="CW99" s="28">
        <v>5.9982856582252069</v>
      </c>
      <c r="CX99" s="28">
        <v>5.6104045333948065</v>
      </c>
      <c r="CY99" s="28">
        <v>3.9145357054825496</v>
      </c>
      <c r="CZ99" s="28">
        <v>-3.4564243346712757</v>
      </c>
      <c r="DA99" s="28">
        <v>-10.34599688823139</v>
      </c>
      <c r="DB99" s="28">
        <v>-15.773965789265581</v>
      </c>
      <c r="DD99" s="28">
        <v>12.225257630904643</v>
      </c>
      <c r="DE99" s="28">
        <v>12.522999768119405</v>
      </c>
      <c r="DF99" s="28">
        <v>12.218511522914955</v>
      </c>
      <c r="DG99" s="28">
        <v>11.971947221765669</v>
      </c>
      <c r="DH99" s="28">
        <v>11.765672988965663</v>
      </c>
      <c r="DI99" s="28">
        <v>11.515331758616652</v>
      </c>
      <c r="DJ99" s="28">
        <v>11.166395651352371</v>
      </c>
      <c r="DK99" s="28">
        <v>10.837170200637754</v>
      </c>
      <c r="DL99" s="28">
        <v>10.598285658225208</v>
      </c>
      <c r="DM99" s="28">
        <v>10.210404533394808</v>
      </c>
      <c r="DN99" s="28">
        <v>8.514535705482551</v>
      </c>
      <c r="DO99" s="28">
        <v>1.1435756653287257</v>
      </c>
      <c r="DP99" s="28">
        <v>-5.7459968882313888</v>
      </c>
      <c r="DQ99" s="28">
        <v>-11.17396578926558</v>
      </c>
      <c r="DS99" s="29">
        <v>7.6719942669961636</v>
      </c>
      <c r="DT99" s="29">
        <v>8.0150017120794885</v>
      </c>
      <c r="DU99" s="29">
        <v>7.7572655021720891</v>
      </c>
      <c r="DV99" s="29">
        <v>7.5485600625199183</v>
      </c>
      <c r="DW99" s="29">
        <v>7.3714310644626355</v>
      </c>
      <c r="DX99" s="29">
        <v>7.1240062404173941</v>
      </c>
      <c r="DY99" s="29">
        <v>6.7838181213540842</v>
      </c>
      <c r="DZ99" s="29">
        <v>6.4746802186971379</v>
      </c>
      <c r="EA99" s="29">
        <v>6.2469287376643621</v>
      </c>
      <c r="EB99" s="29">
        <v>5.6622379065385644</v>
      </c>
      <c r="EC99" s="29">
        <v>-1.7410430931735306</v>
      </c>
      <c r="ED99" s="29">
        <v>-9.6509596127835309</v>
      </c>
      <c r="EE99" s="29">
        <v>-15.773854255762195</v>
      </c>
      <c r="EF99" s="29">
        <v>-15.625481134162094</v>
      </c>
      <c r="EH99" s="29">
        <v>12.271994266996165</v>
      </c>
      <c r="EI99" s="29">
        <v>12.61500171207949</v>
      </c>
      <c r="EJ99" s="29">
        <v>12.357265502172091</v>
      </c>
      <c r="EK99" s="29">
        <v>12.14856006251992</v>
      </c>
      <c r="EL99" s="29">
        <v>11.971431064462637</v>
      </c>
      <c r="EM99" s="29">
        <v>11.724006240417395</v>
      </c>
      <c r="EN99" s="29">
        <v>11.383818121354086</v>
      </c>
      <c r="EO99" s="29">
        <v>11.074680218697139</v>
      </c>
      <c r="EP99" s="29">
        <v>10.846928737664363</v>
      </c>
      <c r="EQ99" s="29">
        <v>10.262237906538566</v>
      </c>
      <c r="ER99" s="29">
        <v>2.8589569068264709</v>
      </c>
      <c r="ES99" s="29">
        <v>-5.0509596127835295</v>
      </c>
      <c r="ET99" s="29">
        <v>-11.173854255762194</v>
      </c>
      <c r="EU99" s="29">
        <v>-11.025481134162092</v>
      </c>
      <c r="EW99" s="1">
        <v>333013</v>
      </c>
      <c r="EX99" s="1">
        <v>446934</v>
      </c>
      <c r="EY99" s="1" t="s">
        <v>589</v>
      </c>
      <c r="EZ99" s="1" t="s">
        <v>889</v>
      </c>
    </row>
    <row r="100" spans="2:156" ht="16.2" thickBot="1" x14ac:dyDescent="0.35">
      <c r="B100" s="21" t="s">
        <v>101</v>
      </c>
      <c r="C100" s="22">
        <v>5.4414880172767468</v>
      </c>
      <c r="D100" s="23">
        <v>5.5004667257698365</v>
      </c>
      <c r="E100" s="23">
        <v>5.3219206973927431</v>
      </c>
      <c r="F100" s="23">
        <v>5.1363491465655713</v>
      </c>
      <c r="G100" s="23">
        <v>4.8285501803802688</v>
      </c>
      <c r="H100" s="23">
        <v>4.6190743314659795</v>
      </c>
      <c r="I100" s="23">
        <v>4.3488289311796589</v>
      </c>
      <c r="J100" s="23">
        <v>4.0280315212964233</v>
      </c>
      <c r="K100" s="23">
        <v>3.6737447004831978</v>
      </c>
      <c r="L100" s="23">
        <v>3.2642726821563741</v>
      </c>
      <c r="M100" s="23">
        <v>1.3312449875111572</v>
      </c>
      <c r="N100" s="23">
        <v>-0.10836165392713681</v>
      </c>
      <c r="O100" s="23">
        <v>-0.42491705557012338</v>
      </c>
      <c r="P100" s="23">
        <v>-0.31063319169142645</v>
      </c>
      <c r="Q100" s="24"/>
      <c r="R100" s="23">
        <v>9.7414880172767475</v>
      </c>
      <c r="S100" s="23">
        <v>9.8004667257698372</v>
      </c>
      <c r="T100" s="23">
        <v>9.6219206973927438</v>
      </c>
      <c r="U100" s="23">
        <v>9.436349146565572</v>
      </c>
      <c r="V100" s="23">
        <v>9.1285501803802696</v>
      </c>
      <c r="W100" s="23">
        <v>8.9190743314659802</v>
      </c>
      <c r="X100" s="23">
        <v>8.6488289311796596</v>
      </c>
      <c r="Y100" s="23">
        <v>8.328031521296424</v>
      </c>
      <c r="Z100" s="23">
        <v>7.9737447004831985</v>
      </c>
      <c r="AA100" s="23">
        <v>7.5642726821563748</v>
      </c>
      <c r="AB100" s="23">
        <v>5.6312449875111579</v>
      </c>
      <c r="AC100" s="23">
        <v>4.1916383460728639</v>
      </c>
      <c r="AD100" s="23">
        <v>3.8750829444298773</v>
      </c>
      <c r="AE100" s="23">
        <v>3.9893668083085743</v>
      </c>
      <c r="AG100" s="25">
        <v>5.395315402138392</v>
      </c>
      <c r="AH100" s="25">
        <v>5.4538103266235112</v>
      </c>
      <c r="AI100" s="25">
        <v>5.3559906558908121</v>
      </c>
      <c r="AJ100" s="25">
        <v>5.2408808858944536</v>
      </c>
      <c r="AK100" s="25">
        <v>5.0306933928686082</v>
      </c>
      <c r="AL100" s="25">
        <v>4.8824720401661814</v>
      </c>
      <c r="AM100" s="25">
        <v>4.6897954813814042</v>
      </c>
      <c r="AN100" s="25">
        <v>4.5087222132202314</v>
      </c>
      <c r="AO100" s="25">
        <v>4.2463645902641041</v>
      </c>
      <c r="AP100" s="25">
        <v>3.9327826997690476</v>
      </c>
      <c r="AQ100" s="25">
        <v>2.5962482399974594</v>
      </c>
      <c r="AR100" s="25">
        <v>1.094481227578525</v>
      </c>
      <c r="AS100" s="25">
        <v>-0.22129047374999189</v>
      </c>
      <c r="AT100" s="25">
        <v>-0.56130371594337802</v>
      </c>
      <c r="AV100" s="26">
        <v>9.6953154021383927</v>
      </c>
      <c r="AW100" s="26">
        <v>9.7538103266235119</v>
      </c>
      <c r="AX100" s="26">
        <v>9.6559906558908128</v>
      </c>
      <c r="AY100" s="26">
        <v>9.5408808858944543</v>
      </c>
      <c r="AZ100" s="26">
        <v>9.3306933928686089</v>
      </c>
      <c r="BA100" s="26">
        <v>9.1824720401661821</v>
      </c>
      <c r="BB100" s="26">
        <v>8.9897954813814049</v>
      </c>
      <c r="BC100" s="26">
        <v>8.8087222132202321</v>
      </c>
      <c r="BD100" s="26">
        <v>8.5463645902641048</v>
      </c>
      <c r="BE100" s="26">
        <v>8.2327826997690483</v>
      </c>
      <c r="BF100" s="26">
        <v>6.8962482399974601</v>
      </c>
      <c r="BG100" s="26">
        <v>5.3944812275785257</v>
      </c>
      <c r="BH100" s="26">
        <v>4.0787095262500088</v>
      </c>
      <c r="BI100" s="26">
        <v>3.7386962840566227</v>
      </c>
      <c r="BK100" s="27">
        <v>5.4436337692355181</v>
      </c>
      <c r="BL100" s="27">
        <v>5.5323855451919393</v>
      </c>
      <c r="BM100" s="27">
        <v>5.3945071620050715</v>
      </c>
      <c r="BN100" s="27">
        <v>5.2474005347921278</v>
      </c>
      <c r="BO100" s="27">
        <v>4.997623831667708</v>
      </c>
      <c r="BP100" s="27">
        <v>4.8340194739428632</v>
      </c>
      <c r="BQ100" s="27">
        <v>4.6260922839146126</v>
      </c>
      <c r="BR100" s="27">
        <v>4.4188029177648129</v>
      </c>
      <c r="BS100" s="27">
        <v>4.1521688928489731</v>
      </c>
      <c r="BT100" s="27">
        <v>3.8305547161640696</v>
      </c>
      <c r="BU100" s="27">
        <v>2.3049201694372687</v>
      </c>
      <c r="BV100" s="27">
        <v>1.1034511780990517</v>
      </c>
      <c r="BW100" s="27">
        <v>0.87493617398197543</v>
      </c>
      <c r="BX100" s="27">
        <v>1.0892778603160966</v>
      </c>
      <c r="BZ100" s="27">
        <v>9.7436337692355188</v>
      </c>
      <c r="CA100" s="27">
        <v>9.83238554519194</v>
      </c>
      <c r="CB100" s="27">
        <v>9.6945071620050722</v>
      </c>
      <c r="CC100" s="27">
        <v>9.5474005347921285</v>
      </c>
      <c r="CD100" s="27">
        <v>9.2976238316677087</v>
      </c>
      <c r="CE100" s="27">
        <v>9.134019473942864</v>
      </c>
      <c r="CF100" s="27">
        <v>8.9260922839146133</v>
      </c>
      <c r="CG100" s="27">
        <v>8.7188029177648136</v>
      </c>
      <c r="CH100" s="27">
        <v>8.4521688928489738</v>
      </c>
      <c r="CI100" s="27">
        <v>8.1305547161640703</v>
      </c>
      <c r="CJ100" s="27">
        <v>6.6049201694372695</v>
      </c>
      <c r="CK100" s="27">
        <v>5.4034511780990524</v>
      </c>
      <c r="CL100" s="27">
        <v>5.1749361739819761</v>
      </c>
      <c r="CM100" s="27">
        <v>5.3892778603160973</v>
      </c>
      <c r="CO100" s="28">
        <v>5.4422995273392232</v>
      </c>
      <c r="CP100" s="28">
        <v>5.519893743139388</v>
      </c>
      <c r="CQ100" s="28">
        <v>5.3724509207312074</v>
      </c>
      <c r="CR100" s="28">
        <v>5.232527959686692</v>
      </c>
      <c r="CS100" s="28">
        <v>4.9971776057159705</v>
      </c>
      <c r="CT100" s="28">
        <v>4.878270659941899</v>
      </c>
      <c r="CU100" s="28">
        <v>4.7154829087659582</v>
      </c>
      <c r="CV100" s="28">
        <v>4.5470293593714466</v>
      </c>
      <c r="CW100" s="28">
        <v>4.3592789936823735</v>
      </c>
      <c r="CX100" s="28">
        <v>4.1592039604489166</v>
      </c>
      <c r="CY100" s="28">
        <v>3.0744644580266804</v>
      </c>
      <c r="CZ100" s="28">
        <v>-1.272558363723757</v>
      </c>
      <c r="DA100" s="28">
        <v>-4.5047319107718415</v>
      </c>
      <c r="DB100" s="28">
        <v>-7.600106162806437</v>
      </c>
      <c r="DD100" s="28">
        <v>9.7422995273392239</v>
      </c>
      <c r="DE100" s="28">
        <v>9.8198937431393887</v>
      </c>
      <c r="DF100" s="28">
        <v>9.6724509207312082</v>
      </c>
      <c r="DG100" s="28">
        <v>9.5325279596866928</v>
      </c>
      <c r="DH100" s="28">
        <v>9.2971776057159712</v>
      </c>
      <c r="DI100" s="28">
        <v>9.1782706599418997</v>
      </c>
      <c r="DJ100" s="28">
        <v>9.0154829087659589</v>
      </c>
      <c r="DK100" s="28">
        <v>8.8470293593714473</v>
      </c>
      <c r="DL100" s="28">
        <v>8.6592789936823742</v>
      </c>
      <c r="DM100" s="28">
        <v>8.4592039604489173</v>
      </c>
      <c r="DN100" s="28">
        <v>7.3744644580266812</v>
      </c>
      <c r="DO100" s="28">
        <v>3.0274416362762437</v>
      </c>
      <c r="DP100" s="28">
        <v>-0.20473191077184083</v>
      </c>
      <c r="DQ100" s="28">
        <v>-3.3001061628064363</v>
      </c>
      <c r="DS100" s="29">
        <v>5.4962567407781329</v>
      </c>
      <c r="DT100" s="29">
        <v>5.6255742464920928</v>
      </c>
      <c r="DU100" s="29">
        <v>5.5283226941757917</v>
      </c>
      <c r="DV100" s="29">
        <v>5.4259195960198667</v>
      </c>
      <c r="DW100" s="29">
        <v>5.2272710752260885</v>
      </c>
      <c r="DX100" s="29">
        <v>5.1177511290972824</v>
      </c>
      <c r="DY100" s="29">
        <v>4.9702356310089524</v>
      </c>
      <c r="DZ100" s="29">
        <v>4.8309974498950279</v>
      </c>
      <c r="EA100" s="29">
        <v>4.6670651631608635</v>
      </c>
      <c r="EB100" s="29">
        <v>4.285047293813717</v>
      </c>
      <c r="EC100" s="29">
        <v>-0.59167463480098448</v>
      </c>
      <c r="ED100" s="29">
        <v>-4.6969764226911614</v>
      </c>
      <c r="EE100" s="29">
        <v>-6.9991371151503508</v>
      </c>
      <c r="EF100" s="29">
        <v>-6.8764601912640408</v>
      </c>
      <c r="EH100" s="29">
        <v>9.7962567407781336</v>
      </c>
      <c r="EI100" s="29">
        <v>9.9255742464920935</v>
      </c>
      <c r="EJ100" s="29">
        <v>9.8283226941757924</v>
      </c>
      <c r="EK100" s="29">
        <v>9.7259195960198674</v>
      </c>
      <c r="EL100" s="29">
        <v>9.5272710752260892</v>
      </c>
      <c r="EM100" s="29">
        <v>9.4177511290972831</v>
      </c>
      <c r="EN100" s="29">
        <v>9.2702356310089531</v>
      </c>
      <c r="EO100" s="29">
        <v>9.1309974498950286</v>
      </c>
      <c r="EP100" s="29">
        <v>8.9670651631608642</v>
      </c>
      <c r="EQ100" s="29">
        <v>8.5850472938137177</v>
      </c>
      <c r="ER100" s="29">
        <v>3.7083253651990162</v>
      </c>
      <c r="ES100" s="29">
        <v>-0.39697642269116074</v>
      </c>
      <c r="ET100" s="29">
        <v>-2.69913711515035</v>
      </c>
      <c r="EU100" s="29">
        <v>-2.5764601912640401</v>
      </c>
      <c r="EW100" s="1">
        <v>371893</v>
      </c>
      <c r="EX100" s="1">
        <v>413641</v>
      </c>
      <c r="EY100" s="1" t="s">
        <v>501</v>
      </c>
      <c r="EZ100" s="1" t="s">
        <v>880</v>
      </c>
    </row>
    <row r="101" spans="2:156" ht="16.2" thickBot="1" x14ac:dyDescent="0.35">
      <c r="B101" s="21" t="s">
        <v>102</v>
      </c>
      <c r="C101" s="22">
        <v>6.412435798113556</v>
      </c>
      <c r="D101" s="23">
        <v>6.7623359740394626</v>
      </c>
      <c r="E101" s="23">
        <v>6.6338586041789611</v>
      </c>
      <c r="F101" s="23">
        <v>6.4238688608905719</v>
      </c>
      <c r="G101" s="23">
        <v>6.2606006784332919</v>
      </c>
      <c r="H101" s="23">
        <v>6.1126078151359344</v>
      </c>
      <c r="I101" s="23">
        <v>5.8612053953041823</v>
      </c>
      <c r="J101" s="23">
        <v>5.6166288107264606</v>
      </c>
      <c r="K101" s="23">
        <v>5.4476578406305443</v>
      </c>
      <c r="L101" s="23">
        <v>5.1182982425555359</v>
      </c>
      <c r="M101" s="23">
        <v>3.7194164425914558</v>
      </c>
      <c r="N101" s="23">
        <v>1.6081920086647337</v>
      </c>
      <c r="O101" s="23">
        <v>0.31476979024980523</v>
      </c>
      <c r="P101" s="23">
        <v>-0.39189006317557329</v>
      </c>
      <c r="Q101" s="24"/>
      <c r="R101" s="23">
        <v>10.512435798113557</v>
      </c>
      <c r="S101" s="23">
        <v>10.862335974039464</v>
      </c>
      <c r="T101" s="23">
        <v>10.733858604178963</v>
      </c>
      <c r="U101" s="23">
        <v>10.523868860890573</v>
      </c>
      <c r="V101" s="23">
        <v>10.360600678433293</v>
      </c>
      <c r="W101" s="23">
        <v>10.212607815135936</v>
      </c>
      <c r="X101" s="23">
        <v>9.9612053953041837</v>
      </c>
      <c r="Y101" s="23">
        <v>9.716628810726462</v>
      </c>
      <c r="Z101" s="23">
        <v>9.5476578406305457</v>
      </c>
      <c r="AA101" s="23">
        <v>9.2182982425555373</v>
      </c>
      <c r="AB101" s="23">
        <v>7.8194164425914572</v>
      </c>
      <c r="AC101" s="23">
        <v>5.7081920086647351</v>
      </c>
      <c r="AD101" s="23">
        <v>4.4147697902498066</v>
      </c>
      <c r="AE101" s="23">
        <v>3.7081099368244281</v>
      </c>
      <c r="AG101" s="25">
        <v>6.3349851169254556</v>
      </c>
      <c r="AH101" s="25">
        <v>6.6387428891902296</v>
      </c>
      <c r="AI101" s="25">
        <v>6.5624572907959795</v>
      </c>
      <c r="AJ101" s="25">
        <v>6.4022993754544117</v>
      </c>
      <c r="AK101" s="25">
        <v>6.2851762430504934</v>
      </c>
      <c r="AL101" s="25">
        <v>6.1808917540309878</v>
      </c>
      <c r="AM101" s="25">
        <v>5.9501380266757167</v>
      </c>
      <c r="AN101" s="25">
        <v>5.7161419602815613</v>
      </c>
      <c r="AO101" s="25">
        <v>5.5370823244789449</v>
      </c>
      <c r="AP101" s="25">
        <v>5.2031027102891656</v>
      </c>
      <c r="AQ101" s="25">
        <v>4.2235082268191135</v>
      </c>
      <c r="AR101" s="25">
        <v>3.2133569642703712</v>
      </c>
      <c r="AS101" s="25">
        <v>2.2894958650807844</v>
      </c>
      <c r="AT101" s="25">
        <v>2.1900784283077286</v>
      </c>
      <c r="AV101" s="26">
        <v>10.434985116925457</v>
      </c>
      <c r="AW101" s="26">
        <v>10.738742889190231</v>
      </c>
      <c r="AX101" s="26">
        <v>10.662457290795981</v>
      </c>
      <c r="AY101" s="26">
        <v>10.502299375454413</v>
      </c>
      <c r="AZ101" s="26">
        <v>10.385176243050495</v>
      </c>
      <c r="BA101" s="26">
        <v>10.280891754030989</v>
      </c>
      <c r="BB101" s="26">
        <v>10.050138026675718</v>
      </c>
      <c r="BC101" s="26">
        <v>9.8161419602815627</v>
      </c>
      <c r="BD101" s="26">
        <v>9.6370823244789463</v>
      </c>
      <c r="BE101" s="26">
        <v>9.303102710289167</v>
      </c>
      <c r="BF101" s="26">
        <v>8.323508226819115</v>
      </c>
      <c r="BG101" s="26">
        <v>7.3133569642703726</v>
      </c>
      <c r="BH101" s="26">
        <v>6.3894958650807858</v>
      </c>
      <c r="BI101" s="26">
        <v>6.29007842830773</v>
      </c>
      <c r="BK101" s="27">
        <v>6.4136741185205253</v>
      </c>
      <c r="BL101" s="27">
        <v>6.7956373926178131</v>
      </c>
      <c r="BM101" s="27">
        <v>6.7047348032009495</v>
      </c>
      <c r="BN101" s="27">
        <v>6.5308893289553183</v>
      </c>
      <c r="BO101" s="27">
        <v>6.4068097646461553</v>
      </c>
      <c r="BP101" s="27">
        <v>6.3104294172718447</v>
      </c>
      <c r="BQ101" s="27">
        <v>6.109172397043352</v>
      </c>
      <c r="BR101" s="27">
        <v>5.9239365253686955</v>
      </c>
      <c r="BS101" s="27">
        <v>5.8120055819054492</v>
      </c>
      <c r="BT101" s="27">
        <v>5.5421084814473645</v>
      </c>
      <c r="BU101" s="27">
        <v>4.3987932066448607</v>
      </c>
      <c r="BV101" s="27">
        <v>3.4768920931562732</v>
      </c>
      <c r="BW101" s="27">
        <v>3.2150479490444042</v>
      </c>
      <c r="BX101" s="27">
        <v>3.446239234016744</v>
      </c>
      <c r="BZ101" s="27">
        <v>10.513674118520527</v>
      </c>
      <c r="CA101" s="27">
        <v>10.895637392617814</v>
      </c>
      <c r="CB101" s="27">
        <v>10.804734803200951</v>
      </c>
      <c r="CC101" s="27">
        <v>10.63088932895532</v>
      </c>
      <c r="CD101" s="27">
        <v>10.506809764646157</v>
      </c>
      <c r="CE101" s="27">
        <v>10.410429417271846</v>
      </c>
      <c r="CF101" s="27">
        <v>10.209172397043353</v>
      </c>
      <c r="CG101" s="27">
        <v>10.023936525368697</v>
      </c>
      <c r="CH101" s="27">
        <v>9.9120055819054507</v>
      </c>
      <c r="CI101" s="27">
        <v>9.6421084814473659</v>
      </c>
      <c r="CJ101" s="27">
        <v>8.4987932066448622</v>
      </c>
      <c r="CK101" s="27">
        <v>7.5768920931562747</v>
      </c>
      <c r="CL101" s="27">
        <v>7.3150479490444056</v>
      </c>
      <c r="CM101" s="27">
        <v>7.5462392340167455</v>
      </c>
      <c r="CO101" s="28">
        <v>6.4111638025505862</v>
      </c>
      <c r="CP101" s="28">
        <v>6.7863808296105219</v>
      </c>
      <c r="CQ101" s="28">
        <v>6.6929267801400769</v>
      </c>
      <c r="CR101" s="28">
        <v>6.5273576781335372</v>
      </c>
      <c r="CS101" s="28">
        <v>6.4205449030732069</v>
      </c>
      <c r="CT101" s="28">
        <v>6.3519878454036238</v>
      </c>
      <c r="CU101" s="28">
        <v>6.1791675566506932</v>
      </c>
      <c r="CV101" s="28">
        <v>5.9967484580235677</v>
      </c>
      <c r="CW101" s="28">
        <v>5.9054288633595959</v>
      </c>
      <c r="CX101" s="28">
        <v>5.6798981464875098</v>
      </c>
      <c r="CY101" s="28">
        <v>4.7022822779785116</v>
      </c>
      <c r="CZ101" s="28">
        <v>2.0672879361587349E-2</v>
      </c>
      <c r="DA101" s="28">
        <v>-3.5509521965342792</v>
      </c>
      <c r="DB101" s="28">
        <v>-5.9377556631946007</v>
      </c>
      <c r="DD101" s="28">
        <v>10.511163802550588</v>
      </c>
      <c r="DE101" s="28">
        <v>10.886380829610523</v>
      </c>
      <c r="DF101" s="28">
        <v>10.792926780140078</v>
      </c>
      <c r="DG101" s="28">
        <v>10.627357678133539</v>
      </c>
      <c r="DH101" s="28">
        <v>10.520544903073208</v>
      </c>
      <c r="DI101" s="28">
        <v>10.451987845403625</v>
      </c>
      <c r="DJ101" s="28">
        <v>10.279167556650695</v>
      </c>
      <c r="DK101" s="28">
        <v>10.096748458023569</v>
      </c>
      <c r="DL101" s="28">
        <v>10.005428863359597</v>
      </c>
      <c r="DM101" s="28">
        <v>9.7798981464875112</v>
      </c>
      <c r="DN101" s="28">
        <v>8.802282277978513</v>
      </c>
      <c r="DO101" s="28">
        <v>4.1206728793615888</v>
      </c>
      <c r="DP101" s="28">
        <v>0.54904780346572224</v>
      </c>
      <c r="DQ101" s="28">
        <v>-1.8377556631945993</v>
      </c>
      <c r="DS101" s="29">
        <v>6.4798393581951998</v>
      </c>
      <c r="DT101" s="29">
        <v>6.9203621059207112</v>
      </c>
      <c r="DU101" s="29">
        <v>6.8928763125197321</v>
      </c>
      <c r="DV101" s="29">
        <v>6.7796061064256925</v>
      </c>
      <c r="DW101" s="29">
        <v>6.7197151432758986</v>
      </c>
      <c r="DX101" s="29">
        <v>6.6637851877529215</v>
      </c>
      <c r="DY101" s="29">
        <v>6.5151181093141091</v>
      </c>
      <c r="DZ101" s="29">
        <v>6.3788978205779081</v>
      </c>
      <c r="EA101" s="29">
        <v>6.3238798988644618</v>
      </c>
      <c r="EB101" s="29">
        <v>5.960683469654775</v>
      </c>
      <c r="EC101" s="29">
        <v>0.78136920395165532</v>
      </c>
      <c r="ED101" s="29">
        <v>-3.6112458832179364</v>
      </c>
      <c r="EE101" s="29">
        <v>-6.4509221592778694</v>
      </c>
      <c r="EF101" s="29">
        <v>-5.3807389412657542</v>
      </c>
      <c r="EH101" s="29">
        <v>10.579839358195201</v>
      </c>
      <c r="EI101" s="29">
        <v>11.020362105920713</v>
      </c>
      <c r="EJ101" s="29">
        <v>10.992876312519734</v>
      </c>
      <c r="EK101" s="29">
        <v>10.879606106425694</v>
      </c>
      <c r="EL101" s="29">
        <v>10.8197151432759</v>
      </c>
      <c r="EM101" s="29">
        <v>10.763785187752923</v>
      </c>
      <c r="EN101" s="29">
        <v>10.61511810931411</v>
      </c>
      <c r="EO101" s="29">
        <v>10.47889782057791</v>
      </c>
      <c r="EP101" s="29">
        <v>10.423879898864463</v>
      </c>
      <c r="EQ101" s="29">
        <v>10.060683469654776</v>
      </c>
      <c r="ER101" s="29">
        <v>4.8813692039516567</v>
      </c>
      <c r="ES101" s="29">
        <v>0.48875411678206504</v>
      </c>
      <c r="ET101" s="29">
        <v>-2.350922159277868</v>
      </c>
      <c r="EU101" s="29">
        <v>-1.2807389412657528</v>
      </c>
      <c r="EW101" s="1">
        <v>353740</v>
      </c>
      <c r="EX101" s="1">
        <v>430080</v>
      </c>
      <c r="EY101" s="1" t="s">
        <v>480</v>
      </c>
      <c r="EZ101" s="1" t="s">
        <v>887</v>
      </c>
    </row>
    <row r="102" spans="2:156" ht="16.2" thickBot="1" x14ac:dyDescent="0.35">
      <c r="B102" s="21" t="s">
        <v>103</v>
      </c>
      <c r="C102" s="22">
        <v>1.9243547230963429</v>
      </c>
      <c r="D102" s="23">
        <v>2.0163299448357748</v>
      </c>
      <c r="E102" s="23">
        <v>1.6225639614153948</v>
      </c>
      <c r="F102" s="23">
        <v>1.334708019247671</v>
      </c>
      <c r="G102" s="23">
        <v>0.77391180524696424</v>
      </c>
      <c r="H102" s="23">
        <v>0.83138936127178198</v>
      </c>
      <c r="I102" s="23">
        <v>0.42137154759337392</v>
      </c>
      <c r="J102" s="23">
        <v>-5.1430404814102104E-2</v>
      </c>
      <c r="K102" s="23">
        <v>-0.65993645256184408</v>
      </c>
      <c r="L102" s="23">
        <v>-1.2201123122363242</v>
      </c>
      <c r="M102" s="23">
        <v>-3.8827178389114145</v>
      </c>
      <c r="N102" s="23">
        <v>-6.2329262944147885</v>
      </c>
      <c r="O102" s="23">
        <v>-7.447237680610769</v>
      </c>
      <c r="P102" s="23">
        <v>-7.9382112086356607</v>
      </c>
      <c r="Q102" s="24"/>
      <c r="R102" s="23">
        <v>8.8243547230963415</v>
      </c>
      <c r="S102" s="23">
        <v>8.9163299448357733</v>
      </c>
      <c r="T102" s="23">
        <v>8.5225639614153934</v>
      </c>
      <c r="U102" s="23">
        <v>8.2347080192476696</v>
      </c>
      <c r="V102" s="23">
        <v>7.6739118052469628</v>
      </c>
      <c r="W102" s="23">
        <v>7.7313893612717806</v>
      </c>
      <c r="X102" s="23">
        <v>7.3213715475933725</v>
      </c>
      <c r="Y102" s="23">
        <v>6.8485695951858965</v>
      </c>
      <c r="Z102" s="23">
        <v>6.2400635474381545</v>
      </c>
      <c r="AA102" s="23">
        <v>5.6798876877636744</v>
      </c>
      <c r="AB102" s="23">
        <v>3.017282161088584</v>
      </c>
      <c r="AC102" s="23">
        <v>0.66707370558521006</v>
      </c>
      <c r="AD102" s="23">
        <v>-0.54723768061077038</v>
      </c>
      <c r="AE102" s="23">
        <v>-1.0382112086356621</v>
      </c>
      <c r="AG102" s="25">
        <v>1.8435169754716263</v>
      </c>
      <c r="AH102" s="25">
        <v>1.8976730689324235</v>
      </c>
      <c r="AI102" s="25">
        <v>1.5934045742844347</v>
      </c>
      <c r="AJ102" s="25">
        <v>1.3917848738676852</v>
      </c>
      <c r="AK102" s="25">
        <v>0.91938261905098528</v>
      </c>
      <c r="AL102" s="25">
        <v>1.0642403761601003</v>
      </c>
      <c r="AM102" s="25">
        <v>0.72601964374175765</v>
      </c>
      <c r="AN102" s="25">
        <v>0.32298494532634692</v>
      </c>
      <c r="AO102" s="25">
        <v>-0.22882330551349028</v>
      </c>
      <c r="AP102" s="25">
        <v>-0.72593539684735475</v>
      </c>
      <c r="AQ102" s="25">
        <v>-2.7403628848647763</v>
      </c>
      <c r="AR102" s="25">
        <v>-4.4896916136627461</v>
      </c>
      <c r="AS102" s="25">
        <v>-6.1180031986021461</v>
      </c>
      <c r="AT102" s="25">
        <v>-6.8073953854103308</v>
      </c>
      <c r="AV102" s="26">
        <v>8.7435169754716249</v>
      </c>
      <c r="AW102" s="26">
        <v>8.7976730689324221</v>
      </c>
      <c r="AX102" s="26">
        <v>8.4934045742844333</v>
      </c>
      <c r="AY102" s="26">
        <v>8.2917848738676838</v>
      </c>
      <c r="AZ102" s="26">
        <v>7.8193826190509839</v>
      </c>
      <c r="BA102" s="26">
        <v>7.9642403761600988</v>
      </c>
      <c r="BB102" s="26">
        <v>7.6260196437417562</v>
      </c>
      <c r="BC102" s="26">
        <v>7.2229849453263455</v>
      </c>
      <c r="BD102" s="26">
        <v>6.6711766944865083</v>
      </c>
      <c r="BE102" s="26">
        <v>6.1740646031526438</v>
      </c>
      <c r="BF102" s="26">
        <v>4.1596371151352223</v>
      </c>
      <c r="BG102" s="26">
        <v>2.4103083863372525</v>
      </c>
      <c r="BH102" s="26">
        <v>0.78199680139785244</v>
      </c>
      <c r="BI102" s="26">
        <v>9.2604614589667733E-2</v>
      </c>
      <c r="BK102" s="27">
        <v>1.9269269603884069</v>
      </c>
      <c r="BL102" s="27">
        <v>2.0636065567947668</v>
      </c>
      <c r="BM102" s="27">
        <v>1.7280170714998739</v>
      </c>
      <c r="BN102" s="27">
        <v>1.4950898981188914</v>
      </c>
      <c r="BO102" s="27">
        <v>0.99724374618807232</v>
      </c>
      <c r="BP102" s="27">
        <v>1.1310873510851813</v>
      </c>
      <c r="BQ102" s="27">
        <v>0.80674400727503226</v>
      </c>
      <c r="BR102" s="27">
        <v>0.4404541634736745</v>
      </c>
      <c r="BS102" s="27">
        <v>-5.8582393292827106E-2</v>
      </c>
      <c r="BT102" s="27">
        <v>-0.48101996575562467</v>
      </c>
      <c r="BU102" s="27">
        <v>-2.5782107928517881</v>
      </c>
      <c r="BV102" s="27">
        <v>-3.9824681564385749</v>
      </c>
      <c r="BW102" s="27">
        <v>-4.7102089860684124</v>
      </c>
      <c r="BX102" s="27">
        <v>-4.6121721151801296</v>
      </c>
      <c r="BZ102" s="27">
        <v>8.8269269603884055</v>
      </c>
      <c r="CA102" s="27">
        <v>8.9636065567947654</v>
      </c>
      <c r="CB102" s="27">
        <v>8.6280170714998725</v>
      </c>
      <c r="CC102" s="27">
        <v>8.3950898981188899</v>
      </c>
      <c r="CD102" s="27">
        <v>7.8972437461880709</v>
      </c>
      <c r="CE102" s="27">
        <v>8.0310873510851799</v>
      </c>
      <c r="CF102" s="27">
        <v>7.7067440072750308</v>
      </c>
      <c r="CG102" s="27">
        <v>7.3404541634736731</v>
      </c>
      <c r="CH102" s="27">
        <v>6.8414176067071715</v>
      </c>
      <c r="CI102" s="27">
        <v>6.4189800342443739</v>
      </c>
      <c r="CJ102" s="27">
        <v>4.3217892071482105</v>
      </c>
      <c r="CK102" s="27">
        <v>2.9175318435614237</v>
      </c>
      <c r="CL102" s="27">
        <v>2.1897910139315861</v>
      </c>
      <c r="CM102" s="27">
        <v>2.287827884819869</v>
      </c>
      <c r="CO102" s="28">
        <v>1.9186770219062126</v>
      </c>
      <c r="CP102" s="28">
        <v>2.0363581822748351</v>
      </c>
      <c r="CQ102" s="28">
        <v>1.6875824046037344</v>
      </c>
      <c r="CR102" s="28">
        <v>1.4629027704801665</v>
      </c>
      <c r="CS102" s="28">
        <v>0.99214397046070602</v>
      </c>
      <c r="CT102" s="28">
        <v>1.1729694726573854</v>
      </c>
      <c r="CU102" s="28">
        <v>0.90710810368640438</v>
      </c>
      <c r="CV102" s="28">
        <v>0.59762460421048047</v>
      </c>
      <c r="CW102" s="28">
        <v>0.19538976603683622</v>
      </c>
      <c r="CX102" s="28">
        <v>-9.0846917664414661E-2</v>
      </c>
      <c r="CY102" s="28">
        <v>-1.7091252730587208</v>
      </c>
      <c r="CZ102" s="28">
        <v>-11.849732206686411</v>
      </c>
      <c r="DA102" s="28">
        <v>-20.098433622631923</v>
      </c>
      <c r="DB102" s="28">
        <v>-26.157611693234962</v>
      </c>
      <c r="DD102" s="28">
        <v>8.8186770219062112</v>
      </c>
      <c r="DE102" s="28">
        <v>8.9363581822748337</v>
      </c>
      <c r="DF102" s="28">
        <v>8.587582404603733</v>
      </c>
      <c r="DG102" s="28">
        <v>8.3629027704801651</v>
      </c>
      <c r="DH102" s="28">
        <v>7.8921439704607046</v>
      </c>
      <c r="DI102" s="28">
        <v>8.072969472657384</v>
      </c>
      <c r="DJ102" s="28">
        <v>7.807108103686403</v>
      </c>
      <c r="DK102" s="28">
        <v>7.497624604210479</v>
      </c>
      <c r="DL102" s="28">
        <v>7.0953897660368348</v>
      </c>
      <c r="DM102" s="28">
        <v>6.8091530823355839</v>
      </c>
      <c r="DN102" s="28">
        <v>5.1908747269412778</v>
      </c>
      <c r="DO102" s="28">
        <v>-4.9497322066864129</v>
      </c>
      <c r="DP102" s="28">
        <v>-13.198433622631924</v>
      </c>
      <c r="DQ102" s="28">
        <v>-19.257611693234963</v>
      </c>
      <c r="DS102" s="29">
        <v>2.0039064775158337</v>
      </c>
      <c r="DT102" s="29">
        <v>2.2048167809082386</v>
      </c>
      <c r="DU102" s="29">
        <v>1.9411769954098901</v>
      </c>
      <c r="DV102" s="29">
        <v>1.781394061928399</v>
      </c>
      <c r="DW102" s="29">
        <v>1.3797135544560852</v>
      </c>
      <c r="DX102" s="29">
        <v>1.5826709342623744</v>
      </c>
      <c r="DY102" s="29">
        <v>1.3520630280150918</v>
      </c>
      <c r="DZ102" s="29">
        <v>1.0860754373719281</v>
      </c>
      <c r="EA102" s="29">
        <v>0.7206321635232662</v>
      </c>
      <c r="EB102" s="29">
        <v>0.20222842581817702</v>
      </c>
      <c r="EC102" s="29">
        <v>-8.2571160346795693</v>
      </c>
      <c r="ED102" s="29">
        <v>-17.736281089019222</v>
      </c>
      <c r="EE102" s="29">
        <v>-24.422556170303857</v>
      </c>
      <c r="EF102" s="29">
        <v>-24.272556769062724</v>
      </c>
      <c r="EH102" s="29">
        <v>8.9039064775158323</v>
      </c>
      <c r="EI102" s="29">
        <v>9.1048167809082372</v>
      </c>
      <c r="EJ102" s="29">
        <v>8.8411769954098887</v>
      </c>
      <c r="EK102" s="29">
        <v>8.6813940619283976</v>
      </c>
      <c r="EL102" s="29">
        <v>8.2797135544560838</v>
      </c>
      <c r="EM102" s="29">
        <v>8.482670934262373</v>
      </c>
      <c r="EN102" s="29">
        <v>8.2520630280150904</v>
      </c>
      <c r="EO102" s="29">
        <v>7.9860754373719267</v>
      </c>
      <c r="EP102" s="29">
        <v>7.6206321635232648</v>
      </c>
      <c r="EQ102" s="29">
        <v>7.1022284258181756</v>
      </c>
      <c r="ER102" s="29">
        <v>-1.3571160346795708</v>
      </c>
      <c r="ES102" s="29">
        <v>-10.836281089019224</v>
      </c>
      <c r="ET102" s="29">
        <v>-17.522556170303858</v>
      </c>
      <c r="EU102" s="29">
        <v>-17.372556769062726</v>
      </c>
      <c r="EW102" s="1">
        <v>362706</v>
      </c>
      <c r="EX102" s="1">
        <v>410859</v>
      </c>
      <c r="EY102" s="1" t="s">
        <v>592</v>
      </c>
      <c r="EZ102" s="1" t="s">
        <v>880</v>
      </c>
    </row>
    <row r="103" spans="2:156" ht="16.2" thickBot="1" x14ac:dyDescent="0.35">
      <c r="B103" s="21" t="s">
        <v>104</v>
      </c>
      <c r="C103" s="22">
        <v>3.3552958500928636</v>
      </c>
      <c r="D103" s="23">
        <v>3.381057172998764</v>
      </c>
      <c r="E103" s="23">
        <v>3.3206307869086249</v>
      </c>
      <c r="F103" s="23">
        <v>3.1909667017716021</v>
      </c>
      <c r="G103" s="23">
        <v>3.0020498921732557</v>
      </c>
      <c r="H103" s="23">
        <v>2.8728043823136939</v>
      </c>
      <c r="I103" s="23">
        <v>2.7119532031957281</v>
      </c>
      <c r="J103" s="23">
        <v>2.4890057730371016</v>
      </c>
      <c r="K103" s="23">
        <v>2.2950608898869636</v>
      </c>
      <c r="L103" s="23">
        <v>2.0367489719812344</v>
      </c>
      <c r="M103" s="23">
        <v>0.90605069299920338</v>
      </c>
      <c r="N103" s="23">
        <v>-6.6554078805488359E-2</v>
      </c>
      <c r="O103" s="23">
        <v>-0.45751452115522007</v>
      </c>
      <c r="P103" s="23">
        <v>-0.57058460374967979</v>
      </c>
      <c r="Q103" s="24"/>
      <c r="R103" s="23">
        <v>9.3552958500928636</v>
      </c>
      <c r="S103" s="23">
        <v>9.381057172998764</v>
      </c>
      <c r="T103" s="23">
        <v>9.3206307869086249</v>
      </c>
      <c r="U103" s="23">
        <v>9.1909667017716021</v>
      </c>
      <c r="V103" s="23">
        <v>9.0020498921732557</v>
      </c>
      <c r="W103" s="23">
        <v>8.8728043823136939</v>
      </c>
      <c r="X103" s="23">
        <v>8.7119532031957281</v>
      </c>
      <c r="Y103" s="23">
        <v>8.4890057730371016</v>
      </c>
      <c r="Z103" s="23">
        <v>8.2950608898869636</v>
      </c>
      <c r="AA103" s="23">
        <v>8.0367489719812344</v>
      </c>
      <c r="AB103" s="23">
        <v>6.9060506929992034</v>
      </c>
      <c r="AC103" s="23">
        <v>5.9334459211945116</v>
      </c>
      <c r="AD103" s="23">
        <v>5.5424854788447799</v>
      </c>
      <c r="AE103" s="23">
        <v>5.4294153962503202</v>
      </c>
      <c r="AG103" s="25">
        <v>3.3218106593908701</v>
      </c>
      <c r="AH103" s="25">
        <v>3.335912236230568</v>
      </c>
      <c r="AI103" s="25">
        <v>3.3147632844866841</v>
      </c>
      <c r="AJ103" s="25">
        <v>3.2194065928693263</v>
      </c>
      <c r="AK103" s="25">
        <v>3.0661835112796432</v>
      </c>
      <c r="AL103" s="25">
        <v>2.975085346455506</v>
      </c>
      <c r="AM103" s="25">
        <v>2.8469129885666078</v>
      </c>
      <c r="AN103" s="25">
        <v>2.657831809540923</v>
      </c>
      <c r="AO103" s="25">
        <v>2.49212867694302</v>
      </c>
      <c r="AP103" s="25">
        <v>2.2621210079318601</v>
      </c>
      <c r="AQ103" s="25">
        <v>1.4146651924878562</v>
      </c>
      <c r="AR103" s="25">
        <v>0.50432660854537836</v>
      </c>
      <c r="AS103" s="25">
        <v>-0.25417796382360613</v>
      </c>
      <c r="AT103" s="25">
        <v>-0.62221757757503937</v>
      </c>
      <c r="AV103" s="26">
        <v>9.3218106593908701</v>
      </c>
      <c r="AW103" s="26">
        <v>9.335912236230568</v>
      </c>
      <c r="AX103" s="26">
        <v>9.3147632844866841</v>
      </c>
      <c r="AY103" s="26">
        <v>9.2194065928693263</v>
      </c>
      <c r="AZ103" s="26">
        <v>9.0661835112796432</v>
      </c>
      <c r="BA103" s="26">
        <v>8.975085346455506</v>
      </c>
      <c r="BB103" s="26">
        <v>8.8469129885666078</v>
      </c>
      <c r="BC103" s="26">
        <v>8.657831809540923</v>
      </c>
      <c r="BD103" s="26">
        <v>8.49212867694302</v>
      </c>
      <c r="BE103" s="26">
        <v>8.2621210079318601</v>
      </c>
      <c r="BF103" s="26">
        <v>7.4146651924878562</v>
      </c>
      <c r="BG103" s="26">
        <v>6.5043266085453784</v>
      </c>
      <c r="BH103" s="26">
        <v>5.7458220361763939</v>
      </c>
      <c r="BI103" s="26">
        <v>5.3777824224249606</v>
      </c>
      <c r="BK103" s="27">
        <v>3.3564892740950221</v>
      </c>
      <c r="BL103" s="27">
        <v>3.3999092085632832</v>
      </c>
      <c r="BM103" s="27">
        <v>3.3628308702732763</v>
      </c>
      <c r="BN103" s="27">
        <v>3.2554530394445234</v>
      </c>
      <c r="BO103" s="27">
        <v>3.0913016930633503</v>
      </c>
      <c r="BP103" s="27">
        <v>2.9953652775070463</v>
      </c>
      <c r="BQ103" s="27">
        <v>2.8708043171443869</v>
      </c>
      <c r="BR103" s="27">
        <v>2.6941626148556139</v>
      </c>
      <c r="BS103" s="27">
        <v>2.5452557123998609</v>
      </c>
      <c r="BT103" s="27">
        <v>2.3328640713048756</v>
      </c>
      <c r="BU103" s="27">
        <v>1.4104292681068884</v>
      </c>
      <c r="BV103" s="27">
        <v>0.65986987725612423</v>
      </c>
      <c r="BW103" s="27">
        <v>0.41204848664860627</v>
      </c>
      <c r="BX103" s="27">
        <v>0.44746938970271444</v>
      </c>
      <c r="BZ103" s="27">
        <v>9.3564892740950221</v>
      </c>
      <c r="CA103" s="27">
        <v>9.3999092085632832</v>
      </c>
      <c r="CB103" s="27">
        <v>9.3628308702732763</v>
      </c>
      <c r="CC103" s="27">
        <v>9.2554530394445234</v>
      </c>
      <c r="CD103" s="27">
        <v>9.0913016930633503</v>
      </c>
      <c r="CE103" s="27">
        <v>8.9953652775070463</v>
      </c>
      <c r="CF103" s="27">
        <v>8.8708043171443869</v>
      </c>
      <c r="CG103" s="27">
        <v>8.6941626148556139</v>
      </c>
      <c r="CH103" s="27">
        <v>8.5452557123998609</v>
      </c>
      <c r="CI103" s="27">
        <v>8.3328640713048756</v>
      </c>
      <c r="CJ103" s="27">
        <v>7.4104292681068884</v>
      </c>
      <c r="CK103" s="27">
        <v>6.6598698772561242</v>
      </c>
      <c r="CL103" s="27">
        <v>6.4120484866486063</v>
      </c>
      <c r="CM103" s="27">
        <v>6.4474693897027144</v>
      </c>
      <c r="CO103" s="28">
        <v>3.3562380018248259</v>
      </c>
      <c r="CP103" s="28">
        <v>3.3942945460130112</v>
      </c>
      <c r="CQ103" s="28">
        <v>3.3547301631250122</v>
      </c>
      <c r="CR103" s="28">
        <v>3.2543694132896057</v>
      </c>
      <c r="CS103" s="28">
        <v>3.1069819747708838</v>
      </c>
      <c r="CT103" s="28">
        <v>3.0368901979478107</v>
      </c>
      <c r="CU103" s="28">
        <v>2.9408184435152709</v>
      </c>
      <c r="CV103" s="28">
        <v>2.7882375055872473</v>
      </c>
      <c r="CW103" s="28">
        <v>2.6821247425202248</v>
      </c>
      <c r="CX103" s="28">
        <v>2.5327867918992801</v>
      </c>
      <c r="CY103" s="28">
        <v>1.5947658307165398</v>
      </c>
      <c r="CZ103" s="28">
        <v>-1.7515245030469622</v>
      </c>
      <c r="DA103" s="28">
        <v>-4.2050914209569115</v>
      </c>
      <c r="DB103" s="28">
        <v>-6.0530014635197595</v>
      </c>
      <c r="DD103" s="28">
        <v>9.3562380018248259</v>
      </c>
      <c r="DE103" s="28">
        <v>9.3942945460130112</v>
      </c>
      <c r="DF103" s="28">
        <v>9.3547301631250122</v>
      </c>
      <c r="DG103" s="28">
        <v>9.2543694132896057</v>
      </c>
      <c r="DH103" s="28">
        <v>9.1069819747708838</v>
      </c>
      <c r="DI103" s="28">
        <v>9.0368901979478107</v>
      </c>
      <c r="DJ103" s="28">
        <v>8.9408184435152709</v>
      </c>
      <c r="DK103" s="28">
        <v>8.7882375055872473</v>
      </c>
      <c r="DL103" s="28">
        <v>8.6821247425202248</v>
      </c>
      <c r="DM103" s="28">
        <v>8.5327867918992801</v>
      </c>
      <c r="DN103" s="28">
        <v>7.5947658307165398</v>
      </c>
      <c r="DO103" s="28">
        <v>4.2484754969530378</v>
      </c>
      <c r="DP103" s="28">
        <v>1.7949085790430885</v>
      </c>
      <c r="DQ103" s="28">
        <v>-5.300146351975954E-2</v>
      </c>
      <c r="DS103" s="29">
        <v>3.390291198608864</v>
      </c>
      <c r="DT103" s="29">
        <v>3.4615125465556869</v>
      </c>
      <c r="DU103" s="29">
        <v>3.4545661851022018</v>
      </c>
      <c r="DV103" s="29">
        <v>3.3795155649797817</v>
      </c>
      <c r="DW103" s="29">
        <v>3.2566160540978455</v>
      </c>
      <c r="DX103" s="29">
        <v>3.1909989618061534</v>
      </c>
      <c r="DY103" s="29">
        <v>3.1030459912019008</v>
      </c>
      <c r="DZ103" s="29">
        <v>2.9683387411609967</v>
      </c>
      <c r="EA103" s="29">
        <v>2.8751305345244944</v>
      </c>
      <c r="EB103" s="29">
        <v>2.6539967394810802</v>
      </c>
      <c r="EC103" s="29">
        <v>-0.23598674737997882</v>
      </c>
      <c r="ED103" s="29">
        <v>-3.1561930226562271</v>
      </c>
      <c r="EE103" s="29">
        <v>-5.0821471521107959</v>
      </c>
      <c r="EF103" s="29">
        <v>-5.2800760706196002</v>
      </c>
      <c r="EH103" s="29">
        <v>9.390291198608864</v>
      </c>
      <c r="EI103" s="29">
        <v>9.4615125465556869</v>
      </c>
      <c r="EJ103" s="29">
        <v>9.4545661851022018</v>
      </c>
      <c r="EK103" s="29">
        <v>9.3795155649797817</v>
      </c>
      <c r="EL103" s="29">
        <v>9.2566160540978455</v>
      </c>
      <c r="EM103" s="29">
        <v>9.1909989618061534</v>
      </c>
      <c r="EN103" s="29">
        <v>9.1030459912019008</v>
      </c>
      <c r="EO103" s="29">
        <v>8.9683387411609967</v>
      </c>
      <c r="EP103" s="29">
        <v>8.8751305345244944</v>
      </c>
      <c r="EQ103" s="29">
        <v>8.6539967394810802</v>
      </c>
      <c r="ER103" s="29">
        <v>5.7640132526200212</v>
      </c>
      <c r="ES103" s="29">
        <v>2.8438069773437729</v>
      </c>
      <c r="ET103" s="29">
        <v>0.91785284788920407</v>
      </c>
      <c r="EU103" s="29">
        <v>0.71992392938039984</v>
      </c>
      <c r="EW103" s="1">
        <v>365430</v>
      </c>
      <c r="EX103" s="1">
        <v>395366</v>
      </c>
      <c r="EY103" s="1" t="s">
        <v>594</v>
      </c>
      <c r="EZ103" s="1" t="s">
        <v>883</v>
      </c>
    </row>
    <row r="104" spans="2:156" ht="16.2" thickBot="1" x14ac:dyDescent="0.35">
      <c r="B104" s="21" t="s">
        <v>105</v>
      </c>
      <c r="C104" s="22">
        <v>19.781021786024873</v>
      </c>
      <c r="D104" s="23">
        <v>19.184727096322412</v>
      </c>
      <c r="E104" s="23">
        <v>18.434891075154511</v>
      </c>
      <c r="F104" s="23">
        <v>18.415463656904702</v>
      </c>
      <c r="G104" s="23">
        <v>18.397250953085436</v>
      </c>
      <c r="H104" s="23">
        <v>18.36339176514279</v>
      </c>
      <c r="I104" s="23">
        <v>18.34809288460097</v>
      </c>
      <c r="J104" s="23">
        <v>18.349196127213951</v>
      </c>
      <c r="K104" s="23">
        <v>18.331980983013423</v>
      </c>
      <c r="L104" s="23">
        <v>18.318996652492189</v>
      </c>
      <c r="M104" s="23">
        <v>18.336196110987899</v>
      </c>
      <c r="N104" s="23">
        <v>18.339025221362057</v>
      </c>
      <c r="O104" s="23">
        <v>18.371162474119824</v>
      </c>
      <c r="P104" s="23">
        <v>18.405638303565379</v>
      </c>
      <c r="Q104" s="24"/>
      <c r="R104" s="23">
        <v>23.781021786024873</v>
      </c>
      <c r="S104" s="23">
        <v>23.184727096322412</v>
      </c>
      <c r="T104" s="23">
        <v>22.434891075154511</v>
      </c>
      <c r="U104" s="23">
        <v>22.415463656904702</v>
      </c>
      <c r="V104" s="23">
        <v>22.397250953085436</v>
      </c>
      <c r="W104" s="23">
        <v>22.36339176514279</v>
      </c>
      <c r="X104" s="23">
        <v>22.34809288460097</v>
      </c>
      <c r="Y104" s="23">
        <v>22.349196127213951</v>
      </c>
      <c r="Z104" s="23">
        <v>22.331980983013423</v>
      </c>
      <c r="AA104" s="23">
        <v>22.318996652492189</v>
      </c>
      <c r="AB104" s="23">
        <v>22.336196110987899</v>
      </c>
      <c r="AC104" s="23">
        <v>22.339025221362057</v>
      </c>
      <c r="AD104" s="23">
        <v>22.371162474119824</v>
      </c>
      <c r="AE104" s="23">
        <v>22.405638303565379</v>
      </c>
      <c r="AG104" s="25">
        <v>19.770757129572072</v>
      </c>
      <c r="AH104" s="25">
        <v>19.507379193066051</v>
      </c>
      <c r="AI104" s="25">
        <v>19.13311154558243</v>
      </c>
      <c r="AJ104" s="25">
        <v>19.150657955552774</v>
      </c>
      <c r="AK104" s="25">
        <v>19.154132165101139</v>
      </c>
      <c r="AL104" s="25">
        <v>19.141208266814871</v>
      </c>
      <c r="AM104" s="25">
        <v>19.140061982193266</v>
      </c>
      <c r="AN104" s="25">
        <v>19.148863371036683</v>
      </c>
      <c r="AO104" s="25">
        <v>19.139446042450295</v>
      </c>
      <c r="AP104" s="25">
        <v>19.130105972223156</v>
      </c>
      <c r="AQ104" s="25">
        <v>19.157479855462761</v>
      </c>
      <c r="AR104" s="25">
        <v>19.174117367196459</v>
      </c>
      <c r="AS104" s="25">
        <v>19.208108008344666</v>
      </c>
      <c r="AT104" s="25">
        <v>19.241415726747768</v>
      </c>
      <c r="AV104" s="26">
        <v>23.770757129572072</v>
      </c>
      <c r="AW104" s="26">
        <v>23.507379193066051</v>
      </c>
      <c r="AX104" s="26">
        <v>23.13311154558243</v>
      </c>
      <c r="AY104" s="26">
        <v>23.150657955552774</v>
      </c>
      <c r="AZ104" s="26">
        <v>23.154132165101139</v>
      </c>
      <c r="BA104" s="26">
        <v>23.141208266814871</v>
      </c>
      <c r="BB104" s="26">
        <v>23.140061982193266</v>
      </c>
      <c r="BC104" s="26">
        <v>23.148863371036683</v>
      </c>
      <c r="BD104" s="26">
        <v>23.139446042450295</v>
      </c>
      <c r="BE104" s="26">
        <v>23.130105972223156</v>
      </c>
      <c r="BF104" s="26">
        <v>23.157479855462761</v>
      </c>
      <c r="BG104" s="26">
        <v>23.174117367196459</v>
      </c>
      <c r="BH104" s="26">
        <v>23.208108008344666</v>
      </c>
      <c r="BI104" s="26">
        <v>23.241415726747768</v>
      </c>
      <c r="BK104" s="27">
        <v>19.781024315639232</v>
      </c>
      <c r="BL104" s="27">
        <v>19.184779069260692</v>
      </c>
      <c r="BM104" s="27">
        <v>18.435016459518287</v>
      </c>
      <c r="BN104" s="27">
        <v>18.415667135029999</v>
      </c>
      <c r="BO104" s="27">
        <v>18.397550787048978</v>
      </c>
      <c r="BP104" s="27">
        <v>18.363834369428339</v>
      </c>
      <c r="BQ104" s="27">
        <v>18.348702257907135</v>
      </c>
      <c r="BR104" s="27">
        <v>18.350025245008929</v>
      </c>
      <c r="BS104" s="27">
        <v>18.333055772941584</v>
      </c>
      <c r="BT104" s="27">
        <v>18.320340913231931</v>
      </c>
      <c r="BU104" s="27">
        <v>18.33872888062611</v>
      </c>
      <c r="BV104" s="27">
        <v>18.342865489910036</v>
      </c>
      <c r="BW104" s="27">
        <v>18.375758352229333</v>
      </c>
      <c r="BX104" s="27">
        <v>18.411053957633797</v>
      </c>
      <c r="BZ104" s="27">
        <v>23.781024315639232</v>
      </c>
      <c r="CA104" s="27">
        <v>23.184779069260692</v>
      </c>
      <c r="CB104" s="27">
        <v>22.435016459518287</v>
      </c>
      <c r="CC104" s="27">
        <v>22.415667135029999</v>
      </c>
      <c r="CD104" s="27">
        <v>22.397550787048978</v>
      </c>
      <c r="CE104" s="27">
        <v>22.363834369428339</v>
      </c>
      <c r="CF104" s="27">
        <v>22.348702257907135</v>
      </c>
      <c r="CG104" s="27">
        <v>22.350025245008929</v>
      </c>
      <c r="CH104" s="27">
        <v>22.333055772941584</v>
      </c>
      <c r="CI104" s="27">
        <v>22.320340913231931</v>
      </c>
      <c r="CJ104" s="27">
        <v>22.33872888062611</v>
      </c>
      <c r="CK104" s="27">
        <v>22.342865489910036</v>
      </c>
      <c r="CL104" s="27">
        <v>22.375758352229333</v>
      </c>
      <c r="CM104" s="27">
        <v>22.411053957633797</v>
      </c>
      <c r="CO104" s="28">
        <v>19.78093087013033</v>
      </c>
      <c r="CP104" s="28">
        <v>19.192563194578</v>
      </c>
      <c r="CQ104" s="28">
        <v>18.450864353005226</v>
      </c>
      <c r="CR104" s="28">
        <v>18.43942120991964</v>
      </c>
      <c r="CS104" s="28">
        <v>18.429324397532554</v>
      </c>
      <c r="CT104" s="28">
        <v>18.403579437214034</v>
      </c>
      <c r="CU104" s="28">
        <v>18.396695392140437</v>
      </c>
      <c r="CV104" s="28">
        <v>18.406356075191443</v>
      </c>
      <c r="CW104" s="28">
        <v>18.398266691053198</v>
      </c>
      <c r="CX104" s="28">
        <v>18.394763273511582</v>
      </c>
      <c r="CY104" s="28">
        <v>18.461213915763746</v>
      </c>
      <c r="CZ104" s="28">
        <v>18.515686579429715</v>
      </c>
      <c r="DA104" s="28">
        <v>18.60055058834725</v>
      </c>
      <c r="DB104" s="28">
        <v>18.689815071314349</v>
      </c>
      <c r="DD104" s="28">
        <v>23.78093087013033</v>
      </c>
      <c r="DE104" s="28">
        <v>23.192563194578</v>
      </c>
      <c r="DF104" s="28">
        <v>22.450864353005226</v>
      </c>
      <c r="DG104" s="28">
        <v>22.43942120991964</v>
      </c>
      <c r="DH104" s="28">
        <v>22.429324397532554</v>
      </c>
      <c r="DI104" s="28">
        <v>22.403579437214034</v>
      </c>
      <c r="DJ104" s="28">
        <v>22.396695392140437</v>
      </c>
      <c r="DK104" s="28">
        <v>22.406356075191443</v>
      </c>
      <c r="DL104" s="28">
        <v>22.398266691053198</v>
      </c>
      <c r="DM104" s="28">
        <v>22.394763273511582</v>
      </c>
      <c r="DN104" s="28">
        <v>22.461213915763746</v>
      </c>
      <c r="DO104" s="28">
        <v>22.515686579429715</v>
      </c>
      <c r="DP104" s="28">
        <v>22.60055058834725</v>
      </c>
      <c r="DQ104" s="28">
        <v>22.689815071314349</v>
      </c>
      <c r="DS104" s="29">
        <v>19.781682315882417</v>
      </c>
      <c r="DT104" s="29">
        <v>19.194112666195682</v>
      </c>
      <c r="DU104" s="29">
        <v>18.453278436171416</v>
      </c>
      <c r="DV104" s="29">
        <v>18.442683342704964</v>
      </c>
      <c r="DW104" s="29">
        <v>18.431132288292069</v>
      </c>
      <c r="DX104" s="29">
        <v>18.4016510568512</v>
      </c>
      <c r="DY104" s="29">
        <v>18.388856385042644</v>
      </c>
      <c r="DZ104" s="29">
        <v>18.390570506177202</v>
      </c>
      <c r="EA104" s="29">
        <v>18.372494687818808</v>
      </c>
      <c r="EB104" s="29">
        <v>18.35706651453004</v>
      </c>
      <c r="EC104" s="29">
        <v>18.352429731567</v>
      </c>
      <c r="ED104" s="29">
        <v>18.345047383527174</v>
      </c>
      <c r="EE104" s="29">
        <v>18.363388871126862</v>
      </c>
      <c r="EF104" s="29">
        <v>18.418055410370354</v>
      </c>
      <c r="EH104" s="29">
        <v>23.781682315882417</v>
      </c>
      <c r="EI104" s="29">
        <v>23.194112666195682</v>
      </c>
      <c r="EJ104" s="29">
        <v>22.453278436171416</v>
      </c>
      <c r="EK104" s="29">
        <v>22.442683342704964</v>
      </c>
      <c r="EL104" s="29">
        <v>22.431132288292069</v>
      </c>
      <c r="EM104" s="29">
        <v>22.4016510568512</v>
      </c>
      <c r="EN104" s="29">
        <v>22.388856385042644</v>
      </c>
      <c r="EO104" s="29">
        <v>22.390570506177202</v>
      </c>
      <c r="EP104" s="29">
        <v>22.372494687818808</v>
      </c>
      <c r="EQ104" s="29">
        <v>22.35706651453004</v>
      </c>
      <c r="ER104" s="29">
        <v>22.352429731567</v>
      </c>
      <c r="ES104" s="29">
        <v>22.345047383527174</v>
      </c>
      <c r="ET104" s="29">
        <v>22.363388871126862</v>
      </c>
      <c r="EU104" s="29">
        <v>22.418055410370354</v>
      </c>
      <c r="EW104" s="1">
        <v>369848</v>
      </c>
      <c r="EX104" s="1">
        <v>404515</v>
      </c>
      <c r="EY104" s="1" t="s">
        <v>551</v>
      </c>
      <c r="EZ104" s="1" t="s">
        <v>880</v>
      </c>
    </row>
    <row r="105" spans="2:156" ht="16.2" thickBot="1" x14ac:dyDescent="0.35">
      <c r="B105" s="21" t="s">
        <v>106</v>
      </c>
      <c r="C105" s="22">
        <v>5.5058922632452756</v>
      </c>
      <c r="D105" s="23">
        <v>5.5594633481657265</v>
      </c>
      <c r="E105" s="23">
        <v>5.0059101020100769</v>
      </c>
      <c r="F105" s="23">
        <v>4.6910474202637946</v>
      </c>
      <c r="G105" s="23">
        <v>4.4820769985638638</v>
      </c>
      <c r="H105" s="23">
        <v>4.2061010948312987</v>
      </c>
      <c r="I105" s="23">
        <v>3.9907543485216941</v>
      </c>
      <c r="J105" s="23">
        <v>3.6906074348252567</v>
      </c>
      <c r="K105" s="23">
        <v>3.5298850648185542</v>
      </c>
      <c r="L105" s="23">
        <v>3.331599144438929</v>
      </c>
      <c r="M105" s="23">
        <v>2.5358675672015529</v>
      </c>
      <c r="N105" s="23">
        <v>1.4346872836240046</v>
      </c>
      <c r="O105" s="23">
        <v>0.5919949495508412</v>
      </c>
      <c r="P105" s="23">
        <v>-7.0503702478060148E-2</v>
      </c>
      <c r="Q105" s="24"/>
      <c r="R105" s="23">
        <v>12.805892263245276</v>
      </c>
      <c r="S105" s="23">
        <v>12.859463348165727</v>
      </c>
      <c r="T105" s="23">
        <v>12.305910102010078</v>
      </c>
      <c r="U105" s="23">
        <v>11.991047420263795</v>
      </c>
      <c r="V105" s="23">
        <v>11.782076998563864</v>
      </c>
      <c r="W105" s="23">
        <v>11.506101094831299</v>
      </c>
      <c r="X105" s="23">
        <v>11.290754348521695</v>
      </c>
      <c r="Y105" s="23">
        <v>10.990607434825257</v>
      </c>
      <c r="Z105" s="23">
        <v>10.829885064818555</v>
      </c>
      <c r="AA105" s="23">
        <v>10.63159914443893</v>
      </c>
      <c r="AB105" s="23">
        <v>9.8358675672015536</v>
      </c>
      <c r="AC105" s="23">
        <v>8.7346872836240053</v>
      </c>
      <c r="AD105" s="23">
        <v>7.8919949495508419</v>
      </c>
      <c r="AE105" s="23">
        <v>7.2294962975219406</v>
      </c>
      <c r="AG105" s="25">
        <v>5.432358893316545</v>
      </c>
      <c r="AH105" s="25">
        <v>5.5579766012697789</v>
      </c>
      <c r="AI105" s="25">
        <v>5.2812421907505769</v>
      </c>
      <c r="AJ105" s="25">
        <v>5.1046199413320021</v>
      </c>
      <c r="AK105" s="25">
        <v>5.0015321697006172</v>
      </c>
      <c r="AL105" s="25">
        <v>4.8137328881286834</v>
      </c>
      <c r="AM105" s="25">
        <v>4.6540838831843949</v>
      </c>
      <c r="AN105" s="25">
        <v>4.3884185868660293</v>
      </c>
      <c r="AO105" s="25">
        <v>4.2277049579083936</v>
      </c>
      <c r="AP105" s="25">
        <v>4.0018377710251691</v>
      </c>
      <c r="AQ105" s="25">
        <v>3.3903272559025517</v>
      </c>
      <c r="AR105" s="25">
        <v>3.0883144047928006</v>
      </c>
      <c r="AS105" s="25">
        <v>2.8689863923996377</v>
      </c>
      <c r="AT105" s="25">
        <v>2.8087626358106199</v>
      </c>
      <c r="AV105" s="26">
        <v>12.732358893316546</v>
      </c>
      <c r="AW105" s="26">
        <v>12.85797660126978</v>
      </c>
      <c r="AX105" s="26">
        <v>12.581242190750578</v>
      </c>
      <c r="AY105" s="26">
        <v>12.404619941332003</v>
      </c>
      <c r="AZ105" s="26">
        <v>12.301532169700618</v>
      </c>
      <c r="BA105" s="26">
        <v>12.113732888128684</v>
      </c>
      <c r="BB105" s="26">
        <v>11.954083883184396</v>
      </c>
      <c r="BC105" s="26">
        <v>11.68841858686603</v>
      </c>
      <c r="BD105" s="26">
        <v>11.527704957908394</v>
      </c>
      <c r="BE105" s="26">
        <v>11.30183777102517</v>
      </c>
      <c r="BF105" s="26">
        <v>10.690327255902552</v>
      </c>
      <c r="BG105" s="26">
        <v>10.388314404792801</v>
      </c>
      <c r="BH105" s="26">
        <v>10.168986392399638</v>
      </c>
      <c r="BI105" s="26">
        <v>10.108762635810621</v>
      </c>
      <c r="BK105" s="27">
        <v>5.5062809761416034</v>
      </c>
      <c r="BL105" s="27">
        <v>5.5724844453397733</v>
      </c>
      <c r="BM105" s="27">
        <v>5.0332078629229251</v>
      </c>
      <c r="BN105" s="27">
        <v>4.7320588597322093</v>
      </c>
      <c r="BO105" s="27">
        <v>4.537947225133534</v>
      </c>
      <c r="BP105" s="27">
        <v>4.2818242466786245</v>
      </c>
      <c r="BQ105" s="27">
        <v>4.0840911129667639</v>
      </c>
      <c r="BR105" s="27">
        <v>3.8049228412240446</v>
      </c>
      <c r="BS105" s="27">
        <v>3.6641810367101435</v>
      </c>
      <c r="BT105" s="27">
        <v>3.4860432512557331</v>
      </c>
      <c r="BU105" s="27">
        <v>2.7868385665722251</v>
      </c>
      <c r="BV105" s="27">
        <v>2.3557152451615799</v>
      </c>
      <c r="BW105" s="27">
        <v>2.153870257401163</v>
      </c>
      <c r="BX105" s="27">
        <v>2.13050171115</v>
      </c>
      <c r="BZ105" s="27">
        <v>12.806280976141604</v>
      </c>
      <c r="CA105" s="27">
        <v>12.872484445339774</v>
      </c>
      <c r="CB105" s="27">
        <v>12.333207862922926</v>
      </c>
      <c r="CC105" s="27">
        <v>12.03205885973221</v>
      </c>
      <c r="CD105" s="27">
        <v>11.837947225133535</v>
      </c>
      <c r="CE105" s="27">
        <v>11.581824246678625</v>
      </c>
      <c r="CF105" s="27">
        <v>11.384091112966765</v>
      </c>
      <c r="CG105" s="27">
        <v>11.104922841224045</v>
      </c>
      <c r="CH105" s="27">
        <v>10.964181036710144</v>
      </c>
      <c r="CI105" s="27">
        <v>10.786043251255734</v>
      </c>
      <c r="CJ105" s="27">
        <v>10.086838566572226</v>
      </c>
      <c r="CK105" s="27">
        <v>9.6557152451615806</v>
      </c>
      <c r="CL105" s="27">
        <v>9.4538702574011637</v>
      </c>
      <c r="CM105" s="27">
        <v>9.4305017111500007</v>
      </c>
      <c r="CO105" s="28">
        <v>5.5055573002629643</v>
      </c>
      <c r="CP105" s="28">
        <v>5.5987412709935267</v>
      </c>
      <c r="CQ105" s="28">
        <v>5.0859547322682594</v>
      </c>
      <c r="CR105" s="28">
        <v>4.813465275607685</v>
      </c>
      <c r="CS105" s="28">
        <v>4.6469910107975831</v>
      </c>
      <c r="CT105" s="28">
        <v>4.4143808793190793</v>
      </c>
      <c r="CU105" s="28">
        <v>4.2440204948157785</v>
      </c>
      <c r="CV105" s="28">
        <v>3.9922471627929035</v>
      </c>
      <c r="CW105" s="28">
        <v>3.8793567515143472</v>
      </c>
      <c r="CX105" s="28">
        <v>3.7317172219060843</v>
      </c>
      <c r="CY105" s="28">
        <v>3.2094318454616619</v>
      </c>
      <c r="CZ105" s="28">
        <v>2.3841369447352996</v>
      </c>
      <c r="DA105" s="28">
        <v>1.853521959975776</v>
      </c>
      <c r="DB105" s="28">
        <v>1.5391493708128543</v>
      </c>
      <c r="DD105" s="28">
        <v>12.805557300262965</v>
      </c>
      <c r="DE105" s="28">
        <v>12.898741270993527</v>
      </c>
      <c r="DF105" s="28">
        <v>12.38595473226826</v>
      </c>
      <c r="DG105" s="28">
        <v>12.113465275607686</v>
      </c>
      <c r="DH105" s="28">
        <v>11.946991010797584</v>
      </c>
      <c r="DI105" s="28">
        <v>11.71438087931908</v>
      </c>
      <c r="DJ105" s="28">
        <v>11.544020494815779</v>
      </c>
      <c r="DK105" s="28">
        <v>11.292247162792904</v>
      </c>
      <c r="DL105" s="28">
        <v>11.179356751514348</v>
      </c>
      <c r="DM105" s="28">
        <v>11.031717221906085</v>
      </c>
      <c r="DN105" s="28">
        <v>10.509431845461663</v>
      </c>
      <c r="DO105" s="28">
        <v>9.6841369447353003</v>
      </c>
      <c r="DP105" s="28">
        <v>9.1535219599757767</v>
      </c>
      <c r="DQ105" s="28">
        <v>8.839149370812855</v>
      </c>
      <c r="DS105" s="29">
        <v>5.5201694390551257</v>
      </c>
      <c r="DT105" s="29">
        <v>5.628918842602328</v>
      </c>
      <c r="DU105" s="29">
        <v>5.1325372415141395</v>
      </c>
      <c r="DV105" s="29">
        <v>4.877438399977212</v>
      </c>
      <c r="DW105" s="29">
        <v>4.7145117699343295</v>
      </c>
      <c r="DX105" s="29">
        <v>4.4723216436129825</v>
      </c>
      <c r="DY105" s="29">
        <v>4.2824483172316281</v>
      </c>
      <c r="DZ105" s="29">
        <v>4.0002464605894836</v>
      </c>
      <c r="EA105" s="29">
        <v>3.8468302394407949</v>
      </c>
      <c r="EB105" s="29">
        <v>3.6468821127299869</v>
      </c>
      <c r="EC105" s="29">
        <v>2.0295067104250215</v>
      </c>
      <c r="ED105" s="29">
        <v>0.84645330413628628</v>
      </c>
      <c r="EE105" s="29">
        <v>-1.6744080040176357E-3</v>
      </c>
      <c r="EF105" s="29">
        <v>4.6513933994990708E-2</v>
      </c>
      <c r="EH105" s="29">
        <v>12.820169439055126</v>
      </c>
      <c r="EI105" s="29">
        <v>12.928918842602329</v>
      </c>
      <c r="EJ105" s="29">
        <v>12.43253724151414</v>
      </c>
      <c r="EK105" s="29">
        <v>12.177438399977213</v>
      </c>
      <c r="EL105" s="29">
        <v>12.01451176993433</v>
      </c>
      <c r="EM105" s="29">
        <v>11.772321643612983</v>
      </c>
      <c r="EN105" s="29">
        <v>11.582448317231629</v>
      </c>
      <c r="EO105" s="29">
        <v>11.300246460589484</v>
      </c>
      <c r="EP105" s="29">
        <v>11.146830239440796</v>
      </c>
      <c r="EQ105" s="29">
        <v>10.946882112729988</v>
      </c>
      <c r="ER105" s="29">
        <v>9.3295067104250222</v>
      </c>
      <c r="ES105" s="29">
        <v>8.146453304136287</v>
      </c>
      <c r="ET105" s="29">
        <v>7.2983255919959831</v>
      </c>
      <c r="EU105" s="29">
        <v>7.3465139339949914</v>
      </c>
      <c r="EW105" s="1">
        <v>383463</v>
      </c>
      <c r="EX105" s="1">
        <v>398149</v>
      </c>
      <c r="EY105" s="1" t="s">
        <v>536</v>
      </c>
      <c r="EZ105" s="1" t="s">
        <v>872</v>
      </c>
    </row>
    <row r="106" spans="2:156" ht="16.2" thickBot="1" x14ac:dyDescent="0.35">
      <c r="B106" s="21" t="s">
        <v>107</v>
      </c>
      <c r="C106" s="22">
        <v>5.3649990999185491</v>
      </c>
      <c r="D106" s="23">
        <v>5.3965365471806557</v>
      </c>
      <c r="E106" s="23">
        <v>5.1331800851775906</v>
      </c>
      <c r="F106" s="23">
        <v>4.9120154437451919</v>
      </c>
      <c r="G106" s="23">
        <v>4.6884936644569137</v>
      </c>
      <c r="H106" s="23">
        <v>4.4274982136547578</v>
      </c>
      <c r="I106" s="23">
        <v>4.0763267886064476</v>
      </c>
      <c r="J106" s="23">
        <v>3.6994997316474727</v>
      </c>
      <c r="K106" s="23">
        <v>3.3403581893091516</v>
      </c>
      <c r="L106" s="23">
        <v>2.8611301885017877</v>
      </c>
      <c r="M106" s="23">
        <v>0.65327863956308363</v>
      </c>
      <c r="N106" s="23">
        <v>-1.3782626948930528</v>
      </c>
      <c r="O106" s="23">
        <v>-2.2661275308978261</v>
      </c>
      <c r="P106" s="23">
        <v>-2.5662269853567992</v>
      </c>
      <c r="Q106" s="24"/>
      <c r="R106" s="23">
        <v>8.8649990999185491</v>
      </c>
      <c r="S106" s="23">
        <v>8.8965365471806557</v>
      </c>
      <c r="T106" s="23">
        <v>8.6331800851775906</v>
      </c>
      <c r="U106" s="23">
        <v>8.4120154437451919</v>
      </c>
      <c r="V106" s="23">
        <v>8.1884936644569137</v>
      </c>
      <c r="W106" s="23">
        <v>7.9274982136547578</v>
      </c>
      <c r="X106" s="23">
        <v>7.5763267886064476</v>
      </c>
      <c r="Y106" s="23">
        <v>7.1994997316474727</v>
      </c>
      <c r="Z106" s="23">
        <v>6.8403581893091516</v>
      </c>
      <c r="AA106" s="23">
        <v>6.3611301885017877</v>
      </c>
      <c r="AB106" s="23">
        <v>4.1532786395630836</v>
      </c>
      <c r="AC106" s="23">
        <v>2.1217373051069472</v>
      </c>
      <c r="AD106" s="23">
        <v>1.2338724691021739</v>
      </c>
      <c r="AE106" s="23">
        <v>0.93377301464320084</v>
      </c>
      <c r="AG106" s="25">
        <v>5.3064404723243648</v>
      </c>
      <c r="AH106" s="25">
        <v>5.34934628869423</v>
      </c>
      <c r="AI106" s="25">
        <v>5.1788355682313316</v>
      </c>
      <c r="AJ106" s="25">
        <v>5.012253578732901</v>
      </c>
      <c r="AK106" s="25">
        <v>4.8418184086861711</v>
      </c>
      <c r="AL106" s="25">
        <v>4.640501741084698</v>
      </c>
      <c r="AM106" s="25">
        <v>4.3402004995729211</v>
      </c>
      <c r="AN106" s="25">
        <v>4.0264403910184452</v>
      </c>
      <c r="AO106" s="25">
        <v>3.7468601109479955</v>
      </c>
      <c r="AP106" s="25">
        <v>3.3329676942813826</v>
      </c>
      <c r="AQ106" s="25">
        <v>1.7460275244276495</v>
      </c>
      <c r="AR106" s="25">
        <v>9.2185949373224219E-2</v>
      </c>
      <c r="AS106" s="25">
        <v>-1.4037097695458769</v>
      </c>
      <c r="AT106" s="25">
        <v>-2.0389570942684614</v>
      </c>
      <c r="AV106" s="26">
        <v>8.8064404723243648</v>
      </c>
      <c r="AW106" s="26">
        <v>8.84934628869423</v>
      </c>
      <c r="AX106" s="26">
        <v>8.6788355682313316</v>
      </c>
      <c r="AY106" s="26">
        <v>8.512253578732901</v>
      </c>
      <c r="AZ106" s="26">
        <v>8.3418184086861711</v>
      </c>
      <c r="BA106" s="26">
        <v>8.140501741084698</v>
      </c>
      <c r="BB106" s="26">
        <v>7.8402004995729211</v>
      </c>
      <c r="BC106" s="26">
        <v>7.5264403910184452</v>
      </c>
      <c r="BD106" s="26">
        <v>7.2468601109479955</v>
      </c>
      <c r="BE106" s="26">
        <v>6.8329676942813826</v>
      </c>
      <c r="BF106" s="26">
        <v>5.2460275244276495</v>
      </c>
      <c r="BG106" s="26">
        <v>3.5921859493732242</v>
      </c>
      <c r="BH106" s="26">
        <v>2.0962902304541231</v>
      </c>
      <c r="BI106" s="26">
        <v>1.4610429057315386</v>
      </c>
      <c r="BK106" s="27">
        <v>5.3670179357394296</v>
      </c>
      <c r="BL106" s="27">
        <v>5.4277483759194745</v>
      </c>
      <c r="BM106" s="27">
        <v>5.2112775625485028</v>
      </c>
      <c r="BN106" s="27">
        <v>5.0313360838815022</v>
      </c>
      <c r="BO106" s="27">
        <v>4.8527530877404477</v>
      </c>
      <c r="BP106" s="27">
        <v>4.6535201490537972</v>
      </c>
      <c r="BQ106" s="27">
        <v>4.3694886838355611</v>
      </c>
      <c r="BR106" s="27">
        <v>4.0874456281628007</v>
      </c>
      <c r="BS106" s="27">
        <v>3.8450098364892256</v>
      </c>
      <c r="BT106" s="27">
        <v>3.4575816375889996</v>
      </c>
      <c r="BU106" s="27">
        <v>1.6859796144250083</v>
      </c>
      <c r="BV106" s="27">
        <v>0.31939383103570407</v>
      </c>
      <c r="BW106" s="27">
        <v>-0.14715988930821666</v>
      </c>
      <c r="BX106" s="27">
        <v>-4.5501130973562454E-2</v>
      </c>
      <c r="BZ106" s="27">
        <v>8.8670179357394296</v>
      </c>
      <c r="CA106" s="27">
        <v>8.9277483759194745</v>
      </c>
      <c r="CB106" s="27">
        <v>8.7112775625485028</v>
      </c>
      <c r="CC106" s="27">
        <v>8.5313360838815022</v>
      </c>
      <c r="CD106" s="27">
        <v>8.3527530877404477</v>
      </c>
      <c r="CE106" s="27">
        <v>8.1535201490537972</v>
      </c>
      <c r="CF106" s="27">
        <v>7.8694886838355611</v>
      </c>
      <c r="CG106" s="27">
        <v>7.5874456281628007</v>
      </c>
      <c r="CH106" s="27">
        <v>7.3450098364892256</v>
      </c>
      <c r="CI106" s="27">
        <v>6.9575816375889996</v>
      </c>
      <c r="CJ106" s="27">
        <v>5.1859796144250083</v>
      </c>
      <c r="CK106" s="27">
        <v>3.8193938310357041</v>
      </c>
      <c r="CL106" s="27">
        <v>3.3528401106917833</v>
      </c>
      <c r="CM106" s="27">
        <v>3.4544988690264375</v>
      </c>
      <c r="CO106" s="28">
        <v>5.358333607866216</v>
      </c>
      <c r="CP106" s="28">
        <v>5.3983212476350122</v>
      </c>
      <c r="CQ106" s="28">
        <v>5.1638533908007265</v>
      </c>
      <c r="CR106" s="28">
        <v>4.983141302234678</v>
      </c>
      <c r="CS106" s="28">
        <v>4.8145776274988226</v>
      </c>
      <c r="CT106" s="28">
        <v>4.6461054796812071</v>
      </c>
      <c r="CU106" s="28">
        <v>4.4031309235022462</v>
      </c>
      <c r="CV106" s="28">
        <v>4.1567435563675357</v>
      </c>
      <c r="CW106" s="28">
        <v>3.9681746613396154</v>
      </c>
      <c r="CX106" s="28">
        <v>3.6929722031757937</v>
      </c>
      <c r="CY106" s="28">
        <v>2.2326248110485949</v>
      </c>
      <c r="CZ106" s="28">
        <v>-4.8680783667382208</v>
      </c>
      <c r="DA106" s="28">
        <v>-11.42065706614834</v>
      </c>
      <c r="DB106" s="28">
        <v>-16.601376312125311</v>
      </c>
      <c r="DD106" s="28">
        <v>8.858333607866216</v>
      </c>
      <c r="DE106" s="28">
        <v>8.8983212476350122</v>
      </c>
      <c r="DF106" s="28">
        <v>8.6638533908007265</v>
      </c>
      <c r="DG106" s="28">
        <v>8.483141302234678</v>
      </c>
      <c r="DH106" s="28">
        <v>8.3145776274988226</v>
      </c>
      <c r="DI106" s="28">
        <v>8.1461054796812071</v>
      </c>
      <c r="DJ106" s="28">
        <v>7.9031309235022462</v>
      </c>
      <c r="DK106" s="28">
        <v>7.6567435563675357</v>
      </c>
      <c r="DL106" s="28">
        <v>7.4681746613396154</v>
      </c>
      <c r="DM106" s="28">
        <v>7.1929722031757937</v>
      </c>
      <c r="DN106" s="28">
        <v>5.7326248110485949</v>
      </c>
      <c r="DO106" s="28">
        <v>-1.3680783667382208</v>
      </c>
      <c r="DP106" s="28">
        <v>-7.9206570661483404</v>
      </c>
      <c r="DQ106" s="28">
        <v>-13.101376312125311</v>
      </c>
      <c r="DS106" s="29">
        <v>5.4326948002807818</v>
      </c>
      <c r="DT106" s="29">
        <v>5.5549190533408126</v>
      </c>
      <c r="DU106" s="29">
        <v>5.3813544469902066</v>
      </c>
      <c r="DV106" s="29">
        <v>5.2553712638936059</v>
      </c>
      <c r="DW106" s="29">
        <v>5.1439551020418488</v>
      </c>
      <c r="DX106" s="29">
        <v>5.0084044202758182</v>
      </c>
      <c r="DY106" s="29">
        <v>4.8064878797800716</v>
      </c>
      <c r="DZ106" s="29">
        <v>4.6129613899584427</v>
      </c>
      <c r="EA106" s="29">
        <v>4.4819841381744698</v>
      </c>
      <c r="EB106" s="29">
        <v>3.9564773925673045</v>
      </c>
      <c r="EC106" s="29">
        <v>-3.274122822576043</v>
      </c>
      <c r="ED106" s="29">
        <v>-10.232553692738673</v>
      </c>
      <c r="EE106" s="29">
        <v>-15.775910485603333</v>
      </c>
      <c r="EF106" s="29">
        <v>-15.794508108155654</v>
      </c>
      <c r="EH106" s="29">
        <v>8.9326948002807818</v>
      </c>
      <c r="EI106" s="29">
        <v>9.0549190533408126</v>
      </c>
      <c r="EJ106" s="29">
        <v>8.8813544469902066</v>
      </c>
      <c r="EK106" s="29">
        <v>8.7553712638936059</v>
      </c>
      <c r="EL106" s="29">
        <v>8.6439551020418488</v>
      </c>
      <c r="EM106" s="29">
        <v>8.5084044202758182</v>
      </c>
      <c r="EN106" s="29">
        <v>8.3064878797800716</v>
      </c>
      <c r="EO106" s="29">
        <v>8.1129613899584427</v>
      </c>
      <c r="EP106" s="29">
        <v>7.9819841381744698</v>
      </c>
      <c r="EQ106" s="29">
        <v>7.4564773925673045</v>
      </c>
      <c r="ER106" s="29">
        <v>0.22587717742395697</v>
      </c>
      <c r="ES106" s="29">
        <v>-6.7325536927386729</v>
      </c>
      <c r="ET106" s="29">
        <v>-12.275910485603333</v>
      </c>
      <c r="EU106" s="29">
        <v>-12.294508108155654</v>
      </c>
      <c r="EW106" s="1">
        <v>392394</v>
      </c>
      <c r="EX106" s="1">
        <v>395626</v>
      </c>
      <c r="EY106" s="1" t="s">
        <v>598</v>
      </c>
      <c r="EZ106" s="1" t="s">
        <v>876</v>
      </c>
    </row>
    <row r="107" spans="2:156" ht="16.2" thickBot="1" x14ac:dyDescent="0.35">
      <c r="B107" s="21" t="s">
        <v>108</v>
      </c>
      <c r="C107" s="22">
        <v>9.6432722784205875</v>
      </c>
      <c r="D107" s="23">
        <v>9.787892040113217</v>
      </c>
      <c r="E107" s="23">
        <v>9.5433004367151852</v>
      </c>
      <c r="F107" s="23">
        <v>9.3344772663326019</v>
      </c>
      <c r="G107" s="23">
        <v>9.1355179264583182</v>
      </c>
      <c r="H107" s="23">
        <v>8.8547438799297922</v>
      </c>
      <c r="I107" s="23">
        <v>8.5326747631052076</v>
      </c>
      <c r="J107" s="23">
        <v>8.1871157105147052</v>
      </c>
      <c r="K107" s="23">
        <v>7.8293739496921884</v>
      </c>
      <c r="L107" s="23">
        <v>7.3970109336583185</v>
      </c>
      <c r="M107" s="23">
        <v>5.3288067129361352</v>
      </c>
      <c r="N107" s="23">
        <v>3.5330460174216753</v>
      </c>
      <c r="O107" s="23">
        <v>2.6741208045910696</v>
      </c>
      <c r="P107" s="23">
        <v>2.2977591503843158</v>
      </c>
      <c r="Q107" s="24"/>
      <c r="R107" s="23">
        <v>14.243272278420589</v>
      </c>
      <c r="S107" s="23">
        <v>14.387892040113218</v>
      </c>
      <c r="T107" s="23">
        <v>14.143300436715187</v>
      </c>
      <c r="U107" s="23">
        <v>13.934477266332603</v>
      </c>
      <c r="V107" s="23">
        <v>13.73551792645832</v>
      </c>
      <c r="W107" s="23">
        <v>13.454743879929794</v>
      </c>
      <c r="X107" s="23">
        <v>13.132674763105209</v>
      </c>
      <c r="Y107" s="23">
        <v>12.787115710514707</v>
      </c>
      <c r="Z107" s="23">
        <v>12.42937394969219</v>
      </c>
      <c r="AA107" s="23">
        <v>11.99701093365832</v>
      </c>
      <c r="AB107" s="23">
        <v>9.9288067129361366</v>
      </c>
      <c r="AC107" s="23">
        <v>8.1330460174216768</v>
      </c>
      <c r="AD107" s="23">
        <v>7.274120804591071</v>
      </c>
      <c r="AE107" s="23">
        <v>6.8977591503843172</v>
      </c>
      <c r="AG107" s="25">
        <v>9.5889520579467487</v>
      </c>
      <c r="AH107" s="25">
        <v>9.72545270928895</v>
      </c>
      <c r="AI107" s="25">
        <v>9.5529606261969402</v>
      </c>
      <c r="AJ107" s="25">
        <v>9.3978256143605989</v>
      </c>
      <c r="AK107" s="25">
        <v>9.2538315747924855</v>
      </c>
      <c r="AL107" s="25">
        <v>9.0791392089548424</v>
      </c>
      <c r="AM107" s="25">
        <v>8.8064125468462269</v>
      </c>
      <c r="AN107" s="25">
        <v>8.5278392490606034</v>
      </c>
      <c r="AO107" s="25">
        <v>8.2819732619720074</v>
      </c>
      <c r="AP107" s="25">
        <v>7.9134619393121834</v>
      </c>
      <c r="AQ107" s="25">
        <v>6.3387104077798</v>
      </c>
      <c r="AR107" s="25">
        <v>4.8025755477628849</v>
      </c>
      <c r="AS107" s="25">
        <v>3.53827849475352</v>
      </c>
      <c r="AT107" s="25">
        <v>3.1704017261237354</v>
      </c>
      <c r="AV107" s="26">
        <v>14.18895205794675</v>
      </c>
      <c r="AW107" s="26">
        <v>14.325452709288951</v>
      </c>
      <c r="AX107" s="26">
        <v>14.152960626196942</v>
      </c>
      <c r="AY107" s="26">
        <v>13.9978256143606</v>
      </c>
      <c r="AZ107" s="26">
        <v>13.853831574792487</v>
      </c>
      <c r="BA107" s="26">
        <v>13.679139208954844</v>
      </c>
      <c r="BB107" s="26">
        <v>13.406412546846228</v>
      </c>
      <c r="BC107" s="26">
        <v>13.127839249060605</v>
      </c>
      <c r="BD107" s="26">
        <v>12.881973261972009</v>
      </c>
      <c r="BE107" s="26">
        <v>12.513461939312185</v>
      </c>
      <c r="BF107" s="26">
        <v>10.938710407779801</v>
      </c>
      <c r="BG107" s="26">
        <v>9.4025755477628863</v>
      </c>
      <c r="BH107" s="26">
        <v>8.1382784947535214</v>
      </c>
      <c r="BI107" s="26">
        <v>7.7704017261237368</v>
      </c>
      <c r="BK107" s="27">
        <v>9.644836279054509</v>
      </c>
      <c r="BL107" s="27">
        <v>9.8149495535793605</v>
      </c>
      <c r="BM107" s="27">
        <v>9.6038992300937611</v>
      </c>
      <c r="BN107" s="27">
        <v>9.427131214868826</v>
      </c>
      <c r="BO107" s="27">
        <v>9.2630754184562072</v>
      </c>
      <c r="BP107" s="27">
        <v>9.0634363261279276</v>
      </c>
      <c r="BQ107" s="27">
        <v>8.8026506532032247</v>
      </c>
      <c r="BR107" s="27">
        <v>8.5333513031550332</v>
      </c>
      <c r="BS107" s="27">
        <v>8.2507150716735644</v>
      </c>
      <c r="BT107" s="27">
        <v>7.8940529189127293</v>
      </c>
      <c r="BU107" s="27">
        <v>6.1757883361061232</v>
      </c>
      <c r="BV107" s="27">
        <v>4.8718710162116423</v>
      </c>
      <c r="BW107" s="27">
        <v>4.3777869015572186</v>
      </c>
      <c r="BX107" s="27">
        <v>4.3413179909988209</v>
      </c>
      <c r="BZ107" s="27">
        <v>14.24483627905451</v>
      </c>
      <c r="CA107" s="27">
        <v>14.414949553579362</v>
      </c>
      <c r="CB107" s="27">
        <v>14.203899230093763</v>
      </c>
      <c r="CC107" s="27">
        <v>14.027131214868827</v>
      </c>
      <c r="CD107" s="27">
        <v>13.863075418456209</v>
      </c>
      <c r="CE107" s="27">
        <v>13.663436326127929</v>
      </c>
      <c r="CF107" s="27">
        <v>13.402650653203226</v>
      </c>
      <c r="CG107" s="27">
        <v>13.133351303155035</v>
      </c>
      <c r="CH107" s="27">
        <v>12.850715071673566</v>
      </c>
      <c r="CI107" s="27">
        <v>12.494052918912731</v>
      </c>
      <c r="CJ107" s="27">
        <v>10.775788336106125</v>
      </c>
      <c r="CK107" s="27">
        <v>9.4718710162116437</v>
      </c>
      <c r="CL107" s="27">
        <v>8.97778690155722</v>
      </c>
      <c r="CM107" s="27">
        <v>8.9413179909988223</v>
      </c>
      <c r="CO107" s="28">
        <v>9.6387716663670115</v>
      </c>
      <c r="CP107" s="28">
        <v>9.7988803083420173</v>
      </c>
      <c r="CQ107" s="28">
        <v>9.5801717900186034</v>
      </c>
      <c r="CR107" s="28">
        <v>9.4088270335043998</v>
      </c>
      <c r="CS107" s="28">
        <v>9.2608196008753243</v>
      </c>
      <c r="CT107" s="28">
        <v>9.0851722743902119</v>
      </c>
      <c r="CU107" s="28">
        <v>8.867790610889708</v>
      </c>
      <c r="CV107" s="28">
        <v>8.639289138158329</v>
      </c>
      <c r="CW107" s="28">
        <v>8.4282743800427404</v>
      </c>
      <c r="CX107" s="28">
        <v>8.175099765574986</v>
      </c>
      <c r="CY107" s="28">
        <v>6.6533521366051502</v>
      </c>
      <c r="CZ107" s="28">
        <v>3.8100944097323008E-2</v>
      </c>
      <c r="DA107" s="28">
        <v>-4.9925398795221128</v>
      </c>
      <c r="DB107" s="28">
        <v>-8.6714725366968963</v>
      </c>
      <c r="DD107" s="28">
        <v>14.238771666367013</v>
      </c>
      <c r="DE107" s="28">
        <v>14.398880308342019</v>
      </c>
      <c r="DF107" s="28">
        <v>14.180171790018605</v>
      </c>
      <c r="DG107" s="28">
        <v>14.008827033504401</v>
      </c>
      <c r="DH107" s="28">
        <v>13.860819600875326</v>
      </c>
      <c r="DI107" s="28">
        <v>13.685172274390213</v>
      </c>
      <c r="DJ107" s="28">
        <v>13.467790610889709</v>
      </c>
      <c r="DK107" s="28">
        <v>13.23928913815833</v>
      </c>
      <c r="DL107" s="28">
        <v>13.028274380042742</v>
      </c>
      <c r="DM107" s="28">
        <v>12.775099765574987</v>
      </c>
      <c r="DN107" s="28">
        <v>11.253352136605152</v>
      </c>
      <c r="DO107" s="28">
        <v>4.6381009440973244</v>
      </c>
      <c r="DP107" s="28">
        <v>-0.39253987952211133</v>
      </c>
      <c r="DQ107" s="28">
        <v>-4.0714725366968949</v>
      </c>
      <c r="DS107" s="29">
        <v>9.7112165263846428</v>
      </c>
      <c r="DT107" s="29">
        <v>9.9401059320291907</v>
      </c>
      <c r="DU107" s="29">
        <v>9.7914363965958078</v>
      </c>
      <c r="DV107" s="29">
        <v>9.6723981517321054</v>
      </c>
      <c r="DW107" s="29">
        <v>9.5800426517697392</v>
      </c>
      <c r="DX107" s="29">
        <v>9.4297425227964471</v>
      </c>
      <c r="DY107" s="29">
        <v>9.249554979251311</v>
      </c>
      <c r="DZ107" s="29">
        <v>9.0645666906834332</v>
      </c>
      <c r="EA107" s="29">
        <v>8.8881230337066501</v>
      </c>
      <c r="EB107" s="29">
        <v>8.4372345831488769</v>
      </c>
      <c r="EC107" s="29">
        <v>2.0193952501704118</v>
      </c>
      <c r="ED107" s="29">
        <v>-4.2211365856216361</v>
      </c>
      <c r="EE107" s="29">
        <v>-8.4186678445619236</v>
      </c>
      <c r="EF107" s="29">
        <v>-8.2406008985569699</v>
      </c>
      <c r="EH107" s="29">
        <v>14.311216526384644</v>
      </c>
      <c r="EI107" s="29">
        <v>14.540105932029192</v>
      </c>
      <c r="EJ107" s="29">
        <v>14.391436396595809</v>
      </c>
      <c r="EK107" s="29">
        <v>14.272398151732107</v>
      </c>
      <c r="EL107" s="29">
        <v>14.180042651769741</v>
      </c>
      <c r="EM107" s="29">
        <v>14.029742522796449</v>
      </c>
      <c r="EN107" s="29">
        <v>13.849554979251312</v>
      </c>
      <c r="EO107" s="29">
        <v>13.664566690683435</v>
      </c>
      <c r="EP107" s="29">
        <v>13.488123033706652</v>
      </c>
      <c r="EQ107" s="29">
        <v>13.037234583148878</v>
      </c>
      <c r="ER107" s="29">
        <v>6.6193952501704132</v>
      </c>
      <c r="ES107" s="29">
        <v>0.37886341437836535</v>
      </c>
      <c r="ET107" s="29">
        <v>-3.8186678445619222</v>
      </c>
      <c r="EU107" s="29">
        <v>-3.6406008985569684</v>
      </c>
      <c r="EW107" s="1">
        <v>390380</v>
      </c>
      <c r="EX107" s="1">
        <v>395565</v>
      </c>
      <c r="EY107" s="1" t="s">
        <v>598</v>
      </c>
      <c r="EZ107" s="1" t="s">
        <v>876</v>
      </c>
    </row>
    <row r="108" spans="2:156" ht="16.2" thickBot="1" x14ac:dyDescent="0.35">
      <c r="B108" s="21" t="s">
        <v>109</v>
      </c>
      <c r="C108" s="22">
        <v>5.1643626399734117</v>
      </c>
      <c r="D108" s="23">
        <v>5.4373362110193995</v>
      </c>
      <c r="E108" s="23">
        <v>4.3856068308182756</v>
      </c>
      <c r="F108" s="23">
        <v>3.908679378135421</v>
      </c>
      <c r="G108" s="23">
        <v>3.3789747664842196</v>
      </c>
      <c r="H108" s="23">
        <v>2.8384699723983857</v>
      </c>
      <c r="I108" s="23">
        <v>2.2865152132919455</v>
      </c>
      <c r="J108" s="23">
        <v>1.7930892192431358</v>
      </c>
      <c r="K108" s="23">
        <v>1.367189992444878</v>
      </c>
      <c r="L108" s="23">
        <v>0.93161492222844444</v>
      </c>
      <c r="M108" s="23">
        <v>-1.1792518367732612</v>
      </c>
      <c r="N108" s="23">
        <v>-3.8344422323980751</v>
      </c>
      <c r="O108" s="23">
        <v>-5.530025947302363</v>
      </c>
      <c r="P108" s="23">
        <v>-6.7757646899917319</v>
      </c>
      <c r="Q108" s="24"/>
      <c r="R108" s="23">
        <v>5.1643626399734117</v>
      </c>
      <c r="S108" s="23">
        <v>5.4373362110193995</v>
      </c>
      <c r="T108" s="23">
        <v>4.3856068308182756</v>
      </c>
      <c r="U108" s="23">
        <v>3.908679378135421</v>
      </c>
      <c r="V108" s="23">
        <v>3.3789747664842196</v>
      </c>
      <c r="W108" s="23">
        <v>2.8384699723983857</v>
      </c>
      <c r="X108" s="23">
        <v>2.2865152132919455</v>
      </c>
      <c r="Y108" s="23">
        <v>1.7930892192431358</v>
      </c>
      <c r="Z108" s="23">
        <v>1.367189992444878</v>
      </c>
      <c r="AA108" s="23">
        <v>0.93161492222844444</v>
      </c>
      <c r="AB108" s="23">
        <v>-1.1792518367732612</v>
      </c>
      <c r="AC108" s="23">
        <v>-3.8344422323980751</v>
      </c>
      <c r="AD108" s="23">
        <v>-5.530025947302363</v>
      </c>
      <c r="AE108" s="23">
        <v>-6.7757646899917319</v>
      </c>
      <c r="AG108" s="25">
        <v>5.0643758670665093</v>
      </c>
      <c r="AH108" s="25">
        <v>5.4643581122924054</v>
      </c>
      <c r="AI108" s="25">
        <v>4.9028524008454859</v>
      </c>
      <c r="AJ108" s="25">
        <v>4.741733048816986</v>
      </c>
      <c r="AK108" s="25">
        <v>4.4924539549635227</v>
      </c>
      <c r="AL108" s="25">
        <v>4.2226715718351002</v>
      </c>
      <c r="AM108" s="25">
        <v>3.8980901521700737</v>
      </c>
      <c r="AN108" s="25">
        <v>3.6023635755961863</v>
      </c>
      <c r="AO108" s="25">
        <v>3.3231952276406567</v>
      </c>
      <c r="AP108" s="25">
        <v>2.9911601104458896</v>
      </c>
      <c r="AQ108" s="25">
        <v>1.7001741194280378</v>
      </c>
      <c r="AR108" s="25">
        <v>0.55084859753501902</v>
      </c>
      <c r="AS108" s="25">
        <v>-0.33420950718118903</v>
      </c>
      <c r="AT108" s="25">
        <v>-0.7065529583899206</v>
      </c>
      <c r="AV108" s="26">
        <v>5.0643758670665093</v>
      </c>
      <c r="AW108" s="26">
        <v>5.4643581122924054</v>
      </c>
      <c r="AX108" s="26">
        <v>4.9028524008454859</v>
      </c>
      <c r="AY108" s="26">
        <v>4.741733048816986</v>
      </c>
      <c r="AZ108" s="26">
        <v>4.4924539549635227</v>
      </c>
      <c r="BA108" s="26">
        <v>4.2226715718351002</v>
      </c>
      <c r="BB108" s="26">
        <v>3.8980901521700737</v>
      </c>
      <c r="BC108" s="26">
        <v>3.6023635755961863</v>
      </c>
      <c r="BD108" s="26">
        <v>3.3231952276406567</v>
      </c>
      <c r="BE108" s="26">
        <v>2.9911601104458896</v>
      </c>
      <c r="BF108" s="26">
        <v>1.7001741194280378</v>
      </c>
      <c r="BG108" s="26">
        <v>0.55084859753501902</v>
      </c>
      <c r="BH108" s="26">
        <v>-0.33420950718118903</v>
      </c>
      <c r="BI108" s="26">
        <v>-0.7065529583899206</v>
      </c>
      <c r="BK108" s="27">
        <v>5.1675003154572998</v>
      </c>
      <c r="BL108" s="27">
        <v>5.4906949496764952</v>
      </c>
      <c r="BM108" s="27">
        <v>4.500757031274766</v>
      </c>
      <c r="BN108" s="27">
        <v>4.0771461345954059</v>
      </c>
      <c r="BO108" s="27">
        <v>3.602074625032671</v>
      </c>
      <c r="BP108" s="27">
        <v>3.1331727008126329</v>
      </c>
      <c r="BQ108" s="27">
        <v>2.6492054465001225</v>
      </c>
      <c r="BR108" s="27">
        <v>2.2329061615514192</v>
      </c>
      <c r="BS108" s="27">
        <v>1.8733382765069777</v>
      </c>
      <c r="BT108" s="27">
        <v>1.4949051929351391</v>
      </c>
      <c r="BU108" s="27">
        <v>-0.24644174957277798</v>
      </c>
      <c r="BV108" s="27">
        <v>-1.694955766410331</v>
      </c>
      <c r="BW108" s="27">
        <v>-2.2471666009347686</v>
      </c>
      <c r="BX108" s="27">
        <v>-2.4644627021505201</v>
      </c>
      <c r="BZ108" s="27">
        <v>5.1675003154572998</v>
      </c>
      <c r="CA108" s="27">
        <v>5.4906949496764952</v>
      </c>
      <c r="CB108" s="27">
        <v>4.500757031274766</v>
      </c>
      <c r="CC108" s="27">
        <v>4.0771461345954059</v>
      </c>
      <c r="CD108" s="27">
        <v>3.602074625032671</v>
      </c>
      <c r="CE108" s="27">
        <v>3.1331727008126329</v>
      </c>
      <c r="CF108" s="27">
        <v>2.6492054465001225</v>
      </c>
      <c r="CG108" s="27">
        <v>2.2329061615514192</v>
      </c>
      <c r="CH108" s="27">
        <v>1.8733382765069777</v>
      </c>
      <c r="CI108" s="27">
        <v>1.4949051929351391</v>
      </c>
      <c r="CJ108" s="27">
        <v>-0.24644174957277798</v>
      </c>
      <c r="CK108" s="27">
        <v>-1.694955766410331</v>
      </c>
      <c r="CL108" s="27">
        <v>-2.2471666009347686</v>
      </c>
      <c r="CM108" s="27">
        <v>-2.4644627021505201</v>
      </c>
      <c r="CO108" s="28">
        <v>5.166987049784268</v>
      </c>
      <c r="CP108" s="28">
        <v>5.5075792752430637</v>
      </c>
      <c r="CQ108" s="28">
        <v>4.5250016591360556</v>
      </c>
      <c r="CR108" s="28">
        <v>4.1174074418484423</v>
      </c>
      <c r="CS108" s="28">
        <v>3.6576515655869812</v>
      </c>
      <c r="CT108" s="28">
        <v>3.1861928091447282</v>
      </c>
      <c r="CU108" s="28">
        <v>2.7063014541880541</v>
      </c>
      <c r="CV108" s="28">
        <v>2.2826862842219562</v>
      </c>
      <c r="CW108" s="28">
        <v>1.9306125277404185</v>
      </c>
      <c r="CX108" s="28">
        <v>1.5790595071591511</v>
      </c>
      <c r="CY108" s="28">
        <v>-7.2645111642970051E-2</v>
      </c>
      <c r="CZ108" s="28">
        <v>-2.627447983996511</v>
      </c>
      <c r="DA108" s="28">
        <v>-4.0796737784105872</v>
      </c>
      <c r="DB108" s="28">
        <v>-4.8447921072100826</v>
      </c>
      <c r="DD108" s="28">
        <v>5.166987049784268</v>
      </c>
      <c r="DE108" s="28">
        <v>5.5075792752430637</v>
      </c>
      <c r="DF108" s="28">
        <v>4.5250016591360556</v>
      </c>
      <c r="DG108" s="28">
        <v>4.1174074418484423</v>
      </c>
      <c r="DH108" s="28">
        <v>3.6576515655869812</v>
      </c>
      <c r="DI108" s="28">
        <v>3.1861928091447282</v>
      </c>
      <c r="DJ108" s="28">
        <v>2.7063014541880541</v>
      </c>
      <c r="DK108" s="28">
        <v>2.2826862842219562</v>
      </c>
      <c r="DL108" s="28">
        <v>1.9306125277404185</v>
      </c>
      <c r="DM108" s="28">
        <v>1.5790595071591511</v>
      </c>
      <c r="DN108" s="28">
        <v>-7.2645111642970051E-2</v>
      </c>
      <c r="DO108" s="28">
        <v>-2.627447983996511</v>
      </c>
      <c r="DP108" s="28">
        <v>-4.0796737784105872</v>
      </c>
      <c r="DQ108" s="28">
        <v>-4.8447921072100826</v>
      </c>
      <c r="DS108" s="29">
        <v>5.1871197558719047</v>
      </c>
      <c r="DT108" s="29">
        <v>5.5478875559853726</v>
      </c>
      <c r="DU108" s="29">
        <v>4.5864425391736745</v>
      </c>
      <c r="DV108" s="29">
        <v>4.1974484510414598</v>
      </c>
      <c r="DW108" s="29">
        <v>3.7343968576322588</v>
      </c>
      <c r="DX108" s="29">
        <v>3.2340943132425792</v>
      </c>
      <c r="DY108" s="29">
        <v>2.7106788947938512</v>
      </c>
      <c r="DZ108" s="29">
        <v>2.2253111808940531</v>
      </c>
      <c r="EA108" s="29">
        <v>1.7931474609731417</v>
      </c>
      <c r="EB108" s="29">
        <v>1.3251067007282984</v>
      </c>
      <c r="EC108" s="29">
        <v>-2.4579836726448434</v>
      </c>
      <c r="ED108" s="29">
        <v>-5.5520984538712597</v>
      </c>
      <c r="EE108" s="29">
        <v>-7.1975932639165521</v>
      </c>
      <c r="EF108" s="29">
        <v>-7.1754515996732806</v>
      </c>
      <c r="EH108" s="29">
        <v>5.1871197558719047</v>
      </c>
      <c r="EI108" s="29">
        <v>5.5478875559853726</v>
      </c>
      <c r="EJ108" s="29">
        <v>4.5864425391736745</v>
      </c>
      <c r="EK108" s="29">
        <v>4.1974484510414598</v>
      </c>
      <c r="EL108" s="29">
        <v>3.7343968576322588</v>
      </c>
      <c r="EM108" s="29">
        <v>3.2340943132425792</v>
      </c>
      <c r="EN108" s="29">
        <v>2.7106788947938512</v>
      </c>
      <c r="EO108" s="29">
        <v>2.2253111808940531</v>
      </c>
      <c r="EP108" s="29">
        <v>1.7931474609731417</v>
      </c>
      <c r="EQ108" s="29">
        <v>1.3251067007282984</v>
      </c>
      <c r="ER108" s="29">
        <v>-2.4579836726448434</v>
      </c>
      <c r="ES108" s="29">
        <v>-5.5520984538712597</v>
      </c>
      <c r="ET108" s="29">
        <v>-7.1975932639165521</v>
      </c>
      <c r="EU108" s="29">
        <v>-7.1754515996732806</v>
      </c>
      <c r="EW108" s="1">
        <v>384109</v>
      </c>
      <c r="EX108" s="1">
        <v>397722</v>
      </c>
      <c r="EY108" s="1" t="s">
        <v>536</v>
      </c>
      <c r="EZ108" s="1" t="s">
        <v>872</v>
      </c>
    </row>
    <row r="109" spans="2:156" ht="16.2" thickBot="1" x14ac:dyDescent="0.35">
      <c r="B109" s="21" t="s">
        <v>110</v>
      </c>
      <c r="C109" s="22">
        <v>8.1153309635043573</v>
      </c>
      <c r="D109" s="23">
        <v>8.1986960643162607</v>
      </c>
      <c r="E109" s="23">
        <v>7.8998233167384466</v>
      </c>
      <c r="F109" s="23">
        <v>7.5646388031932883</v>
      </c>
      <c r="G109" s="23">
        <v>7.2292315633360769</v>
      </c>
      <c r="H109" s="23">
        <v>6.7653155636055757</v>
      </c>
      <c r="I109" s="23">
        <v>6.3087870178843275</v>
      </c>
      <c r="J109" s="23">
        <v>5.718289255744061</v>
      </c>
      <c r="K109" s="23">
        <v>5.1790611595633393</v>
      </c>
      <c r="L109" s="23">
        <v>4.5975362384175895</v>
      </c>
      <c r="M109" s="23">
        <v>1.6691866749149895</v>
      </c>
      <c r="N109" s="23">
        <v>-0.94305255800522758</v>
      </c>
      <c r="O109" s="23">
        <v>-2.1728355469057234</v>
      </c>
      <c r="P109" s="23">
        <v>-2.8842210939257598</v>
      </c>
      <c r="Q109" s="24"/>
      <c r="R109" s="23">
        <v>12.715330963504359</v>
      </c>
      <c r="S109" s="23">
        <v>12.798696064316262</v>
      </c>
      <c r="T109" s="23">
        <v>12.499823316738448</v>
      </c>
      <c r="U109" s="23">
        <v>12.16463880319329</v>
      </c>
      <c r="V109" s="23">
        <v>11.829231563336078</v>
      </c>
      <c r="W109" s="23">
        <v>11.365315563605577</v>
      </c>
      <c r="X109" s="23">
        <v>10.908787017884329</v>
      </c>
      <c r="Y109" s="23">
        <v>10.318289255744062</v>
      </c>
      <c r="Z109" s="23">
        <v>9.7790611595633408</v>
      </c>
      <c r="AA109" s="23">
        <v>9.1975362384175909</v>
      </c>
      <c r="AB109" s="23">
        <v>6.2691866749149909</v>
      </c>
      <c r="AC109" s="23">
        <v>3.6569474419947738</v>
      </c>
      <c r="AD109" s="23">
        <v>2.427164453094278</v>
      </c>
      <c r="AE109" s="23">
        <v>1.7157789060742417</v>
      </c>
      <c r="AG109" s="25">
        <v>8.0508651352951137</v>
      </c>
      <c r="AH109" s="25">
        <v>8.1096260784351575</v>
      </c>
      <c r="AI109" s="25">
        <v>7.9056418561413349</v>
      </c>
      <c r="AJ109" s="25">
        <v>7.6732982423366547</v>
      </c>
      <c r="AK109" s="25">
        <v>7.4418865839659833</v>
      </c>
      <c r="AL109" s="25">
        <v>7.0951951663914929</v>
      </c>
      <c r="AM109" s="25">
        <v>6.742098934489178</v>
      </c>
      <c r="AN109" s="25">
        <v>6.2613673087371282</v>
      </c>
      <c r="AO109" s="25">
        <v>5.8223374971776849</v>
      </c>
      <c r="AP109" s="25">
        <v>5.3430576447554401</v>
      </c>
      <c r="AQ109" s="25">
        <v>3.1521181334540742</v>
      </c>
      <c r="AR109" s="25">
        <v>1.0758365961093901</v>
      </c>
      <c r="AS109" s="25">
        <v>-0.5756469121577652</v>
      </c>
      <c r="AT109" s="25">
        <v>-1.1553354757313627</v>
      </c>
      <c r="AV109" s="26">
        <v>12.650865135295115</v>
      </c>
      <c r="AW109" s="26">
        <v>12.709626078435159</v>
      </c>
      <c r="AX109" s="26">
        <v>12.505641856141336</v>
      </c>
      <c r="AY109" s="26">
        <v>12.273298242336656</v>
      </c>
      <c r="AZ109" s="26">
        <v>12.041886583965985</v>
      </c>
      <c r="BA109" s="26">
        <v>11.695195166391494</v>
      </c>
      <c r="BB109" s="26">
        <v>11.342098934489179</v>
      </c>
      <c r="BC109" s="26">
        <v>10.86136730873713</v>
      </c>
      <c r="BD109" s="26">
        <v>10.422337497177686</v>
      </c>
      <c r="BE109" s="26">
        <v>9.9430576447554415</v>
      </c>
      <c r="BF109" s="26">
        <v>7.7521181334540756</v>
      </c>
      <c r="BG109" s="26">
        <v>5.6758365961093915</v>
      </c>
      <c r="BH109" s="26">
        <v>4.0243530878422362</v>
      </c>
      <c r="BI109" s="26">
        <v>3.4446645242686387</v>
      </c>
      <c r="BK109" s="27">
        <v>8.1184816052077462</v>
      </c>
      <c r="BL109" s="27">
        <v>8.2512778511395233</v>
      </c>
      <c r="BM109" s="27">
        <v>8.0169707076038197</v>
      </c>
      <c r="BN109" s="27">
        <v>7.7423437009067104</v>
      </c>
      <c r="BO109" s="27">
        <v>7.4719671251125437</v>
      </c>
      <c r="BP109" s="27">
        <v>7.0983228012780035</v>
      </c>
      <c r="BQ109" s="27">
        <v>6.7366021862745455</v>
      </c>
      <c r="BR109" s="27">
        <v>6.2657889780662472</v>
      </c>
      <c r="BS109" s="27">
        <v>5.8477536957571061</v>
      </c>
      <c r="BT109" s="27">
        <v>5.4009044778399229</v>
      </c>
      <c r="BU109" s="27">
        <v>3.0798307606039614</v>
      </c>
      <c r="BV109" s="27">
        <v>1.3646062778698678</v>
      </c>
      <c r="BW109" s="27">
        <v>0.82807671980192765</v>
      </c>
      <c r="BX109" s="27">
        <v>0.83412316221216543</v>
      </c>
      <c r="BZ109" s="27">
        <v>12.718481605207748</v>
      </c>
      <c r="CA109" s="27">
        <v>12.851277851139525</v>
      </c>
      <c r="CB109" s="27">
        <v>12.616970707603821</v>
      </c>
      <c r="CC109" s="27">
        <v>12.342343700906712</v>
      </c>
      <c r="CD109" s="27">
        <v>12.071967125112545</v>
      </c>
      <c r="CE109" s="27">
        <v>11.698322801278005</v>
      </c>
      <c r="CF109" s="27">
        <v>11.336602186274547</v>
      </c>
      <c r="CG109" s="27">
        <v>10.865788978066249</v>
      </c>
      <c r="CH109" s="27">
        <v>10.447753695757108</v>
      </c>
      <c r="CI109" s="27">
        <v>10.000904477839924</v>
      </c>
      <c r="CJ109" s="27">
        <v>7.6798307606039629</v>
      </c>
      <c r="CK109" s="27">
        <v>5.9646062778698692</v>
      </c>
      <c r="CL109" s="27">
        <v>5.4280767198019291</v>
      </c>
      <c r="CM109" s="27">
        <v>5.4341231622121668</v>
      </c>
      <c r="CO109" s="28">
        <v>8.1140748149442192</v>
      </c>
      <c r="CP109" s="28">
        <v>8.222484494012134</v>
      </c>
      <c r="CQ109" s="28">
        <v>7.9655820086115572</v>
      </c>
      <c r="CR109" s="28">
        <v>7.6911783919427368</v>
      </c>
      <c r="CS109" s="28">
        <v>7.4397321467209512</v>
      </c>
      <c r="CT109" s="28">
        <v>7.1041246440831589</v>
      </c>
      <c r="CU109" s="28">
        <v>6.8001815599726356</v>
      </c>
      <c r="CV109" s="28">
        <v>6.4053068078545294</v>
      </c>
      <c r="CW109" s="28">
        <v>6.1061098705362582</v>
      </c>
      <c r="CX109" s="28">
        <v>5.8157486688429287</v>
      </c>
      <c r="CY109" s="28">
        <v>4.07508312385864</v>
      </c>
      <c r="CZ109" s="28">
        <v>-2.0950263774738929</v>
      </c>
      <c r="DA109" s="28">
        <v>-8.2383631199908152</v>
      </c>
      <c r="DB109" s="28">
        <v>-12.957324340959183</v>
      </c>
      <c r="DD109" s="28">
        <v>12.714074814944221</v>
      </c>
      <c r="DE109" s="28">
        <v>12.822484494012135</v>
      </c>
      <c r="DF109" s="28">
        <v>12.565582008611559</v>
      </c>
      <c r="DG109" s="28">
        <v>12.291178391942738</v>
      </c>
      <c r="DH109" s="28">
        <v>12.039732146720953</v>
      </c>
      <c r="DI109" s="28">
        <v>11.70412464408316</v>
      </c>
      <c r="DJ109" s="28">
        <v>11.400181559972637</v>
      </c>
      <c r="DK109" s="28">
        <v>11.005306807854531</v>
      </c>
      <c r="DL109" s="28">
        <v>10.70610987053626</v>
      </c>
      <c r="DM109" s="28">
        <v>10.41574866884293</v>
      </c>
      <c r="DN109" s="28">
        <v>8.6750831238586414</v>
      </c>
      <c r="DO109" s="28">
        <v>2.5049736225261086</v>
      </c>
      <c r="DP109" s="28">
        <v>-3.6383631199908137</v>
      </c>
      <c r="DQ109" s="28">
        <v>-8.3573243409591811</v>
      </c>
      <c r="DS109" s="29">
        <v>8.1824577158560228</v>
      </c>
      <c r="DT109" s="29">
        <v>8.3571620677877974</v>
      </c>
      <c r="DU109" s="29">
        <v>8.1671894934525628</v>
      </c>
      <c r="DV109" s="29">
        <v>7.9442680263565553</v>
      </c>
      <c r="DW109" s="29">
        <v>7.7474843843061034</v>
      </c>
      <c r="DX109" s="29">
        <v>7.4549523429904969</v>
      </c>
      <c r="DY109" s="29">
        <v>7.1916941481106722</v>
      </c>
      <c r="DZ109" s="29">
        <v>6.8294273399403096</v>
      </c>
      <c r="EA109" s="29">
        <v>6.5526042480142053</v>
      </c>
      <c r="EB109" s="29">
        <v>6.1008699600020719</v>
      </c>
      <c r="EC109" s="29">
        <v>0.22117379611164267</v>
      </c>
      <c r="ED109" s="29">
        <v>-6.9256634474369037</v>
      </c>
      <c r="EE109" s="29">
        <v>-12.185252292878637</v>
      </c>
      <c r="EF109" s="29">
        <v>-12.537063279275912</v>
      </c>
      <c r="EH109" s="29">
        <v>12.782457715856024</v>
      </c>
      <c r="EI109" s="29">
        <v>12.957162067787799</v>
      </c>
      <c r="EJ109" s="29">
        <v>12.767189493452564</v>
      </c>
      <c r="EK109" s="29">
        <v>12.544268026356557</v>
      </c>
      <c r="EL109" s="29">
        <v>12.347484384306105</v>
      </c>
      <c r="EM109" s="29">
        <v>12.054952342990498</v>
      </c>
      <c r="EN109" s="29">
        <v>11.791694148110674</v>
      </c>
      <c r="EO109" s="29">
        <v>11.429427339940311</v>
      </c>
      <c r="EP109" s="29">
        <v>11.152604248014207</v>
      </c>
      <c r="EQ109" s="29">
        <v>10.700869960002073</v>
      </c>
      <c r="ER109" s="29">
        <v>4.8211737961116441</v>
      </c>
      <c r="ES109" s="29">
        <v>-2.3256634474369022</v>
      </c>
      <c r="ET109" s="29">
        <v>-7.5852522928786357</v>
      </c>
      <c r="EU109" s="29">
        <v>-7.937063279275911</v>
      </c>
      <c r="EW109" s="1">
        <v>384792</v>
      </c>
      <c r="EX109" s="1">
        <v>391153</v>
      </c>
      <c r="EY109" s="1" t="s">
        <v>510</v>
      </c>
      <c r="EZ109" s="1" t="s">
        <v>872</v>
      </c>
    </row>
    <row r="110" spans="2:156" ht="16.2" thickBot="1" x14ac:dyDescent="0.35">
      <c r="B110" s="21" t="s">
        <v>111</v>
      </c>
      <c r="C110" s="22">
        <v>15.597216532887316</v>
      </c>
      <c r="D110" s="23">
        <v>15.639892396284296</v>
      </c>
      <c r="E110" s="23">
        <v>15.64037782440807</v>
      </c>
      <c r="F110" s="23">
        <v>15.586273391027639</v>
      </c>
      <c r="G110" s="23">
        <v>15.441697592312387</v>
      </c>
      <c r="H110" s="23">
        <v>15.341305279060091</v>
      </c>
      <c r="I110" s="23">
        <v>15.232475868335918</v>
      </c>
      <c r="J110" s="23">
        <v>15.085511921537638</v>
      </c>
      <c r="K110" s="23">
        <v>14.953807599573771</v>
      </c>
      <c r="L110" s="23">
        <v>14.737704712728513</v>
      </c>
      <c r="M110" s="23">
        <v>13.812394339948291</v>
      </c>
      <c r="N110" s="23">
        <v>12.815415657558066</v>
      </c>
      <c r="O110" s="23">
        <v>12.198514577550256</v>
      </c>
      <c r="P110" s="23">
        <v>11.870737537210896</v>
      </c>
      <c r="Q110" s="24"/>
      <c r="R110" s="23">
        <v>19.697216532887317</v>
      </c>
      <c r="S110" s="23">
        <v>19.739892396284297</v>
      </c>
      <c r="T110" s="23">
        <v>19.740377824408071</v>
      </c>
      <c r="U110" s="23">
        <v>19.68627339102764</v>
      </c>
      <c r="V110" s="23">
        <v>19.541697592312389</v>
      </c>
      <c r="W110" s="23">
        <v>19.441305279060092</v>
      </c>
      <c r="X110" s="23">
        <v>19.332475868335919</v>
      </c>
      <c r="Y110" s="23">
        <v>19.185511921537639</v>
      </c>
      <c r="Z110" s="23">
        <v>19.053807599573773</v>
      </c>
      <c r="AA110" s="23">
        <v>18.837704712728517</v>
      </c>
      <c r="AB110" s="23">
        <v>17.912394339948293</v>
      </c>
      <c r="AC110" s="23">
        <v>16.915415657558068</v>
      </c>
      <c r="AD110" s="23">
        <v>16.298514577550257</v>
      </c>
      <c r="AE110" s="23">
        <v>15.970737537210898</v>
      </c>
      <c r="AG110" s="25">
        <v>15.561415742496308</v>
      </c>
      <c r="AH110" s="25">
        <v>15.579958182596163</v>
      </c>
      <c r="AI110" s="25">
        <v>15.583920508763548</v>
      </c>
      <c r="AJ110" s="25">
        <v>15.528704289922727</v>
      </c>
      <c r="AK110" s="25">
        <v>15.400136651388689</v>
      </c>
      <c r="AL110" s="25">
        <v>15.308175288266417</v>
      </c>
      <c r="AM110" s="25">
        <v>15.182529687019542</v>
      </c>
      <c r="AN110" s="25">
        <v>15.031573467055885</v>
      </c>
      <c r="AO110" s="25">
        <v>14.8936348392727</v>
      </c>
      <c r="AP110" s="25">
        <v>14.662089952477775</v>
      </c>
      <c r="AQ110" s="25">
        <v>13.900171057245631</v>
      </c>
      <c r="AR110" s="25">
        <v>13.268767988852144</v>
      </c>
      <c r="AS110" s="25">
        <v>12.756475145301552</v>
      </c>
      <c r="AT110" s="25">
        <v>12.59094891322631</v>
      </c>
      <c r="AV110" s="26">
        <v>19.66141574249631</v>
      </c>
      <c r="AW110" s="26">
        <v>19.679958182596167</v>
      </c>
      <c r="AX110" s="26">
        <v>19.683920508763549</v>
      </c>
      <c r="AY110" s="26">
        <v>19.62870428992273</v>
      </c>
      <c r="AZ110" s="26">
        <v>19.50013665138869</v>
      </c>
      <c r="BA110" s="26">
        <v>19.40817528826642</v>
      </c>
      <c r="BB110" s="26">
        <v>19.282529687019544</v>
      </c>
      <c r="BC110" s="26">
        <v>19.131573467055887</v>
      </c>
      <c r="BD110" s="26">
        <v>18.993634839272701</v>
      </c>
      <c r="BE110" s="26">
        <v>18.762089952477776</v>
      </c>
      <c r="BF110" s="26">
        <v>18.00017105724563</v>
      </c>
      <c r="BG110" s="26">
        <v>17.368767988852145</v>
      </c>
      <c r="BH110" s="26">
        <v>16.856475145301552</v>
      </c>
      <c r="BI110" s="26">
        <v>16.690948913226311</v>
      </c>
      <c r="BK110" s="27">
        <v>15.597966672926091</v>
      </c>
      <c r="BL110" s="27">
        <v>15.656492625351262</v>
      </c>
      <c r="BM110" s="27">
        <v>15.676066901981116</v>
      </c>
      <c r="BN110" s="27">
        <v>15.640172019758992</v>
      </c>
      <c r="BO110" s="27">
        <v>15.516229991850311</v>
      </c>
      <c r="BP110" s="27">
        <v>15.44293822924708</v>
      </c>
      <c r="BQ110" s="27">
        <v>15.372110306452736</v>
      </c>
      <c r="BR110" s="27">
        <v>15.261081601862692</v>
      </c>
      <c r="BS110" s="27">
        <v>15.147433247459746</v>
      </c>
      <c r="BT110" s="27">
        <v>14.984219480897876</v>
      </c>
      <c r="BU110" s="27">
        <v>14.217275500010633</v>
      </c>
      <c r="BV110" s="27">
        <v>13.696918800179194</v>
      </c>
      <c r="BW110" s="27">
        <v>13.474190396856788</v>
      </c>
      <c r="BX110" s="27">
        <v>13.507093171437873</v>
      </c>
      <c r="BZ110" s="27">
        <v>19.697966672926093</v>
      </c>
      <c r="CA110" s="27">
        <v>19.756492625351264</v>
      </c>
      <c r="CB110" s="27">
        <v>19.776066901981117</v>
      </c>
      <c r="CC110" s="27">
        <v>19.740172019758994</v>
      </c>
      <c r="CD110" s="27">
        <v>19.616229991850311</v>
      </c>
      <c r="CE110" s="27">
        <v>19.542938229247081</v>
      </c>
      <c r="CF110" s="27">
        <v>19.472110306452738</v>
      </c>
      <c r="CG110" s="27">
        <v>19.361081601862693</v>
      </c>
      <c r="CH110" s="27">
        <v>19.247433247459746</v>
      </c>
      <c r="CI110" s="27">
        <v>19.084219480897879</v>
      </c>
      <c r="CJ110" s="27">
        <v>18.317275500010634</v>
      </c>
      <c r="CK110" s="27">
        <v>17.796918800179196</v>
      </c>
      <c r="CL110" s="27">
        <v>17.574190396856789</v>
      </c>
      <c r="CM110" s="27">
        <v>17.607093171437874</v>
      </c>
      <c r="CO110" s="28">
        <v>15.592782981744666</v>
      </c>
      <c r="CP110" s="28">
        <v>15.63837716594551</v>
      </c>
      <c r="CQ110" s="28">
        <v>15.647939057448557</v>
      </c>
      <c r="CR110" s="28">
        <v>15.608125752147973</v>
      </c>
      <c r="CS110" s="28">
        <v>15.484187453105339</v>
      </c>
      <c r="CT110" s="28">
        <v>15.405495359058868</v>
      </c>
      <c r="CU110" s="28">
        <v>15.340137278724724</v>
      </c>
      <c r="CV110" s="28">
        <v>15.238143645374109</v>
      </c>
      <c r="CW110" s="28">
        <v>15.130401149080381</v>
      </c>
      <c r="CX110" s="28">
        <v>14.999512899271942</v>
      </c>
      <c r="CY110" s="28">
        <v>14.329335270980557</v>
      </c>
      <c r="CZ110" s="28">
        <v>10.774008523571474</v>
      </c>
      <c r="DA110" s="28">
        <v>7.5803980396419632</v>
      </c>
      <c r="DB110" s="28">
        <v>5.0679933200676821</v>
      </c>
      <c r="DD110" s="28">
        <v>19.692782981744667</v>
      </c>
      <c r="DE110" s="28">
        <v>19.738377165945511</v>
      </c>
      <c r="DF110" s="28">
        <v>19.747939057448558</v>
      </c>
      <c r="DG110" s="28">
        <v>19.708125752147975</v>
      </c>
      <c r="DH110" s="28">
        <v>19.58418745310534</v>
      </c>
      <c r="DI110" s="28">
        <v>19.50549535905887</v>
      </c>
      <c r="DJ110" s="28">
        <v>19.440137278724727</v>
      </c>
      <c r="DK110" s="28">
        <v>19.33814364537411</v>
      </c>
      <c r="DL110" s="28">
        <v>19.230401149080382</v>
      </c>
      <c r="DM110" s="28">
        <v>19.099512899271943</v>
      </c>
      <c r="DN110" s="28">
        <v>18.429335270980559</v>
      </c>
      <c r="DO110" s="28">
        <v>14.874008523571476</v>
      </c>
      <c r="DP110" s="28">
        <v>11.680398039641965</v>
      </c>
      <c r="DQ110" s="28">
        <v>9.1679933200676835</v>
      </c>
      <c r="DS110" s="29">
        <v>15.643212018575309</v>
      </c>
      <c r="DT110" s="29">
        <v>15.737409679011245</v>
      </c>
      <c r="DU110" s="29">
        <v>15.794456944043395</v>
      </c>
      <c r="DV110" s="29">
        <v>15.789148073550788</v>
      </c>
      <c r="DW110" s="29">
        <v>15.694413267776532</v>
      </c>
      <c r="DX110" s="29">
        <v>15.635577607883032</v>
      </c>
      <c r="DY110" s="29">
        <v>15.611019506125761</v>
      </c>
      <c r="DZ110" s="29">
        <v>15.520247433210455</v>
      </c>
      <c r="EA110" s="29">
        <v>15.440168497162627</v>
      </c>
      <c r="EB110" s="29">
        <v>15.178632619907741</v>
      </c>
      <c r="EC110" s="29">
        <v>11.402388699279733</v>
      </c>
      <c r="ED110" s="29">
        <v>8.0501885181619777</v>
      </c>
      <c r="EE110" s="29">
        <v>5.3041895982513374</v>
      </c>
      <c r="EF110" s="29">
        <v>5.5566846374537242</v>
      </c>
      <c r="EH110" s="29">
        <v>19.74321201857531</v>
      </c>
      <c r="EI110" s="29">
        <v>19.837409679011245</v>
      </c>
      <c r="EJ110" s="29">
        <v>19.894456944043398</v>
      </c>
      <c r="EK110" s="29">
        <v>19.889148073550789</v>
      </c>
      <c r="EL110" s="29">
        <v>19.794413267776534</v>
      </c>
      <c r="EM110" s="29">
        <v>19.735577607883034</v>
      </c>
      <c r="EN110" s="29">
        <v>19.711019506125762</v>
      </c>
      <c r="EO110" s="29">
        <v>19.620247433210459</v>
      </c>
      <c r="EP110" s="29">
        <v>19.540168497162629</v>
      </c>
      <c r="EQ110" s="29">
        <v>19.278632619907743</v>
      </c>
      <c r="ER110" s="29">
        <v>15.502388699279734</v>
      </c>
      <c r="ES110" s="29">
        <v>12.150188518161979</v>
      </c>
      <c r="ET110" s="29">
        <v>9.4041895982513388</v>
      </c>
      <c r="EU110" s="29">
        <v>9.6566846374537256</v>
      </c>
      <c r="EW110" s="1">
        <v>355190</v>
      </c>
      <c r="EX110" s="1">
        <v>430397</v>
      </c>
      <c r="EY110" s="1" t="s">
        <v>497</v>
      </c>
      <c r="EZ110" s="1" t="s">
        <v>887</v>
      </c>
    </row>
    <row r="111" spans="2:156" ht="16.2" thickBot="1" x14ac:dyDescent="0.35">
      <c r="B111" s="21" t="s">
        <v>112</v>
      </c>
      <c r="C111" s="22">
        <v>8.9825775201764007</v>
      </c>
      <c r="D111" s="23">
        <v>9.2330832005073837</v>
      </c>
      <c r="E111" s="23">
        <v>8.9837256871138198</v>
      </c>
      <c r="F111" s="23">
        <v>8.814706728156116</v>
      </c>
      <c r="G111" s="23">
        <v>8.6537682265513141</v>
      </c>
      <c r="H111" s="23">
        <v>8.4853347510331609</v>
      </c>
      <c r="I111" s="23">
        <v>8.2088019431299806</v>
      </c>
      <c r="J111" s="23">
        <v>7.9652353345261364</v>
      </c>
      <c r="K111" s="23">
        <v>7.8234187864232059</v>
      </c>
      <c r="L111" s="23">
        <v>7.5237510673958585</v>
      </c>
      <c r="M111" s="23">
        <v>6.2200778803319174</v>
      </c>
      <c r="N111" s="23">
        <v>4.6763640026073006</v>
      </c>
      <c r="O111" s="23">
        <v>3.7189127967420816</v>
      </c>
      <c r="P111" s="23">
        <v>3.248419746669402</v>
      </c>
      <c r="Q111" s="24"/>
      <c r="R111" s="23">
        <v>15.6825775201764</v>
      </c>
      <c r="S111" s="23">
        <v>15.933083200507383</v>
      </c>
      <c r="T111" s="23">
        <v>15.683725687113819</v>
      </c>
      <c r="U111" s="23">
        <v>15.514706728156115</v>
      </c>
      <c r="V111" s="23">
        <v>15.353768226551313</v>
      </c>
      <c r="W111" s="23">
        <v>15.18533475103316</v>
      </c>
      <c r="X111" s="23">
        <v>14.90880194312998</v>
      </c>
      <c r="Y111" s="23">
        <v>14.665235334526136</v>
      </c>
      <c r="Z111" s="23">
        <v>14.523418786423205</v>
      </c>
      <c r="AA111" s="23">
        <v>14.223751067395858</v>
      </c>
      <c r="AB111" s="23">
        <v>12.920077880331917</v>
      </c>
      <c r="AC111" s="23">
        <v>11.3763640026073</v>
      </c>
      <c r="AD111" s="23">
        <v>10.418912796742081</v>
      </c>
      <c r="AE111" s="23">
        <v>9.9484197466694013</v>
      </c>
      <c r="AG111" s="25">
        <v>8.9348314835835563</v>
      </c>
      <c r="AH111" s="25">
        <v>9.1625220602423809</v>
      </c>
      <c r="AI111" s="25">
        <v>9.0641545815399152</v>
      </c>
      <c r="AJ111" s="25">
        <v>8.9833383433385166</v>
      </c>
      <c r="AK111" s="25">
        <v>8.8755275335043819</v>
      </c>
      <c r="AL111" s="25">
        <v>8.7370910106640807</v>
      </c>
      <c r="AM111" s="25">
        <v>8.693985710194271</v>
      </c>
      <c r="AN111" s="25">
        <v>8.4680671301487997</v>
      </c>
      <c r="AO111" s="25">
        <v>8.2688159854628793</v>
      </c>
      <c r="AP111" s="25">
        <v>7.8813388764358745</v>
      </c>
      <c r="AQ111" s="25">
        <v>7.3352493817764053</v>
      </c>
      <c r="AR111" s="25">
        <v>6.9735049078972811</v>
      </c>
      <c r="AS111" s="25">
        <v>6.4121259270156532</v>
      </c>
      <c r="AT111" s="25">
        <v>6.3353707657543374</v>
      </c>
      <c r="AV111" s="26">
        <v>15.634831483583556</v>
      </c>
      <c r="AW111" s="26">
        <v>15.86252206024238</v>
      </c>
      <c r="AX111" s="26">
        <v>15.764154581539914</v>
      </c>
      <c r="AY111" s="26">
        <v>15.683338343338516</v>
      </c>
      <c r="AZ111" s="26">
        <v>15.575527533504381</v>
      </c>
      <c r="BA111" s="26">
        <v>15.43709101066408</v>
      </c>
      <c r="BB111" s="26">
        <v>15.39398571019427</v>
      </c>
      <c r="BC111" s="26">
        <v>15.168067130148799</v>
      </c>
      <c r="BD111" s="26">
        <v>14.968815985462879</v>
      </c>
      <c r="BE111" s="26">
        <v>14.581338876435874</v>
      </c>
      <c r="BF111" s="26">
        <v>14.035249381776405</v>
      </c>
      <c r="BG111" s="26">
        <v>13.67350490789728</v>
      </c>
      <c r="BH111" s="26">
        <v>13.112125927015652</v>
      </c>
      <c r="BI111" s="26">
        <v>13.035370765754337</v>
      </c>
      <c r="BK111" s="27">
        <v>8.9839802032460057</v>
      </c>
      <c r="BL111" s="27">
        <v>9.2571856751019634</v>
      </c>
      <c r="BM111" s="27">
        <v>9.0469204752200341</v>
      </c>
      <c r="BN111" s="27">
        <v>8.9091009887266566</v>
      </c>
      <c r="BO111" s="27">
        <v>8.7813228404030674</v>
      </c>
      <c r="BP111" s="27">
        <v>8.6683609098330265</v>
      </c>
      <c r="BQ111" s="27">
        <v>8.4666194537789483</v>
      </c>
      <c r="BR111" s="27">
        <v>8.2872528736559143</v>
      </c>
      <c r="BS111" s="27">
        <v>8.2041480278634484</v>
      </c>
      <c r="BT111" s="27">
        <v>7.9654967144500937</v>
      </c>
      <c r="BU111" s="27">
        <v>6.9809985769751126</v>
      </c>
      <c r="BV111" s="27">
        <v>6.2615482727828926</v>
      </c>
      <c r="BW111" s="27">
        <v>5.9745522792661596</v>
      </c>
      <c r="BX111" s="27">
        <v>6.111639548530464</v>
      </c>
      <c r="BZ111" s="27">
        <v>15.683980203246005</v>
      </c>
      <c r="CA111" s="27">
        <v>15.957185675101963</v>
      </c>
      <c r="CB111" s="27">
        <v>15.746920475220033</v>
      </c>
      <c r="CC111" s="27">
        <v>15.609100988726656</v>
      </c>
      <c r="CD111" s="27">
        <v>15.481322840403067</v>
      </c>
      <c r="CE111" s="27">
        <v>15.368360909833026</v>
      </c>
      <c r="CF111" s="27">
        <v>15.166619453778948</v>
      </c>
      <c r="CG111" s="27">
        <v>14.987252873655914</v>
      </c>
      <c r="CH111" s="27">
        <v>14.904148027863448</v>
      </c>
      <c r="CI111" s="27">
        <v>14.665496714450093</v>
      </c>
      <c r="CJ111" s="27">
        <v>13.680998576975112</v>
      </c>
      <c r="CK111" s="27">
        <v>12.961548272782892</v>
      </c>
      <c r="CL111" s="27">
        <v>12.674552279266159</v>
      </c>
      <c r="CM111" s="27">
        <v>12.811639548530463</v>
      </c>
      <c r="CO111" s="28">
        <v>8.9819015886728515</v>
      </c>
      <c r="CP111" s="28">
        <v>9.2569009394682915</v>
      </c>
      <c r="CQ111" s="28">
        <v>9.0286444509621298</v>
      </c>
      <c r="CR111" s="28">
        <v>8.8843700488414719</v>
      </c>
      <c r="CS111" s="28">
        <v>8.7480494236735673</v>
      </c>
      <c r="CT111" s="28">
        <v>8.6040295615749276</v>
      </c>
      <c r="CU111" s="28">
        <v>8.3558924696904455</v>
      </c>
      <c r="CV111" s="28">
        <v>8.136801966898819</v>
      </c>
      <c r="CW111" s="28">
        <v>8.0193794918013399</v>
      </c>
      <c r="CX111" s="28">
        <v>7.7511453192649391</v>
      </c>
      <c r="CY111" s="28">
        <v>6.5612577078850851</v>
      </c>
      <c r="CZ111" s="28">
        <v>3.8214184555340225</v>
      </c>
      <c r="DA111" s="28">
        <v>1.8510033170006537</v>
      </c>
      <c r="DB111" s="28">
        <v>0.60408707629717284</v>
      </c>
      <c r="DD111" s="28">
        <v>15.681901588672851</v>
      </c>
      <c r="DE111" s="28">
        <v>15.956900939468291</v>
      </c>
      <c r="DF111" s="28">
        <v>15.728644450962129</v>
      </c>
      <c r="DG111" s="28">
        <v>15.584370048841471</v>
      </c>
      <c r="DH111" s="28">
        <v>15.448049423673567</v>
      </c>
      <c r="DI111" s="28">
        <v>15.304029561574927</v>
      </c>
      <c r="DJ111" s="28">
        <v>15.055892469690445</v>
      </c>
      <c r="DK111" s="28">
        <v>14.836801966898818</v>
      </c>
      <c r="DL111" s="28">
        <v>14.719379491801339</v>
      </c>
      <c r="DM111" s="28">
        <v>14.451145319264938</v>
      </c>
      <c r="DN111" s="28">
        <v>13.261257707885084</v>
      </c>
      <c r="DO111" s="28">
        <v>10.521418455534022</v>
      </c>
      <c r="DP111" s="28">
        <v>8.551003317000653</v>
      </c>
      <c r="DQ111" s="28">
        <v>7.3040870762971721</v>
      </c>
      <c r="DS111" s="29">
        <v>9.0075687225644305</v>
      </c>
      <c r="DT111" s="29">
        <v>9.3083589018515998</v>
      </c>
      <c r="DU111" s="29">
        <v>9.1004812537689723</v>
      </c>
      <c r="DV111" s="29">
        <v>8.9808541970709985</v>
      </c>
      <c r="DW111" s="29">
        <v>8.8566433729998</v>
      </c>
      <c r="DX111" s="29">
        <v>8.7094039485897632</v>
      </c>
      <c r="DY111" s="29">
        <v>8.4631488979074021</v>
      </c>
      <c r="DZ111" s="29">
        <v>8.2423161303010577</v>
      </c>
      <c r="EA111" s="29">
        <v>8.116733342997966</v>
      </c>
      <c r="EB111" s="29">
        <v>7.761293535198611</v>
      </c>
      <c r="EC111" s="29">
        <v>4.2564288116078011</v>
      </c>
      <c r="ED111" s="29">
        <v>1.5966398468237202</v>
      </c>
      <c r="EE111" s="29">
        <v>-7.7744174663809673E-2</v>
      </c>
      <c r="EF111" s="29">
        <v>0.44832982821969836</v>
      </c>
      <c r="EH111" s="29">
        <v>15.70756872256443</v>
      </c>
      <c r="EI111" s="29">
        <v>16.008358901851601</v>
      </c>
      <c r="EJ111" s="29">
        <v>15.800481253768972</v>
      </c>
      <c r="EK111" s="29">
        <v>15.680854197070998</v>
      </c>
      <c r="EL111" s="29">
        <v>15.556643372999799</v>
      </c>
      <c r="EM111" s="29">
        <v>15.409403948589762</v>
      </c>
      <c r="EN111" s="29">
        <v>15.163148897907401</v>
      </c>
      <c r="EO111" s="29">
        <v>14.942316130301057</v>
      </c>
      <c r="EP111" s="29">
        <v>14.816733342997965</v>
      </c>
      <c r="EQ111" s="29">
        <v>14.46129353519861</v>
      </c>
      <c r="ER111" s="29">
        <v>10.9564288116078</v>
      </c>
      <c r="ES111" s="29">
        <v>8.2966398468237195</v>
      </c>
      <c r="ET111" s="29">
        <v>6.6222558253361896</v>
      </c>
      <c r="EU111" s="29">
        <v>7.1483298282196976</v>
      </c>
      <c r="EW111" s="1">
        <v>352220</v>
      </c>
      <c r="EX111" s="1">
        <v>429932</v>
      </c>
      <c r="EY111" s="1" t="s">
        <v>480</v>
      </c>
      <c r="EZ111" s="1" t="s">
        <v>887</v>
      </c>
    </row>
    <row r="112" spans="2:156" ht="16.2" thickBot="1" x14ac:dyDescent="0.35">
      <c r="B112" s="21" t="s">
        <v>113</v>
      </c>
      <c r="C112" s="22">
        <v>5.1966931113559607</v>
      </c>
      <c r="D112" s="23">
        <v>4.7685205281317646</v>
      </c>
      <c r="E112" s="23">
        <v>3.9564018372654264</v>
      </c>
      <c r="F112" s="23">
        <v>3.6929564558750378</v>
      </c>
      <c r="G112" s="23">
        <v>3.4424667765233998</v>
      </c>
      <c r="H112" s="23">
        <v>3.143456542148769</v>
      </c>
      <c r="I112" s="23">
        <v>2.7464445605790075</v>
      </c>
      <c r="J112" s="23">
        <v>2.3260647886989929</v>
      </c>
      <c r="K112" s="23">
        <v>1.9500401986342411</v>
      </c>
      <c r="L112" s="23">
        <v>1.4274804214084043</v>
      </c>
      <c r="M112" s="23">
        <v>-0.97562457275338232</v>
      </c>
      <c r="N112" s="23">
        <v>-3.0728455735896318</v>
      </c>
      <c r="O112" s="23">
        <v>-3.8795677356703706</v>
      </c>
      <c r="P112" s="23">
        <v>-4.0535970180529119</v>
      </c>
      <c r="Q112" s="24"/>
      <c r="R112" s="23">
        <v>13.096693111355959</v>
      </c>
      <c r="S112" s="23">
        <v>12.668520528131763</v>
      </c>
      <c r="T112" s="23">
        <v>11.856401837265425</v>
      </c>
      <c r="U112" s="23">
        <v>11.592956455875036</v>
      </c>
      <c r="V112" s="23">
        <v>11.342466776523398</v>
      </c>
      <c r="W112" s="23">
        <v>11.043456542148768</v>
      </c>
      <c r="X112" s="23">
        <v>10.646444560579006</v>
      </c>
      <c r="Y112" s="23">
        <v>10.226064788698991</v>
      </c>
      <c r="Z112" s="23">
        <v>9.8500401986342396</v>
      </c>
      <c r="AA112" s="23">
        <v>9.3274804214084028</v>
      </c>
      <c r="AB112" s="23">
        <v>6.9243754272466163</v>
      </c>
      <c r="AC112" s="23">
        <v>4.8271544264103667</v>
      </c>
      <c r="AD112" s="23">
        <v>4.020432264329628</v>
      </c>
      <c r="AE112" s="23">
        <v>3.8464029819470866</v>
      </c>
      <c r="AG112" s="25">
        <v>5.1356462791298689</v>
      </c>
      <c r="AH112" s="25">
        <v>4.9696485830580297</v>
      </c>
      <c r="AI112" s="25">
        <v>4.5032710964344513</v>
      </c>
      <c r="AJ112" s="25">
        <v>4.31681047907127</v>
      </c>
      <c r="AK112" s="25">
        <v>4.1296947709874665</v>
      </c>
      <c r="AL112" s="25">
        <v>3.9032842743508667</v>
      </c>
      <c r="AM112" s="25">
        <v>3.5753502315448777</v>
      </c>
      <c r="AN112" s="25">
        <v>3.2274182419821393</v>
      </c>
      <c r="AO112" s="25">
        <v>2.912586470413796</v>
      </c>
      <c r="AP112" s="25">
        <v>2.454752416198474</v>
      </c>
      <c r="AQ112" s="25">
        <v>0.63185607379523034</v>
      </c>
      <c r="AR112" s="25">
        <v>-1.1538259247372551</v>
      </c>
      <c r="AS112" s="25">
        <v>-2.8045347485821672</v>
      </c>
      <c r="AT112" s="25">
        <v>-3.4058728571198316</v>
      </c>
      <c r="AV112" s="26">
        <v>13.035646279129868</v>
      </c>
      <c r="AW112" s="26">
        <v>12.869648583058028</v>
      </c>
      <c r="AX112" s="26">
        <v>12.40327109643445</v>
      </c>
      <c r="AY112" s="26">
        <v>12.216810479071269</v>
      </c>
      <c r="AZ112" s="26">
        <v>12.029694770987465</v>
      </c>
      <c r="BA112" s="26">
        <v>11.803284274350865</v>
      </c>
      <c r="BB112" s="26">
        <v>11.475350231544876</v>
      </c>
      <c r="BC112" s="26">
        <v>11.127418241982138</v>
      </c>
      <c r="BD112" s="26">
        <v>10.812586470413795</v>
      </c>
      <c r="BE112" s="26">
        <v>10.354752416198473</v>
      </c>
      <c r="BF112" s="26">
        <v>8.5318560737952289</v>
      </c>
      <c r="BG112" s="26">
        <v>6.7461740752627435</v>
      </c>
      <c r="BH112" s="26">
        <v>5.0954652514178314</v>
      </c>
      <c r="BI112" s="26">
        <v>4.494127142880167</v>
      </c>
      <c r="BK112" s="27">
        <v>5.1991814340426767</v>
      </c>
      <c r="BL112" s="27">
        <v>4.8082726701031167</v>
      </c>
      <c r="BM112" s="27">
        <v>4.0461294952081754</v>
      </c>
      <c r="BN112" s="27">
        <v>3.8300423678621893</v>
      </c>
      <c r="BO112" s="27">
        <v>3.6310470959889152</v>
      </c>
      <c r="BP112" s="27">
        <v>3.4031610308512121</v>
      </c>
      <c r="BQ112" s="27">
        <v>3.0844138858039756</v>
      </c>
      <c r="BR112" s="27">
        <v>2.7617839669354112</v>
      </c>
      <c r="BS112" s="27">
        <v>2.4806437339863763</v>
      </c>
      <c r="BT112" s="27">
        <v>2.0555320955025991</v>
      </c>
      <c r="BU112" s="27">
        <v>9.4078797938813352E-2</v>
      </c>
      <c r="BV112" s="27">
        <v>-1.3460548086443467</v>
      </c>
      <c r="BW112" s="27">
        <v>-1.8164661008212803</v>
      </c>
      <c r="BX112" s="27">
        <v>-1.736371753227921</v>
      </c>
      <c r="BZ112" s="27">
        <v>13.099181434042675</v>
      </c>
      <c r="CA112" s="27">
        <v>12.708272670103115</v>
      </c>
      <c r="CB112" s="27">
        <v>11.946129495208174</v>
      </c>
      <c r="CC112" s="27">
        <v>11.730042367862188</v>
      </c>
      <c r="CD112" s="27">
        <v>11.531047095988914</v>
      </c>
      <c r="CE112" s="27">
        <v>11.303161030851211</v>
      </c>
      <c r="CF112" s="27">
        <v>10.984413885803974</v>
      </c>
      <c r="CG112" s="27">
        <v>10.66178396693541</v>
      </c>
      <c r="CH112" s="27">
        <v>10.380643733986375</v>
      </c>
      <c r="CI112" s="27">
        <v>9.9555320955025977</v>
      </c>
      <c r="CJ112" s="27">
        <v>7.9940787979388119</v>
      </c>
      <c r="CK112" s="27">
        <v>6.5539451913556519</v>
      </c>
      <c r="CL112" s="27">
        <v>6.0835338991787182</v>
      </c>
      <c r="CM112" s="27">
        <v>6.1636282467720775</v>
      </c>
      <c r="CO112" s="28">
        <v>5.1919473375072744</v>
      </c>
      <c r="CP112" s="28">
        <v>4.7789113696581733</v>
      </c>
      <c r="CQ112" s="28">
        <v>3.9963341504961729</v>
      </c>
      <c r="CR112" s="28">
        <v>3.7790125633311167</v>
      </c>
      <c r="CS112" s="28">
        <v>3.5911067934204723</v>
      </c>
      <c r="CT112" s="28">
        <v>3.4001577508682601</v>
      </c>
      <c r="CU112" s="28">
        <v>3.1315360809527562</v>
      </c>
      <c r="CV112" s="28">
        <v>2.8565797571717084</v>
      </c>
      <c r="CW112" s="28">
        <v>2.6628897423479287</v>
      </c>
      <c r="CX112" s="28">
        <v>2.3687981714241317</v>
      </c>
      <c r="CY112" s="28">
        <v>0.76000054049323751</v>
      </c>
      <c r="CZ112" s="28">
        <v>-7.2874735090477571</v>
      </c>
      <c r="DA112" s="28">
        <v>-14.921606607634217</v>
      </c>
      <c r="DB112" s="28">
        <v>-20.843226981768574</v>
      </c>
      <c r="DD112" s="28">
        <v>13.091947337507273</v>
      </c>
      <c r="DE112" s="28">
        <v>12.678911369658172</v>
      </c>
      <c r="DF112" s="28">
        <v>11.896334150496171</v>
      </c>
      <c r="DG112" s="28">
        <v>11.679012563331115</v>
      </c>
      <c r="DH112" s="28">
        <v>11.491106793420471</v>
      </c>
      <c r="DI112" s="28">
        <v>11.300157750868259</v>
      </c>
      <c r="DJ112" s="28">
        <v>11.031536080952755</v>
      </c>
      <c r="DK112" s="28">
        <v>10.756579757171707</v>
      </c>
      <c r="DL112" s="28">
        <v>10.562889742347927</v>
      </c>
      <c r="DM112" s="28">
        <v>10.26879817142413</v>
      </c>
      <c r="DN112" s="28">
        <v>8.6600005404932361</v>
      </c>
      <c r="DO112" s="28">
        <v>0.61252649095224143</v>
      </c>
      <c r="DP112" s="28">
        <v>-7.0216066076342187</v>
      </c>
      <c r="DQ112" s="28">
        <v>-12.943226981768575</v>
      </c>
      <c r="DS112" s="29">
        <v>5.2743789091340165</v>
      </c>
      <c r="DT112" s="29">
        <v>4.9398594398635378</v>
      </c>
      <c r="DU112" s="29">
        <v>4.2369769722428376</v>
      </c>
      <c r="DV112" s="29">
        <v>4.0790142615580329</v>
      </c>
      <c r="DW112" s="29">
        <v>3.9548555967094021</v>
      </c>
      <c r="DX112" s="29">
        <v>3.8024869507056316</v>
      </c>
      <c r="DY112" s="29">
        <v>3.5804551939804803</v>
      </c>
      <c r="DZ112" s="29">
        <v>3.3634802983152525</v>
      </c>
      <c r="EA112" s="29">
        <v>3.2166934506158569</v>
      </c>
      <c r="EB112" s="29">
        <v>2.6271065021627749</v>
      </c>
      <c r="EC112" s="29">
        <v>-5.491283064121788</v>
      </c>
      <c r="ED112" s="29">
        <v>-13.334619281924141</v>
      </c>
      <c r="EE112" s="29">
        <v>-19.790538498745015</v>
      </c>
      <c r="EF112" s="29">
        <v>-19.844068310637361</v>
      </c>
      <c r="EH112" s="29">
        <v>13.174378909134015</v>
      </c>
      <c r="EI112" s="29">
        <v>12.839859439863536</v>
      </c>
      <c r="EJ112" s="29">
        <v>12.136976972242836</v>
      </c>
      <c r="EK112" s="29">
        <v>11.979014261558032</v>
      </c>
      <c r="EL112" s="29">
        <v>11.854855596709401</v>
      </c>
      <c r="EM112" s="29">
        <v>11.70248695070563</v>
      </c>
      <c r="EN112" s="29">
        <v>11.480455193980479</v>
      </c>
      <c r="EO112" s="29">
        <v>11.263480298315251</v>
      </c>
      <c r="EP112" s="29">
        <v>11.116693450615855</v>
      </c>
      <c r="EQ112" s="29">
        <v>10.527106502162773</v>
      </c>
      <c r="ER112" s="29">
        <v>2.4087169358782106</v>
      </c>
      <c r="ES112" s="29">
        <v>-5.4346192819241423</v>
      </c>
      <c r="ET112" s="29">
        <v>-11.890538498745016</v>
      </c>
      <c r="EU112" s="29">
        <v>-11.944068310637363</v>
      </c>
      <c r="EW112" s="1">
        <v>390532</v>
      </c>
      <c r="EX112" s="1">
        <v>398053</v>
      </c>
      <c r="EY112" s="1" t="s">
        <v>598</v>
      </c>
      <c r="EZ112" s="1" t="s">
        <v>876</v>
      </c>
    </row>
    <row r="113" spans="2:156" ht="16.2" thickBot="1" x14ac:dyDescent="0.35">
      <c r="B113" s="21" t="s">
        <v>114</v>
      </c>
      <c r="C113" s="22">
        <v>10.983226178698926</v>
      </c>
      <c r="D113" s="23">
        <v>11.201195283225028</v>
      </c>
      <c r="E113" s="23">
        <v>11.081574052792122</v>
      </c>
      <c r="F113" s="23">
        <v>10.98415760067998</v>
      </c>
      <c r="G113" s="23">
        <v>10.847041171366469</v>
      </c>
      <c r="H113" s="23">
        <v>10.789006917380608</v>
      </c>
      <c r="I113" s="23">
        <v>10.715312012147621</v>
      </c>
      <c r="J113" s="23">
        <v>10.57995821526406</v>
      </c>
      <c r="K113" s="23">
        <v>10.506870873881281</v>
      </c>
      <c r="L113" s="23">
        <v>10.381655628640098</v>
      </c>
      <c r="M113" s="23">
        <v>9.9096820412538271</v>
      </c>
      <c r="N113" s="23">
        <v>9.2578933078780157</v>
      </c>
      <c r="O113" s="23">
        <v>8.8776517305046703</v>
      </c>
      <c r="P113" s="23">
        <v>8.5748424327972295</v>
      </c>
      <c r="Q113" s="24"/>
      <c r="R113" s="23">
        <v>15.583226178698927</v>
      </c>
      <c r="S113" s="23">
        <v>15.801195283225029</v>
      </c>
      <c r="T113" s="23">
        <v>15.681574052792124</v>
      </c>
      <c r="U113" s="23">
        <v>15.584157600679982</v>
      </c>
      <c r="V113" s="23">
        <v>15.44704117136647</v>
      </c>
      <c r="W113" s="23">
        <v>15.389006917380609</v>
      </c>
      <c r="X113" s="23">
        <v>15.315312012147622</v>
      </c>
      <c r="Y113" s="23">
        <v>15.179958215264062</v>
      </c>
      <c r="Z113" s="23">
        <v>15.106870873881283</v>
      </c>
      <c r="AA113" s="23">
        <v>14.9816556286401</v>
      </c>
      <c r="AB113" s="23">
        <v>14.509682041253829</v>
      </c>
      <c r="AC113" s="23">
        <v>13.857893307878017</v>
      </c>
      <c r="AD113" s="23">
        <v>13.477651730504672</v>
      </c>
      <c r="AE113" s="23">
        <v>13.174842432797231</v>
      </c>
      <c r="AG113" s="25">
        <v>10.949783800953885</v>
      </c>
      <c r="AH113" s="25">
        <v>11.158274577193476</v>
      </c>
      <c r="AI113" s="25">
        <v>11.11298327616978</v>
      </c>
      <c r="AJ113" s="25">
        <v>11.078134187945974</v>
      </c>
      <c r="AK113" s="25">
        <v>10.997410165376023</v>
      </c>
      <c r="AL113" s="25">
        <v>10.990260898377414</v>
      </c>
      <c r="AM113" s="25">
        <v>10.957200457346771</v>
      </c>
      <c r="AN113" s="25">
        <v>10.857921893362647</v>
      </c>
      <c r="AO113" s="25">
        <v>10.811333177539792</v>
      </c>
      <c r="AP113" s="25">
        <v>10.706993319521072</v>
      </c>
      <c r="AQ113" s="25">
        <v>10.396723248214036</v>
      </c>
      <c r="AR113" s="25">
        <v>10.112275548927604</v>
      </c>
      <c r="AS113" s="25">
        <v>9.9407625873936247</v>
      </c>
      <c r="AT113" s="25">
        <v>9.8629660760636337</v>
      </c>
      <c r="AV113" s="26">
        <v>15.549783800953886</v>
      </c>
      <c r="AW113" s="26">
        <v>15.758274577193477</v>
      </c>
      <c r="AX113" s="26">
        <v>15.712983276169782</v>
      </c>
      <c r="AY113" s="26">
        <v>15.678134187945975</v>
      </c>
      <c r="AZ113" s="26">
        <v>15.597410165376024</v>
      </c>
      <c r="BA113" s="26">
        <v>15.590260898377416</v>
      </c>
      <c r="BB113" s="26">
        <v>15.557200457346772</v>
      </c>
      <c r="BC113" s="26">
        <v>15.457921893362649</v>
      </c>
      <c r="BD113" s="26">
        <v>15.411333177539793</v>
      </c>
      <c r="BE113" s="26">
        <v>15.306993319521073</v>
      </c>
      <c r="BF113" s="26">
        <v>14.996723248214037</v>
      </c>
      <c r="BG113" s="26">
        <v>14.712275548927606</v>
      </c>
      <c r="BH113" s="26">
        <v>14.540762587393626</v>
      </c>
      <c r="BI113" s="26">
        <v>14.462966076063635</v>
      </c>
      <c r="BK113" s="27">
        <v>10.983569205314142</v>
      </c>
      <c r="BL113" s="27">
        <v>11.20998778497516</v>
      </c>
      <c r="BM113" s="27">
        <v>11.100383811391501</v>
      </c>
      <c r="BN113" s="27">
        <v>11.012674309571574</v>
      </c>
      <c r="BO113" s="27">
        <v>10.888172733764168</v>
      </c>
      <c r="BP113" s="27">
        <v>10.845032385635392</v>
      </c>
      <c r="BQ113" s="27">
        <v>10.785786560416311</v>
      </c>
      <c r="BR113" s="27">
        <v>10.668430811560714</v>
      </c>
      <c r="BS113" s="27">
        <v>10.612959616481605</v>
      </c>
      <c r="BT113" s="27">
        <v>10.506155477363624</v>
      </c>
      <c r="BU113" s="27">
        <v>10.11756794531783</v>
      </c>
      <c r="BV113" s="27">
        <v>9.8190102786263953</v>
      </c>
      <c r="BW113" s="27">
        <v>9.7484111191158878</v>
      </c>
      <c r="BX113" s="27">
        <v>9.7489940424284178</v>
      </c>
      <c r="BZ113" s="27">
        <v>15.583569205314143</v>
      </c>
      <c r="CA113" s="27">
        <v>15.809987784975162</v>
      </c>
      <c r="CB113" s="27">
        <v>15.700383811391502</v>
      </c>
      <c r="CC113" s="27">
        <v>15.612674309571576</v>
      </c>
      <c r="CD113" s="27">
        <v>15.48817273376417</v>
      </c>
      <c r="CE113" s="27">
        <v>15.445032385635393</v>
      </c>
      <c r="CF113" s="27">
        <v>15.385786560416312</v>
      </c>
      <c r="CG113" s="27">
        <v>15.268430811560716</v>
      </c>
      <c r="CH113" s="27">
        <v>15.212959616481607</v>
      </c>
      <c r="CI113" s="27">
        <v>15.106155477363625</v>
      </c>
      <c r="CJ113" s="27">
        <v>14.717567945317832</v>
      </c>
      <c r="CK113" s="27">
        <v>14.419010278626397</v>
      </c>
      <c r="CL113" s="27">
        <v>14.348411119115889</v>
      </c>
      <c r="CM113" s="27">
        <v>14.348994042428419</v>
      </c>
      <c r="CO113" s="28">
        <v>10.981777193645391</v>
      </c>
      <c r="CP113" s="28">
        <v>11.21746094321467</v>
      </c>
      <c r="CQ113" s="28">
        <v>11.117700516753082</v>
      </c>
      <c r="CR113" s="28">
        <v>11.04175372875128</v>
      </c>
      <c r="CS113" s="28">
        <v>10.927778958004698</v>
      </c>
      <c r="CT113" s="28">
        <v>10.896281626140606</v>
      </c>
      <c r="CU113" s="28">
        <v>10.850664274821638</v>
      </c>
      <c r="CV113" s="28">
        <v>10.743798484837153</v>
      </c>
      <c r="CW113" s="28">
        <v>10.701180164256023</v>
      </c>
      <c r="CX113" s="28">
        <v>10.612849439669468</v>
      </c>
      <c r="CY113" s="28">
        <v>10.270031254396862</v>
      </c>
      <c r="CZ113" s="28">
        <v>7.9889560825892367</v>
      </c>
      <c r="DA113" s="28">
        <v>6.0654332513487539</v>
      </c>
      <c r="DB113" s="28">
        <v>4.4399784391996775</v>
      </c>
      <c r="DD113" s="28">
        <v>15.581777193645392</v>
      </c>
      <c r="DE113" s="28">
        <v>15.817460943214671</v>
      </c>
      <c r="DF113" s="28">
        <v>15.717700516753084</v>
      </c>
      <c r="DG113" s="28">
        <v>15.641753728751281</v>
      </c>
      <c r="DH113" s="28">
        <v>15.527778958004699</v>
      </c>
      <c r="DI113" s="28">
        <v>15.496281626140608</v>
      </c>
      <c r="DJ113" s="28">
        <v>15.450664274821639</v>
      </c>
      <c r="DK113" s="28">
        <v>15.343798484837155</v>
      </c>
      <c r="DL113" s="28">
        <v>15.301180164256024</v>
      </c>
      <c r="DM113" s="28">
        <v>15.212849439669469</v>
      </c>
      <c r="DN113" s="28">
        <v>14.870031254396864</v>
      </c>
      <c r="DO113" s="28">
        <v>12.588956082589238</v>
      </c>
      <c r="DP113" s="28">
        <v>10.665433251348755</v>
      </c>
      <c r="DQ113" s="28">
        <v>9.0399784391996789</v>
      </c>
      <c r="DS113" s="29">
        <v>11.002449407176137</v>
      </c>
      <c r="DT113" s="29">
        <v>11.256600684244109</v>
      </c>
      <c r="DU113" s="29">
        <v>11.176045565518486</v>
      </c>
      <c r="DV113" s="29">
        <v>11.114578341470533</v>
      </c>
      <c r="DW113" s="29">
        <v>11.015258494829297</v>
      </c>
      <c r="DX113" s="29">
        <v>10.985716936776539</v>
      </c>
      <c r="DY113" s="29">
        <v>10.939448210721265</v>
      </c>
      <c r="DZ113" s="29">
        <v>10.830184586403094</v>
      </c>
      <c r="EA113" s="29">
        <v>10.779186589173142</v>
      </c>
      <c r="EB113" s="29">
        <v>10.604009908316133</v>
      </c>
      <c r="EC113" s="29">
        <v>8.2215320793766864</v>
      </c>
      <c r="ED113" s="29">
        <v>5.8396321716300648</v>
      </c>
      <c r="EE113" s="29">
        <v>4.1377214629069954</v>
      </c>
      <c r="EF113" s="29">
        <v>4.3493188463121228</v>
      </c>
      <c r="EH113" s="29">
        <v>15.602449407176138</v>
      </c>
      <c r="EI113" s="29">
        <v>15.856600684244111</v>
      </c>
      <c r="EJ113" s="29">
        <v>15.776045565518487</v>
      </c>
      <c r="EK113" s="29">
        <v>15.714578341470535</v>
      </c>
      <c r="EL113" s="29">
        <v>15.615258494829298</v>
      </c>
      <c r="EM113" s="29">
        <v>15.58571693677654</v>
      </c>
      <c r="EN113" s="29">
        <v>15.539448210721266</v>
      </c>
      <c r="EO113" s="29">
        <v>15.430184586403096</v>
      </c>
      <c r="EP113" s="29">
        <v>15.379186589173143</v>
      </c>
      <c r="EQ113" s="29">
        <v>15.204009908316134</v>
      </c>
      <c r="ER113" s="29">
        <v>12.821532079376688</v>
      </c>
      <c r="ES113" s="29">
        <v>10.439632171630066</v>
      </c>
      <c r="ET113" s="29">
        <v>8.7377214629069968</v>
      </c>
      <c r="EU113" s="29">
        <v>8.9493188463121243</v>
      </c>
      <c r="EW113" s="1">
        <v>394372</v>
      </c>
      <c r="EX113" s="1">
        <v>396438</v>
      </c>
      <c r="EY113" s="1" t="s">
        <v>606</v>
      </c>
      <c r="EZ113" s="1" t="s">
        <v>876</v>
      </c>
    </row>
    <row r="114" spans="2:156" ht="16.2" thickBot="1" x14ac:dyDescent="0.35">
      <c r="B114" s="21" t="s">
        <v>115</v>
      </c>
      <c r="C114" s="22">
        <v>11.762725075434462</v>
      </c>
      <c r="D114" s="23">
        <v>11.610944904226757</v>
      </c>
      <c r="E114" s="23">
        <v>11.102467432095482</v>
      </c>
      <c r="F114" s="23">
        <v>10.942792470042962</v>
      </c>
      <c r="G114" s="23">
        <v>10.743569283174324</v>
      </c>
      <c r="H114" s="23">
        <v>10.580289303982509</v>
      </c>
      <c r="I114" s="23">
        <v>10.545207702442184</v>
      </c>
      <c r="J114" s="23">
        <v>10.406761199316401</v>
      </c>
      <c r="K114" s="23">
        <v>10.230671475217164</v>
      </c>
      <c r="L114" s="23">
        <v>10.063842155943194</v>
      </c>
      <c r="M114" s="23">
        <v>9.3969498601471582</v>
      </c>
      <c r="N114" s="23">
        <v>8.4487894315218188</v>
      </c>
      <c r="O114" s="23">
        <v>7.6439075374911649</v>
      </c>
      <c r="P114" s="23">
        <v>6.9128998078801498</v>
      </c>
      <c r="Q114" s="24"/>
      <c r="R114" s="23">
        <v>15.862725075434463</v>
      </c>
      <c r="S114" s="23">
        <v>15.710944904226759</v>
      </c>
      <c r="T114" s="23">
        <v>15.202467432095483</v>
      </c>
      <c r="U114" s="23">
        <v>15.042792470042963</v>
      </c>
      <c r="V114" s="23">
        <v>14.843569283174325</v>
      </c>
      <c r="W114" s="23">
        <v>14.68028930398251</v>
      </c>
      <c r="X114" s="23">
        <v>14.645207702442185</v>
      </c>
      <c r="Y114" s="23">
        <v>14.506761199316403</v>
      </c>
      <c r="Z114" s="23">
        <v>14.330671475217166</v>
      </c>
      <c r="AA114" s="23">
        <v>14.163842155943195</v>
      </c>
      <c r="AB114" s="23">
        <v>13.49694986014716</v>
      </c>
      <c r="AC114" s="23">
        <v>12.54878943152182</v>
      </c>
      <c r="AD114" s="23">
        <v>11.743907537491166</v>
      </c>
      <c r="AE114" s="23">
        <v>11.012899807880151</v>
      </c>
      <c r="AG114" s="25">
        <v>11.719132026416792</v>
      </c>
      <c r="AH114" s="25">
        <v>11.737158568216053</v>
      </c>
      <c r="AI114" s="25">
        <v>11.506682954312845</v>
      </c>
      <c r="AJ114" s="25">
        <v>11.436087562072377</v>
      </c>
      <c r="AK114" s="25">
        <v>11.31282514861989</v>
      </c>
      <c r="AL114" s="25">
        <v>11.218540244769724</v>
      </c>
      <c r="AM114" s="25">
        <v>11.229981226170485</v>
      </c>
      <c r="AN114" s="25">
        <v>11.135171879917023</v>
      </c>
      <c r="AO114" s="25">
        <v>10.99495787980455</v>
      </c>
      <c r="AP114" s="25">
        <v>10.85313069471211</v>
      </c>
      <c r="AQ114" s="25">
        <v>10.386528715570387</v>
      </c>
      <c r="AR114" s="25">
        <v>10.081645282139837</v>
      </c>
      <c r="AS114" s="25">
        <v>9.5179354507993441</v>
      </c>
      <c r="AT114" s="25">
        <v>9.4244853468776046</v>
      </c>
      <c r="AV114" s="26">
        <v>15.819132026416794</v>
      </c>
      <c r="AW114" s="26">
        <v>15.837158568216054</v>
      </c>
      <c r="AX114" s="26">
        <v>15.606682954312847</v>
      </c>
      <c r="AY114" s="26">
        <v>15.536087562072378</v>
      </c>
      <c r="AZ114" s="26">
        <v>15.412825148619891</v>
      </c>
      <c r="BA114" s="26">
        <v>15.318540244769725</v>
      </c>
      <c r="BB114" s="26">
        <v>15.329981226170487</v>
      </c>
      <c r="BC114" s="26">
        <v>15.235171879917024</v>
      </c>
      <c r="BD114" s="26">
        <v>15.094957879804552</v>
      </c>
      <c r="BE114" s="26">
        <v>14.953130694712112</v>
      </c>
      <c r="BF114" s="26">
        <v>14.486528715570389</v>
      </c>
      <c r="BG114" s="26">
        <v>14.181645282139838</v>
      </c>
      <c r="BH114" s="26">
        <v>13.617935450799346</v>
      </c>
      <c r="BI114" s="26">
        <v>13.524485346877606</v>
      </c>
      <c r="BK114" s="27">
        <v>11.763059272742435</v>
      </c>
      <c r="BL114" s="27">
        <v>11.625277680643421</v>
      </c>
      <c r="BM114" s="27">
        <v>11.132467557477968</v>
      </c>
      <c r="BN114" s="27">
        <v>10.988247732824108</v>
      </c>
      <c r="BO114" s="27">
        <v>10.806772680334014</v>
      </c>
      <c r="BP114" s="27">
        <v>10.666917896264538</v>
      </c>
      <c r="BQ114" s="27">
        <v>10.652258118328154</v>
      </c>
      <c r="BR114" s="27">
        <v>10.538843077872581</v>
      </c>
      <c r="BS114" s="27">
        <v>10.389141499941422</v>
      </c>
      <c r="BT114" s="27">
        <v>10.249519409875992</v>
      </c>
      <c r="BU114" s="27">
        <v>9.6986020295663184</v>
      </c>
      <c r="BV114" s="27">
        <v>9.5015065285932909</v>
      </c>
      <c r="BW114" s="27">
        <v>9.3907382801852872</v>
      </c>
      <c r="BX114" s="27">
        <v>9.3443289061651527</v>
      </c>
      <c r="BZ114" s="27">
        <v>15.863059272742436</v>
      </c>
      <c r="CA114" s="27">
        <v>15.725277680643423</v>
      </c>
      <c r="CB114" s="27">
        <v>15.232467557477969</v>
      </c>
      <c r="CC114" s="27">
        <v>15.08824773282411</v>
      </c>
      <c r="CD114" s="27">
        <v>14.906772680334015</v>
      </c>
      <c r="CE114" s="27">
        <v>14.766917896264539</v>
      </c>
      <c r="CF114" s="27">
        <v>14.752258118328156</v>
      </c>
      <c r="CG114" s="27">
        <v>14.638843077872583</v>
      </c>
      <c r="CH114" s="27">
        <v>14.489141499941423</v>
      </c>
      <c r="CI114" s="27">
        <v>14.349519409875994</v>
      </c>
      <c r="CJ114" s="27">
        <v>13.79860202956632</v>
      </c>
      <c r="CK114" s="27">
        <v>13.601506528593292</v>
      </c>
      <c r="CL114" s="27">
        <v>13.490738280185289</v>
      </c>
      <c r="CM114" s="27">
        <v>13.444328906165154</v>
      </c>
      <c r="CO114" s="28">
        <v>11.762137068311283</v>
      </c>
      <c r="CP114" s="28">
        <v>11.633040478689495</v>
      </c>
      <c r="CQ114" s="28">
        <v>11.148971212312583</v>
      </c>
      <c r="CR114" s="28">
        <v>11.015769784554305</v>
      </c>
      <c r="CS114" s="28">
        <v>10.844592922651435</v>
      </c>
      <c r="CT114" s="28">
        <v>10.713766493218925</v>
      </c>
      <c r="CU114" s="28">
        <v>10.712567192693971</v>
      </c>
      <c r="CV114" s="28">
        <v>10.611465655081407</v>
      </c>
      <c r="CW114" s="28">
        <v>10.477148686097076</v>
      </c>
      <c r="CX114" s="28">
        <v>10.357725616520524</v>
      </c>
      <c r="CY114" s="28">
        <v>9.8664631277957771</v>
      </c>
      <c r="CZ114" s="28">
        <v>7.4848023287000629</v>
      </c>
      <c r="DA114" s="28">
        <v>4.744081901307478</v>
      </c>
      <c r="DB114" s="28">
        <v>2.622158156643664</v>
      </c>
      <c r="DD114" s="28">
        <v>15.862137068311284</v>
      </c>
      <c r="DE114" s="28">
        <v>15.733040478689496</v>
      </c>
      <c r="DF114" s="28">
        <v>15.248971212312584</v>
      </c>
      <c r="DG114" s="28">
        <v>15.115769784554306</v>
      </c>
      <c r="DH114" s="28">
        <v>14.944592922651436</v>
      </c>
      <c r="DI114" s="28">
        <v>14.813766493218926</v>
      </c>
      <c r="DJ114" s="28">
        <v>14.812567192693972</v>
      </c>
      <c r="DK114" s="28">
        <v>14.711465655081408</v>
      </c>
      <c r="DL114" s="28">
        <v>14.577148686097077</v>
      </c>
      <c r="DM114" s="28">
        <v>14.457725616520525</v>
      </c>
      <c r="DN114" s="28">
        <v>13.966463127795778</v>
      </c>
      <c r="DO114" s="28">
        <v>11.584802328700064</v>
      </c>
      <c r="DP114" s="28">
        <v>8.8440819013074794</v>
      </c>
      <c r="DQ114" s="28">
        <v>6.7221581566436654</v>
      </c>
      <c r="DS114" s="29">
        <v>11.78643787190852</v>
      </c>
      <c r="DT114" s="29">
        <v>11.680849084021446</v>
      </c>
      <c r="DU114" s="29">
        <v>11.22027319046467</v>
      </c>
      <c r="DV114" s="29">
        <v>11.105411675930847</v>
      </c>
      <c r="DW114" s="29">
        <v>10.948370939251777</v>
      </c>
      <c r="DX114" s="29">
        <v>10.82057743410577</v>
      </c>
      <c r="DY114" s="29">
        <v>10.817457881738104</v>
      </c>
      <c r="DZ114" s="29">
        <v>10.709859472154287</v>
      </c>
      <c r="EA114" s="29">
        <v>10.563094976459753</v>
      </c>
      <c r="EB114" s="29">
        <v>10.35259847229149</v>
      </c>
      <c r="EC114" s="29">
        <v>7.6570873186361279</v>
      </c>
      <c r="ED114" s="29">
        <v>4.6943489170586652</v>
      </c>
      <c r="EE114" s="29">
        <v>2.1758617258879696</v>
      </c>
      <c r="EF114" s="29">
        <v>2.2321938011293412</v>
      </c>
      <c r="EH114" s="29">
        <v>15.886437871908521</v>
      </c>
      <c r="EI114" s="29">
        <v>15.780849084021447</v>
      </c>
      <c r="EJ114" s="29">
        <v>15.320273190464672</v>
      </c>
      <c r="EK114" s="29">
        <v>15.205411675930849</v>
      </c>
      <c r="EL114" s="29">
        <v>15.048370939251779</v>
      </c>
      <c r="EM114" s="29">
        <v>14.920577434105772</v>
      </c>
      <c r="EN114" s="29">
        <v>14.917457881738105</v>
      </c>
      <c r="EO114" s="29">
        <v>14.809859472154288</v>
      </c>
      <c r="EP114" s="29">
        <v>14.663094976459755</v>
      </c>
      <c r="EQ114" s="29">
        <v>14.452598472291491</v>
      </c>
      <c r="ER114" s="29">
        <v>11.757087318636129</v>
      </c>
      <c r="ES114" s="29">
        <v>8.7943489170586666</v>
      </c>
      <c r="ET114" s="29">
        <v>6.275861725887971</v>
      </c>
      <c r="EU114" s="29">
        <v>6.3321938011293426</v>
      </c>
      <c r="EW114" s="1">
        <v>380057</v>
      </c>
      <c r="EX114" s="1">
        <v>408141</v>
      </c>
      <c r="EY114" s="1" t="s">
        <v>548</v>
      </c>
      <c r="EZ114" s="1" t="s">
        <v>880</v>
      </c>
    </row>
    <row r="115" spans="2:156" ht="16.2" thickBot="1" x14ac:dyDescent="0.35">
      <c r="B115" s="21" t="s">
        <v>116</v>
      </c>
      <c r="C115" s="22">
        <v>18.582662100942166</v>
      </c>
      <c r="D115" s="23">
        <v>17.647371733627242</v>
      </c>
      <c r="E115" s="23">
        <v>16.060765268830405</v>
      </c>
      <c r="F115" s="23">
        <v>15.783928668670843</v>
      </c>
      <c r="G115" s="23">
        <v>15.491634393831003</v>
      </c>
      <c r="H115" s="23">
        <v>15.049046528998073</v>
      </c>
      <c r="I115" s="23">
        <v>14.844741753966833</v>
      </c>
      <c r="J115" s="23">
        <v>14.609257077140089</v>
      </c>
      <c r="K115" s="23">
        <v>14.161759746452454</v>
      </c>
      <c r="L115" s="23">
        <v>13.840921302426654</v>
      </c>
      <c r="M115" s="23">
        <v>12.839146142198583</v>
      </c>
      <c r="N115" s="23">
        <v>11.779790146398021</v>
      </c>
      <c r="O115" s="23">
        <v>9.9485996561779402</v>
      </c>
      <c r="P115" s="23">
        <v>7.8309307775848893</v>
      </c>
      <c r="Q115" s="24"/>
      <c r="R115" s="23">
        <v>25.582662100942166</v>
      </c>
      <c r="S115" s="23">
        <v>24.647371733627242</v>
      </c>
      <c r="T115" s="23">
        <v>23.060765268830405</v>
      </c>
      <c r="U115" s="23">
        <v>22.783928668670843</v>
      </c>
      <c r="V115" s="23">
        <v>22.491634393831003</v>
      </c>
      <c r="W115" s="23">
        <v>22.049046528998073</v>
      </c>
      <c r="X115" s="23">
        <v>21.844741753966833</v>
      </c>
      <c r="Y115" s="23">
        <v>21.609257077140089</v>
      </c>
      <c r="Z115" s="23">
        <v>21.161759746452454</v>
      </c>
      <c r="AA115" s="23">
        <v>20.840921302426654</v>
      </c>
      <c r="AB115" s="23">
        <v>19.839146142198583</v>
      </c>
      <c r="AC115" s="23">
        <v>18.779790146398021</v>
      </c>
      <c r="AD115" s="23">
        <v>16.94859965617794</v>
      </c>
      <c r="AE115" s="23">
        <v>14.830930777584889</v>
      </c>
      <c r="AG115" s="25">
        <v>18.502114828290395</v>
      </c>
      <c r="AH115" s="25">
        <v>18.120407512016879</v>
      </c>
      <c r="AI115" s="25">
        <v>17.348912044248486</v>
      </c>
      <c r="AJ115" s="25">
        <v>17.282139294038139</v>
      </c>
      <c r="AK115" s="25">
        <v>17.175361445186958</v>
      </c>
      <c r="AL115" s="25">
        <v>16.878856943120116</v>
      </c>
      <c r="AM115" s="25">
        <v>16.793213510617246</v>
      </c>
      <c r="AN115" s="25">
        <v>16.684277325506326</v>
      </c>
      <c r="AO115" s="25">
        <v>16.311784341238493</v>
      </c>
      <c r="AP115" s="25">
        <v>16.030578906120443</v>
      </c>
      <c r="AQ115" s="25">
        <v>15.511081714102833</v>
      </c>
      <c r="AR115" s="25">
        <v>15.117477337046932</v>
      </c>
      <c r="AS115" s="25">
        <v>14.611286144176951</v>
      </c>
      <c r="AT115" s="25">
        <v>14.588275952438877</v>
      </c>
      <c r="AV115" s="26">
        <v>25.502114828290395</v>
      </c>
      <c r="AW115" s="26">
        <v>25.120407512016879</v>
      </c>
      <c r="AX115" s="26">
        <v>24.348912044248486</v>
      </c>
      <c r="AY115" s="26">
        <v>24.282139294038139</v>
      </c>
      <c r="AZ115" s="26">
        <v>24.175361445186958</v>
      </c>
      <c r="BA115" s="26">
        <v>23.878856943120116</v>
      </c>
      <c r="BB115" s="26">
        <v>23.793213510617246</v>
      </c>
      <c r="BC115" s="26">
        <v>23.684277325506326</v>
      </c>
      <c r="BD115" s="26">
        <v>23.311784341238493</v>
      </c>
      <c r="BE115" s="26">
        <v>23.030578906120443</v>
      </c>
      <c r="BF115" s="26">
        <v>22.511081714102833</v>
      </c>
      <c r="BG115" s="26">
        <v>22.117477337046932</v>
      </c>
      <c r="BH115" s="26">
        <v>21.611286144176951</v>
      </c>
      <c r="BI115" s="26">
        <v>21.588275952438877</v>
      </c>
      <c r="BK115" s="27">
        <v>18.584276371640343</v>
      </c>
      <c r="BL115" s="27">
        <v>17.676407699926163</v>
      </c>
      <c r="BM115" s="27">
        <v>16.12401672440113</v>
      </c>
      <c r="BN115" s="27">
        <v>15.870671246595588</v>
      </c>
      <c r="BO115" s="27">
        <v>15.615545151346986</v>
      </c>
      <c r="BP115" s="27">
        <v>15.203383089468716</v>
      </c>
      <c r="BQ115" s="27">
        <v>15.041426087936042</v>
      </c>
      <c r="BR115" s="27">
        <v>14.863761928807982</v>
      </c>
      <c r="BS115" s="27">
        <v>14.462221223853618</v>
      </c>
      <c r="BT115" s="27">
        <v>14.181853417033295</v>
      </c>
      <c r="BU115" s="27">
        <v>13.420928174341324</v>
      </c>
      <c r="BV115" s="27">
        <v>12.835326718771636</v>
      </c>
      <c r="BW115" s="27">
        <v>12.50890202150223</v>
      </c>
      <c r="BX115" s="27">
        <v>12.654387143556946</v>
      </c>
      <c r="BZ115" s="27">
        <v>25.584276371640343</v>
      </c>
      <c r="CA115" s="27">
        <v>24.676407699926163</v>
      </c>
      <c r="CB115" s="27">
        <v>23.12401672440113</v>
      </c>
      <c r="CC115" s="27">
        <v>22.870671246595588</v>
      </c>
      <c r="CD115" s="27">
        <v>22.615545151346986</v>
      </c>
      <c r="CE115" s="27">
        <v>22.203383089468716</v>
      </c>
      <c r="CF115" s="27">
        <v>22.041426087936042</v>
      </c>
      <c r="CG115" s="27">
        <v>21.863761928807982</v>
      </c>
      <c r="CH115" s="27">
        <v>21.462221223853618</v>
      </c>
      <c r="CI115" s="27">
        <v>21.181853417033295</v>
      </c>
      <c r="CJ115" s="27">
        <v>20.420928174341324</v>
      </c>
      <c r="CK115" s="27">
        <v>19.835326718771636</v>
      </c>
      <c r="CL115" s="27">
        <v>19.50890202150223</v>
      </c>
      <c r="CM115" s="27">
        <v>19.654387143556946</v>
      </c>
      <c r="CO115" s="28">
        <v>18.582078818876496</v>
      </c>
      <c r="CP115" s="28">
        <v>17.696580454326092</v>
      </c>
      <c r="CQ115" s="28">
        <v>16.160124598246689</v>
      </c>
      <c r="CR115" s="28">
        <v>15.933206615514784</v>
      </c>
      <c r="CS115" s="28">
        <v>15.690984124198231</v>
      </c>
      <c r="CT115" s="28">
        <v>15.299581879141861</v>
      </c>
      <c r="CU115" s="28">
        <v>15.145491544551859</v>
      </c>
      <c r="CV115" s="28">
        <v>14.963474410026542</v>
      </c>
      <c r="CW115" s="28">
        <v>14.577040643296197</v>
      </c>
      <c r="CX115" s="28">
        <v>14.320937065804966</v>
      </c>
      <c r="CY115" s="28">
        <v>13.651349537513408</v>
      </c>
      <c r="CZ115" s="28">
        <v>12.948672328919372</v>
      </c>
      <c r="DA115" s="28">
        <v>11.478526385019951</v>
      </c>
      <c r="DB115" s="28">
        <v>9.8100084865377326</v>
      </c>
      <c r="DD115" s="28">
        <v>25.582078818876496</v>
      </c>
      <c r="DE115" s="28">
        <v>24.696580454326092</v>
      </c>
      <c r="DF115" s="28">
        <v>23.160124598246689</v>
      </c>
      <c r="DG115" s="28">
        <v>22.933206615514784</v>
      </c>
      <c r="DH115" s="28">
        <v>22.690984124198231</v>
      </c>
      <c r="DI115" s="28">
        <v>22.299581879141861</v>
      </c>
      <c r="DJ115" s="28">
        <v>22.145491544551859</v>
      </c>
      <c r="DK115" s="28">
        <v>21.963474410026542</v>
      </c>
      <c r="DL115" s="28">
        <v>21.577040643296197</v>
      </c>
      <c r="DM115" s="28">
        <v>21.320937065804966</v>
      </c>
      <c r="DN115" s="28">
        <v>20.651349537513408</v>
      </c>
      <c r="DO115" s="28">
        <v>19.948672328919372</v>
      </c>
      <c r="DP115" s="28">
        <v>18.478526385019951</v>
      </c>
      <c r="DQ115" s="28">
        <v>16.810008486537733</v>
      </c>
      <c r="DS115" s="29">
        <v>18.5946310028556</v>
      </c>
      <c r="DT115" s="29">
        <v>17.722094536520569</v>
      </c>
      <c r="DU115" s="29">
        <v>16.199640497076523</v>
      </c>
      <c r="DV115" s="29">
        <v>15.987375937019248</v>
      </c>
      <c r="DW115" s="29">
        <v>15.744046889371013</v>
      </c>
      <c r="DX115" s="29">
        <v>15.337031322877902</v>
      </c>
      <c r="DY115" s="29">
        <v>15.154718643863358</v>
      </c>
      <c r="DZ115" s="29">
        <v>14.929424259967774</v>
      </c>
      <c r="EA115" s="29">
        <v>14.486330441022446</v>
      </c>
      <c r="EB115" s="29">
        <v>14.161147546720823</v>
      </c>
      <c r="EC115" s="29">
        <v>12.526146552064407</v>
      </c>
      <c r="ED115" s="29">
        <v>10.406383353583582</v>
      </c>
      <c r="EE115" s="29">
        <v>7.9191971691194176</v>
      </c>
      <c r="EF115" s="29">
        <v>8.002236346207674</v>
      </c>
      <c r="EH115" s="29">
        <v>25.5946310028556</v>
      </c>
      <c r="EI115" s="29">
        <v>24.722094536520569</v>
      </c>
      <c r="EJ115" s="29">
        <v>23.199640497076523</v>
      </c>
      <c r="EK115" s="29">
        <v>22.987375937019248</v>
      </c>
      <c r="EL115" s="29">
        <v>22.744046889371013</v>
      </c>
      <c r="EM115" s="29">
        <v>22.337031322877902</v>
      </c>
      <c r="EN115" s="29">
        <v>22.154718643863358</v>
      </c>
      <c r="EO115" s="29">
        <v>21.929424259967774</v>
      </c>
      <c r="EP115" s="29">
        <v>21.486330441022446</v>
      </c>
      <c r="EQ115" s="29">
        <v>21.161147546720823</v>
      </c>
      <c r="ER115" s="29">
        <v>19.526146552064407</v>
      </c>
      <c r="ES115" s="29">
        <v>17.406383353583582</v>
      </c>
      <c r="ET115" s="29">
        <v>14.919197169119418</v>
      </c>
      <c r="EU115" s="29">
        <v>15.002236346207674</v>
      </c>
      <c r="EW115" s="1">
        <v>376770</v>
      </c>
      <c r="EX115" s="1">
        <v>397157</v>
      </c>
      <c r="EY115" s="1" t="s">
        <v>505</v>
      </c>
      <c r="EZ115" s="1" t="s">
        <v>879</v>
      </c>
    </row>
    <row r="116" spans="2:156" ht="16.2" thickBot="1" x14ac:dyDescent="0.35">
      <c r="B116" s="21" t="s">
        <v>117</v>
      </c>
      <c r="C116" s="22">
        <v>12.425622928728535</v>
      </c>
      <c r="D116" s="23">
        <v>12.228172088198351</v>
      </c>
      <c r="E116" s="23">
        <v>11.613532670592246</v>
      </c>
      <c r="F116" s="23">
        <v>9.2094425639846058</v>
      </c>
      <c r="G116" s="23">
        <v>4.6110086928528595</v>
      </c>
      <c r="H116" s="23">
        <v>4.0004166316460754E-2</v>
      </c>
      <c r="I116" s="23">
        <v>-4.627143497062022</v>
      </c>
      <c r="J116" s="23">
        <v>-9.2347303839797092</v>
      </c>
      <c r="K116" s="23">
        <v>-9.3140153661262985</v>
      </c>
      <c r="L116" s="23">
        <v>-9.4810734947001336</v>
      </c>
      <c r="M116" s="23">
        <v>-10.232593405815365</v>
      </c>
      <c r="N116" s="23">
        <v>-11.092064367770618</v>
      </c>
      <c r="O116" s="23">
        <v>-11.711041851410165</v>
      </c>
      <c r="P116" s="23">
        <v>-12.225126949931308</v>
      </c>
      <c r="Q116" s="24"/>
      <c r="R116" s="23">
        <v>17.025622928728538</v>
      </c>
      <c r="S116" s="23">
        <v>16.82817208819835</v>
      </c>
      <c r="T116" s="23">
        <v>16.213532670592247</v>
      </c>
      <c r="U116" s="23">
        <v>13.809442563984607</v>
      </c>
      <c r="V116" s="23">
        <v>9.2110086928528609</v>
      </c>
      <c r="W116" s="23">
        <v>4.6400041663164622</v>
      </c>
      <c r="X116" s="23">
        <v>-2.7143497062020572E-2</v>
      </c>
      <c r="Y116" s="23">
        <v>-4.6347303839797078</v>
      </c>
      <c r="Z116" s="23">
        <v>-4.7140153661262971</v>
      </c>
      <c r="AA116" s="23">
        <v>-4.8810734947001322</v>
      </c>
      <c r="AB116" s="23">
        <v>-5.6325934058153635</v>
      </c>
      <c r="AC116" s="23">
        <v>-6.4920643677706167</v>
      </c>
      <c r="AD116" s="23">
        <v>-7.1110418514101639</v>
      </c>
      <c r="AE116" s="23">
        <v>-7.6251269499313068</v>
      </c>
      <c r="AG116" s="25">
        <v>12.376576778273174</v>
      </c>
      <c r="AH116" s="25">
        <v>12.354244963575875</v>
      </c>
      <c r="AI116" s="25">
        <v>12.018749957461427</v>
      </c>
      <c r="AJ116" s="25">
        <v>9.6854010558121608</v>
      </c>
      <c r="AK116" s="25">
        <v>5.1364465735360376</v>
      </c>
      <c r="AL116" s="25">
        <v>0.60558137796799727</v>
      </c>
      <c r="AM116" s="25">
        <v>-4.0341559524842054</v>
      </c>
      <c r="AN116" s="25">
        <v>-8.6273339765016601</v>
      </c>
      <c r="AO116" s="25">
        <v>-8.706261005709095</v>
      </c>
      <c r="AP116" s="25">
        <v>-8.8825830342306631</v>
      </c>
      <c r="AQ116" s="25">
        <v>-9.4780747569621369</v>
      </c>
      <c r="AR116" s="25">
        <v>-9.969694133139221</v>
      </c>
      <c r="AS116" s="25">
        <v>-10.432025847426942</v>
      </c>
      <c r="AT116" s="25">
        <v>-10.612867774343655</v>
      </c>
      <c r="AV116" s="26">
        <v>16.976576778273177</v>
      </c>
      <c r="AW116" s="26">
        <v>16.954244963575874</v>
      </c>
      <c r="AX116" s="26">
        <v>16.618749957461429</v>
      </c>
      <c r="AY116" s="26">
        <v>14.285401055812162</v>
      </c>
      <c r="AZ116" s="26">
        <v>9.736446573536039</v>
      </c>
      <c r="BA116" s="26">
        <v>5.2055813779679987</v>
      </c>
      <c r="BB116" s="26">
        <v>0.56584404751579598</v>
      </c>
      <c r="BC116" s="26">
        <v>-4.0273339765016587</v>
      </c>
      <c r="BD116" s="26">
        <v>-4.1062610057090936</v>
      </c>
      <c r="BE116" s="26">
        <v>-4.2825830342306617</v>
      </c>
      <c r="BF116" s="26">
        <v>-4.8780747569621354</v>
      </c>
      <c r="BG116" s="26">
        <v>-5.3696941331392196</v>
      </c>
      <c r="BH116" s="26">
        <v>-5.8320258474269409</v>
      </c>
      <c r="BI116" s="26">
        <v>-6.012867774343654</v>
      </c>
      <c r="BK116" s="27">
        <v>12.426087386342948</v>
      </c>
      <c r="BL116" s="27">
        <v>12.238411292350946</v>
      </c>
      <c r="BM116" s="27">
        <v>11.635581390526067</v>
      </c>
      <c r="BN116" s="27">
        <v>9.2424707990921338</v>
      </c>
      <c r="BO116" s="27">
        <v>4.6558322461215091</v>
      </c>
      <c r="BP116" s="27">
        <v>0.10047520523323783</v>
      </c>
      <c r="BQ116" s="27">
        <v>-4.5514225577752896</v>
      </c>
      <c r="BR116" s="27">
        <v>-9.1411253836182098</v>
      </c>
      <c r="BS116" s="27">
        <v>-9.2034096970535657</v>
      </c>
      <c r="BT116" s="27">
        <v>-9.3537906303784055</v>
      </c>
      <c r="BU116" s="27">
        <v>-10.023394221326946</v>
      </c>
      <c r="BV116" s="27">
        <v>-10.532215052702838</v>
      </c>
      <c r="BW116" s="27">
        <v>-10.827162608933122</v>
      </c>
      <c r="BX116" s="27">
        <v>-10.941955562589413</v>
      </c>
      <c r="BZ116" s="27">
        <v>17.026087386342951</v>
      </c>
      <c r="CA116" s="27">
        <v>16.838411292350948</v>
      </c>
      <c r="CB116" s="27">
        <v>16.235581390526068</v>
      </c>
      <c r="CC116" s="27">
        <v>13.842470799092135</v>
      </c>
      <c r="CD116" s="27">
        <v>9.2558322461215106</v>
      </c>
      <c r="CE116" s="27">
        <v>4.7004752052332393</v>
      </c>
      <c r="CF116" s="27">
        <v>4.8577442224711831E-2</v>
      </c>
      <c r="CG116" s="27">
        <v>-4.5411253836182084</v>
      </c>
      <c r="CH116" s="27">
        <v>-4.6034096970535643</v>
      </c>
      <c r="CI116" s="27">
        <v>-4.7537906303784041</v>
      </c>
      <c r="CJ116" s="27">
        <v>-5.4233942213269444</v>
      </c>
      <c r="CK116" s="27">
        <v>-5.932215052702837</v>
      </c>
      <c r="CL116" s="27">
        <v>-6.2271626089331207</v>
      </c>
      <c r="CM116" s="27">
        <v>-6.341955562589412</v>
      </c>
      <c r="CO116" s="28">
        <v>12.427804312310297</v>
      </c>
      <c r="CP116" s="28">
        <v>12.255623747852956</v>
      </c>
      <c r="CQ116" s="28">
        <v>11.671943163503428</v>
      </c>
      <c r="CR116" s="28">
        <v>9.3025125275530947</v>
      </c>
      <c r="CS116" s="28">
        <v>4.7450603012835906</v>
      </c>
      <c r="CT116" s="28">
        <v>0.22532465128255907</v>
      </c>
      <c r="CU116" s="28">
        <v>-4.3922566287832865</v>
      </c>
      <c r="CV116" s="28">
        <v>-8.9556837571008288</v>
      </c>
      <c r="CW116" s="28">
        <v>-8.9870978471748089</v>
      </c>
      <c r="CX116" s="28">
        <v>-9.1028985047481612</v>
      </c>
      <c r="CY116" s="28">
        <v>-9.6602673859872183</v>
      </c>
      <c r="CZ116" s="28">
        <v>-11.353981065348492</v>
      </c>
      <c r="DA116" s="28">
        <v>-12.732031183468713</v>
      </c>
      <c r="DB116" s="28">
        <v>-13.800670849208352</v>
      </c>
      <c r="DD116" s="28">
        <v>17.027804312310298</v>
      </c>
      <c r="DE116" s="28">
        <v>16.85562374785296</v>
      </c>
      <c r="DF116" s="28">
        <v>16.27194316350343</v>
      </c>
      <c r="DG116" s="28">
        <v>13.902512527553096</v>
      </c>
      <c r="DH116" s="28">
        <v>9.345060301283592</v>
      </c>
      <c r="DI116" s="28">
        <v>4.8253246512825605</v>
      </c>
      <c r="DJ116" s="28">
        <v>0.20774337121671493</v>
      </c>
      <c r="DK116" s="28">
        <v>-4.3556837571008273</v>
      </c>
      <c r="DL116" s="28">
        <v>-4.3870978471748074</v>
      </c>
      <c r="DM116" s="28">
        <v>-4.5028985047481598</v>
      </c>
      <c r="DN116" s="28">
        <v>-5.0602673859872169</v>
      </c>
      <c r="DO116" s="28">
        <v>-6.7539810653484906</v>
      </c>
      <c r="DP116" s="28">
        <v>-8.1320311834687118</v>
      </c>
      <c r="DQ116" s="28">
        <v>-9.2006708492083504</v>
      </c>
      <c r="DS116" s="29">
        <v>12.455710032241871</v>
      </c>
      <c r="DT116" s="29">
        <v>12.310516881991207</v>
      </c>
      <c r="DU116" s="29">
        <v>11.754438445014317</v>
      </c>
      <c r="DV116" s="29">
        <v>9.4068829067674464</v>
      </c>
      <c r="DW116" s="29">
        <v>4.8667043107901193</v>
      </c>
      <c r="DX116" s="29">
        <v>0.35016401495861871</v>
      </c>
      <c r="DY116" s="29">
        <v>-4.2659842799620051</v>
      </c>
      <c r="DZ116" s="29">
        <v>-8.8278231739972171</v>
      </c>
      <c r="EA116" s="29">
        <v>-8.8646296853884223</v>
      </c>
      <c r="EB116" s="29">
        <v>-9.0462394942134381</v>
      </c>
      <c r="EC116" s="29">
        <v>-11.035151345458374</v>
      </c>
      <c r="ED116" s="29">
        <v>-12.790792998870856</v>
      </c>
      <c r="EE116" s="29">
        <v>-13.964976751662164</v>
      </c>
      <c r="EF116" s="29">
        <v>-13.971855777334</v>
      </c>
      <c r="EH116" s="29">
        <v>17.055710032241873</v>
      </c>
      <c r="EI116" s="29">
        <v>16.910516881991207</v>
      </c>
      <c r="EJ116" s="29">
        <v>16.354438445014317</v>
      </c>
      <c r="EK116" s="29">
        <v>14.006882906767448</v>
      </c>
      <c r="EL116" s="29">
        <v>9.4667043107901208</v>
      </c>
      <c r="EM116" s="29">
        <v>4.9501640149586201</v>
      </c>
      <c r="EN116" s="29">
        <v>0.33401572003799629</v>
      </c>
      <c r="EO116" s="29">
        <v>-4.2278231739972156</v>
      </c>
      <c r="EP116" s="29">
        <v>-4.2646296853884209</v>
      </c>
      <c r="EQ116" s="29">
        <v>-4.4462394942134367</v>
      </c>
      <c r="ER116" s="29">
        <v>-6.4351513454583724</v>
      </c>
      <c r="ES116" s="29">
        <v>-8.1907929988708545</v>
      </c>
      <c r="ET116" s="29">
        <v>-9.3649767516621623</v>
      </c>
      <c r="EU116" s="29">
        <v>-9.3718557773339981</v>
      </c>
      <c r="EW116" s="1">
        <v>386458</v>
      </c>
      <c r="EX116" s="1">
        <v>398693</v>
      </c>
      <c r="EY116" s="1" t="s">
        <v>475</v>
      </c>
      <c r="EZ116" s="1" t="s">
        <v>876</v>
      </c>
    </row>
    <row r="117" spans="2:156" ht="16.2" thickBot="1" x14ac:dyDescent="0.35">
      <c r="B117" s="21" t="s">
        <v>118</v>
      </c>
      <c r="C117" s="22">
        <v>4.6365665860884864E-2</v>
      </c>
      <c r="D117" s="23">
        <v>6.9283959108329185E-2</v>
      </c>
      <c r="E117" s="23">
        <v>1.779744891103574E-2</v>
      </c>
      <c r="F117" s="23">
        <v>-1.1549310290903891E-2</v>
      </c>
      <c r="G117" s="23">
        <v>-3.6086408129935021E-2</v>
      </c>
      <c r="H117" s="23">
        <v>-7.7105564883165334E-2</v>
      </c>
      <c r="I117" s="23">
        <v>-0.10935546808987229</v>
      </c>
      <c r="J117" s="23">
        <v>-0.14739695396357066</v>
      </c>
      <c r="K117" s="23">
        <v>-0.17907495314384003</v>
      </c>
      <c r="L117" s="23">
        <v>-0.23593157730849801</v>
      </c>
      <c r="M117" s="23">
        <v>-0.64932418851808049</v>
      </c>
      <c r="N117" s="23">
        <v>-1.2163150631012603</v>
      </c>
      <c r="O117" s="23">
        <v>-1.3567955203077136</v>
      </c>
      <c r="P117" s="23">
        <v>-1.3686317482153643</v>
      </c>
      <c r="Q117" s="24"/>
      <c r="R117" s="23">
        <v>0.34636566586088491</v>
      </c>
      <c r="S117" s="23">
        <v>0.36928395910832923</v>
      </c>
      <c r="T117" s="23">
        <v>0.31779744891103578</v>
      </c>
      <c r="U117" s="23">
        <v>0.28845068970909615</v>
      </c>
      <c r="V117" s="23">
        <v>0.26391359187006502</v>
      </c>
      <c r="W117" s="23">
        <v>0.22289443511683471</v>
      </c>
      <c r="X117" s="23">
        <v>0.19064453191012776</v>
      </c>
      <c r="Y117" s="23">
        <v>0.15260304603642938</v>
      </c>
      <c r="Z117" s="23">
        <v>0.12092504685616001</v>
      </c>
      <c r="AA117" s="23">
        <v>6.4068422691502036E-2</v>
      </c>
      <c r="AB117" s="23">
        <v>-0.34932418851808045</v>
      </c>
      <c r="AC117" s="23">
        <v>-0.91631506310126021</v>
      </c>
      <c r="AD117" s="23">
        <v>-1.0567955203077135</v>
      </c>
      <c r="AE117" s="23">
        <v>-1.0686317482153642</v>
      </c>
      <c r="AG117" s="25">
        <v>3.6691076843870185E-2</v>
      </c>
      <c r="AH117" s="25">
        <v>6.00176346749135E-2</v>
      </c>
      <c r="AI117" s="25">
        <v>2.5654473079907314E-2</v>
      </c>
      <c r="AJ117" s="25">
        <v>6.1326138092741012E-3</v>
      </c>
      <c r="AK117" s="25">
        <v>-1.0870397144685962E-2</v>
      </c>
      <c r="AL117" s="25">
        <v>-4.4120741577293732E-2</v>
      </c>
      <c r="AM117" s="25">
        <v>-7.1843684955577025E-2</v>
      </c>
      <c r="AN117" s="25">
        <v>-0.10689870896226794</v>
      </c>
      <c r="AO117" s="25">
        <v>-0.13923602155865034</v>
      </c>
      <c r="AP117" s="25">
        <v>-0.18650332723074614</v>
      </c>
      <c r="AQ117" s="25">
        <v>-0.32905006939381143</v>
      </c>
      <c r="AR117" s="25">
        <v>-0.79276550713283389</v>
      </c>
      <c r="AS117" s="25">
        <v>-1.2944051444856088</v>
      </c>
      <c r="AT117" s="25">
        <v>-1.345756567184542</v>
      </c>
      <c r="AV117" s="26">
        <v>0.33669107684387023</v>
      </c>
      <c r="AW117" s="26">
        <v>0.36001763467491354</v>
      </c>
      <c r="AX117" s="26">
        <v>0.32565447307990736</v>
      </c>
      <c r="AY117" s="26">
        <v>0.30613261380927415</v>
      </c>
      <c r="AZ117" s="26">
        <v>0.28912960285531408</v>
      </c>
      <c r="BA117" s="26">
        <v>0.25587925842270631</v>
      </c>
      <c r="BB117" s="26">
        <v>0.22815631504442302</v>
      </c>
      <c r="BC117" s="26">
        <v>0.1931012910377321</v>
      </c>
      <c r="BD117" s="26">
        <v>0.16076397844134971</v>
      </c>
      <c r="BE117" s="26">
        <v>0.1134966727692539</v>
      </c>
      <c r="BF117" s="26">
        <v>-2.9050069393811384E-2</v>
      </c>
      <c r="BG117" s="26">
        <v>-0.49276550713283385</v>
      </c>
      <c r="BH117" s="26">
        <v>-0.99440514448560879</v>
      </c>
      <c r="BI117" s="26">
        <v>-1.0457565671845419</v>
      </c>
      <c r="BK117" s="27">
        <v>4.6630007333448908E-2</v>
      </c>
      <c r="BL117" s="27">
        <v>7.3835828754740263E-2</v>
      </c>
      <c r="BM117" s="27">
        <v>2.7883729700481696E-2</v>
      </c>
      <c r="BN117" s="27">
        <v>3.6290823210254342E-3</v>
      </c>
      <c r="BO117" s="27">
        <v>-1.5524364496422471E-2</v>
      </c>
      <c r="BP117" s="27">
        <v>-4.9003272711979573E-2</v>
      </c>
      <c r="BQ117" s="27">
        <v>-7.3620254963829623E-2</v>
      </c>
      <c r="BR117" s="27">
        <v>-0.10226599825201732</v>
      </c>
      <c r="BS117" s="27">
        <v>-0.12507395407006228</v>
      </c>
      <c r="BT117" s="27">
        <v>-0.17297235719724258</v>
      </c>
      <c r="BU117" s="27">
        <v>-0.54399071792063292</v>
      </c>
      <c r="BV117" s="27">
        <v>-1.0313075541699048</v>
      </c>
      <c r="BW117" s="27">
        <v>-1.1113596464872597</v>
      </c>
      <c r="BX117" s="27">
        <v>-1.0654580361337518</v>
      </c>
      <c r="BZ117" s="27">
        <v>0.34663000733344895</v>
      </c>
      <c r="CA117" s="27">
        <v>0.37383582875474031</v>
      </c>
      <c r="CB117" s="27">
        <v>0.32788372970048174</v>
      </c>
      <c r="CC117" s="27">
        <v>0.30362908232102548</v>
      </c>
      <c r="CD117" s="27">
        <v>0.28447563550357757</v>
      </c>
      <c r="CE117" s="27">
        <v>0.25099672728802047</v>
      </c>
      <c r="CF117" s="27">
        <v>0.22637974503617042</v>
      </c>
      <c r="CG117" s="27">
        <v>0.19773400174798272</v>
      </c>
      <c r="CH117" s="27">
        <v>0.17492604592993777</v>
      </c>
      <c r="CI117" s="27">
        <v>0.12702764280275747</v>
      </c>
      <c r="CJ117" s="27">
        <v>-0.24399071792063287</v>
      </c>
      <c r="CK117" s="27">
        <v>-0.73130755416990478</v>
      </c>
      <c r="CL117" s="27">
        <v>-0.81135964648725967</v>
      </c>
      <c r="CM117" s="27">
        <v>-0.76545803613375174</v>
      </c>
      <c r="CO117" s="28">
        <v>4.6652483085884322E-2</v>
      </c>
      <c r="CP117" s="28">
        <v>7.3625975739171512E-2</v>
      </c>
      <c r="CQ117" s="28">
        <v>2.8038147632627686E-2</v>
      </c>
      <c r="CR117" s="28">
        <v>5.9626011882962793E-3</v>
      </c>
      <c r="CS117" s="28">
        <v>-9.4588977077170178E-3</v>
      </c>
      <c r="CT117" s="28">
        <v>-3.8303500977785454E-2</v>
      </c>
      <c r="CU117" s="28">
        <v>-7.0616305899223075E-2</v>
      </c>
      <c r="CV117" s="28">
        <v>-0.14572438688248424</v>
      </c>
      <c r="CW117" s="28">
        <v>-0.21137026807906256</v>
      </c>
      <c r="CX117" s="28">
        <v>-0.28586408639743</v>
      </c>
      <c r="CY117" s="28">
        <v>-0.59916766025899126</v>
      </c>
      <c r="CZ117" s="28">
        <v>-0.94721645004089194</v>
      </c>
      <c r="DA117" s="28">
        <v>-0.99300971607930877</v>
      </c>
      <c r="DB117" s="28">
        <v>-0.98454118335138685</v>
      </c>
      <c r="DD117" s="28">
        <v>0.34665248308588437</v>
      </c>
      <c r="DE117" s="28">
        <v>0.37362597573917156</v>
      </c>
      <c r="DF117" s="28">
        <v>0.32803814763262773</v>
      </c>
      <c r="DG117" s="28">
        <v>0.30596260118829632</v>
      </c>
      <c r="DH117" s="28">
        <v>0.29054110229228303</v>
      </c>
      <c r="DI117" s="28">
        <v>0.26169649902221459</v>
      </c>
      <c r="DJ117" s="28">
        <v>0.22938369410077697</v>
      </c>
      <c r="DK117" s="28">
        <v>0.15427561311751581</v>
      </c>
      <c r="DL117" s="28">
        <v>8.8629731920937482E-2</v>
      </c>
      <c r="DM117" s="28">
        <v>1.4135913602570049E-2</v>
      </c>
      <c r="DN117" s="28">
        <v>-0.29916766025899122</v>
      </c>
      <c r="DO117" s="28">
        <v>-0.6472164500408919</v>
      </c>
      <c r="DP117" s="28">
        <v>-0.69300971607930872</v>
      </c>
      <c r="DQ117" s="28">
        <v>-0.68454118335138681</v>
      </c>
      <c r="DS117" s="29">
        <v>5.029518979938441E-2</v>
      </c>
      <c r="DT117" s="29">
        <v>8.0968377757977938E-2</v>
      </c>
      <c r="DU117" s="29">
        <v>3.9304604343617155E-2</v>
      </c>
      <c r="DV117" s="29">
        <v>2.0917238655136838E-2</v>
      </c>
      <c r="DW117" s="29">
        <v>-4.319804520056536E-3</v>
      </c>
      <c r="DX117" s="29">
        <v>-8.1861988855997492E-2</v>
      </c>
      <c r="DY117" s="29">
        <v>-0.14927217106149726</v>
      </c>
      <c r="DZ117" s="29">
        <v>-0.22018970070570543</v>
      </c>
      <c r="EA117" s="29">
        <v>-0.28212630790144444</v>
      </c>
      <c r="EB117" s="29">
        <v>-0.35415039090711731</v>
      </c>
      <c r="EC117" s="29">
        <v>-0.76213234503572225</v>
      </c>
      <c r="ED117" s="29">
        <v>-1.0612689818456522</v>
      </c>
      <c r="EE117" s="29">
        <v>-1.1263436467452463</v>
      </c>
      <c r="EF117" s="29">
        <v>-1.0299347703037853</v>
      </c>
      <c r="EH117" s="29">
        <v>0.35029518979938445</v>
      </c>
      <c r="EI117" s="29">
        <v>0.38096837775797798</v>
      </c>
      <c r="EJ117" s="29">
        <v>0.3393046043436172</v>
      </c>
      <c r="EK117" s="29">
        <v>0.32091723865513688</v>
      </c>
      <c r="EL117" s="29">
        <v>0.29568019547994351</v>
      </c>
      <c r="EM117" s="29">
        <v>0.21813801114400255</v>
      </c>
      <c r="EN117" s="29">
        <v>0.15072782893850278</v>
      </c>
      <c r="EO117" s="29">
        <v>7.9810299294294618E-2</v>
      </c>
      <c r="EP117" s="29">
        <v>1.7873692098555605E-2</v>
      </c>
      <c r="EQ117" s="29">
        <v>-5.4150390907117263E-2</v>
      </c>
      <c r="ER117" s="29">
        <v>-0.4621323450357222</v>
      </c>
      <c r="ES117" s="29">
        <v>-0.76126898184565217</v>
      </c>
      <c r="ET117" s="29">
        <v>-0.8263436467452463</v>
      </c>
      <c r="EU117" s="29">
        <v>-0.72993477030378529</v>
      </c>
      <c r="EW117" s="1">
        <v>343201</v>
      </c>
      <c r="EX117" s="1">
        <v>571738</v>
      </c>
      <c r="EY117" s="1" t="s">
        <v>888</v>
      </c>
      <c r="EZ117" s="1" t="s">
        <v>886</v>
      </c>
    </row>
    <row r="118" spans="2:156" ht="16.2" thickBot="1" x14ac:dyDescent="0.35">
      <c r="B118" s="21" t="s">
        <v>119</v>
      </c>
      <c r="C118" s="22">
        <v>3.2422674513314327</v>
      </c>
      <c r="D118" s="23">
        <v>3.3961470671296379</v>
      </c>
      <c r="E118" s="23">
        <v>3.1635348428427257</v>
      </c>
      <c r="F118" s="23">
        <v>3.0036456128644868</v>
      </c>
      <c r="G118" s="23">
        <v>2.8143473212608594</v>
      </c>
      <c r="H118" s="23">
        <v>2.5820509009041341</v>
      </c>
      <c r="I118" s="23">
        <v>2.2607918470753443</v>
      </c>
      <c r="J118" s="23">
        <v>1.9044350753585331</v>
      </c>
      <c r="K118" s="23">
        <v>1.6147066392646927</v>
      </c>
      <c r="L118" s="23">
        <v>1.1592542012267248</v>
      </c>
      <c r="M118" s="23">
        <v>-0.94779647165355385</v>
      </c>
      <c r="N118" s="23">
        <v>-2.8124879358927117</v>
      </c>
      <c r="O118" s="23">
        <v>-3.4157035420666517</v>
      </c>
      <c r="P118" s="23">
        <v>-3.2674933026142696</v>
      </c>
      <c r="Q118" s="24"/>
      <c r="R118" s="23">
        <v>5.7422674513314327</v>
      </c>
      <c r="S118" s="23">
        <v>5.8961470671296379</v>
      </c>
      <c r="T118" s="23">
        <v>5.6635348428427257</v>
      </c>
      <c r="U118" s="23">
        <v>5.5036456128644868</v>
      </c>
      <c r="V118" s="23">
        <v>5.3143473212608594</v>
      </c>
      <c r="W118" s="23">
        <v>5.0820509009041341</v>
      </c>
      <c r="X118" s="23">
        <v>4.7607918470753443</v>
      </c>
      <c r="Y118" s="23">
        <v>4.4044350753585331</v>
      </c>
      <c r="Z118" s="23">
        <v>4.1147066392646927</v>
      </c>
      <c r="AA118" s="23">
        <v>3.6592542012267248</v>
      </c>
      <c r="AB118" s="23">
        <v>1.5522035283464461</v>
      </c>
      <c r="AC118" s="23">
        <v>-0.31248793589271173</v>
      </c>
      <c r="AD118" s="23">
        <v>-0.91570354206665172</v>
      </c>
      <c r="AE118" s="23">
        <v>-0.76749330261426962</v>
      </c>
      <c r="AG118" s="25">
        <v>3.1879711338811241</v>
      </c>
      <c r="AH118" s="25">
        <v>3.329067463526572</v>
      </c>
      <c r="AI118" s="25">
        <v>3.1616765390711539</v>
      </c>
      <c r="AJ118" s="25">
        <v>3.0701903417448211</v>
      </c>
      <c r="AK118" s="25">
        <v>2.9546714605865834</v>
      </c>
      <c r="AL118" s="25">
        <v>2.8072687584497302</v>
      </c>
      <c r="AM118" s="25">
        <v>2.5611219500854805</v>
      </c>
      <c r="AN118" s="25">
        <v>2.2839049357524353</v>
      </c>
      <c r="AO118" s="25">
        <v>2.058979301218546</v>
      </c>
      <c r="AP118" s="25">
        <v>1.6721856935168677</v>
      </c>
      <c r="AQ118" s="25">
        <v>0.3046196762102209</v>
      </c>
      <c r="AR118" s="25">
        <v>-1.2636031394650153</v>
      </c>
      <c r="AS118" s="25">
        <v>-2.7583698525982747</v>
      </c>
      <c r="AT118" s="25">
        <v>-3.3764411750172272</v>
      </c>
      <c r="AV118" s="26">
        <v>5.6879711338811241</v>
      </c>
      <c r="AW118" s="26">
        <v>5.829067463526572</v>
      </c>
      <c r="AX118" s="26">
        <v>5.6616765390711539</v>
      </c>
      <c r="AY118" s="26">
        <v>5.5701903417448211</v>
      </c>
      <c r="AZ118" s="26">
        <v>5.4546714605865834</v>
      </c>
      <c r="BA118" s="26">
        <v>5.3072687584497302</v>
      </c>
      <c r="BB118" s="26">
        <v>5.0611219500854805</v>
      </c>
      <c r="BC118" s="26">
        <v>4.7839049357524353</v>
      </c>
      <c r="BD118" s="26">
        <v>4.558979301218546</v>
      </c>
      <c r="BE118" s="26">
        <v>4.1721856935168677</v>
      </c>
      <c r="BF118" s="26">
        <v>2.8046196762102209</v>
      </c>
      <c r="BG118" s="26">
        <v>1.2363968605349847</v>
      </c>
      <c r="BH118" s="26">
        <v>-0.25836985259827472</v>
      </c>
      <c r="BI118" s="26">
        <v>-0.87644117501722718</v>
      </c>
      <c r="BK118" s="27">
        <v>3.2449910048776029</v>
      </c>
      <c r="BL118" s="27">
        <v>3.4395958130143676</v>
      </c>
      <c r="BM118" s="27">
        <v>3.2613329395302486</v>
      </c>
      <c r="BN118" s="27">
        <v>3.1517384397457597</v>
      </c>
      <c r="BO118" s="27">
        <v>3.0164636238641851</v>
      </c>
      <c r="BP118" s="27">
        <v>2.8580818134235955</v>
      </c>
      <c r="BQ118" s="27">
        <v>2.6172496044621703</v>
      </c>
      <c r="BR118" s="27">
        <v>2.3606219852518482</v>
      </c>
      <c r="BS118" s="27">
        <v>2.1647260347288775</v>
      </c>
      <c r="BT118" s="27">
        <v>1.8062011982823147</v>
      </c>
      <c r="BU118" s="27">
        <v>0.19187283550170875</v>
      </c>
      <c r="BV118" s="27">
        <v>-1.1380085021428599</v>
      </c>
      <c r="BW118" s="27">
        <v>-1.4659585372018711</v>
      </c>
      <c r="BX118" s="27">
        <v>-1.0706415857548137</v>
      </c>
      <c r="BZ118" s="27">
        <v>5.7449910048776029</v>
      </c>
      <c r="CA118" s="27">
        <v>5.9395958130143676</v>
      </c>
      <c r="CB118" s="27">
        <v>5.7613329395302486</v>
      </c>
      <c r="CC118" s="27">
        <v>5.6517384397457597</v>
      </c>
      <c r="CD118" s="27">
        <v>5.5164636238641851</v>
      </c>
      <c r="CE118" s="27">
        <v>5.3580818134235955</v>
      </c>
      <c r="CF118" s="27">
        <v>5.1172496044621703</v>
      </c>
      <c r="CG118" s="27">
        <v>4.8606219852518482</v>
      </c>
      <c r="CH118" s="27">
        <v>4.6647260347288775</v>
      </c>
      <c r="CI118" s="27">
        <v>4.3062011982823147</v>
      </c>
      <c r="CJ118" s="27">
        <v>2.6918728355017087</v>
      </c>
      <c r="CK118" s="27">
        <v>1.3619914978571401</v>
      </c>
      <c r="CL118" s="27">
        <v>1.0340414627981289</v>
      </c>
      <c r="CM118" s="27">
        <v>1.4293584142451863</v>
      </c>
      <c r="CO118" s="28">
        <v>3.2366355423065905</v>
      </c>
      <c r="CP118" s="28">
        <v>3.4021766533636679</v>
      </c>
      <c r="CQ118" s="28">
        <v>3.198365518425172</v>
      </c>
      <c r="CR118" s="28">
        <v>3.0829760403327384</v>
      </c>
      <c r="CS118" s="28">
        <v>2.9591863630511615</v>
      </c>
      <c r="CT118" s="28">
        <v>2.8258359984328969</v>
      </c>
      <c r="CU118" s="28">
        <v>2.6137174564937489</v>
      </c>
      <c r="CV118" s="28">
        <v>2.3676379342973206</v>
      </c>
      <c r="CW118" s="28">
        <v>2.2193340625139388</v>
      </c>
      <c r="CX118" s="28">
        <v>1.9556017783866313</v>
      </c>
      <c r="CY118" s="28">
        <v>0.60762075637183877</v>
      </c>
      <c r="CZ118" s="28">
        <v>-7.2507664178686184</v>
      </c>
      <c r="DA118" s="28">
        <v>-13.413816627393068</v>
      </c>
      <c r="DB118" s="28">
        <v>-18.020864858716081</v>
      </c>
      <c r="DD118" s="28">
        <v>5.7366355423065905</v>
      </c>
      <c r="DE118" s="28">
        <v>5.9021766533636679</v>
      </c>
      <c r="DF118" s="28">
        <v>5.698365518425172</v>
      </c>
      <c r="DG118" s="28">
        <v>5.5829760403327384</v>
      </c>
      <c r="DH118" s="28">
        <v>5.4591863630511615</v>
      </c>
      <c r="DI118" s="28">
        <v>5.3258359984328969</v>
      </c>
      <c r="DJ118" s="28">
        <v>5.1137174564937489</v>
      </c>
      <c r="DK118" s="28">
        <v>4.8676379342973206</v>
      </c>
      <c r="DL118" s="28">
        <v>4.7193340625139388</v>
      </c>
      <c r="DM118" s="28">
        <v>4.4556017783866313</v>
      </c>
      <c r="DN118" s="28">
        <v>3.1076207563718388</v>
      </c>
      <c r="DO118" s="28">
        <v>-4.7507664178686184</v>
      </c>
      <c r="DP118" s="28">
        <v>-10.913816627393068</v>
      </c>
      <c r="DQ118" s="28">
        <v>-15.520864858716081</v>
      </c>
      <c r="DS118" s="29">
        <v>3.3059816934975697</v>
      </c>
      <c r="DT118" s="29">
        <v>3.5373396271481301</v>
      </c>
      <c r="DU118" s="29">
        <v>3.4005517711115143</v>
      </c>
      <c r="DV118" s="29">
        <v>3.3345564194511557</v>
      </c>
      <c r="DW118" s="29">
        <v>3.2551587836107778</v>
      </c>
      <c r="DX118" s="29">
        <v>3.1231715855261069</v>
      </c>
      <c r="DY118" s="29">
        <v>2.9249250233306405</v>
      </c>
      <c r="DZ118" s="29">
        <v>2.7187130103598083</v>
      </c>
      <c r="EA118" s="29">
        <v>2.6009418763940086</v>
      </c>
      <c r="EB118" s="29">
        <v>2.1088694799217151</v>
      </c>
      <c r="EC118" s="29">
        <v>-4.4289043240975445</v>
      </c>
      <c r="ED118" s="29">
        <v>-11.425010159073466</v>
      </c>
      <c r="EE118" s="29">
        <v>-16.169947502916948</v>
      </c>
      <c r="EF118" s="29">
        <v>-15.968951850634518</v>
      </c>
      <c r="EH118" s="29">
        <v>5.8059816934975697</v>
      </c>
      <c r="EI118" s="29">
        <v>6.0373396271481301</v>
      </c>
      <c r="EJ118" s="29">
        <v>5.9005517711115143</v>
      </c>
      <c r="EK118" s="29">
        <v>5.8345564194511557</v>
      </c>
      <c r="EL118" s="29">
        <v>5.7551587836107778</v>
      </c>
      <c r="EM118" s="29">
        <v>5.6231715855261069</v>
      </c>
      <c r="EN118" s="29">
        <v>5.4249250233306405</v>
      </c>
      <c r="EO118" s="29">
        <v>5.2187130103598083</v>
      </c>
      <c r="EP118" s="29">
        <v>5.1009418763940086</v>
      </c>
      <c r="EQ118" s="29">
        <v>4.6088694799217151</v>
      </c>
      <c r="ER118" s="29">
        <v>-1.9289043240975445</v>
      </c>
      <c r="ES118" s="29">
        <v>-8.9250101590734658</v>
      </c>
      <c r="ET118" s="29">
        <v>-13.669947502916948</v>
      </c>
      <c r="EU118" s="29">
        <v>-13.468951850634518</v>
      </c>
      <c r="EW118" s="1">
        <v>301070</v>
      </c>
      <c r="EX118" s="1">
        <v>513074</v>
      </c>
      <c r="EY118" s="1" t="s">
        <v>556</v>
      </c>
      <c r="EZ118" s="1" t="s">
        <v>886</v>
      </c>
    </row>
    <row r="119" spans="2:156" ht="16.2" thickBot="1" x14ac:dyDescent="0.35">
      <c r="B119" s="21" t="s">
        <v>120</v>
      </c>
      <c r="C119" s="22">
        <v>3.9668992274732151</v>
      </c>
      <c r="D119" s="23">
        <v>3.9772381015944642</v>
      </c>
      <c r="E119" s="23">
        <v>3.7457966768153277</v>
      </c>
      <c r="F119" s="23">
        <v>3.6525935433303456</v>
      </c>
      <c r="G119" s="23">
        <v>3.4692521729936363</v>
      </c>
      <c r="H119" s="23">
        <v>3.3100268290833696</v>
      </c>
      <c r="I119" s="23">
        <v>3.0949370976585495</v>
      </c>
      <c r="J119" s="23">
        <v>2.851550682846133</v>
      </c>
      <c r="K119" s="23">
        <v>2.6207546555220276</v>
      </c>
      <c r="L119" s="23">
        <v>2.3218003014351325</v>
      </c>
      <c r="M119" s="23">
        <v>0.91879440787995925</v>
      </c>
      <c r="N119" s="23">
        <v>-0.59231850131857477</v>
      </c>
      <c r="O119" s="23">
        <v>-1.2706614845012432</v>
      </c>
      <c r="P119" s="23">
        <v>-1.4681578455593964</v>
      </c>
      <c r="Q119" s="24"/>
      <c r="R119" s="23">
        <v>15.766899227473216</v>
      </c>
      <c r="S119" s="23">
        <v>15.777238101594465</v>
      </c>
      <c r="T119" s="23">
        <v>15.545796676815328</v>
      </c>
      <c r="U119" s="23">
        <v>15.452593543330346</v>
      </c>
      <c r="V119" s="23">
        <v>15.269252172993637</v>
      </c>
      <c r="W119" s="23">
        <v>15.11002682908337</v>
      </c>
      <c r="X119" s="23">
        <v>14.89493709765855</v>
      </c>
      <c r="Y119" s="23">
        <v>14.651550682846134</v>
      </c>
      <c r="Z119" s="23">
        <v>14.420754655522028</v>
      </c>
      <c r="AA119" s="23">
        <v>14.121800301435133</v>
      </c>
      <c r="AB119" s="23">
        <v>12.71879440787996</v>
      </c>
      <c r="AC119" s="23">
        <v>11.207681498681426</v>
      </c>
      <c r="AD119" s="23">
        <v>10.529338515498758</v>
      </c>
      <c r="AE119" s="23">
        <v>10.331842154440604</v>
      </c>
      <c r="AG119" s="25">
        <v>3.9089578554147106</v>
      </c>
      <c r="AH119" s="25">
        <v>3.9251582803526546</v>
      </c>
      <c r="AI119" s="25">
        <v>3.75579907856247</v>
      </c>
      <c r="AJ119" s="25">
        <v>3.6753445481631655</v>
      </c>
      <c r="AK119" s="25">
        <v>3.516030788178643</v>
      </c>
      <c r="AL119" s="25">
        <v>3.3599117997886729</v>
      </c>
      <c r="AM119" s="25">
        <v>3.1416468198155023</v>
      </c>
      <c r="AN119" s="25">
        <v>2.8905109511291904</v>
      </c>
      <c r="AO119" s="25">
        <v>2.6573517332211001</v>
      </c>
      <c r="AP119" s="25">
        <v>2.3206649380042634</v>
      </c>
      <c r="AQ119" s="25">
        <v>1.3524588635384429</v>
      </c>
      <c r="AR119" s="25">
        <v>0.23643779187164427</v>
      </c>
      <c r="AS119" s="25">
        <v>-0.75336895504464074</v>
      </c>
      <c r="AT119" s="25">
        <v>-1.0499905759765618</v>
      </c>
      <c r="AV119" s="26">
        <v>15.708957855414711</v>
      </c>
      <c r="AW119" s="26">
        <v>15.725158280352655</v>
      </c>
      <c r="AX119" s="26">
        <v>15.555799078562471</v>
      </c>
      <c r="AY119" s="26">
        <v>15.475344548163166</v>
      </c>
      <c r="AZ119" s="26">
        <v>15.316030788178644</v>
      </c>
      <c r="BA119" s="26">
        <v>15.159911799788674</v>
      </c>
      <c r="BB119" s="26">
        <v>14.941646819815503</v>
      </c>
      <c r="BC119" s="26">
        <v>14.690510951129191</v>
      </c>
      <c r="BD119" s="26">
        <v>14.457351733221101</v>
      </c>
      <c r="BE119" s="26">
        <v>14.120664938004264</v>
      </c>
      <c r="BF119" s="26">
        <v>13.152458863538444</v>
      </c>
      <c r="BG119" s="26">
        <v>12.036437791871645</v>
      </c>
      <c r="BH119" s="26">
        <v>11.04663104495536</v>
      </c>
      <c r="BI119" s="26">
        <v>10.750009424023439</v>
      </c>
      <c r="BK119" s="27">
        <v>3.9680149462550567</v>
      </c>
      <c r="BL119" s="27">
        <v>4.0020377577881749</v>
      </c>
      <c r="BM119" s="27">
        <v>3.8006793333318232</v>
      </c>
      <c r="BN119" s="27">
        <v>3.7357839718716601</v>
      </c>
      <c r="BO119" s="27">
        <v>3.583812283319455</v>
      </c>
      <c r="BP119" s="27">
        <v>3.4669379672210745</v>
      </c>
      <c r="BQ119" s="27">
        <v>3.2966572674372507</v>
      </c>
      <c r="BR119" s="27">
        <v>3.1084904546486634</v>
      </c>
      <c r="BS119" s="27">
        <v>2.9316064826785961</v>
      </c>
      <c r="BT119" s="27">
        <v>2.6880615962432657</v>
      </c>
      <c r="BU119" s="27">
        <v>1.577743740032858</v>
      </c>
      <c r="BV119" s="27">
        <v>0.59316397702544066</v>
      </c>
      <c r="BW119" s="27">
        <v>0.30773894297712623</v>
      </c>
      <c r="BX119" s="27">
        <v>0.47412942400842795</v>
      </c>
      <c r="BZ119" s="27">
        <v>15.768014946255057</v>
      </c>
      <c r="CA119" s="27">
        <v>15.802037757788176</v>
      </c>
      <c r="CB119" s="27">
        <v>15.600679333331824</v>
      </c>
      <c r="CC119" s="27">
        <v>15.535783971871661</v>
      </c>
      <c r="CD119" s="27">
        <v>15.383812283319456</v>
      </c>
      <c r="CE119" s="27">
        <v>15.266937967221075</v>
      </c>
      <c r="CF119" s="27">
        <v>15.096657267437251</v>
      </c>
      <c r="CG119" s="27">
        <v>14.908490454648664</v>
      </c>
      <c r="CH119" s="27">
        <v>14.731606482678597</v>
      </c>
      <c r="CI119" s="27">
        <v>14.488061596243266</v>
      </c>
      <c r="CJ119" s="27">
        <v>13.377743740032859</v>
      </c>
      <c r="CK119" s="27">
        <v>12.393163977025441</v>
      </c>
      <c r="CL119" s="27">
        <v>12.107738942977127</v>
      </c>
      <c r="CM119" s="27">
        <v>12.274129424008429</v>
      </c>
      <c r="CO119" s="28">
        <v>3.9641156828088544</v>
      </c>
      <c r="CP119" s="28">
        <v>3.9873237841756524</v>
      </c>
      <c r="CQ119" s="28">
        <v>3.7773913850165588</v>
      </c>
      <c r="CR119" s="28">
        <v>3.7157471179418149</v>
      </c>
      <c r="CS119" s="28">
        <v>3.5814169907427011</v>
      </c>
      <c r="CT119" s="28">
        <v>3.4874059196174123</v>
      </c>
      <c r="CU119" s="28">
        <v>3.3390664620915231</v>
      </c>
      <c r="CV119" s="28">
        <v>3.1500247295071038</v>
      </c>
      <c r="CW119" s="28">
        <v>3.0010104577357612</v>
      </c>
      <c r="CX119" s="28">
        <v>2.8003887063640658</v>
      </c>
      <c r="CY119" s="28">
        <v>1.825788387578946</v>
      </c>
      <c r="CZ119" s="28">
        <v>-2.9004392855408412</v>
      </c>
      <c r="DA119" s="28">
        <v>-6.379529203990554</v>
      </c>
      <c r="DB119" s="28">
        <v>-8.99377796296681</v>
      </c>
      <c r="DD119" s="28">
        <v>15.764115682808855</v>
      </c>
      <c r="DE119" s="28">
        <v>15.787323784175653</v>
      </c>
      <c r="DF119" s="28">
        <v>15.57739138501656</v>
      </c>
      <c r="DG119" s="28">
        <v>15.515747117941816</v>
      </c>
      <c r="DH119" s="28">
        <v>15.381416990742702</v>
      </c>
      <c r="DI119" s="28">
        <v>15.287405919617413</v>
      </c>
      <c r="DJ119" s="28">
        <v>15.139066462091524</v>
      </c>
      <c r="DK119" s="28">
        <v>14.950024729507104</v>
      </c>
      <c r="DL119" s="28">
        <v>14.801010457735762</v>
      </c>
      <c r="DM119" s="28">
        <v>14.600388706364066</v>
      </c>
      <c r="DN119" s="28">
        <v>13.625788387578947</v>
      </c>
      <c r="DO119" s="28">
        <v>8.8995607144591595</v>
      </c>
      <c r="DP119" s="28">
        <v>5.4204707960094467</v>
      </c>
      <c r="DQ119" s="28">
        <v>2.8062220370331907</v>
      </c>
      <c r="DS119" s="29">
        <v>4.0244400461425549</v>
      </c>
      <c r="DT119" s="29">
        <v>4.1109273450710173</v>
      </c>
      <c r="DU119" s="29">
        <v>3.96840348366743</v>
      </c>
      <c r="DV119" s="29">
        <v>3.9555635685059851</v>
      </c>
      <c r="DW119" s="29">
        <v>3.8574817689692278</v>
      </c>
      <c r="DX119" s="29">
        <v>3.7676005267117301</v>
      </c>
      <c r="DY119" s="29">
        <v>3.6417104937881515</v>
      </c>
      <c r="DZ119" s="29">
        <v>3.4958618879111132</v>
      </c>
      <c r="EA119" s="29">
        <v>3.3667125059474721</v>
      </c>
      <c r="EB119" s="29">
        <v>3.083788331861502</v>
      </c>
      <c r="EC119" s="29">
        <v>-1.1834187976493311</v>
      </c>
      <c r="ED119" s="29">
        <v>-5.3603452491872119</v>
      </c>
      <c r="EE119" s="29">
        <v>-8.1422359862869875</v>
      </c>
      <c r="EF119" s="29">
        <v>-8.0738861754937616</v>
      </c>
      <c r="EH119" s="29">
        <v>15.824440046142556</v>
      </c>
      <c r="EI119" s="29">
        <v>15.910927345071018</v>
      </c>
      <c r="EJ119" s="29">
        <v>15.768403483667431</v>
      </c>
      <c r="EK119" s="29">
        <v>15.755563568505986</v>
      </c>
      <c r="EL119" s="29">
        <v>15.657481768969228</v>
      </c>
      <c r="EM119" s="29">
        <v>15.567600526711731</v>
      </c>
      <c r="EN119" s="29">
        <v>15.441710493788152</v>
      </c>
      <c r="EO119" s="29">
        <v>15.295861887911114</v>
      </c>
      <c r="EP119" s="29">
        <v>15.166712505947473</v>
      </c>
      <c r="EQ119" s="29">
        <v>14.883788331861503</v>
      </c>
      <c r="ER119" s="29">
        <v>10.61658120235067</v>
      </c>
      <c r="ES119" s="29">
        <v>6.4396547508127888</v>
      </c>
      <c r="ET119" s="29">
        <v>3.6577640137130132</v>
      </c>
      <c r="EU119" s="29">
        <v>3.7261138245062391</v>
      </c>
      <c r="EW119" s="1">
        <v>315767</v>
      </c>
      <c r="EX119" s="1">
        <v>529389</v>
      </c>
      <c r="EY119" s="1" t="s">
        <v>471</v>
      </c>
      <c r="EZ119" s="1" t="s">
        <v>886</v>
      </c>
    </row>
    <row r="120" spans="2:156" ht="16.2" thickBot="1" x14ac:dyDescent="0.35">
      <c r="B120" s="21" t="s">
        <v>121</v>
      </c>
      <c r="C120" s="22">
        <v>7.1821406217731578</v>
      </c>
      <c r="D120" s="23">
        <v>6.9428155796876538</v>
      </c>
      <c r="E120" s="23">
        <v>6.3714664374858963</v>
      </c>
      <c r="F120" s="23">
        <v>6.2188226252478245</v>
      </c>
      <c r="G120" s="23">
        <v>6.0955687965498466</v>
      </c>
      <c r="H120" s="23">
        <v>5.8354272471056401</v>
      </c>
      <c r="I120" s="23">
        <v>5.5774950156268304</v>
      </c>
      <c r="J120" s="23">
        <v>5.3593198103618729</v>
      </c>
      <c r="K120" s="23">
        <v>5.1718517267016306</v>
      </c>
      <c r="L120" s="23">
        <v>4.8474205463234625</v>
      </c>
      <c r="M120" s="23">
        <v>3.5218198426677212</v>
      </c>
      <c r="N120" s="23">
        <v>1.7844869701047301</v>
      </c>
      <c r="O120" s="23">
        <v>0.71858407456586804</v>
      </c>
      <c r="P120" s="23">
        <v>7.621290547795212E-2</v>
      </c>
      <c r="Q120" s="24"/>
      <c r="R120" s="23">
        <v>10.682140621773158</v>
      </c>
      <c r="S120" s="23">
        <v>10.442815579687654</v>
      </c>
      <c r="T120" s="23">
        <v>9.8714664374858963</v>
      </c>
      <c r="U120" s="23">
        <v>9.7188226252478245</v>
      </c>
      <c r="V120" s="23">
        <v>9.5955687965498466</v>
      </c>
      <c r="W120" s="23">
        <v>9.3354272471056401</v>
      </c>
      <c r="X120" s="23">
        <v>9.0774950156268304</v>
      </c>
      <c r="Y120" s="23">
        <v>8.8593198103618729</v>
      </c>
      <c r="Z120" s="23">
        <v>8.6718517267016306</v>
      </c>
      <c r="AA120" s="23">
        <v>8.3474205463234625</v>
      </c>
      <c r="AB120" s="23">
        <v>7.0218198426677212</v>
      </c>
      <c r="AC120" s="23">
        <v>5.2844869701047301</v>
      </c>
      <c r="AD120" s="23">
        <v>4.218584074565868</v>
      </c>
      <c r="AE120" s="23">
        <v>3.5762129054779521</v>
      </c>
      <c r="AG120" s="25">
        <v>7.1274559781420344</v>
      </c>
      <c r="AH120" s="25">
        <v>7.0601611013160515</v>
      </c>
      <c r="AI120" s="25">
        <v>6.7301746161591378</v>
      </c>
      <c r="AJ120" s="25">
        <v>6.6214402066961977</v>
      </c>
      <c r="AK120" s="25">
        <v>6.5499746002683725</v>
      </c>
      <c r="AL120" s="25">
        <v>6.3321311702883953</v>
      </c>
      <c r="AM120" s="25">
        <v>6.1058333940741853</v>
      </c>
      <c r="AN120" s="25">
        <v>5.9103074063587098</v>
      </c>
      <c r="AO120" s="25">
        <v>5.7563182641014627</v>
      </c>
      <c r="AP120" s="25">
        <v>5.4456249503170184</v>
      </c>
      <c r="AQ120" s="25">
        <v>4.5152408645092326</v>
      </c>
      <c r="AR120" s="25">
        <v>3.555094039180446</v>
      </c>
      <c r="AS120" s="25">
        <v>2.7048665959691185</v>
      </c>
      <c r="AT120" s="25">
        <v>2.4432780259072313</v>
      </c>
      <c r="AV120" s="26">
        <v>10.627455978142034</v>
      </c>
      <c r="AW120" s="26">
        <v>10.560161101316051</v>
      </c>
      <c r="AX120" s="26">
        <v>10.230174616159138</v>
      </c>
      <c r="AY120" s="26">
        <v>10.121440206696198</v>
      </c>
      <c r="AZ120" s="26">
        <v>10.049974600268373</v>
      </c>
      <c r="BA120" s="26">
        <v>9.8321311702883953</v>
      </c>
      <c r="BB120" s="26">
        <v>9.6058333940741853</v>
      </c>
      <c r="BC120" s="26">
        <v>9.4103074063587098</v>
      </c>
      <c r="BD120" s="26">
        <v>9.2563182641014627</v>
      </c>
      <c r="BE120" s="26">
        <v>8.9456249503170184</v>
      </c>
      <c r="BF120" s="26">
        <v>8.0152408645092326</v>
      </c>
      <c r="BG120" s="26">
        <v>7.055094039180446</v>
      </c>
      <c r="BH120" s="26">
        <v>6.2048665959691185</v>
      </c>
      <c r="BI120" s="26">
        <v>5.9432780259072313</v>
      </c>
      <c r="BK120" s="27">
        <v>7.1832097970089741</v>
      </c>
      <c r="BL120" s="27">
        <v>6.9683891221759069</v>
      </c>
      <c r="BM120" s="27">
        <v>6.4344362965188697</v>
      </c>
      <c r="BN120" s="27">
        <v>6.3070129648461517</v>
      </c>
      <c r="BO120" s="27">
        <v>6.2264844815823253</v>
      </c>
      <c r="BP120" s="27">
        <v>6.0149680549870386</v>
      </c>
      <c r="BQ120" s="27">
        <v>5.8055081740981134</v>
      </c>
      <c r="BR120" s="27">
        <v>5.6446072548298805</v>
      </c>
      <c r="BS120" s="27">
        <v>5.5124045740876255</v>
      </c>
      <c r="BT120" s="27">
        <v>5.245896271492775</v>
      </c>
      <c r="BU120" s="27">
        <v>4.1743472220089437</v>
      </c>
      <c r="BV120" s="27">
        <v>3.3333552328843297</v>
      </c>
      <c r="BW120" s="27">
        <v>3.053017031632443</v>
      </c>
      <c r="BX120" s="27">
        <v>3.1585302849145869</v>
      </c>
      <c r="BZ120" s="27">
        <v>10.683209797008974</v>
      </c>
      <c r="CA120" s="27">
        <v>10.468389122175907</v>
      </c>
      <c r="CB120" s="27">
        <v>9.9344362965188697</v>
      </c>
      <c r="CC120" s="27">
        <v>9.8070129648461517</v>
      </c>
      <c r="CD120" s="27">
        <v>9.7264844815823253</v>
      </c>
      <c r="CE120" s="27">
        <v>9.5149680549870386</v>
      </c>
      <c r="CF120" s="27">
        <v>9.3055081740981134</v>
      </c>
      <c r="CG120" s="27">
        <v>9.1446072548298805</v>
      </c>
      <c r="CH120" s="27">
        <v>9.0124045740876255</v>
      </c>
      <c r="CI120" s="27">
        <v>8.745896271492775</v>
      </c>
      <c r="CJ120" s="27">
        <v>7.6743472220089437</v>
      </c>
      <c r="CK120" s="27">
        <v>6.8333552328843297</v>
      </c>
      <c r="CL120" s="27">
        <v>6.553017031632443</v>
      </c>
      <c r="CM120" s="27">
        <v>6.6585302849145869</v>
      </c>
      <c r="CO120" s="28">
        <v>7.1791012516908417</v>
      </c>
      <c r="CP120" s="28">
        <v>6.9497535189434902</v>
      </c>
      <c r="CQ120" s="28">
        <v>6.3996823904050899</v>
      </c>
      <c r="CR120" s="28">
        <v>6.2678877031096381</v>
      </c>
      <c r="CS120" s="28">
        <v>6.1923650767619254</v>
      </c>
      <c r="CT120" s="28">
        <v>5.9942101674111345</v>
      </c>
      <c r="CU120" s="28">
        <v>5.7672967498996428</v>
      </c>
      <c r="CV120" s="28">
        <v>5.6027568678724595</v>
      </c>
      <c r="CW120" s="28">
        <v>5.5392537335519663</v>
      </c>
      <c r="CX120" s="28">
        <v>5.304082202496847</v>
      </c>
      <c r="CY120" s="28">
        <v>4.3829732912749275</v>
      </c>
      <c r="CZ120" s="28">
        <v>-0.42193185482531703</v>
      </c>
      <c r="DA120" s="28">
        <v>-4.505573299295655</v>
      </c>
      <c r="DB120" s="28">
        <v>-7.7882696404399994</v>
      </c>
      <c r="DD120" s="28">
        <v>10.679101251690842</v>
      </c>
      <c r="DE120" s="28">
        <v>10.44975351894349</v>
      </c>
      <c r="DF120" s="28">
        <v>9.8996823904050899</v>
      </c>
      <c r="DG120" s="28">
        <v>9.7678877031096381</v>
      </c>
      <c r="DH120" s="28">
        <v>9.6923650767619254</v>
      </c>
      <c r="DI120" s="28">
        <v>9.4942101674111345</v>
      </c>
      <c r="DJ120" s="28">
        <v>9.2672967498996428</v>
      </c>
      <c r="DK120" s="28">
        <v>9.1027568678724595</v>
      </c>
      <c r="DL120" s="28">
        <v>9.0392537335519663</v>
      </c>
      <c r="DM120" s="28">
        <v>8.804082202496847</v>
      </c>
      <c r="DN120" s="28">
        <v>7.8829732912749275</v>
      </c>
      <c r="DO120" s="28">
        <v>3.078068145174683</v>
      </c>
      <c r="DP120" s="28">
        <v>-1.005573299295655</v>
      </c>
      <c r="DQ120" s="28">
        <v>-4.2882696404399994</v>
      </c>
      <c r="DS120" s="29">
        <v>7.2458422962121176</v>
      </c>
      <c r="DT120" s="29">
        <v>7.0776894208480723</v>
      </c>
      <c r="DU120" s="29">
        <v>6.5858712811563613</v>
      </c>
      <c r="DV120" s="29">
        <v>6.4945735730110545</v>
      </c>
      <c r="DW120" s="29">
        <v>6.4719013435455182</v>
      </c>
      <c r="DX120" s="29">
        <v>6.2906994519280452</v>
      </c>
      <c r="DY120" s="29">
        <v>6.0916462858087659</v>
      </c>
      <c r="DZ120" s="29">
        <v>5.965231116681128</v>
      </c>
      <c r="EA120" s="29">
        <v>5.9304154716636113</v>
      </c>
      <c r="EB120" s="29">
        <v>5.53303078664241</v>
      </c>
      <c r="EC120" s="29">
        <v>0.35302660500323668</v>
      </c>
      <c r="ED120" s="29">
        <v>-4.247884748960665</v>
      </c>
      <c r="EE120" s="29">
        <v>-7.983634571417241</v>
      </c>
      <c r="EF120" s="29">
        <v>-7.5894598620002682</v>
      </c>
      <c r="EH120" s="29">
        <v>10.745842296212118</v>
      </c>
      <c r="EI120" s="29">
        <v>10.577689420848072</v>
      </c>
      <c r="EJ120" s="29">
        <v>10.085871281156361</v>
      </c>
      <c r="EK120" s="29">
        <v>9.9945735730110545</v>
      </c>
      <c r="EL120" s="29">
        <v>9.9719013435455182</v>
      </c>
      <c r="EM120" s="29">
        <v>9.7906994519280452</v>
      </c>
      <c r="EN120" s="29">
        <v>9.5916462858087659</v>
      </c>
      <c r="EO120" s="29">
        <v>9.465231116681128</v>
      </c>
      <c r="EP120" s="29">
        <v>9.4304154716636113</v>
      </c>
      <c r="EQ120" s="29">
        <v>9.03303078664241</v>
      </c>
      <c r="ER120" s="29">
        <v>3.8530266050032367</v>
      </c>
      <c r="ES120" s="29">
        <v>-0.74788474896066504</v>
      </c>
      <c r="ET120" s="29">
        <v>-4.483634571417241</v>
      </c>
      <c r="EU120" s="29">
        <v>-4.0894598620002682</v>
      </c>
      <c r="EW120" s="1">
        <v>369100</v>
      </c>
      <c r="EX120" s="1">
        <v>423028</v>
      </c>
      <c r="EY120" s="1" t="s">
        <v>460</v>
      </c>
      <c r="EZ120" s="1" t="s">
        <v>871</v>
      </c>
    </row>
    <row r="121" spans="2:156" ht="16.2" thickBot="1" x14ac:dyDescent="0.35">
      <c r="B121" s="21" t="s">
        <v>122</v>
      </c>
      <c r="C121" s="22">
        <v>9.9221945025396874</v>
      </c>
      <c r="D121" s="23">
        <v>9.76438402254289</v>
      </c>
      <c r="E121" s="23">
        <v>9.3070393508647715</v>
      </c>
      <c r="F121" s="23">
        <v>9.0753229476952839</v>
      </c>
      <c r="G121" s="23">
        <v>8.7851798185946439</v>
      </c>
      <c r="H121" s="23">
        <v>8.5161306758228417</v>
      </c>
      <c r="I121" s="23">
        <v>8.2237813453323341</v>
      </c>
      <c r="J121" s="23">
        <v>7.9148498073485438</v>
      </c>
      <c r="K121" s="23">
        <v>7.5396001573349114</v>
      </c>
      <c r="L121" s="23">
        <v>7.1505639332223652</v>
      </c>
      <c r="M121" s="23">
        <v>5.2375630351198375</v>
      </c>
      <c r="N121" s="23">
        <v>3.3458291752052851</v>
      </c>
      <c r="O121" s="23">
        <v>2.292469081778723</v>
      </c>
      <c r="P121" s="23">
        <v>1.6559037093743498</v>
      </c>
      <c r="Q121" s="24"/>
      <c r="R121" s="23">
        <v>14.522194502539689</v>
      </c>
      <c r="S121" s="23">
        <v>14.364384022542891</v>
      </c>
      <c r="T121" s="23">
        <v>13.907039350864773</v>
      </c>
      <c r="U121" s="23">
        <v>13.675322947695285</v>
      </c>
      <c r="V121" s="23">
        <v>13.385179818594645</v>
      </c>
      <c r="W121" s="23">
        <v>13.116130675822843</v>
      </c>
      <c r="X121" s="23">
        <v>12.823781345332335</v>
      </c>
      <c r="Y121" s="23">
        <v>12.514849807348545</v>
      </c>
      <c r="Z121" s="23">
        <v>12.139600157334913</v>
      </c>
      <c r="AA121" s="23">
        <v>11.750563933222367</v>
      </c>
      <c r="AB121" s="23">
        <v>9.8375630351198389</v>
      </c>
      <c r="AC121" s="23">
        <v>7.9458291752052865</v>
      </c>
      <c r="AD121" s="23">
        <v>6.8924690817787244</v>
      </c>
      <c r="AE121" s="23">
        <v>6.2559037093743513</v>
      </c>
      <c r="AG121" s="25">
        <v>9.8641021274243545</v>
      </c>
      <c r="AH121" s="25">
        <v>9.811355104165985</v>
      </c>
      <c r="AI121" s="25">
        <v>9.5504202709166925</v>
      </c>
      <c r="AJ121" s="25">
        <v>9.3965173456741997</v>
      </c>
      <c r="AK121" s="25">
        <v>9.1800984491980788</v>
      </c>
      <c r="AL121" s="25">
        <v>8.9894915153574821</v>
      </c>
      <c r="AM121" s="25">
        <v>8.763287689766905</v>
      </c>
      <c r="AN121" s="25">
        <v>8.5187819104216373</v>
      </c>
      <c r="AO121" s="25">
        <v>8.1997884826662837</v>
      </c>
      <c r="AP121" s="25">
        <v>7.8561850744388853</v>
      </c>
      <c r="AQ121" s="25">
        <v>6.4034856371004452</v>
      </c>
      <c r="AR121" s="25">
        <v>5.0465753783790461</v>
      </c>
      <c r="AS121" s="25">
        <v>3.897995907868534</v>
      </c>
      <c r="AT121" s="25">
        <v>3.3320123151451</v>
      </c>
      <c r="AV121" s="26">
        <v>14.464102127424356</v>
      </c>
      <c r="AW121" s="26">
        <v>14.411355104165986</v>
      </c>
      <c r="AX121" s="26">
        <v>14.150420270916694</v>
      </c>
      <c r="AY121" s="26">
        <v>13.996517345674201</v>
      </c>
      <c r="AZ121" s="26">
        <v>13.78009844919808</v>
      </c>
      <c r="BA121" s="26">
        <v>13.589491515357484</v>
      </c>
      <c r="BB121" s="26">
        <v>13.363287689766906</v>
      </c>
      <c r="BC121" s="26">
        <v>13.118781910421639</v>
      </c>
      <c r="BD121" s="26">
        <v>12.799788482666285</v>
      </c>
      <c r="BE121" s="26">
        <v>12.456185074438887</v>
      </c>
      <c r="BF121" s="26">
        <v>11.003485637100447</v>
      </c>
      <c r="BG121" s="26">
        <v>9.6465753783790475</v>
      </c>
      <c r="BH121" s="26">
        <v>8.4979959078685354</v>
      </c>
      <c r="BI121" s="26">
        <v>7.9320123151451014</v>
      </c>
      <c r="BK121" s="27">
        <v>9.9242864077649351</v>
      </c>
      <c r="BL121" s="27">
        <v>9.8011567348672042</v>
      </c>
      <c r="BM121" s="27">
        <v>9.3879863285487879</v>
      </c>
      <c r="BN121" s="27">
        <v>9.1972861426387063</v>
      </c>
      <c r="BO121" s="27">
        <v>8.9517320900568329</v>
      </c>
      <c r="BP121" s="27">
        <v>8.7424288693342245</v>
      </c>
      <c r="BQ121" s="27">
        <v>8.5116013730592908</v>
      </c>
      <c r="BR121" s="27">
        <v>8.277332215656223</v>
      </c>
      <c r="BS121" s="27">
        <v>7.9755925904241334</v>
      </c>
      <c r="BT121" s="27">
        <v>7.657857703195118</v>
      </c>
      <c r="BU121" s="27">
        <v>6.1520959447208625</v>
      </c>
      <c r="BV121" s="27">
        <v>4.9805013421130866</v>
      </c>
      <c r="BW121" s="27">
        <v>4.5062394156423764</v>
      </c>
      <c r="BX121" s="27">
        <v>4.4506891006889333</v>
      </c>
      <c r="BZ121" s="27">
        <v>14.524286407764937</v>
      </c>
      <c r="CA121" s="27">
        <v>14.401156734867206</v>
      </c>
      <c r="CB121" s="27">
        <v>13.987986328548789</v>
      </c>
      <c r="CC121" s="27">
        <v>13.797286142638708</v>
      </c>
      <c r="CD121" s="27">
        <v>13.551732090056834</v>
      </c>
      <c r="CE121" s="27">
        <v>13.342428869334226</v>
      </c>
      <c r="CF121" s="27">
        <v>13.111601373059292</v>
      </c>
      <c r="CG121" s="27">
        <v>12.877332215656224</v>
      </c>
      <c r="CH121" s="27">
        <v>12.575592590424135</v>
      </c>
      <c r="CI121" s="27">
        <v>12.257857703195119</v>
      </c>
      <c r="CJ121" s="27">
        <v>10.752095944720864</v>
      </c>
      <c r="CK121" s="27">
        <v>9.580501342113088</v>
      </c>
      <c r="CL121" s="27">
        <v>9.1062394156423778</v>
      </c>
      <c r="CM121" s="27">
        <v>9.0506891006889347</v>
      </c>
      <c r="CO121" s="28">
        <v>9.9175355247024264</v>
      </c>
      <c r="CP121" s="28">
        <v>9.7749154575866743</v>
      </c>
      <c r="CQ121" s="28">
        <v>9.3439084159960117</v>
      </c>
      <c r="CR121" s="28">
        <v>9.1492195345014284</v>
      </c>
      <c r="CS121" s="28">
        <v>8.9082871510588539</v>
      </c>
      <c r="CT121" s="28">
        <v>8.7182787444466445</v>
      </c>
      <c r="CU121" s="28">
        <v>8.5181674916686561</v>
      </c>
      <c r="CV121" s="28">
        <v>8.3099038876221112</v>
      </c>
      <c r="CW121" s="28">
        <v>8.0325426160813151</v>
      </c>
      <c r="CX121" s="28">
        <v>7.785812410067054</v>
      </c>
      <c r="CY121" s="28">
        <v>6.4825117827937291</v>
      </c>
      <c r="CZ121" s="28">
        <v>-3.5669504981743927E-2</v>
      </c>
      <c r="DA121" s="28">
        <v>-5.5778203459535654</v>
      </c>
      <c r="DB121" s="28">
        <v>-9.8771310278983506</v>
      </c>
      <c r="DD121" s="28">
        <v>14.517535524702428</v>
      </c>
      <c r="DE121" s="28">
        <v>14.374915457586676</v>
      </c>
      <c r="DF121" s="28">
        <v>13.943908415996013</v>
      </c>
      <c r="DG121" s="28">
        <v>13.74921953450143</v>
      </c>
      <c r="DH121" s="28">
        <v>13.508287151058855</v>
      </c>
      <c r="DI121" s="28">
        <v>13.318278744446646</v>
      </c>
      <c r="DJ121" s="28">
        <v>13.118167491668657</v>
      </c>
      <c r="DK121" s="28">
        <v>12.909903887622113</v>
      </c>
      <c r="DL121" s="28">
        <v>12.632542616081317</v>
      </c>
      <c r="DM121" s="28">
        <v>12.385812410067055</v>
      </c>
      <c r="DN121" s="28">
        <v>11.082511782793731</v>
      </c>
      <c r="DO121" s="28">
        <v>4.5643304950182575</v>
      </c>
      <c r="DP121" s="28">
        <v>-0.97782034595356393</v>
      </c>
      <c r="DQ121" s="28">
        <v>-5.2771310278983492</v>
      </c>
      <c r="DS121" s="29">
        <v>9.9904637897888087</v>
      </c>
      <c r="DT121" s="29">
        <v>9.9180354167421374</v>
      </c>
      <c r="DU121" s="29">
        <v>9.5574647852228303</v>
      </c>
      <c r="DV121" s="29">
        <v>9.4154382767684641</v>
      </c>
      <c r="DW121" s="29">
        <v>9.233963239759662</v>
      </c>
      <c r="DX121" s="29">
        <v>9.0798559684957709</v>
      </c>
      <c r="DY121" s="29">
        <v>8.9040961843098057</v>
      </c>
      <c r="DZ121" s="29">
        <v>8.7252784620265782</v>
      </c>
      <c r="EA121" s="29">
        <v>8.4765217083492068</v>
      </c>
      <c r="EB121" s="29">
        <v>8.0163722055706312</v>
      </c>
      <c r="EC121" s="29">
        <v>1.7498221793397377</v>
      </c>
      <c r="ED121" s="29">
        <v>-4.7626994089784915</v>
      </c>
      <c r="EE121" s="29">
        <v>-9.5504137043727724</v>
      </c>
      <c r="EF121" s="29">
        <v>-9.528407324727894</v>
      </c>
      <c r="EH121" s="29">
        <v>14.59046378978881</v>
      </c>
      <c r="EI121" s="29">
        <v>14.518035416742139</v>
      </c>
      <c r="EJ121" s="29">
        <v>14.157464785222832</v>
      </c>
      <c r="EK121" s="29">
        <v>14.015438276768466</v>
      </c>
      <c r="EL121" s="29">
        <v>13.833963239759663</v>
      </c>
      <c r="EM121" s="29">
        <v>13.679855968495772</v>
      </c>
      <c r="EN121" s="29">
        <v>13.504096184309807</v>
      </c>
      <c r="EO121" s="29">
        <v>13.32527846202658</v>
      </c>
      <c r="EP121" s="29">
        <v>13.076521708349208</v>
      </c>
      <c r="EQ121" s="29">
        <v>12.616372205570633</v>
      </c>
      <c r="ER121" s="29">
        <v>6.3498221793397391</v>
      </c>
      <c r="ES121" s="29">
        <v>-0.16269940897849011</v>
      </c>
      <c r="ET121" s="29">
        <v>-4.950413704372771</v>
      </c>
      <c r="EU121" s="29">
        <v>-4.9284073247278926</v>
      </c>
      <c r="EW121" s="1">
        <v>389631</v>
      </c>
      <c r="EX121" s="1">
        <v>401496</v>
      </c>
      <c r="EY121" s="1" t="s">
        <v>563</v>
      </c>
      <c r="EZ121" s="1" t="s">
        <v>874</v>
      </c>
    </row>
    <row r="122" spans="2:156" ht="16.2" thickBot="1" x14ac:dyDescent="0.35">
      <c r="B122" s="21" t="s">
        <v>123</v>
      </c>
      <c r="C122" s="22">
        <v>7.2934167597612483</v>
      </c>
      <c r="D122" s="23">
        <v>7.2610755296918406</v>
      </c>
      <c r="E122" s="23">
        <v>6.903704445542397</v>
      </c>
      <c r="F122" s="23">
        <v>6.6431446802322114</v>
      </c>
      <c r="G122" s="23">
        <v>6.3389775481771693</v>
      </c>
      <c r="H122" s="23">
        <v>5.9674195421153087</v>
      </c>
      <c r="I122" s="23">
        <v>5.6067617281091344</v>
      </c>
      <c r="J122" s="23">
        <v>5.1928199968325544</v>
      </c>
      <c r="K122" s="23">
        <v>4.7520851110233764</v>
      </c>
      <c r="L122" s="23">
        <v>4.2347823402220115</v>
      </c>
      <c r="M122" s="23">
        <v>1.7274411193479224</v>
      </c>
      <c r="N122" s="23">
        <v>-0.94095186483346538</v>
      </c>
      <c r="O122" s="23">
        <v>-2.4280881722671666</v>
      </c>
      <c r="P122" s="23">
        <v>-3.5364128523947684</v>
      </c>
      <c r="Q122" s="24"/>
      <c r="R122" s="23">
        <v>11.89341675976125</v>
      </c>
      <c r="S122" s="23">
        <v>11.861075529691842</v>
      </c>
      <c r="T122" s="23">
        <v>11.503704445542398</v>
      </c>
      <c r="U122" s="23">
        <v>11.243144680232213</v>
      </c>
      <c r="V122" s="23">
        <v>10.938977548177171</v>
      </c>
      <c r="W122" s="23">
        <v>10.56741954211531</v>
      </c>
      <c r="X122" s="23">
        <v>10.206761728109136</v>
      </c>
      <c r="Y122" s="23">
        <v>9.7928199968325558</v>
      </c>
      <c r="Z122" s="23">
        <v>9.3520851110233778</v>
      </c>
      <c r="AA122" s="23">
        <v>8.8347823402220129</v>
      </c>
      <c r="AB122" s="23">
        <v>6.3274411193479239</v>
      </c>
      <c r="AC122" s="23">
        <v>3.659048135166536</v>
      </c>
      <c r="AD122" s="23">
        <v>2.1719118277328349</v>
      </c>
      <c r="AE122" s="23">
        <v>1.063587147605233</v>
      </c>
      <c r="AG122" s="25">
        <v>7.2258116741606386</v>
      </c>
      <c r="AH122" s="25">
        <v>7.2109536034414248</v>
      </c>
      <c r="AI122" s="25">
        <v>6.9506995731385146</v>
      </c>
      <c r="AJ122" s="25">
        <v>6.7467213071724466</v>
      </c>
      <c r="AK122" s="25">
        <v>6.4800119714077624</v>
      </c>
      <c r="AL122" s="25">
        <v>6.1726973085195063</v>
      </c>
      <c r="AM122" s="25">
        <v>5.8470651759073569</v>
      </c>
      <c r="AN122" s="25">
        <v>5.4593667669806329</v>
      </c>
      <c r="AO122" s="25">
        <v>5.0425688418195165</v>
      </c>
      <c r="AP122" s="25">
        <v>4.5440155477443938</v>
      </c>
      <c r="AQ122" s="25">
        <v>2.6140592623760526</v>
      </c>
      <c r="AR122" s="25">
        <v>0.60122472535645599</v>
      </c>
      <c r="AS122" s="25">
        <v>-1.0733398687693736</v>
      </c>
      <c r="AT122" s="25">
        <v>-1.7894876137605245</v>
      </c>
      <c r="AV122" s="26">
        <v>11.82581167416064</v>
      </c>
      <c r="AW122" s="26">
        <v>11.810953603441426</v>
      </c>
      <c r="AX122" s="26">
        <v>11.550699573138516</v>
      </c>
      <c r="AY122" s="26">
        <v>11.346721307172448</v>
      </c>
      <c r="AZ122" s="26">
        <v>11.080011971407764</v>
      </c>
      <c r="BA122" s="26">
        <v>10.772697308519508</v>
      </c>
      <c r="BB122" s="26">
        <v>10.447065175907358</v>
      </c>
      <c r="BC122" s="26">
        <v>10.059366766980634</v>
      </c>
      <c r="BD122" s="26">
        <v>9.6425688418195179</v>
      </c>
      <c r="BE122" s="26">
        <v>9.1440155477443952</v>
      </c>
      <c r="BF122" s="26">
        <v>7.214059262376054</v>
      </c>
      <c r="BG122" s="26">
        <v>5.2012247253564574</v>
      </c>
      <c r="BH122" s="26">
        <v>3.5266601312306278</v>
      </c>
      <c r="BI122" s="26">
        <v>2.810512386239477</v>
      </c>
      <c r="BK122" s="27">
        <v>7.2952652856357414</v>
      </c>
      <c r="BL122" s="27">
        <v>7.2952901144194939</v>
      </c>
      <c r="BM122" s="27">
        <v>6.9793131454687671</v>
      </c>
      <c r="BN122" s="27">
        <v>6.757617427568313</v>
      </c>
      <c r="BO122" s="27">
        <v>6.4961705588324534</v>
      </c>
      <c r="BP122" s="27">
        <v>6.1825173554613322</v>
      </c>
      <c r="BQ122" s="27">
        <v>5.8814088256192605</v>
      </c>
      <c r="BR122" s="27">
        <v>5.541017850835928</v>
      </c>
      <c r="BS122" s="27">
        <v>5.1727382132352133</v>
      </c>
      <c r="BT122" s="27">
        <v>4.7278125918469058</v>
      </c>
      <c r="BU122" s="27">
        <v>2.555941009988608</v>
      </c>
      <c r="BV122" s="27">
        <v>0.69817623494206771</v>
      </c>
      <c r="BW122" s="27">
        <v>-9.457817683094305E-2</v>
      </c>
      <c r="BX122" s="27">
        <v>-0.48950138328970638</v>
      </c>
      <c r="BZ122" s="27">
        <v>11.895265285635743</v>
      </c>
      <c r="CA122" s="27">
        <v>11.895290114419495</v>
      </c>
      <c r="CB122" s="27">
        <v>11.579313145468769</v>
      </c>
      <c r="CC122" s="27">
        <v>11.357617427568314</v>
      </c>
      <c r="CD122" s="27">
        <v>11.096170558832455</v>
      </c>
      <c r="CE122" s="27">
        <v>10.782517355461334</v>
      </c>
      <c r="CF122" s="27">
        <v>10.481408825619262</v>
      </c>
      <c r="CG122" s="27">
        <v>10.141017850835929</v>
      </c>
      <c r="CH122" s="27">
        <v>9.7727382132352147</v>
      </c>
      <c r="CI122" s="27">
        <v>9.3278125918469073</v>
      </c>
      <c r="CJ122" s="27">
        <v>7.1559410099886094</v>
      </c>
      <c r="CK122" s="27">
        <v>5.2981762349420691</v>
      </c>
      <c r="CL122" s="27">
        <v>4.5054218231690584</v>
      </c>
      <c r="CM122" s="27">
        <v>4.110498616710295</v>
      </c>
      <c r="CO122" s="28">
        <v>7.2887152834846844</v>
      </c>
      <c r="CP122" s="28">
        <v>7.2704707862019102</v>
      </c>
      <c r="CQ122" s="28">
        <v>6.9382432039429034</v>
      </c>
      <c r="CR122" s="28">
        <v>6.7185847665084495</v>
      </c>
      <c r="CS122" s="28">
        <v>6.4647508483377614</v>
      </c>
      <c r="CT122" s="28">
        <v>6.183443907618063</v>
      </c>
      <c r="CU122" s="28">
        <v>5.9100882449502521</v>
      </c>
      <c r="CV122" s="28">
        <v>5.5688997835140484</v>
      </c>
      <c r="CW122" s="28">
        <v>5.2289705941598967</v>
      </c>
      <c r="CX122" s="28">
        <v>4.8469379648700865</v>
      </c>
      <c r="CY122" s="28">
        <v>2.8590096770656288</v>
      </c>
      <c r="CZ122" s="28">
        <v>-3.8287503181090869</v>
      </c>
      <c r="DA122" s="28">
        <v>-9.0709322537466761</v>
      </c>
      <c r="DB122" s="28">
        <v>-12.962968672360276</v>
      </c>
      <c r="DD122" s="28">
        <v>11.888715283484686</v>
      </c>
      <c r="DE122" s="28">
        <v>11.870470786201912</v>
      </c>
      <c r="DF122" s="28">
        <v>11.538243203942905</v>
      </c>
      <c r="DG122" s="28">
        <v>11.318584766508451</v>
      </c>
      <c r="DH122" s="28">
        <v>11.064750848337763</v>
      </c>
      <c r="DI122" s="28">
        <v>10.783443907618064</v>
      </c>
      <c r="DJ122" s="28">
        <v>10.510088244950254</v>
      </c>
      <c r="DK122" s="28">
        <v>10.16889978351405</v>
      </c>
      <c r="DL122" s="28">
        <v>9.8289705941598982</v>
      </c>
      <c r="DM122" s="28">
        <v>9.446937964870088</v>
      </c>
      <c r="DN122" s="28">
        <v>7.4590096770656302</v>
      </c>
      <c r="DO122" s="28">
        <v>0.77124968189091447</v>
      </c>
      <c r="DP122" s="28">
        <v>-4.4709322537466747</v>
      </c>
      <c r="DQ122" s="28">
        <v>-8.3629686723602745</v>
      </c>
      <c r="DS122" s="29">
        <v>7.3716290418595207</v>
      </c>
      <c r="DT122" s="29">
        <v>7.4333893119271846</v>
      </c>
      <c r="DU122" s="29">
        <v>7.1850178208329538</v>
      </c>
      <c r="DV122" s="29">
        <v>7.0242850330809752</v>
      </c>
      <c r="DW122" s="29">
        <v>6.8437964152891588</v>
      </c>
      <c r="DX122" s="29">
        <v>6.577235799814364</v>
      </c>
      <c r="DY122" s="29">
        <v>6.3415125434825086</v>
      </c>
      <c r="DZ122" s="29">
        <v>6.0674584462087395</v>
      </c>
      <c r="EA122" s="29">
        <v>5.7858417428570519</v>
      </c>
      <c r="EB122" s="29">
        <v>5.203453935067138</v>
      </c>
      <c r="EC122" s="29">
        <v>-1.9292954738950314</v>
      </c>
      <c r="ED122" s="29">
        <v>-8.1840270479766986</v>
      </c>
      <c r="EE122" s="29">
        <v>-11.976467859880195</v>
      </c>
      <c r="EF122" s="29">
        <v>-11.526782317648404</v>
      </c>
      <c r="EH122" s="29">
        <v>11.971629041859522</v>
      </c>
      <c r="EI122" s="29">
        <v>12.033389311927186</v>
      </c>
      <c r="EJ122" s="29">
        <v>11.785017820832955</v>
      </c>
      <c r="EK122" s="29">
        <v>11.624285033080977</v>
      </c>
      <c r="EL122" s="29">
        <v>11.44379641528916</v>
      </c>
      <c r="EM122" s="29">
        <v>11.177235799814365</v>
      </c>
      <c r="EN122" s="29">
        <v>10.94151254348251</v>
      </c>
      <c r="EO122" s="29">
        <v>10.667458446208741</v>
      </c>
      <c r="EP122" s="29">
        <v>10.385841742857053</v>
      </c>
      <c r="EQ122" s="29">
        <v>9.8034539350671395</v>
      </c>
      <c r="ER122" s="29">
        <v>2.67070452610497</v>
      </c>
      <c r="ES122" s="29">
        <v>-3.5840270479766971</v>
      </c>
      <c r="ET122" s="29">
        <v>-7.3764678598801936</v>
      </c>
      <c r="EU122" s="29">
        <v>-6.9267823176484029</v>
      </c>
      <c r="EW122" s="1">
        <v>385608</v>
      </c>
      <c r="EX122" s="1">
        <v>393881</v>
      </c>
      <c r="EY122" s="1" t="s">
        <v>510</v>
      </c>
      <c r="EZ122" s="1" t="s">
        <v>872</v>
      </c>
    </row>
    <row r="123" spans="2:156" ht="16.2" thickBot="1" x14ac:dyDescent="0.35">
      <c r="B123" s="21" t="s">
        <v>124</v>
      </c>
      <c r="C123" s="22">
        <v>8.7959625428340349</v>
      </c>
      <c r="D123" s="23">
        <v>8.9155545932476805</v>
      </c>
      <c r="E123" s="23">
        <v>8.6921742193415188</v>
      </c>
      <c r="F123" s="23">
        <v>8.5163512230656586</v>
      </c>
      <c r="G123" s="23">
        <v>8.3237191447501058</v>
      </c>
      <c r="H123" s="23">
        <v>8.1018036073690265</v>
      </c>
      <c r="I123" s="23">
        <v>7.786107858262822</v>
      </c>
      <c r="J123" s="23">
        <v>7.4259689377747016</v>
      </c>
      <c r="K123" s="23">
        <v>7.1778273056015696</v>
      </c>
      <c r="L123" s="23">
        <v>6.7895856741039822</v>
      </c>
      <c r="M123" s="23">
        <v>4.9791950884289378</v>
      </c>
      <c r="N123" s="23">
        <v>3.1137652483064073</v>
      </c>
      <c r="O123" s="23">
        <v>2.2170433635263862</v>
      </c>
      <c r="P123" s="23">
        <v>1.8165702585709269</v>
      </c>
      <c r="Q123" s="24"/>
      <c r="R123" s="23">
        <v>12.795962542834035</v>
      </c>
      <c r="S123" s="23">
        <v>12.915554593247681</v>
      </c>
      <c r="T123" s="23">
        <v>12.692174219341519</v>
      </c>
      <c r="U123" s="23">
        <v>12.516351223065659</v>
      </c>
      <c r="V123" s="23">
        <v>12.323719144750106</v>
      </c>
      <c r="W123" s="23">
        <v>12.101803607369026</v>
      </c>
      <c r="X123" s="23">
        <v>11.786107858262822</v>
      </c>
      <c r="Y123" s="23">
        <v>11.425968937774702</v>
      </c>
      <c r="Z123" s="23">
        <v>11.17782730560157</v>
      </c>
      <c r="AA123" s="23">
        <v>10.789585674103982</v>
      </c>
      <c r="AB123" s="23">
        <v>8.9791950884289378</v>
      </c>
      <c r="AC123" s="23">
        <v>7.1137652483064073</v>
      </c>
      <c r="AD123" s="23">
        <v>6.2170433635263862</v>
      </c>
      <c r="AE123" s="23">
        <v>5.8165702585709269</v>
      </c>
      <c r="AG123" s="25">
        <v>8.7288929607692332</v>
      </c>
      <c r="AH123" s="25">
        <v>8.8369486484776374</v>
      </c>
      <c r="AI123" s="25">
        <v>8.678883093514802</v>
      </c>
      <c r="AJ123" s="25">
        <v>8.544817474467429</v>
      </c>
      <c r="AK123" s="25">
        <v>8.4097151498838194</v>
      </c>
      <c r="AL123" s="25">
        <v>8.2402973442044658</v>
      </c>
      <c r="AM123" s="25">
        <v>7.965232984320453</v>
      </c>
      <c r="AN123" s="25">
        <v>7.6442217555692427</v>
      </c>
      <c r="AO123" s="25">
        <v>7.4245907627624508</v>
      </c>
      <c r="AP123" s="25">
        <v>7.0592313628204213</v>
      </c>
      <c r="AQ123" s="25">
        <v>5.8068120443294404</v>
      </c>
      <c r="AR123" s="25">
        <v>4.457678132922652</v>
      </c>
      <c r="AS123" s="25">
        <v>3.191761518522604</v>
      </c>
      <c r="AT123" s="25">
        <v>2.6316094329031934</v>
      </c>
      <c r="AV123" s="26">
        <v>12.728892960769233</v>
      </c>
      <c r="AW123" s="26">
        <v>12.836948648477637</v>
      </c>
      <c r="AX123" s="26">
        <v>12.678883093514802</v>
      </c>
      <c r="AY123" s="26">
        <v>12.544817474467429</v>
      </c>
      <c r="AZ123" s="26">
        <v>12.409715149883819</v>
      </c>
      <c r="BA123" s="26">
        <v>12.240297344204466</v>
      </c>
      <c r="BB123" s="26">
        <v>11.965232984320453</v>
      </c>
      <c r="BC123" s="26">
        <v>11.644221755569243</v>
      </c>
      <c r="BD123" s="26">
        <v>11.424590762762451</v>
      </c>
      <c r="BE123" s="26">
        <v>11.059231362820421</v>
      </c>
      <c r="BF123" s="26">
        <v>9.8068120443294404</v>
      </c>
      <c r="BG123" s="26">
        <v>8.457678132922652</v>
      </c>
      <c r="BH123" s="26">
        <v>7.191761518522604</v>
      </c>
      <c r="BI123" s="26">
        <v>6.6316094329031934</v>
      </c>
      <c r="BK123" s="27">
        <v>8.797270009569969</v>
      </c>
      <c r="BL123" s="27">
        <v>8.942409550750817</v>
      </c>
      <c r="BM123" s="27">
        <v>8.7513270898826967</v>
      </c>
      <c r="BN123" s="27">
        <v>8.6065249264697599</v>
      </c>
      <c r="BO123" s="27">
        <v>8.476559988764615</v>
      </c>
      <c r="BP123" s="27">
        <v>8.3083011923979946</v>
      </c>
      <c r="BQ123" s="27">
        <v>8.0566119983832305</v>
      </c>
      <c r="BR123" s="27">
        <v>7.7721574265090858</v>
      </c>
      <c r="BS123" s="27">
        <v>7.5963619746228179</v>
      </c>
      <c r="BT123" s="27">
        <v>7.2832932918001756</v>
      </c>
      <c r="BU123" s="27">
        <v>5.9650033716288462</v>
      </c>
      <c r="BV123" s="27">
        <v>4.7911450585413959</v>
      </c>
      <c r="BW123" s="27">
        <v>4.4204702991727274</v>
      </c>
      <c r="BX123" s="27">
        <v>4.5350313633199235</v>
      </c>
      <c r="BZ123" s="27">
        <v>12.797270009569969</v>
      </c>
      <c r="CA123" s="27">
        <v>12.942409550750817</v>
      </c>
      <c r="CB123" s="27">
        <v>12.751327089882697</v>
      </c>
      <c r="CC123" s="27">
        <v>12.60652492646976</v>
      </c>
      <c r="CD123" s="27">
        <v>12.476559988764615</v>
      </c>
      <c r="CE123" s="27">
        <v>12.308301192397995</v>
      </c>
      <c r="CF123" s="27">
        <v>12.05661199838323</v>
      </c>
      <c r="CG123" s="27">
        <v>11.772157426509086</v>
      </c>
      <c r="CH123" s="27">
        <v>11.596361974622818</v>
      </c>
      <c r="CI123" s="27">
        <v>11.283293291800176</v>
      </c>
      <c r="CJ123" s="27">
        <v>9.9650033716288462</v>
      </c>
      <c r="CK123" s="27">
        <v>8.7911450585413959</v>
      </c>
      <c r="CL123" s="27">
        <v>8.4204702991727274</v>
      </c>
      <c r="CM123" s="27">
        <v>8.5350313633199235</v>
      </c>
      <c r="CO123" s="28">
        <v>8.791280252138014</v>
      </c>
      <c r="CP123" s="28">
        <v>8.9218534702661163</v>
      </c>
      <c r="CQ123" s="28">
        <v>8.7204625733140304</v>
      </c>
      <c r="CR123" s="28">
        <v>8.575358519522311</v>
      </c>
      <c r="CS123" s="28">
        <v>8.4671096093279878</v>
      </c>
      <c r="CT123" s="28">
        <v>8.2919947759219035</v>
      </c>
      <c r="CU123" s="28">
        <v>8.0616443984062354</v>
      </c>
      <c r="CV123" s="28">
        <v>7.8914486619896156</v>
      </c>
      <c r="CW123" s="28">
        <v>7.7100613825655273</v>
      </c>
      <c r="CX123" s="28">
        <v>7.4854334895795294</v>
      </c>
      <c r="CY123" s="28">
        <v>6.5694984147346815</v>
      </c>
      <c r="CZ123" s="28">
        <v>-0.25391372668859447</v>
      </c>
      <c r="DA123" s="28">
        <v>-5.8875670746196249</v>
      </c>
      <c r="DB123" s="28">
        <v>-10.236497811329407</v>
      </c>
      <c r="DD123" s="28">
        <v>12.791280252138014</v>
      </c>
      <c r="DE123" s="28">
        <v>12.921853470266116</v>
      </c>
      <c r="DF123" s="28">
        <v>12.72046257331403</v>
      </c>
      <c r="DG123" s="28">
        <v>12.575358519522311</v>
      </c>
      <c r="DH123" s="28">
        <v>12.467109609327988</v>
      </c>
      <c r="DI123" s="28">
        <v>12.291994775921903</v>
      </c>
      <c r="DJ123" s="28">
        <v>12.061644398406235</v>
      </c>
      <c r="DK123" s="28">
        <v>11.891448661989616</v>
      </c>
      <c r="DL123" s="28">
        <v>11.710061382565527</v>
      </c>
      <c r="DM123" s="28">
        <v>11.485433489579529</v>
      </c>
      <c r="DN123" s="28">
        <v>10.569498414734682</v>
      </c>
      <c r="DO123" s="28">
        <v>3.7460862733114055</v>
      </c>
      <c r="DP123" s="28">
        <v>-1.8875670746196249</v>
      </c>
      <c r="DQ123" s="28">
        <v>-6.2364978113294072</v>
      </c>
      <c r="DS123" s="29">
        <v>8.870764829613897</v>
      </c>
      <c r="DT123" s="29">
        <v>9.0773232882229493</v>
      </c>
      <c r="DU123" s="29">
        <v>8.9528871307211535</v>
      </c>
      <c r="DV123" s="29">
        <v>8.8657717380449306</v>
      </c>
      <c r="DW123" s="29">
        <v>8.8213023614327177</v>
      </c>
      <c r="DX123" s="29">
        <v>8.6903874690885505</v>
      </c>
      <c r="DY123" s="29">
        <v>8.5090798573565909</v>
      </c>
      <c r="DZ123" s="29">
        <v>8.3895829783072298</v>
      </c>
      <c r="EA123" s="29">
        <v>8.2488833576853988</v>
      </c>
      <c r="EB123" s="29">
        <v>7.8210934248959987</v>
      </c>
      <c r="EC123" s="29">
        <v>1.8993438691810383</v>
      </c>
      <c r="ED123" s="29">
        <v>-4.8932399108971936</v>
      </c>
      <c r="EE123" s="29">
        <v>-9.6131092712570521</v>
      </c>
      <c r="EF123" s="29">
        <v>-9.5814467159804977</v>
      </c>
      <c r="EH123" s="29">
        <v>12.870764829613897</v>
      </c>
      <c r="EI123" s="29">
        <v>13.077323288222949</v>
      </c>
      <c r="EJ123" s="29">
        <v>12.952887130721153</v>
      </c>
      <c r="EK123" s="29">
        <v>12.865771738044931</v>
      </c>
      <c r="EL123" s="29">
        <v>12.821302361432718</v>
      </c>
      <c r="EM123" s="29">
        <v>12.690387469088551</v>
      </c>
      <c r="EN123" s="29">
        <v>12.509079857356591</v>
      </c>
      <c r="EO123" s="29">
        <v>12.38958297830723</v>
      </c>
      <c r="EP123" s="29">
        <v>12.248883357685399</v>
      </c>
      <c r="EQ123" s="29">
        <v>11.821093424895999</v>
      </c>
      <c r="ER123" s="29">
        <v>5.8993438691810383</v>
      </c>
      <c r="ES123" s="29">
        <v>-0.89323991089719357</v>
      </c>
      <c r="ET123" s="29">
        <v>-5.6131092712570521</v>
      </c>
      <c r="EU123" s="29">
        <v>-5.5814467159804977</v>
      </c>
      <c r="EW123" s="1">
        <v>373726</v>
      </c>
      <c r="EX123" s="1">
        <v>405532</v>
      </c>
      <c r="EY123" s="1" t="s">
        <v>551</v>
      </c>
      <c r="EZ123" s="1" t="s">
        <v>880</v>
      </c>
    </row>
    <row r="124" spans="2:156" ht="16.2" thickBot="1" x14ac:dyDescent="0.35">
      <c r="B124" s="21" t="s">
        <v>125</v>
      </c>
      <c r="C124" s="22">
        <v>9.190159981897537</v>
      </c>
      <c r="D124" s="23">
        <v>9.095937403367401</v>
      </c>
      <c r="E124" s="23">
        <v>8.8697513308890521</v>
      </c>
      <c r="F124" s="23">
        <v>8.7809420804927072</v>
      </c>
      <c r="G124" s="23">
        <v>8.6666670304503075</v>
      </c>
      <c r="H124" s="23">
        <v>8.6648995655326715</v>
      </c>
      <c r="I124" s="23">
        <v>8.5685779931424531</v>
      </c>
      <c r="J124" s="23">
        <v>8.4779684673441942</v>
      </c>
      <c r="K124" s="23">
        <v>8.4169965057209932</v>
      </c>
      <c r="L124" s="23">
        <v>8.3648415282732316</v>
      </c>
      <c r="M124" s="23">
        <v>7.908329362946354</v>
      </c>
      <c r="N124" s="23">
        <v>7.4493289404152634</v>
      </c>
      <c r="O124" s="23">
        <v>7.374314864170346</v>
      </c>
      <c r="P124" s="23">
        <v>7.4807044492954144</v>
      </c>
      <c r="Q124" s="24"/>
      <c r="R124" s="23">
        <v>15.190159981897537</v>
      </c>
      <c r="S124" s="23">
        <v>15.095937403367401</v>
      </c>
      <c r="T124" s="23">
        <v>14.869751330889052</v>
      </c>
      <c r="U124" s="23">
        <v>14.780942080492707</v>
      </c>
      <c r="V124" s="23">
        <v>14.666667030450308</v>
      </c>
      <c r="W124" s="23">
        <v>14.664899565532671</v>
      </c>
      <c r="X124" s="23">
        <v>14.568577993142453</v>
      </c>
      <c r="Y124" s="23">
        <v>14.477968467344194</v>
      </c>
      <c r="Z124" s="23">
        <v>14.416996505720993</v>
      </c>
      <c r="AA124" s="23">
        <v>14.364841528273232</v>
      </c>
      <c r="AB124" s="23">
        <v>13.908329362946354</v>
      </c>
      <c r="AC124" s="23">
        <v>13.449328940415263</v>
      </c>
      <c r="AD124" s="23">
        <v>13.374314864170346</v>
      </c>
      <c r="AE124" s="23">
        <v>13.480704449295414</v>
      </c>
      <c r="AG124" s="25">
        <v>9.1802158106510312</v>
      </c>
      <c r="AH124" s="25">
        <v>9.1680834086358249</v>
      </c>
      <c r="AI124" s="25">
        <v>9.0640382873294136</v>
      </c>
      <c r="AJ124" s="25">
        <v>9.0127106132518975</v>
      </c>
      <c r="AK124" s="25">
        <v>8.9351570112375889</v>
      </c>
      <c r="AL124" s="25">
        <v>8.9600066119265467</v>
      </c>
      <c r="AM124" s="25">
        <v>8.8954918208316602</v>
      </c>
      <c r="AN124" s="25">
        <v>8.8347878366943533</v>
      </c>
      <c r="AO124" s="25">
        <v>8.7962085835955275</v>
      </c>
      <c r="AP124" s="25">
        <v>8.7626835615180418</v>
      </c>
      <c r="AQ124" s="25">
        <v>8.5073548491644893</v>
      </c>
      <c r="AR124" s="25">
        <v>8.0790210296444318</v>
      </c>
      <c r="AS124" s="25">
        <v>7.6476895463332513</v>
      </c>
      <c r="AT124" s="25">
        <v>7.5624187383586188</v>
      </c>
      <c r="AV124" s="26">
        <v>15.180215810651031</v>
      </c>
      <c r="AW124" s="26">
        <v>15.168083408635825</v>
      </c>
      <c r="AX124" s="26">
        <v>15.064038287329414</v>
      </c>
      <c r="AY124" s="26">
        <v>15.012710613251897</v>
      </c>
      <c r="AZ124" s="26">
        <v>14.935157011237589</v>
      </c>
      <c r="BA124" s="26">
        <v>14.960006611926547</v>
      </c>
      <c r="BB124" s="26">
        <v>14.89549182083166</v>
      </c>
      <c r="BC124" s="26">
        <v>14.834787836694353</v>
      </c>
      <c r="BD124" s="26">
        <v>14.796208583595527</v>
      </c>
      <c r="BE124" s="26">
        <v>14.762683561518042</v>
      </c>
      <c r="BF124" s="26">
        <v>14.507354849164489</v>
      </c>
      <c r="BG124" s="26">
        <v>14.079021029644432</v>
      </c>
      <c r="BH124" s="26">
        <v>13.64768954633325</v>
      </c>
      <c r="BI124" s="26">
        <v>13.56241873835862</v>
      </c>
      <c r="BK124" s="27">
        <v>9.190603728872528</v>
      </c>
      <c r="BL124" s="27">
        <v>9.1024684345883511</v>
      </c>
      <c r="BM124" s="27">
        <v>8.8846264969814328</v>
      </c>
      <c r="BN124" s="27">
        <v>8.8040060093601564</v>
      </c>
      <c r="BO124" s="27">
        <v>8.6991003452944078</v>
      </c>
      <c r="BP124" s="27">
        <v>8.7090050894944735</v>
      </c>
      <c r="BQ124" s="27">
        <v>8.6269375740491014</v>
      </c>
      <c r="BR124" s="27">
        <v>8.5542939920997707</v>
      </c>
      <c r="BS124" s="27">
        <v>8.5105588755115971</v>
      </c>
      <c r="BT124" s="27">
        <v>8.4752033096583936</v>
      </c>
      <c r="BU124" s="27">
        <v>8.17614128054114</v>
      </c>
      <c r="BV124" s="27">
        <v>7.8083966619267171</v>
      </c>
      <c r="BW124" s="27">
        <v>7.7421695140112323</v>
      </c>
      <c r="BX124" s="27">
        <v>7.8596771206934672</v>
      </c>
      <c r="BZ124" s="27">
        <v>15.190603728872528</v>
      </c>
      <c r="CA124" s="27">
        <v>15.102468434588351</v>
      </c>
      <c r="CB124" s="27">
        <v>14.884626496981433</v>
      </c>
      <c r="CC124" s="27">
        <v>14.804006009360156</v>
      </c>
      <c r="CD124" s="27">
        <v>14.699100345294408</v>
      </c>
      <c r="CE124" s="27">
        <v>14.709005089494473</v>
      </c>
      <c r="CF124" s="27">
        <v>14.626937574049101</v>
      </c>
      <c r="CG124" s="27">
        <v>14.554293992099771</v>
      </c>
      <c r="CH124" s="27">
        <v>14.510558875511597</v>
      </c>
      <c r="CI124" s="27">
        <v>14.475203309658394</v>
      </c>
      <c r="CJ124" s="27">
        <v>14.17614128054114</v>
      </c>
      <c r="CK124" s="27">
        <v>13.808396661926718</v>
      </c>
      <c r="CL124" s="27">
        <v>13.742169514011232</v>
      </c>
      <c r="CM124" s="27">
        <v>13.859677120693467</v>
      </c>
      <c r="CO124" s="28">
        <v>9.1892215956865648</v>
      </c>
      <c r="CP124" s="28">
        <v>9.101846662332747</v>
      </c>
      <c r="CQ124" s="28">
        <v>8.8849107175994142</v>
      </c>
      <c r="CR124" s="28">
        <v>8.808783577876504</v>
      </c>
      <c r="CS124" s="28">
        <v>8.7109315463286201</v>
      </c>
      <c r="CT124" s="28">
        <v>8.730001211615809</v>
      </c>
      <c r="CU124" s="28">
        <v>8.6598841382639726</v>
      </c>
      <c r="CV124" s="28">
        <v>8.5983576510403434</v>
      </c>
      <c r="CW124" s="28">
        <v>8.5722337260173891</v>
      </c>
      <c r="CX124" s="28">
        <v>8.5640107779174954</v>
      </c>
      <c r="CY124" s="28">
        <v>8.4062300458516255</v>
      </c>
      <c r="CZ124" s="28">
        <v>7.0610031393399861</v>
      </c>
      <c r="DA124" s="28">
        <v>5.9428624322015571</v>
      </c>
      <c r="DB124" s="28">
        <v>4.849991913169946</v>
      </c>
      <c r="DD124" s="28">
        <v>15.189221595686565</v>
      </c>
      <c r="DE124" s="28">
        <v>15.101846662332747</v>
      </c>
      <c r="DF124" s="28">
        <v>14.884910717599414</v>
      </c>
      <c r="DG124" s="28">
        <v>14.808783577876504</v>
      </c>
      <c r="DH124" s="28">
        <v>14.71093154632862</v>
      </c>
      <c r="DI124" s="28">
        <v>14.730001211615809</v>
      </c>
      <c r="DJ124" s="28">
        <v>14.659884138263973</v>
      </c>
      <c r="DK124" s="28">
        <v>14.598357651040343</v>
      </c>
      <c r="DL124" s="28">
        <v>14.572233726017389</v>
      </c>
      <c r="DM124" s="28">
        <v>14.564010777917495</v>
      </c>
      <c r="DN124" s="28">
        <v>14.406230045851625</v>
      </c>
      <c r="DO124" s="28">
        <v>13.061003139339986</v>
      </c>
      <c r="DP124" s="28">
        <v>11.942862432201558</v>
      </c>
      <c r="DQ124" s="28">
        <v>10.849991913169946</v>
      </c>
      <c r="DS124" s="29">
        <v>9.1929110520784594</v>
      </c>
      <c r="DT124" s="29">
        <v>9.1091882514381979</v>
      </c>
      <c r="DU124" s="29">
        <v>8.8959652249401522</v>
      </c>
      <c r="DV124" s="29">
        <v>8.8232216524427116</v>
      </c>
      <c r="DW124" s="29">
        <v>8.7254667878305199</v>
      </c>
      <c r="DX124" s="29">
        <v>8.7373636917745561</v>
      </c>
      <c r="DY124" s="29">
        <v>8.6604608280036928</v>
      </c>
      <c r="DZ124" s="29">
        <v>8.5947726567883542</v>
      </c>
      <c r="EA124" s="29">
        <v>8.5625486159997024</v>
      </c>
      <c r="EB124" s="29">
        <v>8.5194709554676002</v>
      </c>
      <c r="EC124" s="29">
        <v>7.1559587668706675</v>
      </c>
      <c r="ED124" s="29">
        <v>5.8598741719854734</v>
      </c>
      <c r="EE124" s="29">
        <v>4.984493401629841</v>
      </c>
      <c r="EF124" s="29">
        <v>4.9466744002551817</v>
      </c>
      <c r="EH124" s="29">
        <v>15.192911052078459</v>
      </c>
      <c r="EI124" s="29">
        <v>15.109188251438198</v>
      </c>
      <c r="EJ124" s="29">
        <v>14.895965224940152</v>
      </c>
      <c r="EK124" s="29">
        <v>14.823221652442712</v>
      </c>
      <c r="EL124" s="29">
        <v>14.72546678783052</v>
      </c>
      <c r="EM124" s="29">
        <v>14.737363691774556</v>
      </c>
      <c r="EN124" s="29">
        <v>14.660460828003693</v>
      </c>
      <c r="EO124" s="29">
        <v>14.594772656788354</v>
      </c>
      <c r="EP124" s="29">
        <v>14.562548615999702</v>
      </c>
      <c r="EQ124" s="29">
        <v>14.5194709554676</v>
      </c>
      <c r="ER124" s="29">
        <v>13.155958766870668</v>
      </c>
      <c r="ES124" s="29">
        <v>11.859874171985474</v>
      </c>
      <c r="ET124" s="29">
        <v>10.984493401629841</v>
      </c>
      <c r="EU124" s="29">
        <v>10.946674400255182</v>
      </c>
      <c r="EW124" s="1">
        <v>364660</v>
      </c>
      <c r="EX124" s="1">
        <v>425120</v>
      </c>
      <c r="EY124" s="1" t="s">
        <v>460</v>
      </c>
      <c r="EZ124" s="1" t="s">
        <v>871</v>
      </c>
    </row>
    <row r="125" spans="2:156" ht="16.2" thickBot="1" x14ac:dyDescent="0.35">
      <c r="B125" s="21" t="s">
        <v>126</v>
      </c>
      <c r="C125" s="22">
        <v>5.868903592206502</v>
      </c>
      <c r="D125" s="23">
        <v>6.1020720762232212</v>
      </c>
      <c r="E125" s="23">
        <v>6.007203846003474</v>
      </c>
      <c r="F125" s="23">
        <v>5.844483419048851</v>
      </c>
      <c r="G125" s="23">
        <v>5.7238313159925394</v>
      </c>
      <c r="H125" s="23">
        <v>5.5356710442283017</v>
      </c>
      <c r="I125" s="23">
        <v>5.3256762827037001</v>
      </c>
      <c r="J125" s="23">
        <v>5.1188580614421877</v>
      </c>
      <c r="K125" s="23">
        <v>4.9133497963797126</v>
      </c>
      <c r="L125" s="23">
        <v>4.6510660683752612</v>
      </c>
      <c r="M125" s="23">
        <v>3.3773627065008398</v>
      </c>
      <c r="N125" s="23">
        <v>2.3420676468852175</v>
      </c>
      <c r="O125" s="23">
        <v>1.9695918213230801</v>
      </c>
      <c r="P125" s="23">
        <v>2.0335050447154082</v>
      </c>
      <c r="Q125" s="24"/>
      <c r="R125" s="23">
        <v>16.8689035922065</v>
      </c>
      <c r="S125" s="23">
        <v>17.102072076223223</v>
      </c>
      <c r="T125" s="23">
        <v>17.007203846003474</v>
      </c>
      <c r="U125" s="23">
        <v>16.844483419048849</v>
      </c>
      <c r="V125" s="23">
        <v>16.723831315992541</v>
      </c>
      <c r="W125" s="23">
        <v>16.535671044228302</v>
      </c>
      <c r="X125" s="23">
        <v>16.3256762827037</v>
      </c>
      <c r="Y125" s="23">
        <v>16.118858061442189</v>
      </c>
      <c r="Z125" s="23">
        <v>15.913349796379713</v>
      </c>
      <c r="AA125" s="23">
        <v>15.651066068375261</v>
      </c>
      <c r="AB125" s="23">
        <v>14.37736270650084</v>
      </c>
      <c r="AC125" s="23">
        <v>13.342067646885218</v>
      </c>
      <c r="AD125" s="23">
        <v>12.96959182132308</v>
      </c>
      <c r="AE125" s="23">
        <v>13.033505044715408</v>
      </c>
      <c r="AG125" s="25">
        <v>5.8257846417666066</v>
      </c>
      <c r="AH125" s="25">
        <v>6.0248546375152934</v>
      </c>
      <c r="AI125" s="25">
        <v>5.9769957302758669</v>
      </c>
      <c r="AJ125" s="25">
        <v>5.863879411946284</v>
      </c>
      <c r="AK125" s="25">
        <v>5.8051178306574283</v>
      </c>
      <c r="AL125" s="25">
        <v>5.6740854808557408</v>
      </c>
      <c r="AM125" s="25">
        <v>5.509398094408235</v>
      </c>
      <c r="AN125" s="25">
        <v>5.3556285526621075</v>
      </c>
      <c r="AO125" s="25">
        <v>5.1939139516340802</v>
      </c>
      <c r="AP125" s="25">
        <v>4.9700863443147849</v>
      </c>
      <c r="AQ125" s="25">
        <v>4.1095428339331352</v>
      </c>
      <c r="AR125" s="25">
        <v>3.1573376838569587</v>
      </c>
      <c r="AS125" s="25">
        <v>2.2809362401353912</v>
      </c>
      <c r="AT125" s="25">
        <v>2.0084101364072922</v>
      </c>
      <c r="AV125" s="26">
        <v>16.825784641766607</v>
      </c>
      <c r="AW125" s="26">
        <v>17.024854637515293</v>
      </c>
      <c r="AX125" s="26">
        <v>16.976995730275867</v>
      </c>
      <c r="AY125" s="26">
        <v>16.863879411946286</v>
      </c>
      <c r="AZ125" s="26">
        <v>16.80511783065743</v>
      </c>
      <c r="BA125" s="26">
        <v>16.674085480855741</v>
      </c>
      <c r="BB125" s="26">
        <v>16.509398094408233</v>
      </c>
      <c r="BC125" s="26">
        <v>16.355628552662107</v>
      </c>
      <c r="BD125" s="26">
        <v>16.19391395163408</v>
      </c>
      <c r="BE125" s="26">
        <v>15.970086344314785</v>
      </c>
      <c r="BF125" s="26">
        <v>15.109542833933135</v>
      </c>
      <c r="BG125" s="26">
        <v>14.157337683856959</v>
      </c>
      <c r="BH125" s="26">
        <v>13.280936240135391</v>
      </c>
      <c r="BI125" s="26">
        <v>13.008410136407292</v>
      </c>
      <c r="BK125" s="27">
        <v>5.8695555502205998</v>
      </c>
      <c r="BL125" s="27">
        <v>6.12085311683839</v>
      </c>
      <c r="BM125" s="27">
        <v>6.0493965003034713</v>
      </c>
      <c r="BN125" s="27">
        <v>5.9102962682861122</v>
      </c>
      <c r="BO125" s="27">
        <v>5.8210778387778852</v>
      </c>
      <c r="BP125" s="27">
        <v>5.6698411067514307</v>
      </c>
      <c r="BQ125" s="27">
        <v>5.5003249181667773</v>
      </c>
      <c r="BR125" s="27">
        <v>5.3438284863372445</v>
      </c>
      <c r="BS125" s="27">
        <v>5.1877617661431898</v>
      </c>
      <c r="BT125" s="27">
        <v>4.9755349116784</v>
      </c>
      <c r="BU125" s="27">
        <v>3.9359571015868919</v>
      </c>
      <c r="BV125" s="27">
        <v>3.1165628829455656</v>
      </c>
      <c r="BW125" s="27">
        <v>2.8708725429252322</v>
      </c>
      <c r="BX125" s="27">
        <v>3.0570324289213691</v>
      </c>
      <c r="BZ125" s="27">
        <v>16.8695555502206</v>
      </c>
      <c r="CA125" s="27">
        <v>17.12085311683839</v>
      </c>
      <c r="CB125" s="27">
        <v>17.049396500303473</v>
      </c>
      <c r="CC125" s="27">
        <v>16.91029626828611</v>
      </c>
      <c r="CD125" s="27">
        <v>16.821077838777885</v>
      </c>
      <c r="CE125" s="27">
        <v>16.669841106751431</v>
      </c>
      <c r="CF125" s="27">
        <v>16.500324918166775</v>
      </c>
      <c r="CG125" s="27">
        <v>16.343828486337244</v>
      </c>
      <c r="CH125" s="27">
        <v>16.18776176614319</v>
      </c>
      <c r="CI125" s="27">
        <v>15.9755349116784</v>
      </c>
      <c r="CJ125" s="27">
        <v>14.935957101586892</v>
      </c>
      <c r="CK125" s="27">
        <v>14.116562882945566</v>
      </c>
      <c r="CL125" s="27">
        <v>13.870872542925232</v>
      </c>
      <c r="CM125" s="27">
        <v>14.057032428921369</v>
      </c>
      <c r="CO125" s="28">
        <v>5.8665260890240472</v>
      </c>
      <c r="CP125" s="28">
        <v>6.1173609441079719</v>
      </c>
      <c r="CQ125" s="28">
        <v>6.0491804545002967</v>
      </c>
      <c r="CR125" s="28">
        <v>5.9230565383616955</v>
      </c>
      <c r="CS125" s="28">
        <v>5.8547966139492651</v>
      </c>
      <c r="CT125" s="28">
        <v>5.7369465870193022</v>
      </c>
      <c r="CU125" s="28">
        <v>5.5993091223925067</v>
      </c>
      <c r="CV125" s="28">
        <v>5.4589086274788734</v>
      </c>
      <c r="CW125" s="28">
        <v>5.3374075387086073</v>
      </c>
      <c r="CX125" s="28">
        <v>5.1836616951076184</v>
      </c>
      <c r="CY125" s="28">
        <v>4.3749890834237757</v>
      </c>
      <c r="CZ125" s="28">
        <v>0.73585672023923188</v>
      </c>
      <c r="DA125" s="28">
        <v>-1.9148448770424338</v>
      </c>
      <c r="DB125" s="28">
        <v>-3.7887292500358569</v>
      </c>
      <c r="DD125" s="28">
        <v>16.866526089024049</v>
      </c>
      <c r="DE125" s="28">
        <v>17.117360944107972</v>
      </c>
      <c r="DF125" s="28">
        <v>17.049180454500295</v>
      </c>
      <c r="DG125" s="28">
        <v>16.923056538361696</v>
      </c>
      <c r="DH125" s="28">
        <v>16.854796613949265</v>
      </c>
      <c r="DI125" s="28">
        <v>16.736946587019304</v>
      </c>
      <c r="DJ125" s="28">
        <v>16.599309122392505</v>
      </c>
      <c r="DK125" s="28">
        <v>16.458908627478873</v>
      </c>
      <c r="DL125" s="28">
        <v>16.337407538708607</v>
      </c>
      <c r="DM125" s="28">
        <v>16.183661695107617</v>
      </c>
      <c r="DN125" s="28">
        <v>15.374989083423776</v>
      </c>
      <c r="DO125" s="28">
        <v>11.735856720239232</v>
      </c>
      <c r="DP125" s="28">
        <v>9.0851551229575662</v>
      </c>
      <c r="DQ125" s="28">
        <v>7.2112707499641431</v>
      </c>
      <c r="DS125" s="29">
        <v>5.8960595096884294</v>
      </c>
      <c r="DT125" s="29">
        <v>6.2068530097376868</v>
      </c>
      <c r="DU125" s="29">
        <v>6.1794207862734822</v>
      </c>
      <c r="DV125" s="29">
        <v>6.0852068439238689</v>
      </c>
      <c r="DW125" s="29">
        <v>6.0198140626249081</v>
      </c>
      <c r="DX125" s="29">
        <v>5.9195824219037867</v>
      </c>
      <c r="DY125" s="29">
        <v>5.7838729016796186</v>
      </c>
      <c r="DZ125" s="29">
        <v>5.6306343602463773</v>
      </c>
      <c r="EA125" s="29">
        <v>5.5503138169611343</v>
      </c>
      <c r="EB125" s="29">
        <v>5.2964447126440088</v>
      </c>
      <c r="EC125" s="29">
        <v>2.0985694628437201</v>
      </c>
      <c r="ED125" s="29">
        <v>-1.1585085405972961</v>
      </c>
      <c r="EE125" s="29">
        <v>-3.2495943460067522</v>
      </c>
      <c r="EF125" s="29">
        <v>-3.1768736582444035</v>
      </c>
      <c r="EH125" s="29">
        <v>16.896059509688428</v>
      </c>
      <c r="EI125" s="29">
        <v>17.206853009737685</v>
      </c>
      <c r="EJ125" s="29">
        <v>17.179420786273482</v>
      </c>
      <c r="EK125" s="29">
        <v>17.085206843923871</v>
      </c>
      <c r="EL125" s="29">
        <v>17.01981406262491</v>
      </c>
      <c r="EM125" s="29">
        <v>16.919582421903787</v>
      </c>
      <c r="EN125" s="29">
        <v>16.783872901679619</v>
      </c>
      <c r="EO125" s="29">
        <v>16.630634360246376</v>
      </c>
      <c r="EP125" s="29">
        <v>16.550313816961136</v>
      </c>
      <c r="EQ125" s="29">
        <v>16.296444712644011</v>
      </c>
      <c r="ER125" s="29">
        <v>13.09856946284372</v>
      </c>
      <c r="ES125" s="29">
        <v>9.8414914594027039</v>
      </c>
      <c r="ET125" s="29">
        <v>7.7504056539932478</v>
      </c>
      <c r="EU125" s="29">
        <v>7.8231263417555965</v>
      </c>
      <c r="EW125" s="1">
        <v>405720</v>
      </c>
      <c r="EX125" s="1">
        <v>381338</v>
      </c>
      <c r="EY125" s="1" t="s">
        <v>618</v>
      </c>
      <c r="EZ125" s="1" t="s">
        <v>876</v>
      </c>
    </row>
    <row r="126" spans="2:156" ht="16.2" thickBot="1" x14ac:dyDescent="0.35">
      <c r="B126" s="21" t="s">
        <v>127</v>
      </c>
      <c r="C126" s="22">
        <v>0.64718628211186591</v>
      </c>
      <c r="D126" s="23">
        <v>0.66519508506877401</v>
      </c>
      <c r="E126" s="23">
        <v>0.56731745262383093</v>
      </c>
      <c r="F126" s="23">
        <v>0.47846009063032824</v>
      </c>
      <c r="G126" s="23">
        <v>0.37995154726132974</v>
      </c>
      <c r="H126" s="23">
        <v>0.26568084332603981</v>
      </c>
      <c r="I126" s="23">
        <v>0.14784238332993027</v>
      </c>
      <c r="J126" s="23">
        <v>1.7045188706813263E-2</v>
      </c>
      <c r="K126" s="23">
        <v>-0.11985947082984971</v>
      </c>
      <c r="L126" s="23">
        <v>-0.28163579942124528</v>
      </c>
      <c r="M126" s="23">
        <v>-1.1786152771012937</v>
      </c>
      <c r="N126" s="23">
        <v>-2.304986204662363</v>
      </c>
      <c r="O126" s="23">
        <v>-2.8023332886060457</v>
      </c>
      <c r="P126" s="23">
        <v>-3.0619670802124013</v>
      </c>
      <c r="Q126" s="24"/>
      <c r="R126" s="23">
        <v>6.1471862821118659</v>
      </c>
      <c r="S126" s="23">
        <v>6.165195085068774</v>
      </c>
      <c r="T126" s="23">
        <v>6.0673174526238309</v>
      </c>
      <c r="U126" s="23">
        <v>5.9784600906303282</v>
      </c>
      <c r="V126" s="23">
        <v>5.8799515472613297</v>
      </c>
      <c r="W126" s="23">
        <v>5.7656808433260398</v>
      </c>
      <c r="X126" s="23">
        <v>5.6478423833299303</v>
      </c>
      <c r="Y126" s="23">
        <v>5.5170451887068133</v>
      </c>
      <c r="Z126" s="23">
        <v>5.3801405291701503</v>
      </c>
      <c r="AA126" s="23">
        <v>5.2183642005787547</v>
      </c>
      <c r="AB126" s="23">
        <v>4.3213847228987063</v>
      </c>
      <c r="AC126" s="23">
        <v>3.195013795337637</v>
      </c>
      <c r="AD126" s="23">
        <v>2.6976667113939543</v>
      </c>
      <c r="AE126" s="23">
        <v>2.4380329197875987</v>
      </c>
      <c r="AG126" s="25">
        <v>0.63087286734391013</v>
      </c>
      <c r="AH126" s="25">
        <v>0.64372024831927632</v>
      </c>
      <c r="AI126" s="25">
        <v>0.57371565522689316</v>
      </c>
      <c r="AJ126" s="25">
        <v>0.50866176951618813</v>
      </c>
      <c r="AK126" s="25">
        <v>0.43067894250924432</v>
      </c>
      <c r="AL126" s="25">
        <v>0.34199158517308081</v>
      </c>
      <c r="AM126" s="25">
        <v>0.24378990611021134</v>
      </c>
      <c r="AN126" s="25">
        <v>0.13191739300356176</v>
      </c>
      <c r="AO126" s="25">
        <v>6.912559564623777E-3</v>
      </c>
      <c r="AP126" s="25">
        <v>-0.13536942881472935</v>
      </c>
      <c r="AQ126" s="25">
        <v>-0.6198148626969342</v>
      </c>
      <c r="AR126" s="25">
        <v>-1.4152638726121225</v>
      </c>
      <c r="AS126" s="25">
        <v>-2.1717288211413281</v>
      </c>
      <c r="AT126" s="25">
        <v>-2.3387878552458083</v>
      </c>
      <c r="AV126" s="26">
        <v>6.1308728673439106</v>
      </c>
      <c r="AW126" s="26">
        <v>6.1437202483192763</v>
      </c>
      <c r="AX126" s="26">
        <v>6.0737156552268932</v>
      </c>
      <c r="AY126" s="26">
        <v>6.0086617695161877</v>
      </c>
      <c r="AZ126" s="26">
        <v>5.9306789425092443</v>
      </c>
      <c r="BA126" s="26">
        <v>5.8419915851730808</v>
      </c>
      <c r="BB126" s="26">
        <v>5.7437899061102113</v>
      </c>
      <c r="BC126" s="26">
        <v>5.6319173930035618</v>
      </c>
      <c r="BD126" s="26">
        <v>5.5069125595646238</v>
      </c>
      <c r="BE126" s="26">
        <v>5.3646305711852706</v>
      </c>
      <c r="BF126" s="26">
        <v>4.8801851373030658</v>
      </c>
      <c r="BG126" s="26">
        <v>4.0847361273878775</v>
      </c>
      <c r="BH126" s="26">
        <v>3.3282711788586719</v>
      </c>
      <c r="BI126" s="26">
        <v>3.1612121447541917</v>
      </c>
      <c r="BK126" s="27">
        <v>0.6478240495569576</v>
      </c>
      <c r="BL126" s="27">
        <v>0.67809230916951524</v>
      </c>
      <c r="BM126" s="27">
        <v>0.59566166650253916</v>
      </c>
      <c r="BN126" s="27">
        <v>0.52146936401642208</v>
      </c>
      <c r="BO126" s="27">
        <v>0.43910349911134539</v>
      </c>
      <c r="BP126" s="27">
        <v>0.35078400931725895</v>
      </c>
      <c r="BQ126" s="27">
        <v>0.25893221765002394</v>
      </c>
      <c r="BR126" s="27">
        <v>0.15771018257585911</v>
      </c>
      <c r="BS126" s="27">
        <v>5.0206352269086096E-2</v>
      </c>
      <c r="BT126" s="27">
        <v>-8.2214807192539929E-2</v>
      </c>
      <c r="BU126" s="27">
        <v>-0.84513790290386837</v>
      </c>
      <c r="BV126" s="27">
        <v>-1.6113156964440556</v>
      </c>
      <c r="BW126" s="27">
        <v>-1.7999388193340575</v>
      </c>
      <c r="BX126" s="27">
        <v>-1.7548009442089718</v>
      </c>
      <c r="BZ126" s="27">
        <v>6.1478240495569576</v>
      </c>
      <c r="CA126" s="27">
        <v>6.1780923091695152</v>
      </c>
      <c r="CB126" s="27">
        <v>6.0956616665025392</v>
      </c>
      <c r="CC126" s="27">
        <v>6.0214693640164221</v>
      </c>
      <c r="CD126" s="27">
        <v>5.9391034991113454</v>
      </c>
      <c r="CE126" s="27">
        <v>5.8507840093172589</v>
      </c>
      <c r="CF126" s="27">
        <v>5.7589322176500239</v>
      </c>
      <c r="CG126" s="27">
        <v>5.6577101825758591</v>
      </c>
      <c r="CH126" s="27">
        <v>5.5502063522690861</v>
      </c>
      <c r="CI126" s="27">
        <v>5.4177851928074601</v>
      </c>
      <c r="CJ126" s="27">
        <v>4.6548620970961316</v>
      </c>
      <c r="CK126" s="27">
        <v>3.8886843035559444</v>
      </c>
      <c r="CL126" s="27">
        <v>3.7000611806659425</v>
      </c>
      <c r="CM126" s="27">
        <v>3.7451990557910282</v>
      </c>
      <c r="CO126" s="28">
        <v>0.64557024223865733</v>
      </c>
      <c r="CP126" s="28">
        <v>0.66901963199925474</v>
      </c>
      <c r="CQ126" s="28">
        <v>0.5809992654934133</v>
      </c>
      <c r="CR126" s="28">
        <v>0.50595917768578147</v>
      </c>
      <c r="CS126" s="28">
        <v>0.42648778830997713</v>
      </c>
      <c r="CT126" s="28">
        <v>0.3434579968852951</v>
      </c>
      <c r="CU126" s="28">
        <v>0.24592374806472961</v>
      </c>
      <c r="CV126" s="28">
        <v>0.10350657303113131</v>
      </c>
      <c r="CW126" s="28">
        <v>-3.6516227760125197E-2</v>
      </c>
      <c r="CX126" s="28">
        <v>-0.1776357394617154</v>
      </c>
      <c r="CY126" s="28">
        <v>-0.83105552145562633</v>
      </c>
      <c r="CZ126" s="28">
        <v>-2.5830480960235338</v>
      </c>
      <c r="DA126" s="28">
        <v>-3.9196512325139885</v>
      </c>
      <c r="DB126" s="28">
        <v>-4.925805532257538</v>
      </c>
      <c r="DD126" s="28">
        <v>6.1455702422386569</v>
      </c>
      <c r="DE126" s="28">
        <v>6.1690196319992552</v>
      </c>
      <c r="DF126" s="28">
        <v>6.0809992654934133</v>
      </c>
      <c r="DG126" s="28">
        <v>6.0059591776857815</v>
      </c>
      <c r="DH126" s="28">
        <v>5.9264877883099771</v>
      </c>
      <c r="DI126" s="28">
        <v>5.8434579968852951</v>
      </c>
      <c r="DJ126" s="28">
        <v>5.7459237480647296</v>
      </c>
      <c r="DK126" s="28">
        <v>5.6035065730311313</v>
      </c>
      <c r="DL126" s="28">
        <v>5.4634837722398748</v>
      </c>
      <c r="DM126" s="28">
        <v>5.3223642605382846</v>
      </c>
      <c r="DN126" s="28">
        <v>4.6689444785443737</v>
      </c>
      <c r="DO126" s="28">
        <v>2.9169519039764662</v>
      </c>
      <c r="DP126" s="28">
        <v>1.5803487674860115</v>
      </c>
      <c r="DQ126" s="28">
        <v>0.57419446774246197</v>
      </c>
      <c r="DS126" s="29">
        <v>0.65382226165155366</v>
      </c>
      <c r="DT126" s="29">
        <v>0.68579314511152001</v>
      </c>
      <c r="DU126" s="29">
        <v>0.60669555564219335</v>
      </c>
      <c r="DV126" s="29">
        <v>0.54026444538564222</v>
      </c>
      <c r="DW126" s="29">
        <v>0.45393588316169176</v>
      </c>
      <c r="DX126" s="29">
        <v>0.31929897926865713</v>
      </c>
      <c r="DY126" s="29">
        <v>0.18718552189319571</v>
      </c>
      <c r="DZ126" s="29">
        <v>5.0079099910622205E-2</v>
      </c>
      <c r="EA126" s="29">
        <v>-8.5859016851300041E-2</v>
      </c>
      <c r="EB126" s="29">
        <v>-0.26210954979292644</v>
      </c>
      <c r="EC126" s="29">
        <v>-2.0131500138210763</v>
      </c>
      <c r="ED126" s="29">
        <v>-3.6469705658513334</v>
      </c>
      <c r="EE126" s="29">
        <v>-4.8304412346241286</v>
      </c>
      <c r="EF126" s="29">
        <v>-4.8610163657447565</v>
      </c>
      <c r="EH126" s="29">
        <v>6.1538222616515537</v>
      </c>
      <c r="EI126" s="29">
        <v>6.1857931451115196</v>
      </c>
      <c r="EJ126" s="29">
        <v>6.1066955556421938</v>
      </c>
      <c r="EK126" s="29">
        <v>6.0402644453856418</v>
      </c>
      <c r="EL126" s="29">
        <v>5.9539358831616918</v>
      </c>
      <c r="EM126" s="29">
        <v>5.8192989792686571</v>
      </c>
      <c r="EN126" s="29">
        <v>5.6871855218931957</v>
      </c>
      <c r="EO126" s="29">
        <v>5.5500790999106222</v>
      </c>
      <c r="EP126" s="29">
        <v>5.4141409831487</v>
      </c>
      <c r="EQ126" s="29">
        <v>5.2378904502070736</v>
      </c>
      <c r="ER126" s="29">
        <v>3.4868499861789237</v>
      </c>
      <c r="ES126" s="29">
        <v>1.8530294341486666</v>
      </c>
      <c r="ET126" s="29">
        <v>0.66955876537587145</v>
      </c>
      <c r="EU126" s="29">
        <v>0.63898363425524352</v>
      </c>
      <c r="EW126" s="1">
        <v>383248</v>
      </c>
      <c r="EX126" s="1">
        <v>456995</v>
      </c>
      <c r="EY126" s="1" t="s">
        <v>585</v>
      </c>
      <c r="EZ126" s="1" t="s">
        <v>522</v>
      </c>
    </row>
    <row r="127" spans="2:156" ht="16.2" thickBot="1" x14ac:dyDescent="0.35">
      <c r="B127" s="21" t="s">
        <v>128</v>
      </c>
      <c r="C127" s="22">
        <v>5.6564716292380197</v>
      </c>
      <c r="D127" s="23">
        <v>4.8902228378026642</v>
      </c>
      <c r="E127" s="23">
        <v>3.8602872609643626</v>
      </c>
      <c r="F127" s="23">
        <v>3.6337630910377356</v>
      </c>
      <c r="G127" s="23">
        <v>3.3197886398777925</v>
      </c>
      <c r="H127" s="23">
        <v>3.2015960363932123</v>
      </c>
      <c r="I127" s="23">
        <v>2.8581190075451062</v>
      </c>
      <c r="J127" s="23">
        <v>2.6230123554032332</v>
      </c>
      <c r="K127" s="23">
        <v>2.3358522554955314</v>
      </c>
      <c r="L127" s="23">
        <v>1.9583673893015927</v>
      </c>
      <c r="M127" s="23">
        <v>5.0078656747487571E-2</v>
      </c>
      <c r="N127" s="23">
        <v>-2.339982775850757</v>
      </c>
      <c r="O127" s="23">
        <v>-3.8715822106757045</v>
      </c>
      <c r="P127" s="23">
        <v>-4.9582343698060924</v>
      </c>
      <c r="Q127" s="24"/>
      <c r="R127" s="23">
        <v>13.056471629238018</v>
      </c>
      <c r="S127" s="23">
        <v>12.290222837802663</v>
      </c>
      <c r="T127" s="23">
        <v>11.260287260964361</v>
      </c>
      <c r="U127" s="23">
        <v>11.033763091037734</v>
      </c>
      <c r="V127" s="23">
        <v>10.719788639877791</v>
      </c>
      <c r="W127" s="23">
        <v>10.601596036393211</v>
      </c>
      <c r="X127" s="23">
        <v>10.258119007545105</v>
      </c>
      <c r="Y127" s="23">
        <v>10.023012355403232</v>
      </c>
      <c r="Z127" s="23">
        <v>9.73585225549553</v>
      </c>
      <c r="AA127" s="23">
        <v>9.3583673893015913</v>
      </c>
      <c r="AB127" s="23">
        <v>7.4500786567474861</v>
      </c>
      <c r="AC127" s="23">
        <v>5.0600172241492416</v>
      </c>
      <c r="AD127" s="23">
        <v>3.5284177893242941</v>
      </c>
      <c r="AE127" s="23">
        <v>2.4417656301939061</v>
      </c>
      <c r="AG127" s="25">
        <v>5.6025381000328167</v>
      </c>
      <c r="AH127" s="25">
        <v>5.1941505092349285</v>
      </c>
      <c r="AI127" s="25">
        <v>4.5975305044410906</v>
      </c>
      <c r="AJ127" s="25">
        <v>4.4309136974133878</v>
      </c>
      <c r="AK127" s="25">
        <v>4.1627821799988425</v>
      </c>
      <c r="AL127" s="25">
        <v>4.0734922545477339</v>
      </c>
      <c r="AM127" s="25">
        <v>3.7354305661845437</v>
      </c>
      <c r="AN127" s="25">
        <v>3.5077243663700486</v>
      </c>
      <c r="AO127" s="25">
        <v>3.2420840262944211</v>
      </c>
      <c r="AP127" s="25">
        <v>2.8657326405383401</v>
      </c>
      <c r="AQ127" s="25">
        <v>1.462171605071088</v>
      </c>
      <c r="AR127" s="25">
        <v>-0.12523675334979245</v>
      </c>
      <c r="AS127" s="25">
        <v>-1.4270378640878363</v>
      </c>
      <c r="AT127" s="25">
        <v>-1.6924287382416559</v>
      </c>
      <c r="AV127" s="26">
        <v>13.002538100032815</v>
      </c>
      <c r="AW127" s="26">
        <v>12.594150509234927</v>
      </c>
      <c r="AX127" s="26">
        <v>11.997530504441089</v>
      </c>
      <c r="AY127" s="26">
        <v>11.830913697413386</v>
      </c>
      <c r="AZ127" s="26">
        <v>11.562782179998841</v>
      </c>
      <c r="BA127" s="26">
        <v>11.473492254547732</v>
      </c>
      <c r="BB127" s="26">
        <v>11.135430566184542</v>
      </c>
      <c r="BC127" s="26">
        <v>10.907724366370047</v>
      </c>
      <c r="BD127" s="26">
        <v>10.64208402629442</v>
      </c>
      <c r="BE127" s="26">
        <v>10.265732640538339</v>
      </c>
      <c r="BF127" s="26">
        <v>8.8621716050710866</v>
      </c>
      <c r="BG127" s="26">
        <v>7.2747632466502061</v>
      </c>
      <c r="BH127" s="26">
        <v>5.9729621359121623</v>
      </c>
      <c r="BI127" s="26">
        <v>5.7075712617583427</v>
      </c>
      <c r="BK127" s="27">
        <v>5.6578221976048386</v>
      </c>
      <c r="BL127" s="27">
        <v>4.9188374706027016</v>
      </c>
      <c r="BM127" s="27">
        <v>3.9221731589202307</v>
      </c>
      <c r="BN127" s="27">
        <v>3.7263391354918625</v>
      </c>
      <c r="BO127" s="27">
        <v>3.4461109386808175</v>
      </c>
      <c r="BP127" s="27">
        <v>3.3707123953124558</v>
      </c>
      <c r="BQ127" s="27">
        <v>3.0716549857635087</v>
      </c>
      <c r="BR127" s="27">
        <v>2.8864558885355507</v>
      </c>
      <c r="BS127" s="27">
        <v>2.6467639643718215</v>
      </c>
      <c r="BT127" s="27">
        <v>2.3382526993089883</v>
      </c>
      <c r="BU127" s="27">
        <v>0.68275115605631242</v>
      </c>
      <c r="BV127" s="27">
        <v>-0.82584938713808498</v>
      </c>
      <c r="BW127" s="27">
        <v>-1.5687495833711651</v>
      </c>
      <c r="BX127" s="27">
        <v>-1.8693930093198716</v>
      </c>
      <c r="BZ127" s="27">
        <v>13.057822197604837</v>
      </c>
      <c r="CA127" s="27">
        <v>12.3188374706027</v>
      </c>
      <c r="CB127" s="27">
        <v>11.322173158920229</v>
      </c>
      <c r="CC127" s="27">
        <v>11.126339135491861</v>
      </c>
      <c r="CD127" s="27">
        <v>10.846110938680816</v>
      </c>
      <c r="CE127" s="27">
        <v>10.770712395312454</v>
      </c>
      <c r="CF127" s="27">
        <v>10.471654985763507</v>
      </c>
      <c r="CG127" s="27">
        <v>10.286455888535549</v>
      </c>
      <c r="CH127" s="27">
        <v>10.04676396437182</v>
      </c>
      <c r="CI127" s="27">
        <v>9.7382526993089868</v>
      </c>
      <c r="CJ127" s="27">
        <v>8.082751156056311</v>
      </c>
      <c r="CK127" s="27">
        <v>6.5741506128619136</v>
      </c>
      <c r="CL127" s="27">
        <v>5.8312504166288335</v>
      </c>
      <c r="CM127" s="27">
        <v>5.530606990680127</v>
      </c>
      <c r="CO127" s="28">
        <v>5.6526629599298452</v>
      </c>
      <c r="CP127" s="28">
        <v>4.9006919196716456</v>
      </c>
      <c r="CQ127" s="28">
        <v>3.8939723478360335</v>
      </c>
      <c r="CR127" s="28">
        <v>3.6975570894351399</v>
      </c>
      <c r="CS127" s="28">
        <v>3.4246014384884518</v>
      </c>
      <c r="CT127" s="28">
        <v>3.36734046963916</v>
      </c>
      <c r="CU127" s="28">
        <v>3.0735021176955115</v>
      </c>
      <c r="CV127" s="28">
        <v>2.8678606533777753</v>
      </c>
      <c r="CW127" s="28">
        <v>2.6186133383016994</v>
      </c>
      <c r="CX127" s="28">
        <v>2.3525671252887932</v>
      </c>
      <c r="CY127" s="28">
        <v>0.67222624259002117</v>
      </c>
      <c r="CZ127" s="28">
        <v>-3.9339187328708647</v>
      </c>
      <c r="DA127" s="28">
        <v>-7.7034871691668982</v>
      </c>
      <c r="DB127" s="28">
        <v>-10.351425291515923</v>
      </c>
      <c r="DD127" s="28">
        <v>13.052662959929844</v>
      </c>
      <c r="DE127" s="28">
        <v>12.300691919671644</v>
      </c>
      <c r="DF127" s="28">
        <v>11.293972347836032</v>
      </c>
      <c r="DG127" s="28">
        <v>11.097557089435139</v>
      </c>
      <c r="DH127" s="28">
        <v>10.82460143848845</v>
      </c>
      <c r="DI127" s="28">
        <v>10.767340469639159</v>
      </c>
      <c r="DJ127" s="28">
        <v>10.47350211769551</v>
      </c>
      <c r="DK127" s="28">
        <v>10.267860653377774</v>
      </c>
      <c r="DL127" s="28">
        <v>10.018613338301698</v>
      </c>
      <c r="DM127" s="28">
        <v>9.7525671252887918</v>
      </c>
      <c r="DN127" s="28">
        <v>8.0722262425900198</v>
      </c>
      <c r="DO127" s="28">
        <v>3.4660812671291339</v>
      </c>
      <c r="DP127" s="28">
        <v>-0.30348716916689966</v>
      </c>
      <c r="DQ127" s="28">
        <v>-2.9514252915159247</v>
      </c>
      <c r="DS127" s="29">
        <v>5.7146966045569165</v>
      </c>
      <c r="DT127" s="29">
        <v>5.0234629664931152</v>
      </c>
      <c r="DU127" s="29">
        <v>4.0786206973164134</v>
      </c>
      <c r="DV127" s="29">
        <v>3.9292090060689873</v>
      </c>
      <c r="DW127" s="29">
        <v>3.7033241678856683</v>
      </c>
      <c r="DX127" s="29">
        <v>3.6447633880087054</v>
      </c>
      <c r="DY127" s="29">
        <v>3.3972478266931816</v>
      </c>
      <c r="DZ127" s="29">
        <v>3.1679602349020826</v>
      </c>
      <c r="EA127" s="29">
        <v>2.9439736387009887</v>
      </c>
      <c r="EB127" s="29">
        <v>2.5964527956792693</v>
      </c>
      <c r="EC127" s="29">
        <v>-2.417151931838788</v>
      </c>
      <c r="ED127" s="29">
        <v>-6.8593724566929808</v>
      </c>
      <c r="EE127" s="29">
        <v>-9.7628904314341227</v>
      </c>
      <c r="EF127" s="29">
        <v>-9.8386311734677889</v>
      </c>
      <c r="EH127" s="29">
        <v>13.114696604556915</v>
      </c>
      <c r="EI127" s="29">
        <v>12.423462966493114</v>
      </c>
      <c r="EJ127" s="29">
        <v>11.478620697316412</v>
      </c>
      <c r="EK127" s="29">
        <v>11.329209006068986</v>
      </c>
      <c r="EL127" s="29">
        <v>11.103324167885667</v>
      </c>
      <c r="EM127" s="29">
        <v>11.044763388008704</v>
      </c>
      <c r="EN127" s="29">
        <v>10.79724782669318</v>
      </c>
      <c r="EO127" s="29">
        <v>10.567960234902081</v>
      </c>
      <c r="EP127" s="29">
        <v>10.343973638700987</v>
      </c>
      <c r="EQ127" s="29">
        <v>9.9964527956792679</v>
      </c>
      <c r="ER127" s="29">
        <v>4.9828480681612106</v>
      </c>
      <c r="ES127" s="29">
        <v>0.54062754330701779</v>
      </c>
      <c r="ET127" s="29">
        <v>-2.3628904314341241</v>
      </c>
      <c r="EU127" s="29">
        <v>-2.4386311734677903</v>
      </c>
      <c r="EW127" s="1">
        <v>381697</v>
      </c>
      <c r="EX127" s="1">
        <v>399348</v>
      </c>
      <c r="EY127" s="1" t="s">
        <v>516</v>
      </c>
      <c r="EZ127" s="1" t="s">
        <v>880</v>
      </c>
    </row>
    <row r="128" spans="2:156" ht="16.2" thickBot="1" x14ac:dyDescent="0.35">
      <c r="B128" s="21" t="s">
        <v>129</v>
      </c>
      <c r="C128" s="22">
        <v>5.0933851118867217</v>
      </c>
      <c r="D128" s="23">
        <v>5.3405441194146235</v>
      </c>
      <c r="E128" s="23">
        <v>5.1237978600279988</v>
      </c>
      <c r="F128" s="23">
        <v>4.9147722251659864</v>
      </c>
      <c r="G128" s="23">
        <v>4.5629662542796616</v>
      </c>
      <c r="H128" s="23">
        <v>4.3562645442300187</v>
      </c>
      <c r="I128" s="23">
        <v>4.1805760195287327</v>
      </c>
      <c r="J128" s="23">
        <v>3.8375663615210307</v>
      </c>
      <c r="K128" s="23">
        <v>3.5334835006923626</v>
      </c>
      <c r="L128" s="23">
        <v>3.1911990471013887</v>
      </c>
      <c r="M128" s="23">
        <v>1.7644041048374</v>
      </c>
      <c r="N128" s="23">
        <v>8.2258467983635342E-2</v>
      </c>
      <c r="O128" s="23">
        <v>-0.74990330364728308</v>
      </c>
      <c r="P128" s="23">
        <v>-1.2578233589792269</v>
      </c>
      <c r="Q128" s="24"/>
      <c r="R128" s="23">
        <v>9.0933851118867217</v>
      </c>
      <c r="S128" s="23">
        <v>9.3405441194146235</v>
      </c>
      <c r="T128" s="23">
        <v>9.1237978600279988</v>
      </c>
      <c r="U128" s="23">
        <v>8.9147722251659864</v>
      </c>
      <c r="V128" s="23">
        <v>8.5629662542796616</v>
      </c>
      <c r="W128" s="23">
        <v>8.3562645442300187</v>
      </c>
      <c r="X128" s="23">
        <v>8.1805760195287327</v>
      </c>
      <c r="Y128" s="23">
        <v>7.8375663615210307</v>
      </c>
      <c r="Z128" s="23">
        <v>7.5334835006923626</v>
      </c>
      <c r="AA128" s="23">
        <v>7.1911990471013887</v>
      </c>
      <c r="AB128" s="23">
        <v>5.7644041048374</v>
      </c>
      <c r="AC128" s="23">
        <v>4.0822584679836353</v>
      </c>
      <c r="AD128" s="23">
        <v>3.2500966963527169</v>
      </c>
      <c r="AE128" s="23">
        <v>2.7421766410207731</v>
      </c>
      <c r="AG128" s="25">
        <v>5.0139209148103809</v>
      </c>
      <c r="AH128" s="25">
        <v>5.2605861981845656</v>
      </c>
      <c r="AI128" s="25">
        <v>5.2058839609842771</v>
      </c>
      <c r="AJ128" s="25">
        <v>5.0987421423915329</v>
      </c>
      <c r="AK128" s="25">
        <v>4.8394238477007825</v>
      </c>
      <c r="AL128" s="25">
        <v>4.7128093796059503</v>
      </c>
      <c r="AM128" s="25">
        <v>4.5906412583949496</v>
      </c>
      <c r="AN128" s="25">
        <v>4.2899797355436178</v>
      </c>
      <c r="AO128" s="25">
        <v>4.0068978090957152</v>
      </c>
      <c r="AP128" s="25">
        <v>3.6689234189169326</v>
      </c>
      <c r="AQ128" s="25">
        <v>2.6451571847127049</v>
      </c>
      <c r="AR128" s="25">
        <v>1.7087876279428578</v>
      </c>
      <c r="AS128" s="25">
        <v>1.0728383039138514</v>
      </c>
      <c r="AT128" s="25">
        <v>0.94190345314685331</v>
      </c>
      <c r="AV128" s="26">
        <v>9.0139209148103809</v>
      </c>
      <c r="AW128" s="26">
        <v>9.2605861981845656</v>
      </c>
      <c r="AX128" s="26">
        <v>9.2058839609842771</v>
      </c>
      <c r="AY128" s="26">
        <v>9.0987421423915329</v>
      </c>
      <c r="AZ128" s="26">
        <v>8.8394238477007825</v>
      </c>
      <c r="BA128" s="26">
        <v>8.7128093796059503</v>
      </c>
      <c r="BB128" s="26">
        <v>8.5906412583949496</v>
      </c>
      <c r="BC128" s="26">
        <v>8.2899797355436178</v>
      </c>
      <c r="BD128" s="26">
        <v>8.0068978090957152</v>
      </c>
      <c r="BE128" s="26">
        <v>7.6689234189169326</v>
      </c>
      <c r="BF128" s="26">
        <v>6.6451571847127049</v>
      </c>
      <c r="BG128" s="26">
        <v>5.7087876279428578</v>
      </c>
      <c r="BH128" s="26">
        <v>5.0728383039138514</v>
      </c>
      <c r="BI128" s="26">
        <v>4.9419034531468533</v>
      </c>
      <c r="BK128" s="27">
        <v>5.0948895759317665</v>
      </c>
      <c r="BL128" s="27">
        <v>5.3718887746124047</v>
      </c>
      <c r="BM128" s="27">
        <v>5.1914613954485631</v>
      </c>
      <c r="BN128" s="27">
        <v>5.0167329642656426</v>
      </c>
      <c r="BO128" s="27">
        <v>4.703101011743307</v>
      </c>
      <c r="BP128" s="27">
        <v>4.5464233384780641</v>
      </c>
      <c r="BQ128" s="27">
        <v>4.419746596137724</v>
      </c>
      <c r="BR128" s="27">
        <v>4.1381575423732784</v>
      </c>
      <c r="BS128" s="27">
        <v>3.8935895715921873</v>
      </c>
      <c r="BT128" s="27">
        <v>3.6101641678643048</v>
      </c>
      <c r="BU128" s="27">
        <v>2.4522736854506952</v>
      </c>
      <c r="BV128" s="27">
        <v>1.6137506752511293</v>
      </c>
      <c r="BW128" s="27">
        <v>1.4842490649162734</v>
      </c>
      <c r="BX128" s="27">
        <v>1.6521591894121279</v>
      </c>
      <c r="BZ128" s="27">
        <v>9.0948895759317665</v>
      </c>
      <c r="CA128" s="27">
        <v>9.3718887746124047</v>
      </c>
      <c r="CB128" s="27">
        <v>9.1914613954485631</v>
      </c>
      <c r="CC128" s="27">
        <v>9.0167329642656426</v>
      </c>
      <c r="CD128" s="27">
        <v>8.703101011743307</v>
      </c>
      <c r="CE128" s="27">
        <v>8.5464233384780641</v>
      </c>
      <c r="CF128" s="27">
        <v>8.419746596137724</v>
      </c>
      <c r="CG128" s="27">
        <v>8.1381575423732784</v>
      </c>
      <c r="CH128" s="27">
        <v>7.8935895715921873</v>
      </c>
      <c r="CI128" s="27">
        <v>7.6101641678643048</v>
      </c>
      <c r="CJ128" s="27">
        <v>6.4522736854506952</v>
      </c>
      <c r="CK128" s="27">
        <v>5.6137506752511293</v>
      </c>
      <c r="CL128" s="27">
        <v>5.4842490649162734</v>
      </c>
      <c r="CM128" s="27">
        <v>5.6521591894121279</v>
      </c>
      <c r="CO128" s="28">
        <v>5.0889272451518224</v>
      </c>
      <c r="CP128" s="28">
        <v>5.3702052020310092</v>
      </c>
      <c r="CQ128" s="28">
        <v>5.1995470118487184</v>
      </c>
      <c r="CR128" s="28">
        <v>5.0466109885716932</v>
      </c>
      <c r="CS128" s="28">
        <v>4.7666245051177611</v>
      </c>
      <c r="CT128" s="28">
        <v>4.6573210510306247</v>
      </c>
      <c r="CU128" s="28">
        <v>4.5787408395245599</v>
      </c>
      <c r="CV128" s="28">
        <v>4.3334375321947221</v>
      </c>
      <c r="CW128" s="28">
        <v>4.1423603389635808</v>
      </c>
      <c r="CX128" s="28">
        <v>3.9303629132674587</v>
      </c>
      <c r="CY128" s="28">
        <v>2.9374518310562188</v>
      </c>
      <c r="CZ128" s="28">
        <v>-1.3833058870620576</v>
      </c>
      <c r="DA128" s="28">
        <v>-4.5149132234444735</v>
      </c>
      <c r="DB128" s="28">
        <v>-7.2294796731346018</v>
      </c>
      <c r="DD128" s="28">
        <v>9.0889272451518224</v>
      </c>
      <c r="DE128" s="28">
        <v>9.3702052020310092</v>
      </c>
      <c r="DF128" s="28">
        <v>9.1995470118487184</v>
      </c>
      <c r="DG128" s="28">
        <v>9.0466109885716932</v>
      </c>
      <c r="DH128" s="28">
        <v>8.7666245051177611</v>
      </c>
      <c r="DI128" s="28">
        <v>8.6573210510306247</v>
      </c>
      <c r="DJ128" s="28">
        <v>8.5787408395245599</v>
      </c>
      <c r="DK128" s="28">
        <v>8.3334375321947221</v>
      </c>
      <c r="DL128" s="28">
        <v>8.1423603389635808</v>
      </c>
      <c r="DM128" s="28">
        <v>7.9303629132674587</v>
      </c>
      <c r="DN128" s="28">
        <v>6.9374518310562188</v>
      </c>
      <c r="DO128" s="28">
        <v>2.6166941129379424</v>
      </c>
      <c r="DP128" s="28">
        <v>-0.51491322344447354</v>
      </c>
      <c r="DQ128" s="28">
        <v>-3.2294796731346018</v>
      </c>
      <c r="DS128" s="29">
        <v>5.1540851361978142</v>
      </c>
      <c r="DT128" s="29">
        <v>5.4983939559369368</v>
      </c>
      <c r="DU128" s="29">
        <v>5.3899377632065466</v>
      </c>
      <c r="DV128" s="29">
        <v>5.2861070743678269</v>
      </c>
      <c r="DW128" s="29">
        <v>5.0508378898463526</v>
      </c>
      <c r="DX128" s="29">
        <v>4.9530949748006634</v>
      </c>
      <c r="DY128" s="29">
        <v>4.8850027994505041</v>
      </c>
      <c r="DZ128" s="29">
        <v>4.6579864948528424</v>
      </c>
      <c r="EA128" s="29">
        <v>4.4737060581631134</v>
      </c>
      <c r="EB128" s="29">
        <v>4.096755674218084</v>
      </c>
      <c r="EC128" s="29">
        <v>-0.80187474289905936</v>
      </c>
      <c r="ED128" s="29">
        <v>-4.9820166687839844</v>
      </c>
      <c r="EE128" s="29">
        <v>-7.8918491507796666</v>
      </c>
      <c r="EF128" s="29">
        <v>-7.3791832470835637</v>
      </c>
      <c r="EH128" s="29">
        <v>9.1540851361978142</v>
      </c>
      <c r="EI128" s="29">
        <v>9.4983939559369368</v>
      </c>
      <c r="EJ128" s="29">
        <v>9.3899377632065466</v>
      </c>
      <c r="EK128" s="29">
        <v>9.2861070743678269</v>
      </c>
      <c r="EL128" s="29">
        <v>9.0508378898463526</v>
      </c>
      <c r="EM128" s="29">
        <v>8.9530949748006634</v>
      </c>
      <c r="EN128" s="29">
        <v>8.8850027994505041</v>
      </c>
      <c r="EO128" s="29">
        <v>8.6579864948528424</v>
      </c>
      <c r="EP128" s="29">
        <v>8.4737060581631134</v>
      </c>
      <c r="EQ128" s="29">
        <v>8.096755674218084</v>
      </c>
      <c r="ER128" s="29">
        <v>3.1981252571009406</v>
      </c>
      <c r="ES128" s="29">
        <v>-0.98201666878398441</v>
      </c>
      <c r="ET128" s="29">
        <v>-3.8918491507796666</v>
      </c>
      <c r="EU128" s="29">
        <v>-3.3791832470835637</v>
      </c>
      <c r="EW128" s="1">
        <v>341042</v>
      </c>
      <c r="EX128" s="1">
        <v>555452</v>
      </c>
      <c r="EY128" s="1" t="s">
        <v>554</v>
      </c>
      <c r="EZ128" s="1" t="s">
        <v>886</v>
      </c>
    </row>
    <row r="129" spans="2:156" ht="16.2" thickBot="1" x14ac:dyDescent="0.35">
      <c r="B129" s="21" t="s">
        <v>130</v>
      </c>
      <c r="C129" s="22">
        <v>13.82816552017745</v>
      </c>
      <c r="D129" s="23">
        <v>13.8713614958529</v>
      </c>
      <c r="E129" s="23">
        <v>13.788984047112244</v>
      </c>
      <c r="F129" s="23">
        <v>13.660306148779448</v>
      </c>
      <c r="G129" s="23">
        <v>13.488850902130974</v>
      </c>
      <c r="H129" s="23">
        <v>13.252081247631224</v>
      </c>
      <c r="I129" s="23">
        <v>13.061564196304573</v>
      </c>
      <c r="J129" s="23">
        <v>12.759517577768765</v>
      </c>
      <c r="K129" s="23">
        <v>12.445958490219347</v>
      </c>
      <c r="L129" s="23">
        <v>12.13100035593262</v>
      </c>
      <c r="M129" s="23">
        <v>10.469841079446862</v>
      </c>
      <c r="N129" s="23">
        <v>9.0431126352181277</v>
      </c>
      <c r="O129" s="23">
        <v>8.4717085431259083</v>
      </c>
      <c r="P129" s="23">
        <v>8.2409203640684492</v>
      </c>
      <c r="Q129" s="24"/>
      <c r="R129" s="23">
        <v>18.428165520177451</v>
      </c>
      <c r="S129" s="23">
        <v>18.471361495852904</v>
      </c>
      <c r="T129" s="23">
        <v>18.388984047112245</v>
      </c>
      <c r="U129" s="23">
        <v>18.260306148779449</v>
      </c>
      <c r="V129" s="23">
        <v>18.088850902130975</v>
      </c>
      <c r="W129" s="23">
        <v>17.852081247631226</v>
      </c>
      <c r="X129" s="23">
        <v>17.661564196304575</v>
      </c>
      <c r="Y129" s="23">
        <v>17.359517577768766</v>
      </c>
      <c r="Z129" s="23">
        <v>17.045958490219348</v>
      </c>
      <c r="AA129" s="23">
        <v>16.731000355932622</v>
      </c>
      <c r="AB129" s="23">
        <v>15.069841079446864</v>
      </c>
      <c r="AC129" s="23">
        <v>13.643112635218129</v>
      </c>
      <c r="AD129" s="23">
        <v>13.07170854312591</v>
      </c>
      <c r="AE129" s="23">
        <v>12.840920364068451</v>
      </c>
      <c r="AG129" s="25">
        <v>13.792866983799513</v>
      </c>
      <c r="AH129" s="25">
        <v>13.818545663367843</v>
      </c>
      <c r="AI129" s="25">
        <v>13.755293943511429</v>
      </c>
      <c r="AJ129" s="25">
        <v>13.654419009637113</v>
      </c>
      <c r="AK129" s="25">
        <v>13.537619266542519</v>
      </c>
      <c r="AL129" s="25">
        <v>13.347295024867416</v>
      </c>
      <c r="AM129" s="25">
        <v>13.197842322295504</v>
      </c>
      <c r="AN129" s="25">
        <v>12.94138689304307</v>
      </c>
      <c r="AO129" s="25">
        <v>12.670066432365926</v>
      </c>
      <c r="AP129" s="25">
        <v>12.395086444511914</v>
      </c>
      <c r="AQ129" s="25">
        <v>11.266778311572832</v>
      </c>
      <c r="AR129" s="25">
        <v>9.997535017021109</v>
      </c>
      <c r="AS129" s="25">
        <v>8.968228600090157</v>
      </c>
      <c r="AT129" s="25">
        <v>8.5695040702874508</v>
      </c>
      <c r="AV129" s="26">
        <v>18.392866983799514</v>
      </c>
      <c r="AW129" s="26">
        <v>18.418545663367844</v>
      </c>
      <c r="AX129" s="26">
        <v>18.35529394351143</v>
      </c>
      <c r="AY129" s="26">
        <v>18.254419009637115</v>
      </c>
      <c r="AZ129" s="26">
        <v>18.137619266542522</v>
      </c>
      <c r="BA129" s="26">
        <v>17.947295024867415</v>
      </c>
      <c r="BB129" s="26">
        <v>17.797842322295505</v>
      </c>
      <c r="BC129" s="26">
        <v>17.541386893043072</v>
      </c>
      <c r="BD129" s="26">
        <v>17.27006643236593</v>
      </c>
      <c r="BE129" s="26">
        <v>16.995086444511916</v>
      </c>
      <c r="BF129" s="26">
        <v>15.866778311572833</v>
      </c>
      <c r="BG129" s="26">
        <v>14.59753501702111</v>
      </c>
      <c r="BH129" s="26">
        <v>13.568228600090158</v>
      </c>
      <c r="BI129" s="26">
        <v>13.169504070287452</v>
      </c>
      <c r="BK129" s="27">
        <v>13.829543773926405</v>
      </c>
      <c r="BL129" s="27">
        <v>13.894866285006735</v>
      </c>
      <c r="BM129" s="27">
        <v>13.84143209985389</v>
      </c>
      <c r="BN129" s="27">
        <v>13.74024458103548</v>
      </c>
      <c r="BO129" s="27">
        <v>13.610804929478732</v>
      </c>
      <c r="BP129" s="27">
        <v>13.420232013808427</v>
      </c>
      <c r="BQ129" s="27">
        <v>13.277899182335521</v>
      </c>
      <c r="BR129" s="27">
        <v>13.038002014847537</v>
      </c>
      <c r="BS129" s="27">
        <v>12.786029872373639</v>
      </c>
      <c r="BT129" s="27">
        <v>12.531305965865158</v>
      </c>
      <c r="BU129" s="27">
        <v>11.279010265389543</v>
      </c>
      <c r="BV129" s="27">
        <v>10.233949610213614</v>
      </c>
      <c r="BW129" s="27">
        <v>9.9131382086270392</v>
      </c>
      <c r="BX129" s="27">
        <v>9.9376001710741431</v>
      </c>
      <c r="BZ129" s="27">
        <v>18.429543773926405</v>
      </c>
      <c r="CA129" s="27">
        <v>18.494866285006736</v>
      </c>
      <c r="CB129" s="27">
        <v>18.441432099853891</v>
      </c>
      <c r="CC129" s="27">
        <v>18.340244581035481</v>
      </c>
      <c r="CD129" s="27">
        <v>18.210804929478734</v>
      </c>
      <c r="CE129" s="27">
        <v>18.020232013808428</v>
      </c>
      <c r="CF129" s="27">
        <v>17.877899182335522</v>
      </c>
      <c r="CG129" s="27">
        <v>17.638002014847537</v>
      </c>
      <c r="CH129" s="27">
        <v>17.386029872373641</v>
      </c>
      <c r="CI129" s="27">
        <v>17.13130596586516</v>
      </c>
      <c r="CJ129" s="27">
        <v>15.879010265389544</v>
      </c>
      <c r="CK129" s="27">
        <v>14.833949610213615</v>
      </c>
      <c r="CL129" s="27">
        <v>14.513138208627041</v>
      </c>
      <c r="CM129" s="27">
        <v>14.537600171074144</v>
      </c>
      <c r="CO129" s="28">
        <v>13.823352825977132</v>
      </c>
      <c r="CP129" s="28">
        <v>13.872887024203262</v>
      </c>
      <c r="CQ129" s="28">
        <v>13.802731617018608</v>
      </c>
      <c r="CR129" s="28">
        <v>13.697265979150297</v>
      </c>
      <c r="CS129" s="28">
        <v>13.569522326429533</v>
      </c>
      <c r="CT129" s="28">
        <v>13.398174399221835</v>
      </c>
      <c r="CU129" s="28">
        <v>13.284845815297093</v>
      </c>
      <c r="CV129" s="28">
        <v>13.077297128931161</v>
      </c>
      <c r="CW129" s="28">
        <v>12.883874324146715</v>
      </c>
      <c r="CX129" s="28">
        <v>12.712873124778092</v>
      </c>
      <c r="CY129" s="28">
        <v>11.72952690052654</v>
      </c>
      <c r="CZ129" s="28">
        <v>6.0686385427832441</v>
      </c>
      <c r="DA129" s="28">
        <v>1.4189465021896197</v>
      </c>
      <c r="DB129" s="28">
        <v>-2.1740130444748011</v>
      </c>
      <c r="DD129" s="28">
        <v>18.423352825977133</v>
      </c>
      <c r="DE129" s="28">
        <v>18.472887024203263</v>
      </c>
      <c r="DF129" s="28">
        <v>18.40273161701861</v>
      </c>
      <c r="DG129" s="28">
        <v>18.297265979150296</v>
      </c>
      <c r="DH129" s="28">
        <v>18.169522326429536</v>
      </c>
      <c r="DI129" s="28">
        <v>17.998174399221838</v>
      </c>
      <c r="DJ129" s="28">
        <v>17.884845815297094</v>
      </c>
      <c r="DK129" s="28">
        <v>17.677297128931162</v>
      </c>
      <c r="DL129" s="28">
        <v>17.483874324146718</v>
      </c>
      <c r="DM129" s="28">
        <v>17.312873124778093</v>
      </c>
      <c r="DN129" s="28">
        <v>16.329526900526542</v>
      </c>
      <c r="DO129" s="28">
        <v>10.668638542783246</v>
      </c>
      <c r="DP129" s="28">
        <v>6.0189465021896211</v>
      </c>
      <c r="DQ129" s="28">
        <v>2.4259869555252003</v>
      </c>
      <c r="DS129" s="29">
        <v>13.882612146541994</v>
      </c>
      <c r="DT129" s="29">
        <v>13.981375624121274</v>
      </c>
      <c r="DU129" s="29">
        <v>13.975230808529526</v>
      </c>
      <c r="DV129" s="29">
        <v>13.911585728905335</v>
      </c>
      <c r="DW129" s="29">
        <v>13.823131529907879</v>
      </c>
      <c r="DX129" s="29">
        <v>13.684915314514065</v>
      </c>
      <c r="DY129" s="29">
        <v>13.605369460064416</v>
      </c>
      <c r="DZ129" s="29">
        <v>13.437223859854548</v>
      </c>
      <c r="EA129" s="29">
        <v>13.27767045197904</v>
      </c>
      <c r="EB129" s="29">
        <v>12.926648482619377</v>
      </c>
      <c r="EC129" s="29">
        <v>7.9495082970865116</v>
      </c>
      <c r="ED129" s="29">
        <v>2.3881557218409739</v>
      </c>
      <c r="EE129" s="29">
        <v>-1.5382288849982615</v>
      </c>
      <c r="EF129" s="29">
        <v>-1.5491046810691103</v>
      </c>
      <c r="EH129" s="29">
        <v>18.482612146541996</v>
      </c>
      <c r="EI129" s="29">
        <v>18.581375624121275</v>
      </c>
      <c r="EJ129" s="29">
        <v>18.575230808529525</v>
      </c>
      <c r="EK129" s="29">
        <v>18.511585728905338</v>
      </c>
      <c r="EL129" s="29">
        <v>18.423131529907881</v>
      </c>
      <c r="EM129" s="29">
        <v>18.284915314514066</v>
      </c>
      <c r="EN129" s="29">
        <v>18.205369460064418</v>
      </c>
      <c r="EO129" s="29">
        <v>18.037223859854549</v>
      </c>
      <c r="EP129" s="29">
        <v>17.877670451979043</v>
      </c>
      <c r="EQ129" s="29">
        <v>17.526648482619379</v>
      </c>
      <c r="ER129" s="29">
        <v>12.549508297086513</v>
      </c>
      <c r="ES129" s="29">
        <v>6.9881557218409753</v>
      </c>
      <c r="ET129" s="29">
        <v>3.0617711150017399</v>
      </c>
      <c r="EU129" s="29">
        <v>3.0508953189308912</v>
      </c>
      <c r="EW129" s="1">
        <v>389570</v>
      </c>
      <c r="EX129" s="1">
        <v>414943</v>
      </c>
      <c r="EY129" s="1" t="s">
        <v>622</v>
      </c>
      <c r="EZ129" s="1" t="s">
        <v>871</v>
      </c>
    </row>
    <row r="130" spans="2:156" ht="16.2" thickBot="1" x14ac:dyDescent="0.35">
      <c r="B130" s="21" t="s">
        <v>131</v>
      </c>
      <c r="C130" s="22">
        <v>1.2688285944031925</v>
      </c>
      <c r="D130" s="23">
        <v>1.311292825831984</v>
      </c>
      <c r="E130" s="23">
        <v>1.0112776030024779</v>
      </c>
      <c r="F130" s="23">
        <v>0.78633939290255128</v>
      </c>
      <c r="G130" s="23">
        <v>0.51321404601878839</v>
      </c>
      <c r="H130" s="23">
        <v>0.2514125565816876</v>
      </c>
      <c r="I130" s="23">
        <v>-3.9692301067749014E-2</v>
      </c>
      <c r="J130" s="23">
        <v>-0.37652400232335026</v>
      </c>
      <c r="K130" s="23">
        <v>-0.71487700741665883</v>
      </c>
      <c r="L130" s="23">
        <v>-1.1234985965566846</v>
      </c>
      <c r="M130" s="23">
        <v>-3.3769677364411201</v>
      </c>
      <c r="N130" s="23">
        <v>-6.0040792910943672</v>
      </c>
      <c r="O130" s="23">
        <v>-6.9986284830796599</v>
      </c>
      <c r="P130" s="23">
        <v>-7.4068850439254668</v>
      </c>
      <c r="Q130" s="24"/>
      <c r="R130" s="23">
        <v>1.2688285944031925</v>
      </c>
      <c r="S130" s="23">
        <v>1.311292825831984</v>
      </c>
      <c r="T130" s="23">
        <v>1.0112776030024779</v>
      </c>
      <c r="U130" s="23">
        <v>0.78633939290255128</v>
      </c>
      <c r="V130" s="23">
        <v>0.51321404601878839</v>
      </c>
      <c r="W130" s="23">
        <v>0.2514125565816876</v>
      </c>
      <c r="X130" s="23">
        <v>-3.9692301067749014E-2</v>
      </c>
      <c r="Y130" s="23">
        <v>-0.37652400232335026</v>
      </c>
      <c r="Z130" s="23">
        <v>-0.71487700741665883</v>
      </c>
      <c r="AA130" s="23">
        <v>-1.1234985965566846</v>
      </c>
      <c r="AB130" s="23">
        <v>-3.3769677364411201</v>
      </c>
      <c r="AC130" s="23">
        <v>-6.0040792910943672</v>
      </c>
      <c r="AD130" s="23">
        <v>-6.9986284830796599</v>
      </c>
      <c r="AE130" s="23">
        <v>-7.4068850439254668</v>
      </c>
      <c r="AG130" s="25">
        <v>1.2135925420560145</v>
      </c>
      <c r="AH130" s="25">
        <v>1.2699710314080974</v>
      </c>
      <c r="AI130" s="25">
        <v>1.0817480432033406</v>
      </c>
      <c r="AJ130" s="25">
        <v>0.92488314142407013</v>
      </c>
      <c r="AK130" s="25">
        <v>0.71406198536976184</v>
      </c>
      <c r="AL130" s="25">
        <v>0.51772201543309038</v>
      </c>
      <c r="AM130" s="25">
        <v>0.27540346315687714</v>
      </c>
      <c r="AN130" s="25">
        <v>-1.6571196955135647E-2</v>
      </c>
      <c r="AO130" s="25">
        <v>-0.32783657045344583</v>
      </c>
      <c r="AP130" s="25">
        <v>-0.69227515909030757</v>
      </c>
      <c r="AQ130" s="25">
        <v>-1.9874120392320656</v>
      </c>
      <c r="AR130" s="25">
        <v>-4.0189786817533992</v>
      </c>
      <c r="AS130" s="25">
        <v>-5.9005702960885387</v>
      </c>
      <c r="AT130" s="25">
        <v>-6.3770047133038723</v>
      </c>
      <c r="AV130" s="26">
        <v>1.2135925420560145</v>
      </c>
      <c r="AW130" s="26">
        <v>1.2699710314080974</v>
      </c>
      <c r="AX130" s="26">
        <v>1.0817480432033406</v>
      </c>
      <c r="AY130" s="26">
        <v>0.92488314142407013</v>
      </c>
      <c r="AZ130" s="26">
        <v>0.71406198536976184</v>
      </c>
      <c r="BA130" s="26">
        <v>0.51772201543309038</v>
      </c>
      <c r="BB130" s="26">
        <v>0.27540346315687714</v>
      </c>
      <c r="BC130" s="26">
        <v>-1.6571196955135647E-2</v>
      </c>
      <c r="BD130" s="26">
        <v>-0.32783657045344583</v>
      </c>
      <c r="BE130" s="26">
        <v>-0.69227515909030757</v>
      </c>
      <c r="BF130" s="26">
        <v>-1.9874120392320656</v>
      </c>
      <c r="BG130" s="26">
        <v>-4.0189786817533992</v>
      </c>
      <c r="BH130" s="26">
        <v>-5.9005702960885387</v>
      </c>
      <c r="BI130" s="26">
        <v>-6.3770047133038723</v>
      </c>
      <c r="BK130" s="27">
        <v>1.2708143824912952</v>
      </c>
      <c r="BL130" s="27">
        <v>1.3471216276759055</v>
      </c>
      <c r="BM130" s="27">
        <v>1.0902426008251496</v>
      </c>
      <c r="BN130" s="27">
        <v>0.90569023489606693</v>
      </c>
      <c r="BO130" s="27">
        <v>0.67671294173535479</v>
      </c>
      <c r="BP130" s="27">
        <v>0.47428593118596929</v>
      </c>
      <c r="BQ130" s="27">
        <v>0.2447933960468216</v>
      </c>
      <c r="BR130" s="27">
        <v>-1.5998302471489367E-2</v>
      </c>
      <c r="BS130" s="27">
        <v>-0.28003388300614951</v>
      </c>
      <c r="BT130" s="27">
        <v>-0.61510706325283948</v>
      </c>
      <c r="BU130" s="27">
        <v>-2.5245914983501017</v>
      </c>
      <c r="BV130" s="27">
        <v>-4.4434043476937397</v>
      </c>
      <c r="BW130" s="27">
        <v>-4.8868766851893319</v>
      </c>
      <c r="BX130" s="27">
        <v>-4.7586820417916691</v>
      </c>
      <c r="BZ130" s="27">
        <v>1.2708143824912952</v>
      </c>
      <c r="CA130" s="27">
        <v>1.3471216276759055</v>
      </c>
      <c r="CB130" s="27">
        <v>1.0902426008251496</v>
      </c>
      <c r="CC130" s="27">
        <v>0.90569023489606693</v>
      </c>
      <c r="CD130" s="27">
        <v>0.67671294173535479</v>
      </c>
      <c r="CE130" s="27">
        <v>0.47428593118596929</v>
      </c>
      <c r="CF130" s="27">
        <v>0.2447933960468216</v>
      </c>
      <c r="CG130" s="27">
        <v>-1.5998302471489367E-2</v>
      </c>
      <c r="CH130" s="27">
        <v>-0.28003388300614951</v>
      </c>
      <c r="CI130" s="27">
        <v>-0.61510706325283948</v>
      </c>
      <c r="CJ130" s="27">
        <v>-2.5245914983501017</v>
      </c>
      <c r="CK130" s="27">
        <v>-4.4434043476937397</v>
      </c>
      <c r="CL130" s="27">
        <v>-4.8868766851893319</v>
      </c>
      <c r="CM130" s="27">
        <v>-4.7586820417916691</v>
      </c>
      <c r="CO130" s="28">
        <v>1.2661317410901791</v>
      </c>
      <c r="CP130" s="28">
        <v>1.3298836997911092</v>
      </c>
      <c r="CQ130" s="28">
        <v>1.0646593230403525</v>
      </c>
      <c r="CR130" s="28">
        <v>0.8861371729796037</v>
      </c>
      <c r="CS130" s="28">
        <v>0.67578599202940381</v>
      </c>
      <c r="CT130" s="28">
        <v>0.50169384766367564</v>
      </c>
      <c r="CU130" s="28">
        <v>0.27777796314672898</v>
      </c>
      <c r="CV130" s="28">
        <v>-6.7305315221535267E-2</v>
      </c>
      <c r="CW130" s="28">
        <v>-0.3906080691433349</v>
      </c>
      <c r="CX130" s="28">
        <v>-0.72649453744649861</v>
      </c>
      <c r="CY130" s="28">
        <v>-2.3265395905865596</v>
      </c>
      <c r="CZ130" s="28">
        <v>-6.3029128728659138</v>
      </c>
      <c r="DA130" s="28">
        <v>-8.8075382169749723</v>
      </c>
      <c r="DB130" s="28">
        <v>-11.324389975248817</v>
      </c>
      <c r="DD130" s="28">
        <v>1.2661317410901791</v>
      </c>
      <c r="DE130" s="28">
        <v>1.3298836997911092</v>
      </c>
      <c r="DF130" s="28">
        <v>1.0646593230403525</v>
      </c>
      <c r="DG130" s="28">
        <v>0.8861371729796037</v>
      </c>
      <c r="DH130" s="28">
        <v>0.67578599202940381</v>
      </c>
      <c r="DI130" s="28">
        <v>0.50169384766367564</v>
      </c>
      <c r="DJ130" s="28">
        <v>0.27777796314672898</v>
      </c>
      <c r="DK130" s="28">
        <v>-6.7305315221535267E-2</v>
      </c>
      <c r="DL130" s="28">
        <v>-0.3906080691433349</v>
      </c>
      <c r="DM130" s="28">
        <v>-0.72649453744649861</v>
      </c>
      <c r="DN130" s="28">
        <v>-2.3265395905865596</v>
      </c>
      <c r="DO130" s="28">
        <v>-6.3029128728659138</v>
      </c>
      <c r="DP130" s="28">
        <v>-8.8075382169749723</v>
      </c>
      <c r="DQ130" s="28">
        <v>-11.324389975248817</v>
      </c>
      <c r="DS130" s="29">
        <v>1.3039886846634996</v>
      </c>
      <c r="DT130" s="29">
        <v>1.4051583170769479</v>
      </c>
      <c r="DU130" s="29">
        <v>1.1781241132061329</v>
      </c>
      <c r="DV130" s="29">
        <v>1.0316624975917907</v>
      </c>
      <c r="DW130" s="29">
        <v>0.82044049953833209</v>
      </c>
      <c r="DX130" s="29">
        <v>0.54174188277347568</v>
      </c>
      <c r="DY130" s="29">
        <v>0.24651648073655252</v>
      </c>
      <c r="DZ130" s="29">
        <v>-7.551587631638057E-2</v>
      </c>
      <c r="EA130" s="29">
        <v>-0.38094833244163873</v>
      </c>
      <c r="EB130" s="29">
        <v>-0.80959708941219688</v>
      </c>
      <c r="EC130" s="29">
        <v>-5.1686675747465252</v>
      </c>
      <c r="ED130" s="29">
        <v>-8.6911811705490116</v>
      </c>
      <c r="EE130" s="29">
        <v>-10.553996795571738</v>
      </c>
      <c r="EF130" s="29">
        <v>-10.524459429334822</v>
      </c>
      <c r="EH130" s="29">
        <v>1.3039886846634996</v>
      </c>
      <c r="EI130" s="29">
        <v>1.4051583170769479</v>
      </c>
      <c r="EJ130" s="29">
        <v>1.1781241132061329</v>
      </c>
      <c r="EK130" s="29">
        <v>1.0316624975917907</v>
      </c>
      <c r="EL130" s="29">
        <v>0.82044049953833209</v>
      </c>
      <c r="EM130" s="29">
        <v>0.54174188277347568</v>
      </c>
      <c r="EN130" s="29">
        <v>0.24651648073655252</v>
      </c>
      <c r="EO130" s="29">
        <v>-7.551587631638057E-2</v>
      </c>
      <c r="EP130" s="29">
        <v>-0.38094833244163873</v>
      </c>
      <c r="EQ130" s="29">
        <v>-0.80959708941219688</v>
      </c>
      <c r="ER130" s="29">
        <v>-5.1686675747465252</v>
      </c>
      <c r="ES130" s="29">
        <v>-8.6911811705490116</v>
      </c>
      <c r="ET130" s="29">
        <v>-10.553996795571738</v>
      </c>
      <c r="EU130" s="29">
        <v>-10.524459429334822</v>
      </c>
      <c r="EW130" s="1">
        <v>348319</v>
      </c>
      <c r="EX130" s="1">
        <v>445221</v>
      </c>
      <c r="EY130" s="1" t="s">
        <v>589</v>
      </c>
      <c r="EZ130" s="1" t="s">
        <v>889</v>
      </c>
    </row>
    <row r="131" spans="2:156" ht="16.2" thickBot="1" x14ac:dyDescent="0.35">
      <c r="B131" s="21" t="s">
        <v>132</v>
      </c>
      <c r="C131" s="22">
        <v>1.8508016993758627</v>
      </c>
      <c r="D131" s="23">
        <v>1.9142472824932604</v>
      </c>
      <c r="E131" s="23">
        <v>1.8231989629357166</v>
      </c>
      <c r="F131" s="23">
        <v>1.7048932051359813</v>
      </c>
      <c r="G131" s="23">
        <v>1.5775284699077208</v>
      </c>
      <c r="H131" s="23">
        <v>1.4116741782958542</v>
      </c>
      <c r="I131" s="23">
        <v>1.2427400141405638</v>
      </c>
      <c r="J131" s="23">
        <v>1.0376688760240853</v>
      </c>
      <c r="K131" s="23">
        <v>0.82950713617008276</v>
      </c>
      <c r="L131" s="23">
        <v>0.59689192154531234</v>
      </c>
      <c r="M131" s="23">
        <v>-0.45660807895887423</v>
      </c>
      <c r="N131" s="23">
        <v>-1.2430354203766338</v>
      </c>
      <c r="O131" s="23">
        <v>-1.5687713889072032</v>
      </c>
      <c r="P131" s="23">
        <v>-1.6917651440858918</v>
      </c>
      <c r="Q131" s="24"/>
      <c r="R131" s="23">
        <v>12.350801699375863</v>
      </c>
      <c r="S131" s="23">
        <v>12.41424728249326</v>
      </c>
      <c r="T131" s="23">
        <v>12.323198962935717</v>
      </c>
      <c r="U131" s="23">
        <v>12.204893205135981</v>
      </c>
      <c r="V131" s="23">
        <v>12.077528469907721</v>
      </c>
      <c r="W131" s="23">
        <v>11.911674178295854</v>
      </c>
      <c r="X131" s="23">
        <v>11.742740014140564</v>
      </c>
      <c r="Y131" s="23">
        <v>11.537668876024085</v>
      </c>
      <c r="Z131" s="23">
        <v>11.329507136170083</v>
      </c>
      <c r="AA131" s="23">
        <v>11.096891921545312</v>
      </c>
      <c r="AB131" s="23">
        <v>10.043391921041126</v>
      </c>
      <c r="AC131" s="23">
        <v>9.2569645796233662</v>
      </c>
      <c r="AD131" s="23">
        <v>8.9312286110927968</v>
      </c>
      <c r="AE131" s="23">
        <v>8.8082348559141082</v>
      </c>
      <c r="AG131" s="25">
        <v>1.8193951928632366</v>
      </c>
      <c r="AH131" s="25">
        <v>1.8638330770889784</v>
      </c>
      <c r="AI131" s="25">
        <v>1.8103077244240495</v>
      </c>
      <c r="AJ131" s="25">
        <v>1.7333066142720828</v>
      </c>
      <c r="AK131" s="25">
        <v>1.6475503129540385</v>
      </c>
      <c r="AL131" s="25">
        <v>1.5257000545435435</v>
      </c>
      <c r="AM131" s="25">
        <v>1.3963657765975679</v>
      </c>
      <c r="AN131" s="25">
        <v>1.2318490952712118</v>
      </c>
      <c r="AO131" s="25">
        <v>1.060412042750297</v>
      </c>
      <c r="AP131" s="25">
        <v>0.86055251807708899</v>
      </c>
      <c r="AQ131" s="25">
        <v>1.9936695574683583E-2</v>
      </c>
      <c r="AR131" s="25">
        <v>-0.73408526748999137</v>
      </c>
      <c r="AS131" s="25">
        <v>-1.3169649278151994</v>
      </c>
      <c r="AT131" s="25">
        <v>-1.5962029825996726</v>
      </c>
      <c r="AV131" s="26">
        <v>12.319395192863237</v>
      </c>
      <c r="AW131" s="26">
        <v>12.363833077088978</v>
      </c>
      <c r="AX131" s="26">
        <v>12.31030772442405</v>
      </c>
      <c r="AY131" s="26">
        <v>12.233306614272083</v>
      </c>
      <c r="AZ131" s="26">
        <v>12.147550312954039</v>
      </c>
      <c r="BA131" s="26">
        <v>12.025700054543544</v>
      </c>
      <c r="BB131" s="26">
        <v>11.896365776597568</v>
      </c>
      <c r="BC131" s="26">
        <v>11.731849095271212</v>
      </c>
      <c r="BD131" s="26">
        <v>11.560412042750297</v>
      </c>
      <c r="BE131" s="26">
        <v>11.360552518077089</v>
      </c>
      <c r="BF131" s="26">
        <v>10.519936695574684</v>
      </c>
      <c r="BG131" s="26">
        <v>9.7659147325100086</v>
      </c>
      <c r="BH131" s="26">
        <v>9.1830350721848006</v>
      </c>
      <c r="BI131" s="26">
        <v>8.9037970174003274</v>
      </c>
      <c r="BK131" s="27">
        <v>1.8518459078101728</v>
      </c>
      <c r="BL131" s="27">
        <v>1.9305689506901338</v>
      </c>
      <c r="BM131" s="27">
        <v>1.8600378707312242</v>
      </c>
      <c r="BN131" s="27">
        <v>1.7612189856335476</v>
      </c>
      <c r="BO131" s="27">
        <v>1.6550803561083001</v>
      </c>
      <c r="BP131" s="27">
        <v>1.5188583150852377</v>
      </c>
      <c r="BQ131" s="27">
        <v>1.3821883118148062</v>
      </c>
      <c r="BR131" s="27">
        <v>1.2180758237080784</v>
      </c>
      <c r="BS131" s="27">
        <v>1.0504875532079847</v>
      </c>
      <c r="BT131" s="27">
        <v>0.85859181767101056</v>
      </c>
      <c r="BU131" s="27">
        <v>-7.9594858341636154E-3</v>
      </c>
      <c r="BV131" s="27">
        <v>-0.61784239993078671</v>
      </c>
      <c r="BW131" s="27">
        <v>-0.83706639236692659</v>
      </c>
      <c r="BX131" s="27">
        <v>-0.84782688141330276</v>
      </c>
      <c r="BZ131" s="27">
        <v>12.351845907810173</v>
      </c>
      <c r="CA131" s="27">
        <v>12.430568950690134</v>
      </c>
      <c r="CB131" s="27">
        <v>12.360037870731224</v>
      </c>
      <c r="CC131" s="27">
        <v>12.261218985633548</v>
      </c>
      <c r="CD131" s="27">
        <v>12.1550803561083</v>
      </c>
      <c r="CE131" s="27">
        <v>12.018858315085238</v>
      </c>
      <c r="CF131" s="27">
        <v>11.882188311814806</v>
      </c>
      <c r="CG131" s="27">
        <v>11.718075823708078</v>
      </c>
      <c r="CH131" s="27">
        <v>11.550487553207985</v>
      </c>
      <c r="CI131" s="27">
        <v>11.358591817671011</v>
      </c>
      <c r="CJ131" s="27">
        <v>10.492040514165836</v>
      </c>
      <c r="CK131" s="27">
        <v>9.8821576000692133</v>
      </c>
      <c r="CL131" s="27">
        <v>9.6629336076330734</v>
      </c>
      <c r="CM131" s="27">
        <v>9.6521731185866972</v>
      </c>
      <c r="CO131" s="28">
        <v>1.8482382529222203</v>
      </c>
      <c r="CP131" s="28">
        <v>1.922014039584159</v>
      </c>
      <c r="CQ131" s="28">
        <v>1.8500147094455848</v>
      </c>
      <c r="CR131" s="28">
        <v>1.758270393675355</v>
      </c>
      <c r="CS131" s="28">
        <v>1.6659309484817921</v>
      </c>
      <c r="CT131" s="28">
        <v>1.5554945976819354</v>
      </c>
      <c r="CU131" s="28">
        <v>1.4516541786633521</v>
      </c>
      <c r="CV131" s="28">
        <v>1.3270268182719285</v>
      </c>
      <c r="CW131" s="28">
        <v>1.2155665312819828</v>
      </c>
      <c r="CX131" s="28">
        <v>1.0939123793126075</v>
      </c>
      <c r="CY131" s="28">
        <v>0.42439226249074125</v>
      </c>
      <c r="CZ131" s="28">
        <v>-2.5846550954563909</v>
      </c>
      <c r="DA131" s="28">
        <v>-5.2483986650376409</v>
      </c>
      <c r="DB131" s="28">
        <v>-7.3343969573529115</v>
      </c>
      <c r="DD131" s="28">
        <v>12.34823825292222</v>
      </c>
      <c r="DE131" s="28">
        <v>12.422014039584159</v>
      </c>
      <c r="DF131" s="28">
        <v>12.350014709445585</v>
      </c>
      <c r="DG131" s="28">
        <v>12.258270393675355</v>
      </c>
      <c r="DH131" s="28">
        <v>12.165930948481792</v>
      </c>
      <c r="DI131" s="28">
        <v>12.055494597681935</v>
      </c>
      <c r="DJ131" s="28">
        <v>11.951654178663352</v>
      </c>
      <c r="DK131" s="28">
        <v>11.827026818271928</v>
      </c>
      <c r="DL131" s="28">
        <v>11.715566531281983</v>
      </c>
      <c r="DM131" s="28">
        <v>11.593912379312608</v>
      </c>
      <c r="DN131" s="28">
        <v>10.924392262490741</v>
      </c>
      <c r="DO131" s="28">
        <v>7.9153449045436091</v>
      </c>
      <c r="DP131" s="28">
        <v>5.2516013349623591</v>
      </c>
      <c r="DQ131" s="28">
        <v>3.1656030426470885</v>
      </c>
      <c r="DS131" s="29">
        <v>1.8869871245286092</v>
      </c>
      <c r="DT131" s="29">
        <v>1.9982026369135344</v>
      </c>
      <c r="DU131" s="29">
        <v>1.9635201893791461</v>
      </c>
      <c r="DV131" s="29">
        <v>1.8994654367488231</v>
      </c>
      <c r="DW131" s="29">
        <v>1.8382513422002678</v>
      </c>
      <c r="DX131" s="29">
        <v>1.7524948145042867</v>
      </c>
      <c r="DY131" s="29">
        <v>1.6713897684613741</v>
      </c>
      <c r="DZ131" s="29">
        <v>1.5652766443319148</v>
      </c>
      <c r="EA131" s="29">
        <v>1.466901371755478</v>
      </c>
      <c r="EB131" s="29">
        <v>1.2377977339281152</v>
      </c>
      <c r="EC131" s="29">
        <v>-1.7364837879357911</v>
      </c>
      <c r="ED131" s="29">
        <v>-4.8296556672911581</v>
      </c>
      <c r="EE131" s="29">
        <v>-7.1023551484120588</v>
      </c>
      <c r="EF131" s="29">
        <v>-7.1912896263274142</v>
      </c>
      <c r="EH131" s="29">
        <v>12.386987124528609</v>
      </c>
      <c r="EI131" s="29">
        <v>12.498202636913534</v>
      </c>
      <c r="EJ131" s="29">
        <v>12.463520189379146</v>
      </c>
      <c r="EK131" s="29">
        <v>12.399465436748823</v>
      </c>
      <c r="EL131" s="29">
        <v>12.338251342200268</v>
      </c>
      <c r="EM131" s="29">
        <v>12.252494814504287</v>
      </c>
      <c r="EN131" s="29">
        <v>12.171389768461374</v>
      </c>
      <c r="EO131" s="29">
        <v>12.065276644331915</v>
      </c>
      <c r="EP131" s="29">
        <v>11.966901371755478</v>
      </c>
      <c r="EQ131" s="29">
        <v>11.737797733928115</v>
      </c>
      <c r="ER131" s="29">
        <v>8.7635162120642089</v>
      </c>
      <c r="ES131" s="29">
        <v>5.6703443327088419</v>
      </c>
      <c r="ET131" s="29">
        <v>3.3976448515879412</v>
      </c>
      <c r="EU131" s="29">
        <v>3.3087103736725858</v>
      </c>
      <c r="EW131" s="1">
        <v>384242</v>
      </c>
      <c r="EX131" s="1">
        <v>388388</v>
      </c>
      <c r="EY131" s="1" t="s">
        <v>462</v>
      </c>
      <c r="EZ131" s="1" t="s">
        <v>872</v>
      </c>
    </row>
    <row r="132" spans="2:156" ht="16.2" thickBot="1" x14ac:dyDescent="0.35">
      <c r="B132" s="21" t="s">
        <v>133</v>
      </c>
      <c r="C132" s="22">
        <v>7.0731117490370323</v>
      </c>
      <c r="D132" s="23">
        <v>7.0066891604822015</v>
      </c>
      <c r="E132" s="23">
        <v>6.68138734484031</v>
      </c>
      <c r="F132" s="23">
        <v>6.4364380213846033</v>
      </c>
      <c r="G132" s="23">
        <v>6.1378150799749953</v>
      </c>
      <c r="H132" s="23">
        <v>5.7692190838235433</v>
      </c>
      <c r="I132" s="23">
        <v>5.3866508050579007</v>
      </c>
      <c r="J132" s="23">
        <v>4.9342178785828636</v>
      </c>
      <c r="K132" s="23">
        <v>4.4649148603149484</v>
      </c>
      <c r="L132" s="23">
        <v>3.9308095654929076</v>
      </c>
      <c r="M132" s="23">
        <v>1.3702156561886376</v>
      </c>
      <c r="N132" s="23">
        <v>-1.3349961440218046</v>
      </c>
      <c r="O132" s="23">
        <v>-2.6386661507041289</v>
      </c>
      <c r="P132" s="23">
        <v>-3.3369393714788913</v>
      </c>
      <c r="Q132" s="24"/>
      <c r="R132" s="23">
        <v>11.673111749037034</v>
      </c>
      <c r="S132" s="23">
        <v>11.606689160482203</v>
      </c>
      <c r="T132" s="23">
        <v>11.281387344840311</v>
      </c>
      <c r="U132" s="23">
        <v>11.036438021384605</v>
      </c>
      <c r="V132" s="23">
        <v>10.737815079974997</v>
      </c>
      <c r="W132" s="23">
        <v>10.369219083823545</v>
      </c>
      <c r="X132" s="23">
        <v>9.9866508050579021</v>
      </c>
      <c r="Y132" s="23">
        <v>9.5342178785828651</v>
      </c>
      <c r="Z132" s="23">
        <v>9.0649148603149499</v>
      </c>
      <c r="AA132" s="23">
        <v>8.530809565492909</v>
      </c>
      <c r="AB132" s="23">
        <v>5.970215656188639</v>
      </c>
      <c r="AC132" s="23">
        <v>3.2650038559781969</v>
      </c>
      <c r="AD132" s="23">
        <v>1.9613338492958725</v>
      </c>
      <c r="AE132" s="23">
        <v>1.2630606285211101</v>
      </c>
      <c r="AG132" s="25">
        <v>6.9993917895169702</v>
      </c>
      <c r="AH132" s="25">
        <v>6.9551941293653723</v>
      </c>
      <c r="AI132" s="25">
        <v>6.7325693067471377</v>
      </c>
      <c r="AJ132" s="25">
        <v>6.5475560790069309</v>
      </c>
      <c r="AK132" s="25">
        <v>6.3144481976975726</v>
      </c>
      <c r="AL132" s="25">
        <v>6.0243786456201036</v>
      </c>
      <c r="AM132" s="25">
        <v>5.7064431843319028</v>
      </c>
      <c r="AN132" s="25">
        <v>5.3217347055374802</v>
      </c>
      <c r="AO132" s="25">
        <v>4.9103595496753272</v>
      </c>
      <c r="AP132" s="25">
        <v>4.4314858630784997</v>
      </c>
      <c r="AQ132" s="25">
        <v>2.5573328644950664</v>
      </c>
      <c r="AR132" s="25">
        <v>0.63517536734239144</v>
      </c>
      <c r="AS132" s="25">
        <v>-0.97676823015171266</v>
      </c>
      <c r="AT132" s="25">
        <v>-1.5134440877210977</v>
      </c>
      <c r="AV132" s="26">
        <v>11.599391789516972</v>
      </c>
      <c r="AW132" s="26">
        <v>11.555194129365374</v>
      </c>
      <c r="AX132" s="26">
        <v>11.332569306747139</v>
      </c>
      <c r="AY132" s="26">
        <v>11.147556079006932</v>
      </c>
      <c r="AZ132" s="26">
        <v>10.914448197697574</v>
      </c>
      <c r="BA132" s="26">
        <v>10.624378645620105</v>
      </c>
      <c r="BB132" s="26">
        <v>10.306443184331904</v>
      </c>
      <c r="BC132" s="26">
        <v>9.9217347055374816</v>
      </c>
      <c r="BD132" s="26">
        <v>9.5103595496753286</v>
      </c>
      <c r="BE132" s="26">
        <v>9.0314858630785011</v>
      </c>
      <c r="BF132" s="26">
        <v>7.1573328644950678</v>
      </c>
      <c r="BG132" s="26">
        <v>5.2351753673423929</v>
      </c>
      <c r="BH132" s="26">
        <v>3.6232317698482888</v>
      </c>
      <c r="BI132" s="26">
        <v>3.0865559122789037</v>
      </c>
      <c r="BK132" s="27">
        <v>7.0756359175890378</v>
      </c>
      <c r="BL132" s="27">
        <v>7.0580799998986876</v>
      </c>
      <c r="BM132" s="27">
        <v>6.7946681028411717</v>
      </c>
      <c r="BN132" s="27">
        <v>6.6077104604464303</v>
      </c>
      <c r="BO132" s="27">
        <v>6.3720696612837742</v>
      </c>
      <c r="BP132" s="27">
        <v>6.089483971684146</v>
      </c>
      <c r="BQ132" s="27">
        <v>5.7956778077847702</v>
      </c>
      <c r="BR132" s="27">
        <v>5.4527449476689895</v>
      </c>
      <c r="BS132" s="27">
        <v>5.0906267008359904</v>
      </c>
      <c r="BT132" s="27">
        <v>4.6626977269011576</v>
      </c>
      <c r="BU132" s="27">
        <v>2.5930960212121619</v>
      </c>
      <c r="BV132" s="27">
        <v>0.96324316642983376</v>
      </c>
      <c r="BW132" s="27">
        <v>0.47057372897176464</v>
      </c>
      <c r="BX132" s="27">
        <v>0.53821985717159748</v>
      </c>
      <c r="BZ132" s="27">
        <v>11.675635917589039</v>
      </c>
      <c r="CA132" s="27">
        <v>11.658079999898689</v>
      </c>
      <c r="CB132" s="27">
        <v>11.394668102841173</v>
      </c>
      <c r="CC132" s="27">
        <v>11.207710460446432</v>
      </c>
      <c r="CD132" s="27">
        <v>10.972069661283776</v>
      </c>
      <c r="CE132" s="27">
        <v>10.689483971684147</v>
      </c>
      <c r="CF132" s="27">
        <v>10.395677807784772</v>
      </c>
      <c r="CG132" s="27">
        <v>10.052744947668991</v>
      </c>
      <c r="CH132" s="27">
        <v>9.6906267008359919</v>
      </c>
      <c r="CI132" s="27">
        <v>9.262697726901159</v>
      </c>
      <c r="CJ132" s="27">
        <v>7.1930960212121633</v>
      </c>
      <c r="CK132" s="27">
        <v>5.5632431664298352</v>
      </c>
      <c r="CL132" s="27">
        <v>5.0705737289717661</v>
      </c>
      <c r="CM132" s="27">
        <v>5.1382198571715989</v>
      </c>
      <c r="CO132" s="28">
        <v>7.0680620767101985</v>
      </c>
      <c r="CP132" s="28">
        <v>7.0149834264878717</v>
      </c>
      <c r="CQ132" s="28">
        <v>6.7173161847822698</v>
      </c>
      <c r="CR132" s="28">
        <v>6.5163416671658396</v>
      </c>
      <c r="CS132" s="28">
        <v>6.2804434199609602</v>
      </c>
      <c r="CT132" s="28">
        <v>6.0166986051087186</v>
      </c>
      <c r="CU132" s="28">
        <v>5.7543457162662577</v>
      </c>
      <c r="CV132" s="28">
        <v>5.4332024827910672</v>
      </c>
      <c r="CW132" s="28">
        <v>5.1349637408339284</v>
      </c>
      <c r="CX132" s="28">
        <v>4.81509154574373</v>
      </c>
      <c r="CY132" s="28">
        <v>3.0503842216459347</v>
      </c>
      <c r="CZ132" s="28">
        <v>-5.1404713662382555</v>
      </c>
      <c r="DA132" s="28">
        <v>-12.213243845575214</v>
      </c>
      <c r="DB132" s="28">
        <v>-17.609231636336354</v>
      </c>
      <c r="DD132" s="28">
        <v>11.6680620767102</v>
      </c>
      <c r="DE132" s="28">
        <v>11.614983426487873</v>
      </c>
      <c r="DF132" s="28">
        <v>11.317316184782271</v>
      </c>
      <c r="DG132" s="28">
        <v>11.116341667165841</v>
      </c>
      <c r="DH132" s="28">
        <v>10.880443419960962</v>
      </c>
      <c r="DI132" s="28">
        <v>10.61669860510872</v>
      </c>
      <c r="DJ132" s="28">
        <v>10.354345716266259</v>
      </c>
      <c r="DK132" s="28">
        <v>10.033202482791069</v>
      </c>
      <c r="DL132" s="28">
        <v>9.7349637408339298</v>
      </c>
      <c r="DM132" s="28">
        <v>9.4150915457437314</v>
      </c>
      <c r="DN132" s="28">
        <v>7.6503842216459361</v>
      </c>
      <c r="DO132" s="28">
        <v>-0.54047136623825409</v>
      </c>
      <c r="DP132" s="28">
        <v>-7.6132438455752123</v>
      </c>
      <c r="DQ132" s="28">
        <v>-13.009231636336352</v>
      </c>
      <c r="DS132" s="29">
        <v>7.1710659409191937</v>
      </c>
      <c r="DT132" s="29">
        <v>7.2188732312332196</v>
      </c>
      <c r="DU132" s="29">
        <v>7.0215430930030092</v>
      </c>
      <c r="DV132" s="29">
        <v>6.8952950020103891</v>
      </c>
      <c r="DW132" s="29">
        <v>6.74087922949996</v>
      </c>
      <c r="DX132" s="29">
        <v>6.5279735828892314</v>
      </c>
      <c r="DY132" s="29">
        <v>6.3255925051749529</v>
      </c>
      <c r="DZ132" s="29">
        <v>6.0809646118083513</v>
      </c>
      <c r="EA132" s="29">
        <v>5.8495539424101075</v>
      </c>
      <c r="EB132" s="29">
        <v>5.2973971704113971</v>
      </c>
      <c r="EC132" s="29">
        <v>-2.5815167125880656</v>
      </c>
      <c r="ED132" s="29">
        <v>-10.777953303955584</v>
      </c>
      <c r="EE132" s="29">
        <v>-16.784743495514235</v>
      </c>
      <c r="EF132" s="29">
        <v>-16.772806247435817</v>
      </c>
      <c r="EH132" s="29">
        <v>11.771065940919195</v>
      </c>
      <c r="EI132" s="29">
        <v>11.818873231233221</v>
      </c>
      <c r="EJ132" s="29">
        <v>11.621543093003011</v>
      </c>
      <c r="EK132" s="29">
        <v>11.495295002010391</v>
      </c>
      <c r="EL132" s="29">
        <v>11.340879229499961</v>
      </c>
      <c r="EM132" s="29">
        <v>11.127973582889233</v>
      </c>
      <c r="EN132" s="29">
        <v>10.925592505174954</v>
      </c>
      <c r="EO132" s="29">
        <v>10.680964611808353</v>
      </c>
      <c r="EP132" s="29">
        <v>10.449553942410109</v>
      </c>
      <c r="EQ132" s="29">
        <v>9.8973971704113985</v>
      </c>
      <c r="ER132" s="29">
        <v>2.0184832874119358</v>
      </c>
      <c r="ES132" s="29">
        <v>-6.177953303955583</v>
      </c>
      <c r="ET132" s="29">
        <v>-12.184743495514233</v>
      </c>
      <c r="EU132" s="29">
        <v>-12.172806247435815</v>
      </c>
      <c r="EW132" s="1">
        <v>357620</v>
      </c>
      <c r="EX132" s="1">
        <v>406662</v>
      </c>
      <c r="EY132" s="1" t="s">
        <v>626</v>
      </c>
      <c r="EZ132" s="1" t="s">
        <v>890</v>
      </c>
    </row>
    <row r="133" spans="2:156" ht="16.2" thickBot="1" x14ac:dyDescent="0.35">
      <c r="B133" s="21" t="s">
        <v>134</v>
      </c>
      <c r="C133" s="22">
        <v>0.72028935116867299</v>
      </c>
      <c r="D133" s="23">
        <v>0.73038691646113119</v>
      </c>
      <c r="E133" s="23">
        <v>0.65245595725695171</v>
      </c>
      <c r="F133" s="23">
        <v>0.57664539495085787</v>
      </c>
      <c r="G133" s="23">
        <v>0.48116691138024503</v>
      </c>
      <c r="H133" s="23">
        <v>0.41832647177747173</v>
      </c>
      <c r="I133" s="23">
        <v>0.32269015864617767</v>
      </c>
      <c r="J133" s="23">
        <v>0.21223990166305473</v>
      </c>
      <c r="K133" s="23">
        <v>0.16053867480204342</v>
      </c>
      <c r="L133" s="23">
        <v>6.9156794094140217E-2</v>
      </c>
      <c r="M133" s="23">
        <v>-0.6061559763586386</v>
      </c>
      <c r="N133" s="23">
        <v>-2.1205354139170778</v>
      </c>
      <c r="O133" s="23">
        <v>-2.7025849271307552</v>
      </c>
      <c r="P133" s="23">
        <v>-3.0089171997799786</v>
      </c>
      <c r="Q133" s="24"/>
      <c r="R133" s="23">
        <v>2.9202893511686732</v>
      </c>
      <c r="S133" s="23">
        <v>2.9303869164611314</v>
      </c>
      <c r="T133" s="23">
        <v>2.8524559572569519</v>
      </c>
      <c r="U133" s="23">
        <v>2.776645394950858</v>
      </c>
      <c r="V133" s="23">
        <v>2.6811669113802452</v>
      </c>
      <c r="W133" s="23">
        <v>2.6183264717774719</v>
      </c>
      <c r="X133" s="23">
        <v>2.5226901586461778</v>
      </c>
      <c r="Y133" s="23">
        <v>2.4122399016630549</v>
      </c>
      <c r="Z133" s="23">
        <v>2.3605386748020436</v>
      </c>
      <c r="AA133" s="23">
        <v>2.2691567940941404</v>
      </c>
      <c r="AB133" s="23">
        <v>1.5938440236413616</v>
      </c>
      <c r="AC133" s="23">
        <v>7.9464586082922395E-2</v>
      </c>
      <c r="AD133" s="23">
        <v>-0.50258492713075498</v>
      </c>
      <c r="AE133" s="23">
        <v>-0.80891719977997845</v>
      </c>
      <c r="AG133" s="25">
        <v>0.69690090646120684</v>
      </c>
      <c r="AH133" s="25">
        <v>0.70297599245712927</v>
      </c>
      <c r="AI133" s="25">
        <v>0.64900340806519008</v>
      </c>
      <c r="AJ133" s="25">
        <v>0.58735006109544496</v>
      </c>
      <c r="AK133" s="25">
        <v>0.50288767323259798</v>
      </c>
      <c r="AL133" s="25">
        <v>0.45238719144757766</v>
      </c>
      <c r="AM133" s="25">
        <v>0.36242302232712742</v>
      </c>
      <c r="AN133" s="25">
        <v>0.25464215351812847</v>
      </c>
      <c r="AO133" s="25">
        <v>0.19718636945060108</v>
      </c>
      <c r="AP133" s="25">
        <v>0.10217395510501071</v>
      </c>
      <c r="AQ133" s="25">
        <v>-0.26594989589055285</v>
      </c>
      <c r="AR133" s="25">
        <v>-1.0450705877312059</v>
      </c>
      <c r="AS133" s="25">
        <v>-2.1529733499661239</v>
      </c>
      <c r="AT133" s="25">
        <v>-2.2909272552196089</v>
      </c>
      <c r="AV133" s="26">
        <v>2.896900906461207</v>
      </c>
      <c r="AW133" s="26">
        <v>2.9029759924571295</v>
      </c>
      <c r="AX133" s="26">
        <v>2.8490034080651903</v>
      </c>
      <c r="AY133" s="26">
        <v>2.7873500610954451</v>
      </c>
      <c r="AZ133" s="26">
        <v>2.7028876732325982</v>
      </c>
      <c r="BA133" s="26">
        <v>2.6523871914475778</v>
      </c>
      <c r="BB133" s="26">
        <v>2.5624230223271276</v>
      </c>
      <c r="BC133" s="26">
        <v>2.4546421535181286</v>
      </c>
      <c r="BD133" s="26">
        <v>2.3971863694506013</v>
      </c>
      <c r="BE133" s="26">
        <v>2.3021739551050109</v>
      </c>
      <c r="BF133" s="26">
        <v>1.9340501041094473</v>
      </c>
      <c r="BG133" s="26">
        <v>1.1549294122687943</v>
      </c>
      <c r="BH133" s="26">
        <v>4.7026650033876294E-2</v>
      </c>
      <c r="BI133" s="26">
        <v>-9.092725521960876E-2</v>
      </c>
      <c r="BK133" s="27">
        <v>0.7210456838752215</v>
      </c>
      <c r="BL133" s="27">
        <v>0.74312765400323677</v>
      </c>
      <c r="BM133" s="27">
        <v>0.68033546356943386</v>
      </c>
      <c r="BN133" s="27">
        <v>0.61836349526225831</v>
      </c>
      <c r="BO133" s="27">
        <v>0.53772345519268505</v>
      </c>
      <c r="BP133" s="27">
        <v>0.49423669320152186</v>
      </c>
      <c r="BQ133" s="27">
        <v>0.4187923835634848</v>
      </c>
      <c r="BR133" s="27">
        <v>0.33288861415665583</v>
      </c>
      <c r="BS133" s="27">
        <v>0.30260157982645275</v>
      </c>
      <c r="BT133" s="27">
        <v>0.2321455316699117</v>
      </c>
      <c r="BU133" s="27">
        <v>-0.30935685044576733</v>
      </c>
      <c r="BV133" s="27">
        <v>-1.3897232358324132</v>
      </c>
      <c r="BW133" s="27">
        <v>-1.6022961257178912</v>
      </c>
      <c r="BX133" s="27">
        <v>-1.5608722343014723</v>
      </c>
      <c r="BZ133" s="27">
        <v>2.9210456838752217</v>
      </c>
      <c r="CA133" s="27">
        <v>2.9431276540032369</v>
      </c>
      <c r="CB133" s="27">
        <v>2.880335463569434</v>
      </c>
      <c r="CC133" s="27">
        <v>2.8183634952622585</v>
      </c>
      <c r="CD133" s="27">
        <v>2.7377234551926852</v>
      </c>
      <c r="CE133" s="27">
        <v>2.694236693201522</v>
      </c>
      <c r="CF133" s="27">
        <v>2.618792383563485</v>
      </c>
      <c r="CG133" s="27">
        <v>2.532888614156656</v>
      </c>
      <c r="CH133" s="27">
        <v>2.5026015798264529</v>
      </c>
      <c r="CI133" s="27">
        <v>2.4321455316699119</v>
      </c>
      <c r="CJ133" s="27">
        <v>1.8906431495542328</v>
      </c>
      <c r="CK133" s="27">
        <v>0.81027676416758698</v>
      </c>
      <c r="CL133" s="27">
        <v>0.59770387428210903</v>
      </c>
      <c r="CM133" s="27">
        <v>0.63912776569852792</v>
      </c>
      <c r="CO133" s="28">
        <v>0.72274897467985699</v>
      </c>
      <c r="CP133" s="28">
        <v>0.74126543012893187</v>
      </c>
      <c r="CQ133" s="28">
        <v>0.67477041576070018</v>
      </c>
      <c r="CR133" s="28">
        <v>0.61354171610321107</v>
      </c>
      <c r="CS133" s="28">
        <v>0.53730292160453974</v>
      </c>
      <c r="CT133" s="28">
        <v>0.49939364032265221</v>
      </c>
      <c r="CU133" s="28">
        <v>0.42285158209776075</v>
      </c>
      <c r="CV133" s="28">
        <v>0.30864091125387727</v>
      </c>
      <c r="CW133" s="28">
        <v>0.2589884013916306</v>
      </c>
      <c r="CX133" s="28">
        <v>0.18599125699975705</v>
      </c>
      <c r="CY133" s="28">
        <v>-0.70406934285391376</v>
      </c>
      <c r="CZ133" s="28">
        <v>-2.0561025306273395</v>
      </c>
      <c r="DA133" s="28">
        <v>-2.6642280790124859</v>
      </c>
      <c r="DB133" s="28">
        <v>-3.0580135001523621</v>
      </c>
      <c r="DD133" s="28">
        <v>2.9227489746798572</v>
      </c>
      <c r="DE133" s="28">
        <v>2.941265430128932</v>
      </c>
      <c r="DF133" s="28">
        <v>2.8747704157607004</v>
      </c>
      <c r="DG133" s="28">
        <v>2.8135417161032112</v>
      </c>
      <c r="DH133" s="28">
        <v>2.7373029216045399</v>
      </c>
      <c r="DI133" s="28">
        <v>2.6993936403226524</v>
      </c>
      <c r="DJ133" s="28">
        <v>2.6228515820977609</v>
      </c>
      <c r="DK133" s="28">
        <v>2.5086409112538774</v>
      </c>
      <c r="DL133" s="28">
        <v>2.4589884013916308</v>
      </c>
      <c r="DM133" s="28">
        <v>2.3859912569997572</v>
      </c>
      <c r="DN133" s="28">
        <v>1.4959306571460864</v>
      </c>
      <c r="DO133" s="28">
        <v>0.14389746937266068</v>
      </c>
      <c r="DP133" s="28">
        <v>-0.46422807901248575</v>
      </c>
      <c r="DQ133" s="28">
        <v>-0.85801350015236189</v>
      </c>
      <c r="DS133" s="29">
        <v>0.73471630598186</v>
      </c>
      <c r="DT133" s="29">
        <v>0.76523454317414341</v>
      </c>
      <c r="DU133" s="29">
        <v>0.71100678781047844</v>
      </c>
      <c r="DV133" s="29">
        <v>0.66071139419662384</v>
      </c>
      <c r="DW133" s="29">
        <v>0.58533238922956876</v>
      </c>
      <c r="DX133" s="29">
        <v>0.51635402673530617</v>
      </c>
      <c r="DY133" s="29">
        <v>0.41916383870995144</v>
      </c>
      <c r="DZ133" s="29">
        <v>0.31249971749645145</v>
      </c>
      <c r="EA133" s="29">
        <v>0.26917608381895786</v>
      </c>
      <c r="EB133" s="29">
        <v>0.16795179273210348</v>
      </c>
      <c r="EC133" s="29">
        <v>-1.3318355614189743</v>
      </c>
      <c r="ED133" s="29">
        <v>-2.5447374198800246</v>
      </c>
      <c r="EE133" s="29">
        <v>-3.1671325762313591</v>
      </c>
      <c r="EF133" s="29">
        <v>-3.1381176138547913</v>
      </c>
      <c r="EH133" s="29">
        <v>2.9347163059818602</v>
      </c>
      <c r="EI133" s="29">
        <v>2.9652345431741436</v>
      </c>
      <c r="EJ133" s="29">
        <v>2.9110067878104786</v>
      </c>
      <c r="EK133" s="29">
        <v>2.860711394196624</v>
      </c>
      <c r="EL133" s="29">
        <v>2.7853323892295689</v>
      </c>
      <c r="EM133" s="29">
        <v>2.7163540267353063</v>
      </c>
      <c r="EN133" s="29">
        <v>2.6191638387099516</v>
      </c>
      <c r="EO133" s="29">
        <v>2.5124997174964516</v>
      </c>
      <c r="EP133" s="29">
        <v>2.469176083818958</v>
      </c>
      <c r="EQ133" s="29">
        <v>2.3679517927321037</v>
      </c>
      <c r="ER133" s="29">
        <v>0.86816443858102588</v>
      </c>
      <c r="ES133" s="29">
        <v>-0.34473741988002438</v>
      </c>
      <c r="ET133" s="29">
        <v>-0.96713257623135895</v>
      </c>
      <c r="EU133" s="29">
        <v>-0.93811761385479109</v>
      </c>
      <c r="EW133" s="1">
        <v>337117</v>
      </c>
      <c r="EX133" s="1">
        <v>526444</v>
      </c>
      <c r="EY133" s="1" t="s">
        <v>464</v>
      </c>
      <c r="EZ133" s="1" t="s">
        <v>885</v>
      </c>
    </row>
    <row r="134" spans="2:156" ht="16.2" thickBot="1" x14ac:dyDescent="0.35">
      <c r="B134" s="21" t="s">
        <v>135</v>
      </c>
      <c r="C134" s="22">
        <v>6.8734461422962694</v>
      </c>
      <c r="D134" s="23">
        <v>7.0531856622040658</v>
      </c>
      <c r="E134" s="23">
        <v>6.9495830055897221</v>
      </c>
      <c r="F134" s="23">
        <v>6.9303340694327122</v>
      </c>
      <c r="G134" s="23">
        <v>6.9136468484465565</v>
      </c>
      <c r="H134" s="23">
        <v>6.917403888018506</v>
      </c>
      <c r="I134" s="23">
        <v>6.9076066062416439</v>
      </c>
      <c r="J134" s="23">
        <v>6.8907455879174444</v>
      </c>
      <c r="K134" s="23">
        <v>6.8800348314277695</v>
      </c>
      <c r="L134" s="23">
        <v>6.8135394032321415</v>
      </c>
      <c r="M134" s="23">
        <v>6.8533858529442044</v>
      </c>
      <c r="N134" s="23">
        <v>6.8499214460323428</v>
      </c>
      <c r="O134" s="23">
        <v>6.8425566792757397</v>
      </c>
      <c r="P134" s="23">
        <v>6.9038432949686062</v>
      </c>
      <c r="Q134" s="24"/>
      <c r="R134" s="23">
        <v>18.773446142296269</v>
      </c>
      <c r="S134" s="23">
        <v>18.953185662204067</v>
      </c>
      <c r="T134" s="23">
        <v>18.849583005589722</v>
      </c>
      <c r="U134" s="23">
        <v>18.830334069432713</v>
      </c>
      <c r="V134" s="23">
        <v>18.813646848446556</v>
      </c>
      <c r="W134" s="23">
        <v>18.817403888018507</v>
      </c>
      <c r="X134" s="23">
        <v>18.807606606241645</v>
      </c>
      <c r="Y134" s="23">
        <v>18.790745587917446</v>
      </c>
      <c r="Z134" s="23">
        <v>18.78003483142777</v>
      </c>
      <c r="AA134" s="23">
        <v>18.71353940323214</v>
      </c>
      <c r="AB134" s="23">
        <v>18.753385852944206</v>
      </c>
      <c r="AC134" s="23">
        <v>18.749921446032342</v>
      </c>
      <c r="AD134" s="23">
        <v>18.74255667927574</v>
      </c>
      <c r="AE134" s="23">
        <v>18.803843294968608</v>
      </c>
      <c r="AG134" s="25">
        <v>6.8564969540371266</v>
      </c>
      <c r="AH134" s="25">
        <v>7.0278729753355309</v>
      </c>
      <c r="AI134" s="25">
        <v>6.9736791131554146</v>
      </c>
      <c r="AJ134" s="25">
        <v>6.9957595975718831</v>
      </c>
      <c r="AK134" s="25">
        <v>7.0147849814711778</v>
      </c>
      <c r="AL134" s="25">
        <v>7.0472333162250473</v>
      </c>
      <c r="AM134" s="25">
        <v>7.0601595870555345</v>
      </c>
      <c r="AN134" s="25">
        <v>7.0617976207687843</v>
      </c>
      <c r="AO134" s="25">
        <v>7.0613188314179665</v>
      </c>
      <c r="AP134" s="25">
        <v>7.0024702008661199</v>
      </c>
      <c r="AQ134" s="25">
        <v>7.0798067366561801</v>
      </c>
      <c r="AR134" s="25">
        <v>7.1796283771368543</v>
      </c>
      <c r="AS134" s="25">
        <v>7.237926786887801</v>
      </c>
      <c r="AT134" s="25">
        <v>7.3611075039171681</v>
      </c>
      <c r="AV134" s="26">
        <v>18.756496954037125</v>
      </c>
      <c r="AW134" s="26">
        <v>18.927872975335532</v>
      </c>
      <c r="AX134" s="26">
        <v>18.873679113155415</v>
      </c>
      <c r="AY134" s="26">
        <v>18.895759597571882</v>
      </c>
      <c r="AZ134" s="26">
        <v>18.914784981471179</v>
      </c>
      <c r="BA134" s="26">
        <v>18.947233316225049</v>
      </c>
      <c r="BB134" s="26">
        <v>18.960159587055536</v>
      </c>
      <c r="BC134" s="26">
        <v>18.961797620768785</v>
      </c>
      <c r="BD134" s="26">
        <v>18.961318831417966</v>
      </c>
      <c r="BE134" s="26">
        <v>18.902470200866119</v>
      </c>
      <c r="BF134" s="26">
        <v>18.97980673665618</v>
      </c>
      <c r="BG134" s="26">
        <v>19.079628377136856</v>
      </c>
      <c r="BH134" s="26">
        <v>19.137926786887803</v>
      </c>
      <c r="BI134" s="26">
        <v>19.261107503917167</v>
      </c>
      <c r="BK134" s="27">
        <v>6.87350657212854</v>
      </c>
      <c r="BL134" s="27">
        <v>7.0552696376986086</v>
      </c>
      <c r="BM134" s="27">
        <v>6.9539299193815651</v>
      </c>
      <c r="BN134" s="27">
        <v>6.9367813611578351</v>
      </c>
      <c r="BO134" s="27">
        <v>6.9224570246516999</v>
      </c>
      <c r="BP134" s="27">
        <v>6.9290463213618025</v>
      </c>
      <c r="BQ134" s="27">
        <v>6.9218190197470815</v>
      </c>
      <c r="BR134" s="27">
        <v>6.9082005744687169</v>
      </c>
      <c r="BS134" s="27">
        <v>6.9003046888998094</v>
      </c>
      <c r="BT134" s="27">
        <v>6.8367642146286407</v>
      </c>
      <c r="BU134" s="27">
        <v>6.8906552801302707</v>
      </c>
      <c r="BV134" s="27">
        <v>6.9791923431080836</v>
      </c>
      <c r="BW134" s="27">
        <v>7.0530964974502437</v>
      </c>
      <c r="BX134" s="27">
        <v>7.1896420635455058</v>
      </c>
      <c r="BZ134" s="27">
        <v>18.773506572128539</v>
      </c>
      <c r="CA134" s="27">
        <v>18.95526963769861</v>
      </c>
      <c r="CB134" s="27">
        <v>18.853929919381564</v>
      </c>
      <c r="CC134" s="27">
        <v>18.836781361157836</v>
      </c>
      <c r="CD134" s="27">
        <v>18.822457024651701</v>
      </c>
      <c r="CE134" s="27">
        <v>18.829046321361801</v>
      </c>
      <c r="CF134" s="27">
        <v>18.821819019747082</v>
      </c>
      <c r="CG134" s="27">
        <v>18.808200574468717</v>
      </c>
      <c r="CH134" s="27">
        <v>18.800304688899811</v>
      </c>
      <c r="CI134" s="27">
        <v>18.736764214628643</v>
      </c>
      <c r="CJ134" s="27">
        <v>18.79065528013027</v>
      </c>
      <c r="CK134" s="27">
        <v>18.879192343108084</v>
      </c>
      <c r="CL134" s="27">
        <v>18.953096497450243</v>
      </c>
      <c r="CM134" s="27">
        <v>19.089642063545504</v>
      </c>
      <c r="CO134" s="28">
        <v>6.8732499978937112</v>
      </c>
      <c r="CP134" s="28">
        <v>7.0657851489970671</v>
      </c>
      <c r="CQ134" s="28">
        <v>6.9754554291016344</v>
      </c>
      <c r="CR134" s="28">
        <v>6.9694552536498087</v>
      </c>
      <c r="CS134" s="28">
        <v>6.9660224779268614</v>
      </c>
      <c r="CT134" s="28">
        <v>6.9826707650381943</v>
      </c>
      <c r="CU134" s="28">
        <v>6.9863716725359604</v>
      </c>
      <c r="CV134" s="28">
        <v>6.9832976499404937</v>
      </c>
      <c r="CW134" s="28">
        <v>6.9867017279650252</v>
      </c>
      <c r="CX134" s="28">
        <v>6.9364970423743326</v>
      </c>
      <c r="CY134" s="28">
        <v>7.0510126500649699</v>
      </c>
      <c r="CZ134" s="28">
        <v>7.0785748318549508</v>
      </c>
      <c r="DA134" s="28">
        <v>7.1123882104287182</v>
      </c>
      <c r="DB134" s="28">
        <v>7.2221039620120457</v>
      </c>
      <c r="DD134" s="28">
        <v>18.773249997893711</v>
      </c>
      <c r="DE134" s="28">
        <v>18.965785148997067</v>
      </c>
      <c r="DF134" s="28">
        <v>18.875455429101635</v>
      </c>
      <c r="DG134" s="28">
        <v>18.869455253649811</v>
      </c>
      <c r="DH134" s="28">
        <v>18.866022477926862</v>
      </c>
      <c r="DI134" s="28">
        <v>18.882670765038196</v>
      </c>
      <c r="DJ134" s="28">
        <v>18.886371672535962</v>
      </c>
      <c r="DK134" s="28">
        <v>18.883297649940495</v>
      </c>
      <c r="DL134" s="28">
        <v>18.886701727965026</v>
      </c>
      <c r="DM134" s="28">
        <v>18.836497042374333</v>
      </c>
      <c r="DN134" s="28">
        <v>18.951012650064971</v>
      </c>
      <c r="DO134" s="28">
        <v>18.978574831854949</v>
      </c>
      <c r="DP134" s="28">
        <v>19.012388210428718</v>
      </c>
      <c r="DQ134" s="28">
        <v>19.122103962012048</v>
      </c>
      <c r="DS134" s="29">
        <v>6.8750940242889893</v>
      </c>
      <c r="DT134" s="29">
        <v>7.0694841164539088</v>
      </c>
      <c r="DU134" s="29">
        <v>6.981178191606884</v>
      </c>
      <c r="DV134" s="29">
        <v>6.9770224394254869</v>
      </c>
      <c r="DW134" s="29">
        <v>6.9716035791301847</v>
      </c>
      <c r="DX134" s="29">
        <v>6.9824842415477839</v>
      </c>
      <c r="DY134" s="29">
        <v>6.9775452678949446</v>
      </c>
      <c r="DZ134" s="29">
        <v>6.9629770835917837</v>
      </c>
      <c r="EA134" s="29">
        <v>6.9521376497253575</v>
      </c>
      <c r="EB134" s="29">
        <v>6.8818159896538988</v>
      </c>
      <c r="EC134" s="29">
        <v>6.7536700302567789</v>
      </c>
      <c r="ED134" s="29">
        <v>6.7077518933968889</v>
      </c>
      <c r="EE134" s="29">
        <v>6.681247516369587</v>
      </c>
      <c r="EF134" s="29">
        <v>6.8573349167225999</v>
      </c>
      <c r="EH134" s="29">
        <v>18.77509402428899</v>
      </c>
      <c r="EI134" s="29">
        <v>18.969484116453909</v>
      </c>
      <c r="EJ134" s="29">
        <v>18.881178191606885</v>
      </c>
      <c r="EK134" s="29">
        <v>18.877022439425488</v>
      </c>
      <c r="EL134" s="29">
        <v>18.871603579130184</v>
      </c>
      <c r="EM134" s="29">
        <v>18.882484241547786</v>
      </c>
      <c r="EN134" s="29">
        <v>18.877545267894945</v>
      </c>
      <c r="EO134" s="29">
        <v>18.862977083591783</v>
      </c>
      <c r="EP134" s="29">
        <v>18.852137649725357</v>
      </c>
      <c r="EQ134" s="29">
        <v>18.7818159896539</v>
      </c>
      <c r="ER134" s="29">
        <v>18.65367003025678</v>
      </c>
      <c r="ES134" s="29">
        <v>18.607751893396888</v>
      </c>
      <c r="ET134" s="29">
        <v>18.581247516369586</v>
      </c>
      <c r="EU134" s="29">
        <v>18.757334916722598</v>
      </c>
      <c r="EW134" s="1">
        <v>330458</v>
      </c>
      <c r="EX134" s="1">
        <v>477825</v>
      </c>
      <c r="EY134" s="1" t="s">
        <v>489</v>
      </c>
      <c r="EZ134" s="1" t="s">
        <v>886</v>
      </c>
    </row>
    <row r="135" spans="2:156" ht="16.2" thickBot="1" x14ac:dyDescent="0.35">
      <c r="B135" s="21" t="s">
        <v>136</v>
      </c>
      <c r="C135" s="22">
        <v>9.096265703904967</v>
      </c>
      <c r="D135" s="23">
        <v>9.184141891612839</v>
      </c>
      <c r="E135" s="23">
        <v>8.9182815758567173</v>
      </c>
      <c r="F135" s="23">
        <v>8.7193409405769415</v>
      </c>
      <c r="G135" s="23">
        <v>8.4918548034404928</v>
      </c>
      <c r="H135" s="23">
        <v>8.2178795902898276</v>
      </c>
      <c r="I135" s="23">
        <v>7.8603561376347368</v>
      </c>
      <c r="J135" s="23">
        <v>7.4847748853651215</v>
      </c>
      <c r="K135" s="23">
        <v>7.1532675148496772</v>
      </c>
      <c r="L135" s="23">
        <v>6.7115998531683481</v>
      </c>
      <c r="M135" s="23">
        <v>4.7200071590125248</v>
      </c>
      <c r="N135" s="23">
        <v>2.9808858856197809</v>
      </c>
      <c r="O135" s="23">
        <v>2.1987776501022047</v>
      </c>
      <c r="P135" s="23">
        <v>1.8705422358273758</v>
      </c>
      <c r="Q135" s="24"/>
      <c r="R135" s="23">
        <v>13.696265703904968</v>
      </c>
      <c r="S135" s="23">
        <v>13.78414189161284</v>
      </c>
      <c r="T135" s="23">
        <v>13.518281575856719</v>
      </c>
      <c r="U135" s="23">
        <v>13.319340940576943</v>
      </c>
      <c r="V135" s="23">
        <v>13.091854803440494</v>
      </c>
      <c r="W135" s="23">
        <v>12.817879590289829</v>
      </c>
      <c r="X135" s="23">
        <v>12.460356137634738</v>
      </c>
      <c r="Y135" s="23">
        <v>12.084774885365123</v>
      </c>
      <c r="Z135" s="23">
        <v>11.753267514849679</v>
      </c>
      <c r="AA135" s="23">
        <v>11.311599853168349</v>
      </c>
      <c r="AB135" s="23">
        <v>9.3200071590125262</v>
      </c>
      <c r="AC135" s="23">
        <v>7.5808858856197823</v>
      </c>
      <c r="AD135" s="23">
        <v>6.7987776501022061</v>
      </c>
      <c r="AE135" s="23">
        <v>6.4705422358273772</v>
      </c>
      <c r="AG135" s="25">
        <v>9.0370021368832667</v>
      </c>
      <c r="AH135" s="25">
        <v>9.1216920155100816</v>
      </c>
      <c r="AI135" s="25">
        <v>8.9363493150457334</v>
      </c>
      <c r="AJ135" s="25">
        <v>8.8014088227590292</v>
      </c>
      <c r="AK135" s="25">
        <v>8.6419465436666485</v>
      </c>
      <c r="AL135" s="25">
        <v>8.4438522245015442</v>
      </c>
      <c r="AM135" s="25">
        <v>8.1530582980025912</v>
      </c>
      <c r="AN135" s="25">
        <v>7.8458547599840038</v>
      </c>
      <c r="AO135" s="25">
        <v>7.5734443608497575</v>
      </c>
      <c r="AP135" s="25">
        <v>7.1869307870768733</v>
      </c>
      <c r="AQ135" s="25">
        <v>5.6764307036673074</v>
      </c>
      <c r="AR135" s="25">
        <v>4.2855316286603937</v>
      </c>
      <c r="AS135" s="25">
        <v>3.1368776034976875</v>
      </c>
      <c r="AT135" s="25">
        <v>2.7211814446962279</v>
      </c>
      <c r="AV135" s="26">
        <v>13.637002136883268</v>
      </c>
      <c r="AW135" s="26">
        <v>13.721692015510083</v>
      </c>
      <c r="AX135" s="26">
        <v>13.536349315045735</v>
      </c>
      <c r="AY135" s="26">
        <v>13.401408822759031</v>
      </c>
      <c r="AZ135" s="26">
        <v>13.24194654366665</v>
      </c>
      <c r="BA135" s="26">
        <v>13.043852224501546</v>
      </c>
      <c r="BB135" s="26">
        <v>12.753058298002593</v>
      </c>
      <c r="BC135" s="26">
        <v>12.445854759984005</v>
      </c>
      <c r="BD135" s="26">
        <v>12.173444360849759</v>
      </c>
      <c r="BE135" s="26">
        <v>11.786930787076875</v>
      </c>
      <c r="BF135" s="26">
        <v>10.276430703667309</v>
      </c>
      <c r="BG135" s="26">
        <v>8.8855316286603951</v>
      </c>
      <c r="BH135" s="26">
        <v>7.7368776034976889</v>
      </c>
      <c r="BI135" s="26">
        <v>7.3211814446962293</v>
      </c>
      <c r="BK135" s="27">
        <v>9.0984197588034856</v>
      </c>
      <c r="BL135" s="27">
        <v>9.2212342016533206</v>
      </c>
      <c r="BM135" s="27">
        <v>9.0011642383193333</v>
      </c>
      <c r="BN135" s="27">
        <v>8.8453371285075804</v>
      </c>
      <c r="BO135" s="27">
        <v>8.6647763675414673</v>
      </c>
      <c r="BP135" s="27">
        <v>8.4552594069641582</v>
      </c>
      <c r="BQ135" s="27">
        <v>8.1673177404699686</v>
      </c>
      <c r="BR135" s="27">
        <v>7.8777796334959476</v>
      </c>
      <c r="BS135" s="27">
        <v>7.6295382831152789</v>
      </c>
      <c r="BT135" s="27">
        <v>7.2729284544436261</v>
      </c>
      <c r="BU135" s="27">
        <v>5.6694457401343783</v>
      </c>
      <c r="BV135" s="27">
        <v>4.5482076529022244</v>
      </c>
      <c r="BW135" s="27">
        <v>4.2242904849236602</v>
      </c>
      <c r="BX135" s="27">
        <v>4.3440006782728915</v>
      </c>
      <c r="BZ135" s="27">
        <v>13.698419758803487</v>
      </c>
      <c r="CA135" s="27">
        <v>13.821234201653322</v>
      </c>
      <c r="CB135" s="27">
        <v>13.601164238319335</v>
      </c>
      <c r="CC135" s="27">
        <v>13.445337128507582</v>
      </c>
      <c r="CD135" s="27">
        <v>13.264776367541469</v>
      </c>
      <c r="CE135" s="27">
        <v>13.05525940696416</v>
      </c>
      <c r="CF135" s="27">
        <v>12.76731774046997</v>
      </c>
      <c r="CG135" s="27">
        <v>12.477779633495949</v>
      </c>
      <c r="CH135" s="27">
        <v>12.22953828311528</v>
      </c>
      <c r="CI135" s="27">
        <v>11.872928454443628</v>
      </c>
      <c r="CJ135" s="27">
        <v>10.26944574013438</v>
      </c>
      <c r="CK135" s="27">
        <v>9.1482076529022258</v>
      </c>
      <c r="CL135" s="27">
        <v>8.8242904849236616</v>
      </c>
      <c r="CM135" s="27">
        <v>8.9440006782728929</v>
      </c>
      <c r="CO135" s="28">
        <v>9.0911558331560389</v>
      </c>
      <c r="CP135" s="28">
        <v>9.1947480917963382</v>
      </c>
      <c r="CQ135" s="28">
        <v>8.9580408830474276</v>
      </c>
      <c r="CR135" s="28">
        <v>8.8032369427926316</v>
      </c>
      <c r="CS135" s="28">
        <v>8.6382541489060678</v>
      </c>
      <c r="CT135" s="28">
        <v>8.4619016245803866</v>
      </c>
      <c r="CU135" s="28">
        <v>8.2198358960494442</v>
      </c>
      <c r="CV135" s="28">
        <v>7.9812349936132474</v>
      </c>
      <c r="CW135" s="28">
        <v>7.8174128631019357</v>
      </c>
      <c r="CX135" s="28">
        <v>7.5793536108154527</v>
      </c>
      <c r="CY135" s="28">
        <v>6.308728928498148</v>
      </c>
      <c r="CZ135" s="28">
        <v>0.31227043536788557</v>
      </c>
      <c r="DA135" s="28">
        <v>-5.1393425469269864</v>
      </c>
      <c r="DB135" s="28">
        <v>-9.2685260109061502</v>
      </c>
      <c r="DD135" s="28">
        <v>13.69115583315604</v>
      </c>
      <c r="DE135" s="28">
        <v>13.79474809179634</v>
      </c>
      <c r="DF135" s="28">
        <v>13.558040883047429</v>
      </c>
      <c r="DG135" s="28">
        <v>13.403236942792633</v>
      </c>
      <c r="DH135" s="28">
        <v>13.238254148906069</v>
      </c>
      <c r="DI135" s="28">
        <v>13.061901624580388</v>
      </c>
      <c r="DJ135" s="28">
        <v>12.819835896049446</v>
      </c>
      <c r="DK135" s="28">
        <v>12.581234993613249</v>
      </c>
      <c r="DL135" s="28">
        <v>12.417412863101937</v>
      </c>
      <c r="DM135" s="28">
        <v>12.179353610815454</v>
      </c>
      <c r="DN135" s="28">
        <v>10.908728928498149</v>
      </c>
      <c r="DO135" s="28">
        <v>4.912270435367887</v>
      </c>
      <c r="DP135" s="28">
        <v>-0.53934254692698502</v>
      </c>
      <c r="DQ135" s="28">
        <v>-4.6685260109061488</v>
      </c>
      <c r="DS135" s="29">
        <v>9.1708717933492885</v>
      </c>
      <c r="DT135" s="29">
        <v>9.3507711290565574</v>
      </c>
      <c r="DU135" s="29">
        <v>9.191405273561811</v>
      </c>
      <c r="DV135" s="29">
        <v>9.0935298045778659</v>
      </c>
      <c r="DW135" s="29">
        <v>8.9908053818316933</v>
      </c>
      <c r="DX135" s="29">
        <v>8.8555489592401138</v>
      </c>
      <c r="DY135" s="29">
        <v>8.6584151411843298</v>
      </c>
      <c r="DZ135" s="29">
        <v>8.4654008517470452</v>
      </c>
      <c r="EA135" s="29">
        <v>8.3363027979689814</v>
      </c>
      <c r="EB135" s="29">
        <v>7.8893683854637349</v>
      </c>
      <c r="EC135" s="29">
        <v>1.8289360321789374</v>
      </c>
      <c r="ED135" s="29">
        <v>-4.198550919317217</v>
      </c>
      <c r="EE135" s="29">
        <v>-8.8073690811173897</v>
      </c>
      <c r="EF135" s="29">
        <v>-8.6960316708498944</v>
      </c>
      <c r="EH135" s="29">
        <v>13.77087179334929</v>
      </c>
      <c r="EI135" s="29">
        <v>13.950771129056559</v>
      </c>
      <c r="EJ135" s="29">
        <v>13.791405273561812</v>
      </c>
      <c r="EK135" s="29">
        <v>13.693529804577867</v>
      </c>
      <c r="EL135" s="29">
        <v>13.590805381831695</v>
      </c>
      <c r="EM135" s="29">
        <v>13.455548959240115</v>
      </c>
      <c r="EN135" s="29">
        <v>13.258415141184331</v>
      </c>
      <c r="EO135" s="29">
        <v>13.065400851747047</v>
      </c>
      <c r="EP135" s="29">
        <v>12.936302797968983</v>
      </c>
      <c r="EQ135" s="29">
        <v>12.489368385463736</v>
      </c>
      <c r="ER135" s="29">
        <v>6.4289360321789388</v>
      </c>
      <c r="ES135" s="29">
        <v>0.4014490806827844</v>
      </c>
      <c r="ET135" s="29">
        <v>-4.2073690811173883</v>
      </c>
      <c r="EU135" s="29">
        <v>-4.0960316708498929</v>
      </c>
      <c r="EW135" s="1">
        <v>402300</v>
      </c>
      <c r="EX135" s="1">
        <v>394074</v>
      </c>
      <c r="EY135" s="1" t="s">
        <v>606</v>
      </c>
      <c r="EZ135" s="1" t="s">
        <v>876</v>
      </c>
    </row>
    <row r="136" spans="2:156" ht="16.2" thickBot="1" x14ac:dyDescent="0.35">
      <c r="B136" s="21" t="s">
        <v>137</v>
      </c>
      <c r="C136" s="22">
        <v>4.6139493075957283</v>
      </c>
      <c r="D136" s="23">
        <v>4.2594956936933386</v>
      </c>
      <c r="E136" s="23">
        <v>3.5103118461462834</v>
      </c>
      <c r="F136" s="23">
        <v>3.0761786238553768</v>
      </c>
      <c r="G136" s="23">
        <v>2.181603526617554</v>
      </c>
      <c r="H136" s="23">
        <v>1.5928616121439916</v>
      </c>
      <c r="I136" s="23">
        <v>0.43055253585630737</v>
      </c>
      <c r="J136" s="23">
        <v>-0.93798753916411215</v>
      </c>
      <c r="K136" s="23">
        <v>-1.9392955344130058</v>
      </c>
      <c r="L136" s="23">
        <v>-3.1065202102594895</v>
      </c>
      <c r="M136" s="23">
        <v>-6.9316170544290259</v>
      </c>
      <c r="N136" s="23">
        <v>-9.8797485390951181</v>
      </c>
      <c r="O136" s="23">
        <v>-10.847826795491187</v>
      </c>
      <c r="P136" s="23">
        <v>-11.064321645674397</v>
      </c>
      <c r="Q136" s="24"/>
      <c r="R136" s="23">
        <v>10.113949307595728</v>
      </c>
      <c r="S136" s="23">
        <v>9.7594956936933386</v>
      </c>
      <c r="T136" s="23">
        <v>9.0103118461462834</v>
      </c>
      <c r="U136" s="23">
        <v>8.5761786238553768</v>
      </c>
      <c r="V136" s="23">
        <v>7.681603526617554</v>
      </c>
      <c r="W136" s="23">
        <v>7.0928616121439916</v>
      </c>
      <c r="X136" s="23">
        <v>5.9305525358563074</v>
      </c>
      <c r="Y136" s="23">
        <v>4.5620124608358879</v>
      </c>
      <c r="Z136" s="23">
        <v>3.5607044655869942</v>
      </c>
      <c r="AA136" s="23">
        <v>2.3934797897405105</v>
      </c>
      <c r="AB136" s="23">
        <v>-1.4316170544290259</v>
      </c>
      <c r="AC136" s="23">
        <v>-4.3797485390951181</v>
      </c>
      <c r="AD136" s="23">
        <v>-5.3478267954911871</v>
      </c>
      <c r="AE136" s="23">
        <v>-5.5643216456743971</v>
      </c>
      <c r="AG136" s="25">
        <v>4.5093380521367301</v>
      </c>
      <c r="AH136" s="25">
        <v>4.4262533396702004</v>
      </c>
      <c r="AI136" s="25">
        <v>4.1466870362703361</v>
      </c>
      <c r="AJ136" s="25">
        <v>3.8845707993389063</v>
      </c>
      <c r="AK136" s="25">
        <v>3.3625038607453845</v>
      </c>
      <c r="AL136" s="25">
        <v>3.1385185052487579</v>
      </c>
      <c r="AM136" s="25">
        <v>2.6562967069028893</v>
      </c>
      <c r="AN136" s="25">
        <v>1.9693763657191425</v>
      </c>
      <c r="AO136" s="25">
        <v>1.4222445345779846</v>
      </c>
      <c r="AP136" s="25">
        <v>0.68801697069832812</v>
      </c>
      <c r="AQ136" s="25">
        <v>-1.7364603881464973</v>
      </c>
      <c r="AR136" s="25">
        <v>-4.3316415519073388</v>
      </c>
      <c r="AS136" s="25">
        <v>-6.3586667672230348</v>
      </c>
      <c r="AT136" s="25">
        <v>-7.0577759181549169</v>
      </c>
      <c r="AV136" s="26">
        <v>10.00933805213673</v>
      </c>
      <c r="AW136" s="26">
        <v>9.9262533396702004</v>
      </c>
      <c r="AX136" s="26">
        <v>9.6466870362703361</v>
      </c>
      <c r="AY136" s="26">
        <v>9.3845707993389063</v>
      </c>
      <c r="AZ136" s="26">
        <v>8.8625038607453845</v>
      </c>
      <c r="BA136" s="26">
        <v>8.6385185052487579</v>
      </c>
      <c r="BB136" s="26">
        <v>8.1562967069028893</v>
      </c>
      <c r="BC136" s="26">
        <v>7.4693763657191425</v>
      </c>
      <c r="BD136" s="26">
        <v>6.9222445345779846</v>
      </c>
      <c r="BE136" s="26">
        <v>6.1880169706983281</v>
      </c>
      <c r="BF136" s="26">
        <v>3.7635396118535027</v>
      </c>
      <c r="BG136" s="26">
        <v>1.1683584480926612</v>
      </c>
      <c r="BH136" s="26">
        <v>-0.85866676722303481</v>
      </c>
      <c r="BI136" s="26">
        <v>-1.5577759181549169</v>
      </c>
      <c r="BK136" s="27">
        <v>4.6172844815778618</v>
      </c>
      <c r="BL136" s="27">
        <v>4.3165938708380587</v>
      </c>
      <c r="BM136" s="27">
        <v>3.6366453256364615</v>
      </c>
      <c r="BN136" s="27">
        <v>3.2688724234173954</v>
      </c>
      <c r="BO136" s="27">
        <v>2.4485226444445409</v>
      </c>
      <c r="BP136" s="27">
        <v>1.9580637486301811</v>
      </c>
      <c r="BQ136" s="27">
        <v>0.95181056730460867</v>
      </c>
      <c r="BR136" s="27">
        <v>-0.26858037431131265</v>
      </c>
      <c r="BS136" s="27">
        <v>-1.1733869446053546</v>
      </c>
      <c r="BT136" s="27">
        <v>-2.14728648065703</v>
      </c>
      <c r="BU136" s="27">
        <v>-4.9957418007935814</v>
      </c>
      <c r="BV136" s="27">
        <v>-7.0318230551193182</v>
      </c>
      <c r="BW136" s="27">
        <v>-7.4148522861748347</v>
      </c>
      <c r="BX136" s="27">
        <v>-7.0930238623682058</v>
      </c>
      <c r="BZ136" s="27">
        <v>10.117284481577862</v>
      </c>
      <c r="CA136" s="27">
        <v>9.8165938708380587</v>
      </c>
      <c r="CB136" s="27">
        <v>9.1366453256364615</v>
      </c>
      <c r="CC136" s="27">
        <v>8.7688724234173954</v>
      </c>
      <c r="CD136" s="27">
        <v>7.9485226444445409</v>
      </c>
      <c r="CE136" s="27">
        <v>7.4580637486301811</v>
      </c>
      <c r="CF136" s="27">
        <v>6.4518105673046087</v>
      </c>
      <c r="CG136" s="27">
        <v>5.2314196256886873</v>
      </c>
      <c r="CH136" s="27">
        <v>4.3266130553946454</v>
      </c>
      <c r="CI136" s="27">
        <v>3.35271351934297</v>
      </c>
      <c r="CJ136" s="27">
        <v>0.50425819920641857</v>
      </c>
      <c r="CK136" s="27">
        <v>-1.5318230551193182</v>
      </c>
      <c r="CL136" s="27">
        <v>-1.9148522861748347</v>
      </c>
      <c r="CM136" s="27">
        <v>-1.5930238623682058</v>
      </c>
      <c r="CO136" s="28">
        <v>4.6073359992880043</v>
      </c>
      <c r="CP136" s="28">
        <v>4.2956075247560292</v>
      </c>
      <c r="CQ136" s="28">
        <v>3.6129748655356195</v>
      </c>
      <c r="CR136" s="28">
        <v>3.2701129004484173</v>
      </c>
      <c r="CS136" s="28">
        <v>2.4974652110716349</v>
      </c>
      <c r="CT136" s="28">
        <v>2.0896374486998965</v>
      </c>
      <c r="CU136" s="28">
        <v>1.1644028971541402</v>
      </c>
      <c r="CV136" s="28">
        <v>6.9231748403751681E-2</v>
      </c>
      <c r="CW136" s="28">
        <v>-0.77862874260506487</v>
      </c>
      <c r="CX136" s="28">
        <v>-1.4069324720884566</v>
      </c>
      <c r="CY136" s="28">
        <v>-3.4214839814418951</v>
      </c>
      <c r="CZ136" s="28">
        <v>-11.912741180628458</v>
      </c>
      <c r="DA136" s="28">
        <v>-20.662374370127935</v>
      </c>
      <c r="DB136" s="28">
        <v>-27.40559623144577</v>
      </c>
      <c r="DD136" s="28">
        <v>10.107335999288004</v>
      </c>
      <c r="DE136" s="28">
        <v>9.7956075247560292</v>
      </c>
      <c r="DF136" s="28">
        <v>9.1129748655356195</v>
      </c>
      <c r="DG136" s="28">
        <v>8.7701129004484173</v>
      </c>
      <c r="DH136" s="28">
        <v>7.9974652110716349</v>
      </c>
      <c r="DI136" s="28">
        <v>7.5896374486998965</v>
      </c>
      <c r="DJ136" s="28">
        <v>6.6644028971541402</v>
      </c>
      <c r="DK136" s="28">
        <v>5.5692317484037517</v>
      </c>
      <c r="DL136" s="28">
        <v>4.7213712573949351</v>
      </c>
      <c r="DM136" s="28">
        <v>4.0930675279115434</v>
      </c>
      <c r="DN136" s="28">
        <v>2.0785160185581049</v>
      </c>
      <c r="DO136" s="28">
        <v>-6.4127411806284584</v>
      </c>
      <c r="DP136" s="28">
        <v>-15.162374370127935</v>
      </c>
      <c r="DQ136" s="28">
        <v>-21.90559623144577</v>
      </c>
      <c r="DS136" s="29">
        <v>4.7264083298838209</v>
      </c>
      <c r="DT136" s="29">
        <v>4.529578564494166</v>
      </c>
      <c r="DU136" s="29">
        <v>3.9586623135635257</v>
      </c>
      <c r="DV136" s="29">
        <v>3.7002421657851983</v>
      </c>
      <c r="DW136" s="29">
        <v>3.0221500402778538</v>
      </c>
      <c r="DX136" s="29">
        <v>2.6760935511905508</v>
      </c>
      <c r="DY136" s="29">
        <v>1.8399626973047702</v>
      </c>
      <c r="DZ136" s="29">
        <v>0.79924178185458672</v>
      </c>
      <c r="EA136" s="29">
        <v>-0.11296490173279494</v>
      </c>
      <c r="EB136" s="29">
        <v>-1.103244188853111</v>
      </c>
      <c r="EC136" s="29">
        <v>-10.689778813090584</v>
      </c>
      <c r="ED136" s="29">
        <v>-19.23468985514377</v>
      </c>
      <c r="EE136" s="29">
        <v>-26.746733100707928</v>
      </c>
      <c r="EF136" s="29">
        <v>-26.870923600195567</v>
      </c>
      <c r="EH136" s="29">
        <v>10.226408329883821</v>
      </c>
      <c r="EI136" s="29">
        <v>10.029578564494166</v>
      </c>
      <c r="EJ136" s="29">
        <v>9.4586623135635257</v>
      </c>
      <c r="EK136" s="29">
        <v>9.2002421657851983</v>
      </c>
      <c r="EL136" s="29">
        <v>8.5221500402778538</v>
      </c>
      <c r="EM136" s="29">
        <v>8.1760935511905508</v>
      </c>
      <c r="EN136" s="29">
        <v>7.3399626973047702</v>
      </c>
      <c r="EO136" s="29">
        <v>6.2992417818545867</v>
      </c>
      <c r="EP136" s="29">
        <v>5.3870350982672051</v>
      </c>
      <c r="EQ136" s="29">
        <v>4.396755811146889</v>
      </c>
      <c r="ER136" s="29">
        <v>-5.1897788130905838</v>
      </c>
      <c r="ES136" s="29">
        <v>-13.73468985514377</v>
      </c>
      <c r="ET136" s="29">
        <v>-21.246733100707928</v>
      </c>
      <c r="EU136" s="29">
        <v>-21.370923600195567</v>
      </c>
      <c r="EW136" s="1">
        <v>360621</v>
      </c>
      <c r="EX136" s="1">
        <v>397766</v>
      </c>
      <c r="EY136" s="1" t="s">
        <v>594</v>
      </c>
      <c r="EZ136" s="1" t="s">
        <v>883</v>
      </c>
    </row>
    <row r="137" spans="2:156" ht="16.2" thickBot="1" x14ac:dyDescent="0.35">
      <c r="B137" s="21" t="s">
        <v>138</v>
      </c>
      <c r="C137" s="22">
        <v>6.2368840859934629</v>
      </c>
      <c r="D137" s="23">
        <v>6.3491428314333085</v>
      </c>
      <c r="E137" s="23">
        <v>6.090072556774345</v>
      </c>
      <c r="F137" s="23">
        <v>5.8290698927617974</v>
      </c>
      <c r="G137" s="23">
        <v>5.5276057676141441</v>
      </c>
      <c r="H137" s="23">
        <v>5.1645826021063996</v>
      </c>
      <c r="I137" s="23">
        <v>4.6956846909315715</v>
      </c>
      <c r="J137" s="23">
        <v>4.1924592532553753</v>
      </c>
      <c r="K137" s="23">
        <v>3.7408417988033698</v>
      </c>
      <c r="L137" s="23">
        <v>3.1390532099892638</v>
      </c>
      <c r="M137" s="23">
        <v>0.24320415584739763</v>
      </c>
      <c r="N137" s="23">
        <v>-2.5061737003962321</v>
      </c>
      <c r="O137" s="23">
        <v>-3.761762625218573</v>
      </c>
      <c r="P137" s="23">
        <v>-4.2422315034700944</v>
      </c>
      <c r="Q137" s="24"/>
      <c r="R137" s="23">
        <v>10.836884085993464</v>
      </c>
      <c r="S137" s="23">
        <v>10.94914283143331</v>
      </c>
      <c r="T137" s="23">
        <v>10.690072556774346</v>
      </c>
      <c r="U137" s="23">
        <v>10.429069892761799</v>
      </c>
      <c r="V137" s="23">
        <v>10.127605767614146</v>
      </c>
      <c r="W137" s="23">
        <v>9.7645826021064011</v>
      </c>
      <c r="X137" s="23">
        <v>9.2956846909315729</v>
      </c>
      <c r="Y137" s="23">
        <v>8.7924592532553767</v>
      </c>
      <c r="Z137" s="23">
        <v>8.3408417988033712</v>
      </c>
      <c r="AA137" s="23">
        <v>7.7390532099892653</v>
      </c>
      <c r="AB137" s="23">
        <v>4.8432041558473991</v>
      </c>
      <c r="AC137" s="23">
        <v>2.0938262996037693</v>
      </c>
      <c r="AD137" s="23">
        <v>0.83823737478142846</v>
      </c>
      <c r="AE137" s="23">
        <v>0.35776849652990705</v>
      </c>
      <c r="AG137" s="25">
        <v>6.1566656768394878</v>
      </c>
      <c r="AH137" s="25">
        <v>6.2188275019302779</v>
      </c>
      <c r="AI137" s="25">
        <v>6.0320025723992572</v>
      </c>
      <c r="AJ137" s="25">
        <v>5.835123358681976</v>
      </c>
      <c r="AK137" s="25">
        <v>5.6099221575689739</v>
      </c>
      <c r="AL137" s="25">
        <v>5.3369101108340367</v>
      </c>
      <c r="AM137" s="25">
        <v>4.9457273689162733</v>
      </c>
      <c r="AN137" s="25">
        <v>4.5246114794864951</v>
      </c>
      <c r="AO137" s="25">
        <v>4.1444173850318542</v>
      </c>
      <c r="AP137" s="25">
        <v>3.6197317052701976</v>
      </c>
      <c r="AQ137" s="25">
        <v>1.5429320660871539</v>
      </c>
      <c r="AR137" s="25">
        <v>-0.69646388378249213</v>
      </c>
      <c r="AS137" s="25">
        <v>-2.689843046992582</v>
      </c>
      <c r="AT137" s="25">
        <v>-3.4696719016502122</v>
      </c>
      <c r="AV137" s="26">
        <v>10.756665676839489</v>
      </c>
      <c r="AW137" s="26">
        <v>10.818827501930279</v>
      </c>
      <c r="AX137" s="26">
        <v>10.632002572399259</v>
      </c>
      <c r="AY137" s="26">
        <v>10.435123358681977</v>
      </c>
      <c r="AZ137" s="26">
        <v>10.209922157568975</v>
      </c>
      <c r="BA137" s="26">
        <v>9.9369101108340381</v>
      </c>
      <c r="BB137" s="26">
        <v>9.5457273689162747</v>
      </c>
      <c r="BC137" s="26">
        <v>9.1246114794864965</v>
      </c>
      <c r="BD137" s="26">
        <v>8.7444173850318556</v>
      </c>
      <c r="BE137" s="26">
        <v>8.219731705270199</v>
      </c>
      <c r="BF137" s="26">
        <v>6.1429320660871554</v>
      </c>
      <c r="BG137" s="26">
        <v>3.9035361162175093</v>
      </c>
      <c r="BH137" s="26">
        <v>1.9101569530074194</v>
      </c>
      <c r="BI137" s="26">
        <v>1.1303280983497892</v>
      </c>
      <c r="BK137" s="27">
        <v>6.2388160899145326</v>
      </c>
      <c r="BL137" s="27">
        <v>6.3880596079464347</v>
      </c>
      <c r="BM137" s="27">
        <v>6.205249999243339</v>
      </c>
      <c r="BN137" s="27">
        <v>6.004108934969711</v>
      </c>
      <c r="BO137" s="27">
        <v>5.7676688150763518</v>
      </c>
      <c r="BP137" s="27">
        <v>5.4938383503577271</v>
      </c>
      <c r="BQ137" s="27">
        <v>5.1209114645434539</v>
      </c>
      <c r="BR137" s="27">
        <v>4.7363218396604623</v>
      </c>
      <c r="BS137" s="27">
        <v>4.3993942423960775</v>
      </c>
      <c r="BT137" s="27">
        <v>3.9144696013495341</v>
      </c>
      <c r="BU137" s="27">
        <v>1.5528558891993676</v>
      </c>
      <c r="BV137" s="27">
        <v>-0.32403789241166692</v>
      </c>
      <c r="BW137" s="27">
        <v>-0.92673137450898935</v>
      </c>
      <c r="BX137" s="27">
        <v>-0.77303355792656347</v>
      </c>
      <c r="BZ137" s="27">
        <v>10.838816089914534</v>
      </c>
      <c r="CA137" s="27">
        <v>10.988059607946436</v>
      </c>
      <c r="CB137" s="27">
        <v>10.80524999924334</v>
      </c>
      <c r="CC137" s="27">
        <v>10.604108934969712</v>
      </c>
      <c r="CD137" s="27">
        <v>10.367668815076353</v>
      </c>
      <c r="CE137" s="27">
        <v>10.093838350357728</v>
      </c>
      <c r="CF137" s="27">
        <v>9.7209114645434553</v>
      </c>
      <c r="CG137" s="27">
        <v>9.3363218396604637</v>
      </c>
      <c r="CH137" s="27">
        <v>8.9993942423960789</v>
      </c>
      <c r="CI137" s="27">
        <v>8.5144696013495356</v>
      </c>
      <c r="CJ137" s="27">
        <v>6.152855889199369</v>
      </c>
      <c r="CK137" s="27">
        <v>4.2759621075883345</v>
      </c>
      <c r="CL137" s="27">
        <v>3.6732686254910121</v>
      </c>
      <c r="CM137" s="27">
        <v>3.8269664420734379</v>
      </c>
      <c r="CO137" s="28">
        <v>6.2316058916761925</v>
      </c>
      <c r="CP137" s="28">
        <v>6.3555916077675221</v>
      </c>
      <c r="CQ137" s="28">
        <v>6.1368777498993552</v>
      </c>
      <c r="CR137" s="28">
        <v>5.9324085632651098</v>
      </c>
      <c r="CS137" s="28">
        <v>5.7151671561015789</v>
      </c>
      <c r="CT137" s="28">
        <v>5.4796158574551832</v>
      </c>
      <c r="CU137" s="28">
        <v>5.1514832723780906</v>
      </c>
      <c r="CV137" s="28">
        <v>4.7894316930698899</v>
      </c>
      <c r="CW137" s="28">
        <v>4.5230309761365817</v>
      </c>
      <c r="CX137" s="28">
        <v>4.1666538898693233</v>
      </c>
      <c r="CY137" s="28">
        <v>2.2677295071301664</v>
      </c>
      <c r="CZ137" s="28">
        <v>-6.7722490298119418</v>
      </c>
      <c r="DA137" s="28">
        <v>-13.755969720474717</v>
      </c>
      <c r="DB137" s="28">
        <v>-18.86438319511776</v>
      </c>
      <c r="DD137" s="28">
        <v>10.831605891676194</v>
      </c>
      <c r="DE137" s="28">
        <v>10.955591607767523</v>
      </c>
      <c r="DF137" s="28">
        <v>10.736877749899357</v>
      </c>
      <c r="DG137" s="28">
        <v>10.532408563265111</v>
      </c>
      <c r="DH137" s="28">
        <v>10.31516715610158</v>
      </c>
      <c r="DI137" s="28">
        <v>10.079615857455185</v>
      </c>
      <c r="DJ137" s="28">
        <v>9.751483272378092</v>
      </c>
      <c r="DK137" s="28">
        <v>9.3894316930698913</v>
      </c>
      <c r="DL137" s="28">
        <v>9.1230309761365831</v>
      </c>
      <c r="DM137" s="28">
        <v>8.7666538898693247</v>
      </c>
      <c r="DN137" s="28">
        <v>6.8677295071301678</v>
      </c>
      <c r="DO137" s="28">
        <v>-2.1722490298119403</v>
      </c>
      <c r="DP137" s="28">
        <v>-9.1559697204747152</v>
      </c>
      <c r="DQ137" s="28">
        <v>-14.264383195117759</v>
      </c>
      <c r="DS137" s="29">
        <v>6.3425382326283923</v>
      </c>
      <c r="DT137" s="29">
        <v>6.5689294346357983</v>
      </c>
      <c r="DU137" s="29">
        <v>6.4388120377980265</v>
      </c>
      <c r="DV137" s="29">
        <v>6.3085168172824666</v>
      </c>
      <c r="DW137" s="29">
        <v>6.1626524642157214</v>
      </c>
      <c r="DX137" s="29">
        <v>5.9407499817209306</v>
      </c>
      <c r="DY137" s="29">
        <v>5.6433669081934177</v>
      </c>
      <c r="DZ137" s="29">
        <v>5.3464835528218373</v>
      </c>
      <c r="EA137" s="29">
        <v>5.132939664216341</v>
      </c>
      <c r="EB137" s="29">
        <v>4.5504779497180472</v>
      </c>
      <c r="EC137" s="29">
        <v>-3.4064560529285011</v>
      </c>
      <c r="ED137" s="29">
        <v>-11.652888266934205</v>
      </c>
      <c r="EE137" s="29">
        <v>-17.156004005733273</v>
      </c>
      <c r="EF137" s="29">
        <v>-16.935077839812031</v>
      </c>
      <c r="EH137" s="29">
        <v>10.942538232628394</v>
      </c>
      <c r="EI137" s="29">
        <v>11.1689294346358</v>
      </c>
      <c r="EJ137" s="29">
        <v>11.038812037798028</v>
      </c>
      <c r="EK137" s="29">
        <v>10.908516817282468</v>
      </c>
      <c r="EL137" s="29">
        <v>10.762652464215723</v>
      </c>
      <c r="EM137" s="29">
        <v>10.540749981720932</v>
      </c>
      <c r="EN137" s="29">
        <v>10.243366908193419</v>
      </c>
      <c r="EO137" s="29">
        <v>9.9464835528218387</v>
      </c>
      <c r="EP137" s="29">
        <v>9.7329396642163424</v>
      </c>
      <c r="EQ137" s="29">
        <v>9.1504779497180486</v>
      </c>
      <c r="ER137" s="29">
        <v>1.1935439470715004</v>
      </c>
      <c r="ES137" s="29">
        <v>-7.0528882669342039</v>
      </c>
      <c r="ET137" s="29">
        <v>-12.556004005733271</v>
      </c>
      <c r="EU137" s="29">
        <v>-12.33507783981203</v>
      </c>
      <c r="EW137" s="1">
        <v>401104</v>
      </c>
      <c r="EX137" s="1">
        <v>383846</v>
      </c>
      <c r="EY137" s="1" t="s">
        <v>618</v>
      </c>
      <c r="EZ137" s="1" t="s">
        <v>876</v>
      </c>
    </row>
    <row r="138" spans="2:156" ht="16.2" thickBot="1" x14ac:dyDescent="0.35">
      <c r="B138" s="21" t="s">
        <v>139</v>
      </c>
      <c r="C138" s="22">
        <v>13.335107898634913</v>
      </c>
      <c r="D138" s="23">
        <v>13.432880651527611</v>
      </c>
      <c r="E138" s="23">
        <v>13.328732738613919</v>
      </c>
      <c r="F138" s="23">
        <v>13.216117719575955</v>
      </c>
      <c r="G138" s="23">
        <v>13.116626348856787</v>
      </c>
      <c r="H138" s="23">
        <v>12.984188685227133</v>
      </c>
      <c r="I138" s="23">
        <v>12.844757043190949</v>
      </c>
      <c r="J138" s="23">
        <v>12.685532878710616</v>
      </c>
      <c r="K138" s="23">
        <v>12.526236578723626</v>
      </c>
      <c r="L138" s="23">
        <v>12.344763868655887</v>
      </c>
      <c r="M138" s="23">
        <v>11.518454968456222</v>
      </c>
      <c r="N138" s="23">
        <v>10.483295562999531</v>
      </c>
      <c r="O138" s="23">
        <v>9.9404444156911342</v>
      </c>
      <c r="P138" s="23">
        <v>9.6129923579675722</v>
      </c>
      <c r="Q138" s="24"/>
      <c r="R138" s="23">
        <v>16.935107898634914</v>
      </c>
      <c r="S138" s="23">
        <v>17.032880651527613</v>
      </c>
      <c r="T138" s="23">
        <v>16.92873273861392</v>
      </c>
      <c r="U138" s="23">
        <v>16.816117719575956</v>
      </c>
      <c r="V138" s="23">
        <v>16.716626348856789</v>
      </c>
      <c r="W138" s="23">
        <v>16.584188685227133</v>
      </c>
      <c r="X138" s="23">
        <v>16.44475704319095</v>
      </c>
      <c r="Y138" s="23">
        <v>16.285532878710619</v>
      </c>
      <c r="Z138" s="23">
        <v>16.126236578723628</v>
      </c>
      <c r="AA138" s="23">
        <v>15.944763868655889</v>
      </c>
      <c r="AB138" s="23">
        <v>15.118454968456223</v>
      </c>
      <c r="AC138" s="23">
        <v>14.083295562999533</v>
      </c>
      <c r="AD138" s="23">
        <v>13.540444415691136</v>
      </c>
      <c r="AE138" s="23">
        <v>13.212992357967574</v>
      </c>
      <c r="AG138" s="25">
        <v>13.29656309616127</v>
      </c>
      <c r="AH138" s="25">
        <v>13.376050214770855</v>
      </c>
      <c r="AI138" s="25">
        <v>13.313512961097619</v>
      </c>
      <c r="AJ138" s="25">
        <v>13.239331153126376</v>
      </c>
      <c r="AK138" s="25">
        <v>13.17643628327407</v>
      </c>
      <c r="AL138" s="25">
        <v>13.084697671320953</v>
      </c>
      <c r="AM138" s="25">
        <v>12.973716797119861</v>
      </c>
      <c r="AN138" s="25">
        <v>12.839776404560428</v>
      </c>
      <c r="AO138" s="25">
        <v>12.698265878364115</v>
      </c>
      <c r="AP138" s="25">
        <v>12.529709135613807</v>
      </c>
      <c r="AQ138" s="25">
        <v>11.94449364923887</v>
      </c>
      <c r="AR138" s="25">
        <v>11.37300450816327</v>
      </c>
      <c r="AS138" s="25">
        <v>10.896825443254512</v>
      </c>
      <c r="AT138" s="25">
        <v>10.777712161640027</v>
      </c>
      <c r="AV138" s="26">
        <v>16.896563096161273</v>
      </c>
      <c r="AW138" s="26">
        <v>16.976050214770858</v>
      </c>
      <c r="AX138" s="26">
        <v>16.91351296109762</v>
      </c>
      <c r="AY138" s="26">
        <v>16.839331153126377</v>
      </c>
      <c r="AZ138" s="26">
        <v>16.776436283274073</v>
      </c>
      <c r="BA138" s="26">
        <v>16.684697671320954</v>
      </c>
      <c r="BB138" s="26">
        <v>16.573716797119864</v>
      </c>
      <c r="BC138" s="26">
        <v>16.43977640456043</v>
      </c>
      <c r="BD138" s="26">
        <v>16.298265878364116</v>
      </c>
      <c r="BE138" s="26">
        <v>16.129709135613808</v>
      </c>
      <c r="BF138" s="26">
        <v>15.544493649238872</v>
      </c>
      <c r="BG138" s="26">
        <v>14.973004508163271</v>
      </c>
      <c r="BH138" s="26">
        <v>14.496825443254513</v>
      </c>
      <c r="BI138" s="26">
        <v>14.377712161640028</v>
      </c>
      <c r="BK138" s="27">
        <v>13.335924472117847</v>
      </c>
      <c r="BL138" s="27">
        <v>13.450666056001632</v>
      </c>
      <c r="BM138" s="27">
        <v>13.367284342069169</v>
      </c>
      <c r="BN138" s="27">
        <v>13.274335229730005</v>
      </c>
      <c r="BO138" s="27">
        <v>13.196106102976721</v>
      </c>
      <c r="BP138" s="27">
        <v>13.098217769077804</v>
      </c>
      <c r="BQ138" s="27">
        <v>12.992388098903547</v>
      </c>
      <c r="BR138" s="27">
        <v>12.870870571161026</v>
      </c>
      <c r="BS138" s="27">
        <v>12.74859210041279</v>
      </c>
      <c r="BT138" s="27">
        <v>12.603879580397786</v>
      </c>
      <c r="BU138" s="27">
        <v>11.958042223103833</v>
      </c>
      <c r="BV138" s="27">
        <v>11.462644734810926</v>
      </c>
      <c r="BW138" s="27">
        <v>11.355010582536918</v>
      </c>
      <c r="BX138" s="27">
        <v>11.449112033616714</v>
      </c>
      <c r="BZ138" s="27">
        <v>16.935924472117847</v>
      </c>
      <c r="CA138" s="27">
        <v>17.050666056001631</v>
      </c>
      <c r="CB138" s="27">
        <v>16.967284342069171</v>
      </c>
      <c r="CC138" s="27">
        <v>16.874335229730008</v>
      </c>
      <c r="CD138" s="27">
        <v>16.796106102976722</v>
      </c>
      <c r="CE138" s="27">
        <v>16.698217769077807</v>
      </c>
      <c r="CF138" s="27">
        <v>16.592388098903548</v>
      </c>
      <c r="CG138" s="27">
        <v>16.470870571161029</v>
      </c>
      <c r="CH138" s="27">
        <v>16.348592100412791</v>
      </c>
      <c r="CI138" s="27">
        <v>16.203879580397789</v>
      </c>
      <c r="CJ138" s="27">
        <v>15.558042223103834</v>
      </c>
      <c r="CK138" s="27">
        <v>15.062644734810927</v>
      </c>
      <c r="CL138" s="27">
        <v>14.95501058253692</v>
      </c>
      <c r="CM138" s="27">
        <v>15.049112033616716</v>
      </c>
      <c r="CO138" s="28">
        <v>13.334945450417321</v>
      </c>
      <c r="CP138" s="28">
        <v>13.447166687127003</v>
      </c>
      <c r="CQ138" s="28">
        <v>13.362923483081406</v>
      </c>
      <c r="CR138" s="28">
        <v>13.276004501920392</v>
      </c>
      <c r="CS138" s="28">
        <v>13.209164158961574</v>
      </c>
      <c r="CT138" s="28">
        <v>13.129237989862387</v>
      </c>
      <c r="CU138" s="28">
        <v>13.043824177584062</v>
      </c>
      <c r="CV138" s="28">
        <v>12.942221371349337</v>
      </c>
      <c r="CW138" s="28">
        <v>12.853119841212312</v>
      </c>
      <c r="CX138" s="28">
        <v>12.755075599505538</v>
      </c>
      <c r="CY138" s="28">
        <v>12.251530867787189</v>
      </c>
      <c r="CZ138" s="28">
        <v>9.6218891188155862</v>
      </c>
      <c r="DA138" s="28">
        <v>7.1674275633540336</v>
      </c>
      <c r="DB138" s="28">
        <v>5.2984330052393549</v>
      </c>
      <c r="DD138" s="28">
        <v>16.934945450417324</v>
      </c>
      <c r="DE138" s="28">
        <v>17.047166687127003</v>
      </c>
      <c r="DF138" s="28">
        <v>16.962923483081408</v>
      </c>
      <c r="DG138" s="28">
        <v>16.876004501920391</v>
      </c>
      <c r="DH138" s="28">
        <v>16.809164158961575</v>
      </c>
      <c r="DI138" s="28">
        <v>16.729237989862391</v>
      </c>
      <c r="DJ138" s="28">
        <v>16.643824177584065</v>
      </c>
      <c r="DK138" s="28">
        <v>16.542221371349338</v>
      </c>
      <c r="DL138" s="28">
        <v>16.453119841212313</v>
      </c>
      <c r="DM138" s="28">
        <v>16.35507559950554</v>
      </c>
      <c r="DN138" s="28">
        <v>15.85153086778719</v>
      </c>
      <c r="DO138" s="28">
        <v>13.221889118815588</v>
      </c>
      <c r="DP138" s="28">
        <v>10.767427563354035</v>
      </c>
      <c r="DQ138" s="28">
        <v>8.8984330052393563</v>
      </c>
      <c r="DS138" s="29">
        <v>13.371708826156581</v>
      </c>
      <c r="DT138" s="29">
        <v>13.519384950962323</v>
      </c>
      <c r="DU138" s="29">
        <v>13.470660982782103</v>
      </c>
      <c r="DV138" s="29">
        <v>13.410725206130502</v>
      </c>
      <c r="DW138" s="29">
        <v>13.370320129449503</v>
      </c>
      <c r="DX138" s="29">
        <v>13.30523680129537</v>
      </c>
      <c r="DY138" s="29">
        <v>13.237890048359949</v>
      </c>
      <c r="DZ138" s="29">
        <v>13.155510025419051</v>
      </c>
      <c r="EA138" s="29">
        <v>13.080946400612197</v>
      </c>
      <c r="EB138" s="29">
        <v>12.890084495646944</v>
      </c>
      <c r="EC138" s="29">
        <v>10.021567712129428</v>
      </c>
      <c r="ED138" s="29">
        <v>7.3387252432874792</v>
      </c>
      <c r="EE138" s="29">
        <v>5.2268631283316527</v>
      </c>
      <c r="EF138" s="29">
        <v>5.3326983348515764</v>
      </c>
      <c r="EH138" s="29">
        <v>16.971708826156583</v>
      </c>
      <c r="EI138" s="29">
        <v>17.119384950962324</v>
      </c>
      <c r="EJ138" s="29">
        <v>17.070660982782105</v>
      </c>
      <c r="EK138" s="29">
        <v>17.010725206130502</v>
      </c>
      <c r="EL138" s="29">
        <v>16.970320129449505</v>
      </c>
      <c r="EM138" s="29">
        <v>16.905236801295374</v>
      </c>
      <c r="EN138" s="29">
        <v>16.837890048359952</v>
      </c>
      <c r="EO138" s="29">
        <v>16.755510025419053</v>
      </c>
      <c r="EP138" s="29">
        <v>16.6809464006122</v>
      </c>
      <c r="EQ138" s="29">
        <v>16.490084495646947</v>
      </c>
      <c r="ER138" s="29">
        <v>13.62156771212943</v>
      </c>
      <c r="ES138" s="29">
        <v>10.938725243287481</v>
      </c>
      <c r="ET138" s="29">
        <v>8.8268631283316541</v>
      </c>
      <c r="EU138" s="29">
        <v>8.9326983348515778</v>
      </c>
      <c r="EW138" s="1">
        <v>378312</v>
      </c>
      <c r="EX138" s="1">
        <v>422726</v>
      </c>
      <c r="EY138" s="1" t="s">
        <v>632</v>
      </c>
      <c r="EZ138" s="1" t="s">
        <v>522</v>
      </c>
    </row>
    <row r="139" spans="2:156" ht="16.2" thickBot="1" x14ac:dyDescent="0.35">
      <c r="B139" s="21" t="s">
        <v>140</v>
      </c>
      <c r="C139" s="22">
        <v>5.4645105725339658</v>
      </c>
      <c r="D139" s="23">
        <v>5.4834309445419755</v>
      </c>
      <c r="E139" s="23">
        <v>5.3371441896072787</v>
      </c>
      <c r="F139" s="23">
        <v>5.2328682857453659</v>
      </c>
      <c r="G139" s="23">
        <v>5.1303265004111287</v>
      </c>
      <c r="H139" s="23">
        <v>4.9161012904969699</v>
      </c>
      <c r="I139" s="23">
        <v>4.7193355375780754</v>
      </c>
      <c r="J139" s="23">
        <v>4.5040791175912211</v>
      </c>
      <c r="K139" s="23">
        <v>4.3397507460260254</v>
      </c>
      <c r="L139" s="23">
        <v>4.047308660966797</v>
      </c>
      <c r="M139" s="23">
        <v>2.6920536345123391</v>
      </c>
      <c r="N139" s="23">
        <v>1.0009219584747449</v>
      </c>
      <c r="O139" s="23">
        <v>0.15704669737259991</v>
      </c>
      <c r="P139" s="23">
        <v>-0.28496504136677459</v>
      </c>
      <c r="Q139" s="24"/>
      <c r="R139" s="23">
        <v>11.464510572533966</v>
      </c>
      <c r="S139" s="23">
        <v>11.483430944541976</v>
      </c>
      <c r="T139" s="23">
        <v>11.33714418960728</v>
      </c>
      <c r="U139" s="23">
        <v>11.232868285745365</v>
      </c>
      <c r="V139" s="23">
        <v>11.13032650041113</v>
      </c>
      <c r="W139" s="23">
        <v>10.91610129049697</v>
      </c>
      <c r="X139" s="23">
        <v>10.719335537578075</v>
      </c>
      <c r="Y139" s="23">
        <v>10.504079117591221</v>
      </c>
      <c r="Z139" s="23">
        <v>10.339750746026025</v>
      </c>
      <c r="AA139" s="23">
        <v>10.047308660966797</v>
      </c>
      <c r="AB139" s="23">
        <v>8.6920536345123391</v>
      </c>
      <c r="AC139" s="23">
        <v>7.0009219584747449</v>
      </c>
      <c r="AD139" s="23">
        <v>6.1570466973725999</v>
      </c>
      <c r="AE139" s="23">
        <v>5.7150349586332254</v>
      </c>
      <c r="AG139" s="25">
        <v>5.425535863093133</v>
      </c>
      <c r="AH139" s="25">
        <v>5.4366525079030383</v>
      </c>
      <c r="AI139" s="25">
        <v>5.3083901528728914</v>
      </c>
      <c r="AJ139" s="25">
        <v>5.2186188473906983</v>
      </c>
      <c r="AK139" s="25">
        <v>5.1345112453455179</v>
      </c>
      <c r="AL139" s="25">
        <v>4.9458308538107865</v>
      </c>
      <c r="AM139" s="25">
        <v>4.7644891657492607</v>
      </c>
      <c r="AN139" s="25">
        <v>4.5645775891915186</v>
      </c>
      <c r="AO139" s="25">
        <v>4.4081079239652894</v>
      </c>
      <c r="AP139" s="25">
        <v>4.127616502550552</v>
      </c>
      <c r="AQ139" s="25">
        <v>3.251485258287655</v>
      </c>
      <c r="AR139" s="25">
        <v>2.1661902502148536</v>
      </c>
      <c r="AS139" s="25">
        <v>1.1467919157593656</v>
      </c>
      <c r="AT139" s="25">
        <v>0.74785875545855163</v>
      </c>
      <c r="AV139" s="26">
        <v>11.425535863093133</v>
      </c>
      <c r="AW139" s="26">
        <v>11.436652507903037</v>
      </c>
      <c r="AX139" s="26">
        <v>11.308390152872892</v>
      </c>
      <c r="AY139" s="26">
        <v>11.218618847390697</v>
      </c>
      <c r="AZ139" s="26">
        <v>11.134511245345518</v>
      </c>
      <c r="BA139" s="26">
        <v>10.945830853810786</v>
      </c>
      <c r="BB139" s="26">
        <v>10.764489165749261</v>
      </c>
      <c r="BC139" s="26">
        <v>10.564577589191519</v>
      </c>
      <c r="BD139" s="26">
        <v>10.408107923965289</v>
      </c>
      <c r="BE139" s="26">
        <v>10.127616502550552</v>
      </c>
      <c r="BF139" s="26">
        <v>9.251485258287655</v>
      </c>
      <c r="BG139" s="26">
        <v>8.1661902502148536</v>
      </c>
      <c r="BH139" s="26">
        <v>7.1467919157593656</v>
      </c>
      <c r="BI139" s="26">
        <v>6.7478587554585516</v>
      </c>
      <c r="BK139" s="27">
        <v>5.4658959742997215</v>
      </c>
      <c r="BL139" s="27">
        <v>5.5122675334277638</v>
      </c>
      <c r="BM139" s="27">
        <v>5.4001324676599989</v>
      </c>
      <c r="BN139" s="27">
        <v>5.3276452151868234</v>
      </c>
      <c r="BO139" s="27">
        <v>5.2590729237789233</v>
      </c>
      <c r="BP139" s="27">
        <v>5.0923190406350374</v>
      </c>
      <c r="BQ139" s="27">
        <v>4.9427378373702631</v>
      </c>
      <c r="BR139" s="27">
        <v>4.7844136113916793</v>
      </c>
      <c r="BS139" s="27">
        <v>4.6734838892365502</v>
      </c>
      <c r="BT139" s="27">
        <v>4.4373728668735968</v>
      </c>
      <c r="BU139" s="27">
        <v>3.3763384038736568</v>
      </c>
      <c r="BV139" s="27">
        <v>2.4150591598925821</v>
      </c>
      <c r="BW139" s="27">
        <v>2.1563057418734495</v>
      </c>
      <c r="BX139" s="27">
        <v>2.2602564726212222</v>
      </c>
      <c r="BZ139" s="27">
        <v>11.465895974299722</v>
      </c>
      <c r="CA139" s="27">
        <v>11.512267533427764</v>
      </c>
      <c r="CB139" s="27">
        <v>11.400132467659999</v>
      </c>
      <c r="CC139" s="27">
        <v>11.327645215186823</v>
      </c>
      <c r="CD139" s="27">
        <v>11.259072923778923</v>
      </c>
      <c r="CE139" s="27">
        <v>11.092319040635036</v>
      </c>
      <c r="CF139" s="27">
        <v>10.942737837370263</v>
      </c>
      <c r="CG139" s="27">
        <v>10.784413611391679</v>
      </c>
      <c r="CH139" s="27">
        <v>10.67348388923655</v>
      </c>
      <c r="CI139" s="27">
        <v>10.437372866873597</v>
      </c>
      <c r="CJ139" s="27">
        <v>9.3763384038736568</v>
      </c>
      <c r="CK139" s="27">
        <v>8.4150591598925821</v>
      </c>
      <c r="CL139" s="27">
        <v>8.1563057418734495</v>
      </c>
      <c r="CM139" s="27">
        <v>8.2602564726212222</v>
      </c>
      <c r="CO139" s="28">
        <v>5.464701793757099</v>
      </c>
      <c r="CP139" s="28">
        <v>5.4903366902917252</v>
      </c>
      <c r="CQ139" s="28">
        <v>5.3592938354402824</v>
      </c>
      <c r="CR139" s="28">
        <v>5.2787792584173614</v>
      </c>
      <c r="CS139" s="28">
        <v>5.2113582296563914</v>
      </c>
      <c r="CT139" s="28">
        <v>5.0514547091138278</v>
      </c>
      <c r="CU139" s="28">
        <v>4.9094894972487708</v>
      </c>
      <c r="CV139" s="28">
        <v>4.7356282593054626</v>
      </c>
      <c r="CW139" s="28">
        <v>4.6313890175227126</v>
      </c>
      <c r="CX139" s="28">
        <v>4.4314470704777111</v>
      </c>
      <c r="CY139" s="28">
        <v>3.5669238521457309</v>
      </c>
      <c r="CZ139" s="28">
        <v>4.8043389223440869E-2</v>
      </c>
      <c r="DA139" s="28">
        <v>-3.2241156795526749</v>
      </c>
      <c r="DB139" s="28">
        <v>-5.7411600267911993</v>
      </c>
      <c r="DD139" s="28">
        <v>11.464701793757099</v>
      </c>
      <c r="DE139" s="28">
        <v>11.490336690291725</v>
      </c>
      <c r="DF139" s="28">
        <v>11.359293835440283</v>
      </c>
      <c r="DG139" s="28">
        <v>11.278779258417362</v>
      </c>
      <c r="DH139" s="28">
        <v>11.211358229656391</v>
      </c>
      <c r="DI139" s="28">
        <v>11.051454709113827</v>
      </c>
      <c r="DJ139" s="28">
        <v>10.909489497248771</v>
      </c>
      <c r="DK139" s="28">
        <v>10.735628259305463</v>
      </c>
      <c r="DL139" s="28">
        <v>10.631389017522713</v>
      </c>
      <c r="DM139" s="28">
        <v>10.431447070477711</v>
      </c>
      <c r="DN139" s="28">
        <v>9.5669238521457309</v>
      </c>
      <c r="DO139" s="28">
        <v>6.0480433892234409</v>
      </c>
      <c r="DP139" s="28">
        <v>2.7758843204473251</v>
      </c>
      <c r="DQ139" s="28">
        <v>0.2588399732088007</v>
      </c>
      <c r="DS139" s="29">
        <v>5.5064904127581409</v>
      </c>
      <c r="DT139" s="29">
        <v>5.5723060008613929</v>
      </c>
      <c r="DU139" s="29">
        <v>5.4825629977056538</v>
      </c>
      <c r="DV139" s="29">
        <v>5.4337457780707057</v>
      </c>
      <c r="DW139" s="29">
        <v>5.3902779281011881</v>
      </c>
      <c r="DX139" s="29">
        <v>5.2184934380097312</v>
      </c>
      <c r="DY139" s="29">
        <v>5.0770793313894629</v>
      </c>
      <c r="DZ139" s="29">
        <v>4.9345770896628345</v>
      </c>
      <c r="EA139" s="29">
        <v>4.857500071944262</v>
      </c>
      <c r="EB139" s="29">
        <v>4.5728740455965919</v>
      </c>
      <c r="EC139" s="29">
        <v>0.94978293084069065</v>
      </c>
      <c r="ED139" s="29">
        <v>-2.248244442853558</v>
      </c>
      <c r="EE139" s="29">
        <v>-4.898555565991586</v>
      </c>
      <c r="EF139" s="29">
        <v>-4.8643709762887042</v>
      </c>
      <c r="EH139" s="29">
        <v>11.50649041275814</v>
      </c>
      <c r="EI139" s="29">
        <v>11.572306000861392</v>
      </c>
      <c r="EJ139" s="29">
        <v>11.482562997705653</v>
      </c>
      <c r="EK139" s="29">
        <v>11.433745778070705</v>
      </c>
      <c r="EL139" s="29">
        <v>11.390277928101188</v>
      </c>
      <c r="EM139" s="29">
        <v>11.21849343800973</v>
      </c>
      <c r="EN139" s="29">
        <v>11.077079331389463</v>
      </c>
      <c r="EO139" s="29">
        <v>10.934577089662834</v>
      </c>
      <c r="EP139" s="29">
        <v>10.857500071944262</v>
      </c>
      <c r="EQ139" s="29">
        <v>10.572874045596592</v>
      </c>
      <c r="ER139" s="29">
        <v>6.9497829308406907</v>
      </c>
      <c r="ES139" s="29">
        <v>3.751755557146442</v>
      </c>
      <c r="ET139" s="29">
        <v>1.101444434008414</v>
      </c>
      <c r="EU139" s="29">
        <v>1.1356290237112958</v>
      </c>
      <c r="EW139" s="1">
        <v>340240</v>
      </c>
      <c r="EX139" s="1">
        <v>478314</v>
      </c>
      <c r="EY139" s="1" t="s">
        <v>489</v>
      </c>
      <c r="EZ139" s="1" t="s">
        <v>886</v>
      </c>
    </row>
    <row r="140" spans="2:156" ht="16.2" thickBot="1" x14ac:dyDescent="0.35">
      <c r="B140" s="21" t="s">
        <v>141</v>
      </c>
      <c r="C140" s="22">
        <v>10.317078383948774</v>
      </c>
      <c r="D140" s="23">
        <v>10.33222803590926</v>
      </c>
      <c r="E140" s="23">
        <v>10.232675747432259</v>
      </c>
      <c r="F140" s="23">
        <v>10.135195716046526</v>
      </c>
      <c r="G140" s="23">
        <v>10.032544402178489</v>
      </c>
      <c r="H140" s="23">
        <v>9.8872396161667293</v>
      </c>
      <c r="I140" s="23">
        <v>9.7356465760989579</v>
      </c>
      <c r="J140" s="23">
        <v>9.5680133007813915</v>
      </c>
      <c r="K140" s="23">
        <v>9.3813673955087609</v>
      </c>
      <c r="L140" s="23">
        <v>9.1684845627197085</v>
      </c>
      <c r="M140" s="23">
        <v>8.1045327104428218</v>
      </c>
      <c r="N140" s="23">
        <v>6.7376536378101495</v>
      </c>
      <c r="O140" s="23">
        <v>6.0267037643083388</v>
      </c>
      <c r="P140" s="23">
        <v>5.6571252614963292</v>
      </c>
      <c r="Q140" s="24"/>
      <c r="R140" s="23">
        <v>18.417078383948777</v>
      </c>
      <c r="S140" s="23">
        <v>18.432228035909262</v>
      </c>
      <c r="T140" s="23">
        <v>18.332675747432262</v>
      </c>
      <c r="U140" s="23">
        <v>18.235195716046526</v>
      </c>
      <c r="V140" s="23">
        <v>18.132544402178489</v>
      </c>
      <c r="W140" s="23">
        <v>17.987239616166733</v>
      </c>
      <c r="X140" s="23">
        <v>17.835646576098959</v>
      </c>
      <c r="Y140" s="23">
        <v>17.668013300781393</v>
      </c>
      <c r="Z140" s="23">
        <v>17.481367395508762</v>
      </c>
      <c r="AA140" s="23">
        <v>17.26848456271971</v>
      </c>
      <c r="AB140" s="23">
        <v>16.204532710442823</v>
      </c>
      <c r="AC140" s="23">
        <v>14.837653637810151</v>
      </c>
      <c r="AD140" s="23">
        <v>14.12670376430834</v>
      </c>
      <c r="AE140" s="23">
        <v>13.757125261496331</v>
      </c>
      <c r="AG140" s="25">
        <v>10.267590824498882</v>
      </c>
      <c r="AH140" s="25">
        <v>10.272211030140738</v>
      </c>
      <c r="AI140" s="25">
        <v>10.198939083534251</v>
      </c>
      <c r="AJ140" s="25">
        <v>10.111519446436143</v>
      </c>
      <c r="AK140" s="25">
        <v>10.029868007630476</v>
      </c>
      <c r="AL140" s="25">
        <v>9.913802972621454</v>
      </c>
      <c r="AM140" s="25">
        <v>9.7733799202331291</v>
      </c>
      <c r="AN140" s="25">
        <v>9.6081426466565762</v>
      </c>
      <c r="AO140" s="25">
        <v>9.4297115485327918</v>
      </c>
      <c r="AP140" s="25">
        <v>9.1635541695686697</v>
      </c>
      <c r="AQ140" s="25">
        <v>8.5119649166435121</v>
      </c>
      <c r="AR140" s="25">
        <v>7.6646934164482268</v>
      </c>
      <c r="AS140" s="25">
        <v>6.8725629779398769</v>
      </c>
      <c r="AT140" s="25">
        <v>6.5989276543862889</v>
      </c>
      <c r="AV140" s="26">
        <v>18.367590824498883</v>
      </c>
      <c r="AW140" s="26">
        <v>18.37221103014074</v>
      </c>
      <c r="AX140" s="26">
        <v>18.29893908353425</v>
      </c>
      <c r="AY140" s="26">
        <v>18.211519446436142</v>
      </c>
      <c r="AZ140" s="26">
        <v>18.129868007630478</v>
      </c>
      <c r="BA140" s="26">
        <v>18.013802972621455</v>
      </c>
      <c r="BB140" s="26">
        <v>17.87337992023313</v>
      </c>
      <c r="BC140" s="26">
        <v>17.708142646656576</v>
      </c>
      <c r="BD140" s="26">
        <v>17.529711548532795</v>
      </c>
      <c r="BE140" s="26">
        <v>17.263554169568671</v>
      </c>
      <c r="BF140" s="26">
        <v>16.611964916643515</v>
      </c>
      <c r="BG140" s="26">
        <v>15.764693416448228</v>
      </c>
      <c r="BH140" s="26">
        <v>14.972562977939878</v>
      </c>
      <c r="BI140" s="26">
        <v>14.69892765438629</v>
      </c>
      <c r="BK140" s="27">
        <v>10.318318383140097</v>
      </c>
      <c r="BL140" s="27">
        <v>10.357210518144694</v>
      </c>
      <c r="BM140" s="27">
        <v>10.287031622256103</v>
      </c>
      <c r="BN140" s="27">
        <v>10.217091872925776</v>
      </c>
      <c r="BO140" s="27">
        <v>10.143930367265948</v>
      </c>
      <c r="BP140" s="27">
        <v>10.038718561630734</v>
      </c>
      <c r="BQ140" s="27">
        <v>9.9271826912693957</v>
      </c>
      <c r="BR140" s="27">
        <v>9.8079336053143642</v>
      </c>
      <c r="BS140" s="27">
        <v>9.6686642715502895</v>
      </c>
      <c r="BT140" s="27">
        <v>9.5023356643309658</v>
      </c>
      <c r="BU140" s="27">
        <v>8.6540616781130986</v>
      </c>
      <c r="BV140" s="27">
        <v>7.9071792228243147</v>
      </c>
      <c r="BW140" s="27">
        <v>7.696824112936735</v>
      </c>
      <c r="BX140" s="27">
        <v>7.799924889516582</v>
      </c>
      <c r="BZ140" s="27">
        <v>18.418318383140097</v>
      </c>
      <c r="CA140" s="27">
        <v>18.457210518144695</v>
      </c>
      <c r="CB140" s="27">
        <v>18.387031622256103</v>
      </c>
      <c r="CC140" s="27">
        <v>18.317091872925779</v>
      </c>
      <c r="CD140" s="27">
        <v>18.24393036726595</v>
      </c>
      <c r="CE140" s="27">
        <v>18.138718561630736</v>
      </c>
      <c r="CF140" s="27">
        <v>18.027182691269395</v>
      </c>
      <c r="CG140" s="27">
        <v>17.907933605314366</v>
      </c>
      <c r="CH140" s="27">
        <v>17.768664271550293</v>
      </c>
      <c r="CI140" s="27">
        <v>17.602335664330965</v>
      </c>
      <c r="CJ140" s="27">
        <v>16.7540616781131</v>
      </c>
      <c r="CK140" s="27">
        <v>16.007179222824316</v>
      </c>
      <c r="CL140" s="27">
        <v>15.796824112936736</v>
      </c>
      <c r="CM140" s="27">
        <v>15.899924889516583</v>
      </c>
      <c r="CO140" s="28">
        <v>10.317211418696862</v>
      </c>
      <c r="CP140" s="28">
        <v>10.340067233120591</v>
      </c>
      <c r="CQ140" s="28">
        <v>10.255801211149608</v>
      </c>
      <c r="CR140" s="28">
        <v>10.177492696403613</v>
      </c>
      <c r="CS140" s="28">
        <v>10.107420800222268</v>
      </c>
      <c r="CT140" s="28">
        <v>10.008750887952791</v>
      </c>
      <c r="CU140" s="28">
        <v>9.9049709319726293</v>
      </c>
      <c r="CV140" s="28">
        <v>9.7734985034337782</v>
      </c>
      <c r="CW140" s="28">
        <v>9.6455456139101052</v>
      </c>
      <c r="CX140" s="28">
        <v>9.509703560263997</v>
      </c>
      <c r="CY140" s="28">
        <v>8.7092265398429607</v>
      </c>
      <c r="CZ140" s="28">
        <v>4.3503077261044254</v>
      </c>
      <c r="DA140" s="28">
        <v>0.61348635433828491</v>
      </c>
      <c r="DB140" s="28">
        <v>-2.2861136564852806</v>
      </c>
      <c r="DD140" s="28">
        <v>18.417211418696866</v>
      </c>
      <c r="DE140" s="28">
        <v>18.440067233120594</v>
      </c>
      <c r="DF140" s="28">
        <v>18.355801211149611</v>
      </c>
      <c r="DG140" s="28">
        <v>18.277492696403613</v>
      </c>
      <c r="DH140" s="28">
        <v>18.20742080022227</v>
      </c>
      <c r="DI140" s="28">
        <v>18.108750887952795</v>
      </c>
      <c r="DJ140" s="28">
        <v>18.004970931972629</v>
      </c>
      <c r="DK140" s="28">
        <v>17.87349850343378</v>
      </c>
      <c r="DL140" s="28">
        <v>17.745545613910107</v>
      </c>
      <c r="DM140" s="28">
        <v>17.609703560263998</v>
      </c>
      <c r="DN140" s="28">
        <v>16.80922653984296</v>
      </c>
      <c r="DO140" s="28">
        <v>12.450307726104427</v>
      </c>
      <c r="DP140" s="28">
        <v>8.7134863543382863</v>
      </c>
      <c r="DQ140" s="28">
        <v>5.8138863435147208</v>
      </c>
      <c r="DS140" s="29">
        <v>10.375375102006391</v>
      </c>
      <c r="DT140" s="29">
        <v>10.456647764618312</v>
      </c>
      <c r="DU140" s="29">
        <v>10.425770236795262</v>
      </c>
      <c r="DV140" s="29">
        <v>10.396515887651081</v>
      </c>
      <c r="DW140" s="29">
        <v>10.362139796850196</v>
      </c>
      <c r="DX140" s="29">
        <v>10.282780033137625</v>
      </c>
      <c r="DY140" s="29">
        <v>10.206889659183206</v>
      </c>
      <c r="DZ140" s="29">
        <v>10.123826445048135</v>
      </c>
      <c r="EA140" s="29">
        <v>10.034796097310625</v>
      </c>
      <c r="EB140" s="29">
        <v>9.7537278545564359</v>
      </c>
      <c r="EC140" s="29">
        <v>5.2114630318071704</v>
      </c>
      <c r="ED140" s="29">
        <v>1.1224321418265362</v>
      </c>
      <c r="EE140" s="29">
        <v>-1.9944103342983048</v>
      </c>
      <c r="EF140" s="29">
        <v>-1.6373320202813204</v>
      </c>
      <c r="EH140" s="29">
        <v>18.475375102006392</v>
      </c>
      <c r="EI140" s="29">
        <v>18.556647764618312</v>
      </c>
      <c r="EJ140" s="29">
        <v>18.525770236795264</v>
      </c>
      <c r="EK140" s="29">
        <v>18.496515887651082</v>
      </c>
      <c r="EL140" s="29">
        <v>18.462139796850195</v>
      </c>
      <c r="EM140" s="29">
        <v>18.382780033137628</v>
      </c>
      <c r="EN140" s="29">
        <v>18.306889659183206</v>
      </c>
      <c r="EO140" s="29">
        <v>18.223826445048136</v>
      </c>
      <c r="EP140" s="29">
        <v>18.134796097310627</v>
      </c>
      <c r="EQ140" s="29">
        <v>17.853727854556439</v>
      </c>
      <c r="ER140" s="29">
        <v>13.311463031807172</v>
      </c>
      <c r="ES140" s="29">
        <v>9.2224321418265376</v>
      </c>
      <c r="ET140" s="29">
        <v>6.1055896657016966</v>
      </c>
      <c r="EU140" s="29">
        <v>6.462667979718681</v>
      </c>
      <c r="EW140" s="1">
        <v>373765</v>
      </c>
      <c r="EX140" s="1">
        <v>431955</v>
      </c>
      <c r="EY140" s="1" t="s">
        <v>578</v>
      </c>
      <c r="EZ140" s="1" t="s">
        <v>522</v>
      </c>
    </row>
    <row r="141" spans="2:156" ht="16.2" thickBot="1" x14ac:dyDescent="0.35">
      <c r="B141" s="21" t="s">
        <v>142</v>
      </c>
      <c r="C141" s="22">
        <v>7.2772777601974283</v>
      </c>
      <c r="D141" s="23">
        <v>7.3558222736777328</v>
      </c>
      <c r="E141" s="23">
        <v>6.8353644230031492</v>
      </c>
      <c r="F141" s="23">
        <v>6.432430270529796</v>
      </c>
      <c r="G141" s="23">
        <v>6.0946844450928417</v>
      </c>
      <c r="H141" s="23">
        <v>5.4763638172763187</v>
      </c>
      <c r="I141" s="23">
        <v>5.1410407722776519</v>
      </c>
      <c r="J141" s="23">
        <v>4.5372355840625431</v>
      </c>
      <c r="K141" s="23">
        <v>3.9794195111596373</v>
      </c>
      <c r="L141" s="23">
        <v>3.2675529516734976</v>
      </c>
      <c r="M141" s="23">
        <v>0.12420474643248625</v>
      </c>
      <c r="N141" s="23">
        <v>-2.2280748320528794</v>
      </c>
      <c r="O141" s="23">
        <v>-2.9376510301687198</v>
      </c>
      <c r="P141" s="23">
        <v>-3.1664423219709477</v>
      </c>
      <c r="Q141" s="24"/>
      <c r="R141" s="23">
        <v>11.87727776019743</v>
      </c>
      <c r="S141" s="23">
        <v>11.955822273677734</v>
      </c>
      <c r="T141" s="23">
        <v>11.435364423003151</v>
      </c>
      <c r="U141" s="23">
        <v>11.032430270529797</v>
      </c>
      <c r="V141" s="23">
        <v>10.694684445092843</v>
      </c>
      <c r="W141" s="23">
        <v>10.07636381727632</v>
      </c>
      <c r="X141" s="23">
        <v>9.7410407722776533</v>
      </c>
      <c r="Y141" s="23">
        <v>9.1372355840625445</v>
      </c>
      <c r="Z141" s="23">
        <v>8.5794195111596387</v>
      </c>
      <c r="AA141" s="23">
        <v>7.867552951673499</v>
      </c>
      <c r="AB141" s="23">
        <v>4.7242047464324877</v>
      </c>
      <c r="AC141" s="23">
        <v>2.371925167947122</v>
      </c>
      <c r="AD141" s="23">
        <v>1.6623489698312817</v>
      </c>
      <c r="AE141" s="23">
        <v>1.4335576780290538</v>
      </c>
      <c r="AG141" s="25">
        <v>7.2175595402754258</v>
      </c>
      <c r="AH141" s="25">
        <v>7.3674151375310419</v>
      </c>
      <c r="AI141" s="25">
        <v>7.0262024168029367</v>
      </c>
      <c r="AJ141" s="25">
        <v>6.7386588451532887</v>
      </c>
      <c r="AK141" s="25">
        <v>6.5142556033162968</v>
      </c>
      <c r="AL141" s="25">
        <v>6.0397411854846688</v>
      </c>
      <c r="AM141" s="25">
        <v>5.8343718936401068</v>
      </c>
      <c r="AN141" s="25">
        <v>5.3814830794082766</v>
      </c>
      <c r="AO141" s="25">
        <v>4.9626169722409088</v>
      </c>
      <c r="AP141" s="25">
        <v>4.3904138681340648</v>
      </c>
      <c r="AQ141" s="25">
        <v>2.0289173140442394</v>
      </c>
      <c r="AR141" s="25">
        <v>-0.31737935991097643</v>
      </c>
      <c r="AS141" s="25">
        <v>-2.2132195200637597</v>
      </c>
      <c r="AT141" s="25">
        <v>-3.0978953537646774</v>
      </c>
      <c r="AV141" s="26">
        <v>11.817559540275427</v>
      </c>
      <c r="AW141" s="26">
        <v>11.967415137531043</v>
      </c>
      <c r="AX141" s="26">
        <v>11.626202416802938</v>
      </c>
      <c r="AY141" s="26">
        <v>11.33865884515329</v>
      </c>
      <c r="AZ141" s="26">
        <v>11.114255603316298</v>
      </c>
      <c r="BA141" s="26">
        <v>10.63974118548467</v>
      </c>
      <c r="BB141" s="26">
        <v>10.434371893640108</v>
      </c>
      <c r="BC141" s="26">
        <v>9.9814830794082781</v>
      </c>
      <c r="BD141" s="26">
        <v>9.5626169722409102</v>
      </c>
      <c r="BE141" s="26">
        <v>8.9904138681340662</v>
      </c>
      <c r="BF141" s="26">
        <v>6.6289173140442408</v>
      </c>
      <c r="BG141" s="26">
        <v>4.282620640089025</v>
      </c>
      <c r="BH141" s="26">
        <v>2.3867804799362418</v>
      </c>
      <c r="BI141" s="26">
        <v>1.502104646235324</v>
      </c>
      <c r="BK141" s="27">
        <v>7.2812038039573057</v>
      </c>
      <c r="BL141" s="27">
        <v>7.4141032358443919</v>
      </c>
      <c r="BM141" s="27">
        <v>6.9678323516210465</v>
      </c>
      <c r="BN141" s="27">
        <v>6.6351372331007283</v>
      </c>
      <c r="BO141" s="27">
        <v>6.3722632873415463</v>
      </c>
      <c r="BP141" s="27">
        <v>5.8621728021668105</v>
      </c>
      <c r="BQ141" s="27">
        <v>5.6378969411860282</v>
      </c>
      <c r="BR141" s="27">
        <v>5.1793361030811482</v>
      </c>
      <c r="BS141" s="27">
        <v>4.7616686393202556</v>
      </c>
      <c r="BT141" s="27">
        <v>4.1928872357269071</v>
      </c>
      <c r="BU141" s="27">
        <v>1.7105008230630574</v>
      </c>
      <c r="BV141" s="27">
        <v>-0.13938162554528333</v>
      </c>
      <c r="BW141" s="27">
        <v>-0.59689822973503937</v>
      </c>
      <c r="BX141" s="27">
        <v>-0.54065902082623296</v>
      </c>
      <c r="BZ141" s="27">
        <v>11.881203803957307</v>
      </c>
      <c r="CA141" s="27">
        <v>12.014103235844393</v>
      </c>
      <c r="CB141" s="27">
        <v>11.567832351621048</v>
      </c>
      <c r="CC141" s="27">
        <v>11.23513723310073</v>
      </c>
      <c r="CD141" s="27">
        <v>10.972263287341548</v>
      </c>
      <c r="CE141" s="27">
        <v>10.462172802166812</v>
      </c>
      <c r="CF141" s="27">
        <v>10.23789694118603</v>
      </c>
      <c r="CG141" s="27">
        <v>9.7793361030811496</v>
      </c>
      <c r="CH141" s="27">
        <v>9.3616686393202571</v>
      </c>
      <c r="CI141" s="27">
        <v>8.7928872357269086</v>
      </c>
      <c r="CJ141" s="27">
        <v>6.3105008230630588</v>
      </c>
      <c r="CK141" s="27">
        <v>4.4606183744547181</v>
      </c>
      <c r="CL141" s="27">
        <v>4.0031017702649621</v>
      </c>
      <c r="CM141" s="27">
        <v>4.0593409791737685</v>
      </c>
      <c r="CO141" s="28">
        <v>7.2741977817426751</v>
      </c>
      <c r="CP141" s="28">
        <v>7.3751420552920326</v>
      </c>
      <c r="CQ141" s="28">
        <v>6.8981943539630528</v>
      </c>
      <c r="CR141" s="28">
        <v>6.5635987168372907</v>
      </c>
      <c r="CS141" s="28">
        <v>6.3195060749408007</v>
      </c>
      <c r="CT141" s="28">
        <v>5.8576670037018914</v>
      </c>
      <c r="CU141" s="28">
        <v>5.7064586292508643</v>
      </c>
      <c r="CV141" s="28">
        <v>5.340221961572329</v>
      </c>
      <c r="CW141" s="28">
        <v>5.0713365814095823</v>
      </c>
      <c r="CX141" s="28">
        <v>4.7113819378963733</v>
      </c>
      <c r="CY141" s="28">
        <v>2.8713960210065288</v>
      </c>
      <c r="CZ141" s="28">
        <v>-4.2810610470379977</v>
      </c>
      <c r="DA141" s="28">
        <v>-10.080816960606427</v>
      </c>
      <c r="DB141" s="28">
        <v>-16.015055105064128</v>
      </c>
      <c r="DD141" s="28">
        <v>11.874197781742676</v>
      </c>
      <c r="DE141" s="28">
        <v>11.975142055292034</v>
      </c>
      <c r="DF141" s="28">
        <v>11.498194353963054</v>
      </c>
      <c r="DG141" s="28">
        <v>11.163598716837292</v>
      </c>
      <c r="DH141" s="28">
        <v>10.919506074940802</v>
      </c>
      <c r="DI141" s="28">
        <v>10.457667003701893</v>
      </c>
      <c r="DJ141" s="28">
        <v>10.306458629250866</v>
      </c>
      <c r="DK141" s="28">
        <v>9.9402219615723304</v>
      </c>
      <c r="DL141" s="28">
        <v>9.6713365814095837</v>
      </c>
      <c r="DM141" s="28">
        <v>9.3113819378963747</v>
      </c>
      <c r="DN141" s="28">
        <v>7.4713960210065302</v>
      </c>
      <c r="DO141" s="28">
        <v>0.3189389529620037</v>
      </c>
      <c r="DP141" s="28">
        <v>-5.4808169606064254</v>
      </c>
      <c r="DQ141" s="28">
        <v>-11.415055105064127</v>
      </c>
      <c r="DS141" s="29">
        <v>7.3501529273924131</v>
      </c>
      <c r="DT141" s="29">
        <v>7.5225027253606864</v>
      </c>
      <c r="DU141" s="29">
        <v>7.1191942867751123</v>
      </c>
      <c r="DV141" s="29">
        <v>6.8400715735061937</v>
      </c>
      <c r="DW141" s="29">
        <v>6.6557930203458255</v>
      </c>
      <c r="DX141" s="29">
        <v>6.2415954338551174</v>
      </c>
      <c r="DY141" s="29">
        <v>6.1327890113451318</v>
      </c>
      <c r="DZ141" s="29">
        <v>5.8115149215533535</v>
      </c>
      <c r="EA141" s="29">
        <v>5.5764904799245087</v>
      </c>
      <c r="EB141" s="29">
        <v>4.9271750119985747</v>
      </c>
      <c r="EC141" s="29">
        <v>-3.1603468156191781</v>
      </c>
      <c r="ED141" s="29">
        <v>-9.9375984720993813</v>
      </c>
      <c r="EE141" s="29">
        <v>-14.700482241127183</v>
      </c>
      <c r="EF141" s="29">
        <v>-14.900199111982154</v>
      </c>
      <c r="EH141" s="29">
        <v>11.950152927392415</v>
      </c>
      <c r="EI141" s="29">
        <v>12.122502725360688</v>
      </c>
      <c r="EJ141" s="29">
        <v>11.719194286775114</v>
      </c>
      <c r="EK141" s="29">
        <v>11.440071573506195</v>
      </c>
      <c r="EL141" s="29">
        <v>11.255793020345827</v>
      </c>
      <c r="EM141" s="29">
        <v>10.841595433855119</v>
      </c>
      <c r="EN141" s="29">
        <v>10.732789011345133</v>
      </c>
      <c r="EO141" s="29">
        <v>10.411514921553355</v>
      </c>
      <c r="EP141" s="29">
        <v>10.17649047992451</v>
      </c>
      <c r="EQ141" s="29">
        <v>9.5271750119985761</v>
      </c>
      <c r="ER141" s="29">
        <v>1.4396531843808233</v>
      </c>
      <c r="ES141" s="29">
        <v>-5.3375984720993799</v>
      </c>
      <c r="ET141" s="29">
        <v>-10.100482241127182</v>
      </c>
      <c r="EU141" s="29">
        <v>-10.300199111982153</v>
      </c>
      <c r="EW141" s="1">
        <v>378744</v>
      </c>
      <c r="EX141" s="1">
        <v>387772</v>
      </c>
      <c r="EY141" s="1" t="s">
        <v>530</v>
      </c>
      <c r="EZ141" s="1" t="s">
        <v>879</v>
      </c>
    </row>
    <row r="142" spans="2:156" ht="16.2" thickBot="1" x14ac:dyDescent="0.35">
      <c r="B142" s="21" t="s">
        <v>143</v>
      </c>
      <c r="C142" s="22">
        <v>0.75157324696393246</v>
      </c>
      <c r="D142" s="23">
        <v>0.84564116743240803</v>
      </c>
      <c r="E142" s="23">
        <v>0.53479747982285986</v>
      </c>
      <c r="F142" s="23">
        <v>0.2715001074504535</v>
      </c>
      <c r="G142" s="23">
        <v>-5.0151834376347182E-2</v>
      </c>
      <c r="H142" s="23">
        <v>-0.51756217047681474</v>
      </c>
      <c r="I142" s="23">
        <v>-0.88141022579316797</v>
      </c>
      <c r="J142" s="23">
        <v>-1.4057652992887135</v>
      </c>
      <c r="K142" s="23">
        <v>-1.9269651346761485</v>
      </c>
      <c r="L142" s="23">
        <v>-2.5704500405934709</v>
      </c>
      <c r="M142" s="23">
        <v>-5.2219107715483695</v>
      </c>
      <c r="N142" s="23">
        <v>-7.5161755932241512</v>
      </c>
      <c r="O142" s="23">
        <v>-8.4433789474748906</v>
      </c>
      <c r="P142" s="23">
        <v>-8.741276584118399</v>
      </c>
      <c r="Q142" s="24"/>
      <c r="R142" s="23">
        <v>9.651573246963931</v>
      </c>
      <c r="S142" s="23">
        <v>9.7456411674324066</v>
      </c>
      <c r="T142" s="23">
        <v>9.4347974798228584</v>
      </c>
      <c r="U142" s="23">
        <v>9.1715001074504521</v>
      </c>
      <c r="V142" s="23">
        <v>8.8498481656236514</v>
      </c>
      <c r="W142" s="23">
        <v>8.3824378295231838</v>
      </c>
      <c r="X142" s="23">
        <v>8.0185897742068306</v>
      </c>
      <c r="Y142" s="23">
        <v>7.4942347007112851</v>
      </c>
      <c r="Z142" s="23">
        <v>6.9730348653238501</v>
      </c>
      <c r="AA142" s="23">
        <v>6.3295499594065276</v>
      </c>
      <c r="AB142" s="23">
        <v>3.6780892284516291</v>
      </c>
      <c r="AC142" s="23">
        <v>1.3838244067758474</v>
      </c>
      <c r="AD142" s="23">
        <v>0.45662105252510798</v>
      </c>
      <c r="AE142" s="23">
        <v>0.15872341588159955</v>
      </c>
      <c r="AG142" s="25">
        <v>0.6715842000697485</v>
      </c>
      <c r="AH142" s="25">
        <v>0.73078539598273906</v>
      </c>
      <c r="AI142" s="25">
        <v>0.48882607134459732</v>
      </c>
      <c r="AJ142" s="25">
        <v>0.30849499737692554</v>
      </c>
      <c r="AK142" s="25">
        <v>7.5582728607948013E-2</v>
      </c>
      <c r="AL142" s="25">
        <v>-0.28331728168794612</v>
      </c>
      <c r="AM142" s="25">
        <v>-0.54851959859114885</v>
      </c>
      <c r="AN142" s="25">
        <v>-0.96492299117162261</v>
      </c>
      <c r="AO142" s="25">
        <v>-1.3867720553846183</v>
      </c>
      <c r="AP142" s="25">
        <v>-1.9363553383850025</v>
      </c>
      <c r="AQ142" s="25">
        <v>-3.9472718756312695</v>
      </c>
      <c r="AR142" s="25">
        <v>-6.0277398104368949</v>
      </c>
      <c r="AS142" s="25">
        <v>-7.78528203426443</v>
      </c>
      <c r="AT142" s="25">
        <v>-8.5388145242158835</v>
      </c>
      <c r="AV142" s="26">
        <v>9.5715842000697471</v>
      </c>
      <c r="AW142" s="26">
        <v>9.6307853959827376</v>
      </c>
      <c r="AX142" s="26">
        <v>9.3888260713445959</v>
      </c>
      <c r="AY142" s="26">
        <v>9.2084949973769241</v>
      </c>
      <c r="AZ142" s="26">
        <v>8.9755827286079466</v>
      </c>
      <c r="BA142" s="26">
        <v>8.6166827183120525</v>
      </c>
      <c r="BB142" s="26">
        <v>8.3514804014088497</v>
      </c>
      <c r="BC142" s="26">
        <v>7.935077008828376</v>
      </c>
      <c r="BD142" s="26">
        <v>7.5132279446153802</v>
      </c>
      <c r="BE142" s="26">
        <v>6.9636446616149961</v>
      </c>
      <c r="BF142" s="26">
        <v>4.9527281243687291</v>
      </c>
      <c r="BG142" s="26">
        <v>2.8722601895631037</v>
      </c>
      <c r="BH142" s="26">
        <v>1.1147179657355686</v>
      </c>
      <c r="BI142" s="26">
        <v>0.36118547578411508</v>
      </c>
      <c r="BK142" s="27">
        <v>0.7548879875297736</v>
      </c>
      <c r="BL142" s="27">
        <v>0.89868908963184779</v>
      </c>
      <c r="BM142" s="27">
        <v>0.65450769381497409</v>
      </c>
      <c r="BN142" s="27">
        <v>0.45367245093944675</v>
      </c>
      <c r="BO142" s="27">
        <v>0.20000347426855569</v>
      </c>
      <c r="BP142" s="27">
        <v>-0.17201501092337423</v>
      </c>
      <c r="BQ142" s="27">
        <v>-0.4353896870940055</v>
      </c>
      <c r="BR142" s="27">
        <v>-0.83169120668155472</v>
      </c>
      <c r="BS142" s="27">
        <v>-1.2271246134361</v>
      </c>
      <c r="BT142" s="27">
        <v>-1.7427622570892787</v>
      </c>
      <c r="BU142" s="27">
        <v>-3.8164194824110531</v>
      </c>
      <c r="BV142" s="27">
        <v>-5.4597451948935074</v>
      </c>
      <c r="BW142" s="27">
        <v>-5.9637062392238214</v>
      </c>
      <c r="BX142" s="27">
        <v>-5.8340873259401285</v>
      </c>
      <c r="BZ142" s="27">
        <v>9.6548879875297722</v>
      </c>
      <c r="CA142" s="27">
        <v>9.7986890896318464</v>
      </c>
      <c r="CB142" s="27">
        <v>9.5545076938149727</v>
      </c>
      <c r="CC142" s="27">
        <v>9.3536724509394453</v>
      </c>
      <c r="CD142" s="27">
        <v>9.1000034742685543</v>
      </c>
      <c r="CE142" s="27">
        <v>8.7279849890766243</v>
      </c>
      <c r="CF142" s="27">
        <v>8.4646103129059931</v>
      </c>
      <c r="CG142" s="27">
        <v>8.0683087933184439</v>
      </c>
      <c r="CH142" s="27">
        <v>7.6728753865638986</v>
      </c>
      <c r="CI142" s="27">
        <v>7.1572377429107199</v>
      </c>
      <c r="CJ142" s="27">
        <v>5.0835805175889455</v>
      </c>
      <c r="CK142" s="27">
        <v>3.4402548051064912</v>
      </c>
      <c r="CL142" s="27">
        <v>2.9362937607761772</v>
      </c>
      <c r="CM142" s="27">
        <v>3.0659126740598701</v>
      </c>
      <c r="CO142" s="28">
        <v>0.75002032021527754</v>
      </c>
      <c r="CP142" s="28">
        <v>0.86714979601798348</v>
      </c>
      <c r="CQ142" s="28">
        <v>0.59945649015607927</v>
      </c>
      <c r="CR142" s="28">
        <v>0.40095632830234607</v>
      </c>
      <c r="CS142" s="28">
        <v>0.16796819261372065</v>
      </c>
      <c r="CT142" s="28">
        <v>-0.15566113754875843</v>
      </c>
      <c r="CU142" s="28">
        <v>-0.34715436234727193</v>
      </c>
      <c r="CV142" s="28">
        <v>-0.65193851284957915</v>
      </c>
      <c r="CW142" s="28">
        <v>-0.90421181138522044</v>
      </c>
      <c r="CX142" s="28">
        <v>-1.2273209693777432</v>
      </c>
      <c r="CY142" s="28">
        <v>-2.7768883082889673</v>
      </c>
      <c r="CZ142" s="28">
        <v>-10.369643323773666</v>
      </c>
      <c r="DA142" s="28">
        <v>-16.34690496015719</v>
      </c>
      <c r="DB142" s="28">
        <v>-21.620491261997856</v>
      </c>
      <c r="DD142" s="28">
        <v>9.6500203202152761</v>
      </c>
      <c r="DE142" s="28">
        <v>9.7671497960179821</v>
      </c>
      <c r="DF142" s="28">
        <v>9.4994564901560778</v>
      </c>
      <c r="DG142" s="28">
        <v>9.3009563283023446</v>
      </c>
      <c r="DH142" s="28">
        <v>9.0679681926137192</v>
      </c>
      <c r="DI142" s="28">
        <v>8.7443388624512401</v>
      </c>
      <c r="DJ142" s="28">
        <v>8.5528456376527267</v>
      </c>
      <c r="DK142" s="28">
        <v>8.2480614871504194</v>
      </c>
      <c r="DL142" s="28">
        <v>7.9957881886147781</v>
      </c>
      <c r="DM142" s="28">
        <v>7.6726790306222554</v>
      </c>
      <c r="DN142" s="28">
        <v>6.1231116917110313</v>
      </c>
      <c r="DO142" s="28">
        <v>-1.469643323773667</v>
      </c>
      <c r="DP142" s="28">
        <v>-7.4469049601571911</v>
      </c>
      <c r="DQ142" s="28">
        <v>-12.720491261997857</v>
      </c>
      <c r="DS142" s="29">
        <v>0.84894291331290361</v>
      </c>
      <c r="DT142" s="29">
        <v>1.0612953249588415</v>
      </c>
      <c r="DU142" s="29">
        <v>0.89012356473084608</v>
      </c>
      <c r="DV142" s="29">
        <v>0.76210525841710464</v>
      </c>
      <c r="DW142" s="29">
        <v>0.61017836251957291</v>
      </c>
      <c r="DX142" s="29">
        <v>0.35307319243785429</v>
      </c>
      <c r="DY142" s="29">
        <v>0.2244733159430794</v>
      </c>
      <c r="DZ142" s="29">
        <v>-2.1339284576264106E-2</v>
      </c>
      <c r="EA142" s="29">
        <v>-0.22625969682950142</v>
      </c>
      <c r="EB142" s="29">
        <v>-0.84972806188072525</v>
      </c>
      <c r="EC142" s="29">
        <v>-9.1082378822430599</v>
      </c>
      <c r="ED142" s="29">
        <v>-16.321558812348925</v>
      </c>
      <c r="EE142" s="29">
        <v>-20.792155831660452</v>
      </c>
      <c r="EF142" s="29">
        <v>-20.715866492666045</v>
      </c>
      <c r="EH142" s="29">
        <v>9.7489429133129022</v>
      </c>
      <c r="EI142" s="29">
        <v>9.9612953249588401</v>
      </c>
      <c r="EJ142" s="29">
        <v>9.7901235647308447</v>
      </c>
      <c r="EK142" s="29">
        <v>9.6621052584171032</v>
      </c>
      <c r="EL142" s="29">
        <v>9.5101783625195715</v>
      </c>
      <c r="EM142" s="29">
        <v>9.2530731924378529</v>
      </c>
      <c r="EN142" s="29">
        <v>9.124473315943078</v>
      </c>
      <c r="EO142" s="29">
        <v>8.8786607154237345</v>
      </c>
      <c r="EP142" s="29">
        <v>8.6737403031704972</v>
      </c>
      <c r="EQ142" s="29">
        <v>8.0502719381192733</v>
      </c>
      <c r="ER142" s="29">
        <v>-0.20823788224306128</v>
      </c>
      <c r="ES142" s="29">
        <v>-7.4215588123489269</v>
      </c>
      <c r="ET142" s="29">
        <v>-11.892155831660453</v>
      </c>
      <c r="EU142" s="29">
        <v>-11.815866492666046</v>
      </c>
      <c r="EW142" s="1">
        <v>391570</v>
      </c>
      <c r="EX142" s="1">
        <v>387132</v>
      </c>
      <c r="EY142" s="1" t="s">
        <v>534</v>
      </c>
      <c r="EZ142" s="1" t="s">
        <v>882</v>
      </c>
    </row>
    <row r="143" spans="2:156" ht="16.2" thickBot="1" x14ac:dyDescent="0.35">
      <c r="B143" s="21" t="s">
        <v>144</v>
      </c>
      <c r="C143" s="22">
        <v>2.6428030019543733</v>
      </c>
      <c r="D143" s="23">
        <v>2.7660146084913535</v>
      </c>
      <c r="E143" s="23">
        <v>2.4838014067569905</v>
      </c>
      <c r="F143" s="23">
        <v>2.3306289862438572</v>
      </c>
      <c r="G143" s="23">
        <v>2.1741399689664025</v>
      </c>
      <c r="H143" s="23">
        <v>2.0093253010224092</v>
      </c>
      <c r="I143" s="23">
        <v>1.8394669890933031</v>
      </c>
      <c r="J143" s="23">
        <v>1.6680347960757889</v>
      </c>
      <c r="K143" s="23">
        <v>1.4932256600065177</v>
      </c>
      <c r="L143" s="23">
        <v>1.3074382986564075</v>
      </c>
      <c r="M143" s="23">
        <v>0.50220707226171868</v>
      </c>
      <c r="N143" s="23">
        <v>-0.62849908121316211</v>
      </c>
      <c r="O143" s="23">
        <v>-1.3302303486150304</v>
      </c>
      <c r="P143" s="23">
        <v>-1.7963447832391708</v>
      </c>
      <c r="Q143" s="24"/>
      <c r="R143" s="23">
        <v>6.6428030019543733</v>
      </c>
      <c r="S143" s="23">
        <v>6.7660146084913535</v>
      </c>
      <c r="T143" s="23">
        <v>6.4838014067569905</v>
      </c>
      <c r="U143" s="23">
        <v>6.3306289862438572</v>
      </c>
      <c r="V143" s="23">
        <v>6.1741399689664025</v>
      </c>
      <c r="W143" s="23">
        <v>6.0093253010224092</v>
      </c>
      <c r="X143" s="23">
        <v>5.8394669890933031</v>
      </c>
      <c r="Y143" s="23">
        <v>5.6680347960757889</v>
      </c>
      <c r="Z143" s="23">
        <v>5.4932256600065177</v>
      </c>
      <c r="AA143" s="23">
        <v>5.3074382986564075</v>
      </c>
      <c r="AB143" s="23">
        <v>4.5022070722617187</v>
      </c>
      <c r="AC143" s="23">
        <v>3.3715009187868379</v>
      </c>
      <c r="AD143" s="23">
        <v>2.6697696513849696</v>
      </c>
      <c r="AE143" s="23">
        <v>2.2036552167608292</v>
      </c>
      <c r="AG143" s="25">
        <v>2.5921017749915105</v>
      </c>
      <c r="AH143" s="25">
        <v>2.7387421505820235</v>
      </c>
      <c r="AI143" s="25">
        <v>2.597605173573367</v>
      </c>
      <c r="AJ143" s="25">
        <v>2.5302851340300396</v>
      </c>
      <c r="AK143" s="25">
        <v>2.4422266973821163</v>
      </c>
      <c r="AL143" s="25">
        <v>2.3268281890065339</v>
      </c>
      <c r="AM143" s="25">
        <v>2.1951160196773412</v>
      </c>
      <c r="AN143" s="25">
        <v>2.0304702378040798</v>
      </c>
      <c r="AO143" s="25">
        <v>1.8682907885658278</v>
      </c>
      <c r="AP143" s="25">
        <v>1.6715146372521357</v>
      </c>
      <c r="AQ143" s="25">
        <v>1.0392186644807264</v>
      </c>
      <c r="AR143" s="25">
        <v>0.47963865125154292</v>
      </c>
      <c r="AS143" s="25">
        <v>2.6744912495068718E-2</v>
      </c>
      <c r="AT143" s="25">
        <v>-9.2660097724721169E-2</v>
      </c>
      <c r="AV143" s="26">
        <v>6.5921017749915105</v>
      </c>
      <c r="AW143" s="26">
        <v>6.7387421505820235</v>
      </c>
      <c r="AX143" s="26">
        <v>6.597605173573367</v>
      </c>
      <c r="AY143" s="26">
        <v>6.5302851340300396</v>
      </c>
      <c r="AZ143" s="26">
        <v>6.4422266973821163</v>
      </c>
      <c r="BA143" s="26">
        <v>6.3268281890065339</v>
      </c>
      <c r="BB143" s="26">
        <v>6.1951160196773412</v>
      </c>
      <c r="BC143" s="26">
        <v>6.0304702378040798</v>
      </c>
      <c r="BD143" s="26">
        <v>5.8682907885658278</v>
      </c>
      <c r="BE143" s="26">
        <v>5.6715146372521357</v>
      </c>
      <c r="BF143" s="26">
        <v>5.0392186644807264</v>
      </c>
      <c r="BG143" s="26">
        <v>4.4796386512515429</v>
      </c>
      <c r="BH143" s="26">
        <v>4.0267449124950687</v>
      </c>
      <c r="BI143" s="26">
        <v>3.9073399022752788</v>
      </c>
      <c r="BK143" s="27">
        <v>2.6436785518937764</v>
      </c>
      <c r="BL143" s="27">
        <v>2.7859994047941736</v>
      </c>
      <c r="BM143" s="27">
        <v>2.526861733726701</v>
      </c>
      <c r="BN143" s="27">
        <v>2.3953461617258593</v>
      </c>
      <c r="BO143" s="27">
        <v>2.2624267550763921</v>
      </c>
      <c r="BP143" s="27">
        <v>2.1292089428127881</v>
      </c>
      <c r="BQ143" s="27">
        <v>1.9901870304041616</v>
      </c>
      <c r="BR143" s="27">
        <v>1.8556899843309846</v>
      </c>
      <c r="BS143" s="27">
        <v>1.7172297149736728</v>
      </c>
      <c r="BT143" s="27">
        <v>1.5673883823597468</v>
      </c>
      <c r="BU143" s="27">
        <v>0.94084165809252696</v>
      </c>
      <c r="BV143" s="27">
        <v>0.45381303973642773</v>
      </c>
      <c r="BW143" s="27">
        <v>0.30691187531221154</v>
      </c>
      <c r="BX143" s="27">
        <v>0.37140828150409533</v>
      </c>
      <c r="BZ143" s="27">
        <v>6.6436785518937764</v>
      </c>
      <c r="CA143" s="27">
        <v>6.7859994047941736</v>
      </c>
      <c r="CB143" s="27">
        <v>6.526861733726701</v>
      </c>
      <c r="CC143" s="27">
        <v>6.3953461617258593</v>
      </c>
      <c r="CD143" s="27">
        <v>6.2624267550763921</v>
      </c>
      <c r="CE143" s="27">
        <v>6.1292089428127881</v>
      </c>
      <c r="CF143" s="27">
        <v>5.9901870304041616</v>
      </c>
      <c r="CG143" s="27">
        <v>5.8556899843309846</v>
      </c>
      <c r="CH143" s="27">
        <v>5.7172297149736728</v>
      </c>
      <c r="CI143" s="27">
        <v>5.5673883823597468</v>
      </c>
      <c r="CJ143" s="27">
        <v>4.940841658092527</v>
      </c>
      <c r="CK143" s="27">
        <v>4.4538130397364277</v>
      </c>
      <c r="CL143" s="27">
        <v>4.3069118753122115</v>
      </c>
      <c r="CM143" s="27">
        <v>4.3714082815040953</v>
      </c>
      <c r="CO143" s="28">
        <v>2.6415938954512352</v>
      </c>
      <c r="CP143" s="28">
        <v>2.7880172069078739</v>
      </c>
      <c r="CQ143" s="28">
        <v>2.5310772273096287</v>
      </c>
      <c r="CR143" s="28">
        <v>2.404797158267634</v>
      </c>
      <c r="CS143" s="28">
        <v>2.2762232188933762</v>
      </c>
      <c r="CT143" s="28">
        <v>2.1427237462401596</v>
      </c>
      <c r="CU143" s="28">
        <v>2.0058558845767234</v>
      </c>
      <c r="CV143" s="28">
        <v>1.8661552778175263</v>
      </c>
      <c r="CW143" s="28">
        <v>1.7264573599557185</v>
      </c>
      <c r="CX143" s="28">
        <v>1.5826880890056003</v>
      </c>
      <c r="CY143" s="28">
        <v>0.95084456754603153</v>
      </c>
      <c r="CZ143" s="28">
        <v>-1.2980641542991478</v>
      </c>
      <c r="DA143" s="28">
        <v>-3.0761955031751462</v>
      </c>
      <c r="DB143" s="28">
        <v>-4.3325924485899421</v>
      </c>
      <c r="DD143" s="28">
        <v>6.6415938954512352</v>
      </c>
      <c r="DE143" s="28">
        <v>6.7880172069078739</v>
      </c>
      <c r="DF143" s="28">
        <v>6.5310772273096287</v>
      </c>
      <c r="DG143" s="28">
        <v>6.404797158267634</v>
      </c>
      <c r="DH143" s="28">
        <v>6.2762232188933762</v>
      </c>
      <c r="DI143" s="28">
        <v>6.1427237462401596</v>
      </c>
      <c r="DJ143" s="28">
        <v>6.0058558845767234</v>
      </c>
      <c r="DK143" s="28">
        <v>5.8661552778175263</v>
      </c>
      <c r="DL143" s="28">
        <v>5.7264573599557185</v>
      </c>
      <c r="DM143" s="28">
        <v>5.5826880890056003</v>
      </c>
      <c r="DN143" s="28">
        <v>4.9508445675460315</v>
      </c>
      <c r="DO143" s="28">
        <v>2.7019358457008522</v>
      </c>
      <c r="DP143" s="28">
        <v>0.92380449682485377</v>
      </c>
      <c r="DQ143" s="28">
        <v>-0.33259244858994208</v>
      </c>
      <c r="DS143" s="29">
        <v>2.6676254931612586</v>
      </c>
      <c r="DT143" s="29">
        <v>2.8397175827704029</v>
      </c>
      <c r="DU143" s="29">
        <v>2.6089286614269671</v>
      </c>
      <c r="DV143" s="29">
        <v>2.504141664185676</v>
      </c>
      <c r="DW143" s="29">
        <v>2.3917398703173092</v>
      </c>
      <c r="DX143" s="29">
        <v>2.2625485950608901</v>
      </c>
      <c r="DY143" s="29">
        <v>2.1273709919108175</v>
      </c>
      <c r="DZ143" s="29">
        <v>1.986281712312806</v>
      </c>
      <c r="EA143" s="29">
        <v>1.8390959624889938</v>
      </c>
      <c r="EB143" s="29">
        <v>1.6183064762051877</v>
      </c>
      <c r="EC143" s="29">
        <v>-0.94359473044060493</v>
      </c>
      <c r="ED143" s="29">
        <v>-3.3737949489790289</v>
      </c>
      <c r="EE143" s="29">
        <v>-4.928741779750041</v>
      </c>
      <c r="EF143" s="29">
        <v>-4.6081863272133035</v>
      </c>
      <c r="EH143" s="29">
        <v>6.6676254931612586</v>
      </c>
      <c r="EI143" s="29">
        <v>6.8397175827704029</v>
      </c>
      <c r="EJ143" s="29">
        <v>6.6089286614269671</v>
      </c>
      <c r="EK143" s="29">
        <v>6.504141664185676</v>
      </c>
      <c r="EL143" s="29">
        <v>6.3917398703173092</v>
      </c>
      <c r="EM143" s="29">
        <v>6.2625485950608901</v>
      </c>
      <c r="EN143" s="29">
        <v>6.1273709919108175</v>
      </c>
      <c r="EO143" s="29">
        <v>5.986281712312806</v>
      </c>
      <c r="EP143" s="29">
        <v>5.8390959624889938</v>
      </c>
      <c r="EQ143" s="29">
        <v>5.6183064762051877</v>
      </c>
      <c r="ER143" s="29">
        <v>3.0564052695593951</v>
      </c>
      <c r="ES143" s="29">
        <v>0.62620505102097113</v>
      </c>
      <c r="ET143" s="29">
        <v>-0.92874177975004102</v>
      </c>
      <c r="EU143" s="29">
        <v>-0.60818632721330346</v>
      </c>
      <c r="EW143" s="1">
        <v>358235</v>
      </c>
      <c r="EX143" s="1">
        <v>404898</v>
      </c>
      <c r="EY143" s="1" t="s">
        <v>626</v>
      </c>
      <c r="EZ143" s="1" t="s">
        <v>890</v>
      </c>
    </row>
    <row r="144" spans="2:156" ht="16.2" thickBot="1" x14ac:dyDescent="0.35">
      <c r="B144" s="21" t="s">
        <v>145</v>
      </c>
      <c r="C144" s="22">
        <v>3.9671701308611453</v>
      </c>
      <c r="D144" s="23">
        <v>3.7587029485805807</v>
      </c>
      <c r="E144" s="23">
        <v>3.128401676719605</v>
      </c>
      <c r="F144" s="23">
        <v>2.863459714085451</v>
      </c>
      <c r="G144" s="23">
        <v>2.5820303895767225</v>
      </c>
      <c r="H144" s="23">
        <v>2.2983040025216965</v>
      </c>
      <c r="I144" s="23">
        <v>1.9914531674259734</v>
      </c>
      <c r="J144" s="23">
        <v>1.6609319625703591</v>
      </c>
      <c r="K144" s="23">
        <v>1.3169494802229593</v>
      </c>
      <c r="L144" s="23">
        <v>0.95334077423649433</v>
      </c>
      <c r="M144" s="23">
        <v>-0.77050527341632602</v>
      </c>
      <c r="N144" s="23">
        <v>-2.9005498857434802</v>
      </c>
      <c r="O144" s="23">
        <v>-4.0853028145718042</v>
      </c>
      <c r="P144" s="23">
        <v>-4.8182536279897121</v>
      </c>
      <c r="Q144" s="24"/>
      <c r="R144" s="23">
        <v>9.4671701308611453</v>
      </c>
      <c r="S144" s="23">
        <v>9.2587029485805807</v>
      </c>
      <c r="T144" s="23">
        <v>8.628401676719605</v>
      </c>
      <c r="U144" s="23">
        <v>8.363459714085451</v>
      </c>
      <c r="V144" s="23">
        <v>8.0820303895767225</v>
      </c>
      <c r="W144" s="23">
        <v>7.7983040025216965</v>
      </c>
      <c r="X144" s="23">
        <v>7.4914531674259734</v>
      </c>
      <c r="Y144" s="23">
        <v>7.1609319625703591</v>
      </c>
      <c r="Z144" s="23">
        <v>6.8169494802229593</v>
      </c>
      <c r="AA144" s="23">
        <v>6.4533407742364943</v>
      </c>
      <c r="AB144" s="23">
        <v>4.729494726583674</v>
      </c>
      <c r="AC144" s="23">
        <v>2.5994501142565198</v>
      </c>
      <c r="AD144" s="23">
        <v>1.4146971854281958</v>
      </c>
      <c r="AE144" s="23">
        <v>0.68174637201028787</v>
      </c>
      <c r="AG144" s="25">
        <v>3.8289342819902963</v>
      </c>
      <c r="AH144" s="25">
        <v>3.6684661165309578</v>
      </c>
      <c r="AI144" s="25">
        <v>3.1917941176670865</v>
      </c>
      <c r="AJ144" s="25">
        <v>2.8897347895704115</v>
      </c>
      <c r="AK144" s="25">
        <v>2.5341596324692155</v>
      </c>
      <c r="AL144" s="25">
        <v>2.1525405959425825</v>
      </c>
      <c r="AM144" s="25">
        <v>1.7055574089027488</v>
      </c>
      <c r="AN144" s="25">
        <v>1.1980460440056859</v>
      </c>
      <c r="AO144" s="25">
        <v>0.62348919208585585</v>
      </c>
      <c r="AP144" s="25">
        <v>-2.9354195985995091E-2</v>
      </c>
      <c r="AQ144" s="25">
        <v>-1.2256567819093434</v>
      </c>
      <c r="AR144" s="25">
        <v>-1.8682608761322186</v>
      </c>
      <c r="AS144" s="25">
        <v>-2.9480682733320549</v>
      </c>
      <c r="AT144" s="25">
        <v>-3.3642211018965398</v>
      </c>
      <c r="AV144" s="26">
        <v>9.3289342819902963</v>
      </c>
      <c r="AW144" s="26">
        <v>9.1684661165309578</v>
      </c>
      <c r="AX144" s="26">
        <v>8.6917941176670865</v>
      </c>
      <c r="AY144" s="26">
        <v>8.3897347895704115</v>
      </c>
      <c r="AZ144" s="26">
        <v>8.0341596324692155</v>
      </c>
      <c r="BA144" s="26">
        <v>7.6525405959425825</v>
      </c>
      <c r="BB144" s="26">
        <v>7.2055574089027488</v>
      </c>
      <c r="BC144" s="26">
        <v>6.6980460440056859</v>
      </c>
      <c r="BD144" s="26">
        <v>6.1234891920858558</v>
      </c>
      <c r="BE144" s="26">
        <v>5.4706458040140049</v>
      </c>
      <c r="BF144" s="26">
        <v>4.2743432180906566</v>
      </c>
      <c r="BG144" s="26">
        <v>3.6317391238677814</v>
      </c>
      <c r="BH144" s="26">
        <v>2.5519317266679451</v>
      </c>
      <c r="BI144" s="26">
        <v>2.1357788981034602</v>
      </c>
      <c r="BK144" s="27">
        <v>3.9686185047176608</v>
      </c>
      <c r="BL144" s="27">
        <v>3.7816229192901147</v>
      </c>
      <c r="BM144" s="27">
        <v>3.1802166890572536</v>
      </c>
      <c r="BN144" s="27">
        <v>2.9425898754688866</v>
      </c>
      <c r="BO144" s="27">
        <v>2.6911648045844281</v>
      </c>
      <c r="BP144" s="27">
        <v>2.4489548498505513</v>
      </c>
      <c r="BQ144" s="27">
        <v>2.1873458561186041</v>
      </c>
      <c r="BR144" s="27">
        <v>1.9136589231784171</v>
      </c>
      <c r="BS144" s="27">
        <v>1.6261849680214979</v>
      </c>
      <c r="BT144" s="27">
        <v>1.3191723315657811</v>
      </c>
      <c r="BU144" s="27">
        <v>0.23807474293813158</v>
      </c>
      <c r="BV144" s="27">
        <v>-0.84645287952400849</v>
      </c>
      <c r="BW144" s="27">
        <v>-1.1640029272089762</v>
      </c>
      <c r="BX144" s="27">
        <v>-1.0609984614297545</v>
      </c>
      <c r="BZ144" s="27">
        <v>9.4686185047176608</v>
      </c>
      <c r="CA144" s="27">
        <v>9.2816229192901147</v>
      </c>
      <c r="CB144" s="27">
        <v>8.6802166890572536</v>
      </c>
      <c r="CC144" s="27">
        <v>8.4425898754688866</v>
      </c>
      <c r="CD144" s="27">
        <v>8.1911648045844281</v>
      </c>
      <c r="CE144" s="27">
        <v>7.9489548498505513</v>
      </c>
      <c r="CF144" s="27">
        <v>7.6873458561186041</v>
      </c>
      <c r="CG144" s="27">
        <v>7.4136589231784171</v>
      </c>
      <c r="CH144" s="27">
        <v>7.1261849680214979</v>
      </c>
      <c r="CI144" s="27">
        <v>6.8191723315657811</v>
      </c>
      <c r="CJ144" s="27">
        <v>5.7380747429381316</v>
      </c>
      <c r="CK144" s="27">
        <v>4.6535471204759915</v>
      </c>
      <c r="CL144" s="27">
        <v>4.3359970727910238</v>
      </c>
      <c r="CM144" s="27">
        <v>4.4390015385702455</v>
      </c>
      <c r="CO144" s="28">
        <v>3.9676085517284712</v>
      </c>
      <c r="CP144" s="28">
        <v>3.7837923808387757</v>
      </c>
      <c r="CQ144" s="28">
        <v>3.1809935403498422</v>
      </c>
      <c r="CR144" s="28">
        <v>2.9467026068251485</v>
      </c>
      <c r="CS144" s="28">
        <v>2.6993216246443197</v>
      </c>
      <c r="CT144" s="28">
        <v>2.4544491121759222</v>
      </c>
      <c r="CU144" s="28">
        <v>2.1919367202578854</v>
      </c>
      <c r="CV144" s="28">
        <v>1.9131437255746846</v>
      </c>
      <c r="CW144" s="28">
        <v>1.6283142620473257</v>
      </c>
      <c r="CX144" s="28">
        <v>1.3351801806880879</v>
      </c>
      <c r="CY144" s="28">
        <v>0.40033297432776749</v>
      </c>
      <c r="CZ144" s="28">
        <v>-4.8898481815127539</v>
      </c>
      <c r="DA144" s="28">
        <v>-11.229830624503776</v>
      </c>
      <c r="DB144" s="28">
        <v>-16.520791521152788</v>
      </c>
      <c r="DD144" s="28">
        <v>9.4676085517284712</v>
      </c>
      <c r="DE144" s="28">
        <v>9.2837923808387757</v>
      </c>
      <c r="DF144" s="28">
        <v>8.6809935403498422</v>
      </c>
      <c r="DG144" s="28">
        <v>8.4467026068251485</v>
      </c>
      <c r="DH144" s="28">
        <v>8.1993216246443197</v>
      </c>
      <c r="DI144" s="28">
        <v>7.9544491121759222</v>
      </c>
      <c r="DJ144" s="28">
        <v>7.6919367202578854</v>
      </c>
      <c r="DK144" s="28">
        <v>7.4131437255746846</v>
      </c>
      <c r="DL144" s="28">
        <v>7.1283142620473257</v>
      </c>
      <c r="DM144" s="28">
        <v>6.8351801806880879</v>
      </c>
      <c r="DN144" s="28">
        <v>5.9003329743277675</v>
      </c>
      <c r="DO144" s="28">
        <v>0.61015181848724609</v>
      </c>
      <c r="DP144" s="28">
        <v>-5.7298306245037764</v>
      </c>
      <c r="DQ144" s="28">
        <v>-11.020791521152788</v>
      </c>
      <c r="DS144" s="29">
        <v>4.0376515402940925</v>
      </c>
      <c r="DT144" s="29">
        <v>3.9266027768732705</v>
      </c>
      <c r="DU144" s="29">
        <v>3.400590621386705</v>
      </c>
      <c r="DV144" s="29">
        <v>3.2410000785660102</v>
      </c>
      <c r="DW144" s="29">
        <v>3.0699249730024079</v>
      </c>
      <c r="DX144" s="29">
        <v>2.8970342167421634</v>
      </c>
      <c r="DY144" s="29">
        <v>2.7065663188704114</v>
      </c>
      <c r="DZ144" s="29">
        <v>2.4957379966018074</v>
      </c>
      <c r="EA144" s="29">
        <v>2.2774792586782837</v>
      </c>
      <c r="EB144" s="29">
        <v>2.0345559000953912</v>
      </c>
      <c r="EC144" s="29">
        <v>-3.5793344644243845</v>
      </c>
      <c r="ED144" s="29">
        <v>-10.104002676300134</v>
      </c>
      <c r="EE144" s="29">
        <v>-15.924294204985955</v>
      </c>
      <c r="EF144" s="29">
        <v>-15.858937900370762</v>
      </c>
      <c r="EH144" s="29">
        <v>9.5376515402940925</v>
      </c>
      <c r="EI144" s="29">
        <v>9.4266027768732705</v>
      </c>
      <c r="EJ144" s="29">
        <v>8.900590621386705</v>
      </c>
      <c r="EK144" s="29">
        <v>8.7410000785660102</v>
      </c>
      <c r="EL144" s="29">
        <v>8.5699249730024079</v>
      </c>
      <c r="EM144" s="29">
        <v>8.3970342167421634</v>
      </c>
      <c r="EN144" s="29">
        <v>8.2065663188704114</v>
      </c>
      <c r="EO144" s="29">
        <v>7.9957379966018074</v>
      </c>
      <c r="EP144" s="29">
        <v>7.7774792586782837</v>
      </c>
      <c r="EQ144" s="29">
        <v>7.5345559000953912</v>
      </c>
      <c r="ER144" s="29">
        <v>1.9206655355756155</v>
      </c>
      <c r="ES144" s="29">
        <v>-4.6040026763001336</v>
      </c>
      <c r="ET144" s="29">
        <v>-10.424294204985955</v>
      </c>
      <c r="EU144" s="29">
        <v>-10.358937900370762</v>
      </c>
      <c r="EW144" s="1">
        <v>358225</v>
      </c>
      <c r="EX144" s="1">
        <v>404888</v>
      </c>
      <c r="EY144" s="1" t="s">
        <v>626</v>
      </c>
      <c r="EZ144" s="1" t="s">
        <v>890</v>
      </c>
    </row>
    <row r="145" spans="2:156" ht="16.2" thickBot="1" x14ac:dyDescent="0.35">
      <c r="B145" s="21" t="s">
        <v>146</v>
      </c>
      <c r="C145" s="22">
        <v>12.554401917866738</v>
      </c>
      <c r="D145" s="23">
        <v>12.330619402356012</v>
      </c>
      <c r="E145" s="23">
        <v>11.947011996559473</v>
      </c>
      <c r="F145" s="23">
        <v>11.756581984104765</v>
      </c>
      <c r="G145" s="23">
        <v>11.607045309386493</v>
      </c>
      <c r="H145" s="23">
        <v>11.387944602285376</v>
      </c>
      <c r="I145" s="23">
        <v>11.145397082271179</v>
      </c>
      <c r="J145" s="23">
        <v>10.89758629197766</v>
      </c>
      <c r="K145" s="23">
        <v>10.638256714344349</v>
      </c>
      <c r="L145" s="23">
        <v>10.318208046816338</v>
      </c>
      <c r="M145" s="23">
        <v>8.811914571884552</v>
      </c>
      <c r="N145" s="23">
        <v>7.1473386170399298</v>
      </c>
      <c r="O145" s="23">
        <v>6.2060777888930261</v>
      </c>
      <c r="P145" s="23">
        <v>5.7323943438404541</v>
      </c>
      <c r="Q145" s="24"/>
      <c r="R145" s="23">
        <v>17.054401917866738</v>
      </c>
      <c r="S145" s="23">
        <v>16.830619402356014</v>
      </c>
      <c r="T145" s="23">
        <v>16.447011996559475</v>
      </c>
      <c r="U145" s="23">
        <v>16.256581984104763</v>
      </c>
      <c r="V145" s="23">
        <v>16.107045309386493</v>
      </c>
      <c r="W145" s="23">
        <v>15.887944602285376</v>
      </c>
      <c r="X145" s="23">
        <v>15.645397082271179</v>
      </c>
      <c r="Y145" s="23">
        <v>15.39758629197766</v>
      </c>
      <c r="Z145" s="23">
        <v>15.138256714344349</v>
      </c>
      <c r="AA145" s="23">
        <v>14.818208046816338</v>
      </c>
      <c r="AB145" s="23">
        <v>13.311914571884552</v>
      </c>
      <c r="AC145" s="23">
        <v>11.64733861703993</v>
      </c>
      <c r="AD145" s="23">
        <v>10.706077788893026</v>
      </c>
      <c r="AE145" s="23">
        <v>10.232394343840454</v>
      </c>
      <c r="AG145" s="25">
        <v>12.507027760299014</v>
      </c>
      <c r="AH145" s="25">
        <v>12.397599835429027</v>
      </c>
      <c r="AI145" s="25">
        <v>12.175354363500613</v>
      </c>
      <c r="AJ145" s="25">
        <v>12.020893372834895</v>
      </c>
      <c r="AK145" s="25">
        <v>11.903859084986118</v>
      </c>
      <c r="AL145" s="25">
        <v>11.724499543152005</v>
      </c>
      <c r="AM145" s="25">
        <v>11.513245087155999</v>
      </c>
      <c r="AN145" s="25">
        <v>11.296110425503269</v>
      </c>
      <c r="AO145" s="25">
        <v>11.061716166285681</v>
      </c>
      <c r="AP145" s="25">
        <v>10.767527017086101</v>
      </c>
      <c r="AQ145" s="25">
        <v>9.6532944955823705</v>
      </c>
      <c r="AR145" s="25">
        <v>8.4945230506857623</v>
      </c>
      <c r="AS145" s="25">
        <v>7.3822880269005768</v>
      </c>
      <c r="AT145" s="25">
        <v>6.8687324033417738</v>
      </c>
      <c r="AV145" s="26">
        <v>17.007027760299014</v>
      </c>
      <c r="AW145" s="26">
        <v>16.897599835429027</v>
      </c>
      <c r="AX145" s="26">
        <v>16.675354363500613</v>
      </c>
      <c r="AY145" s="26">
        <v>16.520893372834895</v>
      </c>
      <c r="AZ145" s="26">
        <v>16.403859084986117</v>
      </c>
      <c r="BA145" s="26">
        <v>16.224499543152007</v>
      </c>
      <c r="BB145" s="26">
        <v>16.013245087156001</v>
      </c>
      <c r="BC145" s="26">
        <v>15.796110425503269</v>
      </c>
      <c r="BD145" s="26">
        <v>15.561716166285681</v>
      </c>
      <c r="BE145" s="26">
        <v>15.267527017086101</v>
      </c>
      <c r="BF145" s="26">
        <v>14.153294495582371</v>
      </c>
      <c r="BG145" s="26">
        <v>12.994523050685762</v>
      </c>
      <c r="BH145" s="26">
        <v>11.882288026900577</v>
      </c>
      <c r="BI145" s="26">
        <v>11.368732403341774</v>
      </c>
      <c r="BK145" s="27">
        <v>12.555807768679504</v>
      </c>
      <c r="BL145" s="27">
        <v>12.357516661844631</v>
      </c>
      <c r="BM145" s="27">
        <v>12.006334534614702</v>
      </c>
      <c r="BN145" s="27">
        <v>11.847122562706272</v>
      </c>
      <c r="BO145" s="27">
        <v>11.731393998294779</v>
      </c>
      <c r="BP145" s="27">
        <v>11.559086153722449</v>
      </c>
      <c r="BQ145" s="27">
        <v>11.365455745688422</v>
      </c>
      <c r="BR145" s="27">
        <v>11.177544529919556</v>
      </c>
      <c r="BS145" s="27">
        <v>10.977774635547062</v>
      </c>
      <c r="BT145" s="27">
        <v>10.718393855295743</v>
      </c>
      <c r="BU145" s="27">
        <v>9.4991372000584633</v>
      </c>
      <c r="BV145" s="27">
        <v>8.5142447809206523</v>
      </c>
      <c r="BW145" s="27">
        <v>8.0969530904215539</v>
      </c>
      <c r="BX145" s="27">
        <v>8.1386143947192995</v>
      </c>
      <c r="BZ145" s="27">
        <v>17.055807768679504</v>
      </c>
      <c r="CA145" s="27">
        <v>16.857516661844631</v>
      </c>
      <c r="CB145" s="27">
        <v>16.506334534614702</v>
      </c>
      <c r="CC145" s="27">
        <v>16.347122562706272</v>
      </c>
      <c r="CD145" s="27">
        <v>16.231393998294777</v>
      </c>
      <c r="CE145" s="27">
        <v>16.059086153722447</v>
      </c>
      <c r="CF145" s="27">
        <v>15.865455745688422</v>
      </c>
      <c r="CG145" s="27">
        <v>15.677544529919556</v>
      </c>
      <c r="CH145" s="27">
        <v>15.477774635547062</v>
      </c>
      <c r="CI145" s="27">
        <v>15.218393855295743</v>
      </c>
      <c r="CJ145" s="27">
        <v>13.999137200058463</v>
      </c>
      <c r="CK145" s="27">
        <v>13.014244780920652</v>
      </c>
      <c r="CL145" s="27">
        <v>12.596953090421554</v>
      </c>
      <c r="CM145" s="27">
        <v>12.638614394719299</v>
      </c>
      <c r="CO145" s="28">
        <v>12.553442281922706</v>
      </c>
      <c r="CP145" s="28">
        <v>12.339674892571882</v>
      </c>
      <c r="CQ145" s="28">
        <v>11.976327893463539</v>
      </c>
      <c r="CR145" s="28">
        <v>11.816618978353119</v>
      </c>
      <c r="CS145" s="28">
        <v>11.711126958078541</v>
      </c>
      <c r="CT145" s="28">
        <v>11.559048075215555</v>
      </c>
      <c r="CU145" s="28">
        <v>11.390890886025916</v>
      </c>
      <c r="CV145" s="28">
        <v>11.220185586676221</v>
      </c>
      <c r="CW145" s="28">
        <v>11.061607507792367</v>
      </c>
      <c r="CX145" s="28">
        <v>10.870414083700746</v>
      </c>
      <c r="CY145" s="28">
        <v>9.8686154265788382</v>
      </c>
      <c r="CZ145" s="28">
        <v>5.2763805659238727</v>
      </c>
      <c r="DA145" s="28">
        <v>0.94905547043939009</v>
      </c>
      <c r="DB145" s="28">
        <v>-2.3691676912006372</v>
      </c>
      <c r="DD145" s="28">
        <v>17.053442281922706</v>
      </c>
      <c r="DE145" s="28">
        <v>16.839674892571882</v>
      </c>
      <c r="DF145" s="28">
        <v>16.476327893463541</v>
      </c>
      <c r="DG145" s="28">
        <v>16.316618978353119</v>
      </c>
      <c r="DH145" s="28">
        <v>16.211126958078541</v>
      </c>
      <c r="DI145" s="28">
        <v>16.059048075215557</v>
      </c>
      <c r="DJ145" s="28">
        <v>15.890890886025916</v>
      </c>
      <c r="DK145" s="28">
        <v>15.720185586676221</v>
      </c>
      <c r="DL145" s="28">
        <v>15.561607507792367</v>
      </c>
      <c r="DM145" s="28">
        <v>15.370414083700746</v>
      </c>
      <c r="DN145" s="28">
        <v>14.368615426578838</v>
      </c>
      <c r="DO145" s="28">
        <v>9.7763805659238727</v>
      </c>
      <c r="DP145" s="28">
        <v>5.4490554704393901</v>
      </c>
      <c r="DQ145" s="28">
        <v>2.1308323087993628</v>
      </c>
      <c r="DS145" s="29">
        <v>12.609885209309828</v>
      </c>
      <c r="DT145" s="29">
        <v>12.450428011223048</v>
      </c>
      <c r="DU145" s="29">
        <v>12.141479183657401</v>
      </c>
      <c r="DV145" s="29">
        <v>12.023706514632066</v>
      </c>
      <c r="DW145" s="29">
        <v>11.958706306954328</v>
      </c>
      <c r="DX145" s="29">
        <v>11.821199501276446</v>
      </c>
      <c r="DY145" s="29">
        <v>11.674446778278599</v>
      </c>
      <c r="DZ145" s="29">
        <v>11.539088436076096</v>
      </c>
      <c r="EA145" s="29">
        <v>11.410652358623768</v>
      </c>
      <c r="EB145" s="29">
        <v>11.077127458434235</v>
      </c>
      <c r="EC145" s="29">
        <v>6.4144703513465942</v>
      </c>
      <c r="ED145" s="29">
        <v>2.0678293839065347</v>
      </c>
      <c r="EE145" s="29">
        <v>-1.4382976759385144</v>
      </c>
      <c r="EF145" s="29">
        <v>-1.4536417219952895</v>
      </c>
      <c r="EH145" s="29">
        <v>17.10988520930983</v>
      </c>
      <c r="EI145" s="29">
        <v>16.950428011223046</v>
      </c>
      <c r="EJ145" s="29">
        <v>16.641479183657403</v>
      </c>
      <c r="EK145" s="29">
        <v>16.523706514632067</v>
      </c>
      <c r="EL145" s="29">
        <v>16.458706306954326</v>
      </c>
      <c r="EM145" s="29">
        <v>16.321199501276446</v>
      </c>
      <c r="EN145" s="29">
        <v>16.1744467782786</v>
      </c>
      <c r="EO145" s="29">
        <v>16.039088436076096</v>
      </c>
      <c r="EP145" s="29">
        <v>15.910652358623768</v>
      </c>
      <c r="EQ145" s="29">
        <v>15.577127458434235</v>
      </c>
      <c r="ER145" s="29">
        <v>10.914470351346594</v>
      </c>
      <c r="ES145" s="29">
        <v>6.5678293839065347</v>
      </c>
      <c r="ET145" s="29">
        <v>3.0617023240614856</v>
      </c>
      <c r="EU145" s="29">
        <v>3.0463582780047105</v>
      </c>
      <c r="EW145" s="1">
        <v>399322</v>
      </c>
      <c r="EX145" s="1">
        <v>404583</v>
      </c>
      <c r="EY145" s="1" t="s">
        <v>484</v>
      </c>
      <c r="EZ145" s="1" t="s">
        <v>876</v>
      </c>
    </row>
    <row r="146" spans="2:156" ht="16.2" thickBot="1" x14ac:dyDescent="0.35">
      <c r="B146" s="21" t="s">
        <v>147</v>
      </c>
      <c r="C146" s="22">
        <v>16.380469520165033</v>
      </c>
      <c r="D146" s="23">
        <v>16.282774690791317</v>
      </c>
      <c r="E146" s="23">
        <v>15.404065294404905</v>
      </c>
      <c r="F146" s="23">
        <v>14.985881183713513</v>
      </c>
      <c r="G146" s="23">
        <v>14.486257099752969</v>
      </c>
      <c r="H146" s="23">
        <v>14.121525298465389</v>
      </c>
      <c r="I146" s="23">
        <v>13.710605662337549</v>
      </c>
      <c r="J146" s="23">
        <v>13.308876765201394</v>
      </c>
      <c r="K146" s="23">
        <v>12.765481904642346</v>
      </c>
      <c r="L146" s="23">
        <v>12.263216976128728</v>
      </c>
      <c r="M146" s="23">
        <v>10.10309860636475</v>
      </c>
      <c r="N146" s="23">
        <v>7.4330699201655364</v>
      </c>
      <c r="O146" s="23">
        <v>5.6628648177383951</v>
      </c>
      <c r="P146" s="23">
        <v>4.3863850563624709</v>
      </c>
      <c r="Q146" s="24"/>
      <c r="R146" s="23">
        <v>30.380469520165033</v>
      </c>
      <c r="S146" s="23">
        <v>30.282774690791317</v>
      </c>
      <c r="T146" s="23">
        <v>29.404065294404905</v>
      </c>
      <c r="U146" s="23">
        <v>28.985881183713513</v>
      </c>
      <c r="V146" s="23">
        <v>28.486257099752969</v>
      </c>
      <c r="W146" s="23">
        <v>28.121525298465389</v>
      </c>
      <c r="X146" s="23">
        <v>27.710605662337549</v>
      </c>
      <c r="Y146" s="23">
        <v>27.308876765201394</v>
      </c>
      <c r="Z146" s="23">
        <v>26.765481904642346</v>
      </c>
      <c r="AA146" s="23">
        <v>26.263216976128728</v>
      </c>
      <c r="AB146" s="23">
        <v>24.10309860636475</v>
      </c>
      <c r="AC146" s="23">
        <v>21.433069920165536</v>
      </c>
      <c r="AD146" s="23">
        <v>19.662864817738395</v>
      </c>
      <c r="AE146" s="23">
        <v>18.386385056362471</v>
      </c>
      <c r="AG146" s="25">
        <v>16.251757400096498</v>
      </c>
      <c r="AH146" s="25">
        <v>16.338156530984769</v>
      </c>
      <c r="AI146" s="25">
        <v>15.89000459849176</v>
      </c>
      <c r="AJ146" s="25">
        <v>15.637008800577402</v>
      </c>
      <c r="AK146" s="25">
        <v>15.279428786378428</v>
      </c>
      <c r="AL146" s="25">
        <v>15.03763767551084</v>
      </c>
      <c r="AM146" s="25">
        <v>14.71139687712223</v>
      </c>
      <c r="AN146" s="25">
        <v>14.369733310337754</v>
      </c>
      <c r="AO146" s="25">
        <v>13.8569796457639</v>
      </c>
      <c r="AP146" s="25">
        <v>13.351159610929958</v>
      </c>
      <c r="AQ146" s="25">
        <v>11.743236809107351</v>
      </c>
      <c r="AR146" s="25">
        <v>10.354509182801305</v>
      </c>
      <c r="AS146" s="25">
        <v>9.170609662310909</v>
      </c>
      <c r="AT146" s="25">
        <v>8.6553123282814113</v>
      </c>
      <c r="AV146" s="26">
        <v>30.251757400096498</v>
      </c>
      <c r="AW146" s="26">
        <v>30.338156530984769</v>
      </c>
      <c r="AX146" s="26">
        <v>29.89000459849176</v>
      </c>
      <c r="AY146" s="26">
        <v>29.637008800577402</v>
      </c>
      <c r="AZ146" s="26">
        <v>29.279428786378428</v>
      </c>
      <c r="BA146" s="26">
        <v>29.03763767551084</v>
      </c>
      <c r="BB146" s="26">
        <v>28.71139687712223</v>
      </c>
      <c r="BC146" s="26">
        <v>28.369733310337754</v>
      </c>
      <c r="BD146" s="26">
        <v>27.8569796457639</v>
      </c>
      <c r="BE146" s="26">
        <v>27.351159610929958</v>
      </c>
      <c r="BF146" s="26">
        <v>25.743236809107351</v>
      </c>
      <c r="BG146" s="26">
        <v>24.354509182801305</v>
      </c>
      <c r="BH146" s="26">
        <v>23.170609662310909</v>
      </c>
      <c r="BI146" s="26">
        <v>22.655312328281411</v>
      </c>
      <c r="BK146" s="27">
        <v>16.382262315707653</v>
      </c>
      <c r="BL146" s="27">
        <v>16.323424528800835</v>
      </c>
      <c r="BM146" s="27">
        <v>15.491732488419022</v>
      </c>
      <c r="BN146" s="27">
        <v>15.118215402181782</v>
      </c>
      <c r="BO146" s="27">
        <v>14.668014291678382</v>
      </c>
      <c r="BP146" s="27">
        <v>14.368588065671325</v>
      </c>
      <c r="BQ146" s="27">
        <v>14.022017888085543</v>
      </c>
      <c r="BR146" s="27">
        <v>13.6974072158166</v>
      </c>
      <c r="BS146" s="27">
        <v>13.232122816515606</v>
      </c>
      <c r="BT146" s="27">
        <v>12.806584157550514</v>
      </c>
      <c r="BU146" s="27">
        <v>10.995960856458893</v>
      </c>
      <c r="BV146" s="27">
        <v>9.6479136242224897</v>
      </c>
      <c r="BW146" s="27">
        <v>9.0606610792636246</v>
      </c>
      <c r="BX146" s="27">
        <v>8.956415295742687</v>
      </c>
      <c r="BZ146" s="27">
        <v>30.382262315707653</v>
      </c>
      <c r="CA146" s="27">
        <v>30.323424528800835</v>
      </c>
      <c r="CB146" s="27">
        <v>29.491732488419022</v>
      </c>
      <c r="CC146" s="27">
        <v>29.118215402181782</v>
      </c>
      <c r="CD146" s="27">
        <v>28.668014291678382</v>
      </c>
      <c r="CE146" s="27">
        <v>28.368588065671325</v>
      </c>
      <c r="CF146" s="27">
        <v>28.022017888085543</v>
      </c>
      <c r="CG146" s="27">
        <v>27.6974072158166</v>
      </c>
      <c r="CH146" s="27">
        <v>27.232122816515606</v>
      </c>
      <c r="CI146" s="27">
        <v>26.806584157550514</v>
      </c>
      <c r="CJ146" s="27">
        <v>24.995960856458893</v>
      </c>
      <c r="CK146" s="27">
        <v>23.64791362422249</v>
      </c>
      <c r="CL146" s="27">
        <v>23.060661079263625</v>
      </c>
      <c r="CM146" s="27">
        <v>22.956415295742687</v>
      </c>
      <c r="CO146" s="28">
        <v>16.3735643145762</v>
      </c>
      <c r="CP146" s="28">
        <v>16.31925032909794</v>
      </c>
      <c r="CQ146" s="28">
        <v>15.492697660130709</v>
      </c>
      <c r="CR146" s="28">
        <v>15.134881097690258</v>
      </c>
      <c r="CS146" s="28">
        <v>14.7027008608359</v>
      </c>
      <c r="CT146" s="28">
        <v>14.421834586967424</v>
      </c>
      <c r="CU146" s="28">
        <v>14.103431374523662</v>
      </c>
      <c r="CV146" s="28">
        <v>13.793952575401978</v>
      </c>
      <c r="CW146" s="28">
        <v>13.362344220501857</v>
      </c>
      <c r="CX146" s="28">
        <v>13.001200968967492</v>
      </c>
      <c r="CY146" s="28">
        <v>11.357528871604824</v>
      </c>
      <c r="CZ146" s="28">
        <v>3.9235646882376756</v>
      </c>
      <c r="DA146" s="28">
        <v>-1.882574534513779</v>
      </c>
      <c r="DB146" s="28">
        <v>-6.275487993719608</v>
      </c>
      <c r="DD146" s="28">
        <v>30.3735643145762</v>
      </c>
      <c r="DE146" s="28">
        <v>30.31925032909794</v>
      </c>
      <c r="DF146" s="28">
        <v>29.492697660130709</v>
      </c>
      <c r="DG146" s="28">
        <v>29.134881097690258</v>
      </c>
      <c r="DH146" s="28">
        <v>28.7027008608359</v>
      </c>
      <c r="DI146" s="28">
        <v>28.421834586967424</v>
      </c>
      <c r="DJ146" s="28">
        <v>28.103431374523662</v>
      </c>
      <c r="DK146" s="28">
        <v>27.793952575401978</v>
      </c>
      <c r="DL146" s="28">
        <v>27.362344220501857</v>
      </c>
      <c r="DM146" s="28">
        <v>27.001200968967492</v>
      </c>
      <c r="DN146" s="28">
        <v>25.357528871604824</v>
      </c>
      <c r="DO146" s="28">
        <v>17.923564688237676</v>
      </c>
      <c r="DP146" s="28">
        <v>12.117425465486221</v>
      </c>
      <c r="DQ146" s="28">
        <v>7.724512006280392</v>
      </c>
      <c r="DS146" s="29">
        <v>16.472724809622978</v>
      </c>
      <c r="DT146" s="29">
        <v>16.514963908636361</v>
      </c>
      <c r="DU146" s="29">
        <v>15.78552613490179</v>
      </c>
      <c r="DV146" s="29">
        <v>15.505133208760398</v>
      </c>
      <c r="DW146" s="29">
        <v>15.146861841072763</v>
      </c>
      <c r="DX146" s="29">
        <v>14.903951945982129</v>
      </c>
      <c r="DY146" s="29">
        <v>14.620445250063536</v>
      </c>
      <c r="DZ146" s="29">
        <v>14.344134108799228</v>
      </c>
      <c r="EA146" s="29">
        <v>13.932283089064914</v>
      </c>
      <c r="EB146" s="29">
        <v>13.276169845263283</v>
      </c>
      <c r="EC146" s="29">
        <v>4.8221156474892268</v>
      </c>
      <c r="ED146" s="29">
        <v>-2.4361460837639441</v>
      </c>
      <c r="EE146" s="29">
        <v>-7.4195578917679796</v>
      </c>
      <c r="EF146" s="29">
        <v>-6.3932965396724057</v>
      </c>
      <c r="EH146" s="29">
        <v>30.472724809622978</v>
      </c>
      <c r="EI146" s="29">
        <v>30.514963908636361</v>
      </c>
      <c r="EJ146" s="29">
        <v>29.78552613490179</v>
      </c>
      <c r="EK146" s="29">
        <v>29.505133208760398</v>
      </c>
      <c r="EL146" s="29">
        <v>29.146861841072763</v>
      </c>
      <c r="EM146" s="29">
        <v>28.903951945982129</v>
      </c>
      <c r="EN146" s="29">
        <v>28.620445250063536</v>
      </c>
      <c r="EO146" s="29">
        <v>28.344134108799228</v>
      </c>
      <c r="EP146" s="29">
        <v>27.932283089064914</v>
      </c>
      <c r="EQ146" s="29">
        <v>27.276169845263283</v>
      </c>
      <c r="ER146" s="29">
        <v>18.822115647489227</v>
      </c>
      <c r="ES146" s="29">
        <v>11.563853916236056</v>
      </c>
      <c r="ET146" s="29">
        <v>6.5804421082320204</v>
      </c>
      <c r="EU146" s="29">
        <v>7.6067034603275943</v>
      </c>
      <c r="EW146" s="1">
        <v>393262</v>
      </c>
      <c r="EX146" s="1">
        <v>404755</v>
      </c>
      <c r="EY146" s="1" t="s">
        <v>508</v>
      </c>
      <c r="EZ146" s="1" t="s">
        <v>874</v>
      </c>
    </row>
    <row r="147" spans="2:156" ht="16.2" thickBot="1" x14ac:dyDescent="0.35">
      <c r="B147" s="21" t="s">
        <v>148</v>
      </c>
      <c r="C147" s="22">
        <v>8.9744932220908566</v>
      </c>
      <c r="D147" s="23">
        <v>8.9039449923008274</v>
      </c>
      <c r="E147" s="23">
        <v>8.5441575496680677</v>
      </c>
      <c r="F147" s="23">
        <v>8.3618734643283048</v>
      </c>
      <c r="G147" s="23">
        <v>8.1693323957959159</v>
      </c>
      <c r="H147" s="23">
        <v>7.9119556098013692</v>
      </c>
      <c r="I147" s="23">
        <v>7.6571992039473393</v>
      </c>
      <c r="J147" s="23">
        <v>7.3496170092726381</v>
      </c>
      <c r="K147" s="23">
        <v>7.0826426678150529</v>
      </c>
      <c r="L147" s="23">
        <v>6.6158047674798297</v>
      </c>
      <c r="M147" s="23">
        <v>4.3418008774990469</v>
      </c>
      <c r="N147" s="23">
        <v>1.785450221873468</v>
      </c>
      <c r="O147" s="23">
        <v>0.46604354532631476</v>
      </c>
      <c r="P147" s="23">
        <v>-0.1664086606232118</v>
      </c>
      <c r="Q147" s="24"/>
      <c r="R147" s="23">
        <v>13.574493222090858</v>
      </c>
      <c r="S147" s="23">
        <v>13.503944992300829</v>
      </c>
      <c r="T147" s="23">
        <v>13.144157549668069</v>
      </c>
      <c r="U147" s="23">
        <v>12.961873464328306</v>
      </c>
      <c r="V147" s="23">
        <v>12.769332395795917</v>
      </c>
      <c r="W147" s="23">
        <v>12.511955609801371</v>
      </c>
      <c r="X147" s="23">
        <v>12.257199203947341</v>
      </c>
      <c r="Y147" s="23">
        <v>11.949617009272639</v>
      </c>
      <c r="Z147" s="23">
        <v>11.682642667815054</v>
      </c>
      <c r="AA147" s="23">
        <v>11.215804767479831</v>
      </c>
      <c r="AB147" s="23">
        <v>8.9418008774990483</v>
      </c>
      <c r="AC147" s="23">
        <v>6.3854502218734694</v>
      </c>
      <c r="AD147" s="23">
        <v>5.0660435453263162</v>
      </c>
      <c r="AE147" s="23">
        <v>4.4335913393767896</v>
      </c>
      <c r="AG147" s="25">
        <v>8.8993053713202883</v>
      </c>
      <c r="AH147" s="25">
        <v>8.8816879278855225</v>
      </c>
      <c r="AI147" s="25">
        <v>8.612496886080109</v>
      </c>
      <c r="AJ147" s="25">
        <v>8.4301603539492316</v>
      </c>
      <c r="AK147" s="25">
        <v>8.2794832480957545</v>
      </c>
      <c r="AL147" s="25">
        <v>8.0059871384973125</v>
      </c>
      <c r="AM147" s="25">
        <v>7.7531268743542014</v>
      </c>
      <c r="AN147" s="25">
        <v>7.445778275165166</v>
      </c>
      <c r="AO147" s="25">
        <v>7.1731192034103231</v>
      </c>
      <c r="AP147" s="25">
        <v>6.7249369683223925</v>
      </c>
      <c r="AQ147" s="25">
        <v>5.3085443812265467</v>
      </c>
      <c r="AR147" s="25">
        <v>3.5087700041803345</v>
      </c>
      <c r="AS147" s="25">
        <v>1.8440030093226127</v>
      </c>
      <c r="AT147" s="25">
        <v>1.4569232084485435</v>
      </c>
      <c r="AV147" s="26">
        <v>13.49930537132029</v>
      </c>
      <c r="AW147" s="26">
        <v>13.481687927885524</v>
      </c>
      <c r="AX147" s="26">
        <v>13.21249688608011</v>
      </c>
      <c r="AY147" s="26">
        <v>13.030160353949233</v>
      </c>
      <c r="AZ147" s="26">
        <v>12.879483248095756</v>
      </c>
      <c r="BA147" s="26">
        <v>12.605987138497314</v>
      </c>
      <c r="BB147" s="26">
        <v>12.353126874354203</v>
      </c>
      <c r="BC147" s="26">
        <v>12.045778275165167</v>
      </c>
      <c r="BD147" s="26">
        <v>11.773119203410324</v>
      </c>
      <c r="BE147" s="26">
        <v>11.324936968322394</v>
      </c>
      <c r="BF147" s="26">
        <v>9.9085443812265481</v>
      </c>
      <c r="BG147" s="26">
        <v>8.1087700041803359</v>
      </c>
      <c r="BH147" s="26">
        <v>6.4440030093226142</v>
      </c>
      <c r="BI147" s="26">
        <v>6.0569232084485449</v>
      </c>
      <c r="BK147" s="27">
        <v>8.9760925148662878</v>
      </c>
      <c r="BL147" s="27">
        <v>8.9378517785503675</v>
      </c>
      <c r="BM147" s="27">
        <v>8.6188821555732869</v>
      </c>
      <c r="BN147" s="27">
        <v>8.4760356903224192</v>
      </c>
      <c r="BO147" s="27">
        <v>8.3275985166427695</v>
      </c>
      <c r="BP147" s="27">
        <v>8.1290579145058413</v>
      </c>
      <c r="BQ147" s="27">
        <v>7.9347701198579603</v>
      </c>
      <c r="BR147" s="27">
        <v>7.7018053847381545</v>
      </c>
      <c r="BS147" s="27">
        <v>7.5080748923616323</v>
      </c>
      <c r="BT147" s="27">
        <v>7.1348467209255197</v>
      </c>
      <c r="BU147" s="27">
        <v>5.3370176566855108</v>
      </c>
      <c r="BV147" s="27">
        <v>3.7491516546417003</v>
      </c>
      <c r="BW147" s="27">
        <v>3.2386558472614659</v>
      </c>
      <c r="BX147" s="27">
        <v>3.3741467060921799</v>
      </c>
      <c r="BZ147" s="27">
        <v>13.576092514866289</v>
      </c>
      <c r="CA147" s="27">
        <v>13.537851778550369</v>
      </c>
      <c r="CB147" s="27">
        <v>13.218882155573288</v>
      </c>
      <c r="CC147" s="27">
        <v>13.076035690322421</v>
      </c>
      <c r="CD147" s="27">
        <v>12.927598516642771</v>
      </c>
      <c r="CE147" s="27">
        <v>12.729057914505843</v>
      </c>
      <c r="CF147" s="27">
        <v>12.534770119857962</v>
      </c>
      <c r="CG147" s="27">
        <v>12.301805384738156</v>
      </c>
      <c r="CH147" s="27">
        <v>12.108074892361634</v>
      </c>
      <c r="CI147" s="27">
        <v>11.734846720925521</v>
      </c>
      <c r="CJ147" s="27">
        <v>9.9370176566855122</v>
      </c>
      <c r="CK147" s="27">
        <v>8.3491516546417017</v>
      </c>
      <c r="CL147" s="27">
        <v>7.8386558472614674</v>
      </c>
      <c r="CM147" s="27">
        <v>7.9741467060921813</v>
      </c>
      <c r="CO147" s="28">
        <v>8.9715692744151401</v>
      </c>
      <c r="CP147" s="28">
        <v>8.9070393010081794</v>
      </c>
      <c r="CQ147" s="28">
        <v>8.5638511571502178</v>
      </c>
      <c r="CR147" s="28">
        <v>8.4099059772101779</v>
      </c>
      <c r="CS147" s="28">
        <v>8.2635871582753673</v>
      </c>
      <c r="CT147" s="28">
        <v>8.0755251133827475</v>
      </c>
      <c r="CU147" s="28">
        <v>7.8928374196892666</v>
      </c>
      <c r="CV147" s="28">
        <v>7.6334632300248249</v>
      </c>
      <c r="CW147" s="28">
        <v>7.3747814945677668</v>
      </c>
      <c r="CX147" s="28">
        <v>7.055290535819184</v>
      </c>
      <c r="CY147" s="28">
        <v>5.5437429984764819</v>
      </c>
      <c r="CZ147" s="28">
        <v>-2.1891333601060907</v>
      </c>
      <c r="DA147" s="28">
        <v>-8.4718666583896933</v>
      </c>
      <c r="DB147" s="28">
        <v>-13.086378321245498</v>
      </c>
      <c r="DD147" s="28">
        <v>13.571569274415141</v>
      </c>
      <c r="DE147" s="28">
        <v>13.507039301008181</v>
      </c>
      <c r="DF147" s="28">
        <v>13.163851157150219</v>
      </c>
      <c r="DG147" s="28">
        <v>13.009905977210179</v>
      </c>
      <c r="DH147" s="28">
        <v>12.863587158275369</v>
      </c>
      <c r="DI147" s="28">
        <v>12.675525113382749</v>
      </c>
      <c r="DJ147" s="28">
        <v>12.492837419689268</v>
      </c>
      <c r="DK147" s="28">
        <v>12.233463230024826</v>
      </c>
      <c r="DL147" s="28">
        <v>11.974781494567768</v>
      </c>
      <c r="DM147" s="28">
        <v>11.655290535819185</v>
      </c>
      <c r="DN147" s="28">
        <v>10.143742998476483</v>
      </c>
      <c r="DO147" s="28">
        <v>2.4108666398939107</v>
      </c>
      <c r="DP147" s="28">
        <v>-3.8718666583896919</v>
      </c>
      <c r="DQ147" s="28">
        <v>-8.4863783212454962</v>
      </c>
      <c r="DS147" s="29">
        <v>9.0747832598797515</v>
      </c>
      <c r="DT147" s="29">
        <v>9.1081110589978316</v>
      </c>
      <c r="DU147" s="29">
        <v>8.8648090363614536</v>
      </c>
      <c r="DV147" s="29">
        <v>8.7862956779889032</v>
      </c>
      <c r="DW147" s="29">
        <v>8.6597198903212629</v>
      </c>
      <c r="DX147" s="29">
        <v>8.5410266595538573</v>
      </c>
      <c r="DY147" s="29">
        <v>8.404476219104108</v>
      </c>
      <c r="DZ147" s="29">
        <v>8.1803311688603308</v>
      </c>
      <c r="EA147" s="29">
        <v>7.9383183086804756</v>
      </c>
      <c r="EB147" s="29">
        <v>7.4128402499303814</v>
      </c>
      <c r="EC147" s="29">
        <v>0.43564804387572309</v>
      </c>
      <c r="ED147" s="29">
        <v>-7.1392965718805499</v>
      </c>
      <c r="EE147" s="29">
        <v>-12.308962108624208</v>
      </c>
      <c r="EF147" s="29">
        <v>-12.03356177343327</v>
      </c>
      <c r="EH147" s="29">
        <v>13.674783259879753</v>
      </c>
      <c r="EI147" s="29">
        <v>13.708111058997833</v>
      </c>
      <c r="EJ147" s="29">
        <v>13.464809036361455</v>
      </c>
      <c r="EK147" s="29">
        <v>13.386295677988905</v>
      </c>
      <c r="EL147" s="29">
        <v>13.259719890321264</v>
      </c>
      <c r="EM147" s="29">
        <v>13.141026659553859</v>
      </c>
      <c r="EN147" s="29">
        <v>13.004476219104109</v>
      </c>
      <c r="EO147" s="29">
        <v>12.780331168860332</v>
      </c>
      <c r="EP147" s="29">
        <v>12.538318308680477</v>
      </c>
      <c r="EQ147" s="29">
        <v>12.012840249930383</v>
      </c>
      <c r="ER147" s="29">
        <v>5.0356480438757245</v>
      </c>
      <c r="ES147" s="29">
        <v>-2.5392965718805485</v>
      </c>
      <c r="ET147" s="29">
        <v>-7.7089621086242062</v>
      </c>
      <c r="EU147" s="29">
        <v>-7.4335617734332686</v>
      </c>
      <c r="EW147" s="1">
        <v>367171</v>
      </c>
      <c r="EX147" s="1">
        <v>427130</v>
      </c>
      <c r="EY147" s="1" t="s">
        <v>460</v>
      </c>
      <c r="EZ147" s="1" t="s">
        <v>871</v>
      </c>
    </row>
    <row r="148" spans="2:156" ht="16.2" thickBot="1" x14ac:dyDescent="0.35">
      <c r="B148" s="21" t="s">
        <v>149</v>
      </c>
      <c r="C148" s="22">
        <v>12.354367326998409</v>
      </c>
      <c r="D148" s="23">
        <v>12.338505705621621</v>
      </c>
      <c r="E148" s="23">
        <v>11.987218654871603</v>
      </c>
      <c r="F148" s="23">
        <v>11.785427649172146</v>
      </c>
      <c r="G148" s="23">
        <v>11.561302488606859</v>
      </c>
      <c r="H148" s="23">
        <v>11.297407484872448</v>
      </c>
      <c r="I148" s="23">
        <v>11.052692359577767</v>
      </c>
      <c r="J148" s="23">
        <v>10.728740422482961</v>
      </c>
      <c r="K148" s="23">
        <v>10.428676418435453</v>
      </c>
      <c r="L148" s="23">
        <v>10.065870677774813</v>
      </c>
      <c r="M148" s="23">
        <v>8.3651919982319516</v>
      </c>
      <c r="N148" s="23">
        <v>6.8715333360357604</v>
      </c>
      <c r="O148" s="23">
        <v>6.2602783313975223</v>
      </c>
      <c r="P148" s="23">
        <v>6.0355209901228477</v>
      </c>
      <c r="Q148" s="24"/>
      <c r="R148" s="23">
        <v>16.954367326998408</v>
      </c>
      <c r="S148" s="23">
        <v>16.938505705621623</v>
      </c>
      <c r="T148" s="23">
        <v>16.587218654871606</v>
      </c>
      <c r="U148" s="23">
        <v>16.385427649172147</v>
      </c>
      <c r="V148" s="23">
        <v>16.161302488606861</v>
      </c>
      <c r="W148" s="23">
        <v>15.897407484872449</v>
      </c>
      <c r="X148" s="23">
        <v>15.652692359577768</v>
      </c>
      <c r="Y148" s="23">
        <v>15.328740422482962</v>
      </c>
      <c r="Z148" s="23">
        <v>15.028676418435454</v>
      </c>
      <c r="AA148" s="23">
        <v>14.665870677774814</v>
      </c>
      <c r="AB148" s="23">
        <v>12.965191998231953</v>
      </c>
      <c r="AC148" s="23">
        <v>11.471533336035762</v>
      </c>
      <c r="AD148" s="23">
        <v>10.860278331397524</v>
      </c>
      <c r="AE148" s="23">
        <v>10.635520990122849</v>
      </c>
      <c r="AG148" s="25">
        <v>12.313781890212402</v>
      </c>
      <c r="AH148" s="25">
        <v>12.361195750926957</v>
      </c>
      <c r="AI148" s="25">
        <v>12.164560785638132</v>
      </c>
      <c r="AJ148" s="25">
        <v>12.045465868095752</v>
      </c>
      <c r="AK148" s="25">
        <v>11.898240591654128</v>
      </c>
      <c r="AL148" s="25">
        <v>11.717372531191812</v>
      </c>
      <c r="AM148" s="25">
        <v>11.545029985284668</v>
      </c>
      <c r="AN148" s="25">
        <v>11.295869061593836</v>
      </c>
      <c r="AO148" s="25">
        <v>11.05804504941884</v>
      </c>
      <c r="AP148" s="25">
        <v>10.750879756204146</v>
      </c>
      <c r="AQ148" s="25">
        <v>9.5363596566611566</v>
      </c>
      <c r="AR148" s="25">
        <v>8.35451125013706</v>
      </c>
      <c r="AS148" s="25">
        <v>7.4454754359886355</v>
      </c>
      <c r="AT148" s="25">
        <v>7.0954898775183679</v>
      </c>
      <c r="AV148" s="26">
        <v>16.913781890212405</v>
      </c>
      <c r="AW148" s="26">
        <v>16.961195750926958</v>
      </c>
      <c r="AX148" s="26">
        <v>16.764560785638132</v>
      </c>
      <c r="AY148" s="26">
        <v>16.645465868095755</v>
      </c>
      <c r="AZ148" s="26">
        <v>16.498240591654131</v>
      </c>
      <c r="BA148" s="26">
        <v>16.317372531191815</v>
      </c>
      <c r="BB148" s="26">
        <v>16.145029985284669</v>
      </c>
      <c r="BC148" s="26">
        <v>15.895869061593837</v>
      </c>
      <c r="BD148" s="26">
        <v>15.658045049418842</v>
      </c>
      <c r="BE148" s="26">
        <v>15.350879756204147</v>
      </c>
      <c r="BF148" s="26">
        <v>14.136359656661158</v>
      </c>
      <c r="BG148" s="26">
        <v>12.954511250137061</v>
      </c>
      <c r="BH148" s="26">
        <v>12.045475435988637</v>
      </c>
      <c r="BI148" s="26">
        <v>11.695489877518369</v>
      </c>
      <c r="BK148" s="27">
        <v>12.356398420833363</v>
      </c>
      <c r="BL148" s="27">
        <v>12.370752550899134</v>
      </c>
      <c r="BM148" s="27">
        <v>12.059398887825454</v>
      </c>
      <c r="BN148" s="27">
        <v>11.894807092150568</v>
      </c>
      <c r="BO148" s="27">
        <v>11.710924480917042</v>
      </c>
      <c r="BP148" s="27">
        <v>11.502388617640683</v>
      </c>
      <c r="BQ148" s="27">
        <v>11.316138898558554</v>
      </c>
      <c r="BR148" s="27">
        <v>11.065855921616786</v>
      </c>
      <c r="BS148" s="27">
        <v>10.836585413466782</v>
      </c>
      <c r="BT148" s="27">
        <v>10.544414609286161</v>
      </c>
      <c r="BU148" s="27">
        <v>9.1959405994250911</v>
      </c>
      <c r="BV148" s="27">
        <v>8.1262242677532885</v>
      </c>
      <c r="BW148" s="27">
        <v>7.7924574789590455</v>
      </c>
      <c r="BX148" s="27">
        <v>7.8431795399904267</v>
      </c>
      <c r="BZ148" s="27">
        <v>16.956398420833366</v>
      </c>
      <c r="CA148" s="27">
        <v>16.970752550899135</v>
      </c>
      <c r="CB148" s="27">
        <v>16.659398887825454</v>
      </c>
      <c r="CC148" s="27">
        <v>16.49480709215057</v>
      </c>
      <c r="CD148" s="27">
        <v>16.310924480917045</v>
      </c>
      <c r="CE148" s="27">
        <v>16.102388617640685</v>
      </c>
      <c r="CF148" s="27">
        <v>15.916138898558556</v>
      </c>
      <c r="CG148" s="27">
        <v>15.665855921616787</v>
      </c>
      <c r="CH148" s="27">
        <v>15.436585413466783</v>
      </c>
      <c r="CI148" s="27">
        <v>15.144414609286162</v>
      </c>
      <c r="CJ148" s="27">
        <v>13.795940599425093</v>
      </c>
      <c r="CK148" s="27">
        <v>12.72622426775329</v>
      </c>
      <c r="CL148" s="27">
        <v>12.392457478959047</v>
      </c>
      <c r="CM148" s="27">
        <v>12.443179539990428</v>
      </c>
      <c r="CO148" s="28">
        <v>12.349224548540485</v>
      </c>
      <c r="CP148" s="28">
        <v>12.349475315591931</v>
      </c>
      <c r="CQ148" s="28">
        <v>12.027522560813342</v>
      </c>
      <c r="CR148" s="28">
        <v>11.86668607843845</v>
      </c>
      <c r="CS148" s="28">
        <v>11.697671158779462</v>
      </c>
      <c r="CT148" s="28">
        <v>11.517389218206302</v>
      </c>
      <c r="CU148" s="28">
        <v>11.367277430887484</v>
      </c>
      <c r="CV148" s="28">
        <v>11.154732294847992</v>
      </c>
      <c r="CW148" s="28">
        <v>10.988083425064737</v>
      </c>
      <c r="CX148" s="28">
        <v>10.785565904196801</v>
      </c>
      <c r="CY148" s="28">
        <v>9.6097767485462757</v>
      </c>
      <c r="CZ148" s="28">
        <v>4.1979176667815992</v>
      </c>
      <c r="DA148" s="28">
        <v>-0.90876465634487147</v>
      </c>
      <c r="DB148" s="28">
        <v>-4.9764015682603073</v>
      </c>
      <c r="DD148" s="28">
        <v>16.949224548540485</v>
      </c>
      <c r="DE148" s="28">
        <v>16.949475315591933</v>
      </c>
      <c r="DF148" s="28">
        <v>16.627522560813343</v>
      </c>
      <c r="DG148" s="28">
        <v>16.46668607843845</v>
      </c>
      <c r="DH148" s="28">
        <v>16.297671158779465</v>
      </c>
      <c r="DI148" s="28">
        <v>16.117389218206306</v>
      </c>
      <c r="DJ148" s="28">
        <v>15.967277430887485</v>
      </c>
      <c r="DK148" s="28">
        <v>15.754732294847994</v>
      </c>
      <c r="DL148" s="28">
        <v>15.588083425064738</v>
      </c>
      <c r="DM148" s="28">
        <v>15.385565904196802</v>
      </c>
      <c r="DN148" s="28">
        <v>14.209776748546277</v>
      </c>
      <c r="DO148" s="28">
        <v>8.7979176667816006</v>
      </c>
      <c r="DP148" s="28">
        <v>3.69123534365513</v>
      </c>
      <c r="DQ148" s="28">
        <v>-0.37640156826030591</v>
      </c>
      <c r="DS148" s="29">
        <v>12.39307232657014</v>
      </c>
      <c r="DT148" s="29">
        <v>12.435589331124785</v>
      </c>
      <c r="DU148" s="29">
        <v>12.156318653898339</v>
      </c>
      <c r="DV148" s="29">
        <v>12.027793140464258</v>
      </c>
      <c r="DW148" s="29">
        <v>11.891417811242409</v>
      </c>
      <c r="DX148" s="29">
        <v>11.729852110513683</v>
      </c>
      <c r="DY148" s="29">
        <v>11.598350138926046</v>
      </c>
      <c r="DZ148" s="29">
        <v>11.40568809699155</v>
      </c>
      <c r="EA148" s="29">
        <v>11.251535002855984</v>
      </c>
      <c r="EB148" s="29">
        <v>10.856082593908491</v>
      </c>
      <c r="EC148" s="29">
        <v>5.6105854059533016</v>
      </c>
      <c r="ED148" s="29">
        <v>-0.44616199337218632</v>
      </c>
      <c r="EE148" s="29">
        <v>-4.8532992234539236</v>
      </c>
      <c r="EF148" s="29">
        <v>-4.6286271476370899</v>
      </c>
      <c r="EH148" s="29">
        <v>16.993072326570143</v>
      </c>
      <c r="EI148" s="29">
        <v>17.035589331124786</v>
      </c>
      <c r="EJ148" s="29">
        <v>16.75631865389834</v>
      </c>
      <c r="EK148" s="29">
        <v>16.627793140464259</v>
      </c>
      <c r="EL148" s="29">
        <v>16.49141781124241</v>
      </c>
      <c r="EM148" s="29">
        <v>16.329852110513684</v>
      </c>
      <c r="EN148" s="29">
        <v>16.198350138926045</v>
      </c>
      <c r="EO148" s="29">
        <v>16.005688096991552</v>
      </c>
      <c r="EP148" s="29">
        <v>15.851535002855986</v>
      </c>
      <c r="EQ148" s="29">
        <v>15.456082593908492</v>
      </c>
      <c r="ER148" s="29">
        <v>10.210585405953303</v>
      </c>
      <c r="ES148" s="29">
        <v>4.1538380066278151</v>
      </c>
      <c r="ET148" s="29">
        <v>-0.2532992234539222</v>
      </c>
      <c r="EU148" s="29">
        <v>-2.8627147637088513E-2</v>
      </c>
      <c r="EW148" s="1">
        <v>401790</v>
      </c>
      <c r="EX148" s="1">
        <v>395876</v>
      </c>
      <c r="EY148" s="1" t="s">
        <v>606</v>
      </c>
      <c r="EZ148" s="1" t="s">
        <v>876</v>
      </c>
    </row>
    <row r="149" spans="2:156" ht="16.2" thickBot="1" x14ac:dyDescent="0.35">
      <c r="B149" s="21" t="s">
        <v>150</v>
      </c>
      <c r="C149" s="22">
        <v>3.7756646384106212</v>
      </c>
      <c r="D149" s="23">
        <v>3.9593062748400207</v>
      </c>
      <c r="E149" s="23">
        <v>3.6024496630678478</v>
      </c>
      <c r="F149" s="23">
        <v>3.3013611951659811</v>
      </c>
      <c r="G149" s="23">
        <v>2.8997688905154071</v>
      </c>
      <c r="H149" s="23">
        <v>2.5430721234232863</v>
      </c>
      <c r="I149" s="23">
        <v>2.1663134541285629</v>
      </c>
      <c r="J149" s="23">
        <v>1.6934893536681628</v>
      </c>
      <c r="K149" s="23">
        <v>1.213182327561924</v>
      </c>
      <c r="L149" s="23">
        <v>0.64472287473713763</v>
      </c>
      <c r="M149" s="23">
        <v>-2.0112360542524677</v>
      </c>
      <c r="N149" s="23">
        <v>-4.6261004715944054</v>
      </c>
      <c r="O149" s="23">
        <v>-5.6893079651933647</v>
      </c>
      <c r="P149" s="23">
        <v>-6.2482989952042942</v>
      </c>
      <c r="Q149" s="24"/>
      <c r="R149" s="23">
        <v>8.3756646384106226</v>
      </c>
      <c r="S149" s="23">
        <v>8.5593062748400222</v>
      </c>
      <c r="T149" s="23">
        <v>8.2024496630678492</v>
      </c>
      <c r="U149" s="23">
        <v>7.9013611951659826</v>
      </c>
      <c r="V149" s="23">
        <v>7.4997688905154085</v>
      </c>
      <c r="W149" s="23">
        <v>7.1430721234232877</v>
      </c>
      <c r="X149" s="23">
        <v>6.7663134541285643</v>
      </c>
      <c r="Y149" s="23">
        <v>6.2934893536681642</v>
      </c>
      <c r="Z149" s="23">
        <v>5.8131823275619254</v>
      </c>
      <c r="AA149" s="23">
        <v>5.2447228747371391</v>
      </c>
      <c r="AB149" s="23">
        <v>2.5887639457475338</v>
      </c>
      <c r="AC149" s="23">
        <v>-2.6100471594403984E-2</v>
      </c>
      <c r="AD149" s="23">
        <v>-1.0893079651933633</v>
      </c>
      <c r="AE149" s="23">
        <v>-1.6482989952042928</v>
      </c>
      <c r="AG149" s="25">
        <v>3.6968727301478665</v>
      </c>
      <c r="AH149" s="25">
        <v>3.8715356748668057</v>
      </c>
      <c r="AI149" s="25">
        <v>3.6585332904996584</v>
      </c>
      <c r="AJ149" s="25">
        <v>3.4597233655591531</v>
      </c>
      <c r="AK149" s="25">
        <v>3.1562967908222852</v>
      </c>
      <c r="AL149" s="25">
        <v>2.8940349555924669</v>
      </c>
      <c r="AM149" s="25">
        <v>2.5908409698099248</v>
      </c>
      <c r="AN149" s="25">
        <v>2.1859039098290687</v>
      </c>
      <c r="AO149" s="25">
        <v>1.7561299255026555</v>
      </c>
      <c r="AP149" s="25">
        <v>1.2551751013088861</v>
      </c>
      <c r="AQ149" s="25">
        <v>-0.54384410594023436</v>
      </c>
      <c r="AR149" s="25">
        <v>-2.5858007343029428</v>
      </c>
      <c r="AS149" s="25">
        <v>-4.180242061417367</v>
      </c>
      <c r="AT149" s="25">
        <v>-4.6596007179428653</v>
      </c>
      <c r="AV149" s="26">
        <v>8.296872730147868</v>
      </c>
      <c r="AW149" s="26">
        <v>8.4715356748668071</v>
      </c>
      <c r="AX149" s="26">
        <v>8.2585332904996598</v>
      </c>
      <c r="AY149" s="26">
        <v>8.0597233655591545</v>
      </c>
      <c r="AZ149" s="26">
        <v>7.7562967908222866</v>
      </c>
      <c r="BA149" s="26">
        <v>7.4940349555924684</v>
      </c>
      <c r="BB149" s="26">
        <v>7.1908409698099263</v>
      </c>
      <c r="BC149" s="26">
        <v>6.7859039098290701</v>
      </c>
      <c r="BD149" s="26">
        <v>6.3561299255026569</v>
      </c>
      <c r="BE149" s="26">
        <v>5.8551751013088875</v>
      </c>
      <c r="BF149" s="26">
        <v>4.0561558940597671</v>
      </c>
      <c r="BG149" s="26">
        <v>2.0141992656970586</v>
      </c>
      <c r="BH149" s="26">
        <v>0.41975793858263444</v>
      </c>
      <c r="BI149" s="26">
        <v>-5.9600717942863923E-2</v>
      </c>
      <c r="BK149" s="27">
        <v>3.7775686094058827</v>
      </c>
      <c r="BL149" s="27">
        <v>3.9949536095000404</v>
      </c>
      <c r="BM149" s="27">
        <v>3.6894091191925646</v>
      </c>
      <c r="BN149" s="27">
        <v>3.4337013620931565</v>
      </c>
      <c r="BO149" s="27">
        <v>3.082490411907397</v>
      </c>
      <c r="BP149" s="27">
        <v>2.7939642051382201</v>
      </c>
      <c r="BQ149" s="27">
        <v>2.4887968923128909</v>
      </c>
      <c r="BR149" s="27">
        <v>2.1056836230596367</v>
      </c>
      <c r="BS149" s="27">
        <v>1.7146833596066386</v>
      </c>
      <c r="BT149" s="27">
        <v>1.2561948626336736</v>
      </c>
      <c r="BU149" s="27">
        <v>-0.92324289207132182</v>
      </c>
      <c r="BV149" s="27">
        <v>-2.7457169357742295</v>
      </c>
      <c r="BW149" s="27">
        <v>-3.201051789108142</v>
      </c>
      <c r="BX149" s="27">
        <v>-3.1488387844647896</v>
      </c>
      <c r="BZ149" s="27">
        <v>8.3775686094058841</v>
      </c>
      <c r="CA149" s="27">
        <v>8.5949536095000418</v>
      </c>
      <c r="CB149" s="27">
        <v>8.2894091191925661</v>
      </c>
      <c r="CC149" s="27">
        <v>8.0337013620931579</v>
      </c>
      <c r="CD149" s="27">
        <v>7.6824904119073985</v>
      </c>
      <c r="CE149" s="27">
        <v>7.3939642051382215</v>
      </c>
      <c r="CF149" s="27">
        <v>7.0887968923128923</v>
      </c>
      <c r="CG149" s="27">
        <v>6.7056836230596382</v>
      </c>
      <c r="CH149" s="27">
        <v>6.3146833596066401</v>
      </c>
      <c r="CI149" s="27">
        <v>5.8561948626336751</v>
      </c>
      <c r="CJ149" s="27">
        <v>3.6767571079286796</v>
      </c>
      <c r="CK149" s="27">
        <v>1.8542830642257719</v>
      </c>
      <c r="CL149" s="27">
        <v>1.3989482108918594</v>
      </c>
      <c r="CM149" s="27">
        <v>1.4511612155352118</v>
      </c>
      <c r="CO149" s="28">
        <v>3.769018225975195</v>
      </c>
      <c r="CP149" s="28">
        <v>3.9841672058507562</v>
      </c>
      <c r="CQ149" s="28">
        <v>3.674691382738029</v>
      </c>
      <c r="CR149" s="28">
        <v>3.4376026977263976</v>
      </c>
      <c r="CS149" s="28">
        <v>3.1218535500621769</v>
      </c>
      <c r="CT149" s="28">
        <v>2.8910039185548442</v>
      </c>
      <c r="CU149" s="28">
        <v>2.6426063360126655</v>
      </c>
      <c r="CV149" s="28">
        <v>2.2858261956234465</v>
      </c>
      <c r="CW149" s="28">
        <v>1.9539988068940346</v>
      </c>
      <c r="CX149" s="28">
        <v>1.5974795014266405</v>
      </c>
      <c r="CY149" s="28">
        <v>-0.11519948720667728</v>
      </c>
      <c r="CZ149" s="28">
        <v>-5.9358245974295016</v>
      </c>
      <c r="DA149" s="28">
        <v>-11.308914889497721</v>
      </c>
      <c r="DB149" s="28">
        <v>-15.37737063689223</v>
      </c>
      <c r="DD149" s="28">
        <v>8.3690182259751964</v>
      </c>
      <c r="DE149" s="28">
        <v>8.5841672058507577</v>
      </c>
      <c r="DF149" s="28">
        <v>8.2746913827380304</v>
      </c>
      <c r="DG149" s="28">
        <v>8.037602697726399</v>
      </c>
      <c r="DH149" s="28">
        <v>7.7218535500621783</v>
      </c>
      <c r="DI149" s="28">
        <v>7.4910039185548456</v>
      </c>
      <c r="DJ149" s="28">
        <v>7.2426063360126669</v>
      </c>
      <c r="DK149" s="28">
        <v>6.8858261956234479</v>
      </c>
      <c r="DL149" s="28">
        <v>6.553998806894036</v>
      </c>
      <c r="DM149" s="28">
        <v>6.1974795014266419</v>
      </c>
      <c r="DN149" s="28">
        <v>4.4848005127933241</v>
      </c>
      <c r="DO149" s="28">
        <v>-1.3358245974295002</v>
      </c>
      <c r="DP149" s="28">
        <v>-6.70891488949772</v>
      </c>
      <c r="DQ149" s="28">
        <v>-10.777370636892229</v>
      </c>
      <c r="DS149" s="29">
        <v>3.8484218099254157</v>
      </c>
      <c r="DT149" s="29">
        <v>4.1404648459082907</v>
      </c>
      <c r="DU149" s="29">
        <v>3.9177271708650885</v>
      </c>
      <c r="DV149" s="29">
        <v>3.7426628550764391</v>
      </c>
      <c r="DW149" s="29">
        <v>3.4822065009585046</v>
      </c>
      <c r="DX149" s="29">
        <v>3.2539410289890434</v>
      </c>
      <c r="DY149" s="29">
        <v>3.0189712174754213</v>
      </c>
      <c r="DZ149" s="29">
        <v>2.7082266401644404</v>
      </c>
      <c r="EA149" s="29">
        <v>2.4103517080319818</v>
      </c>
      <c r="EB149" s="29">
        <v>1.8764578714421276</v>
      </c>
      <c r="EC149" s="29">
        <v>-4.2992878096506004</v>
      </c>
      <c r="ED149" s="29">
        <v>-9.9784269358926139</v>
      </c>
      <c r="EE149" s="29">
        <v>-14.558135767858921</v>
      </c>
      <c r="EF149" s="29">
        <v>-14.763025618218315</v>
      </c>
      <c r="EH149" s="29">
        <v>8.4484218099254171</v>
      </c>
      <c r="EI149" s="29">
        <v>8.7404648459082921</v>
      </c>
      <c r="EJ149" s="29">
        <v>8.5177271708650899</v>
      </c>
      <c r="EK149" s="29">
        <v>8.3426628550764406</v>
      </c>
      <c r="EL149" s="29">
        <v>8.082206500958506</v>
      </c>
      <c r="EM149" s="29">
        <v>7.8539410289890448</v>
      </c>
      <c r="EN149" s="29">
        <v>7.6189712174754227</v>
      </c>
      <c r="EO149" s="29">
        <v>7.3082266401644418</v>
      </c>
      <c r="EP149" s="29">
        <v>7.0103517080319833</v>
      </c>
      <c r="EQ149" s="29">
        <v>6.476457871442129</v>
      </c>
      <c r="ER149" s="29">
        <v>0.300712190349401</v>
      </c>
      <c r="ES149" s="29">
        <v>-5.3784269358926124</v>
      </c>
      <c r="ET149" s="29">
        <v>-9.95813576785892</v>
      </c>
      <c r="EU149" s="29">
        <v>-10.163025618218313</v>
      </c>
      <c r="EW149" s="1">
        <v>342288</v>
      </c>
      <c r="EX149" s="1">
        <v>430650</v>
      </c>
      <c r="EY149" s="1" t="s">
        <v>643</v>
      </c>
      <c r="EZ149" s="1" t="s">
        <v>887</v>
      </c>
    </row>
    <row r="150" spans="2:156" ht="16.2" thickBot="1" x14ac:dyDescent="0.35">
      <c r="B150" s="21" t="s">
        <v>151</v>
      </c>
      <c r="C150" s="22">
        <v>10.91804084381044</v>
      </c>
      <c r="D150" s="23">
        <v>11.013654100207644</v>
      </c>
      <c r="E150" s="23">
        <v>10.787862028270085</v>
      </c>
      <c r="F150" s="23">
        <v>10.5756130658758</v>
      </c>
      <c r="G150" s="23">
        <v>10.316182962316825</v>
      </c>
      <c r="H150" s="23">
        <v>9.9725211387143293</v>
      </c>
      <c r="I150" s="23">
        <v>9.6391266806854343</v>
      </c>
      <c r="J150" s="23">
        <v>9.2494874887798062</v>
      </c>
      <c r="K150" s="23">
        <v>8.8479803660769232</v>
      </c>
      <c r="L150" s="23">
        <v>8.3774419670650744</v>
      </c>
      <c r="M150" s="23">
        <v>6.0897967261305652</v>
      </c>
      <c r="N150" s="23">
        <v>4.2306340673655782</v>
      </c>
      <c r="O150" s="23">
        <v>3.2365002467797055</v>
      </c>
      <c r="P150" s="23">
        <v>2.8001296047333994</v>
      </c>
      <c r="Q150" s="24"/>
      <c r="R150" s="23">
        <v>15.518040843810441</v>
      </c>
      <c r="S150" s="23">
        <v>15.613654100207645</v>
      </c>
      <c r="T150" s="23">
        <v>15.387862028270087</v>
      </c>
      <c r="U150" s="23">
        <v>15.175613065875801</v>
      </c>
      <c r="V150" s="23">
        <v>14.916182962316826</v>
      </c>
      <c r="W150" s="23">
        <v>14.572521138714331</v>
      </c>
      <c r="X150" s="23">
        <v>14.239126680685436</v>
      </c>
      <c r="Y150" s="23">
        <v>13.849487488779808</v>
      </c>
      <c r="Z150" s="23">
        <v>13.447980366076925</v>
      </c>
      <c r="AA150" s="23">
        <v>12.977441967065076</v>
      </c>
      <c r="AB150" s="23">
        <v>10.689796726130567</v>
      </c>
      <c r="AC150" s="23">
        <v>8.8306340673655797</v>
      </c>
      <c r="AD150" s="23">
        <v>7.8365002467797069</v>
      </c>
      <c r="AE150" s="23">
        <v>7.4001296047334009</v>
      </c>
      <c r="AG150" s="25">
        <v>10.877847022379312</v>
      </c>
      <c r="AH150" s="25">
        <v>10.959817860169414</v>
      </c>
      <c r="AI150" s="25">
        <v>10.807383720147063</v>
      </c>
      <c r="AJ150" s="25">
        <v>10.677121103845879</v>
      </c>
      <c r="AK150" s="25">
        <v>10.502186767207769</v>
      </c>
      <c r="AL150" s="25">
        <v>10.253072177690889</v>
      </c>
      <c r="AM150" s="25">
        <v>10.007890363168473</v>
      </c>
      <c r="AN150" s="25">
        <v>9.7130367100535882</v>
      </c>
      <c r="AO150" s="25">
        <v>9.3976451331776918</v>
      </c>
      <c r="AP150" s="25">
        <v>9.0125173452868523</v>
      </c>
      <c r="AQ150" s="25">
        <v>7.376563244850832</v>
      </c>
      <c r="AR150" s="25">
        <v>5.7247673245871695</v>
      </c>
      <c r="AS150" s="25">
        <v>4.4520696149141585</v>
      </c>
      <c r="AT150" s="25">
        <v>4.0854772752940036</v>
      </c>
      <c r="AV150" s="26">
        <v>15.477847022379313</v>
      </c>
      <c r="AW150" s="26">
        <v>15.559817860169415</v>
      </c>
      <c r="AX150" s="26">
        <v>15.407383720147065</v>
      </c>
      <c r="AY150" s="26">
        <v>15.277121103845881</v>
      </c>
      <c r="AZ150" s="26">
        <v>15.102186767207771</v>
      </c>
      <c r="BA150" s="26">
        <v>14.85307217769089</v>
      </c>
      <c r="BB150" s="26">
        <v>14.607890363168474</v>
      </c>
      <c r="BC150" s="26">
        <v>14.31303671005359</v>
      </c>
      <c r="BD150" s="26">
        <v>13.997645133177693</v>
      </c>
      <c r="BE150" s="26">
        <v>13.612517345286854</v>
      </c>
      <c r="BF150" s="26">
        <v>11.976563244850833</v>
      </c>
      <c r="BG150" s="26">
        <v>10.324767324587171</v>
      </c>
      <c r="BH150" s="26">
        <v>9.05206961491416</v>
      </c>
      <c r="BI150" s="26">
        <v>8.685477275294005</v>
      </c>
      <c r="BK150" s="27">
        <v>10.920617463829922</v>
      </c>
      <c r="BL150" s="27">
        <v>11.051678629187514</v>
      </c>
      <c r="BM150" s="27">
        <v>10.873752929425256</v>
      </c>
      <c r="BN150" s="27">
        <v>10.705683913185187</v>
      </c>
      <c r="BO150" s="27">
        <v>10.493764155427433</v>
      </c>
      <c r="BP150" s="27">
        <v>10.216140911021679</v>
      </c>
      <c r="BQ150" s="27">
        <v>9.9538843750885615</v>
      </c>
      <c r="BR150" s="27">
        <v>9.653301462478872</v>
      </c>
      <c r="BS150" s="27">
        <v>9.3378968803130267</v>
      </c>
      <c r="BT150" s="27">
        <v>8.9522539311649574</v>
      </c>
      <c r="BU150" s="27">
        <v>7.0864353076844697</v>
      </c>
      <c r="BV150" s="27">
        <v>5.612620008243006</v>
      </c>
      <c r="BW150" s="27">
        <v>5.0431708238792865</v>
      </c>
      <c r="BX150" s="27">
        <v>4.8307164411605328</v>
      </c>
      <c r="BZ150" s="27">
        <v>15.520617463829923</v>
      </c>
      <c r="CA150" s="27">
        <v>15.651678629187515</v>
      </c>
      <c r="CB150" s="27">
        <v>15.473752929425258</v>
      </c>
      <c r="CC150" s="27">
        <v>15.305683913185188</v>
      </c>
      <c r="CD150" s="27">
        <v>15.093764155427435</v>
      </c>
      <c r="CE150" s="27">
        <v>14.81614091102168</v>
      </c>
      <c r="CF150" s="27">
        <v>14.553884375088563</v>
      </c>
      <c r="CG150" s="27">
        <v>14.253301462478873</v>
      </c>
      <c r="CH150" s="27">
        <v>13.937896880313028</v>
      </c>
      <c r="CI150" s="27">
        <v>13.552253931164959</v>
      </c>
      <c r="CJ150" s="27">
        <v>11.686435307684471</v>
      </c>
      <c r="CK150" s="27">
        <v>10.212620008243007</v>
      </c>
      <c r="CL150" s="27">
        <v>9.6431708238792879</v>
      </c>
      <c r="CM150" s="27">
        <v>9.4307164411605342</v>
      </c>
      <c r="CO150" s="28">
        <v>10.913972875099773</v>
      </c>
      <c r="CP150" s="28">
        <v>11.022999086919826</v>
      </c>
      <c r="CQ150" s="28">
        <v>10.822260155055613</v>
      </c>
      <c r="CR150" s="28">
        <v>10.64679209589092</v>
      </c>
      <c r="CS150" s="28">
        <v>10.438369489983737</v>
      </c>
      <c r="CT150" s="28">
        <v>10.177739472494865</v>
      </c>
      <c r="CU150" s="28">
        <v>9.9371868926230267</v>
      </c>
      <c r="CV150" s="28">
        <v>9.6479322260753531</v>
      </c>
      <c r="CW150" s="28">
        <v>9.3740350522097149</v>
      </c>
      <c r="CX150" s="28">
        <v>9.0617990945183067</v>
      </c>
      <c r="CY150" s="28">
        <v>6.628914969962544</v>
      </c>
      <c r="CZ150" s="28">
        <v>1.8342359684417815</v>
      </c>
      <c r="DA150" s="28">
        <v>-2.0289193310594271</v>
      </c>
      <c r="DB150" s="28">
        <v>-5.1759386570765713</v>
      </c>
      <c r="DD150" s="28">
        <v>15.513972875099775</v>
      </c>
      <c r="DE150" s="28">
        <v>15.622999086919828</v>
      </c>
      <c r="DF150" s="28">
        <v>15.422260155055614</v>
      </c>
      <c r="DG150" s="28">
        <v>15.246792095890921</v>
      </c>
      <c r="DH150" s="28">
        <v>15.038369489983738</v>
      </c>
      <c r="DI150" s="28">
        <v>14.777739472494867</v>
      </c>
      <c r="DJ150" s="28">
        <v>14.537186892623028</v>
      </c>
      <c r="DK150" s="28">
        <v>14.247932226075354</v>
      </c>
      <c r="DL150" s="28">
        <v>13.974035052209716</v>
      </c>
      <c r="DM150" s="28">
        <v>13.661799094518308</v>
      </c>
      <c r="DN150" s="28">
        <v>11.228914969962545</v>
      </c>
      <c r="DO150" s="28">
        <v>6.4342359684417829</v>
      </c>
      <c r="DP150" s="28">
        <v>2.5710806689405743</v>
      </c>
      <c r="DQ150" s="28">
        <v>-0.57593865707656988</v>
      </c>
      <c r="DS150" s="29">
        <v>10.96790944478588</v>
      </c>
      <c r="DT150" s="29">
        <v>11.12872631761738</v>
      </c>
      <c r="DU150" s="29">
        <v>10.980365059088836</v>
      </c>
      <c r="DV150" s="29">
        <v>10.843753121345692</v>
      </c>
      <c r="DW150" s="29">
        <v>10.674730201683049</v>
      </c>
      <c r="DX150" s="29">
        <v>10.432493564757662</v>
      </c>
      <c r="DY150" s="29">
        <v>10.214452737596424</v>
      </c>
      <c r="DZ150" s="29">
        <v>9.9580306895607418</v>
      </c>
      <c r="EA150" s="29">
        <v>9.7095910423265916</v>
      </c>
      <c r="EB150" s="29">
        <v>9.2044816462270393</v>
      </c>
      <c r="EC150" s="29">
        <v>3.5358231088645269</v>
      </c>
      <c r="ED150" s="29">
        <v>-1.1736762888726915</v>
      </c>
      <c r="EE150" s="29">
        <v>-4.542037969991064</v>
      </c>
      <c r="EF150" s="29">
        <v>-4.8026747648733803</v>
      </c>
      <c r="EH150" s="29">
        <v>15.567909444785881</v>
      </c>
      <c r="EI150" s="29">
        <v>15.728726317617381</v>
      </c>
      <c r="EJ150" s="29">
        <v>15.580365059088837</v>
      </c>
      <c r="EK150" s="29">
        <v>15.443753121345694</v>
      </c>
      <c r="EL150" s="29">
        <v>15.274730201683051</v>
      </c>
      <c r="EM150" s="29">
        <v>15.032493564757663</v>
      </c>
      <c r="EN150" s="29">
        <v>14.814452737596426</v>
      </c>
      <c r="EO150" s="29">
        <v>14.558030689560743</v>
      </c>
      <c r="EP150" s="29">
        <v>14.309591042326593</v>
      </c>
      <c r="EQ150" s="29">
        <v>13.804481646227041</v>
      </c>
      <c r="ER150" s="29">
        <v>8.1358231088645283</v>
      </c>
      <c r="ES150" s="29">
        <v>3.4263237111273099</v>
      </c>
      <c r="ET150" s="29">
        <v>5.7962030008937404E-2</v>
      </c>
      <c r="EU150" s="29">
        <v>-0.20267476487337888</v>
      </c>
      <c r="EW150" s="1">
        <v>385958</v>
      </c>
      <c r="EX150" s="1">
        <v>383397</v>
      </c>
      <c r="EY150" s="1" t="s">
        <v>462</v>
      </c>
      <c r="EZ150" s="1" t="s">
        <v>872</v>
      </c>
    </row>
    <row r="151" spans="2:156" ht="16.2" thickBot="1" x14ac:dyDescent="0.35">
      <c r="B151" s="21" t="s">
        <v>152</v>
      </c>
      <c r="C151" s="22">
        <v>3.0152787161866694</v>
      </c>
      <c r="D151" s="23">
        <v>3.1868498801440133</v>
      </c>
      <c r="E151" s="23">
        <v>3.0648554437054019</v>
      </c>
      <c r="F151" s="23">
        <v>2.9815674410418582</v>
      </c>
      <c r="G151" s="23">
        <v>2.8874491767352684</v>
      </c>
      <c r="H151" s="23">
        <v>2.8110369366764836</v>
      </c>
      <c r="I151" s="23">
        <v>2.7320045742025503</v>
      </c>
      <c r="J151" s="23">
        <v>2.646959598447018</v>
      </c>
      <c r="K151" s="23">
        <v>2.5652604374146346</v>
      </c>
      <c r="L151" s="23">
        <v>2.4768873304642547</v>
      </c>
      <c r="M151" s="23">
        <v>2.0552199814402021</v>
      </c>
      <c r="N151" s="23">
        <v>1.5667712505010121</v>
      </c>
      <c r="O151" s="23">
        <v>1.4192034693405828</v>
      </c>
      <c r="P151" s="23">
        <v>1.3914883597322403</v>
      </c>
      <c r="Q151" s="24"/>
      <c r="R151" s="23">
        <v>7.0152787161866694</v>
      </c>
      <c r="S151" s="23">
        <v>7.1868498801440133</v>
      </c>
      <c r="T151" s="23">
        <v>7.0648554437054019</v>
      </c>
      <c r="U151" s="23">
        <v>6.9815674410418582</v>
      </c>
      <c r="V151" s="23">
        <v>6.8874491767352684</v>
      </c>
      <c r="W151" s="23">
        <v>6.8110369366764836</v>
      </c>
      <c r="X151" s="23">
        <v>6.7320045742025503</v>
      </c>
      <c r="Y151" s="23">
        <v>6.646959598447018</v>
      </c>
      <c r="Z151" s="23">
        <v>6.5652604374146346</v>
      </c>
      <c r="AA151" s="23">
        <v>6.4768873304642547</v>
      </c>
      <c r="AB151" s="23">
        <v>6.0552199814402021</v>
      </c>
      <c r="AC151" s="23">
        <v>5.5667712505010121</v>
      </c>
      <c r="AD151" s="23">
        <v>5.4192034693405828</v>
      </c>
      <c r="AE151" s="23">
        <v>5.3914883597322403</v>
      </c>
      <c r="AG151" s="25">
        <v>2.9862180402653715</v>
      </c>
      <c r="AH151" s="25">
        <v>3.144125352484278</v>
      </c>
      <c r="AI151" s="25">
        <v>3.091903323341457</v>
      </c>
      <c r="AJ151" s="25">
        <v>3.0638843388756518</v>
      </c>
      <c r="AK151" s="25">
        <v>3.0161881119490257</v>
      </c>
      <c r="AL151" s="25">
        <v>2.9796947339294295</v>
      </c>
      <c r="AM151" s="25">
        <v>2.9307875882837813</v>
      </c>
      <c r="AN151" s="25">
        <v>2.868681714850168</v>
      </c>
      <c r="AO151" s="25">
        <v>2.8010225704781453</v>
      </c>
      <c r="AP151" s="25">
        <v>2.7236686517883264</v>
      </c>
      <c r="AQ151" s="25">
        <v>2.4896759570726994</v>
      </c>
      <c r="AR151" s="25">
        <v>2.1670806894477304</v>
      </c>
      <c r="AS151" s="25">
        <v>1.9012422174952341</v>
      </c>
      <c r="AT151" s="25">
        <v>1.8924918146420175</v>
      </c>
      <c r="AV151" s="26">
        <v>6.9862180402653715</v>
      </c>
      <c r="AW151" s="26">
        <v>7.144125352484278</v>
      </c>
      <c r="AX151" s="26">
        <v>7.091903323341457</v>
      </c>
      <c r="AY151" s="26">
        <v>7.0638843388756518</v>
      </c>
      <c r="AZ151" s="26">
        <v>7.0161881119490257</v>
      </c>
      <c r="BA151" s="26">
        <v>6.9796947339294295</v>
      </c>
      <c r="BB151" s="26">
        <v>6.9307875882837813</v>
      </c>
      <c r="BC151" s="26">
        <v>6.868681714850168</v>
      </c>
      <c r="BD151" s="26">
        <v>6.8010225704781453</v>
      </c>
      <c r="BE151" s="26">
        <v>6.7236686517883264</v>
      </c>
      <c r="BF151" s="26">
        <v>6.4896759570726994</v>
      </c>
      <c r="BG151" s="26">
        <v>6.1670806894477304</v>
      </c>
      <c r="BH151" s="26">
        <v>5.9012422174952341</v>
      </c>
      <c r="BI151" s="26">
        <v>5.8924918146420175</v>
      </c>
      <c r="BK151" s="27">
        <v>3.0156006243818103</v>
      </c>
      <c r="BL151" s="27">
        <v>3.1930850144040672</v>
      </c>
      <c r="BM151" s="27">
        <v>3.0785454296846355</v>
      </c>
      <c r="BN151" s="27">
        <v>3.0022856144781356</v>
      </c>
      <c r="BO151" s="27">
        <v>2.9158827390498985</v>
      </c>
      <c r="BP151" s="27">
        <v>2.8498891396007755</v>
      </c>
      <c r="BQ151" s="27">
        <v>2.7815211876232118</v>
      </c>
      <c r="BR151" s="27">
        <v>2.7095899204973497</v>
      </c>
      <c r="BS151" s="27">
        <v>2.6408456216365899</v>
      </c>
      <c r="BT151" s="27">
        <v>2.5653587092463095</v>
      </c>
      <c r="BU151" s="27">
        <v>2.2031525398560259</v>
      </c>
      <c r="BV151" s="27">
        <v>1.8798106714120708</v>
      </c>
      <c r="BW151" s="27">
        <v>1.8571060658044365</v>
      </c>
      <c r="BX151" s="27">
        <v>1.9437426034020193</v>
      </c>
      <c r="BZ151" s="27">
        <v>7.0156006243818103</v>
      </c>
      <c r="CA151" s="27">
        <v>7.1930850144040672</v>
      </c>
      <c r="CB151" s="27">
        <v>7.0785454296846355</v>
      </c>
      <c r="CC151" s="27">
        <v>7.0022856144781356</v>
      </c>
      <c r="CD151" s="27">
        <v>6.9158827390498985</v>
      </c>
      <c r="CE151" s="27">
        <v>6.8498891396007755</v>
      </c>
      <c r="CF151" s="27">
        <v>6.7815211876232118</v>
      </c>
      <c r="CG151" s="27">
        <v>6.7095899204973497</v>
      </c>
      <c r="CH151" s="27">
        <v>6.6408456216365899</v>
      </c>
      <c r="CI151" s="27">
        <v>6.5653587092463095</v>
      </c>
      <c r="CJ151" s="27">
        <v>6.2031525398560259</v>
      </c>
      <c r="CK151" s="27">
        <v>5.8798106714120708</v>
      </c>
      <c r="CL151" s="27">
        <v>5.8571060658044365</v>
      </c>
      <c r="CM151" s="27">
        <v>5.9437426034020193</v>
      </c>
      <c r="CO151" s="28">
        <v>3.015967864008509</v>
      </c>
      <c r="CP151" s="28">
        <v>3.2072388498404827</v>
      </c>
      <c r="CQ151" s="28">
        <v>3.1095885887356207</v>
      </c>
      <c r="CR151" s="28">
        <v>3.0537050167944271</v>
      </c>
      <c r="CS151" s="28">
        <v>2.9921718409042679</v>
      </c>
      <c r="CT151" s="28">
        <v>2.9560469587030829</v>
      </c>
      <c r="CU151" s="28">
        <v>2.911761089860728</v>
      </c>
      <c r="CV151" s="28">
        <v>2.8470715623599094</v>
      </c>
      <c r="CW151" s="28">
        <v>2.7885451350886781</v>
      </c>
      <c r="CX151" s="28">
        <v>2.7308132952470858</v>
      </c>
      <c r="CY151" s="28">
        <v>2.5002033937482677</v>
      </c>
      <c r="CZ151" s="28">
        <v>1.93572892465754</v>
      </c>
      <c r="DA151" s="28">
        <v>1.6649038968137928</v>
      </c>
      <c r="DB151" s="28">
        <v>1.5254340605973384</v>
      </c>
      <c r="DD151" s="28">
        <v>7.015967864008509</v>
      </c>
      <c r="DE151" s="28">
        <v>7.2072388498404827</v>
      </c>
      <c r="DF151" s="28">
        <v>7.1095885887356207</v>
      </c>
      <c r="DG151" s="28">
        <v>7.0537050167944271</v>
      </c>
      <c r="DH151" s="28">
        <v>6.9921718409042679</v>
      </c>
      <c r="DI151" s="28">
        <v>6.9560469587030829</v>
      </c>
      <c r="DJ151" s="28">
        <v>6.911761089860728</v>
      </c>
      <c r="DK151" s="28">
        <v>6.8470715623599094</v>
      </c>
      <c r="DL151" s="28">
        <v>6.7885451350886781</v>
      </c>
      <c r="DM151" s="28">
        <v>6.7308132952470858</v>
      </c>
      <c r="DN151" s="28">
        <v>6.5002033937482677</v>
      </c>
      <c r="DO151" s="28">
        <v>5.93572892465754</v>
      </c>
      <c r="DP151" s="28">
        <v>5.6649038968137928</v>
      </c>
      <c r="DQ151" s="28">
        <v>5.5254340605973384</v>
      </c>
      <c r="DS151" s="29">
        <v>3.0268119294174118</v>
      </c>
      <c r="DT151" s="29">
        <v>3.2287356969592471</v>
      </c>
      <c r="DU151" s="29">
        <v>3.1419119167733589</v>
      </c>
      <c r="DV151" s="29">
        <v>3.0949073251778874</v>
      </c>
      <c r="DW151" s="29">
        <v>3.0328768617839152</v>
      </c>
      <c r="DX151" s="29">
        <v>2.9739049201995345</v>
      </c>
      <c r="DY151" s="29">
        <v>2.9086572995258395</v>
      </c>
      <c r="DZ151" s="29">
        <v>2.8354316741930754</v>
      </c>
      <c r="EA151" s="29">
        <v>2.7637517625269554</v>
      </c>
      <c r="EB151" s="29">
        <v>2.6726339087693258</v>
      </c>
      <c r="EC151" s="29">
        <v>1.8657914323849374</v>
      </c>
      <c r="ED151" s="29">
        <v>1.2600993866558108</v>
      </c>
      <c r="EE151" s="29">
        <v>1.0040268638480674</v>
      </c>
      <c r="EF151" s="29">
        <v>1.1803955286733574</v>
      </c>
      <c r="EH151" s="29">
        <v>7.0268119294174118</v>
      </c>
      <c r="EI151" s="29">
        <v>7.2287356969592471</v>
      </c>
      <c r="EJ151" s="29">
        <v>7.1419119167733589</v>
      </c>
      <c r="EK151" s="29">
        <v>7.0949073251778874</v>
      </c>
      <c r="EL151" s="29">
        <v>7.0328768617839152</v>
      </c>
      <c r="EM151" s="29">
        <v>6.9739049201995345</v>
      </c>
      <c r="EN151" s="29">
        <v>6.9086572995258395</v>
      </c>
      <c r="EO151" s="29">
        <v>6.8354316741930754</v>
      </c>
      <c r="EP151" s="29">
        <v>6.7637517625269554</v>
      </c>
      <c r="EQ151" s="29">
        <v>6.6726339087693258</v>
      </c>
      <c r="ER151" s="29">
        <v>5.8657914323849374</v>
      </c>
      <c r="ES151" s="29">
        <v>5.2600993866558108</v>
      </c>
      <c r="ET151" s="29">
        <v>5.0040268638480674</v>
      </c>
      <c r="EU151" s="29">
        <v>5.1803955286733574</v>
      </c>
      <c r="EW151" s="1">
        <v>346186</v>
      </c>
      <c r="EX151" s="1">
        <v>417486</v>
      </c>
      <c r="EY151" s="1" t="s">
        <v>546</v>
      </c>
      <c r="EZ151" s="1" t="s">
        <v>887</v>
      </c>
    </row>
    <row r="152" spans="2:156" ht="16.2" thickBot="1" x14ac:dyDescent="0.35">
      <c r="B152" s="21" t="s">
        <v>153</v>
      </c>
      <c r="C152" s="22">
        <v>6.2150415570443442</v>
      </c>
      <c r="D152" s="23">
        <v>6.5593464871244791</v>
      </c>
      <c r="E152" s="23">
        <v>6.2900076967638583</v>
      </c>
      <c r="F152" s="23">
        <v>5.5814352741967497</v>
      </c>
      <c r="G152" s="23">
        <v>5.774758042683537</v>
      </c>
      <c r="H152" s="23">
        <v>5.5296708032986857</v>
      </c>
      <c r="I152" s="23">
        <v>5.3141876629909355</v>
      </c>
      <c r="J152" s="23">
        <v>4.9875730425741054</v>
      </c>
      <c r="K152" s="23">
        <v>4.6573884968900714</v>
      </c>
      <c r="L152" s="23">
        <v>4.279313757378457</v>
      </c>
      <c r="M152" s="23">
        <v>2.3909495947627697</v>
      </c>
      <c r="N152" s="23">
        <v>-3.8012434950729812E-2</v>
      </c>
      <c r="O152" s="23">
        <v>-2.2870002833009906</v>
      </c>
      <c r="P152" s="23">
        <v>-3.931499952489002</v>
      </c>
      <c r="Q152" s="24"/>
      <c r="R152" s="23">
        <v>10.815041557044346</v>
      </c>
      <c r="S152" s="23">
        <v>11.159346487124481</v>
      </c>
      <c r="T152" s="23">
        <v>10.89000769676386</v>
      </c>
      <c r="U152" s="23">
        <v>10.181435274196751</v>
      </c>
      <c r="V152" s="23">
        <v>10.374758042683538</v>
      </c>
      <c r="W152" s="23">
        <v>10.129670803298687</v>
      </c>
      <c r="X152" s="23">
        <v>9.9141876629909369</v>
      </c>
      <c r="Y152" s="23">
        <v>9.5875730425741068</v>
      </c>
      <c r="Z152" s="23">
        <v>9.2573884968900728</v>
      </c>
      <c r="AA152" s="23">
        <v>8.8793137573784584</v>
      </c>
      <c r="AB152" s="23">
        <v>6.9909495947627711</v>
      </c>
      <c r="AC152" s="23">
        <v>4.5619875650492716</v>
      </c>
      <c r="AD152" s="23">
        <v>2.3129997166990108</v>
      </c>
      <c r="AE152" s="23">
        <v>0.66850004751099945</v>
      </c>
      <c r="AG152" s="25">
        <v>6.160428238266725</v>
      </c>
      <c r="AH152" s="25">
        <v>6.4776473709613569</v>
      </c>
      <c r="AI152" s="25">
        <v>6.3657825371802517</v>
      </c>
      <c r="AJ152" s="25">
        <v>5.8210897639232542</v>
      </c>
      <c r="AK152" s="25">
        <v>6.1585197356653367</v>
      </c>
      <c r="AL152" s="25">
        <v>6.0361960724893109</v>
      </c>
      <c r="AM152" s="25">
        <v>5.9214263369747542</v>
      </c>
      <c r="AN152" s="25">
        <v>5.745445206399026</v>
      </c>
      <c r="AO152" s="25">
        <v>5.5339304698892171</v>
      </c>
      <c r="AP152" s="25">
        <v>5.291223758939708</v>
      </c>
      <c r="AQ152" s="25">
        <v>3.8970020031714583</v>
      </c>
      <c r="AR152" s="25">
        <v>2.4484307697958663</v>
      </c>
      <c r="AS152" s="25">
        <v>1.2613847680023689</v>
      </c>
      <c r="AT152" s="25">
        <v>0.84382928642039445</v>
      </c>
      <c r="AV152" s="26">
        <v>10.760428238266726</v>
      </c>
      <c r="AW152" s="26">
        <v>11.077647370961358</v>
      </c>
      <c r="AX152" s="26">
        <v>10.965782537180253</v>
      </c>
      <c r="AY152" s="26">
        <v>10.421089763923256</v>
      </c>
      <c r="AZ152" s="26">
        <v>10.758519735665338</v>
      </c>
      <c r="BA152" s="26">
        <v>10.636196072489312</v>
      </c>
      <c r="BB152" s="26">
        <v>10.521426336974756</v>
      </c>
      <c r="BC152" s="26">
        <v>10.345445206399027</v>
      </c>
      <c r="BD152" s="26">
        <v>10.133930469889219</v>
      </c>
      <c r="BE152" s="26">
        <v>9.8912237589397094</v>
      </c>
      <c r="BF152" s="26">
        <v>8.4970020031714597</v>
      </c>
      <c r="BG152" s="26">
        <v>7.0484307697958677</v>
      </c>
      <c r="BH152" s="26">
        <v>5.8613847680023703</v>
      </c>
      <c r="BI152" s="26">
        <v>5.4438292864203959</v>
      </c>
      <c r="BK152" s="27">
        <v>6.2162748246806743</v>
      </c>
      <c r="BL152" s="27">
        <v>6.5763509970422547</v>
      </c>
      <c r="BM152" s="27">
        <v>6.330660228912123</v>
      </c>
      <c r="BN152" s="27">
        <v>5.6478952873892965</v>
      </c>
      <c r="BO152" s="27">
        <v>5.8669994782776982</v>
      </c>
      <c r="BP152" s="27">
        <v>5.6616473262842923</v>
      </c>
      <c r="BQ152" s="27">
        <v>5.4930212046740188</v>
      </c>
      <c r="BR152" s="27">
        <v>5.2289551076168976</v>
      </c>
      <c r="BS152" s="27">
        <v>4.9644824955267097</v>
      </c>
      <c r="BT152" s="27">
        <v>4.6558029543522714</v>
      </c>
      <c r="BU152" s="27">
        <v>3.178138963231298</v>
      </c>
      <c r="BV152" s="27">
        <v>1.6986565550125441</v>
      </c>
      <c r="BW152" s="27">
        <v>0.83954383172852332</v>
      </c>
      <c r="BX152" s="27">
        <v>0.51644881858576142</v>
      </c>
      <c r="BZ152" s="27">
        <v>10.816274824680676</v>
      </c>
      <c r="CA152" s="27">
        <v>11.176350997042256</v>
      </c>
      <c r="CB152" s="27">
        <v>10.930660228912124</v>
      </c>
      <c r="CC152" s="27">
        <v>10.247895287389298</v>
      </c>
      <c r="CD152" s="27">
        <v>10.4669994782777</v>
      </c>
      <c r="CE152" s="27">
        <v>10.261647326284294</v>
      </c>
      <c r="CF152" s="27">
        <v>10.09302120467402</v>
      </c>
      <c r="CG152" s="27">
        <v>9.8289551076168991</v>
      </c>
      <c r="CH152" s="27">
        <v>9.5644824955267111</v>
      </c>
      <c r="CI152" s="27">
        <v>9.2558029543522728</v>
      </c>
      <c r="CJ152" s="27">
        <v>7.7781389632312994</v>
      </c>
      <c r="CK152" s="27">
        <v>6.2986565550125455</v>
      </c>
      <c r="CL152" s="27">
        <v>5.4395438317285247</v>
      </c>
      <c r="CM152" s="27">
        <v>5.1164488185857628</v>
      </c>
      <c r="CO152" s="28">
        <v>6.209679776758275</v>
      </c>
      <c r="CP152" s="28">
        <v>6.581592036822542</v>
      </c>
      <c r="CQ152" s="28">
        <v>6.331226953906846</v>
      </c>
      <c r="CR152" s="28">
        <v>5.629689507773687</v>
      </c>
      <c r="CS152" s="28">
        <v>5.8091160271697504</v>
      </c>
      <c r="CT152" s="28">
        <v>5.5334764919248869</v>
      </c>
      <c r="CU152" s="28">
        <v>5.2644653397403438</v>
      </c>
      <c r="CV152" s="28">
        <v>4.8399958977693096</v>
      </c>
      <c r="CW152" s="28">
        <v>4.3827296590328686</v>
      </c>
      <c r="CX152" s="28">
        <v>3.8476293354484454</v>
      </c>
      <c r="CY152" s="28">
        <v>1.1316714492594855</v>
      </c>
      <c r="CZ152" s="28">
        <v>-7.4694576169179925</v>
      </c>
      <c r="DA152" s="28">
        <v>-14.338403972331029</v>
      </c>
      <c r="DB152" s="28">
        <v>-19.508051140632801</v>
      </c>
      <c r="DD152" s="28">
        <v>10.809679776758276</v>
      </c>
      <c r="DE152" s="28">
        <v>11.181592036822543</v>
      </c>
      <c r="DF152" s="28">
        <v>10.931226953906847</v>
      </c>
      <c r="DG152" s="28">
        <v>10.229689507773688</v>
      </c>
      <c r="DH152" s="28">
        <v>10.409116027169752</v>
      </c>
      <c r="DI152" s="28">
        <v>10.133476491924888</v>
      </c>
      <c r="DJ152" s="28">
        <v>9.8644653397403452</v>
      </c>
      <c r="DK152" s="28">
        <v>9.439995897769311</v>
      </c>
      <c r="DL152" s="28">
        <v>8.98272965903287</v>
      </c>
      <c r="DM152" s="28">
        <v>8.4476293354484469</v>
      </c>
      <c r="DN152" s="28">
        <v>5.7316714492594869</v>
      </c>
      <c r="DO152" s="28">
        <v>-2.8694576169179911</v>
      </c>
      <c r="DP152" s="28">
        <v>-9.7384039723310281</v>
      </c>
      <c r="DQ152" s="28">
        <v>-14.9080511406328</v>
      </c>
      <c r="DS152" s="29">
        <v>6.238685022662203</v>
      </c>
      <c r="DT152" s="29">
        <v>6.6389398932554613</v>
      </c>
      <c r="DU152" s="29">
        <v>6.4173585498459715</v>
      </c>
      <c r="DV152" s="29">
        <v>5.7420202825171778</v>
      </c>
      <c r="DW152" s="29">
        <v>5.933345421262235</v>
      </c>
      <c r="DX152" s="29">
        <v>5.6544010493305521</v>
      </c>
      <c r="DY152" s="29">
        <v>5.3766355377199062</v>
      </c>
      <c r="DZ152" s="29">
        <v>4.9393239669167848</v>
      </c>
      <c r="EA152" s="29">
        <v>4.4581206290884623</v>
      </c>
      <c r="EB152" s="29">
        <v>3.7002780455985906</v>
      </c>
      <c r="EC152" s="29">
        <v>-5.7114322377525752</v>
      </c>
      <c r="ED152" s="29">
        <v>-14.193683983298769</v>
      </c>
      <c r="EE152" s="29">
        <v>-20.266328463170872</v>
      </c>
      <c r="EF152" s="29">
        <v>-19.866247033068738</v>
      </c>
      <c r="EH152" s="29">
        <v>10.838685022662204</v>
      </c>
      <c r="EI152" s="29">
        <v>11.238939893255463</v>
      </c>
      <c r="EJ152" s="29">
        <v>11.017358549845973</v>
      </c>
      <c r="EK152" s="29">
        <v>10.342020282517179</v>
      </c>
      <c r="EL152" s="29">
        <v>10.533345421262236</v>
      </c>
      <c r="EM152" s="29">
        <v>10.254401049330554</v>
      </c>
      <c r="EN152" s="29">
        <v>9.9766355377199076</v>
      </c>
      <c r="EO152" s="29">
        <v>9.5393239669167862</v>
      </c>
      <c r="EP152" s="29">
        <v>9.0581206290884637</v>
      </c>
      <c r="EQ152" s="29">
        <v>8.3002780455985921</v>
      </c>
      <c r="ER152" s="29">
        <v>-1.1114322377525738</v>
      </c>
      <c r="ES152" s="29">
        <v>-9.5936839832987673</v>
      </c>
      <c r="ET152" s="29">
        <v>-15.666328463170871</v>
      </c>
      <c r="EU152" s="29">
        <v>-15.266247033068737</v>
      </c>
      <c r="EW152" s="1">
        <v>382535</v>
      </c>
      <c r="EX152" s="1">
        <v>422283</v>
      </c>
      <c r="EY152" s="1" t="s">
        <v>632</v>
      </c>
      <c r="EZ152" s="1" t="s">
        <v>522</v>
      </c>
    </row>
    <row r="153" spans="2:156" ht="16.2" thickBot="1" x14ac:dyDescent="0.35">
      <c r="B153" s="21" t="s">
        <v>154</v>
      </c>
      <c r="C153" s="22">
        <v>9.4454767568663858</v>
      </c>
      <c r="D153" s="23">
        <v>9.4782976840543416</v>
      </c>
      <c r="E153" s="23">
        <v>9.3180676390764994</v>
      </c>
      <c r="F153" s="23">
        <v>9.0709932635559216</v>
      </c>
      <c r="G153" s="23">
        <v>8.8177997772639127</v>
      </c>
      <c r="H153" s="23">
        <v>8.4455525626088725</v>
      </c>
      <c r="I153" s="23">
        <v>8.055938662750453</v>
      </c>
      <c r="J153" s="23">
        <v>7.6783511217904259</v>
      </c>
      <c r="K153" s="23">
        <v>7.2081195956659716</v>
      </c>
      <c r="L153" s="23">
        <v>6.6472893940874691</v>
      </c>
      <c r="M153" s="23">
        <v>4.0722220336592052</v>
      </c>
      <c r="N153" s="23">
        <v>1.9871928281168856</v>
      </c>
      <c r="O153" s="23">
        <v>1.0017491645765269</v>
      </c>
      <c r="P153" s="23">
        <v>0.48059425605335448</v>
      </c>
      <c r="Q153" s="24"/>
      <c r="R153" s="23">
        <v>14.045476756866387</v>
      </c>
      <c r="S153" s="23">
        <v>14.078297684054343</v>
      </c>
      <c r="T153" s="23">
        <v>13.918067639076501</v>
      </c>
      <c r="U153" s="23">
        <v>13.670993263555923</v>
      </c>
      <c r="V153" s="23">
        <v>13.417799777263914</v>
      </c>
      <c r="W153" s="23">
        <v>13.045552562608874</v>
      </c>
      <c r="X153" s="23">
        <v>12.655938662750454</v>
      </c>
      <c r="Y153" s="23">
        <v>12.278351121790427</v>
      </c>
      <c r="Z153" s="23">
        <v>11.808119595665973</v>
      </c>
      <c r="AA153" s="23">
        <v>11.247289394087471</v>
      </c>
      <c r="AB153" s="23">
        <v>8.6722220336592066</v>
      </c>
      <c r="AC153" s="23">
        <v>6.587192828116887</v>
      </c>
      <c r="AD153" s="23">
        <v>5.6017491645765283</v>
      </c>
      <c r="AE153" s="23">
        <v>5.0805942560533559</v>
      </c>
      <c r="AG153" s="25">
        <v>9.3969252496285378</v>
      </c>
      <c r="AH153" s="25">
        <v>9.3991876206434863</v>
      </c>
      <c r="AI153" s="25">
        <v>9.2833061822583769</v>
      </c>
      <c r="AJ153" s="25">
        <v>9.1015707118188853</v>
      </c>
      <c r="AK153" s="25">
        <v>8.8880835586657554</v>
      </c>
      <c r="AL153" s="25">
        <v>8.6166483279204513</v>
      </c>
      <c r="AM153" s="25">
        <v>8.2966080110132552</v>
      </c>
      <c r="AN153" s="25">
        <v>7.9935575012584277</v>
      </c>
      <c r="AO153" s="25">
        <v>7.5870559215253266</v>
      </c>
      <c r="AP153" s="25">
        <v>7.1067516572438691</v>
      </c>
      <c r="AQ153" s="25">
        <v>5.0632548731496527</v>
      </c>
      <c r="AR153" s="25">
        <v>3.087597048281097</v>
      </c>
      <c r="AS153" s="25">
        <v>1.5506554230401477</v>
      </c>
      <c r="AT153" s="25">
        <v>0.88834575141103045</v>
      </c>
      <c r="AV153" s="26">
        <v>13.996925249628539</v>
      </c>
      <c r="AW153" s="26">
        <v>13.999187620643488</v>
      </c>
      <c r="AX153" s="26">
        <v>13.883306182258378</v>
      </c>
      <c r="AY153" s="26">
        <v>13.701570711818887</v>
      </c>
      <c r="AZ153" s="26">
        <v>13.488083558665757</v>
      </c>
      <c r="BA153" s="26">
        <v>13.216648327920453</v>
      </c>
      <c r="BB153" s="26">
        <v>12.896608011013257</v>
      </c>
      <c r="BC153" s="26">
        <v>12.593557501258429</v>
      </c>
      <c r="BD153" s="26">
        <v>12.187055921525328</v>
      </c>
      <c r="BE153" s="26">
        <v>11.706751657243871</v>
      </c>
      <c r="BF153" s="26">
        <v>9.6632548731496541</v>
      </c>
      <c r="BG153" s="26">
        <v>7.6875970482810985</v>
      </c>
      <c r="BH153" s="26">
        <v>6.1506554230401491</v>
      </c>
      <c r="BI153" s="26">
        <v>5.4883457514110319</v>
      </c>
      <c r="BK153" s="27">
        <v>9.4473633144143765</v>
      </c>
      <c r="BL153" s="27">
        <v>9.5087761080725866</v>
      </c>
      <c r="BM153" s="27">
        <v>9.3999755100306945</v>
      </c>
      <c r="BN153" s="27">
        <v>9.1960029017458726</v>
      </c>
      <c r="BO153" s="27">
        <v>8.9891889070235038</v>
      </c>
      <c r="BP153" s="27">
        <v>8.681881055560714</v>
      </c>
      <c r="BQ153" s="27">
        <v>8.3627349225813727</v>
      </c>
      <c r="BR153" s="27">
        <v>8.0720297730726109</v>
      </c>
      <c r="BS153" s="27">
        <v>7.6887272329141112</v>
      </c>
      <c r="BT153" s="27">
        <v>7.2154016505108878</v>
      </c>
      <c r="BU153" s="27">
        <v>5.0451044561391356</v>
      </c>
      <c r="BV153" s="27">
        <v>3.3698369015061971</v>
      </c>
      <c r="BW153" s="27">
        <v>2.6518688315313952</v>
      </c>
      <c r="BX153" s="27">
        <v>2.4151482414753076</v>
      </c>
      <c r="BZ153" s="27">
        <v>14.047363314414378</v>
      </c>
      <c r="CA153" s="27">
        <v>14.108776108072588</v>
      </c>
      <c r="CB153" s="27">
        <v>13.999975510030696</v>
      </c>
      <c r="CC153" s="27">
        <v>13.796002901745874</v>
      </c>
      <c r="CD153" s="27">
        <v>13.589188907023505</v>
      </c>
      <c r="CE153" s="27">
        <v>13.281881055560715</v>
      </c>
      <c r="CF153" s="27">
        <v>12.962734922581374</v>
      </c>
      <c r="CG153" s="27">
        <v>12.672029773072612</v>
      </c>
      <c r="CH153" s="27">
        <v>12.288727232914113</v>
      </c>
      <c r="CI153" s="27">
        <v>11.815401650510889</v>
      </c>
      <c r="CJ153" s="27">
        <v>9.645104456139137</v>
      </c>
      <c r="CK153" s="27">
        <v>7.9698369015061985</v>
      </c>
      <c r="CL153" s="27">
        <v>7.2518688315313966</v>
      </c>
      <c r="CM153" s="27">
        <v>7.015148241475309</v>
      </c>
      <c r="CO153" s="28">
        <v>9.4353568498120328</v>
      </c>
      <c r="CP153" s="28">
        <v>9.4703925916649965</v>
      </c>
      <c r="CQ153" s="28">
        <v>9.3330776078352855</v>
      </c>
      <c r="CR153" s="28">
        <v>9.1223504479869764</v>
      </c>
      <c r="CS153" s="28">
        <v>8.9239143518874631</v>
      </c>
      <c r="CT153" s="28">
        <v>8.6458442593448357</v>
      </c>
      <c r="CU153" s="28">
        <v>8.3679935699542458</v>
      </c>
      <c r="CV153" s="28">
        <v>8.1212338952745782</v>
      </c>
      <c r="CW153" s="28">
        <v>7.8198841472208223</v>
      </c>
      <c r="CX153" s="28">
        <v>7.4653100010564728</v>
      </c>
      <c r="CY153" s="28">
        <v>5.6085847277436436</v>
      </c>
      <c r="CZ153" s="28">
        <v>-1.1236067576659501</v>
      </c>
      <c r="DA153" s="28">
        <v>-7.2630200426502682</v>
      </c>
      <c r="DB153" s="28">
        <v>-12.054888675319248</v>
      </c>
      <c r="DD153" s="28">
        <v>14.035356849812034</v>
      </c>
      <c r="DE153" s="28">
        <v>14.070392591664998</v>
      </c>
      <c r="DF153" s="28">
        <v>13.933077607835287</v>
      </c>
      <c r="DG153" s="28">
        <v>13.722350447986978</v>
      </c>
      <c r="DH153" s="28">
        <v>13.523914351887464</v>
      </c>
      <c r="DI153" s="28">
        <v>13.245844259344837</v>
      </c>
      <c r="DJ153" s="28">
        <v>12.967993569954247</v>
      </c>
      <c r="DK153" s="28">
        <v>12.72123389527458</v>
      </c>
      <c r="DL153" s="28">
        <v>12.419884147220824</v>
      </c>
      <c r="DM153" s="28">
        <v>12.065310001056474</v>
      </c>
      <c r="DN153" s="28">
        <v>10.208584727743645</v>
      </c>
      <c r="DO153" s="28">
        <v>3.4763932423340513</v>
      </c>
      <c r="DP153" s="28">
        <v>-2.6630200426502668</v>
      </c>
      <c r="DQ153" s="28">
        <v>-7.4548886753192463</v>
      </c>
      <c r="DS153" s="29">
        <v>9.5245643527419563</v>
      </c>
      <c r="DT153" s="29">
        <v>9.6453415103175271</v>
      </c>
      <c r="DU153" s="29">
        <v>9.5839932136940664</v>
      </c>
      <c r="DV153" s="29">
        <v>9.4344209742529852</v>
      </c>
      <c r="DW153" s="29">
        <v>9.3056462482888698</v>
      </c>
      <c r="DX153" s="29">
        <v>9.0797724664045862</v>
      </c>
      <c r="DY153" s="29">
        <v>8.8578321882215665</v>
      </c>
      <c r="DZ153" s="29">
        <v>8.6691512483389896</v>
      </c>
      <c r="EA153" s="29">
        <v>8.419392871944531</v>
      </c>
      <c r="EB153" s="29">
        <v>7.851653205059705</v>
      </c>
      <c r="EC153" s="29">
        <v>1.0808974403144518</v>
      </c>
      <c r="ED153" s="29">
        <v>-5.6380785035843886</v>
      </c>
      <c r="EE153" s="29">
        <v>-10.699536300294923</v>
      </c>
      <c r="EF153" s="29">
        <v>-11.004661673137974</v>
      </c>
      <c r="EH153" s="29">
        <v>14.124564352741958</v>
      </c>
      <c r="EI153" s="29">
        <v>14.245341510317528</v>
      </c>
      <c r="EJ153" s="29">
        <v>14.183993213694068</v>
      </c>
      <c r="EK153" s="29">
        <v>14.034420974252987</v>
      </c>
      <c r="EL153" s="29">
        <v>13.905646248288871</v>
      </c>
      <c r="EM153" s="29">
        <v>13.679772466404588</v>
      </c>
      <c r="EN153" s="29">
        <v>13.457832188221568</v>
      </c>
      <c r="EO153" s="29">
        <v>13.269151248338991</v>
      </c>
      <c r="EP153" s="29">
        <v>13.019392871944532</v>
      </c>
      <c r="EQ153" s="29">
        <v>12.451653205059706</v>
      </c>
      <c r="ER153" s="29">
        <v>5.6808974403144532</v>
      </c>
      <c r="ES153" s="29">
        <v>-1.0380785035843871</v>
      </c>
      <c r="ET153" s="29">
        <v>-6.0995363002949219</v>
      </c>
      <c r="EU153" s="29">
        <v>-6.4046616731379729</v>
      </c>
      <c r="EW153" s="1">
        <v>385907</v>
      </c>
      <c r="EX153" s="1">
        <v>402469</v>
      </c>
      <c r="EY153" s="1" t="s">
        <v>468</v>
      </c>
      <c r="EZ153" s="1" t="s">
        <v>874</v>
      </c>
    </row>
    <row r="154" spans="2:156" ht="16.2" thickBot="1" x14ac:dyDescent="0.35">
      <c r="B154" s="21" t="s">
        <v>155</v>
      </c>
      <c r="C154" s="22">
        <v>2.6442742131329471</v>
      </c>
      <c r="D154" s="23">
        <v>2.7595124136869433</v>
      </c>
      <c r="E154" s="23">
        <v>2.4805391986594127</v>
      </c>
      <c r="F154" s="23">
        <v>2.2953433017412408</v>
      </c>
      <c r="G154" s="23">
        <v>2.0709681520819192</v>
      </c>
      <c r="H154" s="23">
        <v>1.6777343367826525</v>
      </c>
      <c r="I154" s="23">
        <v>1.2980295377367561</v>
      </c>
      <c r="J154" s="23">
        <v>1.0108233191088623</v>
      </c>
      <c r="K154" s="23">
        <v>0.63246294631175104</v>
      </c>
      <c r="L154" s="23">
        <v>6.9256810575570427E-2</v>
      </c>
      <c r="M154" s="23">
        <v>-2.5514269256064956</v>
      </c>
      <c r="N154" s="23">
        <v>-4.7511876713932288</v>
      </c>
      <c r="O154" s="23">
        <v>-5.511713262589307</v>
      </c>
      <c r="P154" s="23">
        <v>-5.4016749180806123</v>
      </c>
      <c r="Q154" s="24"/>
      <c r="R154" s="23">
        <v>6.9442742131329478</v>
      </c>
      <c r="S154" s="23">
        <v>7.059512413686944</v>
      </c>
      <c r="T154" s="23">
        <v>6.7805391986594135</v>
      </c>
      <c r="U154" s="23">
        <v>6.5953433017412415</v>
      </c>
      <c r="V154" s="23">
        <v>6.3709681520819199</v>
      </c>
      <c r="W154" s="23">
        <v>5.9777343367826532</v>
      </c>
      <c r="X154" s="23">
        <v>5.5980295377367568</v>
      </c>
      <c r="Y154" s="23">
        <v>5.310823319108863</v>
      </c>
      <c r="Z154" s="23">
        <v>4.9324629463117518</v>
      </c>
      <c r="AA154" s="23">
        <v>4.3692568105755711</v>
      </c>
      <c r="AB154" s="23">
        <v>1.7485730743935051</v>
      </c>
      <c r="AC154" s="23">
        <v>-0.45118767139322813</v>
      </c>
      <c r="AD154" s="23">
        <v>-1.2117132625893063</v>
      </c>
      <c r="AE154" s="23">
        <v>-1.1016749180806116</v>
      </c>
      <c r="AG154" s="25">
        <v>2.5867137074151767</v>
      </c>
      <c r="AH154" s="25">
        <v>2.6809284953231796</v>
      </c>
      <c r="AI154" s="25">
        <v>2.4633697816565778</v>
      </c>
      <c r="AJ154" s="25">
        <v>2.3461060009369543</v>
      </c>
      <c r="AK154" s="25">
        <v>2.1947731024278081</v>
      </c>
      <c r="AL154" s="25">
        <v>1.8882238309356936</v>
      </c>
      <c r="AM154" s="25">
        <v>1.5906073925040047</v>
      </c>
      <c r="AN154" s="25">
        <v>1.3894554803941546</v>
      </c>
      <c r="AO154" s="25">
        <v>1.0943509693208711</v>
      </c>
      <c r="AP154" s="25">
        <v>0.6682335394309824</v>
      </c>
      <c r="AQ154" s="25">
        <v>-0.99378975019335414</v>
      </c>
      <c r="AR154" s="25">
        <v>-3.0464882728036962</v>
      </c>
      <c r="AS154" s="25">
        <v>-5.0139829006858285</v>
      </c>
      <c r="AT154" s="25">
        <v>-5.6832512416236689</v>
      </c>
      <c r="AV154" s="26">
        <v>6.8867137074151774</v>
      </c>
      <c r="AW154" s="26">
        <v>6.9809284953231803</v>
      </c>
      <c r="AX154" s="26">
        <v>6.7633697816565785</v>
      </c>
      <c r="AY154" s="26">
        <v>6.646106000936955</v>
      </c>
      <c r="AZ154" s="26">
        <v>6.4947731024278088</v>
      </c>
      <c r="BA154" s="26">
        <v>6.1882238309356943</v>
      </c>
      <c r="BB154" s="26">
        <v>5.8906073925040054</v>
      </c>
      <c r="BC154" s="26">
        <v>5.6894554803941553</v>
      </c>
      <c r="BD154" s="26">
        <v>5.3943509693208718</v>
      </c>
      <c r="BE154" s="26">
        <v>4.9682335394309831</v>
      </c>
      <c r="BF154" s="26">
        <v>3.3062102498066466</v>
      </c>
      <c r="BG154" s="26">
        <v>1.2535117271963045</v>
      </c>
      <c r="BH154" s="26">
        <v>-0.71398290068582781</v>
      </c>
      <c r="BI154" s="26">
        <v>-1.3832512416236682</v>
      </c>
      <c r="BK154" s="27">
        <v>2.6466192580499559</v>
      </c>
      <c r="BL154" s="27">
        <v>2.7967461027569573</v>
      </c>
      <c r="BM154" s="27">
        <v>2.5652861069076227</v>
      </c>
      <c r="BN154" s="27">
        <v>2.4248493499130994</v>
      </c>
      <c r="BO154" s="27">
        <v>2.2494228848397615</v>
      </c>
      <c r="BP154" s="27">
        <v>1.926124527520507</v>
      </c>
      <c r="BQ154" s="27">
        <v>1.622649203811747</v>
      </c>
      <c r="BR154" s="27">
        <v>1.4278720526651387</v>
      </c>
      <c r="BS154" s="27">
        <v>1.1427278057287289</v>
      </c>
      <c r="BT154" s="27">
        <v>0.72144057270812922</v>
      </c>
      <c r="BU154" s="27">
        <v>-1.2688675672073693</v>
      </c>
      <c r="BV154" s="27">
        <v>-2.965444861124638</v>
      </c>
      <c r="BW154" s="27">
        <v>-3.5023920925241576</v>
      </c>
      <c r="BX154" s="27">
        <v>-3.2057303432776827</v>
      </c>
      <c r="BZ154" s="27">
        <v>6.9466192580499566</v>
      </c>
      <c r="CA154" s="27">
        <v>7.0967461027569581</v>
      </c>
      <c r="CB154" s="27">
        <v>6.8652861069076234</v>
      </c>
      <c r="CC154" s="27">
        <v>6.7248493499131001</v>
      </c>
      <c r="CD154" s="27">
        <v>6.5494228848397622</v>
      </c>
      <c r="CE154" s="27">
        <v>6.2261245275205077</v>
      </c>
      <c r="CF154" s="27">
        <v>5.9226492038117478</v>
      </c>
      <c r="CG154" s="27">
        <v>5.7278720526651394</v>
      </c>
      <c r="CH154" s="27">
        <v>5.4427278057287296</v>
      </c>
      <c r="CI154" s="27">
        <v>5.0214405727081299</v>
      </c>
      <c r="CJ154" s="27">
        <v>3.0311324327926314</v>
      </c>
      <c r="CK154" s="27">
        <v>1.3345551388753627</v>
      </c>
      <c r="CL154" s="27">
        <v>0.79760790747584309</v>
      </c>
      <c r="CM154" s="27">
        <v>1.094269656722318</v>
      </c>
      <c r="CO154" s="28">
        <v>2.6383882124362934</v>
      </c>
      <c r="CP154" s="28">
        <v>2.7654000213535586</v>
      </c>
      <c r="CQ154" s="28">
        <v>2.5167118106102855</v>
      </c>
      <c r="CR154" s="28">
        <v>2.378241813567783</v>
      </c>
      <c r="CS154" s="28">
        <v>2.2178609864627461</v>
      </c>
      <c r="CT154" s="28">
        <v>1.934000225634092</v>
      </c>
      <c r="CU154" s="28">
        <v>1.6789807975345585</v>
      </c>
      <c r="CV154" s="28">
        <v>1.5190159667447052</v>
      </c>
      <c r="CW154" s="28">
        <v>1.3083882490212471</v>
      </c>
      <c r="CX154" s="28">
        <v>1.008514961882808</v>
      </c>
      <c r="CY154" s="28">
        <v>-0.51339945166932566</v>
      </c>
      <c r="CZ154" s="28">
        <v>-8.9910073189913113</v>
      </c>
      <c r="DA154" s="28">
        <v>-16.32325283300057</v>
      </c>
      <c r="DB154" s="28">
        <v>-21.973005126672508</v>
      </c>
      <c r="DD154" s="28">
        <v>6.9383882124362941</v>
      </c>
      <c r="DE154" s="28">
        <v>7.0654000213535593</v>
      </c>
      <c r="DF154" s="28">
        <v>6.8167118106102862</v>
      </c>
      <c r="DG154" s="28">
        <v>6.6782418135677837</v>
      </c>
      <c r="DH154" s="28">
        <v>6.5178609864627468</v>
      </c>
      <c r="DI154" s="28">
        <v>6.2340002256340927</v>
      </c>
      <c r="DJ154" s="28">
        <v>5.9789807975345592</v>
      </c>
      <c r="DK154" s="28">
        <v>5.8190159667447059</v>
      </c>
      <c r="DL154" s="28">
        <v>5.6083882490212478</v>
      </c>
      <c r="DM154" s="28">
        <v>5.3085149618828087</v>
      </c>
      <c r="DN154" s="28">
        <v>3.7866005483306751</v>
      </c>
      <c r="DO154" s="28">
        <v>-4.6910073189913106</v>
      </c>
      <c r="DP154" s="28">
        <v>-12.023252833000569</v>
      </c>
      <c r="DQ154" s="28">
        <v>-17.673005126672507</v>
      </c>
      <c r="DS154" s="29">
        <v>2.7214912876105437</v>
      </c>
      <c r="DT154" s="29">
        <v>2.9278034750421096</v>
      </c>
      <c r="DU154" s="29">
        <v>2.7601344521166542</v>
      </c>
      <c r="DV154" s="29">
        <v>2.6795591323424528</v>
      </c>
      <c r="DW154" s="29">
        <v>2.5796244638424088</v>
      </c>
      <c r="DX154" s="29">
        <v>2.3254490523936742</v>
      </c>
      <c r="DY154" s="29">
        <v>2.1085555937743692</v>
      </c>
      <c r="DZ154" s="29">
        <v>2.0041262449840787</v>
      </c>
      <c r="EA154" s="29">
        <v>1.8412002060526476</v>
      </c>
      <c r="EB154" s="29">
        <v>1.261482604072155</v>
      </c>
      <c r="EC154" s="29">
        <v>-6.5148151049057041</v>
      </c>
      <c r="ED154" s="29">
        <v>-14.753435900224805</v>
      </c>
      <c r="EE154" s="29">
        <v>-20.898935901203597</v>
      </c>
      <c r="EF154" s="29">
        <v>-20.929335560217407</v>
      </c>
      <c r="EH154" s="29">
        <v>7.0214912876105444</v>
      </c>
      <c r="EI154" s="29">
        <v>7.2278034750421103</v>
      </c>
      <c r="EJ154" s="29">
        <v>7.0601344521166549</v>
      </c>
      <c r="EK154" s="29">
        <v>6.9795591323424535</v>
      </c>
      <c r="EL154" s="29">
        <v>6.8796244638424096</v>
      </c>
      <c r="EM154" s="29">
        <v>6.6254490523936749</v>
      </c>
      <c r="EN154" s="29">
        <v>6.4085555937743699</v>
      </c>
      <c r="EO154" s="29">
        <v>6.3041262449840794</v>
      </c>
      <c r="EP154" s="29">
        <v>6.1412002060526483</v>
      </c>
      <c r="EQ154" s="29">
        <v>5.5614826040721557</v>
      </c>
      <c r="ER154" s="29">
        <v>-2.2148151049057034</v>
      </c>
      <c r="ES154" s="29">
        <v>-10.453435900224804</v>
      </c>
      <c r="ET154" s="29">
        <v>-16.598935901203596</v>
      </c>
      <c r="EU154" s="29">
        <v>-16.629335560217406</v>
      </c>
      <c r="EW154" s="1">
        <v>374043</v>
      </c>
      <c r="EX154" s="1">
        <v>410941</v>
      </c>
      <c r="EY154" s="1" t="s">
        <v>501</v>
      </c>
      <c r="EZ154" s="1" t="s">
        <v>880</v>
      </c>
    </row>
    <row r="155" spans="2:156" ht="16.2" thickBot="1" x14ac:dyDescent="0.35">
      <c r="B155" s="21" t="s">
        <v>156</v>
      </c>
      <c r="C155" s="22">
        <v>7.2841759595446476</v>
      </c>
      <c r="D155" s="23">
        <v>7.2531872866666252</v>
      </c>
      <c r="E155" s="23">
        <v>6.970170406643021</v>
      </c>
      <c r="F155" s="23">
        <v>6.7531331473736316</v>
      </c>
      <c r="G155" s="23">
        <v>4.5612216313568403</v>
      </c>
      <c r="H155" s="23">
        <v>0.30240799378575645</v>
      </c>
      <c r="I155" s="23">
        <v>1.6493381230269222E-2</v>
      </c>
      <c r="J155" s="23">
        <v>-0.28558678712499841</v>
      </c>
      <c r="K155" s="23">
        <v>-0.56574971905038751</v>
      </c>
      <c r="L155" s="23">
        <v>-0.92051414802698162</v>
      </c>
      <c r="M155" s="23">
        <v>-2.7226003802297924</v>
      </c>
      <c r="N155" s="23">
        <v>-4.0668865853118632</v>
      </c>
      <c r="O155" s="23">
        <v>-4.523179056161581</v>
      </c>
      <c r="P155" s="23">
        <v>-4.4079483691814971</v>
      </c>
      <c r="Q155" s="24"/>
      <c r="R155" s="23">
        <v>10.784175959544648</v>
      </c>
      <c r="S155" s="23">
        <v>10.753187286666625</v>
      </c>
      <c r="T155" s="23">
        <v>10.470170406643021</v>
      </c>
      <c r="U155" s="23">
        <v>10.253133147373632</v>
      </c>
      <c r="V155" s="23">
        <v>8.0612216313568403</v>
      </c>
      <c r="W155" s="23">
        <v>3.8024079937857564</v>
      </c>
      <c r="X155" s="23">
        <v>3.5164933812302692</v>
      </c>
      <c r="Y155" s="23">
        <v>3.2144132128750016</v>
      </c>
      <c r="Z155" s="23">
        <v>2.9342502809496125</v>
      </c>
      <c r="AA155" s="23">
        <v>2.5794858519730184</v>
      </c>
      <c r="AB155" s="23">
        <v>0.77739961977020755</v>
      </c>
      <c r="AC155" s="23">
        <v>-0.5668865853118632</v>
      </c>
      <c r="AD155" s="23">
        <v>-1.023179056161581</v>
      </c>
      <c r="AE155" s="23">
        <v>-0.90794836918149713</v>
      </c>
      <c r="AG155" s="25">
        <v>7.2522777757144503</v>
      </c>
      <c r="AH155" s="25">
        <v>7.2783818570794185</v>
      </c>
      <c r="AI155" s="25">
        <v>7.1367772647135954</v>
      </c>
      <c r="AJ155" s="25">
        <v>7.0059557879841741</v>
      </c>
      <c r="AK155" s="25">
        <v>5.3960257837180343</v>
      </c>
      <c r="AL155" s="25">
        <v>2.2301721738021492</v>
      </c>
      <c r="AM155" s="25">
        <v>2.0346109585974066</v>
      </c>
      <c r="AN155" s="25">
        <v>1.8246752084194569</v>
      </c>
      <c r="AO155" s="25">
        <v>1.6237299148107454</v>
      </c>
      <c r="AP155" s="25">
        <v>1.3520955354282762</v>
      </c>
      <c r="AQ155" s="25">
        <v>0.14030243284924637</v>
      </c>
      <c r="AR155" s="25">
        <v>-1.1952004797511364</v>
      </c>
      <c r="AS155" s="25">
        <v>-2.3882564189387558</v>
      </c>
      <c r="AT155" s="25">
        <v>-2.7761350981631416</v>
      </c>
      <c r="AV155" s="26">
        <v>10.75227777571445</v>
      </c>
      <c r="AW155" s="26">
        <v>10.778381857079419</v>
      </c>
      <c r="AX155" s="26">
        <v>10.636777264713595</v>
      </c>
      <c r="AY155" s="26">
        <v>10.505955787984174</v>
      </c>
      <c r="AZ155" s="26">
        <v>8.8960257837180343</v>
      </c>
      <c r="BA155" s="26">
        <v>5.7301721738021492</v>
      </c>
      <c r="BB155" s="26">
        <v>5.5346109585974066</v>
      </c>
      <c r="BC155" s="26">
        <v>5.3246752084194569</v>
      </c>
      <c r="BD155" s="26">
        <v>5.1237299148107454</v>
      </c>
      <c r="BE155" s="26">
        <v>4.8520955354282762</v>
      </c>
      <c r="BF155" s="26">
        <v>3.6403024328492464</v>
      </c>
      <c r="BG155" s="26">
        <v>2.3047995202488636</v>
      </c>
      <c r="BH155" s="26">
        <v>1.1117435810612442</v>
      </c>
      <c r="BI155" s="26">
        <v>0.72386490183685837</v>
      </c>
      <c r="BK155" s="27">
        <v>7.2863838645810635</v>
      </c>
      <c r="BL155" s="27">
        <v>7.2837932136714834</v>
      </c>
      <c r="BM155" s="27">
        <v>7.0396657037574091</v>
      </c>
      <c r="BN155" s="27">
        <v>6.8590593013294239</v>
      </c>
      <c r="BO155" s="27">
        <v>4.7057514916733982</v>
      </c>
      <c r="BP155" s="27">
        <v>0.50101619357840832</v>
      </c>
      <c r="BQ155" s="27">
        <v>0.27517410696084355</v>
      </c>
      <c r="BR155" s="27">
        <v>4.8362185706473326E-2</v>
      </c>
      <c r="BS155" s="27">
        <v>-0.15949200007753817</v>
      </c>
      <c r="BT155" s="27">
        <v>-0.44249746683000524</v>
      </c>
      <c r="BU155" s="27">
        <v>-1.8770976707009908</v>
      </c>
      <c r="BV155" s="27">
        <v>-3.0932403802129507</v>
      </c>
      <c r="BW155" s="27">
        <v>-3.5539071637521573</v>
      </c>
      <c r="BX155" s="27">
        <v>-3.4380084520560246</v>
      </c>
      <c r="BZ155" s="27">
        <v>10.786383864581063</v>
      </c>
      <c r="CA155" s="27">
        <v>10.783793213671483</v>
      </c>
      <c r="CB155" s="27">
        <v>10.539665703757409</v>
      </c>
      <c r="CC155" s="27">
        <v>10.359059301329424</v>
      </c>
      <c r="CD155" s="27">
        <v>8.2057514916733982</v>
      </c>
      <c r="CE155" s="27">
        <v>4.0010161935784083</v>
      </c>
      <c r="CF155" s="27">
        <v>3.7751741069608435</v>
      </c>
      <c r="CG155" s="27">
        <v>3.5483621857064733</v>
      </c>
      <c r="CH155" s="27">
        <v>3.3405079999224618</v>
      </c>
      <c r="CI155" s="27">
        <v>3.0575025331699948</v>
      </c>
      <c r="CJ155" s="27">
        <v>1.6229023292990092</v>
      </c>
      <c r="CK155" s="27">
        <v>0.40675961978704933</v>
      </c>
      <c r="CL155" s="27">
        <v>-5.3907163752157317E-2</v>
      </c>
      <c r="CM155" s="27">
        <v>6.1991547943975434E-2</v>
      </c>
      <c r="CO155" s="28">
        <v>7.2796248138633697</v>
      </c>
      <c r="CP155" s="28">
        <v>7.2616134785292417</v>
      </c>
      <c r="CQ155" s="28">
        <v>7.0059541485893035</v>
      </c>
      <c r="CR155" s="28">
        <v>6.8286388446666031</v>
      </c>
      <c r="CS155" s="28">
        <v>4.6902602884124409</v>
      </c>
      <c r="CT155" s="28">
        <v>0.51411305804965224</v>
      </c>
      <c r="CU155" s="28">
        <v>0.32131274588064684</v>
      </c>
      <c r="CV155" s="28">
        <v>0.11964069970336055</v>
      </c>
      <c r="CW155" s="28">
        <v>-3.570286661434352E-2</v>
      </c>
      <c r="CX155" s="28">
        <v>-0.23274177348691438</v>
      </c>
      <c r="CY155" s="28">
        <v>-1.4648108471679961</v>
      </c>
      <c r="CZ155" s="28">
        <v>-5.9033780729720036</v>
      </c>
      <c r="DA155" s="28">
        <v>-9.2822619560709185</v>
      </c>
      <c r="DB155" s="28">
        <v>-12.583180703998757</v>
      </c>
      <c r="DD155" s="28">
        <v>10.77962481386337</v>
      </c>
      <c r="DE155" s="28">
        <v>10.761613478529242</v>
      </c>
      <c r="DF155" s="28">
        <v>10.505954148589304</v>
      </c>
      <c r="DG155" s="28">
        <v>10.328638844666603</v>
      </c>
      <c r="DH155" s="28">
        <v>8.1902602884124409</v>
      </c>
      <c r="DI155" s="28">
        <v>4.0141130580496522</v>
      </c>
      <c r="DJ155" s="28">
        <v>3.8213127458806468</v>
      </c>
      <c r="DK155" s="28">
        <v>3.6196406997033606</v>
      </c>
      <c r="DL155" s="28">
        <v>3.4642971333856565</v>
      </c>
      <c r="DM155" s="28">
        <v>3.2672582265130856</v>
      </c>
      <c r="DN155" s="28">
        <v>2.0351891528320039</v>
      </c>
      <c r="DO155" s="28">
        <v>-2.4033780729720036</v>
      </c>
      <c r="DP155" s="28">
        <v>-5.7822619560709185</v>
      </c>
      <c r="DQ155" s="28">
        <v>-9.0831807039987567</v>
      </c>
      <c r="DS155" s="29">
        <v>7.3181920914008778</v>
      </c>
      <c r="DT155" s="29">
        <v>7.3372128239669578</v>
      </c>
      <c r="DU155" s="29">
        <v>7.1183307918223697</v>
      </c>
      <c r="DV155" s="29">
        <v>6.9684929846541745</v>
      </c>
      <c r="DW155" s="29">
        <v>4.8544431743025971</v>
      </c>
      <c r="DX155" s="29">
        <v>0.68081260642616215</v>
      </c>
      <c r="DY155" s="29">
        <v>0.49448214081330732</v>
      </c>
      <c r="DZ155" s="29">
        <v>0.31025279681556128</v>
      </c>
      <c r="EA155" s="29">
        <v>0.16545635043912199</v>
      </c>
      <c r="EB155" s="29">
        <v>-0.21762779369900898</v>
      </c>
      <c r="EC155" s="29">
        <v>-5.0546849858001792</v>
      </c>
      <c r="ED155" s="29">
        <v>-9.2329035415156184</v>
      </c>
      <c r="EE155" s="29">
        <v>-12.123195506356247</v>
      </c>
      <c r="EF155" s="29">
        <v>-12.06975482159821</v>
      </c>
      <c r="EH155" s="29">
        <v>10.818192091400878</v>
      </c>
      <c r="EI155" s="29">
        <v>10.837212823966958</v>
      </c>
      <c r="EJ155" s="29">
        <v>10.61833079182237</v>
      </c>
      <c r="EK155" s="29">
        <v>10.468492984654175</v>
      </c>
      <c r="EL155" s="29">
        <v>8.3544431743025971</v>
      </c>
      <c r="EM155" s="29">
        <v>4.1808126064261621</v>
      </c>
      <c r="EN155" s="29">
        <v>3.9944821408133073</v>
      </c>
      <c r="EO155" s="29">
        <v>3.8102527968155613</v>
      </c>
      <c r="EP155" s="29">
        <v>3.665456350439122</v>
      </c>
      <c r="EQ155" s="29">
        <v>3.282372206300991</v>
      </c>
      <c r="ER155" s="29">
        <v>-1.5546849858001792</v>
      </c>
      <c r="ES155" s="29">
        <v>-5.7329035415156184</v>
      </c>
      <c r="ET155" s="29">
        <v>-8.6231955063562467</v>
      </c>
      <c r="EU155" s="29">
        <v>-8.5697548215982096</v>
      </c>
      <c r="EW155" s="1">
        <v>398419</v>
      </c>
      <c r="EX155" s="1">
        <v>395120</v>
      </c>
      <c r="EY155" s="1" t="s">
        <v>606</v>
      </c>
      <c r="EZ155" s="1" t="s">
        <v>876</v>
      </c>
    </row>
    <row r="156" spans="2:156" ht="16.2" thickBot="1" x14ac:dyDescent="0.35">
      <c r="B156" s="21" t="s">
        <v>157</v>
      </c>
      <c r="C156" s="22">
        <v>3.6755220485572702</v>
      </c>
      <c r="D156" s="23">
        <v>3.7689358101535397</v>
      </c>
      <c r="E156" s="23">
        <v>3.6306131298986468</v>
      </c>
      <c r="F156" s="23">
        <v>3.4818678822699844</v>
      </c>
      <c r="G156" s="23">
        <v>3.3935631474698909</v>
      </c>
      <c r="H156" s="23">
        <v>3.3146732166535449</v>
      </c>
      <c r="I156" s="23">
        <v>3.2177251808898246</v>
      </c>
      <c r="J156" s="23">
        <v>3.1058919137394918</v>
      </c>
      <c r="K156" s="23">
        <v>3.0009953030319911</v>
      </c>
      <c r="L156" s="23">
        <v>2.8742507975751561</v>
      </c>
      <c r="M156" s="23">
        <v>2.1562780568166602</v>
      </c>
      <c r="N156" s="23">
        <v>0.99824293653872154</v>
      </c>
      <c r="O156" s="23">
        <v>0.44421739241764691</v>
      </c>
      <c r="P156" s="23">
        <v>0.15146180354760475</v>
      </c>
      <c r="Q156" s="24"/>
      <c r="R156" s="23">
        <v>6.1755220485572702</v>
      </c>
      <c r="S156" s="23">
        <v>6.2689358101535397</v>
      </c>
      <c r="T156" s="23">
        <v>6.1306131298986468</v>
      </c>
      <c r="U156" s="23">
        <v>5.9818678822699844</v>
      </c>
      <c r="V156" s="23">
        <v>5.8935631474698909</v>
      </c>
      <c r="W156" s="23">
        <v>5.8146732166535449</v>
      </c>
      <c r="X156" s="23">
        <v>5.7177251808898246</v>
      </c>
      <c r="Y156" s="23">
        <v>5.6058919137394918</v>
      </c>
      <c r="Z156" s="23">
        <v>5.5009953030319911</v>
      </c>
      <c r="AA156" s="23">
        <v>5.3742507975751561</v>
      </c>
      <c r="AB156" s="23">
        <v>4.6562780568166602</v>
      </c>
      <c r="AC156" s="23">
        <v>3.4982429365387215</v>
      </c>
      <c r="AD156" s="23">
        <v>2.9442173924176469</v>
      </c>
      <c r="AE156" s="23">
        <v>2.6514618035476047</v>
      </c>
      <c r="AG156" s="25">
        <v>3.6398699653522808</v>
      </c>
      <c r="AH156" s="25">
        <v>3.7275604801649216</v>
      </c>
      <c r="AI156" s="25">
        <v>3.6540294838287517</v>
      </c>
      <c r="AJ156" s="25">
        <v>3.5461870545068583</v>
      </c>
      <c r="AK156" s="25">
        <v>3.488010595595564</v>
      </c>
      <c r="AL156" s="25">
        <v>3.4352965115849123</v>
      </c>
      <c r="AM156" s="25">
        <v>3.3510529319330562</v>
      </c>
      <c r="AN156" s="25">
        <v>3.2435114799846536</v>
      </c>
      <c r="AO156" s="25">
        <v>3.1283840556896969</v>
      </c>
      <c r="AP156" s="25">
        <v>2.9956389395790994</v>
      </c>
      <c r="AQ156" s="25">
        <v>2.637430689686008</v>
      </c>
      <c r="AR156" s="25">
        <v>2.0679160412880577</v>
      </c>
      <c r="AS156" s="25">
        <v>1.4860008198610615</v>
      </c>
      <c r="AT156" s="25">
        <v>1.4463718591382442</v>
      </c>
      <c r="AV156" s="26">
        <v>6.1398699653522808</v>
      </c>
      <c r="AW156" s="26">
        <v>6.2275604801649216</v>
      </c>
      <c r="AX156" s="26">
        <v>6.1540294838287517</v>
      </c>
      <c r="AY156" s="26">
        <v>6.0461870545068583</v>
      </c>
      <c r="AZ156" s="26">
        <v>5.988010595595564</v>
      </c>
      <c r="BA156" s="26">
        <v>5.9352965115849123</v>
      </c>
      <c r="BB156" s="26">
        <v>5.8510529319330562</v>
      </c>
      <c r="BC156" s="26">
        <v>5.7435114799846536</v>
      </c>
      <c r="BD156" s="26">
        <v>5.6283840556896969</v>
      </c>
      <c r="BE156" s="26">
        <v>5.4956389395790994</v>
      </c>
      <c r="BF156" s="26">
        <v>5.137430689686008</v>
      </c>
      <c r="BG156" s="26">
        <v>4.5679160412880577</v>
      </c>
      <c r="BH156" s="26">
        <v>3.9860008198610615</v>
      </c>
      <c r="BI156" s="26">
        <v>3.9463718591382442</v>
      </c>
      <c r="BK156" s="27">
        <v>3.6763137358160094</v>
      </c>
      <c r="BL156" s="27">
        <v>3.7843376908864883</v>
      </c>
      <c r="BM156" s="27">
        <v>3.6639713174978201</v>
      </c>
      <c r="BN156" s="27">
        <v>3.532201518527657</v>
      </c>
      <c r="BO156" s="27">
        <v>3.4615992782963438</v>
      </c>
      <c r="BP156" s="27">
        <v>3.4062174936916767</v>
      </c>
      <c r="BQ156" s="27">
        <v>3.3326445735690493</v>
      </c>
      <c r="BR156" s="27">
        <v>3.2490215616003963</v>
      </c>
      <c r="BS156" s="27">
        <v>3.1710034356286503</v>
      </c>
      <c r="BT156" s="27">
        <v>3.0773810117657456</v>
      </c>
      <c r="BU156" s="27">
        <v>2.5134893947511872</v>
      </c>
      <c r="BV156" s="27">
        <v>1.9424227427687146</v>
      </c>
      <c r="BW156" s="27">
        <v>1.89005982069287</v>
      </c>
      <c r="BX156" s="27">
        <v>2.0620769181723899</v>
      </c>
      <c r="BZ156" s="27">
        <v>6.1763137358160094</v>
      </c>
      <c r="CA156" s="27">
        <v>6.2843376908864883</v>
      </c>
      <c r="CB156" s="27">
        <v>6.1639713174978201</v>
      </c>
      <c r="CC156" s="27">
        <v>6.032201518527657</v>
      </c>
      <c r="CD156" s="27">
        <v>5.9615992782963438</v>
      </c>
      <c r="CE156" s="27">
        <v>5.9062174936916767</v>
      </c>
      <c r="CF156" s="27">
        <v>5.8326445735690493</v>
      </c>
      <c r="CG156" s="27">
        <v>5.7490215616003963</v>
      </c>
      <c r="CH156" s="27">
        <v>5.6710034356286503</v>
      </c>
      <c r="CI156" s="27">
        <v>5.5773810117657456</v>
      </c>
      <c r="CJ156" s="27">
        <v>5.0134893947511872</v>
      </c>
      <c r="CK156" s="27">
        <v>4.4424227427687146</v>
      </c>
      <c r="CL156" s="27">
        <v>4.39005982069287</v>
      </c>
      <c r="CM156" s="27">
        <v>4.5620769181723899</v>
      </c>
      <c r="CO156" s="28">
        <v>3.6756343164703233</v>
      </c>
      <c r="CP156" s="28">
        <v>3.7867316803166915</v>
      </c>
      <c r="CQ156" s="28">
        <v>3.671557662516828</v>
      </c>
      <c r="CR156" s="28">
        <v>3.550873487354683</v>
      </c>
      <c r="CS156" s="28">
        <v>3.4964063277411572</v>
      </c>
      <c r="CT156" s="28">
        <v>3.4606308121684881</v>
      </c>
      <c r="CU156" s="28">
        <v>3.3986322448693196</v>
      </c>
      <c r="CV156" s="28">
        <v>3.2953763697652914</v>
      </c>
      <c r="CW156" s="28">
        <v>3.2051405013263281</v>
      </c>
      <c r="CX156" s="28">
        <v>3.1096520905551515</v>
      </c>
      <c r="CY156" s="28">
        <v>2.6744000336068519</v>
      </c>
      <c r="CZ156" s="28">
        <v>1.1313501709280427</v>
      </c>
      <c r="DA156" s="28">
        <v>5.9504513566757566E-2</v>
      </c>
      <c r="DB156" s="28">
        <v>-0.68309857786041839</v>
      </c>
      <c r="DD156" s="28">
        <v>6.1756343164703233</v>
      </c>
      <c r="DE156" s="28">
        <v>6.2867316803166915</v>
      </c>
      <c r="DF156" s="28">
        <v>6.171557662516828</v>
      </c>
      <c r="DG156" s="28">
        <v>6.050873487354683</v>
      </c>
      <c r="DH156" s="28">
        <v>5.9964063277411572</v>
      </c>
      <c r="DI156" s="28">
        <v>5.9606308121684881</v>
      </c>
      <c r="DJ156" s="28">
        <v>5.8986322448693196</v>
      </c>
      <c r="DK156" s="28">
        <v>5.7953763697652914</v>
      </c>
      <c r="DL156" s="28">
        <v>5.7051405013263281</v>
      </c>
      <c r="DM156" s="28">
        <v>5.6096520905551515</v>
      </c>
      <c r="DN156" s="28">
        <v>5.1744000336068519</v>
      </c>
      <c r="DO156" s="28">
        <v>3.6313501709280427</v>
      </c>
      <c r="DP156" s="28">
        <v>2.5595045135667576</v>
      </c>
      <c r="DQ156" s="28">
        <v>1.8169014221395816</v>
      </c>
      <c r="DS156" s="29">
        <v>3.6869469019055758</v>
      </c>
      <c r="DT156" s="29">
        <v>3.8098499703923014</v>
      </c>
      <c r="DU156" s="29">
        <v>3.7070117903313164</v>
      </c>
      <c r="DV156" s="29">
        <v>3.5990382395074381</v>
      </c>
      <c r="DW156" s="29">
        <v>3.5417582899459896</v>
      </c>
      <c r="DX156" s="29">
        <v>3.4660074096469611</v>
      </c>
      <c r="DY156" s="29">
        <v>3.374065208302734</v>
      </c>
      <c r="DZ156" s="29">
        <v>3.2698998002978499</v>
      </c>
      <c r="EA156" s="29">
        <v>3.1672074645081079</v>
      </c>
      <c r="EB156" s="29">
        <v>3.0393997704626052</v>
      </c>
      <c r="EC156" s="29">
        <v>1.4158033698805408</v>
      </c>
      <c r="ED156" s="29">
        <v>-0.12965698929670033</v>
      </c>
      <c r="EE156" s="29">
        <v>-1.143982251030609</v>
      </c>
      <c r="EF156" s="29">
        <v>-0.96452854814518396</v>
      </c>
      <c r="EH156" s="29">
        <v>6.1869469019055758</v>
      </c>
      <c r="EI156" s="29">
        <v>6.3098499703923014</v>
      </c>
      <c r="EJ156" s="29">
        <v>6.2070117903313164</v>
      </c>
      <c r="EK156" s="29">
        <v>6.0990382395074381</v>
      </c>
      <c r="EL156" s="29">
        <v>6.0417582899459896</v>
      </c>
      <c r="EM156" s="29">
        <v>5.9660074096469611</v>
      </c>
      <c r="EN156" s="29">
        <v>5.874065208302734</v>
      </c>
      <c r="EO156" s="29">
        <v>5.7698998002978499</v>
      </c>
      <c r="EP156" s="29">
        <v>5.6672074645081079</v>
      </c>
      <c r="EQ156" s="29">
        <v>5.5393997704626052</v>
      </c>
      <c r="ER156" s="29">
        <v>3.9158033698805408</v>
      </c>
      <c r="ES156" s="29">
        <v>2.3703430107032997</v>
      </c>
      <c r="ET156" s="29">
        <v>1.356017748969391</v>
      </c>
      <c r="EU156" s="29">
        <v>1.535471451854816</v>
      </c>
      <c r="EW156" s="1">
        <v>334234</v>
      </c>
      <c r="EX156" s="1">
        <v>483827</v>
      </c>
      <c r="EY156" s="1" t="s">
        <v>489</v>
      </c>
      <c r="EZ156" s="1" t="s">
        <v>886</v>
      </c>
    </row>
    <row r="157" spans="2:156" ht="16.2" thickBot="1" x14ac:dyDescent="0.35">
      <c r="B157" s="21" t="s">
        <v>158</v>
      </c>
      <c r="C157" s="22">
        <v>12.141297573309199</v>
      </c>
      <c r="D157" s="23">
        <v>12.279694139419121</v>
      </c>
      <c r="E157" s="23">
        <v>12.020401633893417</v>
      </c>
      <c r="F157" s="23">
        <v>11.795719508097106</v>
      </c>
      <c r="G157" s="23">
        <v>11.575642099110121</v>
      </c>
      <c r="H157" s="23">
        <v>11.231402753661772</v>
      </c>
      <c r="I157" s="23">
        <v>10.96307840490555</v>
      </c>
      <c r="J157" s="23">
        <v>10.57704545466898</v>
      </c>
      <c r="K157" s="23">
        <v>10.211324165287115</v>
      </c>
      <c r="L157" s="23">
        <v>9.7300753984089692</v>
      </c>
      <c r="M157" s="23">
        <v>7.5925354936991152</v>
      </c>
      <c r="N157" s="23">
        <v>5.6570012972179704</v>
      </c>
      <c r="O157" s="23">
        <v>5.0597521003095771</v>
      </c>
      <c r="P157" s="23">
        <v>5.0583624178864817</v>
      </c>
      <c r="Q157" s="24"/>
      <c r="R157" s="23">
        <v>16.641297573309199</v>
      </c>
      <c r="S157" s="23">
        <v>16.779694139419121</v>
      </c>
      <c r="T157" s="23">
        <v>16.520401633893417</v>
      </c>
      <c r="U157" s="23">
        <v>16.295719508097108</v>
      </c>
      <c r="V157" s="23">
        <v>16.075642099110119</v>
      </c>
      <c r="W157" s="23">
        <v>15.731402753661772</v>
      </c>
      <c r="X157" s="23">
        <v>15.46307840490555</v>
      </c>
      <c r="Y157" s="23">
        <v>15.07704545466898</v>
      </c>
      <c r="Z157" s="23">
        <v>14.711324165287115</v>
      </c>
      <c r="AA157" s="23">
        <v>14.230075398408969</v>
      </c>
      <c r="AB157" s="23">
        <v>12.092535493699115</v>
      </c>
      <c r="AC157" s="23">
        <v>10.15700129721797</v>
      </c>
      <c r="AD157" s="23">
        <v>9.5597521003095771</v>
      </c>
      <c r="AE157" s="23">
        <v>9.5583624178864817</v>
      </c>
      <c r="AG157" s="25">
        <v>12.093029563117607</v>
      </c>
      <c r="AH157" s="25">
        <v>12.205610748078215</v>
      </c>
      <c r="AI157" s="25">
        <v>12.013842548052388</v>
      </c>
      <c r="AJ157" s="25">
        <v>11.861108752781139</v>
      </c>
      <c r="AK157" s="25">
        <v>11.736010435035931</v>
      </c>
      <c r="AL157" s="25">
        <v>11.478420300823345</v>
      </c>
      <c r="AM157" s="25">
        <v>11.30292230029738</v>
      </c>
      <c r="AN157" s="25">
        <v>11.019194000397777</v>
      </c>
      <c r="AO157" s="25">
        <v>10.730079521466177</v>
      </c>
      <c r="AP157" s="25">
        <v>10.332248750224272</v>
      </c>
      <c r="AQ157" s="25">
        <v>8.920320599236641</v>
      </c>
      <c r="AR157" s="25">
        <v>7.1297544943887488</v>
      </c>
      <c r="AS157" s="25">
        <v>5.5143638977013794</v>
      </c>
      <c r="AT157" s="25">
        <v>4.9797643073863007</v>
      </c>
      <c r="AV157" s="26">
        <v>16.593029563117607</v>
      </c>
      <c r="AW157" s="26">
        <v>16.705610748078215</v>
      </c>
      <c r="AX157" s="26">
        <v>16.513842548052388</v>
      </c>
      <c r="AY157" s="26">
        <v>16.361108752781139</v>
      </c>
      <c r="AZ157" s="26">
        <v>16.236010435035929</v>
      </c>
      <c r="BA157" s="26">
        <v>15.978420300823345</v>
      </c>
      <c r="BB157" s="26">
        <v>15.80292230029738</v>
      </c>
      <c r="BC157" s="26">
        <v>15.519194000397777</v>
      </c>
      <c r="BD157" s="26">
        <v>15.230079521466177</v>
      </c>
      <c r="BE157" s="26">
        <v>14.832248750224272</v>
      </c>
      <c r="BF157" s="26">
        <v>13.420320599236641</v>
      </c>
      <c r="BG157" s="26">
        <v>11.629754494388749</v>
      </c>
      <c r="BH157" s="26">
        <v>10.014363897701379</v>
      </c>
      <c r="BI157" s="26">
        <v>9.4797643073863007</v>
      </c>
      <c r="BK157" s="27">
        <v>12.143294820583224</v>
      </c>
      <c r="BL157" s="27">
        <v>12.310966790898886</v>
      </c>
      <c r="BM157" s="27">
        <v>12.09144053316775</v>
      </c>
      <c r="BN157" s="27">
        <v>11.904381131369364</v>
      </c>
      <c r="BO157" s="27">
        <v>11.741747914314239</v>
      </c>
      <c r="BP157" s="27">
        <v>11.461215592638599</v>
      </c>
      <c r="BQ157" s="27">
        <v>11.260512902849284</v>
      </c>
      <c r="BR157" s="27">
        <v>10.96142257514207</v>
      </c>
      <c r="BS157" s="27">
        <v>10.680526370136644</v>
      </c>
      <c r="BT157" s="27">
        <v>10.286258526958651</v>
      </c>
      <c r="BU157" s="27">
        <v>8.5787903231554523</v>
      </c>
      <c r="BV157" s="27">
        <v>7.0397057983999147</v>
      </c>
      <c r="BW157" s="27">
        <v>6.6285219043047796</v>
      </c>
      <c r="BX157" s="27">
        <v>6.8053272310943242</v>
      </c>
      <c r="BZ157" s="27">
        <v>16.643294820583222</v>
      </c>
      <c r="CA157" s="27">
        <v>16.810966790898888</v>
      </c>
      <c r="CB157" s="27">
        <v>16.591440533167749</v>
      </c>
      <c r="CC157" s="27">
        <v>16.404381131369362</v>
      </c>
      <c r="CD157" s="27">
        <v>16.241747914314239</v>
      </c>
      <c r="CE157" s="27">
        <v>15.961215592638599</v>
      </c>
      <c r="CF157" s="27">
        <v>15.760512902849284</v>
      </c>
      <c r="CG157" s="27">
        <v>15.46142257514207</v>
      </c>
      <c r="CH157" s="27">
        <v>15.180526370136644</v>
      </c>
      <c r="CI157" s="27">
        <v>14.786258526958651</v>
      </c>
      <c r="CJ157" s="27">
        <v>13.078790323155452</v>
      </c>
      <c r="CK157" s="27">
        <v>11.539705798399915</v>
      </c>
      <c r="CL157" s="27">
        <v>11.12852190430478</v>
      </c>
      <c r="CM157" s="27">
        <v>11.305327231094324</v>
      </c>
      <c r="CO157" s="28">
        <v>12.136618321673183</v>
      </c>
      <c r="CP157" s="28">
        <v>12.292858671071125</v>
      </c>
      <c r="CQ157" s="28">
        <v>12.066450807277571</v>
      </c>
      <c r="CR157" s="28">
        <v>11.889331084944152</v>
      </c>
      <c r="CS157" s="28">
        <v>11.744210554972508</v>
      </c>
      <c r="CT157" s="28">
        <v>11.506154574748296</v>
      </c>
      <c r="CU157" s="28">
        <v>11.348147966314553</v>
      </c>
      <c r="CV157" s="28">
        <v>11.065629558476919</v>
      </c>
      <c r="CW157" s="28">
        <v>10.834684129459845</v>
      </c>
      <c r="CX157" s="28">
        <v>10.53940281378155</v>
      </c>
      <c r="CY157" s="28">
        <v>9.2509168209464754</v>
      </c>
      <c r="CZ157" s="28">
        <v>3.7165825833882344</v>
      </c>
      <c r="DA157" s="28">
        <v>-1.2665284097454297</v>
      </c>
      <c r="DB157" s="28">
        <v>-5.1203684357120309</v>
      </c>
      <c r="DD157" s="28">
        <v>16.636618321673183</v>
      </c>
      <c r="DE157" s="28">
        <v>16.792858671071123</v>
      </c>
      <c r="DF157" s="28">
        <v>16.566450807277569</v>
      </c>
      <c r="DG157" s="28">
        <v>16.389331084944153</v>
      </c>
      <c r="DH157" s="28">
        <v>16.244210554972508</v>
      </c>
      <c r="DI157" s="28">
        <v>16.006154574748294</v>
      </c>
      <c r="DJ157" s="28">
        <v>15.848147966314553</v>
      </c>
      <c r="DK157" s="28">
        <v>15.565629558476919</v>
      </c>
      <c r="DL157" s="28">
        <v>15.334684129459845</v>
      </c>
      <c r="DM157" s="28">
        <v>15.03940281378155</v>
      </c>
      <c r="DN157" s="28">
        <v>13.750916820946475</v>
      </c>
      <c r="DO157" s="28">
        <v>8.2165825833882344</v>
      </c>
      <c r="DP157" s="28">
        <v>3.2334715902545703</v>
      </c>
      <c r="DQ157" s="28">
        <v>-0.62036843571203093</v>
      </c>
      <c r="DS157" s="29">
        <v>12.187537503157774</v>
      </c>
      <c r="DT157" s="29">
        <v>12.392957857045566</v>
      </c>
      <c r="DU157" s="29">
        <v>12.217048293065899</v>
      </c>
      <c r="DV157" s="29">
        <v>12.078559068022514</v>
      </c>
      <c r="DW157" s="29">
        <v>11.951238659789448</v>
      </c>
      <c r="DX157" s="29">
        <v>11.701502888486267</v>
      </c>
      <c r="DY157" s="29">
        <v>11.542854653056647</v>
      </c>
      <c r="DZ157" s="29">
        <v>11.295166745726451</v>
      </c>
      <c r="EA157" s="29">
        <v>11.09076427168069</v>
      </c>
      <c r="EB157" s="29">
        <v>10.611232713803016</v>
      </c>
      <c r="EC157" s="29">
        <v>5.2678730235057998</v>
      </c>
      <c r="ED157" s="29">
        <v>0.13222033584149528</v>
      </c>
      <c r="EE157" s="29">
        <v>-3.9163938422501232</v>
      </c>
      <c r="EF157" s="29">
        <v>-4.0691130829810156</v>
      </c>
      <c r="EH157" s="29">
        <v>16.687537503157774</v>
      </c>
      <c r="EI157" s="29">
        <v>16.892957857045566</v>
      </c>
      <c r="EJ157" s="29">
        <v>16.717048293065901</v>
      </c>
      <c r="EK157" s="29">
        <v>16.578559068022514</v>
      </c>
      <c r="EL157" s="29">
        <v>16.451238659789446</v>
      </c>
      <c r="EM157" s="29">
        <v>16.201502888486267</v>
      </c>
      <c r="EN157" s="29">
        <v>16.042854653056647</v>
      </c>
      <c r="EO157" s="29">
        <v>15.795166745726451</v>
      </c>
      <c r="EP157" s="29">
        <v>15.59076427168069</v>
      </c>
      <c r="EQ157" s="29">
        <v>15.111232713803016</v>
      </c>
      <c r="ER157" s="29">
        <v>9.7678730235057998</v>
      </c>
      <c r="ES157" s="29">
        <v>4.6322203358414953</v>
      </c>
      <c r="ET157" s="29">
        <v>0.58360615774987679</v>
      </c>
      <c r="EU157" s="29">
        <v>0.43088691701898441</v>
      </c>
      <c r="EW157" s="1">
        <v>395915</v>
      </c>
      <c r="EX157" s="1">
        <v>387138</v>
      </c>
      <c r="EY157" s="1" t="s">
        <v>534</v>
      </c>
      <c r="EZ157" s="1" t="s">
        <v>882</v>
      </c>
    </row>
    <row r="158" spans="2:156" ht="16.2" thickBot="1" x14ac:dyDescent="0.35">
      <c r="B158" s="21" t="s">
        <v>159</v>
      </c>
      <c r="C158" s="22">
        <v>8.6408870119830787</v>
      </c>
      <c r="D158" s="23">
        <v>8.5896812285180388</v>
      </c>
      <c r="E158" s="23">
        <v>7.8927576511952395</v>
      </c>
      <c r="F158" s="23">
        <v>7.4097930600464323</v>
      </c>
      <c r="G158" s="23">
        <v>6.9711054525319263</v>
      </c>
      <c r="H158" s="23">
        <v>6.8898577501767129</v>
      </c>
      <c r="I158" s="23">
        <v>6.5311076910430472</v>
      </c>
      <c r="J158" s="23">
        <v>6.388077103553055</v>
      </c>
      <c r="K158" s="23">
        <v>5.9159692294323882</v>
      </c>
      <c r="L158" s="23">
        <v>5.4632793002598525</v>
      </c>
      <c r="M158" s="23">
        <v>4.1297980639191749</v>
      </c>
      <c r="N158" s="23">
        <v>2.5691603686648143</v>
      </c>
      <c r="O158" s="23">
        <v>1.2710440432592769</v>
      </c>
      <c r="P158" s="23">
        <v>0.56306551930461168</v>
      </c>
      <c r="Q158" s="24"/>
      <c r="R158" s="23">
        <v>14.140887011983079</v>
      </c>
      <c r="S158" s="23">
        <v>14.089681228518039</v>
      </c>
      <c r="T158" s="23">
        <v>13.39275765119524</v>
      </c>
      <c r="U158" s="23">
        <v>12.909793060046432</v>
      </c>
      <c r="V158" s="23">
        <v>12.471105452531926</v>
      </c>
      <c r="W158" s="23">
        <v>12.389857750176713</v>
      </c>
      <c r="X158" s="23">
        <v>12.031107691043047</v>
      </c>
      <c r="Y158" s="23">
        <v>11.888077103553055</v>
      </c>
      <c r="Z158" s="23">
        <v>11.415969229432388</v>
      </c>
      <c r="AA158" s="23">
        <v>10.963279300259853</v>
      </c>
      <c r="AB158" s="23">
        <v>9.6297980639191749</v>
      </c>
      <c r="AC158" s="23">
        <v>8.0691603686648143</v>
      </c>
      <c r="AD158" s="23">
        <v>6.7710440432592769</v>
      </c>
      <c r="AE158" s="23">
        <v>6.0630655193046117</v>
      </c>
      <c r="AG158" s="25">
        <v>8.5387859684932828</v>
      </c>
      <c r="AH158" s="25">
        <v>8.5244292438070843</v>
      </c>
      <c r="AI158" s="25">
        <v>8.0738022218751873</v>
      </c>
      <c r="AJ158" s="25">
        <v>7.7261200298384587</v>
      </c>
      <c r="AK158" s="25">
        <v>7.5756799722487287</v>
      </c>
      <c r="AL158" s="25">
        <v>7.1858765832710212</v>
      </c>
      <c r="AM158" s="25">
        <v>6.784257635756834</v>
      </c>
      <c r="AN158" s="25">
        <v>6.5778629926863879</v>
      </c>
      <c r="AO158" s="25">
        <v>5.9995704827721248</v>
      </c>
      <c r="AP158" s="25">
        <v>5.3897367853216664</v>
      </c>
      <c r="AQ158" s="25">
        <v>4.3201515680712568</v>
      </c>
      <c r="AR158" s="25">
        <v>3.5450229853523005</v>
      </c>
      <c r="AS158" s="25">
        <v>2.9438543425664818</v>
      </c>
      <c r="AT158" s="25">
        <v>2.3964544684065174</v>
      </c>
      <c r="AV158" s="26">
        <v>14.038785968493283</v>
      </c>
      <c r="AW158" s="26">
        <v>14.024429243807084</v>
      </c>
      <c r="AX158" s="26">
        <v>13.573802221875187</v>
      </c>
      <c r="AY158" s="26">
        <v>13.226120029838459</v>
      </c>
      <c r="AZ158" s="26">
        <v>13.075679972248729</v>
      </c>
      <c r="BA158" s="26">
        <v>12.685876583271021</v>
      </c>
      <c r="BB158" s="26">
        <v>12.284257635756834</v>
      </c>
      <c r="BC158" s="26">
        <v>12.077862992686388</v>
      </c>
      <c r="BD158" s="26">
        <v>11.499570482772125</v>
      </c>
      <c r="BE158" s="26">
        <v>10.889736785321666</v>
      </c>
      <c r="BF158" s="26">
        <v>9.8201515680712568</v>
      </c>
      <c r="BG158" s="26">
        <v>9.0450229853523005</v>
      </c>
      <c r="BH158" s="26">
        <v>8.4438543425664818</v>
      </c>
      <c r="BI158" s="26">
        <v>7.8964544684065174</v>
      </c>
      <c r="BK158" s="27">
        <v>8.6424709462262008</v>
      </c>
      <c r="BL158" s="27">
        <v>8.6128957593542914</v>
      </c>
      <c r="BM158" s="27">
        <v>7.9459737283160834</v>
      </c>
      <c r="BN158" s="27">
        <v>7.5073167056677832</v>
      </c>
      <c r="BO158" s="27">
        <v>7.1072253670110044</v>
      </c>
      <c r="BP158" s="27">
        <v>7.0625368328722722</v>
      </c>
      <c r="BQ158" s="27">
        <v>6.741225523719276</v>
      </c>
      <c r="BR158" s="27">
        <v>6.65954788250977</v>
      </c>
      <c r="BS158" s="27">
        <v>6.2536375224418634</v>
      </c>
      <c r="BT158" s="27">
        <v>5.8684306213046469</v>
      </c>
      <c r="BU158" s="27">
        <v>4.8612651616772524</v>
      </c>
      <c r="BV158" s="27">
        <v>4.0461262284466386</v>
      </c>
      <c r="BW158" s="27">
        <v>3.8940735648826035</v>
      </c>
      <c r="BX158" s="27">
        <v>3.6895540197738477</v>
      </c>
      <c r="BZ158" s="27">
        <v>14.142470946226201</v>
      </c>
      <c r="CA158" s="27">
        <v>14.112895759354291</v>
      </c>
      <c r="CB158" s="27">
        <v>13.445973728316083</v>
      </c>
      <c r="CC158" s="27">
        <v>13.007316705667783</v>
      </c>
      <c r="CD158" s="27">
        <v>12.607225367011004</v>
      </c>
      <c r="CE158" s="27">
        <v>12.562536832872272</v>
      </c>
      <c r="CF158" s="27">
        <v>12.241225523719276</v>
      </c>
      <c r="CG158" s="27">
        <v>12.15954788250977</v>
      </c>
      <c r="CH158" s="27">
        <v>11.753637522441863</v>
      </c>
      <c r="CI158" s="27">
        <v>11.368430621304647</v>
      </c>
      <c r="CJ158" s="27">
        <v>10.361265161677252</v>
      </c>
      <c r="CK158" s="27">
        <v>9.5461262284466386</v>
      </c>
      <c r="CL158" s="27">
        <v>9.3940735648826035</v>
      </c>
      <c r="CM158" s="27">
        <v>9.1895540197738477</v>
      </c>
      <c r="CO158" s="28">
        <v>8.6402003233476634</v>
      </c>
      <c r="CP158" s="28">
        <v>8.6274560847346144</v>
      </c>
      <c r="CQ158" s="28">
        <v>7.9740301159028348</v>
      </c>
      <c r="CR158" s="28">
        <v>7.5468191134645863</v>
      </c>
      <c r="CS158" s="28">
        <v>7.1678307591522668</v>
      </c>
      <c r="CT158" s="28">
        <v>7.1349430303576611</v>
      </c>
      <c r="CU158" s="28">
        <v>6.8539821806549099</v>
      </c>
      <c r="CV158" s="28">
        <v>6.7920887857996455</v>
      </c>
      <c r="CW158" s="28">
        <v>6.4179102951042708</v>
      </c>
      <c r="CX158" s="28">
        <v>6.0775412892644347</v>
      </c>
      <c r="CY158" s="28">
        <v>5.258873700087026</v>
      </c>
      <c r="CZ158" s="28">
        <v>-3.3525389186971779</v>
      </c>
      <c r="DA158" s="28">
        <v>-10.123636238684703</v>
      </c>
      <c r="DB158" s="28">
        <v>-15.452342497897952</v>
      </c>
      <c r="DD158" s="28">
        <v>14.140200323347663</v>
      </c>
      <c r="DE158" s="28">
        <v>14.127456084734614</v>
      </c>
      <c r="DF158" s="28">
        <v>13.474030115902835</v>
      </c>
      <c r="DG158" s="28">
        <v>13.046819113464586</v>
      </c>
      <c r="DH158" s="28">
        <v>12.667830759152267</v>
      </c>
      <c r="DI158" s="28">
        <v>12.634943030357661</v>
      </c>
      <c r="DJ158" s="28">
        <v>12.35398218065491</v>
      </c>
      <c r="DK158" s="28">
        <v>12.292088785799645</v>
      </c>
      <c r="DL158" s="28">
        <v>11.917910295104271</v>
      </c>
      <c r="DM158" s="28">
        <v>11.577541289264435</v>
      </c>
      <c r="DN158" s="28">
        <v>10.758873700087026</v>
      </c>
      <c r="DO158" s="28">
        <v>2.1474610813028221</v>
      </c>
      <c r="DP158" s="28">
        <v>-4.6236362386847034</v>
      </c>
      <c r="DQ158" s="28">
        <v>-9.952342497897952</v>
      </c>
      <c r="DS158" s="29">
        <v>8.6996493237068222</v>
      </c>
      <c r="DT158" s="29">
        <v>8.7618053368790569</v>
      </c>
      <c r="DU158" s="29">
        <v>8.1794352452550285</v>
      </c>
      <c r="DV158" s="29">
        <v>7.732999806989195</v>
      </c>
      <c r="DW158" s="29">
        <v>7.3910463333369059</v>
      </c>
      <c r="DX158" s="29">
        <v>7.4490070967729096</v>
      </c>
      <c r="DY158" s="29">
        <v>7.2527880543982377</v>
      </c>
      <c r="DZ158" s="29">
        <v>7.0926149893336969</v>
      </c>
      <c r="EA158" s="29">
        <v>6.9194353286984303</v>
      </c>
      <c r="EB158" s="29">
        <v>6.5013322048357907</v>
      </c>
      <c r="EC158" s="29">
        <v>-0.70033890221048978</v>
      </c>
      <c r="ED158" s="29">
        <v>-9.1206172714008673</v>
      </c>
      <c r="EE158" s="29">
        <v>-15.036494025004217</v>
      </c>
      <c r="EF158" s="29">
        <v>-15.185980555644363</v>
      </c>
      <c r="EH158" s="29">
        <v>14.199649323706822</v>
      </c>
      <c r="EI158" s="29">
        <v>14.261805336879057</v>
      </c>
      <c r="EJ158" s="29">
        <v>13.679435245255029</v>
      </c>
      <c r="EK158" s="29">
        <v>13.232999806989195</v>
      </c>
      <c r="EL158" s="29">
        <v>12.891046333336906</v>
      </c>
      <c r="EM158" s="29">
        <v>12.94900709677291</v>
      </c>
      <c r="EN158" s="29">
        <v>12.752788054398238</v>
      </c>
      <c r="EO158" s="29">
        <v>12.592614989333697</v>
      </c>
      <c r="EP158" s="29">
        <v>12.41943532869843</v>
      </c>
      <c r="EQ158" s="29">
        <v>12.001332204835791</v>
      </c>
      <c r="ER158" s="29">
        <v>4.7996610977895102</v>
      </c>
      <c r="ES158" s="29">
        <v>-3.6206172714008673</v>
      </c>
      <c r="ET158" s="29">
        <v>-9.5364940250042167</v>
      </c>
      <c r="EU158" s="29">
        <v>-9.6859805556443632</v>
      </c>
      <c r="EW158" s="1">
        <v>357489</v>
      </c>
      <c r="EX158" s="1">
        <v>397336</v>
      </c>
      <c r="EY158" s="1" t="s">
        <v>594</v>
      </c>
      <c r="EZ158" s="1" t="s">
        <v>883</v>
      </c>
    </row>
    <row r="159" spans="2:156" ht="16.2" thickBot="1" x14ac:dyDescent="0.35">
      <c r="B159" s="21" t="s">
        <v>160</v>
      </c>
      <c r="C159" s="22">
        <v>12.521769187728991</v>
      </c>
      <c r="D159" s="23">
        <v>12.828386022835375</v>
      </c>
      <c r="E159" s="23">
        <v>12.973804540796005</v>
      </c>
      <c r="F159" s="23">
        <v>12.873970198117508</v>
      </c>
      <c r="G159" s="23">
        <v>12.773875829662956</v>
      </c>
      <c r="H159" s="23">
        <v>12.300908417516226</v>
      </c>
      <c r="I159" s="23">
        <v>12.187372803686438</v>
      </c>
      <c r="J159" s="23">
        <v>12.061247059005588</v>
      </c>
      <c r="K159" s="23">
        <v>12.393153775723682</v>
      </c>
      <c r="L159" s="23">
        <v>11.830117580282183</v>
      </c>
      <c r="M159" s="23">
        <v>11.48692350022759</v>
      </c>
      <c r="N159" s="23">
        <v>10.917791350682851</v>
      </c>
      <c r="O159" s="23">
        <v>10.918168643506533</v>
      </c>
      <c r="P159" s="23">
        <v>10.988205982480228</v>
      </c>
      <c r="Q159" s="24"/>
      <c r="R159" s="23">
        <v>19.821769187728989</v>
      </c>
      <c r="S159" s="23">
        <v>20.128386022835375</v>
      </c>
      <c r="T159" s="23">
        <v>20.273804540796007</v>
      </c>
      <c r="U159" s="23">
        <v>20.173970198117509</v>
      </c>
      <c r="V159" s="23">
        <v>20.073875829662956</v>
      </c>
      <c r="W159" s="23">
        <v>19.600908417516226</v>
      </c>
      <c r="X159" s="23">
        <v>19.487372803686441</v>
      </c>
      <c r="Y159" s="23">
        <v>19.361247059005589</v>
      </c>
      <c r="Z159" s="23">
        <v>19.693153775723683</v>
      </c>
      <c r="AA159" s="23">
        <v>19.130117580282182</v>
      </c>
      <c r="AB159" s="23">
        <v>18.786923500227591</v>
      </c>
      <c r="AC159" s="23">
        <v>18.217791350682852</v>
      </c>
      <c r="AD159" s="23">
        <v>18.218168643506534</v>
      </c>
      <c r="AE159" s="23">
        <v>18.288205982480228</v>
      </c>
      <c r="AG159" s="25">
        <v>12.476799419643886</v>
      </c>
      <c r="AH159" s="25">
        <v>12.762738351558781</v>
      </c>
      <c r="AI159" s="25">
        <v>13.006372273928704</v>
      </c>
      <c r="AJ159" s="25">
        <v>13.016246071867462</v>
      </c>
      <c r="AK159" s="25">
        <v>13.001176057682061</v>
      </c>
      <c r="AL159" s="25">
        <v>12.618362844111971</v>
      </c>
      <c r="AM159" s="25">
        <v>12.569709690920481</v>
      </c>
      <c r="AN159" s="25">
        <v>12.498212563260907</v>
      </c>
      <c r="AO159" s="25">
        <v>12.846546144997951</v>
      </c>
      <c r="AP159" s="25">
        <v>12.322099021771544</v>
      </c>
      <c r="AQ159" s="25">
        <v>12.246275236661692</v>
      </c>
      <c r="AR159" s="25">
        <v>11.905534865497135</v>
      </c>
      <c r="AS159" s="25">
        <v>11.413516191197704</v>
      </c>
      <c r="AT159" s="25">
        <v>11.33174837631241</v>
      </c>
      <c r="AV159" s="26">
        <v>19.776799419643886</v>
      </c>
      <c r="AW159" s="26">
        <v>20.062738351558782</v>
      </c>
      <c r="AX159" s="26">
        <v>20.306372273928705</v>
      </c>
      <c r="AY159" s="26">
        <v>20.316246071867461</v>
      </c>
      <c r="AZ159" s="26">
        <v>20.301176057682063</v>
      </c>
      <c r="BA159" s="26">
        <v>19.918362844111972</v>
      </c>
      <c r="BB159" s="26">
        <v>19.86970969092048</v>
      </c>
      <c r="BC159" s="26">
        <v>19.798212563260908</v>
      </c>
      <c r="BD159" s="26">
        <v>20.146546144997952</v>
      </c>
      <c r="BE159" s="26">
        <v>19.622099021771547</v>
      </c>
      <c r="BF159" s="26">
        <v>19.546275236661693</v>
      </c>
      <c r="BG159" s="26">
        <v>19.205534865497135</v>
      </c>
      <c r="BH159" s="26">
        <v>18.713516191197705</v>
      </c>
      <c r="BI159" s="26">
        <v>18.631748376312409</v>
      </c>
      <c r="BK159" s="27">
        <v>12.522848791984313</v>
      </c>
      <c r="BL159" s="27">
        <v>12.846420983473674</v>
      </c>
      <c r="BM159" s="27">
        <v>13.012317095089635</v>
      </c>
      <c r="BN159" s="27">
        <v>12.931619257026526</v>
      </c>
      <c r="BO159" s="27">
        <v>12.851813236413461</v>
      </c>
      <c r="BP159" s="27">
        <v>12.410145914324737</v>
      </c>
      <c r="BQ159" s="27">
        <v>12.325979221771547</v>
      </c>
      <c r="BR159" s="27">
        <v>12.235670868580057</v>
      </c>
      <c r="BS159" s="27">
        <v>12.593121280934913</v>
      </c>
      <c r="BT159" s="27">
        <v>12.071326176026865</v>
      </c>
      <c r="BU159" s="27">
        <v>11.89684244344209</v>
      </c>
      <c r="BV159" s="27">
        <v>11.797837129801989</v>
      </c>
      <c r="BW159" s="27">
        <v>11.93440927533587</v>
      </c>
      <c r="BX159" s="27">
        <v>12.279740507948322</v>
      </c>
      <c r="BZ159" s="27">
        <v>19.822848791984313</v>
      </c>
      <c r="CA159" s="27">
        <v>20.146420983473675</v>
      </c>
      <c r="CB159" s="27">
        <v>20.312317095089636</v>
      </c>
      <c r="CC159" s="27">
        <v>20.231619257026527</v>
      </c>
      <c r="CD159" s="27">
        <v>20.15181323641346</v>
      </c>
      <c r="CE159" s="27">
        <v>19.710145914324738</v>
      </c>
      <c r="CF159" s="27">
        <v>19.625979221771548</v>
      </c>
      <c r="CG159" s="27">
        <v>19.535670868580056</v>
      </c>
      <c r="CH159" s="27">
        <v>19.893121280934913</v>
      </c>
      <c r="CI159" s="27">
        <v>19.371326176026866</v>
      </c>
      <c r="CJ159" s="27">
        <v>19.19684244344209</v>
      </c>
      <c r="CK159" s="27">
        <v>19.097837129801988</v>
      </c>
      <c r="CL159" s="27">
        <v>19.234409275335871</v>
      </c>
      <c r="CM159" s="27">
        <v>19.579740507948323</v>
      </c>
      <c r="CO159" s="28">
        <v>12.521426472835373</v>
      </c>
      <c r="CP159" s="28">
        <v>12.856021501558779</v>
      </c>
      <c r="CQ159" s="28">
        <v>13.030186211488653</v>
      </c>
      <c r="CR159" s="28">
        <v>12.962558372322304</v>
      </c>
      <c r="CS159" s="28">
        <v>12.897616484877735</v>
      </c>
      <c r="CT159" s="28">
        <v>12.469766880282181</v>
      </c>
      <c r="CU159" s="28">
        <v>12.400513113260907</v>
      </c>
      <c r="CV159" s="28">
        <v>12.322122314324735</v>
      </c>
      <c r="CW159" s="28">
        <v>12.694922671324179</v>
      </c>
      <c r="CX159" s="28">
        <v>12.207652546239631</v>
      </c>
      <c r="CY159" s="28">
        <v>12.162793509606326</v>
      </c>
      <c r="CZ159" s="28">
        <v>10.253155667335109</v>
      </c>
      <c r="DA159" s="28">
        <v>7.6401516788211055</v>
      </c>
      <c r="DB159" s="28">
        <v>5.7348017554042041</v>
      </c>
      <c r="DD159" s="28">
        <v>19.821426472835373</v>
      </c>
      <c r="DE159" s="28">
        <v>20.156021501558779</v>
      </c>
      <c r="DF159" s="28">
        <v>20.330186211488652</v>
      </c>
      <c r="DG159" s="28">
        <v>20.262558372322303</v>
      </c>
      <c r="DH159" s="28">
        <v>20.197616484877734</v>
      </c>
      <c r="DI159" s="28">
        <v>19.769766880282184</v>
      </c>
      <c r="DJ159" s="28">
        <v>19.700513113260907</v>
      </c>
      <c r="DK159" s="28">
        <v>19.622122314324734</v>
      </c>
      <c r="DL159" s="28">
        <v>19.994922671324179</v>
      </c>
      <c r="DM159" s="28">
        <v>19.507652546239633</v>
      </c>
      <c r="DN159" s="28">
        <v>19.462793509606328</v>
      </c>
      <c r="DO159" s="28">
        <v>17.553155667335112</v>
      </c>
      <c r="DP159" s="28">
        <v>14.940151678821106</v>
      </c>
      <c r="DQ159" s="28">
        <v>13.034801755404205</v>
      </c>
      <c r="DS159" s="29">
        <v>12.530888840920479</v>
      </c>
      <c r="DT159" s="29">
        <v>12.875288569643885</v>
      </c>
      <c r="DU159" s="29">
        <v>13.058850863374269</v>
      </c>
      <c r="DV159" s="29">
        <v>13.000959880063965</v>
      </c>
      <c r="DW159" s="29">
        <v>12.937499524062442</v>
      </c>
      <c r="DX159" s="29">
        <v>12.501840080282182</v>
      </c>
      <c r="DY159" s="29">
        <v>12.419455304750269</v>
      </c>
      <c r="DZ159" s="29">
        <v>12.324495082409843</v>
      </c>
      <c r="EA159" s="29">
        <v>12.676048656811847</v>
      </c>
      <c r="EB159" s="29">
        <v>12.153043633473674</v>
      </c>
      <c r="EC159" s="29">
        <v>11.163044515180415</v>
      </c>
      <c r="ED159" s="29">
        <v>7.9329186857575849</v>
      </c>
      <c r="EE159" s="29">
        <v>5.7353654595577961</v>
      </c>
      <c r="EF159" s="29">
        <v>5.8904440208074877</v>
      </c>
      <c r="EH159" s="29">
        <v>19.83088884092048</v>
      </c>
      <c r="EI159" s="29">
        <v>20.175288569643886</v>
      </c>
      <c r="EJ159" s="29">
        <v>20.358850863374272</v>
      </c>
      <c r="EK159" s="29">
        <v>20.300959880063964</v>
      </c>
      <c r="EL159" s="29">
        <v>20.237499524062443</v>
      </c>
      <c r="EM159" s="29">
        <v>19.801840080282183</v>
      </c>
      <c r="EN159" s="29">
        <v>19.719455304750269</v>
      </c>
      <c r="EO159" s="29">
        <v>19.624495082409844</v>
      </c>
      <c r="EP159" s="29">
        <v>19.976048656811848</v>
      </c>
      <c r="EQ159" s="29">
        <v>19.453043633473676</v>
      </c>
      <c r="ER159" s="29">
        <v>18.463044515180414</v>
      </c>
      <c r="ES159" s="29">
        <v>15.232918685757586</v>
      </c>
      <c r="ET159" s="29">
        <v>13.035365459557797</v>
      </c>
      <c r="EU159" s="29">
        <v>13.190444020807488</v>
      </c>
      <c r="EW159" s="1">
        <v>301743</v>
      </c>
      <c r="EX159" s="1">
        <v>524532</v>
      </c>
      <c r="EY159" s="1" t="s">
        <v>471</v>
      </c>
      <c r="EZ159" s="1" t="s">
        <v>886</v>
      </c>
    </row>
    <row r="160" spans="2:156" ht="16.2" thickBot="1" x14ac:dyDescent="0.35">
      <c r="B160" s="21" t="s">
        <v>161</v>
      </c>
      <c r="C160" s="22">
        <v>5.9620724866829828</v>
      </c>
      <c r="D160" s="23">
        <v>6.116438030544689</v>
      </c>
      <c r="E160" s="23">
        <v>5.8080011993112919</v>
      </c>
      <c r="F160" s="23">
        <v>5.6482318203793014</v>
      </c>
      <c r="G160" s="23">
        <v>5.5594263154082189</v>
      </c>
      <c r="H160" s="23">
        <v>5.3179908486647118</v>
      </c>
      <c r="I160" s="23">
        <v>5.0785773798397269</v>
      </c>
      <c r="J160" s="23">
        <v>4.8105472372046147</v>
      </c>
      <c r="K160" s="23">
        <v>4.6095057126078522</v>
      </c>
      <c r="L160" s="23">
        <v>4.2770416651829102</v>
      </c>
      <c r="M160" s="23">
        <v>2.9824346966068855</v>
      </c>
      <c r="N160" s="23">
        <v>1.5021465920364978</v>
      </c>
      <c r="O160" s="23">
        <v>0.62497944697213725</v>
      </c>
      <c r="P160" s="23">
        <v>5.1476105353081891E-2</v>
      </c>
      <c r="Q160" s="24"/>
      <c r="R160" s="23">
        <v>9.4620724866829828</v>
      </c>
      <c r="S160" s="23">
        <v>9.616438030544689</v>
      </c>
      <c r="T160" s="23">
        <v>9.3080011993112919</v>
      </c>
      <c r="U160" s="23">
        <v>9.1482318203793014</v>
      </c>
      <c r="V160" s="23">
        <v>9.0594263154082189</v>
      </c>
      <c r="W160" s="23">
        <v>8.8179908486647118</v>
      </c>
      <c r="X160" s="23">
        <v>8.5785773798397269</v>
      </c>
      <c r="Y160" s="23">
        <v>8.3105472372046147</v>
      </c>
      <c r="Z160" s="23">
        <v>8.1095057126078522</v>
      </c>
      <c r="AA160" s="23">
        <v>7.7770416651829102</v>
      </c>
      <c r="AB160" s="23">
        <v>6.4824346966068855</v>
      </c>
      <c r="AC160" s="23">
        <v>5.0021465920364978</v>
      </c>
      <c r="AD160" s="23">
        <v>4.1249794469721373</v>
      </c>
      <c r="AE160" s="23">
        <v>3.5514761053530819</v>
      </c>
      <c r="AG160" s="25">
        <v>5.9148840816727919</v>
      </c>
      <c r="AH160" s="25">
        <v>6.0779638892662327</v>
      </c>
      <c r="AI160" s="25">
        <v>5.860479037538628</v>
      </c>
      <c r="AJ160" s="25">
        <v>5.7593767464207719</v>
      </c>
      <c r="AK160" s="25">
        <v>5.7434151581564787</v>
      </c>
      <c r="AL160" s="25">
        <v>5.5545437819412182</v>
      </c>
      <c r="AM160" s="25">
        <v>5.3780524468697326</v>
      </c>
      <c r="AN160" s="25">
        <v>5.1372778924172522</v>
      </c>
      <c r="AO160" s="25">
        <v>5.0061826020924709</v>
      </c>
      <c r="AP160" s="25">
        <v>4.7068509123766891</v>
      </c>
      <c r="AQ160" s="25">
        <v>3.7760847128784736</v>
      </c>
      <c r="AR160" s="25">
        <v>2.838248303678423</v>
      </c>
      <c r="AS160" s="25">
        <v>2.0802779560516118</v>
      </c>
      <c r="AT160" s="25">
        <v>1.741910187338398</v>
      </c>
      <c r="AV160" s="26">
        <v>9.4148840816727919</v>
      </c>
      <c r="AW160" s="26">
        <v>9.5779638892662327</v>
      </c>
      <c r="AX160" s="26">
        <v>9.360479037538628</v>
      </c>
      <c r="AY160" s="26">
        <v>9.2593767464207719</v>
      </c>
      <c r="AZ160" s="26">
        <v>9.2434151581564787</v>
      </c>
      <c r="BA160" s="26">
        <v>9.0545437819412182</v>
      </c>
      <c r="BB160" s="26">
        <v>8.8780524468697326</v>
      </c>
      <c r="BC160" s="26">
        <v>8.6372778924172522</v>
      </c>
      <c r="BD160" s="26">
        <v>8.5061826020924709</v>
      </c>
      <c r="BE160" s="26">
        <v>8.2068509123766891</v>
      </c>
      <c r="BF160" s="26">
        <v>7.2760847128784736</v>
      </c>
      <c r="BG160" s="26">
        <v>6.338248303678423</v>
      </c>
      <c r="BH160" s="26">
        <v>5.5802779560516118</v>
      </c>
      <c r="BI160" s="26">
        <v>5.241910187338398</v>
      </c>
      <c r="BK160" s="27">
        <v>5.9631856684964912</v>
      </c>
      <c r="BL160" s="27">
        <v>6.1413471210208357</v>
      </c>
      <c r="BM160" s="27">
        <v>5.8591579741422262</v>
      </c>
      <c r="BN160" s="27">
        <v>5.7254823349431234</v>
      </c>
      <c r="BO160" s="27">
        <v>5.6787500155984407</v>
      </c>
      <c r="BP160" s="27">
        <v>5.4804107568073928</v>
      </c>
      <c r="BQ160" s="27">
        <v>5.2859081338186105</v>
      </c>
      <c r="BR160" s="27">
        <v>5.0674810146790428</v>
      </c>
      <c r="BS160" s="27">
        <v>4.9222956548480088</v>
      </c>
      <c r="BT160" s="27">
        <v>4.6430172389071078</v>
      </c>
      <c r="BU160" s="27">
        <v>3.5867141867372325</v>
      </c>
      <c r="BV160" s="27">
        <v>2.7668414381874271</v>
      </c>
      <c r="BW160" s="27">
        <v>2.4475265153851922</v>
      </c>
      <c r="BX160" s="27">
        <v>2.4220480049866655</v>
      </c>
      <c r="BZ160" s="27">
        <v>9.4631856684964912</v>
      </c>
      <c r="CA160" s="27">
        <v>9.6413471210208357</v>
      </c>
      <c r="CB160" s="27">
        <v>9.3591579741422262</v>
      </c>
      <c r="CC160" s="27">
        <v>9.2254823349431234</v>
      </c>
      <c r="CD160" s="27">
        <v>9.1787500155984407</v>
      </c>
      <c r="CE160" s="27">
        <v>8.9804107568073928</v>
      </c>
      <c r="CF160" s="27">
        <v>8.7859081338186105</v>
      </c>
      <c r="CG160" s="27">
        <v>8.5674810146790428</v>
      </c>
      <c r="CH160" s="27">
        <v>8.4222956548480088</v>
      </c>
      <c r="CI160" s="27">
        <v>8.1430172389071078</v>
      </c>
      <c r="CJ160" s="27">
        <v>7.0867141867372325</v>
      </c>
      <c r="CK160" s="27">
        <v>6.2668414381874271</v>
      </c>
      <c r="CL160" s="27">
        <v>5.9475265153851922</v>
      </c>
      <c r="CM160" s="27">
        <v>5.9220480049866655</v>
      </c>
      <c r="CO160" s="28">
        <v>5.9571305230586749</v>
      </c>
      <c r="CP160" s="28">
        <v>6.1256862089692046</v>
      </c>
      <c r="CQ160" s="28">
        <v>5.8406906186053593</v>
      </c>
      <c r="CR160" s="28">
        <v>5.711872664121195</v>
      </c>
      <c r="CS160" s="28">
        <v>5.6728330648118348</v>
      </c>
      <c r="CT160" s="28">
        <v>5.4984341075995857</v>
      </c>
      <c r="CU160" s="28">
        <v>5.3355214881718158</v>
      </c>
      <c r="CV160" s="28">
        <v>5.1433840729462972</v>
      </c>
      <c r="CW160" s="28">
        <v>5.0490154731185939</v>
      </c>
      <c r="CX160" s="28">
        <v>4.8356775875035751</v>
      </c>
      <c r="CY160" s="28">
        <v>3.9309737763771651</v>
      </c>
      <c r="CZ160" s="28">
        <v>-0.21510361102283682</v>
      </c>
      <c r="DA160" s="28">
        <v>-3.6406034163057441</v>
      </c>
      <c r="DB160" s="28">
        <v>-6.7058950513378441</v>
      </c>
      <c r="DD160" s="28">
        <v>9.4571305230586749</v>
      </c>
      <c r="DE160" s="28">
        <v>9.6256862089692046</v>
      </c>
      <c r="DF160" s="28">
        <v>9.3406906186053593</v>
      </c>
      <c r="DG160" s="28">
        <v>9.211872664121195</v>
      </c>
      <c r="DH160" s="28">
        <v>9.1728330648118348</v>
      </c>
      <c r="DI160" s="28">
        <v>8.9984341075995857</v>
      </c>
      <c r="DJ160" s="28">
        <v>8.8355214881718158</v>
      </c>
      <c r="DK160" s="28">
        <v>8.6433840729462972</v>
      </c>
      <c r="DL160" s="28">
        <v>8.5490154731185939</v>
      </c>
      <c r="DM160" s="28">
        <v>8.3356775875035751</v>
      </c>
      <c r="DN160" s="28">
        <v>7.4309737763771651</v>
      </c>
      <c r="DO160" s="28">
        <v>3.2848963889771632</v>
      </c>
      <c r="DP160" s="28">
        <v>-0.14060341630574413</v>
      </c>
      <c r="DQ160" s="28">
        <v>-3.2058950513378441</v>
      </c>
      <c r="DS160" s="29">
        <v>6.0141198005048313</v>
      </c>
      <c r="DT160" s="29">
        <v>6.2373459225221879</v>
      </c>
      <c r="DU160" s="29">
        <v>6.0075296530072411</v>
      </c>
      <c r="DV160" s="29">
        <v>5.9196823266624516</v>
      </c>
      <c r="DW160" s="29">
        <v>5.9115621480464728</v>
      </c>
      <c r="DX160" s="29">
        <v>5.7641211874253813</v>
      </c>
      <c r="DY160" s="29">
        <v>5.6261755326271956</v>
      </c>
      <c r="DZ160" s="29">
        <v>5.4683447185856355</v>
      </c>
      <c r="EA160" s="29">
        <v>5.3833228843118004</v>
      </c>
      <c r="EB160" s="29">
        <v>5.017546634299233</v>
      </c>
      <c r="EC160" s="29">
        <v>0.45575955515506195</v>
      </c>
      <c r="ED160" s="29">
        <v>-3.5222769280179129</v>
      </c>
      <c r="EE160" s="29">
        <v>-6.8240645649560285</v>
      </c>
      <c r="EF160" s="29">
        <v>-6.7525970568558904</v>
      </c>
      <c r="EH160" s="29">
        <v>9.5141198005048313</v>
      </c>
      <c r="EI160" s="29">
        <v>9.7373459225221879</v>
      </c>
      <c r="EJ160" s="29">
        <v>9.5075296530072411</v>
      </c>
      <c r="EK160" s="29">
        <v>9.4196823266624516</v>
      </c>
      <c r="EL160" s="29">
        <v>9.4115621480464728</v>
      </c>
      <c r="EM160" s="29">
        <v>9.2641211874253813</v>
      </c>
      <c r="EN160" s="29">
        <v>9.1261755326271956</v>
      </c>
      <c r="EO160" s="29">
        <v>8.9683447185856355</v>
      </c>
      <c r="EP160" s="29">
        <v>8.8833228843118004</v>
      </c>
      <c r="EQ160" s="29">
        <v>8.517546634299233</v>
      </c>
      <c r="ER160" s="29">
        <v>3.9557595551550619</v>
      </c>
      <c r="ES160" s="29">
        <v>-2.2276928017912923E-2</v>
      </c>
      <c r="ET160" s="29">
        <v>-3.3240645649560285</v>
      </c>
      <c r="EU160" s="29">
        <v>-3.2525970568558904</v>
      </c>
      <c r="EW160" s="1">
        <v>384370</v>
      </c>
      <c r="EX160" s="1">
        <v>410583</v>
      </c>
      <c r="EY160" s="1" t="s">
        <v>559</v>
      </c>
      <c r="EZ160" s="1" t="s">
        <v>871</v>
      </c>
    </row>
    <row r="161" spans="2:156" ht="16.2" thickBot="1" x14ac:dyDescent="0.35">
      <c r="B161" s="21" t="s">
        <v>162</v>
      </c>
      <c r="C161" s="22">
        <v>4.927877484640721</v>
      </c>
      <c r="D161" s="23">
        <v>4.8096679773507862</v>
      </c>
      <c r="E161" s="23">
        <v>4.3473543918439059</v>
      </c>
      <c r="F161" s="23">
        <v>4.1979314896667717</v>
      </c>
      <c r="G161" s="23">
        <v>4.0949836074758661</v>
      </c>
      <c r="H161" s="23">
        <v>3.9903604330774343</v>
      </c>
      <c r="I161" s="23">
        <v>3.7910095977667329</v>
      </c>
      <c r="J161" s="23">
        <v>3.6974685170067563</v>
      </c>
      <c r="K161" s="23">
        <v>3.6451295468290628</v>
      </c>
      <c r="L161" s="23">
        <v>3.4794177291503647</v>
      </c>
      <c r="M161" s="23">
        <v>2.8025129628048617</v>
      </c>
      <c r="N161" s="23">
        <v>1.8287633164900576</v>
      </c>
      <c r="O161" s="23">
        <v>1.1321603493439412</v>
      </c>
      <c r="P161" s="23">
        <v>0.5623861345553447</v>
      </c>
      <c r="Q161" s="24"/>
      <c r="R161" s="23">
        <v>4.927877484640721</v>
      </c>
      <c r="S161" s="23">
        <v>4.8096679773507862</v>
      </c>
      <c r="T161" s="23">
        <v>4.3473543918439059</v>
      </c>
      <c r="U161" s="23">
        <v>4.1979314896667717</v>
      </c>
      <c r="V161" s="23">
        <v>4.0949836074758661</v>
      </c>
      <c r="W161" s="23">
        <v>3.9903604330774343</v>
      </c>
      <c r="X161" s="23">
        <v>3.7910095977667329</v>
      </c>
      <c r="Y161" s="23">
        <v>3.6974685170067563</v>
      </c>
      <c r="Z161" s="23">
        <v>3.6451295468290628</v>
      </c>
      <c r="AA161" s="23">
        <v>3.4794177291503647</v>
      </c>
      <c r="AB161" s="23">
        <v>2.8025129628048617</v>
      </c>
      <c r="AC161" s="23">
        <v>1.8287633164900576</v>
      </c>
      <c r="AD161" s="23">
        <v>1.1321603493439412</v>
      </c>
      <c r="AE161" s="23">
        <v>0.5623861345553447</v>
      </c>
      <c r="AG161" s="25">
        <v>4.8970354145490713</v>
      </c>
      <c r="AH161" s="25">
        <v>4.9115232633555799</v>
      </c>
      <c r="AI161" s="25">
        <v>4.6785802694820013</v>
      </c>
      <c r="AJ161" s="25">
        <v>4.6157315069923612</v>
      </c>
      <c r="AK161" s="25">
        <v>4.5852450874322912</v>
      </c>
      <c r="AL161" s="25">
        <v>4.5496078027070279</v>
      </c>
      <c r="AM161" s="25">
        <v>4.4128780368250595</v>
      </c>
      <c r="AN161" s="25">
        <v>4.3690823191330939</v>
      </c>
      <c r="AO161" s="25">
        <v>4.3542454629736635</v>
      </c>
      <c r="AP161" s="25">
        <v>4.2271414916030441</v>
      </c>
      <c r="AQ161" s="25">
        <v>3.8963244846040794</v>
      </c>
      <c r="AR161" s="25">
        <v>3.5886419170911132</v>
      </c>
      <c r="AS161" s="25">
        <v>3.2950151840413451</v>
      </c>
      <c r="AT161" s="25">
        <v>3.1642436794278002</v>
      </c>
      <c r="AV161" s="26">
        <v>4.8970354145490713</v>
      </c>
      <c r="AW161" s="26">
        <v>4.9115232633555799</v>
      </c>
      <c r="AX161" s="26">
        <v>4.6785802694820013</v>
      </c>
      <c r="AY161" s="26">
        <v>4.6157315069923612</v>
      </c>
      <c r="AZ161" s="26">
        <v>4.5852450874322912</v>
      </c>
      <c r="BA161" s="26">
        <v>4.5496078027070279</v>
      </c>
      <c r="BB161" s="26">
        <v>4.4128780368250595</v>
      </c>
      <c r="BC161" s="26">
        <v>4.3690823191330939</v>
      </c>
      <c r="BD161" s="26">
        <v>4.3542454629736635</v>
      </c>
      <c r="BE161" s="26">
        <v>4.2271414916030441</v>
      </c>
      <c r="BF161" s="26">
        <v>3.8963244846040794</v>
      </c>
      <c r="BG161" s="26">
        <v>3.5886419170911132</v>
      </c>
      <c r="BH161" s="26">
        <v>3.2950151840413451</v>
      </c>
      <c r="BI161" s="26">
        <v>3.1642436794278002</v>
      </c>
      <c r="BK161" s="27">
        <v>4.9283423418958776</v>
      </c>
      <c r="BL161" s="27">
        <v>4.8235265752884988</v>
      </c>
      <c r="BM161" s="27">
        <v>4.3767411494600559</v>
      </c>
      <c r="BN161" s="27">
        <v>4.242063593458413</v>
      </c>
      <c r="BO161" s="27">
        <v>4.1551011925484005</v>
      </c>
      <c r="BP161" s="27">
        <v>4.0715618881727469</v>
      </c>
      <c r="BQ161" s="27">
        <v>3.892593118344962</v>
      </c>
      <c r="BR161" s="27">
        <v>3.8217174493054102</v>
      </c>
      <c r="BS161" s="27">
        <v>3.7910436322973169</v>
      </c>
      <c r="BT161" s="27">
        <v>3.6483787127638436</v>
      </c>
      <c r="BU161" s="27">
        <v>3.1204372486724754</v>
      </c>
      <c r="BV161" s="27">
        <v>2.7506094900311133</v>
      </c>
      <c r="BW161" s="27">
        <v>2.5968891455188778</v>
      </c>
      <c r="BX161" s="27">
        <v>2.5604028478227683</v>
      </c>
      <c r="BZ161" s="27">
        <v>4.9283423418958776</v>
      </c>
      <c r="CA161" s="27">
        <v>4.8235265752884988</v>
      </c>
      <c r="CB161" s="27">
        <v>4.3767411494600559</v>
      </c>
      <c r="CC161" s="27">
        <v>4.242063593458413</v>
      </c>
      <c r="CD161" s="27">
        <v>4.1551011925484005</v>
      </c>
      <c r="CE161" s="27">
        <v>4.0715618881727469</v>
      </c>
      <c r="CF161" s="27">
        <v>3.892593118344962</v>
      </c>
      <c r="CG161" s="27">
        <v>3.8217174493054102</v>
      </c>
      <c r="CH161" s="27">
        <v>3.7910436322973169</v>
      </c>
      <c r="CI161" s="27">
        <v>3.6483787127638436</v>
      </c>
      <c r="CJ161" s="27">
        <v>3.1204372486724754</v>
      </c>
      <c r="CK161" s="27">
        <v>2.7506094900311133</v>
      </c>
      <c r="CL161" s="27">
        <v>2.5968891455188778</v>
      </c>
      <c r="CM161" s="27">
        <v>2.5604028478227683</v>
      </c>
      <c r="CO161" s="28">
        <v>4.926329574048939</v>
      </c>
      <c r="CP161" s="28">
        <v>4.8256546575020263</v>
      </c>
      <c r="CQ161" s="28">
        <v>4.3828134300263635</v>
      </c>
      <c r="CR161" s="28">
        <v>4.253744468734892</v>
      </c>
      <c r="CS161" s="28">
        <v>4.17117386019852</v>
      </c>
      <c r="CT161" s="28">
        <v>4.088705314425189</v>
      </c>
      <c r="CU161" s="28">
        <v>3.9124063851799082</v>
      </c>
      <c r="CV161" s="28">
        <v>3.8359812296715869</v>
      </c>
      <c r="CW161" s="28">
        <v>3.8021554740786367</v>
      </c>
      <c r="CX161" s="28">
        <v>3.6625139340037833</v>
      </c>
      <c r="CY161" s="28">
        <v>3.0722353571722536</v>
      </c>
      <c r="CZ161" s="28">
        <v>1.2527983971654795</v>
      </c>
      <c r="DA161" s="28">
        <v>-0.20208652108431124</v>
      </c>
      <c r="DB161" s="28">
        <v>-1.3589951088286156</v>
      </c>
      <c r="DD161" s="28">
        <v>4.926329574048939</v>
      </c>
      <c r="DE161" s="28">
        <v>4.8256546575020263</v>
      </c>
      <c r="DF161" s="28">
        <v>4.3828134300263635</v>
      </c>
      <c r="DG161" s="28">
        <v>4.253744468734892</v>
      </c>
      <c r="DH161" s="28">
        <v>4.17117386019852</v>
      </c>
      <c r="DI161" s="28">
        <v>4.088705314425189</v>
      </c>
      <c r="DJ161" s="28">
        <v>3.9124063851799082</v>
      </c>
      <c r="DK161" s="28">
        <v>3.8359812296715869</v>
      </c>
      <c r="DL161" s="28">
        <v>3.8021554740786367</v>
      </c>
      <c r="DM161" s="28">
        <v>3.6625139340037833</v>
      </c>
      <c r="DN161" s="28">
        <v>3.0722353571722536</v>
      </c>
      <c r="DO161" s="28">
        <v>1.2527983971654795</v>
      </c>
      <c r="DP161" s="28">
        <v>-0.20208652108431124</v>
      </c>
      <c r="DQ161" s="28">
        <v>-1.3589951088286156</v>
      </c>
      <c r="DS161" s="29">
        <v>4.9411380149384136</v>
      </c>
      <c r="DT161" s="29">
        <v>4.8548451911156043</v>
      </c>
      <c r="DU161" s="29">
        <v>4.4266159263494984</v>
      </c>
      <c r="DV161" s="29">
        <v>4.3087975116975556</v>
      </c>
      <c r="DW161" s="29">
        <v>4.2312581250081376</v>
      </c>
      <c r="DX161" s="29">
        <v>4.1418477833358089</v>
      </c>
      <c r="DY161" s="29">
        <v>3.9575830963756697</v>
      </c>
      <c r="DZ161" s="29">
        <v>3.872790157017775</v>
      </c>
      <c r="EA161" s="29">
        <v>3.8252882826291827</v>
      </c>
      <c r="EB161" s="29">
        <v>3.6186992708556414</v>
      </c>
      <c r="EC161" s="29">
        <v>1.2978375699409899</v>
      </c>
      <c r="ED161" s="29">
        <v>-0.57450338065060791</v>
      </c>
      <c r="EE161" s="29">
        <v>-1.9931564353793281</v>
      </c>
      <c r="EF161" s="29">
        <v>-1.7992773810655063</v>
      </c>
      <c r="EH161" s="29">
        <v>4.9411380149384136</v>
      </c>
      <c r="EI161" s="29">
        <v>4.8548451911156043</v>
      </c>
      <c r="EJ161" s="29">
        <v>4.4266159263494984</v>
      </c>
      <c r="EK161" s="29">
        <v>4.3087975116975556</v>
      </c>
      <c r="EL161" s="29">
        <v>4.2312581250081376</v>
      </c>
      <c r="EM161" s="29">
        <v>4.1418477833358089</v>
      </c>
      <c r="EN161" s="29">
        <v>3.9575830963756697</v>
      </c>
      <c r="EO161" s="29">
        <v>3.872790157017775</v>
      </c>
      <c r="EP161" s="29">
        <v>3.8252882826291827</v>
      </c>
      <c r="EQ161" s="29">
        <v>3.6186992708556414</v>
      </c>
      <c r="ER161" s="29">
        <v>1.2978375699409899</v>
      </c>
      <c r="ES161" s="29">
        <v>-0.57450338065060791</v>
      </c>
      <c r="ET161" s="29">
        <v>-1.9931564353793281</v>
      </c>
      <c r="EU161" s="29">
        <v>-1.7992773810655063</v>
      </c>
      <c r="EW161" s="1">
        <v>382793</v>
      </c>
      <c r="EX161" s="1">
        <v>410428</v>
      </c>
      <c r="EY161" s="1" t="s">
        <v>548</v>
      </c>
      <c r="EZ161" s="1" t="s">
        <v>880</v>
      </c>
    </row>
    <row r="162" spans="2:156" ht="16.2" thickBot="1" x14ac:dyDescent="0.35">
      <c r="B162" s="21" t="s">
        <v>163</v>
      </c>
      <c r="C162" s="22">
        <v>9.5210222520104413</v>
      </c>
      <c r="D162" s="23">
        <v>9.680255406183802</v>
      </c>
      <c r="E162" s="23">
        <v>9.525378725007867</v>
      </c>
      <c r="F162" s="23">
        <v>9.3838674618942015</v>
      </c>
      <c r="G162" s="23">
        <v>9.3771656749854539</v>
      </c>
      <c r="H162" s="23">
        <v>9.2692732778844409</v>
      </c>
      <c r="I162" s="23">
        <v>9.2872455329480008</v>
      </c>
      <c r="J162" s="23">
        <v>9.1138516361312938</v>
      </c>
      <c r="K162" s="23">
        <v>9.083323255916115</v>
      </c>
      <c r="L162" s="23">
        <v>9.1540089394404109</v>
      </c>
      <c r="M162" s="23">
        <v>9.0001183315002482</v>
      </c>
      <c r="N162" s="23">
        <v>8.7000479736464378</v>
      </c>
      <c r="O162" s="23">
        <v>8.477826564612938</v>
      </c>
      <c r="P162" s="23">
        <v>8.3058167174280477</v>
      </c>
      <c r="Q162" s="24"/>
      <c r="R162" s="23">
        <v>18.721022252010442</v>
      </c>
      <c r="S162" s="23">
        <v>18.880255406183799</v>
      </c>
      <c r="T162" s="23">
        <v>18.725378725007864</v>
      </c>
      <c r="U162" s="23">
        <v>18.583867461894201</v>
      </c>
      <c r="V162" s="23">
        <v>18.577165674985451</v>
      </c>
      <c r="W162" s="23">
        <v>18.46927327788444</v>
      </c>
      <c r="X162" s="23">
        <v>18.487245532948002</v>
      </c>
      <c r="Y162" s="23">
        <v>18.313851636131293</v>
      </c>
      <c r="Z162" s="23">
        <v>18.283323255916116</v>
      </c>
      <c r="AA162" s="23">
        <v>18.354008939440412</v>
      </c>
      <c r="AB162" s="23">
        <v>18.200118331500249</v>
      </c>
      <c r="AC162" s="23">
        <v>17.900047973646437</v>
      </c>
      <c r="AD162" s="23">
        <v>17.677826564612936</v>
      </c>
      <c r="AE162" s="23">
        <v>17.505816717428047</v>
      </c>
      <c r="AG162" s="25">
        <v>9.4879141241899649</v>
      </c>
      <c r="AH162" s="25">
        <v>9.6854049600864798</v>
      </c>
      <c r="AI162" s="25">
        <v>9.6617248353597418</v>
      </c>
      <c r="AJ162" s="25">
        <v>9.587134536737878</v>
      </c>
      <c r="AK162" s="25">
        <v>9.6369795950116259</v>
      </c>
      <c r="AL162" s="25">
        <v>9.5808877061029332</v>
      </c>
      <c r="AM162" s="25">
        <v>9.6338376761834716</v>
      </c>
      <c r="AN162" s="25">
        <v>9.4943985599359841</v>
      </c>
      <c r="AO162" s="25">
        <v>9.482600551629897</v>
      </c>
      <c r="AP162" s="25">
        <v>9.5220713001184745</v>
      </c>
      <c r="AQ162" s="25">
        <v>9.4890422652405437</v>
      </c>
      <c r="AR162" s="25">
        <v>9.5551997260903985</v>
      </c>
      <c r="AS162" s="25">
        <v>9.61318100811331</v>
      </c>
      <c r="AT162" s="25">
        <v>9.6960408130207725</v>
      </c>
      <c r="AV162" s="26">
        <v>18.687914124189966</v>
      </c>
      <c r="AW162" s="26">
        <v>18.885404960086479</v>
      </c>
      <c r="AX162" s="26">
        <v>18.861724835359741</v>
      </c>
      <c r="AY162" s="26">
        <v>18.787134536737877</v>
      </c>
      <c r="AZ162" s="26">
        <v>18.836979595011627</v>
      </c>
      <c r="BA162" s="26">
        <v>18.780887706102931</v>
      </c>
      <c r="BB162" s="26">
        <v>18.833837676183471</v>
      </c>
      <c r="BC162" s="26">
        <v>18.694398559935983</v>
      </c>
      <c r="BD162" s="26">
        <v>18.682600551629896</v>
      </c>
      <c r="BE162" s="26">
        <v>18.722071300118472</v>
      </c>
      <c r="BF162" s="26">
        <v>18.689042265240545</v>
      </c>
      <c r="BG162" s="26">
        <v>18.755199726090396</v>
      </c>
      <c r="BH162" s="26">
        <v>18.813181008113311</v>
      </c>
      <c r="BI162" s="26">
        <v>18.896040813020772</v>
      </c>
      <c r="BK162" s="27">
        <v>9.5211495281527796</v>
      </c>
      <c r="BL162" s="27">
        <v>9.686767850743081</v>
      </c>
      <c r="BM162" s="27">
        <v>9.5387529224797394</v>
      </c>
      <c r="BN162" s="27">
        <v>9.4041180295142635</v>
      </c>
      <c r="BO162" s="27">
        <v>9.40478874184363</v>
      </c>
      <c r="BP162" s="27">
        <v>9.3069299860997337</v>
      </c>
      <c r="BQ162" s="27">
        <v>9.333155541880128</v>
      </c>
      <c r="BR162" s="27">
        <v>9.17042101260488</v>
      </c>
      <c r="BS162" s="27">
        <v>9.1500278814943972</v>
      </c>
      <c r="BT162" s="27">
        <v>9.2301715415831449</v>
      </c>
      <c r="BU162" s="27">
        <v>9.120539150077823</v>
      </c>
      <c r="BV162" s="27">
        <v>9.1645250456059948</v>
      </c>
      <c r="BW162" s="27">
        <v>9.2520804099072684</v>
      </c>
      <c r="BX162" s="27">
        <v>9.373364125975062</v>
      </c>
      <c r="BZ162" s="27">
        <v>18.721149528152779</v>
      </c>
      <c r="CA162" s="27">
        <v>18.88676785074308</v>
      </c>
      <c r="CB162" s="27">
        <v>18.73875292247974</v>
      </c>
      <c r="CC162" s="27">
        <v>18.604118029514261</v>
      </c>
      <c r="CD162" s="27">
        <v>18.604788741843628</v>
      </c>
      <c r="CE162" s="27">
        <v>18.506929986099735</v>
      </c>
      <c r="CF162" s="27">
        <v>18.533155541880127</v>
      </c>
      <c r="CG162" s="27">
        <v>18.370421012604879</v>
      </c>
      <c r="CH162" s="27">
        <v>18.350027881494398</v>
      </c>
      <c r="CI162" s="27">
        <v>18.430171541583142</v>
      </c>
      <c r="CJ162" s="27">
        <v>18.320539150077821</v>
      </c>
      <c r="CK162" s="27">
        <v>18.364525045605994</v>
      </c>
      <c r="CL162" s="27">
        <v>18.452080409907268</v>
      </c>
      <c r="CM162" s="27">
        <v>18.573364125975061</v>
      </c>
      <c r="CO162" s="28">
        <v>9.5202972980301066</v>
      </c>
      <c r="CP162" s="28">
        <v>9.6998081970563508</v>
      </c>
      <c r="CQ162" s="28">
        <v>9.5654838937683415</v>
      </c>
      <c r="CR162" s="28">
        <v>9.445728854270083</v>
      </c>
      <c r="CS162" s="28">
        <v>9.460099837290711</v>
      </c>
      <c r="CT162" s="28">
        <v>9.3746556171025119</v>
      </c>
      <c r="CU162" s="28">
        <v>9.4147159779888039</v>
      </c>
      <c r="CV162" s="28">
        <v>9.2674996137878587</v>
      </c>
      <c r="CW162" s="28">
        <v>9.2620304966995253</v>
      </c>
      <c r="CX162" s="28">
        <v>9.3571738237097506</v>
      </c>
      <c r="CY162" s="28">
        <v>9.3267906601808885</v>
      </c>
      <c r="CZ162" s="28">
        <v>8.6970508055201883</v>
      </c>
      <c r="DA162" s="28">
        <v>7.7390507701794977</v>
      </c>
      <c r="DB162" s="28">
        <v>6.9669981234324112</v>
      </c>
      <c r="DD162" s="28">
        <v>18.720297298030104</v>
      </c>
      <c r="DE162" s="28">
        <v>18.899808197056352</v>
      </c>
      <c r="DF162" s="28">
        <v>18.765483893768341</v>
      </c>
      <c r="DG162" s="28">
        <v>18.645728854270082</v>
      </c>
      <c r="DH162" s="28">
        <v>18.660099837290709</v>
      </c>
      <c r="DI162" s="28">
        <v>18.574655617102511</v>
      </c>
      <c r="DJ162" s="28">
        <v>18.614715977988801</v>
      </c>
      <c r="DK162" s="28">
        <v>18.467499613787858</v>
      </c>
      <c r="DL162" s="28">
        <v>18.462030496699526</v>
      </c>
      <c r="DM162" s="28">
        <v>18.55717382370975</v>
      </c>
      <c r="DN162" s="28">
        <v>18.526790660180886</v>
      </c>
      <c r="DO162" s="28">
        <v>17.897050805520188</v>
      </c>
      <c r="DP162" s="28">
        <v>16.939050770179499</v>
      </c>
      <c r="DQ162" s="28">
        <v>16.16699812343241</v>
      </c>
      <c r="DS162" s="29">
        <v>9.5327843405642465</v>
      </c>
      <c r="DT162" s="29">
        <v>9.7243319628739435</v>
      </c>
      <c r="DU162" s="29">
        <v>9.6019110023818488</v>
      </c>
      <c r="DV162" s="29">
        <v>9.4920879170162635</v>
      </c>
      <c r="DW162" s="29">
        <v>9.5110751263558484</v>
      </c>
      <c r="DX162" s="29">
        <v>9.4238215790758613</v>
      </c>
      <c r="DY162" s="29">
        <v>9.4569633337099841</v>
      </c>
      <c r="DZ162" s="29">
        <v>9.2978836236018019</v>
      </c>
      <c r="EA162" s="29">
        <v>9.2750231288383418</v>
      </c>
      <c r="EB162" s="29">
        <v>9.3307466229889933</v>
      </c>
      <c r="EC162" s="29">
        <v>8.4001634142950365</v>
      </c>
      <c r="ED162" s="29">
        <v>7.182281732059046</v>
      </c>
      <c r="EE162" s="29">
        <v>6.2621066924158555</v>
      </c>
      <c r="EF162" s="29">
        <v>6.6485112385875009</v>
      </c>
      <c r="EH162" s="29">
        <v>18.732784340564244</v>
      </c>
      <c r="EI162" s="29">
        <v>18.924331962873943</v>
      </c>
      <c r="EJ162" s="29">
        <v>18.80191100238185</v>
      </c>
      <c r="EK162" s="29">
        <v>18.692087917016263</v>
      </c>
      <c r="EL162" s="29">
        <v>18.711075126355848</v>
      </c>
      <c r="EM162" s="29">
        <v>18.623821579075859</v>
      </c>
      <c r="EN162" s="29">
        <v>18.656963333709982</v>
      </c>
      <c r="EO162" s="29">
        <v>18.497883623601801</v>
      </c>
      <c r="EP162" s="29">
        <v>18.475023128838341</v>
      </c>
      <c r="EQ162" s="29">
        <v>18.530746622988993</v>
      </c>
      <c r="ER162" s="29">
        <v>17.600163414295036</v>
      </c>
      <c r="ES162" s="29">
        <v>16.382281732059045</v>
      </c>
      <c r="ET162" s="29">
        <v>15.462106692415855</v>
      </c>
      <c r="EU162" s="29">
        <v>15.8485112385875</v>
      </c>
      <c r="EW162" s="1">
        <v>385349</v>
      </c>
      <c r="EX162" s="1">
        <v>433821</v>
      </c>
      <c r="EY162" s="1" t="s">
        <v>495</v>
      </c>
      <c r="EZ162" s="1" t="s">
        <v>871</v>
      </c>
    </row>
    <row r="163" spans="2:156" ht="16.2" thickBot="1" x14ac:dyDescent="0.35">
      <c r="B163" s="21" t="s">
        <v>164</v>
      </c>
      <c r="C163" s="22">
        <v>5.2141426503915334</v>
      </c>
      <c r="D163" s="23">
        <v>5.2343932118282872</v>
      </c>
      <c r="E163" s="23">
        <v>4.987737949465691</v>
      </c>
      <c r="F163" s="23">
        <v>4.7869204171110624</v>
      </c>
      <c r="G163" s="23">
        <v>4.5985231894647729</v>
      </c>
      <c r="H163" s="23">
        <v>4.3141087539435805</v>
      </c>
      <c r="I163" s="23">
        <v>4.0322226859189669</v>
      </c>
      <c r="J163" s="23">
        <v>3.68451061155098</v>
      </c>
      <c r="K163" s="23">
        <v>3.3159864257440912</v>
      </c>
      <c r="L163" s="23">
        <v>2.9038266050173895</v>
      </c>
      <c r="M163" s="23">
        <v>0.85606180692977318</v>
      </c>
      <c r="N163" s="23">
        <v>-1.0656437616630576</v>
      </c>
      <c r="O163" s="23">
        <v>-1.8235062634323818</v>
      </c>
      <c r="P163" s="23">
        <v>-2.1711340412020448</v>
      </c>
      <c r="Q163" s="24"/>
      <c r="R163" s="23">
        <v>15.214142650391533</v>
      </c>
      <c r="S163" s="23">
        <v>15.234393211828287</v>
      </c>
      <c r="T163" s="23">
        <v>14.987737949465691</v>
      </c>
      <c r="U163" s="23">
        <v>14.786920417111062</v>
      </c>
      <c r="V163" s="23">
        <v>14.598523189464773</v>
      </c>
      <c r="W163" s="23">
        <v>14.314108753943581</v>
      </c>
      <c r="X163" s="23">
        <v>14.032222685918967</v>
      </c>
      <c r="Y163" s="23">
        <v>13.68451061155098</v>
      </c>
      <c r="Z163" s="23">
        <v>13.315986425744091</v>
      </c>
      <c r="AA163" s="23">
        <v>12.90382660501739</v>
      </c>
      <c r="AB163" s="23">
        <v>10.856061806929773</v>
      </c>
      <c r="AC163" s="23">
        <v>8.9343562383369424</v>
      </c>
      <c r="AD163" s="23">
        <v>8.1764937365676182</v>
      </c>
      <c r="AE163" s="23">
        <v>7.8288659587979552</v>
      </c>
      <c r="AG163" s="25">
        <v>5.1604046049864749</v>
      </c>
      <c r="AH163" s="25">
        <v>5.172358553582928</v>
      </c>
      <c r="AI163" s="25">
        <v>4.971768865209933</v>
      </c>
      <c r="AJ163" s="25">
        <v>4.8311860288319366</v>
      </c>
      <c r="AK163" s="25">
        <v>4.683904223371556</v>
      </c>
      <c r="AL163" s="25">
        <v>4.4274709337285199</v>
      </c>
      <c r="AM163" s="25">
        <v>4.2100085325010017</v>
      </c>
      <c r="AN163" s="25">
        <v>3.9137510436329421</v>
      </c>
      <c r="AO163" s="25">
        <v>3.6332779466919156</v>
      </c>
      <c r="AP163" s="25">
        <v>3.2476804258511116</v>
      </c>
      <c r="AQ163" s="25">
        <v>1.8771651553299726</v>
      </c>
      <c r="AR163" s="25">
        <v>0.24947354888765361</v>
      </c>
      <c r="AS163" s="25">
        <v>-1.0750175500552999</v>
      </c>
      <c r="AT163" s="25">
        <v>-1.6534506432937377</v>
      </c>
      <c r="AV163" s="26">
        <v>15.160404604986475</v>
      </c>
      <c r="AW163" s="26">
        <v>15.172358553582928</v>
      </c>
      <c r="AX163" s="26">
        <v>14.971768865209933</v>
      </c>
      <c r="AY163" s="26">
        <v>14.831186028831937</v>
      </c>
      <c r="AZ163" s="26">
        <v>14.683904223371556</v>
      </c>
      <c r="BA163" s="26">
        <v>14.42747093372852</v>
      </c>
      <c r="BB163" s="26">
        <v>14.210008532501002</v>
      </c>
      <c r="BC163" s="26">
        <v>13.913751043632942</v>
      </c>
      <c r="BD163" s="26">
        <v>13.633277946691916</v>
      </c>
      <c r="BE163" s="26">
        <v>13.247680425851112</v>
      </c>
      <c r="BF163" s="26">
        <v>11.877165155329973</v>
      </c>
      <c r="BG163" s="26">
        <v>10.249473548887654</v>
      </c>
      <c r="BH163" s="26">
        <v>8.9249824499447001</v>
      </c>
      <c r="BI163" s="26">
        <v>8.3465493567062623</v>
      </c>
      <c r="BK163" s="27">
        <v>5.2162975317849156</v>
      </c>
      <c r="BL163" s="27">
        <v>5.2712327457846317</v>
      </c>
      <c r="BM163" s="27">
        <v>5.0702317211173717</v>
      </c>
      <c r="BN163" s="27">
        <v>4.9241671002981615</v>
      </c>
      <c r="BO163" s="27">
        <v>4.7857010345517015</v>
      </c>
      <c r="BP163" s="27">
        <v>4.5493437270853025</v>
      </c>
      <c r="BQ163" s="27">
        <v>4.355200419670723</v>
      </c>
      <c r="BR163" s="27">
        <v>4.0949599563224801</v>
      </c>
      <c r="BS163" s="27">
        <v>3.8560292576175996</v>
      </c>
      <c r="BT163" s="27">
        <v>3.5051615998251862</v>
      </c>
      <c r="BU163" s="27">
        <v>1.9439892185752718</v>
      </c>
      <c r="BV163" s="27">
        <v>0.62574008931393621</v>
      </c>
      <c r="BW163" s="27">
        <v>0.28820025568682084</v>
      </c>
      <c r="BX163" s="27">
        <v>0.33797726673624595</v>
      </c>
      <c r="BZ163" s="27">
        <v>15.216297531784916</v>
      </c>
      <c r="CA163" s="27">
        <v>15.271232745784632</v>
      </c>
      <c r="CB163" s="27">
        <v>15.070231721117372</v>
      </c>
      <c r="CC163" s="27">
        <v>14.924167100298162</v>
      </c>
      <c r="CD163" s="27">
        <v>14.785701034551701</v>
      </c>
      <c r="CE163" s="27">
        <v>14.549343727085303</v>
      </c>
      <c r="CF163" s="27">
        <v>14.355200419670723</v>
      </c>
      <c r="CG163" s="27">
        <v>14.09495995632248</v>
      </c>
      <c r="CH163" s="27">
        <v>13.8560292576176</v>
      </c>
      <c r="CI163" s="27">
        <v>13.505161599825186</v>
      </c>
      <c r="CJ163" s="27">
        <v>11.943989218575272</v>
      </c>
      <c r="CK163" s="27">
        <v>10.625740089313936</v>
      </c>
      <c r="CL163" s="27">
        <v>10.288200255686821</v>
      </c>
      <c r="CM163" s="27">
        <v>10.337977266736246</v>
      </c>
      <c r="CO163" s="28">
        <v>5.2165902032242677</v>
      </c>
      <c r="CP163" s="28">
        <v>5.2524736279604696</v>
      </c>
      <c r="CQ163" s="28">
        <v>5.0319515093722433</v>
      </c>
      <c r="CR163" s="28">
        <v>4.8768141838354673</v>
      </c>
      <c r="CS163" s="28">
        <v>4.7461744294148893</v>
      </c>
      <c r="CT163" s="28">
        <v>4.5371100012993999</v>
      </c>
      <c r="CU163" s="28">
        <v>4.3784985062020105</v>
      </c>
      <c r="CV163" s="28">
        <v>4.1582628715145873</v>
      </c>
      <c r="CW163" s="28">
        <v>3.9920281466544392</v>
      </c>
      <c r="CX163" s="28">
        <v>3.7578105040118697</v>
      </c>
      <c r="CY163" s="28">
        <v>2.5556704035407574</v>
      </c>
      <c r="CZ163" s="28">
        <v>-3.850833240866546</v>
      </c>
      <c r="DA163" s="28">
        <v>-9.2092583272980875</v>
      </c>
      <c r="DB163" s="28">
        <v>-13.436275809881522</v>
      </c>
      <c r="DD163" s="28">
        <v>15.216590203224268</v>
      </c>
      <c r="DE163" s="28">
        <v>15.25247362796047</v>
      </c>
      <c r="DF163" s="28">
        <v>15.031951509372243</v>
      </c>
      <c r="DG163" s="28">
        <v>14.876814183835467</v>
      </c>
      <c r="DH163" s="28">
        <v>14.746174429414889</v>
      </c>
      <c r="DI163" s="28">
        <v>14.5371100012994</v>
      </c>
      <c r="DJ163" s="28">
        <v>14.378498506202011</v>
      </c>
      <c r="DK163" s="28">
        <v>14.158262871514587</v>
      </c>
      <c r="DL163" s="28">
        <v>13.992028146654439</v>
      </c>
      <c r="DM163" s="28">
        <v>13.75781050401187</v>
      </c>
      <c r="DN163" s="28">
        <v>12.555670403540757</v>
      </c>
      <c r="DO163" s="28">
        <v>6.149166759133454</v>
      </c>
      <c r="DP163" s="28">
        <v>0.79074167270191253</v>
      </c>
      <c r="DQ163" s="28">
        <v>-3.436275809881522</v>
      </c>
      <c r="DS163" s="29">
        <v>5.2732328347905604</v>
      </c>
      <c r="DT163" s="29">
        <v>5.3637886017490466</v>
      </c>
      <c r="DU163" s="29">
        <v>5.1993571919959258</v>
      </c>
      <c r="DV163" s="29">
        <v>5.0761198547351114</v>
      </c>
      <c r="DW163" s="29">
        <v>4.9879405366577014</v>
      </c>
      <c r="DX163" s="29">
        <v>4.8264708195971195</v>
      </c>
      <c r="DY163" s="29">
        <v>4.6865716364025598</v>
      </c>
      <c r="DZ163" s="29">
        <v>4.5095643493720274</v>
      </c>
      <c r="EA163" s="29">
        <v>4.3760768351730484</v>
      </c>
      <c r="EB163" s="29">
        <v>3.9315365067597661</v>
      </c>
      <c r="EC163" s="29">
        <v>-1.8814189723223507</v>
      </c>
      <c r="ED163" s="29">
        <v>-8.2632147773142712</v>
      </c>
      <c r="EE163" s="29">
        <v>-13.195268699873182</v>
      </c>
      <c r="EF163" s="29">
        <v>-13.347987917442662</v>
      </c>
      <c r="EH163" s="29">
        <v>15.27323283479056</v>
      </c>
      <c r="EI163" s="29">
        <v>15.363788601749047</v>
      </c>
      <c r="EJ163" s="29">
        <v>15.199357191995926</v>
      </c>
      <c r="EK163" s="29">
        <v>15.076119854735111</v>
      </c>
      <c r="EL163" s="29">
        <v>14.987940536657701</v>
      </c>
      <c r="EM163" s="29">
        <v>14.82647081959712</v>
      </c>
      <c r="EN163" s="29">
        <v>14.68657163640256</v>
      </c>
      <c r="EO163" s="29">
        <v>14.509564349372027</v>
      </c>
      <c r="EP163" s="29">
        <v>14.376076835173048</v>
      </c>
      <c r="EQ163" s="29">
        <v>13.931536506759766</v>
      </c>
      <c r="ER163" s="29">
        <v>8.1185810276776493</v>
      </c>
      <c r="ES163" s="29">
        <v>1.7367852226857288</v>
      </c>
      <c r="ET163" s="29">
        <v>-3.1952686998731821</v>
      </c>
      <c r="EU163" s="29">
        <v>-3.3479879174426621</v>
      </c>
      <c r="EW163" s="1">
        <v>387623</v>
      </c>
      <c r="EX163" s="1">
        <v>391345</v>
      </c>
      <c r="EY163" s="1" t="s">
        <v>658</v>
      </c>
      <c r="EZ163" s="1" t="s">
        <v>882</v>
      </c>
    </row>
    <row r="164" spans="2:156" ht="16.2" thickBot="1" x14ac:dyDescent="0.35">
      <c r="B164" s="21" t="s">
        <v>165</v>
      </c>
      <c r="C164" s="22">
        <v>6.5136314192006068</v>
      </c>
      <c r="D164" s="23">
        <v>6.7576231769180239</v>
      </c>
      <c r="E164" s="23">
        <v>6.6479154792937578</v>
      </c>
      <c r="F164" s="23">
        <v>6.4033460209987467</v>
      </c>
      <c r="G164" s="23">
        <v>6.0629482567790056</v>
      </c>
      <c r="H164" s="23">
        <v>5.8878980316586507</v>
      </c>
      <c r="I164" s="23">
        <v>5.6704854462944994</v>
      </c>
      <c r="J164" s="23">
        <v>5.2541706148647727</v>
      </c>
      <c r="K164" s="23">
        <v>4.8993655994597027</v>
      </c>
      <c r="L164" s="23">
        <v>4.6152770571892638</v>
      </c>
      <c r="M164" s="23">
        <v>2.9125797264444451</v>
      </c>
      <c r="N164" s="23">
        <v>0.89457396402238842</v>
      </c>
      <c r="O164" s="23">
        <v>9.1460269831834751E-2</v>
      </c>
      <c r="P164" s="23">
        <v>-0.42146487677404565</v>
      </c>
      <c r="Q164" s="24"/>
      <c r="R164" s="23">
        <v>11.113631419200608</v>
      </c>
      <c r="S164" s="23">
        <v>11.357623176918025</v>
      </c>
      <c r="T164" s="23">
        <v>11.247915479293759</v>
      </c>
      <c r="U164" s="23">
        <v>11.003346020998748</v>
      </c>
      <c r="V164" s="23">
        <v>10.662948256779007</v>
      </c>
      <c r="W164" s="23">
        <v>10.487898031658652</v>
      </c>
      <c r="X164" s="23">
        <v>10.270485446294501</v>
      </c>
      <c r="Y164" s="23">
        <v>9.8541706148647741</v>
      </c>
      <c r="Z164" s="23">
        <v>9.4993655994597042</v>
      </c>
      <c r="AA164" s="23">
        <v>9.2152770571892653</v>
      </c>
      <c r="AB164" s="23">
        <v>7.5125797264444465</v>
      </c>
      <c r="AC164" s="23">
        <v>5.4945739640223898</v>
      </c>
      <c r="AD164" s="23">
        <v>4.6914602698318362</v>
      </c>
      <c r="AE164" s="23">
        <v>4.1785351232259558</v>
      </c>
      <c r="AG164" s="25">
        <v>6.4451250531554116</v>
      </c>
      <c r="AH164" s="25">
        <v>6.6482073821500904</v>
      </c>
      <c r="AI164" s="25">
        <v>6.5969415738267898</v>
      </c>
      <c r="AJ164" s="25">
        <v>6.4166312561128294</v>
      </c>
      <c r="AK164" s="25">
        <v>6.1429574330976493</v>
      </c>
      <c r="AL164" s="25">
        <v>6.0413398595962491</v>
      </c>
      <c r="AM164" s="25">
        <v>5.8843406183927591</v>
      </c>
      <c r="AN164" s="25">
        <v>5.529452911685496</v>
      </c>
      <c r="AO164" s="25">
        <v>5.2256070353478847</v>
      </c>
      <c r="AP164" s="25">
        <v>4.978112783964395</v>
      </c>
      <c r="AQ164" s="25">
        <v>3.8129567456216051</v>
      </c>
      <c r="AR164" s="25">
        <v>2.2628064618266812</v>
      </c>
      <c r="AS164" s="25">
        <v>1.0819535137615155</v>
      </c>
      <c r="AT164" s="25">
        <v>0.60563687492444984</v>
      </c>
      <c r="AV164" s="26">
        <v>11.045125053155413</v>
      </c>
      <c r="AW164" s="26">
        <v>11.248207382150092</v>
      </c>
      <c r="AX164" s="26">
        <v>11.196941573826791</v>
      </c>
      <c r="AY164" s="26">
        <v>11.016631256112831</v>
      </c>
      <c r="AZ164" s="26">
        <v>10.742957433097651</v>
      </c>
      <c r="BA164" s="26">
        <v>10.641339859596251</v>
      </c>
      <c r="BB164" s="26">
        <v>10.484340618392761</v>
      </c>
      <c r="BC164" s="26">
        <v>10.129452911685497</v>
      </c>
      <c r="BD164" s="26">
        <v>9.8256070353478862</v>
      </c>
      <c r="BE164" s="26">
        <v>9.5781127839643965</v>
      </c>
      <c r="BF164" s="26">
        <v>8.4129567456216066</v>
      </c>
      <c r="BG164" s="26">
        <v>6.8628064618266826</v>
      </c>
      <c r="BH164" s="26">
        <v>5.6819535137615169</v>
      </c>
      <c r="BI164" s="26">
        <v>5.2056368749244513</v>
      </c>
      <c r="BK164" s="27">
        <v>6.5152566135602541</v>
      </c>
      <c r="BL164" s="27">
        <v>6.7942661477416735</v>
      </c>
      <c r="BM164" s="27">
        <v>6.7283959952590209</v>
      </c>
      <c r="BN164" s="27">
        <v>6.5249909591897008</v>
      </c>
      <c r="BO164" s="27">
        <v>6.2296769776177499</v>
      </c>
      <c r="BP164" s="27">
        <v>6.1136348220955483</v>
      </c>
      <c r="BQ164" s="27">
        <v>5.9572736351851709</v>
      </c>
      <c r="BR164" s="27">
        <v>5.6189734230237427</v>
      </c>
      <c r="BS164" s="27">
        <v>5.3387988357907155</v>
      </c>
      <c r="BT164" s="27">
        <v>5.1247536757140786</v>
      </c>
      <c r="BU164" s="27">
        <v>3.7639869740807264</v>
      </c>
      <c r="BV164" s="27">
        <v>2.3883540466257394</v>
      </c>
      <c r="BW164" s="27">
        <v>2.06937480543818</v>
      </c>
      <c r="BX164" s="27">
        <v>2.0441062492487241</v>
      </c>
      <c r="BZ164" s="27">
        <v>11.115256613560256</v>
      </c>
      <c r="CA164" s="27">
        <v>11.394266147741675</v>
      </c>
      <c r="CB164" s="27">
        <v>11.328395995259022</v>
      </c>
      <c r="CC164" s="27">
        <v>11.124990959189702</v>
      </c>
      <c r="CD164" s="27">
        <v>10.829676977617751</v>
      </c>
      <c r="CE164" s="27">
        <v>10.71363482209555</v>
      </c>
      <c r="CF164" s="27">
        <v>10.557273635185172</v>
      </c>
      <c r="CG164" s="27">
        <v>10.218973423023744</v>
      </c>
      <c r="CH164" s="27">
        <v>9.9387988357907169</v>
      </c>
      <c r="CI164" s="27">
        <v>9.72475367571408</v>
      </c>
      <c r="CJ164" s="27">
        <v>8.3639869740807278</v>
      </c>
      <c r="CK164" s="27">
        <v>6.9883540466257408</v>
      </c>
      <c r="CL164" s="27">
        <v>6.6693748054381814</v>
      </c>
      <c r="CM164" s="27">
        <v>6.6441062492487255</v>
      </c>
      <c r="CO164" s="28">
        <v>6.5135042387898672</v>
      </c>
      <c r="CP164" s="28">
        <v>6.7853645715219173</v>
      </c>
      <c r="CQ164" s="28">
        <v>6.7124695608322327</v>
      </c>
      <c r="CR164" s="28">
        <v>6.5167943968618509</v>
      </c>
      <c r="CS164" s="28">
        <v>6.2410238233851025</v>
      </c>
      <c r="CT164" s="28">
        <v>6.1581304083323047</v>
      </c>
      <c r="CU164" s="28">
        <v>6.0396814444933078</v>
      </c>
      <c r="CV164" s="28">
        <v>5.6906517997107855</v>
      </c>
      <c r="CW164" s="28">
        <v>5.3726686338086331</v>
      </c>
      <c r="CX164" s="28">
        <v>5.2115085300039254</v>
      </c>
      <c r="CY164" s="28">
        <v>3.5695353680472479</v>
      </c>
      <c r="CZ164" s="28">
        <v>-2.6785742420288052</v>
      </c>
      <c r="DA164" s="28">
        <v>-7.1862498137765556</v>
      </c>
      <c r="DB164" s="28">
        <v>-10.384500909795058</v>
      </c>
      <c r="DD164" s="28">
        <v>11.113504238789869</v>
      </c>
      <c r="DE164" s="28">
        <v>11.385364571521919</v>
      </c>
      <c r="DF164" s="28">
        <v>11.312469560832234</v>
      </c>
      <c r="DG164" s="28">
        <v>11.116794396861852</v>
      </c>
      <c r="DH164" s="28">
        <v>10.841023823385104</v>
      </c>
      <c r="DI164" s="28">
        <v>10.758130408332306</v>
      </c>
      <c r="DJ164" s="28">
        <v>10.639681444493309</v>
      </c>
      <c r="DK164" s="28">
        <v>10.290651799710787</v>
      </c>
      <c r="DL164" s="28">
        <v>9.9726686338086346</v>
      </c>
      <c r="DM164" s="28">
        <v>9.8115085300039269</v>
      </c>
      <c r="DN164" s="28">
        <v>8.1695353680472493</v>
      </c>
      <c r="DO164" s="28">
        <v>1.9214257579711962</v>
      </c>
      <c r="DP164" s="28">
        <v>-2.5862498137765542</v>
      </c>
      <c r="DQ164" s="28">
        <v>-5.7845009097950566</v>
      </c>
      <c r="DS164" s="29">
        <v>6.5637127278775083</v>
      </c>
      <c r="DT164" s="29">
        <v>6.89300133820322</v>
      </c>
      <c r="DU164" s="29">
        <v>6.9283934382149699</v>
      </c>
      <c r="DV164" s="29">
        <v>6.7862532271138676</v>
      </c>
      <c r="DW164" s="29">
        <v>6.4471445865100279</v>
      </c>
      <c r="DX164" s="29">
        <v>6.3615452728019761</v>
      </c>
      <c r="DY164" s="29">
        <v>6.2760196897115392</v>
      </c>
      <c r="DZ164" s="29">
        <v>5.915774154471201</v>
      </c>
      <c r="EA164" s="29">
        <v>5.6071048657639651</v>
      </c>
      <c r="EB164" s="29">
        <v>5.2765961075053944</v>
      </c>
      <c r="EC164" s="29">
        <v>-0.82063382428128051</v>
      </c>
      <c r="ED164" s="29">
        <v>-6.7866177519415665</v>
      </c>
      <c r="EE164" s="29">
        <v>-10.470894553283053</v>
      </c>
      <c r="EF164" s="29">
        <v>-10.158232585864091</v>
      </c>
      <c r="EH164" s="29">
        <v>11.16371272787751</v>
      </c>
      <c r="EI164" s="29">
        <v>11.493001338203221</v>
      </c>
      <c r="EJ164" s="29">
        <v>11.528393438214971</v>
      </c>
      <c r="EK164" s="29">
        <v>11.386253227113869</v>
      </c>
      <c r="EL164" s="29">
        <v>11.047144586510029</v>
      </c>
      <c r="EM164" s="29">
        <v>10.961545272801978</v>
      </c>
      <c r="EN164" s="29">
        <v>10.876019689711541</v>
      </c>
      <c r="EO164" s="29">
        <v>10.515774154471202</v>
      </c>
      <c r="EP164" s="29">
        <v>10.207104865763966</v>
      </c>
      <c r="EQ164" s="29">
        <v>9.8765961075053958</v>
      </c>
      <c r="ER164" s="29">
        <v>3.7793661757187209</v>
      </c>
      <c r="ES164" s="29">
        <v>-2.186617751941565</v>
      </c>
      <c r="ET164" s="29">
        <v>-5.8708945532830512</v>
      </c>
      <c r="EU164" s="29">
        <v>-5.55823258586409</v>
      </c>
      <c r="EW164" s="1">
        <v>388860</v>
      </c>
      <c r="EX164" s="1">
        <v>391967</v>
      </c>
      <c r="EY164" s="1" t="s">
        <v>658</v>
      </c>
      <c r="EZ164" s="1" t="s">
        <v>882</v>
      </c>
    </row>
    <row r="165" spans="2:156" ht="16.2" thickBot="1" x14ac:dyDescent="0.35">
      <c r="B165" s="21" t="s">
        <v>166</v>
      </c>
      <c r="C165" s="22">
        <v>0.94818822769179167</v>
      </c>
      <c r="D165" s="23">
        <v>0.95799671721145252</v>
      </c>
      <c r="E165" s="23">
        <v>0.88676162609631248</v>
      </c>
      <c r="F165" s="23">
        <v>0.84966963347427926</v>
      </c>
      <c r="G165" s="23">
        <v>0.80892166410698518</v>
      </c>
      <c r="H165" s="23">
        <v>0.76767816920904419</v>
      </c>
      <c r="I165" s="23">
        <v>0.72574553656419383</v>
      </c>
      <c r="J165" s="23">
        <v>0.68258359750900954</v>
      </c>
      <c r="K165" s="23">
        <v>0.63794245124553539</v>
      </c>
      <c r="L165" s="23">
        <v>0.58421018784846179</v>
      </c>
      <c r="M165" s="23">
        <v>0.26410675416411689</v>
      </c>
      <c r="N165" s="23">
        <v>-0.3520147121380921</v>
      </c>
      <c r="O165" s="23">
        <v>-0.74396288578575831</v>
      </c>
      <c r="P165" s="23">
        <v>-1.0458403695758216</v>
      </c>
      <c r="Q165" s="24"/>
      <c r="R165" s="23">
        <v>8.9481882276917908</v>
      </c>
      <c r="S165" s="23">
        <v>8.9579967172114525</v>
      </c>
      <c r="T165" s="23">
        <v>8.8867616260963125</v>
      </c>
      <c r="U165" s="23">
        <v>8.8496696334742797</v>
      </c>
      <c r="V165" s="23">
        <v>8.8089216641069861</v>
      </c>
      <c r="W165" s="23">
        <v>8.7676781692090451</v>
      </c>
      <c r="X165" s="23">
        <v>8.7257455365641938</v>
      </c>
      <c r="Y165" s="23">
        <v>8.6825835975090087</v>
      </c>
      <c r="Z165" s="23">
        <v>8.6379424512455358</v>
      </c>
      <c r="AA165" s="23">
        <v>8.5842101878484627</v>
      </c>
      <c r="AB165" s="23">
        <v>8.2641067541641178</v>
      </c>
      <c r="AC165" s="23">
        <v>7.6479852878619079</v>
      </c>
      <c r="AD165" s="23">
        <v>7.2560371142142417</v>
      </c>
      <c r="AE165" s="23">
        <v>6.9541596304241784</v>
      </c>
      <c r="AG165" s="25">
        <v>0.9425155256628921</v>
      </c>
      <c r="AH165" s="25">
        <v>0.96531328936043126</v>
      </c>
      <c r="AI165" s="25">
        <v>0.92999969017472406</v>
      </c>
      <c r="AJ165" s="25">
        <v>0.91485605950960069</v>
      </c>
      <c r="AK165" s="25">
        <v>0.89507517314390705</v>
      </c>
      <c r="AL165" s="25">
        <v>0.87493618465479139</v>
      </c>
      <c r="AM165" s="25">
        <v>0.85049075622339343</v>
      </c>
      <c r="AN165" s="25">
        <v>0.8240904018225903</v>
      </c>
      <c r="AO165" s="25">
        <v>0.79463770631873309</v>
      </c>
      <c r="AP165" s="25">
        <v>0.76078756313497164</v>
      </c>
      <c r="AQ165" s="25">
        <v>0.62623614854090004</v>
      </c>
      <c r="AR165" s="25">
        <v>0.35738328232354277</v>
      </c>
      <c r="AS165" s="25">
        <v>9.9406656551986217E-2</v>
      </c>
      <c r="AT165" s="25">
        <v>5.3900019596671456E-2</v>
      </c>
      <c r="AV165" s="26">
        <v>8.9425155256628912</v>
      </c>
      <c r="AW165" s="26">
        <v>8.9653132893604308</v>
      </c>
      <c r="AX165" s="26">
        <v>8.9299996901747249</v>
      </c>
      <c r="AY165" s="26">
        <v>8.9148560595096011</v>
      </c>
      <c r="AZ165" s="26">
        <v>8.8950751731439066</v>
      </c>
      <c r="BA165" s="26">
        <v>8.8749361846547909</v>
      </c>
      <c r="BB165" s="26">
        <v>8.8504907562233939</v>
      </c>
      <c r="BC165" s="26">
        <v>8.8240904018225912</v>
      </c>
      <c r="BD165" s="26">
        <v>8.7946377063187331</v>
      </c>
      <c r="BE165" s="26">
        <v>8.7607875631349721</v>
      </c>
      <c r="BF165" s="26">
        <v>8.6262361485409009</v>
      </c>
      <c r="BG165" s="26">
        <v>8.3573832823235428</v>
      </c>
      <c r="BH165" s="26">
        <v>8.0994066565519862</v>
      </c>
      <c r="BI165" s="26">
        <v>8.0539000195966715</v>
      </c>
      <c r="BK165" s="27">
        <v>0.94830265397393942</v>
      </c>
      <c r="BL165" s="27">
        <v>0.96333761383638716</v>
      </c>
      <c r="BM165" s="27">
        <v>0.89792382121251313</v>
      </c>
      <c r="BN165" s="27">
        <v>0.86650609043269977</v>
      </c>
      <c r="BO165" s="27">
        <v>0.83217337192922081</v>
      </c>
      <c r="BP165" s="27">
        <v>0.79937687022284543</v>
      </c>
      <c r="BQ165" s="27">
        <v>0.76499476096928465</v>
      </c>
      <c r="BR165" s="27">
        <v>0.73062767571676268</v>
      </c>
      <c r="BS165" s="27">
        <v>0.69509449432772463</v>
      </c>
      <c r="BT165" s="27">
        <v>0.65078801234569994</v>
      </c>
      <c r="BU165" s="27">
        <v>0.37183515014089519</v>
      </c>
      <c r="BV165" s="27">
        <v>6.7292018747329152E-2</v>
      </c>
      <c r="BW165" s="27">
        <v>-3.2186250200161304E-2</v>
      </c>
      <c r="BX165" s="27">
        <v>-4.9752989014364424E-2</v>
      </c>
      <c r="BZ165" s="27">
        <v>8.9483026539739399</v>
      </c>
      <c r="CA165" s="27">
        <v>8.9633376138363872</v>
      </c>
      <c r="CB165" s="27">
        <v>8.8979238212125136</v>
      </c>
      <c r="CC165" s="27">
        <v>8.8665060904327007</v>
      </c>
      <c r="CD165" s="27">
        <v>8.8321733719292208</v>
      </c>
      <c r="CE165" s="27">
        <v>8.7993768702228454</v>
      </c>
      <c r="CF165" s="27">
        <v>8.7649947609692838</v>
      </c>
      <c r="CG165" s="27">
        <v>8.7306276757167627</v>
      </c>
      <c r="CH165" s="27">
        <v>8.6950944943277246</v>
      </c>
      <c r="CI165" s="27">
        <v>8.6507880123456999</v>
      </c>
      <c r="CJ165" s="27">
        <v>8.3718351501408961</v>
      </c>
      <c r="CK165" s="27">
        <v>8.0672920187473292</v>
      </c>
      <c r="CL165" s="27">
        <v>7.9678137497998387</v>
      </c>
      <c r="CM165" s="27">
        <v>7.9502470109856356</v>
      </c>
      <c r="CO165" s="28">
        <v>0.94750832145721109</v>
      </c>
      <c r="CP165" s="28">
        <v>0.9609650826116658</v>
      </c>
      <c r="CQ165" s="28">
        <v>0.89392008764455699</v>
      </c>
      <c r="CR165" s="28">
        <v>0.86123122867477608</v>
      </c>
      <c r="CS165" s="28">
        <v>0.82513198308115498</v>
      </c>
      <c r="CT165" s="28">
        <v>0.78904869473271466</v>
      </c>
      <c r="CU165" s="28">
        <v>0.7465390419611917</v>
      </c>
      <c r="CV165" s="28">
        <v>0.68535015623529638</v>
      </c>
      <c r="CW165" s="28">
        <v>0.62290202432965724</v>
      </c>
      <c r="CX165" s="28">
        <v>0.55735960875649582</v>
      </c>
      <c r="CY165" s="28">
        <v>0.25468329354194408</v>
      </c>
      <c r="CZ165" s="28">
        <v>-0.52031023875652238</v>
      </c>
      <c r="DA165" s="28">
        <v>-1.0633090337158908</v>
      </c>
      <c r="DB165" s="28">
        <v>-1.4914018959774369</v>
      </c>
      <c r="DD165" s="28">
        <v>8.9475083214572102</v>
      </c>
      <c r="DE165" s="28">
        <v>8.9609650826116649</v>
      </c>
      <c r="DF165" s="28">
        <v>8.8939200876445561</v>
      </c>
      <c r="DG165" s="28">
        <v>8.8612312286747752</v>
      </c>
      <c r="DH165" s="28">
        <v>8.825131983081155</v>
      </c>
      <c r="DI165" s="28">
        <v>8.7890486947327151</v>
      </c>
      <c r="DJ165" s="28">
        <v>8.7465390419611921</v>
      </c>
      <c r="DK165" s="28">
        <v>8.6853501562352964</v>
      </c>
      <c r="DL165" s="28">
        <v>8.6229020243296581</v>
      </c>
      <c r="DM165" s="28">
        <v>8.5573596087564958</v>
      </c>
      <c r="DN165" s="28">
        <v>8.2546832935419445</v>
      </c>
      <c r="DO165" s="28">
        <v>7.4796897612434776</v>
      </c>
      <c r="DP165" s="28">
        <v>6.9366909662841092</v>
      </c>
      <c r="DQ165" s="28">
        <v>6.5085981040225631</v>
      </c>
      <c r="DS165" s="29">
        <v>0.94889488632907426</v>
      </c>
      <c r="DT165" s="29">
        <v>0.96376086137053862</v>
      </c>
      <c r="DU165" s="29">
        <v>0.8981784039427847</v>
      </c>
      <c r="DV165" s="29">
        <v>0.86682746204546035</v>
      </c>
      <c r="DW165" s="29">
        <v>0.82447917590962927</v>
      </c>
      <c r="DX165" s="29">
        <v>0.76327339503996328</v>
      </c>
      <c r="DY165" s="29">
        <v>0.70129008639751378</v>
      </c>
      <c r="DZ165" s="29">
        <v>0.63732759068177902</v>
      </c>
      <c r="EA165" s="29">
        <v>0.5711164474038366</v>
      </c>
      <c r="EB165" s="29">
        <v>0.48789371453550379</v>
      </c>
      <c r="EC165" s="29">
        <v>-0.39761401528976847</v>
      </c>
      <c r="ED165" s="29">
        <v>-1.1451513247168963</v>
      </c>
      <c r="EE165" s="29">
        <v>-1.6581792697082856</v>
      </c>
      <c r="EF165" s="29">
        <v>-1.6052864260668107</v>
      </c>
      <c r="EH165" s="29">
        <v>8.9488948863290751</v>
      </c>
      <c r="EI165" s="29">
        <v>8.9637608613705382</v>
      </c>
      <c r="EJ165" s="29">
        <v>8.8981784039427847</v>
      </c>
      <c r="EK165" s="29">
        <v>8.8668274620454604</v>
      </c>
      <c r="EL165" s="29">
        <v>8.8244791759096302</v>
      </c>
      <c r="EM165" s="29">
        <v>8.7632733950399633</v>
      </c>
      <c r="EN165" s="29">
        <v>8.7012900863975133</v>
      </c>
      <c r="EO165" s="29">
        <v>8.6373275906817781</v>
      </c>
      <c r="EP165" s="29">
        <v>8.5711164474038366</v>
      </c>
      <c r="EQ165" s="29">
        <v>8.4878937145355042</v>
      </c>
      <c r="ER165" s="29">
        <v>7.6023859847102315</v>
      </c>
      <c r="ES165" s="29">
        <v>6.8548486752831037</v>
      </c>
      <c r="ET165" s="29">
        <v>6.3418207302917144</v>
      </c>
      <c r="EU165" s="29">
        <v>6.3947135739331893</v>
      </c>
      <c r="EW165" s="1">
        <v>381025</v>
      </c>
      <c r="EX165" s="1">
        <v>469428</v>
      </c>
      <c r="EY165" s="1" t="s">
        <v>522</v>
      </c>
      <c r="EZ165" s="1" t="s">
        <v>522</v>
      </c>
    </row>
    <row r="166" spans="2:156" ht="16.2" thickBot="1" x14ac:dyDescent="0.35">
      <c r="B166" s="21" t="s">
        <v>167</v>
      </c>
      <c r="C166" s="22">
        <v>13.143627768370813</v>
      </c>
      <c r="D166" s="23">
        <v>13.21846208860989</v>
      </c>
      <c r="E166" s="23">
        <v>13.032787782145279</v>
      </c>
      <c r="F166" s="23">
        <v>12.972080255869102</v>
      </c>
      <c r="G166" s="23">
        <v>12.872760321896621</v>
      </c>
      <c r="H166" s="23">
        <v>12.692677650176227</v>
      </c>
      <c r="I166" s="23">
        <v>12.517754809501023</v>
      </c>
      <c r="J166" s="23">
        <v>12.291810088537252</v>
      </c>
      <c r="K166" s="23">
        <v>12.104311881056475</v>
      </c>
      <c r="L166" s="23">
        <v>11.774885892599119</v>
      </c>
      <c r="M166" s="23">
        <v>10.212320158776077</v>
      </c>
      <c r="N166" s="23">
        <v>8.8758980638002338</v>
      </c>
      <c r="O166" s="23">
        <v>8.6110366268740073</v>
      </c>
      <c r="P166" s="23">
        <v>8.8478591658323182</v>
      </c>
      <c r="Q166" s="24"/>
      <c r="R166" s="23">
        <v>17.243627768370814</v>
      </c>
      <c r="S166" s="23">
        <v>17.318462088609891</v>
      </c>
      <c r="T166" s="23">
        <v>17.132787782145279</v>
      </c>
      <c r="U166" s="23">
        <v>17.072080255869103</v>
      </c>
      <c r="V166" s="23">
        <v>16.972760321896622</v>
      </c>
      <c r="W166" s="23">
        <v>16.79267765017623</v>
      </c>
      <c r="X166" s="23">
        <v>16.617754809501022</v>
      </c>
      <c r="Y166" s="23">
        <v>16.391810088537255</v>
      </c>
      <c r="Z166" s="23">
        <v>16.204311881056476</v>
      </c>
      <c r="AA166" s="23">
        <v>15.874885892599121</v>
      </c>
      <c r="AB166" s="23">
        <v>14.312320158776078</v>
      </c>
      <c r="AC166" s="23">
        <v>12.975898063800235</v>
      </c>
      <c r="AD166" s="23">
        <v>12.711036626874009</v>
      </c>
      <c r="AE166" s="23">
        <v>12.94785916583232</v>
      </c>
      <c r="AG166" s="25">
        <v>13.101688033436497</v>
      </c>
      <c r="AH166" s="25">
        <v>13.1903745234975</v>
      </c>
      <c r="AI166" s="25">
        <v>13.064647891569567</v>
      </c>
      <c r="AJ166" s="25">
        <v>13.038974004352568</v>
      </c>
      <c r="AK166" s="25">
        <v>12.988678325398629</v>
      </c>
      <c r="AL166" s="25">
        <v>12.849013894961766</v>
      </c>
      <c r="AM166" s="25">
        <v>12.718940156506749</v>
      </c>
      <c r="AN166" s="25">
        <v>12.54259508264933</v>
      </c>
      <c r="AO166" s="25">
        <v>12.405441577807265</v>
      </c>
      <c r="AP166" s="25">
        <v>12.12503716059385</v>
      </c>
      <c r="AQ166" s="25">
        <v>11.241694842724774</v>
      </c>
      <c r="AR166" s="25">
        <v>10.053205880029541</v>
      </c>
      <c r="AS166" s="25">
        <v>8.8968903647605746</v>
      </c>
      <c r="AT166" s="25">
        <v>8.7119546957582976</v>
      </c>
      <c r="AV166" s="26">
        <v>17.201688033436497</v>
      </c>
      <c r="AW166" s="26">
        <v>17.290374523497501</v>
      </c>
      <c r="AX166" s="26">
        <v>17.164647891569569</v>
      </c>
      <c r="AY166" s="26">
        <v>17.138974004352569</v>
      </c>
      <c r="AZ166" s="26">
        <v>17.088678325398632</v>
      </c>
      <c r="BA166" s="26">
        <v>16.949013894961766</v>
      </c>
      <c r="BB166" s="26">
        <v>16.818940156506748</v>
      </c>
      <c r="BC166" s="26">
        <v>16.642595082649329</v>
      </c>
      <c r="BD166" s="26">
        <v>16.505441577807268</v>
      </c>
      <c r="BE166" s="26">
        <v>16.22503716059385</v>
      </c>
      <c r="BF166" s="26">
        <v>15.341694842724776</v>
      </c>
      <c r="BG166" s="26">
        <v>14.153205880029542</v>
      </c>
      <c r="BH166" s="26">
        <v>12.996890364760576</v>
      </c>
      <c r="BI166" s="26">
        <v>12.811954695758299</v>
      </c>
      <c r="BK166" s="27">
        <v>13.145093485271683</v>
      </c>
      <c r="BL166" s="27">
        <v>13.242667820214523</v>
      </c>
      <c r="BM166" s="27">
        <v>13.094500009683395</v>
      </c>
      <c r="BN166" s="27">
        <v>13.066024044847433</v>
      </c>
      <c r="BO166" s="27">
        <v>13.002387735449586</v>
      </c>
      <c r="BP166" s="27">
        <v>12.871324714971609</v>
      </c>
      <c r="BQ166" s="27">
        <v>12.74969301353987</v>
      </c>
      <c r="BR166" s="27">
        <v>12.59116855470209</v>
      </c>
      <c r="BS166" s="27">
        <v>12.469865731605198</v>
      </c>
      <c r="BT166" s="27">
        <v>12.207979461731018</v>
      </c>
      <c r="BU166" s="27">
        <v>11.102338364684677</v>
      </c>
      <c r="BV166" s="27">
        <v>10.062466727599441</v>
      </c>
      <c r="BW166" s="27">
        <v>9.9384212551639912</v>
      </c>
      <c r="BX166" s="27">
        <v>10.301259132004827</v>
      </c>
      <c r="BZ166" s="27">
        <v>17.245093485271685</v>
      </c>
      <c r="CA166" s="27">
        <v>17.342667820214523</v>
      </c>
      <c r="CB166" s="27">
        <v>17.194500009683395</v>
      </c>
      <c r="CC166" s="27">
        <v>17.166024044847433</v>
      </c>
      <c r="CD166" s="27">
        <v>17.102387735449589</v>
      </c>
      <c r="CE166" s="27">
        <v>16.971324714971608</v>
      </c>
      <c r="CF166" s="27">
        <v>16.84969301353987</v>
      </c>
      <c r="CG166" s="27">
        <v>16.691168554702092</v>
      </c>
      <c r="CH166" s="27">
        <v>16.569865731605198</v>
      </c>
      <c r="CI166" s="27">
        <v>16.307979461731019</v>
      </c>
      <c r="CJ166" s="27">
        <v>15.202338364684678</v>
      </c>
      <c r="CK166" s="27">
        <v>14.162466727599442</v>
      </c>
      <c r="CL166" s="27">
        <v>14.038421255163993</v>
      </c>
      <c r="CM166" s="27">
        <v>14.401259132004828</v>
      </c>
      <c r="CO166" s="28">
        <v>13.140376766810039</v>
      </c>
      <c r="CP166" s="28">
        <v>13.22307139200942</v>
      </c>
      <c r="CQ166" s="28">
        <v>13.055132618874499</v>
      </c>
      <c r="CR166" s="28">
        <v>13.024715967248781</v>
      </c>
      <c r="CS166" s="28">
        <v>12.971784025815451</v>
      </c>
      <c r="CT166" s="28">
        <v>12.861396421748953</v>
      </c>
      <c r="CU166" s="28">
        <v>12.766051650075044</v>
      </c>
      <c r="CV166" s="28">
        <v>12.614719561992949</v>
      </c>
      <c r="CW166" s="28">
        <v>12.533535757195226</v>
      </c>
      <c r="CX166" s="28">
        <v>12.339832474021087</v>
      </c>
      <c r="CY166" s="28">
        <v>11.551531055604089</v>
      </c>
      <c r="CZ166" s="28">
        <v>6.5791880798480307</v>
      </c>
      <c r="DA166" s="28">
        <v>2.5788566125290515</v>
      </c>
      <c r="DB166" s="28">
        <v>-0.45286804860185015</v>
      </c>
      <c r="DD166" s="28">
        <v>17.240376766810041</v>
      </c>
      <c r="DE166" s="28">
        <v>17.323071392009421</v>
      </c>
      <c r="DF166" s="28">
        <v>17.1551326188745</v>
      </c>
      <c r="DG166" s="28">
        <v>17.124715967248783</v>
      </c>
      <c r="DH166" s="28">
        <v>17.071784025815454</v>
      </c>
      <c r="DI166" s="28">
        <v>16.961396421748955</v>
      </c>
      <c r="DJ166" s="28">
        <v>16.866051650075043</v>
      </c>
      <c r="DK166" s="28">
        <v>16.714719561992951</v>
      </c>
      <c r="DL166" s="28">
        <v>16.633535757195226</v>
      </c>
      <c r="DM166" s="28">
        <v>16.439832474021088</v>
      </c>
      <c r="DN166" s="28">
        <v>15.651531055604091</v>
      </c>
      <c r="DO166" s="28">
        <v>10.679188079848032</v>
      </c>
      <c r="DP166" s="28">
        <v>6.6788566125290529</v>
      </c>
      <c r="DQ166" s="28">
        <v>3.6471319513981513</v>
      </c>
      <c r="DS166" s="29">
        <v>13.202375548707323</v>
      </c>
      <c r="DT166" s="29">
        <v>13.336009426001471</v>
      </c>
      <c r="DU166" s="29">
        <v>13.235369378791924</v>
      </c>
      <c r="DV166" s="29">
        <v>13.246884774275703</v>
      </c>
      <c r="DW166" s="29">
        <v>13.228262992513136</v>
      </c>
      <c r="DX166" s="29">
        <v>13.140810685710697</v>
      </c>
      <c r="DY166" s="29">
        <v>13.070349178541067</v>
      </c>
      <c r="DZ166" s="29">
        <v>12.969851507522598</v>
      </c>
      <c r="EA166" s="29">
        <v>12.916520928512329</v>
      </c>
      <c r="EB166" s="29">
        <v>12.604072208045434</v>
      </c>
      <c r="EC166" s="29">
        <v>8.4743071820158509</v>
      </c>
      <c r="ED166" s="29">
        <v>3.5343346533503102</v>
      </c>
      <c r="EE166" s="29">
        <v>0.12866173811888615</v>
      </c>
      <c r="EF166" s="29">
        <v>0.14064557447882819</v>
      </c>
      <c r="EH166" s="29">
        <v>17.302375548707325</v>
      </c>
      <c r="EI166" s="29">
        <v>17.436009426001473</v>
      </c>
      <c r="EJ166" s="29">
        <v>17.335369378791924</v>
      </c>
      <c r="EK166" s="29">
        <v>17.346884774275704</v>
      </c>
      <c r="EL166" s="29">
        <v>17.328262992513139</v>
      </c>
      <c r="EM166" s="29">
        <v>17.240810685710699</v>
      </c>
      <c r="EN166" s="29">
        <v>17.170349178541066</v>
      </c>
      <c r="EO166" s="29">
        <v>17.0698515075226</v>
      </c>
      <c r="EP166" s="29">
        <v>17.016520928512328</v>
      </c>
      <c r="EQ166" s="29">
        <v>16.704072208045435</v>
      </c>
      <c r="ER166" s="29">
        <v>12.574307182015852</v>
      </c>
      <c r="ES166" s="29">
        <v>7.6343346533503116</v>
      </c>
      <c r="ET166" s="29">
        <v>4.2286617381188876</v>
      </c>
      <c r="EU166" s="29">
        <v>4.2406455744788296</v>
      </c>
      <c r="EW166" s="1">
        <v>298465</v>
      </c>
      <c r="EX166" s="1">
        <v>517239</v>
      </c>
      <c r="EY166" s="1" t="s">
        <v>556</v>
      </c>
      <c r="EZ166" s="1" t="s">
        <v>886</v>
      </c>
    </row>
    <row r="167" spans="2:156" ht="16.2" thickBot="1" x14ac:dyDescent="0.35">
      <c r="B167" s="21" t="s">
        <v>168</v>
      </c>
      <c r="C167" s="22">
        <v>7.6563393289836377</v>
      </c>
      <c r="D167" s="23">
        <v>7.7900254372272801</v>
      </c>
      <c r="E167" s="23">
        <v>7.6574145107623934</v>
      </c>
      <c r="F167" s="23">
        <v>7.5011189016824069</v>
      </c>
      <c r="G167" s="23">
        <v>7.2922737746651087</v>
      </c>
      <c r="H167" s="23">
        <v>7.1248773972628374</v>
      </c>
      <c r="I167" s="23">
        <v>6.9254505925971426</v>
      </c>
      <c r="J167" s="23">
        <v>6.6300685205860592</v>
      </c>
      <c r="K167" s="23">
        <v>6.3644504087273113</v>
      </c>
      <c r="L167" s="23">
        <v>6.017492980972758</v>
      </c>
      <c r="M167" s="23">
        <v>4.3644915510812012</v>
      </c>
      <c r="N167" s="23">
        <v>2.6701450924357673</v>
      </c>
      <c r="O167" s="23">
        <v>1.8866467900594373</v>
      </c>
      <c r="P167" s="23">
        <v>1.4760517390799635</v>
      </c>
      <c r="Q167" s="24"/>
      <c r="R167" s="23">
        <v>14.656339328983638</v>
      </c>
      <c r="S167" s="23">
        <v>14.79002543722728</v>
      </c>
      <c r="T167" s="23">
        <v>14.657414510762393</v>
      </c>
      <c r="U167" s="23">
        <v>14.501118901682407</v>
      </c>
      <c r="V167" s="23">
        <v>14.292273774665109</v>
      </c>
      <c r="W167" s="23">
        <v>14.124877397262837</v>
      </c>
      <c r="X167" s="23">
        <v>13.925450592597143</v>
      </c>
      <c r="Y167" s="23">
        <v>13.630068520586059</v>
      </c>
      <c r="Z167" s="23">
        <v>13.364450408727311</v>
      </c>
      <c r="AA167" s="23">
        <v>13.017492980972758</v>
      </c>
      <c r="AB167" s="23">
        <v>11.364491551081201</v>
      </c>
      <c r="AC167" s="23">
        <v>9.6701450924357673</v>
      </c>
      <c r="AD167" s="23">
        <v>8.8866467900594373</v>
      </c>
      <c r="AE167" s="23">
        <v>8.4760517390799635</v>
      </c>
      <c r="AG167" s="25">
        <v>7.5971987880897434</v>
      </c>
      <c r="AH167" s="25">
        <v>7.7030891328879516</v>
      </c>
      <c r="AI167" s="25">
        <v>7.6047668273526376</v>
      </c>
      <c r="AJ167" s="25">
        <v>7.4944146357721184</v>
      </c>
      <c r="AK167" s="25">
        <v>7.3128638330294535</v>
      </c>
      <c r="AL167" s="25">
        <v>7.16160965773995</v>
      </c>
      <c r="AM167" s="25">
        <v>6.9909066096683272</v>
      </c>
      <c r="AN167" s="25">
        <v>6.7213049941610858</v>
      </c>
      <c r="AO167" s="25">
        <v>6.4960689266124234</v>
      </c>
      <c r="AP167" s="25">
        <v>6.1733516568752425</v>
      </c>
      <c r="AQ167" s="25">
        <v>5.0236928168856991</v>
      </c>
      <c r="AR167" s="25">
        <v>3.7429346498097722</v>
      </c>
      <c r="AS167" s="25">
        <v>2.6185287457619175</v>
      </c>
      <c r="AT167" s="25">
        <v>2.1608846488857161</v>
      </c>
      <c r="AV167" s="26">
        <v>14.597198788089743</v>
      </c>
      <c r="AW167" s="26">
        <v>14.703089132887952</v>
      </c>
      <c r="AX167" s="26">
        <v>14.604766827352638</v>
      </c>
      <c r="AY167" s="26">
        <v>14.494414635772118</v>
      </c>
      <c r="AZ167" s="26">
        <v>14.312863833029454</v>
      </c>
      <c r="BA167" s="26">
        <v>14.16160965773995</v>
      </c>
      <c r="BB167" s="26">
        <v>13.990906609668327</v>
      </c>
      <c r="BC167" s="26">
        <v>13.721304994161086</v>
      </c>
      <c r="BD167" s="26">
        <v>13.496068926612423</v>
      </c>
      <c r="BE167" s="26">
        <v>13.173351656875242</v>
      </c>
      <c r="BF167" s="26">
        <v>12.023692816885699</v>
      </c>
      <c r="BG167" s="26">
        <v>10.742934649809772</v>
      </c>
      <c r="BH167" s="26">
        <v>9.6185287457619175</v>
      </c>
      <c r="BI167" s="26">
        <v>9.1608846488857161</v>
      </c>
      <c r="BK167" s="27">
        <v>7.6576166325090842</v>
      </c>
      <c r="BL167" s="27">
        <v>7.8144179073556632</v>
      </c>
      <c r="BM167" s="27">
        <v>7.7111872238034689</v>
      </c>
      <c r="BN167" s="27">
        <v>7.5830143448141616</v>
      </c>
      <c r="BO167" s="27">
        <v>7.4052253403204737</v>
      </c>
      <c r="BP167" s="27">
        <v>7.2934930538634397</v>
      </c>
      <c r="BQ167" s="27">
        <v>7.1467247401597085</v>
      </c>
      <c r="BR167" s="27">
        <v>6.915467238815495</v>
      </c>
      <c r="BS167" s="27">
        <v>6.7260928341564021</v>
      </c>
      <c r="BT167" s="27">
        <v>6.4428047685894771</v>
      </c>
      <c r="BU167" s="27">
        <v>5.1221678261033095</v>
      </c>
      <c r="BV167" s="27">
        <v>3.9961963863363863</v>
      </c>
      <c r="BW167" s="27">
        <v>3.6360537437866469</v>
      </c>
      <c r="BX167" s="27">
        <v>3.6438777107245812</v>
      </c>
      <c r="BZ167" s="27">
        <v>14.657616632509084</v>
      </c>
      <c r="CA167" s="27">
        <v>14.814417907355663</v>
      </c>
      <c r="CB167" s="27">
        <v>14.711187223803469</v>
      </c>
      <c r="CC167" s="27">
        <v>14.583014344814162</v>
      </c>
      <c r="CD167" s="27">
        <v>14.405225340320474</v>
      </c>
      <c r="CE167" s="27">
        <v>14.29349305386344</v>
      </c>
      <c r="CF167" s="27">
        <v>14.146724740159708</v>
      </c>
      <c r="CG167" s="27">
        <v>13.915467238815495</v>
      </c>
      <c r="CH167" s="27">
        <v>13.726092834156402</v>
      </c>
      <c r="CI167" s="27">
        <v>13.442804768589477</v>
      </c>
      <c r="CJ167" s="27">
        <v>12.122167826103309</v>
      </c>
      <c r="CK167" s="27">
        <v>10.996196386336386</v>
      </c>
      <c r="CL167" s="27">
        <v>10.636053743786647</v>
      </c>
      <c r="CM167" s="27">
        <v>10.643877710724581</v>
      </c>
      <c r="CO167" s="28">
        <v>7.6539616709606122</v>
      </c>
      <c r="CP167" s="28">
        <v>7.799701529963766</v>
      </c>
      <c r="CQ167" s="28">
        <v>7.6897781676169572</v>
      </c>
      <c r="CR167" s="28">
        <v>7.5741154128210511</v>
      </c>
      <c r="CS167" s="28">
        <v>7.4111329867326567</v>
      </c>
      <c r="CT167" s="28">
        <v>7.302735012903268</v>
      </c>
      <c r="CU167" s="28">
        <v>7.184976135018271</v>
      </c>
      <c r="CV167" s="28">
        <v>6.9723449186917321</v>
      </c>
      <c r="CW167" s="28">
        <v>6.8214862512345675</v>
      </c>
      <c r="CX167" s="28">
        <v>6.6102602943267978</v>
      </c>
      <c r="CY167" s="28">
        <v>5.4828414457115464</v>
      </c>
      <c r="CZ167" s="28">
        <v>0.44559967625749053</v>
      </c>
      <c r="DA167" s="28">
        <v>-4.2523931346412986</v>
      </c>
      <c r="DB167" s="28">
        <v>-7.8974685056664953</v>
      </c>
      <c r="DD167" s="28">
        <v>14.653961670960612</v>
      </c>
      <c r="DE167" s="28">
        <v>14.799701529963766</v>
      </c>
      <c r="DF167" s="28">
        <v>14.689778167616957</v>
      </c>
      <c r="DG167" s="28">
        <v>14.574115412821051</v>
      </c>
      <c r="DH167" s="28">
        <v>14.411132986732657</v>
      </c>
      <c r="DI167" s="28">
        <v>14.302735012903268</v>
      </c>
      <c r="DJ167" s="28">
        <v>14.184976135018271</v>
      </c>
      <c r="DK167" s="28">
        <v>13.972344918691732</v>
      </c>
      <c r="DL167" s="28">
        <v>13.821486251234568</v>
      </c>
      <c r="DM167" s="28">
        <v>13.610260294326798</v>
      </c>
      <c r="DN167" s="28">
        <v>12.482841445711546</v>
      </c>
      <c r="DO167" s="28">
        <v>7.4455996762574905</v>
      </c>
      <c r="DP167" s="28">
        <v>2.7476068653587014</v>
      </c>
      <c r="DQ167" s="28">
        <v>-0.89746850566649528</v>
      </c>
      <c r="DS167" s="29">
        <v>7.7256236662114972</v>
      </c>
      <c r="DT167" s="29">
        <v>7.9397684394468264</v>
      </c>
      <c r="DU167" s="29">
        <v>7.8986393886746669</v>
      </c>
      <c r="DV167" s="29">
        <v>7.8169186924256362</v>
      </c>
      <c r="DW167" s="29">
        <v>7.7062770112477619</v>
      </c>
      <c r="DX167" s="29">
        <v>7.6655809633032526</v>
      </c>
      <c r="DY167" s="29">
        <v>7.589185259938608</v>
      </c>
      <c r="DZ167" s="29">
        <v>7.4313430077839016</v>
      </c>
      <c r="EA167" s="29">
        <v>7.3227697065818891</v>
      </c>
      <c r="EB167" s="29">
        <v>6.9455838131340979</v>
      </c>
      <c r="EC167" s="29">
        <v>1.6576694313305964</v>
      </c>
      <c r="ED167" s="29">
        <v>-3.3816934832567007</v>
      </c>
      <c r="EE167" s="29">
        <v>-7.2565055759057664</v>
      </c>
      <c r="EF167" s="29">
        <v>-7.2249179344169399</v>
      </c>
      <c r="EH167" s="29">
        <v>14.725623666211497</v>
      </c>
      <c r="EI167" s="29">
        <v>14.939768439446826</v>
      </c>
      <c r="EJ167" s="29">
        <v>14.898639388674667</v>
      </c>
      <c r="EK167" s="29">
        <v>14.816918692425636</v>
      </c>
      <c r="EL167" s="29">
        <v>14.706277011247762</v>
      </c>
      <c r="EM167" s="29">
        <v>14.665580963303253</v>
      </c>
      <c r="EN167" s="29">
        <v>14.589185259938608</v>
      </c>
      <c r="EO167" s="29">
        <v>14.431343007783902</v>
      </c>
      <c r="EP167" s="29">
        <v>14.322769706581889</v>
      </c>
      <c r="EQ167" s="29">
        <v>13.945583813134098</v>
      </c>
      <c r="ER167" s="29">
        <v>8.6576694313305964</v>
      </c>
      <c r="ES167" s="29">
        <v>3.6183065167432993</v>
      </c>
      <c r="ET167" s="29">
        <v>-0.25650557590576639</v>
      </c>
      <c r="EU167" s="29">
        <v>-0.22491793441693986</v>
      </c>
      <c r="EW167" s="1">
        <v>397310</v>
      </c>
      <c r="EX167" s="1">
        <v>399981</v>
      </c>
      <c r="EY167" s="1" t="s">
        <v>484</v>
      </c>
      <c r="EZ167" s="1" t="s">
        <v>876</v>
      </c>
    </row>
    <row r="168" spans="2:156" ht="16.2" thickBot="1" x14ac:dyDescent="0.35">
      <c r="B168" s="21" t="s">
        <v>169</v>
      </c>
      <c r="C168" s="22">
        <v>13.245901578731777</v>
      </c>
      <c r="D168" s="23">
        <v>13.24089849397712</v>
      </c>
      <c r="E168" s="23">
        <v>12.9894503819781</v>
      </c>
      <c r="F168" s="23">
        <v>12.846374673118982</v>
      </c>
      <c r="G168" s="23">
        <v>12.649082206333576</v>
      </c>
      <c r="H168" s="23">
        <v>12.521221893668248</v>
      </c>
      <c r="I168" s="23">
        <v>12.37620217899175</v>
      </c>
      <c r="J168" s="23">
        <v>12.239657909120178</v>
      </c>
      <c r="K168" s="23">
        <v>12.015318131056972</v>
      </c>
      <c r="L168" s="23">
        <v>11.800251467609376</v>
      </c>
      <c r="M168" s="23">
        <v>10.807729189933342</v>
      </c>
      <c r="N168" s="23">
        <v>9.4823051569991605</v>
      </c>
      <c r="O168" s="23">
        <v>8.7251763612867919</v>
      </c>
      <c r="P168" s="23">
        <v>8.2456021699872579</v>
      </c>
      <c r="Q168" s="24"/>
      <c r="R168" s="23">
        <v>17.845901578731777</v>
      </c>
      <c r="S168" s="23">
        <v>17.840898493977122</v>
      </c>
      <c r="T168" s="23">
        <v>17.589450381978104</v>
      </c>
      <c r="U168" s="23">
        <v>17.446374673118981</v>
      </c>
      <c r="V168" s="23">
        <v>17.249082206333576</v>
      </c>
      <c r="W168" s="23">
        <v>17.121221893668249</v>
      </c>
      <c r="X168" s="23">
        <v>16.976202178991752</v>
      </c>
      <c r="Y168" s="23">
        <v>16.839657909120177</v>
      </c>
      <c r="Z168" s="23">
        <v>16.615318131056974</v>
      </c>
      <c r="AA168" s="23">
        <v>16.40025146760938</v>
      </c>
      <c r="AB168" s="23">
        <v>15.407729189933344</v>
      </c>
      <c r="AC168" s="23">
        <v>14.082305156999162</v>
      </c>
      <c r="AD168" s="23">
        <v>13.325176361286793</v>
      </c>
      <c r="AE168" s="23">
        <v>12.845602169987259</v>
      </c>
      <c r="AG168" s="25">
        <v>13.205435776430734</v>
      </c>
      <c r="AH168" s="25">
        <v>13.248244483303024</v>
      </c>
      <c r="AI168" s="25">
        <v>13.121432449180613</v>
      </c>
      <c r="AJ168" s="25">
        <v>13.035434930420342</v>
      </c>
      <c r="AK168" s="25">
        <v>12.892516982246775</v>
      </c>
      <c r="AL168" s="25">
        <v>12.815632651974678</v>
      </c>
      <c r="AM168" s="25">
        <v>12.711165356616872</v>
      </c>
      <c r="AN168" s="25">
        <v>12.603995212831435</v>
      </c>
      <c r="AO168" s="25">
        <v>12.413169823546768</v>
      </c>
      <c r="AP168" s="25">
        <v>12.225441804712149</v>
      </c>
      <c r="AQ168" s="25">
        <v>11.503842443797495</v>
      </c>
      <c r="AR168" s="25">
        <v>10.68861306357929</v>
      </c>
      <c r="AS168" s="25">
        <v>9.9079905395782628</v>
      </c>
      <c r="AT168" s="25">
        <v>9.5333789602500527</v>
      </c>
      <c r="AV168" s="26">
        <v>17.805435776430734</v>
      </c>
      <c r="AW168" s="26">
        <v>17.848244483303027</v>
      </c>
      <c r="AX168" s="26">
        <v>17.721432449180615</v>
      </c>
      <c r="AY168" s="26">
        <v>17.635434930420345</v>
      </c>
      <c r="AZ168" s="26">
        <v>17.492516982246777</v>
      </c>
      <c r="BA168" s="26">
        <v>17.415632651974679</v>
      </c>
      <c r="BB168" s="26">
        <v>17.311165356616875</v>
      </c>
      <c r="BC168" s="26">
        <v>17.203995212831437</v>
      </c>
      <c r="BD168" s="26">
        <v>17.013169823546768</v>
      </c>
      <c r="BE168" s="26">
        <v>16.825441804712149</v>
      </c>
      <c r="BF168" s="26">
        <v>16.103842443797497</v>
      </c>
      <c r="BG168" s="26">
        <v>15.288613063579291</v>
      </c>
      <c r="BH168" s="26">
        <v>14.507990539578264</v>
      </c>
      <c r="BI168" s="26">
        <v>14.133378960250054</v>
      </c>
      <c r="BK168" s="27">
        <v>13.246594370460384</v>
      </c>
      <c r="BL168" s="27">
        <v>13.257096368981491</v>
      </c>
      <c r="BM168" s="27">
        <v>13.024456225124421</v>
      </c>
      <c r="BN168" s="27">
        <v>12.899539229440757</v>
      </c>
      <c r="BO168" s="27">
        <v>12.722731517267809</v>
      </c>
      <c r="BP168" s="27">
        <v>12.621882807164646</v>
      </c>
      <c r="BQ168" s="27">
        <v>12.503675541925622</v>
      </c>
      <c r="BR168" s="27">
        <v>12.39974315483156</v>
      </c>
      <c r="BS168" s="27">
        <v>12.219357774846811</v>
      </c>
      <c r="BT168" s="27">
        <v>12.044690217312509</v>
      </c>
      <c r="BU168" s="27">
        <v>11.238255716183106</v>
      </c>
      <c r="BV168" s="27">
        <v>10.608007821378528</v>
      </c>
      <c r="BW168" s="27">
        <v>10.314729259879327</v>
      </c>
      <c r="BX168" s="27">
        <v>10.297839818460183</v>
      </c>
      <c r="BZ168" s="27">
        <v>17.846594370460387</v>
      </c>
      <c r="CA168" s="27">
        <v>17.857096368981495</v>
      </c>
      <c r="CB168" s="27">
        <v>17.624456225124423</v>
      </c>
      <c r="CC168" s="27">
        <v>17.499539229440757</v>
      </c>
      <c r="CD168" s="27">
        <v>17.322731517267812</v>
      </c>
      <c r="CE168" s="27">
        <v>17.221882807164647</v>
      </c>
      <c r="CF168" s="27">
        <v>17.103675541925625</v>
      </c>
      <c r="CG168" s="27">
        <v>16.999743154831563</v>
      </c>
      <c r="CH168" s="27">
        <v>16.819357774846814</v>
      </c>
      <c r="CI168" s="27">
        <v>16.644690217312508</v>
      </c>
      <c r="CJ168" s="27">
        <v>15.838255716183108</v>
      </c>
      <c r="CK168" s="27">
        <v>15.20800782137853</v>
      </c>
      <c r="CL168" s="27">
        <v>14.914729259879328</v>
      </c>
      <c r="CM168" s="27">
        <v>14.897839818460184</v>
      </c>
      <c r="CO168" s="28">
        <v>13.242543878875436</v>
      </c>
      <c r="CP168" s="28">
        <v>13.25020828361202</v>
      </c>
      <c r="CQ168" s="28">
        <v>13.015619333796813</v>
      </c>
      <c r="CR168" s="28">
        <v>12.893231206575003</v>
      </c>
      <c r="CS168" s="28">
        <v>12.719351335872986</v>
      </c>
      <c r="CT168" s="28">
        <v>12.624578412907008</v>
      </c>
      <c r="CU168" s="28">
        <v>12.516896431295967</v>
      </c>
      <c r="CV168" s="28">
        <v>12.417730997524126</v>
      </c>
      <c r="CW168" s="28">
        <v>12.250308405348916</v>
      </c>
      <c r="CX168" s="28">
        <v>12.107965498520285</v>
      </c>
      <c r="CY168" s="28">
        <v>11.373491006788605</v>
      </c>
      <c r="CZ168" s="28">
        <v>7.2251582947958664</v>
      </c>
      <c r="DA168" s="28">
        <v>3.6370724387527247</v>
      </c>
      <c r="DB168" s="28">
        <v>0.806208496659643</v>
      </c>
      <c r="DD168" s="28">
        <v>17.842543878875439</v>
      </c>
      <c r="DE168" s="28">
        <v>17.850208283612019</v>
      </c>
      <c r="DF168" s="28">
        <v>17.615619333796815</v>
      </c>
      <c r="DG168" s="28">
        <v>17.493231206575004</v>
      </c>
      <c r="DH168" s="28">
        <v>17.319351335872987</v>
      </c>
      <c r="DI168" s="28">
        <v>17.224578412907007</v>
      </c>
      <c r="DJ168" s="28">
        <v>17.11689643129597</v>
      </c>
      <c r="DK168" s="28">
        <v>17.017730997524126</v>
      </c>
      <c r="DL168" s="28">
        <v>16.850308405348919</v>
      </c>
      <c r="DM168" s="28">
        <v>16.707965498520288</v>
      </c>
      <c r="DN168" s="28">
        <v>15.973491006788606</v>
      </c>
      <c r="DO168" s="28">
        <v>11.825158294795868</v>
      </c>
      <c r="DP168" s="28">
        <v>8.2370724387527261</v>
      </c>
      <c r="DQ168" s="28">
        <v>5.4062084966596444</v>
      </c>
      <c r="DS168" s="29">
        <v>13.283341952756022</v>
      </c>
      <c r="DT168" s="29">
        <v>13.33027201158575</v>
      </c>
      <c r="DU168" s="29">
        <v>13.13494660025988</v>
      </c>
      <c r="DV168" s="29">
        <v>13.042353680721053</v>
      </c>
      <c r="DW168" s="29">
        <v>12.89886023893312</v>
      </c>
      <c r="DX168" s="29">
        <v>12.819007272299022</v>
      </c>
      <c r="DY168" s="29">
        <v>12.726621113275202</v>
      </c>
      <c r="DZ168" s="29">
        <v>12.644275032024147</v>
      </c>
      <c r="EA168" s="29">
        <v>12.489366894235017</v>
      </c>
      <c r="EB168" s="29">
        <v>12.207293353940456</v>
      </c>
      <c r="EC168" s="29">
        <v>8.266969087587805</v>
      </c>
      <c r="ED168" s="29">
        <v>4.1566199516947009</v>
      </c>
      <c r="EE168" s="29">
        <v>1.0641582548607644</v>
      </c>
      <c r="EF168" s="29">
        <v>1.0322889161676656</v>
      </c>
      <c r="EH168" s="29">
        <v>17.883341952756023</v>
      </c>
      <c r="EI168" s="29">
        <v>17.93027201158575</v>
      </c>
      <c r="EJ168" s="29">
        <v>17.734946600259882</v>
      </c>
      <c r="EK168" s="29">
        <v>17.642353680721055</v>
      </c>
      <c r="EL168" s="29">
        <v>17.498860238933119</v>
      </c>
      <c r="EM168" s="29">
        <v>17.419007272299023</v>
      </c>
      <c r="EN168" s="29">
        <v>17.326621113275202</v>
      </c>
      <c r="EO168" s="29">
        <v>17.244275032024149</v>
      </c>
      <c r="EP168" s="29">
        <v>17.08936689423502</v>
      </c>
      <c r="EQ168" s="29">
        <v>16.807293353940459</v>
      </c>
      <c r="ER168" s="29">
        <v>12.866969087587806</v>
      </c>
      <c r="ES168" s="29">
        <v>8.7566199516947023</v>
      </c>
      <c r="ET168" s="29">
        <v>5.6641582548607659</v>
      </c>
      <c r="EU168" s="29">
        <v>5.632288916167667</v>
      </c>
      <c r="EW168" s="1">
        <v>393433</v>
      </c>
      <c r="EX168" s="1">
        <v>407129</v>
      </c>
      <c r="EY168" s="1" t="s">
        <v>664</v>
      </c>
      <c r="EZ168" s="1" t="s">
        <v>874</v>
      </c>
    </row>
    <row r="169" spans="2:156" ht="16.2" thickBot="1" x14ac:dyDescent="0.35">
      <c r="B169" s="21" t="s">
        <v>170</v>
      </c>
      <c r="C169" s="22">
        <v>8.5776414146159841</v>
      </c>
      <c r="D169" s="23">
        <v>7.7004613104164683</v>
      </c>
      <c r="E169" s="23">
        <v>6.4166278767610194</v>
      </c>
      <c r="F169" s="23">
        <v>6.1614008533362536</v>
      </c>
      <c r="G169" s="23">
        <v>6.0437060726687015</v>
      </c>
      <c r="H169" s="23">
        <v>5.729309749271307</v>
      </c>
      <c r="I169" s="23">
        <v>5.4304888168701542</v>
      </c>
      <c r="J169" s="23">
        <v>5.0641115859593242</v>
      </c>
      <c r="K169" s="23">
        <v>4.8575391891000024</v>
      </c>
      <c r="L169" s="23">
        <v>4.4366376041753046</v>
      </c>
      <c r="M169" s="23">
        <v>2.6160665273266233</v>
      </c>
      <c r="N169" s="23">
        <v>0.3264443388332019</v>
      </c>
      <c r="O169" s="23">
        <v>-1.0340637397672765</v>
      </c>
      <c r="P169" s="23">
        <v>-1.9443739158857944</v>
      </c>
      <c r="Q169" s="24"/>
      <c r="R169" s="23">
        <v>9.2776414146159834</v>
      </c>
      <c r="S169" s="23">
        <v>8.4004613104164676</v>
      </c>
      <c r="T169" s="23">
        <v>7.1166278767610187</v>
      </c>
      <c r="U169" s="23">
        <v>6.8614008533362529</v>
      </c>
      <c r="V169" s="23">
        <v>6.7437060726687008</v>
      </c>
      <c r="W169" s="23">
        <v>6.4293097492713063</v>
      </c>
      <c r="X169" s="23">
        <v>6.1304888168701535</v>
      </c>
      <c r="Y169" s="23">
        <v>5.7641115859593235</v>
      </c>
      <c r="Z169" s="23">
        <v>5.5575391891000017</v>
      </c>
      <c r="AA169" s="23">
        <v>5.1366376041753039</v>
      </c>
      <c r="AB169" s="23">
        <v>3.3160665273266225</v>
      </c>
      <c r="AC169" s="23">
        <v>1.0264443388332012</v>
      </c>
      <c r="AD169" s="23">
        <v>-0.33406373976727721</v>
      </c>
      <c r="AE169" s="23">
        <v>-1.2443739158857952</v>
      </c>
      <c r="AG169" s="25">
        <v>8.5221740670271746</v>
      </c>
      <c r="AH169" s="25">
        <v>8.1357284487493917</v>
      </c>
      <c r="AI169" s="25">
        <v>7.4157378280598572</v>
      </c>
      <c r="AJ169" s="25">
        <v>7.2377899832111012</v>
      </c>
      <c r="AK169" s="25">
        <v>7.1654569398373731</v>
      </c>
      <c r="AL169" s="25">
        <v>6.9146005875525933</v>
      </c>
      <c r="AM169" s="25">
        <v>6.6636691699456243</v>
      </c>
      <c r="AN169" s="25">
        <v>6.3464806791060795</v>
      </c>
      <c r="AO169" s="25">
        <v>6.176287354494189</v>
      </c>
      <c r="AP169" s="25">
        <v>5.7715677304838309</v>
      </c>
      <c r="AQ169" s="25">
        <v>4.6027678915386794</v>
      </c>
      <c r="AR169" s="25">
        <v>3.4399637640044034</v>
      </c>
      <c r="AS169" s="25">
        <v>2.4755704558260163</v>
      </c>
      <c r="AT169" s="25">
        <v>2.1340577247435881</v>
      </c>
      <c r="AV169" s="26">
        <v>9.2221740670271739</v>
      </c>
      <c r="AW169" s="26">
        <v>8.835728448749391</v>
      </c>
      <c r="AX169" s="26">
        <v>8.1157378280598564</v>
      </c>
      <c r="AY169" s="26">
        <v>7.9377899832111005</v>
      </c>
      <c r="AZ169" s="26">
        <v>7.8654569398373724</v>
      </c>
      <c r="BA169" s="26">
        <v>7.6146005875525926</v>
      </c>
      <c r="BB169" s="26">
        <v>7.3636691699456236</v>
      </c>
      <c r="BC169" s="26">
        <v>7.0464806791060788</v>
      </c>
      <c r="BD169" s="26">
        <v>6.8762873544941883</v>
      </c>
      <c r="BE169" s="26">
        <v>6.4715677304838302</v>
      </c>
      <c r="BF169" s="26">
        <v>5.3027678915386787</v>
      </c>
      <c r="BG169" s="26">
        <v>4.1399637640044027</v>
      </c>
      <c r="BH169" s="26">
        <v>3.1755704558260156</v>
      </c>
      <c r="BI169" s="26">
        <v>2.8340577247435874</v>
      </c>
      <c r="BK169" s="27">
        <v>8.5796897833408359</v>
      </c>
      <c r="BL169" s="27">
        <v>7.738105047819996</v>
      </c>
      <c r="BM169" s="27">
        <v>6.4992278265476084</v>
      </c>
      <c r="BN169" s="27">
        <v>6.2852690669061229</v>
      </c>
      <c r="BO169" s="27">
        <v>6.2103008789016449</v>
      </c>
      <c r="BP169" s="27">
        <v>5.9554648499924898</v>
      </c>
      <c r="BQ169" s="27">
        <v>5.7161351336147472</v>
      </c>
      <c r="BR169" s="27">
        <v>5.422401624042001</v>
      </c>
      <c r="BS169" s="27">
        <v>5.2544478062914095</v>
      </c>
      <c r="BT169" s="27">
        <v>4.9275110602838126</v>
      </c>
      <c r="BU169" s="27">
        <v>3.6508384910657021</v>
      </c>
      <c r="BV169" s="27">
        <v>2.3082479309427235</v>
      </c>
      <c r="BW169" s="27">
        <v>1.6706209766624376</v>
      </c>
      <c r="BX169" s="27">
        <v>1.4731837488116462</v>
      </c>
      <c r="BZ169" s="27">
        <v>9.2796897833408352</v>
      </c>
      <c r="CA169" s="27">
        <v>8.4381050478199953</v>
      </c>
      <c r="CB169" s="27">
        <v>7.1992278265476077</v>
      </c>
      <c r="CC169" s="27">
        <v>6.9852690669061221</v>
      </c>
      <c r="CD169" s="27">
        <v>6.9103008789016442</v>
      </c>
      <c r="CE169" s="27">
        <v>6.6554648499924891</v>
      </c>
      <c r="CF169" s="27">
        <v>6.4161351336147465</v>
      </c>
      <c r="CG169" s="27">
        <v>6.1224016240420003</v>
      </c>
      <c r="CH169" s="27">
        <v>5.9544478062914088</v>
      </c>
      <c r="CI169" s="27">
        <v>5.6275110602838119</v>
      </c>
      <c r="CJ169" s="27">
        <v>4.3508384910657014</v>
      </c>
      <c r="CK169" s="27">
        <v>3.0082479309427228</v>
      </c>
      <c r="CL169" s="27">
        <v>2.3706209766624369</v>
      </c>
      <c r="CM169" s="27">
        <v>2.1731837488116454</v>
      </c>
      <c r="CO169" s="28">
        <v>8.5745301911367164</v>
      </c>
      <c r="CP169" s="28">
        <v>7.7094474668717741</v>
      </c>
      <c r="CQ169" s="28">
        <v>6.4460133764149585</v>
      </c>
      <c r="CR169" s="28">
        <v>6.2197024503666132</v>
      </c>
      <c r="CS169" s="28">
        <v>6.1409441631775437</v>
      </c>
      <c r="CT169" s="28">
        <v>5.8782155228847284</v>
      </c>
      <c r="CU169" s="28">
        <v>5.5996589817976563</v>
      </c>
      <c r="CV169" s="28">
        <v>5.3075728948494092</v>
      </c>
      <c r="CW169" s="28">
        <v>5.1141130142270281</v>
      </c>
      <c r="CX169" s="28">
        <v>4.7243837784331628</v>
      </c>
      <c r="CY169" s="28">
        <v>2.8808827066117608</v>
      </c>
      <c r="CZ169" s="28">
        <v>-1.9533450959339156</v>
      </c>
      <c r="DA169" s="28">
        <v>-5.699381549220238</v>
      </c>
      <c r="DB169" s="28">
        <v>-8.6852009350779191</v>
      </c>
      <c r="DD169" s="28">
        <v>9.2745301911367157</v>
      </c>
      <c r="DE169" s="28">
        <v>8.4094474668717734</v>
      </c>
      <c r="DF169" s="28">
        <v>7.1460133764149578</v>
      </c>
      <c r="DG169" s="28">
        <v>6.9197024503666125</v>
      </c>
      <c r="DH169" s="28">
        <v>6.8409441631775429</v>
      </c>
      <c r="DI169" s="28">
        <v>6.5782155228847277</v>
      </c>
      <c r="DJ169" s="28">
        <v>6.2996589817976556</v>
      </c>
      <c r="DK169" s="28">
        <v>6.0075728948494085</v>
      </c>
      <c r="DL169" s="28">
        <v>5.8141130142270274</v>
      </c>
      <c r="DM169" s="28">
        <v>5.4243837784331621</v>
      </c>
      <c r="DN169" s="28">
        <v>3.5808827066117601</v>
      </c>
      <c r="DO169" s="28">
        <v>-1.2533450959339163</v>
      </c>
      <c r="DP169" s="28">
        <v>-4.9993815492202387</v>
      </c>
      <c r="DQ169" s="28">
        <v>-7.9852009350779198</v>
      </c>
      <c r="DS169" s="29">
        <v>8.6430312961760638</v>
      </c>
      <c r="DT169" s="29">
        <v>7.8430259326536955</v>
      </c>
      <c r="DU169" s="29">
        <v>6.6468337258843118</v>
      </c>
      <c r="DV169" s="29">
        <v>6.4709956912849016</v>
      </c>
      <c r="DW169" s="29">
        <v>6.3907301672734249</v>
      </c>
      <c r="DX169" s="29">
        <v>6.1074204215810219</v>
      </c>
      <c r="DY169" s="29">
        <v>5.8511503507511904</v>
      </c>
      <c r="DZ169" s="29">
        <v>5.578914504167793</v>
      </c>
      <c r="EA169" s="29">
        <v>5.3972095504107411</v>
      </c>
      <c r="EB169" s="29">
        <v>4.8108574263862103</v>
      </c>
      <c r="EC169" s="29">
        <v>-0.6752270466537631</v>
      </c>
      <c r="ED169" s="29">
        <v>-5.4212827286678262</v>
      </c>
      <c r="EE169" s="29">
        <v>-8.9132992977030554</v>
      </c>
      <c r="EF169" s="29">
        <v>-8.5991861972363743</v>
      </c>
      <c r="EH169" s="29">
        <v>9.3430312961760631</v>
      </c>
      <c r="EI169" s="29">
        <v>8.5430259326536948</v>
      </c>
      <c r="EJ169" s="29">
        <v>7.3468337258843111</v>
      </c>
      <c r="EK169" s="29">
        <v>7.1709956912849009</v>
      </c>
      <c r="EL169" s="29">
        <v>7.0907301672734242</v>
      </c>
      <c r="EM169" s="29">
        <v>6.8074204215810212</v>
      </c>
      <c r="EN169" s="29">
        <v>6.5511503507511897</v>
      </c>
      <c r="EO169" s="29">
        <v>6.2789145041677923</v>
      </c>
      <c r="EP169" s="29">
        <v>6.0972095504107404</v>
      </c>
      <c r="EQ169" s="29">
        <v>5.5108574263862096</v>
      </c>
      <c r="ER169" s="29">
        <v>2.4772953346236193E-2</v>
      </c>
      <c r="ES169" s="29">
        <v>-4.7212827286678269</v>
      </c>
      <c r="ET169" s="29">
        <v>-8.2132992977030561</v>
      </c>
      <c r="EU169" s="29">
        <v>-7.8991861972363751</v>
      </c>
      <c r="EW169" s="1">
        <v>385429</v>
      </c>
      <c r="EX169" s="1">
        <v>410369</v>
      </c>
      <c r="EY169" s="1" t="s">
        <v>559</v>
      </c>
      <c r="EZ169" s="1" t="s">
        <v>871</v>
      </c>
    </row>
    <row r="170" spans="2:156" ht="16.2" thickBot="1" x14ac:dyDescent="0.35">
      <c r="B170" s="21" t="s">
        <v>171</v>
      </c>
      <c r="C170" s="22">
        <v>7.1230571028694261</v>
      </c>
      <c r="D170" s="23">
        <v>7.1643867753275696</v>
      </c>
      <c r="E170" s="23">
        <v>6.903286302425311</v>
      </c>
      <c r="F170" s="23">
        <v>6.6761695578481426</v>
      </c>
      <c r="G170" s="23">
        <v>6.4045368802084752</v>
      </c>
      <c r="H170" s="23">
        <v>6.0528629922022041</v>
      </c>
      <c r="I170" s="23">
        <v>5.7075864920539399</v>
      </c>
      <c r="J170" s="23">
        <v>5.3018963698049824</v>
      </c>
      <c r="K170" s="23">
        <v>4.8881031990008026</v>
      </c>
      <c r="L170" s="23">
        <v>4.3903817974437267</v>
      </c>
      <c r="M170" s="23">
        <v>1.9574992244415235</v>
      </c>
      <c r="N170" s="23">
        <v>-0.36142653837462646</v>
      </c>
      <c r="O170" s="23">
        <v>-1.3037509099130133</v>
      </c>
      <c r="P170" s="23">
        <v>-1.754925474751218</v>
      </c>
      <c r="Q170" s="24"/>
      <c r="R170" s="23">
        <v>14.623057102869426</v>
      </c>
      <c r="S170" s="23">
        <v>14.66438677532757</v>
      </c>
      <c r="T170" s="23">
        <v>14.403286302425311</v>
      </c>
      <c r="U170" s="23">
        <v>14.176169557848143</v>
      </c>
      <c r="V170" s="23">
        <v>13.904536880208475</v>
      </c>
      <c r="W170" s="23">
        <v>13.552862992202204</v>
      </c>
      <c r="X170" s="23">
        <v>13.20758649205394</v>
      </c>
      <c r="Y170" s="23">
        <v>12.801896369804982</v>
      </c>
      <c r="Z170" s="23">
        <v>12.388103199000803</v>
      </c>
      <c r="AA170" s="23">
        <v>11.890381797443727</v>
      </c>
      <c r="AB170" s="23">
        <v>9.4574992244415235</v>
      </c>
      <c r="AC170" s="23">
        <v>7.1385734616253735</v>
      </c>
      <c r="AD170" s="23">
        <v>6.1962490900869867</v>
      </c>
      <c r="AE170" s="23">
        <v>5.745074525248782</v>
      </c>
      <c r="AG170" s="25">
        <v>7.0643208189846369</v>
      </c>
      <c r="AH170" s="25">
        <v>7.098967660915573</v>
      </c>
      <c r="AI170" s="25">
        <v>6.9049979938692392</v>
      </c>
      <c r="AJ170" s="25">
        <v>6.7387778296377032</v>
      </c>
      <c r="AK170" s="25">
        <v>6.5378279014963585</v>
      </c>
      <c r="AL170" s="25">
        <v>6.2669340009264012</v>
      </c>
      <c r="AM170" s="25">
        <v>5.9766550256189426</v>
      </c>
      <c r="AN170" s="25">
        <v>5.6582034070778011</v>
      </c>
      <c r="AO170" s="25">
        <v>5.3184782636863517</v>
      </c>
      <c r="AP170" s="25">
        <v>4.9018185439301103</v>
      </c>
      <c r="AQ170" s="25">
        <v>3.2296706275890337</v>
      </c>
      <c r="AR170" s="25">
        <v>1.3657140634166751</v>
      </c>
      <c r="AS170" s="25">
        <v>-0.27242930884469629</v>
      </c>
      <c r="AT170" s="25">
        <v>-0.85822574808977947</v>
      </c>
      <c r="AV170" s="26">
        <v>14.564320818984637</v>
      </c>
      <c r="AW170" s="26">
        <v>14.598967660915573</v>
      </c>
      <c r="AX170" s="26">
        <v>14.404997993869239</v>
      </c>
      <c r="AY170" s="26">
        <v>14.238777829637703</v>
      </c>
      <c r="AZ170" s="26">
        <v>14.037827901496359</v>
      </c>
      <c r="BA170" s="26">
        <v>13.766934000926401</v>
      </c>
      <c r="BB170" s="26">
        <v>13.476655025618943</v>
      </c>
      <c r="BC170" s="26">
        <v>13.158203407077801</v>
      </c>
      <c r="BD170" s="26">
        <v>12.818478263686352</v>
      </c>
      <c r="BE170" s="26">
        <v>12.40181854393011</v>
      </c>
      <c r="BF170" s="26">
        <v>10.729670627589034</v>
      </c>
      <c r="BG170" s="26">
        <v>8.8657140634166751</v>
      </c>
      <c r="BH170" s="26">
        <v>7.2275706911553037</v>
      </c>
      <c r="BI170" s="26">
        <v>6.6417742519102205</v>
      </c>
      <c r="BK170" s="27">
        <v>7.1252791916405283</v>
      </c>
      <c r="BL170" s="27">
        <v>7.2031172174281153</v>
      </c>
      <c r="BM170" s="27">
        <v>6.989442472009312</v>
      </c>
      <c r="BN170" s="27">
        <v>6.8152692375800132</v>
      </c>
      <c r="BO170" s="27">
        <v>6.5996208677068502</v>
      </c>
      <c r="BP170" s="27">
        <v>6.3208100866485122</v>
      </c>
      <c r="BQ170" s="27">
        <v>6.0520781101622418</v>
      </c>
      <c r="BR170" s="27">
        <v>5.7417097352450419</v>
      </c>
      <c r="BS170" s="27">
        <v>5.4213709962675889</v>
      </c>
      <c r="BT170" s="27">
        <v>5.026609062961171</v>
      </c>
      <c r="BU170" s="27">
        <v>3.1001379744640793</v>
      </c>
      <c r="BV170" s="27">
        <v>1.4786094140658896</v>
      </c>
      <c r="BW170" s="27">
        <v>1.0444157913258216</v>
      </c>
      <c r="BX170" s="27">
        <v>1.10850896184904</v>
      </c>
      <c r="BZ170" s="27">
        <v>14.625279191640528</v>
      </c>
      <c r="CA170" s="27">
        <v>14.703117217428115</v>
      </c>
      <c r="CB170" s="27">
        <v>14.489442472009312</v>
      </c>
      <c r="CC170" s="27">
        <v>14.315269237580013</v>
      </c>
      <c r="CD170" s="27">
        <v>14.09962086770685</v>
      </c>
      <c r="CE170" s="27">
        <v>13.820810086648512</v>
      </c>
      <c r="CF170" s="27">
        <v>13.552078110162242</v>
      </c>
      <c r="CG170" s="27">
        <v>13.241709735245042</v>
      </c>
      <c r="CH170" s="27">
        <v>12.921370996267589</v>
      </c>
      <c r="CI170" s="27">
        <v>12.526609062961171</v>
      </c>
      <c r="CJ170" s="27">
        <v>10.600137974464079</v>
      </c>
      <c r="CK170" s="27">
        <v>8.9786094140658896</v>
      </c>
      <c r="CL170" s="27">
        <v>8.5444157913258216</v>
      </c>
      <c r="CM170" s="27">
        <v>8.60850896184904</v>
      </c>
      <c r="CO170" s="28">
        <v>7.121921693109357</v>
      </c>
      <c r="CP170" s="28">
        <v>7.1803403105771668</v>
      </c>
      <c r="CQ170" s="28">
        <v>6.9488654712552762</v>
      </c>
      <c r="CR170" s="28">
        <v>6.7717535166096301</v>
      </c>
      <c r="CS170" s="28">
        <v>6.563383040358886</v>
      </c>
      <c r="CT170" s="28">
        <v>6.3133600392998783</v>
      </c>
      <c r="CU170" s="28">
        <v>6.0805688825251814</v>
      </c>
      <c r="CV170" s="28">
        <v>5.7888308631987826</v>
      </c>
      <c r="CW170" s="28">
        <v>5.523371271976492</v>
      </c>
      <c r="CX170" s="28">
        <v>5.2278436987571659</v>
      </c>
      <c r="CY170" s="28">
        <v>3.6779148702177693</v>
      </c>
      <c r="CZ170" s="28">
        <v>-3.0266294645457918</v>
      </c>
      <c r="DA170" s="28">
        <v>-9.0257900236561106</v>
      </c>
      <c r="DB170" s="28">
        <v>-13.778704279940769</v>
      </c>
      <c r="DD170" s="28">
        <v>14.621921693109357</v>
      </c>
      <c r="DE170" s="28">
        <v>14.680340310577167</v>
      </c>
      <c r="DF170" s="28">
        <v>14.448865471255276</v>
      </c>
      <c r="DG170" s="28">
        <v>14.27175351660963</v>
      </c>
      <c r="DH170" s="28">
        <v>14.063383040358886</v>
      </c>
      <c r="DI170" s="28">
        <v>13.813360039299878</v>
      </c>
      <c r="DJ170" s="28">
        <v>13.580568882525181</v>
      </c>
      <c r="DK170" s="28">
        <v>13.288830863198783</v>
      </c>
      <c r="DL170" s="28">
        <v>13.023371271976492</v>
      </c>
      <c r="DM170" s="28">
        <v>12.727843698757166</v>
      </c>
      <c r="DN170" s="28">
        <v>11.177914870217769</v>
      </c>
      <c r="DO170" s="28">
        <v>4.4733705354542082</v>
      </c>
      <c r="DP170" s="28">
        <v>-1.5257900236561106</v>
      </c>
      <c r="DQ170" s="28">
        <v>-6.2787042799407686</v>
      </c>
      <c r="DS170" s="29">
        <v>7.1839857879078757</v>
      </c>
      <c r="DT170" s="29">
        <v>7.3023600140156084</v>
      </c>
      <c r="DU170" s="29">
        <v>7.1279554688130879</v>
      </c>
      <c r="DV170" s="29">
        <v>6.9899883048787164</v>
      </c>
      <c r="DW170" s="29">
        <v>6.8236722327178523</v>
      </c>
      <c r="DX170" s="29">
        <v>6.5861772185469558</v>
      </c>
      <c r="DY170" s="29">
        <v>6.376881078395062</v>
      </c>
      <c r="DZ170" s="29">
        <v>6.1342203981346906</v>
      </c>
      <c r="EA170" s="29">
        <v>5.9108007429701086</v>
      </c>
      <c r="EB170" s="29">
        <v>5.4098135105228025</v>
      </c>
      <c r="EC170" s="29">
        <v>-1.1323081114153304</v>
      </c>
      <c r="ED170" s="29">
        <v>-7.6593560007386401</v>
      </c>
      <c r="EE170" s="29">
        <v>-12.944630687229633</v>
      </c>
      <c r="EF170" s="29">
        <v>-13.191784048711369</v>
      </c>
      <c r="EH170" s="29">
        <v>14.683985787907876</v>
      </c>
      <c r="EI170" s="29">
        <v>14.802360014015608</v>
      </c>
      <c r="EJ170" s="29">
        <v>14.627955468813088</v>
      </c>
      <c r="EK170" s="29">
        <v>14.489988304878716</v>
      </c>
      <c r="EL170" s="29">
        <v>14.323672232717852</v>
      </c>
      <c r="EM170" s="29">
        <v>14.086177218546956</v>
      </c>
      <c r="EN170" s="29">
        <v>13.876881078395062</v>
      </c>
      <c r="EO170" s="29">
        <v>13.634220398134691</v>
      </c>
      <c r="EP170" s="29">
        <v>13.410800742970109</v>
      </c>
      <c r="EQ170" s="29">
        <v>12.909813510522802</v>
      </c>
      <c r="ER170" s="29">
        <v>6.3676918885846696</v>
      </c>
      <c r="ES170" s="29">
        <v>-0.15935600073864009</v>
      </c>
      <c r="ET170" s="29">
        <v>-5.4446306872296333</v>
      </c>
      <c r="EU170" s="29">
        <v>-5.6917840487113693</v>
      </c>
      <c r="EW170" s="1">
        <v>385731</v>
      </c>
      <c r="EX170" s="1">
        <v>388090</v>
      </c>
      <c r="EY170" s="1" t="s">
        <v>462</v>
      </c>
      <c r="EZ170" s="1" t="s">
        <v>872</v>
      </c>
    </row>
    <row r="171" spans="2:156" ht="16.2" thickBot="1" x14ac:dyDescent="0.35">
      <c r="B171" s="21" t="s">
        <v>172</v>
      </c>
      <c r="C171" s="22">
        <v>3.3608725075315711</v>
      </c>
      <c r="D171" s="23">
        <v>3.1743394004237047</v>
      </c>
      <c r="E171" s="23">
        <v>2.443409703800036</v>
      </c>
      <c r="F171" s="23">
        <v>2.1320572342265294</v>
      </c>
      <c r="G171" s="23">
        <v>1.8926259450167393</v>
      </c>
      <c r="H171" s="23">
        <v>1.5023327638888482</v>
      </c>
      <c r="I171" s="23">
        <v>1.1289066099143099</v>
      </c>
      <c r="J171" s="23">
        <v>0.73936904322307484</v>
      </c>
      <c r="K171" s="23">
        <v>0.42322022376028201</v>
      </c>
      <c r="L171" s="23">
        <v>-6.8130958803237718E-2</v>
      </c>
      <c r="M171" s="23">
        <v>-2.102874695567003</v>
      </c>
      <c r="N171" s="23">
        <v>-5.3539597400092234</v>
      </c>
      <c r="O171" s="23">
        <v>-7.5305781673041565</v>
      </c>
      <c r="P171" s="23">
        <v>-9.0503898388275381</v>
      </c>
      <c r="Q171" s="24"/>
      <c r="R171" s="23">
        <v>10.360872507531571</v>
      </c>
      <c r="S171" s="23">
        <v>10.174339400423705</v>
      </c>
      <c r="T171" s="23">
        <v>9.443409703800036</v>
      </c>
      <c r="U171" s="23">
        <v>9.1320572342265294</v>
      </c>
      <c r="V171" s="23">
        <v>8.8926259450167393</v>
      </c>
      <c r="W171" s="23">
        <v>8.5023327638888482</v>
      </c>
      <c r="X171" s="23">
        <v>8.1289066099143099</v>
      </c>
      <c r="Y171" s="23">
        <v>7.7393690432230748</v>
      </c>
      <c r="Z171" s="23">
        <v>7.423220223760282</v>
      </c>
      <c r="AA171" s="23">
        <v>6.9318690411967623</v>
      </c>
      <c r="AB171" s="23">
        <v>4.897125304432997</v>
      </c>
      <c r="AC171" s="23">
        <v>1.6460402599907766</v>
      </c>
      <c r="AD171" s="23">
        <v>-0.53057816730415652</v>
      </c>
      <c r="AE171" s="23">
        <v>-2.0503898388275381</v>
      </c>
      <c r="AG171" s="25">
        <v>3.3014119989788</v>
      </c>
      <c r="AH171" s="25">
        <v>3.3046418502911479</v>
      </c>
      <c r="AI171" s="25">
        <v>2.9076052769310898</v>
      </c>
      <c r="AJ171" s="25">
        <v>2.7263514628460719</v>
      </c>
      <c r="AK171" s="25">
        <v>2.6134716051594644</v>
      </c>
      <c r="AL171" s="25">
        <v>2.3588618390257672</v>
      </c>
      <c r="AM171" s="25">
        <v>2.0964907644866564</v>
      </c>
      <c r="AN171" s="25">
        <v>1.8126208480356532</v>
      </c>
      <c r="AO171" s="25">
        <v>1.5792525780435334</v>
      </c>
      <c r="AP171" s="25">
        <v>1.1754785189628514</v>
      </c>
      <c r="AQ171" s="25">
        <v>-0.19178803612198436</v>
      </c>
      <c r="AR171" s="25">
        <v>-1.877266855388708</v>
      </c>
      <c r="AS171" s="25">
        <v>-3.3428776060325553</v>
      </c>
      <c r="AT171" s="25">
        <v>-3.7305238917307761</v>
      </c>
      <c r="AV171" s="26">
        <v>10.3014119989788</v>
      </c>
      <c r="AW171" s="26">
        <v>10.304641850291148</v>
      </c>
      <c r="AX171" s="26">
        <v>9.9076052769310898</v>
      </c>
      <c r="AY171" s="26">
        <v>9.7263514628460719</v>
      </c>
      <c r="AZ171" s="26">
        <v>9.6134716051594644</v>
      </c>
      <c r="BA171" s="26">
        <v>9.3588618390257672</v>
      </c>
      <c r="BB171" s="26">
        <v>9.0964907644866564</v>
      </c>
      <c r="BC171" s="26">
        <v>8.8126208480356532</v>
      </c>
      <c r="BD171" s="26">
        <v>8.5792525780435334</v>
      </c>
      <c r="BE171" s="26">
        <v>8.1754785189628514</v>
      </c>
      <c r="BF171" s="26">
        <v>6.8082119638780156</v>
      </c>
      <c r="BG171" s="26">
        <v>5.122733144611292</v>
      </c>
      <c r="BH171" s="26">
        <v>3.6571223939674447</v>
      </c>
      <c r="BI171" s="26">
        <v>3.2694761082692239</v>
      </c>
      <c r="BK171" s="27">
        <v>3.3628667849302261</v>
      </c>
      <c r="BL171" s="27">
        <v>3.220454278933456</v>
      </c>
      <c r="BM171" s="27">
        <v>2.5423637221633442</v>
      </c>
      <c r="BN171" s="27">
        <v>2.2804364911998078</v>
      </c>
      <c r="BO171" s="27">
        <v>2.0933395921975162</v>
      </c>
      <c r="BP171" s="27">
        <v>1.774244641238468</v>
      </c>
      <c r="BQ171" s="27">
        <v>1.4685689629651435</v>
      </c>
      <c r="BR171" s="27">
        <v>1.1589694813704483</v>
      </c>
      <c r="BS171" s="27">
        <v>0.91826425626823749</v>
      </c>
      <c r="BT171" s="27">
        <v>0.50386129405265478</v>
      </c>
      <c r="BU171" s="27">
        <v>-1.1544052216610723</v>
      </c>
      <c r="BV171" s="27">
        <v>-2.6364257712509342</v>
      </c>
      <c r="BW171" s="27">
        <v>-3.3632670539294764</v>
      </c>
      <c r="BX171" s="27">
        <v>-3.4828187047394579</v>
      </c>
      <c r="BZ171" s="27">
        <v>10.362866784930226</v>
      </c>
      <c r="CA171" s="27">
        <v>10.220454278933456</v>
      </c>
      <c r="CB171" s="27">
        <v>9.5423637221633442</v>
      </c>
      <c r="CC171" s="27">
        <v>9.2804364911998078</v>
      </c>
      <c r="CD171" s="27">
        <v>9.0933395921975162</v>
      </c>
      <c r="CE171" s="27">
        <v>8.774244641238468</v>
      </c>
      <c r="CF171" s="27">
        <v>8.4685689629651435</v>
      </c>
      <c r="CG171" s="27">
        <v>8.1589694813704483</v>
      </c>
      <c r="CH171" s="27">
        <v>7.9182642562682375</v>
      </c>
      <c r="CI171" s="27">
        <v>7.5038612940526548</v>
      </c>
      <c r="CJ171" s="27">
        <v>5.8455947783389277</v>
      </c>
      <c r="CK171" s="27">
        <v>4.3635742287490658</v>
      </c>
      <c r="CL171" s="27">
        <v>3.6367329460705236</v>
      </c>
      <c r="CM171" s="27">
        <v>3.5171812952605421</v>
      </c>
      <c r="CO171" s="28">
        <v>3.3560000302419724</v>
      </c>
      <c r="CP171" s="28">
        <v>3.1930038749847753</v>
      </c>
      <c r="CQ171" s="28">
        <v>2.4936876450290875</v>
      </c>
      <c r="CR171" s="28">
        <v>2.2222247831805468</v>
      </c>
      <c r="CS171" s="28">
        <v>2.0304928816895789</v>
      </c>
      <c r="CT171" s="28">
        <v>1.7052220304571541</v>
      </c>
      <c r="CU171" s="28">
        <v>1.3956520262553056</v>
      </c>
      <c r="CV171" s="28">
        <v>1.04614205422995</v>
      </c>
      <c r="CW171" s="28">
        <v>0.78636008633327847</v>
      </c>
      <c r="CX171" s="28">
        <v>0.39365959789384775</v>
      </c>
      <c r="CY171" s="28">
        <v>-1.6873044079459838</v>
      </c>
      <c r="CZ171" s="28">
        <v>-6.898122638764697</v>
      </c>
      <c r="DA171" s="28">
        <v>-11.161539212582731</v>
      </c>
      <c r="DB171" s="28">
        <v>-14.674553558284167</v>
      </c>
      <c r="DD171" s="28">
        <v>10.356000030241972</v>
      </c>
      <c r="DE171" s="28">
        <v>10.193003874984775</v>
      </c>
      <c r="DF171" s="28">
        <v>9.4936876450290875</v>
      </c>
      <c r="DG171" s="28">
        <v>9.2222247831805468</v>
      </c>
      <c r="DH171" s="28">
        <v>9.0304928816895789</v>
      </c>
      <c r="DI171" s="28">
        <v>8.7052220304571541</v>
      </c>
      <c r="DJ171" s="28">
        <v>8.3956520262553056</v>
      </c>
      <c r="DK171" s="28">
        <v>8.04614205422995</v>
      </c>
      <c r="DL171" s="28">
        <v>7.7863600863332785</v>
      </c>
      <c r="DM171" s="28">
        <v>7.3936595978938477</v>
      </c>
      <c r="DN171" s="28">
        <v>5.3126955920540162</v>
      </c>
      <c r="DO171" s="28">
        <v>0.101877361235303</v>
      </c>
      <c r="DP171" s="28">
        <v>-4.1615392125827313</v>
      </c>
      <c r="DQ171" s="28">
        <v>-7.6745535582841669</v>
      </c>
      <c r="DS171" s="29">
        <v>3.4094382443775046</v>
      </c>
      <c r="DT171" s="29">
        <v>3.2978690919390772</v>
      </c>
      <c r="DU171" s="29">
        <v>2.6506864172579867</v>
      </c>
      <c r="DV171" s="29">
        <v>2.4191152776246909</v>
      </c>
      <c r="DW171" s="29">
        <v>2.2500524374965352</v>
      </c>
      <c r="DX171" s="29">
        <v>1.893643585086398</v>
      </c>
      <c r="DY171" s="29">
        <v>1.5642392104543319</v>
      </c>
      <c r="DZ171" s="29">
        <v>1.2275928938513552</v>
      </c>
      <c r="EA171" s="29">
        <v>0.93892143473429357</v>
      </c>
      <c r="EB171" s="29">
        <v>0.3270316029427569</v>
      </c>
      <c r="EC171" s="29">
        <v>-5.7031060484952505</v>
      </c>
      <c r="ED171" s="29">
        <v>-10.664405939609683</v>
      </c>
      <c r="EE171" s="29">
        <v>-14.686939685880866</v>
      </c>
      <c r="EF171" s="29">
        <v>-14.766440856954304</v>
      </c>
      <c r="EH171" s="29">
        <v>10.409438244377505</v>
      </c>
      <c r="EI171" s="29">
        <v>10.297869091939077</v>
      </c>
      <c r="EJ171" s="29">
        <v>9.6506864172579867</v>
      </c>
      <c r="EK171" s="29">
        <v>9.4191152776246909</v>
      </c>
      <c r="EL171" s="29">
        <v>9.2500524374965352</v>
      </c>
      <c r="EM171" s="29">
        <v>8.893643585086398</v>
      </c>
      <c r="EN171" s="29">
        <v>8.5642392104543319</v>
      </c>
      <c r="EO171" s="29">
        <v>8.2275928938513552</v>
      </c>
      <c r="EP171" s="29">
        <v>7.9389214347342936</v>
      </c>
      <c r="EQ171" s="29">
        <v>7.3270316029427569</v>
      </c>
      <c r="ER171" s="29">
        <v>1.2968939515047495</v>
      </c>
      <c r="ES171" s="29">
        <v>-3.6644059396096829</v>
      </c>
      <c r="ET171" s="29">
        <v>-7.6869396858808656</v>
      </c>
      <c r="EU171" s="29">
        <v>-7.7664408569543042</v>
      </c>
      <c r="EW171" s="1">
        <v>358020</v>
      </c>
      <c r="EX171" s="1">
        <v>427270</v>
      </c>
      <c r="EY171" s="1" t="s">
        <v>526</v>
      </c>
      <c r="EZ171" s="1" t="s">
        <v>887</v>
      </c>
    </row>
    <row r="172" spans="2:156" ht="16.2" thickBot="1" x14ac:dyDescent="0.35">
      <c r="B172" s="21" t="s">
        <v>173</v>
      </c>
      <c r="C172" s="22">
        <v>6.2490976867216652</v>
      </c>
      <c r="D172" s="23">
        <v>6.3562077807243753</v>
      </c>
      <c r="E172" s="23">
        <v>5.9953046057027315</v>
      </c>
      <c r="F172" s="23">
        <v>5.6550093791902789</v>
      </c>
      <c r="G172" s="23">
        <v>5.2353710082950613</v>
      </c>
      <c r="H172" s="23">
        <v>4.7119335538673681</v>
      </c>
      <c r="I172" s="23">
        <v>4.0876988918638943</v>
      </c>
      <c r="J172" s="23">
        <v>3.4203168614863522</v>
      </c>
      <c r="K172" s="23">
        <v>2.8433185488208572</v>
      </c>
      <c r="L172" s="23">
        <v>2.0685676361936274</v>
      </c>
      <c r="M172" s="23">
        <v>-1.5417500924801359</v>
      </c>
      <c r="N172" s="23">
        <v>-4.4633079656479175</v>
      </c>
      <c r="O172" s="23">
        <v>-5.669391309923391</v>
      </c>
      <c r="P172" s="23">
        <v>-6.1656266398245485</v>
      </c>
      <c r="Q172" s="24"/>
      <c r="R172" s="23">
        <v>10.349097686721667</v>
      </c>
      <c r="S172" s="23">
        <v>10.456207780724377</v>
      </c>
      <c r="T172" s="23">
        <v>10.095304605702733</v>
      </c>
      <c r="U172" s="23">
        <v>9.7550093791902803</v>
      </c>
      <c r="V172" s="23">
        <v>9.3353710082950627</v>
      </c>
      <c r="W172" s="23">
        <v>8.8119335538673695</v>
      </c>
      <c r="X172" s="23">
        <v>8.1876988918638958</v>
      </c>
      <c r="Y172" s="23">
        <v>7.5203168614863536</v>
      </c>
      <c r="Z172" s="23">
        <v>6.9433185488208586</v>
      </c>
      <c r="AA172" s="23">
        <v>6.1685676361936288</v>
      </c>
      <c r="AB172" s="23">
        <v>2.5582499075198655</v>
      </c>
      <c r="AC172" s="23">
        <v>-0.36330796564791612</v>
      </c>
      <c r="AD172" s="23">
        <v>-1.5693913099233896</v>
      </c>
      <c r="AE172" s="23">
        <v>-2.0656266398245471</v>
      </c>
      <c r="AG172" s="25">
        <v>6.1931934572230176</v>
      </c>
      <c r="AH172" s="25">
        <v>6.2720248506238008</v>
      </c>
      <c r="AI172" s="25">
        <v>6.0305565053315711</v>
      </c>
      <c r="AJ172" s="25">
        <v>5.819553354722629</v>
      </c>
      <c r="AK172" s="25">
        <v>5.5284132956449739</v>
      </c>
      <c r="AL172" s="25">
        <v>5.1385160703032255</v>
      </c>
      <c r="AM172" s="25">
        <v>4.6379358103793926</v>
      </c>
      <c r="AN172" s="25">
        <v>4.0991078063287887</v>
      </c>
      <c r="AO172" s="25">
        <v>3.6320555127756755</v>
      </c>
      <c r="AP172" s="25">
        <v>2.9612047359790239</v>
      </c>
      <c r="AQ172" s="25">
        <v>0.13149719789357306</v>
      </c>
      <c r="AR172" s="25">
        <v>-2.5172086382837833</v>
      </c>
      <c r="AS172" s="25">
        <v>-4.4676734445898774</v>
      </c>
      <c r="AT172" s="25">
        <v>-5.0025384819723797</v>
      </c>
      <c r="AV172" s="26">
        <v>10.293193457223019</v>
      </c>
      <c r="AW172" s="26">
        <v>10.372024850623802</v>
      </c>
      <c r="AX172" s="26">
        <v>10.130556505331572</v>
      </c>
      <c r="AY172" s="26">
        <v>9.9195533547226304</v>
      </c>
      <c r="AZ172" s="26">
        <v>9.6284132956449753</v>
      </c>
      <c r="BA172" s="26">
        <v>9.238516070303227</v>
      </c>
      <c r="BB172" s="26">
        <v>8.737935810379394</v>
      </c>
      <c r="BC172" s="26">
        <v>8.1991078063287901</v>
      </c>
      <c r="BD172" s="26">
        <v>7.7320555127756769</v>
      </c>
      <c r="BE172" s="26">
        <v>7.0612047359790253</v>
      </c>
      <c r="BF172" s="26">
        <v>4.2314971978935745</v>
      </c>
      <c r="BG172" s="26">
        <v>1.5827913617162181</v>
      </c>
      <c r="BH172" s="26">
        <v>-0.36767344458987594</v>
      </c>
      <c r="BI172" s="26">
        <v>-0.90253848197237829</v>
      </c>
      <c r="BK172" s="27">
        <v>6.2525281506343653</v>
      </c>
      <c r="BL172" s="27">
        <v>6.4092984166847096</v>
      </c>
      <c r="BM172" s="27">
        <v>6.1149815023336558</v>
      </c>
      <c r="BN172" s="27">
        <v>5.8368563193772616</v>
      </c>
      <c r="BO172" s="27">
        <v>5.4847821263376275</v>
      </c>
      <c r="BP172" s="27">
        <v>5.0548225010928078</v>
      </c>
      <c r="BQ172" s="27">
        <v>4.5333587724618241</v>
      </c>
      <c r="BR172" s="27">
        <v>3.9944360644368864</v>
      </c>
      <c r="BS172" s="27">
        <v>3.5398948963382217</v>
      </c>
      <c r="BT172" s="27">
        <v>2.8895587140073005</v>
      </c>
      <c r="BU172" s="27">
        <v>-0.10060766386190423</v>
      </c>
      <c r="BV172" s="27">
        <v>-2.3500720394677579</v>
      </c>
      <c r="BW172" s="27">
        <v>-3.2434856348198338</v>
      </c>
      <c r="BX172" s="27">
        <v>-3.4078823542633252</v>
      </c>
      <c r="BZ172" s="27">
        <v>10.352528150634367</v>
      </c>
      <c r="CA172" s="27">
        <v>10.509298416684711</v>
      </c>
      <c r="CB172" s="27">
        <v>10.214981502333657</v>
      </c>
      <c r="CC172" s="27">
        <v>9.936856319377263</v>
      </c>
      <c r="CD172" s="27">
        <v>9.5847821263376289</v>
      </c>
      <c r="CE172" s="27">
        <v>9.1548225010928093</v>
      </c>
      <c r="CF172" s="27">
        <v>8.6333587724618255</v>
      </c>
      <c r="CG172" s="27">
        <v>8.0944360644368878</v>
      </c>
      <c r="CH172" s="27">
        <v>7.6398948963382232</v>
      </c>
      <c r="CI172" s="27">
        <v>6.9895587140073019</v>
      </c>
      <c r="CJ172" s="27">
        <v>3.9993923361380972</v>
      </c>
      <c r="CK172" s="27">
        <v>1.7499279605322435</v>
      </c>
      <c r="CL172" s="27">
        <v>0.85651436518016766</v>
      </c>
      <c r="CM172" s="27">
        <v>0.69211764573667622</v>
      </c>
      <c r="CO172" s="28">
        <v>6.2354405698573849</v>
      </c>
      <c r="CP172" s="28">
        <v>6.3663162290788904</v>
      </c>
      <c r="CQ172" s="28">
        <v>6.0502703044416677</v>
      </c>
      <c r="CR172" s="28">
        <v>5.7764518635252422</v>
      </c>
      <c r="CS172" s="28">
        <v>5.4486904573775412</v>
      </c>
      <c r="CT172" s="28">
        <v>5.0762727143791544</v>
      </c>
      <c r="CU172" s="28">
        <v>4.6294721522056967</v>
      </c>
      <c r="CV172" s="28">
        <v>4.1723173927557404</v>
      </c>
      <c r="CW172" s="28">
        <v>3.8468010827842285</v>
      </c>
      <c r="CX172" s="28">
        <v>3.3757950666816043</v>
      </c>
      <c r="CY172" s="28">
        <v>0.93122783298873202</v>
      </c>
      <c r="CZ172" s="28">
        <v>-6.5228262694369192</v>
      </c>
      <c r="DA172" s="28">
        <v>-13.566463331844936</v>
      </c>
      <c r="DB172" s="28">
        <v>-19.511181367500662</v>
      </c>
      <c r="DD172" s="28">
        <v>10.335440569857386</v>
      </c>
      <c r="DE172" s="28">
        <v>10.466316229078892</v>
      </c>
      <c r="DF172" s="28">
        <v>10.150270304441669</v>
      </c>
      <c r="DG172" s="28">
        <v>9.8764518635252436</v>
      </c>
      <c r="DH172" s="28">
        <v>9.5486904573775426</v>
      </c>
      <c r="DI172" s="28">
        <v>9.1762727143791558</v>
      </c>
      <c r="DJ172" s="28">
        <v>8.7294721522056982</v>
      </c>
      <c r="DK172" s="28">
        <v>8.2723173927557418</v>
      </c>
      <c r="DL172" s="28">
        <v>7.9468010827842299</v>
      </c>
      <c r="DM172" s="28">
        <v>7.4757950666816058</v>
      </c>
      <c r="DN172" s="28">
        <v>5.0312278329887334</v>
      </c>
      <c r="DO172" s="28">
        <v>-2.4228262694369178</v>
      </c>
      <c r="DP172" s="28">
        <v>-9.4664633318449347</v>
      </c>
      <c r="DQ172" s="28">
        <v>-15.41118136750066</v>
      </c>
      <c r="DS172" s="29">
        <v>6.3147719442023487</v>
      </c>
      <c r="DT172" s="29">
        <v>6.5228502519931801</v>
      </c>
      <c r="DU172" s="29">
        <v>6.2846788624978807</v>
      </c>
      <c r="DV172" s="29">
        <v>6.0693884774195261</v>
      </c>
      <c r="DW172" s="29">
        <v>5.8029171293358992</v>
      </c>
      <c r="DX172" s="29">
        <v>5.4692764235097222</v>
      </c>
      <c r="DY172" s="29">
        <v>5.0638495784490267</v>
      </c>
      <c r="DZ172" s="29">
        <v>4.6488825278891781</v>
      </c>
      <c r="EA172" s="29">
        <v>4.351081111735045</v>
      </c>
      <c r="EB172" s="29">
        <v>3.5956147754173777</v>
      </c>
      <c r="EC172" s="29">
        <v>-4.947316293915609</v>
      </c>
      <c r="ED172" s="29">
        <v>-12.087464241439854</v>
      </c>
      <c r="EE172" s="29">
        <v>-18.283673581277959</v>
      </c>
      <c r="EF172" s="29">
        <v>-18.872819013230846</v>
      </c>
      <c r="EH172" s="29">
        <v>10.41477194420235</v>
      </c>
      <c r="EI172" s="29">
        <v>10.622850251993182</v>
      </c>
      <c r="EJ172" s="29">
        <v>10.384678862497882</v>
      </c>
      <c r="EK172" s="29">
        <v>10.169388477419528</v>
      </c>
      <c r="EL172" s="29">
        <v>9.9029171293359006</v>
      </c>
      <c r="EM172" s="29">
        <v>9.5692764235097236</v>
      </c>
      <c r="EN172" s="29">
        <v>9.1638495784490281</v>
      </c>
      <c r="EO172" s="29">
        <v>8.7488825278891795</v>
      </c>
      <c r="EP172" s="29">
        <v>8.4510811117350464</v>
      </c>
      <c r="EQ172" s="29">
        <v>7.6956147754173791</v>
      </c>
      <c r="ER172" s="29">
        <v>-0.84731629391560759</v>
      </c>
      <c r="ES172" s="29">
        <v>-7.9874642414398522</v>
      </c>
      <c r="ET172" s="29">
        <v>-14.183673581277958</v>
      </c>
      <c r="EU172" s="29">
        <v>-14.772819013230844</v>
      </c>
      <c r="EW172" s="1">
        <v>373466</v>
      </c>
      <c r="EX172" s="1">
        <v>403748</v>
      </c>
      <c r="EY172" s="1" t="s">
        <v>551</v>
      </c>
      <c r="EZ172" s="1" t="s">
        <v>880</v>
      </c>
    </row>
    <row r="173" spans="2:156" ht="16.2" thickBot="1" x14ac:dyDescent="0.35">
      <c r="B173" s="21" t="s">
        <v>174</v>
      </c>
      <c r="C173" s="22">
        <v>5.0669206154494324</v>
      </c>
      <c r="D173" s="23">
        <v>5.0180532622337299</v>
      </c>
      <c r="E173" s="23">
        <v>4.8128509922025113</v>
      </c>
      <c r="F173" s="23">
        <v>4.6556709426798353</v>
      </c>
      <c r="G173" s="23">
        <v>4.5175421801297322</v>
      </c>
      <c r="H173" s="23">
        <v>4.3056801534075273</v>
      </c>
      <c r="I173" s="23">
        <v>4.0471842277317949</v>
      </c>
      <c r="J173" s="23">
        <v>3.8527328301871258</v>
      </c>
      <c r="K173" s="23">
        <v>3.5594050253644216</v>
      </c>
      <c r="L173" s="23">
        <v>3.2349407334007445</v>
      </c>
      <c r="M173" s="23">
        <v>1.66055873957316</v>
      </c>
      <c r="N173" s="23">
        <v>0.38282825858664182</v>
      </c>
      <c r="O173" s="23">
        <v>-8.97010592165568E-2</v>
      </c>
      <c r="P173" s="23">
        <v>-0.26955884301214716</v>
      </c>
      <c r="Q173" s="24"/>
      <c r="R173" s="23">
        <v>3.0669206154494324</v>
      </c>
      <c r="S173" s="23">
        <v>3.0180532622337299</v>
      </c>
      <c r="T173" s="23">
        <v>2.8128509922025113</v>
      </c>
      <c r="U173" s="23">
        <v>2.6556709426798353</v>
      </c>
      <c r="V173" s="23">
        <v>2.5175421801297322</v>
      </c>
      <c r="W173" s="23">
        <v>2.3056801534075273</v>
      </c>
      <c r="X173" s="23">
        <v>2.0471842277317949</v>
      </c>
      <c r="Y173" s="23">
        <v>1.8527328301871258</v>
      </c>
      <c r="Z173" s="23">
        <v>1.5594050253644216</v>
      </c>
      <c r="AA173" s="23">
        <v>1.2349407334007445</v>
      </c>
      <c r="AB173" s="23">
        <v>-0.33944126042683997</v>
      </c>
      <c r="AC173" s="23">
        <v>-1.6171717414133582</v>
      </c>
      <c r="AD173" s="23">
        <v>-2.0897010592165568</v>
      </c>
      <c r="AE173" s="23">
        <v>-2.2695588430121472</v>
      </c>
      <c r="AG173" s="25">
        <v>5.0453101667751303</v>
      </c>
      <c r="AH173" s="25">
        <v>5.0247626807172834</v>
      </c>
      <c r="AI173" s="25">
        <v>4.8882632325486925</v>
      </c>
      <c r="AJ173" s="25">
        <v>4.7717327479288096</v>
      </c>
      <c r="AK173" s="25">
        <v>4.6763525742087353</v>
      </c>
      <c r="AL173" s="25">
        <v>4.5121532971894149</v>
      </c>
      <c r="AM173" s="25">
        <v>4.3000652231428296</v>
      </c>
      <c r="AN173" s="25">
        <v>4.1531800746920684</v>
      </c>
      <c r="AO173" s="25">
        <v>3.9075870333629403</v>
      </c>
      <c r="AP173" s="25">
        <v>3.6295865198038211</v>
      </c>
      <c r="AQ173" s="25">
        <v>2.4580584783417638</v>
      </c>
      <c r="AR173" s="25">
        <v>1.3262269259644519</v>
      </c>
      <c r="AS173" s="25">
        <v>0.43342579531480041</v>
      </c>
      <c r="AT173" s="25">
        <v>0.17637678940663548</v>
      </c>
      <c r="AV173" s="26">
        <v>3.0453101667751303</v>
      </c>
      <c r="AW173" s="26">
        <v>3.0247626807172834</v>
      </c>
      <c r="AX173" s="26">
        <v>2.8882632325486925</v>
      </c>
      <c r="AY173" s="26">
        <v>2.7717327479288096</v>
      </c>
      <c r="AZ173" s="26">
        <v>2.6763525742087353</v>
      </c>
      <c r="BA173" s="26">
        <v>2.5121532971894149</v>
      </c>
      <c r="BB173" s="26">
        <v>2.3000652231428296</v>
      </c>
      <c r="BC173" s="26">
        <v>2.1531800746920684</v>
      </c>
      <c r="BD173" s="26">
        <v>1.9075870333629403</v>
      </c>
      <c r="BE173" s="26">
        <v>1.6295865198038211</v>
      </c>
      <c r="BF173" s="26">
        <v>0.45805847834176383</v>
      </c>
      <c r="BG173" s="26">
        <v>-0.67377307403554809</v>
      </c>
      <c r="BH173" s="26">
        <v>-1.5665742046851996</v>
      </c>
      <c r="BI173" s="26">
        <v>-1.8236232105933645</v>
      </c>
      <c r="BK173" s="27">
        <v>5.0683667702066186</v>
      </c>
      <c r="BL173" s="27">
        <v>5.0404301439781065</v>
      </c>
      <c r="BM173" s="27">
        <v>4.8634451741408826</v>
      </c>
      <c r="BN173" s="27">
        <v>4.7330061880107053</v>
      </c>
      <c r="BO173" s="27">
        <v>4.6234348279236075</v>
      </c>
      <c r="BP173" s="27">
        <v>4.4516114158940052</v>
      </c>
      <c r="BQ173" s="27">
        <v>4.2374441132524971</v>
      </c>
      <c r="BR173" s="27">
        <v>4.0959316801105645</v>
      </c>
      <c r="BS173" s="27">
        <v>3.8569520093614109</v>
      </c>
      <c r="BT173" s="27">
        <v>3.5863870415736052</v>
      </c>
      <c r="BU173" s="27">
        <v>2.3474574661307859</v>
      </c>
      <c r="BV173" s="27">
        <v>1.3446643495710831</v>
      </c>
      <c r="BW173" s="27">
        <v>1.007299851926474</v>
      </c>
      <c r="BX173" s="27">
        <v>0.96643006913878615</v>
      </c>
      <c r="BZ173" s="27">
        <v>3.0683667702066186</v>
      </c>
      <c r="CA173" s="27">
        <v>3.0404301439781065</v>
      </c>
      <c r="CB173" s="27">
        <v>2.8634451741408826</v>
      </c>
      <c r="CC173" s="27">
        <v>2.7330061880107053</v>
      </c>
      <c r="CD173" s="27">
        <v>2.6234348279236075</v>
      </c>
      <c r="CE173" s="27">
        <v>2.4516114158940052</v>
      </c>
      <c r="CF173" s="27">
        <v>2.2374441132524971</v>
      </c>
      <c r="CG173" s="27">
        <v>2.0959316801105645</v>
      </c>
      <c r="CH173" s="27">
        <v>1.8569520093614109</v>
      </c>
      <c r="CI173" s="27">
        <v>1.5863870415736052</v>
      </c>
      <c r="CJ173" s="27">
        <v>0.34745746613078587</v>
      </c>
      <c r="CK173" s="27">
        <v>-0.65533565042891695</v>
      </c>
      <c r="CL173" s="27">
        <v>-0.99270014807352602</v>
      </c>
      <c r="CM173" s="27">
        <v>-1.0335699308612138</v>
      </c>
      <c r="CO173" s="28">
        <v>5.0598100679837401</v>
      </c>
      <c r="CP173" s="28">
        <v>5.0148392893959919</v>
      </c>
      <c r="CQ173" s="28">
        <v>4.8206819129352807</v>
      </c>
      <c r="CR173" s="28">
        <v>4.6838335598646177</v>
      </c>
      <c r="CS173" s="28">
        <v>4.575963485201112</v>
      </c>
      <c r="CT173" s="28">
        <v>4.4197060152783259</v>
      </c>
      <c r="CU173" s="28">
        <v>4.2293941800366133</v>
      </c>
      <c r="CV173" s="28">
        <v>4.1152887839494952</v>
      </c>
      <c r="CW173" s="28">
        <v>3.9261270420591252</v>
      </c>
      <c r="CX173" s="28">
        <v>3.7277211290334566</v>
      </c>
      <c r="CY173" s="28">
        <v>2.6984631527669833</v>
      </c>
      <c r="CZ173" s="28">
        <v>-0.70525866140627613</v>
      </c>
      <c r="DA173" s="28">
        <v>-3.6153637889563317</v>
      </c>
      <c r="DB173" s="28">
        <v>-6.4500016109618272</v>
      </c>
      <c r="DD173" s="28">
        <v>3.0598100679837401</v>
      </c>
      <c r="DE173" s="28">
        <v>3.0148392893959919</v>
      </c>
      <c r="DF173" s="28">
        <v>2.8206819129352807</v>
      </c>
      <c r="DG173" s="28">
        <v>2.6838335598646177</v>
      </c>
      <c r="DH173" s="28">
        <v>2.575963485201112</v>
      </c>
      <c r="DI173" s="28">
        <v>2.4197060152783259</v>
      </c>
      <c r="DJ173" s="28">
        <v>2.2293941800366133</v>
      </c>
      <c r="DK173" s="28">
        <v>2.1152887839494952</v>
      </c>
      <c r="DL173" s="28">
        <v>1.9261270420591252</v>
      </c>
      <c r="DM173" s="28">
        <v>1.7277211290334566</v>
      </c>
      <c r="DN173" s="28">
        <v>0.69846315276698334</v>
      </c>
      <c r="DO173" s="28">
        <v>-2.7052586614062761</v>
      </c>
      <c r="DP173" s="28">
        <v>-5.6153637889563317</v>
      </c>
      <c r="DQ173" s="28">
        <v>-8.4500016109618272</v>
      </c>
      <c r="DS173" s="29">
        <v>5.1060028530166965</v>
      </c>
      <c r="DT173" s="29">
        <v>5.1053609906323576</v>
      </c>
      <c r="DU173" s="29">
        <v>4.9560708170220105</v>
      </c>
      <c r="DV173" s="29">
        <v>4.8525529416192832</v>
      </c>
      <c r="DW173" s="29">
        <v>4.7818679661008838</v>
      </c>
      <c r="DX173" s="29">
        <v>4.6537993268442097</v>
      </c>
      <c r="DY173" s="29">
        <v>4.4944708925195709</v>
      </c>
      <c r="DZ173" s="29">
        <v>4.4092531197726563</v>
      </c>
      <c r="EA173" s="29">
        <v>4.2470239708112327</v>
      </c>
      <c r="EB173" s="29">
        <v>3.9290093614516088</v>
      </c>
      <c r="EC173" s="29">
        <v>0.18446343670966492</v>
      </c>
      <c r="ED173" s="29">
        <v>-3.0598714350223268</v>
      </c>
      <c r="EE173" s="29">
        <v>-5.6314110263498449</v>
      </c>
      <c r="EF173" s="29">
        <v>-5.9343387684787743</v>
      </c>
      <c r="EH173" s="29">
        <v>3.1060028530166965</v>
      </c>
      <c r="EI173" s="29">
        <v>3.1053609906323576</v>
      </c>
      <c r="EJ173" s="29">
        <v>2.9560708170220105</v>
      </c>
      <c r="EK173" s="29">
        <v>2.8525529416192832</v>
      </c>
      <c r="EL173" s="29">
        <v>2.7818679661008838</v>
      </c>
      <c r="EM173" s="29">
        <v>2.6537993268442097</v>
      </c>
      <c r="EN173" s="29">
        <v>2.4944708925195709</v>
      </c>
      <c r="EO173" s="29">
        <v>2.4092531197726563</v>
      </c>
      <c r="EP173" s="29">
        <v>2.2470239708112327</v>
      </c>
      <c r="EQ173" s="29">
        <v>1.9290093614516088</v>
      </c>
      <c r="ER173" s="29">
        <v>-1.8155365632903351</v>
      </c>
      <c r="ES173" s="29">
        <v>-5.0598714350223268</v>
      </c>
      <c r="ET173" s="29">
        <v>-7.6314110263498449</v>
      </c>
      <c r="EU173" s="29">
        <v>-7.9343387684787743</v>
      </c>
      <c r="EW173" s="1">
        <v>373476</v>
      </c>
      <c r="EX173" s="1">
        <v>403758</v>
      </c>
      <c r="EY173" s="1" t="s">
        <v>551</v>
      </c>
      <c r="EZ173" s="1" t="s">
        <v>880</v>
      </c>
    </row>
    <row r="174" spans="2:156" ht="16.2" thickBot="1" x14ac:dyDescent="0.35">
      <c r="B174" s="21" t="s">
        <v>175</v>
      </c>
      <c r="C174" s="22">
        <v>12.764036372111924</v>
      </c>
      <c r="D174" s="23">
        <v>12.566724088553897</v>
      </c>
      <c r="E174" s="23">
        <v>11.687628965333698</v>
      </c>
      <c r="F174" s="23">
        <v>11.290493093356549</v>
      </c>
      <c r="G174" s="23">
        <v>10.85839860160922</v>
      </c>
      <c r="H174" s="23">
        <v>10.426082456325965</v>
      </c>
      <c r="I174" s="23">
        <v>9.7309253104554294</v>
      </c>
      <c r="J174" s="23">
        <v>9.156397190351111</v>
      </c>
      <c r="K174" s="23">
        <v>8.6323158726306701</v>
      </c>
      <c r="L174" s="23">
        <v>7.7272580188064595</v>
      </c>
      <c r="M174" s="23">
        <v>3.9498877775300265</v>
      </c>
      <c r="N174" s="23">
        <v>0.33414606811770398</v>
      </c>
      <c r="O174" s="23">
        <v>-1.37564830945675</v>
      </c>
      <c r="P174" s="23">
        <v>-1.8699052463056631</v>
      </c>
      <c r="Q174" s="24"/>
      <c r="R174" s="23">
        <v>19.764036372111924</v>
      </c>
      <c r="S174" s="23">
        <v>19.566724088553897</v>
      </c>
      <c r="T174" s="23">
        <v>18.687628965333698</v>
      </c>
      <c r="U174" s="23">
        <v>18.290493093356549</v>
      </c>
      <c r="V174" s="23">
        <v>17.85839860160922</v>
      </c>
      <c r="W174" s="23">
        <v>17.426082456325965</v>
      </c>
      <c r="X174" s="23">
        <v>16.730925310455429</v>
      </c>
      <c r="Y174" s="23">
        <v>16.156397190351111</v>
      </c>
      <c r="Z174" s="23">
        <v>15.63231587263067</v>
      </c>
      <c r="AA174" s="23">
        <v>14.727258018806459</v>
      </c>
      <c r="AB174" s="23">
        <v>10.949887777530027</v>
      </c>
      <c r="AC174" s="23">
        <v>7.334146068117704</v>
      </c>
      <c r="AD174" s="23">
        <v>5.62435169054325</v>
      </c>
      <c r="AE174" s="23">
        <v>5.1300947536943369</v>
      </c>
      <c r="AG174" s="25">
        <v>12.676053308122267</v>
      </c>
      <c r="AH174" s="25">
        <v>12.672507930362091</v>
      </c>
      <c r="AI174" s="25">
        <v>12.121875270296474</v>
      </c>
      <c r="AJ174" s="25">
        <v>11.850220404272093</v>
      </c>
      <c r="AK174" s="25">
        <v>11.539793913511872</v>
      </c>
      <c r="AL174" s="25">
        <v>11.184496737952674</v>
      </c>
      <c r="AM174" s="25">
        <v>10.678362841359608</v>
      </c>
      <c r="AN174" s="25">
        <v>10.233803330264092</v>
      </c>
      <c r="AO174" s="25">
        <v>9.8036329509908455</v>
      </c>
      <c r="AP174" s="25">
        <v>9.0444408630992541</v>
      </c>
      <c r="AQ174" s="25">
        <v>6.4341012498113201</v>
      </c>
      <c r="AR174" s="25">
        <v>3.5742522531498473</v>
      </c>
      <c r="AS174" s="25">
        <v>1.0740271883817627</v>
      </c>
      <c r="AT174" s="25">
        <v>0.35864921380395742</v>
      </c>
      <c r="AV174" s="26">
        <v>19.676053308122267</v>
      </c>
      <c r="AW174" s="26">
        <v>19.672507930362091</v>
      </c>
      <c r="AX174" s="26">
        <v>19.121875270296474</v>
      </c>
      <c r="AY174" s="26">
        <v>18.850220404272093</v>
      </c>
      <c r="AZ174" s="26">
        <v>18.539793913511872</v>
      </c>
      <c r="BA174" s="26">
        <v>18.184496737952674</v>
      </c>
      <c r="BB174" s="26">
        <v>17.678362841359608</v>
      </c>
      <c r="BC174" s="26">
        <v>17.233803330264092</v>
      </c>
      <c r="BD174" s="26">
        <v>16.803632950990846</v>
      </c>
      <c r="BE174" s="26">
        <v>16.044440863099254</v>
      </c>
      <c r="BF174" s="26">
        <v>13.43410124981132</v>
      </c>
      <c r="BG174" s="26">
        <v>10.574252253149847</v>
      </c>
      <c r="BH174" s="26">
        <v>8.0740271883817627</v>
      </c>
      <c r="BI174" s="26">
        <v>7.3586492138039574</v>
      </c>
      <c r="BK174" s="27">
        <v>12.767833886081959</v>
      </c>
      <c r="BL174" s="27">
        <v>12.634645007074511</v>
      </c>
      <c r="BM174" s="27">
        <v>11.839397288880324</v>
      </c>
      <c r="BN174" s="27">
        <v>11.521795935094065</v>
      </c>
      <c r="BO174" s="27">
        <v>11.176889972942647</v>
      </c>
      <c r="BP174" s="27">
        <v>10.864987992880554</v>
      </c>
      <c r="BQ174" s="27">
        <v>10.296991020604018</v>
      </c>
      <c r="BR174" s="27">
        <v>9.8782852402417092</v>
      </c>
      <c r="BS174" s="27">
        <v>9.5053367128457253</v>
      </c>
      <c r="BT174" s="27">
        <v>8.7620704809344119</v>
      </c>
      <c r="BU174" s="27">
        <v>5.8600351105430377</v>
      </c>
      <c r="BV174" s="27">
        <v>3.5420020280347977</v>
      </c>
      <c r="BW174" s="27">
        <v>2.7649007313387273</v>
      </c>
      <c r="BX174" s="27">
        <v>3.1647418356549935</v>
      </c>
      <c r="BZ174" s="27">
        <v>19.767833886081959</v>
      </c>
      <c r="CA174" s="27">
        <v>19.634645007074511</v>
      </c>
      <c r="CB174" s="27">
        <v>18.839397288880324</v>
      </c>
      <c r="CC174" s="27">
        <v>18.521795935094065</v>
      </c>
      <c r="CD174" s="27">
        <v>18.176889972942647</v>
      </c>
      <c r="CE174" s="27">
        <v>17.864987992880554</v>
      </c>
      <c r="CF174" s="27">
        <v>17.296991020604018</v>
      </c>
      <c r="CG174" s="27">
        <v>16.878285240241709</v>
      </c>
      <c r="CH174" s="27">
        <v>16.505336712845725</v>
      </c>
      <c r="CI174" s="27">
        <v>15.762070480934412</v>
      </c>
      <c r="CJ174" s="27">
        <v>12.860035110543038</v>
      </c>
      <c r="CK174" s="27">
        <v>10.542002028034798</v>
      </c>
      <c r="CL174" s="27">
        <v>9.7649007313387273</v>
      </c>
      <c r="CM174" s="27">
        <v>10.164741835654993</v>
      </c>
      <c r="CO174" s="28">
        <v>12.754018649735567</v>
      </c>
      <c r="CP174" s="28">
        <v>12.579569304276411</v>
      </c>
      <c r="CQ174" s="28">
        <v>11.748564938745584</v>
      </c>
      <c r="CR174" s="28">
        <v>11.426158930696911</v>
      </c>
      <c r="CS174" s="28">
        <v>11.099231611876615</v>
      </c>
      <c r="CT174" s="28">
        <v>10.814446169054115</v>
      </c>
      <c r="CU174" s="28">
        <v>10.34406059448111</v>
      </c>
      <c r="CV174" s="28">
        <v>9.999458829801231</v>
      </c>
      <c r="CW174" s="28">
        <v>9.75971674882733</v>
      </c>
      <c r="CX174" s="28">
        <v>9.2171706017409214</v>
      </c>
      <c r="CY174" s="28">
        <v>6.9118816345361722</v>
      </c>
      <c r="CZ174" s="28">
        <v>-5.6948295808383591</v>
      </c>
      <c r="DA174" s="28">
        <v>-16.547035695966784</v>
      </c>
      <c r="DB174" s="28">
        <v>-25.128334733424495</v>
      </c>
      <c r="DD174" s="28">
        <v>19.754018649735567</v>
      </c>
      <c r="DE174" s="28">
        <v>19.579569304276411</v>
      </c>
      <c r="DF174" s="28">
        <v>18.748564938745584</v>
      </c>
      <c r="DG174" s="28">
        <v>18.426158930696911</v>
      </c>
      <c r="DH174" s="28">
        <v>18.099231611876615</v>
      </c>
      <c r="DI174" s="28">
        <v>17.814446169054115</v>
      </c>
      <c r="DJ174" s="28">
        <v>17.34406059448111</v>
      </c>
      <c r="DK174" s="28">
        <v>16.999458829801231</v>
      </c>
      <c r="DL174" s="28">
        <v>16.75971674882733</v>
      </c>
      <c r="DM174" s="28">
        <v>16.217170601740921</v>
      </c>
      <c r="DN174" s="28">
        <v>13.911881634536172</v>
      </c>
      <c r="DO174" s="28">
        <v>1.3051704191616409</v>
      </c>
      <c r="DP174" s="28">
        <v>-9.5470356959667839</v>
      </c>
      <c r="DQ174" s="28">
        <v>-18.128334733424495</v>
      </c>
      <c r="DS174" s="29">
        <v>12.874110129252269</v>
      </c>
      <c r="DT174" s="29">
        <v>12.813913236309087</v>
      </c>
      <c r="DU174" s="29">
        <v>12.099934169449568</v>
      </c>
      <c r="DV174" s="29">
        <v>11.864109463922066</v>
      </c>
      <c r="DW174" s="29">
        <v>11.629419033191997</v>
      </c>
      <c r="DX174" s="29">
        <v>11.459798420222562</v>
      </c>
      <c r="DY174" s="29">
        <v>10.995635408179844</v>
      </c>
      <c r="DZ174" s="29">
        <v>10.726927297509445</v>
      </c>
      <c r="EA174" s="29">
        <v>10.546979980339771</v>
      </c>
      <c r="EB174" s="29">
        <v>9.5977811320930435</v>
      </c>
      <c r="EC174" s="29">
        <v>-2.1054943055383291</v>
      </c>
      <c r="ED174" s="29">
        <v>-14.426475048220254</v>
      </c>
      <c r="EE174" s="29">
        <v>-23.595670507933974</v>
      </c>
      <c r="EF174" s="29">
        <v>-23.801923196936997</v>
      </c>
      <c r="EH174" s="29">
        <v>19.874110129252269</v>
      </c>
      <c r="EI174" s="29">
        <v>19.813913236309087</v>
      </c>
      <c r="EJ174" s="29">
        <v>19.099934169449568</v>
      </c>
      <c r="EK174" s="29">
        <v>18.864109463922066</v>
      </c>
      <c r="EL174" s="29">
        <v>18.629419033191997</v>
      </c>
      <c r="EM174" s="29">
        <v>18.459798420222562</v>
      </c>
      <c r="EN174" s="29">
        <v>17.995635408179844</v>
      </c>
      <c r="EO174" s="29">
        <v>17.726927297509445</v>
      </c>
      <c r="EP174" s="29">
        <v>17.546979980339771</v>
      </c>
      <c r="EQ174" s="29">
        <v>16.597781132093044</v>
      </c>
      <c r="ER174" s="29">
        <v>4.8945056944616709</v>
      </c>
      <c r="ES174" s="29">
        <v>-7.4264750482202544</v>
      </c>
      <c r="ET174" s="29">
        <v>-16.595670507933974</v>
      </c>
      <c r="EU174" s="29">
        <v>-16.801923196936997</v>
      </c>
      <c r="EW174" s="1">
        <v>363389</v>
      </c>
      <c r="EX174" s="1">
        <v>403254</v>
      </c>
      <c r="EY174" s="1" t="s">
        <v>493</v>
      </c>
      <c r="EZ174" s="1" t="s">
        <v>880</v>
      </c>
    </row>
    <row r="175" spans="2:156" ht="16.2" thickBot="1" x14ac:dyDescent="0.35">
      <c r="B175" s="21" t="s">
        <v>176</v>
      </c>
      <c r="C175" s="22">
        <v>13.807152473097174</v>
      </c>
      <c r="D175" s="23">
        <v>13.704064957608187</v>
      </c>
      <c r="E175" s="23">
        <v>13.356645898786642</v>
      </c>
      <c r="F175" s="23">
        <v>13.207193421942931</v>
      </c>
      <c r="G175" s="23">
        <v>13.106078765777648</v>
      </c>
      <c r="H175" s="23">
        <v>12.93016564779462</v>
      </c>
      <c r="I175" s="23">
        <v>12.77239360940623</v>
      </c>
      <c r="J175" s="23">
        <v>12.640421565086712</v>
      </c>
      <c r="K175" s="23">
        <v>12.471714719593447</v>
      </c>
      <c r="L175" s="23">
        <v>12.242603595678771</v>
      </c>
      <c r="M175" s="23">
        <v>11.321596904723101</v>
      </c>
      <c r="N175" s="23">
        <v>10.289143226641736</v>
      </c>
      <c r="O175" s="23">
        <v>9.7101916692983306</v>
      </c>
      <c r="P175" s="23">
        <v>9.3910323315318127</v>
      </c>
      <c r="Q175" s="24"/>
      <c r="R175" s="23">
        <v>18.407152473097177</v>
      </c>
      <c r="S175" s="23">
        <v>18.30406495760819</v>
      </c>
      <c r="T175" s="23">
        <v>17.956645898786643</v>
      </c>
      <c r="U175" s="23">
        <v>17.807193421942934</v>
      </c>
      <c r="V175" s="23">
        <v>17.706078765777647</v>
      </c>
      <c r="W175" s="23">
        <v>17.530165647794622</v>
      </c>
      <c r="X175" s="23">
        <v>17.372393609406231</v>
      </c>
      <c r="Y175" s="23">
        <v>17.240421565086713</v>
      </c>
      <c r="Z175" s="23">
        <v>17.071714719593448</v>
      </c>
      <c r="AA175" s="23">
        <v>16.842603595678774</v>
      </c>
      <c r="AB175" s="23">
        <v>15.921596904723103</v>
      </c>
      <c r="AC175" s="23">
        <v>14.889143226641737</v>
      </c>
      <c r="AD175" s="23">
        <v>14.310191669298332</v>
      </c>
      <c r="AE175" s="23">
        <v>13.991032331531814</v>
      </c>
      <c r="AG175" s="25">
        <v>13.772348518815622</v>
      </c>
      <c r="AH175" s="25">
        <v>13.755532897677266</v>
      </c>
      <c r="AI175" s="25">
        <v>13.55564757061518</v>
      </c>
      <c r="AJ175" s="25">
        <v>13.457937662306676</v>
      </c>
      <c r="AK175" s="25">
        <v>13.404238045510663</v>
      </c>
      <c r="AL175" s="25">
        <v>13.279053742259435</v>
      </c>
      <c r="AM175" s="25">
        <v>13.163814137538443</v>
      </c>
      <c r="AN175" s="25">
        <v>13.071343921825786</v>
      </c>
      <c r="AO175" s="25">
        <v>12.936900091110225</v>
      </c>
      <c r="AP175" s="25">
        <v>12.737759628385596</v>
      </c>
      <c r="AQ175" s="25">
        <v>12.028631189670911</v>
      </c>
      <c r="AR175" s="25">
        <v>11.276039786522066</v>
      </c>
      <c r="AS175" s="25">
        <v>10.627730002473905</v>
      </c>
      <c r="AT175" s="25">
        <v>10.30339449516015</v>
      </c>
      <c r="AV175" s="26">
        <v>18.372348518815624</v>
      </c>
      <c r="AW175" s="26">
        <v>18.355532897677268</v>
      </c>
      <c r="AX175" s="26">
        <v>18.15564757061518</v>
      </c>
      <c r="AY175" s="26">
        <v>18.057937662306678</v>
      </c>
      <c r="AZ175" s="26">
        <v>18.004238045510665</v>
      </c>
      <c r="BA175" s="26">
        <v>17.879053742259437</v>
      </c>
      <c r="BB175" s="26">
        <v>17.763814137538446</v>
      </c>
      <c r="BC175" s="26">
        <v>17.671343921825788</v>
      </c>
      <c r="BD175" s="26">
        <v>17.536900091110226</v>
      </c>
      <c r="BE175" s="26">
        <v>17.337759628385598</v>
      </c>
      <c r="BF175" s="26">
        <v>16.628631189670912</v>
      </c>
      <c r="BG175" s="26">
        <v>15.876039786522067</v>
      </c>
      <c r="BH175" s="26">
        <v>15.227730002473907</v>
      </c>
      <c r="BI175" s="26">
        <v>14.903394495160152</v>
      </c>
      <c r="BK175" s="27">
        <v>13.80808188389037</v>
      </c>
      <c r="BL175" s="27">
        <v>13.72116362276174</v>
      </c>
      <c r="BM175" s="27">
        <v>13.394265070315244</v>
      </c>
      <c r="BN175" s="27">
        <v>13.264005091833461</v>
      </c>
      <c r="BO175" s="27">
        <v>13.183198890154303</v>
      </c>
      <c r="BP175" s="27">
        <v>13.035330925559746</v>
      </c>
      <c r="BQ175" s="27">
        <v>12.905889939917085</v>
      </c>
      <c r="BR175" s="27">
        <v>12.807695496975429</v>
      </c>
      <c r="BS175" s="27">
        <v>12.67211178763211</v>
      </c>
      <c r="BT175" s="27">
        <v>12.476349887038296</v>
      </c>
      <c r="BU175" s="27">
        <v>11.748573141460506</v>
      </c>
      <c r="BV175" s="27">
        <v>11.15023388436202</v>
      </c>
      <c r="BW175" s="27">
        <v>10.85414045905892</v>
      </c>
      <c r="BX175" s="27">
        <v>10.822094894234016</v>
      </c>
      <c r="BZ175" s="27">
        <v>18.408081883890372</v>
      </c>
      <c r="CA175" s="27">
        <v>18.321163622761741</v>
      </c>
      <c r="CB175" s="27">
        <v>17.994265070315244</v>
      </c>
      <c r="CC175" s="27">
        <v>17.864005091833462</v>
      </c>
      <c r="CD175" s="27">
        <v>17.783198890154303</v>
      </c>
      <c r="CE175" s="27">
        <v>17.635330925559749</v>
      </c>
      <c r="CF175" s="27">
        <v>17.505889939917086</v>
      </c>
      <c r="CG175" s="27">
        <v>17.407695496975428</v>
      </c>
      <c r="CH175" s="27">
        <v>17.272111787632113</v>
      </c>
      <c r="CI175" s="27">
        <v>17.076349887038297</v>
      </c>
      <c r="CJ175" s="27">
        <v>16.348573141460506</v>
      </c>
      <c r="CK175" s="27">
        <v>15.750233884362022</v>
      </c>
      <c r="CL175" s="27">
        <v>15.454140459058921</v>
      </c>
      <c r="CM175" s="27">
        <v>15.422094894234018</v>
      </c>
      <c r="CO175" s="28">
        <v>13.803403421593647</v>
      </c>
      <c r="CP175" s="28">
        <v>13.707512071612138</v>
      </c>
      <c r="CQ175" s="28">
        <v>13.373580974305085</v>
      </c>
      <c r="CR175" s="28">
        <v>13.241752541798586</v>
      </c>
      <c r="CS175" s="28">
        <v>13.160621725780123</v>
      </c>
      <c r="CT175" s="28">
        <v>13.015832979019226</v>
      </c>
      <c r="CU175" s="28">
        <v>12.895799038389743</v>
      </c>
      <c r="CV175" s="28">
        <v>12.80740788169579</v>
      </c>
      <c r="CW175" s="28">
        <v>12.691508040943656</v>
      </c>
      <c r="CX175" s="28">
        <v>12.530744519254064</v>
      </c>
      <c r="CY175" s="28">
        <v>11.870769634242039</v>
      </c>
      <c r="CZ175" s="28">
        <v>8.3191482763435083</v>
      </c>
      <c r="DA175" s="28">
        <v>5.1090194857386066</v>
      </c>
      <c r="DB175" s="28">
        <v>2.5841834995938768</v>
      </c>
      <c r="DD175" s="28">
        <v>18.403403421593648</v>
      </c>
      <c r="DE175" s="28">
        <v>18.307512071612138</v>
      </c>
      <c r="DF175" s="28">
        <v>17.973580974305086</v>
      </c>
      <c r="DG175" s="28">
        <v>17.841752541798588</v>
      </c>
      <c r="DH175" s="28">
        <v>17.760621725780126</v>
      </c>
      <c r="DI175" s="28">
        <v>17.615832979019228</v>
      </c>
      <c r="DJ175" s="28">
        <v>17.495799038389745</v>
      </c>
      <c r="DK175" s="28">
        <v>17.407407881695789</v>
      </c>
      <c r="DL175" s="28">
        <v>17.291508040943658</v>
      </c>
      <c r="DM175" s="28">
        <v>17.130744519254065</v>
      </c>
      <c r="DN175" s="28">
        <v>16.470769634242039</v>
      </c>
      <c r="DO175" s="28">
        <v>12.91914827634351</v>
      </c>
      <c r="DP175" s="28">
        <v>9.7090194857386081</v>
      </c>
      <c r="DQ175" s="28">
        <v>7.1841834995938783</v>
      </c>
      <c r="DS175" s="29">
        <v>13.846409598238592</v>
      </c>
      <c r="DT175" s="29">
        <v>13.791668853718674</v>
      </c>
      <c r="DU175" s="29">
        <v>13.49951430610283</v>
      </c>
      <c r="DV175" s="29">
        <v>13.398681129456071</v>
      </c>
      <c r="DW175" s="29">
        <v>13.350832736807028</v>
      </c>
      <c r="DX175" s="29">
        <v>13.231557224683197</v>
      </c>
      <c r="DY175" s="29">
        <v>13.135414202057031</v>
      </c>
      <c r="DZ175" s="29">
        <v>13.066844415717966</v>
      </c>
      <c r="EA175" s="29">
        <v>12.966281610349652</v>
      </c>
      <c r="EB175" s="29">
        <v>12.678811536171503</v>
      </c>
      <c r="EC175" s="29">
        <v>9.1357023843807283</v>
      </c>
      <c r="ED175" s="29">
        <v>5.3646095096956401</v>
      </c>
      <c r="EE175" s="29">
        <v>2.5756067153102222</v>
      </c>
      <c r="EF175" s="29">
        <v>2.5881797250523491</v>
      </c>
      <c r="EH175" s="29">
        <v>18.446409598238596</v>
      </c>
      <c r="EI175" s="29">
        <v>18.391668853718677</v>
      </c>
      <c r="EJ175" s="29">
        <v>18.099514306102833</v>
      </c>
      <c r="EK175" s="29">
        <v>17.998681129456074</v>
      </c>
      <c r="EL175" s="29">
        <v>17.95083273680703</v>
      </c>
      <c r="EM175" s="29">
        <v>17.831557224683198</v>
      </c>
      <c r="EN175" s="29">
        <v>17.735414202057033</v>
      </c>
      <c r="EO175" s="29">
        <v>17.666844415717968</v>
      </c>
      <c r="EP175" s="29">
        <v>17.566281610349655</v>
      </c>
      <c r="EQ175" s="29">
        <v>17.278811536171503</v>
      </c>
      <c r="ER175" s="29">
        <v>13.73570238438073</v>
      </c>
      <c r="ES175" s="29">
        <v>9.9646095096956415</v>
      </c>
      <c r="ET175" s="29">
        <v>7.1756067153102236</v>
      </c>
      <c r="EU175" s="29">
        <v>7.1881797250523505</v>
      </c>
      <c r="EW175" s="1">
        <v>390287</v>
      </c>
      <c r="EX175" s="1">
        <v>402592</v>
      </c>
      <c r="EY175" s="1" t="s">
        <v>563</v>
      </c>
      <c r="EZ175" s="1" t="s">
        <v>874</v>
      </c>
    </row>
    <row r="176" spans="2:156" ht="16.2" thickBot="1" x14ac:dyDescent="0.35">
      <c r="B176" s="21" t="s">
        <v>177</v>
      </c>
      <c r="C176" s="22">
        <v>8.7562630286718317</v>
      </c>
      <c r="D176" s="23">
        <v>8.7441816781053827</v>
      </c>
      <c r="E176" s="23">
        <v>8.3883784903177858</v>
      </c>
      <c r="F176" s="23">
        <v>8.0833120139363466</v>
      </c>
      <c r="G176" s="23">
        <v>7.6029220367348884</v>
      </c>
      <c r="H176" s="23">
        <v>7.1883102464366875</v>
      </c>
      <c r="I176" s="23">
        <v>6.8294079883276808</v>
      </c>
      <c r="J176" s="23">
        <v>6.2500111597003638</v>
      </c>
      <c r="K176" s="23">
        <v>5.7206312502110279</v>
      </c>
      <c r="L176" s="23">
        <v>5.0590130943016334</v>
      </c>
      <c r="M176" s="23">
        <v>1.485608084596862</v>
      </c>
      <c r="N176" s="23">
        <v>-1.2399183998857879</v>
      </c>
      <c r="O176" s="23">
        <v>-1.8950133584336228</v>
      </c>
      <c r="P176" s="23">
        <v>-1.6074952506226765</v>
      </c>
      <c r="Q176" s="24"/>
      <c r="R176" s="23">
        <v>12.856263028671833</v>
      </c>
      <c r="S176" s="23">
        <v>12.844181678105384</v>
      </c>
      <c r="T176" s="23">
        <v>12.488378490317787</v>
      </c>
      <c r="U176" s="23">
        <v>12.183312013936348</v>
      </c>
      <c r="V176" s="23">
        <v>11.70292203673489</v>
      </c>
      <c r="W176" s="23">
        <v>11.288310246436689</v>
      </c>
      <c r="X176" s="23">
        <v>10.929407988327682</v>
      </c>
      <c r="Y176" s="23">
        <v>10.350011159700365</v>
      </c>
      <c r="Z176" s="23">
        <v>9.8206312502110293</v>
      </c>
      <c r="AA176" s="23">
        <v>9.1590130943016348</v>
      </c>
      <c r="AB176" s="23">
        <v>5.5856080845968634</v>
      </c>
      <c r="AC176" s="23">
        <v>2.8600816001142135</v>
      </c>
      <c r="AD176" s="23">
        <v>2.2049866415663786</v>
      </c>
      <c r="AE176" s="23">
        <v>2.4925047493773249</v>
      </c>
      <c r="AG176" s="25">
        <v>8.7034100387889861</v>
      </c>
      <c r="AH176" s="25">
        <v>8.7278598214840155</v>
      </c>
      <c r="AI176" s="25">
        <v>8.5319454447421421</v>
      </c>
      <c r="AJ176" s="25">
        <v>8.3434645973747426</v>
      </c>
      <c r="AK176" s="25">
        <v>7.9824813423324201</v>
      </c>
      <c r="AL176" s="25">
        <v>7.6986911740989612</v>
      </c>
      <c r="AM176" s="25">
        <v>7.4602090667819692</v>
      </c>
      <c r="AN176" s="25">
        <v>7.0155554025900759</v>
      </c>
      <c r="AO176" s="25">
        <v>6.605357000307535</v>
      </c>
      <c r="AP176" s="25">
        <v>6.07455461131579</v>
      </c>
      <c r="AQ176" s="25">
        <v>3.9366330885322185</v>
      </c>
      <c r="AR176" s="25">
        <v>1.1783518753587856</v>
      </c>
      <c r="AS176" s="25">
        <v>-1.2271075196934973</v>
      </c>
      <c r="AT176" s="25">
        <v>-1.666744693140167</v>
      </c>
      <c r="AV176" s="26">
        <v>12.803410038788988</v>
      </c>
      <c r="AW176" s="26">
        <v>12.827859821484017</v>
      </c>
      <c r="AX176" s="26">
        <v>12.631945444742144</v>
      </c>
      <c r="AY176" s="26">
        <v>12.443464597374744</v>
      </c>
      <c r="AZ176" s="26">
        <v>12.082481342332422</v>
      </c>
      <c r="BA176" s="26">
        <v>11.798691174098963</v>
      </c>
      <c r="BB176" s="26">
        <v>11.560209066781971</v>
      </c>
      <c r="BC176" s="26">
        <v>11.115555402590077</v>
      </c>
      <c r="BD176" s="26">
        <v>10.705357000307536</v>
      </c>
      <c r="BE176" s="26">
        <v>10.174554611315791</v>
      </c>
      <c r="BF176" s="26">
        <v>8.0366330885322199</v>
      </c>
      <c r="BG176" s="26">
        <v>5.278351875358787</v>
      </c>
      <c r="BH176" s="26">
        <v>2.8728924803065041</v>
      </c>
      <c r="BI176" s="26">
        <v>2.4332553068598344</v>
      </c>
      <c r="BK176" s="27">
        <v>8.7597887430988628</v>
      </c>
      <c r="BL176" s="27">
        <v>8.7958140773874227</v>
      </c>
      <c r="BM176" s="27">
        <v>8.5051536417379516</v>
      </c>
      <c r="BN176" s="27">
        <v>8.2611142054189184</v>
      </c>
      <c r="BO176" s="27">
        <v>7.8487274671422789</v>
      </c>
      <c r="BP176" s="27">
        <v>7.5260693510180019</v>
      </c>
      <c r="BQ176" s="27">
        <v>7.2656706504221074</v>
      </c>
      <c r="BR176" s="27">
        <v>6.8146560283956283</v>
      </c>
      <c r="BS176" s="27">
        <v>6.4087665944155603</v>
      </c>
      <c r="BT176" s="27">
        <v>5.8710415089240016</v>
      </c>
      <c r="BU176" s="27">
        <v>3.1474710954478482</v>
      </c>
      <c r="BV176" s="27">
        <v>0.78055623800493379</v>
      </c>
      <c r="BW176" s="27">
        <v>0.2302525799429489</v>
      </c>
      <c r="BX176" s="27">
        <v>0.63208280536655082</v>
      </c>
      <c r="BZ176" s="27">
        <v>12.859788743098864</v>
      </c>
      <c r="CA176" s="27">
        <v>12.895814077387424</v>
      </c>
      <c r="CB176" s="27">
        <v>12.605153641737953</v>
      </c>
      <c r="CC176" s="27">
        <v>12.36111420541892</v>
      </c>
      <c r="CD176" s="27">
        <v>11.94872746714228</v>
      </c>
      <c r="CE176" s="27">
        <v>11.626069351018003</v>
      </c>
      <c r="CF176" s="27">
        <v>11.365670650422109</v>
      </c>
      <c r="CG176" s="27">
        <v>10.91465602839563</v>
      </c>
      <c r="CH176" s="27">
        <v>10.508766594415562</v>
      </c>
      <c r="CI176" s="27">
        <v>9.971041508924003</v>
      </c>
      <c r="CJ176" s="27">
        <v>7.2474710954478496</v>
      </c>
      <c r="CK176" s="27">
        <v>4.8805562380049352</v>
      </c>
      <c r="CL176" s="27">
        <v>4.3302525799429503</v>
      </c>
      <c r="CM176" s="27">
        <v>4.7320828053665522</v>
      </c>
      <c r="CO176" s="28">
        <v>8.7475511096273273</v>
      </c>
      <c r="CP176" s="28">
        <v>8.754117377364194</v>
      </c>
      <c r="CQ176" s="28">
        <v>8.4339864572332743</v>
      </c>
      <c r="CR176" s="28">
        <v>8.1853978145174509</v>
      </c>
      <c r="CS176" s="28">
        <v>7.7846745393175549</v>
      </c>
      <c r="CT176" s="28">
        <v>7.5033799438159914</v>
      </c>
      <c r="CU176" s="28">
        <v>7.2866174425391463</v>
      </c>
      <c r="CV176" s="28">
        <v>6.8406648547652118</v>
      </c>
      <c r="CW176" s="28">
        <v>6.4896055676357278</v>
      </c>
      <c r="CX176" s="28">
        <v>6.0763198587680733</v>
      </c>
      <c r="CY176" s="28">
        <v>2.9602464916061635</v>
      </c>
      <c r="CZ176" s="28">
        <v>-6.8100955034309152</v>
      </c>
      <c r="DA176" s="28">
        <v>-14.143467502945185</v>
      </c>
      <c r="DB176" s="28">
        <v>-19.641829099873853</v>
      </c>
      <c r="DD176" s="28">
        <v>12.847551109627329</v>
      </c>
      <c r="DE176" s="28">
        <v>12.854117377364195</v>
      </c>
      <c r="DF176" s="28">
        <v>12.533986457233276</v>
      </c>
      <c r="DG176" s="28">
        <v>12.285397814517452</v>
      </c>
      <c r="DH176" s="28">
        <v>11.884674539317556</v>
      </c>
      <c r="DI176" s="28">
        <v>11.603379943815993</v>
      </c>
      <c r="DJ176" s="28">
        <v>11.386617442539148</v>
      </c>
      <c r="DK176" s="28">
        <v>10.940664854765213</v>
      </c>
      <c r="DL176" s="28">
        <v>10.589605567635729</v>
      </c>
      <c r="DM176" s="28">
        <v>10.176319858768075</v>
      </c>
      <c r="DN176" s="28">
        <v>7.0602464916061649</v>
      </c>
      <c r="DO176" s="28">
        <v>-2.7100955034309138</v>
      </c>
      <c r="DP176" s="28">
        <v>-10.043467502945184</v>
      </c>
      <c r="DQ176" s="28">
        <v>-15.541829099873851</v>
      </c>
      <c r="DS176" s="29">
        <v>8.8228857878524956</v>
      </c>
      <c r="DT176" s="29">
        <v>8.9021981989910479</v>
      </c>
      <c r="DU176" s="29">
        <v>8.6542933215807558</v>
      </c>
      <c r="DV176" s="29">
        <v>8.4599694350828702</v>
      </c>
      <c r="DW176" s="29">
        <v>8.1097999439798336</v>
      </c>
      <c r="DX176" s="29">
        <v>7.825432637568408</v>
      </c>
      <c r="DY176" s="29">
        <v>7.6227695119161538</v>
      </c>
      <c r="DZ176" s="29">
        <v>7.2421537561956981</v>
      </c>
      <c r="EA176" s="29">
        <v>6.944048407756469</v>
      </c>
      <c r="EB176" s="29">
        <v>6.2675304408113703</v>
      </c>
      <c r="EC176" s="29">
        <v>-3.1006245260533163</v>
      </c>
      <c r="ED176" s="29">
        <v>-12.265221800625461</v>
      </c>
      <c r="EE176" s="29">
        <v>-18.64434426426849</v>
      </c>
      <c r="EF176" s="29">
        <v>-18.910143872337351</v>
      </c>
      <c r="EH176" s="29">
        <v>12.922885787852497</v>
      </c>
      <c r="EI176" s="29">
        <v>13.002198198991049</v>
      </c>
      <c r="EJ176" s="29">
        <v>12.754293321580757</v>
      </c>
      <c r="EK176" s="29">
        <v>12.559969435082872</v>
      </c>
      <c r="EL176" s="29">
        <v>12.209799943979835</v>
      </c>
      <c r="EM176" s="29">
        <v>11.925432637568409</v>
      </c>
      <c r="EN176" s="29">
        <v>11.722769511916155</v>
      </c>
      <c r="EO176" s="29">
        <v>11.3421537561957</v>
      </c>
      <c r="EP176" s="29">
        <v>11.04404840775647</v>
      </c>
      <c r="EQ176" s="29">
        <v>10.367530440811372</v>
      </c>
      <c r="ER176" s="29">
        <v>0.99937547394668513</v>
      </c>
      <c r="ES176" s="29">
        <v>-8.16522180062546</v>
      </c>
      <c r="ET176" s="29">
        <v>-14.544344264268489</v>
      </c>
      <c r="EU176" s="29">
        <v>-14.810143872337349</v>
      </c>
      <c r="EW176" s="1">
        <v>352311</v>
      </c>
      <c r="EX176" s="1">
        <v>429141</v>
      </c>
      <c r="EY176" s="1" t="s">
        <v>480</v>
      </c>
      <c r="EZ176" s="1" t="s">
        <v>887</v>
      </c>
    </row>
    <row r="177" spans="2:156" ht="16.2" thickBot="1" x14ac:dyDescent="0.35">
      <c r="B177" s="21" t="s">
        <v>178</v>
      </c>
      <c r="C177" s="22">
        <v>5.3816568144939758</v>
      </c>
      <c r="D177" s="23">
        <v>5.4710473090642413</v>
      </c>
      <c r="E177" s="23">
        <v>5.1182708128455214</v>
      </c>
      <c r="F177" s="23">
        <v>4.8529564528334834</v>
      </c>
      <c r="G177" s="23">
        <v>4.5416495781824899</v>
      </c>
      <c r="H177" s="23">
        <v>4.0638844016949758</v>
      </c>
      <c r="I177" s="23">
        <v>3.5920692589296692</v>
      </c>
      <c r="J177" s="23">
        <v>3.14914537658575</v>
      </c>
      <c r="K177" s="23">
        <v>2.6405252685088101</v>
      </c>
      <c r="L177" s="23">
        <v>2.0189926111518908</v>
      </c>
      <c r="M177" s="23">
        <v>-0.81807802344285463</v>
      </c>
      <c r="N177" s="23">
        <v>-2.9187939002681809</v>
      </c>
      <c r="O177" s="23">
        <v>-3.5379586063894166</v>
      </c>
      <c r="P177" s="23">
        <v>-3.4761343282337904</v>
      </c>
      <c r="Q177" s="24"/>
      <c r="R177" s="23">
        <v>8.8816568144939758</v>
      </c>
      <c r="S177" s="23">
        <v>8.9710473090642413</v>
      </c>
      <c r="T177" s="23">
        <v>8.6182708128455214</v>
      </c>
      <c r="U177" s="23">
        <v>8.3529564528334834</v>
      </c>
      <c r="V177" s="23">
        <v>8.0416495781824899</v>
      </c>
      <c r="W177" s="23">
        <v>7.5638844016949758</v>
      </c>
      <c r="X177" s="23">
        <v>7.0920692589296692</v>
      </c>
      <c r="Y177" s="23">
        <v>6.64914537658575</v>
      </c>
      <c r="Z177" s="23">
        <v>6.1405252685088101</v>
      </c>
      <c r="AA177" s="23">
        <v>5.5189926111518908</v>
      </c>
      <c r="AB177" s="23">
        <v>2.6819219765571454</v>
      </c>
      <c r="AC177" s="23">
        <v>0.58120609973181914</v>
      </c>
      <c r="AD177" s="23">
        <v>-3.7958606389416616E-2</v>
      </c>
      <c r="AE177" s="23">
        <v>2.3865671766209573E-2</v>
      </c>
      <c r="AG177" s="25">
        <v>5.328930621898591</v>
      </c>
      <c r="AH177" s="25">
        <v>5.4122126756180879</v>
      </c>
      <c r="AI177" s="25">
        <v>5.1645462341147059</v>
      </c>
      <c r="AJ177" s="25">
        <v>5.0070605809452662</v>
      </c>
      <c r="AK177" s="25">
        <v>4.8053996032697643</v>
      </c>
      <c r="AL177" s="25">
        <v>4.4868428694684432</v>
      </c>
      <c r="AM177" s="25">
        <v>4.1519267538967739</v>
      </c>
      <c r="AN177" s="25">
        <v>3.8733463017930205</v>
      </c>
      <c r="AO177" s="25">
        <v>3.5211805577045148</v>
      </c>
      <c r="AP177" s="25">
        <v>3.0454103894548741</v>
      </c>
      <c r="AQ177" s="25">
        <v>1.0122044718317724</v>
      </c>
      <c r="AR177" s="25">
        <v>-1.0948977415071255</v>
      </c>
      <c r="AS177" s="25">
        <v>-2.8867609773130596</v>
      </c>
      <c r="AT177" s="25">
        <v>-3.5101464564594309</v>
      </c>
      <c r="AV177" s="26">
        <v>8.828930621898591</v>
      </c>
      <c r="AW177" s="26">
        <v>8.9122126756180879</v>
      </c>
      <c r="AX177" s="26">
        <v>8.6645462341147059</v>
      </c>
      <c r="AY177" s="26">
        <v>8.5070605809452662</v>
      </c>
      <c r="AZ177" s="26">
        <v>8.3053996032697643</v>
      </c>
      <c r="BA177" s="26">
        <v>7.9868428694684432</v>
      </c>
      <c r="BB177" s="26">
        <v>7.6519267538967739</v>
      </c>
      <c r="BC177" s="26">
        <v>7.3733463017930205</v>
      </c>
      <c r="BD177" s="26">
        <v>7.0211805577045148</v>
      </c>
      <c r="BE177" s="26">
        <v>6.5454103894548741</v>
      </c>
      <c r="BF177" s="26">
        <v>4.5122044718317724</v>
      </c>
      <c r="BG177" s="26">
        <v>2.4051022584928745</v>
      </c>
      <c r="BH177" s="26">
        <v>0.61323902268694042</v>
      </c>
      <c r="BI177" s="26">
        <v>-1.0146456459430908E-2</v>
      </c>
      <c r="BK177" s="27">
        <v>5.3848901368882434</v>
      </c>
      <c r="BL177" s="27">
        <v>5.5193896346429288</v>
      </c>
      <c r="BM177" s="27">
        <v>5.2283564510241067</v>
      </c>
      <c r="BN177" s="27">
        <v>5.0204207192335453</v>
      </c>
      <c r="BO177" s="27">
        <v>4.7712598762705234</v>
      </c>
      <c r="BP177" s="27">
        <v>4.4099000791207441</v>
      </c>
      <c r="BQ177" s="27">
        <v>4.042316291793183</v>
      </c>
      <c r="BR177" s="27">
        <v>3.7268122826636638</v>
      </c>
      <c r="BS177" s="27">
        <v>3.3438209890304176</v>
      </c>
      <c r="BT177" s="27">
        <v>2.8490037094753333</v>
      </c>
      <c r="BU177" s="27">
        <v>0.60515377600426845</v>
      </c>
      <c r="BV177" s="27">
        <v>-1.0917121201733124</v>
      </c>
      <c r="BW177" s="27">
        <v>-1.5969346054477711</v>
      </c>
      <c r="BX177" s="27">
        <v>-1.4111066162493806</v>
      </c>
      <c r="BZ177" s="27">
        <v>8.8848901368882434</v>
      </c>
      <c r="CA177" s="27">
        <v>9.0193896346429288</v>
      </c>
      <c r="CB177" s="27">
        <v>8.7283564510241067</v>
      </c>
      <c r="CC177" s="27">
        <v>8.5204207192335453</v>
      </c>
      <c r="CD177" s="27">
        <v>8.2712598762705234</v>
      </c>
      <c r="CE177" s="27">
        <v>7.9099000791207441</v>
      </c>
      <c r="CF177" s="27">
        <v>7.542316291793183</v>
      </c>
      <c r="CG177" s="27">
        <v>7.2268122826636638</v>
      </c>
      <c r="CH177" s="27">
        <v>6.8438209890304176</v>
      </c>
      <c r="CI177" s="27">
        <v>6.3490037094753333</v>
      </c>
      <c r="CJ177" s="27">
        <v>4.1051537760042685</v>
      </c>
      <c r="CK177" s="27">
        <v>2.4082878798266876</v>
      </c>
      <c r="CL177" s="27">
        <v>1.9030653945522289</v>
      </c>
      <c r="CM177" s="27">
        <v>2.0888933837506194</v>
      </c>
      <c r="CO177" s="28">
        <v>5.3765636620761317</v>
      </c>
      <c r="CP177" s="28">
        <v>5.4855068690744559</v>
      </c>
      <c r="CQ177" s="28">
        <v>5.1699056010799147</v>
      </c>
      <c r="CR177" s="28">
        <v>4.9616976819799792</v>
      </c>
      <c r="CS177" s="28">
        <v>4.729593441353737</v>
      </c>
      <c r="CT177" s="28">
        <v>4.4106179811218453</v>
      </c>
      <c r="CU177" s="28">
        <v>4.1053393092259292</v>
      </c>
      <c r="CV177" s="28">
        <v>3.8568701304998729</v>
      </c>
      <c r="CW177" s="28">
        <v>3.5915183514681939</v>
      </c>
      <c r="CX177" s="28">
        <v>3.2723675071385472</v>
      </c>
      <c r="CY177" s="28">
        <v>1.5074436255840205</v>
      </c>
      <c r="CZ177" s="28">
        <v>-5.919645316241315</v>
      </c>
      <c r="DA177" s="28">
        <v>-13.241799370858608</v>
      </c>
      <c r="DB177" s="28">
        <v>-18.936604987465635</v>
      </c>
      <c r="DD177" s="28">
        <v>8.8765636620761317</v>
      </c>
      <c r="DE177" s="28">
        <v>8.9855068690744559</v>
      </c>
      <c r="DF177" s="28">
        <v>8.6699056010799147</v>
      </c>
      <c r="DG177" s="28">
        <v>8.4616976819799792</v>
      </c>
      <c r="DH177" s="28">
        <v>8.229593441353737</v>
      </c>
      <c r="DI177" s="28">
        <v>7.9106179811218453</v>
      </c>
      <c r="DJ177" s="28">
        <v>7.6053393092259292</v>
      </c>
      <c r="DK177" s="28">
        <v>7.3568701304998729</v>
      </c>
      <c r="DL177" s="28">
        <v>7.0915183514681939</v>
      </c>
      <c r="DM177" s="28">
        <v>6.7723675071385472</v>
      </c>
      <c r="DN177" s="28">
        <v>5.0074436255840205</v>
      </c>
      <c r="DO177" s="28">
        <v>-2.419645316241315</v>
      </c>
      <c r="DP177" s="28">
        <v>-9.7417993708586081</v>
      </c>
      <c r="DQ177" s="28">
        <v>-15.436604987465635</v>
      </c>
      <c r="DS177" s="29">
        <v>5.4465338054650392</v>
      </c>
      <c r="DT177" s="29">
        <v>5.6226507343980163</v>
      </c>
      <c r="DU177" s="29">
        <v>5.3755230627223529</v>
      </c>
      <c r="DV177" s="29">
        <v>5.216928124145964</v>
      </c>
      <c r="DW177" s="29">
        <v>5.0361574782107184</v>
      </c>
      <c r="DX177" s="29">
        <v>4.7216286069774505</v>
      </c>
      <c r="DY177" s="29">
        <v>4.4437223495729103</v>
      </c>
      <c r="DZ177" s="29">
        <v>4.2282228850547199</v>
      </c>
      <c r="EA177" s="29">
        <v>3.9874440728005212</v>
      </c>
      <c r="EB177" s="29">
        <v>3.3614141540495446</v>
      </c>
      <c r="EC177" s="29">
        <v>-4.587621418182465</v>
      </c>
      <c r="ED177" s="29">
        <v>-12.019408630532681</v>
      </c>
      <c r="EE177" s="29">
        <v>-18.285081897814607</v>
      </c>
      <c r="EF177" s="29">
        <v>-18.393352624568173</v>
      </c>
      <c r="EH177" s="29">
        <v>8.9465338054650392</v>
      </c>
      <c r="EI177" s="29">
        <v>9.1226507343980163</v>
      </c>
      <c r="EJ177" s="29">
        <v>8.8755230627223529</v>
      </c>
      <c r="EK177" s="29">
        <v>8.716928124145964</v>
      </c>
      <c r="EL177" s="29">
        <v>8.5361574782107184</v>
      </c>
      <c r="EM177" s="29">
        <v>8.2216286069774505</v>
      </c>
      <c r="EN177" s="29">
        <v>7.9437223495729103</v>
      </c>
      <c r="EO177" s="29">
        <v>7.7282228850547199</v>
      </c>
      <c r="EP177" s="29">
        <v>7.4874440728005212</v>
      </c>
      <c r="EQ177" s="29">
        <v>6.8614141540495446</v>
      </c>
      <c r="ER177" s="29">
        <v>-1.087621418182465</v>
      </c>
      <c r="ES177" s="29">
        <v>-8.5194086305326806</v>
      </c>
      <c r="ET177" s="29">
        <v>-14.785081897814607</v>
      </c>
      <c r="EU177" s="29">
        <v>-14.893352624568173</v>
      </c>
      <c r="EW177" s="1">
        <v>378620</v>
      </c>
      <c r="EX177" s="1">
        <v>416362</v>
      </c>
      <c r="EY177" s="1" t="s">
        <v>548</v>
      </c>
      <c r="EZ177" s="1" t="s">
        <v>880</v>
      </c>
    </row>
    <row r="178" spans="2:156" ht="16.2" thickBot="1" x14ac:dyDescent="0.35">
      <c r="B178" s="21" t="s">
        <v>179</v>
      </c>
      <c r="C178" s="22">
        <v>6.698700566839765</v>
      </c>
      <c r="D178" s="23">
        <v>6.6283387980813515</v>
      </c>
      <c r="E178" s="23">
        <v>6.3730500619807415</v>
      </c>
      <c r="F178" s="23">
        <v>6.1576485706282877</v>
      </c>
      <c r="G178" s="23">
        <v>5.9983906452497493</v>
      </c>
      <c r="H178" s="23">
        <v>5.7833227425662468</v>
      </c>
      <c r="I178" s="23">
        <v>5.5041535562081982</v>
      </c>
      <c r="J178" s="23">
        <v>5.1791668646629319</v>
      </c>
      <c r="K178" s="23">
        <v>4.8961450616640327</v>
      </c>
      <c r="L178" s="23">
        <v>4.4914824136237677</v>
      </c>
      <c r="M178" s="23">
        <v>2.533216256289565</v>
      </c>
      <c r="N178" s="23">
        <v>1.1888560337224447</v>
      </c>
      <c r="O178" s="23">
        <v>0.7456359506858945</v>
      </c>
      <c r="P178" s="23">
        <v>0.78799587173943308</v>
      </c>
      <c r="Q178" s="24"/>
      <c r="R178" s="23">
        <v>10.198700566839765</v>
      </c>
      <c r="S178" s="23">
        <v>10.128338798081352</v>
      </c>
      <c r="T178" s="23">
        <v>9.8730500619807415</v>
      </c>
      <c r="U178" s="23">
        <v>9.6576485706282877</v>
      </c>
      <c r="V178" s="23">
        <v>9.4983906452497493</v>
      </c>
      <c r="W178" s="23">
        <v>9.2833227425662468</v>
      </c>
      <c r="X178" s="23">
        <v>9.0041535562081982</v>
      </c>
      <c r="Y178" s="23">
        <v>8.6791668646629319</v>
      </c>
      <c r="Z178" s="23">
        <v>8.3961450616640327</v>
      </c>
      <c r="AA178" s="23">
        <v>7.9914824136237677</v>
      </c>
      <c r="AB178" s="23">
        <v>6.033216256289565</v>
      </c>
      <c r="AC178" s="23">
        <v>4.6888560337224447</v>
      </c>
      <c r="AD178" s="23">
        <v>4.2456359506858945</v>
      </c>
      <c r="AE178" s="23">
        <v>4.2879958717394331</v>
      </c>
      <c r="AG178" s="25">
        <v>6.6576610007335084</v>
      </c>
      <c r="AH178" s="25">
        <v>6.6478068099749734</v>
      </c>
      <c r="AI178" s="25">
        <v>6.5121495015584614</v>
      </c>
      <c r="AJ178" s="25">
        <v>6.353407098749658</v>
      </c>
      <c r="AK178" s="25">
        <v>6.276751222737678</v>
      </c>
      <c r="AL178" s="25">
        <v>6.1051204483320731</v>
      </c>
      <c r="AM178" s="25">
        <v>5.8929410833582789</v>
      </c>
      <c r="AN178" s="25">
        <v>5.6938096249363408</v>
      </c>
      <c r="AO178" s="25">
        <v>5.4800801912129273</v>
      </c>
      <c r="AP178" s="25">
        <v>5.1811179863258108</v>
      </c>
      <c r="AQ178" s="25">
        <v>3.8192845802107485</v>
      </c>
      <c r="AR178" s="25">
        <v>2.3872000326651452</v>
      </c>
      <c r="AS178" s="25">
        <v>1.1405971026675772</v>
      </c>
      <c r="AT178" s="25">
        <v>0.57030968697888795</v>
      </c>
      <c r="AV178" s="26">
        <v>10.157661000733508</v>
      </c>
      <c r="AW178" s="26">
        <v>10.147806809974973</v>
      </c>
      <c r="AX178" s="26">
        <v>10.012149501558461</v>
      </c>
      <c r="AY178" s="26">
        <v>9.853407098749658</v>
      </c>
      <c r="AZ178" s="26">
        <v>9.776751222737678</v>
      </c>
      <c r="BA178" s="26">
        <v>9.6051204483320731</v>
      </c>
      <c r="BB178" s="26">
        <v>9.3929410833582789</v>
      </c>
      <c r="BC178" s="26">
        <v>9.1938096249363408</v>
      </c>
      <c r="BD178" s="26">
        <v>8.9800801912129273</v>
      </c>
      <c r="BE178" s="26">
        <v>8.6811179863258108</v>
      </c>
      <c r="BF178" s="26">
        <v>7.3192845802107485</v>
      </c>
      <c r="BG178" s="26">
        <v>5.8872000326651452</v>
      </c>
      <c r="BH178" s="26">
        <v>4.6405971026675772</v>
      </c>
      <c r="BI178" s="26">
        <v>4.070309686978888</v>
      </c>
      <c r="BK178" s="27">
        <v>6.7005507977664749</v>
      </c>
      <c r="BL178" s="27">
        <v>6.6561695697730965</v>
      </c>
      <c r="BM178" s="27">
        <v>6.4361150597718524</v>
      </c>
      <c r="BN178" s="27">
        <v>6.2546574134397765</v>
      </c>
      <c r="BO178" s="27">
        <v>6.1320404888019997</v>
      </c>
      <c r="BP178" s="27">
        <v>5.9675322535649205</v>
      </c>
      <c r="BQ178" s="27">
        <v>5.7451116830123716</v>
      </c>
      <c r="BR178" s="27">
        <v>5.5259478820316463</v>
      </c>
      <c r="BS178" s="27">
        <v>5.321082108852309</v>
      </c>
      <c r="BT178" s="27">
        <v>5.0000450595918018</v>
      </c>
      <c r="BU178" s="27">
        <v>3.481958475154503</v>
      </c>
      <c r="BV178" s="27">
        <v>2.3644618191413844</v>
      </c>
      <c r="BW178" s="27">
        <v>2.0031993040332363</v>
      </c>
      <c r="BX178" s="27">
        <v>2.1365145261392069</v>
      </c>
      <c r="BZ178" s="27">
        <v>10.200550797766475</v>
      </c>
      <c r="CA178" s="27">
        <v>10.156169569773096</v>
      </c>
      <c r="CB178" s="27">
        <v>9.9361150597718524</v>
      </c>
      <c r="CC178" s="27">
        <v>9.7546574134397765</v>
      </c>
      <c r="CD178" s="27">
        <v>9.6320404888019997</v>
      </c>
      <c r="CE178" s="27">
        <v>9.4675322535649205</v>
      </c>
      <c r="CF178" s="27">
        <v>9.2451116830123716</v>
      </c>
      <c r="CG178" s="27">
        <v>9.0259478820316463</v>
      </c>
      <c r="CH178" s="27">
        <v>8.821082108852309</v>
      </c>
      <c r="CI178" s="27">
        <v>8.5000450595918018</v>
      </c>
      <c r="CJ178" s="27">
        <v>6.981958475154503</v>
      </c>
      <c r="CK178" s="27">
        <v>5.8644618191413844</v>
      </c>
      <c r="CL178" s="27">
        <v>5.5031993040332363</v>
      </c>
      <c r="CM178" s="27">
        <v>5.6365145261392069</v>
      </c>
      <c r="CO178" s="28">
        <v>6.6932420403433568</v>
      </c>
      <c r="CP178" s="28">
        <v>6.6300199505818043</v>
      </c>
      <c r="CQ178" s="28">
        <v>6.3959301255820833</v>
      </c>
      <c r="CR178" s="28">
        <v>6.2150412281189134</v>
      </c>
      <c r="CS178" s="28">
        <v>6.1135277397450292</v>
      </c>
      <c r="CT178" s="28">
        <v>5.9709975966936284</v>
      </c>
      <c r="CU178" s="28">
        <v>5.79177533432137</v>
      </c>
      <c r="CV178" s="28">
        <v>5.6237513930746754</v>
      </c>
      <c r="CW178" s="28">
        <v>5.5030288802400253</v>
      </c>
      <c r="CX178" s="28">
        <v>5.3016565752364215</v>
      </c>
      <c r="CY178" s="28">
        <v>4.1387326680461403</v>
      </c>
      <c r="CZ178" s="28">
        <v>-1.335698612532326</v>
      </c>
      <c r="DA178" s="28">
        <v>-6.7812812812973817</v>
      </c>
      <c r="DB178" s="28">
        <v>-10.883602114221866</v>
      </c>
      <c r="DD178" s="28">
        <v>10.193242040343357</v>
      </c>
      <c r="DE178" s="28">
        <v>10.130019950581804</v>
      </c>
      <c r="DF178" s="28">
        <v>9.8959301255820833</v>
      </c>
      <c r="DG178" s="28">
        <v>9.7150412281189134</v>
      </c>
      <c r="DH178" s="28">
        <v>9.6135277397450292</v>
      </c>
      <c r="DI178" s="28">
        <v>9.4709975966936284</v>
      </c>
      <c r="DJ178" s="28">
        <v>9.29177533432137</v>
      </c>
      <c r="DK178" s="28">
        <v>9.1237513930746754</v>
      </c>
      <c r="DL178" s="28">
        <v>9.0030288802400253</v>
      </c>
      <c r="DM178" s="28">
        <v>8.8016565752364215</v>
      </c>
      <c r="DN178" s="28">
        <v>7.6387326680461403</v>
      </c>
      <c r="DO178" s="28">
        <v>2.164301387467674</v>
      </c>
      <c r="DP178" s="28">
        <v>-3.2812812812973817</v>
      </c>
      <c r="DQ178" s="28">
        <v>-7.3836021142218655</v>
      </c>
      <c r="DS178" s="29">
        <v>6.7617215992998414</v>
      </c>
      <c r="DT178" s="29">
        <v>6.7636661743484119</v>
      </c>
      <c r="DU178" s="29">
        <v>6.5890892612546192</v>
      </c>
      <c r="DV178" s="29">
        <v>6.4565867987578489</v>
      </c>
      <c r="DW178" s="29">
        <v>6.3876268221330328</v>
      </c>
      <c r="DX178" s="29">
        <v>6.3117707167629575</v>
      </c>
      <c r="DY178" s="29">
        <v>6.1639240657578949</v>
      </c>
      <c r="DZ178" s="29">
        <v>6.0204659413221915</v>
      </c>
      <c r="EA178" s="29">
        <v>5.9316271461436916</v>
      </c>
      <c r="EB178" s="29">
        <v>5.5047739327223244</v>
      </c>
      <c r="EC178" s="29">
        <v>-0.34715781520591804</v>
      </c>
      <c r="ED178" s="29">
        <v>-5.8752638043343524</v>
      </c>
      <c r="EE178" s="29">
        <v>-10.493275925710243</v>
      </c>
      <c r="EF178" s="29">
        <v>-10.403648383530879</v>
      </c>
      <c r="EH178" s="29">
        <v>10.261721599299841</v>
      </c>
      <c r="EI178" s="29">
        <v>10.263666174348412</v>
      </c>
      <c r="EJ178" s="29">
        <v>10.089089261254619</v>
      </c>
      <c r="EK178" s="29">
        <v>9.9565867987578489</v>
      </c>
      <c r="EL178" s="29">
        <v>9.8876268221330328</v>
      </c>
      <c r="EM178" s="29">
        <v>9.8117707167629575</v>
      </c>
      <c r="EN178" s="29">
        <v>9.6639240657578949</v>
      </c>
      <c r="EO178" s="29">
        <v>9.5204659413221915</v>
      </c>
      <c r="EP178" s="29">
        <v>9.4316271461436916</v>
      </c>
      <c r="EQ178" s="29">
        <v>9.0047739327223244</v>
      </c>
      <c r="ER178" s="29">
        <v>3.152842184794082</v>
      </c>
      <c r="ES178" s="29">
        <v>-2.3752638043343524</v>
      </c>
      <c r="ET178" s="29">
        <v>-6.9932759257102433</v>
      </c>
      <c r="EU178" s="29">
        <v>-6.9036483835308786</v>
      </c>
      <c r="EW178" s="1">
        <v>394658</v>
      </c>
      <c r="EX178" s="1">
        <v>400360</v>
      </c>
      <c r="EY178" s="1" t="s">
        <v>484</v>
      </c>
      <c r="EZ178" s="1" t="s">
        <v>876</v>
      </c>
    </row>
    <row r="179" spans="2:156" ht="16.2" thickBot="1" x14ac:dyDescent="0.35">
      <c r="B179" s="21" t="s">
        <v>180</v>
      </c>
      <c r="C179" s="22">
        <v>8.6379496180842992</v>
      </c>
      <c r="D179" s="23">
        <v>8.7102796658673434</v>
      </c>
      <c r="E179" s="23">
        <v>8.5158714650381846</v>
      </c>
      <c r="F179" s="23">
        <v>8.3601911108717459</v>
      </c>
      <c r="G179" s="23">
        <v>8.1965432135507257</v>
      </c>
      <c r="H179" s="23">
        <v>8.1169810026337643</v>
      </c>
      <c r="I179" s="23">
        <v>7.9108529700861396</v>
      </c>
      <c r="J179" s="23">
        <v>7.7368614870104579</v>
      </c>
      <c r="K179" s="23">
        <v>7.6206275763574176</v>
      </c>
      <c r="L179" s="23">
        <v>7.4958405606004561</v>
      </c>
      <c r="M179" s="23">
        <v>6.2107770593301641</v>
      </c>
      <c r="N179" s="23">
        <v>4.3133768071764056</v>
      </c>
      <c r="O179" s="23">
        <v>3.8878530493452583</v>
      </c>
      <c r="P179" s="23">
        <v>3.8439232063692934</v>
      </c>
      <c r="Q179" s="24"/>
      <c r="R179" s="23">
        <v>18.237949618084301</v>
      </c>
      <c r="S179" s="23">
        <v>18.310279665867345</v>
      </c>
      <c r="T179" s="23">
        <v>18.115871465038186</v>
      </c>
      <c r="U179" s="23">
        <v>17.960191110871747</v>
      </c>
      <c r="V179" s="23">
        <v>17.796543213550727</v>
      </c>
      <c r="W179" s="23">
        <v>17.716981002633766</v>
      </c>
      <c r="X179" s="23">
        <v>17.510852970086141</v>
      </c>
      <c r="Y179" s="23">
        <v>17.336861487010459</v>
      </c>
      <c r="Z179" s="23">
        <v>17.220627576357419</v>
      </c>
      <c r="AA179" s="23">
        <v>17.095840560600458</v>
      </c>
      <c r="AB179" s="23">
        <v>15.810777059330166</v>
      </c>
      <c r="AC179" s="23">
        <v>13.913376807176407</v>
      </c>
      <c r="AD179" s="23">
        <v>13.48785304934526</v>
      </c>
      <c r="AE179" s="23">
        <v>13.443923206369295</v>
      </c>
      <c r="AG179" s="25">
        <v>8.6100308735210831</v>
      </c>
      <c r="AH179" s="25">
        <v>8.7130980930574538</v>
      </c>
      <c r="AI179" s="25">
        <v>8.6380016693701407</v>
      </c>
      <c r="AJ179" s="25">
        <v>8.5660649917316363</v>
      </c>
      <c r="AK179" s="25">
        <v>8.4840257814044797</v>
      </c>
      <c r="AL179" s="25">
        <v>8.4396347164239103</v>
      </c>
      <c r="AM179" s="25">
        <v>8.2934322640942373</v>
      </c>
      <c r="AN179" s="25">
        <v>8.1628069906732463</v>
      </c>
      <c r="AO179" s="25">
        <v>8.1346080575317536</v>
      </c>
      <c r="AP179" s="25">
        <v>7.9588524305875978</v>
      </c>
      <c r="AQ179" s="25">
        <v>7.4795677380327739</v>
      </c>
      <c r="AR179" s="25">
        <v>5.8985500189645457</v>
      </c>
      <c r="AS179" s="25">
        <v>4.2862310515619129</v>
      </c>
      <c r="AT179" s="25">
        <v>4.2090998111870412</v>
      </c>
      <c r="AV179" s="26">
        <v>18.210030873521085</v>
      </c>
      <c r="AW179" s="26">
        <v>18.313098093057455</v>
      </c>
      <c r="AX179" s="26">
        <v>18.238001669370142</v>
      </c>
      <c r="AY179" s="26">
        <v>18.166064991731638</v>
      </c>
      <c r="AZ179" s="26">
        <v>18.084025781404481</v>
      </c>
      <c r="BA179" s="26">
        <v>18.039634716423912</v>
      </c>
      <c r="BB179" s="26">
        <v>17.893432264094237</v>
      </c>
      <c r="BC179" s="26">
        <v>17.762806990673248</v>
      </c>
      <c r="BD179" s="26">
        <v>17.734608057531755</v>
      </c>
      <c r="BE179" s="26">
        <v>17.558852430587599</v>
      </c>
      <c r="BF179" s="26">
        <v>17.079567738032775</v>
      </c>
      <c r="BG179" s="26">
        <v>15.498550018964547</v>
      </c>
      <c r="BH179" s="26">
        <v>13.886231051561914</v>
      </c>
      <c r="BI179" s="26">
        <v>13.809099811187043</v>
      </c>
      <c r="BK179" s="27">
        <v>8.6392490886241244</v>
      </c>
      <c r="BL179" s="27">
        <v>8.7305285877075924</v>
      </c>
      <c r="BM179" s="27">
        <v>8.5607353150660437</v>
      </c>
      <c r="BN179" s="27">
        <v>8.427778096787101</v>
      </c>
      <c r="BO179" s="27">
        <v>8.2883152377251221</v>
      </c>
      <c r="BP179" s="27">
        <v>8.2402997772265358</v>
      </c>
      <c r="BQ179" s="27">
        <v>8.0690062842981547</v>
      </c>
      <c r="BR179" s="27">
        <v>7.9366636833598854</v>
      </c>
      <c r="BS179" s="27">
        <v>7.8582904611990898</v>
      </c>
      <c r="BT179" s="27">
        <v>7.7687932288837551</v>
      </c>
      <c r="BU179" s="27">
        <v>6.6362436033386771</v>
      </c>
      <c r="BV179" s="27">
        <v>5.0307135380689871</v>
      </c>
      <c r="BW179" s="27">
        <v>4.8171605616923188</v>
      </c>
      <c r="BX179" s="27">
        <v>4.9760235966568835</v>
      </c>
      <c r="BZ179" s="27">
        <v>18.239249088624128</v>
      </c>
      <c r="CA179" s="27">
        <v>18.330528587707594</v>
      </c>
      <c r="CB179" s="27">
        <v>18.160735315066045</v>
      </c>
      <c r="CC179" s="27">
        <v>18.027778096787102</v>
      </c>
      <c r="CD179" s="27">
        <v>17.888315237725124</v>
      </c>
      <c r="CE179" s="27">
        <v>17.840299777226537</v>
      </c>
      <c r="CF179" s="27">
        <v>17.669006284298156</v>
      </c>
      <c r="CG179" s="27">
        <v>17.536663683359887</v>
      </c>
      <c r="CH179" s="27">
        <v>17.458290461199091</v>
      </c>
      <c r="CI179" s="27">
        <v>17.368793228883757</v>
      </c>
      <c r="CJ179" s="27">
        <v>16.236243603338679</v>
      </c>
      <c r="CK179" s="27">
        <v>14.630713538068989</v>
      </c>
      <c r="CL179" s="27">
        <v>14.41716056169232</v>
      </c>
      <c r="CM179" s="27">
        <v>14.576023596656885</v>
      </c>
      <c r="CO179" s="28">
        <v>8.6388525280129258</v>
      </c>
      <c r="CP179" s="28">
        <v>8.7284421823757565</v>
      </c>
      <c r="CQ179" s="28">
        <v>8.552784209651989</v>
      </c>
      <c r="CR179" s="28">
        <v>8.4170779627507315</v>
      </c>
      <c r="CS179" s="28">
        <v>8.2741829342212405</v>
      </c>
      <c r="CT179" s="28">
        <v>8.2147247272224764</v>
      </c>
      <c r="CU179" s="28">
        <v>8.0119423061034301</v>
      </c>
      <c r="CV179" s="28">
        <v>7.7850407525919731</v>
      </c>
      <c r="CW179" s="28">
        <v>7.6145066960400936</v>
      </c>
      <c r="CX179" s="28">
        <v>7.4521285019500478</v>
      </c>
      <c r="CY179" s="28">
        <v>6.3655418708551412</v>
      </c>
      <c r="CZ179" s="28">
        <v>4.6810452498695021</v>
      </c>
      <c r="DA179" s="28">
        <v>4.1720497073664156</v>
      </c>
      <c r="DB179" s="28">
        <v>4.001854256044922</v>
      </c>
      <c r="DD179" s="28">
        <v>18.238852528012927</v>
      </c>
      <c r="DE179" s="28">
        <v>18.32844218237576</v>
      </c>
      <c r="DF179" s="28">
        <v>18.15278420965199</v>
      </c>
      <c r="DG179" s="28">
        <v>18.017077962750733</v>
      </c>
      <c r="DH179" s="28">
        <v>17.874182934221242</v>
      </c>
      <c r="DI179" s="28">
        <v>17.814724727222476</v>
      </c>
      <c r="DJ179" s="28">
        <v>17.61194230610343</v>
      </c>
      <c r="DK179" s="28">
        <v>17.385040752591976</v>
      </c>
      <c r="DL179" s="28">
        <v>17.214506696040097</v>
      </c>
      <c r="DM179" s="28">
        <v>17.052128501950051</v>
      </c>
      <c r="DN179" s="28">
        <v>15.965541870855143</v>
      </c>
      <c r="DO179" s="28">
        <v>14.281045249869504</v>
      </c>
      <c r="DP179" s="28">
        <v>13.772049707366417</v>
      </c>
      <c r="DQ179" s="28">
        <v>13.601854256044923</v>
      </c>
      <c r="DS179" s="29">
        <v>8.6500494172406022</v>
      </c>
      <c r="DT179" s="29">
        <v>8.750537519289054</v>
      </c>
      <c r="DU179" s="29">
        <v>8.5858006638672162</v>
      </c>
      <c r="DV179" s="29">
        <v>8.4588369643521553</v>
      </c>
      <c r="DW179" s="29">
        <v>8.3027879056421625</v>
      </c>
      <c r="DX179" s="29">
        <v>8.1700620913048869</v>
      </c>
      <c r="DY179" s="29">
        <v>7.9095698283932059</v>
      </c>
      <c r="DZ179" s="29">
        <v>7.6749535116760175</v>
      </c>
      <c r="EA179" s="29">
        <v>7.4928504917508523</v>
      </c>
      <c r="EB179" s="29">
        <v>7.3131192715358857</v>
      </c>
      <c r="EC179" s="29">
        <v>5.6182111849325107</v>
      </c>
      <c r="ED179" s="29">
        <v>4.0983703545152288</v>
      </c>
      <c r="EE179" s="29">
        <v>3.5705922271115416</v>
      </c>
      <c r="EF179" s="29">
        <v>3.6907346599896798</v>
      </c>
      <c r="EH179" s="29">
        <v>18.250049417240604</v>
      </c>
      <c r="EI179" s="29">
        <v>18.350537519289055</v>
      </c>
      <c r="EJ179" s="29">
        <v>18.185800663867219</v>
      </c>
      <c r="EK179" s="29">
        <v>18.058836964352157</v>
      </c>
      <c r="EL179" s="29">
        <v>17.902787905642164</v>
      </c>
      <c r="EM179" s="29">
        <v>17.770062091304887</v>
      </c>
      <c r="EN179" s="29">
        <v>17.509569828393207</v>
      </c>
      <c r="EO179" s="29">
        <v>17.274953511676017</v>
      </c>
      <c r="EP179" s="29">
        <v>17.092850491750852</v>
      </c>
      <c r="EQ179" s="29">
        <v>16.913119271535887</v>
      </c>
      <c r="ER179" s="29">
        <v>15.218211184932512</v>
      </c>
      <c r="ES179" s="29">
        <v>13.69837035451523</v>
      </c>
      <c r="ET179" s="29">
        <v>13.170592227111543</v>
      </c>
      <c r="EU179" s="29">
        <v>13.290734659989681</v>
      </c>
      <c r="EW179" s="1">
        <v>345810</v>
      </c>
      <c r="EX179" s="1">
        <v>538827</v>
      </c>
      <c r="EY179" s="1" t="s">
        <v>464</v>
      </c>
      <c r="EZ179" s="1" t="s">
        <v>885</v>
      </c>
    </row>
    <row r="180" spans="2:156" ht="16.2" thickBot="1" x14ac:dyDescent="0.35">
      <c r="B180" s="21" t="s">
        <v>181</v>
      </c>
      <c r="C180" s="22">
        <v>7.3187447804242467</v>
      </c>
      <c r="D180" s="23">
        <v>7.4801361923176444</v>
      </c>
      <c r="E180" s="23">
        <v>7.3401926348255717</v>
      </c>
      <c r="F180" s="23">
        <v>7.1050262638396919</v>
      </c>
      <c r="G180" s="23">
        <v>6.9529975121484409</v>
      </c>
      <c r="H180" s="23">
        <v>6.6782586555062338</v>
      </c>
      <c r="I180" s="23">
        <v>6.3621050778550945</v>
      </c>
      <c r="J180" s="23">
        <v>6.0657990517521938</v>
      </c>
      <c r="K180" s="23">
        <v>5.7768120148530286</v>
      </c>
      <c r="L180" s="23">
        <v>5.3736346916913504</v>
      </c>
      <c r="M180" s="23">
        <v>3.5920343528596206</v>
      </c>
      <c r="N180" s="23">
        <v>1.3613367224401536</v>
      </c>
      <c r="O180" s="23">
        <v>7.5094813423000062E-3</v>
      </c>
      <c r="P180" s="23">
        <v>-0.84246025351117382</v>
      </c>
      <c r="Q180" s="24"/>
      <c r="R180" s="23">
        <v>11.918744780424248</v>
      </c>
      <c r="S180" s="23">
        <v>12.080136192317646</v>
      </c>
      <c r="T180" s="23">
        <v>11.940192634825573</v>
      </c>
      <c r="U180" s="23">
        <v>11.705026263839693</v>
      </c>
      <c r="V180" s="23">
        <v>11.552997512148442</v>
      </c>
      <c r="W180" s="23">
        <v>11.278258655506235</v>
      </c>
      <c r="X180" s="23">
        <v>10.962105077855096</v>
      </c>
      <c r="Y180" s="23">
        <v>10.665799051752195</v>
      </c>
      <c r="Z180" s="23">
        <v>10.37681201485303</v>
      </c>
      <c r="AA180" s="23">
        <v>9.9736346916913519</v>
      </c>
      <c r="AB180" s="23">
        <v>8.192034352859622</v>
      </c>
      <c r="AC180" s="23">
        <v>5.961336722440155</v>
      </c>
      <c r="AD180" s="23">
        <v>4.6075094813423014</v>
      </c>
      <c r="AE180" s="23">
        <v>3.7575397464888276</v>
      </c>
      <c r="AG180" s="25">
        <v>7.2357929369496095</v>
      </c>
      <c r="AH180" s="25">
        <v>7.3439020147575818</v>
      </c>
      <c r="AI180" s="25">
        <v>7.2324883941092644</v>
      </c>
      <c r="AJ180" s="25">
        <v>7.0281534971990229</v>
      </c>
      <c r="AK180" s="25">
        <v>6.9094990720878116</v>
      </c>
      <c r="AL180" s="25">
        <v>6.6679857650237935</v>
      </c>
      <c r="AM180" s="25">
        <v>6.3662846044265038</v>
      </c>
      <c r="AN180" s="25">
        <v>6.0772553880410491</v>
      </c>
      <c r="AO180" s="25">
        <v>5.7846626617457666</v>
      </c>
      <c r="AP180" s="25">
        <v>5.3704831777894029</v>
      </c>
      <c r="AQ180" s="25">
        <v>3.9925042317452686</v>
      </c>
      <c r="AR180" s="25">
        <v>2.679798220294682</v>
      </c>
      <c r="AS180" s="25">
        <v>1.4859297056863028</v>
      </c>
      <c r="AT180" s="25">
        <v>1.0424342820807375</v>
      </c>
      <c r="AV180" s="26">
        <v>11.835792936949611</v>
      </c>
      <c r="AW180" s="26">
        <v>11.943902014757583</v>
      </c>
      <c r="AX180" s="26">
        <v>11.832488394109266</v>
      </c>
      <c r="AY180" s="26">
        <v>11.628153497199024</v>
      </c>
      <c r="AZ180" s="26">
        <v>11.509499072087813</v>
      </c>
      <c r="BA180" s="26">
        <v>11.267985765023795</v>
      </c>
      <c r="BB180" s="26">
        <v>10.966284604426505</v>
      </c>
      <c r="BC180" s="26">
        <v>10.677255388041051</v>
      </c>
      <c r="BD180" s="26">
        <v>10.384662661745768</v>
      </c>
      <c r="BE180" s="26">
        <v>9.9704831777894043</v>
      </c>
      <c r="BF180" s="26">
        <v>8.59250423174527</v>
      </c>
      <c r="BG180" s="26">
        <v>7.2797982202946834</v>
      </c>
      <c r="BH180" s="26">
        <v>6.0859297056863042</v>
      </c>
      <c r="BI180" s="26">
        <v>5.6424342820807389</v>
      </c>
      <c r="BK180" s="27">
        <v>7.3202120098715859</v>
      </c>
      <c r="BL180" s="27">
        <v>7.5138585416354431</v>
      </c>
      <c r="BM180" s="27">
        <v>7.4133630435798832</v>
      </c>
      <c r="BN180" s="27">
        <v>7.2164737251218884</v>
      </c>
      <c r="BO180" s="27">
        <v>7.1057912446486426</v>
      </c>
      <c r="BP180" s="27">
        <v>6.8880022585522127</v>
      </c>
      <c r="BQ180" s="27">
        <v>6.6293569306653879</v>
      </c>
      <c r="BR180" s="27">
        <v>6.4023523969912937</v>
      </c>
      <c r="BS180" s="27">
        <v>6.1822079381405004</v>
      </c>
      <c r="BT180" s="27">
        <v>5.8502115527079361</v>
      </c>
      <c r="BU180" s="27">
        <v>4.3788170268484485</v>
      </c>
      <c r="BV180" s="27">
        <v>3.2519645289299781</v>
      </c>
      <c r="BW180" s="27">
        <v>2.7895528690446092</v>
      </c>
      <c r="BX180" s="27">
        <v>2.8376621643989886</v>
      </c>
      <c r="BZ180" s="27">
        <v>11.920212009871587</v>
      </c>
      <c r="CA180" s="27">
        <v>12.113858541635445</v>
      </c>
      <c r="CB180" s="27">
        <v>12.013363043579885</v>
      </c>
      <c r="CC180" s="27">
        <v>11.81647372512189</v>
      </c>
      <c r="CD180" s="27">
        <v>11.705791244648644</v>
      </c>
      <c r="CE180" s="27">
        <v>11.488002258552214</v>
      </c>
      <c r="CF180" s="27">
        <v>11.229356930665389</v>
      </c>
      <c r="CG180" s="27">
        <v>11.002352396991295</v>
      </c>
      <c r="CH180" s="27">
        <v>10.782207938140502</v>
      </c>
      <c r="CI180" s="27">
        <v>10.450211552707938</v>
      </c>
      <c r="CJ180" s="27">
        <v>8.97881702684845</v>
      </c>
      <c r="CK180" s="27">
        <v>7.8519645289299795</v>
      </c>
      <c r="CL180" s="27">
        <v>7.3895528690446106</v>
      </c>
      <c r="CM180" s="27">
        <v>7.43766216439899</v>
      </c>
      <c r="CO180" s="28">
        <v>7.3158987428137294</v>
      </c>
      <c r="CP180" s="28">
        <v>7.4947811932135426</v>
      </c>
      <c r="CQ180" s="28">
        <v>7.3837002515074701</v>
      </c>
      <c r="CR180" s="28">
        <v>7.189070797243339</v>
      </c>
      <c r="CS180" s="28">
        <v>7.0908899734598396</v>
      </c>
      <c r="CT180" s="28">
        <v>6.9006733352339484</v>
      </c>
      <c r="CU180" s="28">
        <v>6.6552791862248739</v>
      </c>
      <c r="CV180" s="28">
        <v>6.4159613625766063</v>
      </c>
      <c r="CW180" s="28">
        <v>6.217347303323443</v>
      </c>
      <c r="CX180" s="28">
        <v>5.9327621011977207</v>
      </c>
      <c r="CY180" s="28">
        <v>4.6704663222549847</v>
      </c>
      <c r="CZ180" s="28">
        <v>-1.4343506721757002</v>
      </c>
      <c r="DA180" s="28">
        <v>-7.3773053230356851</v>
      </c>
      <c r="DB180" s="28">
        <v>-11.850539227996158</v>
      </c>
      <c r="DD180" s="28">
        <v>11.915898742813731</v>
      </c>
      <c r="DE180" s="28">
        <v>12.094781193213544</v>
      </c>
      <c r="DF180" s="28">
        <v>11.983700251507472</v>
      </c>
      <c r="DG180" s="28">
        <v>11.78907079724334</v>
      </c>
      <c r="DH180" s="28">
        <v>11.690889973459841</v>
      </c>
      <c r="DI180" s="28">
        <v>11.50067333523395</v>
      </c>
      <c r="DJ180" s="28">
        <v>11.255279186224875</v>
      </c>
      <c r="DK180" s="28">
        <v>11.015961362576608</v>
      </c>
      <c r="DL180" s="28">
        <v>10.817347303323444</v>
      </c>
      <c r="DM180" s="28">
        <v>10.532762101197722</v>
      </c>
      <c r="DN180" s="28">
        <v>9.2704663222549861</v>
      </c>
      <c r="DO180" s="28">
        <v>3.1656493278243012</v>
      </c>
      <c r="DP180" s="28">
        <v>-2.7773053230356837</v>
      </c>
      <c r="DQ180" s="28">
        <v>-7.2505392279961569</v>
      </c>
      <c r="DS180" s="29">
        <v>7.4088789386745493</v>
      </c>
      <c r="DT180" s="29">
        <v>7.677195890457515</v>
      </c>
      <c r="DU180" s="29">
        <v>7.6557729071473073</v>
      </c>
      <c r="DV180" s="29">
        <v>7.5308695094519216</v>
      </c>
      <c r="DW180" s="29">
        <v>7.5038045913139371</v>
      </c>
      <c r="DX180" s="29">
        <v>7.3384264514177389</v>
      </c>
      <c r="DY180" s="29">
        <v>7.1283010611308253</v>
      </c>
      <c r="DZ180" s="29">
        <v>6.9481291306547561</v>
      </c>
      <c r="EA180" s="29">
        <v>6.7990702023483536</v>
      </c>
      <c r="EB180" s="29">
        <v>6.3138028161743627</v>
      </c>
      <c r="EC180" s="29">
        <v>-0.32011091352168819</v>
      </c>
      <c r="ED180" s="29">
        <v>-6.4421872341020254</v>
      </c>
      <c r="EE180" s="29">
        <v>-11.480057192961247</v>
      </c>
      <c r="EF180" s="29">
        <v>-11.258547479535466</v>
      </c>
      <c r="EH180" s="29">
        <v>12.008878938674551</v>
      </c>
      <c r="EI180" s="29">
        <v>12.277195890457516</v>
      </c>
      <c r="EJ180" s="29">
        <v>12.255772907147309</v>
      </c>
      <c r="EK180" s="29">
        <v>12.130869509451923</v>
      </c>
      <c r="EL180" s="29">
        <v>12.103804591313938</v>
      </c>
      <c r="EM180" s="29">
        <v>11.93842645141774</v>
      </c>
      <c r="EN180" s="29">
        <v>11.728301061130827</v>
      </c>
      <c r="EO180" s="29">
        <v>11.548129130654758</v>
      </c>
      <c r="EP180" s="29">
        <v>11.399070202348355</v>
      </c>
      <c r="EQ180" s="29">
        <v>10.913802816174364</v>
      </c>
      <c r="ER180" s="29">
        <v>4.2798890864783132</v>
      </c>
      <c r="ES180" s="29">
        <v>-1.842187234102024</v>
      </c>
      <c r="ET180" s="29">
        <v>-6.880057192961246</v>
      </c>
      <c r="EU180" s="29">
        <v>-6.6585474795354642</v>
      </c>
      <c r="EW180" s="1">
        <v>395215</v>
      </c>
      <c r="EX180" s="1">
        <v>395126</v>
      </c>
      <c r="EY180" s="1" t="s">
        <v>606</v>
      </c>
      <c r="EZ180" s="1" t="s">
        <v>876</v>
      </c>
    </row>
    <row r="181" spans="2:156" ht="16.2" thickBot="1" x14ac:dyDescent="0.35">
      <c r="B181" s="21" t="s">
        <v>182</v>
      </c>
      <c r="C181" s="22">
        <v>4.4183833452570198</v>
      </c>
      <c r="D181" s="23">
        <v>4.6359716817981802</v>
      </c>
      <c r="E181" s="23">
        <v>4.5269253823466862</v>
      </c>
      <c r="F181" s="23">
        <v>4.4367245345134325</v>
      </c>
      <c r="G181" s="23">
        <v>4.3363069649959183</v>
      </c>
      <c r="H181" s="23">
        <v>4.2137881431695448</v>
      </c>
      <c r="I181" s="23">
        <v>4.0934317549907053</v>
      </c>
      <c r="J181" s="23">
        <v>3.9707728910086058</v>
      </c>
      <c r="K181" s="23">
        <v>3.8558093602477417</v>
      </c>
      <c r="L181" s="23">
        <v>3.714675812320186</v>
      </c>
      <c r="M181" s="23">
        <v>3.2227580290336917</v>
      </c>
      <c r="N181" s="23">
        <v>2.192859197555066</v>
      </c>
      <c r="O181" s="23">
        <v>1.472172341069216</v>
      </c>
      <c r="P181" s="23">
        <v>0.94580065499730459</v>
      </c>
      <c r="Q181" s="24"/>
      <c r="R181" s="23">
        <v>16.718383345257021</v>
      </c>
      <c r="S181" s="23">
        <v>16.935971681798179</v>
      </c>
      <c r="T181" s="23">
        <v>16.826925382346687</v>
      </c>
      <c r="U181" s="23">
        <v>16.736724534513435</v>
      </c>
      <c r="V181" s="23">
        <v>16.636306964995917</v>
      </c>
      <c r="W181" s="23">
        <v>16.513788143169545</v>
      </c>
      <c r="X181" s="23">
        <v>16.393431754990708</v>
      </c>
      <c r="Y181" s="23">
        <v>16.270772891008605</v>
      </c>
      <c r="Z181" s="23">
        <v>16.155809360247744</v>
      </c>
      <c r="AA181" s="23">
        <v>16.014675812320185</v>
      </c>
      <c r="AB181" s="23">
        <v>15.522758029033692</v>
      </c>
      <c r="AC181" s="23">
        <v>14.492859197555067</v>
      </c>
      <c r="AD181" s="23">
        <v>13.772172341069217</v>
      </c>
      <c r="AE181" s="23">
        <v>13.245800654997305</v>
      </c>
      <c r="AG181" s="25">
        <v>4.3579371664488367</v>
      </c>
      <c r="AH181" s="25">
        <v>4.5309942144746014</v>
      </c>
      <c r="AI181" s="25">
        <v>4.4648172235785211</v>
      </c>
      <c r="AJ181" s="25">
        <v>4.4109957545210658</v>
      </c>
      <c r="AK181" s="25">
        <v>4.3397314843079755</v>
      </c>
      <c r="AL181" s="25">
        <v>4.2388220864622443</v>
      </c>
      <c r="AM181" s="25">
        <v>4.1201868761925198</v>
      </c>
      <c r="AN181" s="25">
        <v>3.9616481219059629</v>
      </c>
      <c r="AO181" s="25">
        <v>3.7446740513310139</v>
      </c>
      <c r="AP181" s="25">
        <v>3.457369593270947</v>
      </c>
      <c r="AQ181" s="25">
        <v>3.016095664615607</v>
      </c>
      <c r="AR181" s="25">
        <v>2.8374388866549634</v>
      </c>
      <c r="AS181" s="25">
        <v>2.7197263014871762</v>
      </c>
      <c r="AT181" s="25">
        <v>2.7119956360674156</v>
      </c>
      <c r="AV181" s="26">
        <v>16.657937166448839</v>
      </c>
      <c r="AW181" s="26">
        <v>16.8309942144746</v>
      </c>
      <c r="AX181" s="26">
        <v>16.764817223578522</v>
      </c>
      <c r="AY181" s="26">
        <v>16.710995754521065</v>
      </c>
      <c r="AZ181" s="26">
        <v>16.639731484307976</v>
      </c>
      <c r="BA181" s="26">
        <v>16.538822086462247</v>
      </c>
      <c r="BB181" s="26">
        <v>16.42018687619252</v>
      </c>
      <c r="BC181" s="26">
        <v>16.261648121905964</v>
      </c>
      <c r="BD181" s="26">
        <v>16.044674051331015</v>
      </c>
      <c r="BE181" s="26">
        <v>15.757369593270948</v>
      </c>
      <c r="BF181" s="26">
        <v>15.316095664615608</v>
      </c>
      <c r="BG181" s="26">
        <v>15.137438886654964</v>
      </c>
      <c r="BH181" s="26">
        <v>15.019726301487177</v>
      </c>
      <c r="BI181" s="26">
        <v>15.011995636067416</v>
      </c>
      <c r="BK181" s="27">
        <v>4.4187481807602715</v>
      </c>
      <c r="BL181" s="27">
        <v>4.6510564397749707</v>
      </c>
      <c r="BM181" s="27">
        <v>4.5585966264754632</v>
      </c>
      <c r="BN181" s="27">
        <v>4.4845873352726286</v>
      </c>
      <c r="BO181" s="27">
        <v>4.4023718129186573</v>
      </c>
      <c r="BP181" s="27">
        <v>4.3041806634066742</v>
      </c>
      <c r="BQ181" s="27">
        <v>4.2062419110571074</v>
      </c>
      <c r="BR181" s="27">
        <v>4.1101725615346805</v>
      </c>
      <c r="BS181" s="27">
        <v>4.0225445448146537</v>
      </c>
      <c r="BT181" s="27">
        <v>3.909943226965007</v>
      </c>
      <c r="BU181" s="27">
        <v>3.5466077191693834</v>
      </c>
      <c r="BV181" s="27">
        <v>3.3031949751759502</v>
      </c>
      <c r="BW181" s="27">
        <v>3.2375790250439405</v>
      </c>
      <c r="BX181" s="27">
        <v>3.3272790776408794</v>
      </c>
      <c r="BZ181" s="27">
        <v>16.718748180760272</v>
      </c>
      <c r="CA181" s="27">
        <v>16.951056439774973</v>
      </c>
      <c r="CB181" s="27">
        <v>16.858596626475464</v>
      </c>
      <c r="CC181" s="27">
        <v>16.784587335272629</v>
      </c>
      <c r="CD181" s="27">
        <v>16.702371812918656</v>
      </c>
      <c r="CE181" s="27">
        <v>16.604180663406673</v>
      </c>
      <c r="CF181" s="27">
        <v>16.50624191105711</v>
      </c>
      <c r="CG181" s="27">
        <v>16.410172561534679</v>
      </c>
      <c r="CH181" s="27">
        <v>16.322544544814654</v>
      </c>
      <c r="CI181" s="27">
        <v>16.209943226965009</v>
      </c>
      <c r="CJ181" s="27">
        <v>15.846607719169384</v>
      </c>
      <c r="CK181" s="27">
        <v>15.603194975175951</v>
      </c>
      <c r="CL181" s="27">
        <v>15.537579025043941</v>
      </c>
      <c r="CM181" s="27">
        <v>15.62727907764088</v>
      </c>
      <c r="CO181" s="28">
        <v>4.4175555894081615</v>
      </c>
      <c r="CP181" s="28">
        <v>4.6530119000281083</v>
      </c>
      <c r="CQ181" s="28">
        <v>4.563369163593638</v>
      </c>
      <c r="CR181" s="28">
        <v>4.4937642948559429</v>
      </c>
      <c r="CS181" s="28">
        <v>4.4144735415139245</v>
      </c>
      <c r="CT181" s="28">
        <v>4.3155989639871386</v>
      </c>
      <c r="CU181" s="28">
        <v>4.2209058444962082</v>
      </c>
      <c r="CV181" s="28">
        <v>4.1255159550595515</v>
      </c>
      <c r="CW181" s="28">
        <v>4.0397249264013286</v>
      </c>
      <c r="CX181" s="28">
        <v>3.9326189061381847</v>
      </c>
      <c r="CY181" s="28">
        <v>3.5173105031163416</v>
      </c>
      <c r="CZ181" s="28">
        <v>1.066135946465085</v>
      </c>
      <c r="DA181" s="28">
        <v>-1.0220242663465342</v>
      </c>
      <c r="DB181" s="28">
        <v>-2.6635611651899644</v>
      </c>
      <c r="DD181" s="28">
        <v>16.717555589408164</v>
      </c>
      <c r="DE181" s="28">
        <v>16.953011900028109</v>
      </c>
      <c r="DF181" s="28">
        <v>16.863369163593639</v>
      </c>
      <c r="DG181" s="28">
        <v>16.793764294855944</v>
      </c>
      <c r="DH181" s="28">
        <v>16.714473541513925</v>
      </c>
      <c r="DI181" s="28">
        <v>16.615598963987139</v>
      </c>
      <c r="DJ181" s="28">
        <v>16.520905844496209</v>
      </c>
      <c r="DK181" s="28">
        <v>16.425515955059552</v>
      </c>
      <c r="DL181" s="28">
        <v>16.339724926401331</v>
      </c>
      <c r="DM181" s="28">
        <v>16.232618906138185</v>
      </c>
      <c r="DN181" s="28">
        <v>15.817310503116342</v>
      </c>
      <c r="DO181" s="28">
        <v>13.366135946465086</v>
      </c>
      <c r="DP181" s="28">
        <v>11.277975733653467</v>
      </c>
      <c r="DQ181" s="28">
        <v>9.6364388348100363</v>
      </c>
      <c r="DS181" s="29">
        <v>4.4561868164721563</v>
      </c>
      <c r="DT181" s="29">
        <v>4.7296150378629278</v>
      </c>
      <c r="DU181" s="29">
        <v>4.6785472776699439</v>
      </c>
      <c r="DV181" s="29">
        <v>4.6407754531261478</v>
      </c>
      <c r="DW181" s="29">
        <v>4.5822019639554039</v>
      </c>
      <c r="DX181" s="29">
        <v>4.5129965144477886</v>
      </c>
      <c r="DY181" s="29">
        <v>4.4268120481428639</v>
      </c>
      <c r="DZ181" s="29">
        <v>4.3385643035942447</v>
      </c>
      <c r="EA181" s="29">
        <v>4.245619580190569</v>
      </c>
      <c r="EB181" s="29">
        <v>4.0327476457403684</v>
      </c>
      <c r="EC181" s="29">
        <v>1.152395914733944</v>
      </c>
      <c r="ED181" s="29">
        <v>-1.3974448192912909</v>
      </c>
      <c r="EE181" s="29">
        <v>-3.3105968271016586</v>
      </c>
      <c r="EF181" s="29">
        <v>-2.6499094506491865</v>
      </c>
      <c r="EH181" s="29">
        <v>16.756186816472159</v>
      </c>
      <c r="EI181" s="29">
        <v>17.029615037862929</v>
      </c>
      <c r="EJ181" s="29">
        <v>16.978547277669946</v>
      </c>
      <c r="EK181" s="29">
        <v>16.94077545312615</v>
      </c>
      <c r="EL181" s="29">
        <v>16.882201963955403</v>
      </c>
      <c r="EM181" s="29">
        <v>16.812996514447789</v>
      </c>
      <c r="EN181" s="29">
        <v>16.726812048142865</v>
      </c>
      <c r="EO181" s="29">
        <v>16.638564303594244</v>
      </c>
      <c r="EP181" s="29">
        <v>16.545619580190568</v>
      </c>
      <c r="EQ181" s="29">
        <v>16.332747645740369</v>
      </c>
      <c r="ER181" s="29">
        <v>13.452395914733945</v>
      </c>
      <c r="ES181" s="29">
        <v>10.90255518070871</v>
      </c>
      <c r="ET181" s="29">
        <v>8.9894031728983421</v>
      </c>
      <c r="EU181" s="29">
        <v>9.6500905493508142</v>
      </c>
      <c r="EW181" s="1">
        <v>375688</v>
      </c>
      <c r="EX181" s="1">
        <v>428877</v>
      </c>
      <c r="EY181" s="1" t="s">
        <v>578</v>
      </c>
      <c r="EZ181" s="1" t="s">
        <v>522</v>
      </c>
    </row>
    <row r="182" spans="2:156" ht="16.2" thickBot="1" x14ac:dyDescent="0.35">
      <c r="B182" s="21" t="s">
        <v>183</v>
      </c>
      <c r="C182" s="22">
        <v>13.531586661921189</v>
      </c>
      <c r="D182" s="23">
        <v>13.516443767657874</v>
      </c>
      <c r="E182" s="23">
        <v>13.293873104232082</v>
      </c>
      <c r="F182" s="23">
        <v>13.167046129135752</v>
      </c>
      <c r="G182" s="23">
        <v>12.951689517777583</v>
      </c>
      <c r="H182" s="23">
        <v>12.778525746320025</v>
      </c>
      <c r="I182" s="23">
        <v>12.621850307359097</v>
      </c>
      <c r="J182" s="23">
        <v>12.373232429265466</v>
      </c>
      <c r="K182" s="23">
        <v>12.120737330943225</v>
      </c>
      <c r="L182" s="23">
        <v>11.81833247819239</v>
      </c>
      <c r="M182" s="23">
        <v>10.498161020656326</v>
      </c>
      <c r="N182" s="23">
        <v>8.9791923003502987</v>
      </c>
      <c r="O182" s="23">
        <v>8.2017716575898802</v>
      </c>
      <c r="P182" s="23">
        <v>7.8848891030751478</v>
      </c>
      <c r="Q182" s="24"/>
      <c r="R182" s="23">
        <v>18.13158666192119</v>
      </c>
      <c r="S182" s="23">
        <v>18.116443767657877</v>
      </c>
      <c r="T182" s="23">
        <v>17.893873104232085</v>
      </c>
      <c r="U182" s="23">
        <v>17.767046129135753</v>
      </c>
      <c r="V182" s="23">
        <v>17.551689517777582</v>
      </c>
      <c r="W182" s="23">
        <v>17.378525746320026</v>
      </c>
      <c r="X182" s="23">
        <v>17.221850307359098</v>
      </c>
      <c r="Y182" s="23">
        <v>16.973232429265465</v>
      </c>
      <c r="Z182" s="23">
        <v>16.720737330943226</v>
      </c>
      <c r="AA182" s="23">
        <v>16.41833247819239</v>
      </c>
      <c r="AB182" s="23">
        <v>15.098161020656327</v>
      </c>
      <c r="AC182" s="23">
        <v>13.5791923003503</v>
      </c>
      <c r="AD182" s="23">
        <v>12.801771657589882</v>
      </c>
      <c r="AE182" s="23">
        <v>12.484889103075149</v>
      </c>
      <c r="AG182" s="25">
        <v>13.486689737730437</v>
      </c>
      <c r="AH182" s="25">
        <v>13.507511289686928</v>
      </c>
      <c r="AI182" s="25">
        <v>13.36821049553912</v>
      </c>
      <c r="AJ182" s="25">
        <v>13.27054418155827</v>
      </c>
      <c r="AK182" s="25">
        <v>13.108312511937717</v>
      </c>
      <c r="AL182" s="25">
        <v>12.978401595623428</v>
      </c>
      <c r="AM182" s="25">
        <v>12.84878588645762</v>
      </c>
      <c r="AN182" s="25">
        <v>12.640379938822914</v>
      </c>
      <c r="AO182" s="25">
        <v>12.416216066481079</v>
      </c>
      <c r="AP182" s="25">
        <v>12.141890027207513</v>
      </c>
      <c r="AQ182" s="25">
        <v>11.209422565866719</v>
      </c>
      <c r="AR182" s="25">
        <v>10.151752831059541</v>
      </c>
      <c r="AS182" s="25">
        <v>9.2620278785255312</v>
      </c>
      <c r="AT182" s="25">
        <v>9.0020062518367663</v>
      </c>
      <c r="AV182" s="26">
        <v>18.086689737730438</v>
      </c>
      <c r="AW182" s="26">
        <v>18.107511289686929</v>
      </c>
      <c r="AX182" s="26">
        <v>17.968210495539122</v>
      </c>
      <c r="AY182" s="26">
        <v>17.870544181558273</v>
      </c>
      <c r="AZ182" s="26">
        <v>17.70831251193772</v>
      </c>
      <c r="BA182" s="26">
        <v>17.578401595623429</v>
      </c>
      <c r="BB182" s="26">
        <v>17.448785886457621</v>
      </c>
      <c r="BC182" s="26">
        <v>17.240379938822915</v>
      </c>
      <c r="BD182" s="26">
        <v>17.016216066481078</v>
      </c>
      <c r="BE182" s="26">
        <v>16.741890027207514</v>
      </c>
      <c r="BF182" s="26">
        <v>15.80942256586672</v>
      </c>
      <c r="BG182" s="26">
        <v>14.751752831059543</v>
      </c>
      <c r="BH182" s="26">
        <v>13.862027878525533</v>
      </c>
      <c r="BI182" s="26">
        <v>13.602006251836768</v>
      </c>
      <c r="BK182" s="27">
        <v>13.532732076672781</v>
      </c>
      <c r="BL182" s="27">
        <v>13.542261867591854</v>
      </c>
      <c r="BM182" s="27">
        <v>13.345310149941222</v>
      </c>
      <c r="BN182" s="27">
        <v>13.245461025259626</v>
      </c>
      <c r="BO182" s="27">
        <v>13.071528049268483</v>
      </c>
      <c r="BP182" s="27">
        <v>12.942861670637386</v>
      </c>
      <c r="BQ182" s="27">
        <v>12.83301764940065</v>
      </c>
      <c r="BR182" s="27">
        <v>12.640097408249874</v>
      </c>
      <c r="BS182" s="27">
        <v>12.444465234531123</v>
      </c>
      <c r="BT182" s="27">
        <v>12.199704384513307</v>
      </c>
      <c r="BU182" s="27">
        <v>11.151411574095805</v>
      </c>
      <c r="BV182" s="27">
        <v>10.269373389573833</v>
      </c>
      <c r="BW182" s="27">
        <v>10.018143732552881</v>
      </c>
      <c r="BX182" s="27">
        <v>10.16109150832359</v>
      </c>
      <c r="BZ182" s="27">
        <v>18.132732076672781</v>
      </c>
      <c r="CA182" s="27">
        <v>18.142261867591856</v>
      </c>
      <c r="CB182" s="27">
        <v>17.945310149941221</v>
      </c>
      <c r="CC182" s="27">
        <v>17.845461025259628</v>
      </c>
      <c r="CD182" s="27">
        <v>17.671528049268485</v>
      </c>
      <c r="CE182" s="27">
        <v>17.542861670637386</v>
      </c>
      <c r="CF182" s="27">
        <v>17.433017649400654</v>
      </c>
      <c r="CG182" s="27">
        <v>17.240097408249873</v>
      </c>
      <c r="CH182" s="27">
        <v>17.044465234531124</v>
      </c>
      <c r="CI182" s="27">
        <v>16.799704384513308</v>
      </c>
      <c r="CJ182" s="27">
        <v>15.751411574095807</v>
      </c>
      <c r="CK182" s="27">
        <v>14.869373389573834</v>
      </c>
      <c r="CL182" s="27">
        <v>14.618143732552882</v>
      </c>
      <c r="CM182" s="27">
        <v>14.761091508323592</v>
      </c>
      <c r="CO182" s="28">
        <v>13.528547081776463</v>
      </c>
      <c r="CP182" s="28">
        <v>13.522352614760518</v>
      </c>
      <c r="CQ182" s="28">
        <v>13.314801966952619</v>
      </c>
      <c r="CR182" s="28">
        <v>13.213056467136173</v>
      </c>
      <c r="CS182" s="28">
        <v>13.043065212418673</v>
      </c>
      <c r="CT182" s="28">
        <v>12.933024840369386</v>
      </c>
      <c r="CU182" s="28">
        <v>12.850892861686091</v>
      </c>
      <c r="CV182" s="28">
        <v>12.670179445184308</v>
      </c>
      <c r="CW182" s="28">
        <v>12.51325879354806</v>
      </c>
      <c r="CX182" s="28">
        <v>12.333109466810065</v>
      </c>
      <c r="CY182" s="28">
        <v>11.45334614775285</v>
      </c>
      <c r="CZ182" s="28">
        <v>6.3276655449605528</v>
      </c>
      <c r="DA182" s="28">
        <v>1.6966100528062995</v>
      </c>
      <c r="DB182" s="28">
        <v>-1.7760505076144639</v>
      </c>
      <c r="DD182" s="28">
        <v>18.128547081776464</v>
      </c>
      <c r="DE182" s="28">
        <v>18.122352614760519</v>
      </c>
      <c r="DF182" s="28">
        <v>17.91480196695262</v>
      </c>
      <c r="DG182" s="28">
        <v>17.813056467136175</v>
      </c>
      <c r="DH182" s="28">
        <v>17.643065212418676</v>
      </c>
      <c r="DI182" s="28">
        <v>17.533024840369386</v>
      </c>
      <c r="DJ182" s="28">
        <v>17.450892861686093</v>
      </c>
      <c r="DK182" s="28">
        <v>17.270179445184311</v>
      </c>
      <c r="DL182" s="28">
        <v>17.113258793548063</v>
      </c>
      <c r="DM182" s="28">
        <v>16.933109466810066</v>
      </c>
      <c r="DN182" s="28">
        <v>16.053346147752851</v>
      </c>
      <c r="DO182" s="28">
        <v>10.927665544960554</v>
      </c>
      <c r="DP182" s="28">
        <v>6.2966100528063009</v>
      </c>
      <c r="DQ182" s="28">
        <v>2.8239494923855375</v>
      </c>
      <c r="DS182" s="29">
        <v>13.590867302912953</v>
      </c>
      <c r="DT182" s="29">
        <v>13.64073929802203</v>
      </c>
      <c r="DU182" s="29">
        <v>13.495881084962587</v>
      </c>
      <c r="DV182" s="29">
        <v>13.438367337799338</v>
      </c>
      <c r="DW182" s="29">
        <v>13.307553434702045</v>
      </c>
      <c r="DX182" s="29">
        <v>13.215681351350646</v>
      </c>
      <c r="DY182" s="29">
        <v>13.141423385893495</v>
      </c>
      <c r="DZ182" s="29">
        <v>13.01358185756686</v>
      </c>
      <c r="EA182" s="29">
        <v>12.888154336313097</v>
      </c>
      <c r="EB182" s="29">
        <v>12.523074244383253</v>
      </c>
      <c r="EC182" s="29">
        <v>7.3562503891725406</v>
      </c>
      <c r="ED182" s="29">
        <v>2.1655369605406563</v>
      </c>
      <c r="EE182" s="29">
        <v>-1.7560608413111964</v>
      </c>
      <c r="EF182" s="29">
        <v>-1.500262139363592</v>
      </c>
      <c r="EH182" s="29">
        <v>18.190867302912956</v>
      </c>
      <c r="EI182" s="29">
        <v>18.240739298022032</v>
      </c>
      <c r="EJ182" s="29">
        <v>18.095881084962588</v>
      </c>
      <c r="EK182" s="29">
        <v>18.03836733779934</v>
      </c>
      <c r="EL182" s="29">
        <v>17.907553434702045</v>
      </c>
      <c r="EM182" s="29">
        <v>17.815681351350648</v>
      </c>
      <c r="EN182" s="29">
        <v>17.741423385893498</v>
      </c>
      <c r="EO182" s="29">
        <v>17.613581857566864</v>
      </c>
      <c r="EP182" s="29">
        <v>17.488154336313098</v>
      </c>
      <c r="EQ182" s="29">
        <v>17.123074244383254</v>
      </c>
      <c r="ER182" s="29">
        <v>11.956250389172542</v>
      </c>
      <c r="ES182" s="29">
        <v>6.7655369605406577</v>
      </c>
      <c r="ET182" s="29">
        <v>2.843939158688805</v>
      </c>
      <c r="EU182" s="29">
        <v>3.0997378606364094</v>
      </c>
      <c r="EW182" s="1">
        <v>369485</v>
      </c>
      <c r="EX182" s="1">
        <v>421865</v>
      </c>
      <c r="EY182" s="1" t="s">
        <v>460</v>
      </c>
      <c r="EZ182" s="1" t="s">
        <v>871</v>
      </c>
    </row>
    <row r="183" spans="2:156" ht="16.2" thickBot="1" x14ac:dyDescent="0.35">
      <c r="B183" s="21" t="s">
        <v>184</v>
      </c>
      <c r="C183" s="22">
        <v>1.7851071522520265</v>
      </c>
      <c r="D183" s="23">
        <v>1.8456089285456363</v>
      </c>
      <c r="E183" s="23">
        <v>1.7722709210066983</v>
      </c>
      <c r="F183" s="23">
        <v>1.7335388807357464</v>
      </c>
      <c r="G183" s="23">
        <v>1.6967584020467252</v>
      </c>
      <c r="H183" s="23">
        <v>1.6233475850767709</v>
      </c>
      <c r="I183" s="23">
        <v>1.5673598401321787</v>
      </c>
      <c r="J183" s="23">
        <v>1.5033043125399068</v>
      </c>
      <c r="K183" s="23">
        <v>1.4596660907880281</v>
      </c>
      <c r="L183" s="23">
        <v>1.3684168442329758</v>
      </c>
      <c r="M183" s="23">
        <v>0.9781087127972059</v>
      </c>
      <c r="N183" s="23">
        <v>0.42885003126697674</v>
      </c>
      <c r="O183" s="23">
        <v>0.15237819514736106</v>
      </c>
      <c r="P183" s="23">
        <v>-3.1864642372529062E-2</v>
      </c>
      <c r="Q183" s="24"/>
      <c r="R183" s="23">
        <v>9.7851071522520261</v>
      </c>
      <c r="S183" s="23">
        <v>9.8456089285456372</v>
      </c>
      <c r="T183" s="23">
        <v>9.7722709210066974</v>
      </c>
      <c r="U183" s="23">
        <v>9.7335388807357468</v>
      </c>
      <c r="V183" s="23">
        <v>9.6967584020467257</v>
      </c>
      <c r="W183" s="23">
        <v>9.6233475850767718</v>
      </c>
      <c r="X183" s="23">
        <v>9.5673598401321787</v>
      </c>
      <c r="Y183" s="23">
        <v>9.5033043125399068</v>
      </c>
      <c r="Z183" s="23">
        <v>9.4596660907880281</v>
      </c>
      <c r="AA183" s="23">
        <v>9.3684168442329749</v>
      </c>
      <c r="AB183" s="23">
        <v>8.978108712797205</v>
      </c>
      <c r="AC183" s="23">
        <v>8.4288500312669772</v>
      </c>
      <c r="AD183" s="23">
        <v>8.1523781951473602</v>
      </c>
      <c r="AE183" s="23">
        <v>7.9681353576274709</v>
      </c>
      <c r="AG183" s="25">
        <v>1.7677841304348263</v>
      </c>
      <c r="AH183" s="25">
        <v>1.8144229636980436</v>
      </c>
      <c r="AI183" s="25">
        <v>1.7510824653936354</v>
      </c>
      <c r="AJ183" s="25">
        <v>1.7202241579894251</v>
      </c>
      <c r="AK183" s="25">
        <v>1.6892051142641682</v>
      </c>
      <c r="AL183" s="25">
        <v>1.6182873581485762</v>
      </c>
      <c r="AM183" s="25">
        <v>1.5589744109568802</v>
      </c>
      <c r="AN183" s="25">
        <v>1.487479562969531</v>
      </c>
      <c r="AO183" s="25">
        <v>1.4312120543249058</v>
      </c>
      <c r="AP183" s="25">
        <v>1.3287704180443165</v>
      </c>
      <c r="AQ183" s="25">
        <v>1.1112062096764692</v>
      </c>
      <c r="AR183" s="25">
        <v>0.75756924981344609</v>
      </c>
      <c r="AS183" s="25">
        <v>0.42070385737349625</v>
      </c>
      <c r="AT183" s="25">
        <v>0.37588113388436284</v>
      </c>
      <c r="AV183" s="26">
        <v>9.7677841304348263</v>
      </c>
      <c r="AW183" s="26">
        <v>9.8144229636980427</v>
      </c>
      <c r="AX183" s="26">
        <v>9.751082465393635</v>
      </c>
      <c r="AY183" s="26">
        <v>9.7202241579894242</v>
      </c>
      <c r="AZ183" s="26">
        <v>9.6892051142641691</v>
      </c>
      <c r="BA183" s="26">
        <v>9.6182873581485762</v>
      </c>
      <c r="BB183" s="26">
        <v>9.5589744109568802</v>
      </c>
      <c r="BC183" s="26">
        <v>9.487479562969531</v>
      </c>
      <c r="BD183" s="26">
        <v>9.4312120543249058</v>
      </c>
      <c r="BE183" s="26">
        <v>9.3287704180443161</v>
      </c>
      <c r="BF183" s="26">
        <v>9.1112062096764692</v>
      </c>
      <c r="BG183" s="26">
        <v>8.7575692498134465</v>
      </c>
      <c r="BH183" s="26">
        <v>8.4207038573734962</v>
      </c>
      <c r="BI183" s="26">
        <v>8.3758811338843628</v>
      </c>
      <c r="BK183" s="27">
        <v>1.7852601899764431</v>
      </c>
      <c r="BL183" s="27">
        <v>1.8497877343996416</v>
      </c>
      <c r="BM183" s="27">
        <v>1.7813657730172276</v>
      </c>
      <c r="BN183" s="27">
        <v>1.7473402528169597</v>
      </c>
      <c r="BO183" s="27">
        <v>1.7157576384763198</v>
      </c>
      <c r="BP183" s="27">
        <v>1.6496413112616266</v>
      </c>
      <c r="BQ183" s="27">
        <v>1.6006456901126977</v>
      </c>
      <c r="BR183" s="27">
        <v>1.5451397887794793</v>
      </c>
      <c r="BS183" s="27">
        <v>1.5098594279559632</v>
      </c>
      <c r="BT183" s="27">
        <v>1.427773941469717</v>
      </c>
      <c r="BU183" s="27">
        <v>1.0768832418534937</v>
      </c>
      <c r="BV183" s="27">
        <v>0.70409172871468462</v>
      </c>
      <c r="BW183" s="27">
        <v>0.5885288892673084</v>
      </c>
      <c r="BX183" s="27">
        <v>0.56283497897357071</v>
      </c>
      <c r="BZ183" s="27">
        <v>9.7852601899764426</v>
      </c>
      <c r="CA183" s="27">
        <v>9.8497877343996407</v>
      </c>
      <c r="CB183" s="27">
        <v>9.7813657730172281</v>
      </c>
      <c r="CC183" s="27">
        <v>9.7473402528169597</v>
      </c>
      <c r="CD183" s="27">
        <v>9.7157576384763189</v>
      </c>
      <c r="CE183" s="27">
        <v>9.6496413112616271</v>
      </c>
      <c r="CF183" s="27">
        <v>9.6006456901126977</v>
      </c>
      <c r="CG183" s="27">
        <v>9.5451397887794798</v>
      </c>
      <c r="CH183" s="27">
        <v>9.5098594279559627</v>
      </c>
      <c r="CI183" s="27">
        <v>9.4277739414697166</v>
      </c>
      <c r="CJ183" s="27">
        <v>9.0768832418534942</v>
      </c>
      <c r="CK183" s="27">
        <v>8.7040917287146851</v>
      </c>
      <c r="CL183" s="27">
        <v>8.5885288892673088</v>
      </c>
      <c r="CM183" s="27">
        <v>8.5628349789735712</v>
      </c>
      <c r="CO183" s="28">
        <v>1.784016109517339</v>
      </c>
      <c r="CP183" s="28">
        <v>1.8481633689765764</v>
      </c>
      <c r="CQ183" s="28">
        <v>1.7796439058644338</v>
      </c>
      <c r="CR183" s="28">
        <v>1.746487148449738</v>
      </c>
      <c r="CS183" s="28">
        <v>1.7160992416462975</v>
      </c>
      <c r="CT183" s="28">
        <v>1.651029341349425</v>
      </c>
      <c r="CU183" s="28">
        <v>1.5966941836330606</v>
      </c>
      <c r="CV183" s="28">
        <v>1.5130936499917369</v>
      </c>
      <c r="CW183" s="28">
        <v>1.4517402773164481</v>
      </c>
      <c r="CX183" s="28">
        <v>1.3531901987834107</v>
      </c>
      <c r="CY183" s="28">
        <v>1.0152072238081717</v>
      </c>
      <c r="CZ183" s="28">
        <v>0.14961218992426684</v>
      </c>
      <c r="DA183" s="28">
        <v>-0.43845406763585881</v>
      </c>
      <c r="DB183" s="28">
        <v>-0.93436306036012962</v>
      </c>
      <c r="DD183" s="28">
        <v>9.7840161095173386</v>
      </c>
      <c r="DE183" s="28">
        <v>9.8481633689765768</v>
      </c>
      <c r="DF183" s="28">
        <v>9.7796439058644342</v>
      </c>
      <c r="DG183" s="28">
        <v>9.746487148449738</v>
      </c>
      <c r="DH183" s="28">
        <v>9.7160992416462975</v>
      </c>
      <c r="DI183" s="28">
        <v>9.6510293413494246</v>
      </c>
      <c r="DJ183" s="28">
        <v>9.5966941836330601</v>
      </c>
      <c r="DK183" s="28">
        <v>9.5130936499917365</v>
      </c>
      <c r="DL183" s="28">
        <v>9.4517402773164481</v>
      </c>
      <c r="DM183" s="28">
        <v>9.3531901987834107</v>
      </c>
      <c r="DN183" s="28">
        <v>9.0152072238081722</v>
      </c>
      <c r="DO183" s="28">
        <v>8.1496121899242659</v>
      </c>
      <c r="DP183" s="28">
        <v>7.5615459323641412</v>
      </c>
      <c r="DQ183" s="28">
        <v>7.0656369396398704</v>
      </c>
      <c r="DS183" s="29">
        <v>1.7967316552915111</v>
      </c>
      <c r="DT183" s="29">
        <v>1.8732701253315969</v>
      </c>
      <c r="DU183" s="29">
        <v>1.817841075933897</v>
      </c>
      <c r="DV183" s="29">
        <v>1.7954565439773376</v>
      </c>
      <c r="DW183" s="29">
        <v>1.7682753607623911</v>
      </c>
      <c r="DX183" s="29">
        <v>1.6829318654954095</v>
      </c>
      <c r="DY183" s="29">
        <v>1.615257066804312</v>
      </c>
      <c r="DZ183" s="29">
        <v>1.5399034594811694</v>
      </c>
      <c r="EA183" s="29">
        <v>1.4851482654777604</v>
      </c>
      <c r="EB183" s="29">
        <v>1.3681500564562539</v>
      </c>
      <c r="EC183" s="29">
        <v>0.40761275585154433</v>
      </c>
      <c r="ED183" s="29">
        <v>-0.40316482877067017</v>
      </c>
      <c r="EE183" s="29">
        <v>-0.86995991160747099</v>
      </c>
      <c r="EF183" s="29">
        <v>-0.86406748668236322</v>
      </c>
      <c r="EH183" s="29">
        <v>9.7967316552915111</v>
      </c>
      <c r="EI183" s="29">
        <v>9.8732701253315973</v>
      </c>
      <c r="EJ183" s="29">
        <v>9.817841075933897</v>
      </c>
      <c r="EK183" s="29">
        <v>9.7954565439773376</v>
      </c>
      <c r="EL183" s="29">
        <v>9.7682753607623916</v>
      </c>
      <c r="EM183" s="29">
        <v>9.6829318654954086</v>
      </c>
      <c r="EN183" s="29">
        <v>9.6152570668043111</v>
      </c>
      <c r="EO183" s="29">
        <v>9.5399034594811702</v>
      </c>
      <c r="EP183" s="29">
        <v>9.4851482654777612</v>
      </c>
      <c r="EQ183" s="29">
        <v>9.3681500564562548</v>
      </c>
      <c r="ER183" s="29">
        <v>8.4076127558515452</v>
      </c>
      <c r="ES183" s="29">
        <v>7.5968351712293298</v>
      </c>
      <c r="ET183" s="29">
        <v>7.130040088392529</v>
      </c>
      <c r="EU183" s="29">
        <v>7.1359325133176368</v>
      </c>
      <c r="EW183" s="1">
        <v>368913</v>
      </c>
      <c r="EX183" s="1">
        <v>472337</v>
      </c>
      <c r="EY183" s="1" t="s">
        <v>466</v>
      </c>
      <c r="EZ183" s="1" t="s">
        <v>885</v>
      </c>
    </row>
    <row r="184" spans="2:156" ht="16.2" thickBot="1" x14ac:dyDescent="0.35">
      <c r="B184" s="21" t="s">
        <v>185</v>
      </c>
      <c r="C184" s="22">
        <v>6.4990876352520566</v>
      </c>
      <c r="D184" s="23">
        <v>6.3803220758051324</v>
      </c>
      <c r="E184" s="23">
        <v>5.769067194544018</v>
      </c>
      <c r="F184" s="23">
        <v>5.3803390390598373</v>
      </c>
      <c r="G184" s="23">
        <v>4.749716423602667</v>
      </c>
      <c r="H184" s="23">
        <v>4.5277443508247082</v>
      </c>
      <c r="I184" s="23">
        <v>4.5084102776918549</v>
      </c>
      <c r="J184" s="23">
        <v>4.0276682935470554</v>
      </c>
      <c r="K184" s="23">
        <v>3.438044121362708</v>
      </c>
      <c r="L184" s="23">
        <v>2.8126200510636998</v>
      </c>
      <c r="M184" s="23">
        <v>0.15703117564276781</v>
      </c>
      <c r="N184" s="23">
        <v>-3.0056637014448881</v>
      </c>
      <c r="O184" s="23">
        <v>-4.8382924357331589</v>
      </c>
      <c r="P184" s="23">
        <v>-6.4185456223849933</v>
      </c>
      <c r="Q184" s="24"/>
      <c r="R184" s="23">
        <v>10.599087635252058</v>
      </c>
      <c r="S184" s="23">
        <v>10.480322075805134</v>
      </c>
      <c r="T184" s="23">
        <v>9.8690671945440194</v>
      </c>
      <c r="U184" s="23">
        <v>9.4803390390598388</v>
      </c>
      <c r="V184" s="23">
        <v>8.8497164236026684</v>
      </c>
      <c r="W184" s="23">
        <v>8.6277443508247096</v>
      </c>
      <c r="X184" s="23">
        <v>8.6084102776918563</v>
      </c>
      <c r="Y184" s="23">
        <v>8.1276682935470568</v>
      </c>
      <c r="Z184" s="23">
        <v>7.5380441213627094</v>
      </c>
      <c r="AA184" s="23">
        <v>6.9126200510637013</v>
      </c>
      <c r="AB184" s="23">
        <v>4.2570311756427692</v>
      </c>
      <c r="AC184" s="23">
        <v>1.0943362985551133</v>
      </c>
      <c r="AD184" s="23">
        <v>-0.7382924357331575</v>
      </c>
      <c r="AE184" s="23">
        <v>-2.3185456223849918</v>
      </c>
      <c r="AG184" s="25">
        <v>6.4434642516918537</v>
      </c>
      <c r="AH184" s="25">
        <v>6.5036711904879425</v>
      </c>
      <c r="AI184" s="25">
        <v>6.1649539589719673</v>
      </c>
      <c r="AJ184" s="25">
        <v>5.8833041499373806</v>
      </c>
      <c r="AK184" s="25">
        <v>5.3650518421936049</v>
      </c>
      <c r="AL184" s="25">
        <v>5.1737933172150825</v>
      </c>
      <c r="AM184" s="25">
        <v>5.2009808861921627</v>
      </c>
      <c r="AN184" s="25">
        <v>4.7798300741535051</v>
      </c>
      <c r="AO184" s="25">
        <v>4.2845586224986079</v>
      </c>
      <c r="AP184" s="25">
        <v>3.7093330733366763</v>
      </c>
      <c r="AQ184" s="25">
        <v>1.5774217649877222</v>
      </c>
      <c r="AR184" s="25">
        <v>-0.56330730401383633</v>
      </c>
      <c r="AS184" s="25">
        <v>-1.9968036883105462</v>
      </c>
      <c r="AT184" s="25">
        <v>-2.6336073942973108</v>
      </c>
      <c r="AV184" s="26">
        <v>10.543464251691855</v>
      </c>
      <c r="AW184" s="26">
        <v>10.603671190487944</v>
      </c>
      <c r="AX184" s="26">
        <v>10.264953958971969</v>
      </c>
      <c r="AY184" s="26">
        <v>9.983304149937382</v>
      </c>
      <c r="AZ184" s="26">
        <v>9.4650518421936063</v>
      </c>
      <c r="BA184" s="26">
        <v>9.2737933172150839</v>
      </c>
      <c r="BB184" s="26">
        <v>9.3009808861921641</v>
      </c>
      <c r="BC184" s="26">
        <v>8.8798300741535066</v>
      </c>
      <c r="BD184" s="26">
        <v>8.3845586224986093</v>
      </c>
      <c r="BE184" s="26">
        <v>7.8093330733366777</v>
      </c>
      <c r="BF184" s="26">
        <v>5.6774217649877237</v>
      </c>
      <c r="BG184" s="26">
        <v>3.5366926959861651</v>
      </c>
      <c r="BH184" s="26">
        <v>2.1031963116894552</v>
      </c>
      <c r="BI184" s="26">
        <v>1.4663926057026906</v>
      </c>
      <c r="BK184" s="27">
        <v>6.501007481623688</v>
      </c>
      <c r="BL184" s="27">
        <v>6.4218461898397621</v>
      </c>
      <c r="BM184" s="27">
        <v>5.859190941715088</v>
      </c>
      <c r="BN184" s="27">
        <v>5.5175707052092591</v>
      </c>
      <c r="BO184" s="27">
        <v>4.9281458118950106</v>
      </c>
      <c r="BP184" s="27">
        <v>4.7883339907240767</v>
      </c>
      <c r="BQ184" s="27">
        <v>4.8322454045519052</v>
      </c>
      <c r="BR184" s="27">
        <v>4.4363484964577395</v>
      </c>
      <c r="BS184" s="27">
        <v>3.9331438492677009</v>
      </c>
      <c r="BT184" s="27">
        <v>3.3944954785031705</v>
      </c>
      <c r="BU184" s="27">
        <v>1.1963484477503066</v>
      </c>
      <c r="BV184" s="27">
        <v>-0.6700951212863302</v>
      </c>
      <c r="BW184" s="27">
        <v>-1.3832103249303245</v>
      </c>
      <c r="BX184" s="27">
        <v>-1.8526350748083686</v>
      </c>
      <c r="BZ184" s="27">
        <v>10.601007481623689</v>
      </c>
      <c r="CA184" s="27">
        <v>10.521846189839763</v>
      </c>
      <c r="CB184" s="27">
        <v>9.9591909417150895</v>
      </c>
      <c r="CC184" s="27">
        <v>9.6175707052092605</v>
      </c>
      <c r="CD184" s="27">
        <v>9.028145811895012</v>
      </c>
      <c r="CE184" s="27">
        <v>8.8883339907240781</v>
      </c>
      <c r="CF184" s="27">
        <v>8.9322454045519066</v>
      </c>
      <c r="CG184" s="27">
        <v>8.536348496457741</v>
      </c>
      <c r="CH184" s="27">
        <v>8.0331438492677023</v>
      </c>
      <c r="CI184" s="27">
        <v>7.4944954785031719</v>
      </c>
      <c r="CJ184" s="27">
        <v>5.296348447750308</v>
      </c>
      <c r="CK184" s="27">
        <v>3.4299048787136712</v>
      </c>
      <c r="CL184" s="27">
        <v>2.7167896750696769</v>
      </c>
      <c r="CM184" s="27">
        <v>2.2473649251916328</v>
      </c>
      <c r="CO184" s="28">
        <v>6.4849205477526581</v>
      </c>
      <c r="CP184" s="28">
        <v>6.381791820390287</v>
      </c>
      <c r="CQ184" s="28">
        <v>5.7975515092181311</v>
      </c>
      <c r="CR184" s="28">
        <v>5.4589192192050824</v>
      </c>
      <c r="CS184" s="28">
        <v>4.8492102937390342</v>
      </c>
      <c r="CT184" s="28">
        <v>4.7649843421858229</v>
      </c>
      <c r="CU184" s="28">
        <v>4.8540156467563094</v>
      </c>
      <c r="CV184" s="28">
        <v>4.4971563822822489</v>
      </c>
      <c r="CW184" s="28">
        <v>3.9668507051398798</v>
      </c>
      <c r="CX184" s="28">
        <v>3.5125305816235084</v>
      </c>
      <c r="CY184" s="28">
        <v>1.799149576577058</v>
      </c>
      <c r="CZ184" s="28">
        <v>-6.1450771302548226</v>
      </c>
      <c r="DA184" s="28">
        <v>-12.446521536061773</v>
      </c>
      <c r="DB184" s="28">
        <v>-17.657436739698248</v>
      </c>
      <c r="DD184" s="28">
        <v>10.58492054775266</v>
      </c>
      <c r="DE184" s="28">
        <v>10.481791820390288</v>
      </c>
      <c r="DF184" s="28">
        <v>9.8975515092181325</v>
      </c>
      <c r="DG184" s="28">
        <v>9.5589192192050838</v>
      </c>
      <c r="DH184" s="28">
        <v>8.9492102937390356</v>
      </c>
      <c r="DI184" s="28">
        <v>8.8649843421858243</v>
      </c>
      <c r="DJ184" s="28">
        <v>8.9540156467563108</v>
      </c>
      <c r="DK184" s="28">
        <v>8.5971563822822503</v>
      </c>
      <c r="DL184" s="28">
        <v>8.0668507051398812</v>
      </c>
      <c r="DM184" s="28">
        <v>7.6125305816235098</v>
      </c>
      <c r="DN184" s="28">
        <v>5.8991495765770594</v>
      </c>
      <c r="DO184" s="28">
        <v>-2.0450771302548212</v>
      </c>
      <c r="DP184" s="28">
        <v>-8.3465215360617719</v>
      </c>
      <c r="DQ184" s="28">
        <v>-13.557436739698247</v>
      </c>
      <c r="DS184" s="29">
        <v>6.5664927476395363</v>
      </c>
      <c r="DT184" s="29">
        <v>6.541220283035095</v>
      </c>
      <c r="DU184" s="29">
        <v>6.0420345985752988</v>
      </c>
      <c r="DV184" s="29">
        <v>5.7576208893178134</v>
      </c>
      <c r="DW184" s="29">
        <v>5.1922997392616104</v>
      </c>
      <c r="DX184" s="29">
        <v>5.1924729467571389</v>
      </c>
      <c r="DY184" s="29">
        <v>5.28706103347103</v>
      </c>
      <c r="DZ184" s="29">
        <v>4.9377778528168719</v>
      </c>
      <c r="EA184" s="29">
        <v>4.4422258232502507</v>
      </c>
      <c r="EB184" s="29">
        <v>3.7924785738068785</v>
      </c>
      <c r="EC184" s="29">
        <v>-3.4249276294579829</v>
      </c>
      <c r="ED184" s="29">
        <v>-11.251583980282831</v>
      </c>
      <c r="EE184" s="29">
        <v>-16.806857747719626</v>
      </c>
      <c r="EF184" s="29">
        <v>-17.431641983300629</v>
      </c>
      <c r="EH184" s="29">
        <v>10.666492747639538</v>
      </c>
      <c r="EI184" s="29">
        <v>10.641220283035096</v>
      </c>
      <c r="EJ184" s="29">
        <v>10.1420345985753</v>
      </c>
      <c r="EK184" s="29">
        <v>9.8576208893178148</v>
      </c>
      <c r="EL184" s="29">
        <v>9.2922997392616118</v>
      </c>
      <c r="EM184" s="29">
        <v>9.2924729467571403</v>
      </c>
      <c r="EN184" s="29">
        <v>9.3870610334710314</v>
      </c>
      <c r="EO184" s="29">
        <v>9.0377778528168733</v>
      </c>
      <c r="EP184" s="29">
        <v>8.5422258232502521</v>
      </c>
      <c r="EQ184" s="29">
        <v>7.8924785738068799</v>
      </c>
      <c r="ER184" s="29">
        <v>0.67507237054201852</v>
      </c>
      <c r="ES184" s="29">
        <v>-7.1515839802828296</v>
      </c>
      <c r="ET184" s="29">
        <v>-12.706857747719624</v>
      </c>
      <c r="EU184" s="29">
        <v>-13.331641983300628</v>
      </c>
      <c r="EW184" s="1">
        <v>371680</v>
      </c>
      <c r="EX184" s="1">
        <v>393360</v>
      </c>
      <c r="EY184" s="1" t="s">
        <v>680</v>
      </c>
      <c r="EZ184" s="1" t="s">
        <v>879</v>
      </c>
    </row>
    <row r="185" spans="2:156" ht="16.2" thickBot="1" x14ac:dyDescent="0.35">
      <c r="B185" s="21" t="s">
        <v>186</v>
      </c>
      <c r="C185" s="22">
        <v>5.809640824861166</v>
      </c>
      <c r="D185" s="23">
        <v>5.9860715124360127</v>
      </c>
      <c r="E185" s="23">
        <v>5.7892017623286165</v>
      </c>
      <c r="F185" s="23">
        <v>5.4488186211089875</v>
      </c>
      <c r="G185" s="23">
        <v>5.0159946207335366</v>
      </c>
      <c r="H185" s="23">
        <v>4.6236973778374661</v>
      </c>
      <c r="I185" s="23">
        <v>4.431937710245343</v>
      </c>
      <c r="J185" s="23">
        <v>3.9373064684327197</v>
      </c>
      <c r="K185" s="23">
        <v>3.5620599917416449</v>
      </c>
      <c r="L185" s="23">
        <v>3.1546973197626365</v>
      </c>
      <c r="M185" s="23">
        <v>1.3770308301860581</v>
      </c>
      <c r="N185" s="23">
        <v>-2.0421773296272541</v>
      </c>
      <c r="O185" s="23">
        <v>-4.4061040317132516</v>
      </c>
      <c r="P185" s="23">
        <v>-6.1942542458420782</v>
      </c>
      <c r="Q185" s="24"/>
      <c r="R185" s="23">
        <v>9.9096408248611674</v>
      </c>
      <c r="S185" s="23">
        <v>10.086071512436014</v>
      </c>
      <c r="T185" s="23">
        <v>9.8892017623286179</v>
      </c>
      <c r="U185" s="23">
        <v>9.5488186211089889</v>
      </c>
      <c r="V185" s="23">
        <v>9.1159946207335381</v>
      </c>
      <c r="W185" s="23">
        <v>8.7236973778374676</v>
      </c>
      <c r="X185" s="23">
        <v>8.5319377102453444</v>
      </c>
      <c r="Y185" s="23">
        <v>8.0373064684327211</v>
      </c>
      <c r="Z185" s="23">
        <v>7.6620599917416463</v>
      </c>
      <c r="AA185" s="23">
        <v>7.2546973197626379</v>
      </c>
      <c r="AB185" s="23">
        <v>5.4770308301860595</v>
      </c>
      <c r="AC185" s="23">
        <v>2.0578226703727474</v>
      </c>
      <c r="AD185" s="23">
        <v>-0.30610403171325018</v>
      </c>
      <c r="AE185" s="23">
        <v>-2.0942542458420768</v>
      </c>
      <c r="AG185" s="25">
        <v>5.719617149747279</v>
      </c>
      <c r="AH185" s="25">
        <v>5.8791971224803099</v>
      </c>
      <c r="AI185" s="25">
        <v>5.8457196350816218</v>
      </c>
      <c r="AJ185" s="25">
        <v>5.6382447940381972</v>
      </c>
      <c r="AK185" s="25">
        <v>5.3294936909201418</v>
      </c>
      <c r="AL185" s="25">
        <v>5.0580503771411962</v>
      </c>
      <c r="AM185" s="25">
        <v>4.9424575639622681</v>
      </c>
      <c r="AN185" s="25">
        <v>4.5151392531815588</v>
      </c>
      <c r="AO185" s="25">
        <v>4.1675339943281351</v>
      </c>
      <c r="AP185" s="25">
        <v>3.7199926795591622</v>
      </c>
      <c r="AQ185" s="25">
        <v>2.458639524351387</v>
      </c>
      <c r="AR185" s="25">
        <v>1.549085442402486</v>
      </c>
      <c r="AS185" s="25">
        <v>0.94575985696210552</v>
      </c>
      <c r="AT185" s="25">
        <v>0.80259771477336628</v>
      </c>
      <c r="AV185" s="26">
        <v>9.8196171497472804</v>
      </c>
      <c r="AW185" s="26">
        <v>9.9791971224803113</v>
      </c>
      <c r="AX185" s="26">
        <v>9.9457196350816233</v>
      </c>
      <c r="AY185" s="26">
        <v>9.7382447940381986</v>
      </c>
      <c r="AZ185" s="26">
        <v>9.4294936909201432</v>
      </c>
      <c r="BA185" s="26">
        <v>9.1580503771411976</v>
      </c>
      <c r="BB185" s="26">
        <v>9.0424575639622695</v>
      </c>
      <c r="BC185" s="26">
        <v>8.6151392531815603</v>
      </c>
      <c r="BD185" s="26">
        <v>8.2675339943281365</v>
      </c>
      <c r="BE185" s="26">
        <v>7.8199926795591637</v>
      </c>
      <c r="BF185" s="26">
        <v>6.5586395243513884</v>
      </c>
      <c r="BG185" s="26">
        <v>5.6490854424024874</v>
      </c>
      <c r="BH185" s="26">
        <v>5.0457598569621069</v>
      </c>
      <c r="BI185" s="26">
        <v>4.9025977147733677</v>
      </c>
      <c r="BK185" s="27">
        <v>5.8117674422686072</v>
      </c>
      <c r="BL185" s="27">
        <v>6.0415075734971388</v>
      </c>
      <c r="BM185" s="27">
        <v>5.905214688199365</v>
      </c>
      <c r="BN185" s="27">
        <v>5.6218740886865426</v>
      </c>
      <c r="BO185" s="27">
        <v>5.2515502393447733</v>
      </c>
      <c r="BP185" s="27">
        <v>4.9406530607522754</v>
      </c>
      <c r="BQ185" s="27">
        <v>4.8195055648692389</v>
      </c>
      <c r="BR185" s="27">
        <v>4.4131334393759367</v>
      </c>
      <c r="BS185" s="27">
        <v>4.1198766863360312</v>
      </c>
      <c r="BT185" s="27">
        <v>3.7916325225826704</v>
      </c>
      <c r="BU185" s="27">
        <v>2.4087627868281594</v>
      </c>
      <c r="BV185" s="27">
        <v>1.3368141982661577</v>
      </c>
      <c r="BW185" s="27">
        <v>0.77002544023422104</v>
      </c>
      <c r="BX185" s="27">
        <v>0.6873941749333099</v>
      </c>
      <c r="BZ185" s="27">
        <v>9.9117674422686086</v>
      </c>
      <c r="CA185" s="27">
        <v>10.14150757349714</v>
      </c>
      <c r="CB185" s="27">
        <v>10.005214688199366</v>
      </c>
      <c r="CC185" s="27">
        <v>9.721874088686544</v>
      </c>
      <c r="CD185" s="27">
        <v>9.3515502393447747</v>
      </c>
      <c r="CE185" s="27">
        <v>9.0406530607522768</v>
      </c>
      <c r="CF185" s="27">
        <v>8.9195055648692403</v>
      </c>
      <c r="CG185" s="27">
        <v>8.5131334393759381</v>
      </c>
      <c r="CH185" s="27">
        <v>8.2198766863360326</v>
      </c>
      <c r="CI185" s="27">
        <v>7.8916325225826718</v>
      </c>
      <c r="CJ185" s="27">
        <v>6.5087627868281608</v>
      </c>
      <c r="CK185" s="27">
        <v>5.4368141982661591</v>
      </c>
      <c r="CL185" s="27">
        <v>4.8700254402342225</v>
      </c>
      <c r="CM185" s="27">
        <v>4.7873941749333113</v>
      </c>
      <c r="CO185" s="28">
        <v>5.8041917561061247</v>
      </c>
      <c r="CP185" s="28">
        <v>6.0109689804038666</v>
      </c>
      <c r="CQ185" s="28">
        <v>5.8463017665092885</v>
      </c>
      <c r="CR185" s="28">
        <v>5.5404088209161877</v>
      </c>
      <c r="CS185" s="28">
        <v>5.1439074821103432</v>
      </c>
      <c r="CT185" s="28">
        <v>4.7938732044281913</v>
      </c>
      <c r="CU185" s="28">
        <v>4.6441852409291471</v>
      </c>
      <c r="CV185" s="28">
        <v>4.1931945017230703</v>
      </c>
      <c r="CW185" s="28">
        <v>3.8654692960564176</v>
      </c>
      <c r="CX185" s="28">
        <v>3.516489893995999</v>
      </c>
      <c r="CY185" s="28">
        <v>1.8835377598846179</v>
      </c>
      <c r="CZ185" s="28">
        <v>-4.2103989724713635</v>
      </c>
      <c r="DA185" s="28">
        <v>-8.6393065297016598</v>
      </c>
      <c r="DB185" s="28">
        <v>-11.961827944803083</v>
      </c>
      <c r="DD185" s="28">
        <v>9.9041917561061261</v>
      </c>
      <c r="DE185" s="28">
        <v>10.110968980403868</v>
      </c>
      <c r="DF185" s="28">
        <v>9.9463017665092899</v>
      </c>
      <c r="DG185" s="28">
        <v>9.6404088209161891</v>
      </c>
      <c r="DH185" s="28">
        <v>9.2439074821103446</v>
      </c>
      <c r="DI185" s="28">
        <v>8.8938732044281927</v>
      </c>
      <c r="DJ185" s="28">
        <v>8.7441852409291485</v>
      </c>
      <c r="DK185" s="28">
        <v>8.2931945017230717</v>
      </c>
      <c r="DL185" s="28">
        <v>7.9654692960564191</v>
      </c>
      <c r="DM185" s="28">
        <v>7.6164898939960004</v>
      </c>
      <c r="DN185" s="28">
        <v>5.9835377598846193</v>
      </c>
      <c r="DO185" s="28">
        <v>-0.1103989724713621</v>
      </c>
      <c r="DP185" s="28">
        <v>-4.5393065297016584</v>
      </c>
      <c r="DQ185" s="28">
        <v>-7.8618279448030819</v>
      </c>
      <c r="DS185" s="29">
        <v>5.860841667038386</v>
      </c>
      <c r="DT185" s="29">
        <v>6.1239770031572185</v>
      </c>
      <c r="DU185" s="29">
        <v>6.0147109718544414</v>
      </c>
      <c r="DV185" s="29">
        <v>5.7567843933675071</v>
      </c>
      <c r="DW185" s="29">
        <v>5.4013744584345353</v>
      </c>
      <c r="DX185" s="29">
        <v>5.0718632817424734</v>
      </c>
      <c r="DY185" s="29">
        <v>4.938366773004887</v>
      </c>
      <c r="DZ185" s="29">
        <v>4.502258794823252</v>
      </c>
      <c r="EA185" s="29">
        <v>4.1791687334364518</v>
      </c>
      <c r="EB185" s="29">
        <v>3.6851180264158536</v>
      </c>
      <c r="EC185" s="29">
        <v>-3.1307665699682268</v>
      </c>
      <c r="ED185" s="29">
        <v>-9.0410353450660352</v>
      </c>
      <c r="EE185" s="29">
        <v>-13.033684271041516</v>
      </c>
      <c r="EF185" s="29">
        <v>-12.283410574800094</v>
      </c>
      <c r="EH185" s="29">
        <v>9.9608416670383875</v>
      </c>
      <c r="EI185" s="29">
        <v>10.22397700315722</v>
      </c>
      <c r="EJ185" s="29">
        <v>10.114710971854443</v>
      </c>
      <c r="EK185" s="29">
        <v>9.8567843933675086</v>
      </c>
      <c r="EL185" s="29">
        <v>9.5013744584345368</v>
      </c>
      <c r="EM185" s="29">
        <v>9.1718632817424748</v>
      </c>
      <c r="EN185" s="29">
        <v>9.0383667730048884</v>
      </c>
      <c r="EO185" s="29">
        <v>8.6022587948232534</v>
      </c>
      <c r="EP185" s="29">
        <v>8.2791687334364532</v>
      </c>
      <c r="EQ185" s="29">
        <v>7.785118026415855</v>
      </c>
      <c r="ER185" s="29">
        <v>0.96923343003177465</v>
      </c>
      <c r="ES185" s="29">
        <v>-4.9410353450660338</v>
      </c>
      <c r="ET185" s="29">
        <v>-8.9336842710415141</v>
      </c>
      <c r="EU185" s="29">
        <v>-8.1834105748000923</v>
      </c>
      <c r="EW185" s="1">
        <v>340034</v>
      </c>
      <c r="EX185" s="1">
        <v>555418</v>
      </c>
      <c r="EY185" s="1" t="s">
        <v>554</v>
      </c>
      <c r="EZ185" s="1" t="s">
        <v>886</v>
      </c>
    </row>
    <row r="186" spans="2:156" ht="16.2" thickBot="1" x14ac:dyDescent="0.35">
      <c r="B186" s="21" t="s">
        <v>187</v>
      </c>
      <c r="C186" s="22">
        <v>13.855002753135114</v>
      </c>
      <c r="D186" s="23">
        <v>13.852236088961302</v>
      </c>
      <c r="E186" s="23">
        <v>13.683426204955408</v>
      </c>
      <c r="F186" s="23">
        <v>13.548418876680136</v>
      </c>
      <c r="G186" s="23">
        <v>13.414125024704132</v>
      </c>
      <c r="H186" s="23">
        <v>13.213884283100974</v>
      </c>
      <c r="I186" s="23">
        <v>13.001554817650112</v>
      </c>
      <c r="J186" s="23">
        <v>12.747380493905808</v>
      </c>
      <c r="K186" s="23">
        <v>12.497847295457346</v>
      </c>
      <c r="L186" s="23">
        <v>12.208802222350743</v>
      </c>
      <c r="M186" s="23">
        <v>10.734470964288221</v>
      </c>
      <c r="N186" s="23">
        <v>9.4553972684939112</v>
      </c>
      <c r="O186" s="23">
        <v>9.0357897902632018</v>
      </c>
      <c r="P186" s="23">
        <v>9.0439633073608015</v>
      </c>
      <c r="Q186" s="24"/>
      <c r="R186" s="23">
        <v>17.955002753135116</v>
      </c>
      <c r="S186" s="23">
        <v>17.952236088961303</v>
      </c>
      <c r="T186" s="23">
        <v>17.783426204955411</v>
      </c>
      <c r="U186" s="23">
        <v>17.64841887668014</v>
      </c>
      <c r="V186" s="23">
        <v>17.514125024704136</v>
      </c>
      <c r="W186" s="23">
        <v>17.313884283100975</v>
      </c>
      <c r="X186" s="23">
        <v>17.101554817650111</v>
      </c>
      <c r="Y186" s="23">
        <v>16.84738049390581</v>
      </c>
      <c r="Z186" s="23">
        <v>16.597847295457349</v>
      </c>
      <c r="AA186" s="23">
        <v>16.308802222350742</v>
      </c>
      <c r="AB186" s="23">
        <v>14.834470964288222</v>
      </c>
      <c r="AC186" s="23">
        <v>13.555397268493913</v>
      </c>
      <c r="AD186" s="23">
        <v>13.135789790263203</v>
      </c>
      <c r="AE186" s="23">
        <v>13.143963307360803</v>
      </c>
      <c r="AG186" s="25">
        <v>13.807749377625385</v>
      </c>
      <c r="AH186" s="25">
        <v>13.81877276968673</v>
      </c>
      <c r="AI186" s="25">
        <v>13.715246612794258</v>
      </c>
      <c r="AJ186" s="25">
        <v>13.613455478975835</v>
      </c>
      <c r="AK186" s="25">
        <v>13.522251780944394</v>
      </c>
      <c r="AL186" s="25">
        <v>13.389878766980718</v>
      </c>
      <c r="AM186" s="25">
        <v>13.222045733506738</v>
      </c>
      <c r="AN186" s="25">
        <v>13.01273618498141</v>
      </c>
      <c r="AO186" s="25">
        <v>12.79890126643514</v>
      </c>
      <c r="AP186" s="25">
        <v>12.540236268048846</v>
      </c>
      <c r="AQ186" s="25">
        <v>11.580203614658073</v>
      </c>
      <c r="AR186" s="25">
        <v>10.541459827121397</v>
      </c>
      <c r="AS186" s="25">
        <v>9.5324466012277878</v>
      </c>
      <c r="AT186" s="25">
        <v>9.145987009917766</v>
      </c>
      <c r="AV186" s="26">
        <v>17.907749377625386</v>
      </c>
      <c r="AW186" s="26">
        <v>17.918772769686733</v>
      </c>
      <c r="AX186" s="26">
        <v>17.815246612794262</v>
      </c>
      <c r="AY186" s="26">
        <v>17.713455478975838</v>
      </c>
      <c r="AZ186" s="26">
        <v>17.622251780944396</v>
      </c>
      <c r="BA186" s="26">
        <v>17.48987876698072</v>
      </c>
      <c r="BB186" s="26">
        <v>17.322045733506741</v>
      </c>
      <c r="BC186" s="26">
        <v>17.112736184981411</v>
      </c>
      <c r="BD186" s="26">
        <v>16.898901266435139</v>
      </c>
      <c r="BE186" s="26">
        <v>16.640236268048845</v>
      </c>
      <c r="BF186" s="26">
        <v>15.680203614658074</v>
      </c>
      <c r="BG186" s="26">
        <v>14.641459827121398</v>
      </c>
      <c r="BH186" s="26">
        <v>13.632446601227789</v>
      </c>
      <c r="BI186" s="26">
        <v>13.245987009917767</v>
      </c>
      <c r="BK186" s="27">
        <v>13.856628688361269</v>
      </c>
      <c r="BL186" s="27">
        <v>13.87923737860619</v>
      </c>
      <c r="BM186" s="27">
        <v>13.743668745944097</v>
      </c>
      <c r="BN186" s="27">
        <v>13.640012834043386</v>
      </c>
      <c r="BO186" s="27">
        <v>13.547180520046251</v>
      </c>
      <c r="BP186" s="27">
        <v>13.402057535756189</v>
      </c>
      <c r="BQ186" s="27">
        <v>13.244144748175877</v>
      </c>
      <c r="BR186" s="27">
        <v>13.057880089969798</v>
      </c>
      <c r="BS186" s="27">
        <v>12.874425968646399</v>
      </c>
      <c r="BT186" s="27">
        <v>12.651057024199829</v>
      </c>
      <c r="BU186" s="27">
        <v>11.617752664384417</v>
      </c>
      <c r="BV186" s="27">
        <v>10.72447480491501</v>
      </c>
      <c r="BW186" s="27">
        <v>10.539608482175241</v>
      </c>
      <c r="BX186" s="27">
        <v>10.774220015272185</v>
      </c>
      <c r="BZ186" s="27">
        <v>17.95662868836127</v>
      </c>
      <c r="CA186" s="27">
        <v>17.979237378606193</v>
      </c>
      <c r="CB186" s="27">
        <v>17.8436687459441</v>
      </c>
      <c r="CC186" s="27">
        <v>17.740012834043387</v>
      </c>
      <c r="CD186" s="27">
        <v>17.647180520046252</v>
      </c>
      <c r="CE186" s="27">
        <v>17.50205753575619</v>
      </c>
      <c r="CF186" s="27">
        <v>17.344144748175879</v>
      </c>
      <c r="CG186" s="27">
        <v>17.157880089969801</v>
      </c>
      <c r="CH186" s="27">
        <v>16.974425968646401</v>
      </c>
      <c r="CI186" s="27">
        <v>16.751057024199831</v>
      </c>
      <c r="CJ186" s="27">
        <v>15.717752664384419</v>
      </c>
      <c r="CK186" s="27">
        <v>14.824474804915011</v>
      </c>
      <c r="CL186" s="27">
        <v>14.639608482175243</v>
      </c>
      <c r="CM186" s="27">
        <v>14.874220015272186</v>
      </c>
      <c r="CO186" s="28">
        <v>13.853955991834288</v>
      </c>
      <c r="CP186" s="28">
        <v>13.861142797133324</v>
      </c>
      <c r="CQ186" s="28">
        <v>13.711106104963907</v>
      </c>
      <c r="CR186" s="28">
        <v>13.604562541494749</v>
      </c>
      <c r="CS186" s="28">
        <v>13.517142415967283</v>
      </c>
      <c r="CT186" s="28">
        <v>13.390654850736929</v>
      </c>
      <c r="CU186" s="28">
        <v>13.259706321559523</v>
      </c>
      <c r="CV186" s="28">
        <v>13.101700709476967</v>
      </c>
      <c r="CW186" s="28">
        <v>12.971845120048698</v>
      </c>
      <c r="CX186" s="28">
        <v>12.82893281715838</v>
      </c>
      <c r="CY186" s="28">
        <v>11.96686818573804</v>
      </c>
      <c r="CZ186" s="28">
        <v>6.0873284272598163</v>
      </c>
      <c r="DA186" s="28">
        <v>1.1924564012131462</v>
      </c>
      <c r="DB186" s="28">
        <v>-2.5323945515016959</v>
      </c>
      <c r="DD186" s="28">
        <v>17.953955991834292</v>
      </c>
      <c r="DE186" s="28">
        <v>17.961142797133327</v>
      </c>
      <c r="DF186" s="28">
        <v>17.811106104963908</v>
      </c>
      <c r="DG186" s="28">
        <v>17.704562541494752</v>
      </c>
      <c r="DH186" s="28">
        <v>17.617142415967287</v>
      </c>
      <c r="DI186" s="28">
        <v>17.490654850736931</v>
      </c>
      <c r="DJ186" s="28">
        <v>17.359706321559525</v>
      </c>
      <c r="DK186" s="28">
        <v>17.201700709476967</v>
      </c>
      <c r="DL186" s="28">
        <v>17.0718451200487</v>
      </c>
      <c r="DM186" s="28">
        <v>16.928932817158383</v>
      </c>
      <c r="DN186" s="28">
        <v>16.066868185738041</v>
      </c>
      <c r="DO186" s="28">
        <v>10.187328427259818</v>
      </c>
      <c r="DP186" s="28">
        <v>5.2924564012131476</v>
      </c>
      <c r="DQ186" s="28">
        <v>1.5676054484983055</v>
      </c>
      <c r="DS186" s="29">
        <v>13.909834699675491</v>
      </c>
      <c r="DT186" s="29">
        <v>13.970779688670145</v>
      </c>
      <c r="DU186" s="29">
        <v>13.874297906330851</v>
      </c>
      <c r="DV186" s="29">
        <v>13.808348895168022</v>
      </c>
      <c r="DW186" s="29">
        <v>13.753242877689589</v>
      </c>
      <c r="DX186" s="29">
        <v>13.650120361828199</v>
      </c>
      <c r="DY186" s="29">
        <v>13.549821998208738</v>
      </c>
      <c r="DZ186" s="29">
        <v>13.425886387280666</v>
      </c>
      <c r="EA186" s="29">
        <v>13.324531895135507</v>
      </c>
      <c r="EB186" s="29">
        <v>12.96442357580545</v>
      </c>
      <c r="EC186" s="29">
        <v>7.4648069789553588</v>
      </c>
      <c r="ED186" s="29">
        <v>1.7751250746379235</v>
      </c>
      <c r="EE186" s="29">
        <v>-2.2565170527243517</v>
      </c>
      <c r="EF186" s="29">
        <v>-1.9583023507179469</v>
      </c>
      <c r="EH186" s="29">
        <v>18.009834699675494</v>
      </c>
      <c r="EI186" s="29">
        <v>18.070779688670147</v>
      </c>
      <c r="EJ186" s="29">
        <v>17.974297906330854</v>
      </c>
      <c r="EK186" s="29">
        <v>17.908348895168025</v>
      </c>
      <c r="EL186" s="29">
        <v>17.853242877689588</v>
      </c>
      <c r="EM186" s="29">
        <v>17.750120361828202</v>
      </c>
      <c r="EN186" s="29">
        <v>17.64982199820874</v>
      </c>
      <c r="EO186" s="29">
        <v>17.525886387280668</v>
      </c>
      <c r="EP186" s="29">
        <v>17.424531895135509</v>
      </c>
      <c r="EQ186" s="29">
        <v>17.064423575805449</v>
      </c>
      <c r="ER186" s="29">
        <v>11.56480697895536</v>
      </c>
      <c r="ES186" s="29">
        <v>5.8751250746379249</v>
      </c>
      <c r="ET186" s="29">
        <v>1.8434829472756498</v>
      </c>
      <c r="EU186" s="29">
        <v>2.1416976492820545</v>
      </c>
      <c r="EW186" s="1">
        <v>373863</v>
      </c>
      <c r="EX186" s="1">
        <v>427594</v>
      </c>
      <c r="EY186" s="1" t="s">
        <v>578</v>
      </c>
      <c r="EZ186" s="1" t="s">
        <v>522</v>
      </c>
    </row>
    <row r="187" spans="2:156" ht="16.2" thickBot="1" x14ac:dyDescent="0.35">
      <c r="B187" s="21" t="s">
        <v>188</v>
      </c>
      <c r="C187" s="22">
        <v>4.2549493437536441</v>
      </c>
      <c r="D187" s="23">
        <v>4.3477906776605764</v>
      </c>
      <c r="E187" s="23">
        <v>4.2278780053542846</v>
      </c>
      <c r="F187" s="23">
        <v>4.0219007015511039</v>
      </c>
      <c r="G187" s="23">
        <v>3.6616124738074873</v>
      </c>
      <c r="H187" s="23">
        <v>3.3518844943789681</v>
      </c>
      <c r="I187" s="23">
        <v>3.1024644974756797</v>
      </c>
      <c r="J187" s="23">
        <v>2.6472700554358504</v>
      </c>
      <c r="K187" s="23">
        <v>2.2341945649454722</v>
      </c>
      <c r="L187" s="23">
        <v>1.7207206843591329</v>
      </c>
      <c r="M187" s="23">
        <v>-0.86353977108857549</v>
      </c>
      <c r="N187" s="23">
        <v>-4.1688330606963717</v>
      </c>
      <c r="O187" s="23">
        <v>-5.5726081197804298</v>
      </c>
      <c r="P187" s="23">
        <v>-6.2341443050673035</v>
      </c>
      <c r="Q187" s="24"/>
      <c r="R187" s="23">
        <v>8.3549493437536455</v>
      </c>
      <c r="S187" s="23">
        <v>8.4477906776605778</v>
      </c>
      <c r="T187" s="23">
        <v>8.327878005354286</v>
      </c>
      <c r="U187" s="23">
        <v>8.1219007015511053</v>
      </c>
      <c r="V187" s="23">
        <v>7.7616124738074888</v>
      </c>
      <c r="W187" s="23">
        <v>7.4518844943789695</v>
      </c>
      <c r="X187" s="23">
        <v>7.2024644974756811</v>
      </c>
      <c r="Y187" s="23">
        <v>6.7472700554358518</v>
      </c>
      <c r="Z187" s="23">
        <v>6.3341945649454736</v>
      </c>
      <c r="AA187" s="23">
        <v>5.8207206843591344</v>
      </c>
      <c r="AB187" s="23">
        <v>3.2364602289114259</v>
      </c>
      <c r="AC187" s="23">
        <v>-6.8833060696370296E-2</v>
      </c>
      <c r="AD187" s="23">
        <v>-1.4726081197804284</v>
      </c>
      <c r="AE187" s="23">
        <v>-2.1341443050673021</v>
      </c>
      <c r="AG187" s="25">
        <v>4.1610959774481273</v>
      </c>
      <c r="AH187" s="25">
        <v>4.2258533730334129</v>
      </c>
      <c r="AI187" s="25">
        <v>4.1630484409087991</v>
      </c>
      <c r="AJ187" s="25">
        <v>3.990678493962875</v>
      </c>
      <c r="AK187" s="25">
        <v>3.665249171425895</v>
      </c>
      <c r="AL187" s="25">
        <v>3.3954840883083612</v>
      </c>
      <c r="AM187" s="25">
        <v>3.1644309562618638</v>
      </c>
      <c r="AN187" s="25">
        <v>2.7230017909997386</v>
      </c>
      <c r="AO187" s="25">
        <v>2.3086594936106231</v>
      </c>
      <c r="AP187" s="25">
        <v>1.8042963382581014</v>
      </c>
      <c r="AQ187" s="25">
        <v>8.6174001877918016E-2</v>
      </c>
      <c r="AR187" s="25">
        <v>-2.1784759264758833</v>
      </c>
      <c r="AS187" s="25">
        <v>-4.2504539306572013</v>
      </c>
      <c r="AT187" s="25">
        <v>-4.5391894388191432</v>
      </c>
      <c r="AV187" s="26">
        <v>8.2610959774481287</v>
      </c>
      <c r="AW187" s="26">
        <v>8.3258533730334143</v>
      </c>
      <c r="AX187" s="26">
        <v>8.2630484409088005</v>
      </c>
      <c r="AY187" s="26">
        <v>8.0906784939628764</v>
      </c>
      <c r="AZ187" s="26">
        <v>7.7652491714258964</v>
      </c>
      <c r="BA187" s="26">
        <v>7.4954840883083627</v>
      </c>
      <c r="BB187" s="26">
        <v>7.2644309562618652</v>
      </c>
      <c r="BC187" s="26">
        <v>6.82300179099974</v>
      </c>
      <c r="BD187" s="26">
        <v>6.4086594936106245</v>
      </c>
      <c r="BE187" s="26">
        <v>5.9042963382581028</v>
      </c>
      <c r="BF187" s="26">
        <v>4.1861740018779194</v>
      </c>
      <c r="BG187" s="26">
        <v>1.9215240735241181</v>
      </c>
      <c r="BH187" s="26">
        <v>-0.15045393065719992</v>
      </c>
      <c r="BI187" s="26">
        <v>-0.43918943881914174</v>
      </c>
      <c r="BK187" s="27">
        <v>4.2572766283822681</v>
      </c>
      <c r="BL187" s="27">
        <v>4.3968002399197594</v>
      </c>
      <c r="BM187" s="27">
        <v>4.3340847959837383</v>
      </c>
      <c r="BN187" s="27">
        <v>4.1825940745483265</v>
      </c>
      <c r="BO187" s="27">
        <v>3.8831946492084839</v>
      </c>
      <c r="BP187" s="27">
        <v>3.6547414469259216</v>
      </c>
      <c r="BQ187" s="27">
        <v>3.4858800471007214</v>
      </c>
      <c r="BR187" s="27">
        <v>3.1325397250770131</v>
      </c>
      <c r="BS187" s="27">
        <v>2.8193712088852827</v>
      </c>
      <c r="BT187" s="27">
        <v>2.4064844959341727</v>
      </c>
      <c r="BU187" s="27">
        <v>0.36843178447710656</v>
      </c>
      <c r="BV187" s="27">
        <v>-1.6130244297780933</v>
      </c>
      <c r="BW187" s="27">
        <v>-2.0538832641605502</v>
      </c>
      <c r="BX187" s="27">
        <v>-1.768628903152635</v>
      </c>
      <c r="BZ187" s="27">
        <v>8.3572766283822695</v>
      </c>
      <c r="CA187" s="27">
        <v>8.4968002399197609</v>
      </c>
      <c r="CB187" s="27">
        <v>8.4340847959837397</v>
      </c>
      <c r="CC187" s="27">
        <v>8.282594074548328</v>
      </c>
      <c r="CD187" s="27">
        <v>7.9831946492084853</v>
      </c>
      <c r="CE187" s="27">
        <v>7.754741446925923</v>
      </c>
      <c r="CF187" s="27">
        <v>7.5858800471007228</v>
      </c>
      <c r="CG187" s="27">
        <v>7.2325397250770145</v>
      </c>
      <c r="CH187" s="27">
        <v>6.9193712088852841</v>
      </c>
      <c r="CI187" s="27">
        <v>6.5064844959341741</v>
      </c>
      <c r="CJ187" s="27">
        <v>4.468431784477108</v>
      </c>
      <c r="CK187" s="27">
        <v>2.4869755702219081</v>
      </c>
      <c r="CL187" s="27">
        <v>2.0461167358394512</v>
      </c>
      <c r="CM187" s="27">
        <v>2.3313710968473664</v>
      </c>
      <c r="CO187" s="28">
        <v>4.2549518901570735</v>
      </c>
      <c r="CP187" s="28">
        <v>4.3703650225094002</v>
      </c>
      <c r="CQ187" s="28">
        <v>4.2870895368282724</v>
      </c>
      <c r="CR187" s="28">
        <v>4.1334922873907267</v>
      </c>
      <c r="CS187" s="28">
        <v>3.8459678949602711</v>
      </c>
      <c r="CT187" s="28">
        <v>3.6485748415251642</v>
      </c>
      <c r="CU187" s="28">
        <v>3.5036696370309421</v>
      </c>
      <c r="CV187" s="28">
        <v>3.1087086288788406</v>
      </c>
      <c r="CW187" s="28">
        <v>2.7928790307353921</v>
      </c>
      <c r="CX187" s="28">
        <v>2.4355057090213919</v>
      </c>
      <c r="CY187" s="28">
        <v>0.77998811402206769</v>
      </c>
      <c r="CZ187" s="28">
        <v>-7.1185232990685101</v>
      </c>
      <c r="DA187" s="28">
        <v>-13.639210548072349</v>
      </c>
      <c r="DB187" s="28">
        <v>-18.586128279761461</v>
      </c>
      <c r="DD187" s="28">
        <v>8.354951890157075</v>
      </c>
      <c r="DE187" s="28">
        <v>8.4703650225094016</v>
      </c>
      <c r="DF187" s="28">
        <v>8.3870895368282739</v>
      </c>
      <c r="DG187" s="28">
        <v>8.2334922873907281</v>
      </c>
      <c r="DH187" s="28">
        <v>7.9459678949602726</v>
      </c>
      <c r="DI187" s="28">
        <v>7.7485748415251656</v>
      </c>
      <c r="DJ187" s="28">
        <v>7.6036696370309436</v>
      </c>
      <c r="DK187" s="28">
        <v>7.208708628878842</v>
      </c>
      <c r="DL187" s="28">
        <v>6.8928790307353935</v>
      </c>
      <c r="DM187" s="28">
        <v>6.5355057090213933</v>
      </c>
      <c r="DN187" s="28">
        <v>4.8799881140220691</v>
      </c>
      <c r="DO187" s="28">
        <v>-3.0185232990685087</v>
      </c>
      <c r="DP187" s="28">
        <v>-9.5392105480723473</v>
      </c>
      <c r="DQ187" s="28">
        <v>-14.486128279761459</v>
      </c>
      <c r="DS187" s="29">
        <v>4.3509942245154285</v>
      </c>
      <c r="DT187" s="29">
        <v>4.5592968279769366</v>
      </c>
      <c r="DU187" s="29">
        <v>4.5677852485275778</v>
      </c>
      <c r="DV187" s="29">
        <v>4.4863695460847381</v>
      </c>
      <c r="DW187" s="29">
        <v>4.2559279475676206</v>
      </c>
      <c r="DX187" s="29">
        <v>4.0236812198254199</v>
      </c>
      <c r="DY187" s="29">
        <v>3.8713691667953647</v>
      </c>
      <c r="DZ187" s="29">
        <v>3.5468913231869763</v>
      </c>
      <c r="EA187" s="29">
        <v>3.2923660999148794</v>
      </c>
      <c r="EB187" s="29">
        <v>2.7392568511618691</v>
      </c>
      <c r="EC187" s="29">
        <v>-4.5760443920811333</v>
      </c>
      <c r="ED187" s="29">
        <v>-12.403889400399684</v>
      </c>
      <c r="EE187" s="29">
        <v>-18.099705281445331</v>
      </c>
      <c r="EF187" s="29">
        <v>-18.010904805681498</v>
      </c>
      <c r="EH187" s="29">
        <v>8.4509942245154299</v>
      </c>
      <c r="EI187" s="29">
        <v>8.659296827976938</v>
      </c>
      <c r="EJ187" s="29">
        <v>8.6677852485275793</v>
      </c>
      <c r="EK187" s="29">
        <v>8.5863695460847396</v>
      </c>
      <c r="EL187" s="29">
        <v>8.355927947567622</v>
      </c>
      <c r="EM187" s="29">
        <v>8.1236812198254214</v>
      </c>
      <c r="EN187" s="29">
        <v>7.9713691667953661</v>
      </c>
      <c r="EO187" s="29">
        <v>7.6468913231869777</v>
      </c>
      <c r="EP187" s="29">
        <v>7.3923660999148808</v>
      </c>
      <c r="EQ187" s="29">
        <v>6.8392568511618705</v>
      </c>
      <c r="ER187" s="29">
        <v>-0.47604439208113192</v>
      </c>
      <c r="ES187" s="29">
        <v>-8.303889400399683</v>
      </c>
      <c r="ET187" s="29">
        <v>-13.99970528144533</v>
      </c>
      <c r="EU187" s="29">
        <v>-13.910904805681497</v>
      </c>
      <c r="EW187" s="1">
        <v>351915</v>
      </c>
      <c r="EX187" s="1">
        <v>491858</v>
      </c>
      <c r="EY187" s="1" t="s">
        <v>466</v>
      </c>
      <c r="EZ187" s="1" t="s">
        <v>885</v>
      </c>
    </row>
    <row r="188" spans="2:156" ht="16.2" thickBot="1" x14ac:dyDescent="0.35">
      <c r="B188" s="21" t="s">
        <v>189</v>
      </c>
      <c r="C188" s="22">
        <v>-0.91262950250787789</v>
      </c>
      <c r="D188" s="23">
        <v>-0.79388136042848423</v>
      </c>
      <c r="E188" s="23">
        <v>-1.0725418584692505</v>
      </c>
      <c r="F188" s="23">
        <v>-1.1989509405408381</v>
      </c>
      <c r="G188" s="23">
        <v>-1.3491600092551437</v>
      </c>
      <c r="H188" s="23">
        <v>-1.4916865752312738</v>
      </c>
      <c r="I188" s="23">
        <v>-1.6859801682076494</v>
      </c>
      <c r="J188" s="23">
        <v>-1.874051720361642</v>
      </c>
      <c r="K188" s="23">
        <v>-1.9907053605027656</v>
      </c>
      <c r="L188" s="23">
        <v>-2.2108548937526304</v>
      </c>
      <c r="M188" s="23">
        <v>-3.1846744724203937</v>
      </c>
      <c r="N188" s="23">
        <v>-5.0206367465880621</v>
      </c>
      <c r="O188" s="23">
        <v>-6.2383475147575531</v>
      </c>
      <c r="P188" s="23">
        <v>-7.0765122118956398</v>
      </c>
      <c r="Q188" s="24"/>
      <c r="R188" s="23">
        <v>7.0873704974921221</v>
      </c>
      <c r="S188" s="23">
        <v>7.2061186395715158</v>
      </c>
      <c r="T188" s="23">
        <v>6.9274581415307495</v>
      </c>
      <c r="U188" s="23">
        <v>6.8010490594591619</v>
      </c>
      <c r="V188" s="23">
        <v>6.6508399907448563</v>
      </c>
      <c r="W188" s="23">
        <v>6.5083134247687262</v>
      </c>
      <c r="X188" s="23">
        <v>6.3140198317923506</v>
      </c>
      <c r="Y188" s="23">
        <v>6.125948279638358</v>
      </c>
      <c r="Z188" s="23">
        <v>6.0092946394972344</v>
      </c>
      <c r="AA188" s="23">
        <v>5.7891451062473696</v>
      </c>
      <c r="AB188" s="23">
        <v>4.8153255275796063</v>
      </c>
      <c r="AC188" s="23">
        <v>2.9793632534119379</v>
      </c>
      <c r="AD188" s="23">
        <v>1.7616524852424469</v>
      </c>
      <c r="AE188" s="23">
        <v>0.92348778810436016</v>
      </c>
      <c r="AG188" s="25">
        <v>-0.96462367140199667</v>
      </c>
      <c r="AH188" s="25">
        <v>-0.84969945812549597</v>
      </c>
      <c r="AI188" s="25">
        <v>-1.0444322888112403</v>
      </c>
      <c r="AJ188" s="25">
        <v>-1.1216520282471585</v>
      </c>
      <c r="AK188" s="25">
        <v>-1.2233092170120567</v>
      </c>
      <c r="AL188" s="25">
        <v>-1.3263292299679836</v>
      </c>
      <c r="AM188" s="25">
        <v>-1.5057034045257804</v>
      </c>
      <c r="AN188" s="25">
        <v>-1.6923010529244689</v>
      </c>
      <c r="AO188" s="25">
        <v>-2.225378651891802</v>
      </c>
      <c r="AP188" s="25">
        <v>-2.8682855126852616</v>
      </c>
      <c r="AQ188" s="25">
        <v>-3.830945211155047</v>
      </c>
      <c r="AR188" s="25">
        <v>-4.4027332364842771</v>
      </c>
      <c r="AS188" s="25">
        <v>-4.7250782149189643</v>
      </c>
      <c r="AT188" s="25">
        <v>-4.8636213754689717</v>
      </c>
      <c r="AV188" s="26">
        <v>7.0353763285980033</v>
      </c>
      <c r="AW188" s="26">
        <v>7.150300541874504</v>
      </c>
      <c r="AX188" s="26">
        <v>6.9555677111887597</v>
      </c>
      <c r="AY188" s="26">
        <v>6.8783479717528415</v>
      </c>
      <c r="AZ188" s="26">
        <v>6.7766907829879433</v>
      </c>
      <c r="BA188" s="26">
        <v>6.6736707700320164</v>
      </c>
      <c r="BB188" s="26">
        <v>6.4942965954742196</v>
      </c>
      <c r="BC188" s="26">
        <v>6.3076989470755311</v>
      </c>
      <c r="BD188" s="26">
        <v>5.774621348108198</v>
      </c>
      <c r="BE188" s="26">
        <v>5.1317144873147384</v>
      </c>
      <c r="BF188" s="26">
        <v>4.169054788844953</v>
      </c>
      <c r="BG188" s="26">
        <v>3.5972667635157229</v>
      </c>
      <c r="BH188" s="26">
        <v>3.2749217850810357</v>
      </c>
      <c r="BI188" s="26">
        <v>3.1363786245310283</v>
      </c>
      <c r="BK188" s="27">
        <v>-0.9116542715750704</v>
      </c>
      <c r="BL188" s="27">
        <v>-0.76594877066287559</v>
      </c>
      <c r="BM188" s="27">
        <v>-1.0135214290905239</v>
      </c>
      <c r="BN188" s="27">
        <v>-1.1115988663414615</v>
      </c>
      <c r="BO188" s="27">
        <v>-1.2312826477423524</v>
      </c>
      <c r="BP188" s="27">
        <v>-1.3343910762349687</v>
      </c>
      <c r="BQ188" s="27">
        <v>-1.4926563267296373</v>
      </c>
      <c r="BR188" s="27">
        <v>-1.6397761812962255</v>
      </c>
      <c r="BS188" s="27">
        <v>-1.7191483868889144</v>
      </c>
      <c r="BT188" s="27">
        <v>-1.9014049947910596</v>
      </c>
      <c r="BU188" s="27">
        <v>-2.6938240640329489</v>
      </c>
      <c r="BV188" s="27">
        <v>-3.4193916188587536</v>
      </c>
      <c r="BW188" s="27">
        <v>-3.656156871940718</v>
      </c>
      <c r="BX188" s="27">
        <v>-3.5903448205895945</v>
      </c>
      <c r="BZ188" s="27">
        <v>7.0883457284249296</v>
      </c>
      <c r="CA188" s="27">
        <v>7.2340512293371244</v>
      </c>
      <c r="CB188" s="27">
        <v>6.9864785709094761</v>
      </c>
      <c r="CC188" s="27">
        <v>6.8884011336585385</v>
      </c>
      <c r="CD188" s="27">
        <v>6.7687173522576476</v>
      </c>
      <c r="CE188" s="27">
        <v>6.6656089237650313</v>
      </c>
      <c r="CF188" s="27">
        <v>6.5073436732703627</v>
      </c>
      <c r="CG188" s="27">
        <v>6.3602238187037745</v>
      </c>
      <c r="CH188" s="27">
        <v>6.2808516131110856</v>
      </c>
      <c r="CI188" s="27">
        <v>6.0985950052089404</v>
      </c>
      <c r="CJ188" s="27">
        <v>5.3061759359670511</v>
      </c>
      <c r="CK188" s="27">
        <v>4.5806083811412464</v>
      </c>
      <c r="CL188" s="27">
        <v>4.343843128059282</v>
      </c>
      <c r="CM188" s="27">
        <v>4.4096551794104055</v>
      </c>
      <c r="CO188" s="28">
        <v>-0.91490178636859021</v>
      </c>
      <c r="CP188" s="28">
        <v>-0.77969691294137178</v>
      </c>
      <c r="CQ188" s="28">
        <v>-1.0394572897840675</v>
      </c>
      <c r="CR188" s="28">
        <v>-1.1458490174555997</v>
      </c>
      <c r="CS188" s="28">
        <v>-1.2745502110568072</v>
      </c>
      <c r="CT188" s="28">
        <v>-1.3924553392596479</v>
      </c>
      <c r="CU188" s="28">
        <v>-1.5693289064799174</v>
      </c>
      <c r="CV188" s="28">
        <v>-1.7669640565132312</v>
      </c>
      <c r="CW188" s="28">
        <v>-1.8900915607899371</v>
      </c>
      <c r="CX188" s="28">
        <v>-2.0996173651502996</v>
      </c>
      <c r="CY188" s="28">
        <v>-2.9453462391753096</v>
      </c>
      <c r="CZ188" s="28">
        <v>-6.8760240142610378</v>
      </c>
      <c r="DA188" s="28">
        <v>-9.7814122326956188</v>
      </c>
      <c r="DB188" s="28">
        <v>-11.966174556249786</v>
      </c>
      <c r="DD188" s="28">
        <v>7.0850982136314098</v>
      </c>
      <c r="DE188" s="28">
        <v>7.2203030870586282</v>
      </c>
      <c r="DF188" s="28">
        <v>6.9605427102159325</v>
      </c>
      <c r="DG188" s="28">
        <v>6.8541509825444003</v>
      </c>
      <c r="DH188" s="28">
        <v>6.7254497889431928</v>
      </c>
      <c r="DI188" s="28">
        <v>6.6075446607403521</v>
      </c>
      <c r="DJ188" s="28">
        <v>6.4306710935200826</v>
      </c>
      <c r="DK188" s="28">
        <v>6.2330359434867688</v>
      </c>
      <c r="DL188" s="28">
        <v>6.1099084392100629</v>
      </c>
      <c r="DM188" s="28">
        <v>5.9003826348497004</v>
      </c>
      <c r="DN188" s="28">
        <v>5.0546537608246904</v>
      </c>
      <c r="DO188" s="28">
        <v>1.1239759857389622</v>
      </c>
      <c r="DP188" s="28">
        <v>-1.7814122326956188</v>
      </c>
      <c r="DQ188" s="28">
        <v>-3.9661745562497863</v>
      </c>
      <c r="DS188" s="29">
        <v>-0.88993217001598524</v>
      </c>
      <c r="DT188" s="29">
        <v>-0.72958604158193197</v>
      </c>
      <c r="DU188" s="29">
        <v>-0.96262808903714081</v>
      </c>
      <c r="DV188" s="29">
        <v>-1.0451825014080107</v>
      </c>
      <c r="DW188" s="29">
        <v>-1.1646597485123955</v>
      </c>
      <c r="DX188" s="29">
        <v>-1.3102881149638499</v>
      </c>
      <c r="DY188" s="29">
        <v>-1.504503882941771</v>
      </c>
      <c r="DZ188" s="29">
        <v>-1.6934297926496669</v>
      </c>
      <c r="EA188" s="29">
        <v>-1.8113598327587486</v>
      </c>
      <c r="EB188" s="29">
        <v>-2.0829211349684815</v>
      </c>
      <c r="EC188" s="29">
        <v>-5.9551038738958475</v>
      </c>
      <c r="ED188" s="29">
        <v>-9.6501989963960462</v>
      </c>
      <c r="EE188" s="29">
        <v>-12.178867603596945</v>
      </c>
      <c r="EF188" s="29">
        <v>-11.904134105945055</v>
      </c>
      <c r="EH188" s="29">
        <v>7.1100678299840148</v>
      </c>
      <c r="EI188" s="29">
        <v>7.270413958418068</v>
      </c>
      <c r="EJ188" s="29">
        <v>7.0373719109628592</v>
      </c>
      <c r="EK188" s="29">
        <v>6.9548174985919893</v>
      </c>
      <c r="EL188" s="29">
        <v>6.8353402514876045</v>
      </c>
      <c r="EM188" s="29">
        <v>6.6897118850361501</v>
      </c>
      <c r="EN188" s="29">
        <v>6.495496117058229</v>
      </c>
      <c r="EO188" s="29">
        <v>6.3065702073503331</v>
      </c>
      <c r="EP188" s="29">
        <v>6.1886401672412514</v>
      </c>
      <c r="EQ188" s="29">
        <v>5.9170788650315185</v>
      </c>
      <c r="ER188" s="29">
        <v>2.0448961261041525</v>
      </c>
      <c r="ES188" s="29">
        <v>-1.6501989963960462</v>
      </c>
      <c r="ET188" s="29">
        <v>-4.1788676035969452</v>
      </c>
      <c r="EU188" s="29">
        <v>-3.9041341059450545</v>
      </c>
      <c r="EW188" s="1">
        <v>327022</v>
      </c>
      <c r="EX188" s="1">
        <v>523784</v>
      </c>
      <c r="EY188" s="1" t="s">
        <v>471</v>
      </c>
      <c r="EZ188" s="1" t="s">
        <v>886</v>
      </c>
    </row>
    <row r="189" spans="2:156" ht="16.2" thickBot="1" x14ac:dyDescent="0.35">
      <c r="B189" s="21" t="s">
        <v>190</v>
      </c>
      <c r="C189" s="22">
        <v>33.332098643848013</v>
      </c>
      <c r="D189" s="23">
        <v>33.251521098454077</v>
      </c>
      <c r="E189" s="23">
        <v>33.030284975556938</v>
      </c>
      <c r="F189" s="23">
        <v>33.013119726474109</v>
      </c>
      <c r="G189" s="23">
        <v>32.978190811135754</v>
      </c>
      <c r="H189" s="23">
        <v>32.929687565136099</v>
      </c>
      <c r="I189" s="23">
        <v>32.893514115041143</v>
      </c>
      <c r="J189" s="23">
        <v>32.886815926457068</v>
      </c>
      <c r="K189" s="23">
        <v>32.836712724644528</v>
      </c>
      <c r="L189" s="23">
        <v>32.819013026178403</v>
      </c>
      <c r="M189" s="23">
        <v>32.829935094604743</v>
      </c>
      <c r="N189" s="23">
        <v>32.788482816367491</v>
      </c>
      <c r="O189" s="23">
        <v>32.784894599934809</v>
      </c>
      <c r="P189" s="23">
        <v>32.76025221147173</v>
      </c>
      <c r="Q189" s="24"/>
      <c r="R189" s="23">
        <v>40.332098643848013</v>
      </c>
      <c r="S189" s="23">
        <v>40.251521098454077</v>
      </c>
      <c r="T189" s="23">
        <v>40.030284975556938</v>
      </c>
      <c r="U189" s="23">
        <v>40.013119726474109</v>
      </c>
      <c r="V189" s="23">
        <v>39.978190811135754</v>
      </c>
      <c r="W189" s="23">
        <v>39.929687565136099</v>
      </c>
      <c r="X189" s="23">
        <v>39.893514115041143</v>
      </c>
      <c r="Y189" s="23">
        <v>39.886815926457068</v>
      </c>
      <c r="Z189" s="23">
        <v>39.836712724644528</v>
      </c>
      <c r="AA189" s="23">
        <v>39.819013026178403</v>
      </c>
      <c r="AB189" s="23">
        <v>39.829935094604743</v>
      </c>
      <c r="AC189" s="23">
        <v>39.788482816367491</v>
      </c>
      <c r="AD189" s="23">
        <v>39.784894599934809</v>
      </c>
      <c r="AE189" s="23">
        <v>39.76025221147173</v>
      </c>
      <c r="AG189" s="25">
        <v>33.318500308789133</v>
      </c>
      <c r="AH189" s="25">
        <v>33.306599473758268</v>
      </c>
      <c r="AI189" s="25">
        <v>33.208302409461147</v>
      </c>
      <c r="AJ189" s="25">
        <v>33.232519551784087</v>
      </c>
      <c r="AK189" s="25">
        <v>33.230705995723206</v>
      </c>
      <c r="AL189" s="25">
        <v>33.21099492602378</v>
      </c>
      <c r="AM189" s="25">
        <v>33.197456285738134</v>
      </c>
      <c r="AN189" s="25">
        <v>33.206144514107649</v>
      </c>
      <c r="AO189" s="25">
        <v>33.169598412958081</v>
      </c>
      <c r="AP189" s="25">
        <v>33.158038218731285</v>
      </c>
      <c r="AQ189" s="25">
        <v>33.191784056241289</v>
      </c>
      <c r="AR189" s="25">
        <v>33.205104695774061</v>
      </c>
      <c r="AS189" s="25">
        <v>33.241106852860753</v>
      </c>
      <c r="AT189" s="25">
        <v>33.273058913117048</v>
      </c>
      <c r="AV189" s="26">
        <v>40.318500308789133</v>
      </c>
      <c r="AW189" s="26">
        <v>40.306599473758268</v>
      </c>
      <c r="AX189" s="26">
        <v>40.208302409461147</v>
      </c>
      <c r="AY189" s="26">
        <v>40.232519551784087</v>
      </c>
      <c r="AZ189" s="26">
        <v>40.230705995723206</v>
      </c>
      <c r="BA189" s="26">
        <v>40.21099492602378</v>
      </c>
      <c r="BB189" s="26">
        <v>40.197456285738134</v>
      </c>
      <c r="BC189" s="26">
        <v>40.206144514107649</v>
      </c>
      <c r="BD189" s="26">
        <v>40.169598412958081</v>
      </c>
      <c r="BE189" s="26">
        <v>40.158038218731285</v>
      </c>
      <c r="BF189" s="26">
        <v>40.191784056241289</v>
      </c>
      <c r="BG189" s="26">
        <v>40.205104695774061</v>
      </c>
      <c r="BH189" s="26">
        <v>40.241106852860753</v>
      </c>
      <c r="BI189" s="26">
        <v>40.273058913117048</v>
      </c>
      <c r="BK189" s="27">
        <v>33.332099318850936</v>
      </c>
      <c r="BL189" s="27">
        <v>33.252012925445939</v>
      </c>
      <c r="BM189" s="27">
        <v>33.031276014536502</v>
      </c>
      <c r="BN189" s="27">
        <v>33.014600257424888</v>
      </c>
      <c r="BO189" s="27">
        <v>32.980241852159914</v>
      </c>
      <c r="BP189" s="27">
        <v>32.932487477221308</v>
      </c>
      <c r="BQ189" s="27">
        <v>32.89691601788396</v>
      </c>
      <c r="BR189" s="27">
        <v>32.890868605776163</v>
      </c>
      <c r="BS189" s="27">
        <v>32.841514215924107</v>
      </c>
      <c r="BT189" s="27">
        <v>32.824582496459414</v>
      </c>
      <c r="BU189" s="27">
        <v>32.838236134801306</v>
      </c>
      <c r="BV189" s="27">
        <v>32.833541658436978</v>
      </c>
      <c r="BW189" s="27">
        <v>32.864846087313062</v>
      </c>
      <c r="BX189" s="27">
        <v>32.899149906846738</v>
      </c>
      <c r="BZ189" s="27">
        <v>40.332099318850936</v>
      </c>
      <c r="CA189" s="27">
        <v>40.252012925445939</v>
      </c>
      <c r="CB189" s="27">
        <v>40.031276014536502</v>
      </c>
      <c r="CC189" s="27">
        <v>40.014600257424888</v>
      </c>
      <c r="CD189" s="27">
        <v>39.980241852159914</v>
      </c>
      <c r="CE189" s="27">
        <v>39.932487477221308</v>
      </c>
      <c r="CF189" s="27">
        <v>39.89691601788396</v>
      </c>
      <c r="CG189" s="27">
        <v>39.890868605776163</v>
      </c>
      <c r="CH189" s="27">
        <v>39.841514215924107</v>
      </c>
      <c r="CI189" s="27">
        <v>39.824582496459414</v>
      </c>
      <c r="CJ189" s="27">
        <v>39.838236134801306</v>
      </c>
      <c r="CK189" s="27">
        <v>39.833541658436978</v>
      </c>
      <c r="CL189" s="27">
        <v>39.864846087313062</v>
      </c>
      <c r="CM189" s="27">
        <v>39.899149906846738</v>
      </c>
      <c r="CO189" s="28">
        <v>33.331985793360062</v>
      </c>
      <c r="CP189" s="28">
        <v>33.262221511963808</v>
      </c>
      <c r="CQ189" s="28">
        <v>33.052013779897841</v>
      </c>
      <c r="CR189" s="28">
        <v>33.045835359637572</v>
      </c>
      <c r="CS189" s="28">
        <v>33.022103535883168</v>
      </c>
      <c r="CT189" s="28">
        <v>32.984855705784668</v>
      </c>
      <c r="CU189" s="28">
        <v>32.960445912283234</v>
      </c>
      <c r="CV189" s="28">
        <v>32.965509456605815</v>
      </c>
      <c r="CW189" s="28">
        <v>32.928472703249618</v>
      </c>
      <c r="CX189" s="28">
        <v>32.923776325282979</v>
      </c>
      <c r="CY189" s="28">
        <v>33.002113788827899</v>
      </c>
      <c r="CZ189" s="28">
        <v>33.03462811311126</v>
      </c>
      <c r="DA189" s="28">
        <v>33.107793206999446</v>
      </c>
      <c r="DB189" s="28">
        <v>33.164744484761847</v>
      </c>
      <c r="DD189" s="28">
        <v>40.331985793360062</v>
      </c>
      <c r="DE189" s="28">
        <v>40.262221511963808</v>
      </c>
      <c r="DF189" s="28">
        <v>40.052013779897841</v>
      </c>
      <c r="DG189" s="28">
        <v>40.045835359637572</v>
      </c>
      <c r="DH189" s="28">
        <v>40.022103535883168</v>
      </c>
      <c r="DI189" s="28">
        <v>39.984855705784668</v>
      </c>
      <c r="DJ189" s="28">
        <v>39.960445912283234</v>
      </c>
      <c r="DK189" s="28">
        <v>39.965509456605815</v>
      </c>
      <c r="DL189" s="28">
        <v>39.928472703249618</v>
      </c>
      <c r="DM189" s="28">
        <v>39.923776325282979</v>
      </c>
      <c r="DN189" s="28">
        <v>40.002113788827899</v>
      </c>
      <c r="DO189" s="28">
        <v>40.03462811311126</v>
      </c>
      <c r="DP189" s="28">
        <v>40.107793206999446</v>
      </c>
      <c r="DQ189" s="28">
        <v>40.164744484761847</v>
      </c>
      <c r="DS189" s="29">
        <v>33.332802814892794</v>
      </c>
      <c r="DT189" s="29">
        <v>33.263927354136783</v>
      </c>
      <c r="DU189" s="29">
        <v>33.054658416580786</v>
      </c>
      <c r="DV189" s="29">
        <v>33.049454079283812</v>
      </c>
      <c r="DW189" s="29">
        <v>33.02324045423159</v>
      </c>
      <c r="DX189" s="29">
        <v>32.980144040243367</v>
      </c>
      <c r="DY189" s="29">
        <v>32.946824992455994</v>
      </c>
      <c r="DZ189" s="29">
        <v>32.940125897533903</v>
      </c>
      <c r="EA189" s="29">
        <v>32.888178783637954</v>
      </c>
      <c r="EB189" s="29">
        <v>32.866044572080781</v>
      </c>
      <c r="EC189" s="29">
        <v>32.808763209157831</v>
      </c>
      <c r="ED189" s="29">
        <v>32.753798871225541</v>
      </c>
      <c r="EE189" s="29">
        <v>32.726715941083185</v>
      </c>
      <c r="EF189" s="29">
        <v>32.776502882364838</v>
      </c>
      <c r="EH189" s="29">
        <v>40.332802814892794</v>
      </c>
      <c r="EI189" s="29">
        <v>40.263927354136783</v>
      </c>
      <c r="EJ189" s="29">
        <v>40.054658416580786</v>
      </c>
      <c r="EK189" s="29">
        <v>40.049454079283812</v>
      </c>
      <c r="EL189" s="29">
        <v>40.02324045423159</v>
      </c>
      <c r="EM189" s="29">
        <v>39.980144040243367</v>
      </c>
      <c r="EN189" s="29">
        <v>39.946824992455994</v>
      </c>
      <c r="EO189" s="29">
        <v>39.940125897533903</v>
      </c>
      <c r="EP189" s="29">
        <v>39.888178783637954</v>
      </c>
      <c r="EQ189" s="29">
        <v>39.866044572080781</v>
      </c>
      <c r="ER189" s="29">
        <v>39.808763209157831</v>
      </c>
      <c r="ES189" s="29">
        <v>39.753798871225541</v>
      </c>
      <c r="ET189" s="29">
        <v>39.726715941083185</v>
      </c>
      <c r="EU189" s="29">
        <v>39.776502882364838</v>
      </c>
      <c r="EW189" s="1">
        <v>391636</v>
      </c>
      <c r="EX189" s="1">
        <v>411724</v>
      </c>
      <c r="EY189" s="1" t="s">
        <v>622</v>
      </c>
      <c r="EZ189" s="1" t="s">
        <v>871</v>
      </c>
    </row>
    <row r="190" spans="2:156" ht="16.2" thickBot="1" x14ac:dyDescent="0.35">
      <c r="B190" s="21" t="s">
        <v>191</v>
      </c>
      <c r="C190" s="22">
        <v>0.78900546654825954</v>
      </c>
      <c r="D190" s="23">
        <v>0.79737264274670094</v>
      </c>
      <c r="E190" s="23">
        <v>0.78572823010898352</v>
      </c>
      <c r="F190" s="23">
        <v>0.77062172727546518</v>
      </c>
      <c r="G190" s="23">
        <v>0.75038775745412423</v>
      </c>
      <c r="H190" s="23">
        <v>0.73745395093453836</v>
      </c>
      <c r="I190" s="23">
        <v>0.71892075891983576</v>
      </c>
      <c r="J190" s="23">
        <v>0.69798138636115659</v>
      </c>
      <c r="K190" s="23">
        <v>0.67884493094664689</v>
      </c>
      <c r="L190" s="23">
        <v>0.65428893880815675</v>
      </c>
      <c r="M190" s="23">
        <v>0.4608701673606026</v>
      </c>
      <c r="N190" s="23">
        <v>0.19899473211457419</v>
      </c>
      <c r="O190" s="23">
        <v>0.13021949440509584</v>
      </c>
      <c r="P190" s="23">
        <v>0.11942510498223147</v>
      </c>
      <c r="Q190" s="24"/>
      <c r="R190" s="23">
        <v>2.2890054665482595</v>
      </c>
      <c r="S190" s="23">
        <v>2.2973726427467009</v>
      </c>
      <c r="T190" s="23">
        <v>2.2857282301089836</v>
      </c>
      <c r="U190" s="23">
        <v>2.270621727275465</v>
      </c>
      <c r="V190" s="23">
        <v>2.2503877574541242</v>
      </c>
      <c r="W190" s="23">
        <v>2.2374539509345386</v>
      </c>
      <c r="X190" s="23">
        <v>2.2189207589198356</v>
      </c>
      <c r="Y190" s="23">
        <v>2.1979813863611568</v>
      </c>
      <c r="Z190" s="23">
        <v>2.1788449309466467</v>
      </c>
      <c r="AA190" s="23">
        <v>2.1542889388081568</v>
      </c>
      <c r="AB190" s="23">
        <v>1.9608701673606026</v>
      </c>
      <c r="AC190" s="23">
        <v>1.6989947321145742</v>
      </c>
      <c r="AD190" s="23">
        <v>1.6302194944050958</v>
      </c>
      <c r="AE190" s="23">
        <v>1.6194251049822315</v>
      </c>
      <c r="AG190" s="25">
        <v>0.78451558794715281</v>
      </c>
      <c r="AH190" s="25">
        <v>0.78941963918438385</v>
      </c>
      <c r="AI190" s="25">
        <v>0.77688922953320783</v>
      </c>
      <c r="AJ190" s="25">
        <v>0.75612752120479987</v>
      </c>
      <c r="AK190" s="25">
        <v>0.7367407937941971</v>
      </c>
      <c r="AL190" s="25">
        <v>0.71766753096022495</v>
      </c>
      <c r="AM190" s="25">
        <v>0.69128755959007959</v>
      </c>
      <c r="AN190" s="25">
        <v>0.66246575488512482</v>
      </c>
      <c r="AO190" s="25">
        <v>0.63279206157587053</v>
      </c>
      <c r="AP190" s="25">
        <v>0.59887669663182397</v>
      </c>
      <c r="AQ190" s="25">
        <v>0.52046542221266978</v>
      </c>
      <c r="AR190" s="25">
        <v>0.35954251468491538</v>
      </c>
      <c r="AS190" s="25">
        <v>0.14893556170840316</v>
      </c>
      <c r="AT190" s="25">
        <v>0.12381308175747208</v>
      </c>
      <c r="AV190" s="26">
        <v>2.284515587947153</v>
      </c>
      <c r="AW190" s="26">
        <v>2.2894196391843837</v>
      </c>
      <c r="AX190" s="26">
        <v>2.2768892295332077</v>
      </c>
      <c r="AY190" s="26">
        <v>2.2561275212048</v>
      </c>
      <c r="AZ190" s="26">
        <v>2.2367407937941972</v>
      </c>
      <c r="BA190" s="26">
        <v>2.2176675309602247</v>
      </c>
      <c r="BB190" s="26">
        <v>2.1912875595900796</v>
      </c>
      <c r="BC190" s="26">
        <v>2.1624657548851247</v>
      </c>
      <c r="BD190" s="26">
        <v>2.1327920615758704</v>
      </c>
      <c r="BE190" s="26">
        <v>2.098876696631824</v>
      </c>
      <c r="BF190" s="26">
        <v>2.0204654222126699</v>
      </c>
      <c r="BG190" s="26">
        <v>1.8595425146849154</v>
      </c>
      <c r="BH190" s="26">
        <v>1.6489355617084032</v>
      </c>
      <c r="BI190" s="26">
        <v>1.6238130817574721</v>
      </c>
      <c r="BK190" s="27">
        <v>0.78913618161624599</v>
      </c>
      <c r="BL190" s="27">
        <v>0.79964201255698286</v>
      </c>
      <c r="BM190" s="27">
        <v>0.79069615671933147</v>
      </c>
      <c r="BN190" s="27">
        <v>0.77742877923117359</v>
      </c>
      <c r="BO190" s="27">
        <v>0.76065184853412104</v>
      </c>
      <c r="BP190" s="27">
        <v>0.75132100001090629</v>
      </c>
      <c r="BQ190" s="27">
        <v>0.73495711859806234</v>
      </c>
      <c r="BR190" s="27">
        <v>0.71828969577634316</v>
      </c>
      <c r="BS190" s="27">
        <v>0.7031993580076944</v>
      </c>
      <c r="BT190" s="27">
        <v>0.68258726091871325</v>
      </c>
      <c r="BU190" s="27">
        <v>0.51304527371078157</v>
      </c>
      <c r="BV190" s="27">
        <v>0.29135773749500027</v>
      </c>
      <c r="BW190" s="27">
        <v>0.25312536795268414</v>
      </c>
      <c r="BX190" s="27">
        <v>0.27156362554222468</v>
      </c>
      <c r="BZ190" s="27">
        <v>2.2891361816162461</v>
      </c>
      <c r="CA190" s="27">
        <v>2.299642012556983</v>
      </c>
      <c r="CB190" s="27">
        <v>2.2906961567193314</v>
      </c>
      <c r="CC190" s="27">
        <v>2.2774287792311734</v>
      </c>
      <c r="CD190" s="27">
        <v>2.2606518485341209</v>
      </c>
      <c r="CE190" s="27">
        <v>2.2513210000109063</v>
      </c>
      <c r="CF190" s="27">
        <v>2.2349571185980626</v>
      </c>
      <c r="CG190" s="27">
        <v>2.2182896957763432</v>
      </c>
      <c r="CH190" s="27">
        <v>2.2031993580076943</v>
      </c>
      <c r="CI190" s="27">
        <v>2.1825872609187131</v>
      </c>
      <c r="CJ190" s="27">
        <v>2.0130452737107816</v>
      </c>
      <c r="CK190" s="27">
        <v>1.7913577374950003</v>
      </c>
      <c r="CL190" s="27">
        <v>1.7531253679526841</v>
      </c>
      <c r="CM190" s="27">
        <v>1.7715636255422247</v>
      </c>
      <c r="CO190" s="28">
        <v>0.78898356703987216</v>
      </c>
      <c r="CP190" s="28">
        <v>0.79879625594593495</v>
      </c>
      <c r="CQ190" s="28">
        <v>0.78936342875657606</v>
      </c>
      <c r="CR190" s="28">
        <v>0.77666340164587921</v>
      </c>
      <c r="CS190" s="28">
        <v>0.7606472988652202</v>
      </c>
      <c r="CT190" s="28">
        <v>0.75256514023931176</v>
      </c>
      <c r="CU190" s="28">
        <v>0.73387972062959739</v>
      </c>
      <c r="CV190" s="28">
        <v>0.69941511273525903</v>
      </c>
      <c r="CW190" s="28">
        <v>0.66484609288183194</v>
      </c>
      <c r="CX190" s="28">
        <v>0.63144598129439689</v>
      </c>
      <c r="CY190" s="28">
        <v>0.48026080350440226</v>
      </c>
      <c r="CZ190" s="28">
        <v>0.3029234759950592</v>
      </c>
      <c r="DA190" s="28">
        <v>0.26539442556382964</v>
      </c>
      <c r="DB190" s="28">
        <v>0.2103982877179722</v>
      </c>
      <c r="DD190" s="28">
        <v>2.2889835670398719</v>
      </c>
      <c r="DE190" s="28">
        <v>2.298796255945935</v>
      </c>
      <c r="DF190" s="28">
        <v>2.2893634287565758</v>
      </c>
      <c r="DG190" s="28">
        <v>2.2766634016458793</v>
      </c>
      <c r="DH190" s="28">
        <v>2.2606472988652202</v>
      </c>
      <c r="DI190" s="28">
        <v>2.2525651402393119</v>
      </c>
      <c r="DJ190" s="28">
        <v>2.2338797206295973</v>
      </c>
      <c r="DK190" s="28">
        <v>2.199415112735259</v>
      </c>
      <c r="DL190" s="28">
        <v>2.1648460928818318</v>
      </c>
      <c r="DM190" s="28">
        <v>2.1314459812943971</v>
      </c>
      <c r="DN190" s="28">
        <v>1.9802608035044023</v>
      </c>
      <c r="DO190" s="28">
        <v>1.8029234759950592</v>
      </c>
      <c r="DP190" s="28">
        <v>1.7653944255638296</v>
      </c>
      <c r="DQ190" s="28">
        <v>1.7103982877179722</v>
      </c>
      <c r="DS190" s="29">
        <v>0.7907037818883097</v>
      </c>
      <c r="DT190" s="29">
        <v>0.80231365194625115</v>
      </c>
      <c r="DU190" s="29">
        <v>0.79473754881756209</v>
      </c>
      <c r="DV190" s="29">
        <v>0.78463737589264326</v>
      </c>
      <c r="DW190" s="29">
        <v>0.76394470588606378</v>
      </c>
      <c r="DX190" s="29">
        <v>0.73483880456039119</v>
      </c>
      <c r="DY190" s="29">
        <v>0.70403945138796098</v>
      </c>
      <c r="DZ190" s="29">
        <v>0.66918270000989222</v>
      </c>
      <c r="EA190" s="29">
        <v>0.63682058921349516</v>
      </c>
      <c r="EB190" s="29">
        <v>0.60476744361367807</v>
      </c>
      <c r="EC190" s="29">
        <v>0.39693927305374266</v>
      </c>
      <c r="ED190" s="29">
        <v>0.24428833651729542</v>
      </c>
      <c r="EE190" s="29">
        <v>0.20102488888319048</v>
      </c>
      <c r="EF190" s="29">
        <v>0.20270860519186851</v>
      </c>
      <c r="EH190" s="29">
        <v>2.2907037818883098</v>
      </c>
      <c r="EI190" s="29">
        <v>2.302313651946251</v>
      </c>
      <c r="EJ190" s="29">
        <v>2.2947375488175621</v>
      </c>
      <c r="EK190" s="29">
        <v>2.2846373758926433</v>
      </c>
      <c r="EL190" s="29">
        <v>2.2639447058860638</v>
      </c>
      <c r="EM190" s="29">
        <v>2.2348388045603911</v>
      </c>
      <c r="EN190" s="29">
        <v>2.2040394513879611</v>
      </c>
      <c r="EO190" s="29">
        <v>2.169182700009892</v>
      </c>
      <c r="EP190" s="29">
        <v>2.136820589213495</v>
      </c>
      <c r="EQ190" s="29">
        <v>2.1047674436136781</v>
      </c>
      <c r="ER190" s="29">
        <v>1.8969392730537427</v>
      </c>
      <c r="ES190" s="29">
        <v>1.7442883365172954</v>
      </c>
      <c r="ET190" s="29">
        <v>1.7010248888831905</v>
      </c>
      <c r="EU190" s="29">
        <v>1.7027086051918685</v>
      </c>
      <c r="EW190" s="1">
        <v>350800</v>
      </c>
      <c r="EX190" s="1">
        <v>575111</v>
      </c>
      <c r="EY190" s="1" t="s">
        <v>888</v>
      </c>
      <c r="EZ190" s="1" t="s">
        <v>886</v>
      </c>
    </row>
    <row r="191" spans="2:156" ht="16.2" thickBot="1" x14ac:dyDescent="0.35">
      <c r="B191" s="21" t="s">
        <v>192</v>
      </c>
      <c r="C191" s="22">
        <v>1.4623735982462476</v>
      </c>
      <c r="D191" s="23">
        <v>1.5296034098499005</v>
      </c>
      <c r="E191" s="23">
        <v>1.261017393728471</v>
      </c>
      <c r="F191" s="23">
        <v>1.2078884312412264</v>
      </c>
      <c r="G191" s="23">
        <v>1.1555122073710526</v>
      </c>
      <c r="H191" s="23">
        <v>1.0025819376033986</v>
      </c>
      <c r="I191" s="23">
        <v>0.9003532519128461</v>
      </c>
      <c r="J191" s="23">
        <v>0.76758230627429036</v>
      </c>
      <c r="K191" s="23">
        <v>0.68786162939982631</v>
      </c>
      <c r="L191" s="23">
        <v>0.5349513593260129</v>
      </c>
      <c r="M191" s="23">
        <v>-0.32600499450412457</v>
      </c>
      <c r="N191" s="23">
        <v>-1.402780731958881</v>
      </c>
      <c r="O191" s="23">
        <v>-1.8275855585307532</v>
      </c>
      <c r="P191" s="23">
        <v>-2.0100886265699494</v>
      </c>
      <c r="Q191" s="24"/>
      <c r="R191" s="23">
        <v>5.4623735982462476</v>
      </c>
      <c r="S191" s="23">
        <v>5.5296034098499005</v>
      </c>
      <c r="T191" s="23">
        <v>5.261017393728471</v>
      </c>
      <c r="U191" s="23">
        <v>5.2078884312412264</v>
      </c>
      <c r="V191" s="23">
        <v>5.1555122073710526</v>
      </c>
      <c r="W191" s="23">
        <v>5.0025819376033986</v>
      </c>
      <c r="X191" s="23">
        <v>4.9003532519128461</v>
      </c>
      <c r="Y191" s="23">
        <v>4.7675823062742904</v>
      </c>
      <c r="Z191" s="23">
        <v>4.6878616293998263</v>
      </c>
      <c r="AA191" s="23">
        <v>4.5349513593260129</v>
      </c>
      <c r="AB191" s="23">
        <v>3.6739950054958754</v>
      </c>
      <c r="AC191" s="23">
        <v>2.597219268041119</v>
      </c>
      <c r="AD191" s="23">
        <v>2.1724144414692468</v>
      </c>
      <c r="AE191" s="23">
        <v>1.9899113734300506</v>
      </c>
      <c r="AG191" s="25">
        <v>1.4261553484668781</v>
      </c>
      <c r="AH191" s="25">
        <v>1.5354328062369973</v>
      </c>
      <c r="AI191" s="25">
        <v>1.3712632633138435</v>
      </c>
      <c r="AJ191" s="25">
        <v>1.3551294285491648</v>
      </c>
      <c r="AK191" s="25">
        <v>1.335032816735767</v>
      </c>
      <c r="AL191" s="25">
        <v>1.214761666670543</v>
      </c>
      <c r="AM191" s="25">
        <v>1.1583374120021572</v>
      </c>
      <c r="AN191" s="25">
        <v>1.0456548347465828</v>
      </c>
      <c r="AO191" s="25">
        <v>0.98332390813133141</v>
      </c>
      <c r="AP191" s="25">
        <v>0.84449546441083889</v>
      </c>
      <c r="AQ191" s="25">
        <v>0.46334404546918595</v>
      </c>
      <c r="AR191" s="25">
        <v>-0.29017341126681373</v>
      </c>
      <c r="AS191" s="25">
        <v>-1.0444931535409108</v>
      </c>
      <c r="AT191" s="25">
        <v>-1.117611384790905</v>
      </c>
      <c r="AV191" s="26">
        <v>5.4261553484668781</v>
      </c>
      <c r="AW191" s="26">
        <v>5.5354328062369973</v>
      </c>
      <c r="AX191" s="26">
        <v>5.3712632633138435</v>
      </c>
      <c r="AY191" s="26">
        <v>5.3551294285491648</v>
      </c>
      <c r="AZ191" s="26">
        <v>5.335032816735767</v>
      </c>
      <c r="BA191" s="26">
        <v>5.214761666670543</v>
      </c>
      <c r="BB191" s="26">
        <v>5.1583374120021572</v>
      </c>
      <c r="BC191" s="26">
        <v>5.0456548347465828</v>
      </c>
      <c r="BD191" s="26">
        <v>4.9833239081313314</v>
      </c>
      <c r="BE191" s="26">
        <v>4.8444954644108389</v>
      </c>
      <c r="BF191" s="26">
        <v>4.463344045469186</v>
      </c>
      <c r="BG191" s="26">
        <v>3.7098265887331863</v>
      </c>
      <c r="BH191" s="26">
        <v>2.9555068464590892</v>
      </c>
      <c r="BI191" s="26">
        <v>2.882388615209095</v>
      </c>
      <c r="BK191" s="27">
        <v>1.4631639019079437</v>
      </c>
      <c r="BL191" s="27">
        <v>1.5440446278834852</v>
      </c>
      <c r="BM191" s="27">
        <v>1.292533233883451</v>
      </c>
      <c r="BN191" s="27">
        <v>1.2546019372101176</v>
      </c>
      <c r="BO191" s="27">
        <v>1.2180370433162135</v>
      </c>
      <c r="BP191" s="27">
        <v>1.0871590918402889</v>
      </c>
      <c r="BQ191" s="27">
        <v>1.0323612841161802</v>
      </c>
      <c r="BR191" s="27">
        <v>0.92442501621661766</v>
      </c>
      <c r="BS191" s="27">
        <v>0.88751804284798741</v>
      </c>
      <c r="BT191" s="27">
        <v>0.76565000256791915</v>
      </c>
      <c r="BU191" s="27">
        <v>7.0703808335555784E-2</v>
      </c>
      <c r="BV191" s="27">
        <v>-0.67953278402820061</v>
      </c>
      <c r="BW191" s="27">
        <v>-0.85678721149081838</v>
      </c>
      <c r="BX191" s="27">
        <v>-0.8042503107365313</v>
      </c>
      <c r="BZ191" s="27">
        <v>5.4631639019079437</v>
      </c>
      <c r="CA191" s="27">
        <v>5.5440446278834852</v>
      </c>
      <c r="CB191" s="27">
        <v>5.292533233883451</v>
      </c>
      <c r="CC191" s="27">
        <v>5.2546019372101176</v>
      </c>
      <c r="CD191" s="27">
        <v>5.2180370433162135</v>
      </c>
      <c r="CE191" s="27">
        <v>5.0871590918402889</v>
      </c>
      <c r="CF191" s="27">
        <v>5.0323612841161802</v>
      </c>
      <c r="CG191" s="27">
        <v>4.9244250162166177</v>
      </c>
      <c r="CH191" s="27">
        <v>4.8875180428479874</v>
      </c>
      <c r="CI191" s="27">
        <v>4.7656500025679192</v>
      </c>
      <c r="CJ191" s="27">
        <v>4.0707038083355558</v>
      </c>
      <c r="CK191" s="27">
        <v>3.3204672159717994</v>
      </c>
      <c r="CL191" s="27">
        <v>3.1432127885091816</v>
      </c>
      <c r="CM191" s="27">
        <v>3.1957496892634687</v>
      </c>
      <c r="CO191" s="28">
        <v>1.4623537618401112</v>
      </c>
      <c r="CP191" s="28">
        <v>1.5426025942591766</v>
      </c>
      <c r="CQ191" s="28">
        <v>1.2885052785266673</v>
      </c>
      <c r="CR191" s="28">
        <v>1.2504497643655865</v>
      </c>
      <c r="CS191" s="28">
        <v>1.2137214395011817</v>
      </c>
      <c r="CT191" s="28">
        <v>1.0785989230804631</v>
      </c>
      <c r="CU191" s="28">
        <v>0.98503745434090728</v>
      </c>
      <c r="CV191" s="28">
        <v>0.82193784600678299</v>
      </c>
      <c r="CW191" s="28">
        <v>0.7132868763443545</v>
      </c>
      <c r="CX191" s="28">
        <v>0.54704443994841068</v>
      </c>
      <c r="CY191" s="28">
        <v>-0.22238883561559319</v>
      </c>
      <c r="CZ191" s="28">
        <v>-1.7515525073534093</v>
      </c>
      <c r="DA191" s="28">
        <v>-2.6509833565416123</v>
      </c>
      <c r="DB191" s="28">
        <v>-3.3553643699482514</v>
      </c>
      <c r="DD191" s="28">
        <v>5.4623537618401112</v>
      </c>
      <c r="DE191" s="28">
        <v>5.5426025942591766</v>
      </c>
      <c r="DF191" s="28">
        <v>5.2885052785266673</v>
      </c>
      <c r="DG191" s="28">
        <v>5.2504497643655865</v>
      </c>
      <c r="DH191" s="28">
        <v>5.2137214395011817</v>
      </c>
      <c r="DI191" s="28">
        <v>5.0785989230804631</v>
      </c>
      <c r="DJ191" s="28">
        <v>4.9850374543409073</v>
      </c>
      <c r="DK191" s="28">
        <v>4.821937846006783</v>
      </c>
      <c r="DL191" s="28">
        <v>4.7132868763443545</v>
      </c>
      <c r="DM191" s="28">
        <v>4.5470444399484107</v>
      </c>
      <c r="DN191" s="28">
        <v>3.7776111643844068</v>
      </c>
      <c r="DO191" s="28">
        <v>2.2484474926465907</v>
      </c>
      <c r="DP191" s="28">
        <v>1.3490166434583877</v>
      </c>
      <c r="DQ191" s="28">
        <v>0.64463563005174862</v>
      </c>
      <c r="DS191" s="29">
        <v>1.4831974306764231</v>
      </c>
      <c r="DT191" s="29">
        <v>1.5836354282347269</v>
      </c>
      <c r="DU191" s="29">
        <v>1.3507236801896658</v>
      </c>
      <c r="DV191" s="29">
        <v>1.3297945511547891</v>
      </c>
      <c r="DW191" s="29">
        <v>1.2964888525250799</v>
      </c>
      <c r="DX191" s="29">
        <v>1.1052893261732732</v>
      </c>
      <c r="DY191" s="29">
        <v>0.96331518804997529</v>
      </c>
      <c r="DZ191" s="29">
        <v>0.80111148724204639</v>
      </c>
      <c r="EA191" s="29">
        <v>0.68977967214057845</v>
      </c>
      <c r="EB191" s="29">
        <v>0.4823293748114148</v>
      </c>
      <c r="EC191" s="29">
        <v>-1.3471779926826599</v>
      </c>
      <c r="ED191" s="29">
        <v>-2.7722091600468239</v>
      </c>
      <c r="EE191" s="29">
        <v>-3.5853040468780364</v>
      </c>
      <c r="EF191" s="29">
        <v>-3.4287630023849118</v>
      </c>
      <c r="EH191" s="29">
        <v>5.4831974306764231</v>
      </c>
      <c r="EI191" s="29">
        <v>5.5836354282347269</v>
      </c>
      <c r="EJ191" s="29">
        <v>5.3507236801896658</v>
      </c>
      <c r="EK191" s="29">
        <v>5.3297945511547891</v>
      </c>
      <c r="EL191" s="29">
        <v>5.2964888525250799</v>
      </c>
      <c r="EM191" s="29">
        <v>5.1052893261732732</v>
      </c>
      <c r="EN191" s="29">
        <v>4.9633151880499753</v>
      </c>
      <c r="EO191" s="29">
        <v>4.8011114872420464</v>
      </c>
      <c r="EP191" s="29">
        <v>4.6897796721405784</v>
      </c>
      <c r="EQ191" s="29">
        <v>4.4823293748114148</v>
      </c>
      <c r="ER191" s="29">
        <v>2.6528220073173401</v>
      </c>
      <c r="ES191" s="29">
        <v>1.2277908399531761</v>
      </c>
      <c r="ET191" s="29">
        <v>0.41469595312196361</v>
      </c>
      <c r="EU191" s="29">
        <v>0.57123699761508817</v>
      </c>
      <c r="EW191" s="1">
        <v>359833</v>
      </c>
      <c r="EX191" s="1">
        <v>478813</v>
      </c>
      <c r="EY191" s="1" t="s">
        <v>466</v>
      </c>
      <c r="EZ191" s="1" t="s">
        <v>885</v>
      </c>
    </row>
    <row r="192" spans="2:156" ht="16.2" thickBot="1" x14ac:dyDescent="0.35">
      <c r="B192" s="21" t="s">
        <v>193</v>
      </c>
      <c r="C192" s="22">
        <v>2.2768134314331943</v>
      </c>
      <c r="D192" s="23">
        <v>2.2929271041197858</v>
      </c>
      <c r="E192" s="23">
        <v>2.2640987186394499</v>
      </c>
      <c r="F192" s="23">
        <v>2.2784460157395543</v>
      </c>
      <c r="G192" s="23">
        <v>2.2298846579740799</v>
      </c>
      <c r="H192" s="23">
        <v>2.192115899626943</v>
      </c>
      <c r="I192" s="23">
        <v>2.1756716972481116</v>
      </c>
      <c r="J192" s="23">
        <v>2.1154400203168464</v>
      </c>
      <c r="K192" s="23">
        <v>2.0838647242898034</v>
      </c>
      <c r="L192" s="23">
        <v>2.0492286642941799</v>
      </c>
      <c r="M192" s="23">
        <v>1.8921884462792038</v>
      </c>
      <c r="N192" s="23">
        <v>1.7031127912025621</v>
      </c>
      <c r="O192" s="23">
        <v>1.5239204413069474</v>
      </c>
      <c r="P192" s="23">
        <v>1.3555532206404317</v>
      </c>
      <c r="Q192" s="24"/>
      <c r="R192" s="23">
        <v>5.7768134314331938</v>
      </c>
      <c r="S192" s="23">
        <v>5.7929271041197854</v>
      </c>
      <c r="T192" s="23">
        <v>5.7640987186394499</v>
      </c>
      <c r="U192" s="23">
        <v>5.7784460157395543</v>
      </c>
      <c r="V192" s="23">
        <v>5.7298846579740799</v>
      </c>
      <c r="W192" s="23">
        <v>5.692115899626943</v>
      </c>
      <c r="X192" s="23">
        <v>5.6756716972481112</v>
      </c>
      <c r="Y192" s="23">
        <v>5.6154400203168464</v>
      </c>
      <c r="Z192" s="23">
        <v>5.5838647242898034</v>
      </c>
      <c r="AA192" s="23">
        <v>5.5492286642941799</v>
      </c>
      <c r="AB192" s="23">
        <v>5.3921884462792038</v>
      </c>
      <c r="AC192" s="23">
        <v>5.2031127912025621</v>
      </c>
      <c r="AD192" s="23">
        <v>5.0239204413069469</v>
      </c>
      <c r="AE192" s="23">
        <v>4.8555532206404317</v>
      </c>
      <c r="AG192" s="25">
        <v>2.2625408353184433</v>
      </c>
      <c r="AH192" s="25">
        <v>2.2663484362795305</v>
      </c>
      <c r="AI192" s="25">
        <v>2.2569974175363692</v>
      </c>
      <c r="AJ192" s="25">
        <v>2.2885533483408147</v>
      </c>
      <c r="AK192" s="25">
        <v>2.2301610589818757</v>
      </c>
      <c r="AL192" s="25">
        <v>2.1940489306872375</v>
      </c>
      <c r="AM192" s="25">
        <v>2.1779445361473311</v>
      </c>
      <c r="AN192" s="25">
        <v>2.1048839588837711</v>
      </c>
      <c r="AO192" s="25">
        <v>2.0571953645445706</v>
      </c>
      <c r="AP192" s="25">
        <v>1.9996067242548454</v>
      </c>
      <c r="AQ192" s="25">
        <v>1.8740030182285015</v>
      </c>
      <c r="AR192" s="25">
        <v>1.8104305082558287</v>
      </c>
      <c r="AS192" s="25">
        <v>1.7403466909383294</v>
      </c>
      <c r="AT192" s="25">
        <v>1.7439177956997427</v>
      </c>
      <c r="AV192" s="26">
        <v>5.7625408353184433</v>
      </c>
      <c r="AW192" s="26">
        <v>5.7663484362795305</v>
      </c>
      <c r="AX192" s="26">
        <v>5.7569974175363692</v>
      </c>
      <c r="AY192" s="26">
        <v>5.7885533483408143</v>
      </c>
      <c r="AZ192" s="26">
        <v>5.7301610589818761</v>
      </c>
      <c r="BA192" s="26">
        <v>5.6940489306872379</v>
      </c>
      <c r="BB192" s="26">
        <v>5.6779445361473311</v>
      </c>
      <c r="BC192" s="26">
        <v>5.6048839588837716</v>
      </c>
      <c r="BD192" s="26">
        <v>5.5571953645445706</v>
      </c>
      <c r="BE192" s="26">
        <v>5.4996067242548454</v>
      </c>
      <c r="BF192" s="26">
        <v>5.3740030182285015</v>
      </c>
      <c r="BG192" s="26">
        <v>5.3104305082558287</v>
      </c>
      <c r="BH192" s="26">
        <v>5.2403466909383294</v>
      </c>
      <c r="BI192" s="26">
        <v>5.2439177956997423</v>
      </c>
      <c r="BK192" s="27">
        <v>2.2770018729356907</v>
      </c>
      <c r="BL192" s="27">
        <v>2.2955364649171619</v>
      </c>
      <c r="BM192" s="27">
        <v>2.2701880793979679</v>
      </c>
      <c r="BN192" s="27">
        <v>2.2877598322347019</v>
      </c>
      <c r="BO192" s="27">
        <v>2.2430177990080211</v>
      </c>
      <c r="BP192" s="27">
        <v>2.2117511767687197</v>
      </c>
      <c r="BQ192" s="27">
        <v>2.2002987646448062</v>
      </c>
      <c r="BR192" s="27">
        <v>2.1660946609894847</v>
      </c>
      <c r="BS192" s="27">
        <v>2.1437819918333254</v>
      </c>
      <c r="BT192" s="27">
        <v>2.1180806687023019</v>
      </c>
      <c r="BU192" s="27">
        <v>2.0038399851260111</v>
      </c>
      <c r="BV192" s="27">
        <v>1.9255403120965142</v>
      </c>
      <c r="BW192" s="27">
        <v>1.8983183612644523</v>
      </c>
      <c r="BX192" s="27">
        <v>1.9222768797672716</v>
      </c>
      <c r="BZ192" s="27">
        <v>5.7770018729356902</v>
      </c>
      <c r="CA192" s="27">
        <v>5.7955364649171619</v>
      </c>
      <c r="CB192" s="27">
        <v>5.7701880793979683</v>
      </c>
      <c r="CC192" s="27">
        <v>5.7877598322347019</v>
      </c>
      <c r="CD192" s="27">
        <v>5.7430177990080207</v>
      </c>
      <c r="CE192" s="27">
        <v>5.7117511767687201</v>
      </c>
      <c r="CF192" s="27">
        <v>5.7002987646448062</v>
      </c>
      <c r="CG192" s="27">
        <v>5.6660946609894847</v>
      </c>
      <c r="CH192" s="27">
        <v>5.6437819918333254</v>
      </c>
      <c r="CI192" s="27">
        <v>5.6180806687023015</v>
      </c>
      <c r="CJ192" s="27">
        <v>5.5038399851260111</v>
      </c>
      <c r="CK192" s="27">
        <v>5.4255403120965138</v>
      </c>
      <c r="CL192" s="27">
        <v>5.3983183612644527</v>
      </c>
      <c r="CM192" s="27">
        <v>5.4222768797672716</v>
      </c>
      <c r="CO192" s="28">
        <v>2.2768090417329252</v>
      </c>
      <c r="CP192" s="28">
        <v>2.299251966366763</v>
      </c>
      <c r="CQ192" s="28">
        <v>2.2759153861010679</v>
      </c>
      <c r="CR192" s="28">
        <v>2.2942907620561024</v>
      </c>
      <c r="CS192" s="28">
        <v>2.2486974547632697</v>
      </c>
      <c r="CT192" s="28">
        <v>2.2129011445487792</v>
      </c>
      <c r="CU192" s="28">
        <v>2.193933993813892</v>
      </c>
      <c r="CV192" s="28">
        <v>2.1518728947751371</v>
      </c>
      <c r="CW192" s="28">
        <v>2.1139512074285167</v>
      </c>
      <c r="CX192" s="28">
        <v>2.0655597703520527</v>
      </c>
      <c r="CY192" s="28">
        <v>1.8773617620621681</v>
      </c>
      <c r="CZ192" s="28">
        <v>1.7066313524464958</v>
      </c>
      <c r="DA192" s="28">
        <v>1.1966519234367885</v>
      </c>
      <c r="DB192" s="28">
        <v>0.78545023350321808</v>
      </c>
      <c r="DD192" s="28">
        <v>5.7768090417329248</v>
      </c>
      <c r="DE192" s="28">
        <v>5.7992519663667625</v>
      </c>
      <c r="DF192" s="28">
        <v>5.7759153861010679</v>
      </c>
      <c r="DG192" s="28">
        <v>5.7942907620561019</v>
      </c>
      <c r="DH192" s="28">
        <v>5.7486974547632697</v>
      </c>
      <c r="DI192" s="28">
        <v>5.7129011445487787</v>
      </c>
      <c r="DJ192" s="28">
        <v>5.693933993813892</v>
      </c>
      <c r="DK192" s="28">
        <v>5.6518728947751367</v>
      </c>
      <c r="DL192" s="28">
        <v>5.6139512074285172</v>
      </c>
      <c r="DM192" s="28">
        <v>5.5655597703520527</v>
      </c>
      <c r="DN192" s="28">
        <v>5.3773617620621685</v>
      </c>
      <c r="DO192" s="28">
        <v>5.2066313524464958</v>
      </c>
      <c r="DP192" s="28">
        <v>4.6966519234367885</v>
      </c>
      <c r="DQ192" s="28">
        <v>4.2854502335032176</v>
      </c>
      <c r="DS192" s="29">
        <v>2.2805239142940188</v>
      </c>
      <c r="DT192" s="29">
        <v>2.307084515166919</v>
      </c>
      <c r="DU192" s="29">
        <v>2.2879943886709224</v>
      </c>
      <c r="DV192" s="29">
        <v>2.3105446857762013</v>
      </c>
      <c r="DW192" s="29">
        <v>2.2677746535376491</v>
      </c>
      <c r="DX192" s="29">
        <v>2.232732238726701</v>
      </c>
      <c r="DY192" s="29">
        <v>2.213350540128538</v>
      </c>
      <c r="DZ192" s="29">
        <v>2.1699690910283995</v>
      </c>
      <c r="EA192" s="29">
        <v>2.1294036509447469</v>
      </c>
      <c r="EB192" s="29">
        <v>2.0759734019762308</v>
      </c>
      <c r="EC192" s="29">
        <v>1.7491229128895012</v>
      </c>
      <c r="ED192" s="29">
        <v>1.1030583696941809</v>
      </c>
      <c r="EE192" s="29">
        <v>0.60128407066141598</v>
      </c>
      <c r="EF192" s="29">
        <v>0.73079958410939927</v>
      </c>
      <c r="EH192" s="29">
        <v>5.7805239142940188</v>
      </c>
      <c r="EI192" s="29">
        <v>5.8070845151669186</v>
      </c>
      <c r="EJ192" s="29">
        <v>5.7879943886709224</v>
      </c>
      <c r="EK192" s="29">
        <v>5.8105446857762013</v>
      </c>
      <c r="EL192" s="29">
        <v>5.7677746535376491</v>
      </c>
      <c r="EM192" s="29">
        <v>5.732732238726701</v>
      </c>
      <c r="EN192" s="29">
        <v>5.7133505401285376</v>
      </c>
      <c r="EO192" s="29">
        <v>5.6699690910283991</v>
      </c>
      <c r="EP192" s="29">
        <v>5.6294036509447469</v>
      </c>
      <c r="EQ192" s="29">
        <v>5.5759734019762313</v>
      </c>
      <c r="ER192" s="29">
        <v>5.2491229128895007</v>
      </c>
      <c r="ES192" s="29">
        <v>4.6030583696941809</v>
      </c>
      <c r="ET192" s="29">
        <v>4.101284070661416</v>
      </c>
      <c r="EU192" s="29">
        <v>4.2307995841093993</v>
      </c>
      <c r="EW192" s="1">
        <v>326099</v>
      </c>
      <c r="EX192" s="1">
        <v>483011</v>
      </c>
      <c r="EY192" s="1" t="s">
        <v>489</v>
      </c>
      <c r="EZ192" s="1" t="s">
        <v>886</v>
      </c>
    </row>
    <row r="193" spans="2:156" ht="16.2" thickBot="1" x14ac:dyDescent="0.35">
      <c r="B193" s="21" t="s">
        <v>194</v>
      </c>
      <c r="C193" s="22">
        <v>8.8631638439466514</v>
      </c>
      <c r="D193" s="23">
        <v>8.858186709975163</v>
      </c>
      <c r="E193" s="23">
        <v>8.6887486021449725</v>
      </c>
      <c r="F193" s="23">
        <v>8.5522759728465836</v>
      </c>
      <c r="G193" s="23">
        <v>8.4085556510464041</v>
      </c>
      <c r="H193" s="23">
        <v>8.226827491989539</v>
      </c>
      <c r="I193" s="23">
        <v>8.0560503154548933</v>
      </c>
      <c r="J193" s="23">
        <v>7.8627156845148773</v>
      </c>
      <c r="K193" s="23">
        <v>7.6861326049665397</v>
      </c>
      <c r="L193" s="23">
        <v>7.4438172743200672</v>
      </c>
      <c r="M193" s="23">
        <v>5.701048215691797</v>
      </c>
      <c r="N193" s="23">
        <v>3.0414870653952537</v>
      </c>
      <c r="O193" s="23">
        <v>1.8961636606422498</v>
      </c>
      <c r="P193" s="23">
        <v>1.3541661353079668</v>
      </c>
      <c r="Q193" s="24"/>
      <c r="R193" s="23">
        <v>11.363163843946651</v>
      </c>
      <c r="S193" s="23">
        <v>11.358186709975163</v>
      </c>
      <c r="T193" s="23">
        <v>11.188748602144972</v>
      </c>
      <c r="U193" s="23">
        <v>11.052275972846584</v>
      </c>
      <c r="V193" s="23">
        <v>10.908555651046404</v>
      </c>
      <c r="W193" s="23">
        <v>10.726827491989539</v>
      </c>
      <c r="X193" s="23">
        <v>10.556050315454893</v>
      </c>
      <c r="Y193" s="23">
        <v>10.362715684514878</v>
      </c>
      <c r="Z193" s="23">
        <v>10.18613260496654</v>
      </c>
      <c r="AA193" s="23">
        <v>9.9438172743200681</v>
      </c>
      <c r="AB193" s="23">
        <v>8.201048215691797</v>
      </c>
      <c r="AC193" s="23">
        <v>5.5414870653952537</v>
      </c>
      <c r="AD193" s="23">
        <v>4.3961636606422498</v>
      </c>
      <c r="AE193" s="23">
        <v>3.8541661353079668</v>
      </c>
      <c r="AG193" s="25">
        <v>8.8345649037261982</v>
      </c>
      <c r="AH193" s="25">
        <v>8.8285672295117852</v>
      </c>
      <c r="AI193" s="25">
        <v>8.6976130432188228</v>
      </c>
      <c r="AJ193" s="25">
        <v>8.5929912333823104</v>
      </c>
      <c r="AK193" s="25">
        <v>8.4762221914969942</v>
      </c>
      <c r="AL193" s="25">
        <v>8.3274772434293691</v>
      </c>
      <c r="AM193" s="25">
        <v>8.1762123764501364</v>
      </c>
      <c r="AN193" s="25">
        <v>7.9990800297198472</v>
      </c>
      <c r="AO193" s="25">
        <v>7.8232113952698885</v>
      </c>
      <c r="AP193" s="25">
        <v>7.6101972442953114</v>
      </c>
      <c r="AQ193" s="25">
        <v>6.8952677678317169</v>
      </c>
      <c r="AR193" s="25">
        <v>5.1304605986327463</v>
      </c>
      <c r="AS193" s="25">
        <v>3.3098264471135952</v>
      </c>
      <c r="AT193" s="25">
        <v>3.0079701028016768</v>
      </c>
      <c r="AV193" s="26">
        <v>11.334564903726198</v>
      </c>
      <c r="AW193" s="26">
        <v>11.328567229511785</v>
      </c>
      <c r="AX193" s="26">
        <v>11.197613043218823</v>
      </c>
      <c r="AY193" s="26">
        <v>11.09299123338231</v>
      </c>
      <c r="AZ193" s="26">
        <v>10.976222191496994</v>
      </c>
      <c r="BA193" s="26">
        <v>10.827477243429369</v>
      </c>
      <c r="BB193" s="26">
        <v>10.676212376450136</v>
      </c>
      <c r="BC193" s="26">
        <v>10.499080029719847</v>
      </c>
      <c r="BD193" s="26">
        <v>10.323211395269889</v>
      </c>
      <c r="BE193" s="26">
        <v>10.110197244295311</v>
      </c>
      <c r="BF193" s="26">
        <v>9.3952677678317169</v>
      </c>
      <c r="BG193" s="26">
        <v>7.6304605986327463</v>
      </c>
      <c r="BH193" s="26">
        <v>5.8098264471135952</v>
      </c>
      <c r="BI193" s="26">
        <v>5.5079701028016768</v>
      </c>
      <c r="BK193" s="27">
        <v>8.8646807986915839</v>
      </c>
      <c r="BL193" s="27">
        <v>8.8862022133020524</v>
      </c>
      <c r="BM193" s="27">
        <v>8.749760855331342</v>
      </c>
      <c r="BN193" s="27">
        <v>8.6428037132930022</v>
      </c>
      <c r="BO193" s="27">
        <v>8.530012168396663</v>
      </c>
      <c r="BP193" s="27">
        <v>8.3902919943512053</v>
      </c>
      <c r="BQ193" s="27">
        <v>8.2602294482704117</v>
      </c>
      <c r="BR193" s="27">
        <v>8.1153539140945661</v>
      </c>
      <c r="BS193" s="27">
        <v>7.9829784590285007</v>
      </c>
      <c r="BT193" s="27">
        <v>7.7832174401240986</v>
      </c>
      <c r="BU193" s="27">
        <v>6.2797121445479043</v>
      </c>
      <c r="BV193" s="27">
        <v>4.4321378373873763</v>
      </c>
      <c r="BW193" s="27">
        <v>3.8615641204147728</v>
      </c>
      <c r="BX193" s="27">
        <v>3.8037731870385656</v>
      </c>
      <c r="BZ193" s="27">
        <v>11.364680798691584</v>
      </c>
      <c r="CA193" s="27">
        <v>11.386202213302052</v>
      </c>
      <c r="CB193" s="27">
        <v>11.249760855331342</v>
      </c>
      <c r="CC193" s="27">
        <v>11.142803713293002</v>
      </c>
      <c r="CD193" s="27">
        <v>11.030012168396663</v>
      </c>
      <c r="CE193" s="27">
        <v>10.890291994351205</v>
      </c>
      <c r="CF193" s="27">
        <v>10.760229448270412</v>
      </c>
      <c r="CG193" s="27">
        <v>10.615353914094566</v>
      </c>
      <c r="CH193" s="27">
        <v>10.482978459028502</v>
      </c>
      <c r="CI193" s="27">
        <v>10.283217440124098</v>
      </c>
      <c r="CJ193" s="27">
        <v>8.7797121445479043</v>
      </c>
      <c r="CK193" s="27">
        <v>6.9321378373873763</v>
      </c>
      <c r="CL193" s="27">
        <v>6.3615641204147728</v>
      </c>
      <c r="CM193" s="27">
        <v>6.3037731870385656</v>
      </c>
      <c r="CO193" s="28">
        <v>8.8618642939095853</v>
      </c>
      <c r="CP193" s="28">
        <v>8.8631891851808451</v>
      </c>
      <c r="CQ193" s="28">
        <v>8.7057441918093552</v>
      </c>
      <c r="CR193" s="28">
        <v>8.5857303634530791</v>
      </c>
      <c r="CS193" s="28">
        <v>8.4643794801061638</v>
      </c>
      <c r="CT193" s="28">
        <v>8.3146729508949697</v>
      </c>
      <c r="CU193" s="28">
        <v>8.1388328751607908</v>
      </c>
      <c r="CV193" s="28">
        <v>7.8244171188445693</v>
      </c>
      <c r="CW193" s="28">
        <v>7.5382433167689751</v>
      </c>
      <c r="CX193" s="28">
        <v>7.2409418512052532</v>
      </c>
      <c r="CY193" s="28">
        <v>5.4315076951757533</v>
      </c>
      <c r="CZ193" s="28">
        <v>2.5188299381633144</v>
      </c>
      <c r="DA193" s="28">
        <v>1.0864464277262051</v>
      </c>
      <c r="DB193" s="28">
        <v>0.1632613936377183</v>
      </c>
      <c r="DD193" s="28">
        <v>11.361864293909585</v>
      </c>
      <c r="DE193" s="28">
        <v>11.363189185180845</v>
      </c>
      <c r="DF193" s="28">
        <v>11.205744191809355</v>
      </c>
      <c r="DG193" s="28">
        <v>11.085730363453079</v>
      </c>
      <c r="DH193" s="28">
        <v>10.964379480106164</v>
      </c>
      <c r="DI193" s="28">
        <v>10.81467295089497</v>
      </c>
      <c r="DJ193" s="28">
        <v>10.638832875160791</v>
      </c>
      <c r="DK193" s="28">
        <v>10.324417118844568</v>
      </c>
      <c r="DL193" s="28">
        <v>10.038243316768975</v>
      </c>
      <c r="DM193" s="28">
        <v>9.7409418512052532</v>
      </c>
      <c r="DN193" s="28">
        <v>7.9315076951757533</v>
      </c>
      <c r="DO193" s="28">
        <v>5.0188299381633144</v>
      </c>
      <c r="DP193" s="28">
        <v>3.5864464277262051</v>
      </c>
      <c r="DQ193" s="28">
        <v>2.6632613936377183</v>
      </c>
      <c r="DS193" s="29">
        <v>8.8761256340767609</v>
      </c>
      <c r="DT193" s="29">
        <v>8.8920833437558695</v>
      </c>
      <c r="DU193" s="29">
        <v>8.750307038583804</v>
      </c>
      <c r="DV193" s="29">
        <v>8.6452875338664246</v>
      </c>
      <c r="DW193" s="29">
        <v>8.4964852603521912</v>
      </c>
      <c r="DX193" s="29">
        <v>8.1961992457011679</v>
      </c>
      <c r="DY193" s="29">
        <v>7.9151820492566092</v>
      </c>
      <c r="DZ193" s="29">
        <v>7.6215570706836928</v>
      </c>
      <c r="EA193" s="29">
        <v>7.3559318298491476</v>
      </c>
      <c r="EB193" s="29">
        <v>7.0464978571005563</v>
      </c>
      <c r="EC193" s="29">
        <v>3.9031518056325751</v>
      </c>
      <c r="ED193" s="29">
        <v>1.3115006044852908</v>
      </c>
      <c r="EE193" s="29">
        <v>-3.195414096531124E-2</v>
      </c>
      <c r="EF193" s="29">
        <v>0.1708830693256882</v>
      </c>
      <c r="EH193" s="29">
        <v>11.376125634076761</v>
      </c>
      <c r="EI193" s="29">
        <v>11.39208334375587</v>
      </c>
      <c r="EJ193" s="29">
        <v>11.250307038583804</v>
      </c>
      <c r="EK193" s="29">
        <v>11.145287533866425</v>
      </c>
      <c r="EL193" s="29">
        <v>10.996485260352191</v>
      </c>
      <c r="EM193" s="29">
        <v>10.696199245701168</v>
      </c>
      <c r="EN193" s="29">
        <v>10.415182049256609</v>
      </c>
      <c r="EO193" s="29">
        <v>10.121557070683693</v>
      </c>
      <c r="EP193" s="29">
        <v>9.8559318298491476</v>
      </c>
      <c r="EQ193" s="29">
        <v>9.5464978571005563</v>
      </c>
      <c r="ER193" s="29">
        <v>6.4031518056325751</v>
      </c>
      <c r="ES193" s="29">
        <v>3.8115006044852908</v>
      </c>
      <c r="ET193" s="29">
        <v>2.4680458590346888</v>
      </c>
      <c r="EU193" s="29">
        <v>2.6708830693256882</v>
      </c>
      <c r="EW193" s="1">
        <v>376579</v>
      </c>
      <c r="EX193" s="1">
        <v>509136</v>
      </c>
      <c r="EY193" s="1" t="s">
        <v>464</v>
      </c>
      <c r="EZ193" s="1" t="s">
        <v>885</v>
      </c>
    </row>
    <row r="194" spans="2:156" ht="16.2" thickBot="1" x14ac:dyDescent="0.35">
      <c r="B194" s="21" t="s">
        <v>195</v>
      </c>
      <c r="C194" s="22">
        <v>6.3360682614395394</v>
      </c>
      <c r="D194" s="23">
        <v>6.4808283813909622</v>
      </c>
      <c r="E194" s="23">
        <v>6.4122799898414069</v>
      </c>
      <c r="F194" s="23">
        <v>6.239804491568874</v>
      </c>
      <c r="G194" s="23">
        <v>6.1531049479468862</v>
      </c>
      <c r="H194" s="23">
        <v>6.0804457229855888</v>
      </c>
      <c r="I194" s="23">
        <v>5.8572267748648024</v>
      </c>
      <c r="J194" s="23">
        <v>5.7185567927921923</v>
      </c>
      <c r="K194" s="23">
        <v>5.6799564676846099</v>
      </c>
      <c r="L194" s="23">
        <v>5.5775229485686868</v>
      </c>
      <c r="M194" s="23">
        <v>4.7919686368603234</v>
      </c>
      <c r="N194" s="23">
        <v>3.9542347242831823</v>
      </c>
      <c r="O194" s="23">
        <v>3.6573720291324019</v>
      </c>
      <c r="P194" s="23">
        <v>3.6791861227733111</v>
      </c>
      <c r="Q194" s="24"/>
      <c r="R194" s="23">
        <v>17.536068261439539</v>
      </c>
      <c r="S194" s="23">
        <v>17.68082838139096</v>
      </c>
      <c r="T194" s="23">
        <v>17.612279989841404</v>
      </c>
      <c r="U194" s="23">
        <v>17.439804491568871</v>
      </c>
      <c r="V194" s="23">
        <v>17.353104947946886</v>
      </c>
      <c r="W194" s="23">
        <v>17.28044572298559</v>
      </c>
      <c r="X194" s="23">
        <v>17.057226774864802</v>
      </c>
      <c r="Y194" s="23">
        <v>16.918556792792192</v>
      </c>
      <c r="Z194" s="23">
        <v>16.879956467684607</v>
      </c>
      <c r="AA194" s="23">
        <v>16.777522948568688</v>
      </c>
      <c r="AB194" s="23">
        <v>15.991968636860323</v>
      </c>
      <c r="AC194" s="23">
        <v>15.154234724283182</v>
      </c>
      <c r="AD194" s="23">
        <v>14.857372029132401</v>
      </c>
      <c r="AE194" s="23">
        <v>14.87918612277331</v>
      </c>
      <c r="AG194" s="25">
        <v>6.2891173839111314</v>
      </c>
      <c r="AH194" s="25">
        <v>6.4034823918939807</v>
      </c>
      <c r="AI194" s="25">
        <v>6.3973558594611379</v>
      </c>
      <c r="AJ194" s="25">
        <v>6.275082733204707</v>
      </c>
      <c r="AK194" s="25">
        <v>6.2281273828284878</v>
      </c>
      <c r="AL194" s="25">
        <v>6.1881947699618696</v>
      </c>
      <c r="AM194" s="25">
        <v>5.984669081388704</v>
      </c>
      <c r="AN194" s="25">
        <v>5.8545146470967957</v>
      </c>
      <c r="AO194" s="25">
        <v>5.8093891039078596</v>
      </c>
      <c r="AP194" s="25">
        <v>5.6995455428767716</v>
      </c>
      <c r="AQ194" s="25">
        <v>5.2532260505634305</v>
      </c>
      <c r="AR194" s="25">
        <v>4.6832115365869971</v>
      </c>
      <c r="AS194" s="25">
        <v>4.0660689385048236</v>
      </c>
      <c r="AT194" s="25">
        <v>4.143233239167019</v>
      </c>
      <c r="AV194" s="26">
        <v>17.489117383911129</v>
      </c>
      <c r="AW194" s="26">
        <v>17.60348239189398</v>
      </c>
      <c r="AX194" s="26">
        <v>17.597355859461139</v>
      </c>
      <c r="AY194" s="26">
        <v>17.475082733204708</v>
      </c>
      <c r="AZ194" s="26">
        <v>17.428127382828485</v>
      </c>
      <c r="BA194" s="26">
        <v>17.388194769961871</v>
      </c>
      <c r="BB194" s="26">
        <v>17.184669081388705</v>
      </c>
      <c r="BC194" s="26">
        <v>17.054514647096795</v>
      </c>
      <c r="BD194" s="26">
        <v>17.009389103907857</v>
      </c>
      <c r="BE194" s="26">
        <v>16.899545542876773</v>
      </c>
      <c r="BF194" s="26">
        <v>16.45322605056343</v>
      </c>
      <c r="BG194" s="26">
        <v>15.883211536586996</v>
      </c>
      <c r="BH194" s="26">
        <v>15.266068938504823</v>
      </c>
      <c r="BI194" s="26">
        <v>15.343233239167018</v>
      </c>
      <c r="BK194" s="27">
        <v>6.3367575142023185</v>
      </c>
      <c r="BL194" s="27">
        <v>6.4942757719062261</v>
      </c>
      <c r="BM194" s="27">
        <v>6.4414922423548813</v>
      </c>
      <c r="BN194" s="27">
        <v>6.2841830000763608</v>
      </c>
      <c r="BO194" s="27">
        <v>6.2135579870746813</v>
      </c>
      <c r="BP194" s="27">
        <v>6.1624785179970427</v>
      </c>
      <c r="BQ194" s="27">
        <v>5.9625501769553644</v>
      </c>
      <c r="BR194" s="27">
        <v>5.8513845493227059</v>
      </c>
      <c r="BS194" s="27">
        <v>5.8382705595783069</v>
      </c>
      <c r="BT194" s="27">
        <v>5.7615085546146734</v>
      </c>
      <c r="BU194" s="27">
        <v>5.0970923687607321</v>
      </c>
      <c r="BV194" s="27">
        <v>4.5664531077975212</v>
      </c>
      <c r="BW194" s="27">
        <v>4.5214459392296646</v>
      </c>
      <c r="BX194" s="27">
        <v>4.7744989181266568</v>
      </c>
      <c r="BZ194" s="27">
        <v>17.536757514202318</v>
      </c>
      <c r="CA194" s="27">
        <v>17.694275771906227</v>
      </c>
      <c r="CB194" s="27">
        <v>17.641492242354879</v>
      </c>
      <c r="CC194" s="27">
        <v>17.48418300007636</v>
      </c>
      <c r="CD194" s="27">
        <v>17.413557987074682</v>
      </c>
      <c r="CE194" s="27">
        <v>17.36247851799704</v>
      </c>
      <c r="CF194" s="27">
        <v>17.162550176955364</v>
      </c>
      <c r="CG194" s="27">
        <v>17.051384549322705</v>
      </c>
      <c r="CH194" s="27">
        <v>17.038270559578308</v>
      </c>
      <c r="CI194" s="27">
        <v>16.961508554614674</v>
      </c>
      <c r="CJ194" s="27">
        <v>16.29709236876073</v>
      </c>
      <c r="CK194" s="27">
        <v>15.766453107797521</v>
      </c>
      <c r="CL194" s="27">
        <v>15.721445939229664</v>
      </c>
      <c r="CM194" s="27">
        <v>15.974498918126656</v>
      </c>
      <c r="CO194" s="28">
        <v>6.337142661646725</v>
      </c>
      <c r="CP194" s="28">
        <v>6.5052686663082291</v>
      </c>
      <c r="CQ194" s="28">
        <v>6.4665031503447921</v>
      </c>
      <c r="CR194" s="28">
        <v>6.330035542064115</v>
      </c>
      <c r="CS194" s="28">
        <v>6.2869497047449556</v>
      </c>
      <c r="CT194" s="28">
        <v>6.2701483168624481</v>
      </c>
      <c r="CU194" s="28">
        <v>6.0960974049036984</v>
      </c>
      <c r="CV194" s="28">
        <v>5.9736999481400783</v>
      </c>
      <c r="CW194" s="28">
        <v>5.9573888151477252</v>
      </c>
      <c r="CX194" s="28">
        <v>5.8979045592057862</v>
      </c>
      <c r="CY194" s="28">
        <v>5.4535456694116053</v>
      </c>
      <c r="CZ194" s="28">
        <v>4.5355538255662466</v>
      </c>
      <c r="DA194" s="28">
        <v>3.651578491668463</v>
      </c>
      <c r="DB194" s="28">
        <v>2.9428728345800366</v>
      </c>
      <c r="DD194" s="28">
        <v>17.537142661646726</v>
      </c>
      <c r="DE194" s="28">
        <v>17.705268666308228</v>
      </c>
      <c r="DF194" s="28">
        <v>17.666503150344791</v>
      </c>
      <c r="DG194" s="28">
        <v>17.530035542064113</v>
      </c>
      <c r="DH194" s="28">
        <v>17.486949704744955</v>
      </c>
      <c r="DI194" s="28">
        <v>17.470148316862449</v>
      </c>
      <c r="DJ194" s="28">
        <v>17.296097404903698</v>
      </c>
      <c r="DK194" s="28">
        <v>17.173699948140076</v>
      </c>
      <c r="DL194" s="28">
        <v>17.157388815147726</v>
      </c>
      <c r="DM194" s="28">
        <v>17.097904559205787</v>
      </c>
      <c r="DN194" s="28">
        <v>16.653545669411606</v>
      </c>
      <c r="DO194" s="28">
        <v>15.735553825566246</v>
      </c>
      <c r="DP194" s="28">
        <v>14.851578491668462</v>
      </c>
      <c r="DQ194" s="28">
        <v>14.142872834580036</v>
      </c>
      <c r="DS194" s="29">
        <v>6.3618201230050708</v>
      </c>
      <c r="DT194" s="29">
        <v>6.5544784781066454</v>
      </c>
      <c r="DU194" s="29">
        <v>6.5400734090266166</v>
      </c>
      <c r="DV194" s="29">
        <v>6.4248341263452087</v>
      </c>
      <c r="DW194" s="29">
        <v>6.3866125577858348</v>
      </c>
      <c r="DX194" s="29">
        <v>6.3293976864901094</v>
      </c>
      <c r="DY194" s="29">
        <v>6.125639809523447</v>
      </c>
      <c r="DZ194" s="29">
        <v>6.0071358375771791</v>
      </c>
      <c r="EA194" s="29">
        <v>5.9893371424382487</v>
      </c>
      <c r="EB194" s="29">
        <v>5.8984146494270053</v>
      </c>
      <c r="EC194" s="29">
        <v>4.553832379915983</v>
      </c>
      <c r="ED194" s="29">
        <v>3.4508522772100356</v>
      </c>
      <c r="EE194" s="29">
        <v>2.5873521923364926</v>
      </c>
      <c r="EF194" s="29">
        <v>2.7311740046537647</v>
      </c>
      <c r="EH194" s="29">
        <v>17.56182012300507</v>
      </c>
      <c r="EI194" s="29">
        <v>17.754478478106645</v>
      </c>
      <c r="EJ194" s="29">
        <v>17.740073409026614</v>
      </c>
      <c r="EK194" s="29">
        <v>17.624834126345206</v>
      </c>
      <c r="EL194" s="29">
        <v>17.586612557785834</v>
      </c>
      <c r="EM194" s="29">
        <v>17.529397686490107</v>
      </c>
      <c r="EN194" s="29">
        <v>17.325639809523445</v>
      </c>
      <c r="EO194" s="29">
        <v>17.207135837577177</v>
      </c>
      <c r="EP194" s="29">
        <v>17.189337142438248</v>
      </c>
      <c r="EQ194" s="29">
        <v>17.098414649427006</v>
      </c>
      <c r="ER194" s="29">
        <v>15.753832379915982</v>
      </c>
      <c r="ES194" s="29">
        <v>14.650852277210035</v>
      </c>
      <c r="ET194" s="29">
        <v>13.787352192336492</v>
      </c>
      <c r="EU194" s="29">
        <v>13.931174004653764</v>
      </c>
      <c r="EW194" s="1">
        <v>364439</v>
      </c>
      <c r="EX194" s="1">
        <v>526672</v>
      </c>
      <c r="EY194" s="1" t="s">
        <v>464</v>
      </c>
      <c r="EZ194" s="1" t="s">
        <v>885</v>
      </c>
    </row>
    <row r="195" spans="2:156" ht="16.2" thickBot="1" x14ac:dyDescent="0.35">
      <c r="B195" s="21" t="s">
        <v>196</v>
      </c>
      <c r="C195" s="22">
        <v>6.1238309619144218</v>
      </c>
      <c r="D195" s="23">
        <v>6.1573439873135563</v>
      </c>
      <c r="E195" s="23">
        <v>6.0263117352277078</v>
      </c>
      <c r="F195" s="23">
        <v>5.8950319464246537</v>
      </c>
      <c r="G195" s="23">
        <v>5.679135413282431</v>
      </c>
      <c r="H195" s="23">
        <v>5.3823323071381282</v>
      </c>
      <c r="I195" s="23">
        <v>5.0345281939957029</v>
      </c>
      <c r="J195" s="23">
        <v>4.8682203341071251</v>
      </c>
      <c r="K195" s="23">
        <v>4.5869086906319101</v>
      </c>
      <c r="L195" s="23">
        <v>4.1650533466803505</v>
      </c>
      <c r="M195" s="23">
        <v>2.4969039618216602</v>
      </c>
      <c r="N195" s="23">
        <v>1.1191108858577046</v>
      </c>
      <c r="O195" s="23">
        <v>0.61591749601052825</v>
      </c>
      <c r="P195" s="23">
        <v>0.5500722481685969</v>
      </c>
      <c r="Q195" s="24"/>
      <c r="R195" s="23">
        <v>8.4238309619144225</v>
      </c>
      <c r="S195" s="23">
        <v>8.457343987313557</v>
      </c>
      <c r="T195" s="23">
        <v>8.3263117352277085</v>
      </c>
      <c r="U195" s="23">
        <v>8.1950319464246544</v>
      </c>
      <c r="V195" s="23">
        <v>7.9791354132824317</v>
      </c>
      <c r="W195" s="23">
        <v>7.6823323071381289</v>
      </c>
      <c r="X195" s="23">
        <v>7.3345281939957037</v>
      </c>
      <c r="Y195" s="23">
        <v>7.1682203341071258</v>
      </c>
      <c r="Z195" s="23">
        <v>6.8869086906319108</v>
      </c>
      <c r="AA195" s="23">
        <v>6.4650533466803513</v>
      </c>
      <c r="AB195" s="23">
        <v>4.7969039618216609</v>
      </c>
      <c r="AC195" s="23">
        <v>3.4191108858577053</v>
      </c>
      <c r="AD195" s="23">
        <v>2.915917496010529</v>
      </c>
      <c r="AE195" s="23">
        <v>2.8500722481685976</v>
      </c>
      <c r="AG195" s="25">
        <v>6.0838906119451561</v>
      </c>
      <c r="AH195" s="25">
        <v>6.1007883520632404</v>
      </c>
      <c r="AI195" s="25">
        <v>6.0338264160166091</v>
      </c>
      <c r="AJ195" s="25">
        <v>5.9229365008474719</v>
      </c>
      <c r="AK195" s="25">
        <v>5.7526795299052615</v>
      </c>
      <c r="AL195" s="25">
        <v>5.5804766082139938</v>
      </c>
      <c r="AM195" s="25">
        <v>5.3258022082479126</v>
      </c>
      <c r="AN195" s="25">
        <v>5.2365939667409283</v>
      </c>
      <c r="AO195" s="25">
        <v>4.9950844848127627</v>
      </c>
      <c r="AP195" s="25">
        <v>4.686990687177131</v>
      </c>
      <c r="AQ195" s="25">
        <v>3.4787576775563398</v>
      </c>
      <c r="AR195" s="25">
        <v>2.199462770769447</v>
      </c>
      <c r="AS195" s="25">
        <v>1.1431527202443021</v>
      </c>
      <c r="AT195" s="25">
        <v>0.8047867024106079</v>
      </c>
      <c r="AV195" s="26">
        <v>8.3838906119451568</v>
      </c>
      <c r="AW195" s="26">
        <v>8.4007883520632411</v>
      </c>
      <c r="AX195" s="26">
        <v>8.3338264160166098</v>
      </c>
      <c r="AY195" s="26">
        <v>8.2229365008474726</v>
      </c>
      <c r="AZ195" s="26">
        <v>8.0526795299052623</v>
      </c>
      <c r="BA195" s="26">
        <v>7.8804766082139945</v>
      </c>
      <c r="BB195" s="26">
        <v>7.6258022082479133</v>
      </c>
      <c r="BC195" s="26">
        <v>7.536593966740929</v>
      </c>
      <c r="BD195" s="26">
        <v>7.2950844848127634</v>
      </c>
      <c r="BE195" s="26">
        <v>6.9869906871771317</v>
      </c>
      <c r="BF195" s="26">
        <v>5.7787576775563405</v>
      </c>
      <c r="BG195" s="26">
        <v>4.4994627707694477</v>
      </c>
      <c r="BH195" s="26">
        <v>3.4431527202443029</v>
      </c>
      <c r="BI195" s="26">
        <v>3.1047867024106086</v>
      </c>
      <c r="BK195" s="27">
        <v>6.1255444677888136</v>
      </c>
      <c r="BL195" s="27">
        <v>6.1847725186599796</v>
      </c>
      <c r="BM195" s="27">
        <v>6.1004266974102599</v>
      </c>
      <c r="BN195" s="27">
        <v>6.0011731667103909</v>
      </c>
      <c r="BO195" s="27">
        <v>5.8075128913091554</v>
      </c>
      <c r="BP195" s="27">
        <v>5.5951832156851555</v>
      </c>
      <c r="BQ195" s="27">
        <v>5.3120610785164537</v>
      </c>
      <c r="BR195" s="27">
        <v>5.220222443617299</v>
      </c>
      <c r="BS195" s="27">
        <v>5.0138345781287175</v>
      </c>
      <c r="BT195" s="27">
        <v>4.6699486888080344</v>
      </c>
      <c r="BU195" s="27">
        <v>3.35258499363864</v>
      </c>
      <c r="BV195" s="27">
        <v>2.3247503257953834</v>
      </c>
      <c r="BW195" s="27">
        <v>2.0325943899732746</v>
      </c>
      <c r="BX195" s="27">
        <v>2.1749237653016085</v>
      </c>
      <c r="BZ195" s="27">
        <v>8.4255444677888143</v>
      </c>
      <c r="CA195" s="27">
        <v>8.4847725186599803</v>
      </c>
      <c r="CB195" s="27">
        <v>8.4004266974102606</v>
      </c>
      <c r="CC195" s="27">
        <v>8.3011731667103916</v>
      </c>
      <c r="CD195" s="27">
        <v>8.1075128913091561</v>
      </c>
      <c r="CE195" s="27">
        <v>7.8951832156851562</v>
      </c>
      <c r="CF195" s="27">
        <v>7.6120610785164544</v>
      </c>
      <c r="CG195" s="27">
        <v>7.5202224436172997</v>
      </c>
      <c r="CH195" s="27">
        <v>7.3138345781287182</v>
      </c>
      <c r="CI195" s="27">
        <v>6.9699486888080351</v>
      </c>
      <c r="CJ195" s="27">
        <v>5.6525849936386408</v>
      </c>
      <c r="CK195" s="27">
        <v>4.6247503257953841</v>
      </c>
      <c r="CL195" s="27">
        <v>4.3325943899732753</v>
      </c>
      <c r="CM195" s="27">
        <v>4.4749237653016092</v>
      </c>
      <c r="CO195" s="28">
        <v>6.1197178667931595</v>
      </c>
      <c r="CP195" s="28">
        <v>6.1610302305587226</v>
      </c>
      <c r="CQ195" s="28">
        <v>6.0544623808563038</v>
      </c>
      <c r="CR195" s="28">
        <v>5.9566457688922068</v>
      </c>
      <c r="CS195" s="28">
        <v>5.7745129866172764</v>
      </c>
      <c r="CT195" s="28">
        <v>5.5804514865791166</v>
      </c>
      <c r="CU195" s="28">
        <v>5.334551912270058</v>
      </c>
      <c r="CV195" s="28">
        <v>5.2839529597413133</v>
      </c>
      <c r="CW195" s="28">
        <v>5.1504094116622792</v>
      </c>
      <c r="CX195" s="28">
        <v>4.9126157132019692</v>
      </c>
      <c r="CY195" s="28">
        <v>3.8832454488650807</v>
      </c>
      <c r="CZ195" s="28">
        <v>-0.83576010131579181</v>
      </c>
      <c r="DA195" s="28">
        <v>-5.5032065021185126</v>
      </c>
      <c r="DB195" s="28">
        <v>-9.2452778698050899</v>
      </c>
      <c r="DD195" s="28">
        <v>8.4197178667931603</v>
      </c>
      <c r="DE195" s="28">
        <v>8.4610302305587233</v>
      </c>
      <c r="DF195" s="28">
        <v>8.3544623808563045</v>
      </c>
      <c r="DG195" s="28">
        <v>8.2566457688922075</v>
      </c>
      <c r="DH195" s="28">
        <v>8.0745129866172771</v>
      </c>
      <c r="DI195" s="28">
        <v>7.8804514865791173</v>
      </c>
      <c r="DJ195" s="28">
        <v>7.6345519122700587</v>
      </c>
      <c r="DK195" s="28">
        <v>7.583952959741314</v>
      </c>
      <c r="DL195" s="28">
        <v>7.4504094116622799</v>
      </c>
      <c r="DM195" s="28">
        <v>7.2126157132019699</v>
      </c>
      <c r="DN195" s="28">
        <v>6.1832454488650814</v>
      </c>
      <c r="DO195" s="28">
        <v>1.4642398986842089</v>
      </c>
      <c r="DP195" s="28">
        <v>-3.2032065021185119</v>
      </c>
      <c r="DQ195" s="28">
        <v>-6.9452778698050892</v>
      </c>
      <c r="DS195" s="29">
        <v>6.181494328198843</v>
      </c>
      <c r="DT195" s="29">
        <v>6.2822782998703062</v>
      </c>
      <c r="DU195" s="29">
        <v>6.2238916036343994</v>
      </c>
      <c r="DV195" s="29">
        <v>6.1676070811846735</v>
      </c>
      <c r="DW195" s="29">
        <v>6.0473872132317066</v>
      </c>
      <c r="DX195" s="29">
        <v>5.8669984816210725</v>
      </c>
      <c r="DY195" s="29">
        <v>5.6565967854707235</v>
      </c>
      <c r="DZ195" s="29">
        <v>5.6372737348670512</v>
      </c>
      <c r="EA195" s="29">
        <v>5.5309594499505401</v>
      </c>
      <c r="EB195" s="29">
        <v>5.1070436579170817</v>
      </c>
      <c r="EC195" s="29">
        <v>7.7195044231146426E-3</v>
      </c>
      <c r="ED195" s="29">
        <v>-4.7216332908426892</v>
      </c>
      <c r="EE195" s="29">
        <v>-8.7747386095999467</v>
      </c>
      <c r="EF195" s="29">
        <v>-8.7987635345632285</v>
      </c>
      <c r="EH195" s="29">
        <v>8.4814943281988437</v>
      </c>
      <c r="EI195" s="29">
        <v>8.5822782998703069</v>
      </c>
      <c r="EJ195" s="29">
        <v>8.5238916036344001</v>
      </c>
      <c r="EK195" s="29">
        <v>8.4676070811846742</v>
      </c>
      <c r="EL195" s="29">
        <v>8.3473872132317073</v>
      </c>
      <c r="EM195" s="29">
        <v>8.1669984816210732</v>
      </c>
      <c r="EN195" s="29">
        <v>7.9565967854707242</v>
      </c>
      <c r="EO195" s="29">
        <v>7.9372737348670519</v>
      </c>
      <c r="EP195" s="29">
        <v>7.8309594499505408</v>
      </c>
      <c r="EQ195" s="29">
        <v>7.4070436579170824</v>
      </c>
      <c r="ER195" s="29">
        <v>2.3077195044231154</v>
      </c>
      <c r="ES195" s="29">
        <v>-2.4216332908426885</v>
      </c>
      <c r="ET195" s="29">
        <v>-6.474738609599946</v>
      </c>
      <c r="EU195" s="29">
        <v>-6.4987635345632278</v>
      </c>
      <c r="EW195" s="1">
        <v>365510</v>
      </c>
      <c r="EX195" s="1">
        <v>401069</v>
      </c>
      <c r="EY195" s="1" t="s">
        <v>493</v>
      </c>
      <c r="EZ195" s="1" t="s">
        <v>880</v>
      </c>
    </row>
    <row r="196" spans="2:156" ht="16.2" thickBot="1" x14ac:dyDescent="0.35">
      <c r="B196" s="21" t="s">
        <v>197</v>
      </c>
      <c r="C196" s="22">
        <v>5.2703207460397135</v>
      </c>
      <c r="D196" s="23">
        <v>5.5145443243828129</v>
      </c>
      <c r="E196" s="23">
        <v>5.2962898471994659</v>
      </c>
      <c r="F196" s="23">
        <v>5.1404137727799615</v>
      </c>
      <c r="G196" s="23">
        <v>4.9760624503310797</v>
      </c>
      <c r="H196" s="23">
        <v>4.7703778385039026</v>
      </c>
      <c r="I196" s="23">
        <v>4.6166563772168114</v>
      </c>
      <c r="J196" s="23">
        <v>4.4033105735288842</v>
      </c>
      <c r="K196" s="23">
        <v>4.2202330031341262</v>
      </c>
      <c r="L196" s="23">
        <v>4.0063495354973</v>
      </c>
      <c r="M196" s="23">
        <v>3.0361154735620843</v>
      </c>
      <c r="N196" s="23">
        <v>1.8363786406615574</v>
      </c>
      <c r="O196" s="23">
        <v>1.1700430427339228</v>
      </c>
      <c r="P196" s="23">
        <v>0.77252788852074872</v>
      </c>
      <c r="Q196" s="24"/>
      <c r="R196" s="23">
        <v>12.270320746039713</v>
      </c>
      <c r="S196" s="23">
        <v>12.514544324382813</v>
      </c>
      <c r="T196" s="23">
        <v>12.296289847199466</v>
      </c>
      <c r="U196" s="23">
        <v>12.140413772779961</v>
      </c>
      <c r="V196" s="23">
        <v>11.97606245033108</v>
      </c>
      <c r="W196" s="23">
        <v>11.770377838503903</v>
      </c>
      <c r="X196" s="23">
        <v>11.616656377216811</v>
      </c>
      <c r="Y196" s="23">
        <v>11.403310573528884</v>
      </c>
      <c r="Z196" s="23">
        <v>11.220233003134126</v>
      </c>
      <c r="AA196" s="23">
        <v>11.0063495354973</v>
      </c>
      <c r="AB196" s="23">
        <v>10.036115473562084</v>
      </c>
      <c r="AC196" s="23">
        <v>8.8363786406615574</v>
      </c>
      <c r="AD196" s="23">
        <v>8.1700430427339228</v>
      </c>
      <c r="AE196" s="23">
        <v>7.7725278885207487</v>
      </c>
      <c r="AG196" s="25">
        <v>5.2168109049566436</v>
      </c>
      <c r="AH196" s="25">
        <v>5.4514491377792744</v>
      </c>
      <c r="AI196" s="25">
        <v>5.364672406644738</v>
      </c>
      <c r="AJ196" s="25">
        <v>5.3210130493375001</v>
      </c>
      <c r="AK196" s="25">
        <v>5.2596565883727227</v>
      </c>
      <c r="AL196" s="25">
        <v>5.1544663353063562</v>
      </c>
      <c r="AM196" s="25">
        <v>5.0857468548488285</v>
      </c>
      <c r="AN196" s="25">
        <v>4.9589658509635193</v>
      </c>
      <c r="AO196" s="25">
        <v>4.8463148270785101</v>
      </c>
      <c r="AP196" s="25">
        <v>4.6907456977649211</v>
      </c>
      <c r="AQ196" s="25">
        <v>4.0253020796181573</v>
      </c>
      <c r="AR196" s="25">
        <v>3.4069668779893583</v>
      </c>
      <c r="AS196" s="25">
        <v>2.9293529343904865</v>
      </c>
      <c r="AT196" s="25">
        <v>2.7655375990606039</v>
      </c>
      <c r="AV196" s="26">
        <v>12.216810904956644</v>
      </c>
      <c r="AW196" s="26">
        <v>12.451449137779274</v>
      </c>
      <c r="AX196" s="26">
        <v>12.364672406644738</v>
      </c>
      <c r="AY196" s="26">
        <v>12.3210130493375</v>
      </c>
      <c r="AZ196" s="26">
        <v>12.259656588372723</v>
      </c>
      <c r="BA196" s="26">
        <v>12.154466335306356</v>
      </c>
      <c r="BB196" s="26">
        <v>12.085746854848828</v>
      </c>
      <c r="BC196" s="26">
        <v>11.958965850963519</v>
      </c>
      <c r="BD196" s="26">
        <v>11.84631482707851</v>
      </c>
      <c r="BE196" s="26">
        <v>11.690745697764921</v>
      </c>
      <c r="BF196" s="26">
        <v>11.025302079618157</v>
      </c>
      <c r="BG196" s="26">
        <v>10.406966877989358</v>
      </c>
      <c r="BH196" s="26">
        <v>9.9293529343904865</v>
      </c>
      <c r="BI196" s="26">
        <v>9.7655375990606039</v>
      </c>
      <c r="BK196" s="27">
        <v>5.2714496050996384</v>
      </c>
      <c r="BL196" s="27">
        <v>5.5379142866082329</v>
      </c>
      <c r="BM196" s="27">
        <v>5.3468548087869916</v>
      </c>
      <c r="BN196" s="27">
        <v>5.2163165596945138</v>
      </c>
      <c r="BO196" s="27">
        <v>5.0537389884982975</v>
      </c>
      <c r="BP196" s="27">
        <v>4.9106950682880246</v>
      </c>
      <c r="BQ196" s="27">
        <v>4.7663801222233548</v>
      </c>
      <c r="BR196" s="27">
        <v>4.6100593876338145</v>
      </c>
      <c r="BS196" s="27">
        <v>4.4771729646634313</v>
      </c>
      <c r="BT196" s="27">
        <v>4.315872706363308</v>
      </c>
      <c r="BU196" s="27">
        <v>3.5685342393754205</v>
      </c>
      <c r="BV196" s="27">
        <v>3.0418717889356515</v>
      </c>
      <c r="BW196" s="27">
        <v>2.9261548172252354</v>
      </c>
      <c r="BX196" s="27">
        <v>3.083828089750476</v>
      </c>
      <c r="BZ196" s="27">
        <v>12.271449605099638</v>
      </c>
      <c r="CA196" s="27">
        <v>12.537914286608233</v>
      </c>
      <c r="CB196" s="27">
        <v>12.346854808786992</v>
      </c>
      <c r="CC196" s="27">
        <v>12.216316559694514</v>
      </c>
      <c r="CD196" s="27">
        <v>12.053738988498298</v>
      </c>
      <c r="CE196" s="27">
        <v>11.910695068288025</v>
      </c>
      <c r="CF196" s="27">
        <v>11.766380122223355</v>
      </c>
      <c r="CG196" s="27">
        <v>11.610059387633815</v>
      </c>
      <c r="CH196" s="27">
        <v>11.477172964663431</v>
      </c>
      <c r="CI196" s="27">
        <v>11.315872706363308</v>
      </c>
      <c r="CJ196" s="27">
        <v>10.56853423937542</v>
      </c>
      <c r="CK196" s="27">
        <v>10.041871788935651</v>
      </c>
      <c r="CL196" s="27">
        <v>9.9261548172252354</v>
      </c>
      <c r="CM196" s="27">
        <v>10.083828089750476</v>
      </c>
      <c r="CO196" s="28">
        <v>5.2693242124679589</v>
      </c>
      <c r="CP196" s="28">
        <v>5.54354910962231</v>
      </c>
      <c r="CQ196" s="28">
        <v>5.3680841116438351</v>
      </c>
      <c r="CR196" s="28">
        <v>5.2611694106062021</v>
      </c>
      <c r="CS196" s="28">
        <v>5.1269929184736149</v>
      </c>
      <c r="CT196" s="28">
        <v>4.9684853709984509</v>
      </c>
      <c r="CU196" s="28">
        <v>4.8579354338327914</v>
      </c>
      <c r="CV196" s="28">
        <v>4.7114556412974036</v>
      </c>
      <c r="CW196" s="28">
        <v>4.615936530602669</v>
      </c>
      <c r="CX196" s="28">
        <v>4.5086477748317542</v>
      </c>
      <c r="CY196" s="28">
        <v>3.7676960828682766</v>
      </c>
      <c r="CZ196" s="28">
        <v>0.95307851428376722</v>
      </c>
      <c r="DA196" s="28">
        <v>-1.6414781394444802</v>
      </c>
      <c r="DB196" s="28">
        <v>-3.6787383540321628</v>
      </c>
      <c r="DD196" s="28">
        <v>12.269324212467959</v>
      </c>
      <c r="DE196" s="28">
        <v>12.54354910962231</v>
      </c>
      <c r="DF196" s="28">
        <v>12.368084111643835</v>
      </c>
      <c r="DG196" s="28">
        <v>12.261169410606202</v>
      </c>
      <c r="DH196" s="28">
        <v>12.126992918473615</v>
      </c>
      <c r="DI196" s="28">
        <v>11.968485370998451</v>
      </c>
      <c r="DJ196" s="28">
        <v>11.857935433832791</v>
      </c>
      <c r="DK196" s="28">
        <v>11.711455641297404</v>
      </c>
      <c r="DL196" s="28">
        <v>11.615936530602669</v>
      </c>
      <c r="DM196" s="28">
        <v>11.508647774831754</v>
      </c>
      <c r="DN196" s="28">
        <v>10.767696082868277</v>
      </c>
      <c r="DO196" s="28">
        <v>7.9530785142837672</v>
      </c>
      <c r="DP196" s="28">
        <v>5.3585218605555198</v>
      </c>
      <c r="DQ196" s="28">
        <v>3.3212616459678372</v>
      </c>
      <c r="DS196" s="29">
        <v>5.3069303879992322</v>
      </c>
      <c r="DT196" s="29">
        <v>5.6172274412825569</v>
      </c>
      <c r="DU196" s="29">
        <v>5.4777677930960351</v>
      </c>
      <c r="DV196" s="29">
        <v>5.3553584145151589</v>
      </c>
      <c r="DW196" s="29">
        <v>5.2300632621379286</v>
      </c>
      <c r="DX196" s="29">
        <v>5.0816090451311844</v>
      </c>
      <c r="DY196" s="29">
        <v>4.9631893504383182</v>
      </c>
      <c r="DZ196" s="29">
        <v>4.8205413617120971</v>
      </c>
      <c r="EA196" s="29">
        <v>4.692936344237097</v>
      </c>
      <c r="EB196" s="29">
        <v>4.4107055724591788</v>
      </c>
      <c r="EC196" s="29">
        <v>0.93612428033863893</v>
      </c>
      <c r="ED196" s="29">
        <v>-2.0871441790870264</v>
      </c>
      <c r="EE196" s="29">
        <v>-4.5765725824034789</v>
      </c>
      <c r="EF196" s="29">
        <v>-4.4045187305266396</v>
      </c>
      <c r="EH196" s="29">
        <v>12.306930387999232</v>
      </c>
      <c r="EI196" s="29">
        <v>12.617227441282557</v>
      </c>
      <c r="EJ196" s="29">
        <v>12.477767793096035</v>
      </c>
      <c r="EK196" s="29">
        <v>12.355358414515159</v>
      </c>
      <c r="EL196" s="29">
        <v>12.230063262137929</v>
      </c>
      <c r="EM196" s="29">
        <v>12.081609045131184</v>
      </c>
      <c r="EN196" s="29">
        <v>11.963189350438318</v>
      </c>
      <c r="EO196" s="29">
        <v>11.820541361712097</v>
      </c>
      <c r="EP196" s="29">
        <v>11.692936344237097</v>
      </c>
      <c r="EQ196" s="29">
        <v>11.410705572459179</v>
      </c>
      <c r="ER196" s="29">
        <v>7.9361242803386389</v>
      </c>
      <c r="ES196" s="29">
        <v>4.9128558209129736</v>
      </c>
      <c r="ET196" s="29">
        <v>2.4234274175965211</v>
      </c>
      <c r="EU196" s="29">
        <v>2.5954812694733604</v>
      </c>
      <c r="EW196" s="1">
        <v>354934</v>
      </c>
      <c r="EX196" s="1">
        <v>405497</v>
      </c>
      <c r="EY196" s="1" t="s">
        <v>478</v>
      </c>
      <c r="EZ196" s="1" t="s">
        <v>890</v>
      </c>
    </row>
    <row r="197" spans="2:156" ht="16.2" thickBot="1" x14ac:dyDescent="0.35">
      <c r="B197" s="21" t="s">
        <v>198</v>
      </c>
      <c r="C197" s="22">
        <v>4.2474719947372428</v>
      </c>
      <c r="D197" s="23">
        <v>3.0024675977606812</v>
      </c>
      <c r="E197" s="23">
        <v>1.4297746927360464</v>
      </c>
      <c r="F197" s="23">
        <v>1.0629423677871124</v>
      </c>
      <c r="G197" s="23">
        <v>0.73250198251883347</v>
      </c>
      <c r="H197" s="23">
        <v>0.36848091376521452</v>
      </c>
      <c r="I197" s="23">
        <v>-2.156554800174959E-2</v>
      </c>
      <c r="J197" s="23">
        <v>-0.44975367719197834</v>
      </c>
      <c r="K197" s="23">
        <v>-0.86217770115532133</v>
      </c>
      <c r="L197" s="23">
        <v>-1.3168579739535389</v>
      </c>
      <c r="M197" s="23">
        <v>-3.6562895818567256</v>
      </c>
      <c r="N197" s="23">
        <v>-6.6210084489513541</v>
      </c>
      <c r="O197" s="23">
        <v>-8.5456917326612469</v>
      </c>
      <c r="P197" s="23">
        <v>-10.180917853312373</v>
      </c>
      <c r="Q197" s="24"/>
      <c r="R197" s="23">
        <v>8.8474719947372442</v>
      </c>
      <c r="S197" s="23">
        <v>7.6024675977606826</v>
      </c>
      <c r="T197" s="23">
        <v>6.0297746927360478</v>
      </c>
      <c r="U197" s="23">
        <v>5.6629423677871138</v>
      </c>
      <c r="V197" s="23">
        <v>5.3325019825188349</v>
      </c>
      <c r="W197" s="23">
        <v>4.9684809137652159</v>
      </c>
      <c r="X197" s="23">
        <v>4.5784344519982518</v>
      </c>
      <c r="Y197" s="23">
        <v>4.1502463228080231</v>
      </c>
      <c r="Z197" s="23">
        <v>3.7378222988446801</v>
      </c>
      <c r="AA197" s="23">
        <v>3.2831420260464625</v>
      </c>
      <c r="AB197" s="23">
        <v>0.94371041814327583</v>
      </c>
      <c r="AC197" s="23">
        <v>-2.0210084489513527</v>
      </c>
      <c r="AD197" s="23">
        <v>-3.9456917326612455</v>
      </c>
      <c r="AE197" s="23">
        <v>-5.5809178533123713</v>
      </c>
      <c r="AG197" s="25">
        <v>4.1575919566421256</v>
      </c>
      <c r="AH197" s="25">
        <v>3.5086233084478806</v>
      </c>
      <c r="AI197" s="25">
        <v>2.6404126666572374</v>
      </c>
      <c r="AJ197" s="25">
        <v>2.3606342311477135</v>
      </c>
      <c r="AK197" s="25">
        <v>2.082642781583079</v>
      </c>
      <c r="AL197" s="25">
        <v>1.7695182138497394</v>
      </c>
      <c r="AM197" s="25">
        <v>1.4254464683293442</v>
      </c>
      <c r="AN197" s="25">
        <v>1.0373702568686411</v>
      </c>
      <c r="AO197" s="25">
        <v>0.61771763193337037</v>
      </c>
      <c r="AP197" s="25">
        <v>0.18851015095937385</v>
      </c>
      <c r="AQ197" s="25">
        <v>-1.5634312048792083</v>
      </c>
      <c r="AR197" s="25">
        <v>-3.4158122559848252</v>
      </c>
      <c r="AS197" s="25">
        <v>-5.0507204130208088</v>
      </c>
      <c r="AT197" s="25">
        <v>-5.7928502112473836</v>
      </c>
      <c r="AV197" s="26">
        <v>8.757591956642127</v>
      </c>
      <c r="AW197" s="26">
        <v>8.108623308447882</v>
      </c>
      <c r="AX197" s="26">
        <v>7.2404126666572388</v>
      </c>
      <c r="AY197" s="26">
        <v>6.960634231147715</v>
      </c>
      <c r="AZ197" s="26">
        <v>6.6826427815830804</v>
      </c>
      <c r="BA197" s="26">
        <v>6.3695182138497408</v>
      </c>
      <c r="BB197" s="26">
        <v>6.0254464683293456</v>
      </c>
      <c r="BC197" s="26">
        <v>5.6373702568686426</v>
      </c>
      <c r="BD197" s="26">
        <v>5.2177176319333718</v>
      </c>
      <c r="BE197" s="26">
        <v>4.7885101509593753</v>
      </c>
      <c r="BF197" s="26">
        <v>3.0365687951207931</v>
      </c>
      <c r="BG197" s="26">
        <v>1.1841877440151762</v>
      </c>
      <c r="BH197" s="26">
        <v>-0.45072041302080734</v>
      </c>
      <c r="BI197" s="26">
        <v>-1.1928502112473822</v>
      </c>
      <c r="BK197" s="27">
        <v>4.2496004907586631</v>
      </c>
      <c r="BL197" s="27">
        <v>3.038471808626575</v>
      </c>
      <c r="BM197" s="27">
        <v>1.5083581785255866</v>
      </c>
      <c r="BN197" s="27">
        <v>1.1799857840698174</v>
      </c>
      <c r="BO197" s="27">
        <v>0.88986480624792819</v>
      </c>
      <c r="BP197" s="27">
        <v>0.57984883575476331</v>
      </c>
      <c r="BQ197" s="27">
        <v>0.26061407540073844</v>
      </c>
      <c r="BR197" s="27">
        <v>-8.093171020015788E-2</v>
      </c>
      <c r="BS197" s="27">
        <v>-0.43901796070384691</v>
      </c>
      <c r="BT197" s="27">
        <v>-0.81164742567914772</v>
      </c>
      <c r="BU197" s="27">
        <v>-2.8225887505435452</v>
      </c>
      <c r="BV197" s="27">
        <v>-4.6382270485290107</v>
      </c>
      <c r="BW197" s="27">
        <v>-5.5299245071405814</v>
      </c>
      <c r="BX197" s="27">
        <v>-6.11974673297048</v>
      </c>
      <c r="BZ197" s="27">
        <v>8.8496004907586645</v>
      </c>
      <c r="CA197" s="27">
        <v>7.6384718086265764</v>
      </c>
      <c r="CB197" s="27">
        <v>6.108358178525588</v>
      </c>
      <c r="CC197" s="27">
        <v>5.7799857840698188</v>
      </c>
      <c r="CD197" s="27">
        <v>5.4898648062479296</v>
      </c>
      <c r="CE197" s="27">
        <v>5.1798488357547647</v>
      </c>
      <c r="CF197" s="27">
        <v>4.8606140754007399</v>
      </c>
      <c r="CG197" s="27">
        <v>4.5190682897998435</v>
      </c>
      <c r="CH197" s="27">
        <v>4.1609820392961545</v>
      </c>
      <c r="CI197" s="27">
        <v>3.7883525743208537</v>
      </c>
      <c r="CJ197" s="27">
        <v>1.7774112494564562</v>
      </c>
      <c r="CK197" s="27">
        <v>-3.8227048529009267E-2</v>
      </c>
      <c r="CL197" s="27">
        <v>-0.92992450714057995</v>
      </c>
      <c r="CM197" s="27">
        <v>-1.5197467329704786</v>
      </c>
      <c r="CO197" s="28">
        <v>4.2521773636603406</v>
      </c>
      <c r="CP197" s="28">
        <v>3.0344588157140144</v>
      </c>
      <c r="CQ197" s="28">
        <v>1.4972783397720875</v>
      </c>
      <c r="CR197" s="28">
        <v>1.173512348392066</v>
      </c>
      <c r="CS197" s="28">
        <v>0.89880292404975037</v>
      </c>
      <c r="CT197" s="28">
        <v>0.61046595350374133</v>
      </c>
      <c r="CU197" s="28">
        <v>0.29842535639108903</v>
      </c>
      <c r="CV197" s="28">
        <v>-7.075142429411585E-2</v>
      </c>
      <c r="CW197" s="28">
        <v>-0.4046343407079469</v>
      </c>
      <c r="CX197" s="28">
        <v>-0.76317405794562632</v>
      </c>
      <c r="CY197" s="28">
        <v>-2.7502397551171747</v>
      </c>
      <c r="CZ197" s="28">
        <v>-8.6969305015460208</v>
      </c>
      <c r="DA197" s="28">
        <v>-13.639668270353745</v>
      </c>
      <c r="DB197" s="28">
        <v>-17.359938312858624</v>
      </c>
      <c r="DD197" s="28">
        <v>8.852177363660342</v>
      </c>
      <c r="DE197" s="28">
        <v>7.6344588157140159</v>
      </c>
      <c r="DF197" s="28">
        <v>6.0972783397720889</v>
      </c>
      <c r="DG197" s="28">
        <v>5.7735123483920674</v>
      </c>
      <c r="DH197" s="28">
        <v>5.4988029240497518</v>
      </c>
      <c r="DI197" s="28">
        <v>5.2104659535037428</v>
      </c>
      <c r="DJ197" s="28">
        <v>4.8984253563910904</v>
      </c>
      <c r="DK197" s="28">
        <v>4.5292485757058856</v>
      </c>
      <c r="DL197" s="28">
        <v>4.1953656592920545</v>
      </c>
      <c r="DM197" s="28">
        <v>3.8368259420543751</v>
      </c>
      <c r="DN197" s="28">
        <v>1.8497602448828268</v>
      </c>
      <c r="DO197" s="28">
        <v>-4.0969305015460193</v>
      </c>
      <c r="DP197" s="28">
        <v>-9.0396682703537437</v>
      </c>
      <c r="DQ197" s="28">
        <v>-12.759938312858623</v>
      </c>
      <c r="DS197" s="29">
        <v>4.3377814691398946</v>
      </c>
      <c r="DT197" s="29">
        <v>3.2032897041474158</v>
      </c>
      <c r="DU197" s="29">
        <v>1.7495312790185764</v>
      </c>
      <c r="DV197" s="29">
        <v>1.489913498852502</v>
      </c>
      <c r="DW197" s="29">
        <v>1.2808313504059257</v>
      </c>
      <c r="DX197" s="29">
        <v>1.0275119505378072</v>
      </c>
      <c r="DY197" s="29">
        <v>0.74459140114293021</v>
      </c>
      <c r="DZ197" s="29">
        <v>0.43231583433957965</v>
      </c>
      <c r="EA197" s="29">
        <v>0.1452521950112029</v>
      </c>
      <c r="EB197" s="29">
        <v>-0.34615856037405734</v>
      </c>
      <c r="EC197" s="29">
        <v>-6.4289697042404086</v>
      </c>
      <c r="ED197" s="29">
        <v>-12.395758618609989</v>
      </c>
      <c r="EE197" s="29">
        <v>-16.336535093405629</v>
      </c>
      <c r="EF197" s="29">
        <v>-16.714049123439025</v>
      </c>
      <c r="EH197" s="29">
        <v>8.937781469139896</v>
      </c>
      <c r="EI197" s="29">
        <v>7.8032897041474172</v>
      </c>
      <c r="EJ197" s="29">
        <v>6.3495312790185778</v>
      </c>
      <c r="EK197" s="29">
        <v>6.0899134988525034</v>
      </c>
      <c r="EL197" s="29">
        <v>5.8808313504059271</v>
      </c>
      <c r="EM197" s="29">
        <v>5.6275119505378086</v>
      </c>
      <c r="EN197" s="29">
        <v>5.3445914011429316</v>
      </c>
      <c r="EO197" s="29">
        <v>5.0323158343395811</v>
      </c>
      <c r="EP197" s="29">
        <v>4.7452521950112043</v>
      </c>
      <c r="EQ197" s="29">
        <v>4.2538414396259441</v>
      </c>
      <c r="ER197" s="29">
        <v>-1.8289697042404072</v>
      </c>
      <c r="ES197" s="29">
        <v>-7.7957586186099874</v>
      </c>
      <c r="ET197" s="29">
        <v>-11.736535093405628</v>
      </c>
      <c r="EU197" s="29">
        <v>-12.114049123439024</v>
      </c>
      <c r="EW197" s="1">
        <v>383136</v>
      </c>
      <c r="EX197" s="1">
        <v>397725</v>
      </c>
      <c r="EY197" s="1" t="s">
        <v>536</v>
      </c>
      <c r="EZ197" s="1" t="s">
        <v>872</v>
      </c>
    </row>
    <row r="198" spans="2:156" ht="16.2" thickBot="1" x14ac:dyDescent="0.35">
      <c r="B198" s="21" t="s">
        <v>199</v>
      </c>
      <c r="C198" s="22">
        <v>12.061091324433196</v>
      </c>
      <c r="D198" s="23">
        <v>11.459337263130612</v>
      </c>
      <c r="E198" s="23">
        <v>10.513997056397519</v>
      </c>
      <c r="F198" s="23">
        <v>10.230234115934831</v>
      </c>
      <c r="G198" s="23">
        <v>9.9495209918420482</v>
      </c>
      <c r="H198" s="23">
        <v>9.6198622108988889</v>
      </c>
      <c r="I198" s="23">
        <v>9.2786688002122126</v>
      </c>
      <c r="J198" s="23">
        <v>8.8806654606114162</v>
      </c>
      <c r="K198" s="23">
        <v>8.4699893894924596</v>
      </c>
      <c r="L198" s="23">
        <v>8.0234222462903304</v>
      </c>
      <c r="M198" s="23">
        <v>5.8250996434675315</v>
      </c>
      <c r="N198" s="23">
        <v>4.2983486119559373</v>
      </c>
      <c r="O198" s="23">
        <v>3.9297024111683072</v>
      </c>
      <c r="P198" s="23">
        <v>4.0832762128049112</v>
      </c>
      <c r="Q198" s="24"/>
      <c r="R198" s="23">
        <v>16.661091324433198</v>
      </c>
      <c r="S198" s="23">
        <v>16.059337263130615</v>
      </c>
      <c r="T198" s="23">
        <v>15.113997056397521</v>
      </c>
      <c r="U198" s="23">
        <v>14.830234115934832</v>
      </c>
      <c r="V198" s="23">
        <v>14.54952099184205</v>
      </c>
      <c r="W198" s="23">
        <v>14.21986221089889</v>
      </c>
      <c r="X198" s="23">
        <v>13.878668800212214</v>
      </c>
      <c r="Y198" s="23">
        <v>13.480665460611418</v>
      </c>
      <c r="Z198" s="23">
        <v>13.069989389492461</v>
      </c>
      <c r="AA198" s="23">
        <v>12.623422246290332</v>
      </c>
      <c r="AB198" s="23">
        <v>10.425099643467533</v>
      </c>
      <c r="AC198" s="23">
        <v>8.8983486119559387</v>
      </c>
      <c r="AD198" s="23">
        <v>8.5297024111683086</v>
      </c>
      <c r="AE198" s="23">
        <v>8.6832762128049126</v>
      </c>
      <c r="AG198" s="25">
        <v>12.026989986093765</v>
      </c>
      <c r="AH198" s="25">
        <v>11.775007189255417</v>
      </c>
      <c r="AI198" s="25">
        <v>11.28408504286323</v>
      </c>
      <c r="AJ198" s="25">
        <v>11.124512550085234</v>
      </c>
      <c r="AK198" s="25">
        <v>10.948080964273288</v>
      </c>
      <c r="AL198" s="25">
        <v>10.736113382784156</v>
      </c>
      <c r="AM198" s="25">
        <v>10.507467252884522</v>
      </c>
      <c r="AN198" s="25">
        <v>10.229308828631225</v>
      </c>
      <c r="AO198" s="25">
        <v>9.9259566695859451</v>
      </c>
      <c r="AP198" s="25">
        <v>9.5785230632771263</v>
      </c>
      <c r="AQ198" s="25">
        <v>8.0653912558786054</v>
      </c>
      <c r="AR198" s="25">
        <v>6.562131674807425</v>
      </c>
      <c r="AS198" s="25">
        <v>5.3198282819791878</v>
      </c>
      <c r="AT198" s="25">
        <v>4.9757465573940998</v>
      </c>
      <c r="AV198" s="26">
        <v>16.626989986093768</v>
      </c>
      <c r="AW198" s="26">
        <v>16.37500718925542</v>
      </c>
      <c r="AX198" s="26">
        <v>15.884085042863232</v>
      </c>
      <c r="AY198" s="26">
        <v>15.724512550085235</v>
      </c>
      <c r="AZ198" s="26">
        <v>15.548080964273289</v>
      </c>
      <c r="BA198" s="26">
        <v>15.336113382784157</v>
      </c>
      <c r="BB198" s="26">
        <v>15.107467252884524</v>
      </c>
      <c r="BC198" s="26">
        <v>14.829308828631227</v>
      </c>
      <c r="BD198" s="26">
        <v>14.525956669585947</v>
      </c>
      <c r="BE198" s="26">
        <v>14.178523063277128</v>
      </c>
      <c r="BF198" s="26">
        <v>12.665391255878607</v>
      </c>
      <c r="BG198" s="26">
        <v>11.162131674807426</v>
      </c>
      <c r="BH198" s="26">
        <v>9.9198282819791892</v>
      </c>
      <c r="BI198" s="26">
        <v>9.5757465573941012</v>
      </c>
      <c r="BK198" s="27">
        <v>12.06409292656355</v>
      </c>
      <c r="BL198" s="27">
        <v>11.501180955383649</v>
      </c>
      <c r="BM198" s="27">
        <v>10.609226788054823</v>
      </c>
      <c r="BN198" s="27">
        <v>10.375019587526312</v>
      </c>
      <c r="BO198" s="27">
        <v>10.14765178179467</v>
      </c>
      <c r="BP198" s="27">
        <v>9.8922088132754489</v>
      </c>
      <c r="BQ198" s="27">
        <v>9.6329304935286704</v>
      </c>
      <c r="BR198" s="27">
        <v>9.3381528396909914</v>
      </c>
      <c r="BS198" s="27">
        <v>9.0278910804289865</v>
      </c>
      <c r="BT198" s="27">
        <v>8.6798815402771599</v>
      </c>
      <c r="BU198" s="27">
        <v>6.9865689425366124</v>
      </c>
      <c r="BV198" s="27">
        <v>5.6503208051443252</v>
      </c>
      <c r="BW198" s="27">
        <v>5.2850719979365337</v>
      </c>
      <c r="BX198" s="27">
        <v>5.4541692870914424</v>
      </c>
      <c r="BZ198" s="27">
        <v>16.664092926563551</v>
      </c>
      <c r="CA198" s="27">
        <v>16.101180955383651</v>
      </c>
      <c r="CB198" s="27">
        <v>15.209226788054824</v>
      </c>
      <c r="CC198" s="27">
        <v>14.975019587526313</v>
      </c>
      <c r="CD198" s="27">
        <v>14.747651781794671</v>
      </c>
      <c r="CE198" s="27">
        <v>14.49220881327545</v>
      </c>
      <c r="CF198" s="27">
        <v>14.232930493528672</v>
      </c>
      <c r="CG198" s="27">
        <v>13.938152839690993</v>
      </c>
      <c r="CH198" s="27">
        <v>13.627891080428988</v>
      </c>
      <c r="CI198" s="27">
        <v>13.279881540277161</v>
      </c>
      <c r="CJ198" s="27">
        <v>11.586568942536614</v>
      </c>
      <c r="CK198" s="27">
        <v>10.250320805144327</v>
      </c>
      <c r="CL198" s="27">
        <v>9.8850719979365351</v>
      </c>
      <c r="CM198" s="27">
        <v>10.054169287091444</v>
      </c>
      <c r="CO198" s="28">
        <v>12.055476931006154</v>
      </c>
      <c r="CP198" s="28">
        <v>11.471789837860156</v>
      </c>
      <c r="CQ198" s="28">
        <v>10.559800592709417</v>
      </c>
      <c r="CR198" s="28">
        <v>10.325532535087033</v>
      </c>
      <c r="CS198" s="28">
        <v>10.112945982824115</v>
      </c>
      <c r="CT198" s="28">
        <v>9.8889449023278253</v>
      </c>
      <c r="CU198" s="28">
        <v>9.6730690225186109</v>
      </c>
      <c r="CV198" s="28">
        <v>9.4287712092570253</v>
      </c>
      <c r="CW198" s="28">
        <v>9.2047448587396588</v>
      </c>
      <c r="CX198" s="28">
        <v>8.9824591953145276</v>
      </c>
      <c r="CY198" s="28">
        <v>7.6226794878823778</v>
      </c>
      <c r="CZ198" s="28">
        <v>1.497293019540443</v>
      </c>
      <c r="DA198" s="28">
        <v>-4.2713324444394338</v>
      </c>
      <c r="DB198" s="28">
        <v>-8.7764650637006234</v>
      </c>
      <c r="DD198" s="28">
        <v>16.655476931006156</v>
      </c>
      <c r="DE198" s="28">
        <v>16.071789837860159</v>
      </c>
      <c r="DF198" s="28">
        <v>15.159800592709418</v>
      </c>
      <c r="DG198" s="28">
        <v>14.925532535087035</v>
      </c>
      <c r="DH198" s="28">
        <v>14.712945982824117</v>
      </c>
      <c r="DI198" s="28">
        <v>14.488944902327827</v>
      </c>
      <c r="DJ198" s="28">
        <v>14.273069022518612</v>
      </c>
      <c r="DK198" s="28">
        <v>14.028771209257027</v>
      </c>
      <c r="DL198" s="28">
        <v>13.80474485873966</v>
      </c>
      <c r="DM198" s="28">
        <v>13.582459195314529</v>
      </c>
      <c r="DN198" s="28">
        <v>12.222679487882379</v>
      </c>
      <c r="DO198" s="28">
        <v>6.0972930195404444</v>
      </c>
      <c r="DP198" s="28">
        <v>0.32866755556056759</v>
      </c>
      <c r="DQ198" s="28">
        <v>-4.176465063700622</v>
      </c>
      <c r="DS198" s="29">
        <v>12.093373080229661</v>
      </c>
      <c r="DT198" s="29">
        <v>11.54640085757425</v>
      </c>
      <c r="DU198" s="29">
        <v>10.671389840796321</v>
      </c>
      <c r="DV198" s="29">
        <v>10.465318426941597</v>
      </c>
      <c r="DW198" s="29">
        <v>10.280056164470645</v>
      </c>
      <c r="DX198" s="29">
        <v>10.069656172535094</v>
      </c>
      <c r="DY198" s="29">
        <v>9.8670745106362876</v>
      </c>
      <c r="DZ198" s="29">
        <v>9.6350955607733759</v>
      </c>
      <c r="EA198" s="29">
        <v>9.4168464274634029</v>
      </c>
      <c r="EB198" s="29">
        <v>9.0234984834674545</v>
      </c>
      <c r="EC198" s="29">
        <v>3.8689748423369323</v>
      </c>
      <c r="ED198" s="29">
        <v>-3.2026253499467146</v>
      </c>
      <c r="EE198" s="29">
        <v>-8.1698444919951108</v>
      </c>
      <c r="EF198" s="29">
        <v>-8.3133231452225935</v>
      </c>
      <c r="EH198" s="29">
        <v>16.693373080229662</v>
      </c>
      <c r="EI198" s="29">
        <v>16.14640085757425</v>
      </c>
      <c r="EJ198" s="29">
        <v>15.271389840796322</v>
      </c>
      <c r="EK198" s="29">
        <v>15.065318426941598</v>
      </c>
      <c r="EL198" s="29">
        <v>14.880056164470647</v>
      </c>
      <c r="EM198" s="29">
        <v>14.669656172535095</v>
      </c>
      <c r="EN198" s="29">
        <v>14.467074510636289</v>
      </c>
      <c r="EO198" s="29">
        <v>14.235095560773377</v>
      </c>
      <c r="EP198" s="29">
        <v>14.016846427463404</v>
      </c>
      <c r="EQ198" s="29">
        <v>13.623498483467456</v>
      </c>
      <c r="ER198" s="29">
        <v>8.4689748423369338</v>
      </c>
      <c r="ES198" s="29">
        <v>1.3973746500532869</v>
      </c>
      <c r="ET198" s="29">
        <v>-3.5698444919951093</v>
      </c>
      <c r="EU198" s="29">
        <v>-3.7133231452225921</v>
      </c>
      <c r="EW198" s="1">
        <v>355516</v>
      </c>
      <c r="EX198" s="1">
        <v>404030</v>
      </c>
      <c r="EY198" s="1" t="s">
        <v>478</v>
      </c>
      <c r="EZ198" s="1" t="s">
        <v>890</v>
      </c>
    </row>
    <row r="199" spans="2:156" ht="16.2" thickBot="1" x14ac:dyDescent="0.35">
      <c r="B199" s="21" t="s">
        <v>200</v>
      </c>
      <c r="C199" s="22">
        <v>5.0831768525384291</v>
      </c>
      <c r="D199" s="23">
        <v>5.3103817534764595</v>
      </c>
      <c r="E199" s="23">
        <v>4.8698512507813732</v>
      </c>
      <c r="F199" s="23">
        <v>4.6412413648672626</v>
      </c>
      <c r="G199" s="23">
        <v>4.4352607670107531</v>
      </c>
      <c r="H199" s="23">
        <v>4.0913403295770543</v>
      </c>
      <c r="I199" s="23">
        <v>3.6656071491412412</v>
      </c>
      <c r="J199" s="23">
        <v>3.3578719523257838</v>
      </c>
      <c r="K199" s="23">
        <v>2.9610210236801464</v>
      </c>
      <c r="L199" s="23">
        <v>2.512142452044845</v>
      </c>
      <c r="M199" s="23">
        <v>0.37190856076725254</v>
      </c>
      <c r="N199" s="23">
        <v>-2.0080140154455464</v>
      </c>
      <c r="O199" s="23">
        <v>-2.9088420163679523</v>
      </c>
      <c r="P199" s="23">
        <v>-3.2083993315222692</v>
      </c>
      <c r="Q199" s="24"/>
      <c r="R199" s="23">
        <v>9.1831768525384305</v>
      </c>
      <c r="S199" s="23">
        <v>9.4103817534764609</v>
      </c>
      <c r="T199" s="23">
        <v>8.9698512507813746</v>
      </c>
      <c r="U199" s="23">
        <v>8.741241364867264</v>
      </c>
      <c r="V199" s="23">
        <v>8.5352607670107545</v>
      </c>
      <c r="W199" s="23">
        <v>8.1913403295770557</v>
      </c>
      <c r="X199" s="23">
        <v>7.7656071491412426</v>
      </c>
      <c r="Y199" s="23">
        <v>7.4578719523257853</v>
      </c>
      <c r="Z199" s="23">
        <v>7.0610210236801478</v>
      </c>
      <c r="AA199" s="23">
        <v>6.6121424520448464</v>
      </c>
      <c r="AB199" s="23">
        <v>4.471908560767254</v>
      </c>
      <c r="AC199" s="23">
        <v>2.0919859845544551</v>
      </c>
      <c r="AD199" s="23">
        <v>1.1911579836320492</v>
      </c>
      <c r="AE199" s="23">
        <v>0.89160066847773223</v>
      </c>
      <c r="AG199" s="25">
        <v>5.0010435006815257</v>
      </c>
      <c r="AH199" s="25">
        <v>5.2530998845588179</v>
      </c>
      <c r="AI199" s="25">
        <v>5.009503091195878</v>
      </c>
      <c r="AJ199" s="25">
        <v>4.9138356199732804</v>
      </c>
      <c r="AK199" s="25">
        <v>4.8348827528949059</v>
      </c>
      <c r="AL199" s="25">
        <v>4.6222274657722444</v>
      </c>
      <c r="AM199" s="25">
        <v>4.3100267726311259</v>
      </c>
      <c r="AN199" s="25">
        <v>4.1068208040486347</v>
      </c>
      <c r="AO199" s="25">
        <v>3.8012309397066453</v>
      </c>
      <c r="AP199" s="25">
        <v>3.4411356845842143</v>
      </c>
      <c r="AQ199" s="25">
        <v>2.0287446578058024</v>
      </c>
      <c r="AR199" s="25">
        <v>0.36448375052200177</v>
      </c>
      <c r="AS199" s="25">
        <v>-0.91639870995475192</v>
      </c>
      <c r="AT199" s="25">
        <v>-0.91714239847229351</v>
      </c>
      <c r="AV199" s="26">
        <v>9.1010435006815271</v>
      </c>
      <c r="AW199" s="26">
        <v>9.3530998845588194</v>
      </c>
      <c r="AX199" s="26">
        <v>9.1095030911958794</v>
      </c>
      <c r="AY199" s="26">
        <v>9.0138356199732819</v>
      </c>
      <c r="AZ199" s="26">
        <v>8.9348827528949073</v>
      </c>
      <c r="BA199" s="26">
        <v>8.7222274657722458</v>
      </c>
      <c r="BB199" s="26">
        <v>8.4100267726311273</v>
      </c>
      <c r="BC199" s="26">
        <v>8.2068208040486361</v>
      </c>
      <c r="BD199" s="26">
        <v>7.9012309397066467</v>
      </c>
      <c r="BE199" s="26">
        <v>7.5411356845842157</v>
      </c>
      <c r="BF199" s="26">
        <v>6.1287446578058038</v>
      </c>
      <c r="BG199" s="26">
        <v>4.4644837505220032</v>
      </c>
      <c r="BH199" s="26">
        <v>3.1836012900452495</v>
      </c>
      <c r="BI199" s="26">
        <v>3.1828576015277079</v>
      </c>
      <c r="BK199" s="27">
        <v>5.0856074704647227</v>
      </c>
      <c r="BL199" s="27">
        <v>5.354511628490517</v>
      </c>
      <c r="BM199" s="27">
        <v>4.9671759265207882</v>
      </c>
      <c r="BN199" s="27">
        <v>4.7879091307833299</v>
      </c>
      <c r="BO199" s="27">
        <v>4.6345262579339881</v>
      </c>
      <c r="BP199" s="27">
        <v>4.3629113882740569</v>
      </c>
      <c r="BQ199" s="27">
        <v>4.0123709272142278</v>
      </c>
      <c r="BR199" s="27">
        <v>3.793887341914445</v>
      </c>
      <c r="BS199" s="27">
        <v>3.4850599029724485</v>
      </c>
      <c r="BT199" s="27">
        <v>3.1226074647635329</v>
      </c>
      <c r="BU199" s="27">
        <v>1.3914216069631635</v>
      </c>
      <c r="BV199" s="27">
        <v>-7.8845889632422228E-2</v>
      </c>
      <c r="BW199" s="27">
        <v>-0.31821311274894981</v>
      </c>
      <c r="BX199" s="27">
        <v>0.10173783679550041</v>
      </c>
      <c r="BZ199" s="27">
        <v>9.1856074704647241</v>
      </c>
      <c r="CA199" s="27">
        <v>9.4545116284905184</v>
      </c>
      <c r="CB199" s="27">
        <v>9.0671759265207896</v>
      </c>
      <c r="CC199" s="27">
        <v>8.8879091307833313</v>
      </c>
      <c r="CD199" s="27">
        <v>8.7345262579339895</v>
      </c>
      <c r="CE199" s="27">
        <v>8.4629113882740583</v>
      </c>
      <c r="CF199" s="27">
        <v>8.1123709272142293</v>
      </c>
      <c r="CG199" s="27">
        <v>7.8938873419144464</v>
      </c>
      <c r="CH199" s="27">
        <v>7.5850599029724499</v>
      </c>
      <c r="CI199" s="27">
        <v>7.2226074647635343</v>
      </c>
      <c r="CJ199" s="27">
        <v>5.4914216069631649</v>
      </c>
      <c r="CK199" s="27">
        <v>4.0211541103675792</v>
      </c>
      <c r="CL199" s="27">
        <v>3.7817868872510516</v>
      </c>
      <c r="CM199" s="27">
        <v>4.2017378367955018</v>
      </c>
      <c r="CO199" s="28">
        <v>5.0844599546670004</v>
      </c>
      <c r="CP199" s="28">
        <v>5.3516198971641451</v>
      </c>
      <c r="CQ199" s="28">
        <v>4.9688095591043613</v>
      </c>
      <c r="CR199" s="28">
        <v>4.8128260717047766</v>
      </c>
      <c r="CS199" s="28">
        <v>4.6990870240254772</v>
      </c>
      <c r="CT199" s="28">
        <v>4.4868619034639963</v>
      </c>
      <c r="CU199" s="28">
        <v>4.1975716503496123</v>
      </c>
      <c r="CV199" s="28">
        <v>4.0130771709956932</v>
      </c>
      <c r="CW199" s="28">
        <v>3.7719994697800168</v>
      </c>
      <c r="CX199" s="28">
        <v>3.5150029632110851</v>
      </c>
      <c r="CY199" s="28">
        <v>2.1875456188128339</v>
      </c>
      <c r="CZ199" s="28">
        <v>-2.9148929402973103</v>
      </c>
      <c r="DA199" s="28">
        <v>-7.0046656971010606</v>
      </c>
      <c r="DB199" s="28">
        <v>-8.5225818038710415</v>
      </c>
      <c r="DD199" s="28">
        <v>9.1844599546670018</v>
      </c>
      <c r="DE199" s="28">
        <v>9.4516198971641465</v>
      </c>
      <c r="DF199" s="28">
        <v>9.0688095591043627</v>
      </c>
      <c r="DG199" s="28">
        <v>8.912826071704778</v>
      </c>
      <c r="DH199" s="28">
        <v>8.7990870240254786</v>
      </c>
      <c r="DI199" s="28">
        <v>8.5868619034639977</v>
      </c>
      <c r="DJ199" s="28">
        <v>8.2975716503496137</v>
      </c>
      <c r="DK199" s="28">
        <v>8.1130771709956946</v>
      </c>
      <c r="DL199" s="28">
        <v>7.8719994697800182</v>
      </c>
      <c r="DM199" s="28">
        <v>7.6150029632110865</v>
      </c>
      <c r="DN199" s="28">
        <v>6.2875456188128354</v>
      </c>
      <c r="DO199" s="28">
        <v>1.1851070597026911</v>
      </c>
      <c r="DP199" s="28">
        <v>-2.9046656971010592</v>
      </c>
      <c r="DQ199" s="28">
        <v>-4.4225818038710401</v>
      </c>
      <c r="DS199" s="29">
        <v>5.1591153225538875</v>
      </c>
      <c r="DT199" s="29">
        <v>5.4975019457415435</v>
      </c>
      <c r="DU199" s="29">
        <v>5.1864189590718688</v>
      </c>
      <c r="DV199" s="29">
        <v>5.0824195887406951</v>
      </c>
      <c r="DW199" s="29">
        <v>5.0097473310085014</v>
      </c>
      <c r="DX199" s="29">
        <v>4.7886090465903166</v>
      </c>
      <c r="DY199" s="29">
        <v>4.4982367011004634</v>
      </c>
      <c r="DZ199" s="29">
        <v>4.334898113587407</v>
      </c>
      <c r="EA199" s="29">
        <v>4.1035517719372621</v>
      </c>
      <c r="EB199" s="29">
        <v>3.6541545602572896</v>
      </c>
      <c r="EC199" s="29">
        <v>-2.1590003039547518</v>
      </c>
      <c r="ED199" s="29">
        <v>-7.0404341976570421</v>
      </c>
      <c r="EE199" s="29">
        <v>-10.250971131633207</v>
      </c>
      <c r="EF199" s="29">
        <v>-8.133327750491091</v>
      </c>
      <c r="EH199" s="29">
        <v>9.2591153225538889</v>
      </c>
      <c r="EI199" s="29">
        <v>9.5975019457415449</v>
      </c>
      <c r="EJ199" s="29">
        <v>9.2864189590718702</v>
      </c>
      <c r="EK199" s="29">
        <v>9.1824195887406965</v>
      </c>
      <c r="EL199" s="29">
        <v>9.1097473310085029</v>
      </c>
      <c r="EM199" s="29">
        <v>8.888609046590318</v>
      </c>
      <c r="EN199" s="29">
        <v>8.5982367011004648</v>
      </c>
      <c r="EO199" s="29">
        <v>8.4348981135874084</v>
      </c>
      <c r="EP199" s="29">
        <v>8.2035517719372635</v>
      </c>
      <c r="EQ199" s="29">
        <v>7.754154560257291</v>
      </c>
      <c r="ER199" s="29">
        <v>1.9409996960452496</v>
      </c>
      <c r="ES199" s="29">
        <v>-2.9404341976570407</v>
      </c>
      <c r="ET199" s="29">
        <v>-6.1509711316332059</v>
      </c>
      <c r="EU199" s="29">
        <v>-4.0333277504910896</v>
      </c>
      <c r="EW199" s="1">
        <v>348644</v>
      </c>
      <c r="EX199" s="1">
        <v>463628</v>
      </c>
      <c r="EY199" s="1" t="s">
        <v>524</v>
      </c>
      <c r="EZ199" s="1" t="s">
        <v>881</v>
      </c>
    </row>
    <row r="200" spans="2:156" ht="16.2" thickBot="1" x14ac:dyDescent="0.35">
      <c r="B200" s="21" t="s">
        <v>201</v>
      </c>
      <c r="C200" s="22">
        <v>9.3682230396359873</v>
      </c>
      <c r="D200" s="23">
        <v>9.0762161723983326</v>
      </c>
      <c r="E200" s="23">
        <v>8.4845202960997295</v>
      </c>
      <c r="F200" s="23">
        <v>8.2371711333435567</v>
      </c>
      <c r="G200" s="23">
        <v>8.0347871692256323</v>
      </c>
      <c r="H200" s="23">
        <v>7.6919382470466608</v>
      </c>
      <c r="I200" s="23">
        <v>7.3479801642160947</v>
      </c>
      <c r="J200" s="23">
        <v>7.0137720887476309</v>
      </c>
      <c r="K200" s="23">
        <v>6.5943815477403014</v>
      </c>
      <c r="L200" s="23">
        <v>6.0792136945984048</v>
      </c>
      <c r="M200" s="23">
        <v>3.755416166726917</v>
      </c>
      <c r="N200" s="23">
        <v>1.7096390782903335</v>
      </c>
      <c r="O200" s="23">
        <v>0.76161176923464424</v>
      </c>
      <c r="P200" s="23">
        <v>0.36172614077181819</v>
      </c>
      <c r="Q200" s="24"/>
      <c r="R200" s="23">
        <v>13.968223039635989</v>
      </c>
      <c r="S200" s="23">
        <v>13.676216172398334</v>
      </c>
      <c r="T200" s="23">
        <v>13.084520296099731</v>
      </c>
      <c r="U200" s="23">
        <v>12.837171133343558</v>
      </c>
      <c r="V200" s="23">
        <v>12.634787169225634</v>
      </c>
      <c r="W200" s="23">
        <v>12.291938247046662</v>
      </c>
      <c r="X200" s="23">
        <v>11.947980164216096</v>
      </c>
      <c r="Y200" s="23">
        <v>11.613772088747632</v>
      </c>
      <c r="Z200" s="23">
        <v>11.194381547740303</v>
      </c>
      <c r="AA200" s="23">
        <v>10.679213694598406</v>
      </c>
      <c r="AB200" s="23">
        <v>8.3554161667269184</v>
      </c>
      <c r="AC200" s="23">
        <v>6.3096390782903349</v>
      </c>
      <c r="AD200" s="23">
        <v>5.3616117692346457</v>
      </c>
      <c r="AE200" s="23">
        <v>4.9617261407718196</v>
      </c>
      <c r="AG200" s="25">
        <v>9.3149558762191358</v>
      </c>
      <c r="AH200" s="25">
        <v>9.190739267148814</v>
      </c>
      <c r="AI200" s="25">
        <v>8.8373988997592239</v>
      </c>
      <c r="AJ200" s="25">
        <v>8.6545839654936554</v>
      </c>
      <c r="AK200" s="25">
        <v>8.511957918792552</v>
      </c>
      <c r="AL200" s="25">
        <v>8.2491239213627434</v>
      </c>
      <c r="AM200" s="25">
        <v>7.9984128484919044</v>
      </c>
      <c r="AN200" s="25">
        <v>7.7351616427270233</v>
      </c>
      <c r="AO200" s="25">
        <v>7.3938697606995429</v>
      </c>
      <c r="AP200" s="25">
        <v>6.9400212441672817</v>
      </c>
      <c r="AQ200" s="25">
        <v>5.2484994489573076</v>
      </c>
      <c r="AR200" s="25">
        <v>3.465481924137066</v>
      </c>
      <c r="AS200" s="25">
        <v>2.0012197489116943</v>
      </c>
      <c r="AT200" s="25">
        <v>1.3283618580945813</v>
      </c>
      <c r="AV200" s="26">
        <v>13.914955876219137</v>
      </c>
      <c r="AW200" s="26">
        <v>13.790739267148815</v>
      </c>
      <c r="AX200" s="26">
        <v>13.437398899759225</v>
      </c>
      <c r="AY200" s="26">
        <v>13.254583965493657</v>
      </c>
      <c r="AZ200" s="26">
        <v>13.111957918792553</v>
      </c>
      <c r="BA200" s="26">
        <v>12.849123921362745</v>
      </c>
      <c r="BB200" s="26">
        <v>12.598412848491906</v>
      </c>
      <c r="BC200" s="26">
        <v>12.335161642727025</v>
      </c>
      <c r="BD200" s="26">
        <v>11.993869760699544</v>
      </c>
      <c r="BE200" s="26">
        <v>11.540021244167283</v>
      </c>
      <c r="BF200" s="26">
        <v>9.848499448957309</v>
      </c>
      <c r="BG200" s="26">
        <v>8.0654819241370674</v>
      </c>
      <c r="BH200" s="26">
        <v>6.6012197489116957</v>
      </c>
      <c r="BI200" s="26">
        <v>5.9283618580945827</v>
      </c>
      <c r="BK200" s="27">
        <v>9.3704316828755694</v>
      </c>
      <c r="BL200" s="27">
        <v>9.112702251093765</v>
      </c>
      <c r="BM200" s="27">
        <v>8.5661082951376812</v>
      </c>
      <c r="BN200" s="27">
        <v>8.3611992482220092</v>
      </c>
      <c r="BO200" s="27">
        <v>8.2041434918592699</v>
      </c>
      <c r="BP200" s="27">
        <v>7.9366353616623115</v>
      </c>
      <c r="BQ200" s="27">
        <v>7.6745791500869327</v>
      </c>
      <c r="BR200" s="27">
        <v>7.4294772752280132</v>
      </c>
      <c r="BS200" s="27">
        <v>7.0985279093108851</v>
      </c>
      <c r="BT200" s="27">
        <v>6.6720291782918295</v>
      </c>
      <c r="BU200" s="27">
        <v>4.7581684424323782</v>
      </c>
      <c r="BV200" s="27">
        <v>3.2573714324489984</v>
      </c>
      <c r="BW200" s="27">
        <v>2.6930228802492024</v>
      </c>
      <c r="BX200" s="27">
        <v>2.6776372135682607</v>
      </c>
      <c r="BZ200" s="27">
        <v>13.970431682875571</v>
      </c>
      <c r="CA200" s="27">
        <v>13.712702251093766</v>
      </c>
      <c r="CB200" s="27">
        <v>13.166108295137683</v>
      </c>
      <c r="CC200" s="27">
        <v>12.961199248222011</v>
      </c>
      <c r="CD200" s="27">
        <v>12.804143491859271</v>
      </c>
      <c r="CE200" s="27">
        <v>12.536635361662313</v>
      </c>
      <c r="CF200" s="27">
        <v>12.274579150086934</v>
      </c>
      <c r="CG200" s="27">
        <v>12.029477275228015</v>
      </c>
      <c r="CH200" s="27">
        <v>11.698527909310886</v>
      </c>
      <c r="CI200" s="27">
        <v>11.272029178291831</v>
      </c>
      <c r="CJ200" s="27">
        <v>9.3581684424323797</v>
      </c>
      <c r="CK200" s="27">
        <v>7.8573714324489998</v>
      </c>
      <c r="CL200" s="27">
        <v>7.2930228802492039</v>
      </c>
      <c r="CM200" s="27">
        <v>7.2776372135682621</v>
      </c>
      <c r="CO200" s="28">
        <v>9.3586429420885082</v>
      </c>
      <c r="CP200" s="28">
        <v>9.0712871927855794</v>
      </c>
      <c r="CQ200" s="28">
        <v>8.5018556754276613</v>
      </c>
      <c r="CR200" s="28">
        <v>8.2906772616786668</v>
      </c>
      <c r="CS200" s="28">
        <v>8.1399565351570722</v>
      </c>
      <c r="CT200" s="28">
        <v>7.8988849830619259</v>
      </c>
      <c r="CU200" s="28">
        <v>7.6739224251596987</v>
      </c>
      <c r="CV200" s="28">
        <v>7.462272522366078</v>
      </c>
      <c r="CW200" s="28">
        <v>7.201567273855181</v>
      </c>
      <c r="CX200" s="28">
        <v>6.8844132192309928</v>
      </c>
      <c r="CY200" s="28">
        <v>5.2415069607949043</v>
      </c>
      <c r="CZ200" s="28">
        <v>-1.6107889986631072</v>
      </c>
      <c r="DA200" s="28">
        <v>-8.163208426558775</v>
      </c>
      <c r="DB200" s="28">
        <v>-13.484784004691981</v>
      </c>
      <c r="DD200" s="28">
        <v>13.95864294208851</v>
      </c>
      <c r="DE200" s="28">
        <v>13.671287192785581</v>
      </c>
      <c r="DF200" s="28">
        <v>13.101855675427663</v>
      </c>
      <c r="DG200" s="28">
        <v>12.890677261678668</v>
      </c>
      <c r="DH200" s="28">
        <v>12.739956535157074</v>
      </c>
      <c r="DI200" s="28">
        <v>12.498884983061927</v>
      </c>
      <c r="DJ200" s="28">
        <v>12.2739224251597</v>
      </c>
      <c r="DK200" s="28">
        <v>12.062272522366079</v>
      </c>
      <c r="DL200" s="28">
        <v>11.801567273855182</v>
      </c>
      <c r="DM200" s="28">
        <v>11.484413219230994</v>
      </c>
      <c r="DN200" s="28">
        <v>9.8415069607949057</v>
      </c>
      <c r="DO200" s="28">
        <v>2.9892110013368942</v>
      </c>
      <c r="DP200" s="28">
        <v>-3.5632084265587736</v>
      </c>
      <c r="DQ200" s="28">
        <v>-8.8847840046919799</v>
      </c>
      <c r="DS200" s="29">
        <v>9.4448994659366061</v>
      </c>
      <c r="DT200" s="29">
        <v>9.2400059135170096</v>
      </c>
      <c r="DU200" s="29">
        <v>8.7540121678110072</v>
      </c>
      <c r="DV200" s="29">
        <v>8.6046664251627938</v>
      </c>
      <c r="DW200" s="29">
        <v>8.5142817869339229</v>
      </c>
      <c r="DX200" s="29">
        <v>8.3073670302055049</v>
      </c>
      <c r="DY200" s="29">
        <v>8.1200904790641832</v>
      </c>
      <c r="DZ200" s="29">
        <v>7.9625477179958644</v>
      </c>
      <c r="EA200" s="29">
        <v>7.7488458542604093</v>
      </c>
      <c r="EB200" s="29">
        <v>7.1824013279695862</v>
      </c>
      <c r="EC200" s="29">
        <v>-0.14759475597893612</v>
      </c>
      <c r="ED200" s="29">
        <v>-6.6277455047661107</v>
      </c>
      <c r="EE200" s="29">
        <v>-12.275665065771548</v>
      </c>
      <c r="EF200" s="29">
        <v>-12.444632272461334</v>
      </c>
      <c r="EH200" s="29">
        <v>14.044899465936608</v>
      </c>
      <c r="EI200" s="29">
        <v>13.840005913517011</v>
      </c>
      <c r="EJ200" s="29">
        <v>13.354012167811009</v>
      </c>
      <c r="EK200" s="29">
        <v>13.204666425162795</v>
      </c>
      <c r="EL200" s="29">
        <v>13.114281786933924</v>
      </c>
      <c r="EM200" s="29">
        <v>12.907367030205506</v>
      </c>
      <c r="EN200" s="29">
        <v>12.720090479064185</v>
      </c>
      <c r="EO200" s="29">
        <v>12.562547717995866</v>
      </c>
      <c r="EP200" s="29">
        <v>12.348845854260411</v>
      </c>
      <c r="EQ200" s="29">
        <v>11.782401327969588</v>
      </c>
      <c r="ER200" s="29">
        <v>4.4524052440210653</v>
      </c>
      <c r="ES200" s="29">
        <v>-2.0277455047661093</v>
      </c>
      <c r="ET200" s="29">
        <v>-7.6756650657715468</v>
      </c>
      <c r="EU200" s="29">
        <v>-7.8446322724613324</v>
      </c>
      <c r="EW200" s="1">
        <v>386421</v>
      </c>
      <c r="EX200" s="1">
        <v>406330</v>
      </c>
      <c r="EY200" s="1" t="s">
        <v>563</v>
      </c>
      <c r="EZ200" s="1" t="s">
        <v>874</v>
      </c>
    </row>
    <row r="201" spans="2:156" ht="16.2" thickBot="1" x14ac:dyDescent="0.35">
      <c r="B201" s="21" t="s">
        <v>202</v>
      </c>
      <c r="C201" s="22">
        <v>11.026129446209158</v>
      </c>
      <c r="D201" s="23">
        <v>11.10997315557675</v>
      </c>
      <c r="E201" s="23">
        <v>10.983929239798906</v>
      </c>
      <c r="F201" s="23">
        <v>10.873782600594282</v>
      </c>
      <c r="G201" s="23">
        <v>10.708323383048064</v>
      </c>
      <c r="H201" s="23">
        <v>10.51741557820786</v>
      </c>
      <c r="I201" s="23">
        <v>10.298656486559466</v>
      </c>
      <c r="J201" s="23">
        <v>10.061398713198967</v>
      </c>
      <c r="K201" s="23">
        <v>9.7777616164596086</v>
      </c>
      <c r="L201" s="23">
        <v>9.4541150961154816</v>
      </c>
      <c r="M201" s="23">
        <v>7.8819744183649743</v>
      </c>
      <c r="N201" s="23">
        <v>6.1750072764871078</v>
      </c>
      <c r="O201" s="23">
        <v>5.3722241334536882</v>
      </c>
      <c r="P201" s="23">
        <v>5.0748800485652055</v>
      </c>
      <c r="Q201" s="24"/>
      <c r="R201" s="23">
        <v>15.626129446209159</v>
      </c>
      <c r="S201" s="23">
        <v>15.709973155576751</v>
      </c>
      <c r="T201" s="23">
        <v>15.583929239798907</v>
      </c>
      <c r="U201" s="23">
        <v>15.473782600594284</v>
      </c>
      <c r="V201" s="23">
        <v>15.308323383048066</v>
      </c>
      <c r="W201" s="23">
        <v>15.117415578207861</v>
      </c>
      <c r="X201" s="23">
        <v>14.898656486559467</v>
      </c>
      <c r="Y201" s="23">
        <v>14.661398713198968</v>
      </c>
      <c r="Z201" s="23">
        <v>14.37776161645961</v>
      </c>
      <c r="AA201" s="23">
        <v>14.054115096115483</v>
      </c>
      <c r="AB201" s="23">
        <v>12.481974418364976</v>
      </c>
      <c r="AC201" s="23">
        <v>10.775007276487109</v>
      </c>
      <c r="AD201" s="23">
        <v>9.9722241334536896</v>
      </c>
      <c r="AE201" s="23">
        <v>9.6748800485652069</v>
      </c>
      <c r="AG201" s="25">
        <v>10.960018295010935</v>
      </c>
      <c r="AH201" s="25">
        <v>11.011814622972912</v>
      </c>
      <c r="AI201" s="25">
        <v>10.914066596363483</v>
      </c>
      <c r="AJ201" s="25">
        <v>10.829774633122099</v>
      </c>
      <c r="AK201" s="25">
        <v>10.695376201985853</v>
      </c>
      <c r="AL201" s="25">
        <v>10.538909756272766</v>
      </c>
      <c r="AM201" s="25">
        <v>10.342073844474795</v>
      </c>
      <c r="AN201" s="25">
        <v>10.11663767212095</v>
      </c>
      <c r="AO201" s="25">
        <v>9.8446697490229216</v>
      </c>
      <c r="AP201" s="25">
        <v>9.5329000559922967</v>
      </c>
      <c r="AQ201" s="25">
        <v>8.4535379300823941</v>
      </c>
      <c r="AR201" s="25">
        <v>7.2282932311405954</v>
      </c>
      <c r="AS201" s="25">
        <v>6.0875215960619364</v>
      </c>
      <c r="AT201" s="25">
        <v>5.693432027246093</v>
      </c>
      <c r="AV201" s="26">
        <v>15.560018295010936</v>
      </c>
      <c r="AW201" s="26">
        <v>15.611814622972913</v>
      </c>
      <c r="AX201" s="26">
        <v>15.514066596363485</v>
      </c>
      <c r="AY201" s="26">
        <v>15.429774633122101</v>
      </c>
      <c r="AZ201" s="26">
        <v>15.295376201985855</v>
      </c>
      <c r="BA201" s="26">
        <v>15.138909756272767</v>
      </c>
      <c r="BB201" s="26">
        <v>14.942073844474796</v>
      </c>
      <c r="BC201" s="26">
        <v>14.716637672120951</v>
      </c>
      <c r="BD201" s="26">
        <v>14.444669749022923</v>
      </c>
      <c r="BE201" s="26">
        <v>14.132900055992298</v>
      </c>
      <c r="BF201" s="26">
        <v>13.053537930082395</v>
      </c>
      <c r="BG201" s="26">
        <v>11.828293231140597</v>
      </c>
      <c r="BH201" s="26">
        <v>10.687521596061938</v>
      </c>
      <c r="BI201" s="26">
        <v>10.293432027246094</v>
      </c>
      <c r="BK201" s="27">
        <v>11.027616307365221</v>
      </c>
      <c r="BL201" s="27">
        <v>11.138725191921356</v>
      </c>
      <c r="BM201" s="27">
        <v>11.047082841931621</v>
      </c>
      <c r="BN201" s="27">
        <v>10.96936600994702</v>
      </c>
      <c r="BO201" s="27">
        <v>10.839449923119348</v>
      </c>
      <c r="BP201" s="27">
        <v>10.693359225722373</v>
      </c>
      <c r="BQ201" s="27">
        <v>10.520849705589615</v>
      </c>
      <c r="BR201" s="27">
        <v>10.349393198452285</v>
      </c>
      <c r="BS201" s="27">
        <v>10.150644249335299</v>
      </c>
      <c r="BT201" s="27">
        <v>9.9021736054092386</v>
      </c>
      <c r="BU201" s="27">
        <v>8.6299220487406778</v>
      </c>
      <c r="BV201" s="27">
        <v>7.5704884474522398</v>
      </c>
      <c r="BW201" s="27">
        <v>7.2735674338078091</v>
      </c>
      <c r="BX201" s="27">
        <v>7.4478725597684701</v>
      </c>
      <c r="BZ201" s="27">
        <v>15.627616307365223</v>
      </c>
      <c r="CA201" s="27">
        <v>15.738725191921358</v>
      </c>
      <c r="CB201" s="27">
        <v>15.647082841931622</v>
      </c>
      <c r="CC201" s="27">
        <v>15.569366009947021</v>
      </c>
      <c r="CD201" s="27">
        <v>15.43944992311935</v>
      </c>
      <c r="CE201" s="27">
        <v>15.293359225722375</v>
      </c>
      <c r="CF201" s="27">
        <v>15.120849705589617</v>
      </c>
      <c r="CG201" s="27">
        <v>14.949393198452286</v>
      </c>
      <c r="CH201" s="27">
        <v>14.7506442493353</v>
      </c>
      <c r="CI201" s="27">
        <v>14.50217360540924</v>
      </c>
      <c r="CJ201" s="27">
        <v>13.229922048740679</v>
      </c>
      <c r="CK201" s="27">
        <v>12.170488447452241</v>
      </c>
      <c r="CL201" s="27">
        <v>11.873567433807811</v>
      </c>
      <c r="CM201" s="27">
        <v>12.047872559768471</v>
      </c>
      <c r="CO201" s="28">
        <v>11.023218951611538</v>
      </c>
      <c r="CP201" s="28">
        <v>11.117923836249895</v>
      </c>
      <c r="CQ201" s="28">
        <v>11.013304365968009</v>
      </c>
      <c r="CR201" s="28">
        <v>10.934195525348633</v>
      </c>
      <c r="CS201" s="28">
        <v>10.801979691335193</v>
      </c>
      <c r="CT201" s="28">
        <v>10.655072731872279</v>
      </c>
      <c r="CU201" s="28">
        <v>10.484858871234035</v>
      </c>
      <c r="CV201" s="28">
        <v>10.288507091745686</v>
      </c>
      <c r="CW201" s="28">
        <v>10.08083050439693</v>
      </c>
      <c r="CX201" s="28">
        <v>9.8727782303582323</v>
      </c>
      <c r="CY201" s="28">
        <v>8.8050181459629737</v>
      </c>
      <c r="CZ201" s="28">
        <v>2.7281745200165766</v>
      </c>
      <c r="DA201" s="28">
        <v>-2.0187822485012816</v>
      </c>
      <c r="DB201" s="28">
        <v>-6.1627413331013052</v>
      </c>
      <c r="DD201" s="28">
        <v>15.623218951611539</v>
      </c>
      <c r="DE201" s="28">
        <v>15.717923836249897</v>
      </c>
      <c r="DF201" s="28">
        <v>15.613304365968011</v>
      </c>
      <c r="DG201" s="28">
        <v>15.534195525348634</v>
      </c>
      <c r="DH201" s="28">
        <v>15.401979691335194</v>
      </c>
      <c r="DI201" s="28">
        <v>15.25507273187228</v>
      </c>
      <c r="DJ201" s="28">
        <v>15.084858871234037</v>
      </c>
      <c r="DK201" s="28">
        <v>14.888507091745687</v>
      </c>
      <c r="DL201" s="28">
        <v>14.680830504396932</v>
      </c>
      <c r="DM201" s="28">
        <v>14.472778230358234</v>
      </c>
      <c r="DN201" s="28">
        <v>13.405018145962975</v>
      </c>
      <c r="DO201" s="28">
        <v>7.328174520016578</v>
      </c>
      <c r="DP201" s="28">
        <v>2.5812177514987198</v>
      </c>
      <c r="DQ201" s="28">
        <v>-1.5627413331013038</v>
      </c>
      <c r="DS201" s="29">
        <v>11.100517093778164</v>
      </c>
      <c r="DT201" s="29">
        <v>11.279762466415807</v>
      </c>
      <c r="DU201" s="29">
        <v>11.249384060535975</v>
      </c>
      <c r="DV201" s="29">
        <v>11.215471350160364</v>
      </c>
      <c r="DW201" s="29">
        <v>11.136022776375787</v>
      </c>
      <c r="DX201" s="29">
        <v>11.005459413209753</v>
      </c>
      <c r="DY201" s="29">
        <v>10.861903073994597</v>
      </c>
      <c r="DZ201" s="29">
        <v>10.717036745334513</v>
      </c>
      <c r="EA201" s="29">
        <v>10.554432558856787</v>
      </c>
      <c r="EB201" s="29">
        <v>10.122208300864317</v>
      </c>
      <c r="EC201" s="29">
        <v>3.8096482901626452</v>
      </c>
      <c r="ED201" s="29">
        <v>-1.6965141460574849</v>
      </c>
      <c r="EE201" s="29">
        <v>-5.7387422644752277</v>
      </c>
      <c r="EF201" s="29">
        <v>-5.1849634058911072</v>
      </c>
      <c r="EH201" s="29">
        <v>15.700517093778165</v>
      </c>
      <c r="EI201" s="29">
        <v>15.879762466415809</v>
      </c>
      <c r="EJ201" s="29">
        <v>15.849384060535977</v>
      </c>
      <c r="EK201" s="29">
        <v>15.815471350160365</v>
      </c>
      <c r="EL201" s="29">
        <v>15.736022776375789</v>
      </c>
      <c r="EM201" s="29">
        <v>15.605459413209754</v>
      </c>
      <c r="EN201" s="29">
        <v>15.461903073994598</v>
      </c>
      <c r="EO201" s="29">
        <v>15.317036745334514</v>
      </c>
      <c r="EP201" s="29">
        <v>15.154432558856788</v>
      </c>
      <c r="EQ201" s="29">
        <v>14.722208300864319</v>
      </c>
      <c r="ER201" s="29">
        <v>8.4096482901626466</v>
      </c>
      <c r="ES201" s="29">
        <v>2.9034858539425166</v>
      </c>
      <c r="ET201" s="29">
        <v>-1.1387422644752263</v>
      </c>
      <c r="EU201" s="29">
        <v>-0.58496340589110574</v>
      </c>
      <c r="EW201" s="1">
        <v>389077</v>
      </c>
      <c r="EX201" s="1">
        <v>440584</v>
      </c>
      <c r="EY201" s="1" t="s">
        <v>585</v>
      </c>
      <c r="EZ201" s="1" t="s">
        <v>522</v>
      </c>
    </row>
    <row r="202" spans="2:156" ht="16.2" thickBot="1" x14ac:dyDescent="0.35">
      <c r="B202" s="21" t="s">
        <v>203</v>
      </c>
      <c r="C202" s="22">
        <v>4.7251809696016815</v>
      </c>
      <c r="D202" s="23">
        <v>4.5134023883281502</v>
      </c>
      <c r="E202" s="23">
        <v>4.1731779603713068</v>
      </c>
      <c r="F202" s="23">
        <v>4.0873591452672144</v>
      </c>
      <c r="G202" s="23">
        <v>4.0199636054355379</v>
      </c>
      <c r="H202" s="23">
        <v>3.8876538958441289</v>
      </c>
      <c r="I202" s="23">
        <v>3.790334549705892</v>
      </c>
      <c r="J202" s="23">
        <v>3.709707031098592</v>
      </c>
      <c r="K202" s="23">
        <v>3.6084609144531994</v>
      </c>
      <c r="L202" s="23">
        <v>3.4696302665775702</v>
      </c>
      <c r="M202" s="23">
        <v>2.8228393912680678</v>
      </c>
      <c r="N202" s="23">
        <v>2.0234116616824425</v>
      </c>
      <c r="O202" s="23">
        <v>1.5755615392357605</v>
      </c>
      <c r="P202" s="23">
        <v>1.2799198442393056</v>
      </c>
      <c r="Q202" s="24"/>
      <c r="R202" s="23">
        <v>12.725180969601681</v>
      </c>
      <c r="S202" s="23">
        <v>12.513402388328149</v>
      </c>
      <c r="T202" s="23">
        <v>12.173177960371307</v>
      </c>
      <c r="U202" s="23">
        <v>12.087359145267214</v>
      </c>
      <c r="V202" s="23">
        <v>12.019963605435539</v>
      </c>
      <c r="W202" s="23">
        <v>11.887653895844128</v>
      </c>
      <c r="X202" s="23">
        <v>11.790334549705893</v>
      </c>
      <c r="Y202" s="23">
        <v>11.709707031098592</v>
      </c>
      <c r="Z202" s="23">
        <v>11.6084609144532</v>
      </c>
      <c r="AA202" s="23">
        <v>11.469630266577571</v>
      </c>
      <c r="AB202" s="23">
        <v>10.822839391268069</v>
      </c>
      <c r="AC202" s="23">
        <v>10.023411661682442</v>
      </c>
      <c r="AD202" s="23">
        <v>9.5755615392357605</v>
      </c>
      <c r="AE202" s="23">
        <v>9.2799198442393056</v>
      </c>
      <c r="AG202" s="25">
        <v>4.7021620192823308</v>
      </c>
      <c r="AH202" s="25">
        <v>4.6024291359707892</v>
      </c>
      <c r="AI202" s="25">
        <v>4.4021234537822664</v>
      </c>
      <c r="AJ202" s="25">
        <v>4.3466392389252775</v>
      </c>
      <c r="AK202" s="25">
        <v>4.2933488828483695</v>
      </c>
      <c r="AL202" s="25">
        <v>4.1880404628536274</v>
      </c>
      <c r="AM202" s="25">
        <v>4.1018571178357401</v>
      </c>
      <c r="AN202" s="25">
        <v>4.0271247207480982</v>
      </c>
      <c r="AO202" s="25">
        <v>3.9240948636224875</v>
      </c>
      <c r="AP202" s="25">
        <v>3.7855102880946871</v>
      </c>
      <c r="AQ202" s="25">
        <v>3.3468209978080203</v>
      </c>
      <c r="AR202" s="25">
        <v>2.8647815106696868</v>
      </c>
      <c r="AS202" s="25">
        <v>2.459806241742112</v>
      </c>
      <c r="AT202" s="25">
        <v>2.3214430533130272</v>
      </c>
      <c r="AV202" s="26">
        <v>12.70216201928233</v>
      </c>
      <c r="AW202" s="26">
        <v>12.602429135970789</v>
      </c>
      <c r="AX202" s="26">
        <v>12.402123453782266</v>
      </c>
      <c r="AY202" s="26">
        <v>12.346639238925277</v>
      </c>
      <c r="AZ202" s="26">
        <v>12.29334888284837</v>
      </c>
      <c r="BA202" s="26">
        <v>12.188040462853628</v>
      </c>
      <c r="BB202" s="26">
        <v>12.10185711783574</v>
      </c>
      <c r="BC202" s="26">
        <v>12.027124720748098</v>
      </c>
      <c r="BD202" s="26">
        <v>11.924094863622487</v>
      </c>
      <c r="BE202" s="26">
        <v>11.785510288094688</v>
      </c>
      <c r="BF202" s="26">
        <v>11.34682099780802</v>
      </c>
      <c r="BG202" s="26">
        <v>10.864781510669687</v>
      </c>
      <c r="BH202" s="26">
        <v>10.459806241742111</v>
      </c>
      <c r="BI202" s="26">
        <v>10.321443053313027</v>
      </c>
      <c r="BK202" s="27">
        <v>4.7257846764307079</v>
      </c>
      <c r="BL202" s="27">
        <v>4.5265181677912887</v>
      </c>
      <c r="BM202" s="27">
        <v>4.2008956400952284</v>
      </c>
      <c r="BN202" s="27">
        <v>4.1287072889551135</v>
      </c>
      <c r="BO202" s="27">
        <v>4.0760321669152786</v>
      </c>
      <c r="BP202" s="27">
        <v>3.9641259607794579</v>
      </c>
      <c r="BQ202" s="27">
        <v>3.8863899903782375</v>
      </c>
      <c r="BR202" s="27">
        <v>3.8286523831697945</v>
      </c>
      <c r="BS202" s="27">
        <v>3.7497540293092522</v>
      </c>
      <c r="BT202" s="27">
        <v>3.633287577784154</v>
      </c>
      <c r="BU202" s="27">
        <v>3.1403299725224993</v>
      </c>
      <c r="BV202" s="27">
        <v>2.697745576036815</v>
      </c>
      <c r="BW202" s="27">
        <v>2.5478184601370222</v>
      </c>
      <c r="BX202" s="27">
        <v>2.5405777518346921</v>
      </c>
      <c r="BZ202" s="27">
        <v>12.725784676430708</v>
      </c>
      <c r="CA202" s="27">
        <v>12.526518167791288</v>
      </c>
      <c r="CB202" s="27">
        <v>12.200895640095229</v>
      </c>
      <c r="CC202" s="27">
        <v>12.128707288955113</v>
      </c>
      <c r="CD202" s="27">
        <v>12.076032166915279</v>
      </c>
      <c r="CE202" s="27">
        <v>11.964125960779459</v>
      </c>
      <c r="CF202" s="27">
        <v>11.886389990378238</v>
      </c>
      <c r="CG202" s="27">
        <v>11.828652383169795</v>
      </c>
      <c r="CH202" s="27">
        <v>11.749754029309251</v>
      </c>
      <c r="CI202" s="27">
        <v>11.633287577784154</v>
      </c>
      <c r="CJ202" s="27">
        <v>11.140329972522499</v>
      </c>
      <c r="CK202" s="27">
        <v>10.697745576036816</v>
      </c>
      <c r="CL202" s="27">
        <v>10.547818460137023</v>
      </c>
      <c r="CM202" s="27">
        <v>10.540577751834693</v>
      </c>
      <c r="CO202" s="28">
        <v>4.7234677679028625</v>
      </c>
      <c r="CP202" s="28">
        <v>4.5172462286352433</v>
      </c>
      <c r="CQ202" s="28">
        <v>4.1827743804369142</v>
      </c>
      <c r="CR202" s="28">
        <v>4.1055250203189102</v>
      </c>
      <c r="CS202" s="28">
        <v>4.0486078926687012</v>
      </c>
      <c r="CT202" s="28">
        <v>3.9325629716878305</v>
      </c>
      <c r="CU202" s="28">
        <v>3.8523034097476723</v>
      </c>
      <c r="CV202" s="28">
        <v>3.7850843400192682</v>
      </c>
      <c r="CW202" s="28">
        <v>3.7021075253064861</v>
      </c>
      <c r="CX202" s="28">
        <v>3.5919205056160042</v>
      </c>
      <c r="CY202" s="28">
        <v>3.0993409968325336</v>
      </c>
      <c r="CZ202" s="28">
        <v>0.91201338387635644</v>
      </c>
      <c r="DA202" s="28">
        <v>-0.77202116361941009</v>
      </c>
      <c r="DB202" s="28">
        <v>-2.01116946993859</v>
      </c>
      <c r="DD202" s="28">
        <v>12.723467767902862</v>
      </c>
      <c r="DE202" s="28">
        <v>12.517246228635244</v>
      </c>
      <c r="DF202" s="28">
        <v>12.182774380436914</v>
      </c>
      <c r="DG202" s="28">
        <v>12.105525020318911</v>
      </c>
      <c r="DH202" s="28">
        <v>12.048607892668702</v>
      </c>
      <c r="DI202" s="28">
        <v>11.93256297168783</v>
      </c>
      <c r="DJ202" s="28">
        <v>11.852303409747673</v>
      </c>
      <c r="DK202" s="28">
        <v>11.785084340019267</v>
      </c>
      <c r="DL202" s="28">
        <v>11.702107525306486</v>
      </c>
      <c r="DM202" s="28">
        <v>11.591920505616004</v>
      </c>
      <c r="DN202" s="28">
        <v>11.099340996832535</v>
      </c>
      <c r="DO202" s="28">
        <v>8.9120133838763564</v>
      </c>
      <c r="DP202" s="28">
        <v>7.2279788363805899</v>
      </c>
      <c r="DQ202" s="28">
        <v>5.98883053006141</v>
      </c>
      <c r="DS202" s="29">
        <v>4.7487959367849255</v>
      </c>
      <c r="DT202" s="29">
        <v>4.5673112341915125</v>
      </c>
      <c r="DU202" s="29">
        <v>4.257755320578732</v>
      </c>
      <c r="DV202" s="29">
        <v>4.1998292058443543</v>
      </c>
      <c r="DW202" s="29">
        <v>4.1621028293719498</v>
      </c>
      <c r="DX202" s="29">
        <v>4.0572784466546823</v>
      </c>
      <c r="DY202" s="29">
        <v>3.989959944948442</v>
      </c>
      <c r="DZ202" s="29">
        <v>3.9400818658160555</v>
      </c>
      <c r="EA202" s="29">
        <v>3.8724590005637376</v>
      </c>
      <c r="EB202" s="29">
        <v>3.6874688781199501</v>
      </c>
      <c r="EC202" s="29">
        <v>1.29682855601855</v>
      </c>
      <c r="ED202" s="29">
        <v>-0.75822425711385222</v>
      </c>
      <c r="EE202" s="29">
        <v>-2.0845830501192459</v>
      </c>
      <c r="EF202" s="29">
        <v>-1.7432706167443612</v>
      </c>
      <c r="EH202" s="29">
        <v>12.748795936784926</v>
      </c>
      <c r="EI202" s="29">
        <v>12.567311234191513</v>
      </c>
      <c r="EJ202" s="29">
        <v>12.257755320578731</v>
      </c>
      <c r="EK202" s="29">
        <v>12.199829205844354</v>
      </c>
      <c r="EL202" s="29">
        <v>12.16210282937195</v>
      </c>
      <c r="EM202" s="29">
        <v>12.057278446654681</v>
      </c>
      <c r="EN202" s="29">
        <v>11.989959944948442</v>
      </c>
      <c r="EO202" s="29">
        <v>11.940081865816055</v>
      </c>
      <c r="EP202" s="29">
        <v>11.872459000563737</v>
      </c>
      <c r="EQ202" s="29">
        <v>11.687468878119951</v>
      </c>
      <c r="ER202" s="29">
        <v>9.29682855601855</v>
      </c>
      <c r="ES202" s="29">
        <v>7.2417757428861478</v>
      </c>
      <c r="ET202" s="29">
        <v>5.9154169498807541</v>
      </c>
      <c r="EU202" s="29">
        <v>6.2567293832556388</v>
      </c>
      <c r="EW202" s="1">
        <v>365863</v>
      </c>
      <c r="EX202" s="1">
        <v>399907</v>
      </c>
      <c r="EY202" s="1" t="s">
        <v>493</v>
      </c>
      <c r="EZ202" s="1" t="s">
        <v>880</v>
      </c>
    </row>
    <row r="203" spans="2:156" ht="16.2" thickBot="1" x14ac:dyDescent="0.35">
      <c r="B203" s="21" t="s">
        <v>204</v>
      </c>
      <c r="C203" s="22">
        <v>5.4788371597742263</v>
      </c>
      <c r="D203" s="23">
        <v>5.3522055722834079</v>
      </c>
      <c r="E203" s="23">
        <v>4.994895453019879</v>
      </c>
      <c r="F203" s="23">
        <v>4.8197184925258689</v>
      </c>
      <c r="G203" s="23">
        <v>4.6046044913591331</v>
      </c>
      <c r="H203" s="23">
        <v>4.2343225143787908</v>
      </c>
      <c r="I203" s="23">
        <v>3.9108804741313961</v>
      </c>
      <c r="J203" s="23">
        <v>3.5049469057464595</v>
      </c>
      <c r="K203" s="23">
        <v>3.0719157234426895</v>
      </c>
      <c r="L203" s="23">
        <v>2.4908103387406548</v>
      </c>
      <c r="M203" s="23">
        <v>-2.1525088643159052E-2</v>
      </c>
      <c r="N203" s="23">
        <v>-2.1875296938743176</v>
      </c>
      <c r="O203" s="23">
        <v>-3.2786283277381827</v>
      </c>
      <c r="P203" s="23">
        <v>-3.9174295172459992</v>
      </c>
      <c r="Q203" s="24"/>
      <c r="R203" s="23">
        <v>8.9788371597742263</v>
      </c>
      <c r="S203" s="23">
        <v>8.8522055722834079</v>
      </c>
      <c r="T203" s="23">
        <v>8.494895453019879</v>
      </c>
      <c r="U203" s="23">
        <v>8.3197184925258689</v>
      </c>
      <c r="V203" s="23">
        <v>8.1046044913591331</v>
      </c>
      <c r="W203" s="23">
        <v>7.7343225143787908</v>
      </c>
      <c r="X203" s="23">
        <v>7.4108804741313961</v>
      </c>
      <c r="Y203" s="23">
        <v>7.0049469057464595</v>
      </c>
      <c r="Z203" s="23">
        <v>6.5719157234426895</v>
      </c>
      <c r="AA203" s="23">
        <v>5.9908103387406548</v>
      </c>
      <c r="AB203" s="23">
        <v>3.4784749113568409</v>
      </c>
      <c r="AC203" s="23">
        <v>1.3124703061256824</v>
      </c>
      <c r="AD203" s="23">
        <v>0.22137167226181731</v>
      </c>
      <c r="AE203" s="23">
        <v>-0.41742951724599919</v>
      </c>
      <c r="AG203" s="25">
        <v>5.4311342099461122</v>
      </c>
      <c r="AH203" s="25">
        <v>5.3349648284030611</v>
      </c>
      <c r="AI203" s="25">
        <v>5.0470687085779158</v>
      </c>
      <c r="AJ203" s="25">
        <v>4.8872939570242124</v>
      </c>
      <c r="AK203" s="25">
        <v>4.692445144016375</v>
      </c>
      <c r="AL203" s="25">
        <v>4.3419719560964456</v>
      </c>
      <c r="AM203" s="25">
        <v>4.0292120143230878</v>
      </c>
      <c r="AN203" s="25">
        <v>3.6345299866290066</v>
      </c>
      <c r="AO203" s="25">
        <v>3.193575009717712</v>
      </c>
      <c r="AP203" s="25">
        <v>2.4221911430879732</v>
      </c>
      <c r="AQ203" s="25">
        <v>0.70043163991840629</v>
      </c>
      <c r="AR203" s="25">
        <v>-1.2159658147076655</v>
      </c>
      <c r="AS203" s="25">
        <v>-2.722936759400941</v>
      </c>
      <c r="AT203" s="25">
        <v>-3.4640859725737663</v>
      </c>
      <c r="AV203" s="26">
        <v>8.9311342099461122</v>
      </c>
      <c r="AW203" s="26">
        <v>8.8349648284030611</v>
      </c>
      <c r="AX203" s="26">
        <v>8.5470687085779158</v>
      </c>
      <c r="AY203" s="26">
        <v>8.3872939570242124</v>
      </c>
      <c r="AZ203" s="26">
        <v>8.192445144016375</v>
      </c>
      <c r="BA203" s="26">
        <v>7.8419719560964456</v>
      </c>
      <c r="BB203" s="26">
        <v>7.5292120143230878</v>
      </c>
      <c r="BC203" s="26">
        <v>7.1345299866290066</v>
      </c>
      <c r="BD203" s="26">
        <v>6.693575009717712</v>
      </c>
      <c r="BE203" s="26">
        <v>5.9221911430879732</v>
      </c>
      <c r="BF203" s="26">
        <v>4.2004316399184063</v>
      </c>
      <c r="BG203" s="26">
        <v>2.2840341852923345</v>
      </c>
      <c r="BH203" s="26">
        <v>0.77706324059905896</v>
      </c>
      <c r="BI203" s="26">
        <v>3.591402742623373E-2</v>
      </c>
      <c r="BK203" s="27">
        <v>5.4806696734093094</v>
      </c>
      <c r="BL203" s="27">
        <v>5.3822818795622869</v>
      </c>
      <c r="BM203" s="27">
        <v>5.0629461905969411</v>
      </c>
      <c r="BN203" s="27">
        <v>4.9234281012079268</v>
      </c>
      <c r="BO203" s="27">
        <v>4.74714126805533</v>
      </c>
      <c r="BP203" s="27">
        <v>4.4317578019285637</v>
      </c>
      <c r="BQ203" s="27">
        <v>4.1663331858668062</v>
      </c>
      <c r="BR203" s="27">
        <v>3.8340851770869531</v>
      </c>
      <c r="BS203" s="27">
        <v>3.4740114358526633</v>
      </c>
      <c r="BT203" s="27">
        <v>2.9933488294197552</v>
      </c>
      <c r="BU203" s="27">
        <v>0.92929706136425949</v>
      </c>
      <c r="BV203" s="27">
        <v>-0.76486577709471604</v>
      </c>
      <c r="BW203" s="27">
        <v>-1.5402616834310088</v>
      </c>
      <c r="BX203" s="27">
        <v>-1.8429037293685724</v>
      </c>
      <c r="BZ203" s="27">
        <v>8.9806696734093094</v>
      </c>
      <c r="CA203" s="27">
        <v>8.8822818795622869</v>
      </c>
      <c r="CB203" s="27">
        <v>8.5629461905969411</v>
      </c>
      <c r="CC203" s="27">
        <v>8.4234281012079268</v>
      </c>
      <c r="CD203" s="27">
        <v>8.24714126805533</v>
      </c>
      <c r="CE203" s="27">
        <v>7.9317578019285637</v>
      </c>
      <c r="CF203" s="27">
        <v>7.6663331858668062</v>
      </c>
      <c r="CG203" s="27">
        <v>7.3340851770869531</v>
      </c>
      <c r="CH203" s="27">
        <v>6.9740114358526633</v>
      </c>
      <c r="CI203" s="27">
        <v>6.4933488294197552</v>
      </c>
      <c r="CJ203" s="27">
        <v>4.4292970613642595</v>
      </c>
      <c r="CK203" s="27">
        <v>2.735134222905284</v>
      </c>
      <c r="CL203" s="27">
        <v>1.9597383165689912</v>
      </c>
      <c r="CM203" s="27">
        <v>1.6570962706314276</v>
      </c>
      <c r="CO203" s="28">
        <v>5.466026473365396</v>
      </c>
      <c r="CP203" s="28">
        <v>5.3367810030714633</v>
      </c>
      <c r="CQ203" s="28">
        <v>4.991238393528052</v>
      </c>
      <c r="CR203" s="28">
        <v>4.8409165394802329</v>
      </c>
      <c r="CS203" s="28">
        <v>4.6663253872954655</v>
      </c>
      <c r="CT203" s="28">
        <v>4.3726445825170437</v>
      </c>
      <c r="CU203" s="28">
        <v>4.1390819954959195</v>
      </c>
      <c r="CV203" s="28">
        <v>3.8379864440181706</v>
      </c>
      <c r="CW203" s="28">
        <v>3.5415113279358597</v>
      </c>
      <c r="CX203" s="28">
        <v>3.1567924820830182</v>
      </c>
      <c r="CY203" s="28">
        <v>1.2726872294940961</v>
      </c>
      <c r="CZ203" s="28">
        <v>-6.7168201467839168</v>
      </c>
      <c r="DA203" s="28">
        <v>-13.504517385838717</v>
      </c>
      <c r="DB203" s="28">
        <v>-19.144425456657345</v>
      </c>
      <c r="DD203" s="28">
        <v>8.966026473365396</v>
      </c>
      <c r="DE203" s="28">
        <v>8.8367810030714633</v>
      </c>
      <c r="DF203" s="28">
        <v>8.491238393528052</v>
      </c>
      <c r="DG203" s="28">
        <v>8.3409165394802329</v>
      </c>
      <c r="DH203" s="28">
        <v>8.1663253872954655</v>
      </c>
      <c r="DI203" s="28">
        <v>7.8726445825170437</v>
      </c>
      <c r="DJ203" s="28">
        <v>7.6390819954959195</v>
      </c>
      <c r="DK203" s="28">
        <v>7.3379864440181706</v>
      </c>
      <c r="DL203" s="28">
        <v>7.0415113279358597</v>
      </c>
      <c r="DM203" s="28">
        <v>6.6567924820830182</v>
      </c>
      <c r="DN203" s="28">
        <v>4.7726872294940961</v>
      </c>
      <c r="DO203" s="28">
        <v>-3.2168201467839168</v>
      </c>
      <c r="DP203" s="28">
        <v>-10.004517385838717</v>
      </c>
      <c r="DQ203" s="28">
        <v>-15.644425456657345</v>
      </c>
      <c r="DS203" s="29">
        <v>5.5530566384620634</v>
      </c>
      <c r="DT203" s="29">
        <v>5.5078000658246236</v>
      </c>
      <c r="DU203" s="29">
        <v>5.2487777937909659</v>
      </c>
      <c r="DV203" s="29">
        <v>5.1629593549655421</v>
      </c>
      <c r="DW203" s="29">
        <v>5.0621185930178587</v>
      </c>
      <c r="DX203" s="29">
        <v>4.8268728858555026</v>
      </c>
      <c r="DY203" s="29">
        <v>4.6550339384938333</v>
      </c>
      <c r="DZ203" s="29">
        <v>4.4253556028326724</v>
      </c>
      <c r="EA203" s="29">
        <v>4.1932389960939194</v>
      </c>
      <c r="EB203" s="29">
        <v>3.5062900629409022</v>
      </c>
      <c r="EC203" s="29">
        <v>-4.9521932425978576</v>
      </c>
      <c r="ED203" s="29">
        <v>-12.336157102812194</v>
      </c>
      <c r="EE203" s="29">
        <v>-18.051501180801409</v>
      </c>
      <c r="EF203" s="29">
        <v>-17.928755408124218</v>
      </c>
      <c r="EH203" s="29">
        <v>9.0530566384620634</v>
      </c>
      <c r="EI203" s="29">
        <v>9.0078000658246236</v>
      </c>
      <c r="EJ203" s="29">
        <v>8.7487777937909659</v>
      </c>
      <c r="EK203" s="29">
        <v>8.6629593549655421</v>
      </c>
      <c r="EL203" s="29">
        <v>8.5621185930178587</v>
      </c>
      <c r="EM203" s="29">
        <v>8.3268728858555026</v>
      </c>
      <c r="EN203" s="29">
        <v>8.1550339384938333</v>
      </c>
      <c r="EO203" s="29">
        <v>7.9253556028326724</v>
      </c>
      <c r="EP203" s="29">
        <v>7.6932389960939194</v>
      </c>
      <c r="EQ203" s="29">
        <v>7.0062900629409022</v>
      </c>
      <c r="ER203" s="29">
        <v>-1.4521932425978576</v>
      </c>
      <c r="ES203" s="29">
        <v>-8.8361571028121944</v>
      </c>
      <c r="ET203" s="29">
        <v>-14.551501180801409</v>
      </c>
      <c r="EU203" s="29">
        <v>-14.428755408124218</v>
      </c>
      <c r="EW203" s="1">
        <v>387494</v>
      </c>
      <c r="EX203" s="1">
        <v>394155</v>
      </c>
      <c r="EY203" s="1" t="s">
        <v>699</v>
      </c>
      <c r="EZ203" s="1" t="s">
        <v>882</v>
      </c>
    </row>
    <row r="204" spans="2:156" ht="16.2" thickBot="1" x14ac:dyDescent="0.35">
      <c r="B204" s="21" t="s">
        <v>205</v>
      </c>
      <c r="C204" s="22">
        <v>15.951815454650472</v>
      </c>
      <c r="D204" s="23">
        <v>16.097638489858962</v>
      </c>
      <c r="E204" s="23">
        <v>15.977027077854135</v>
      </c>
      <c r="F204" s="23">
        <v>15.964361487183147</v>
      </c>
      <c r="G204" s="23">
        <v>15.926073300074034</v>
      </c>
      <c r="H204" s="23">
        <v>15.871127624414537</v>
      </c>
      <c r="I204" s="23">
        <v>15.787890219873745</v>
      </c>
      <c r="J204" s="23">
        <v>15.750115114056577</v>
      </c>
      <c r="K204" s="23">
        <v>15.668418489552728</v>
      </c>
      <c r="L204" s="23">
        <v>15.587036924871747</v>
      </c>
      <c r="M204" s="23">
        <v>15.406116310137413</v>
      </c>
      <c r="N204" s="23">
        <v>14.445620878283282</v>
      </c>
      <c r="O204" s="23">
        <v>13.776285950203185</v>
      </c>
      <c r="P204" s="23">
        <v>13.283917342509316</v>
      </c>
      <c r="Q204" s="24"/>
      <c r="R204" s="23">
        <v>22.451815454650472</v>
      </c>
      <c r="S204" s="23">
        <v>22.597638489858962</v>
      </c>
      <c r="T204" s="23">
        <v>22.477027077854135</v>
      </c>
      <c r="U204" s="23">
        <v>22.464361487183147</v>
      </c>
      <c r="V204" s="23">
        <v>22.426073300074034</v>
      </c>
      <c r="W204" s="23">
        <v>22.371127624414537</v>
      </c>
      <c r="X204" s="23">
        <v>22.287890219873745</v>
      </c>
      <c r="Y204" s="23">
        <v>22.250115114056577</v>
      </c>
      <c r="Z204" s="23">
        <v>22.168418489552728</v>
      </c>
      <c r="AA204" s="23">
        <v>22.087036924871747</v>
      </c>
      <c r="AB204" s="23">
        <v>21.906116310137413</v>
      </c>
      <c r="AC204" s="23">
        <v>20.945620878283282</v>
      </c>
      <c r="AD204" s="23">
        <v>20.276285950203185</v>
      </c>
      <c r="AE204" s="23">
        <v>19.783917342509316</v>
      </c>
      <c r="AG204" s="25">
        <v>15.932226105282716</v>
      </c>
      <c r="AH204" s="25">
        <v>16.069552331411835</v>
      </c>
      <c r="AI204" s="25">
        <v>16.002969445730006</v>
      </c>
      <c r="AJ204" s="25">
        <v>16.032066419575266</v>
      </c>
      <c r="AK204" s="25">
        <v>16.006648064054872</v>
      </c>
      <c r="AL204" s="25">
        <v>15.922739377587286</v>
      </c>
      <c r="AM204" s="25">
        <v>15.858752114279316</v>
      </c>
      <c r="AN204" s="25">
        <v>15.834205699304453</v>
      </c>
      <c r="AO204" s="25">
        <v>15.666091862502174</v>
      </c>
      <c r="AP204" s="25">
        <v>15.535913534858647</v>
      </c>
      <c r="AQ204" s="25">
        <v>15.504199366567448</v>
      </c>
      <c r="AR204" s="25">
        <v>15.409580796404825</v>
      </c>
      <c r="AS204" s="25">
        <v>15.400488354301579</v>
      </c>
      <c r="AT204" s="25">
        <v>15.421337415708775</v>
      </c>
      <c r="AV204" s="26">
        <v>22.432226105282716</v>
      </c>
      <c r="AW204" s="26">
        <v>22.569552331411835</v>
      </c>
      <c r="AX204" s="26">
        <v>22.502969445730006</v>
      </c>
      <c r="AY204" s="26">
        <v>22.532066419575266</v>
      </c>
      <c r="AZ204" s="26">
        <v>22.506648064054872</v>
      </c>
      <c r="BA204" s="26">
        <v>22.422739377587284</v>
      </c>
      <c r="BB204" s="26">
        <v>22.358752114279316</v>
      </c>
      <c r="BC204" s="26">
        <v>22.334205699304455</v>
      </c>
      <c r="BD204" s="26">
        <v>22.166091862502174</v>
      </c>
      <c r="BE204" s="26">
        <v>22.035913534858647</v>
      </c>
      <c r="BF204" s="26">
        <v>22.004199366567448</v>
      </c>
      <c r="BG204" s="26">
        <v>21.909580796404825</v>
      </c>
      <c r="BH204" s="26">
        <v>21.900488354301579</v>
      </c>
      <c r="BI204" s="26">
        <v>21.921337415708777</v>
      </c>
      <c r="BK204" s="27">
        <v>15.951899609159206</v>
      </c>
      <c r="BL204" s="27">
        <v>16.098810853634642</v>
      </c>
      <c r="BM204" s="27">
        <v>15.979889119652498</v>
      </c>
      <c r="BN204" s="27">
        <v>15.968928174866157</v>
      </c>
      <c r="BO204" s="27">
        <v>15.932655953462042</v>
      </c>
      <c r="BP204" s="27">
        <v>15.922621858358866</v>
      </c>
      <c r="BQ204" s="27">
        <v>15.856675755417122</v>
      </c>
      <c r="BR204" s="27">
        <v>15.83440248689638</v>
      </c>
      <c r="BS204" s="27">
        <v>15.756059840611419</v>
      </c>
      <c r="BT204" s="27">
        <v>15.679615916418001</v>
      </c>
      <c r="BU204" s="27">
        <v>15.595193348009385</v>
      </c>
      <c r="BV204" s="27">
        <v>15.431095684931117</v>
      </c>
      <c r="BW204" s="27">
        <v>15.361867973398073</v>
      </c>
      <c r="BX204" s="27">
        <v>15.423644684173691</v>
      </c>
      <c r="BZ204" s="27">
        <v>22.451899609159206</v>
      </c>
      <c r="CA204" s="27">
        <v>22.598810853634642</v>
      </c>
      <c r="CB204" s="27">
        <v>22.479889119652498</v>
      </c>
      <c r="CC204" s="27">
        <v>22.468928174866157</v>
      </c>
      <c r="CD204" s="27">
        <v>22.432655953462042</v>
      </c>
      <c r="CE204" s="27">
        <v>22.422621858358866</v>
      </c>
      <c r="CF204" s="27">
        <v>22.356675755417122</v>
      </c>
      <c r="CG204" s="27">
        <v>22.33440248689638</v>
      </c>
      <c r="CH204" s="27">
        <v>22.256059840611421</v>
      </c>
      <c r="CI204" s="27">
        <v>22.179615916418001</v>
      </c>
      <c r="CJ204" s="27">
        <v>22.095193348009385</v>
      </c>
      <c r="CK204" s="27">
        <v>21.931095684931115</v>
      </c>
      <c r="CL204" s="27">
        <v>21.861867973398073</v>
      </c>
      <c r="CM204" s="27">
        <v>21.923644684173691</v>
      </c>
      <c r="CO204" s="28">
        <v>15.951697207323512</v>
      </c>
      <c r="CP204" s="28">
        <v>16.110670759522549</v>
      </c>
      <c r="CQ204" s="28">
        <v>16.002721254136652</v>
      </c>
      <c r="CR204" s="28">
        <v>16.001279953436807</v>
      </c>
      <c r="CS204" s="28">
        <v>15.97291752017701</v>
      </c>
      <c r="CT204" s="28">
        <v>15.93866303018369</v>
      </c>
      <c r="CU204" s="28">
        <v>15.870438727567434</v>
      </c>
      <c r="CV204" s="28">
        <v>15.847268492783911</v>
      </c>
      <c r="CW204" s="28">
        <v>15.782421688092484</v>
      </c>
      <c r="CX204" s="28">
        <v>15.725318898854971</v>
      </c>
      <c r="CY204" s="28">
        <v>15.597556062406582</v>
      </c>
      <c r="CZ204" s="28">
        <v>14.555081616009886</v>
      </c>
      <c r="DA204" s="28">
        <v>13.852978184648686</v>
      </c>
      <c r="DB204" s="28">
        <v>13.351034990079242</v>
      </c>
      <c r="DD204" s="28">
        <v>22.451697207323512</v>
      </c>
      <c r="DE204" s="28">
        <v>22.610670759522549</v>
      </c>
      <c r="DF204" s="28">
        <v>22.502721254136652</v>
      </c>
      <c r="DG204" s="28">
        <v>22.501279953436807</v>
      </c>
      <c r="DH204" s="28">
        <v>22.47291752017701</v>
      </c>
      <c r="DI204" s="28">
        <v>22.43866303018369</v>
      </c>
      <c r="DJ204" s="28">
        <v>22.370438727567432</v>
      </c>
      <c r="DK204" s="28">
        <v>22.347268492783911</v>
      </c>
      <c r="DL204" s="28">
        <v>22.282421688092484</v>
      </c>
      <c r="DM204" s="28">
        <v>22.225318898854972</v>
      </c>
      <c r="DN204" s="28">
        <v>22.097556062406582</v>
      </c>
      <c r="DO204" s="28">
        <v>21.055081616009886</v>
      </c>
      <c r="DP204" s="28">
        <v>20.352978184648684</v>
      </c>
      <c r="DQ204" s="28">
        <v>19.851034990079242</v>
      </c>
      <c r="DS204" s="29">
        <v>15.954169400340163</v>
      </c>
      <c r="DT204" s="29">
        <v>16.115750094969972</v>
      </c>
      <c r="DU204" s="29">
        <v>16.010649813528559</v>
      </c>
      <c r="DV204" s="29">
        <v>16.012058085593026</v>
      </c>
      <c r="DW204" s="29">
        <v>15.982681863662309</v>
      </c>
      <c r="DX204" s="29">
        <v>15.961667082411299</v>
      </c>
      <c r="DY204" s="29">
        <v>15.889522971678559</v>
      </c>
      <c r="DZ204" s="29">
        <v>15.859677509754551</v>
      </c>
      <c r="EA204" s="29">
        <v>15.78586015031469</v>
      </c>
      <c r="EB204" s="29">
        <v>15.730996380499619</v>
      </c>
      <c r="EC204" s="29">
        <v>14.533398163615665</v>
      </c>
      <c r="ED204" s="29">
        <v>13.491160750332494</v>
      </c>
      <c r="EE204" s="29">
        <v>12.776061750450864</v>
      </c>
      <c r="EF204" s="29">
        <v>12.990912304099481</v>
      </c>
      <c r="EH204" s="29">
        <v>22.454169400340163</v>
      </c>
      <c r="EI204" s="29">
        <v>22.615750094969972</v>
      </c>
      <c r="EJ204" s="29">
        <v>22.510649813528559</v>
      </c>
      <c r="EK204" s="29">
        <v>22.512058085593026</v>
      </c>
      <c r="EL204" s="29">
        <v>22.482681863662307</v>
      </c>
      <c r="EM204" s="29">
        <v>22.461667082411299</v>
      </c>
      <c r="EN204" s="29">
        <v>22.389522971678559</v>
      </c>
      <c r="EO204" s="29">
        <v>22.359677509754551</v>
      </c>
      <c r="EP204" s="29">
        <v>22.28586015031469</v>
      </c>
      <c r="EQ204" s="29">
        <v>22.230996380499619</v>
      </c>
      <c r="ER204" s="29">
        <v>21.033398163615665</v>
      </c>
      <c r="ES204" s="29">
        <v>19.991160750332494</v>
      </c>
      <c r="ET204" s="29">
        <v>19.276061750450864</v>
      </c>
      <c r="EU204" s="29">
        <v>19.490912304099481</v>
      </c>
      <c r="EW204" s="1">
        <v>301973</v>
      </c>
      <c r="EX204" s="1">
        <v>525948</v>
      </c>
      <c r="EY204" s="1" t="s">
        <v>471</v>
      </c>
      <c r="EZ204" s="1" t="s">
        <v>886</v>
      </c>
    </row>
    <row r="205" spans="2:156" ht="16.2" thickBot="1" x14ac:dyDescent="0.35">
      <c r="B205" s="21" t="s">
        <v>206</v>
      </c>
      <c r="C205" s="22">
        <v>4.0563191648536776</v>
      </c>
      <c r="D205" s="23">
        <v>3.6991921859958783</v>
      </c>
      <c r="E205" s="23">
        <v>2.9659752640824237</v>
      </c>
      <c r="F205" s="23">
        <v>2.7134883042726337</v>
      </c>
      <c r="G205" s="23">
        <v>2.0715345010747921</v>
      </c>
      <c r="H205" s="23">
        <v>1.3165247463258751</v>
      </c>
      <c r="I205" s="23">
        <v>3.198731169891289E-2</v>
      </c>
      <c r="J205" s="23">
        <v>-1.2494002131762905</v>
      </c>
      <c r="K205" s="23">
        <v>-2.2997372545940244</v>
      </c>
      <c r="L205" s="23">
        <v>-3.4096756399921873</v>
      </c>
      <c r="M205" s="23">
        <v>-6.4602573347213088</v>
      </c>
      <c r="N205" s="23">
        <v>-8.6195546389043578</v>
      </c>
      <c r="O205" s="23">
        <v>-9.6337906756321772</v>
      </c>
      <c r="P205" s="23">
        <v>-10.134184600277766</v>
      </c>
      <c r="Q205" s="24"/>
      <c r="R205" s="23">
        <v>8.0563191648536776</v>
      </c>
      <c r="S205" s="23">
        <v>7.6991921859958783</v>
      </c>
      <c r="T205" s="23">
        <v>6.9659752640824237</v>
      </c>
      <c r="U205" s="23">
        <v>6.7134883042726337</v>
      </c>
      <c r="V205" s="23">
        <v>6.0715345010747921</v>
      </c>
      <c r="W205" s="23">
        <v>5.3165247463258751</v>
      </c>
      <c r="X205" s="23">
        <v>4.0319873116989129</v>
      </c>
      <c r="Y205" s="23">
        <v>2.7505997868237095</v>
      </c>
      <c r="Z205" s="23">
        <v>1.7002627454059756</v>
      </c>
      <c r="AA205" s="23">
        <v>0.59032436000781274</v>
      </c>
      <c r="AB205" s="23">
        <v>-2.4602573347213088</v>
      </c>
      <c r="AC205" s="23">
        <v>-4.6195546389043578</v>
      </c>
      <c r="AD205" s="23">
        <v>-5.6337906756321772</v>
      </c>
      <c r="AE205" s="23">
        <v>-6.1341846002777665</v>
      </c>
      <c r="AG205" s="25">
        <v>4.0233614966840641</v>
      </c>
      <c r="AH205" s="25">
        <v>3.8798589736007791</v>
      </c>
      <c r="AI205" s="25">
        <v>3.463607052548209</v>
      </c>
      <c r="AJ205" s="25">
        <v>3.3207167480414004</v>
      </c>
      <c r="AK205" s="25">
        <v>3.0358786138185181</v>
      </c>
      <c r="AL205" s="25">
        <v>2.6440889569384609</v>
      </c>
      <c r="AM205" s="25">
        <v>2.0997195981015118</v>
      </c>
      <c r="AN205" s="25">
        <v>1.5565807540957799</v>
      </c>
      <c r="AO205" s="25">
        <v>0.99154584787884659</v>
      </c>
      <c r="AP205" s="25">
        <v>0.3589576070179028</v>
      </c>
      <c r="AQ205" s="25">
        <v>-1.9122101768812279</v>
      </c>
      <c r="AR205" s="25">
        <v>-3.9162284997220489</v>
      </c>
      <c r="AS205" s="25">
        <v>-5.3182076600858359</v>
      </c>
      <c r="AT205" s="25">
        <v>-5.9131208033242331</v>
      </c>
      <c r="AV205" s="26">
        <v>8.0233614966840641</v>
      </c>
      <c r="AW205" s="26">
        <v>7.8798589736007791</v>
      </c>
      <c r="AX205" s="26">
        <v>7.463607052548209</v>
      </c>
      <c r="AY205" s="26">
        <v>7.3207167480414004</v>
      </c>
      <c r="AZ205" s="26">
        <v>7.0358786138185181</v>
      </c>
      <c r="BA205" s="26">
        <v>6.6440889569384609</v>
      </c>
      <c r="BB205" s="26">
        <v>6.0997195981015118</v>
      </c>
      <c r="BC205" s="26">
        <v>5.5565807540957799</v>
      </c>
      <c r="BD205" s="26">
        <v>4.9915458478788466</v>
      </c>
      <c r="BE205" s="26">
        <v>4.3589576070179028</v>
      </c>
      <c r="BF205" s="26">
        <v>2.0877898231187721</v>
      </c>
      <c r="BG205" s="26">
        <v>8.3771500277951105E-2</v>
      </c>
      <c r="BH205" s="26">
        <v>-1.3182076600858359</v>
      </c>
      <c r="BI205" s="26">
        <v>-1.9131208033242331</v>
      </c>
      <c r="BK205" s="27">
        <v>4.0588272840587951</v>
      </c>
      <c r="BL205" s="27">
        <v>3.7390805515800274</v>
      </c>
      <c r="BM205" s="27">
        <v>3.0559625002298674</v>
      </c>
      <c r="BN205" s="27">
        <v>2.8503150198647553</v>
      </c>
      <c r="BO205" s="27">
        <v>2.2595251156804945</v>
      </c>
      <c r="BP205" s="27">
        <v>1.5758274448967349</v>
      </c>
      <c r="BQ205" s="27">
        <v>0.36841103206792525</v>
      </c>
      <c r="BR205" s="27">
        <v>-0.81749814365693751</v>
      </c>
      <c r="BS205" s="27">
        <v>-1.7717087838403032</v>
      </c>
      <c r="BT205" s="27">
        <v>-2.7859704393735747</v>
      </c>
      <c r="BU205" s="27">
        <v>-5.3991931603584682</v>
      </c>
      <c r="BV205" s="27">
        <v>-7.0565601092356971</v>
      </c>
      <c r="BW205" s="27">
        <v>-7.7317037244667794</v>
      </c>
      <c r="BX205" s="27">
        <v>-7.8792407022240916</v>
      </c>
      <c r="BZ205" s="27">
        <v>8.0588272840587951</v>
      </c>
      <c r="CA205" s="27">
        <v>7.7390805515800274</v>
      </c>
      <c r="CB205" s="27">
        <v>7.0559625002298674</v>
      </c>
      <c r="CC205" s="27">
        <v>6.8503150198647553</v>
      </c>
      <c r="CD205" s="27">
        <v>6.2595251156804945</v>
      </c>
      <c r="CE205" s="27">
        <v>5.5758274448967349</v>
      </c>
      <c r="CF205" s="27">
        <v>4.3684110320679252</v>
      </c>
      <c r="CG205" s="27">
        <v>3.1825018563430625</v>
      </c>
      <c r="CH205" s="27">
        <v>2.2282912161596968</v>
      </c>
      <c r="CI205" s="27">
        <v>1.2140295606264253</v>
      </c>
      <c r="CJ205" s="27">
        <v>-1.3991931603584682</v>
      </c>
      <c r="CK205" s="27">
        <v>-3.0565601092356971</v>
      </c>
      <c r="CL205" s="27">
        <v>-3.7317037244667794</v>
      </c>
      <c r="CM205" s="27">
        <v>-3.8792407022240916</v>
      </c>
      <c r="CO205" s="28">
        <v>4.039769952230241</v>
      </c>
      <c r="CP205" s="28">
        <v>3.6901428489447277</v>
      </c>
      <c r="CQ205" s="28">
        <v>2.9865092163745182</v>
      </c>
      <c r="CR205" s="28">
        <v>2.7807260409819659</v>
      </c>
      <c r="CS205" s="28">
        <v>2.2053002890405349</v>
      </c>
      <c r="CT205" s="28">
        <v>1.5636670435688842</v>
      </c>
      <c r="CU205" s="28">
        <v>0.41442442020692027</v>
      </c>
      <c r="CV205" s="28">
        <v>-0.70145927053344437</v>
      </c>
      <c r="CW205" s="28">
        <v>-1.5476115408817712</v>
      </c>
      <c r="CX205" s="28">
        <v>-2.4161550371465097</v>
      </c>
      <c r="CY205" s="28">
        <v>-4.6246948911739274</v>
      </c>
      <c r="CZ205" s="28">
        <v>-11.12037291392766</v>
      </c>
      <c r="DA205" s="28">
        <v>-16.275168559085614</v>
      </c>
      <c r="DB205" s="28">
        <v>-20.448462171638774</v>
      </c>
      <c r="DD205" s="28">
        <v>8.039769952230241</v>
      </c>
      <c r="DE205" s="28">
        <v>7.6901428489447277</v>
      </c>
      <c r="DF205" s="28">
        <v>6.9865092163745182</v>
      </c>
      <c r="DG205" s="28">
        <v>6.7807260409819659</v>
      </c>
      <c r="DH205" s="28">
        <v>6.2053002890405349</v>
      </c>
      <c r="DI205" s="28">
        <v>5.5636670435688842</v>
      </c>
      <c r="DJ205" s="28">
        <v>4.4144244202069203</v>
      </c>
      <c r="DK205" s="28">
        <v>3.2985407294665556</v>
      </c>
      <c r="DL205" s="28">
        <v>2.4523884591182288</v>
      </c>
      <c r="DM205" s="28">
        <v>1.5838449628534903</v>
      </c>
      <c r="DN205" s="28">
        <v>-0.6246948911739274</v>
      </c>
      <c r="DO205" s="28">
        <v>-7.1203729139276604</v>
      </c>
      <c r="DP205" s="28">
        <v>-12.275168559085614</v>
      </c>
      <c r="DQ205" s="28">
        <v>-16.448462171638774</v>
      </c>
      <c r="DS205" s="29">
        <v>4.1041171908116105</v>
      </c>
      <c r="DT205" s="29">
        <v>3.816550885208283</v>
      </c>
      <c r="DU205" s="29">
        <v>3.1758045808971254</v>
      </c>
      <c r="DV205" s="29">
        <v>3.0157801594011566</v>
      </c>
      <c r="DW205" s="29">
        <v>2.4908092528055565</v>
      </c>
      <c r="DX205" s="29">
        <v>1.8860565132164169</v>
      </c>
      <c r="DY205" s="29">
        <v>0.77287701891951954</v>
      </c>
      <c r="DZ205" s="29">
        <v>-0.31220163565230408</v>
      </c>
      <c r="EA205" s="29">
        <v>-1.1346940118266922</v>
      </c>
      <c r="EB205" s="29">
        <v>-2.2587734050236499</v>
      </c>
      <c r="EC205" s="29">
        <v>-9.898660676350012</v>
      </c>
      <c r="ED205" s="29">
        <v>-16.111013835304128</v>
      </c>
      <c r="EE205" s="29">
        <v>-20.329179089660109</v>
      </c>
      <c r="EF205" s="29">
        <v>-19.702771819309028</v>
      </c>
      <c r="EH205" s="29">
        <v>8.1041171908116105</v>
      </c>
      <c r="EI205" s="29">
        <v>7.816550885208283</v>
      </c>
      <c r="EJ205" s="29">
        <v>7.1758045808971254</v>
      </c>
      <c r="EK205" s="29">
        <v>7.0157801594011566</v>
      </c>
      <c r="EL205" s="29">
        <v>6.4908092528055565</v>
      </c>
      <c r="EM205" s="29">
        <v>5.8860565132164169</v>
      </c>
      <c r="EN205" s="29">
        <v>4.7728770189195195</v>
      </c>
      <c r="EO205" s="29">
        <v>3.6877983643476959</v>
      </c>
      <c r="EP205" s="29">
        <v>2.8653059881733078</v>
      </c>
      <c r="EQ205" s="29">
        <v>1.7412265949763501</v>
      </c>
      <c r="ER205" s="29">
        <v>-5.898660676350012</v>
      </c>
      <c r="ES205" s="29">
        <v>-12.111013835304128</v>
      </c>
      <c r="ET205" s="29">
        <v>-16.329179089660109</v>
      </c>
      <c r="EU205" s="29">
        <v>-15.702771819309028</v>
      </c>
      <c r="EW205" s="1">
        <v>372024</v>
      </c>
      <c r="EX205" s="1">
        <v>403826</v>
      </c>
      <c r="EY205" s="1" t="s">
        <v>551</v>
      </c>
      <c r="EZ205" s="1" t="s">
        <v>880</v>
      </c>
    </row>
    <row r="206" spans="2:156" ht="16.2" thickBot="1" x14ac:dyDescent="0.35">
      <c r="B206" s="21" t="s">
        <v>207</v>
      </c>
      <c r="C206" s="22">
        <v>6.5523594943433654</v>
      </c>
      <c r="D206" s="23">
        <v>6.575908992405636</v>
      </c>
      <c r="E206" s="23">
        <v>6.4705577962545417</v>
      </c>
      <c r="F206" s="23">
        <v>6.3985733566410685</v>
      </c>
      <c r="G206" s="23">
        <v>6.3008536149439447</v>
      </c>
      <c r="H206" s="23">
        <v>6.1961596060470248</v>
      </c>
      <c r="I206" s="23">
        <v>6.0313851912829577</v>
      </c>
      <c r="J206" s="23">
        <v>5.8854004649086225</v>
      </c>
      <c r="K206" s="23">
        <v>5.7631549540151497</v>
      </c>
      <c r="L206" s="23">
        <v>5.602912924264797</v>
      </c>
      <c r="M206" s="23">
        <v>4.5323223477489147</v>
      </c>
      <c r="N206" s="23">
        <v>2.9820054493051664</v>
      </c>
      <c r="O206" s="23">
        <v>2.4595668896126881</v>
      </c>
      <c r="P206" s="23">
        <v>2.1218008930917822</v>
      </c>
      <c r="Q206" s="24"/>
      <c r="R206" s="23">
        <v>8.5523594943433654</v>
      </c>
      <c r="S206" s="23">
        <v>8.5759089924056369</v>
      </c>
      <c r="T206" s="23">
        <v>8.4705577962545426</v>
      </c>
      <c r="U206" s="23">
        <v>8.3985733566410694</v>
      </c>
      <c r="V206" s="23">
        <v>8.3008536149439447</v>
      </c>
      <c r="W206" s="23">
        <v>8.1961596060470256</v>
      </c>
      <c r="X206" s="23">
        <v>8.0313851912829577</v>
      </c>
      <c r="Y206" s="23">
        <v>7.8854004649086225</v>
      </c>
      <c r="Z206" s="23">
        <v>7.7631549540151497</v>
      </c>
      <c r="AA206" s="23">
        <v>7.602912924264797</v>
      </c>
      <c r="AB206" s="23">
        <v>6.5323223477489147</v>
      </c>
      <c r="AC206" s="23">
        <v>4.9820054493051664</v>
      </c>
      <c r="AD206" s="23">
        <v>4.4595668896126881</v>
      </c>
      <c r="AE206" s="23">
        <v>4.1218008930917822</v>
      </c>
      <c r="AG206" s="25">
        <v>6.5227940116664547</v>
      </c>
      <c r="AH206" s="25">
        <v>6.5262829246465826</v>
      </c>
      <c r="AI206" s="25">
        <v>6.4436086133374255</v>
      </c>
      <c r="AJ206" s="25">
        <v>6.373372206093876</v>
      </c>
      <c r="AK206" s="25">
        <v>6.2845385371017946</v>
      </c>
      <c r="AL206" s="25">
        <v>6.1904023713389966</v>
      </c>
      <c r="AM206" s="25">
        <v>6.0239634310903645</v>
      </c>
      <c r="AN206" s="25">
        <v>5.8770021433497215</v>
      </c>
      <c r="AO206" s="25">
        <v>5.7480188300346686</v>
      </c>
      <c r="AP206" s="25">
        <v>5.5865975587782462</v>
      </c>
      <c r="AQ206" s="25">
        <v>5.0044098543965232</v>
      </c>
      <c r="AR206" s="25">
        <v>4.0017391025666811</v>
      </c>
      <c r="AS206" s="25">
        <v>2.8333668055606118</v>
      </c>
      <c r="AT206" s="25">
        <v>2.7104925815769469</v>
      </c>
      <c r="AV206" s="26">
        <v>8.5227940116664556</v>
      </c>
      <c r="AW206" s="26">
        <v>8.5262829246465834</v>
      </c>
      <c r="AX206" s="26">
        <v>8.4436086133374246</v>
      </c>
      <c r="AY206" s="26">
        <v>8.373372206093876</v>
      </c>
      <c r="AZ206" s="26">
        <v>8.2845385371017954</v>
      </c>
      <c r="BA206" s="26">
        <v>8.1904023713389975</v>
      </c>
      <c r="BB206" s="26">
        <v>8.0239634310903654</v>
      </c>
      <c r="BC206" s="26">
        <v>7.8770021433497215</v>
      </c>
      <c r="BD206" s="26">
        <v>7.7480188300346686</v>
      </c>
      <c r="BE206" s="26">
        <v>7.5865975587782462</v>
      </c>
      <c r="BF206" s="26">
        <v>7.0044098543965232</v>
      </c>
      <c r="BG206" s="26">
        <v>6.0017391025666811</v>
      </c>
      <c r="BH206" s="26">
        <v>4.8333668055606118</v>
      </c>
      <c r="BI206" s="26">
        <v>4.7104925815769469</v>
      </c>
      <c r="BK206" s="27">
        <v>6.5532175712315563</v>
      </c>
      <c r="BL206" s="27">
        <v>6.5928581209558965</v>
      </c>
      <c r="BM206" s="27">
        <v>6.5051997959016417</v>
      </c>
      <c r="BN206" s="27">
        <v>6.4547200166398264</v>
      </c>
      <c r="BO206" s="27">
        <v>6.3772261495123201</v>
      </c>
      <c r="BP206" s="27">
        <v>6.299881148254479</v>
      </c>
      <c r="BQ206" s="27">
        <v>6.1646554140735281</v>
      </c>
      <c r="BR206" s="27">
        <v>6.0539891429232231</v>
      </c>
      <c r="BS206" s="27">
        <v>5.965030183564668</v>
      </c>
      <c r="BT206" s="27">
        <v>5.8375458606374631</v>
      </c>
      <c r="BU206" s="27">
        <v>4.8806710836742475</v>
      </c>
      <c r="BV206" s="27">
        <v>3.7285127046869047</v>
      </c>
      <c r="BW206" s="27">
        <v>3.4968340600774823</v>
      </c>
      <c r="BX206" s="27">
        <v>3.5066999630791891</v>
      </c>
      <c r="BZ206" s="27">
        <v>8.5532175712315563</v>
      </c>
      <c r="CA206" s="27">
        <v>8.5928581209558956</v>
      </c>
      <c r="CB206" s="27">
        <v>8.5051997959016425</v>
      </c>
      <c r="CC206" s="27">
        <v>8.4547200166398255</v>
      </c>
      <c r="CD206" s="27">
        <v>8.377226149512321</v>
      </c>
      <c r="CE206" s="27">
        <v>8.2998811482544781</v>
      </c>
      <c r="CF206" s="27">
        <v>8.164655414073529</v>
      </c>
      <c r="CG206" s="27">
        <v>8.0539891429232231</v>
      </c>
      <c r="CH206" s="27">
        <v>7.965030183564668</v>
      </c>
      <c r="CI206" s="27">
        <v>7.8375458606374631</v>
      </c>
      <c r="CJ206" s="27">
        <v>6.8806710836742475</v>
      </c>
      <c r="CK206" s="27">
        <v>5.7285127046869047</v>
      </c>
      <c r="CL206" s="27">
        <v>5.4968340600774823</v>
      </c>
      <c r="CM206" s="27">
        <v>5.5066999630791891</v>
      </c>
      <c r="CO206" s="28">
        <v>6.5517902670900625</v>
      </c>
      <c r="CP206" s="28">
        <v>6.5825142179514504</v>
      </c>
      <c r="CQ206" s="28">
        <v>6.4857689160246226</v>
      </c>
      <c r="CR206" s="28">
        <v>6.435490379529222</v>
      </c>
      <c r="CS206" s="28">
        <v>6.3631803386999097</v>
      </c>
      <c r="CT206" s="28">
        <v>6.2950014286595684</v>
      </c>
      <c r="CU206" s="28">
        <v>6.1563393279165997</v>
      </c>
      <c r="CV206" s="28">
        <v>5.9877872039204707</v>
      </c>
      <c r="CW206" s="28">
        <v>5.8428370080271224</v>
      </c>
      <c r="CX206" s="28">
        <v>5.566884652051094</v>
      </c>
      <c r="CY206" s="28">
        <v>4.1916060890662923</v>
      </c>
      <c r="CZ206" s="28">
        <v>1.9441500969432148</v>
      </c>
      <c r="DA206" s="28">
        <v>0.65987664350470965</v>
      </c>
      <c r="DB206" s="28">
        <v>-0.218772931127722</v>
      </c>
      <c r="DD206" s="28">
        <v>8.5517902670900625</v>
      </c>
      <c r="DE206" s="28">
        <v>8.5825142179514504</v>
      </c>
      <c r="DF206" s="28">
        <v>8.4857689160246217</v>
      </c>
      <c r="DG206" s="28">
        <v>8.435490379529222</v>
      </c>
      <c r="DH206" s="28">
        <v>8.3631803386999088</v>
      </c>
      <c r="DI206" s="28">
        <v>8.2950014286595675</v>
      </c>
      <c r="DJ206" s="28">
        <v>8.1563393279165997</v>
      </c>
      <c r="DK206" s="28">
        <v>7.9877872039204707</v>
      </c>
      <c r="DL206" s="28">
        <v>7.8428370080271224</v>
      </c>
      <c r="DM206" s="28">
        <v>7.566884652051094</v>
      </c>
      <c r="DN206" s="28">
        <v>6.1916060890662923</v>
      </c>
      <c r="DO206" s="28">
        <v>3.9441500969432148</v>
      </c>
      <c r="DP206" s="28">
        <v>2.6598766435047096</v>
      </c>
      <c r="DQ206" s="28">
        <v>1.781227068872278</v>
      </c>
      <c r="DS206" s="29">
        <v>6.5784311499371722</v>
      </c>
      <c r="DT206" s="29">
        <v>6.6310139868961864</v>
      </c>
      <c r="DU206" s="29">
        <v>6.5647799975658128</v>
      </c>
      <c r="DV206" s="29">
        <v>6.5356524259382338</v>
      </c>
      <c r="DW206" s="29">
        <v>6.4684646942996435</v>
      </c>
      <c r="DX206" s="29">
        <v>6.3097098941163949</v>
      </c>
      <c r="DY206" s="29">
        <v>6.1382338874129889</v>
      </c>
      <c r="DZ206" s="29">
        <v>5.9707427096368724</v>
      </c>
      <c r="EA206" s="29">
        <v>5.7343711035285168</v>
      </c>
      <c r="EB206" s="29">
        <v>5.4237331681149641</v>
      </c>
      <c r="EC206" s="29">
        <v>2.9723533673866793</v>
      </c>
      <c r="ED206" s="29">
        <v>0.95911028170973367</v>
      </c>
      <c r="EE206" s="29">
        <v>-0.11797263197846597</v>
      </c>
      <c r="EF206" s="29">
        <v>-7.8847892341837422E-2</v>
      </c>
      <c r="EH206" s="29">
        <v>8.5784311499371722</v>
      </c>
      <c r="EI206" s="29">
        <v>8.6310139868961855</v>
      </c>
      <c r="EJ206" s="29">
        <v>8.5647799975658128</v>
      </c>
      <c r="EK206" s="29">
        <v>8.5356524259382347</v>
      </c>
      <c r="EL206" s="29">
        <v>8.4684646942996444</v>
      </c>
      <c r="EM206" s="29">
        <v>8.3097098941163949</v>
      </c>
      <c r="EN206" s="29">
        <v>8.1382338874129889</v>
      </c>
      <c r="EO206" s="29">
        <v>7.9707427096368724</v>
      </c>
      <c r="EP206" s="29">
        <v>7.7343711035285168</v>
      </c>
      <c r="EQ206" s="29">
        <v>7.4237331681149641</v>
      </c>
      <c r="ER206" s="29">
        <v>4.9723533673866793</v>
      </c>
      <c r="ES206" s="29">
        <v>2.9591102817097337</v>
      </c>
      <c r="ET206" s="29">
        <v>1.882027368021534</v>
      </c>
      <c r="EU206" s="29">
        <v>1.9211521076581626</v>
      </c>
      <c r="EW206" s="1">
        <v>356221</v>
      </c>
      <c r="EX206" s="1">
        <v>537513</v>
      </c>
      <c r="EY206" s="1" t="s">
        <v>464</v>
      </c>
      <c r="EZ206" s="1" t="s">
        <v>885</v>
      </c>
    </row>
    <row r="207" spans="2:156" ht="16.2" thickBot="1" x14ac:dyDescent="0.35">
      <c r="B207" s="21" t="s">
        <v>208</v>
      </c>
      <c r="C207" s="22">
        <v>4.0286916702341262</v>
      </c>
      <c r="D207" s="23">
        <v>3.819778853383248</v>
      </c>
      <c r="E207" s="23">
        <v>3.4064115550994618</v>
      </c>
      <c r="F207" s="23">
        <v>3.1548646324761656</v>
      </c>
      <c r="G207" s="23">
        <v>2.991479628382395</v>
      </c>
      <c r="H207" s="23">
        <v>2.7054975818393849</v>
      </c>
      <c r="I207" s="23">
        <v>2.5106305824809425</v>
      </c>
      <c r="J207" s="23">
        <v>2.110544605593514</v>
      </c>
      <c r="K207" s="23">
        <v>1.7978773175349811</v>
      </c>
      <c r="L207" s="23">
        <v>1.5489284062181898</v>
      </c>
      <c r="M207" s="23">
        <v>1.9797495328646164E-2</v>
      </c>
      <c r="N207" s="23">
        <v>-1.4070171007588854</v>
      </c>
      <c r="O207" s="23">
        <v>-2.0384845608959878</v>
      </c>
      <c r="P207" s="23">
        <v>-2.3352912622877611</v>
      </c>
      <c r="Q207" s="24"/>
      <c r="R207" s="23">
        <v>7.5286916702341262</v>
      </c>
      <c r="S207" s="23">
        <v>7.319778853383248</v>
      </c>
      <c r="T207" s="23">
        <v>6.9064115550994618</v>
      </c>
      <c r="U207" s="23">
        <v>6.6548646324761656</v>
      </c>
      <c r="V207" s="23">
        <v>6.491479628382395</v>
      </c>
      <c r="W207" s="23">
        <v>6.2054975818393849</v>
      </c>
      <c r="X207" s="23">
        <v>6.0106305824809425</v>
      </c>
      <c r="Y207" s="23">
        <v>5.610544605593514</v>
      </c>
      <c r="Z207" s="23">
        <v>5.2978773175349811</v>
      </c>
      <c r="AA207" s="23">
        <v>5.0489284062181898</v>
      </c>
      <c r="AB207" s="23">
        <v>3.5197974953286462</v>
      </c>
      <c r="AC207" s="23">
        <v>2.0929828992411146</v>
      </c>
      <c r="AD207" s="23">
        <v>1.4615154391040122</v>
      </c>
      <c r="AE207" s="23">
        <v>1.1647087377122389</v>
      </c>
      <c r="AG207" s="25">
        <v>3.9702371285978675</v>
      </c>
      <c r="AH207" s="25">
        <v>3.8998663413388908</v>
      </c>
      <c r="AI207" s="25">
        <v>3.7233733493283481</v>
      </c>
      <c r="AJ207" s="25">
        <v>3.5485183660104926</v>
      </c>
      <c r="AK207" s="25">
        <v>3.4499901535403534</v>
      </c>
      <c r="AL207" s="25">
        <v>3.2318334555558419</v>
      </c>
      <c r="AM207" s="25">
        <v>3.089127216761085</v>
      </c>
      <c r="AN207" s="25">
        <v>2.7448715444981229</v>
      </c>
      <c r="AO207" s="25">
        <v>2.4749777154191115</v>
      </c>
      <c r="AP207" s="25">
        <v>2.2578044802207611</v>
      </c>
      <c r="AQ207" s="25">
        <v>1.09534431576974</v>
      </c>
      <c r="AR207" s="25">
        <v>-2.4623065510283482E-2</v>
      </c>
      <c r="AS207" s="25">
        <v>-0.92589728499171997</v>
      </c>
      <c r="AT207" s="25">
        <v>-1.1766765187935313</v>
      </c>
      <c r="AV207" s="26">
        <v>7.4702371285978675</v>
      </c>
      <c r="AW207" s="26">
        <v>7.3998663413388908</v>
      </c>
      <c r="AX207" s="26">
        <v>7.2233733493283481</v>
      </c>
      <c r="AY207" s="26">
        <v>7.0485183660104926</v>
      </c>
      <c r="AZ207" s="26">
        <v>6.9499901535403534</v>
      </c>
      <c r="BA207" s="26">
        <v>6.7318334555558419</v>
      </c>
      <c r="BB207" s="26">
        <v>6.589127216761085</v>
      </c>
      <c r="BC207" s="26">
        <v>6.2448715444981229</v>
      </c>
      <c r="BD207" s="26">
        <v>5.9749777154191115</v>
      </c>
      <c r="BE207" s="26">
        <v>5.7578044802207611</v>
      </c>
      <c r="BF207" s="26">
        <v>4.59534431576974</v>
      </c>
      <c r="BG207" s="26">
        <v>3.4753769344897165</v>
      </c>
      <c r="BH207" s="26">
        <v>2.57410271500828</v>
      </c>
      <c r="BI207" s="26">
        <v>2.3233234812064687</v>
      </c>
      <c r="BK207" s="27">
        <v>4.0302553412930173</v>
      </c>
      <c r="BL207" s="27">
        <v>3.8477437778498125</v>
      </c>
      <c r="BM207" s="27">
        <v>3.4682038759204392</v>
      </c>
      <c r="BN207" s="27">
        <v>3.2494158219848615</v>
      </c>
      <c r="BO207" s="27">
        <v>3.1213602642090876</v>
      </c>
      <c r="BP207" s="27">
        <v>2.8849616737070605</v>
      </c>
      <c r="BQ207" s="27">
        <v>2.7412330398174465</v>
      </c>
      <c r="BR207" s="27">
        <v>2.4079599483185472</v>
      </c>
      <c r="BS207" s="27">
        <v>2.1604448631329252</v>
      </c>
      <c r="BT207" s="27">
        <v>1.9744675653358197</v>
      </c>
      <c r="BU207" s="27">
        <v>0.73474431912341487</v>
      </c>
      <c r="BV207" s="27">
        <v>-0.17214242818078418</v>
      </c>
      <c r="BW207" s="27">
        <v>-0.3995131572447832</v>
      </c>
      <c r="BX207" s="27">
        <v>-0.29567734992215833</v>
      </c>
      <c r="BZ207" s="27">
        <v>7.5302553412930173</v>
      </c>
      <c r="CA207" s="27">
        <v>7.3477437778498125</v>
      </c>
      <c r="CB207" s="27">
        <v>6.9682038759204392</v>
      </c>
      <c r="CC207" s="27">
        <v>6.7494158219848615</v>
      </c>
      <c r="CD207" s="27">
        <v>6.6213602642090876</v>
      </c>
      <c r="CE207" s="27">
        <v>6.3849616737070605</v>
      </c>
      <c r="CF207" s="27">
        <v>6.2412330398174465</v>
      </c>
      <c r="CG207" s="27">
        <v>5.9079599483185472</v>
      </c>
      <c r="CH207" s="27">
        <v>5.6604448631329252</v>
      </c>
      <c r="CI207" s="27">
        <v>5.4744675653358197</v>
      </c>
      <c r="CJ207" s="27">
        <v>4.2347443191234149</v>
      </c>
      <c r="CK207" s="27">
        <v>3.3278575718192158</v>
      </c>
      <c r="CL207" s="27">
        <v>3.1004868427552168</v>
      </c>
      <c r="CM207" s="27">
        <v>3.2043226500778417</v>
      </c>
      <c r="CO207" s="28">
        <v>4.0247627826168983</v>
      </c>
      <c r="CP207" s="28">
        <v>3.8371927188504671</v>
      </c>
      <c r="CQ207" s="28">
        <v>3.4566112233066413</v>
      </c>
      <c r="CR207" s="28">
        <v>3.250644846584084</v>
      </c>
      <c r="CS207" s="28">
        <v>3.1477909606248939</v>
      </c>
      <c r="CT207" s="28">
        <v>2.9538741821578807</v>
      </c>
      <c r="CU207" s="28">
        <v>2.8601369529503611</v>
      </c>
      <c r="CV207" s="28">
        <v>2.5790529759514449</v>
      </c>
      <c r="CW207" s="28">
        <v>2.4086661070756019</v>
      </c>
      <c r="CX207" s="28">
        <v>2.3227397761024413</v>
      </c>
      <c r="CY207" s="28">
        <v>1.4341297752794162</v>
      </c>
      <c r="CZ207" s="28">
        <v>-3.6188288407328102</v>
      </c>
      <c r="DA207" s="28">
        <v>-8.3643719625988311</v>
      </c>
      <c r="DB207" s="28">
        <v>-11.94425494340436</v>
      </c>
      <c r="DD207" s="28">
        <v>7.5247627826168983</v>
      </c>
      <c r="DE207" s="28">
        <v>7.3371927188504671</v>
      </c>
      <c r="DF207" s="28">
        <v>6.9566112233066413</v>
      </c>
      <c r="DG207" s="28">
        <v>6.750644846584084</v>
      </c>
      <c r="DH207" s="28">
        <v>6.6477909606248939</v>
      </c>
      <c r="DI207" s="28">
        <v>6.4538741821578807</v>
      </c>
      <c r="DJ207" s="28">
        <v>6.3601369529503611</v>
      </c>
      <c r="DK207" s="28">
        <v>6.0790529759514449</v>
      </c>
      <c r="DL207" s="28">
        <v>5.9086661070756019</v>
      </c>
      <c r="DM207" s="28">
        <v>5.8227397761024413</v>
      </c>
      <c r="DN207" s="28">
        <v>4.9341297752794162</v>
      </c>
      <c r="DO207" s="28">
        <v>-0.11882884073281019</v>
      </c>
      <c r="DP207" s="28">
        <v>-4.8643719625988311</v>
      </c>
      <c r="DQ207" s="28">
        <v>-8.4442549434043599</v>
      </c>
      <c r="DS207" s="29">
        <v>4.0911072590400313</v>
      </c>
      <c r="DT207" s="29">
        <v>3.9677403247214986</v>
      </c>
      <c r="DU207" s="29">
        <v>3.6498838511417606</v>
      </c>
      <c r="DV207" s="29">
        <v>3.4925406508930195</v>
      </c>
      <c r="DW207" s="29">
        <v>3.4384951806911968</v>
      </c>
      <c r="DX207" s="29">
        <v>3.2745680846599825</v>
      </c>
      <c r="DY207" s="29">
        <v>3.2089127422785459</v>
      </c>
      <c r="DZ207" s="29">
        <v>2.9617707014513126</v>
      </c>
      <c r="EA207" s="29">
        <v>2.8143345905998185</v>
      </c>
      <c r="EB207" s="29">
        <v>2.5817960392012775</v>
      </c>
      <c r="EC207" s="29">
        <v>-1.8710560874808451</v>
      </c>
      <c r="ED207" s="29">
        <v>-7.592157493279359</v>
      </c>
      <c r="EE207" s="29">
        <v>-11.610374007847795</v>
      </c>
      <c r="EF207" s="29">
        <v>-11.560791223289222</v>
      </c>
      <c r="EH207" s="29">
        <v>7.5911072590400313</v>
      </c>
      <c r="EI207" s="29">
        <v>7.4677403247214986</v>
      </c>
      <c r="EJ207" s="29">
        <v>7.1498838511417606</v>
      </c>
      <c r="EK207" s="29">
        <v>6.9925406508930195</v>
      </c>
      <c r="EL207" s="29">
        <v>6.9384951806911968</v>
      </c>
      <c r="EM207" s="29">
        <v>6.7745680846599825</v>
      </c>
      <c r="EN207" s="29">
        <v>6.7089127422785459</v>
      </c>
      <c r="EO207" s="29">
        <v>6.4617707014513126</v>
      </c>
      <c r="EP207" s="29">
        <v>6.3143345905998185</v>
      </c>
      <c r="EQ207" s="29">
        <v>6.0817960392012775</v>
      </c>
      <c r="ER207" s="29">
        <v>1.6289439125191549</v>
      </c>
      <c r="ES207" s="29">
        <v>-4.092157493279359</v>
      </c>
      <c r="ET207" s="29">
        <v>-8.1103740078477955</v>
      </c>
      <c r="EU207" s="29">
        <v>-8.0607912232892218</v>
      </c>
      <c r="EW207" s="1">
        <v>393221</v>
      </c>
      <c r="EX207" s="1">
        <v>416124</v>
      </c>
      <c r="EY207" s="1" t="s">
        <v>622</v>
      </c>
      <c r="EZ207" s="1" t="s">
        <v>871</v>
      </c>
    </row>
    <row r="208" spans="2:156" ht="16.2" thickBot="1" x14ac:dyDescent="0.35">
      <c r="B208" s="21" t="s">
        <v>209</v>
      </c>
      <c r="C208" s="22">
        <v>11.935488753238426</v>
      </c>
      <c r="D208" s="23">
        <v>11.154555550223307</v>
      </c>
      <c r="E208" s="23">
        <v>10.191456705735717</v>
      </c>
      <c r="F208" s="23">
        <v>9.9669598743199952</v>
      </c>
      <c r="G208" s="23">
        <v>9.7380734310767032</v>
      </c>
      <c r="H208" s="23">
        <v>9.4328055451948121</v>
      </c>
      <c r="I208" s="23">
        <v>9.1165459304962297</v>
      </c>
      <c r="J208" s="23">
        <v>8.7519440363543808</v>
      </c>
      <c r="K208" s="23">
        <v>8.3456735358967808</v>
      </c>
      <c r="L208" s="23">
        <v>7.8816751501171183</v>
      </c>
      <c r="M208" s="23">
        <v>5.5115702068495764</v>
      </c>
      <c r="N208" s="23">
        <v>3.2554460592780714</v>
      </c>
      <c r="O208" s="23">
        <v>2.3220840128156581</v>
      </c>
      <c r="P208" s="23">
        <v>1.8882480193475644</v>
      </c>
      <c r="Q208" s="24"/>
      <c r="R208" s="23">
        <v>16.535488753238425</v>
      </c>
      <c r="S208" s="23">
        <v>15.754555550223309</v>
      </c>
      <c r="T208" s="23">
        <v>14.791456705735719</v>
      </c>
      <c r="U208" s="23">
        <v>14.566959874319997</v>
      </c>
      <c r="V208" s="23">
        <v>14.338073431076705</v>
      </c>
      <c r="W208" s="23">
        <v>14.032805545194813</v>
      </c>
      <c r="X208" s="23">
        <v>13.716545930496231</v>
      </c>
      <c r="Y208" s="23">
        <v>13.351944036354382</v>
      </c>
      <c r="Z208" s="23">
        <v>12.945673535896782</v>
      </c>
      <c r="AA208" s="23">
        <v>12.48167515011712</v>
      </c>
      <c r="AB208" s="23">
        <v>10.111570206849578</v>
      </c>
      <c r="AC208" s="23">
        <v>7.8554460592780728</v>
      </c>
      <c r="AD208" s="23">
        <v>6.9220840128156595</v>
      </c>
      <c r="AE208" s="23">
        <v>6.4882480193475658</v>
      </c>
      <c r="AG208" s="25">
        <v>11.88484919272423</v>
      </c>
      <c r="AH208" s="25">
        <v>11.476560789058082</v>
      </c>
      <c r="AI208" s="25">
        <v>10.927631123438294</v>
      </c>
      <c r="AJ208" s="25">
        <v>10.749954230691074</v>
      </c>
      <c r="AK208" s="25">
        <v>10.555348983195472</v>
      </c>
      <c r="AL208" s="25">
        <v>10.29601634990237</v>
      </c>
      <c r="AM208" s="25">
        <v>10.019561600818264</v>
      </c>
      <c r="AN208" s="25">
        <v>9.7157769614912262</v>
      </c>
      <c r="AO208" s="25">
        <v>9.3892109958882699</v>
      </c>
      <c r="AP208" s="25">
        <v>8.9961451756098185</v>
      </c>
      <c r="AQ208" s="25">
        <v>7.3747701275719137</v>
      </c>
      <c r="AR208" s="25">
        <v>5.4093341395339145</v>
      </c>
      <c r="AS208" s="25">
        <v>3.6355073062221557</v>
      </c>
      <c r="AT208" s="25">
        <v>2.9761626895111206</v>
      </c>
      <c r="AV208" s="26">
        <v>16.484849192724234</v>
      </c>
      <c r="AW208" s="26">
        <v>16.076560789058085</v>
      </c>
      <c r="AX208" s="26">
        <v>15.527631123438296</v>
      </c>
      <c r="AY208" s="26">
        <v>15.349954230691075</v>
      </c>
      <c r="AZ208" s="26">
        <v>15.155348983195474</v>
      </c>
      <c r="BA208" s="26">
        <v>14.896016349902371</v>
      </c>
      <c r="BB208" s="26">
        <v>14.619561600818265</v>
      </c>
      <c r="BC208" s="26">
        <v>14.315776961491228</v>
      </c>
      <c r="BD208" s="26">
        <v>13.989210995888271</v>
      </c>
      <c r="BE208" s="26">
        <v>13.59614517560982</v>
      </c>
      <c r="BF208" s="26">
        <v>11.974770127571915</v>
      </c>
      <c r="BG208" s="26">
        <v>10.009334139533916</v>
      </c>
      <c r="BH208" s="26">
        <v>8.2355073062221571</v>
      </c>
      <c r="BI208" s="26">
        <v>7.576162689511122</v>
      </c>
      <c r="BK208" s="27">
        <v>11.93754414486115</v>
      </c>
      <c r="BL208" s="27">
        <v>11.188745824611981</v>
      </c>
      <c r="BM208" s="27">
        <v>10.267960325421491</v>
      </c>
      <c r="BN208" s="27">
        <v>10.083206638794932</v>
      </c>
      <c r="BO208" s="27">
        <v>9.8975740630343001</v>
      </c>
      <c r="BP208" s="27">
        <v>9.6522779209711373</v>
      </c>
      <c r="BQ208" s="27">
        <v>9.3998413332066413</v>
      </c>
      <c r="BR208" s="27">
        <v>9.1320002609246664</v>
      </c>
      <c r="BS208" s="27">
        <v>8.8288076965566162</v>
      </c>
      <c r="BT208" s="27">
        <v>8.4501539960945493</v>
      </c>
      <c r="BU208" s="27">
        <v>6.4767274983300069</v>
      </c>
      <c r="BV208" s="27">
        <v>4.768218136020181</v>
      </c>
      <c r="BW208" s="27">
        <v>4.2074208114109197</v>
      </c>
      <c r="BX208" s="27">
        <v>4.1496502523593755</v>
      </c>
      <c r="BZ208" s="27">
        <v>16.537544144861151</v>
      </c>
      <c r="CA208" s="27">
        <v>15.788745824611983</v>
      </c>
      <c r="CB208" s="27">
        <v>14.867960325421492</v>
      </c>
      <c r="CC208" s="27">
        <v>14.683206638794934</v>
      </c>
      <c r="CD208" s="27">
        <v>14.497574063034302</v>
      </c>
      <c r="CE208" s="27">
        <v>14.252277920971139</v>
      </c>
      <c r="CF208" s="27">
        <v>13.999841333206643</v>
      </c>
      <c r="CG208" s="27">
        <v>13.732000260924668</v>
      </c>
      <c r="CH208" s="27">
        <v>13.428807696556618</v>
      </c>
      <c r="CI208" s="27">
        <v>13.050153996094551</v>
      </c>
      <c r="CJ208" s="27">
        <v>11.076727498330008</v>
      </c>
      <c r="CK208" s="27">
        <v>9.3682181360201824</v>
      </c>
      <c r="CL208" s="27">
        <v>8.8074208114109211</v>
      </c>
      <c r="CM208" s="27">
        <v>8.7496502523593769</v>
      </c>
      <c r="CO208" s="28">
        <v>11.932866869351031</v>
      </c>
      <c r="CP208" s="28">
        <v>11.157956966477663</v>
      </c>
      <c r="CQ208" s="28">
        <v>10.213231896456715</v>
      </c>
      <c r="CR208" s="28">
        <v>10.019900359777658</v>
      </c>
      <c r="CS208" s="28">
        <v>9.8365679432551847</v>
      </c>
      <c r="CT208" s="28">
        <v>9.6097052891866674</v>
      </c>
      <c r="CU208" s="28">
        <v>9.3763113601612122</v>
      </c>
      <c r="CV208" s="28">
        <v>9.0951345472885805</v>
      </c>
      <c r="CW208" s="28">
        <v>8.8147098805475181</v>
      </c>
      <c r="CX208" s="28">
        <v>8.5090707539471904</v>
      </c>
      <c r="CY208" s="28">
        <v>6.8217650557336569</v>
      </c>
      <c r="CZ208" s="28">
        <v>0.36753190398819413</v>
      </c>
      <c r="DA208" s="28">
        <v>-5.4288962495035058</v>
      </c>
      <c r="DB208" s="28">
        <v>-9.8438867250579918</v>
      </c>
      <c r="DD208" s="28">
        <v>16.532866869351032</v>
      </c>
      <c r="DE208" s="28">
        <v>15.757956966477664</v>
      </c>
      <c r="DF208" s="28">
        <v>14.813231896456717</v>
      </c>
      <c r="DG208" s="28">
        <v>14.61990035977766</v>
      </c>
      <c r="DH208" s="28">
        <v>14.436567943255186</v>
      </c>
      <c r="DI208" s="28">
        <v>14.209705289186669</v>
      </c>
      <c r="DJ208" s="28">
        <v>13.976311360161214</v>
      </c>
      <c r="DK208" s="28">
        <v>13.695134547288582</v>
      </c>
      <c r="DL208" s="28">
        <v>13.41470988054752</v>
      </c>
      <c r="DM208" s="28">
        <v>13.109070753947192</v>
      </c>
      <c r="DN208" s="28">
        <v>11.421765055733658</v>
      </c>
      <c r="DO208" s="28">
        <v>4.9675319039881956</v>
      </c>
      <c r="DP208" s="28">
        <v>-0.82889624950350438</v>
      </c>
      <c r="DQ208" s="28">
        <v>-5.2438867250579904</v>
      </c>
      <c r="DS208" s="29">
        <v>12.00547192946636</v>
      </c>
      <c r="DT208" s="29">
        <v>11.30030935841179</v>
      </c>
      <c r="DU208" s="29">
        <v>10.426299887325483</v>
      </c>
      <c r="DV208" s="29">
        <v>10.285793031952007</v>
      </c>
      <c r="DW208" s="29">
        <v>10.155620958509514</v>
      </c>
      <c r="DX208" s="29">
        <v>9.9441703787972529</v>
      </c>
      <c r="DY208" s="29">
        <v>9.7437886113563579</v>
      </c>
      <c r="DZ208" s="29">
        <v>9.5313245790717893</v>
      </c>
      <c r="EA208" s="29">
        <v>9.3004929134660692</v>
      </c>
      <c r="EB208" s="29">
        <v>8.8035197380241748</v>
      </c>
      <c r="EC208" s="29">
        <v>2.2737362425608723</v>
      </c>
      <c r="ED208" s="29">
        <v>-3.9657812127616836</v>
      </c>
      <c r="EE208" s="29">
        <v>-8.7633553273301921</v>
      </c>
      <c r="EF208" s="29">
        <v>-8.8471101088210737</v>
      </c>
      <c r="EH208" s="29">
        <v>16.605471929466361</v>
      </c>
      <c r="EI208" s="29">
        <v>15.900309358411791</v>
      </c>
      <c r="EJ208" s="29">
        <v>15.026299887325484</v>
      </c>
      <c r="EK208" s="29">
        <v>14.885793031952009</v>
      </c>
      <c r="EL208" s="29">
        <v>14.755620958509516</v>
      </c>
      <c r="EM208" s="29">
        <v>14.544170378797254</v>
      </c>
      <c r="EN208" s="29">
        <v>14.343788611356359</v>
      </c>
      <c r="EO208" s="29">
        <v>14.131324579071791</v>
      </c>
      <c r="EP208" s="29">
        <v>13.900492913466071</v>
      </c>
      <c r="EQ208" s="29">
        <v>13.403519738024176</v>
      </c>
      <c r="ER208" s="29">
        <v>6.8737362425608737</v>
      </c>
      <c r="ES208" s="29">
        <v>0.63421878723831782</v>
      </c>
      <c r="ET208" s="29">
        <v>-4.1633553273301906</v>
      </c>
      <c r="EU208" s="29">
        <v>-4.2471101088210723</v>
      </c>
      <c r="EW208" s="1">
        <v>380056</v>
      </c>
      <c r="EX208" s="1">
        <v>395083</v>
      </c>
      <c r="EY208" s="1" t="s">
        <v>573</v>
      </c>
      <c r="EZ208" s="1" t="s">
        <v>872</v>
      </c>
    </row>
    <row r="209" spans="2:156" ht="16.2" thickBot="1" x14ac:dyDescent="0.35">
      <c r="B209" s="21" t="s">
        <v>210</v>
      </c>
      <c r="C209" s="22">
        <v>11.525697845360117</v>
      </c>
      <c r="D209" s="23">
        <v>11.352969331979175</v>
      </c>
      <c r="E209" s="23">
        <v>10.924821122001404</v>
      </c>
      <c r="F209" s="23">
        <v>10.756718267504779</v>
      </c>
      <c r="G209" s="23">
        <v>10.615093546149842</v>
      </c>
      <c r="H209" s="23">
        <v>10.308989935887254</v>
      </c>
      <c r="I209" s="23">
        <v>10.044407453784421</v>
      </c>
      <c r="J209" s="23">
        <v>9.7591052207122928</v>
      </c>
      <c r="K209" s="23">
        <v>9.4951778499251276</v>
      </c>
      <c r="L209" s="23">
        <v>9.0696140522518185</v>
      </c>
      <c r="M209" s="23">
        <v>6.6730457159227115</v>
      </c>
      <c r="N209" s="23">
        <v>4.0860988434641357</v>
      </c>
      <c r="O209" s="23">
        <v>3.0941556096159424</v>
      </c>
      <c r="P209" s="23">
        <v>2.7935230519384007</v>
      </c>
      <c r="Q209" s="24"/>
      <c r="R209" s="23">
        <v>15.625697845360119</v>
      </c>
      <c r="S209" s="23">
        <v>15.452969331979176</v>
      </c>
      <c r="T209" s="23">
        <v>15.024821122001406</v>
      </c>
      <c r="U209" s="23">
        <v>14.85671826750478</v>
      </c>
      <c r="V209" s="23">
        <v>14.715093546149843</v>
      </c>
      <c r="W209" s="23">
        <v>14.408989935887256</v>
      </c>
      <c r="X209" s="23">
        <v>14.144407453784423</v>
      </c>
      <c r="Y209" s="23">
        <v>13.859105220712294</v>
      </c>
      <c r="Z209" s="23">
        <v>13.595177849925129</v>
      </c>
      <c r="AA209" s="23">
        <v>13.16961405225182</v>
      </c>
      <c r="AB209" s="23">
        <v>10.773045715922713</v>
      </c>
      <c r="AC209" s="23">
        <v>8.1860988434641371</v>
      </c>
      <c r="AD209" s="23">
        <v>7.1941556096159438</v>
      </c>
      <c r="AE209" s="23">
        <v>6.8935230519384021</v>
      </c>
      <c r="AG209" s="25">
        <v>11.47059716387017</v>
      </c>
      <c r="AH209" s="25">
        <v>11.388667186298424</v>
      </c>
      <c r="AI209" s="25">
        <v>11.097061458104111</v>
      </c>
      <c r="AJ209" s="25">
        <v>10.941786644307708</v>
      </c>
      <c r="AK209" s="25">
        <v>10.816499246704957</v>
      </c>
      <c r="AL209" s="25">
        <v>10.52916831989403</v>
      </c>
      <c r="AM209" s="25">
        <v>10.270436245550421</v>
      </c>
      <c r="AN209" s="25">
        <v>9.9877595198332969</v>
      </c>
      <c r="AO209" s="25">
        <v>9.7169254846334052</v>
      </c>
      <c r="AP209" s="25">
        <v>9.3099062391373799</v>
      </c>
      <c r="AQ209" s="25">
        <v>7.9317535485022432</v>
      </c>
      <c r="AR209" s="25">
        <v>5.8763738719897773</v>
      </c>
      <c r="AS209" s="25">
        <v>3.880102962588289</v>
      </c>
      <c r="AT209" s="25">
        <v>3.6065424760535691</v>
      </c>
      <c r="AV209" s="26">
        <v>15.570597163870172</v>
      </c>
      <c r="AW209" s="26">
        <v>15.488667186298425</v>
      </c>
      <c r="AX209" s="26">
        <v>15.197061458104113</v>
      </c>
      <c r="AY209" s="26">
        <v>15.04178664430771</v>
      </c>
      <c r="AZ209" s="26">
        <v>14.916499246704959</v>
      </c>
      <c r="BA209" s="26">
        <v>14.629168319894031</v>
      </c>
      <c r="BB209" s="26">
        <v>14.370436245550422</v>
      </c>
      <c r="BC209" s="26">
        <v>14.087759519833298</v>
      </c>
      <c r="BD209" s="26">
        <v>13.816925484633407</v>
      </c>
      <c r="BE209" s="26">
        <v>13.409906239137381</v>
      </c>
      <c r="BF209" s="26">
        <v>12.031753548502245</v>
      </c>
      <c r="BG209" s="26">
        <v>9.9763738719897788</v>
      </c>
      <c r="BH209" s="26">
        <v>7.9801029625882904</v>
      </c>
      <c r="BI209" s="26">
        <v>7.7065424760535706</v>
      </c>
      <c r="BK209" s="27">
        <v>11.527180982826009</v>
      </c>
      <c r="BL209" s="27">
        <v>11.380580201263466</v>
      </c>
      <c r="BM209" s="27">
        <v>10.986171402645216</v>
      </c>
      <c r="BN209" s="27">
        <v>10.85015298831236</v>
      </c>
      <c r="BO209" s="27">
        <v>10.743109955738742</v>
      </c>
      <c r="BP209" s="27">
        <v>10.486004053243565</v>
      </c>
      <c r="BQ209" s="27">
        <v>10.271989524818444</v>
      </c>
      <c r="BR209" s="27">
        <v>10.049134588087664</v>
      </c>
      <c r="BS209" s="27">
        <v>9.8463059008483036</v>
      </c>
      <c r="BT209" s="27">
        <v>9.4843578872065386</v>
      </c>
      <c r="BU209" s="27">
        <v>7.501536838153628</v>
      </c>
      <c r="BV209" s="27">
        <v>5.4977802244830301</v>
      </c>
      <c r="BW209" s="27">
        <v>4.950713079738204</v>
      </c>
      <c r="BX209" s="27">
        <v>5.069894690080865</v>
      </c>
      <c r="BZ209" s="27">
        <v>15.62718098282601</v>
      </c>
      <c r="CA209" s="27">
        <v>15.480580201263468</v>
      </c>
      <c r="CB209" s="27">
        <v>15.086171402645217</v>
      </c>
      <c r="CC209" s="27">
        <v>14.950152988312361</v>
      </c>
      <c r="CD209" s="27">
        <v>14.843109955738743</v>
      </c>
      <c r="CE209" s="27">
        <v>14.586004053243567</v>
      </c>
      <c r="CF209" s="27">
        <v>14.371989524818446</v>
      </c>
      <c r="CG209" s="27">
        <v>14.149134588087666</v>
      </c>
      <c r="CH209" s="27">
        <v>13.946305900848305</v>
      </c>
      <c r="CI209" s="27">
        <v>13.58435788720654</v>
      </c>
      <c r="CJ209" s="27">
        <v>11.601536838153629</v>
      </c>
      <c r="CK209" s="27">
        <v>9.5977802244830315</v>
      </c>
      <c r="CL209" s="27">
        <v>9.0507130797382054</v>
      </c>
      <c r="CM209" s="27">
        <v>9.1698946900808664</v>
      </c>
      <c r="CO209" s="28">
        <v>11.521364954300905</v>
      </c>
      <c r="CP209" s="28">
        <v>11.35671192153694</v>
      </c>
      <c r="CQ209" s="28">
        <v>10.94781223889817</v>
      </c>
      <c r="CR209" s="28">
        <v>10.81003612847215</v>
      </c>
      <c r="CS209" s="28">
        <v>10.713442678602425</v>
      </c>
      <c r="CT209" s="28">
        <v>10.47949033372806</v>
      </c>
      <c r="CU209" s="28">
        <v>10.266129435172079</v>
      </c>
      <c r="CV209" s="28">
        <v>9.9528899237403348</v>
      </c>
      <c r="CW209" s="28">
        <v>9.6880516550110816</v>
      </c>
      <c r="CX209" s="28">
        <v>9.3202332948980811</v>
      </c>
      <c r="CY209" s="28">
        <v>7.6648120035931253</v>
      </c>
      <c r="CZ209" s="28">
        <v>2.4384885811239911</v>
      </c>
      <c r="DA209" s="28">
        <v>-1.3339693285821284</v>
      </c>
      <c r="DB209" s="28">
        <v>-4.0418971801762424</v>
      </c>
      <c r="DD209" s="28">
        <v>15.621364954300907</v>
      </c>
      <c r="DE209" s="28">
        <v>15.456711921536941</v>
      </c>
      <c r="DF209" s="28">
        <v>15.047812238898171</v>
      </c>
      <c r="DG209" s="28">
        <v>14.910036128472152</v>
      </c>
      <c r="DH209" s="28">
        <v>14.813442678602426</v>
      </c>
      <c r="DI209" s="28">
        <v>14.579490333728062</v>
      </c>
      <c r="DJ209" s="28">
        <v>14.366129435172081</v>
      </c>
      <c r="DK209" s="28">
        <v>14.052889923740336</v>
      </c>
      <c r="DL209" s="28">
        <v>13.788051655011083</v>
      </c>
      <c r="DM209" s="28">
        <v>13.420233294898082</v>
      </c>
      <c r="DN209" s="28">
        <v>11.764812003593127</v>
      </c>
      <c r="DO209" s="28">
        <v>6.5384885811239926</v>
      </c>
      <c r="DP209" s="28">
        <v>2.7660306714178731</v>
      </c>
      <c r="DQ209" s="28">
        <v>5.8102819823758978E-2</v>
      </c>
      <c r="DS209" s="29">
        <v>11.591019570814595</v>
      </c>
      <c r="DT209" s="29">
        <v>11.493307341197871</v>
      </c>
      <c r="DU209" s="29">
        <v>11.152828501042206</v>
      </c>
      <c r="DV209" s="29">
        <v>11.067646909976252</v>
      </c>
      <c r="DW209" s="29">
        <v>10.997570175556303</v>
      </c>
      <c r="DX209" s="29">
        <v>10.68715107688107</v>
      </c>
      <c r="DY209" s="29">
        <v>10.431994113581824</v>
      </c>
      <c r="DZ209" s="29">
        <v>10.175664036831753</v>
      </c>
      <c r="EA209" s="29">
        <v>9.9610558139025045</v>
      </c>
      <c r="EB209" s="29">
        <v>9.5110122241704698</v>
      </c>
      <c r="EC209" s="29">
        <v>4.8877366397538431</v>
      </c>
      <c r="ED209" s="29">
        <v>4.3149205529601886E-2</v>
      </c>
      <c r="EE209" s="29">
        <v>-2.9609602609378918</v>
      </c>
      <c r="EF209" s="29">
        <v>-3.0327975684071546</v>
      </c>
      <c r="EH209" s="29">
        <v>15.691019570814596</v>
      </c>
      <c r="EI209" s="29">
        <v>15.593307341197873</v>
      </c>
      <c r="EJ209" s="29">
        <v>15.252828501042208</v>
      </c>
      <c r="EK209" s="29">
        <v>15.167646909976254</v>
      </c>
      <c r="EL209" s="29">
        <v>15.097570175556305</v>
      </c>
      <c r="EM209" s="29">
        <v>14.787151076881072</v>
      </c>
      <c r="EN209" s="29">
        <v>14.531994113581826</v>
      </c>
      <c r="EO209" s="29">
        <v>14.275664036831754</v>
      </c>
      <c r="EP209" s="29">
        <v>14.061055813902506</v>
      </c>
      <c r="EQ209" s="29">
        <v>13.611012224170471</v>
      </c>
      <c r="ER209" s="29">
        <v>8.9877366397538445</v>
      </c>
      <c r="ES209" s="29">
        <v>4.1431492055296033</v>
      </c>
      <c r="ET209" s="29">
        <v>1.1390397390621096</v>
      </c>
      <c r="EU209" s="29">
        <v>1.0672024315928468</v>
      </c>
      <c r="EW209" s="1">
        <v>360581</v>
      </c>
      <c r="EX209" s="1">
        <v>437001</v>
      </c>
      <c r="EY209" s="1" t="s">
        <v>497</v>
      </c>
      <c r="EZ209" s="1" t="s">
        <v>887</v>
      </c>
    </row>
    <row r="210" spans="2:156" ht="16.2" thickBot="1" x14ac:dyDescent="0.35">
      <c r="B210" s="21" t="s">
        <v>211</v>
      </c>
      <c r="C210" s="22">
        <v>5.9619557370863561</v>
      </c>
      <c r="D210" s="23">
        <v>5.8979422029394506</v>
      </c>
      <c r="E210" s="23">
        <v>5.523749112392526</v>
      </c>
      <c r="F210" s="23">
        <v>5.0819194417362787</v>
      </c>
      <c r="G210" s="23">
        <v>4.6845867784254409</v>
      </c>
      <c r="H210" s="23">
        <v>4.507260422681842</v>
      </c>
      <c r="I210" s="23">
        <v>4.1987614240225923</v>
      </c>
      <c r="J210" s="23">
        <v>3.6597496599101014</v>
      </c>
      <c r="K210" s="23">
        <v>3.3405800642760255</v>
      </c>
      <c r="L210" s="23">
        <v>2.9366021161216267</v>
      </c>
      <c r="M210" s="23">
        <v>0.78694626092693909</v>
      </c>
      <c r="N210" s="23">
        <v>-1.7788148122879726</v>
      </c>
      <c r="O210" s="23">
        <v>-3.4430487091697621</v>
      </c>
      <c r="P210" s="23">
        <v>-4.5812623760407654</v>
      </c>
      <c r="Q210" s="24"/>
      <c r="R210" s="23">
        <v>10.061955737086357</v>
      </c>
      <c r="S210" s="23">
        <v>9.997942202939452</v>
      </c>
      <c r="T210" s="23">
        <v>9.6237491123925274</v>
      </c>
      <c r="U210" s="23">
        <v>9.1819194417362802</v>
      </c>
      <c r="V210" s="23">
        <v>8.7845867784254423</v>
      </c>
      <c r="W210" s="23">
        <v>8.6072604226818434</v>
      </c>
      <c r="X210" s="23">
        <v>8.2987614240225938</v>
      </c>
      <c r="Y210" s="23">
        <v>7.7597496599101028</v>
      </c>
      <c r="Z210" s="23">
        <v>7.4405800642760269</v>
      </c>
      <c r="AA210" s="23">
        <v>7.0366021161216281</v>
      </c>
      <c r="AB210" s="23">
        <v>4.8869462609269405</v>
      </c>
      <c r="AC210" s="23">
        <v>2.3211851877120289</v>
      </c>
      <c r="AD210" s="23">
        <v>0.65695129083023929</v>
      </c>
      <c r="AE210" s="23">
        <v>-0.48126237604076394</v>
      </c>
      <c r="AG210" s="25">
        <v>5.8784993776090815</v>
      </c>
      <c r="AH210" s="25">
        <v>5.8960493326046333</v>
      </c>
      <c r="AI210" s="25">
        <v>5.7312130630775684</v>
      </c>
      <c r="AJ210" s="25">
        <v>5.3845708332228668</v>
      </c>
      <c r="AK210" s="25">
        <v>5.0589395223623583</v>
      </c>
      <c r="AL210" s="25">
        <v>4.9108655924565916</v>
      </c>
      <c r="AM210" s="25">
        <v>4.6437844501087007</v>
      </c>
      <c r="AN210" s="25">
        <v>4.1375097726339796</v>
      </c>
      <c r="AO210" s="25">
        <v>3.8241156695486112</v>
      </c>
      <c r="AP210" s="25">
        <v>3.4184523910695042</v>
      </c>
      <c r="AQ210" s="25">
        <v>1.7707094730051907</v>
      </c>
      <c r="AR210" s="25">
        <v>8.4580714541836244E-2</v>
      </c>
      <c r="AS210" s="25">
        <v>-1.342973438157486</v>
      </c>
      <c r="AT210" s="25">
        <v>-1.7821848345597111</v>
      </c>
      <c r="AV210" s="26">
        <v>9.9784993776090829</v>
      </c>
      <c r="AW210" s="26">
        <v>9.9960493326046347</v>
      </c>
      <c r="AX210" s="26">
        <v>9.8312130630775698</v>
      </c>
      <c r="AY210" s="26">
        <v>9.4845708332228682</v>
      </c>
      <c r="AZ210" s="26">
        <v>9.1589395223623598</v>
      </c>
      <c r="BA210" s="26">
        <v>9.010865592456593</v>
      </c>
      <c r="BB210" s="26">
        <v>8.7437844501087021</v>
      </c>
      <c r="BC210" s="26">
        <v>8.237509772633981</v>
      </c>
      <c r="BD210" s="26">
        <v>7.9241156695486126</v>
      </c>
      <c r="BE210" s="26">
        <v>7.5184523910695056</v>
      </c>
      <c r="BF210" s="26">
        <v>5.8707094730051921</v>
      </c>
      <c r="BG210" s="26">
        <v>4.1845807145418377</v>
      </c>
      <c r="BH210" s="26">
        <v>2.7570265618425154</v>
      </c>
      <c r="BI210" s="26">
        <v>2.3178151654402903</v>
      </c>
      <c r="BK210" s="27">
        <v>5.9633614003662849</v>
      </c>
      <c r="BL210" s="27">
        <v>5.9286007343306473</v>
      </c>
      <c r="BM210" s="27">
        <v>5.5929994747479128</v>
      </c>
      <c r="BN210" s="27">
        <v>5.1892930136529927</v>
      </c>
      <c r="BO210" s="27">
        <v>4.8325990626832507</v>
      </c>
      <c r="BP210" s="27">
        <v>4.7078372581785821</v>
      </c>
      <c r="BQ210" s="27">
        <v>4.4527034937136278</v>
      </c>
      <c r="BR210" s="27">
        <v>3.9818051828106178</v>
      </c>
      <c r="BS210" s="27">
        <v>3.7265958753471615</v>
      </c>
      <c r="BT210" s="27">
        <v>3.3869148770944904</v>
      </c>
      <c r="BU210" s="27">
        <v>1.5324927420495307</v>
      </c>
      <c r="BV210" s="27">
        <v>-3.5413544591964552E-2</v>
      </c>
      <c r="BW210" s="27">
        <v>-0.79473325235281322</v>
      </c>
      <c r="BX210" s="27">
        <v>-1.0357899716459151</v>
      </c>
      <c r="BZ210" s="27">
        <v>10.063361400366286</v>
      </c>
      <c r="CA210" s="27">
        <v>10.028600734330649</v>
      </c>
      <c r="CB210" s="27">
        <v>9.6929994747479142</v>
      </c>
      <c r="CC210" s="27">
        <v>9.2892930136529941</v>
      </c>
      <c r="CD210" s="27">
        <v>8.9325990626832521</v>
      </c>
      <c r="CE210" s="27">
        <v>8.8078372581785835</v>
      </c>
      <c r="CF210" s="27">
        <v>8.5527034937136293</v>
      </c>
      <c r="CG210" s="27">
        <v>8.0818051828106192</v>
      </c>
      <c r="CH210" s="27">
        <v>7.8265958753471629</v>
      </c>
      <c r="CI210" s="27">
        <v>7.4869148770944918</v>
      </c>
      <c r="CJ210" s="27">
        <v>5.6324927420495321</v>
      </c>
      <c r="CK210" s="27">
        <v>4.0645864554080369</v>
      </c>
      <c r="CL210" s="27">
        <v>3.3052667476471882</v>
      </c>
      <c r="CM210" s="27">
        <v>3.0642100283540863</v>
      </c>
      <c r="CO210" s="28">
        <v>5.9567279491760132</v>
      </c>
      <c r="CP210" s="28">
        <v>5.9162922115757404</v>
      </c>
      <c r="CQ210" s="28">
        <v>5.5800302397876607</v>
      </c>
      <c r="CR210" s="28">
        <v>5.1884485469622739</v>
      </c>
      <c r="CS210" s="28">
        <v>4.8578430145255851</v>
      </c>
      <c r="CT210" s="28">
        <v>4.7747894473426626</v>
      </c>
      <c r="CU210" s="28">
        <v>4.563895381108285</v>
      </c>
      <c r="CV210" s="28">
        <v>4.0725397965036869</v>
      </c>
      <c r="CW210" s="28">
        <v>3.9118016140783674</v>
      </c>
      <c r="CX210" s="28">
        <v>3.6487885444205084</v>
      </c>
      <c r="CY210" s="28">
        <v>2.0685257107156581</v>
      </c>
      <c r="CZ210" s="28">
        <v>-3.3713395709993321</v>
      </c>
      <c r="DA210" s="28">
        <v>-8.3399546995421368</v>
      </c>
      <c r="DB210" s="28">
        <v>-12.128144006092363</v>
      </c>
      <c r="DD210" s="28">
        <v>10.056727949176015</v>
      </c>
      <c r="DE210" s="28">
        <v>10.016292211575742</v>
      </c>
      <c r="DF210" s="28">
        <v>9.6800302397876621</v>
      </c>
      <c r="DG210" s="28">
        <v>9.2884485469622753</v>
      </c>
      <c r="DH210" s="28">
        <v>8.9578430145255865</v>
      </c>
      <c r="DI210" s="28">
        <v>8.8747894473426641</v>
      </c>
      <c r="DJ210" s="28">
        <v>8.6638953811082864</v>
      </c>
      <c r="DK210" s="28">
        <v>8.1725397965036883</v>
      </c>
      <c r="DL210" s="28">
        <v>8.0118016140783688</v>
      </c>
      <c r="DM210" s="28">
        <v>7.7487885444205098</v>
      </c>
      <c r="DN210" s="28">
        <v>6.1685257107156595</v>
      </c>
      <c r="DO210" s="28">
        <v>0.7286604290006693</v>
      </c>
      <c r="DP210" s="28">
        <v>-4.2399546995421353</v>
      </c>
      <c r="DQ210" s="28">
        <v>-8.0281440060923615</v>
      </c>
      <c r="DS210" s="29">
        <v>6.0406933067505797</v>
      </c>
      <c r="DT210" s="29">
        <v>6.0809965703077715</v>
      </c>
      <c r="DU210" s="29">
        <v>5.8219015749920544</v>
      </c>
      <c r="DV210" s="29">
        <v>5.4946977064005864</v>
      </c>
      <c r="DW210" s="29">
        <v>5.2259972912145294</v>
      </c>
      <c r="DX210" s="29">
        <v>5.1256525060831741</v>
      </c>
      <c r="DY210" s="29">
        <v>4.9813338564896981</v>
      </c>
      <c r="DZ210" s="29">
        <v>4.4769141320434649</v>
      </c>
      <c r="EA210" s="29">
        <v>4.3379243473378999</v>
      </c>
      <c r="EB210" s="29">
        <v>3.9235594480879818</v>
      </c>
      <c r="EC210" s="29">
        <v>-1.6235269473319782</v>
      </c>
      <c r="ED210" s="29">
        <v>-7.5212757290886962</v>
      </c>
      <c r="EE210" s="29">
        <v>-11.269971910071554</v>
      </c>
      <c r="EF210" s="29">
        <v>-11.022092064034844</v>
      </c>
      <c r="EH210" s="29">
        <v>10.140693306750581</v>
      </c>
      <c r="EI210" s="29">
        <v>10.180996570307773</v>
      </c>
      <c r="EJ210" s="29">
        <v>9.9219015749920558</v>
      </c>
      <c r="EK210" s="29">
        <v>9.5946977064005878</v>
      </c>
      <c r="EL210" s="29">
        <v>9.3259972912145308</v>
      </c>
      <c r="EM210" s="29">
        <v>9.2256525060831756</v>
      </c>
      <c r="EN210" s="29">
        <v>9.0813338564896995</v>
      </c>
      <c r="EO210" s="29">
        <v>8.5769141320434663</v>
      </c>
      <c r="EP210" s="29">
        <v>8.4379243473379013</v>
      </c>
      <c r="EQ210" s="29">
        <v>8.0235594480879833</v>
      </c>
      <c r="ER210" s="29">
        <v>2.4764730526680232</v>
      </c>
      <c r="ES210" s="29">
        <v>-3.4212757290886948</v>
      </c>
      <c r="ET210" s="29">
        <v>-7.1699719100715527</v>
      </c>
      <c r="EU210" s="29">
        <v>-6.9220920640348425</v>
      </c>
      <c r="EW210" s="1">
        <v>385535</v>
      </c>
      <c r="EX210" s="1">
        <v>396037</v>
      </c>
      <c r="EY210" s="1" t="s">
        <v>699</v>
      </c>
      <c r="EZ210" s="1" t="s">
        <v>882</v>
      </c>
    </row>
    <row r="211" spans="2:156" ht="16.2" thickBot="1" x14ac:dyDescent="0.35">
      <c r="B211" s="21" t="s">
        <v>212</v>
      </c>
      <c r="C211" s="22">
        <v>11.119038757160819</v>
      </c>
      <c r="D211" s="23">
        <v>10.52048816304794</v>
      </c>
      <c r="E211" s="23">
        <v>9.1201921020045198</v>
      </c>
      <c r="F211" s="23">
        <v>8.8268488419659086</v>
      </c>
      <c r="G211" s="23">
        <v>8.6284232296278702</v>
      </c>
      <c r="H211" s="23">
        <v>8.2299648447939546</v>
      </c>
      <c r="I211" s="23">
        <v>7.8993882138179643</v>
      </c>
      <c r="J211" s="23">
        <v>7.7554148109777401</v>
      </c>
      <c r="K211" s="23">
        <v>7.4983779225568838</v>
      </c>
      <c r="L211" s="23">
        <v>7.101169427289161</v>
      </c>
      <c r="M211" s="23">
        <v>5.7370223856221116</v>
      </c>
      <c r="N211" s="23">
        <v>3.4333255932515598</v>
      </c>
      <c r="O211" s="23">
        <v>1.9248178573683745</v>
      </c>
      <c r="P211" s="23">
        <v>0.77405422141017155</v>
      </c>
      <c r="Q211" s="24"/>
      <c r="R211" s="23">
        <v>17.119038757160819</v>
      </c>
      <c r="S211" s="23">
        <v>16.52048816304794</v>
      </c>
      <c r="T211" s="23">
        <v>15.12019210200452</v>
      </c>
      <c r="U211" s="23">
        <v>14.826848841965909</v>
      </c>
      <c r="V211" s="23">
        <v>14.62842322962787</v>
      </c>
      <c r="W211" s="23">
        <v>14.229964844793955</v>
      </c>
      <c r="X211" s="23">
        <v>13.899388213817964</v>
      </c>
      <c r="Y211" s="23">
        <v>13.75541481097774</v>
      </c>
      <c r="Z211" s="23">
        <v>13.498377922556884</v>
      </c>
      <c r="AA211" s="23">
        <v>13.101169427289161</v>
      </c>
      <c r="AB211" s="23">
        <v>11.737022385622112</v>
      </c>
      <c r="AC211" s="23">
        <v>9.4333255932515598</v>
      </c>
      <c r="AD211" s="23">
        <v>7.9248178573683745</v>
      </c>
      <c r="AE211" s="23">
        <v>6.7740542214101716</v>
      </c>
      <c r="AG211" s="25">
        <v>11.041179436349058</v>
      </c>
      <c r="AH211" s="25">
        <v>10.918911115752362</v>
      </c>
      <c r="AI211" s="25">
        <v>10.196463336908828</v>
      </c>
      <c r="AJ211" s="25">
        <v>10.085429900372112</v>
      </c>
      <c r="AK211" s="25">
        <v>10.032802696040449</v>
      </c>
      <c r="AL211" s="25">
        <v>9.7880794178833384</v>
      </c>
      <c r="AM211" s="25">
        <v>9.5671320293654709</v>
      </c>
      <c r="AN211" s="25">
        <v>9.5129565207090678</v>
      </c>
      <c r="AO211" s="25">
        <v>9.3554346578849952</v>
      </c>
      <c r="AP211" s="25">
        <v>9.0133318270107701</v>
      </c>
      <c r="AQ211" s="25">
        <v>8.1265237832403372</v>
      </c>
      <c r="AR211" s="25">
        <v>7.2277294182374554</v>
      </c>
      <c r="AS211" s="25">
        <v>6.5070347973182692</v>
      </c>
      <c r="AT211" s="25">
        <v>6.3334226099663518</v>
      </c>
      <c r="AV211" s="26">
        <v>17.041179436349058</v>
      </c>
      <c r="AW211" s="26">
        <v>16.918911115752362</v>
      </c>
      <c r="AX211" s="26">
        <v>16.196463336908828</v>
      </c>
      <c r="AY211" s="26">
        <v>16.085429900372112</v>
      </c>
      <c r="AZ211" s="26">
        <v>16.032802696040449</v>
      </c>
      <c r="BA211" s="26">
        <v>15.788079417883338</v>
      </c>
      <c r="BB211" s="26">
        <v>15.567132029365471</v>
      </c>
      <c r="BC211" s="26">
        <v>15.512956520709068</v>
      </c>
      <c r="BD211" s="26">
        <v>15.355434657884995</v>
      </c>
      <c r="BE211" s="26">
        <v>15.01333182701077</v>
      </c>
      <c r="BF211" s="26">
        <v>14.126523783240337</v>
      </c>
      <c r="BG211" s="26">
        <v>13.227729418237455</v>
      </c>
      <c r="BH211" s="26">
        <v>12.507034797318269</v>
      </c>
      <c r="BI211" s="26">
        <v>12.333422609966352</v>
      </c>
      <c r="BK211" s="27">
        <v>11.120023026391163</v>
      </c>
      <c r="BL211" s="27">
        <v>10.554208025137473</v>
      </c>
      <c r="BM211" s="27">
        <v>9.191637494292312</v>
      </c>
      <c r="BN211" s="27">
        <v>8.9345068994149095</v>
      </c>
      <c r="BO211" s="27">
        <v>8.7759727253865414</v>
      </c>
      <c r="BP211" s="27">
        <v>8.4319807319144147</v>
      </c>
      <c r="BQ211" s="27">
        <v>8.1516452906408823</v>
      </c>
      <c r="BR211" s="27">
        <v>8.0648338305420815</v>
      </c>
      <c r="BS211" s="27">
        <v>7.8664591500381924</v>
      </c>
      <c r="BT211" s="27">
        <v>7.5486687524997755</v>
      </c>
      <c r="BU211" s="27">
        <v>6.580550286072512</v>
      </c>
      <c r="BV211" s="27">
        <v>5.8123318588544599</v>
      </c>
      <c r="BW211" s="27">
        <v>5.6734541766011048</v>
      </c>
      <c r="BX211" s="27">
        <v>5.8506014089401326</v>
      </c>
      <c r="BZ211" s="27">
        <v>17.120023026391163</v>
      </c>
      <c r="CA211" s="27">
        <v>16.554208025137473</v>
      </c>
      <c r="CB211" s="27">
        <v>15.191637494292312</v>
      </c>
      <c r="CC211" s="27">
        <v>14.934506899414909</v>
      </c>
      <c r="CD211" s="27">
        <v>14.775972725386541</v>
      </c>
      <c r="CE211" s="27">
        <v>14.431980731914415</v>
      </c>
      <c r="CF211" s="27">
        <v>14.151645290640882</v>
      </c>
      <c r="CG211" s="27">
        <v>14.064833830542081</v>
      </c>
      <c r="CH211" s="27">
        <v>13.866459150038192</v>
      </c>
      <c r="CI211" s="27">
        <v>13.548668752499776</v>
      </c>
      <c r="CJ211" s="27">
        <v>12.580550286072512</v>
      </c>
      <c r="CK211" s="27">
        <v>11.81233185885446</v>
      </c>
      <c r="CL211" s="27">
        <v>11.673454176601105</v>
      </c>
      <c r="CM211" s="27">
        <v>11.850601408940133</v>
      </c>
      <c r="CO211" s="28">
        <v>11.117649687965326</v>
      </c>
      <c r="CP211" s="28">
        <v>10.560665563921543</v>
      </c>
      <c r="CQ211" s="28">
        <v>9.2081050357413261</v>
      </c>
      <c r="CR211" s="28">
        <v>8.9690022871070774</v>
      </c>
      <c r="CS211" s="28">
        <v>8.8290330239595889</v>
      </c>
      <c r="CT211" s="28">
        <v>8.5048978765739811</v>
      </c>
      <c r="CU211" s="28">
        <v>8.258915248850176</v>
      </c>
      <c r="CV211" s="28">
        <v>8.2052954988019771</v>
      </c>
      <c r="CW211" s="28">
        <v>8.0541981447518189</v>
      </c>
      <c r="CX211" s="28">
        <v>7.8066573968754831</v>
      </c>
      <c r="CY211" s="28">
        <v>7.258559622144702</v>
      </c>
      <c r="CZ211" s="28">
        <v>3.011651685848804</v>
      </c>
      <c r="DA211" s="28">
        <v>-0.81025540074331559</v>
      </c>
      <c r="DB211" s="28">
        <v>-4.1747731120676974</v>
      </c>
      <c r="DD211" s="28">
        <v>17.117649687965326</v>
      </c>
      <c r="DE211" s="28">
        <v>16.560665563921543</v>
      </c>
      <c r="DF211" s="28">
        <v>15.208105035741326</v>
      </c>
      <c r="DG211" s="28">
        <v>14.969002287107077</v>
      </c>
      <c r="DH211" s="28">
        <v>14.829033023959589</v>
      </c>
      <c r="DI211" s="28">
        <v>14.504897876573981</v>
      </c>
      <c r="DJ211" s="28">
        <v>14.258915248850176</v>
      </c>
      <c r="DK211" s="28">
        <v>14.205295498801977</v>
      </c>
      <c r="DL211" s="28">
        <v>14.054198144751819</v>
      </c>
      <c r="DM211" s="28">
        <v>13.806657396875483</v>
      </c>
      <c r="DN211" s="28">
        <v>13.258559622144702</v>
      </c>
      <c r="DO211" s="28">
        <v>9.011651685848804</v>
      </c>
      <c r="DP211" s="28">
        <v>5.1897445992566844</v>
      </c>
      <c r="DQ211" s="28">
        <v>1.8252268879323026</v>
      </c>
      <c r="DS211" s="29">
        <v>11.166891409555422</v>
      </c>
      <c r="DT211" s="29">
        <v>10.657097009386803</v>
      </c>
      <c r="DU211" s="29">
        <v>9.3525682604533529</v>
      </c>
      <c r="DV211" s="29">
        <v>9.148970037827354</v>
      </c>
      <c r="DW211" s="29">
        <v>9.0355638141957755</v>
      </c>
      <c r="DX211" s="29">
        <v>8.7160531995067139</v>
      </c>
      <c r="DY211" s="29">
        <v>8.4692527441271679</v>
      </c>
      <c r="DZ211" s="29">
        <v>8.4071159985317436</v>
      </c>
      <c r="EA211" s="29">
        <v>8.2369179458009683</v>
      </c>
      <c r="EB211" s="29">
        <v>7.8108879427863585</v>
      </c>
      <c r="EC211" s="29">
        <v>2.8100345587669189</v>
      </c>
      <c r="ED211" s="29">
        <v>-1.5108344820584918</v>
      </c>
      <c r="EE211" s="29">
        <v>-5.1058165665257604</v>
      </c>
      <c r="EF211" s="29">
        <v>-4.954311884337784</v>
      </c>
      <c r="EH211" s="29">
        <v>17.166891409555422</v>
      </c>
      <c r="EI211" s="29">
        <v>16.657097009386803</v>
      </c>
      <c r="EJ211" s="29">
        <v>15.352568260453353</v>
      </c>
      <c r="EK211" s="29">
        <v>15.148970037827354</v>
      </c>
      <c r="EL211" s="29">
        <v>15.035563814195775</v>
      </c>
      <c r="EM211" s="29">
        <v>14.716053199506714</v>
      </c>
      <c r="EN211" s="29">
        <v>14.469252744127168</v>
      </c>
      <c r="EO211" s="29">
        <v>14.407115998531744</v>
      </c>
      <c r="EP211" s="29">
        <v>14.236917945800968</v>
      </c>
      <c r="EQ211" s="29">
        <v>13.810887942786358</v>
      </c>
      <c r="ER211" s="29">
        <v>8.8100345587669189</v>
      </c>
      <c r="ES211" s="29">
        <v>4.4891655179415082</v>
      </c>
      <c r="ET211" s="29">
        <v>0.89418343347423956</v>
      </c>
      <c r="EU211" s="29">
        <v>1.045688115662216</v>
      </c>
      <c r="EW211" s="1">
        <v>365293</v>
      </c>
      <c r="EX211" s="1">
        <v>409079</v>
      </c>
      <c r="EY211" s="1" t="s">
        <v>592</v>
      </c>
      <c r="EZ211" s="1" t="s">
        <v>880</v>
      </c>
    </row>
    <row r="212" spans="2:156" ht="16.2" thickBot="1" x14ac:dyDescent="0.35">
      <c r="B212" s="21" t="s">
        <v>213</v>
      </c>
      <c r="C212" s="22">
        <v>10.261557551381346</v>
      </c>
      <c r="D212" s="23">
        <v>10.561518505589451</v>
      </c>
      <c r="E212" s="23">
        <v>10.250358434439178</v>
      </c>
      <c r="F212" s="23">
        <v>10.071563557775015</v>
      </c>
      <c r="G212" s="23">
        <v>10.012609574362816</v>
      </c>
      <c r="H212" s="23">
        <v>9.800785764809385</v>
      </c>
      <c r="I212" s="23">
        <v>9.6074355436892205</v>
      </c>
      <c r="J212" s="23">
        <v>9.5300045537865063</v>
      </c>
      <c r="K212" s="23">
        <v>9.5468948352537968</v>
      </c>
      <c r="L212" s="23">
        <v>9.3930879560557532</v>
      </c>
      <c r="M212" s="23">
        <v>9.0163958453347082</v>
      </c>
      <c r="N212" s="23">
        <v>8.443535866563705</v>
      </c>
      <c r="O212" s="23">
        <v>7.9611064502658486</v>
      </c>
      <c r="P212" s="23">
        <v>7.767096358215781</v>
      </c>
      <c r="Q212" s="24"/>
      <c r="R212" s="23">
        <v>17.261557551381344</v>
      </c>
      <c r="S212" s="23">
        <v>17.561518505589451</v>
      </c>
      <c r="T212" s="23">
        <v>17.250358434439178</v>
      </c>
      <c r="U212" s="23">
        <v>17.071563557775015</v>
      </c>
      <c r="V212" s="23">
        <v>17.012609574362816</v>
      </c>
      <c r="W212" s="23">
        <v>16.800785764809383</v>
      </c>
      <c r="X212" s="23">
        <v>16.60743554368922</v>
      </c>
      <c r="Y212" s="23">
        <v>16.530004553786505</v>
      </c>
      <c r="Z212" s="23">
        <v>16.546894835253795</v>
      </c>
      <c r="AA212" s="23">
        <v>16.393087956055751</v>
      </c>
      <c r="AB212" s="23">
        <v>16.016395845334706</v>
      </c>
      <c r="AC212" s="23">
        <v>15.443535866563705</v>
      </c>
      <c r="AD212" s="23">
        <v>14.961106450265849</v>
      </c>
      <c r="AE212" s="23">
        <v>14.767096358215781</v>
      </c>
      <c r="AG212" s="25">
        <v>10.222407838725735</v>
      </c>
      <c r="AH212" s="25">
        <v>10.538319676121258</v>
      </c>
      <c r="AI212" s="25">
        <v>10.395546825868147</v>
      </c>
      <c r="AJ212" s="25">
        <v>10.334038702702646</v>
      </c>
      <c r="AK212" s="25">
        <v>10.3752085436847</v>
      </c>
      <c r="AL212" s="25">
        <v>10.256136448389226</v>
      </c>
      <c r="AM212" s="25">
        <v>10.137657996520026</v>
      </c>
      <c r="AN212" s="25">
        <v>10.116141859801994</v>
      </c>
      <c r="AO212" s="25">
        <v>10.16927810632947</v>
      </c>
      <c r="AP212" s="25">
        <v>10.048075945441587</v>
      </c>
      <c r="AQ212" s="25">
        <v>9.8441704562252905</v>
      </c>
      <c r="AR212" s="25">
        <v>9.7856860613469525</v>
      </c>
      <c r="AS212" s="25">
        <v>9.6757357045806973</v>
      </c>
      <c r="AT212" s="25">
        <v>9.838234113444841</v>
      </c>
      <c r="AV212" s="26">
        <v>17.222407838725736</v>
      </c>
      <c r="AW212" s="26">
        <v>17.538319676121258</v>
      </c>
      <c r="AX212" s="26">
        <v>17.395546825868145</v>
      </c>
      <c r="AY212" s="26">
        <v>17.334038702702646</v>
      </c>
      <c r="AZ212" s="26">
        <v>17.3752085436847</v>
      </c>
      <c r="BA212" s="26">
        <v>17.256136448389228</v>
      </c>
      <c r="BB212" s="26">
        <v>17.137657996520026</v>
      </c>
      <c r="BC212" s="26">
        <v>17.116141859801992</v>
      </c>
      <c r="BD212" s="26">
        <v>17.169278106329472</v>
      </c>
      <c r="BE212" s="26">
        <v>17.048075945441589</v>
      </c>
      <c r="BF212" s="26">
        <v>16.844170456225292</v>
      </c>
      <c r="BG212" s="26">
        <v>16.785686061346951</v>
      </c>
      <c r="BH212" s="26">
        <v>16.675735704580696</v>
      </c>
      <c r="BI212" s="26">
        <v>16.838234113444841</v>
      </c>
      <c r="BK212" s="27">
        <v>10.261711788176745</v>
      </c>
      <c r="BL212" s="27">
        <v>10.569593556939584</v>
      </c>
      <c r="BM212" s="27">
        <v>10.267268601133994</v>
      </c>
      <c r="BN212" s="27">
        <v>10.097243376226922</v>
      </c>
      <c r="BO212" s="27">
        <v>10.047907192672801</v>
      </c>
      <c r="BP212" s="27">
        <v>9.8494139276679764</v>
      </c>
      <c r="BQ212" s="27">
        <v>9.6681462930249378</v>
      </c>
      <c r="BR212" s="27">
        <v>9.6042441390043614</v>
      </c>
      <c r="BS212" s="27">
        <v>9.6344604629138519</v>
      </c>
      <c r="BT212" s="27">
        <v>9.4958142961342347</v>
      </c>
      <c r="BU212" s="27">
        <v>9.1805709971265177</v>
      </c>
      <c r="BV212" s="27">
        <v>9.076925674097934</v>
      </c>
      <c r="BW212" s="27">
        <v>9.0354906334173073</v>
      </c>
      <c r="BX212" s="27">
        <v>9.2517756787153616</v>
      </c>
      <c r="BZ212" s="27">
        <v>17.261711788176747</v>
      </c>
      <c r="CA212" s="27">
        <v>17.569593556939584</v>
      </c>
      <c r="CB212" s="27">
        <v>17.267268601133992</v>
      </c>
      <c r="CC212" s="27">
        <v>17.09724337622692</v>
      </c>
      <c r="CD212" s="27">
        <v>17.047907192672803</v>
      </c>
      <c r="CE212" s="27">
        <v>16.849413927667975</v>
      </c>
      <c r="CF212" s="27">
        <v>16.66814629302494</v>
      </c>
      <c r="CG212" s="27">
        <v>16.604244139004361</v>
      </c>
      <c r="CH212" s="27">
        <v>16.63446046291385</v>
      </c>
      <c r="CI212" s="27">
        <v>16.495814296134235</v>
      </c>
      <c r="CJ212" s="27">
        <v>16.180570997126516</v>
      </c>
      <c r="CK212" s="27">
        <v>16.076925674097936</v>
      </c>
      <c r="CL212" s="27">
        <v>16.035490633417307</v>
      </c>
      <c r="CM212" s="27">
        <v>16.251775678715362</v>
      </c>
      <c r="CO212" s="28">
        <v>10.260798445413304</v>
      </c>
      <c r="CP212" s="28">
        <v>10.587562991633055</v>
      </c>
      <c r="CQ212" s="28">
        <v>10.304748121452958</v>
      </c>
      <c r="CR212" s="28">
        <v>10.155830326543573</v>
      </c>
      <c r="CS212" s="28">
        <v>10.126709532834461</v>
      </c>
      <c r="CT212" s="28">
        <v>9.9476448544193161</v>
      </c>
      <c r="CU212" s="28">
        <v>9.788518970351852</v>
      </c>
      <c r="CV212" s="28">
        <v>9.7421523234408838</v>
      </c>
      <c r="CW212" s="28">
        <v>9.7906074726752372</v>
      </c>
      <c r="CX212" s="28">
        <v>9.6767514154306618</v>
      </c>
      <c r="CY212" s="28">
        <v>9.5022590282850654</v>
      </c>
      <c r="CZ212" s="28">
        <v>8.7718068806051068</v>
      </c>
      <c r="DA212" s="28">
        <v>8.1757807129668798</v>
      </c>
      <c r="DB212" s="28">
        <v>7.9112932311210784</v>
      </c>
      <c r="DD212" s="28">
        <v>17.260798445413304</v>
      </c>
      <c r="DE212" s="28">
        <v>17.587562991633057</v>
      </c>
      <c r="DF212" s="28">
        <v>17.30474812145296</v>
      </c>
      <c r="DG212" s="28">
        <v>17.155830326543573</v>
      </c>
      <c r="DH212" s="28">
        <v>17.126709532834461</v>
      </c>
      <c r="DI212" s="28">
        <v>16.947644854419316</v>
      </c>
      <c r="DJ212" s="28">
        <v>16.788518970351852</v>
      </c>
      <c r="DK212" s="28">
        <v>16.742152323440884</v>
      </c>
      <c r="DL212" s="28">
        <v>16.790607472675237</v>
      </c>
      <c r="DM212" s="28">
        <v>16.676751415430662</v>
      </c>
      <c r="DN212" s="28">
        <v>16.502259028285067</v>
      </c>
      <c r="DO212" s="28">
        <v>15.771806880605107</v>
      </c>
      <c r="DP212" s="28">
        <v>15.17578071296688</v>
      </c>
      <c r="DQ212" s="28">
        <v>14.911293231121078</v>
      </c>
      <c r="DS212" s="29">
        <v>10.269728847348485</v>
      </c>
      <c r="DT212" s="29">
        <v>10.605183904442995</v>
      </c>
      <c r="DU212" s="29">
        <v>10.331378492241036</v>
      </c>
      <c r="DV212" s="29">
        <v>10.190051176717986</v>
      </c>
      <c r="DW212" s="29">
        <v>10.15740568597516</v>
      </c>
      <c r="DX212" s="29">
        <v>9.9605393954330204</v>
      </c>
      <c r="DY212" s="29">
        <v>9.777311253692508</v>
      </c>
      <c r="DZ212" s="29">
        <v>9.7027909732055555</v>
      </c>
      <c r="EA212" s="29">
        <v>9.716130435525745</v>
      </c>
      <c r="EB212" s="29">
        <v>9.5384462202900444</v>
      </c>
      <c r="EC212" s="29">
        <v>8.2654348825952066</v>
      </c>
      <c r="ED212" s="29">
        <v>7.3289179312786743</v>
      </c>
      <c r="EE212" s="29">
        <v>6.6390706395641583</v>
      </c>
      <c r="EF212" s="29">
        <v>6.9186366987425334</v>
      </c>
      <c r="EH212" s="29">
        <v>17.269728847348485</v>
      </c>
      <c r="EI212" s="29">
        <v>17.605183904442995</v>
      </c>
      <c r="EJ212" s="29">
        <v>17.331378492241036</v>
      </c>
      <c r="EK212" s="29">
        <v>17.190051176717986</v>
      </c>
      <c r="EL212" s="29">
        <v>17.15740568597516</v>
      </c>
      <c r="EM212" s="29">
        <v>16.96053939543302</v>
      </c>
      <c r="EN212" s="29">
        <v>16.77731125369251</v>
      </c>
      <c r="EO212" s="29">
        <v>16.702790973205556</v>
      </c>
      <c r="EP212" s="29">
        <v>16.716130435525745</v>
      </c>
      <c r="EQ212" s="29">
        <v>16.538446220290044</v>
      </c>
      <c r="ER212" s="29">
        <v>15.265434882595207</v>
      </c>
      <c r="ES212" s="29">
        <v>14.328917931278674</v>
      </c>
      <c r="ET212" s="29">
        <v>13.639070639564158</v>
      </c>
      <c r="EU212" s="29">
        <v>13.918636698742533</v>
      </c>
      <c r="EW212" s="1">
        <v>369695</v>
      </c>
      <c r="EX212" s="1">
        <v>424981</v>
      </c>
      <c r="EY212" s="1" t="s">
        <v>460</v>
      </c>
      <c r="EZ212" s="1" t="s">
        <v>871</v>
      </c>
    </row>
    <row r="213" spans="2:156" ht="16.2" thickBot="1" x14ac:dyDescent="0.35">
      <c r="B213" s="21" t="s">
        <v>214</v>
      </c>
      <c r="C213" s="22">
        <v>13.020710186225246</v>
      </c>
      <c r="D213" s="23">
        <v>12.396098022847147</v>
      </c>
      <c r="E213" s="23">
        <v>11.136401210938327</v>
      </c>
      <c r="F213" s="23">
        <v>10.84982201955253</v>
      </c>
      <c r="G213" s="23">
        <v>10.638439827942408</v>
      </c>
      <c r="H213" s="23">
        <v>10.315880570564719</v>
      </c>
      <c r="I213" s="23">
        <v>10.164059471785285</v>
      </c>
      <c r="J213" s="23">
        <v>9.8566141259161153</v>
      </c>
      <c r="K213" s="23">
        <v>9.6878824225325211</v>
      </c>
      <c r="L213" s="23">
        <v>9.4101858582335822</v>
      </c>
      <c r="M213" s="23">
        <v>7.982446280447542</v>
      </c>
      <c r="N213" s="23">
        <v>6.1554970860688059</v>
      </c>
      <c r="O213" s="23">
        <v>5.1067930371138957</v>
      </c>
      <c r="P213" s="23">
        <v>4.2245281049874208</v>
      </c>
      <c r="Q213" s="24"/>
      <c r="R213" s="23">
        <v>17.620710186225246</v>
      </c>
      <c r="S213" s="23">
        <v>16.99609802284715</v>
      </c>
      <c r="T213" s="23">
        <v>15.736401210938329</v>
      </c>
      <c r="U213" s="23">
        <v>15.449822019552531</v>
      </c>
      <c r="V213" s="23">
        <v>15.238439827942409</v>
      </c>
      <c r="W213" s="23">
        <v>14.91588057056472</v>
      </c>
      <c r="X213" s="23">
        <v>14.764059471785286</v>
      </c>
      <c r="Y213" s="23">
        <v>14.456614125916117</v>
      </c>
      <c r="Z213" s="23">
        <v>14.287882422532522</v>
      </c>
      <c r="AA213" s="23">
        <v>14.010185858233584</v>
      </c>
      <c r="AB213" s="23">
        <v>12.582446280447543</v>
      </c>
      <c r="AC213" s="23">
        <v>10.755497086068807</v>
      </c>
      <c r="AD213" s="23">
        <v>9.7067930371138971</v>
      </c>
      <c r="AE213" s="23">
        <v>8.8245281049874222</v>
      </c>
      <c r="AG213" s="25">
        <v>12.983118271687843</v>
      </c>
      <c r="AH213" s="25">
        <v>12.803793448073483</v>
      </c>
      <c r="AI213" s="25">
        <v>12.156423616942742</v>
      </c>
      <c r="AJ213" s="25">
        <v>12.060573914811592</v>
      </c>
      <c r="AK213" s="25">
        <v>11.952030950239736</v>
      </c>
      <c r="AL213" s="25">
        <v>11.850370433651081</v>
      </c>
      <c r="AM213" s="25">
        <v>11.834305345576034</v>
      </c>
      <c r="AN213" s="25">
        <v>11.666931935252782</v>
      </c>
      <c r="AO213" s="25">
        <v>11.630016229648209</v>
      </c>
      <c r="AP213" s="25">
        <v>11.460317354296564</v>
      </c>
      <c r="AQ213" s="25">
        <v>10.730863447735162</v>
      </c>
      <c r="AR213" s="25">
        <v>10.033797450885153</v>
      </c>
      <c r="AS213" s="25">
        <v>9.4130556266371777</v>
      </c>
      <c r="AT213" s="25">
        <v>9.1052048604129805</v>
      </c>
      <c r="AV213" s="26">
        <v>17.583118271687844</v>
      </c>
      <c r="AW213" s="26">
        <v>17.403793448073486</v>
      </c>
      <c r="AX213" s="26">
        <v>16.756423616942744</v>
      </c>
      <c r="AY213" s="26">
        <v>16.660573914811593</v>
      </c>
      <c r="AZ213" s="26">
        <v>16.55203095023974</v>
      </c>
      <c r="BA213" s="26">
        <v>16.450370433651081</v>
      </c>
      <c r="BB213" s="26">
        <v>16.434305345576036</v>
      </c>
      <c r="BC213" s="26">
        <v>16.266931935252785</v>
      </c>
      <c r="BD213" s="26">
        <v>16.230016229648211</v>
      </c>
      <c r="BE213" s="26">
        <v>16.060317354296565</v>
      </c>
      <c r="BF213" s="26">
        <v>15.330863447735164</v>
      </c>
      <c r="BG213" s="26">
        <v>14.633797450885154</v>
      </c>
      <c r="BH213" s="26">
        <v>14.013055626637179</v>
      </c>
      <c r="BI213" s="26">
        <v>13.705204860412982</v>
      </c>
      <c r="BK213" s="27">
        <v>13.022137101024747</v>
      </c>
      <c r="BL213" s="27">
        <v>12.427041171753446</v>
      </c>
      <c r="BM213" s="27">
        <v>11.22926361191317</v>
      </c>
      <c r="BN213" s="27">
        <v>10.989351283372198</v>
      </c>
      <c r="BO213" s="27">
        <v>10.822506399192976</v>
      </c>
      <c r="BP213" s="27">
        <v>10.563426206121397</v>
      </c>
      <c r="BQ213" s="27">
        <v>10.47036947553843</v>
      </c>
      <c r="BR213" s="27">
        <v>10.24048199627771</v>
      </c>
      <c r="BS213" s="27">
        <v>10.130370937593957</v>
      </c>
      <c r="BT213" s="27">
        <v>9.9204690781208846</v>
      </c>
      <c r="BU213" s="27">
        <v>8.8542580552980183</v>
      </c>
      <c r="BV213" s="27">
        <v>7.9530182510073875</v>
      </c>
      <c r="BW213" s="27">
        <v>7.6856586904153303</v>
      </c>
      <c r="BX213" s="27">
        <v>7.5837324596366944</v>
      </c>
      <c r="BZ213" s="27">
        <v>17.622137101024748</v>
      </c>
      <c r="CA213" s="27">
        <v>17.027041171753446</v>
      </c>
      <c r="CB213" s="27">
        <v>15.829263611913172</v>
      </c>
      <c r="CC213" s="27">
        <v>15.589351283372199</v>
      </c>
      <c r="CD213" s="27">
        <v>15.422506399192978</v>
      </c>
      <c r="CE213" s="27">
        <v>15.163426206121398</v>
      </c>
      <c r="CF213" s="27">
        <v>15.070369475538431</v>
      </c>
      <c r="CG213" s="27">
        <v>14.840481996277711</v>
      </c>
      <c r="CH213" s="27">
        <v>14.730370937593959</v>
      </c>
      <c r="CI213" s="27">
        <v>14.520469078120886</v>
      </c>
      <c r="CJ213" s="27">
        <v>13.45425805529802</v>
      </c>
      <c r="CK213" s="27">
        <v>12.553018251007389</v>
      </c>
      <c r="CL213" s="27">
        <v>12.285658690415332</v>
      </c>
      <c r="CM213" s="27">
        <v>12.183732459636696</v>
      </c>
      <c r="CO213" s="28">
        <v>13.020533454053798</v>
      </c>
      <c r="CP213" s="28">
        <v>12.422949682967001</v>
      </c>
      <c r="CQ213" s="28">
        <v>11.191903572718951</v>
      </c>
      <c r="CR213" s="28">
        <v>10.933914621425144</v>
      </c>
      <c r="CS213" s="28">
        <v>10.751943823680636</v>
      </c>
      <c r="CT213" s="28">
        <v>10.459537433856983</v>
      </c>
      <c r="CU213" s="28">
        <v>10.337056515065889</v>
      </c>
      <c r="CV213" s="28">
        <v>10.060339961238654</v>
      </c>
      <c r="CW213" s="28">
        <v>9.9232346801755646</v>
      </c>
      <c r="CX213" s="28">
        <v>9.6767949568409133</v>
      </c>
      <c r="CY213" s="28">
        <v>8.4221863469623894</v>
      </c>
      <c r="CZ213" s="28">
        <v>6.8217568914173441</v>
      </c>
      <c r="DA213" s="28">
        <v>6.0133719795507687</v>
      </c>
      <c r="DB213" s="28">
        <v>5.415454986538272</v>
      </c>
      <c r="DD213" s="28">
        <v>17.620533454053799</v>
      </c>
      <c r="DE213" s="28">
        <v>17.022949682967003</v>
      </c>
      <c r="DF213" s="28">
        <v>15.791903572718953</v>
      </c>
      <c r="DG213" s="28">
        <v>15.533914621425145</v>
      </c>
      <c r="DH213" s="28">
        <v>15.351943823680637</v>
      </c>
      <c r="DI213" s="28">
        <v>15.059537433856985</v>
      </c>
      <c r="DJ213" s="28">
        <v>14.93705651506589</v>
      </c>
      <c r="DK213" s="28">
        <v>14.660339961238655</v>
      </c>
      <c r="DL213" s="28">
        <v>14.523234680175566</v>
      </c>
      <c r="DM213" s="28">
        <v>14.276794956840915</v>
      </c>
      <c r="DN213" s="28">
        <v>13.022186346962391</v>
      </c>
      <c r="DO213" s="28">
        <v>11.421756891417346</v>
      </c>
      <c r="DP213" s="28">
        <v>10.61337197955077</v>
      </c>
      <c r="DQ213" s="28">
        <v>10.015454986538273</v>
      </c>
      <c r="DS213" s="29">
        <v>13.024458935658439</v>
      </c>
      <c r="DT213" s="29">
        <v>12.431015996892697</v>
      </c>
      <c r="DU213" s="29">
        <v>11.197873276256134</v>
      </c>
      <c r="DV213" s="29">
        <v>10.944812403345978</v>
      </c>
      <c r="DW213" s="29">
        <v>10.752937710650539</v>
      </c>
      <c r="DX213" s="29">
        <v>10.444680270340905</v>
      </c>
      <c r="DY213" s="29">
        <v>10.302677199265077</v>
      </c>
      <c r="DZ213" s="29">
        <v>10.003457562751944</v>
      </c>
      <c r="EA213" s="29">
        <v>9.8259732584376884</v>
      </c>
      <c r="EB213" s="29">
        <v>9.5474772065333049</v>
      </c>
      <c r="EC213" s="29">
        <v>7.0922193741916715</v>
      </c>
      <c r="ED213" s="29">
        <v>5.3792566273689246</v>
      </c>
      <c r="EE213" s="29">
        <v>4.4376249074642118</v>
      </c>
      <c r="EF213" s="29">
        <v>4.4655735956892855</v>
      </c>
      <c r="EH213" s="29">
        <v>17.624458935658438</v>
      </c>
      <c r="EI213" s="29">
        <v>17.031015996892698</v>
      </c>
      <c r="EJ213" s="29">
        <v>15.797873276256135</v>
      </c>
      <c r="EK213" s="29">
        <v>15.544812403345979</v>
      </c>
      <c r="EL213" s="29">
        <v>15.35293771065054</v>
      </c>
      <c r="EM213" s="29">
        <v>15.044680270340907</v>
      </c>
      <c r="EN213" s="29">
        <v>14.902677199265078</v>
      </c>
      <c r="EO213" s="29">
        <v>14.603457562751945</v>
      </c>
      <c r="EP213" s="29">
        <v>14.42597325843769</v>
      </c>
      <c r="EQ213" s="29">
        <v>14.147477206533306</v>
      </c>
      <c r="ER213" s="29">
        <v>11.692219374191673</v>
      </c>
      <c r="ES213" s="29">
        <v>9.979256627368926</v>
      </c>
      <c r="ET213" s="29">
        <v>9.0376249074642132</v>
      </c>
      <c r="EU213" s="29">
        <v>9.0655735956892869</v>
      </c>
      <c r="EW213" s="1">
        <v>378253</v>
      </c>
      <c r="EX213" s="1">
        <v>397241</v>
      </c>
      <c r="EY213" s="1" t="s">
        <v>505</v>
      </c>
      <c r="EZ213" s="1" t="s">
        <v>879</v>
      </c>
    </row>
    <row r="214" spans="2:156" ht="16.2" thickBot="1" x14ac:dyDescent="0.35">
      <c r="B214" s="21" t="s">
        <v>215</v>
      </c>
      <c r="C214" s="22">
        <v>9.7963320035978825</v>
      </c>
      <c r="D214" s="23">
        <v>9.9107111897849869</v>
      </c>
      <c r="E214" s="23">
        <v>9.3827249301973747</v>
      </c>
      <c r="F214" s="23">
        <v>9.0958931027850145</v>
      </c>
      <c r="G214" s="23">
        <v>8.8652578440768348</v>
      </c>
      <c r="H214" s="23">
        <v>8.7746749886760664</v>
      </c>
      <c r="I214" s="23">
        <v>8.4582515816692041</v>
      </c>
      <c r="J214" s="23">
        <v>8.3326655673871652</v>
      </c>
      <c r="K214" s="23">
        <v>8.2621086558297616</v>
      </c>
      <c r="L214" s="23">
        <v>7.9779138325574781</v>
      </c>
      <c r="M214" s="23">
        <v>7.7271998523924736</v>
      </c>
      <c r="N214" s="23">
        <v>6.40436419380611</v>
      </c>
      <c r="O214" s="23">
        <v>5.218632695001304</v>
      </c>
      <c r="P214" s="23">
        <v>4.1482137084100401</v>
      </c>
      <c r="Q214" s="24"/>
      <c r="R214" s="23">
        <v>13.896332003597884</v>
      </c>
      <c r="S214" s="23">
        <v>14.010711189784988</v>
      </c>
      <c r="T214" s="23">
        <v>13.482724930197376</v>
      </c>
      <c r="U214" s="23">
        <v>13.195893102785016</v>
      </c>
      <c r="V214" s="23">
        <v>12.965257844076836</v>
      </c>
      <c r="W214" s="23">
        <v>12.874674988676068</v>
      </c>
      <c r="X214" s="23">
        <v>12.558251581669206</v>
      </c>
      <c r="Y214" s="23">
        <v>12.432665567387167</v>
      </c>
      <c r="Z214" s="23">
        <v>12.362108655829763</v>
      </c>
      <c r="AA214" s="23">
        <v>12.07791383255748</v>
      </c>
      <c r="AB214" s="23">
        <v>11.827199852392475</v>
      </c>
      <c r="AC214" s="23">
        <v>10.504364193806111</v>
      </c>
      <c r="AD214" s="23">
        <v>9.3186326950013054</v>
      </c>
      <c r="AE214" s="23">
        <v>8.2482137084100415</v>
      </c>
      <c r="AG214" s="25">
        <v>9.7550838979205601</v>
      </c>
      <c r="AH214" s="25">
        <v>9.958223418819431</v>
      </c>
      <c r="AI214" s="25">
        <v>9.7058140949939435</v>
      </c>
      <c r="AJ214" s="25">
        <v>9.5834294876875212</v>
      </c>
      <c r="AK214" s="25">
        <v>9.4964861126662861</v>
      </c>
      <c r="AL214" s="25">
        <v>9.5312662077539994</v>
      </c>
      <c r="AM214" s="25">
        <v>9.3298740953938974</v>
      </c>
      <c r="AN214" s="25">
        <v>9.2930769694544963</v>
      </c>
      <c r="AO214" s="25">
        <v>9.2913812310096908</v>
      </c>
      <c r="AP214" s="25">
        <v>9.0761574380288152</v>
      </c>
      <c r="AQ214" s="25">
        <v>9.0115955443423665</v>
      </c>
      <c r="AR214" s="25">
        <v>8.7788508021349312</v>
      </c>
      <c r="AS214" s="25">
        <v>8.6052569683721867</v>
      </c>
      <c r="AT214" s="25">
        <v>8.5367316988847026</v>
      </c>
      <c r="AV214" s="26">
        <v>13.855083897920561</v>
      </c>
      <c r="AW214" s="26">
        <v>14.058223418819432</v>
      </c>
      <c r="AX214" s="26">
        <v>13.805814094993945</v>
      </c>
      <c r="AY214" s="26">
        <v>13.683429487687523</v>
      </c>
      <c r="AZ214" s="26">
        <v>13.596486112666287</v>
      </c>
      <c r="BA214" s="26">
        <v>13.631266207754001</v>
      </c>
      <c r="BB214" s="26">
        <v>13.429874095393899</v>
      </c>
      <c r="BC214" s="26">
        <v>13.393076969454498</v>
      </c>
      <c r="BD214" s="26">
        <v>13.391381231009692</v>
      </c>
      <c r="BE214" s="26">
        <v>13.176157438028817</v>
      </c>
      <c r="BF214" s="26">
        <v>13.111595544342368</v>
      </c>
      <c r="BG214" s="26">
        <v>12.878850802134933</v>
      </c>
      <c r="BH214" s="26">
        <v>12.705256968372188</v>
      </c>
      <c r="BI214" s="26">
        <v>12.636731698884704</v>
      </c>
      <c r="BK214" s="27">
        <v>9.7965080134487543</v>
      </c>
      <c r="BL214" s="27">
        <v>9.9246942147573627</v>
      </c>
      <c r="BM214" s="27">
        <v>9.4108823664262822</v>
      </c>
      <c r="BN214" s="27">
        <v>9.13761285930436</v>
      </c>
      <c r="BO214" s="27">
        <v>8.9218310791881219</v>
      </c>
      <c r="BP214" s="27">
        <v>8.849310879869094</v>
      </c>
      <c r="BQ214" s="27">
        <v>8.5474868848675687</v>
      </c>
      <c r="BR214" s="27">
        <v>8.4359030832553046</v>
      </c>
      <c r="BS214" s="27">
        <v>8.3785907697448003</v>
      </c>
      <c r="BT214" s="27">
        <v>8.1089989567607486</v>
      </c>
      <c r="BU214" s="27">
        <v>7.9083813929031184</v>
      </c>
      <c r="BV214" s="27">
        <v>7.5711205752430484</v>
      </c>
      <c r="BW214" s="27">
        <v>7.3638225353161637</v>
      </c>
      <c r="BX214" s="27">
        <v>7.2724499882873026</v>
      </c>
      <c r="BZ214" s="27">
        <v>13.896508013448756</v>
      </c>
      <c r="CA214" s="27">
        <v>14.024694214757364</v>
      </c>
      <c r="CB214" s="27">
        <v>13.510882366426284</v>
      </c>
      <c r="CC214" s="27">
        <v>13.237612859304361</v>
      </c>
      <c r="CD214" s="27">
        <v>13.021831079188123</v>
      </c>
      <c r="CE214" s="27">
        <v>12.949310879869095</v>
      </c>
      <c r="CF214" s="27">
        <v>12.64748688486757</v>
      </c>
      <c r="CG214" s="27">
        <v>12.535903083255306</v>
      </c>
      <c r="CH214" s="27">
        <v>12.478590769744802</v>
      </c>
      <c r="CI214" s="27">
        <v>12.20899895676075</v>
      </c>
      <c r="CJ214" s="27">
        <v>12.00838139290312</v>
      </c>
      <c r="CK214" s="27">
        <v>11.67112057524305</v>
      </c>
      <c r="CL214" s="27">
        <v>11.463822535316165</v>
      </c>
      <c r="CM214" s="27">
        <v>11.372449988287304</v>
      </c>
      <c r="CO214" s="28">
        <v>9.7964519863338975</v>
      </c>
      <c r="CP214" s="28">
        <v>9.9468521054833516</v>
      </c>
      <c r="CQ214" s="28">
        <v>9.4561995084547608</v>
      </c>
      <c r="CR214" s="28">
        <v>9.2081659105680362</v>
      </c>
      <c r="CS214" s="28">
        <v>9.016936099360974</v>
      </c>
      <c r="CT214" s="28">
        <v>8.9641327612141328</v>
      </c>
      <c r="CU214" s="28">
        <v>8.6907349299457533</v>
      </c>
      <c r="CV214" s="28">
        <v>8.606529729483805</v>
      </c>
      <c r="CW214" s="28">
        <v>8.578074794188451</v>
      </c>
      <c r="CX214" s="28">
        <v>8.3435964027559688</v>
      </c>
      <c r="CY214" s="28">
        <v>8.3366190121128358</v>
      </c>
      <c r="CZ214" s="28">
        <v>7.3106078058583535</v>
      </c>
      <c r="DA214" s="28">
        <v>6.4553976766071912</v>
      </c>
      <c r="DB214" s="28">
        <v>5.770622330756531</v>
      </c>
      <c r="DD214" s="28">
        <v>13.896451986333899</v>
      </c>
      <c r="DE214" s="28">
        <v>14.046852105483353</v>
      </c>
      <c r="DF214" s="28">
        <v>13.556199508454762</v>
      </c>
      <c r="DG214" s="28">
        <v>13.308165910568038</v>
      </c>
      <c r="DH214" s="28">
        <v>13.116936099360975</v>
      </c>
      <c r="DI214" s="28">
        <v>13.064132761214134</v>
      </c>
      <c r="DJ214" s="28">
        <v>12.790734929945755</v>
      </c>
      <c r="DK214" s="28">
        <v>12.706529729483806</v>
      </c>
      <c r="DL214" s="28">
        <v>12.678074794188452</v>
      </c>
      <c r="DM214" s="28">
        <v>12.44359640275597</v>
      </c>
      <c r="DN214" s="28">
        <v>12.436619012112837</v>
      </c>
      <c r="DO214" s="28">
        <v>11.410607805858355</v>
      </c>
      <c r="DP214" s="28">
        <v>10.555397676607193</v>
      </c>
      <c r="DQ214" s="28">
        <v>9.8706223307565324</v>
      </c>
      <c r="DS214" s="29">
        <v>9.7975385549107141</v>
      </c>
      <c r="DT214" s="29">
        <v>9.9490077876908938</v>
      </c>
      <c r="DU214" s="29">
        <v>9.4594558757565324</v>
      </c>
      <c r="DV214" s="29">
        <v>9.212345343719667</v>
      </c>
      <c r="DW214" s="29">
        <v>9.0076549186176127</v>
      </c>
      <c r="DX214" s="29">
        <v>8.9267337153036603</v>
      </c>
      <c r="DY214" s="29">
        <v>8.6156305740344195</v>
      </c>
      <c r="DZ214" s="29">
        <v>8.4847629708246135</v>
      </c>
      <c r="EA214" s="29">
        <v>8.4005775791211157</v>
      </c>
      <c r="EB214" s="29">
        <v>8.0973892339763367</v>
      </c>
      <c r="EC214" s="29">
        <v>6.7461137876602848</v>
      </c>
      <c r="ED214" s="29">
        <v>5.3750918066387285</v>
      </c>
      <c r="EE214" s="29">
        <v>4.2431356700988019</v>
      </c>
      <c r="EF214" s="29">
        <v>4.2079717952872286</v>
      </c>
      <c r="EH214" s="29">
        <v>13.897538554910716</v>
      </c>
      <c r="EI214" s="29">
        <v>14.049007787690895</v>
      </c>
      <c r="EJ214" s="29">
        <v>13.559455875756534</v>
      </c>
      <c r="EK214" s="29">
        <v>13.312345343719668</v>
      </c>
      <c r="EL214" s="29">
        <v>13.107654918617614</v>
      </c>
      <c r="EM214" s="29">
        <v>13.026733715303662</v>
      </c>
      <c r="EN214" s="29">
        <v>12.715630574034421</v>
      </c>
      <c r="EO214" s="29">
        <v>12.584762970824615</v>
      </c>
      <c r="EP214" s="29">
        <v>12.500577579121117</v>
      </c>
      <c r="EQ214" s="29">
        <v>12.197389233976338</v>
      </c>
      <c r="ER214" s="29">
        <v>10.846113787660286</v>
      </c>
      <c r="ES214" s="29">
        <v>9.47509180663873</v>
      </c>
      <c r="ET214" s="29">
        <v>8.3431356700988033</v>
      </c>
      <c r="EU214" s="29">
        <v>8.3079717952872301</v>
      </c>
      <c r="EW214" s="1">
        <v>384762</v>
      </c>
      <c r="EX214" s="1">
        <v>396769</v>
      </c>
      <c r="EY214" s="1" t="s">
        <v>699</v>
      </c>
      <c r="EZ214" s="1" t="s">
        <v>882</v>
      </c>
    </row>
    <row r="215" spans="2:156" ht="16.2" thickBot="1" x14ac:dyDescent="0.35">
      <c r="B215" s="21" t="s">
        <v>216</v>
      </c>
      <c r="C215" s="22">
        <v>1.4084014145294264</v>
      </c>
      <c r="D215" s="23">
        <v>1.4382221172108984</v>
      </c>
      <c r="E215" s="23">
        <v>1.3593300027008768</v>
      </c>
      <c r="F215" s="23">
        <v>1.2886415699932465</v>
      </c>
      <c r="G215" s="23">
        <v>1.2126271710198226</v>
      </c>
      <c r="H215" s="23">
        <v>1.0973868642643119</v>
      </c>
      <c r="I215" s="23">
        <v>0.98913375931390046</v>
      </c>
      <c r="J215" s="23">
        <v>0.8512482317620238</v>
      </c>
      <c r="K215" s="23">
        <v>0.7369059525874988</v>
      </c>
      <c r="L215" s="23">
        <v>0.56978930474505152</v>
      </c>
      <c r="M215" s="23">
        <v>-0.1130642016662593</v>
      </c>
      <c r="N215" s="23">
        <v>-0.75584540355698326</v>
      </c>
      <c r="O215" s="23">
        <v>-0.9842115665214699</v>
      </c>
      <c r="P215" s="23">
        <v>-1.0589353653010916</v>
      </c>
      <c r="Q215" s="24"/>
      <c r="R215" s="23">
        <v>0.40840141452942635</v>
      </c>
      <c r="S215" s="23">
        <v>0.43822211721089843</v>
      </c>
      <c r="T215" s="23">
        <v>0.35933000270087678</v>
      </c>
      <c r="U215" s="23">
        <v>0.28864156999324653</v>
      </c>
      <c r="V215" s="23">
        <v>0.21262717101982265</v>
      </c>
      <c r="W215" s="23">
        <v>9.7386864264311868E-2</v>
      </c>
      <c r="X215" s="23">
        <v>-1.0866240686099538E-2</v>
      </c>
      <c r="Y215" s="23">
        <v>-0.1487517682379762</v>
      </c>
      <c r="Z215" s="23">
        <v>-0.2630940474125012</v>
      </c>
      <c r="AA215" s="23">
        <v>-0.43021069525494848</v>
      </c>
      <c r="AB215" s="23">
        <v>-1.1130642016662593</v>
      </c>
      <c r="AC215" s="23">
        <v>-1.7558454035569833</v>
      </c>
      <c r="AD215" s="23">
        <v>-1.9842115665214699</v>
      </c>
      <c r="AE215" s="23">
        <v>-2.0589353653010916</v>
      </c>
      <c r="AG215" s="25">
        <v>1.388358393327576</v>
      </c>
      <c r="AH215" s="25">
        <v>1.4080615683798214</v>
      </c>
      <c r="AI215" s="25">
        <v>1.3452201410236899</v>
      </c>
      <c r="AJ215" s="25">
        <v>1.2931311369603744</v>
      </c>
      <c r="AK215" s="25">
        <v>1.2356562113618725</v>
      </c>
      <c r="AL215" s="25">
        <v>1.1430877645150028</v>
      </c>
      <c r="AM215" s="25">
        <v>1.0549595202208524</v>
      </c>
      <c r="AN215" s="25">
        <v>0.93899611889775514</v>
      </c>
      <c r="AO215" s="25">
        <v>0.84330425029875844</v>
      </c>
      <c r="AP215" s="25">
        <v>0.69470247147551234</v>
      </c>
      <c r="AQ215" s="25">
        <v>0.18967073713186178</v>
      </c>
      <c r="AR215" s="25">
        <v>-0.35302816452838393</v>
      </c>
      <c r="AS215" s="25">
        <v>-0.82897321514338618</v>
      </c>
      <c r="AT215" s="25">
        <v>-1.022555989519673</v>
      </c>
      <c r="AV215" s="26">
        <v>0.38835839332757605</v>
      </c>
      <c r="AW215" s="26">
        <v>0.40806156837982144</v>
      </c>
      <c r="AX215" s="26">
        <v>0.34522014102368992</v>
      </c>
      <c r="AY215" s="26">
        <v>0.29313113696037441</v>
      </c>
      <c r="AZ215" s="26">
        <v>0.23565621136187254</v>
      </c>
      <c r="BA215" s="26">
        <v>0.14308776451500282</v>
      </c>
      <c r="BB215" s="26">
        <v>5.4959520220852376E-2</v>
      </c>
      <c r="BC215" s="26">
        <v>-6.1003881102244861E-2</v>
      </c>
      <c r="BD215" s="26">
        <v>-0.15669574970124156</v>
      </c>
      <c r="BE215" s="26">
        <v>-0.30529752852448766</v>
      </c>
      <c r="BF215" s="26">
        <v>-0.81032926286813822</v>
      </c>
      <c r="BG215" s="26">
        <v>-1.3530281645283839</v>
      </c>
      <c r="BH215" s="26">
        <v>-1.8289732151433862</v>
      </c>
      <c r="BI215" s="26">
        <v>-2.022555989519673</v>
      </c>
      <c r="BK215" s="27">
        <v>1.4091783166971004</v>
      </c>
      <c r="BL215" s="27">
        <v>1.4508646083808179</v>
      </c>
      <c r="BM215" s="27">
        <v>1.3879105871170552</v>
      </c>
      <c r="BN215" s="27">
        <v>1.3323119168464812</v>
      </c>
      <c r="BO215" s="27">
        <v>1.2727456846671181</v>
      </c>
      <c r="BP215" s="27">
        <v>1.180693594650351</v>
      </c>
      <c r="BQ215" s="27">
        <v>1.097350512122734</v>
      </c>
      <c r="BR215" s="27">
        <v>0.99114226237310454</v>
      </c>
      <c r="BS215" s="27">
        <v>0.90741335797434886</v>
      </c>
      <c r="BT215" s="27">
        <v>0.77232075351251694</v>
      </c>
      <c r="BU215" s="27">
        <v>0.23156767575410431</v>
      </c>
      <c r="BV215" s="27">
        <v>-0.21199631004423036</v>
      </c>
      <c r="BW215" s="27">
        <v>-0.34514790981627819</v>
      </c>
      <c r="BX215" s="27">
        <v>-0.31084957905862254</v>
      </c>
      <c r="BZ215" s="27">
        <v>0.40917831669710036</v>
      </c>
      <c r="CA215" s="27">
        <v>0.45086460838081788</v>
      </c>
      <c r="CB215" s="27">
        <v>0.38791058711705517</v>
      </c>
      <c r="CC215" s="27">
        <v>0.3323119168464812</v>
      </c>
      <c r="CD215" s="27">
        <v>0.27274568466711813</v>
      </c>
      <c r="CE215" s="27">
        <v>0.18069359465035095</v>
      </c>
      <c r="CF215" s="27">
        <v>9.7350512122734045E-2</v>
      </c>
      <c r="CG215" s="27">
        <v>-8.8577376268954566E-3</v>
      </c>
      <c r="CH215" s="27">
        <v>-9.2586642025651145E-2</v>
      </c>
      <c r="CI215" s="27">
        <v>-0.22767924648748306</v>
      </c>
      <c r="CJ215" s="27">
        <v>-0.76843232424589569</v>
      </c>
      <c r="CK215" s="27">
        <v>-1.2119963100442304</v>
      </c>
      <c r="CL215" s="27">
        <v>-1.3451479098162782</v>
      </c>
      <c r="CM215" s="27">
        <v>-1.3108495790586225</v>
      </c>
      <c r="CO215" s="28">
        <v>1.4082731052084458</v>
      </c>
      <c r="CP215" s="28">
        <v>1.4444372260017762</v>
      </c>
      <c r="CQ215" s="28">
        <v>1.3762648987870447</v>
      </c>
      <c r="CR215" s="28">
        <v>1.3214021324873766</v>
      </c>
      <c r="CS215" s="28">
        <v>1.2664963064637291</v>
      </c>
      <c r="CT215" s="28">
        <v>1.185935326789826</v>
      </c>
      <c r="CU215" s="28">
        <v>1.1181877326178968</v>
      </c>
      <c r="CV215" s="28">
        <v>1.027571426561833</v>
      </c>
      <c r="CW215" s="28">
        <v>0.97112490186273792</v>
      </c>
      <c r="CX215" s="28">
        <v>0.87654094334939181</v>
      </c>
      <c r="CY215" s="28">
        <v>0.44550234204126848</v>
      </c>
      <c r="CZ215" s="28">
        <v>-1.7754329354009082</v>
      </c>
      <c r="DA215" s="28">
        <v>-3.9157486475879359</v>
      </c>
      <c r="DB215" s="28">
        <v>-5.6006772288791549</v>
      </c>
      <c r="DD215" s="28">
        <v>0.40827310520844584</v>
      </c>
      <c r="DE215" s="28">
        <v>0.44443722600177615</v>
      </c>
      <c r="DF215" s="28">
        <v>0.37626489878704472</v>
      </c>
      <c r="DG215" s="28">
        <v>0.32140213248737659</v>
      </c>
      <c r="DH215" s="28">
        <v>0.26649630646372913</v>
      </c>
      <c r="DI215" s="28">
        <v>0.18593532678982605</v>
      </c>
      <c r="DJ215" s="28">
        <v>0.11818773261789683</v>
      </c>
      <c r="DK215" s="28">
        <v>2.7571426561832979E-2</v>
      </c>
      <c r="DL215" s="28">
        <v>-2.8875098137262079E-2</v>
      </c>
      <c r="DM215" s="28">
        <v>-0.12345905665060819</v>
      </c>
      <c r="DN215" s="28">
        <v>-0.55449765795873152</v>
      </c>
      <c r="DO215" s="28">
        <v>-2.7754329354009082</v>
      </c>
      <c r="DP215" s="28">
        <v>-4.9157486475879359</v>
      </c>
      <c r="DQ215" s="28">
        <v>-6.6006772288791549</v>
      </c>
      <c r="DS215" s="29">
        <v>1.4294567528636328</v>
      </c>
      <c r="DT215" s="29">
        <v>1.486093387468471</v>
      </c>
      <c r="DU215" s="29">
        <v>1.4388003710880986</v>
      </c>
      <c r="DV215" s="29">
        <v>1.3997978844258778</v>
      </c>
      <c r="DW215" s="29">
        <v>1.3614306607400595</v>
      </c>
      <c r="DX215" s="29">
        <v>1.2913973988124097</v>
      </c>
      <c r="DY215" s="29">
        <v>1.2355479244242353</v>
      </c>
      <c r="DZ215" s="29">
        <v>1.1602018945740955</v>
      </c>
      <c r="EA215" s="29">
        <v>1.1158161584249262</v>
      </c>
      <c r="EB215" s="29">
        <v>0.9360381211233193</v>
      </c>
      <c r="EC215" s="29">
        <v>-1.3695385413287839</v>
      </c>
      <c r="ED215" s="29">
        <v>-3.5421038443080359</v>
      </c>
      <c r="EE215" s="29">
        <v>-5.3825858969021052</v>
      </c>
      <c r="EF215" s="29">
        <v>-5.4027314981926668</v>
      </c>
      <c r="EH215" s="29">
        <v>0.42945675286363283</v>
      </c>
      <c r="EI215" s="29">
        <v>0.48609338746847097</v>
      </c>
      <c r="EJ215" s="29">
        <v>0.43880037108809855</v>
      </c>
      <c r="EK215" s="29">
        <v>0.39979788442587783</v>
      </c>
      <c r="EL215" s="29">
        <v>0.36143066074005947</v>
      </c>
      <c r="EM215" s="29">
        <v>0.29139739881240967</v>
      </c>
      <c r="EN215" s="29">
        <v>0.23554792442423533</v>
      </c>
      <c r="EO215" s="29">
        <v>0.1602018945740955</v>
      </c>
      <c r="EP215" s="29">
        <v>0.11581615842492621</v>
      </c>
      <c r="EQ215" s="29">
        <v>-6.39618788766807E-2</v>
      </c>
      <c r="ER215" s="29">
        <v>-2.3695385413287839</v>
      </c>
      <c r="ES215" s="29">
        <v>-4.5421038443080359</v>
      </c>
      <c r="ET215" s="29">
        <v>-6.3825858969021052</v>
      </c>
      <c r="EU215" s="29">
        <v>-6.4027314981926668</v>
      </c>
      <c r="EW215" s="1">
        <v>395671</v>
      </c>
      <c r="EX215" s="1">
        <v>388643</v>
      </c>
      <c r="EY215" s="1" t="s">
        <v>534</v>
      </c>
      <c r="EZ215" s="1" t="s">
        <v>882</v>
      </c>
    </row>
    <row r="216" spans="2:156" ht="16.2" thickBot="1" x14ac:dyDescent="0.35">
      <c r="B216" s="21" t="s">
        <v>217</v>
      </c>
      <c r="C216" s="22">
        <v>10.109907111956838</v>
      </c>
      <c r="D216" s="23">
        <v>10.284718868886165</v>
      </c>
      <c r="E216" s="23">
        <v>10.039324872790095</v>
      </c>
      <c r="F216" s="23">
        <v>9.9063803429688537</v>
      </c>
      <c r="G216" s="23">
        <v>9.6900943348477444</v>
      </c>
      <c r="H216" s="23">
        <v>9.5297871666099478</v>
      </c>
      <c r="I216" s="23">
        <v>9.3285608786575995</v>
      </c>
      <c r="J216" s="23">
        <v>9.1000658484676009</v>
      </c>
      <c r="K216" s="23">
        <v>8.8756610261326401</v>
      </c>
      <c r="L216" s="23">
        <v>8.6165106324332488</v>
      </c>
      <c r="M216" s="23">
        <v>7.2812038171181772</v>
      </c>
      <c r="N216" s="23">
        <v>5.9638592579958782</v>
      </c>
      <c r="O216" s="23">
        <v>5.5769776816780734</v>
      </c>
      <c r="P216" s="23">
        <v>5.3277768669972723</v>
      </c>
      <c r="Q216" s="24"/>
      <c r="R216" s="23">
        <v>14.70990711195684</v>
      </c>
      <c r="S216" s="23">
        <v>14.884718868886166</v>
      </c>
      <c r="T216" s="23">
        <v>14.639324872790096</v>
      </c>
      <c r="U216" s="23">
        <v>14.506380342968855</v>
      </c>
      <c r="V216" s="23">
        <v>14.290094334847746</v>
      </c>
      <c r="W216" s="23">
        <v>14.129787166609949</v>
      </c>
      <c r="X216" s="23">
        <v>13.928560878657601</v>
      </c>
      <c r="Y216" s="23">
        <v>13.700065848467602</v>
      </c>
      <c r="Z216" s="23">
        <v>13.475661026132641</v>
      </c>
      <c r="AA216" s="23">
        <v>13.21651063243325</v>
      </c>
      <c r="AB216" s="23">
        <v>11.881203817118179</v>
      </c>
      <c r="AC216" s="23">
        <v>10.56385925799588</v>
      </c>
      <c r="AD216" s="23">
        <v>10.176977681678075</v>
      </c>
      <c r="AE216" s="23">
        <v>9.9277768669972737</v>
      </c>
      <c r="AG216" s="25">
        <v>10.055855020723637</v>
      </c>
      <c r="AH216" s="25">
        <v>10.227103256342657</v>
      </c>
      <c r="AI216" s="25">
        <v>10.065464678857158</v>
      </c>
      <c r="AJ216" s="25">
        <v>9.9846455971402399</v>
      </c>
      <c r="AK216" s="25">
        <v>9.8453217617030777</v>
      </c>
      <c r="AL216" s="25">
        <v>9.6975511101727712</v>
      </c>
      <c r="AM216" s="25">
        <v>9.5267679192680141</v>
      </c>
      <c r="AN216" s="25">
        <v>9.3185950218184601</v>
      </c>
      <c r="AO216" s="25">
        <v>9.0913711010163247</v>
      </c>
      <c r="AP216" s="25">
        <v>8.8080964190676951</v>
      </c>
      <c r="AQ216" s="25">
        <v>8.0670985910940907</v>
      </c>
      <c r="AR216" s="25">
        <v>7.1701549455785951</v>
      </c>
      <c r="AS216" s="25">
        <v>6.2161724719396787</v>
      </c>
      <c r="AT216" s="25">
        <v>5.9075818640127693</v>
      </c>
      <c r="AV216" s="26">
        <v>14.655855020723639</v>
      </c>
      <c r="AW216" s="26">
        <v>14.827103256342658</v>
      </c>
      <c r="AX216" s="26">
        <v>14.665464678857159</v>
      </c>
      <c r="AY216" s="26">
        <v>14.584645597140241</v>
      </c>
      <c r="AZ216" s="26">
        <v>14.445321761703079</v>
      </c>
      <c r="BA216" s="26">
        <v>14.297551110172773</v>
      </c>
      <c r="BB216" s="26">
        <v>14.126767919268016</v>
      </c>
      <c r="BC216" s="26">
        <v>13.918595021818462</v>
      </c>
      <c r="BD216" s="26">
        <v>13.691371101016326</v>
      </c>
      <c r="BE216" s="26">
        <v>13.408096419067697</v>
      </c>
      <c r="BF216" s="26">
        <v>12.667098591094092</v>
      </c>
      <c r="BG216" s="26">
        <v>11.770154945578597</v>
      </c>
      <c r="BH216" s="26">
        <v>10.81617247193968</v>
      </c>
      <c r="BI216" s="26">
        <v>10.507581864012771</v>
      </c>
      <c r="BK216" s="27">
        <v>10.111684387206919</v>
      </c>
      <c r="BL216" s="27">
        <v>10.309034227938449</v>
      </c>
      <c r="BM216" s="27">
        <v>10.094637277599976</v>
      </c>
      <c r="BN216" s="27">
        <v>9.9898896717311256</v>
      </c>
      <c r="BO216" s="27">
        <v>9.8042338677086178</v>
      </c>
      <c r="BP216" s="27">
        <v>9.6756061585656497</v>
      </c>
      <c r="BQ216" s="27">
        <v>9.5178887225120921</v>
      </c>
      <c r="BR216" s="27">
        <v>9.3440463498947182</v>
      </c>
      <c r="BS216" s="27">
        <v>9.172168485380551</v>
      </c>
      <c r="BT216" s="27">
        <v>8.9645885226364381</v>
      </c>
      <c r="BU216" s="27">
        <v>8.0529084124181569</v>
      </c>
      <c r="BV216" s="27">
        <v>7.0247786996480546</v>
      </c>
      <c r="BW216" s="27">
        <v>6.8026636870625623</v>
      </c>
      <c r="BX216" s="27">
        <v>6.9443402495304323</v>
      </c>
      <c r="BZ216" s="27">
        <v>14.711684387206921</v>
      </c>
      <c r="CA216" s="27">
        <v>14.90903422793845</v>
      </c>
      <c r="CB216" s="27">
        <v>14.694637277599977</v>
      </c>
      <c r="CC216" s="27">
        <v>14.589889671731127</v>
      </c>
      <c r="CD216" s="27">
        <v>14.404233867708619</v>
      </c>
      <c r="CE216" s="27">
        <v>14.275606158565651</v>
      </c>
      <c r="CF216" s="27">
        <v>14.117888722512093</v>
      </c>
      <c r="CG216" s="27">
        <v>13.94404634989472</v>
      </c>
      <c r="CH216" s="27">
        <v>13.772168485380552</v>
      </c>
      <c r="CI216" s="27">
        <v>13.56458852263644</v>
      </c>
      <c r="CJ216" s="27">
        <v>12.652908412418158</v>
      </c>
      <c r="CK216" s="27">
        <v>11.624778699648056</v>
      </c>
      <c r="CL216" s="27">
        <v>11.402663687062564</v>
      </c>
      <c r="CM216" s="27">
        <v>11.544340249530434</v>
      </c>
      <c r="CO216" s="28">
        <v>10.1106302665606</v>
      </c>
      <c r="CP216" s="28">
        <v>10.308114305672831</v>
      </c>
      <c r="CQ216" s="28">
        <v>10.091904115169385</v>
      </c>
      <c r="CR216" s="28">
        <v>9.9961252183887268</v>
      </c>
      <c r="CS216" s="28">
        <v>9.8264482930698893</v>
      </c>
      <c r="CT216" s="28">
        <v>9.7197660818638667</v>
      </c>
      <c r="CU216" s="28">
        <v>9.5854329902695881</v>
      </c>
      <c r="CV216" s="28">
        <v>9.4364350223160702</v>
      </c>
      <c r="CW216" s="28">
        <v>9.3065225881183054</v>
      </c>
      <c r="CX216" s="28">
        <v>9.1641868053600444</v>
      </c>
      <c r="CY216" s="28">
        <v>8.3911997243881729</v>
      </c>
      <c r="CZ216" s="28">
        <v>3.3113510792615202</v>
      </c>
      <c r="DA216" s="28">
        <v>-1.4303479152742717</v>
      </c>
      <c r="DB216" s="28">
        <v>-5.1452760315457517</v>
      </c>
      <c r="DD216" s="28">
        <v>14.710630266560601</v>
      </c>
      <c r="DE216" s="28">
        <v>14.908114305672832</v>
      </c>
      <c r="DF216" s="28">
        <v>14.691904115169386</v>
      </c>
      <c r="DG216" s="28">
        <v>14.596125218388728</v>
      </c>
      <c r="DH216" s="28">
        <v>14.426448293069891</v>
      </c>
      <c r="DI216" s="28">
        <v>14.319766081863868</v>
      </c>
      <c r="DJ216" s="28">
        <v>14.185432990269589</v>
      </c>
      <c r="DK216" s="28">
        <v>14.036435022316072</v>
      </c>
      <c r="DL216" s="28">
        <v>13.906522588118307</v>
      </c>
      <c r="DM216" s="28">
        <v>13.764186805360046</v>
      </c>
      <c r="DN216" s="28">
        <v>12.991199724388174</v>
      </c>
      <c r="DO216" s="28">
        <v>7.9113510792615216</v>
      </c>
      <c r="DP216" s="28">
        <v>3.1696520847257297</v>
      </c>
      <c r="DQ216" s="28">
        <v>-0.54527603154575033</v>
      </c>
      <c r="DS216" s="29">
        <v>10.146053831214868</v>
      </c>
      <c r="DT216" s="29">
        <v>10.37790747457445</v>
      </c>
      <c r="DU216" s="29">
        <v>10.196719528064135</v>
      </c>
      <c r="DV216" s="29">
        <v>10.128545472097599</v>
      </c>
      <c r="DW216" s="29">
        <v>9.9861866795009053</v>
      </c>
      <c r="DX216" s="29">
        <v>9.9084159474548041</v>
      </c>
      <c r="DY216" s="29">
        <v>9.79108088751887</v>
      </c>
      <c r="DZ216" s="29">
        <v>9.656581672804446</v>
      </c>
      <c r="EA216" s="29">
        <v>9.5356970886568089</v>
      </c>
      <c r="EB216" s="29">
        <v>9.353606977462011</v>
      </c>
      <c r="EC216" s="29">
        <v>4.7575564646727315</v>
      </c>
      <c r="ED216" s="29">
        <v>-0.81752854273904063</v>
      </c>
      <c r="EE216" s="29">
        <v>-4.9754099338621067</v>
      </c>
      <c r="EF216" s="29">
        <v>-4.882163068398981</v>
      </c>
      <c r="EH216" s="29">
        <v>14.746053831214869</v>
      </c>
      <c r="EI216" s="29">
        <v>14.977907474574451</v>
      </c>
      <c r="EJ216" s="29">
        <v>14.796719528064136</v>
      </c>
      <c r="EK216" s="29">
        <v>14.728545472097601</v>
      </c>
      <c r="EL216" s="29">
        <v>14.586186679500907</v>
      </c>
      <c r="EM216" s="29">
        <v>14.508415947454806</v>
      </c>
      <c r="EN216" s="29">
        <v>14.391080887518871</v>
      </c>
      <c r="EO216" s="29">
        <v>14.256581672804447</v>
      </c>
      <c r="EP216" s="29">
        <v>14.13569708865681</v>
      </c>
      <c r="EQ216" s="29">
        <v>13.953606977462012</v>
      </c>
      <c r="ER216" s="29">
        <v>9.3575564646727329</v>
      </c>
      <c r="ES216" s="29">
        <v>3.7824714572609608</v>
      </c>
      <c r="ET216" s="29">
        <v>-0.37540993386210531</v>
      </c>
      <c r="EU216" s="29">
        <v>-0.28216306839897953</v>
      </c>
      <c r="EW216" s="1">
        <v>333341</v>
      </c>
      <c r="EX216" s="1">
        <v>433485</v>
      </c>
      <c r="EY216" s="1" t="s">
        <v>518</v>
      </c>
      <c r="EZ216" s="1" t="s">
        <v>887</v>
      </c>
    </row>
    <row r="217" spans="2:156" ht="16.2" thickBot="1" x14ac:dyDescent="0.35">
      <c r="B217" s="21" t="s">
        <v>218</v>
      </c>
      <c r="C217" s="22">
        <v>6.1128635295810945</v>
      </c>
      <c r="D217" s="23">
        <v>6.1888926873961871</v>
      </c>
      <c r="E217" s="23">
        <v>6.0020032413496054</v>
      </c>
      <c r="F217" s="23">
        <v>5.8525364893145682</v>
      </c>
      <c r="G217" s="23">
        <v>5.6826184330844907</v>
      </c>
      <c r="H217" s="23">
        <v>5.3750166059748974</v>
      </c>
      <c r="I217" s="23">
        <v>5.1112746986089981</v>
      </c>
      <c r="J217" s="23">
        <v>4.7715620373625889</v>
      </c>
      <c r="K217" s="23">
        <v>4.4406199177827741</v>
      </c>
      <c r="L217" s="23">
        <v>3.9851923848869433</v>
      </c>
      <c r="M217" s="23">
        <v>1.9828704821437402</v>
      </c>
      <c r="N217" s="23">
        <v>0.19206519502232311</v>
      </c>
      <c r="O217" s="23">
        <v>-0.5565487343922868</v>
      </c>
      <c r="P217" s="23">
        <v>-0.75873552382582332</v>
      </c>
      <c r="Q217" s="24"/>
      <c r="R217" s="23">
        <v>17.912863529581095</v>
      </c>
      <c r="S217" s="23">
        <v>17.988892687396188</v>
      </c>
      <c r="T217" s="23">
        <v>17.802003241349606</v>
      </c>
      <c r="U217" s="23">
        <v>17.652536489314571</v>
      </c>
      <c r="V217" s="23">
        <v>17.48261843308449</v>
      </c>
      <c r="W217" s="23">
        <v>17.175016605974896</v>
      </c>
      <c r="X217" s="23">
        <v>16.911274698608999</v>
      </c>
      <c r="Y217" s="23">
        <v>16.57156203736259</v>
      </c>
      <c r="Z217" s="23">
        <v>16.240619917782773</v>
      </c>
      <c r="AA217" s="23">
        <v>15.785192384886944</v>
      </c>
      <c r="AB217" s="23">
        <v>13.782870482143741</v>
      </c>
      <c r="AC217" s="23">
        <v>11.992065195022324</v>
      </c>
      <c r="AD217" s="23">
        <v>11.243451265607714</v>
      </c>
      <c r="AE217" s="23">
        <v>11.041264476174177</v>
      </c>
      <c r="AG217" s="25">
        <v>6.0737056602933546</v>
      </c>
      <c r="AH217" s="25">
        <v>6.1345738498472926</v>
      </c>
      <c r="AI217" s="25">
        <v>5.983568523327925</v>
      </c>
      <c r="AJ217" s="25">
        <v>5.8769490145414078</v>
      </c>
      <c r="AK217" s="25">
        <v>5.7570745064844342</v>
      </c>
      <c r="AL217" s="25">
        <v>5.5073811545470672</v>
      </c>
      <c r="AM217" s="25">
        <v>5.2927186795057448</v>
      </c>
      <c r="AN217" s="25">
        <v>5.0064396932947535</v>
      </c>
      <c r="AO217" s="25">
        <v>4.720636121394918</v>
      </c>
      <c r="AP217" s="25">
        <v>4.3131224905458065</v>
      </c>
      <c r="AQ217" s="25">
        <v>2.83684907210875</v>
      </c>
      <c r="AR217" s="25">
        <v>1.2776574671331602</v>
      </c>
      <c r="AS217" s="25">
        <v>1.7805346702839842E-2</v>
      </c>
      <c r="AT217" s="25">
        <v>-0.48781026651335679</v>
      </c>
      <c r="AV217" s="26">
        <v>17.873705660293354</v>
      </c>
      <c r="AW217" s="26">
        <v>17.934573849847293</v>
      </c>
      <c r="AX217" s="26">
        <v>17.783568523327926</v>
      </c>
      <c r="AY217" s="26">
        <v>17.676949014541407</v>
      </c>
      <c r="AZ217" s="26">
        <v>17.557074506484433</v>
      </c>
      <c r="BA217" s="26">
        <v>17.307381154547066</v>
      </c>
      <c r="BB217" s="26">
        <v>17.092718679505744</v>
      </c>
      <c r="BC217" s="26">
        <v>16.806439693294756</v>
      </c>
      <c r="BD217" s="26">
        <v>16.520636121394919</v>
      </c>
      <c r="BE217" s="26">
        <v>16.113122490545805</v>
      </c>
      <c r="BF217" s="26">
        <v>14.636849072108751</v>
      </c>
      <c r="BG217" s="26">
        <v>13.077657467133161</v>
      </c>
      <c r="BH217" s="26">
        <v>11.817805346702841</v>
      </c>
      <c r="BI217" s="26">
        <v>11.312189733486644</v>
      </c>
      <c r="BK217" s="27">
        <v>6.1149981046469719</v>
      </c>
      <c r="BL217" s="27">
        <v>6.2245396485611071</v>
      </c>
      <c r="BM217" s="27">
        <v>6.0819828381049543</v>
      </c>
      <c r="BN217" s="27">
        <v>5.9738729310583718</v>
      </c>
      <c r="BO217" s="27">
        <v>5.8484487593922658</v>
      </c>
      <c r="BP217" s="27">
        <v>5.6036201695900161</v>
      </c>
      <c r="BQ217" s="27">
        <v>5.405402282028307</v>
      </c>
      <c r="BR217" s="27">
        <v>5.1481358948842235</v>
      </c>
      <c r="BS217" s="27">
        <v>4.8971063149087115</v>
      </c>
      <c r="BT217" s="27">
        <v>4.5238424759814908</v>
      </c>
      <c r="BU217" s="27">
        <v>2.8902700233819285</v>
      </c>
      <c r="BV217" s="27">
        <v>1.605532958686636</v>
      </c>
      <c r="BW217" s="27">
        <v>1.1974278632302156</v>
      </c>
      <c r="BX217" s="27">
        <v>1.3167132852316019</v>
      </c>
      <c r="BZ217" s="27">
        <v>17.914998104646973</v>
      </c>
      <c r="CA217" s="27">
        <v>18.02453964856111</v>
      </c>
      <c r="CB217" s="27">
        <v>17.881982838104953</v>
      </c>
      <c r="CC217" s="27">
        <v>17.773872931058371</v>
      </c>
      <c r="CD217" s="27">
        <v>17.648448759392267</v>
      </c>
      <c r="CE217" s="27">
        <v>17.403620169590017</v>
      </c>
      <c r="CF217" s="27">
        <v>17.205402282028309</v>
      </c>
      <c r="CG217" s="27">
        <v>16.948135894884224</v>
      </c>
      <c r="CH217" s="27">
        <v>16.697106314908712</v>
      </c>
      <c r="CI217" s="27">
        <v>16.323842475981493</v>
      </c>
      <c r="CJ217" s="27">
        <v>14.690270023381929</v>
      </c>
      <c r="CK217" s="27">
        <v>13.405532958686637</v>
      </c>
      <c r="CL217" s="27">
        <v>12.997427863230216</v>
      </c>
      <c r="CM217" s="27">
        <v>13.116713285231603</v>
      </c>
      <c r="CO217" s="28">
        <v>6.1051040489533595</v>
      </c>
      <c r="CP217" s="28">
        <v>6.1869067389099115</v>
      </c>
      <c r="CQ217" s="28">
        <v>6.0202478521855411</v>
      </c>
      <c r="CR217" s="28">
        <v>5.9053633219278865</v>
      </c>
      <c r="CS217" s="28">
        <v>5.7888776430319773</v>
      </c>
      <c r="CT217" s="28">
        <v>5.5676740508432498</v>
      </c>
      <c r="CU217" s="28">
        <v>5.3994498755421194</v>
      </c>
      <c r="CV217" s="28">
        <v>5.1615413570359774</v>
      </c>
      <c r="CW217" s="28">
        <v>4.9632506763403992</v>
      </c>
      <c r="CX217" s="28">
        <v>4.6835941437212014</v>
      </c>
      <c r="CY217" s="28">
        <v>3.3486561076600694</v>
      </c>
      <c r="CZ217" s="28">
        <v>-1.9562120931412252</v>
      </c>
      <c r="DA217" s="28">
        <v>-7.0146669837187119</v>
      </c>
      <c r="DB217" s="28">
        <v>-11.028849835130892</v>
      </c>
      <c r="DD217" s="28">
        <v>17.905104048953362</v>
      </c>
      <c r="DE217" s="28">
        <v>17.986906738909912</v>
      </c>
      <c r="DF217" s="28">
        <v>17.820247852185542</v>
      </c>
      <c r="DG217" s="28">
        <v>17.705363321927887</v>
      </c>
      <c r="DH217" s="28">
        <v>17.588877643031978</v>
      </c>
      <c r="DI217" s="28">
        <v>17.367674050843249</v>
      </c>
      <c r="DJ217" s="28">
        <v>17.199449875542122</v>
      </c>
      <c r="DK217" s="28">
        <v>16.961541357035976</v>
      </c>
      <c r="DL217" s="28">
        <v>16.763250676340398</v>
      </c>
      <c r="DM217" s="28">
        <v>16.483594143721202</v>
      </c>
      <c r="DN217" s="28">
        <v>15.14865610766007</v>
      </c>
      <c r="DO217" s="28">
        <v>9.8437879068587755</v>
      </c>
      <c r="DP217" s="28">
        <v>4.7853330162812888</v>
      </c>
      <c r="DQ217" s="28">
        <v>0.77115016486910903</v>
      </c>
      <c r="DS217" s="29">
        <v>6.1670841832719443</v>
      </c>
      <c r="DT217" s="29">
        <v>6.3080232691589533</v>
      </c>
      <c r="DU217" s="29">
        <v>6.2017816429372772</v>
      </c>
      <c r="DV217" s="29">
        <v>6.1315730132260775</v>
      </c>
      <c r="DW217" s="29">
        <v>6.0572146790158392</v>
      </c>
      <c r="DX217" s="29">
        <v>5.8458697273038673</v>
      </c>
      <c r="DY217" s="29">
        <v>5.6951536908208595</v>
      </c>
      <c r="DZ217" s="29">
        <v>5.4968292304776725</v>
      </c>
      <c r="EA217" s="29">
        <v>5.3317404189032764</v>
      </c>
      <c r="EB217" s="29">
        <v>4.8778581027586281</v>
      </c>
      <c r="EC217" s="29">
        <v>-0.67169694522468859</v>
      </c>
      <c r="ED217" s="29">
        <v>-5.3530693230049557</v>
      </c>
      <c r="EE217" s="29">
        <v>-9.4194088818042268</v>
      </c>
      <c r="EF217" s="29">
        <v>-9.3781478784911094</v>
      </c>
      <c r="EH217" s="29">
        <v>17.967084183271943</v>
      </c>
      <c r="EI217" s="29">
        <v>18.108023269158956</v>
      </c>
      <c r="EJ217" s="29">
        <v>18.001781642937278</v>
      </c>
      <c r="EK217" s="29">
        <v>17.931573013226078</v>
      </c>
      <c r="EL217" s="29">
        <v>17.85721467901584</v>
      </c>
      <c r="EM217" s="29">
        <v>17.645869727303868</v>
      </c>
      <c r="EN217" s="29">
        <v>17.49515369082086</v>
      </c>
      <c r="EO217" s="29">
        <v>17.296829230477673</v>
      </c>
      <c r="EP217" s="29">
        <v>17.131740418903277</v>
      </c>
      <c r="EQ217" s="29">
        <v>16.677858102758627</v>
      </c>
      <c r="ER217" s="29">
        <v>11.128303054775312</v>
      </c>
      <c r="ES217" s="29">
        <v>6.446930676995045</v>
      </c>
      <c r="ET217" s="29">
        <v>2.380591118195774</v>
      </c>
      <c r="EU217" s="29">
        <v>2.4218521215088913</v>
      </c>
      <c r="EW217" s="1">
        <v>303716</v>
      </c>
      <c r="EX217" s="1">
        <v>535313</v>
      </c>
      <c r="EY217" s="1" t="s">
        <v>471</v>
      </c>
      <c r="EZ217" s="1" t="s">
        <v>886</v>
      </c>
    </row>
    <row r="218" spans="2:156" ht="16.2" thickBot="1" x14ac:dyDescent="0.35">
      <c r="B218" s="21" t="s">
        <v>219</v>
      </c>
      <c r="C218" s="22">
        <v>28.46</v>
      </c>
      <c r="D218" s="23">
        <v>28.46</v>
      </c>
      <c r="E218" s="23">
        <v>28.46</v>
      </c>
      <c r="F218" s="23">
        <v>28.46</v>
      </c>
      <c r="G218" s="23">
        <v>28.46</v>
      </c>
      <c r="H218" s="23">
        <v>28.46</v>
      </c>
      <c r="I218" s="23">
        <v>28.46</v>
      </c>
      <c r="J218" s="23">
        <v>28.46</v>
      </c>
      <c r="K218" s="23">
        <v>28.46</v>
      </c>
      <c r="L218" s="23">
        <v>28.46</v>
      </c>
      <c r="M218" s="23">
        <v>28.46</v>
      </c>
      <c r="N218" s="23">
        <v>28.46</v>
      </c>
      <c r="O218" s="23">
        <v>28.46</v>
      </c>
      <c r="P218" s="23">
        <v>28.46</v>
      </c>
      <c r="Q218" s="24"/>
      <c r="R218" s="23">
        <v>34.46</v>
      </c>
      <c r="S218" s="23">
        <v>34.46</v>
      </c>
      <c r="T218" s="23">
        <v>34.46</v>
      </c>
      <c r="U218" s="23">
        <v>34.46</v>
      </c>
      <c r="V218" s="23">
        <v>34.46</v>
      </c>
      <c r="W218" s="23">
        <v>34.46</v>
      </c>
      <c r="X218" s="23">
        <v>34.46</v>
      </c>
      <c r="Y218" s="23">
        <v>34.46</v>
      </c>
      <c r="Z218" s="23">
        <v>34.46</v>
      </c>
      <c r="AA218" s="23">
        <v>34.46</v>
      </c>
      <c r="AB218" s="23">
        <v>34.46</v>
      </c>
      <c r="AC218" s="23">
        <v>34.46</v>
      </c>
      <c r="AD218" s="23">
        <v>34.46</v>
      </c>
      <c r="AE218" s="23">
        <v>34.46</v>
      </c>
      <c r="AG218" s="25">
        <v>28.46</v>
      </c>
      <c r="AH218" s="25">
        <v>28.46</v>
      </c>
      <c r="AI218" s="25">
        <v>28.46</v>
      </c>
      <c r="AJ218" s="25">
        <v>28.46</v>
      </c>
      <c r="AK218" s="25">
        <v>28.46</v>
      </c>
      <c r="AL218" s="25">
        <v>28.46</v>
      </c>
      <c r="AM218" s="25">
        <v>28.46</v>
      </c>
      <c r="AN218" s="25">
        <v>28.46</v>
      </c>
      <c r="AO218" s="25">
        <v>28.46</v>
      </c>
      <c r="AP218" s="25">
        <v>28.46</v>
      </c>
      <c r="AQ218" s="25">
        <v>28.46</v>
      </c>
      <c r="AR218" s="25">
        <v>28.46</v>
      </c>
      <c r="AS218" s="25">
        <v>28.46</v>
      </c>
      <c r="AT218" s="25">
        <v>28.46</v>
      </c>
      <c r="AV218" s="26">
        <v>34.46</v>
      </c>
      <c r="AW218" s="26">
        <v>34.46</v>
      </c>
      <c r="AX218" s="26">
        <v>34.46</v>
      </c>
      <c r="AY218" s="26">
        <v>34.46</v>
      </c>
      <c r="AZ218" s="26">
        <v>34.46</v>
      </c>
      <c r="BA218" s="26">
        <v>34.46</v>
      </c>
      <c r="BB218" s="26">
        <v>34.46</v>
      </c>
      <c r="BC218" s="26">
        <v>34.46</v>
      </c>
      <c r="BD218" s="26">
        <v>34.46</v>
      </c>
      <c r="BE218" s="26">
        <v>34.46</v>
      </c>
      <c r="BF218" s="26">
        <v>34.46</v>
      </c>
      <c r="BG218" s="26">
        <v>34.46</v>
      </c>
      <c r="BH218" s="26">
        <v>34.46</v>
      </c>
      <c r="BI218" s="26">
        <v>34.46</v>
      </c>
      <c r="BK218" s="27">
        <v>28.46</v>
      </c>
      <c r="BL218" s="27">
        <v>28.46</v>
      </c>
      <c r="BM218" s="27">
        <v>28.46</v>
      </c>
      <c r="BN218" s="27">
        <v>28.46</v>
      </c>
      <c r="BO218" s="27">
        <v>28.46</v>
      </c>
      <c r="BP218" s="27">
        <v>28.46</v>
      </c>
      <c r="BQ218" s="27">
        <v>28.46</v>
      </c>
      <c r="BR218" s="27">
        <v>28.46</v>
      </c>
      <c r="BS218" s="27">
        <v>28.46</v>
      </c>
      <c r="BT218" s="27">
        <v>28.46</v>
      </c>
      <c r="BU218" s="27">
        <v>28.46</v>
      </c>
      <c r="BV218" s="27">
        <v>28.46</v>
      </c>
      <c r="BW218" s="27">
        <v>28.46</v>
      </c>
      <c r="BX218" s="27">
        <v>28.46</v>
      </c>
      <c r="BZ218" s="27">
        <v>34.46</v>
      </c>
      <c r="CA218" s="27">
        <v>34.46</v>
      </c>
      <c r="CB218" s="27">
        <v>34.46</v>
      </c>
      <c r="CC218" s="27">
        <v>34.46</v>
      </c>
      <c r="CD218" s="27">
        <v>34.46</v>
      </c>
      <c r="CE218" s="27">
        <v>34.46</v>
      </c>
      <c r="CF218" s="27">
        <v>34.46</v>
      </c>
      <c r="CG218" s="27">
        <v>34.46</v>
      </c>
      <c r="CH218" s="27">
        <v>34.46</v>
      </c>
      <c r="CI218" s="27">
        <v>34.46</v>
      </c>
      <c r="CJ218" s="27">
        <v>34.46</v>
      </c>
      <c r="CK218" s="27">
        <v>34.46</v>
      </c>
      <c r="CL218" s="27">
        <v>34.46</v>
      </c>
      <c r="CM218" s="27">
        <v>34.46</v>
      </c>
      <c r="CO218" s="28">
        <v>28.46</v>
      </c>
      <c r="CP218" s="28">
        <v>28.46</v>
      </c>
      <c r="CQ218" s="28">
        <v>28.46</v>
      </c>
      <c r="CR218" s="28">
        <v>28.46</v>
      </c>
      <c r="CS218" s="28">
        <v>28.46</v>
      </c>
      <c r="CT218" s="28">
        <v>28.46</v>
      </c>
      <c r="CU218" s="28">
        <v>28.46</v>
      </c>
      <c r="CV218" s="28">
        <v>28.46</v>
      </c>
      <c r="CW218" s="28">
        <v>28.46</v>
      </c>
      <c r="CX218" s="28">
        <v>28.46</v>
      </c>
      <c r="CY218" s="28">
        <v>28.46</v>
      </c>
      <c r="CZ218" s="28">
        <v>28.46</v>
      </c>
      <c r="DA218" s="28">
        <v>28.46</v>
      </c>
      <c r="DB218" s="28">
        <v>28.46</v>
      </c>
      <c r="DD218" s="28">
        <v>34.46</v>
      </c>
      <c r="DE218" s="28">
        <v>34.46</v>
      </c>
      <c r="DF218" s="28">
        <v>34.46</v>
      </c>
      <c r="DG218" s="28">
        <v>34.46</v>
      </c>
      <c r="DH218" s="28">
        <v>34.46</v>
      </c>
      <c r="DI218" s="28">
        <v>34.46</v>
      </c>
      <c r="DJ218" s="28">
        <v>34.46</v>
      </c>
      <c r="DK218" s="28">
        <v>34.46</v>
      </c>
      <c r="DL218" s="28">
        <v>34.46</v>
      </c>
      <c r="DM218" s="28">
        <v>34.46</v>
      </c>
      <c r="DN218" s="28">
        <v>34.46</v>
      </c>
      <c r="DO218" s="28">
        <v>34.46</v>
      </c>
      <c r="DP218" s="28">
        <v>34.46</v>
      </c>
      <c r="DQ218" s="28">
        <v>34.46</v>
      </c>
      <c r="DS218" s="29">
        <v>28.46</v>
      </c>
      <c r="DT218" s="29">
        <v>28.46</v>
      </c>
      <c r="DU218" s="29">
        <v>28.46</v>
      </c>
      <c r="DV218" s="29">
        <v>28.46</v>
      </c>
      <c r="DW218" s="29">
        <v>28.46</v>
      </c>
      <c r="DX218" s="29">
        <v>28.46</v>
      </c>
      <c r="DY218" s="29">
        <v>28.46</v>
      </c>
      <c r="DZ218" s="29">
        <v>28.46</v>
      </c>
      <c r="EA218" s="29">
        <v>28.46</v>
      </c>
      <c r="EB218" s="29">
        <v>28.46</v>
      </c>
      <c r="EC218" s="29">
        <v>28.46</v>
      </c>
      <c r="ED218" s="29">
        <v>28.46</v>
      </c>
      <c r="EE218" s="29">
        <v>28.46</v>
      </c>
      <c r="EF218" s="29">
        <v>28.46</v>
      </c>
      <c r="EH218" s="29">
        <v>34.46</v>
      </c>
      <c r="EI218" s="29">
        <v>34.46</v>
      </c>
      <c r="EJ218" s="29">
        <v>34.46</v>
      </c>
      <c r="EK218" s="29">
        <v>34.46</v>
      </c>
      <c r="EL218" s="29">
        <v>34.46</v>
      </c>
      <c r="EM218" s="29">
        <v>34.46</v>
      </c>
      <c r="EN218" s="29">
        <v>34.46</v>
      </c>
      <c r="EO218" s="29">
        <v>34.46</v>
      </c>
      <c r="EP218" s="29">
        <v>34.46</v>
      </c>
      <c r="EQ218" s="29">
        <v>34.46</v>
      </c>
      <c r="ER218" s="29">
        <v>34.46</v>
      </c>
      <c r="ES218" s="29">
        <v>34.46</v>
      </c>
      <c r="ET218" s="29">
        <v>34.46</v>
      </c>
      <c r="EU218" s="29">
        <v>34.46</v>
      </c>
      <c r="EW218" s="1">
        <v>380477</v>
      </c>
      <c r="EX218" s="1">
        <v>387810</v>
      </c>
      <c r="EY218" s="1" t="s">
        <v>530</v>
      </c>
      <c r="EZ218" s="1" t="s">
        <v>879</v>
      </c>
    </row>
    <row r="219" spans="2:156" ht="16.2" thickBot="1" x14ac:dyDescent="0.35">
      <c r="B219" s="21" t="s">
        <v>220</v>
      </c>
      <c r="C219" s="22">
        <v>1.8198393063086593</v>
      </c>
      <c r="D219" s="23">
        <v>1.8482860991357843</v>
      </c>
      <c r="E219" s="23">
        <v>1.7975993090657778</v>
      </c>
      <c r="F219" s="23">
        <v>1.7664969814673626</v>
      </c>
      <c r="G219" s="23">
        <v>1.731469755654075</v>
      </c>
      <c r="H219" s="23">
        <v>1.6688397280077254</v>
      </c>
      <c r="I219" s="23">
        <v>1.6213436195252147</v>
      </c>
      <c r="J219" s="23">
        <v>1.5578707748475691</v>
      </c>
      <c r="K219" s="23">
        <v>1.4989029756387349</v>
      </c>
      <c r="L219" s="23">
        <v>1.4137683667549923</v>
      </c>
      <c r="M219" s="23">
        <v>0.91805568032159579</v>
      </c>
      <c r="N219" s="23">
        <v>0.31676085517977315</v>
      </c>
      <c r="O219" s="23">
        <v>0.11999039386227883</v>
      </c>
      <c r="P219" s="23">
        <v>5.9885224569376394E-2</v>
      </c>
      <c r="Q219" s="24"/>
      <c r="R219" s="23">
        <v>3.8198393063086593</v>
      </c>
      <c r="S219" s="23">
        <v>3.8482860991357843</v>
      </c>
      <c r="T219" s="23">
        <v>3.7975993090657778</v>
      </c>
      <c r="U219" s="23">
        <v>3.7664969814673626</v>
      </c>
      <c r="V219" s="23">
        <v>3.731469755654075</v>
      </c>
      <c r="W219" s="23">
        <v>3.6688397280077254</v>
      </c>
      <c r="X219" s="23">
        <v>3.6213436195252147</v>
      </c>
      <c r="Y219" s="23">
        <v>3.5578707748475691</v>
      </c>
      <c r="Z219" s="23">
        <v>3.4989029756387349</v>
      </c>
      <c r="AA219" s="23">
        <v>3.4137683667549923</v>
      </c>
      <c r="AB219" s="23">
        <v>2.9180556803215958</v>
      </c>
      <c r="AC219" s="23">
        <v>2.3167608551797731</v>
      </c>
      <c r="AD219" s="23">
        <v>2.1199903938622788</v>
      </c>
      <c r="AE219" s="23">
        <v>2.0598852245693764</v>
      </c>
      <c r="AG219" s="25">
        <v>1.805512844246028</v>
      </c>
      <c r="AH219" s="25">
        <v>1.8268938930367118</v>
      </c>
      <c r="AI219" s="25">
        <v>1.784081559510287</v>
      </c>
      <c r="AJ219" s="25">
        <v>1.7592695204861641</v>
      </c>
      <c r="AK219" s="25">
        <v>1.729843106300784</v>
      </c>
      <c r="AL219" s="25">
        <v>1.6734408244316272</v>
      </c>
      <c r="AM219" s="25">
        <v>1.6285010149880894</v>
      </c>
      <c r="AN219" s="25">
        <v>1.5662108819007847</v>
      </c>
      <c r="AO219" s="25">
        <v>1.5047433153954834</v>
      </c>
      <c r="AP219" s="25">
        <v>1.4237336674387451</v>
      </c>
      <c r="AQ219" s="25">
        <v>1.1855226999841708</v>
      </c>
      <c r="AR219" s="25">
        <v>0.70429228440284719</v>
      </c>
      <c r="AS219" s="25">
        <v>0.22587000716934735</v>
      </c>
      <c r="AT219" s="25">
        <v>0.16936378665065766</v>
      </c>
      <c r="AV219" s="26">
        <v>3.805512844246028</v>
      </c>
      <c r="AW219" s="26">
        <v>3.8268938930367118</v>
      </c>
      <c r="AX219" s="26">
        <v>3.784081559510287</v>
      </c>
      <c r="AY219" s="26">
        <v>3.7592695204861641</v>
      </c>
      <c r="AZ219" s="26">
        <v>3.729843106300784</v>
      </c>
      <c r="BA219" s="26">
        <v>3.6734408244316272</v>
      </c>
      <c r="BB219" s="26">
        <v>3.6285010149880894</v>
      </c>
      <c r="BC219" s="26">
        <v>3.5662108819007847</v>
      </c>
      <c r="BD219" s="26">
        <v>3.5047433153954834</v>
      </c>
      <c r="BE219" s="26">
        <v>3.4237336674387451</v>
      </c>
      <c r="BF219" s="26">
        <v>3.1855226999841708</v>
      </c>
      <c r="BG219" s="26">
        <v>2.7042922844028472</v>
      </c>
      <c r="BH219" s="26">
        <v>2.2258700071693474</v>
      </c>
      <c r="BI219" s="26">
        <v>2.1693637866506577</v>
      </c>
      <c r="BK219" s="27">
        <v>1.8202173486448707</v>
      </c>
      <c r="BL219" s="27">
        <v>1.8550951659933403</v>
      </c>
      <c r="BM219" s="27">
        <v>1.8126880789918944</v>
      </c>
      <c r="BN219" s="27">
        <v>1.7892268140583334</v>
      </c>
      <c r="BO219" s="27">
        <v>1.7623920528640546</v>
      </c>
      <c r="BP219" s="27">
        <v>1.7112455587267048</v>
      </c>
      <c r="BQ219" s="27">
        <v>1.6752982888237158</v>
      </c>
      <c r="BR219" s="27">
        <v>1.626172306511124</v>
      </c>
      <c r="BS219" s="27">
        <v>1.5810491924019447</v>
      </c>
      <c r="BT219" s="27">
        <v>1.5099312225539734</v>
      </c>
      <c r="BU219" s="27">
        <v>1.0895596220718446</v>
      </c>
      <c r="BV219" s="27">
        <v>0.62398552643805694</v>
      </c>
      <c r="BW219" s="27">
        <v>0.53251376624743907</v>
      </c>
      <c r="BX219" s="27">
        <v>0.56767538834842135</v>
      </c>
      <c r="BZ219" s="27">
        <v>3.8202173486448707</v>
      </c>
      <c r="CA219" s="27">
        <v>3.8550951659933403</v>
      </c>
      <c r="CB219" s="27">
        <v>3.8126880789918944</v>
      </c>
      <c r="CC219" s="27">
        <v>3.7892268140583334</v>
      </c>
      <c r="CD219" s="27">
        <v>3.7623920528640546</v>
      </c>
      <c r="CE219" s="27">
        <v>3.7112455587267048</v>
      </c>
      <c r="CF219" s="27">
        <v>3.6752982888237158</v>
      </c>
      <c r="CG219" s="27">
        <v>3.626172306511124</v>
      </c>
      <c r="CH219" s="27">
        <v>3.5810491924019447</v>
      </c>
      <c r="CI219" s="27">
        <v>3.5099312225539734</v>
      </c>
      <c r="CJ219" s="27">
        <v>3.0895596220718446</v>
      </c>
      <c r="CK219" s="27">
        <v>2.6239855264380569</v>
      </c>
      <c r="CL219" s="27">
        <v>2.5325137662474391</v>
      </c>
      <c r="CM219" s="27">
        <v>2.5676753883484214</v>
      </c>
      <c r="CO219" s="28">
        <v>1.8199270250446382</v>
      </c>
      <c r="CP219" s="28">
        <v>1.8519593956769542</v>
      </c>
      <c r="CQ219" s="28">
        <v>1.8072751205795528</v>
      </c>
      <c r="CR219" s="28">
        <v>1.7843480075398106</v>
      </c>
      <c r="CS219" s="28">
        <v>1.7605260636681805</v>
      </c>
      <c r="CT219" s="28">
        <v>1.7140003348693109</v>
      </c>
      <c r="CU219" s="28">
        <v>1.674587541764502</v>
      </c>
      <c r="CV219" s="28">
        <v>1.5933212153552212</v>
      </c>
      <c r="CW219" s="28">
        <v>1.5217155457567131</v>
      </c>
      <c r="CX219" s="28">
        <v>1.4391437939255898</v>
      </c>
      <c r="CY219" s="28">
        <v>1.0892077800362476</v>
      </c>
      <c r="CZ219" s="28">
        <v>0.39745486046094891</v>
      </c>
      <c r="DA219" s="28">
        <v>-0.14145189339010145</v>
      </c>
      <c r="DB219" s="28">
        <v>-0.49854267357535598</v>
      </c>
      <c r="DD219" s="28">
        <v>3.8199270250446382</v>
      </c>
      <c r="DE219" s="28">
        <v>3.8519593956769542</v>
      </c>
      <c r="DF219" s="28">
        <v>3.8072751205795528</v>
      </c>
      <c r="DG219" s="28">
        <v>3.7843480075398106</v>
      </c>
      <c r="DH219" s="28">
        <v>3.7605260636681805</v>
      </c>
      <c r="DI219" s="28">
        <v>3.7140003348693109</v>
      </c>
      <c r="DJ219" s="28">
        <v>3.674587541764502</v>
      </c>
      <c r="DK219" s="28">
        <v>3.5933212153552212</v>
      </c>
      <c r="DL219" s="28">
        <v>3.5217155457567131</v>
      </c>
      <c r="DM219" s="28">
        <v>3.4391437939255898</v>
      </c>
      <c r="DN219" s="28">
        <v>3.0892077800362476</v>
      </c>
      <c r="DO219" s="28">
        <v>2.3974548604609489</v>
      </c>
      <c r="DP219" s="28">
        <v>1.8585481066098986</v>
      </c>
      <c r="DQ219" s="28">
        <v>1.501457326424644</v>
      </c>
      <c r="DS219" s="29">
        <v>1.8316472187315229</v>
      </c>
      <c r="DT219" s="29">
        <v>1.8750477508521111</v>
      </c>
      <c r="DU219" s="29">
        <v>1.8421168472109946</v>
      </c>
      <c r="DV219" s="29">
        <v>1.8285013327749406</v>
      </c>
      <c r="DW219" s="29">
        <v>1.8046810166064047</v>
      </c>
      <c r="DX219" s="29">
        <v>1.7274230842468468</v>
      </c>
      <c r="DY219" s="29">
        <v>1.667735851851154</v>
      </c>
      <c r="DZ219" s="29">
        <v>1.5961909489766422</v>
      </c>
      <c r="EA219" s="29">
        <v>1.5332100224044374</v>
      </c>
      <c r="EB219" s="29">
        <v>1.4419523377236843</v>
      </c>
      <c r="EC219" s="29">
        <v>0.66206965085334213</v>
      </c>
      <c r="ED219" s="29">
        <v>1.2630238482294054E-3</v>
      </c>
      <c r="EE219" s="29">
        <v>-0.43479443292304865</v>
      </c>
      <c r="EF219" s="29">
        <v>-0.42374220423888787</v>
      </c>
      <c r="EH219" s="29">
        <v>3.8316472187315229</v>
      </c>
      <c r="EI219" s="29">
        <v>3.8750477508521111</v>
      </c>
      <c r="EJ219" s="29">
        <v>3.8421168472109946</v>
      </c>
      <c r="EK219" s="29">
        <v>3.8285013327749406</v>
      </c>
      <c r="EL219" s="29">
        <v>3.8046810166064047</v>
      </c>
      <c r="EM219" s="29">
        <v>3.7274230842468468</v>
      </c>
      <c r="EN219" s="29">
        <v>3.667735851851154</v>
      </c>
      <c r="EO219" s="29">
        <v>3.5961909489766422</v>
      </c>
      <c r="EP219" s="29">
        <v>3.5332100224044374</v>
      </c>
      <c r="EQ219" s="29">
        <v>3.4419523377236843</v>
      </c>
      <c r="ER219" s="29">
        <v>2.6620696508533421</v>
      </c>
      <c r="ES219" s="29">
        <v>2.0012630238482294</v>
      </c>
      <c r="ET219" s="29">
        <v>1.5652055670769514</v>
      </c>
      <c r="EU219" s="29">
        <v>1.5762577957611121</v>
      </c>
      <c r="EW219" s="1">
        <v>360144</v>
      </c>
      <c r="EX219" s="1">
        <v>471643</v>
      </c>
      <c r="EY219" s="1" t="s">
        <v>466</v>
      </c>
      <c r="EZ219" s="1" t="s">
        <v>885</v>
      </c>
    </row>
    <row r="220" spans="2:156" ht="16.2" thickBot="1" x14ac:dyDescent="0.35">
      <c r="B220" s="21" t="s">
        <v>221</v>
      </c>
      <c r="C220" s="22">
        <v>7.7628634620746197</v>
      </c>
      <c r="D220" s="23">
        <v>7.95822114459299</v>
      </c>
      <c r="E220" s="23">
        <v>7.8071513613924051</v>
      </c>
      <c r="F220" s="23">
        <v>7.7257923871129215</v>
      </c>
      <c r="G220" s="23">
        <v>7.6533924150355901</v>
      </c>
      <c r="H220" s="23">
        <v>7.5633701229477595</v>
      </c>
      <c r="I220" s="23">
        <v>7.413633452846776</v>
      </c>
      <c r="J220" s="23">
        <v>7.2953067981102642</v>
      </c>
      <c r="K220" s="23">
        <v>7.2385973388465885</v>
      </c>
      <c r="L220" s="23">
        <v>7.0856344320994129</v>
      </c>
      <c r="M220" s="23">
        <v>6.5784361464524217</v>
      </c>
      <c r="N220" s="23">
        <v>5.8564012689157767</v>
      </c>
      <c r="O220" s="23">
        <v>5.3384384041533277</v>
      </c>
      <c r="P220" s="23">
        <v>5.0318619419636104</v>
      </c>
      <c r="Q220" s="24"/>
      <c r="R220" s="23">
        <v>19.06286346207462</v>
      </c>
      <c r="S220" s="23">
        <v>19.258221144592991</v>
      </c>
      <c r="T220" s="23">
        <v>19.107151361392404</v>
      </c>
      <c r="U220" s="23">
        <v>19.025792387112922</v>
      </c>
      <c r="V220" s="23">
        <v>18.953392415035591</v>
      </c>
      <c r="W220" s="23">
        <v>18.86337012294776</v>
      </c>
      <c r="X220" s="23">
        <v>18.713633452846778</v>
      </c>
      <c r="Y220" s="23">
        <v>18.595306798110265</v>
      </c>
      <c r="Z220" s="23">
        <v>18.538597338846589</v>
      </c>
      <c r="AA220" s="23">
        <v>18.385634432099415</v>
      </c>
      <c r="AB220" s="23">
        <v>17.878436146452422</v>
      </c>
      <c r="AC220" s="23">
        <v>17.156401268915779</v>
      </c>
      <c r="AD220" s="23">
        <v>16.638438404153327</v>
      </c>
      <c r="AE220" s="23">
        <v>16.331861941963609</v>
      </c>
      <c r="AG220" s="25">
        <v>7.725688380717834</v>
      </c>
      <c r="AH220" s="25">
        <v>7.9122592500244089</v>
      </c>
      <c r="AI220" s="25">
        <v>7.8258669660977098</v>
      </c>
      <c r="AJ220" s="25">
        <v>7.789353548533942</v>
      </c>
      <c r="AK220" s="25">
        <v>7.7568257795948483</v>
      </c>
      <c r="AL220" s="25">
        <v>7.7027035004340121</v>
      </c>
      <c r="AM220" s="25">
        <v>7.5789370459848424</v>
      </c>
      <c r="AN220" s="25">
        <v>7.4802914362678408</v>
      </c>
      <c r="AO220" s="25">
        <v>7.433173324104672</v>
      </c>
      <c r="AP220" s="25">
        <v>7.2840237972975661</v>
      </c>
      <c r="AQ220" s="25">
        <v>6.9000083445349887</v>
      </c>
      <c r="AR220" s="25">
        <v>6.4765491134707975</v>
      </c>
      <c r="AS220" s="25">
        <v>6.1490745517396022</v>
      </c>
      <c r="AT220" s="25">
        <v>6.0568104881384688</v>
      </c>
      <c r="AV220" s="26">
        <v>19.025688380717835</v>
      </c>
      <c r="AW220" s="26">
        <v>19.21225925002441</v>
      </c>
      <c r="AX220" s="26">
        <v>19.125866966097711</v>
      </c>
      <c r="AY220" s="26">
        <v>19.089353548533943</v>
      </c>
      <c r="AZ220" s="26">
        <v>19.056825779594849</v>
      </c>
      <c r="BA220" s="26">
        <v>19.002703500434013</v>
      </c>
      <c r="BB220" s="26">
        <v>18.878937045984841</v>
      </c>
      <c r="BC220" s="26">
        <v>18.780291436267841</v>
      </c>
      <c r="BD220" s="26">
        <v>18.733173324104673</v>
      </c>
      <c r="BE220" s="26">
        <v>18.584023797297569</v>
      </c>
      <c r="BF220" s="26">
        <v>18.200008344534989</v>
      </c>
      <c r="BG220" s="26">
        <v>17.7765491134708</v>
      </c>
      <c r="BH220" s="26">
        <v>17.449074551739603</v>
      </c>
      <c r="BI220" s="26">
        <v>17.356810488138471</v>
      </c>
      <c r="BK220" s="27">
        <v>7.7632186111707977</v>
      </c>
      <c r="BL220" s="27">
        <v>7.9687249783027756</v>
      </c>
      <c r="BM220" s="27">
        <v>7.829827647218508</v>
      </c>
      <c r="BN220" s="27">
        <v>7.7603805072246796</v>
      </c>
      <c r="BO220" s="27">
        <v>7.7013235950187706</v>
      </c>
      <c r="BP220" s="27">
        <v>7.6294232744665127</v>
      </c>
      <c r="BQ220" s="27">
        <v>7.4980753814591345</v>
      </c>
      <c r="BR220" s="27">
        <v>7.4018814803565913</v>
      </c>
      <c r="BS220" s="27">
        <v>7.3671550594476294</v>
      </c>
      <c r="BT220" s="27">
        <v>7.2382691295250368</v>
      </c>
      <c r="BU220" s="27">
        <v>6.8372076771552805</v>
      </c>
      <c r="BV220" s="27">
        <v>6.5506518253005375</v>
      </c>
      <c r="BW220" s="27">
        <v>6.4192361314972022</v>
      </c>
      <c r="BX220" s="27">
        <v>6.4781891696699034</v>
      </c>
      <c r="BZ220" s="27">
        <v>19.063218611170797</v>
      </c>
      <c r="CA220" s="27">
        <v>19.268724978302778</v>
      </c>
      <c r="CB220" s="27">
        <v>19.129827647218509</v>
      </c>
      <c r="CC220" s="27">
        <v>19.060380507224679</v>
      </c>
      <c r="CD220" s="27">
        <v>19.001323595018771</v>
      </c>
      <c r="CE220" s="27">
        <v>18.929423274466515</v>
      </c>
      <c r="CF220" s="27">
        <v>18.798075381459135</v>
      </c>
      <c r="CG220" s="27">
        <v>18.70188148035659</v>
      </c>
      <c r="CH220" s="27">
        <v>18.66715505944763</v>
      </c>
      <c r="CI220" s="27">
        <v>18.538269129525037</v>
      </c>
      <c r="CJ220" s="27">
        <v>18.137207677155281</v>
      </c>
      <c r="CK220" s="27">
        <v>17.850651825300538</v>
      </c>
      <c r="CL220" s="27">
        <v>17.719236131497205</v>
      </c>
      <c r="CM220" s="27">
        <v>17.778189169669904</v>
      </c>
      <c r="CO220" s="28">
        <v>7.7620276851889773</v>
      </c>
      <c r="CP220" s="28">
        <v>7.9721384151658548</v>
      </c>
      <c r="CQ220" s="28">
        <v>7.8378966508398555</v>
      </c>
      <c r="CR220" s="28">
        <v>7.7745822498021919</v>
      </c>
      <c r="CS220" s="28">
        <v>7.7205343851259869</v>
      </c>
      <c r="CT220" s="28">
        <v>7.6524390029558234</v>
      </c>
      <c r="CU220" s="28">
        <v>7.5267783721743058</v>
      </c>
      <c r="CV220" s="28">
        <v>7.4314845934970304</v>
      </c>
      <c r="CW220" s="28">
        <v>7.3991482215837063</v>
      </c>
      <c r="CX220" s="28">
        <v>7.2775130230118474</v>
      </c>
      <c r="CY220" s="28">
        <v>6.885730454945195</v>
      </c>
      <c r="CZ220" s="28">
        <v>5.1937659303332797</v>
      </c>
      <c r="DA220" s="28">
        <v>3.5042039961399958</v>
      </c>
      <c r="DB220" s="28">
        <v>2.1270955331400572</v>
      </c>
      <c r="DD220" s="28">
        <v>19.06202768518898</v>
      </c>
      <c r="DE220" s="28">
        <v>19.272138415165855</v>
      </c>
      <c r="DF220" s="28">
        <v>19.137896650839856</v>
      </c>
      <c r="DG220" s="28">
        <v>19.074582249802191</v>
      </c>
      <c r="DH220" s="28">
        <v>19.020534385125988</v>
      </c>
      <c r="DI220" s="28">
        <v>18.952439002955824</v>
      </c>
      <c r="DJ220" s="28">
        <v>18.826778372174306</v>
      </c>
      <c r="DK220" s="28">
        <v>18.731484593497029</v>
      </c>
      <c r="DL220" s="28">
        <v>18.699148221583705</v>
      </c>
      <c r="DM220" s="28">
        <v>18.577513023011846</v>
      </c>
      <c r="DN220" s="28">
        <v>18.185730454945194</v>
      </c>
      <c r="DO220" s="28">
        <v>16.493765930333282</v>
      </c>
      <c r="DP220" s="28">
        <v>14.804203996139996</v>
      </c>
      <c r="DQ220" s="28">
        <v>13.427095533140058</v>
      </c>
      <c r="DS220" s="29">
        <v>7.7843389482418992</v>
      </c>
      <c r="DT220" s="29">
        <v>8.0158961193219476</v>
      </c>
      <c r="DU220" s="29">
        <v>7.9037109230803893</v>
      </c>
      <c r="DV220" s="29">
        <v>7.8580406422932754</v>
      </c>
      <c r="DW220" s="29">
        <v>7.8187448072257091</v>
      </c>
      <c r="DX220" s="29">
        <v>7.7570247173558187</v>
      </c>
      <c r="DY220" s="29">
        <v>7.6369237842252815</v>
      </c>
      <c r="DZ220" s="29">
        <v>7.5451582524433292</v>
      </c>
      <c r="EA220" s="29">
        <v>7.5113230397028605</v>
      </c>
      <c r="EB220" s="29">
        <v>7.3302928910891758</v>
      </c>
      <c r="EC220" s="29">
        <v>5.4083058116204032</v>
      </c>
      <c r="ED220" s="29">
        <v>3.4477620804339733</v>
      </c>
      <c r="EE220" s="29">
        <v>1.9926912045612291</v>
      </c>
      <c r="EF220" s="29">
        <v>2.1729644832991308</v>
      </c>
      <c r="EH220" s="29">
        <v>19.0843389482419</v>
      </c>
      <c r="EI220" s="29">
        <v>19.315896119321948</v>
      </c>
      <c r="EJ220" s="29">
        <v>19.20371092308039</v>
      </c>
      <c r="EK220" s="29">
        <v>19.158040642293276</v>
      </c>
      <c r="EL220" s="29">
        <v>19.11874480722571</v>
      </c>
      <c r="EM220" s="29">
        <v>19.057024717355819</v>
      </c>
      <c r="EN220" s="29">
        <v>18.936923784225282</v>
      </c>
      <c r="EO220" s="29">
        <v>18.84515825244333</v>
      </c>
      <c r="EP220" s="29">
        <v>18.811323039702863</v>
      </c>
      <c r="EQ220" s="29">
        <v>18.630292891089177</v>
      </c>
      <c r="ER220" s="29">
        <v>16.708305811620406</v>
      </c>
      <c r="ES220" s="29">
        <v>14.747762080433974</v>
      </c>
      <c r="ET220" s="29">
        <v>13.29269120456123</v>
      </c>
      <c r="EU220" s="29">
        <v>13.472964483299132</v>
      </c>
      <c r="EW220" s="1">
        <v>334431</v>
      </c>
      <c r="EX220" s="1">
        <v>434843</v>
      </c>
      <c r="EY220" s="1" t="s">
        <v>643</v>
      </c>
      <c r="EZ220" s="1" t="s">
        <v>887</v>
      </c>
    </row>
    <row r="221" spans="2:156" ht="16.2" thickBot="1" x14ac:dyDescent="0.35">
      <c r="B221" s="21" t="s">
        <v>222</v>
      </c>
      <c r="C221" s="22">
        <v>7.8024740187967847</v>
      </c>
      <c r="D221" s="23">
        <v>7.8780465060838143</v>
      </c>
      <c r="E221" s="23">
        <v>7.6103509537388874</v>
      </c>
      <c r="F221" s="23">
        <v>7.4185449604716656</v>
      </c>
      <c r="G221" s="23">
        <v>7.1399142433531892</v>
      </c>
      <c r="H221" s="23">
        <v>6.9167943387807469</v>
      </c>
      <c r="I221" s="23">
        <v>6.6587706671662374</v>
      </c>
      <c r="J221" s="23">
        <v>6.3732959310132671</v>
      </c>
      <c r="K221" s="23">
        <v>5.993180528805361</v>
      </c>
      <c r="L221" s="23">
        <v>5.5831833306001712</v>
      </c>
      <c r="M221" s="23">
        <v>3.6688189820674921</v>
      </c>
      <c r="N221" s="23">
        <v>1.8156392160732402</v>
      </c>
      <c r="O221" s="23">
        <v>0.93481695606470083</v>
      </c>
      <c r="P221" s="23">
        <v>0.48435203623211009</v>
      </c>
      <c r="Q221" s="24"/>
      <c r="R221" s="23">
        <v>12.302474018796785</v>
      </c>
      <c r="S221" s="23">
        <v>12.378046506083814</v>
      </c>
      <c r="T221" s="23">
        <v>12.110350953738887</v>
      </c>
      <c r="U221" s="23">
        <v>11.918544960471666</v>
      </c>
      <c r="V221" s="23">
        <v>11.639914243353189</v>
      </c>
      <c r="W221" s="23">
        <v>11.416794338780747</v>
      </c>
      <c r="X221" s="23">
        <v>11.158770667166237</v>
      </c>
      <c r="Y221" s="23">
        <v>10.873295931013267</v>
      </c>
      <c r="Z221" s="23">
        <v>10.493180528805361</v>
      </c>
      <c r="AA221" s="23">
        <v>10.083183330600171</v>
      </c>
      <c r="AB221" s="23">
        <v>8.1688189820674921</v>
      </c>
      <c r="AC221" s="23">
        <v>6.3156392160732402</v>
      </c>
      <c r="AD221" s="23">
        <v>5.4348169560647008</v>
      </c>
      <c r="AE221" s="23">
        <v>4.9843520362321101</v>
      </c>
      <c r="AG221" s="25">
        <v>7.7457616786233601</v>
      </c>
      <c r="AH221" s="25">
        <v>7.8459076257961868</v>
      </c>
      <c r="AI221" s="25">
        <v>7.7080008396055568</v>
      </c>
      <c r="AJ221" s="25">
        <v>7.6006135390501939</v>
      </c>
      <c r="AK221" s="25">
        <v>7.40526033405202</v>
      </c>
      <c r="AL221" s="25">
        <v>7.2677721080034949</v>
      </c>
      <c r="AM221" s="25">
        <v>7.0845387258707007</v>
      </c>
      <c r="AN221" s="25">
        <v>6.8900954418157596</v>
      </c>
      <c r="AO221" s="25">
        <v>6.5849638059557911</v>
      </c>
      <c r="AP221" s="25">
        <v>6.2483813216471518</v>
      </c>
      <c r="AQ221" s="25">
        <v>4.8543295202306922</v>
      </c>
      <c r="AR221" s="25">
        <v>3.4305686674765639</v>
      </c>
      <c r="AS221" s="25">
        <v>2.2451791269737456</v>
      </c>
      <c r="AT221" s="25">
        <v>1.8709964782660293</v>
      </c>
      <c r="AV221" s="26">
        <v>12.24576167862336</v>
      </c>
      <c r="AW221" s="26">
        <v>12.345907625796187</v>
      </c>
      <c r="AX221" s="26">
        <v>12.208000839605557</v>
      </c>
      <c r="AY221" s="26">
        <v>12.100613539050194</v>
      </c>
      <c r="AZ221" s="26">
        <v>11.90526033405202</v>
      </c>
      <c r="BA221" s="26">
        <v>11.767772108003495</v>
      </c>
      <c r="BB221" s="26">
        <v>11.584538725870701</v>
      </c>
      <c r="BC221" s="26">
        <v>11.39009544181576</v>
      </c>
      <c r="BD221" s="26">
        <v>11.084963805955791</v>
      </c>
      <c r="BE221" s="26">
        <v>10.748381321647152</v>
      </c>
      <c r="BF221" s="26">
        <v>9.3543295202306922</v>
      </c>
      <c r="BG221" s="26">
        <v>7.9305686674765639</v>
      </c>
      <c r="BH221" s="26">
        <v>6.7451791269737456</v>
      </c>
      <c r="BI221" s="26">
        <v>6.3709964782660293</v>
      </c>
      <c r="BK221" s="27">
        <v>7.804210295211778</v>
      </c>
      <c r="BL221" s="27">
        <v>7.9102310840448649</v>
      </c>
      <c r="BM221" s="27">
        <v>7.6813327497563382</v>
      </c>
      <c r="BN221" s="27">
        <v>7.526212066489391</v>
      </c>
      <c r="BO221" s="27">
        <v>7.2882325786598887</v>
      </c>
      <c r="BP221" s="27">
        <v>7.1196257825229292</v>
      </c>
      <c r="BQ221" s="27">
        <v>6.9183511874031112</v>
      </c>
      <c r="BR221" s="27">
        <v>6.7261296877113992</v>
      </c>
      <c r="BS221" s="27">
        <v>6.4338685052618381</v>
      </c>
      <c r="BT221" s="27">
        <v>6.1007793354946713</v>
      </c>
      <c r="BU221" s="27">
        <v>4.5343029311741461</v>
      </c>
      <c r="BV221" s="27">
        <v>3.3507159055814846</v>
      </c>
      <c r="BW221" s="27">
        <v>2.996985129733801</v>
      </c>
      <c r="BX221" s="27">
        <v>3.0661178526605575</v>
      </c>
      <c r="BZ221" s="27">
        <v>12.304210295211778</v>
      </c>
      <c r="CA221" s="27">
        <v>12.410231084044865</v>
      </c>
      <c r="CB221" s="27">
        <v>12.181332749756338</v>
      </c>
      <c r="CC221" s="27">
        <v>12.026212066489391</v>
      </c>
      <c r="CD221" s="27">
        <v>11.788232578659889</v>
      </c>
      <c r="CE221" s="27">
        <v>11.619625782522929</v>
      </c>
      <c r="CF221" s="27">
        <v>11.418351187403111</v>
      </c>
      <c r="CG221" s="27">
        <v>11.226129687711399</v>
      </c>
      <c r="CH221" s="27">
        <v>10.933868505261838</v>
      </c>
      <c r="CI221" s="27">
        <v>10.600779335494671</v>
      </c>
      <c r="CJ221" s="27">
        <v>9.0343029311741461</v>
      </c>
      <c r="CK221" s="27">
        <v>7.8507159055814846</v>
      </c>
      <c r="CL221" s="27">
        <v>7.496985129733801</v>
      </c>
      <c r="CM221" s="27">
        <v>7.5661178526605575</v>
      </c>
      <c r="CO221" s="28">
        <v>7.7983215306091491</v>
      </c>
      <c r="CP221" s="28">
        <v>7.8959314829104823</v>
      </c>
      <c r="CQ221" s="28">
        <v>7.6622425323413363</v>
      </c>
      <c r="CR221" s="28">
        <v>7.5168200549755184</v>
      </c>
      <c r="CS221" s="28">
        <v>7.2991817612266612</v>
      </c>
      <c r="CT221" s="28">
        <v>7.170930264625575</v>
      </c>
      <c r="CU221" s="28">
        <v>7.0172758810948768</v>
      </c>
      <c r="CV221" s="28">
        <v>6.862225378636353</v>
      </c>
      <c r="CW221" s="28">
        <v>6.6317361154679482</v>
      </c>
      <c r="CX221" s="28">
        <v>6.4033234922964901</v>
      </c>
      <c r="CY221" s="28">
        <v>5.1745914921869947</v>
      </c>
      <c r="CZ221" s="28">
        <v>-1.5994674777646516</v>
      </c>
      <c r="DA221" s="28">
        <v>-6.909446244544533</v>
      </c>
      <c r="DB221" s="28">
        <v>-11.041124426299099</v>
      </c>
      <c r="DD221" s="28">
        <v>12.298321530609149</v>
      </c>
      <c r="DE221" s="28">
        <v>12.395931482910482</v>
      </c>
      <c r="DF221" s="28">
        <v>12.162242532341336</v>
      </c>
      <c r="DG221" s="28">
        <v>12.016820054975518</v>
      </c>
      <c r="DH221" s="28">
        <v>11.799181761226661</v>
      </c>
      <c r="DI221" s="28">
        <v>11.670930264625575</v>
      </c>
      <c r="DJ221" s="28">
        <v>11.517275881094877</v>
      </c>
      <c r="DK221" s="28">
        <v>11.362225378636353</v>
      </c>
      <c r="DL221" s="28">
        <v>11.131736115467948</v>
      </c>
      <c r="DM221" s="28">
        <v>10.90332349229649</v>
      </c>
      <c r="DN221" s="28">
        <v>9.6745914921869947</v>
      </c>
      <c r="DO221" s="28">
        <v>2.9005325222353484</v>
      </c>
      <c r="DP221" s="28">
        <v>-2.409446244544533</v>
      </c>
      <c r="DQ221" s="28">
        <v>-6.5411244262990991</v>
      </c>
      <c r="DS221" s="29">
        <v>7.86861440460582</v>
      </c>
      <c r="DT221" s="29">
        <v>8.033546141741212</v>
      </c>
      <c r="DU221" s="29">
        <v>7.8668595307748994</v>
      </c>
      <c r="DV221" s="29">
        <v>7.770300527839396</v>
      </c>
      <c r="DW221" s="29">
        <v>7.6038456128203151</v>
      </c>
      <c r="DX221" s="29">
        <v>7.4989543490068034</v>
      </c>
      <c r="DY221" s="29">
        <v>7.3428793578825928</v>
      </c>
      <c r="DZ221" s="29">
        <v>7.1872526642801926</v>
      </c>
      <c r="EA221" s="29">
        <v>6.9597732672864154</v>
      </c>
      <c r="EB221" s="29">
        <v>6.513176282346592</v>
      </c>
      <c r="EC221" s="29">
        <v>0.4862478399347907</v>
      </c>
      <c r="ED221" s="29">
        <v>-6.034491325924936</v>
      </c>
      <c r="EE221" s="29">
        <v>-10.623114936103697</v>
      </c>
      <c r="EF221" s="29">
        <v>-10.721485469428579</v>
      </c>
      <c r="EH221" s="29">
        <v>12.36861440460582</v>
      </c>
      <c r="EI221" s="29">
        <v>12.533546141741212</v>
      </c>
      <c r="EJ221" s="29">
        <v>12.366859530774899</v>
      </c>
      <c r="EK221" s="29">
        <v>12.270300527839396</v>
      </c>
      <c r="EL221" s="29">
        <v>12.103845612820315</v>
      </c>
      <c r="EM221" s="29">
        <v>11.998954349006803</v>
      </c>
      <c r="EN221" s="29">
        <v>11.842879357882593</v>
      </c>
      <c r="EO221" s="29">
        <v>11.687252664280193</v>
      </c>
      <c r="EP221" s="29">
        <v>11.459773267286415</v>
      </c>
      <c r="EQ221" s="29">
        <v>11.013176282346592</v>
      </c>
      <c r="ER221" s="29">
        <v>4.9862478399347907</v>
      </c>
      <c r="ES221" s="29">
        <v>-1.534491325924936</v>
      </c>
      <c r="ET221" s="29">
        <v>-6.1231149361036969</v>
      </c>
      <c r="EU221" s="29">
        <v>-6.2214854694285791</v>
      </c>
      <c r="EW221" s="1">
        <v>388606</v>
      </c>
      <c r="EX221" s="1">
        <v>405292</v>
      </c>
      <c r="EY221" s="1" t="s">
        <v>563</v>
      </c>
      <c r="EZ221" s="1" t="s">
        <v>874</v>
      </c>
    </row>
    <row r="222" spans="2:156" ht="16.2" thickBot="1" x14ac:dyDescent="0.35">
      <c r="B222" s="21" t="s">
        <v>223</v>
      </c>
      <c r="C222" s="22">
        <v>7.5730281581722538</v>
      </c>
      <c r="D222" s="23">
        <v>7.6044513697235239</v>
      </c>
      <c r="E222" s="23">
        <v>7.4470589662386315</v>
      </c>
      <c r="F222" s="23">
        <v>7.3639968293360329</v>
      </c>
      <c r="G222" s="23">
        <v>7.2546800990802272</v>
      </c>
      <c r="H222" s="23">
        <v>7.083496538310178</v>
      </c>
      <c r="I222" s="23">
        <v>6.9089528696229117</v>
      </c>
      <c r="J222" s="23">
        <v>6.7207554147503679</v>
      </c>
      <c r="K222" s="23">
        <v>6.5622238465001645</v>
      </c>
      <c r="L222" s="23">
        <v>6.3363747436286273</v>
      </c>
      <c r="M222" s="23">
        <v>5.0026042159556745</v>
      </c>
      <c r="N222" s="23">
        <v>3.2246417174451629</v>
      </c>
      <c r="O222" s="23">
        <v>2.538178446981501</v>
      </c>
      <c r="P222" s="23">
        <v>2.362613562899913</v>
      </c>
      <c r="Q222" s="24"/>
      <c r="R222" s="23">
        <v>11.573028158172253</v>
      </c>
      <c r="S222" s="23">
        <v>11.604451369723524</v>
      </c>
      <c r="T222" s="23">
        <v>11.447058966238632</v>
      </c>
      <c r="U222" s="23">
        <v>11.363996829336033</v>
      </c>
      <c r="V222" s="23">
        <v>11.254680099080227</v>
      </c>
      <c r="W222" s="23">
        <v>11.083496538310179</v>
      </c>
      <c r="X222" s="23">
        <v>10.908952869622912</v>
      </c>
      <c r="Y222" s="23">
        <v>10.720755414750368</v>
      </c>
      <c r="Z222" s="23">
        <v>10.562223846500164</v>
      </c>
      <c r="AA222" s="23">
        <v>10.336374743628628</v>
      </c>
      <c r="AB222" s="23">
        <v>9.0026042159556745</v>
      </c>
      <c r="AC222" s="23">
        <v>7.2246417174451629</v>
      </c>
      <c r="AD222" s="23">
        <v>6.538178446981501</v>
      </c>
      <c r="AE222" s="23">
        <v>6.362613562899913</v>
      </c>
      <c r="AG222" s="25">
        <v>7.5452778745411733</v>
      </c>
      <c r="AH222" s="25">
        <v>7.57900714578959</v>
      </c>
      <c r="AI222" s="25">
        <v>7.4599350492495908</v>
      </c>
      <c r="AJ222" s="25">
        <v>7.412181654246794</v>
      </c>
      <c r="AK222" s="25">
        <v>7.3380573475506479</v>
      </c>
      <c r="AL222" s="25">
        <v>7.2118887015535398</v>
      </c>
      <c r="AM222" s="25">
        <v>7.0751499474429584</v>
      </c>
      <c r="AN222" s="25">
        <v>6.9263559753379678</v>
      </c>
      <c r="AO222" s="25">
        <v>6.7761245143486049</v>
      </c>
      <c r="AP222" s="25">
        <v>6.5978058705957725</v>
      </c>
      <c r="AQ222" s="25">
        <v>5.9421559932678658</v>
      </c>
      <c r="AR222" s="25">
        <v>4.867104036628179</v>
      </c>
      <c r="AS222" s="25">
        <v>3.779196638625054</v>
      </c>
      <c r="AT222" s="25">
        <v>3.5211596183024447</v>
      </c>
      <c r="AV222" s="26">
        <v>11.545277874541174</v>
      </c>
      <c r="AW222" s="26">
        <v>11.579007145789589</v>
      </c>
      <c r="AX222" s="26">
        <v>11.459935049249591</v>
      </c>
      <c r="AY222" s="26">
        <v>11.412181654246794</v>
      </c>
      <c r="AZ222" s="26">
        <v>11.338057347550649</v>
      </c>
      <c r="BA222" s="26">
        <v>11.211888701553541</v>
      </c>
      <c r="BB222" s="26">
        <v>11.075149947442959</v>
      </c>
      <c r="BC222" s="26">
        <v>10.926355975337968</v>
      </c>
      <c r="BD222" s="26">
        <v>10.776124514348606</v>
      </c>
      <c r="BE222" s="26">
        <v>10.597805870595773</v>
      </c>
      <c r="BF222" s="26">
        <v>9.9421559932678658</v>
      </c>
      <c r="BG222" s="26">
        <v>8.867104036628179</v>
      </c>
      <c r="BH222" s="26">
        <v>7.779196638625054</v>
      </c>
      <c r="BI222" s="26">
        <v>7.5211596183024447</v>
      </c>
      <c r="BK222" s="27">
        <v>7.5748368741113454</v>
      </c>
      <c r="BL222" s="27">
        <v>7.632384339096312</v>
      </c>
      <c r="BM222" s="27">
        <v>7.50937719640556</v>
      </c>
      <c r="BN222" s="27">
        <v>7.4566156877288892</v>
      </c>
      <c r="BO222" s="27">
        <v>7.3790869462528281</v>
      </c>
      <c r="BP222" s="27">
        <v>7.2520241484663774</v>
      </c>
      <c r="BQ222" s="27">
        <v>7.1233746168833436</v>
      </c>
      <c r="BR222" s="27">
        <v>6.9906082920784458</v>
      </c>
      <c r="BS222" s="27">
        <v>6.8952251917835099</v>
      </c>
      <c r="BT222" s="27">
        <v>6.7058925572749537</v>
      </c>
      <c r="BU222" s="27">
        <v>5.6921939720412729</v>
      </c>
      <c r="BV222" s="27">
        <v>4.5228846376593719</v>
      </c>
      <c r="BW222" s="27">
        <v>4.01448365076741</v>
      </c>
      <c r="BX222" s="27">
        <v>4.0157982861861861</v>
      </c>
      <c r="BZ222" s="27">
        <v>11.574836874111345</v>
      </c>
      <c r="CA222" s="27">
        <v>11.632384339096312</v>
      </c>
      <c r="CB222" s="27">
        <v>11.509377196405559</v>
      </c>
      <c r="CC222" s="27">
        <v>11.456615687728888</v>
      </c>
      <c r="CD222" s="27">
        <v>11.379086946252828</v>
      </c>
      <c r="CE222" s="27">
        <v>11.252024148466377</v>
      </c>
      <c r="CF222" s="27">
        <v>11.123374616883343</v>
      </c>
      <c r="CG222" s="27">
        <v>10.990608292078445</v>
      </c>
      <c r="CH222" s="27">
        <v>10.89522519178351</v>
      </c>
      <c r="CI222" s="27">
        <v>10.705892557274954</v>
      </c>
      <c r="CJ222" s="27">
        <v>9.6921939720412738</v>
      </c>
      <c r="CK222" s="27">
        <v>8.5228846376593719</v>
      </c>
      <c r="CL222" s="27">
        <v>8.01448365076741</v>
      </c>
      <c r="CM222" s="27">
        <v>8.0157982861861861</v>
      </c>
      <c r="CO222" s="28">
        <v>7.574298924244542</v>
      </c>
      <c r="CP222" s="28">
        <v>7.6130053171309928</v>
      </c>
      <c r="CQ222" s="28">
        <v>7.4688607992820417</v>
      </c>
      <c r="CR222" s="28">
        <v>7.4043463591791729</v>
      </c>
      <c r="CS222" s="28">
        <v>7.3211681070854508</v>
      </c>
      <c r="CT222" s="28">
        <v>7.1883875634329657</v>
      </c>
      <c r="CU222" s="28">
        <v>7.043001174476804</v>
      </c>
      <c r="CV222" s="28">
        <v>6.8466113845269643</v>
      </c>
      <c r="CW222" s="28">
        <v>6.7084814303726228</v>
      </c>
      <c r="CX222" s="28">
        <v>6.479817116774413</v>
      </c>
      <c r="CY222" s="28">
        <v>4.9521241751020693</v>
      </c>
      <c r="CZ222" s="28">
        <v>2.2445319505418908</v>
      </c>
      <c r="DA222" s="28">
        <v>0.66159474872473822</v>
      </c>
      <c r="DB222" s="28">
        <v>-0.43245002862583348</v>
      </c>
      <c r="DD222" s="28">
        <v>11.574298924244541</v>
      </c>
      <c r="DE222" s="28">
        <v>11.613005317130993</v>
      </c>
      <c r="DF222" s="28">
        <v>11.468860799282041</v>
      </c>
      <c r="DG222" s="28">
        <v>11.404346359179172</v>
      </c>
      <c r="DH222" s="28">
        <v>11.321168107085452</v>
      </c>
      <c r="DI222" s="28">
        <v>11.188387563432965</v>
      </c>
      <c r="DJ222" s="28">
        <v>11.043001174476803</v>
      </c>
      <c r="DK222" s="28">
        <v>10.846611384526964</v>
      </c>
      <c r="DL222" s="28">
        <v>10.708481430372622</v>
      </c>
      <c r="DM222" s="28">
        <v>10.479817116774413</v>
      </c>
      <c r="DN222" s="28">
        <v>8.9521241751020693</v>
      </c>
      <c r="DO222" s="28">
        <v>6.2445319505418908</v>
      </c>
      <c r="DP222" s="28">
        <v>4.6615947487247382</v>
      </c>
      <c r="DQ222" s="28">
        <v>3.5675499713741665</v>
      </c>
      <c r="DS222" s="29">
        <v>7.5966346737250516</v>
      </c>
      <c r="DT222" s="29">
        <v>7.6569587098942948</v>
      </c>
      <c r="DU222" s="29">
        <v>7.5353481239710263</v>
      </c>
      <c r="DV222" s="29">
        <v>7.4885121803833359</v>
      </c>
      <c r="DW222" s="29">
        <v>7.4071298936856937</v>
      </c>
      <c r="DX222" s="29">
        <v>7.2278614288046255</v>
      </c>
      <c r="DY222" s="29">
        <v>7.0528847678400819</v>
      </c>
      <c r="DZ222" s="29">
        <v>6.8747210813945143</v>
      </c>
      <c r="EA222" s="29">
        <v>6.7444317014561666</v>
      </c>
      <c r="EB222" s="29">
        <v>6.5100760630480927</v>
      </c>
      <c r="EC222" s="29">
        <v>3.5259863090049741</v>
      </c>
      <c r="ED222" s="29">
        <v>1.1576969890132069</v>
      </c>
      <c r="EE222" s="29">
        <v>-0.14852117577494539</v>
      </c>
      <c r="EF222" s="29">
        <v>-7.765591460856669E-2</v>
      </c>
      <c r="EH222" s="29">
        <v>11.596634673725053</v>
      </c>
      <c r="EI222" s="29">
        <v>11.656958709894294</v>
      </c>
      <c r="EJ222" s="29">
        <v>11.535348123971026</v>
      </c>
      <c r="EK222" s="29">
        <v>11.488512180383335</v>
      </c>
      <c r="EL222" s="29">
        <v>11.407129893685694</v>
      </c>
      <c r="EM222" s="29">
        <v>11.227861428804626</v>
      </c>
      <c r="EN222" s="29">
        <v>11.052884767840082</v>
      </c>
      <c r="EO222" s="29">
        <v>10.874721081394515</v>
      </c>
      <c r="EP222" s="29">
        <v>10.744431701456167</v>
      </c>
      <c r="EQ222" s="29">
        <v>10.510076063048093</v>
      </c>
      <c r="ER222" s="29">
        <v>7.5259863090049741</v>
      </c>
      <c r="ES222" s="29">
        <v>5.1576969890132069</v>
      </c>
      <c r="ET222" s="29">
        <v>3.8514788242250546</v>
      </c>
      <c r="EU222" s="29">
        <v>3.9223440853914333</v>
      </c>
      <c r="EW222" s="1">
        <v>304525</v>
      </c>
      <c r="EX222" s="1">
        <v>501993</v>
      </c>
      <c r="EY222" s="1" t="s">
        <v>556</v>
      </c>
      <c r="EZ222" s="1" t="s">
        <v>886</v>
      </c>
    </row>
    <row r="223" spans="2:156" ht="16.2" thickBot="1" x14ac:dyDescent="0.35">
      <c r="B223" s="21" t="s">
        <v>224</v>
      </c>
      <c r="C223" s="22">
        <v>11.463198302916554</v>
      </c>
      <c r="D223" s="23">
        <v>11.311073896011989</v>
      </c>
      <c r="E223" s="23">
        <v>10.774835407216004</v>
      </c>
      <c r="F223" s="23">
        <v>10.564686366545629</v>
      </c>
      <c r="G223" s="23">
        <v>10.439006097138906</v>
      </c>
      <c r="H223" s="23">
        <v>10.184192256247915</v>
      </c>
      <c r="I223" s="23">
        <v>9.8672225934625164</v>
      </c>
      <c r="J223" s="23">
        <v>9.5341214850937401</v>
      </c>
      <c r="K223" s="23">
        <v>9.3289736574525346</v>
      </c>
      <c r="L223" s="23">
        <v>8.9171576916163886</v>
      </c>
      <c r="M223" s="23">
        <v>7.2559419984261151</v>
      </c>
      <c r="N223" s="23">
        <v>5.555091884546826</v>
      </c>
      <c r="O223" s="23">
        <v>4.7056525963094984</v>
      </c>
      <c r="P223" s="23">
        <v>4.2567084929739067</v>
      </c>
      <c r="Q223" s="24"/>
      <c r="R223" s="23">
        <v>16.063198302916554</v>
      </c>
      <c r="S223" s="23">
        <v>15.91107389601199</v>
      </c>
      <c r="T223" s="23">
        <v>15.374835407216006</v>
      </c>
      <c r="U223" s="23">
        <v>15.164686366545631</v>
      </c>
      <c r="V223" s="23">
        <v>15.039006097138907</v>
      </c>
      <c r="W223" s="23">
        <v>14.784192256247916</v>
      </c>
      <c r="X223" s="23">
        <v>14.467222593462518</v>
      </c>
      <c r="Y223" s="23">
        <v>14.134121485093742</v>
      </c>
      <c r="Z223" s="23">
        <v>13.928973657452536</v>
      </c>
      <c r="AA223" s="23">
        <v>13.51715769161639</v>
      </c>
      <c r="AB223" s="23">
        <v>11.855941998426117</v>
      </c>
      <c r="AC223" s="23">
        <v>10.155091884546827</v>
      </c>
      <c r="AD223" s="23">
        <v>9.3056525963094998</v>
      </c>
      <c r="AE223" s="23">
        <v>8.8567084929739082</v>
      </c>
      <c r="AG223" s="25">
        <v>11.418038521024689</v>
      </c>
      <c r="AH223" s="25">
        <v>11.414801905791228</v>
      </c>
      <c r="AI223" s="25">
        <v>11.099779776129965</v>
      </c>
      <c r="AJ223" s="25">
        <v>10.955602933381865</v>
      </c>
      <c r="AK223" s="25">
        <v>10.88696586719697</v>
      </c>
      <c r="AL223" s="25">
        <v>10.697247499115548</v>
      </c>
      <c r="AM223" s="25">
        <v>10.439171158378466</v>
      </c>
      <c r="AN223" s="25">
        <v>10.165723995929786</v>
      </c>
      <c r="AO223" s="25">
        <v>10.007702147814848</v>
      </c>
      <c r="AP223" s="25">
        <v>9.6538675459842285</v>
      </c>
      <c r="AQ223" s="25">
        <v>8.463653301734368</v>
      </c>
      <c r="AR223" s="25">
        <v>7.1654638339206969</v>
      </c>
      <c r="AS223" s="25">
        <v>6.0449924973410276</v>
      </c>
      <c r="AT223" s="25">
        <v>5.6923989915520821</v>
      </c>
      <c r="AV223" s="26">
        <v>16.018038521024692</v>
      </c>
      <c r="AW223" s="26">
        <v>16.014801905791231</v>
      </c>
      <c r="AX223" s="26">
        <v>15.699779776129967</v>
      </c>
      <c r="AY223" s="26">
        <v>15.555602933381866</v>
      </c>
      <c r="AZ223" s="26">
        <v>15.486965867196972</v>
      </c>
      <c r="BA223" s="26">
        <v>15.297247499115549</v>
      </c>
      <c r="BB223" s="26">
        <v>15.039171158378467</v>
      </c>
      <c r="BC223" s="26">
        <v>14.765723995929788</v>
      </c>
      <c r="BD223" s="26">
        <v>14.60770214781485</v>
      </c>
      <c r="BE223" s="26">
        <v>14.25386754598423</v>
      </c>
      <c r="BF223" s="26">
        <v>13.063653301734369</v>
      </c>
      <c r="BG223" s="26">
        <v>11.765463833920698</v>
      </c>
      <c r="BH223" s="26">
        <v>10.644992497341029</v>
      </c>
      <c r="BI223" s="26">
        <v>10.292398991552083</v>
      </c>
      <c r="BK223" s="27">
        <v>11.464792136270484</v>
      </c>
      <c r="BL223" s="27">
        <v>11.340444769209995</v>
      </c>
      <c r="BM223" s="27">
        <v>10.840120408241818</v>
      </c>
      <c r="BN223" s="27">
        <v>10.664192869550279</v>
      </c>
      <c r="BO223" s="27">
        <v>10.575082167433282</v>
      </c>
      <c r="BP223" s="27">
        <v>10.371453242504597</v>
      </c>
      <c r="BQ223" s="27">
        <v>10.108955678299566</v>
      </c>
      <c r="BR223" s="27">
        <v>9.8432381628871504</v>
      </c>
      <c r="BS223" s="27">
        <v>9.7014200797206627</v>
      </c>
      <c r="BT223" s="27">
        <v>9.3574687648953088</v>
      </c>
      <c r="BU223" s="27">
        <v>7.9875001558912597</v>
      </c>
      <c r="BV223" s="27">
        <v>6.9040957038916186</v>
      </c>
      <c r="BW223" s="27">
        <v>6.5669613143291485</v>
      </c>
      <c r="BX223" s="27">
        <v>6.6088208403458992</v>
      </c>
      <c r="BZ223" s="27">
        <v>16.064792136270484</v>
      </c>
      <c r="CA223" s="27">
        <v>15.940444769209996</v>
      </c>
      <c r="CB223" s="27">
        <v>15.440120408241819</v>
      </c>
      <c r="CC223" s="27">
        <v>15.26419286955028</v>
      </c>
      <c r="CD223" s="27">
        <v>15.175082167433283</v>
      </c>
      <c r="CE223" s="27">
        <v>14.971453242504598</v>
      </c>
      <c r="CF223" s="27">
        <v>14.708955678299567</v>
      </c>
      <c r="CG223" s="27">
        <v>14.443238162887152</v>
      </c>
      <c r="CH223" s="27">
        <v>14.301420079720664</v>
      </c>
      <c r="CI223" s="27">
        <v>13.95746876489531</v>
      </c>
      <c r="CJ223" s="27">
        <v>12.587500155891261</v>
      </c>
      <c r="CK223" s="27">
        <v>11.50409570389162</v>
      </c>
      <c r="CL223" s="27">
        <v>11.16696131432915</v>
      </c>
      <c r="CM223" s="27">
        <v>11.208820840345901</v>
      </c>
      <c r="CO223" s="28">
        <v>11.458803564268232</v>
      </c>
      <c r="CP223" s="28">
        <v>11.319307424602085</v>
      </c>
      <c r="CQ223" s="28">
        <v>10.80778229713937</v>
      </c>
      <c r="CR223" s="28">
        <v>10.63426546217684</v>
      </c>
      <c r="CS223" s="28">
        <v>10.558264333531261</v>
      </c>
      <c r="CT223" s="28">
        <v>10.383865654466019</v>
      </c>
      <c r="CU223" s="28">
        <v>10.155872825492475</v>
      </c>
      <c r="CV223" s="28">
        <v>9.9108839951115826</v>
      </c>
      <c r="CW223" s="28">
        <v>9.8158907714051917</v>
      </c>
      <c r="CX223" s="28">
        <v>9.552258449454726</v>
      </c>
      <c r="CY223" s="28">
        <v>8.4821868039241757</v>
      </c>
      <c r="CZ223" s="28">
        <v>2.7782721063931888</v>
      </c>
      <c r="DA223" s="28">
        <v>-1.7931970112240947</v>
      </c>
      <c r="DB223" s="28">
        <v>-5.2954488604141154</v>
      </c>
      <c r="DD223" s="28">
        <v>16.058803564268231</v>
      </c>
      <c r="DE223" s="28">
        <v>15.919307424602087</v>
      </c>
      <c r="DF223" s="28">
        <v>15.407782297139372</v>
      </c>
      <c r="DG223" s="28">
        <v>15.234265462176841</v>
      </c>
      <c r="DH223" s="28">
        <v>15.158264333531262</v>
      </c>
      <c r="DI223" s="28">
        <v>14.983865654466021</v>
      </c>
      <c r="DJ223" s="28">
        <v>14.755872825492476</v>
      </c>
      <c r="DK223" s="28">
        <v>14.510883995111584</v>
      </c>
      <c r="DL223" s="28">
        <v>14.415890771405193</v>
      </c>
      <c r="DM223" s="28">
        <v>14.152258449454727</v>
      </c>
      <c r="DN223" s="28">
        <v>13.082186803924177</v>
      </c>
      <c r="DO223" s="28">
        <v>7.3782721063931902</v>
      </c>
      <c r="DP223" s="28">
        <v>2.8068029887759067</v>
      </c>
      <c r="DQ223" s="28">
        <v>-0.69544886041411402</v>
      </c>
      <c r="DS223" s="29">
        <v>11.519355888331935</v>
      </c>
      <c r="DT223" s="29">
        <v>11.43701858631329</v>
      </c>
      <c r="DU223" s="29">
        <v>10.983963535015375</v>
      </c>
      <c r="DV223" s="29">
        <v>10.853730213424434</v>
      </c>
      <c r="DW223" s="29">
        <v>10.819031772444708</v>
      </c>
      <c r="DX223" s="29">
        <v>10.660811767363247</v>
      </c>
      <c r="DY223" s="29">
        <v>10.458139771607357</v>
      </c>
      <c r="DZ223" s="29">
        <v>10.257115624601111</v>
      </c>
      <c r="EA223" s="29">
        <v>10.194834730371859</v>
      </c>
      <c r="EB223" s="29">
        <v>9.7750782969676457</v>
      </c>
      <c r="EC223" s="29">
        <v>4.7892320980114746</v>
      </c>
      <c r="ED223" s="29">
        <v>-0.83345409950826621</v>
      </c>
      <c r="EE223" s="29">
        <v>-4.7198363540593782</v>
      </c>
      <c r="EF223" s="29">
        <v>-4.7982514683871607</v>
      </c>
      <c r="EH223" s="29">
        <v>16.119355888331938</v>
      </c>
      <c r="EI223" s="29">
        <v>16.037018586313291</v>
      </c>
      <c r="EJ223" s="29">
        <v>15.583963535015377</v>
      </c>
      <c r="EK223" s="29">
        <v>15.453730213424436</v>
      </c>
      <c r="EL223" s="29">
        <v>15.419031772444709</v>
      </c>
      <c r="EM223" s="29">
        <v>15.260811767363249</v>
      </c>
      <c r="EN223" s="29">
        <v>15.058139771607358</v>
      </c>
      <c r="EO223" s="29">
        <v>14.857115624601112</v>
      </c>
      <c r="EP223" s="29">
        <v>14.794834730371861</v>
      </c>
      <c r="EQ223" s="29">
        <v>14.375078296967647</v>
      </c>
      <c r="ER223" s="29">
        <v>9.3892320980114761</v>
      </c>
      <c r="ES223" s="29">
        <v>3.7665459004917352</v>
      </c>
      <c r="ET223" s="29">
        <v>-0.11983635405937676</v>
      </c>
      <c r="EU223" s="29">
        <v>-0.19825146838715924</v>
      </c>
      <c r="EW223" s="1">
        <v>392351</v>
      </c>
      <c r="EX223" s="1">
        <v>413056</v>
      </c>
      <c r="EY223" s="1" t="s">
        <v>559</v>
      </c>
      <c r="EZ223" s="1" t="s">
        <v>871</v>
      </c>
    </row>
    <row r="224" spans="2:156" ht="16.2" thickBot="1" x14ac:dyDescent="0.35">
      <c r="B224" s="21" t="s">
        <v>225</v>
      </c>
      <c r="C224" s="22">
        <v>2.7293090613353073</v>
      </c>
      <c r="D224" s="23">
        <v>2.7516466081021989</v>
      </c>
      <c r="E224" s="23">
        <v>2.3904618166249847</v>
      </c>
      <c r="F224" s="23">
        <v>2.3205065554626572</v>
      </c>
      <c r="G224" s="23">
        <v>2.0009625034208867</v>
      </c>
      <c r="H224" s="23">
        <v>1.8045006178853811</v>
      </c>
      <c r="I224" s="23">
        <v>1.6845636137427142</v>
      </c>
      <c r="J224" s="23">
        <v>1.3418502193940185</v>
      </c>
      <c r="K224" s="23">
        <v>1.123176789486493</v>
      </c>
      <c r="L224" s="23">
        <v>0.827445529341297</v>
      </c>
      <c r="M224" s="23">
        <v>-0.92830806936574106</v>
      </c>
      <c r="N224" s="23">
        <v>-3.8737885212682848</v>
      </c>
      <c r="O224" s="23">
        <v>-5.2917207497482011</v>
      </c>
      <c r="P224" s="23">
        <v>-6.26573795811289</v>
      </c>
      <c r="Q224" s="24"/>
      <c r="R224" s="23">
        <v>8.7293090613353073</v>
      </c>
      <c r="S224" s="23">
        <v>8.7516466081021989</v>
      </c>
      <c r="T224" s="23">
        <v>8.3904618166249847</v>
      </c>
      <c r="U224" s="23">
        <v>8.3205065554626572</v>
      </c>
      <c r="V224" s="23">
        <v>8.0009625034208867</v>
      </c>
      <c r="W224" s="23">
        <v>7.8045006178853811</v>
      </c>
      <c r="X224" s="23">
        <v>7.6845636137427142</v>
      </c>
      <c r="Y224" s="23">
        <v>7.3418502193940185</v>
      </c>
      <c r="Z224" s="23">
        <v>7.123176789486493</v>
      </c>
      <c r="AA224" s="23">
        <v>6.827445529341297</v>
      </c>
      <c r="AB224" s="23">
        <v>5.0716919306342589</v>
      </c>
      <c r="AC224" s="23">
        <v>2.1262114787317152</v>
      </c>
      <c r="AD224" s="23">
        <v>0.70827925025179894</v>
      </c>
      <c r="AE224" s="23">
        <v>-0.26573795811289003</v>
      </c>
      <c r="AG224" s="25">
        <v>2.657362140591033</v>
      </c>
      <c r="AH224" s="25">
        <v>2.7508730055963184</v>
      </c>
      <c r="AI224" s="25">
        <v>2.5000582273185721</v>
      </c>
      <c r="AJ224" s="25">
        <v>2.5821212524829136</v>
      </c>
      <c r="AK224" s="25">
        <v>2.3403682063280904</v>
      </c>
      <c r="AL224" s="25">
        <v>2.2319861964891992</v>
      </c>
      <c r="AM224" s="25">
        <v>1.9213939130851827</v>
      </c>
      <c r="AN224" s="25">
        <v>1.6975062727601724</v>
      </c>
      <c r="AO224" s="25">
        <v>1.4692259235121305</v>
      </c>
      <c r="AP224" s="25">
        <v>1.008853841947392</v>
      </c>
      <c r="AQ224" s="25">
        <v>-1.8635175673701099E-2</v>
      </c>
      <c r="AR224" s="25">
        <v>-1.4562390667796521</v>
      </c>
      <c r="AS224" s="25">
        <v>-3.0270154821064992</v>
      </c>
      <c r="AT224" s="25">
        <v>-3.2526599730606733</v>
      </c>
      <c r="AV224" s="26">
        <v>8.657362140591033</v>
      </c>
      <c r="AW224" s="26">
        <v>8.7508730055963184</v>
      </c>
      <c r="AX224" s="26">
        <v>8.5000582273185721</v>
      </c>
      <c r="AY224" s="26">
        <v>8.5821212524829136</v>
      </c>
      <c r="AZ224" s="26">
        <v>8.3403682063280904</v>
      </c>
      <c r="BA224" s="26">
        <v>8.2319861964891992</v>
      </c>
      <c r="BB224" s="26">
        <v>7.9213939130851827</v>
      </c>
      <c r="BC224" s="26">
        <v>7.6975062727601724</v>
      </c>
      <c r="BD224" s="26">
        <v>7.4692259235121305</v>
      </c>
      <c r="BE224" s="26">
        <v>7.008853841947392</v>
      </c>
      <c r="BF224" s="26">
        <v>5.9813648243262989</v>
      </c>
      <c r="BG224" s="26">
        <v>4.5437609332203479</v>
      </c>
      <c r="BH224" s="26">
        <v>2.9729845178935008</v>
      </c>
      <c r="BI224" s="26">
        <v>2.7473400269393267</v>
      </c>
      <c r="BK224" s="27">
        <v>2.730928136091336</v>
      </c>
      <c r="BL224" s="27">
        <v>2.7923422462851697</v>
      </c>
      <c r="BM224" s="27">
        <v>2.4533163259396673</v>
      </c>
      <c r="BN224" s="27">
        <v>2.4470273870351669</v>
      </c>
      <c r="BO224" s="27">
        <v>2.1737383844459757</v>
      </c>
      <c r="BP224" s="27">
        <v>2.0358888703661364</v>
      </c>
      <c r="BQ224" s="27">
        <v>1.97045518198194</v>
      </c>
      <c r="BR224" s="27">
        <v>1.6947879579907195</v>
      </c>
      <c r="BS224" s="27">
        <v>1.5473717214442928</v>
      </c>
      <c r="BT224" s="27">
        <v>1.3044728685774345</v>
      </c>
      <c r="BU224" s="27">
        <v>-4.2741862572469813E-2</v>
      </c>
      <c r="BV224" s="27">
        <v>-1.552969384440928</v>
      </c>
      <c r="BW224" s="27">
        <v>-1.8541606589213409</v>
      </c>
      <c r="BX224" s="27">
        <v>-1.6922109470419073</v>
      </c>
      <c r="BZ224" s="27">
        <v>8.730928136091336</v>
      </c>
      <c r="CA224" s="27">
        <v>8.7923422462851697</v>
      </c>
      <c r="CB224" s="27">
        <v>8.4533163259396673</v>
      </c>
      <c r="CC224" s="27">
        <v>8.4470273870351669</v>
      </c>
      <c r="CD224" s="27">
        <v>8.1737383844459757</v>
      </c>
      <c r="CE224" s="27">
        <v>8.0358888703661364</v>
      </c>
      <c r="CF224" s="27">
        <v>7.97045518198194</v>
      </c>
      <c r="CG224" s="27">
        <v>7.6947879579907195</v>
      </c>
      <c r="CH224" s="27">
        <v>7.5473717214442928</v>
      </c>
      <c r="CI224" s="27">
        <v>7.3044728685774345</v>
      </c>
      <c r="CJ224" s="27">
        <v>5.9572581374275302</v>
      </c>
      <c r="CK224" s="27">
        <v>4.447030615559072</v>
      </c>
      <c r="CL224" s="27">
        <v>4.1458393410786591</v>
      </c>
      <c r="CM224" s="27">
        <v>4.3077890529580927</v>
      </c>
      <c r="CO224" s="28">
        <v>2.7284807105024314</v>
      </c>
      <c r="CP224" s="28">
        <v>2.776498964838126</v>
      </c>
      <c r="CQ224" s="28">
        <v>2.4554046283738806</v>
      </c>
      <c r="CR224" s="28">
        <v>2.4046392209408793</v>
      </c>
      <c r="CS224" s="28">
        <v>2.1193244134998395</v>
      </c>
      <c r="CT224" s="28">
        <v>1.9596099089530945</v>
      </c>
      <c r="CU224" s="28">
        <v>1.8701632809361293</v>
      </c>
      <c r="CV224" s="28">
        <v>1.5076709883967396</v>
      </c>
      <c r="CW224" s="28">
        <v>1.2203191135485802</v>
      </c>
      <c r="CX224" s="28">
        <v>0.93538074498744805</v>
      </c>
      <c r="CY224" s="28">
        <v>-0.63625313787454729</v>
      </c>
      <c r="CZ224" s="28">
        <v>-5.5855659766282884</v>
      </c>
      <c r="DA224" s="28">
        <v>-9.2469620623384046</v>
      </c>
      <c r="DB224" s="28">
        <v>-12.262189199111532</v>
      </c>
      <c r="DD224" s="28">
        <v>8.7284807105024314</v>
      </c>
      <c r="DE224" s="28">
        <v>8.776498964838126</v>
      </c>
      <c r="DF224" s="28">
        <v>8.4554046283738806</v>
      </c>
      <c r="DG224" s="28">
        <v>8.4046392209408793</v>
      </c>
      <c r="DH224" s="28">
        <v>8.1193244134998395</v>
      </c>
      <c r="DI224" s="28">
        <v>7.9596099089530945</v>
      </c>
      <c r="DJ224" s="28">
        <v>7.8701632809361293</v>
      </c>
      <c r="DK224" s="28">
        <v>7.5076709883967396</v>
      </c>
      <c r="DL224" s="28">
        <v>7.2203191135485802</v>
      </c>
      <c r="DM224" s="28">
        <v>6.9353807449874481</v>
      </c>
      <c r="DN224" s="28">
        <v>5.3637468621254527</v>
      </c>
      <c r="DO224" s="28">
        <v>0.41443402337171165</v>
      </c>
      <c r="DP224" s="28">
        <v>-3.2469620623384046</v>
      </c>
      <c r="DQ224" s="28">
        <v>-6.2621891991115319</v>
      </c>
      <c r="DS224" s="29">
        <v>2.7746754999004395</v>
      </c>
      <c r="DT224" s="29">
        <v>2.8679991189588918</v>
      </c>
      <c r="DU224" s="29">
        <v>2.5982273408263943</v>
      </c>
      <c r="DV224" s="29">
        <v>2.5838893258110076</v>
      </c>
      <c r="DW224" s="29">
        <v>2.3204764268553717</v>
      </c>
      <c r="DX224" s="29">
        <v>2.1022561221937224</v>
      </c>
      <c r="DY224" s="29">
        <v>1.9964886030522599</v>
      </c>
      <c r="DZ224" s="29">
        <v>1.6343885307220773</v>
      </c>
      <c r="EA224" s="29">
        <v>1.3176574365027065</v>
      </c>
      <c r="EB224" s="29">
        <v>0.93038985735183388</v>
      </c>
      <c r="EC224" s="29">
        <v>-4.4372013841989997</v>
      </c>
      <c r="ED224" s="29">
        <v>-9.2576426811060664</v>
      </c>
      <c r="EE224" s="29">
        <v>-12.231160039252757</v>
      </c>
      <c r="EF224" s="29">
        <v>-11.970324867712591</v>
      </c>
      <c r="EH224" s="29">
        <v>8.7746754999004395</v>
      </c>
      <c r="EI224" s="29">
        <v>8.8679991189588918</v>
      </c>
      <c r="EJ224" s="29">
        <v>8.5982273408263943</v>
      </c>
      <c r="EK224" s="29">
        <v>8.5838893258110076</v>
      </c>
      <c r="EL224" s="29">
        <v>8.3204764268553717</v>
      </c>
      <c r="EM224" s="29">
        <v>8.1022561221937224</v>
      </c>
      <c r="EN224" s="29">
        <v>7.9964886030522599</v>
      </c>
      <c r="EO224" s="29">
        <v>7.6343885307220773</v>
      </c>
      <c r="EP224" s="29">
        <v>7.3176574365027065</v>
      </c>
      <c r="EQ224" s="29">
        <v>6.9303898573518339</v>
      </c>
      <c r="ER224" s="29">
        <v>1.5627986158010003</v>
      </c>
      <c r="ES224" s="29">
        <v>-3.2576426811060664</v>
      </c>
      <c r="ET224" s="29">
        <v>-6.2311600392527566</v>
      </c>
      <c r="EU224" s="29">
        <v>-5.9703248677125913</v>
      </c>
      <c r="EW224" s="1">
        <v>351827</v>
      </c>
      <c r="EX224" s="1">
        <v>494315</v>
      </c>
      <c r="EY224" s="1" t="s">
        <v>466</v>
      </c>
      <c r="EZ224" s="1" t="s">
        <v>885</v>
      </c>
    </row>
    <row r="225" spans="2:156" ht="16.2" thickBot="1" x14ac:dyDescent="0.35">
      <c r="B225" s="21" t="s">
        <v>226</v>
      </c>
      <c r="C225" s="22">
        <v>11.470750815624921</v>
      </c>
      <c r="D225" s="23">
        <v>11.557882686512597</v>
      </c>
      <c r="E225" s="23">
        <v>11.514831419299536</v>
      </c>
      <c r="F225" s="23">
        <v>11.443816144805803</v>
      </c>
      <c r="G225" s="23">
        <v>11.401579359057806</v>
      </c>
      <c r="H225" s="23">
        <v>11.379920900701734</v>
      </c>
      <c r="I225" s="23">
        <v>11.317403343975794</v>
      </c>
      <c r="J225" s="23">
        <v>11.273457406896604</v>
      </c>
      <c r="K225" s="23">
        <v>11.238605554581675</v>
      </c>
      <c r="L225" s="23">
        <v>11.228960219391681</v>
      </c>
      <c r="M225" s="23">
        <v>11.078828515235674</v>
      </c>
      <c r="N225" s="23">
        <v>10.925992396249523</v>
      </c>
      <c r="O225" s="23">
        <v>10.781749327438778</v>
      </c>
      <c r="P225" s="23">
        <v>10.667291498110597</v>
      </c>
      <c r="Q225" s="24"/>
      <c r="R225" s="23">
        <v>17.970750815624921</v>
      </c>
      <c r="S225" s="23">
        <v>18.057882686512599</v>
      </c>
      <c r="T225" s="23">
        <v>18.014831419299536</v>
      </c>
      <c r="U225" s="23">
        <v>17.943816144805801</v>
      </c>
      <c r="V225" s="23">
        <v>17.901579359057806</v>
      </c>
      <c r="W225" s="23">
        <v>17.879920900701734</v>
      </c>
      <c r="X225" s="23">
        <v>17.817403343975794</v>
      </c>
      <c r="Y225" s="23">
        <v>17.773457406896604</v>
      </c>
      <c r="Z225" s="23">
        <v>17.738605554581675</v>
      </c>
      <c r="AA225" s="23">
        <v>17.728960219391681</v>
      </c>
      <c r="AB225" s="23">
        <v>17.578828515235674</v>
      </c>
      <c r="AC225" s="23">
        <v>17.425992396249523</v>
      </c>
      <c r="AD225" s="23">
        <v>17.281749327438778</v>
      </c>
      <c r="AE225" s="23">
        <v>17.167291498110597</v>
      </c>
      <c r="AG225" s="25">
        <v>11.459432581544743</v>
      </c>
      <c r="AH225" s="25">
        <v>11.538411641906725</v>
      </c>
      <c r="AI225" s="25">
        <v>11.540047798078547</v>
      </c>
      <c r="AJ225" s="25">
        <v>11.510840022334833</v>
      </c>
      <c r="AK225" s="25">
        <v>11.505614626353371</v>
      </c>
      <c r="AL225" s="25">
        <v>11.515829581149628</v>
      </c>
      <c r="AM225" s="25">
        <v>11.481279377061826</v>
      </c>
      <c r="AN225" s="25">
        <v>11.460193221042489</v>
      </c>
      <c r="AO225" s="25">
        <v>11.443413196454586</v>
      </c>
      <c r="AP225" s="25">
        <v>11.446341968284969</v>
      </c>
      <c r="AQ225" s="25">
        <v>11.34368915527288</v>
      </c>
      <c r="AR225" s="25">
        <v>11.329067972669513</v>
      </c>
      <c r="AS225" s="25">
        <v>11.307103953566489</v>
      </c>
      <c r="AT225" s="25">
        <v>11.308942914947316</v>
      </c>
      <c r="AV225" s="26">
        <v>17.959432581544743</v>
      </c>
      <c r="AW225" s="26">
        <v>18.038411641906727</v>
      </c>
      <c r="AX225" s="26">
        <v>18.040047798078547</v>
      </c>
      <c r="AY225" s="26">
        <v>18.010840022334833</v>
      </c>
      <c r="AZ225" s="26">
        <v>18.005614626353371</v>
      </c>
      <c r="BA225" s="26">
        <v>18.015829581149628</v>
      </c>
      <c r="BB225" s="26">
        <v>17.981279377061824</v>
      </c>
      <c r="BC225" s="26">
        <v>17.960193221042488</v>
      </c>
      <c r="BD225" s="26">
        <v>17.943413196454586</v>
      </c>
      <c r="BE225" s="26">
        <v>17.946341968284969</v>
      </c>
      <c r="BF225" s="26">
        <v>17.84368915527288</v>
      </c>
      <c r="BG225" s="26">
        <v>17.829067972669513</v>
      </c>
      <c r="BH225" s="26">
        <v>17.807103953566489</v>
      </c>
      <c r="BI225" s="26">
        <v>17.808942914947316</v>
      </c>
      <c r="BK225" s="27">
        <v>11.470755877027417</v>
      </c>
      <c r="BL225" s="27">
        <v>11.559357540654196</v>
      </c>
      <c r="BM225" s="27">
        <v>11.517716968031523</v>
      </c>
      <c r="BN225" s="27">
        <v>11.44814141821649</v>
      </c>
      <c r="BO225" s="27">
        <v>11.407461127740167</v>
      </c>
      <c r="BP225" s="27">
        <v>11.387718201565413</v>
      </c>
      <c r="BQ225" s="27">
        <v>11.326659558265343</v>
      </c>
      <c r="BR225" s="27">
        <v>11.284175154106901</v>
      </c>
      <c r="BS225" s="27">
        <v>11.250797519941592</v>
      </c>
      <c r="BT225" s="27">
        <v>11.242554044420821</v>
      </c>
      <c r="BU225" s="27">
        <v>11.097691054082643</v>
      </c>
      <c r="BV225" s="27">
        <v>11.060635143815382</v>
      </c>
      <c r="BW225" s="27">
        <v>11.031149346859774</v>
      </c>
      <c r="BX225" s="27">
        <v>11.030900217378891</v>
      </c>
      <c r="BZ225" s="27">
        <v>17.970755877027415</v>
      </c>
      <c r="CA225" s="27">
        <v>18.059357540654197</v>
      </c>
      <c r="CB225" s="27">
        <v>18.017716968031522</v>
      </c>
      <c r="CC225" s="27">
        <v>17.94814141821649</v>
      </c>
      <c r="CD225" s="27">
        <v>17.907461127740167</v>
      </c>
      <c r="CE225" s="27">
        <v>17.887718201565413</v>
      </c>
      <c r="CF225" s="27">
        <v>17.826659558265341</v>
      </c>
      <c r="CG225" s="27">
        <v>17.784175154106901</v>
      </c>
      <c r="CH225" s="27">
        <v>17.750797519941592</v>
      </c>
      <c r="CI225" s="27">
        <v>17.742554044420821</v>
      </c>
      <c r="CJ225" s="27">
        <v>17.597691054082645</v>
      </c>
      <c r="CK225" s="27">
        <v>17.560635143815382</v>
      </c>
      <c r="CL225" s="27">
        <v>17.531149346859774</v>
      </c>
      <c r="CM225" s="27">
        <v>17.530900217378893</v>
      </c>
      <c r="CO225" s="28">
        <v>11.470596787301607</v>
      </c>
      <c r="CP225" s="28">
        <v>11.567816201281033</v>
      </c>
      <c r="CQ225" s="28">
        <v>11.534966375665833</v>
      </c>
      <c r="CR225" s="28">
        <v>11.47468987631709</v>
      </c>
      <c r="CS225" s="28">
        <v>11.443137935200898</v>
      </c>
      <c r="CT225" s="28">
        <v>11.431839916887995</v>
      </c>
      <c r="CU225" s="28">
        <v>11.380793186664748</v>
      </c>
      <c r="CV225" s="28">
        <v>11.348154206751053</v>
      </c>
      <c r="CW225" s="28">
        <v>11.325075877269667</v>
      </c>
      <c r="CX225" s="28">
        <v>11.327454609108994</v>
      </c>
      <c r="CY225" s="28">
        <v>11.249045383616796</v>
      </c>
      <c r="CZ225" s="28">
        <v>11.163091479668244</v>
      </c>
      <c r="DA225" s="28">
        <v>11.092624863471141</v>
      </c>
      <c r="DB225" s="28">
        <v>11.05761474245417</v>
      </c>
      <c r="DD225" s="28">
        <v>17.970596787301609</v>
      </c>
      <c r="DE225" s="28">
        <v>18.067816201281033</v>
      </c>
      <c r="DF225" s="28">
        <v>18.034966375665832</v>
      </c>
      <c r="DG225" s="28">
        <v>17.97468987631709</v>
      </c>
      <c r="DH225" s="28">
        <v>17.943137935200898</v>
      </c>
      <c r="DI225" s="28">
        <v>17.931839916887995</v>
      </c>
      <c r="DJ225" s="28">
        <v>17.880793186664746</v>
      </c>
      <c r="DK225" s="28">
        <v>17.848154206751055</v>
      </c>
      <c r="DL225" s="28">
        <v>17.825075877269668</v>
      </c>
      <c r="DM225" s="28">
        <v>17.827454609108994</v>
      </c>
      <c r="DN225" s="28">
        <v>17.749045383616796</v>
      </c>
      <c r="DO225" s="28">
        <v>17.663091479668246</v>
      </c>
      <c r="DP225" s="28">
        <v>17.592624863471141</v>
      </c>
      <c r="DQ225" s="28">
        <v>17.55761474245417</v>
      </c>
      <c r="DS225" s="29">
        <v>11.470730606557517</v>
      </c>
      <c r="DT225" s="29">
        <v>11.568087380355989</v>
      </c>
      <c r="DU225" s="29">
        <v>11.535311066714893</v>
      </c>
      <c r="DV225" s="29">
        <v>11.475235134695097</v>
      </c>
      <c r="DW225" s="29">
        <v>11.4400293404392</v>
      </c>
      <c r="DX225" s="29">
        <v>11.421114580119962</v>
      </c>
      <c r="DY225" s="29">
        <v>11.359600230288196</v>
      </c>
      <c r="DZ225" s="29">
        <v>11.314051135478755</v>
      </c>
      <c r="EA225" s="29">
        <v>11.275188836952651</v>
      </c>
      <c r="EB225" s="29">
        <v>11.258711237414831</v>
      </c>
      <c r="EC225" s="29">
        <v>10.948319203557011</v>
      </c>
      <c r="ED225" s="29">
        <v>10.771890267342243</v>
      </c>
      <c r="EE225" s="29">
        <v>10.619802177432113</v>
      </c>
      <c r="EF225" s="29">
        <v>10.633310686457387</v>
      </c>
      <c r="EH225" s="29">
        <v>17.970730606557517</v>
      </c>
      <c r="EI225" s="29">
        <v>18.06808738035599</v>
      </c>
      <c r="EJ225" s="29">
        <v>18.035311066714893</v>
      </c>
      <c r="EK225" s="29">
        <v>17.975235134695097</v>
      </c>
      <c r="EL225" s="29">
        <v>17.9400293404392</v>
      </c>
      <c r="EM225" s="29">
        <v>17.921114580119962</v>
      </c>
      <c r="EN225" s="29">
        <v>17.859600230288194</v>
      </c>
      <c r="EO225" s="29">
        <v>17.814051135478756</v>
      </c>
      <c r="EP225" s="29">
        <v>17.775188836952651</v>
      </c>
      <c r="EQ225" s="29">
        <v>17.758711237414829</v>
      </c>
      <c r="ER225" s="29">
        <v>17.448319203557013</v>
      </c>
      <c r="ES225" s="29">
        <v>17.271890267342243</v>
      </c>
      <c r="ET225" s="29">
        <v>17.119802177432113</v>
      </c>
      <c r="EU225" s="29">
        <v>17.133310686457385</v>
      </c>
      <c r="EW225" s="1">
        <v>386332</v>
      </c>
      <c r="EX225" s="1">
        <v>401003</v>
      </c>
      <c r="EY225" s="1" t="s">
        <v>475</v>
      </c>
      <c r="EZ225" s="1" t="s">
        <v>876</v>
      </c>
    </row>
    <row r="226" spans="2:156" ht="16.2" thickBot="1" x14ac:dyDescent="0.35">
      <c r="B226" s="21" t="s">
        <v>227</v>
      </c>
      <c r="C226" s="22">
        <v>6.8677486854861662</v>
      </c>
      <c r="D226" s="23">
        <v>7.0033527355095835</v>
      </c>
      <c r="E226" s="23">
        <v>6.8071286438598975</v>
      </c>
      <c r="F226" s="23">
        <v>6.6176164434069271</v>
      </c>
      <c r="G226" s="23">
        <v>6.3523856094519822</v>
      </c>
      <c r="H226" s="23">
        <v>6.051558191804574</v>
      </c>
      <c r="I226" s="23">
        <v>5.7842685195648063</v>
      </c>
      <c r="J226" s="23">
        <v>5.4111631835229392</v>
      </c>
      <c r="K226" s="23">
        <v>5.0688962553903139</v>
      </c>
      <c r="L226" s="23">
        <v>4.6207374577005496</v>
      </c>
      <c r="M226" s="23">
        <v>2.4893858434111653</v>
      </c>
      <c r="N226" s="23">
        <v>0.73816909561197974</v>
      </c>
      <c r="O226" s="23">
        <v>-9.4730357087957628E-2</v>
      </c>
      <c r="P226" s="23">
        <v>-0.5540141312804181</v>
      </c>
      <c r="Q226" s="24"/>
      <c r="R226" s="23">
        <v>10.367748685486166</v>
      </c>
      <c r="S226" s="23">
        <v>10.503352735509583</v>
      </c>
      <c r="T226" s="23">
        <v>10.307128643859897</v>
      </c>
      <c r="U226" s="23">
        <v>10.117616443406927</v>
      </c>
      <c r="V226" s="23">
        <v>9.8523856094519822</v>
      </c>
      <c r="W226" s="23">
        <v>9.551558191804574</v>
      </c>
      <c r="X226" s="23">
        <v>9.2842685195648063</v>
      </c>
      <c r="Y226" s="23">
        <v>8.9111631835229392</v>
      </c>
      <c r="Z226" s="23">
        <v>8.5688962553903139</v>
      </c>
      <c r="AA226" s="23">
        <v>8.1207374577005496</v>
      </c>
      <c r="AB226" s="23">
        <v>5.9893858434111653</v>
      </c>
      <c r="AC226" s="23">
        <v>4.2381690956119797</v>
      </c>
      <c r="AD226" s="23">
        <v>3.4052696429120424</v>
      </c>
      <c r="AE226" s="23">
        <v>2.9459858687195819</v>
      </c>
      <c r="AG226" s="25">
        <v>6.8289499146896109</v>
      </c>
      <c r="AH226" s="25">
        <v>6.9442124149712221</v>
      </c>
      <c r="AI226" s="25">
        <v>6.7904061924175565</v>
      </c>
      <c r="AJ226" s="25">
        <v>6.64747036459441</v>
      </c>
      <c r="AK226" s="25">
        <v>6.4272278614344209</v>
      </c>
      <c r="AL226" s="25">
        <v>6.1897270193218823</v>
      </c>
      <c r="AM226" s="25">
        <v>5.9696947885908838</v>
      </c>
      <c r="AN226" s="25">
        <v>5.6471091276244234</v>
      </c>
      <c r="AO226" s="25">
        <v>5.3448524211715327</v>
      </c>
      <c r="AP226" s="25">
        <v>4.9309933184620611</v>
      </c>
      <c r="AQ226" s="25">
        <v>3.2229268246687841</v>
      </c>
      <c r="AR226" s="25">
        <v>1.6160959822008572</v>
      </c>
      <c r="AS226" s="25">
        <v>0.35868384923721663</v>
      </c>
      <c r="AT226" s="25">
        <v>-8.1433043069122135E-2</v>
      </c>
      <c r="AV226" s="26">
        <v>10.328949914689611</v>
      </c>
      <c r="AW226" s="26">
        <v>10.444212414971222</v>
      </c>
      <c r="AX226" s="26">
        <v>10.290406192417556</v>
      </c>
      <c r="AY226" s="26">
        <v>10.14747036459441</v>
      </c>
      <c r="AZ226" s="26">
        <v>9.9272278614344209</v>
      </c>
      <c r="BA226" s="26">
        <v>9.6897270193218823</v>
      </c>
      <c r="BB226" s="26">
        <v>9.4696947885908838</v>
      </c>
      <c r="BC226" s="26">
        <v>9.1471091276244234</v>
      </c>
      <c r="BD226" s="26">
        <v>8.8448524211715327</v>
      </c>
      <c r="BE226" s="26">
        <v>8.4309933184620611</v>
      </c>
      <c r="BF226" s="26">
        <v>6.7229268246687841</v>
      </c>
      <c r="BG226" s="26">
        <v>5.1160959822008572</v>
      </c>
      <c r="BH226" s="26">
        <v>3.8586838492372166</v>
      </c>
      <c r="BI226" s="26">
        <v>3.4185669569308779</v>
      </c>
      <c r="BK226" s="27">
        <v>6.8696941989244316</v>
      </c>
      <c r="BL226" s="27">
        <v>7.0336696143198125</v>
      </c>
      <c r="BM226" s="27">
        <v>6.875304761092087</v>
      </c>
      <c r="BN226" s="27">
        <v>6.7212562080478033</v>
      </c>
      <c r="BO226" s="27">
        <v>6.4952568891583855</v>
      </c>
      <c r="BP226" s="27">
        <v>6.2476889907359254</v>
      </c>
      <c r="BQ226" s="27">
        <v>6.0369881762524589</v>
      </c>
      <c r="BR226" s="27">
        <v>5.7362319419758663</v>
      </c>
      <c r="BS226" s="27">
        <v>5.4635058737444986</v>
      </c>
      <c r="BT226" s="27">
        <v>5.0859374049916468</v>
      </c>
      <c r="BU226" s="27">
        <v>3.2858820444531833</v>
      </c>
      <c r="BV226" s="27">
        <v>1.9166281923335955</v>
      </c>
      <c r="BW226" s="27">
        <v>1.3505308147402211</v>
      </c>
      <c r="BX226" s="27">
        <v>1.1685208367267705</v>
      </c>
      <c r="BZ226" s="27">
        <v>10.369694198924432</v>
      </c>
      <c r="CA226" s="27">
        <v>10.533669614319813</v>
      </c>
      <c r="CB226" s="27">
        <v>10.375304761092087</v>
      </c>
      <c r="CC226" s="27">
        <v>10.221256208047803</v>
      </c>
      <c r="CD226" s="27">
        <v>9.9952568891583855</v>
      </c>
      <c r="CE226" s="27">
        <v>9.7476889907359254</v>
      </c>
      <c r="CF226" s="27">
        <v>9.5369881762524589</v>
      </c>
      <c r="CG226" s="27">
        <v>9.2362319419758663</v>
      </c>
      <c r="CH226" s="27">
        <v>8.9635058737444986</v>
      </c>
      <c r="CI226" s="27">
        <v>8.5859374049916468</v>
      </c>
      <c r="CJ226" s="27">
        <v>6.7858820444531833</v>
      </c>
      <c r="CK226" s="27">
        <v>5.4166281923335955</v>
      </c>
      <c r="CL226" s="27">
        <v>4.8505308147402211</v>
      </c>
      <c r="CM226" s="27">
        <v>4.6685208367267705</v>
      </c>
      <c r="CO226" s="28">
        <v>6.8615799466860601</v>
      </c>
      <c r="CP226" s="28">
        <v>7.0063866615652159</v>
      </c>
      <c r="CQ226" s="28">
        <v>6.832359070758077</v>
      </c>
      <c r="CR226" s="28">
        <v>6.6766774141267362</v>
      </c>
      <c r="CS226" s="28">
        <v>6.4578256437132975</v>
      </c>
      <c r="CT226" s="28">
        <v>6.2404025794781592</v>
      </c>
      <c r="CU226" s="28">
        <v>6.065112237151876</v>
      </c>
      <c r="CV226" s="28">
        <v>5.7998774009643643</v>
      </c>
      <c r="CW226" s="28">
        <v>5.5910912326230537</v>
      </c>
      <c r="CX226" s="28">
        <v>5.307487171112987</v>
      </c>
      <c r="CY226" s="28">
        <v>3.8065937450727407</v>
      </c>
      <c r="CZ226" s="28">
        <v>-0.8025949027603545</v>
      </c>
      <c r="DA226" s="28">
        <v>-4.9741148089542371</v>
      </c>
      <c r="DB226" s="28">
        <v>-8.1588762300969719</v>
      </c>
      <c r="DD226" s="28">
        <v>10.36157994668606</v>
      </c>
      <c r="DE226" s="28">
        <v>10.506386661565216</v>
      </c>
      <c r="DF226" s="28">
        <v>10.332359070758077</v>
      </c>
      <c r="DG226" s="28">
        <v>10.176677414126736</v>
      </c>
      <c r="DH226" s="28">
        <v>9.9578256437132975</v>
      </c>
      <c r="DI226" s="28">
        <v>9.7404025794781592</v>
      </c>
      <c r="DJ226" s="28">
        <v>9.565112237151876</v>
      </c>
      <c r="DK226" s="28">
        <v>9.2998774009643643</v>
      </c>
      <c r="DL226" s="28">
        <v>9.0910912326230537</v>
      </c>
      <c r="DM226" s="28">
        <v>8.807487171112987</v>
      </c>
      <c r="DN226" s="28">
        <v>7.3065937450727407</v>
      </c>
      <c r="DO226" s="28">
        <v>2.6974050972396455</v>
      </c>
      <c r="DP226" s="28">
        <v>-1.4741148089542371</v>
      </c>
      <c r="DQ226" s="28">
        <v>-4.6588762300969719</v>
      </c>
      <c r="DS226" s="29">
        <v>6.9170603756455353</v>
      </c>
      <c r="DT226" s="29">
        <v>7.1145072174346549</v>
      </c>
      <c r="DU226" s="29">
        <v>6.9897406716186143</v>
      </c>
      <c r="DV226" s="29">
        <v>6.8738012829615442</v>
      </c>
      <c r="DW226" s="29">
        <v>6.7060461799353046</v>
      </c>
      <c r="DX226" s="29">
        <v>6.5090279683883807</v>
      </c>
      <c r="DY226" s="29">
        <v>6.3639802292596261</v>
      </c>
      <c r="DZ226" s="29">
        <v>6.1366702447108921</v>
      </c>
      <c r="EA226" s="29">
        <v>5.9583756371884906</v>
      </c>
      <c r="EB226" s="29">
        <v>5.5372494617842705</v>
      </c>
      <c r="EC226" s="29">
        <v>0.74290931992495857</v>
      </c>
      <c r="ED226" s="29">
        <v>-3.8883953978217747</v>
      </c>
      <c r="EE226" s="29">
        <v>-7.4137401104576064</v>
      </c>
      <c r="EF226" s="29">
        <v>-7.7399226678456152</v>
      </c>
      <c r="EH226" s="29">
        <v>10.417060375645535</v>
      </c>
      <c r="EI226" s="29">
        <v>10.614507217434655</v>
      </c>
      <c r="EJ226" s="29">
        <v>10.489740671618614</v>
      </c>
      <c r="EK226" s="29">
        <v>10.373801282961544</v>
      </c>
      <c r="EL226" s="29">
        <v>10.206046179935305</v>
      </c>
      <c r="EM226" s="29">
        <v>10.009027968388381</v>
      </c>
      <c r="EN226" s="29">
        <v>9.8639802292596261</v>
      </c>
      <c r="EO226" s="29">
        <v>9.6366702447108921</v>
      </c>
      <c r="EP226" s="29">
        <v>9.4583756371884906</v>
      </c>
      <c r="EQ226" s="29">
        <v>9.0372494617842705</v>
      </c>
      <c r="ER226" s="29">
        <v>4.2429093199249586</v>
      </c>
      <c r="ES226" s="29">
        <v>-0.38839539782177468</v>
      </c>
      <c r="ET226" s="29">
        <v>-3.9137401104576064</v>
      </c>
      <c r="EU226" s="29">
        <v>-4.2399226678456152</v>
      </c>
      <c r="EW226" s="1">
        <v>376321</v>
      </c>
      <c r="EX226" s="1">
        <v>399494</v>
      </c>
      <c r="EY226" s="1" t="s">
        <v>505</v>
      </c>
      <c r="EZ226" s="1" t="s">
        <v>879</v>
      </c>
    </row>
    <row r="227" spans="2:156" ht="16.2" thickBot="1" x14ac:dyDescent="0.35">
      <c r="B227" s="21" t="s">
        <v>228</v>
      </c>
      <c r="C227" s="22">
        <v>9.1762066245678646</v>
      </c>
      <c r="D227" s="23">
        <v>9.1170762411666857</v>
      </c>
      <c r="E227" s="23">
        <v>8.8519875431419734</v>
      </c>
      <c r="F227" s="23">
        <v>8.732144690663926</v>
      </c>
      <c r="G227" s="23">
        <v>8.6549219576361374</v>
      </c>
      <c r="H227" s="23">
        <v>8.4609095332577695</v>
      </c>
      <c r="I227" s="23">
        <v>8.3211232670776241</v>
      </c>
      <c r="J227" s="23">
        <v>8.1505774835822926</v>
      </c>
      <c r="K227" s="23">
        <v>7.9888973253975095</v>
      </c>
      <c r="L227" s="23">
        <v>7.7500928034307819</v>
      </c>
      <c r="M227" s="23">
        <v>6.5146808238766241</v>
      </c>
      <c r="N227" s="23">
        <v>5.1693388516492433</v>
      </c>
      <c r="O227" s="23">
        <v>4.6523831141002034</v>
      </c>
      <c r="P227" s="23">
        <v>4.5135564708465559</v>
      </c>
      <c r="Q227" s="24"/>
      <c r="R227" s="23">
        <v>12.676206624567865</v>
      </c>
      <c r="S227" s="23">
        <v>12.617076241166686</v>
      </c>
      <c r="T227" s="23">
        <v>12.351987543141973</v>
      </c>
      <c r="U227" s="23">
        <v>12.232144690663926</v>
      </c>
      <c r="V227" s="23">
        <v>12.154921957636137</v>
      </c>
      <c r="W227" s="23">
        <v>11.96090953325777</v>
      </c>
      <c r="X227" s="23">
        <v>11.821123267077624</v>
      </c>
      <c r="Y227" s="23">
        <v>11.650577483582293</v>
      </c>
      <c r="Z227" s="23">
        <v>11.48889732539751</v>
      </c>
      <c r="AA227" s="23">
        <v>11.250092803430782</v>
      </c>
      <c r="AB227" s="23">
        <v>10.014680823876624</v>
      </c>
      <c r="AC227" s="23">
        <v>8.6693388516492433</v>
      </c>
      <c r="AD227" s="23">
        <v>8.1523831141002034</v>
      </c>
      <c r="AE227" s="23">
        <v>8.0135564708465559</v>
      </c>
      <c r="AG227" s="25">
        <v>9.1407491274971662</v>
      </c>
      <c r="AH227" s="25">
        <v>9.1390886491049184</v>
      </c>
      <c r="AI227" s="25">
        <v>8.9753956251559401</v>
      </c>
      <c r="AJ227" s="25">
        <v>8.8811339327731531</v>
      </c>
      <c r="AK227" s="25">
        <v>8.8283791779538703</v>
      </c>
      <c r="AL227" s="25">
        <v>8.6634290772767173</v>
      </c>
      <c r="AM227" s="25">
        <v>8.5432153004962501</v>
      </c>
      <c r="AN227" s="25">
        <v>8.390980325915967</v>
      </c>
      <c r="AO227" s="25">
        <v>8.2398148929677895</v>
      </c>
      <c r="AP227" s="25">
        <v>8.0217562688695008</v>
      </c>
      <c r="AQ227" s="25">
        <v>7.2693271115629567</v>
      </c>
      <c r="AR227" s="25">
        <v>6.181400796683624</v>
      </c>
      <c r="AS227" s="25">
        <v>5.1553740468589773</v>
      </c>
      <c r="AT227" s="25">
        <v>4.9739772537816958</v>
      </c>
      <c r="AV227" s="26">
        <v>12.640749127497166</v>
      </c>
      <c r="AW227" s="26">
        <v>12.639088649104918</v>
      </c>
      <c r="AX227" s="26">
        <v>12.47539562515594</v>
      </c>
      <c r="AY227" s="26">
        <v>12.381133932773153</v>
      </c>
      <c r="AZ227" s="26">
        <v>12.32837917795387</v>
      </c>
      <c r="BA227" s="26">
        <v>12.163429077276717</v>
      </c>
      <c r="BB227" s="26">
        <v>12.04321530049625</v>
      </c>
      <c r="BC227" s="26">
        <v>11.890980325915967</v>
      </c>
      <c r="BD227" s="26">
        <v>11.739814892967789</v>
      </c>
      <c r="BE227" s="26">
        <v>11.521756268869501</v>
      </c>
      <c r="BF227" s="26">
        <v>10.769327111562957</v>
      </c>
      <c r="BG227" s="26">
        <v>9.681400796683624</v>
      </c>
      <c r="BH227" s="26">
        <v>8.6553740468589773</v>
      </c>
      <c r="BI227" s="26">
        <v>8.4739772537816958</v>
      </c>
      <c r="BK227" s="27">
        <v>9.1773213885777132</v>
      </c>
      <c r="BL227" s="27">
        <v>9.1366846830326551</v>
      </c>
      <c r="BM227" s="27">
        <v>8.8955022969736888</v>
      </c>
      <c r="BN227" s="27">
        <v>8.7981885633184369</v>
      </c>
      <c r="BO227" s="27">
        <v>8.744802940651148</v>
      </c>
      <c r="BP227" s="27">
        <v>8.5846567618050891</v>
      </c>
      <c r="BQ227" s="27">
        <v>8.4793783146543689</v>
      </c>
      <c r="BR227" s="27">
        <v>8.351572188585072</v>
      </c>
      <c r="BS227" s="27">
        <v>8.2313532231362192</v>
      </c>
      <c r="BT227" s="27">
        <v>8.0347331845624055</v>
      </c>
      <c r="BU227" s="27">
        <v>6.9935406116126764</v>
      </c>
      <c r="BV227" s="27">
        <v>5.998845568302583</v>
      </c>
      <c r="BW227" s="27">
        <v>5.7474542875101982</v>
      </c>
      <c r="BX227" s="27">
        <v>5.8580239772148772</v>
      </c>
      <c r="BZ227" s="27">
        <v>12.677321388577713</v>
      </c>
      <c r="CA227" s="27">
        <v>12.636684683032655</v>
      </c>
      <c r="CB227" s="27">
        <v>12.395502296973689</v>
      </c>
      <c r="CC227" s="27">
        <v>12.298188563318437</v>
      </c>
      <c r="CD227" s="27">
        <v>12.244802940651148</v>
      </c>
      <c r="CE227" s="27">
        <v>12.084656761805089</v>
      </c>
      <c r="CF227" s="27">
        <v>11.979378314654369</v>
      </c>
      <c r="CG227" s="27">
        <v>11.851572188585072</v>
      </c>
      <c r="CH227" s="27">
        <v>11.731353223136219</v>
      </c>
      <c r="CI227" s="27">
        <v>11.534733184562405</v>
      </c>
      <c r="CJ227" s="27">
        <v>10.493540611612676</v>
      </c>
      <c r="CK227" s="27">
        <v>9.498845568302583</v>
      </c>
      <c r="CL227" s="27">
        <v>9.2474542875101982</v>
      </c>
      <c r="CM227" s="27">
        <v>9.3580239772148772</v>
      </c>
      <c r="CO227" s="28">
        <v>9.1759854600073503</v>
      </c>
      <c r="CP227" s="28">
        <v>9.1276901769668726</v>
      </c>
      <c r="CQ227" s="28">
        <v>8.8808956952956777</v>
      </c>
      <c r="CR227" s="28">
        <v>8.7864125360680614</v>
      </c>
      <c r="CS227" s="28">
        <v>8.7437884398148071</v>
      </c>
      <c r="CT227" s="28">
        <v>8.6009727702236205</v>
      </c>
      <c r="CU227" s="28">
        <v>8.5031297741439502</v>
      </c>
      <c r="CV227" s="28">
        <v>8.3401895537520332</v>
      </c>
      <c r="CW227" s="28">
        <v>8.2015101390657037</v>
      </c>
      <c r="CX227" s="28">
        <v>8.0169279632220878</v>
      </c>
      <c r="CY227" s="28">
        <v>7.169763430405304</v>
      </c>
      <c r="CZ227" s="28">
        <v>4.6361935819012068</v>
      </c>
      <c r="DA227" s="28">
        <v>2.7131281690141655</v>
      </c>
      <c r="DB227" s="28">
        <v>1.3642136883473839</v>
      </c>
      <c r="DD227" s="28">
        <v>12.67598546000735</v>
      </c>
      <c r="DE227" s="28">
        <v>12.627690176966873</v>
      </c>
      <c r="DF227" s="28">
        <v>12.380895695295678</v>
      </c>
      <c r="DG227" s="28">
        <v>12.286412536068061</v>
      </c>
      <c r="DH227" s="28">
        <v>12.243788439814807</v>
      </c>
      <c r="DI227" s="28">
        <v>12.100972770223621</v>
      </c>
      <c r="DJ227" s="28">
        <v>12.00312977414395</v>
      </c>
      <c r="DK227" s="28">
        <v>11.840189553752033</v>
      </c>
      <c r="DL227" s="28">
        <v>11.701510139065704</v>
      </c>
      <c r="DM227" s="28">
        <v>11.516927963222088</v>
      </c>
      <c r="DN227" s="28">
        <v>10.669763430405304</v>
      </c>
      <c r="DO227" s="28">
        <v>8.1361935819012068</v>
      </c>
      <c r="DP227" s="28">
        <v>6.2131281690141655</v>
      </c>
      <c r="DQ227" s="28">
        <v>4.8642136883473839</v>
      </c>
      <c r="DS227" s="29">
        <v>9.209327993687733</v>
      </c>
      <c r="DT227" s="29">
        <v>9.1931604409116119</v>
      </c>
      <c r="DU227" s="29">
        <v>8.9791329656554737</v>
      </c>
      <c r="DV227" s="29">
        <v>8.9104103949558429</v>
      </c>
      <c r="DW227" s="29">
        <v>8.8790750954297941</v>
      </c>
      <c r="DX227" s="29">
        <v>8.6967387730710648</v>
      </c>
      <c r="DY227" s="29">
        <v>8.5750340006531083</v>
      </c>
      <c r="DZ227" s="29">
        <v>8.4344613240499378</v>
      </c>
      <c r="EA227" s="29">
        <v>8.3144696975301393</v>
      </c>
      <c r="EB227" s="29">
        <v>8.0850589110604325</v>
      </c>
      <c r="EC227" s="29">
        <v>5.7570274612704431</v>
      </c>
      <c r="ED227" s="29">
        <v>3.37502195906076</v>
      </c>
      <c r="EE227" s="29">
        <v>1.8427128586274577</v>
      </c>
      <c r="EF227" s="29">
        <v>1.827868227200522</v>
      </c>
      <c r="EH227" s="29">
        <v>12.709327993687733</v>
      </c>
      <c r="EI227" s="29">
        <v>12.693160440911612</v>
      </c>
      <c r="EJ227" s="29">
        <v>12.479132965655474</v>
      </c>
      <c r="EK227" s="29">
        <v>12.410410394955843</v>
      </c>
      <c r="EL227" s="29">
        <v>12.379075095429794</v>
      </c>
      <c r="EM227" s="29">
        <v>12.196738773071065</v>
      </c>
      <c r="EN227" s="29">
        <v>12.075034000653108</v>
      </c>
      <c r="EO227" s="29">
        <v>11.934461324049938</v>
      </c>
      <c r="EP227" s="29">
        <v>11.814469697530139</v>
      </c>
      <c r="EQ227" s="29">
        <v>11.585058911060433</v>
      </c>
      <c r="ER227" s="29">
        <v>9.2570274612704431</v>
      </c>
      <c r="ES227" s="29">
        <v>6.87502195906076</v>
      </c>
      <c r="ET227" s="29">
        <v>5.3427128586274577</v>
      </c>
      <c r="EU227" s="29">
        <v>5.327868227200522</v>
      </c>
      <c r="EW227" s="1">
        <v>349331</v>
      </c>
      <c r="EX227" s="1">
        <v>435746</v>
      </c>
      <c r="EY227" s="1" t="s">
        <v>480</v>
      </c>
      <c r="EZ227" s="1" t="s">
        <v>887</v>
      </c>
    </row>
    <row r="228" spans="2:156" ht="16.2" thickBot="1" x14ac:dyDescent="0.35">
      <c r="B228" s="21" t="s">
        <v>229</v>
      </c>
      <c r="C228" s="22">
        <v>8.4429899846399579</v>
      </c>
      <c r="D228" s="23">
        <v>8.7056329316771475</v>
      </c>
      <c r="E228" s="23">
        <v>8.5926055671021366</v>
      </c>
      <c r="F228" s="23">
        <v>8.3814693953982342</v>
      </c>
      <c r="G228" s="23">
        <v>4.9372141432367549</v>
      </c>
      <c r="H228" s="23">
        <v>1.7295963179779896</v>
      </c>
      <c r="I228" s="23">
        <v>-1.5718575487270243</v>
      </c>
      <c r="J228" s="23">
        <v>-5.0555571077568402</v>
      </c>
      <c r="K228" s="23">
        <v>-7.5772213461199129</v>
      </c>
      <c r="L228" s="23">
        <v>-10.071383538422879</v>
      </c>
      <c r="M228" s="23">
        <v>-16.486027461103106</v>
      </c>
      <c r="N228" s="23">
        <v>-18.554152451614456</v>
      </c>
      <c r="O228" s="23">
        <v>-19.220943200428195</v>
      </c>
      <c r="P228" s="23">
        <v>-19.297624001284674</v>
      </c>
      <c r="Q228" s="24"/>
      <c r="R228" s="23">
        <v>12.442989984639958</v>
      </c>
      <c r="S228" s="23">
        <v>12.705632931677147</v>
      </c>
      <c r="T228" s="23">
        <v>12.592605567102137</v>
      </c>
      <c r="U228" s="23">
        <v>12.381469395398234</v>
      </c>
      <c r="V228" s="23">
        <v>8.9372141432367549</v>
      </c>
      <c r="W228" s="23">
        <v>5.7295963179779896</v>
      </c>
      <c r="X228" s="23">
        <v>2.4281424512729757</v>
      </c>
      <c r="Y228" s="23">
        <v>-1.0555571077568402</v>
      </c>
      <c r="Z228" s="23">
        <v>-3.5772213461199129</v>
      </c>
      <c r="AA228" s="23">
        <v>-6.0713835384228787</v>
      </c>
      <c r="AB228" s="23">
        <v>-12.486027461103106</v>
      </c>
      <c r="AC228" s="23">
        <v>-14.554152451614456</v>
      </c>
      <c r="AD228" s="23">
        <v>-15.220943200428195</v>
      </c>
      <c r="AE228" s="23">
        <v>-15.297624001284674</v>
      </c>
      <c r="AG228" s="25">
        <v>8.3796660343954343</v>
      </c>
      <c r="AH228" s="25">
        <v>8.6072980853991545</v>
      </c>
      <c r="AI228" s="25">
        <v>8.6002808279364018</v>
      </c>
      <c r="AJ228" s="25">
        <v>8.502490279365837</v>
      </c>
      <c r="AK228" s="25">
        <v>7.4496322775246142</v>
      </c>
      <c r="AL228" s="25">
        <v>6.600576798302793</v>
      </c>
      <c r="AM228" s="25">
        <v>5.6430043878783884</v>
      </c>
      <c r="AN228" s="25">
        <v>4.5371976013331619</v>
      </c>
      <c r="AO228" s="25">
        <v>3.6330619396920554</v>
      </c>
      <c r="AP228" s="25">
        <v>2.7264200795290172</v>
      </c>
      <c r="AQ228" s="25">
        <v>-3.5926399021661837E-3</v>
      </c>
      <c r="AR228" s="25">
        <v>-1.896591164249319</v>
      </c>
      <c r="AS228" s="25">
        <v>-3.3452674206219797</v>
      </c>
      <c r="AT228" s="25">
        <v>-3.6609494016587689</v>
      </c>
      <c r="AV228" s="26">
        <v>12.379666034395434</v>
      </c>
      <c r="AW228" s="26">
        <v>12.607298085399155</v>
      </c>
      <c r="AX228" s="26">
        <v>12.600280827936402</v>
      </c>
      <c r="AY228" s="26">
        <v>12.502490279365837</v>
      </c>
      <c r="AZ228" s="26">
        <v>11.449632277524614</v>
      </c>
      <c r="BA228" s="26">
        <v>10.600576798302793</v>
      </c>
      <c r="BB228" s="26">
        <v>9.6430043878783884</v>
      </c>
      <c r="BC228" s="26">
        <v>8.5371976013331619</v>
      </c>
      <c r="BD228" s="26">
        <v>7.6330619396920554</v>
      </c>
      <c r="BE228" s="26">
        <v>6.7264200795290172</v>
      </c>
      <c r="BF228" s="26">
        <v>3.9964073600978338</v>
      </c>
      <c r="BG228" s="26">
        <v>2.103408835750681</v>
      </c>
      <c r="BH228" s="26">
        <v>0.65473257937802032</v>
      </c>
      <c r="BI228" s="26">
        <v>0.33905059834123108</v>
      </c>
      <c r="BK228" s="27">
        <v>8.4456200855976782</v>
      </c>
      <c r="BL228" s="27">
        <v>8.7476040061146882</v>
      </c>
      <c r="BM228" s="27">
        <v>8.6860203910292135</v>
      </c>
      <c r="BN228" s="27">
        <v>8.5229937435006491</v>
      </c>
      <c r="BO228" s="27">
        <v>5.1321676766378879</v>
      </c>
      <c r="BP228" s="27">
        <v>1.9949804018338639</v>
      </c>
      <c r="BQ228" s="27">
        <v>-1.2307980891945718</v>
      </c>
      <c r="BR228" s="27">
        <v>-4.6184336965092569</v>
      </c>
      <c r="BS228" s="27">
        <v>-7.045807309871094</v>
      </c>
      <c r="BT228" s="27">
        <v>-9.4483440241689891</v>
      </c>
      <c r="BU228" s="27">
        <v>-15.434036618147097</v>
      </c>
      <c r="BV228" s="27">
        <v>-16.921829168510634</v>
      </c>
      <c r="BW228" s="27">
        <v>-17.244837204322963</v>
      </c>
      <c r="BX228" s="27">
        <v>-17.020943599844443</v>
      </c>
      <c r="BZ228" s="27">
        <v>12.445620085597678</v>
      </c>
      <c r="CA228" s="27">
        <v>12.747604006114688</v>
      </c>
      <c r="CB228" s="27">
        <v>12.686020391029214</v>
      </c>
      <c r="CC228" s="27">
        <v>12.522993743500649</v>
      </c>
      <c r="CD228" s="27">
        <v>9.1321676766378879</v>
      </c>
      <c r="CE228" s="27">
        <v>5.9949804018338639</v>
      </c>
      <c r="CF228" s="27">
        <v>2.7692019108054282</v>
      </c>
      <c r="CG228" s="27">
        <v>-0.61843369650925695</v>
      </c>
      <c r="CH228" s="27">
        <v>-3.045807309871094</v>
      </c>
      <c r="CI228" s="27">
        <v>-5.4483440241689891</v>
      </c>
      <c r="CJ228" s="27">
        <v>-11.434036618147097</v>
      </c>
      <c r="CK228" s="27">
        <v>-12.921829168510634</v>
      </c>
      <c r="CL228" s="27">
        <v>-13.244837204322963</v>
      </c>
      <c r="CM228" s="27">
        <v>-13.020943599844443</v>
      </c>
      <c r="CO228" s="28">
        <v>8.431296055718132</v>
      </c>
      <c r="CP228" s="28">
        <v>8.7160622124492235</v>
      </c>
      <c r="CQ228" s="28">
        <v>8.6439806669935884</v>
      </c>
      <c r="CR228" s="28">
        <v>8.4904340428420788</v>
      </c>
      <c r="CS228" s="28">
        <v>5.1244903109954834</v>
      </c>
      <c r="CT228" s="28">
        <v>2.0401652344571026</v>
      </c>
      <c r="CU228" s="28">
        <v>-1.1277846094198622</v>
      </c>
      <c r="CV228" s="28">
        <v>-4.4754593509035772</v>
      </c>
      <c r="CW228" s="28">
        <v>-6.8242661478839182</v>
      </c>
      <c r="CX228" s="28">
        <v>-9.1045849280795323</v>
      </c>
      <c r="CY228" s="28">
        <v>-14.669540731949482</v>
      </c>
      <c r="CZ228" s="28">
        <v>-20.621103853313002</v>
      </c>
      <c r="DA228" s="28">
        <v>-25.109294984780007</v>
      </c>
      <c r="DB228" s="28">
        <v>-28.685367032449946</v>
      </c>
      <c r="DD228" s="28">
        <v>12.431296055718132</v>
      </c>
      <c r="DE228" s="28">
        <v>12.716062212449224</v>
      </c>
      <c r="DF228" s="28">
        <v>12.643980666993588</v>
      </c>
      <c r="DG228" s="28">
        <v>12.490434042842079</v>
      </c>
      <c r="DH228" s="28">
        <v>9.1244903109954834</v>
      </c>
      <c r="DI228" s="28">
        <v>6.0401652344571026</v>
      </c>
      <c r="DJ228" s="28">
        <v>2.8722153905801378</v>
      </c>
      <c r="DK228" s="28">
        <v>-0.47545935090357716</v>
      </c>
      <c r="DL228" s="28">
        <v>-2.8242661478839182</v>
      </c>
      <c r="DM228" s="28">
        <v>-5.1045849280795323</v>
      </c>
      <c r="DN228" s="28">
        <v>-10.669540731949482</v>
      </c>
      <c r="DO228" s="28">
        <v>-16.621103853313002</v>
      </c>
      <c r="DP228" s="28">
        <v>-21.109294984780007</v>
      </c>
      <c r="DQ228" s="28">
        <v>-24.685367032449946</v>
      </c>
      <c r="DS228" s="29">
        <v>8.5203443331797395</v>
      </c>
      <c r="DT228" s="29">
        <v>8.8902269300099412</v>
      </c>
      <c r="DU228" s="29">
        <v>8.901435015073293</v>
      </c>
      <c r="DV228" s="29">
        <v>8.808920229804265</v>
      </c>
      <c r="DW228" s="29">
        <v>5.5034060590509384</v>
      </c>
      <c r="DX228" s="29">
        <v>2.4273702189091644</v>
      </c>
      <c r="DY228" s="29">
        <v>-0.72440687585380559</v>
      </c>
      <c r="DZ228" s="29">
        <v>-4.0327347918670853</v>
      </c>
      <c r="EA228" s="29">
        <v>-6.3541589288005582</v>
      </c>
      <c r="EB228" s="29">
        <v>-8.8747501455179787</v>
      </c>
      <c r="EC228" s="29">
        <v>-19.658788838472333</v>
      </c>
      <c r="ED228" s="29">
        <v>-25.303632497028943</v>
      </c>
      <c r="EE228" s="29">
        <v>-28.905966529240985</v>
      </c>
      <c r="EF228" s="29">
        <v>-27.929104517491567</v>
      </c>
      <c r="EH228" s="29">
        <v>12.520344333179739</v>
      </c>
      <c r="EI228" s="29">
        <v>12.890226930009941</v>
      </c>
      <c r="EJ228" s="29">
        <v>12.901435015073293</v>
      </c>
      <c r="EK228" s="29">
        <v>12.808920229804265</v>
      </c>
      <c r="EL228" s="29">
        <v>9.5034060590509384</v>
      </c>
      <c r="EM228" s="29">
        <v>6.4273702189091644</v>
      </c>
      <c r="EN228" s="29">
        <v>3.2755931241461944</v>
      </c>
      <c r="EO228" s="29">
        <v>-3.2734791867085278E-2</v>
      </c>
      <c r="EP228" s="29">
        <v>-2.3541589288005582</v>
      </c>
      <c r="EQ228" s="29">
        <v>-4.8747501455179787</v>
      </c>
      <c r="ER228" s="29">
        <v>-15.658788838472333</v>
      </c>
      <c r="ES228" s="29">
        <v>-21.303632497028943</v>
      </c>
      <c r="ET228" s="29">
        <v>-24.905966529240985</v>
      </c>
      <c r="EU228" s="29">
        <v>-23.929104517491567</v>
      </c>
      <c r="EW228" s="1">
        <v>337826</v>
      </c>
      <c r="EX228" s="1">
        <v>553939</v>
      </c>
      <c r="EY228" s="1" t="s">
        <v>554</v>
      </c>
      <c r="EZ228" s="1" t="s">
        <v>886</v>
      </c>
    </row>
    <row r="229" spans="2:156" ht="16.2" thickBot="1" x14ac:dyDescent="0.35">
      <c r="B229" s="21" t="s">
        <v>230</v>
      </c>
      <c r="C229" s="22">
        <v>3.4438251950958598</v>
      </c>
      <c r="D229" s="23">
        <v>2.8357447591598213</v>
      </c>
      <c r="E229" s="23">
        <v>1.7546162312860751</v>
      </c>
      <c r="F229" s="23">
        <v>1.4794879430609136</v>
      </c>
      <c r="G229" s="23">
        <v>1.2329705255312362</v>
      </c>
      <c r="H229" s="23">
        <v>1.0565513692744641</v>
      </c>
      <c r="I229" s="23">
        <v>0.84097984518382418</v>
      </c>
      <c r="J229" s="23">
        <v>0.61690281094768906</v>
      </c>
      <c r="K229" s="23">
        <v>0.42110021904469619</v>
      </c>
      <c r="L229" s="23">
        <v>0.26430225044650513</v>
      </c>
      <c r="M229" s="23">
        <v>-0.68417853031140652</v>
      </c>
      <c r="N229" s="23">
        <v>-1.9779725251481075</v>
      </c>
      <c r="O229" s="23">
        <v>-2.827251731506859</v>
      </c>
      <c r="P229" s="23">
        <v>-3.4358117287333165</v>
      </c>
      <c r="Q229" s="24"/>
      <c r="R229" s="23">
        <v>7.9438251950958598</v>
      </c>
      <c r="S229" s="23">
        <v>7.3357447591598213</v>
      </c>
      <c r="T229" s="23">
        <v>6.2546162312860751</v>
      </c>
      <c r="U229" s="23">
        <v>5.9794879430609136</v>
      </c>
      <c r="V229" s="23">
        <v>5.7329705255312362</v>
      </c>
      <c r="W229" s="23">
        <v>5.5565513692744641</v>
      </c>
      <c r="X229" s="23">
        <v>5.3409798451838242</v>
      </c>
      <c r="Y229" s="23">
        <v>5.1169028109476891</v>
      </c>
      <c r="Z229" s="23">
        <v>4.9211002190446962</v>
      </c>
      <c r="AA229" s="23">
        <v>4.7643022504465051</v>
      </c>
      <c r="AB229" s="23">
        <v>3.8158214696885935</v>
      </c>
      <c r="AC229" s="23">
        <v>2.5220274748518925</v>
      </c>
      <c r="AD229" s="23">
        <v>1.672748268493141</v>
      </c>
      <c r="AE229" s="23">
        <v>1.0641882712666835</v>
      </c>
      <c r="AG229" s="25">
        <v>3.4010696642603602</v>
      </c>
      <c r="AH229" s="25">
        <v>3.2125418426596148</v>
      </c>
      <c r="AI229" s="25">
        <v>2.7041858370848537</v>
      </c>
      <c r="AJ229" s="25">
        <v>2.5919959108248012</v>
      </c>
      <c r="AK229" s="25">
        <v>2.4785545479491571</v>
      </c>
      <c r="AL229" s="25">
        <v>2.4296467065355305</v>
      </c>
      <c r="AM229" s="25">
        <v>2.3283876764534259</v>
      </c>
      <c r="AN229" s="25">
        <v>2.2125280389073811</v>
      </c>
      <c r="AO229" s="25">
        <v>2.1065261745189048</v>
      </c>
      <c r="AP229" s="25">
        <v>2.0210082000465359</v>
      </c>
      <c r="AQ229" s="25">
        <v>1.5248790485464969</v>
      </c>
      <c r="AR229" s="25">
        <v>1.1318185187734873</v>
      </c>
      <c r="AS229" s="25">
        <v>0.76254824024103662</v>
      </c>
      <c r="AT229" s="25">
        <v>0.65627780203933028</v>
      </c>
      <c r="AV229" s="26">
        <v>7.9010696642603602</v>
      </c>
      <c r="AW229" s="26">
        <v>7.7125418426596148</v>
      </c>
      <c r="AX229" s="26">
        <v>7.2041858370848537</v>
      </c>
      <c r="AY229" s="26">
        <v>7.0919959108248012</v>
      </c>
      <c r="AZ229" s="26">
        <v>6.9785545479491571</v>
      </c>
      <c r="BA229" s="26">
        <v>6.9296467065355305</v>
      </c>
      <c r="BB229" s="26">
        <v>6.8283876764534259</v>
      </c>
      <c r="BC229" s="26">
        <v>6.7125280389073811</v>
      </c>
      <c r="BD229" s="26">
        <v>6.6065261745189048</v>
      </c>
      <c r="BE229" s="26">
        <v>6.5210082000465359</v>
      </c>
      <c r="BF229" s="26">
        <v>6.0248790485464969</v>
      </c>
      <c r="BG229" s="26">
        <v>5.6318185187734873</v>
      </c>
      <c r="BH229" s="26">
        <v>5.2625482402410366</v>
      </c>
      <c r="BI229" s="26">
        <v>5.1562778020393303</v>
      </c>
      <c r="BK229" s="27">
        <v>3.4452029277618266</v>
      </c>
      <c r="BL229" s="27">
        <v>2.8633988946511746</v>
      </c>
      <c r="BM229" s="27">
        <v>1.8139670668747829</v>
      </c>
      <c r="BN229" s="27">
        <v>1.5679047694092905</v>
      </c>
      <c r="BO229" s="27">
        <v>1.352409638159445</v>
      </c>
      <c r="BP229" s="27">
        <v>1.2164815812966605</v>
      </c>
      <c r="BQ229" s="27">
        <v>1.0403366854795042</v>
      </c>
      <c r="BR229" s="27">
        <v>0.86281902922740272</v>
      </c>
      <c r="BS229" s="27">
        <v>0.71052952129090485</v>
      </c>
      <c r="BT229" s="27">
        <v>0.59397521238173034</v>
      </c>
      <c r="BU229" s="27">
        <v>-0.12706926064813118</v>
      </c>
      <c r="BV229" s="27">
        <v>-0.65078826678785973</v>
      </c>
      <c r="BW229" s="27">
        <v>-0.82913463782801955</v>
      </c>
      <c r="BX229" s="27">
        <v>-0.7806451861761694</v>
      </c>
      <c r="BZ229" s="27">
        <v>7.9452029277618266</v>
      </c>
      <c r="CA229" s="27">
        <v>7.3633988946511746</v>
      </c>
      <c r="CB229" s="27">
        <v>6.3139670668747829</v>
      </c>
      <c r="CC229" s="27">
        <v>6.0679047694092905</v>
      </c>
      <c r="CD229" s="27">
        <v>5.852409638159445</v>
      </c>
      <c r="CE229" s="27">
        <v>5.7164815812966605</v>
      </c>
      <c r="CF229" s="27">
        <v>5.5403366854795042</v>
      </c>
      <c r="CG229" s="27">
        <v>5.3628190292274027</v>
      </c>
      <c r="CH229" s="27">
        <v>5.2105295212909049</v>
      </c>
      <c r="CI229" s="27">
        <v>5.0939752123817303</v>
      </c>
      <c r="CJ229" s="27">
        <v>4.3729307393518688</v>
      </c>
      <c r="CK229" s="27">
        <v>3.8492117332121403</v>
      </c>
      <c r="CL229" s="27">
        <v>3.6708653621719805</v>
      </c>
      <c r="CM229" s="27">
        <v>3.7193548138238306</v>
      </c>
      <c r="CO229" s="28">
        <v>3.4435810171053323</v>
      </c>
      <c r="CP229" s="28">
        <v>2.868606726198573</v>
      </c>
      <c r="CQ229" s="28">
        <v>1.821299912788481</v>
      </c>
      <c r="CR229" s="28">
        <v>1.581011313682227</v>
      </c>
      <c r="CS229" s="28">
        <v>1.3700941253384862</v>
      </c>
      <c r="CT229" s="28">
        <v>1.2285407912333977</v>
      </c>
      <c r="CU229" s="28">
        <v>1.0498427810713853</v>
      </c>
      <c r="CV229" s="28">
        <v>0.8638383355180661</v>
      </c>
      <c r="CW229" s="28">
        <v>0.70685533894782537</v>
      </c>
      <c r="CX229" s="28">
        <v>0.58910453989591893</v>
      </c>
      <c r="CY229" s="28">
        <v>-0.14739744380769793</v>
      </c>
      <c r="CZ229" s="28">
        <v>-1.1854220871540022</v>
      </c>
      <c r="DA229" s="28">
        <v>-1.7535675072517272</v>
      </c>
      <c r="DB229" s="28">
        <v>-2.0591883155803465</v>
      </c>
      <c r="DD229" s="28">
        <v>7.9435810171053323</v>
      </c>
      <c r="DE229" s="28">
        <v>7.368606726198573</v>
      </c>
      <c r="DF229" s="28">
        <v>6.321299912788481</v>
      </c>
      <c r="DG229" s="28">
        <v>6.081011313682227</v>
      </c>
      <c r="DH229" s="28">
        <v>5.8700941253384862</v>
      </c>
      <c r="DI229" s="28">
        <v>5.7285407912333977</v>
      </c>
      <c r="DJ229" s="28">
        <v>5.5498427810713853</v>
      </c>
      <c r="DK229" s="28">
        <v>5.3638383355180661</v>
      </c>
      <c r="DL229" s="28">
        <v>5.2068553389478254</v>
      </c>
      <c r="DM229" s="28">
        <v>5.0891045398959189</v>
      </c>
      <c r="DN229" s="28">
        <v>4.3526025561923021</v>
      </c>
      <c r="DO229" s="28">
        <v>3.3145779128459978</v>
      </c>
      <c r="DP229" s="28">
        <v>2.7464324927482728</v>
      </c>
      <c r="DQ229" s="28">
        <v>2.4408116844196535</v>
      </c>
      <c r="DS229" s="29">
        <v>3.446991382398938</v>
      </c>
      <c r="DT229" s="29">
        <v>2.8756785751508822</v>
      </c>
      <c r="DU229" s="29">
        <v>1.8322604327593268</v>
      </c>
      <c r="DV229" s="29">
        <v>1.5961580253963401</v>
      </c>
      <c r="DW229" s="29">
        <v>1.378781788160758</v>
      </c>
      <c r="DX229" s="29">
        <v>1.2206906208822872</v>
      </c>
      <c r="DY229" s="29">
        <v>1.0194679913152225</v>
      </c>
      <c r="DZ229" s="29">
        <v>0.80172583106813988</v>
      </c>
      <c r="EA229" s="29">
        <v>0.60576188416734134</v>
      </c>
      <c r="EB229" s="29">
        <v>0.44247511634209502</v>
      </c>
      <c r="EC229" s="29">
        <v>-1.3611987378433525</v>
      </c>
      <c r="ED229" s="29">
        <v>-2.579515258086559</v>
      </c>
      <c r="EE229" s="29">
        <v>-3.3473418639439174</v>
      </c>
      <c r="EF229" s="29">
        <v>-3.1684806744729848</v>
      </c>
      <c r="EH229" s="29">
        <v>7.946991382398938</v>
      </c>
      <c r="EI229" s="29">
        <v>7.3756785751508822</v>
      </c>
      <c r="EJ229" s="29">
        <v>6.3322604327593268</v>
      </c>
      <c r="EK229" s="29">
        <v>6.0961580253963401</v>
      </c>
      <c r="EL229" s="29">
        <v>5.878781788160758</v>
      </c>
      <c r="EM229" s="29">
        <v>5.7206906208822872</v>
      </c>
      <c r="EN229" s="29">
        <v>5.5194679913152225</v>
      </c>
      <c r="EO229" s="29">
        <v>5.3017258310681399</v>
      </c>
      <c r="EP229" s="29">
        <v>5.1057618841673413</v>
      </c>
      <c r="EQ229" s="29">
        <v>4.942475116342095</v>
      </c>
      <c r="ER229" s="29">
        <v>3.1388012621566475</v>
      </c>
      <c r="ES229" s="29">
        <v>1.920484741913441</v>
      </c>
      <c r="ET229" s="29">
        <v>1.1526581360560826</v>
      </c>
      <c r="EU229" s="29">
        <v>1.3315193255270152</v>
      </c>
      <c r="EW229" s="1">
        <v>379058</v>
      </c>
      <c r="EX229" s="1">
        <v>396289</v>
      </c>
      <c r="EY229" s="1" t="s">
        <v>573</v>
      </c>
      <c r="EZ229" s="1" t="s">
        <v>872</v>
      </c>
    </row>
    <row r="230" spans="2:156" ht="16.2" thickBot="1" x14ac:dyDescent="0.35">
      <c r="B230" s="21" t="s">
        <v>231</v>
      </c>
      <c r="C230" s="22">
        <v>2.6894852219637073</v>
      </c>
      <c r="D230" s="23">
        <v>1.9241853658215646</v>
      </c>
      <c r="E230" s="23">
        <v>0.74593464116921382</v>
      </c>
      <c r="F230" s="23">
        <v>0.44813430244500552</v>
      </c>
      <c r="G230" s="23">
        <v>0.14531750426115764</v>
      </c>
      <c r="H230" s="23">
        <v>-0.21988002168732024</v>
      </c>
      <c r="I230" s="23">
        <v>-0.73044788941368211</v>
      </c>
      <c r="J230" s="23">
        <v>-1.2824980169643894</v>
      </c>
      <c r="K230" s="23">
        <v>-1.6710400481810872</v>
      </c>
      <c r="L230" s="23">
        <v>-2.2886018140974222</v>
      </c>
      <c r="M230" s="23">
        <v>-5.14586547476042</v>
      </c>
      <c r="N230" s="23">
        <v>-7.7936641468734429</v>
      </c>
      <c r="O230" s="23">
        <v>-8.9646228903888776</v>
      </c>
      <c r="P230" s="23">
        <v>-9.4537184740815334</v>
      </c>
      <c r="Q230" s="24"/>
      <c r="R230" s="23">
        <v>6.7894852219637087</v>
      </c>
      <c r="S230" s="23">
        <v>6.0241853658215661</v>
      </c>
      <c r="T230" s="23">
        <v>4.8459346411692152</v>
      </c>
      <c r="U230" s="23">
        <v>4.5481343024450069</v>
      </c>
      <c r="V230" s="23">
        <v>4.2453175042611591</v>
      </c>
      <c r="W230" s="23">
        <v>3.8801199783126812</v>
      </c>
      <c r="X230" s="23">
        <v>3.3695521105863193</v>
      </c>
      <c r="Y230" s="23">
        <v>2.8175019830356121</v>
      </c>
      <c r="Z230" s="23">
        <v>2.4289599518189142</v>
      </c>
      <c r="AA230" s="23">
        <v>1.8113981859025792</v>
      </c>
      <c r="AB230" s="23">
        <v>-1.0458654747604186</v>
      </c>
      <c r="AC230" s="23">
        <v>-3.6936641468734415</v>
      </c>
      <c r="AD230" s="23">
        <v>-4.8646228903888762</v>
      </c>
      <c r="AE230" s="23">
        <v>-5.353718474081532</v>
      </c>
      <c r="AG230" s="25">
        <v>2.6013739168343513</v>
      </c>
      <c r="AH230" s="25">
        <v>2.2640846096501015</v>
      </c>
      <c r="AI230" s="25">
        <v>1.6028435691762404</v>
      </c>
      <c r="AJ230" s="25">
        <v>1.3945840870836044</v>
      </c>
      <c r="AK230" s="25">
        <v>1.1995329657444422</v>
      </c>
      <c r="AL230" s="25">
        <v>0.92611009742003603</v>
      </c>
      <c r="AM230" s="25">
        <v>0.5040187105608176</v>
      </c>
      <c r="AN230" s="25">
        <v>4.6200801717386497E-2</v>
      </c>
      <c r="AO230" s="25">
        <v>-0.26571924087708965</v>
      </c>
      <c r="AP230" s="25">
        <v>-0.7910370298694005</v>
      </c>
      <c r="AQ230" s="25">
        <v>-2.8199471755134873</v>
      </c>
      <c r="AR230" s="25">
        <v>-5.0234888517521554</v>
      </c>
      <c r="AS230" s="25">
        <v>-6.871233574028011</v>
      </c>
      <c r="AT230" s="25">
        <v>-7.4746364084612011</v>
      </c>
      <c r="AV230" s="26">
        <v>6.7013739168343527</v>
      </c>
      <c r="AW230" s="26">
        <v>6.3640846096501029</v>
      </c>
      <c r="AX230" s="26">
        <v>5.7028435691762418</v>
      </c>
      <c r="AY230" s="26">
        <v>5.4945840870836058</v>
      </c>
      <c r="AZ230" s="26">
        <v>5.2995329657444437</v>
      </c>
      <c r="BA230" s="26">
        <v>5.0261100974200374</v>
      </c>
      <c r="BB230" s="26">
        <v>4.604018710560819</v>
      </c>
      <c r="BC230" s="26">
        <v>4.1462008017173879</v>
      </c>
      <c r="BD230" s="26">
        <v>3.8342807591229118</v>
      </c>
      <c r="BE230" s="26">
        <v>3.3089629701306009</v>
      </c>
      <c r="BF230" s="26">
        <v>1.2800528244865141</v>
      </c>
      <c r="BG230" s="26">
        <v>-0.92348885175215401</v>
      </c>
      <c r="BH230" s="26">
        <v>-2.7712335740280096</v>
      </c>
      <c r="BI230" s="26">
        <v>-3.3746364084611997</v>
      </c>
      <c r="BK230" s="27">
        <v>2.6918379943638904</v>
      </c>
      <c r="BL230" s="27">
        <v>1.9671397324016411</v>
      </c>
      <c r="BM230" s="27">
        <v>0.8511567795603554</v>
      </c>
      <c r="BN230" s="27">
        <v>0.62673576411166465</v>
      </c>
      <c r="BO230" s="27">
        <v>0.39088800791478562</v>
      </c>
      <c r="BP230" s="27">
        <v>0.1178892511496521</v>
      </c>
      <c r="BQ230" s="27">
        <v>-0.29250128455468882</v>
      </c>
      <c r="BR230" s="27">
        <v>-0.71968587933600503</v>
      </c>
      <c r="BS230" s="27">
        <v>-0.98929497191365101</v>
      </c>
      <c r="BT230" s="27">
        <v>-1.4738288833490998</v>
      </c>
      <c r="BU230" s="27">
        <v>-3.6725178953879265</v>
      </c>
      <c r="BV230" s="27">
        <v>-5.4403305904226649</v>
      </c>
      <c r="BW230" s="27">
        <v>-5.9658560792454836</v>
      </c>
      <c r="BX230" s="27">
        <v>-5.8125175757179228</v>
      </c>
      <c r="BZ230" s="27">
        <v>6.7918379943638918</v>
      </c>
      <c r="CA230" s="27">
        <v>6.0671397324016425</v>
      </c>
      <c r="CB230" s="27">
        <v>4.9511567795603568</v>
      </c>
      <c r="CC230" s="27">
        <v>4.7267357641116661</v>
      </c>
      <c r="CD230" s="27">
        <v>4.490888007914787</v>
      </c>
      <c r="CE230" s="27">
        <v>4.2178892511496535</v>
      </c>
      <c r="CF230" s="27">
        <v>3.8074987154453126</v>
      </c>
      <c r="CG230" s="27">
        <v>3.3803141206639964</v>
      </c>
      <c r="CH230" s="27">
        <v>3.1107050280863504</v>
      </c>
      <c r="CI230" s="27">
        <v>2.6261711166509016</v>
      </c>
      <c r="CJ230" s="27">
        <v>0.42748210461207492</v>
      </c>
      <c r="CK230" s="27">
        <v>-1.3403305904226634</v>
      </c>
      <c r="CL230" s="27">
        <v>-1.8658560792454821</v>
      </c>
      <c r="CM230" s="27">
        <v>-1.7125175757179214</v>
      </c>
      <c r="CO230" s="28">
        <v>2.6895569648234279</v>
      </c>
      <c r="CP230" s="28">
        <v>1.9419122684348764</v>
      </c>
      <c r="CQ230" s="28">
        <v>0.80555991108558089</v>
      </c>
      <c r="CR230" s="28">
        <v>0.56696077465222672</v>
      </c>
      <c r="CS230" s="28">
        <v>0.34529303239183662</v>
      </c>
      <c r="CT230" s="28">
        <v>0.11370511377176129</v>
      </c>
      <c r="CU230" s="28">
        <v>-0.23442232736524105</v>
      </c>
      <c r="CV230" s="28">
        <v>-0.58984898019575027</v>
      </c>
      <c r="CW230" s="28">
        <v>-0.73854576015065732</v>
      </c>
      <c r="CX230" s="28">
        <v>-1.0556687162261582</v>
      </c>
      <c r="CY230" s="28">
        <v>-2.7060875730417102</v>
      </c>
      <c r="CZ230" s="28">
        <v>-10.826631448016805</v>
      </c>
      <c r="DA230" s="28">
        <v>-18.522658272458877</v>
      </c>
      <c r="DB230" s="28">
        <v>-24.476774527840796</v>
      </c>
      <c r="DD230" s="28">
        <v>6.7895569648234293</v>
      </c>
      <c r="DE230" s="28">
        <v>6.0419122684348778</v>
      </c>
      <c r="DF230" s="28">
        <v>4.9055599110855823</v>
      </c>
      <c r="DG230" s="28">
        <v>4.6669607746522281</v>
      </c>
      <c r="DH230" s="28">
        <v>4.445293032391838</v>
      </c>
      <c r="DI230" s="28">
        <v>4.2137051137717627</v>
      </c>
      <c r="DJ230" s="28">
        <v>3.8655776726347604</v>
      </c>
      <c r="DK230" s="28">
        <v>3.5101510198042511</v>
      </c>
      <c r="DL230" s="28">
        <v>3.3614542398493441</v>
      </c>
      <c r="DM230" s="28">
        <v>3.0443312837738432</v>
      </c>
      <c r="DN230" s="28">
        <v>1.3939124269582912</v>
      </c>
      <c r="DO230" s="28">
        <v>-6.7266314480168035</v>
      </c>
      <c r="DP230" s="28">
        <v>-14.422658272458875</v>
      </c>
      <c r="DQ230" s="28">
        <v>-20.376774527840794</v>
      </c>
      <c r="DS230" s="29">
        <v>2.8060127509552828</v>
      </c>
      <c r="DT230" s="29">
        <v>2.1656542075340184</v>
      </c>
      <c r="DU230" s="29">
        <v>1.1291055222939477</v>
      </c>
      <c r="DV230" s="29">
        <v>0.96862337391176823</v>
      </c>
      <c r="DW230" s="29">
        <v>0.83563978465403821</v>
      </c>
      <c r="DX230" s="29">
        <v>0.66909785851892778</v>
      </c>
      <c r="DY230" s="29">
        <v>0.39267379110695444</v>
      </c>
      <c r="DZ230" s="29">
        <v>0.11044516312939123</v>
      </c>
      <c r="EA230" s="29">
        <v>1.8071301771293236E-2</v>
      </c>
      <c r="EB230" s="29">
        <v>-0.57186440229045488</v>
      </c>
      <c r="EC230" s="29">
        <v>-8.8709510652719423</v>
      </c>
      <c r="ED230" s="29">
        <v>-17.514527730679539</v>
      </c>
      <c r="EE230" s="29">
        <v>-24.174018070728515</v>
      </c>
      <c r="EF230" s="29">
        <v>-24.289553326200995</v>
      </c>
      <c r="EH230" s="29">
        <v>6.9060127509552842</v>
      </c>
      <c r="EI230" s="29">
        <v>6.2656542075340198</v>
      </c>
      <c r="EJ230" s="29">
        <v>5.2291055222939491</v>
      </c>
      <c r="EK230" s="29">
        <v>5.0686233739117696</v>
      </c>
      <c r="EL230" s="29">
        <v>4.9356397846540396</v>
      </c>
      <c r="EM230" s="29">
        <v>4.7690978585189292</v>
      </c>
      <c r="EN230" s="29">
        <v>4.4926737911069559</v>
      </c>
      <c r="EO230" s="29">
        <v>4.2104451631293927</v>
      </c>
      <c r="EP230" s="29">
        <v>4.1180713017712947</v>
      </c>
      <c r="EQ230" s="29">
        <v>3.5281355977095465</v>
      </c>
      <c r="ER230" s="29">
        <v>-4.7709510652719409</v>
      </c>
      <c r="ES230" s="29">
        <v>-13.414527730679538</v>
      </c>
      <c r="ET230" s="29">
        <v>-20.074018070728513</v>
      </c>
      <c r="EU230" s="29">
        <v>-20.189553326200993</v>
      </c>
      <c r="EW230" s="1">
        <v>380858</v>
      </c>
      <c r="EX230" s="1">
        <v>405856</v>
      </c>
      <c r="EY230" s="1" t="s">
        <v>551</v>
      </c>
      <c r="EZ230" s="1" t="s">
        <v>880</v>
      </c>
    </row>
    <row r="231" spans="2:156" ht="16.2" thickBot="1" x14ac:dyDescent="0.35">
      <c r="B231" s="21" t="s">
        <v>232</v>
      </c>
      <c r="C231" s="22">
        <v>18.294653293767642</v>
      </c>
      <c r="D231" s="23">
        <v>18.030281094942758</v>
      </c>
      <c r="E231" s="23">
        <v>17.299265771652344</v>
      </c>
      <c r="F231" s="23">
        <v>17.095215653863502</v>
      </c>
      <c r="G231" s="23">
        <v>16.901512843756997</v>
      </c>
      <c r="H231" s="23">
        <v>16.68687947125467</v>
      </c>
      <c r="I231" s="23">
        <v>16.461871412328129</v>
      </c>
      <c r="J231" s="23">
        <v>16.207095944184914</v>
      </c>
      <c r="K231" s="23">
        <v>15.934767616329296</v>
      </c>
      <c r="L231" s="23">
        <v>15.634452632488504</v>
      </c>
      <c r="M231" s="23">
        <v>14.347953358361274</v>
      </c>
      <c r="N231" s="23">
        <v>12.786844342197043</v>
      </c>
      <c r="O231" s="23">
        <v>11.737631464367624</v>
      </c>
      <c r="P231" s="23">
        <v>11.067162530544543</v>
      </c>
      <c r="Q231" s="24"/>
      <c r="R231" s="23">
        <v>24.294653293767642</v>
      </c>
      <c r="S231" s="23">
        <v>24.030281094942758</v>
      </c>
      <c r="T231" s="23">
        <v>23.299265771652344</v>
      </c>
      <c r="U231" s="23">
        <v>23.095215653863502</v>
      </c>
      <c r="V231" s="23">
        <v>22.901512843756997</v>
      </c>
      <c r="W231" s="23">
        <v>22.68687947125467</v>
      </c>
      <c r="X231" s="23">
        <v>22.461871412328129</v>
      </c>
      <c r="Y231" s="23">
        <v>22.207095944184914</v>
      </c>
      <c r="Z231" s="23">
        <v>21.934767616329296</v>
      </c>
      <c r="AA231" s="23">
        <v>21.634452632488504</v>
      </c>
      <c r="AB231" s="23">
        <v>20.347953358361274</v>
      </c>
      <c r="AC231" s="23">
        <v>18.786844342197043</v>
      </c>
      <c r="AD231" s="23">
        <v>17.737631464367624</v>
      </c>
      <c r="AE231" s="23">
        <v>17.067162530544543</v>
      </c>
      <c r="AG231" s="25">
        <v>18.239993926396231</v>
      </c>
      <c r="AH231" s="25">
        <v>18.19675292127414</v>
      </c>
      <c r="AI231" s="25">
        <v>17.826399847772414</v>
      </c>
      <c r="AJ231" s="25">
        <v>17.731974433353706</v>
      </c>
      <c r="AK231" s="25">
        <v>17.629353297493633</v>
      </c>
      <c r="AL231" s="25">
        <v>17.505115769592326</v>
      </c>
      <c r="AM231" s="25">
        <v>17.363093134206213</v>
      </c>
      <c r="AN231" s="25">
        <v>17.192722032119928</v>
      </c>
      <c r="AO231" s="25">
        <v>16.999811398899674</v>
      </c>
      <c r="AP231" s="25">
        <v>16.775628070159836</v>
      </c>
      <c r="AQ231" s="25">
        <v>15.525909959418083</v>
      </c>
      <c r="AR231" s="25">
        <v>14.44494826121614</v>
      </c>
      <c r="AS231" s="25">
        <v>13.507714897731695</v>
      </c>
      <c r="AT231" s="25">
        <v>13.233251141595332</v>
      </c>
      <c r="AV231" s="26">
        <v>24.239993926396231</v>
      </c>
      <c r="AW231" s="26">
        <v>24.19675292127414</v>
      </c>
      <c r="AX231" s="26">
        <v>23.826399847772414</v>
      </c>
      <c r="AY231" s="26">
        <v>23.731974433353706</v>
      </c>
      <c r="AZ231" s="26">
        <v>23.629353297493633</v>
      </c>
      <c r="BA231" s="26">
        <v>23.505115769592326</v>
      </c>
      <c r="BB231" s="26">
        <v>23.363093134206213</v>
      </c>
      <c r="BC231" s="26">
        <v>23.192722032119928</v>
      </c>
      <c r="BD231" s="26">
        <v>22.999811398899674</v>
      </c>
      <c r="BE231" s="26">
        <v>22.775628070159836</v>
      </c>
      <c r="BF231" s="26">
        <v>21.525909959418083</v>
      </c>
      <c r="BG231" s="26">
        <v>20.44494826121614</v>
      </c>
      <c r="BH231" s="26">
        <v>19.507714897731695</v>
      </c>
      <c r="BI231" s="26">
        <v>19.233251141595332</v>
      </c>
      <c r="BK231" s="27">
        <v>18.295317500774971</v>
      </c>
      <c r="BL231" s="27">
        <v>18.04193791695554</v>
      </c>
      <c r="BM231" s="27">
        <v>17.327074442066056</v>
      </c>
      <c r="BN231" s="27">
        <v>17.140224715087363</v>
      </c>
      <c r="BO231" s="27">
        <v>16.967210938802417</v>
      </c>
      <c r="BP231" s="27">
        <v>16.782972475649572</v>
      </c>
      <c r="BQ231" s="27">
        <v>16.594204776193266</v>
      </c>
      <c r="BR231" s="27">
        <v>16.388141980833172</v>
      </c>
      <c r="BS231" s="27">
        <v>16.169583275213675</v>
      </c>
      <c r="BT231" s="27">
        <v>15.928793879885085</v>
      </c>
      <c r="BU231" s="27">
        <v>14.958725509767831</v>
      </c>
      <c r="BV231" s="27">
        <v>14.129162184977858</v>
      </c>
      <c r="BW231" s="27">
        <v>13.769634976338274</v>
      </c>
      <c r="BX231" s="27">
        <v>13.809779775945259</v>
      </c>
      <c r="BZ231" s="27">
        <v>24.295317500774971</v>
      </c>
      <c r="CA231" s="27">
        <v>24.04193791695554</v>
      </c>
      <c r="CB231" s="27">
        <v>23.327074442066056</v>
      </c>
      <c r="CC231" s="27">
        <v>23.140224715087363</v>
      </c>
      <c r="CD231" s="27">
        <v>22.967210938802417</v>
      </c>
      <c r="CE231" s="27">
        <v>22.782972475649572</v>
      </c>
      <c r="CF231" s="27">
        <v>22.594204776193266</v>
      </c>
      <c r="CG231" s="27">
        <v>22.388141980833172</v>
      </c>
      <c r="CH231" s="27">
        <v>22.169583275213675</v>
      </c>
      <c r="CI231" s="27">
        <v>21.928793879885085</v>
      </c>
      <c r="CJ231" s="27">
        <v>20.958725509767831</v>
      </c>
      <c r="CK231" s="27">
        <v>20.129162184977858</v>
      </c>
      <c r="CL231" s="27">
        <v>19.769634976338274</v>
      </c>
      <c r="CM231" s="27">
        <v>19.809779775945259</v>
      </c>
      <c r="CO231" s="28">
        <v>18.29432888923893</v>
      </c>
      <c r="CP231" s="28">
        <v>18.058388144222931</v>
      </c>
      <c r="CQ231" s="28">
        <v>17.357161355867696</v>
      </c>
      <c r="CR231" s="28">
        <v>17.184072329741284</v>
      </c>
      <c r="CS231" s="28">
        <v>17.021841863928113</v>
      </c>
      <c r="CT231" s="28">
        <v>16.840773684310655</v>
      </c>
      <c r="CU231" s="28">
        <v>16.65055233530898</v>
      </c>
      <c r="CV231" s="28">
        <v>16.429800244791977</v>
      </c>
      <c r="CW231" s="28">
        <v>16.190967317724827</v>
      </c>
      <c r="CX231" s="28">
        <v>15.923047276945113</v>
      </c>
      <c r="CY231" s="28">
        <v>14.840865932564725</v>
      </c>
      <c r="CZ231" s="28">
        <v>10.364662675882116</v>
      </c>
      <c r="DA231" s="28">
        <v>5.8883945398458977</v>
      </c>
      <c r="DB231" s="28">
        <v>2.3697571920812592</v>
      </c>
      <c r="DD231" s="28">
        <v>24.29432888923893</v>
      </c>
      <c r="DE231" s="28">
        <v>24.058388144222931</v>
      </c>
      <c r="DF231" s="28">
        <v>23.357161355867696</v>
      </c>
      <c r="DG231" s="28">
        <v>23.184072329741284</v>
      </c>
      <c r="DH231" s="28">
        <v>23.021841863928113</v>
      </c>
      <c r="DI231" s="28">
        <v>22.840773684310655</v>
      </c>
      <c r="DJ231" s="28">
        <v>22.65055233530898</v>
      </c>
      <c r="DK231" s="28">
        <v>22.429800244791977</v>
      </c>
      <c r="DL231" s="28">
        <v>22.190967317724827</v>
      </c>
      <c r="DM231" s="28">
        <v>21.923047276945113</v>
      </c>
      <c r="DN231" s="28">
        <v>20.840865932564725</v>
      </c>
      <c r="DO231" s="28">
        <v>16.364662675882116</v>
      </c>
      <c r="DP231" s="28">
        <v>11.888394539845898</v>
      </c>
      <c r="DQ231" s="28">
        <v>8.3697571920812592</v>
      </c>
      <c r="DS231" s="29">
        <v>18.320219169861993</v>
      </c>
      <c r="DT231" s="29">
        <v>18.109855380894416</v>
      </c>
      <c r="DU231" s="29">
        <v>17.434825595011002</v>
      </c>
      <c r="DV231" s="29">
        <v>17.283341890753384</v>
      </c>
      <c r="DW231" s="29">
        <v>17.137826260056485</v>
      </c>
      <c r="DX231" s="29">
        <v>16.963034074613059</v>
      </c>
      <c r="DY231" s="29">
        <v>16.773087446050269</v>
      </c>
      <c r="DZ231" s="29">
        <v>16.544642046652172</v>
      </c>
      <c r="EA231" s="29">
        <v>16.290058062047528</v>
      </c>
      <c r="EB231" s="29">
        <v>15.97372578597156</v>
      </c>
      <c r="EC231" s="29">
        <v>12.114235654152679</v>
      </c>
      <c r="ED231" s="29">
        <v>6.5517231091557164</v>
      </c>
      <c r="EE231" s="29">
        <v>2.6090156407653637</v>
      </c>
      <c r="EF231" s="29">
        <v>2.4566342855267322</v>
      </c>
      <c r="EH231" s="29">
        <v>24.320219169861993</v>
      </c>
      <c r="EI231" s="29">
        <v>24.109855380894416</v>
      </c>
      <c r="EJ231" s="29">
        <v>23.434825595011002</v>
      </c>
      <c r="EK231" s="29">
        <v>23.283341890753384</v>
      </c>
      <c r="EL231" s="29">
        <v>23.137826260056485</v>
      </c>
      <c r="EM231" s="29">
        <v>22.963034074613059</v>
      </c>
      <c r="EN231" s="29">
        <v>22.773087446050269</v>
      </c>
      <c r="EO231" s="29">
        <v>22.544642046652172</v>
      </c>
      <c r="EP231" s="29">
        <v>22.290058062047528</v>
      </c>
      <c r="EQ231" s="29">
        <v>21.97372578597156</v>
      </c>
      <c r="ER231" s="29">
        <v>18.114235654152679</v>
      </c>
      <c r="ES231" s="29">
        <v>12.551723109155716</v>
      </c>
      <c r="ET231" s="29">
        <v>8.6090156407653637</v>
      </c>
      <c r="EU231" s="29">
        <v>8.4566342855267322</v>
      </c>
      <c r="EW231" s="1">
        <v>384084</v>
      </c>
      <c r="EX231" s="1">
        <v>385010</v>
      </c>
      <c r="EY231" s="1" t="s">
        <v>462</v>
      </c>
      <c r="EZ231" s="1" t="s">
        <v>872</v>
      </c>
    </row>
    <row r="232" spans="2:156" ht="16.2" thickBot="1" x14ac:dyDescent="0.35">
      <c r="B232" s="21" t="s">
        <v>233</v>
      </c>
      <c r="C232" s="22">
        <v>4.6756916436411302</v>
      </c>
      <c r="D232" s="23">
        <v>4.9398537664614963</v>
      </c>
      <c r="E232" s="23">
        <v>4.7296286868795043</v>
      </c>
      <c r="F232" s="23">
        <v>4.5042842508308745</v>
      </c>
      <c r="G232" s="23">
        <v>4.1808889236053588</v>
      </c>
      <c r="H232" s="23">
        <v>3.927282833127169</v>
      </c>
      <c r="I232" s="23">
        <v>3.6555983031337185</v>
      </c>
      <c r="J232" s="23">
        <v>3.3092430828001191</v>
      </c>
      <c r="K232" s="23">
        <v>2.9717088897807784</v>
      </c>
      <c r="L232" s="23">
        <v>2.5912925681922516</v>
      </c>
      <c r="M232" s="23">
        <v>0.70632779054301054</v>
      </c>
      <c r="N232" s="23">
        <v>-1.2858207576940721</v>
      </c>
      <c r="O232" s="23">
        <v>-2.3093930624737595</v>
      </c>
      <c r="P232" s="23">
        <v>-2.8162246390767223</v>
      </c>
      <c r="Q232" s="24"/>
      <c r="R232" s="23">
        <v>10.975691643641131</v>
      </c>
      <c r="S232" s="23">
        <v>11.239853766461497</v>
      </c>
      <c r="T232" s="23">
        <v>11.029628686879505</v>
      </c>
      <c r="U232" s="23">
        <v>10.804284250830875</v>
      </c>
      <c r="V232" s="23">
        <v>10.48088892360536</v>
      </c>
      <c r="W232" s="23">
        <v>10.22728283312717</v>
      </c>
      <c r="X232" s="23">
        <v>9.9555983031337192</v>
      </c>
      <c r="Y232" s="23">
        <v>9.6092430828001199</v>
      </c>
      <c r="Z232" s="23">
        <v>9.2717088897807791</v>
      </c>
      <c r="AA232" s="23">
        <v>8.8912925681922523</v>
      </c>
      <c r="AB232" s="23">
        <v>7.0063277905430112</v>
      </c>
      <c r="AC232" s="23">
        <v>5.0141792423059286</v>
      </c>
      <c r="AD232" s="23">
        <v>3.9906069375262412</v>
      </c>
      <c r="AE232" s="23">
        <v>3.4837753609232784</v>
      </c>
      <c r="AG232" s="25">
        <v>4.6188991341119312</v>
      </c>
      <c r="AH232" s="25">
        <v>4.8549134143070809</v>
      </c>
      <c r="AI232" s="25">
        <v>4.7552727306101232</v>
      </c>
      <c r="AJ232" s="25">
        <v>4.6398890478424875</v>
      </c>
      <c r="AK232" s="25">
        <v>4.4264969066825728</v>
      </c>
      <c r="AL232" s="25">
        <v>4.2798463743311252</v>
      </c>
      <c r="AM232" s="25">
        <v>4.098401558333542</v>
      </c>
      <c r="AN232" s="25">
        <v>3.8392676180207097</v>
      </c>
      <c r="AO232" s="25">
        <v>3.5748512730188331</v>
      </c>
      <c r="AP232" s="25">
        <v>3.2562330707207359</v>
      </c>
      <c r="AQ232" s="25">
        <v>2.001808379140126</v>
      </c>
      <c r="AR232" s="25">
        <v>0.60406743057425061</v>
      </c>
      <c r="AS232" s="25">
        <v>-0.50119762588820649</v>
      </c>
      <c r="AT232" s="25">
        <v>-0.81716934628081717</v>
      </c>
      <c r="AV232" s="26">
        <v>10.918899134111932</v>
      </c>
      <c r="AW232" s="26">
        <v>11.154913414307082</v>
      </c>
      <c r="AX232" s="26">
        <v>11.055272730610124</v>
      </c>
      <c r="AY232" s="26">
        <v>10.939889047842488</v>
      </c>
      <c r="AZ232" s="26">
        <v>10.726496906682573</v>
      </c>
      <c r="BA232" s="26">
        <v>10.579846374331126</v>
      </c>
      <c r="BB232" s="26">
        <v>10.398401558333543</v>
      </c>
      <c r="BC232" s="26">
        <v>10.13926761802071</v>
      </c>
      <c r="BD232" s="26">
        <v>9.8748512730188338</v>
      </c>
      <c r="BE232" s="26">
        <v>9.5562330707207366</v>
      </c>
      <c r="BF232" s="26">
        <v>8.3018083791401267</v>
      </c>
      <c r="BG232" s="26">
        <v>6.9040674305742513</v>
      </c>
      <c r="BH232" s="26">
        <v>5.7988023741117942</v>
      </c>
      <c r="BI232" s="26">
        <v>5.4828306537191835</v>
      </c>
      <c r="BK232" s="27">
        <v>4.6771974154000837</v>
      </c>
      <c r="BL232" s="27">
        <v>4.969962150843525</v>
      </c>
      <c r="BM232" s="27">
        <v>4.7953822885479411</v>
      </c>
      <c r="BN232" s="27">
        <v>4.603934842346316</v>
      </c>
      <c r="BO232" s="27">
        <v>4.3183032586738754</v>
      </c>
      <c r="BP232" s="27">
        <v>4.1150063004531034</v>
      </c>
      <c r="BQ232" s="27">
        <v>3.8942638511484056</v>
      </c>
      <c r="BR232" s="27">
        <v>3.6110112141609854</v>
      </c>
      <c r="BS232" s="27">
        <v>3.335969578334204</v>
      </c>
      <c r="BT232" s="27">
        <v>3.0181851863034019</v>
      </c>
      <c r="BU232" s="27">
        <v>1.6988872600753986</v>
      </c>
      <c r="BV232" s="27">
        <v>0.53768153243337835</v>
      </c>
      <c r="BW232" s="27">
        <v>0.18828160896680757</v>
      </c>
      <c r="BX232" s="27">
        <v>0.34269771667981175</v>
      </c>
      <c r="BZ232" s="27">
        <v>10.977197415400084</v>
      </c>
      <c r="CA232" s="27">
        <v>11.269962150843526</v>
      </c>
      <c r="CB232" s="27">
        <v>11.095382288547942</v>
      </c>
      <c r="CC232" s="27">
        <v>10.903934842346317</v>
      </c>
      <c r="CD232" s="27">
        <v>10.618303258673876</v>
      </c>
      <c r="CE232" s="27">
        <v>10.415006300453104</v>
      </c>
      <c r="CF232" s="27">
        <v>10.194263851148406</v>
      </c>
      <c r="CG232" s="27">
        <v>9.9110112141609861</v>
      </c>
      <c r="CH232" s="27">
        <v>9.6359695783342048</v>
      </c>
      <c r="CI232" s="27">
        <v>9.3181851863034026</v>
      </c>
      <c r="CJ232" s="27">
        <v>7.9988872600753993</v>
      </c>
      <c r="CK232" s="27">
        <v>6.8376815324333791</v>
      </c>
      <c r="CL232" s="27">
        <v>6.4882816089668083</v>
      </c>
      <c r="CM232" s="27">
        <v>6.6426977166798125</v>
      </c>
      <c r="CO232" s="28">
        <v>4.6693613523845272</v>
      </c>
      <c r="CP232" s="28">
        <v>4.9543345550310534</v>
      </c>
      <c r="CQ232" s="28">
        <v>4.7738838345405199</v>
      </c>
      <c r="CR232" s="28">
        <v>4.5867950314804524</v>
      </c>
      <c r="CS232" s="28">
        <v>4.3094196062155596</v>
      </c>
      <c r="CT232" s="28">
        <v>4.1217227800027878</v>
      </c>
      <c r="CU232" s="28">
        <v>3.9281478723090686</v>
      </c>
      <c r="CV232" s="28">
        <v>3.6730833777270533</v>
      </c>
      <c r="CW232" s="28">
        <v>3.4448709168405749</v>
      </c>
      <c r="CX232" s="28">
        <v>3.201549733505292</v>
      </c>
      <c r="CY232" s="28">
        <v>1.8070747889755623</v>
      </c>
      <c r="CZ232" s="28">
        <v>-3.637003114376558</v>
      </c>
      <c r="DA232" s="28">
        <v>-8.3854596924491958</v>
      </c>
      <c r="DB232" s="28">
        <v>-12.062442660534746</v>
      </c>
      <c r="DD232" s="28">
        <v>10.969361352384528</v>
      </c>
      <c r="DE232" s="28">
        <v>11.254334555031054</v>
      </c>
      <c r="DF232" s="28">
        <v>11.073883834540521</v>
      </c>
      <c r="DG232" s="28">
        <v>10.886795031480453</v>
      </c>
      <c r="DH232" s="28">
        <v>10.60941960621556</v>
      </c>
      <c r="DI232" s="28">
        <v>10.421722780002789</v>
      </c>
      <c r="DJ232" s="28">
        <v>10.228147872309069</v>
      </c>
      <c r="DK232" s="28">
        <v>9.973083377727054</v>
      </c>
      <c r="DL232" s="28">
        <v>9.7448709168405756</v>
      </c>
      <c r="DM232" s="28">
        <v>9.5015497335052927</v>
      </c>
      <c r="DN232" s="28">
        <v>8.107074788975563</v>
      </c>
      <c r="DO232" s="28">
        <v>2.6629968856234427</v>
      </c>
      <c r="DP232" s="28">
        <v>-2.085459692449195</v>
      </c>
      <c r="DQ232" s="28">
        <v>-5.7624426605347452</v>
      </c>
      <c r="DS232" s="29">
        <v>4.7276247864311607</v>
      </c>
      <c r="DT232" s="29">
        <v>5.06833183316391</v>
      </c>
      <c r="DU232" s="29">
        <v>4.9416593561258644</v>
      </c>
      <c r="DV232" s="29">
        <v>4.7982368841691887</v>
      </c>
      <c r="DW232" s="29">
        <v>4.5623990221411681</v>
      </c>
      <c r="DX232" s="29">
        <v>4.3955552805489511</v>
      </c>
      <c r="DY232" s="29">
        <v>4.2203514967536471</v>
      </c>
      <c r="DZ232" s="29">
        <v>3.9547229062976328</v>
      </c>
      <c r="EA232" s="29">
        <v>3.7118141818449217</v>
      </c>
      <c r="EB232" s="29">
        <v>3.1902906149634553</v>
      </c>
      <c r="EC232" s="29">
        <v>-2.134300448917454</v>
      </c>
      <c r="ED232" s="29">
        <v>-7.752787566981489</v>
      </c>
      <c r="EE232" s="29">
        <v>-11.917389220092534</v>
      </c>
      <c r="EF232" s="29">
        <v>-12.046132441257274</v>
      </c>
      <c r="EH232" s="29">
        <v>11.027624786431161</v>
      </c>
      <c r="EI232" s="29">
        <v>11.368331833163911</v>
      </c>
      <c r="EJ232" s="29">
        <v>11.241659356125865</v>
      </c>
      <c r="EK232" s="29">
        <v>11.098236884169189</v>
      </c>
      <c r="EL232" s="29">
        <v>10.862399022141169</v>
      </c>
      <c r="EM232" s="29">
        <v>10.695555280548952</v>
      </c>
      <c r="EN232" s="29">
        <v>10.520351496753648</v>
      </c>
      <c r="EO232" s="29">
        <v>10.254722906297634</v>
      </c>
      <c r="EP232" s="29">
        <v>10.011814181844922</v>
      </c>
      <c r="EQ232" s="29">
        <v>9.4902906149634561</v>
      </c>
      <c r="ER232" s="29">
        <v>4.1656995510825467</v>
      </c>
      <c r="ES232" s="29">
        <v>-1.4527875669814883</v>
      </c>
      <c r="ET232" s="29">
        <v>-5.6173892200925337</v>
      </c>
      <c r="EU232" s="29">
        <v>-5.7461324412572736</v>
      </c>
      <c r="EW232" s="1">
        <v>352170</v>
      </c>
      <c r="EX232" s="1">
        <v>422970</v>
      </c>
      <c r="EY232" s="1" t="s">
        <v>526</v>
      </c>
      <c r="EZ232" s="1" t="s">
        <v>887</v>
      </c>
    </row>
    <row r="233" spans="2:156" ht="16.2" thickBot="1" x14ac:dyDescent="0.35">
      <c r="B233" s="21" t="s">
        <v>234</v>
      </c>
      <c r="C233" s="22">
        <v>7.2233563230187716</v>
      </c>
      <c r="D233" s="23">
        <v>7.1362761944888611</v>
      </c>
      <c r="E233" s="23">
        <v>6.4643148738156171</v>
      </c>
      <c r="F233" s="23">
        <v>4.1916139049110406</v>
      </c>
      <c r="G233" s="23">
        <v>2.0037698564605186</v>
      </c>
      <c r="H233" s="23">
        <v>-0.33510307504973369</v>
      </c>
      <c r="I233" s="23">
        <v>-2.5464475913096933</v>
      </c>
      <c r="J233" s="23">
        <v>-4.8402657723165206</v>
      </c>
      <c r="K233" s="23">
        <v>-6.0510835467128707</v>
      </c>
      <c r="L233" s="23">
        <v>-7.4189665330638377</v>
      </c>
      <c r="M233" s="23">
        <v>-9.6927338867858523</v>
      </c>
      <c r="N233" s="23">
        <v>-11.550046335706647</v>
      </c>
      <c r="O233" s="23">
        <v>-12.67618603677878</v>
      </c>
      <c r="P233" s="23">
        <v>-13.564535870838434</v>
      </c>
      <c r="Q233" s="24"/>
      <c r="R233" s="23">
        <v>11.323356323018773</v>
      </c>
      <c r="S233" s="23">
        <v>11.236276194488863</v>
      </c>
      <c r="T233" s="23">
        <v>10.564314873815619</v>
      </c>
      <c r="U233" s="23">
        <v>8.291613904911042</v>
      </c>
      <c r="V233" s="23">
        <v>6.1037698564605201</v>
      </c>
      <c r="W233" s="23">
        <v>3.7648969249502677</v>
      </c>
      <c r="X233" s="23">
        <v>1.5535524086903081</v>
      </c>
      <c r="Y233" s="23">
        <v>-0.74026577231651913</v>
      </c>
      <c r="Z233" s="23">
        <v>-1.9510835467128693</v>
      </c>
      <c r="AA233" s="23">
        <v>-3.3189665330638363</v>
      </c>
      <c r="AB233" s="23">
        <v>-5.5927338867858509</v>
      </c>
      <c r="AC233" s="23">
        <v>-7.4500463357066451</v>
      </c>
      <c r="AD233" s="23">
        <v>-8.576186036778779</v>
      </c>
      <c r="AE233" s="23">
        <v>-9.4645358708384322</v>
      </c>
      <c r="AG233" s="25">
        <v>7.1614457246353815</v>
      </c>
      <c r="AH233" s="25">
        <v>7.2129191443403808</v>
      </c>
      <c r="AI233" s="25">
        <v>6.8196777394527999</v>
      </c>
      <c r="AJ233" s="25">
        <v>4.6509939857837068</v>
      </c>
      <c r="AK233" s="25">
        <v>2.5495222955986954</v>
      </c>
      <c r="AL233" s="25">
        <v>0.29181470343564442</v>
      </c>
      <c r="AM233" s="25">
        <v>-1.8604034634322097</v>
      </c>
      <c r="AN233" s="25">
        <v>-4.1044931336827553</v>
      </c>
      <c r="AO233" s="25">
        <v>-5.2808828223451023</v>
      </c>
      <c r="AP233" s="25">
        <v>-6.6165190272833883</v>
      </c>
      <c r="AQ233" s="25">
        <v>-8.4840449309292083</v>
      </c>
      <c r="AR233" s="25">
        <v>-9.6999237569339414</v>
      </c>
      <c r="AS233" s="25">
        <v>-10.667718757516845</v>
      </c>
      <c r="AT233" s="25">
        <v>-10.974061921209959</v>
      </c>
      <c r="AV233" s="26">
        <v>11.261445724635383</v>
      </c>
      <c r="AW233" s="26">
        <v>11.312919144340382</v>
      </c>
      <c r="AX233" s="26">
        <v>10.919677739452801</v>
      </c>
      <c r="AY233" s="26">
        <v>8.7509939857837082</v>
      </c>
      <c r="AZ233" s="26">
        <v>6.6495222955986968</v>
      </c>
      <c r="BA233" s="26">
        <v>4.3918147034356458</v>
      </c>
      <c r="BB233" s="26">
        <v>2.2395965365677917</v>
      </c>
      <c r="BC233" s="26">
        <v>-4.493133682753836E-3</v>
      </c>
      <c r="BD233" s="26">
        <v>-1.1808828223451009</v>
      </c>
      <c r="BE233" s="26">
        <v>-2.5165190272833868</v>
      </c>
      <c r="BF233" s="26">
        <v>-4.3840449309292069</v>
      </c>
      <c r="BG233" s="26">
        <v>-5.59992375693394</v>
      </c>
      <c r="BH233" s="26">
        <v>-6.5677187575168432</v>
      </c>
      <c r="BI233" s="26">
        <v>-6.8740619212099574</v>
      </c>
      <c r="BK233" s="27">
        <v>7.2243123619573684</v>
      </c>
      <c r="BL233" s="27">
        <v>7.1566703172772694</v>
      </c>
      <c r="BM233" s="27">
        <v>6.5084982703857328</v>
      </c>
      <c r="BN233" s="27">
        <v>4.2578422372144331</v>
      </c>
      <c r="BO233" s="27">
        <v>2.0933754997443188</v>
      </c>
      <c r="BP233" s="27">
        <v>-0.21361949979694828</v>
      </c>
      <c r="BQ233" s="27">
        <v>-2.3947464598617074</v>
      </c>
      <c r="BR233" s="27">
        <v>-4.6521376514538879</v>
      </c>
      <c r="BS233" s="27">
        <v>-5.828498048475538</v>
      </c>
      <c r="BT233" s="27">
        <v>-7.1621003832503618</v>
      </c>
      <c r="BU233" s="27">
        <v>-9.2754377849803618</v>
      </c>
      <c r="BV233" s="27">
        <v>-10.494407741877005</v>
      </c>
      <c r="BW233" s="27">
        <v>-11.040385053658717</v>
      </c>
      <c r="BX233" s="27">
        <v>-11.346078131123257</v>
      </c>
      <c r="BZ233" s="27">
        <v>11.32431236195737</v>
      </c>
      <c r="CA233" s="27">
        <v>11.256670317277271</v>
      </c>
      <c r="CB233" s="27">
        <v>10.608498270385734</v>
      </c>
      <c r="CC233" s="27">
        <v>8.3578422372144345</v>
      </c>
      <c r="CD233" s="27">
        <v>6.1933754997443202</v>
      </c>
      <c r="CE233" s="27">
        <v>3.8863805002030531</v>
      </c>
      <c r="CF233" s="27">
        <v>1.705253540138294</v>
      </c>
      <c r="CG233" s="27">
        <v>-0.55213765145388649</v>
      </c>
      <c r="CH233" s="27">
        <v>-1.7284980484755366</v>
      </c>
      <c r="CI233" s="27">
        <v>-3.0621003832503604</v>
      </c>
      <c r="CJ233" s="27">
        <v>-5.1754377849803603</v>
      </c>
      <c r="CK233" s="27">
        <v>-6.3944077418770036</v>
      </c>
      <c r="CL233" s="27">
        <v>-6.9403850536587157</v>
      </c>
      <c r="CM233" s="27">
        <v>-7.2460781311232552</v>
      </c>
      <c r="CO233" s="28">
        <v>7.2217249029069635</v>
      </c>
      <c r="CP233" s="28">
        <v>7.1644308517999544</v>
      </c>
      <c r="CQ233" s="28">
        <v>6.5318491653587714</v>
      </c>
      <c r="CR233" s="28">
        <v>4.305056651152551</v>
      </c>
      <c r="CS233" s="28">
        <v>2.1731246496410499</v>
      </c>
      <c r="CT233" s="28">
        <v>-8.9644622869226254E-2</v>
      </c>
      <c r="CU233" s="28">
        <v>-2.232944328730273</v>
      </c>
      <c r="CV233" s="28">
        <v>-4.4782076065337115</v>
      </c>
      <c r="CW233" s="28">
        <v>-5.6309233603986506</v>
      </c>
      <c r="CX233" s="28">
        <v>-6.9259524684573819</v>
      </c>
      <c r="CY233" s="28">
        <v>-8.9200411132141006</v>
      </c>
      <c r="CZ233" s="28">
        <v>-13.063864669747964</v>
      </c>
      <c r="DA233" s="28">
        <v>-16.188522372991919</v>
      </c>
      <c r="DB233" s="28">
        <v>-18.41624820551926</v>
      </c>
      <c r="DD233" s="28">
        <v>11.321724902906965</v>
      </c>
      <c r="DE233" s="28">
        <v>11.264430851799956</v>
      </c>
      <c r="DF233" s="28">
        <v>10.631849165358773</v>
      </c>
      <c r="DG233" s="28">
        <v>8.4050566511525524</v>
      </c>
      <c r="DH233" s="28">
        <v>6.2731246496410513</v>
      </c>
      <c r="DI233" s="28">
        <v>4.0103553771307752</v>
      </c>
      <c r="DJ233" s="28">
        <v>1.8670556712697284</v>
      </c>
      <c r="DK233" s="28">
        <v>-0.37820760653371011</v>
      </c>
      <c r="DL233" s="28">
        <v>-1.5309233603986492</v>
      </c>
      <c r="DM233" s="28">
        <v>-2.8259524684573805</v>
      </c>
      <c r="DN233" s="28">
        <v>-4.8200411132140992</v>
      </c>
      <c r="DO233" s="28">
        <v>-8.9638646697479629</v>
      </c>
      <c r="DP233" s="28">
        <v>-12.088522372991918</v>
      </c>
      <c r="DQ233" s="28">
        <v>-14.316248205519258</v>
      </c>
      <c r="DS233" s="29">
        <v>7.2771620332843803</v>
      </c>
      <c r="DT233" s="29">
        <v>7.2729091596881492</v>
      </c>
      <c r="DU233" s="29">
        <v>6.6945785665165864</v>
      </c>
      <c r="DV233" s="29">
        <v>4.5079709056930639</v>
      </c>
      <c r="DW233" s="29">
        <v>2.4097472303687155</v>
      </c>
      <c r="DX233" s="29">
        <v>0.15078900574441434</v>
      </c>
      <c r="DY233" s="29">
        <v>-1.9865982583546185</v>
      </c>
      <c r="DZ233" s="29">
        <v>-4.2096315321902082</v>
      </c>
      <c r="EA233" s="29">
        <v>-5.3517618926213864</v>
      </c>
      <c r="EB233" s="29">
        <v>-6.7902656006134947</v>
      </c>
      <c r="EC233" s="29">
        <v>-12.038382623501526</v>
      </c>
      <c r="ED233" s="29">
        <v>-16.020147924474323</v>
      </c>
      <c r="EE233" s="29">
        <v>-18.380567309400128</v>
      </c>
      <c r="EF233" s="29">
        <v>-18.174316257229883</v>
      </c>
      <c r="EH233" s="29">
        <v>11.377162033284382</v>
      </c>
      <c r="EI233" s="29">
        <v>11.372909159688151</v>
      </c>
      <c r="EJ233" s="29">
        <v>10.794578566516588</v>
      </c>
      <c r="EK233" s="29">
        <v>8.6079709056930653</v>
      </c>
      <c r="EL233" s="29">
        <v>6.5097472303687169</v>
      </c>
      <c r="EM233" s="29">
        <v>4.2507890057444158</v>
      </c>
      <c r="EN233" s="29">
        <v>2.113401741645383</v>
      </c>
      <c r="EO233" s="29">
        <v>-0.10963153219020683</v>
      </c>
      <c r="EP233" s="29">
        <v>-1.2517618926213849</v>
      </c>
      <c r="EQ233" s="29">
        <v>-2.6902656006134933</v>
      </c>
      <c r="ER233" s="29">
        <v>-7.9383826235015249</v>
      </c>
      <c r="ES233" s="29">
        <v>-11.920147924474321</v>
      </c>
      <c r="ET233" s="29">
        <v>-14.280567309400126</v>
      </c>
      <c r="EU233" s="29">
        <v>-14.074316257229881</v>
      </c>
      <c r="EW233" s="1">
        <v>384007</v>
      </c>
      <c r="EX233" s="1">
        <v>395893</v>
      </c>
      <c r="EY233" s="1" t="s">
        <v>699</v>
      </c>
      <c r="EZ233" s="1" t="s">
        <v>882</v>
      </c>
    </row>
    <row r="234" spans="2:156" ht="16.2" thickBot="1" x14ac:dyDescent="0.35">
      <c r="B234" s="21" t="s">
        <v>235</v>
      </c>
      <c r="C234" s="22">
        <v>10.851403318338194</v>
      </c>
      <c r="D234" s="23">
        <v>10.899676688180811</v>
      </c>
      <c r="E234" s="23">
        <v>10.736108928781677</v>
      </c>
      <c r="F234" s="23">
        <v>10.501096017160966</v>
      </c>
      <c r="G234" s="23">
        <v>10.311947833417596</v>
      </c>
      <c r="H234" s="23">
        <v>10.018833136618504</v>
      </c>
      <c r="I234" s="23">
        <v>9.6671537512870884</v>
      </c>
      <c r="J234" s="23">
        <v>9.2506671672197793</v>
      </c>
      <c r="K234" s="23">
        <v>8.8641660946276328</v>
      </c>
      <c r="L234" s="23">
        <v>8.3711673502190234</v>
      </c>
      <c r="M234" s="23">
        <v>6.0357942389263499</v>
      </c>
      <c r="N234" s="23">
        <v>4.1400857186239577</v>
      </c>
      <c r="O234" s="23">
        <v>3.4157432401566226</v>
      </c>
      <c r="P234" s="23">
        <v>3.2629165960941648</v>
      </c>
      <c r="Q234" s="24"/>
      <c r="R234" s="23">
        <v>15.451403318338196</v>
      </c>
      <c r="S234" s="23">
        <v>15.499676688180813</v>
      </c>
      <c r="T234" s="23">
        <v>15.336108928781679</v>
      </c>
      <c r="U234" s="23">
        <v>15.101096017160968</v>
      </c>
      <c r="V234" s="23">
        <v>14.911947833417598</v>
      </c>
      <c r="W234" s="23">
        <v>14.618833136618505</v>
      </c>
      <c r="X234" s="23">
        <v>14.26715375128709</v>
      </c>
      <c r="Y234" s="23">
        <v>13.850667167219781</v>
      </c>
      <c r="Z234" s="23">
        <v>13.464166094627634</v>
      </c>
      <c r="AA234" s="23">
        <v>12.971167350219025</v>
      </c>
      <c r="AB234" s="23">
        <v>10.635794238926351</v>
      </c>
      <c r="AC234" s="23">
        <v>8.7400857186239591</v>
      </c>
      <c r="AD234" s="23">
        <v>8.015743240156624</v>
      </c>
      <c r="AE234" s="23">
        <v>7.8629165960941663</v>
      </c>
      <c r="AG234" s="25">
        <v>10.79558518508947</v>
      </c>
      <c r="AH234" s="25">
        <v>10.83103877466856</v>
      </c>
      <c r="AI234" s="25">
        <v>10.721721889035154</v>
      </c>
      <c r="AJ234" s="25">
        <v>10.534461608381067</v>
      </c>
      <c r="AK234" s="25">
        <v>10.398150406514718</v>
      </c>
      <c r="AL234" s="25">
        <v>10.167187570843813</v>
      </c>
      <c r="AM234" s="25">
        <v>9.883976430978727</v>
      </c>
      <c r="AN234" s="25">
        <v>9.610494094358554</v>
      </c>
      <c r="AO234" s="25">
        <v>9.3136949393131392</v>
      </c>
      <c r="AP234" s="25">
        <v>8.922036207458536</v>
      </c>
      <c r="AQ234" s="25">
        <v>7.2852336108165652</v>
      </c>
      <c r="AR234" s="25">
        <v>5.5149096201035306</v>
      </c>
      <c r="AS234" s="25">
        <v>3.9607212859185381</v>
      </c>
      <c r="AT234" s="25">
        <v>3.3457468672517905</v>
      </c>
      <c r="AV234" s="26">
        <v>15.395585185089471</v>
      </c>
      <c r="AW234" s="26">
        <v>15.431038774668561</v>
      </c>
      <c r="AX234" s="26">
        <v>15.321721889035155</v>
      </c>
      <c r="AY234" s="26">
        <v>15.134461608381068</v>
      </c>
      <c r="AZ234" s="26">
        <v>14.99815040651472</v>
      </c>
      <c r="BA234" s="26">
        <v>14.767187570843815</v>
      </c>
      <c r="BB234" s="26">
        <v>14.483976430978728</v>
      </c>
      <c r="BC234" s="26">
        <v>14.210494094358555</v>
      </c>
      <c r="BD234" s="26">
        <v>13.913694939313141</v>
      </c>
      <c r="BE234" s="26">
        <v>13.522036207458537</v>
      </c>
      <c r="BF234" s="26">
        <v>11.885233610816567</v>
      </c>
      <c r="BG234" s="26">
        <v>10.114909620103532</v>
      </c>
      <c r="BH234" s="26">
        <v>8.5607212859185395</v>
      </c>
      <c r="BI234" s="26">
        <v>7.9457468672517919</v>
      </c>
      <c r="BK234" s="27">
        <v>10.853516965274736</v>
      </c>
      <c r="BL234" s="27">
        <v>10.934034063065155</v>
      </c>
      <c r="BM234" s="27">
        <v>10.813182266377886</v>
      </c>
      <c r="BN234" s="27">
        <v>10.619172492388214</v>
      </c>
      <c r="BO234" s="27">
        <v>10.474024909672336</v>
      </c>
      <c r="BP234" s="27">
        <v>10.242630988700808</v>
      </c>
      <c r="BQ234" s="27">
        <v>9.9712963350937009</v>
      </c>
      <c r="BR234" s="27">
        <v>9.7041740515041237</v>
      </c>
      <c r="BS234" s="27">
        <v>9.4156709408896724</v>
      </c>
      <c r="BT234" s="27">
        <v>9.0221889512655444</v>
      </c>
      <c r="BU234" s="27">
        <v>7.1481793513383582</v>
      </c>
      <c r="BV234" s="27">
        <v>5.7112844200369928</v>
      </c>
      <c r="BW234" s="27">
        <v>5.2735496305690397</v>
      </c>
      <c r="BX234" s="27">
        <v>5.412295514531678</v>
      </c>
      <c r="BZ234" s="27">
        <v>15.453516965274737</v>
      </c>
      <c r="CA234" s="27">
        <v>15.534034063065157</v>
      </c>
      <c r="CB234" s="27">
        <v>15.413182266377888</v>
      </c>
      <c r="CC234" s="27">
        <v>15.219172492388216</v>
      </c>
      <c r="CD234" s="27">
        <v>15.074024909672337</v>
      </c>
      <c r="CE234" s="27">
        <v>14.84263098870081</v>
      </c>
      <c r="CF234" s="27">
        <v>14.571296335093702</v>
      </c>
      <c r="CG234" s="27">
        <v>14.304174051504125</v>
      </c>
      <c r="CH234" s="27">
        <v>14.015670940889674</v>
      </c>
      <c r="CI234" s="27">
        <v>13.622188951265546</v>
      </c>
      <c r="CJ234" s="27">
        <v>11.74817935133836</v>
      </c>
      <c r="CK234" s="27">
        <v>10.311284420036994</v>
      </c>
      <c r="CL234" s="27">
        <v>9.8735496305690411</v>
      </c>
      <c r="CM234" s="27">
        <v>10.012295514531679</v>
      </c>
      <c r="CO234" s="28">
        <v>10.847503743699249</v>
      </c>
      <c r="CP234" s="28">
        <v>10.908024302621415</v>
      </c>
      <c r="CQ234" s="28">
        <v>10.770296589090375</v>
      </c>
      <c r="CR234" s="28">
        <v>10.57635536696408</v>
      </c>
      <c r="CS234" s="28">
        <v>10.445647018074922</v>
      </c>
      <c r="CT234" s="28">
        <v>10.246708927273962</v>
      </c>
      <c r="CU234" s="28">
        <v>10.017181665996002</v>
      </c>
      <c r="CV234" s="28">
        <v>9.7911953477189346</v>
      </c>
      <c r="CW234" s="28">
        <v>9.5890022188197133</v>
      </c>
      <c r="CX234" s="28">
        <v>9.328355891986158</v>
      </c>
      <c r="CY234" s="28">
        <v>7.8546098324075011</v>
      </c>
      <c r="CZ234" s="28">
        <v>0.61083255417673854</v>
      </c>
      <c r="DA234" s="28">
        <v>-5.5701102604956461</v>
      </c>
      <c r="DB234" s="28">
        <v>-10.27913903979659</v>
      </c>
      <c r="DD234" s="28">
        <v>15.447503743699251</v>
      </c>
      <c r="DE234" s="28">
        <v>15.508024302621417</v>
      </c>
      <c r="DF234" s="28">
        <v>15.370296589090376</v>
      </c>
      <c r="DG234" s="28">
        <v>15.176355366964081</v>
      </c>
      <c r="DH234" s="28">
        <v>15.045647018074924</v>
      </c>
      <c r="DI234" s="28">
        <v>14.846708927273964</v>
      </c>
      <c r="DJ234" s="28">
        <v>14.617181665996004</v>
      </c>
      <c r="DK234" s="28">
        <v>14.391195347718936</v>
      </c>
      <c r="DL234" s="28">
        <v>14.189002218819715</v>
      </c>
      <c r="DM234" s="28">
        <v>13.928355891986159</v>
      </c>
      <c r="DN234" s="28">
        <v>12.454609832407503</v>
      </c>
      <c r="DO234" s="28">
        <v>5.21083255417674</v>
      </c>
      <c r="DP234" s="28">
        <v>-0.97011026049564464</v>
      </c>
      <c r="DQ234" s="28">
        <v>-5.6791390397965884</v>
      </c>
      <c r="DS234" s="29">
        <v>10.92329291937051</v>
      </c>
      <c r="DT234" s="29">
        <v>11.056562441907229</v>
      </c>
      <c r="DU234" s="29">
        <v>10.991337180379626</v>
      </c>
      <c r="DV234" s="29">
        <v>10.852682328607999</v>
      </c>
      <c r="DW234" s="29">
        <v>10.779589306777174</v>
      </c>
      <c r="DX234" s="29">
        <v>10.614832962166282</v>
      </c>
      <c r="DY234" s="29">
        <v>10.426741839710855</v>
      </c>
      <c r="DZ234" s="29">
        <v>10.210644527507679</v>
      </c>
      <c r="EA234" s="29">
        <v>10.046526574116964</v>
      </c>
      <c r="EB234" s="29">
        <v>9.5395651642322452</v>
      </c>
      <c r="EC234" s="29">
        <v>2.6887646144840645</v>
      </c>
      <c r="ED234" s="29">
        <v>-4.3352055050463889</v>
      </c>
      <c r="EE234" s="29">
        <v>-9.4010481847233436</v>
      </c>
      <c r="EF234" s="29">
        <v>-9.2938855898281716</v>
      </c>
      <c r="EH234" s="29">
        <v>15.523292919370512</v>
      </c>
      <c r="EI234" s="29">
        <v>15.65656244190723</v>
      </c>
      <c r="EJ234" s="29">
        <v>15.591337180379627</v>
      </c>
      <c r="EK234" s="29">
        <v>15.452682328608001</v>
      </c>
      <c r="EL234" s="29">
        <v>15.379589306777175</v>
      </c>
      <c r="EM234" s="29">
        <v>15.214832962166284</v>
      </c>
      <c r="EN234" s="29">
        <v>15.026741839710857</v>
      </c>
      <c r="EO234" s="29">
        <v>14.81064452750768</v>
      </c>
      <c r="EP234" s="29">
        <v>14.646526574116965</v>
      </c>
      <c r="EQ234" s="29">
        <v>14.139565164232247</v>
      </c>
      <c r="ER234" s="29">
        <v>7.2887646144840659</v>
      </c>
      <c r="ES234" s="29">
        <v>0.26479449495361251</v>
      </c>
      <c r="ET234" s="29">
        <v>-4.8010481847233422</v>
      </c>
      <c r="EU234" s="29">
        <v>-4.6938855898281702</v>
      </c>
      <c r="EW234" s="1">
        <v>397437</v>
      </c>
      <c r="EX234" s="1">
        <v>401979</v>
      </c>
      <c r="EY234" s="1" t="s">
        <v>484</v>
      </c>
      <c r="EZ234" s="1" t="s">
        <v>876</v>
      </c>
    </row>
    <row r="235" spans="2:156" ht="16.2" thickBot="1" x14ac:dyDescent="0.35">
      <c r="B235" s="21" t="s">
        <v>236</v>
      </c>
      <c r="C235" s="22">
        <v>12.412999344657836</v>
      </c>
      <c r="D235" s="23">
        <v>12.31191831236554</v>
      </c>
      <c r="E235" s="23">
        <v>11.641692925552611</v>
      </c>
      <c r="F235" s="23">
        <v>11.358844296744843</v>
      </c>
      <c r="G235" s="23">
        <v>11.124387486974392</v>
      </c>
      <c r="H235" s="23">
        <v>10.700974991323982</v>
      </c>
      <c r="I235" s="23">
        <v>10.478787962998382</v>
      </c>
      <c r="J235" s="23">
        <v>10.103487392678938</v>
      </c>
      <c r="K235" s="23">
        <v>9.7579976388617808</v>
      </c>
      <c r="L235" s="23">
        <v>9.2989420385630233</v>
      </c>
      <c r="M235" s="23">
        <v>7.1676711469897789</v>
      </c>
      <c r="N235" s="23">
        <v>5.1868785883183293</v>
      </c>
      <c r="O235" s="23">
        <v>4.1583081086138449</v>
      </c>
      <c r="P235" s="23">
        <v>3.4607474223276569</v>
      </c>
      <c r="Q235" s="24"/>
      <c r="R235" s="23">
        <v>17.012999344657835</v>
      </c>
      <c r="S235" s="23">
        <v>16.911918312365543</v>
      </c>
      <c r="T235" s="23">
        <v>16.241692925552613</v>
      </c>
      <c r="U235" s="23">
        <v>15.958844296744845</v>
      </c>
      <c r="V235" s="23">
        <v>15.724387486974393</v>
      </c>
      <c r="W235" s="23">
        <v>15.300974991323983</v>
      </c>
      <c r="X235" s="23">
        <v>15.078787962998383</v>
      </c>
      <c r="Y235" s="23">
        <v>14.703487392678939</v>
      </c>
      <c r="Z235" s="23">
        <v>14.357997638861782</v>
      </c>
      <c r="AA235" s="23">
        <v>13.898942038563025</v>
      </c>
      <c r="AB235" s="23">
        <v>11.76767114698978</v>
      </c>
      <c r="AC235" s="23">
        <v>9.7868785883183307</v>
      </c>
      <c r="AD235" s="23">
        <v>8.7583081086138463</v>
      </c>
      <c r="AE235" s="23">
        <v>8.0607474223276583</v>
      </c>
      <c r="AG235" s="25">
        <v>12.384753851526639</v>
      </c>
      <c r="AH235" s="25">
        <v>12.45950125636122</v>
      </c>
      <c r="AI235" s="25">
        <v>12.089176574994438</v>
      </c>
      <c r="AJ235" s="25">
        <v>11.953273325465684</v>
      </c>
      <c r="AK235" s="25">
        <v>11.776856959813115</v>
      </c>
      <c r="AL235" s="25">
        <v>11.464671885945572</v>
      </c>
      <c r="AM235" s="25">
        <v>11.329181891519744</v>
      </c>
      <c r="AN235" s="25">
        <v>11.030609461678235</v>
      </c>
      <c r="AO235" s="25">
        <v>10.772885054641813</v>
      </c>
      <c r="AP235" s="25">
        <v>10.36699434177177</v>
      </c>
      <c r="AQ235" s="25">
        <v>8.7226307343218696</v>
      </c>
      <c r="AR235" s="25">
        <v>7.178031985126692</v>
      </c>
      <c r="AS235" s="25">
        <v>6.1280406615130403</v>
      </c>
      <c r="AT235" s="25">
        <v>5.6776465278348951</v>
      </c>
      <c r="AV235" s="26">
        <v>16.984753851526641</v>
      </c>
      <c r="AW235" s="26">
        <v>17.059501256361223</v>
      </c>
      <c r="AX235" s="26">
        <v>16.689176574994441</v>
      </c>
      <c r="AY235" s="26">
        <v>16.553273325465685</v>
      </c>
      <c r="AZ235" s="26">
        <v>16.376856959813118</v>
      </c>
      <c r="BA235" s="26">
        <v>16.064671885945572</v>
      </c>
      <c r="BB235" s="26">
        <v>15.929181891519745</v>
      </c>
      <c r="BC235" s="26">
        <v>15.630609461678237</v>
      </c>
      <c r="BD235" s="26">
        <v>15.372885054641815</v>
      </c>
      <c r="BE235" s="26">
        <v>14.966994341771771</v>
      </c>
      <c r="BF235" s="26">
        <v>13.322630734321871</v>
      </c>
      <c r="BG235" s="26">
        <v>11.778031985126693</v>
      </c>
      <c r="BH235" s="26">
        <v>10.728040661513042</v>
      </c>
      <c r="BI235" s="26">
        <v>10.277646527834897</v>
      </c>
      <c r="BK235" s="27">
        <v>12.41427151427682</v>
      </c>
      <c r="BL235" s="27">
        <v>12.335705207459</v>
      </c>
      <c r="BM235" s="27">
        <v>11.694153935526939</v>
      </c>
      <c r="BN235" s="27">
        <v>11.458731019241618</v>
      </c>
      <c r="BO235" s="27">
        <v>11.215069340505607</v>
      </c>
      <c r="BP235" s="27">
        <v>10.889046161619902</v>
      </c>
      <c r="BQ235" s="27">
        <v>10.717481618124564</v>
      </c>
      <c r="BR235" s="27">
        <v>10.407107923252125</v>
      </c>
      <c r="BS235" s="27">
        <v>10.124103417574892</v>
      </c>
      <c r="BT235" s="27">
        <v>9.7283252335695831</v>
      </c>
      <c r="BU235" s="27">
        <v>7.8901717638581488</v>
      </c>
      <c r="BV235" s="27">
        <v>6.5028025890581276</v>
      </c>
      <c r="BW235" s="27">
        <v>5.9615524495450813</v>
      </c>
      <c r="BX235" s="27">
        <v>5.7717074809143369</v>
      </c>
      <c r="BZ235" s="27">
        <v>17.014271514276821</v>
      </c>
      <c r="CA235" s="27">
        <v>16.935705207459002</v>
      </c>
      <c r="CB235" s="27">
        <v>16.294153935526943</v>
      </c>
      <c r="CC235" s="27">
        <v>16.05873101924162</v>
      </c>
      <c r="CD235" s="27">
        <v>15.815069340505609</v>
      </c>
      <c r="CE235" s="27">
        <v>15.489046161619903</v>
      </c>
      <c r="CF235" s="27">
        <v>15.317481618124566</v>
      </c>
      <c r="CG235" s="27">
        <v>15.007107923252127</v>
      </c>
      <c r="CH235" s="27">
        <v>14.724103417574893</v>
      </c>
      <c r="CI235" s="27">
        <v>14.328325233569585</v>
      </c>
      <c r="CJ235" s="27">
        <v>12.49017176385815</v>
      </c>
      <c r="CK235" s="27">
        <v>11.102802589058129</v>
      </c>
      <c r="CL235" s="27">
        <v>10.561552449545083</v>
      </c>
      <c r="CM235" s="27">
        <v>10.371707480914338</v>
      </c>
      <c r="CO235" s="28">
        <v>12.399916569790406</v>
      </c>
      <c r="CP235" s="28">
        <v>12.318410337933802</v>
      </c>
      <c r="CQ235" s="28">
        <v>11.680286604188998</v>
      </c>
      <c r="CR235" s="28">
        <v>11.450176736535502</v>
      </c>
      <c r="CS235" s="28">
        <v>11.215978225191872</v>
      </c>
      <c r="CT235" s="28">
        <v>10.948259812817561</v>
      </c>
      <c r="CU235" s="28">
        <v>10.821884138112125</v>
      </c>
      <c r="CV235" s="28">
        <v>10.544723118449156</v>
      </c>
      <c r="CW235" s="28">
        <v>10.314016820050727</v>
      </c>
      <c r="CX235" s="28">
        <v>9.9997505188316786</v>
      </c>
      <c r="CY235" s="28">
        <v>8.1865552421438323</v>
      </c>
      <c r="CZ235" s="28">
        <v>1.6237245083922076</v>
      </c>
      <c r="DA235" s="28">
        <v>-3.5483589844143069</v>
      </c>
      <c r="DB235" s="28">
        <v>-7.4822912375221264</v>
      </c>
      <c r="DD235" s="28">
        <v>16.999916569790408</v>
      </c>
      <c r="DE235" s="28">
        <v>16.918410337933803</v>
      </c>
      <c r="DF235" s="28">
        <v>16.280286604189001</v>
      </c>
      <c r="DG235" s="28">
        <v>16.050176736535505</v>
      </c>
      <c r="DH235" s="28">
        <v>15.815978225191873</v>
      </c>
      <c r="DI235" s="28">
        <v>15.548259812817562</v>
      </c>
      <c r="DJ235" s="28">
        <v>15.421884138112127</v>
      </c>
      <c r="DK235" s="28">
        <v>15.144723118449157</v>
      </c>
      <c r="DL235" s="28">
        <v>14.914016820050728</v>
      </c>
      <c r="DM235" s="28">
        <v>14.59975051883168</v>
      </c>
      <c r="DN235" s="28">
        <v>12.786555242143834</v>
      </c>
      <c r="DO235" s="28">
        <v>6.223724508392209</v>
      </c>
      <c r="DP235" s="28">
        <v>1.0516410155856946</v>
      </c>
      <c r="DQ235" s="28">
        <v>-2.882291237522125</v>
      </c>
      <c r="DS235" s="29">
        <v>12.420781026760682</v>
      </c>
      <c r="DT235" s="29">
        <v>12.359697529179929</v>
      </c>
      <c r="DU235" s="29">
        <v>11.743008671380544</v>
      </c>
      <c r="DV235" s="29">
        <v>11.522874880759424</v>
      </c>
      <c r="DW235" s="29">
        <v>11.283022329951978</v>
      </c>
      <c r="DX235" s="29">
        <v>11.010241640149564</v>
      </c>
      <c r="DY235" s="29">
        <v>10.869861341196371</v>
      </c>
      <c r="DZ235" s="29">
        <v>10.592146367301101</v>
      </c>
      <c r="EA235" s="29">
        <v>10.353917545936078</v>
      </c>
      <c r="EB235" s="29">
        <v>9.8093668668896825</v>
      </c>
      <c r="EC235" s="29">
        <v>3.1879496738590589</v>
      </c>
      <c r="ED235" s="29">
        <v>-3.0781994195249425</v>
      </c>
      <c r="EE235" s="29">
        <v>-7.7100015321539246</v>
      </c>
      <c r="EF235" s="29">
        <v>-7.6709719587709699</v>
      </c>
      <c r="EH235" s="29">
        <v>17.020781026760684</v>
      </c>
      <c r="EI235" s="29">
        <v>16.95969752917993</v>
      </c>
      <c r="EJ235" s="29">
        <v>16.343008671380545</v>
      </c>
      <c r="EK235" s="29">
        <v>16.122874880759426</v>
      </c>
      <c r="EL235" s="29">
        <v>15.883022329951979</v>
      </c>
      <c r="EM235" s="29">
        <v>15.610241640149566</v>
      </c>
      <c r="EN235" s="29">
        <v>15.469861341196372</v>
      </c>
      <c r="EO235" s="29">
        <v>15.192146367301103</v>
      </c>
      <c r="EP235" s="29">
        <v>14.953917545936079</v>
      </c>
      <c r="EQ235" s="29">
        <v>14.409366866889684</v>
      </c>
      <c r="ER235" s="29">
        <v>7.7879496738590603</v>
      </c>
      <c r="ES235" s="29">
        <v>1.521800580475059</v>
      </c>
      <c r="ET235" s="29">
        <v>-3.1100015321539232</v>
      </c>
      <c r="EU235" s="29">
        <v>-3.0709719587709685</v>
      </c>
      <c r="EW235" s="1">
        <v>376250</v>
      </c>
      <c r="EX235" s="1">
        <v>397574</v>
      </c>
      <c r="EY235" s="1" t="s">
        <v>505</v>
      </c>
      <c r="EZ235" s="1" t="s">
        <v>879</v>
      </c>
    </row>
    <row r="236" spans="2:156" ht="16.2" thickBot="1" x14ac:dyDescent="0.35">
      <c r="B236" s="21" t="s">
        <v>237</v>
      </c>
      <c r="C236" s="22">
        <v>9.4980807605988797</v>
      </c>
      <c r="D236" s="23">
        <v>9.6421995509970149</v>
      </c>
      <c r="E236" s="23">
        <v>9.4230700151798068</v>
      </c>
      <c r="F236" s="23">
        <v>9.2781063301991971</v>
      </c>
      <c r="G236" s="23">
        <v>9.0583995509035073</v>
      </c>
      <c r="H236" s="23">
        <v>8.8760375080856697</v>
      </c>
      <c r="I236" s="23">
        <v>8.4949878550802129</v>
      </c>
      <c r="J236" s="23">
        <v>8.2087395886236241</v>
      </c>
      <c r="K236" s="23">
        <v>7.9676444265694464</v>
      </c>
      <c r="L236" s="23">
        <v>7.5230115380739804</v>
      </c>
      <c r="M236" s="23">
        <v>5.7717132762287093</v>
      </c>
      <c r="N236" s="23">
        <v>4.3182304802233489</v>
      </c>
      <c r="O236" s="23">
        <v>3.7111229071333192</v>
      </c>
      <c r="P236" s="23">
        <v>3.6740466743958216</v>
      </c>
      <c r="Q236" s="24"/>
      <c r="R236" s="23">
        <v>15.098080760598881</v>
      </c>
      <c r="S236" s="23">
        <v>15.242199550997016</v>
      </c>
      <c r="T236" s="23">
        <v>15.023070015179808</v>
      </c>
      <c r="U236" s="23">
        <v>14.878106330199198</v>
      </c>
      <c r="V236" s="23">
        <v>14.658399550903509</v>
      </c>
      <c r="W236" s="23">
        <v>14.476037508085671</v>
      </c>
      <c r="X236" s="23">
        <v>14.094987855080214</v>
      </c>
      <c r="Y236" s="23">
        <v>13.808739588623625</v>
      </c>
      <c r="Z236" s="23">
        <v>13.567644426569448</v>
      </c>
      <c r="AA236" s="23">
        <v>13.123011538073982</v>
      </c>
      <c r="AB236" s="23">
        <v>11.371713276228711</v>
      </c>
      <c r="AC236" s="23">
        <v>9.9182304802233503</v>
      </c>
      <c r="AD236" s="23">
        <v>9.3111229071333206</v>
      </c>
      <c r="AE236" s="23">
        <v>9.274046674395823</v>
      </c>
      <c r="AG236" s="25">
        <v>9.4423749585600554</v>
      </c>
      <c r="AH236" s="25">
        <v>9.5587085558575531</v>
      </c>
      <c r="AI236" s="25">
        <v>9.3888337517657625</v>
      </c>
      <c r="AJ236" s="25">
        <v>9.292861317307457</v>
      </c>
      <c r="AK236" s="25">
        <v>9.1324703829912153</v>
      </c>
      <c r="AL236" s="25">
        <v>9.0165956378383214</v>
      </c>
      <c r="AM236" s="25">
        <v>8.6984792169175726</v>
      </c>
      <c r="AN236" s="25">
        <v>8.4777276685878569</v>
      </c>
      <c r="AO236" s="25">
        <v>8.2954865984026984</v>
      </c>
      <c r="AP236" s="25">
        <v>7.9116160939398839</v>
      </c>
      <c r="AQ236" s="25">
        <v>6.6177852122777008</v>
      </c>
      <c r="AR236" s="25">
        <v>5.2723277411824796</v>
      </c>
      <c r="AS236" s="25">
        <v>4.0553638854624907</v>
      </c>
      <c r="AT236" s="25">
        <v>3.67553376489154</v>
      </c>
      <c r="AV236" s="26">
        <v>15.042374958560057</v>
      </c>
      <c r="AW236" s="26">
        <v>15.158708555857555</v>
      </c>
      <c r="AX236" s="26">
        <v>14.988833751765764</v>
      </c>
      <c r="AY236" s="26">
        <v>14.892861317307458</v>
      </c>
      <c r="AZ236" s="26">
        <v>14.732470382991217</v>
      </c>
      <c r="BA236" s="26">
        <v>14.616595637838323</v>
      </c>
      <c r="BB236" s="26">
        <v>14.298479216917574</v>
      </c>
      <c r="BC236" s="26">
        <v>14.077727668587858</v>
      </c>
      <c r="BD236" s="26">
        <v>13.8954865984027</v>
      </c>
      <c r="BE236" s="26">
        <v>13.511616093939885</v>
      </c>
      <c r="BF236" s="26">
        <v>12.217785212277702</v>
      </c>
      <c r="BG236" s="26">
        <v>10.872327741182481</v>
      </c>
      <c r="BH236" s="26">
        <v>9.6553638854624921</v>
      </c>
      <c r="BI236" s="26">
        <v>9.2755337648915415</v>
      </c>
      <c r="BK236" s="27">
        <v>9.4999292475191339</v>
      </c>
      <c r="BL236" s="27">
        <v>9.6719077964736151</v>
      </c>
      <c r="BM236" s="27">
        <v>9.4967841170083531</v>
      </c>
      <c r="BN236" s="27">
        <v>9.3903325026501587</v>
      </c>
      <c r="BO236" s="27">
        <v>9.2129625867384881</v>
      </c>
      <c r="BP236" s="27">
        <v>9.0880133236456313</v>
      </c>
      <c r="BQ236" s="27">
        <v>8.7724789899398008</v>
      </c>
      <c r="BR236" s="27">
        <v>8.5654194104914172</v>
      </c>
      <c r="BS236" s="27">
        <v>8.4003679646407576</v>
      </c>
      <c r="BT236" s="27">
        <v>8.0366479076226636</v>
      </c>
      <c r="BU236" s="27">
        <v>6.647798712366253</v>
      </c>
      <c r="BV236" s="27">
        <v>5.5674133824894056</v>
      </c>
      <c r="BW236" s="27">
        <v>5.1963695993764247</v>
      </c>
      <c r="BX236" s="27">
        <v>5.38453783621501</v>
      </c>
      <c r="BZ236" s="27">
        <v>15.099929247519135</v>
      </c>
      <c r="CA236" s="27">
        <v>15.271907796473617</v>
      </c>
      <c r="CB236" s="27">
        <v>15.096784117008355</v>
      </c>
      <c r="CC236" s="27">
        <v>14.99033250265016</v>
      </c>
      <c r="CD236" s="27">
        <v>14.81296258673849</v>
      </c>
      <c r="CE236" s="27">
        <v>14.688013323645633</v>
      </c>
      <c r="CF236" s="27">
        <v>14.372478989939802</v>
      </c>
      <c r="CG236" s="27">
        <v>14.165419410491419</v>
      </c>
      <c r="CH236" s="27">
        <v>14.000367964640759</v>
      </c>
      <c r="CI236" s="27">
        <v>13.636647907622665</v>
      </c>
      <c r="CJ236" s="27">
        <v>12.247798712366254</v>
      </c>
      <c r="CK236" s="27">
        <v>11.167413382489407</v>
      </c>
      <c r="CL236" s="27">
        <v>10.796369599376426</v>
      </c>
      <c r="CM236" s="27">
        <v>10.984537836215011</v>
      </c>
      <c r="CO236" s="28">
        <v>9.4964306453882799</v>
      </c>
      <c r="CP236" s="28">
        <v>9.6539889746568157</v>
      </c>
      <c r="CQ236" s="28">
        <v>9.4634605716888327</v>
      </c>
      <c r="CR236" s="28">
        <v>9.3598963936429644</v>
      </c>
      <c r="CS236" s="28">
        <v>9.1984609983776071</v>
      </c>
      <c r="CT236" s="28">
        <v>9.1062471081487715</v>
      </c>
      <c r="CU236" s="28">
        <v>8.8347873998137096</v>
      </c>
      <c r="CV236" s="28">
        <v>8.6746881819597803</v>
      </c>
      <c r="CW236" s="28">
        <v>8.5885618292874337</v>
      </c>
      <c r="CX236" s="28">
        <v>8.3381737009896675</v>
      </c>
      <c r="CY236" s="28">
        <v>7.2315657216275504</v>
      </c>
      <c r="CZ236" s="28">
        <v>1.5788582890848737</v>
      </c>
      <c r="DA236" s="28">
        <v>-3.7362861890291086</v>
      </c>
      <c r="DB236" s="28">
        <v>-7.8593367868596999</v>
      </c>
      <c r="DD236" s="28">
        <v>15.096430645388281</v>
      </c>
      <c r="DE236" s="28">
        <v>15.253988974656817</v>
      </c>
      <c r="DF236" s="28">
        <v>15.063460571688834</v>
      </c>
      <c r="DG236" s="28">
        <v>14.959896393642966</v>
      </c>
      <c r="DH236" s="28">
        <v>14.798460998377609</v>
      </c>
      <c r="DI236" s="28">
        <v>14.706247108148773</v>
      </c>
      <c r="DJ236" s="28">
        <v>14.434787399813711</v>
      </c>
      <c r="DK236" s="28">
        <v>14.274688181959782</v>
      </c>
      <c r="DL236" s="28">
        <v>14.188561829287435</v>
      </c>
      <c r="DM236" s="28">
        <v>13.938173700989669</v>
      </c>
      <c r="DN236" s="28">
        <v>12.831565721627552</v>
      </c>
      <c r="DO236" s="28">
        <v>7.1788582890848751</v>
      </c>
      <c r="DP236" s="28">
        <v>1.8637138109708928</v>
      </c>
      <c r="DQ236" s="28">
        <v>-2.2593367868596985</v>
      </c>
      <c r="DS236" s="29">
        <v>9.569024206956728</v>
      </c>
      <c r="DT236" s="29">
        <v>9.7955479728018044</v>
      </c>
      <c r="DU236" s="29">
        <v>9.6707147074827002</v>
      </c>
      <c r="DV236" s="29">
        <v>9.6166603546859086</v>
      </c>
      <c r="DW236" s="29">
        <v>9.511716376533716</v>
      </c>
      <c r="DX236" s="29">
        <v>9.4569975253429721</v>
      </c>
      <c r="DY236" s="29">
        <v>9.2305568068598518</v>
      </c>
      <c r="DZ236" s="29">
        <v>9.1149084426708455</v>
      </c>
      <c r="EA236" s="29">
        <v>9.0632052981599909</v>
      </c>
      <c r="EB236" s="29">
        <v>8.5849028991986405</v>
      </c>
      <c r="EC236" s="29">
        <v>2.5460455560145263</v>
      </c>
      <c r="ED236" s="29">
        <v>-3.1195131964520755</v>
      </c>
      <c r="EE236" s="29">
        <v>-7.7290940065530194</v>
      </c>
      <c r="EF236" s="29">
        <v>-7.4663208070810114</v>
      </c>
      <c r="EH236" s="29">
        <v>15.169024206956729</v>
      </c>
      <c r="EI236" s="29">
        <v>15.395547972801806</v>
      </c>
      <c r="EJ236" s="29">
        <v>15.270714707482702</v>
      </c>
      <c r="EK236" s="29">
        <v>15.21666035468591</v>
      </c>
      <c r="EL236" s="29">
        <v>15.111716376533717</v>
      </c>
      <c r="EM236" s="29">
        <v>15.056997525342974</v>
      </c>
      <c r="EN236" s="29">
        <v>14.830556806859853</v>
      </c>
      <c r="EO236" s="29">
        <v>14.714908442670847</v>
      </c>
      <c r="EP236" s="29">
        <v>14.663205298159992</v>
      </c>
      <c r="EQ236" s="29">
        <v>14.184902899198642</v>
      </c>
      <c r="ER236" s="29">
        <v>8.1460455560145277</v>
      </c>
      <c r="ES236" s="29">
        <v>2.4804868035479259</v>
      </c>
      <c r="ET236" s="29">
        <v>-2.1290940065530179</v>
      </c>
      <c r="EU236" s="29">
        <v>-1.86632080708101</v>
      </c>
      <c r="EW236" s="1">
        <v>370045</v>
      </c>
      <c r="EX236" s="1">
        <v>409863</v>
      </c>
      <c r="EY236" s="1" t="s">
        <v>501</v>
      </c>
      <c r="EZ236" s="1" t="s">
        <v>880</v>
      </c>
    </row>
    <row r="237" spans="2:156" ht="16.2" thickBot="1" x14ac:dyDescent="0.35">
      <c r="B237" s="21" t="s">
        <v>238</v>
      </c>
      <c r="C237" s="22">
        <v>3.7478270132954421</v>
      </c>
      <c r="D237" s="23">
        <v>3.8722494793565865</v>
      </c>
      <c r="E237" s="23">
        <v>3.5188077240361864</v>
      </c>
      <c r="F237" s="23">
        <v>3.3506945593277315</v>
      </c>
      <c r="G237" s="23">
        <v>3.1392325122619589</v>
      </c>
      <c r="H237" s="23">
        <v>2.9242594278594396</v>
      </c>
      <c r="I237" s="23">
        <v>2.6835022952408387</v>
      </c>
      <c r="J237" s="23">
        <v>2.4463344787059249</v>
      </c>
      <c r="K237" s="23">
        <v>2.1883486723099921</v>
      </c>
      <c r="L237" s="23">
        <v>1.9015524207785717</v>
      </c>
      <c r="M237" s="23">
        <v>0.64921439172610462</v>
      </c>
      <c r="N237" s="23">
        <v>-1.4715827821441891</v>
      </c>
      <c r="O237" s="23">
        <v>-2.7817583210552925</v>
      </c>
      <c r="P237" s="23">
        <v>-3.5985378382706337</v>
      </c>
      <c r="Q237" s="24"/>
      <c r="R237" s="23">
        <v>10.747827013295442</v>
      </c>
      <c r="S237" s="23">
        <v>10.872249479356586</v>
      </c>
      <c r="T237" s="23">
        <v>10.518807724036186</v>
      </c>
      <c r="U237" s="23">
        <v>10.350694559327732</v>
      </c>
      <c r="V237" s="23">
        <v>10.139232512261959</v>
      </c>
      <c r="W237" s="23">
        <v>9.9242594278594396</v>
      </c>
      <c r="X237" s="23">
        <v>9.6835022952408387</v>
      </c>
      <c r="Y237" s="23">
        <v>9.4463344787059249</v>
      </c>
      <c r="Z237" s="23">
        <v>9.1883486723099921</v>
      </c>
      <c r="AA237" s="23">
        <v>8.9015524207785717</v>
      </c>
      <c r="AB237" s="23">
        <v>7.6492143917261046</v>
      </c>
      <c r="AC237" s="23">
        <v>5.5284172178558109</v>
      </c>
      <c r="AD237" s="23">
        <v>4.2182416789447075</v>
      </c>
      <c r="AE237" s="23">
        <v>3.4014621617293663</v>
      </c>
      <c r="AG237" s="25">
        <v>3.6549126352579719</v>
      </c>
      <c r="AH237" s="25">
        <v>3.8000260676118955</v>
      </c>
      <c r="AI237" s="25">
        <v>3.6071675498195575</v>
      </c>
      <c r="AJ237" s="25">
        <v>3.5100472455074581</v>
      </c>
      <c r="AK237" s="25">
        <v>3.3622771091391215</v>
      </c>
      <c r="AL237" s="25">
        <v>3.2023575355440528</v>
      </c>
      <c r="AM237" s="25">
        <v>2.9873617491498123</v>
      </c>
      <c r="AN237" s="25">
        <v>2.7588931282482818</v>
      </c>
      <c r="AO237" s="25">
        <v>2.4875693574569233</v>
      </c>
      <c r="AP237" s="25">
        <v>2.1745270956389255</v>
      </c>
      <c r="AQ237" s="25">
        <v>1.3748593064105634</v>
      </c>
      <c r="AR237" s="25">
        <v>0.51898549817951789</v>
      </c>
      <c r="AS237" s="25">
        <v>-0.26380429977199782</v>
      </c>
      <c r="AT237" s="25">
        <v>-0.3329397629378974</v>
      </c>
      <c r="AV237" s="26">
        <v>10.654912635257972</v>
      </c>
      <c r="AW237" s="26">
        <v>10.800026067611896</v>
      </c>
      <c r="AX237" s="26">
        <v>10.607167549819557</v>
      </c>
      <c r="AY237" s="26">
        <v>10.510047245507458</v>
      </c>
      <c r="AZ237" s="26">
        <v>10.362277109139121</v>
      </c>
      <c r="BA237" s="26">
        <v>10.202357535544053</v>
      </c>
      <c r="BB237" s="26">
        <v>9.9873617491498123</v>
      </c>
      <c r="BC237" s="26">
        <v>9.7588931282482818</v>
      </c>
      <c r="BD237" s="26">
        <v>9.4875693574569233</v>
      </c>
      <c r="BE237" s="26">
        <v>9.1745270956389255</v>
      </c>
      <c r="BF237" s="26">
        <v>8.3748593064105634</v>
      </c>
      <c r="BG237" s="26">
        <v>7.5189854981795179</v>
      </c>
      <c r="BH237" s="26">
        <v>6.7361957002280022</v>
      </c>
      <c r="BI237" s="26">
        <v>6.6670602370621026</v>
      </c>
      <c r="BK237" s="27">
        <v>3.7487681697384829</v>
      </c>
      <c r="BL237" s="27">
        <v>3.9030283195097937</v>
      </c>
      <c r="BM237" s="27">
        <v>3.5838667726627023</v>
      </c>
      <c r="BN237" s="27">
        <v>3.4487124110435516</v>
      </c>
      <c r="BO237" s="27">
        <v>3.2739562615624465</v>
      </c>
      <c r="BP237" s="27">
        <v>3.1077301180804646</v>
      </c>
      <c r="BQ237" s="27">
        <v>2.9127800964824146</v>
      </c>
      <c r="BR237" s="27">
        <v>2.7298705551499687</v>
      </c>
      <c r="BS237" s="27">
        <v>2.5271098144130484</v>
      </c>
      <c r="BT237" s="27">
        <v>2.2964049775609112</v>
      </c>
      <c r="BU237" s="27">
        <v>1.2814394234172219</v>
      </c>
      <c r="BV237" s="27">
        <v>0.4523904353769872</v>
      </c>
      <c r="BW237" s="27">
        <v>0.27794919782233762</v>
      </c>
      <c r="BX237" s="27">
        <v>0.51359550565382506</v>
      </c>
      <c r="BZ237" s="27">
        <v>10.748768169738483</v>
      </c>
      <c r="CA237" s="27">
        <v>10.903028319509794</v>
      </c>
      <c r="CB237" s="27">
        <v>10.583866772662702</v>
      </c>
      <c r="CC237" s="27">
        <v>10.448712411043552</v>
      </c>
      <c r="CD237" s="27">
        <v>10.273956261562446</v>
      </c>
      <c r="CE237" s="27">
        <v>10.107730118080465</v>
      </c>
      <c r="CF237" s="27">
        <v>9.9127800964824146</v>
      </c>
      <c r="CG237" s="27">
        <v>9.7298705551499687</v>
      </c>
      <c r="CH237" s="27">
        <v>9.5271098144130484</v>
      </c>
      <c r="CI237" s="27">
        <v>9.2964049775609112</v>
      </c>
      <c r="CJ237" s="27">
        <v>8.2814394234172219</v>
      </c>
      <c r="CK237" s="27">
        <v>7.4523904353769872</v>
      </c>
      <c r="CL237" s="27">
        <v>7.2779491978223376</v>
      </c>
      <c r="CM237" s="27">
        <v>7.5135955056538251</v>
      </c>
      <c r="CO237" s="28">
        <v>3.7443158403161831</v>
      </c>
      <c r="CP237" s="28">
        <v>3.8967093370702734</v>
      </c>
      <c r="CQ237" s="28">
        <v>3.576807832644544</v>
      </c>
      <c r="CR237" s="28">
        <v>3.4476193951271377</v>
      </c>
      <c r="CS237" s="28">
        <v>3.27965934749826</v>
      </c>
      <c r="CT237" s="28">
        <v>3.1197556287914772</v>
      </c>
      <c r="CU237" s="28">
        <v>2.9316999850380832</v>
      </c>
      <c r="CV237" s="28">
        <v>2.723440229768368</v>
      </c>
      <c r="CW237" s="28">
        <v>2.5063072539506734</v>
      </c>
      <c r="CX237" s="28">
        <v>2.2889907010505759</v>
      </c>
      <c r="CY237" s="28">
        <v>1.340404039021049</v>
      </c>
      <c r="CZ237" s="28">
        <v>-4.3211562266365142</v>
      </c>
      <c r="DA237" s="28">
        <v>-8.6308898127169158</v>
      </c>
      <c r="DB237" s="28">
        <v>-11.770019165647568</v>
      </c>
      <c r="DD237" s="28">
        <v>10.744315840316183</v>
      </c>
      <c r="DE237" s="28">
        <v>10.896709337070273</v>
      </c>
      <c r="DF237" s="28">
        <v>10.576807832644544</v>
      </c>
      <c r="DG237" s="28">
        <v>10.447619395127138</v>
      </c>
      <c r="DH237" s="28">
        <v>10.27965934749826</v>
      </c>
      <c r="DI237" s="28">
        <v>10.119755628791477</v>
      </c>
      <c r="DJ237" s="28">
        <v>9.9316999850380832</v>
      </c>
      <c r="DK237" s="28">
        <v>9.723440229768368</v>
      </c>
      <c r="DL237" s="28">
        <v>9.5063072539506734</v>
      </c>
      <c r="DM237" s="28">
        <v>9.2889907010505759</v>
      </c>
      <c r="DN237" s="28">
        <v>8.340404039021049</v>
      </c>
      <c r="DO237" s="28">
        <v>2.6788437733634858</v>
      </c>
      <c r="DP237" s="28">
        <v>-1.6308898127169158</v>
      </c>
      <c r="DQ237" s="28">
        <v>-4.7700191656475681</v>
      </c>
      <c r="DS237" s="29">
        <v>3.8140367602667027</v>
      </c>
      <c r="DT237" s="29">
        <v>4.0345696634642962</v>
      </c>
      <c r="DU237" s="29">
        <v>3.7834031349146535</v>
      </c>
      <c r="DV237" s="29">
        <v>3.7089568269399962</v>
      </c>
      <c r="DW237" s="29">
        <v>3.5857918579257344</v>
      </c>
      <c r="DX237" s="29">
        <v>3.4266306144501435</v>
      </c>
      <c r="DY237" s="29">
        <v>3.2483039546447614</v>
      </c>
      <c r="DZ237" s="29">
        <v>3.0752997301566403</v>
      </c>
      <c r="EA237" s="29">
        <v>2.8851417396037675</v>
      </c>
      <c r="EB237" s="29">
        <v>2.4626218496237904</v>
      </c>
      <c r="EC237" s="29">
        <v>-3.8175171677833433</v>
      </c>
      <c r="ED237" s="29">
        <v>-9.2135831623379971</v>
      </c>
      <c r="EE237" s="29">
        <v>-12.822542389916599</v>
      </c>
      <c r="EF237" s="29">
        <v>-11.838240078443754</v>
      </c>
      <c r="EH237" s="29">
        <v>10.814036760266703</v>
      </c>
      <c r="EI237" s="29">
        <v>11.034569663464296</v>
      </c>
      <c r="EJ237" s="29">
        <v>10.783403134914654</v>
      </c>
      <c r="EK237" s="29">
        <v>10.708956826939996</v>
      </c>
      <c r="EL237" s="29">
        <v>10.585791857925734</v>
      </c>
      <c r="EM237" s="29">
        <v>10.426630614450143</v>
      </c>
      <c r="EN237" s="29">
        <v>10.248303954644761</v>
      </c>
      <c r="EO237" s="29">
        <v>10.07529973015664</v>
      </c>
      <c r="EP237" s="29">
        <v>9.8851417396037675</v>
      </c>
      <c r="EQ237" s="29">
        <v>9.4626218496237904</v>
      </c>
      <c r="ER237" s="29">
        <v>3.1824828322166567</v>
      </c>
      <c r="ES237" s="29">
        <v>-2.2135831623379971</v>
      </c>
      <c r="ET237" s="29">
        <v>-5.8225423899165989</v>
      </c>
      <c r="EU237" s="29">
        <v>-4.8382400784437536</v>
      </c>
      <c r="EW237" s="1">
        <v>386020</v>
      </c>
      <c r="EX237" s="1">
        <v>438507</v>
      </c>
      <c r="EY237" s="1" t="s">
        <v>585</v>
      </c>
      <c r="EZ237" s="1" t="s">
        <v>522</v>
      </c>
    </row>
    <row r="238" spans="2:156" ht="16.2" thickBot="1" x14ac:dyDescent="0.35">
      <c r="B238" s="21" t="s">
        <v>239</v>
      </c>
      <c r="C238" s="22">
        <v>11.192741625697796</v>
      </c>
      <c r="D238" s="23">
        <v>11.221901913529198</v>
      </c>
      <c r="E238" s="23">
        <v>10.886112417720215</v>
      </c>
      <c r="F238" s="23">
        <v>10.640096884093156</v>
      </c>
      <c r="G238" s="23">
        <v>10.38659346180499</v>
      </c>
      <c r="H238" s="23">
        <v>10.012624548958991</v>
      </c>
      <c r="I238" s="23">
        <v>9.6688899843373459</v>
      </c>
      <c r="J238" s="23">
        <v>9.2973753063017952</v>
      </c>
      <c r="K238" s="23">
        <v>8.8585064861648952</v>
      </c>
      <c r="L238" s="23">
        <v>8.3114896379970471</v>
      </c>
      <c r="M238" s="23">
        <v>5.6008433084535234</v>
      </c>
      <c r="N238" s="23">
        <v>3.2501210671266705</v>
      </c>
      <c r="O238" s="23">
        <v>2.3967967471731981</v>
      </c>
      <c r="P238" s="23">
        <v>2.0920141056607555</v>
      </c>
      <c r="Q238" s="24"/>
      <c r="R238" s="23">
        <v>15.792741625697797</v>
      </c>
      <c r="S238" s="23">
        <v>15.821901913529199</v>
      </c>
      <c r="T238" s="23">
        <v>15.486112417720216</v>
      </c>
      <c r="U238" s="23">
        <v>15.240096884093157</v>
      </c>
      <c r="V238" s="23">
        <v>14.986593461804992</v>
      </c>
      <c r="W238" s="23">
        <v>14.612624548958992</v>
      </c>
      <c r="X238" s="23">
        <v>14.268889984337347</v>
      </c>
      <c r="Y238" s="23">
        <v>13.897375306301797</v>
      </c>
      <c r="Z238" s="23">
        <v>13.458506486164897</v>
      </c>
      <c r="AA238" s="23">
        <v>12.911489637997049</v>
      </c>
      <c r="AB238" s="23">
        <v>10.200843308453525</v>
      </c>
      <c r="AC238" s="23">
        <v>7.8501210671266719</v>
      </c>
      <c r="AD238" s="23">
        <v>6.9967967471731995</v>
      </c>
      <c r="AE238" s="23">
        <v>6.6920141056607569</v>
      </c>
      <c r="AG238" s="25">
        <v>11.150487593846281</v>
      </c>
      <c r="AH238" s="25">
        <v>11.194654053669019</v>
      </c>
      <c r="AI238" s="25">
        <v>10.954225004813672</v>
      </c>
      <c r="AJ238" s="25">
        <v>10.777544286598429</v>
      </c>
      <c r="AK238" s="25">
        <v>10.595625421749991</v>
      </c>
      <c r="AL238" s="25">
        <v>10.299578602343994</v>
      </c>
      <c r="AM238" s="25">
        <v>10.027277309231973</v>
      </c>
      <c r="AN238" s="25">
        <v>9.7304958851486578</v>
      </c>
      <c r="AO238" s="25">
        <v>9.3611622776738006</v>
      </c>
      <c r="AP238" s="25">
        <v>8.901420499738899</v>
      </c>
      <c r="AQ238" s="25">
        <v>7.0307125300748616</v>
      </c>
      <c r="AR238" s="25">
        <v>4.7041399404492807</v>
      </c>
      <c r="AS238" s="25">
        <v>2.7099419845009329</v>
      </c>
      <c r="AT238" s="25">
        <v>2.1115544952669403</v>
      </c>
      <c r="AV238" s="26">
        <v>15.750487593846282</v>
      </c>
      <c r="AW238" s="26">
        <v>15.794654053669021</v>
      </c>
      <c r="AX238" s="26">
        <v>15.554225004813674</v>
      </c>
      <c r="AY238" s="26">
        <v>15.377544286598431</v>
      </c>
      <c r="AZ238" s="26">
        <v>15.195625421749993</v>
      </c>
      <c r="BA238" s="26">
        <v>14.899578602343995</v>
      </c>
      <c r="BB238" s="26">
        <v>14.627277309231975</v>
      </c>
      <c r="BC238" s="26">
        <v>14.330495885148659</v>
      </c>
      <c r="BD238" s="26">
        <v>13.961162277673802</v>
      </c>
      <c r="BE238" s="26">
        <v>13.5014204997389</v>
      </c>
      <c r="BF238" s="26">
        <v>11.630712530074863</v>
      </c>
      <c r="BG238" s="26">
        <v>9.3041399404492822</v>
      </c>
      <c r="BH238" s="26">
        <v>7.3099419845009344</v>
      </c>
      <c r="BI238" s="26">
        <v>6.7115544952669417</v>
      </c>
      <c r="BK238" s="27">
        <v>11.194882246793149</v>
      </c>
      <c r="BL238" s="27">
        <v>11.25350049862007</v>
      </c>
      <c r="BM238" s="27">
        <v>10.958222971588425</v>
      </c>
      <c r="BN238" s="27">
        <v>10.750325660761902</v>
      </c>
      <c r="BO238" s="27">
        <v>10.537972448853791</v>
      </c>
      <c r="BP238" s="27">
        <v>10.222140976839174</v>
      </c>
      <c r="BQ238" s="27">
        <v>9.9415829700149896</v>
      </c>
      <c r="BR238" s="27">
        <v>9.6493316873030803</v>
      </c>
      <c r="BS238" s="27">
        <v>9.2895938005024199</v>
      </c>
      <c r="BT238" s="27">
        <v>8.8227089846948825</v>
      </c>
      <c r="BU238" s="27">
        <v>6.4793234270786755</v>
      </c>
      <c r="BV238" s="27">
        <v>4.3813280255083384</v>
      </c>
      <c r="BW238" s="27">
        <v>3.6509835862648004</v>
      </c>
      <c r="BX238" s="27">
        <v>3.4859066750864187</v>
      </c>
      <c r="BZ238" s="27">
        <v>15.794882246793151</v>
      </c>
      <c r="CA238" s="27">
        <v>15.853500498620072</v>
      </c>
      <c r="CB238" s="27">
        <v>15.558222971588426</v>
      </c>
      <c r="CC238" s="27">
        <v>15.350325660761904</v>
      </c>
      <c r="CD238" s="27">
        <v>15.137972448853793</v>
      </c>
      <c r="CE238" s="27">
        <v>14.822140976839176</v>
      </c>
      <c r="CF238" s="27">
        <v>14.541582970014991</v>
      </c>
      <c r="CG238" s="27">
        <v>14.249331687303082</v>
      </c>
      <c r="CH238" s="27">
        <v>13.889593800502421</v>
      </c>
      <c r="CI238" s="27">
        <v>13.422708984694884</v>
      </c>
      <c r="CJ238" s="27">
        <v>11.079323427078677</v>
      </c>
      <c r="CK238" s="27">
        <v>8.9813280255083399</v>
      </c>
      <c r="CL238" s="27">
        <v>8.2509835862648018</v>
      </c>
      <c r="CM238" s="27">
        <v>8.0859066750864201</v>
      </c>
      <c r="CO238" s="28">
        <v>11.183571483912658</v>
      </c>
      <c r="CP238" s="28">
        <v>11.221218327509943</v>
      </c>
      <c r="CQ238" s="28">
        <v>10.910205997079482</v>
      </c>
      <c r="CR238" s="28">
        <v>10.703787382794559</v>
      </c>
      <c r="CS238" s="28">
        <v>10.507004960140074</v>
      </c>
      <c r="CT238" s="28">
        <v>10.228109145659808</v>
      </c>
      <c r="CU238" s="28">
        <v>9.9760339283291977</v>
      </c>
      <c r="CV238" s="28">
        <v>9.6584103469000091</v>
      </c>
      <c r="CW238" s="28">
        <v>9.3084423383189154</v>
      </c>
      <c r="CX238" s="28">
        <v>8.9063038380504658</v>
      </c>
      <c r="CY238" s="28">
        <v>6.9364132860834431</v>
      </c>
      <c r="CZ238" s="28">
        <v>1.286241647574311</v>
      </c>
      <c r="DA238" s="28">
        <v>-2.9401767237489906</v>
      </c>
      <c r="DB238" s="28">
        <v>-6.5137560631547942</v>
      </c>
      <c r="DD238" s="28">
        <v>15.78357148391266</v>
      </c>
      <c r="DE238" s="28">
        <v>15.821218327509945</v>
      </c>
      <c r="DF238" s="28">
        <v>15.510205997079483</v>
      </c>
      <c r="DG238" s="28">
        <v>15.30378738279456</v>
      </c>
      <c r="DH238" s="28">
        <v>15.107004960140076</v>
      </c>
      <c r="DI238" s="28">
        <v>14.828109145659809</v>
      </c>
      <c r="DJ238" s="28">
        <v>14.576033928329199</v>
      </c>
      <c r="DK238" s="28">
        <v>14.258410346900011</v>
      </c>
      <c r="DL238" s="28">
        <v>13.908442338318917</v>
      </c>
      <c r="DM238" s="28">
        <v>13.506303838050467</v>
      </c>
      <c r="DN238" s="28">
        <v>11.536413286083445</v>
      </c>
      <c r="DO238" s="28">
        <v>5.8862416475743125</v>
      </c>
      <c r="DP238" s="28">
        <v>1.6598232762510108</v>
      </c>
      <c r="DQ238" s="28">
        <v>-1.9137560631547927</v>
      </c>
      <c r="DS238" s="29">
        <v>11.252888925415172</v>
      </c>
      <c r="DT238" s="29">
        <v>11.356736521663105</v>
      </c>
      <c r="DU238" s="29">
        <v>11.113498872173444</v>
      </c>
      <c r="DV238" s="29">
        <v>10.957000020156608</v>
      </c>
      <c r="DW238" s="29">
        <v>10.802311190439163</v>
      </c>
      <c r="DX238" s="29">
        <v>10.510758318838059</v>
      </c>
      <c r="DY238" s="29">
        <v>10.267621673196487</v>
      </c>
      <c r="DZ238" s="29">
        <v>10.017714204490858</v>
      </c>
      <c r="EA238" s="29">
        <v>9.7272595989227923</v>
      </c>
      <c r="EB238" s="29">
        <v>9.153283214536307</v>
      </c>
      <c r="EC238" s="29">
        <v>3.0465880055496513</v>
      </c>
      <c r="ED238" s="29">
        <v>-2.1585073766203386</v>
      </c>
      <c r="EE238" s="29">
        <v>-5.3620764645607863</v>
      </c>
      <c r="EF238" s="29">
        <v>-5.2638391876349857</v>
      </c>
      <c r="EH238" s="29">
        <v>15.852888925415174</v>
      </c>
      <c r="EI238" s="29">
        <v>15.956736521663107</v>
      </c>
      <c r="EJ238" s="29">
        <v>15.713498872173446</v>
      </c>
      <c r="EK238" s="29">
        <v>15.557000020156609</v>
      </c>
      <c r="EL238" s="29">
        <v>15.402311190439164</v>
      </c>
      <c r="EM238" s="29">
        <v>15.110758318838061</v>
      </c>
      <c r="EN238" s="29">
        <v>14.867621673196489</v>
      </c>
      <c r="EO238" s="29">
        <v>14.617714204490859</v>
      </c>
      <c r="EP238" s="29">
        <v>14.327259598922794</v>
      </c>
      <c r="EQ238" s="29">
        <v>13.753283214536308</v>
      </c>
      <c r="ER238" s="29">
        <v>7.6465880055496527</v>
      </c>
      <c r="ES238" s="29">
        <v>2.4414926233796628</v>
      </c>
      <c r="ET238" s="29">
        <v>-0.76207646456078493</v>
      </c>
      <c r="EU238" s="29">
        <v>-0.66383918763498428</v>
      </c>
      <c r="EW238" s="1">
        <v>388333</v>
      </c>
      <c r="EX238" s="1">
        <v>402657</v>
      </c>
      <c r="EY238" s="1" t="s">
        <v>563</v>
      </c>
      <c r="EZ238" s="1" t="s">
        <v>874</v>
      </c>
    </row>
    <row r="239" spans="2:156" ht="16.2" thickBot="1" x14ac:dyDescent="0.35">
      <c r="B239" s="21" t="s">
        <v>240</v>
      </c>
      <c r="C239" s="22">
        <v>0.60496387553809705</v>
      </c>
      <c r="D239" s="23">
        <v>0.60605006915235227</v>
      </c>
      <c r="E239" s="23">
        <v>0.58260941874411787</v>
      </c>
      <c r="F239" s="23">
        <v>0.5587631602034433</v>
      </c>
      <c r="G239" s="23">
        <v>0.52833104657635477</v>
      </c>
      <c r="H239" s="23">
        <v>0.50230885584620943</v>
      </c>
      <c r="I239" s="23">
        <v>0.47748105113329342</v>
      </c>
      <c r="J239" s="23">
        <v>0.4439960556706688</v>
      </c>
      <c r="K239" s="23">
        <v>0.41523607365244986</v>
      </c>
      <c r="L239" s="23">
        <v>0.37709925056260163</v>
      </c>
      <c r="M239" s="23">
        <v>5.9874006147297321E-2</v>
      </c>
      <c r="N239" s="23">
        <v>-0.4152553743666263</v>
      </c>
      <c r="O239" s="23">
        <v>-0.58666261628747751</v>
      </c>
      <c r="P239" s="23">
        <v>-0.64111260299734596</v>
      </c>
      <c r="Q239" s="24"/>
      <c r="R239" s="23">
        <v>2.1049638755380968</v>
      </c>
      <c r="S239" s="23">
        <v>2.106050069152352</v>
      </c>
      <c r="T239" s="23">
        <v>2.0826094187441178</v>
      </c>
      <c r="U239" s="23">
        <v>2.0587631602034433</v>
      </c>
      <c r="V239" s="23">
        <v>2.0283310465763549</v>
      </c>
      <c r="W239" s="23">
        <v>2.0023088558462092</v>
      </c>
      <c r="X239" s="23">
        <v>1.9774810511332934</v>
      </c>
      <c r="Y239" s="23">
        <v>1.9439960556706688</v>
      </c>
      <c r="Z239" s="23">
        <v>1.9152360736524499</v>
      </c>
      <c r="AA239" s="23">
        <v>1.8770992505626016</v>
      </c>
      <c r="AB239" s="23">
        <v>1.5598740061472973</v>
      </c>
      <c r="AC239" s="23">
        <v>1.0847446256333737</v>
      </c>
      <c r="AD239" s="23">
        <v>0.91333738371252249</v>
      </c>
      <c r="AE239" s="23">
        <v>0.85888739700265404</v>
      </c>
      <c r="AG239" s="25">
        <v>0.59831689650115716</v>
      </c>
      <c r="AH239" s="25">
        <v>0.59793450536650383</v>
      </c>
      <c r="AI239" s="25">
        <v>0.58134219191096792</v>
      </c>
      <c r="AJ239" s="25">
        <v>0.5625354425658925</v>
      </c>
      <c r="AK239" s="25">
        <v>0.53623508160622069</v>
      </c>
      <c r="AL239" s="25">
        <v>0.51496094469748399</v>
      </c>
      <c r="AM239" s="25">
        <v>0.49252230086316007</v>
      </c>
      <c r="AN239" s="25">
        <v>0.46058224340684895</v>
      </c>
      <c r="AO239" s="25">
        <v>0.43055107804080928</v>
      </c>
      <c r="AP239" s="25">
        <v>0.39770520822573063</v>
      </c>
      <c r="AQ239" s="25">
        <v>0.28805594176333793</v>
      </c>
      <c r="AR239" s="25">
        <v>-5.9438532379823883E-2</v>
      </c>
      <c r="AS239" s="25">
        <v>-0.42175175814037402</v>
      </c>
      <c r="AT239" s="25">
        <v>-0.45594789848667583</v>
      </c>
      <c r="AV239" s="26">
        <v>2.0983168965011574</v>
      </c>
      <c r="AW239" s="26">
        <v>2.0979345053665037</v>
      </c>
      <c r="AX239" s="26">
        <v>2.0813421919109678</v>
      </c>
      <c r="AY239" s="26">
        <v>2.0625354425658924</v>
      </c>
      <c r="AZ239" s="26">
        <v>2.0362350816062209</v>
      </c>
      <c r="BA239" s="26">
        <v>2.0149609446974841</v>
      </c>
      <c r="BB239" s="26">
        <v>1.9925223008631601</v>
      </c>
      <c r="BC239" s="26">
        <v>1.9605822434068489</v>
      </c>
      <c r="BD239" s="26">
        <v>1.9305510780408093</v>
      </c>
      <c r="BE239" s="26">
        <v>1.8977052082257306</v>
      </c>
      <c r="BF239" s="26">
        <v>1.7880559417633379</v>
      </c>
      <c r="BG239" s="26">
        <v>1.4405614676201761</v>
      </c>
      <c r="BH239" s="26">
        <v>1.078248241859626</v>
      </c>
      <c r="BI239" s="26">
        <v>1.0440521015133242</v>
      </c>
      <c r="BK239" s="27">
        <v>0.60522458584490557</v>
      </c>
      <c r="BL239" s="27">
        <v>0.6104511718065877</v>
      </c>
      <c r="BM239" s="27">
        <v>0.59216297582777622</v>
      </c>
      <c r="BN239" s="27">
        <v>0.5729489010386063</v>
      </c>
      <c r="BO239" s="27">
        <v>0.54744730611069792</v>
      </c>
      <c r="BP239" s="27">
        <v>0.52787113984065959</v>
      </c>
      <c r="BQ239" s="27">
        <v>0.50940475797238716</v>
      </c>
      <c r="BR239" s="27">
        <v>0.48368087053440534</v>
      </c>
      <c r="BS239" s="27">
        <v>0.46193783493603569</v>
      </c>
      <c r="BT239" s="27">
        <v>0.4302853272796936</v>
      </c>
      <c r="BU239" s="27">
        <v>0.14828489971020176</v>
      </c>
      <c r="BV239" s="27">
        <v>-0.21590710289050419</v>
      </c>
      <c r="BW239" s="27">
        <v>-0.30253523622534995</v>
      </c>
      <c r="BX239" s="27">
        <v>-0.30197210418992082</v>
      </c>
      <c r="BZ239" s="27">
        <v>2.1052245858449057</v>
      </c>
      <c r="CA239" s="27">
        <v>2.1104511718065879</v>
      </c>
      <c r="CB239" s="27">
        <v>2.092162975827776</v>
      </c>
      <c r="CC239" s="27">
        <v>2.0729489010386062</v>
      </c>
      <c r="CD239" s="27">
        <v>2.0474473061106977</v>
      </c>
      <c r="CE239" s="27">
        <v>2.0278711398406597</v>
      </c>
      <c r="CF239" s="27">
        <v>2.009404757972387</v>
      </c>
      <c r="CG239" s="27">
        <v>1.9836808705344053</v>
      </c>
      <c r="CH239" s="27">
        <v>1.9619378349360357</v>
      </c>
      <c r="CI239" s="27">
        <v>1.9302853272796936</v>
      </c>
      <c r="CJ239" s="27">
        <v>1.6482848997102018</v>
      </c>
      <c r="CK239" s="27">
        <v>1.2840928971094958</v>
      </c>
      <c r="CL239" s="27">
        <v>1.1974647637746501</v>
      </c>
      <c r="CM239" s="27">
        <v>1.1980278958100792</v>
      </c>
      <c r="CO239" s="28">
        <v>0.60510342669104911</v>
      </c>
      <c r="CP239" s="28">
        <v>0.60789400336480326</v>
      </c>
      <c r="CQ239" s="28">
        <v>0.58707111227073827</v>
      </c>
      <c r="CR239" s="28">
        <v>0.56654702895991627</v>
      </c>
      <c r="CS239" s="28">
        <v>0.54050433896284433</v>
      </c>
      <c r="CT239" s="28">
        <v>0.52025189258306315</v>
      </c>
      <c r="CU239" s="28">
        <v>0.49263187487729643</v>
      </c>
      <c r="CV239" s="28">
        <v>0.43031171585542327</v>
      </c>
      <c r="CW239" s="28">
        <v>0.37461261977612659</v>
      </c>
      <c r="CX239" s="28">
        <v>0.32062330952326401</v>
      </c>
      <c r="CY239" s="28">
        <v>1.707749327757524E-2</v>
      </c>
      <c r="CZ239" s="28">
        <v>-0.39425169523646764</v>
      </c>
      <c r="DA239" s="28">
        <v>-0.52811020500029038</v>
      </c>
      <c r="DB239" s="28">
        <v>-0.5789729265026935</v>
      </c>
      <c r="DD239" s="28">
        <v>2.1051034266910493</v>
      </c>
      <c r="DE239" s="28">
        <v>2.1078940033648035</v>
      </c>
      <c r="DF239" s="28">
        <v>2.0870711122707384</v>
      </c>
      <c r="DG239" s="28">
        <v>2.0665470289599162</v>
      </c>
      <c r="DH239" s="28">
        <v>2.0405043389628443</v>
      </c>
      <c r="DI239" s="28">
        <v>2.020251892583063</v>
      </c>
      <c r="DJ239" s="28">
        <v>1.9926318748772964</v>
      </c>
      <c r="DK239" s="28">
        <v>1.9303117158554233</v>
      </c>
      <c r="DL239" s="28">
        <v>1.8746126197761266</v>
      </c>
      <c r="DM239" s="28">
        <v>1.820623309523264</v>
      </c>
      <c r="DN239" s="28">
        <v>1.5170774932775752</v>
      </c>
      <c r="DO239" s="28">
        <v>1.1057483047635324</v>
      </c>
      <c r="DP239" s="28">
        <v>0.97188979499970962</v>
      </c>
      <c r="DQ239" s="28">
        <v>0.9210270734973065</v>
      </c>
      <c r="DS239" s="29">
        <v>0.60889302668743628</v>
      </c>
      <c r="DT239" s="29">
        <v>0.61549891238199606</v>
      </c>
      <c r="DU239" s="29">
        <v>0.59856279600452345</v>
      </c>
      <c r="DV239" s="29">
        <v>0.58153297579393404</v>
      </c>
      <c r="DW239" s="29">
        <v>0.5501083787026827</v>
      </c>
      <c r="DX239" s="29">
        <v>0.49747089160323021</v>
      </c>
      <c r="DY239" s="29">
        <v>0.44728741780298997</v>
      </c>
      <c r="DZ239" s="29">
        <v>0.38959722969818156</v>
      </c>
      <c r="EA239" s="29">
        <v>0.33830309124515723</v>
      </c>
      <c r="EB239" s="29">
        <v>0.28789052539127002</v>
      </c>
      <c r="EC239" s="29">
        <v>-0.13646373053657879</v>
      </c>
      <c r="ED239" s="29">
        <v>-0.49802117544747126</v>
      </c>
      <c r="EE239" s="29">
        <v>-0.62914810518683595</v>
      </c>
      <c r="EF239" s="29">
        <v>-0.59804005722484677</v>
      </c>
      <c r="EH239" s="29">
        <v>2.1088930266874364</v>
      </c>
      <c r="EI239" s="29">
        <v>2.1154989123819963</v>
      </c>
      <c r="EJ239" s="29">
        <v>2.0985627960045234</v>
      </c>
      <c r="EK239" s="29">
        <v>2.0815329757939338</v>
      </c>
      <c r="EL239" s="29">
        <v>2.0501083787026828</v>
      </c>
      <c r="EM239" s="29">
        <v>1.9974708916032302</v>
      </c>
      <c r="EN239" s="29">
        <v>1.94728741780299</v>
      </c>
      <c r="EO239" s="29">
        <v>1.8895972296981816</v>
      </c>
      <c r="EP239" s="29">
        <v>1.8383030912451572</v>
      </c>
      <c r="EQ239" s="29">
        <v>1.78789052539127</v>
      </c>
      <c r="ER239" s="29">
        <v>1.3635362694634212</v>
      </c>
      <c r="ES239" s="29">
        <v>1.0019788245525287</v>
      </c>
      <c r="ET239" s="29">
        <v>0.87085189481316405</v>
      </c>
      <c r="EU239" s="29">
        <v>0.90195994277515323</v>
      </c>
      <c r="EW239" s="1">
        <v>369770</v>
      </c>
      <c r="EX239" s="1">
        <v>505803</v>
      </c>
      <c r="EY239" s="1" t="s">
        <v>464</v>
      </c>
      <c r="EZ239" s="1" t="s">
        <v>885</v>
      </c>
    </row>
    <row r="240" spans="2:156" ht="16.2" thickBot="1" x14ac:dyDescent="0.35">
      <c r="B240" s="21" t="s">
        <v>241</v>
      </c>
      <c r="C240" s="22">
        <v>1.6041114623601436</v>
      </c>
      <c r="D240" s="23">
        <v>1.6254735458579468</v>
      </c>
      <c r="E240" s="23">
        <v>1.5123926963583827</v>
      </c>
      <c r="F240" s="23">
        <v>1.4950307961959117</v>
      </c>
      <c r="G240" s="23">
        <v>1.3365393034768749</v>
      </c>
      <c r="H240" s="23">
        <v>1.2112151582669668</v>
      </c>
      <c r="I240" s="23">
        <v>1.1073636854869591</v>
      </c>
      <c r="J240" s="23">
        <v>0.95952008183550674</v>
      </c>
      <c r="K240" s="23">
        <v>0.82076116373425378</v>
      </c>
      <c r="L240" s="23">
        <v>0.66675582768416763</v>
      </c>
      <c r="M240" s="23">
        <v>-0.12341369615962972</v>
      </c>
      <c r="N240" s="23">
        <v>-1.5067422477890542</v>
      </c>
      <c r="O240" s="23">
        <v>-2.0617075231442499</v>
      </c>
      <c r="P240" s="23">
        <v>-2.330365824422751</v>
      </c>
      <c r="Q240" s="24"/>
      <c r="R240" s="23">
        <v>8.6041114623601445</v>
      </c>
      <c r="S240" s="23">
        <v>8.6254735458579468</v>
      </c>
      <c r="T240" s="23">
        <v>8.5123926963583827</v>
      </c>
      <c r="U240" s="23">
        <v>8.4950307961959126</v>
      </c>
      <c r="V240" s="23">
        <v>8.3365393034768758</v>
      </c>
      <c r="W240" s="23">
        <v>8.2112151582669668</v>
      </c>
      <c r="X240" s="23">
        <v>8.1073636854869591</v>
      </c>
      <c r="Y240" s="23">
        <v>7.9595200818355067</v>
      </c>
      <c r="Z240" s="23">
        <v>7.8207611637342538</v>
      </c>
      <c r="AA240" s="23">
        <v>7.6667558276841676</v>
      </c>
      <c r="AB240" s="23">
        <v>6.8765863038403703</v>
      </c>
      <c r="AC240" s="23">
        <v>5.4932577522109458</v>
      </c>
      <c r="AD240" s="23">
        <v>4.9382924768557501</v>
      </c>
      <c r="AE240" s="23">
        <v>4.669634175577249</v>
      </c>
      <c r="AG240" s="25">
        <v>1.5612623090946975</v>
      </c>
      <c r="AH240" s="25">
        <v>1.5508579077927527</v>
      </c>
      <c r="AI240" s="25">
        <v>1.4499058902556472</v>
      </c>
      <c r="AJ240" s="25">
        <v>1.4209257815109435</v>
      </c>
      <c r="AK240" s="25">
        <v>1.2600302228730591</v>
      </c>
      <c r="AL240" s="25">
        <v>1.1129569023018062</v>
      </c>
      <c r="AM240" s="25">
        <v>0.89424152395847045</v>
      </c>
      <c r="AN240" s="25">
        <v>0.68892053403639775</v>
      </c>
      <c r="AO240" s="25">
        <v>0.37257473838470911</v>
      </c>
      <c r="AP240" s="25">
        <v>2.3041265516080323E-2</v>
      </c>
      <c r="AQ240" s="25">
        <v>-0.52654081344862291</v>
      </c>
      <c r="AR240" s="25">
        <v>-0.94439470762640898</v>
      </c>
      <c r="AS240" s="25">
        <v>-1.6152297815248495</v>
      </c>
      <c r="AT240" s="25">
        <v>-1.7734655670227575</v>
      </c>
      <c r="AV240" s="26">
        <v>8.5612623090946975</v>
      </c>
      <c r="AW240" s="26">
        <v>8.5508579077927536</v>
      </c>
      <c r="AX240" s="26">
        <v>8.4499058902556463</v>
      </c>
      <c r="AY240" s="26">
        <v>8.4209257815109435</v>
      </c>
      <c r="AZ240" s="26">
        <v>8.2600302228730591</v>
      </c>
      <c r="BA240" s="26">
        <v>8.1129569023018071</v>
      </c>
      <c r="BB240" s="26">
        <v>7.8942415239584705</v>
      </c>
      <c r="BC240" s="26">
        <v>7.6889205340363977</v>
      </c>
      <c r="BD240" s="26">
        <v>7.3725747383847091</v>
      </c>
      <c r="BE240" s="26">
        <v>7.0230412655160803</v>
      </c>
      <c r="BF240" s="26">
        <v>6.4734591865513771</v>
      </c>
      <c r="BG240" s="26">
        <v>6.055605292373591</v>
      </c>
      <c r="BH240" s="26">
        <v>5.3847702184751505</v>
      </c>
      <c r="BI240" s="26">
        <v>5.2265344329772425</v>
      </c>
      <c r="BK240" s="27">
        <v>1.6049652103075944</v>
      </c>
      <c r="BL240" s="27">
        <v>1.6398978725517104</v>
      </c>
      <c r="BM240" s="27">
        <v>1.5445119971939363</v>
      </c>
      <c r="BN240" s="27">
        <v>1.5429220390562319</v>
      </c>
      <c r="BO240" s="27">
        <v>1.402629363460421</v>
      </c>
      <c r="BP240" s="27">
        <v>1.3017423831875092</v>
      </c>
      <c r="BQ240" s="27">
        <v>1.2242677968361466</v>
      </c>
      <c r="BR240" s="27">
        <v>1.1072277221507871</v>
      </c>
      <c r="BS240" s="27">
        <v>1.0025367740850566</v>
      </c>
      <c r="BT240" s="27">
        <v>0.88014463586363689</v>
      </c>
      <c r="BU240" s="27">
        <v>0.22893632739349368</v>
      </c>
      <c r="BV240" s="27">
        <v>-0.69012237996470205</v>
      </c>
      <c r="BW240" s="27">
        <v>-0.8925547163286085</v>
      </c>
      <c r="BX240" s="27">
        <v>-0.81788641549998786</v>
      </c>
      <c r="BZ240" s="27">
        <v>8.6049652103075935</v>
      </c>
      <c r="CA240" s="27">
        <v>8.6398978725517104</v>
      </c>
      <c r="CB240" s="27">
        <v>8.5445119971939363</v>
      </c>
      <c r="CC240" s="27">
        <v>8.5429220390562328</v>
      </c>
      <c r="CD240" s="27">
        <v>8.4026293634604201</v>
      </c>
      <c r="CE240" s="27">
        <v>8.3017423831875092</v>
      </c>
      <c r="CF240" s="27">
        <v>8.2242677968361466</v>
      </c>
      <c r="CG240" s="27">
        <v>8.1072277221507871</v>
      </c>
      <c r="CH240" s="27">
        <v>8.0025367740850566</v>
      </c>
      <c r="CI240" s="27">
        <v>7.8801446358636369</v>
      </c>
      <c r="CJ240" s="27">
        <v>7.2289363273934937</v>
      </c>
      <c r="CK240" s="27">
        <v>6.309877620035298</v>
      </c>
      <c r="CL240" s="27">
        <v>6.1074452836713915</v>
      </c>
      <c r="CM240" s="27">
        <v>6.1821135845000121</v>
      </c>
      <c r="CO240" s="28">
        <v>1.6057664051547107</v>
      </c>
      <c r="CP240" s="28">
        <v>1.6396345317328631</v>
      </c>
      <c r="CQ240" s="28">
        <v>1.5442924238275868</v>
      </c>
      <c r="CR240" s="28">
        <v>1.549219036508644</v>
      </c>
      <c r="CS240" s="28">
        <v>1.421572051700756</v>
      </c>
      <c r="CT240" s="28">
        <v>1.3374303456477108</v>
      </c>
      <c r="CU240" s="28">
        <v>1.2867296943859428</v>
      </c>
      <c r="CV240" s="28">
        <v>1.1726899814278955</v>
      </c>
      <c r="CW240" s="28">
        <v>1.1151867528099384</v>
      </c>
      <c r="CX240" s="28">
        <v>0.9509712084332671</v>
      </c>
      <c r="CY240" s="28">
        <v>0.23924643253500744</v>
      </c>
      <c r="CZ240" s="28">
        <v>-1.8180432803791877</v>
      </c>
      <c r="DA240" s="28">
        <v>-3.2607650352943995</v>
      </c>
      <c r="DB240" s="28">
        <v>-4.3233559152494134</v>
      </c>
      <c r="DD240" s="28">
        <v>8.6057664051547107</v>
      </c>
      <c r="DE240" s="28">
        <v>8.6396345317328631</v>
      </c>
      <c r="DF240" s="28">
        <v>8.5442924238275868</v>
      </c>
      <c r="DG240" s="28">
        <v>8.549219036508644</v>
      </c>
      <c r="DH240" s="28">
        <v>8.4215720517007568</v>
      </c>
      <c r="DI240" s="28">
        <v>8.3374303456477108</v>
      </c>
      <c r="DJ240" s="28">
        <v>8.2867296943859436</v>
      </c>
      <c r="DK240" s="28">
        <v>8.1726899814278955</v>
      </c>
      <c r="DL240" s="28">
        <v>8.1151867528099384</v>
      </c>
      <c r="DM240" s="28">
        <v>7.9509712084332671</v>
      </c>
      <c r="DN240" s="28">
        <v>7.2392464325350074</v>
      </c>
      <c r="DO240" s="28">
        <v>5.1819567196208123</v>
      </c>
      <c r="DP240" s="28">
        <v>3.7392349647056005</v>
      </c>
      <c r="DQ240" s="28">
        <v>2.6766440847505866</v>
      </c>
      <c r="DS240" s="29">
        <v>1.6277411534728881</v>
      </c>
      <c r="DT240" s="29">
        <v>1.6842421143618385</v>
      </c>
      <c r="DU240" s="29">
        <v>1.6123568793049108</v>
      </c>
      <c r="DV240" s="29">
        <v>1.6376304972586215</v>
      </c>
      <c r="DW240" s="29">
        <v>1.5284439315984377</v>
      </c>
      <c r="DX240" s="29">
        <v>1.4486669646360744</v>
      </c>
      <c r="DY240" s="29">
        <v>1.3940523611907265</v>
      </c>
      <c r="DZ240" s="29">
        <v>1.2535750514724491</v>
      </c>
      <c r="EA240" s="29">
        <v>1.1543111652036373</v>
      </c>
      <c r="EB240" s="29">
        <v>0.9597836092900538</v>
      </c>
      <c r="EC240" s="29">
        <v>-0.92475094439068339</v>
      </c>
      <c r="ED240" s="29">
        <v>-2.9163803883271555</v>
      </c>
      <c r="EE240" s="29">
        <v>-4.1811294364652127</v>
      </c>
      <c r="EF240" s="29">
        <v>-4.1629119079873451</v>
      </c>
      <c r="EH240" s="29">
        <v>8.6277411534728881</v>
      </c>
      <c r="EI240" s="29">
        <v>8.6842421143618385</v>
      </c>
      <c r="EJ240" s="29">
        <v>8.6123568793049117</v>
      </c>
      <c r="EK240" s="29">
        <v>8.6376304972586215</v>
      </c>
      <c r="EL240" s="29">
        <v>8.5284439315984386</v>
      </c>
      <c r="EM240" s="29">
        <v>8.4486669646360752</v>
      </c>
      <c r="EN240" s="29">
        <v>8.3940523611907274</v>
      </c>
      <c r="EO240" s="29">
        <v>8.2535750514724491</v>
      </c>
      <c r="EP240" s="29">
        <v>8.1543111652036373</v>
      </c>
      <c r="EQ240" s="29">
        <v>7.9597836092900538</v>
      </c>
      <c r="ER240" s="29">
        <v>6.0752490556093166</v>
      </c>
      <c r="ES240" s="29">
        <v>4.0836196116728445</v>
      </c>
      <c r="ET240" s="29">
        <v>2.8188705635347873</v>
      </c>
      <c r="EU240" s="29">
        <v>2.8370880920126549</v>
      </c>
      <c r="EW240" s="1">
        <v>360520</v>
      </c>
      <c r="EX240" s="1">
        <v>521151</v>
      </c>
      <c r="EY240" s="1" t="s">
        <v>464</v>
      </c>
      <c r="EZ240" s="1" t="s">
        <v>885</v>
      </c>
    </row>
    <row r="241" spans="2:156" ht="16.2" thickBot="1" x14ac:dyDescent="0.35">
      <c r="B241" s="21" t="s">
        <v>242</v>
      </c>
      <c r="C241" s="22">
        <v>11.640149729803266</v>
      </c>
      <c r="D241" s="23">
        <v>11.70599259685212</v>
      </c>
      <c r="E241" s="23">
        <v>11.613927947625944</v>
      </c>
      <c r="F241" s="23">
        <v>11.535867060886556</v>
      </c>
      <c r="G241" s="23">
        <v>11.458275198263092</v>
      </c>
      <c r="H241" s="23">
        <v>11.367834677663632</v>
      </c>
      <c r="I241" s="23">
        <v>11.262812838714375</v>
      </c>
      <c r="J241" s="23">
        <v>11.149394990377974</v>
      </c>
      <c r="K241" s="23">
        <v>11.039531595510667</v>
      </c>
      <c r="L241" s="23">
        <v>10.909712331735058</v>
      </c>
      <c r="M241" s="23">
        <v>10.314452526557956</v>
      </c>
      <c r="N241" s="23">
        <v>9.8070882057603406</v>
      </c>
      <c r="O241" s="23">
        <v>9.6047440167185734</v>
      </c>
      <c r="P241" s="23">
        <v>9.5700182865675085</v>
      </c>
      <c r="Q241" s="24"/>
      <c r="R241" s="23">
        <v>17.440149729803267</v>
      </c>
      <c r="S241" s="23">
        <v>17.505992596852121</v>
      </c>
      <c r="T241" s="23">
        <v>17.413927947625943</v>
      </c>
      <c r="U241" s="23">
        <v>17.335867060886557</v>
      </c>
      <c r="V241" s="23">
        <v>17.258275198263092</v>
      </c>
      <c r="W241" s="23">
        <v>17.167834677663635</v>
      </c>
      <c r="X241" s="23">
        <v>17.062812838714375</v>
      </c>
      <c r="Y241" s="23">
        <v>16.949394990377975</v>
      </c>
      <c r="Z241" s="23">
        <v>16.839531595510667</v>
      </c>
      <c r="AA241" s="23">
        <v>16.709712331735059</v>
      </c>
      <c r="AB241" s="23">
        <v>16.114452526557955</v>
      </c>
      <c r="AC241" s="23">
        <v>15.607088205760341</v>
      </c>
      <c r="AD241" s="23">
        <v>15.404744016718574</v>
      </c>
      <c r="AE241" s="23">
        <v>15.370018286567509</v>
      </c>
      <c r="AG241" s="25">
        <v>11.628521422872286</v>
      </c>
      <c r="AH241" s="25">
        <v>11.692544200780775</v>
      </c>
      <c r="AI241" s="25">
        <v>11.642728329712391</v>
      </c>
      <c r="AJ241" s="25">
        <v>11.602015566164406</v>
      </c>
      <c r="AK241" s="25">
        <v>11.560920584626887</v>
      </c>
      <c r="AL241" s="25">
        <v>11.512132173621135</v>
      </c>
      <c r="AM241" s="25">
        <v>11.445684897082941</v>
      </c>
      <c r="AN241" s="25">
        <v>11.368985461156349</v>
      </c>
      <c r="AO241" s="25">
        <v>11.291153517647157</v>
      </c>
      <c r="AP241" s="25">
        <v>11.19189775285597</v>
      </c>
      <c r="AQ241" s="25">
        <v>10.769803054145523</v>
      </c>
      <c r="AR241" s="25">
        <v>10.355733296794694</v>
      </c>
      <c r="AS241" s="25">
        <v>9.9970005280551444</v>
      </c>
      <c r="AT241" s="25">
        <v>9.8708878236950639</v>
      </c>
      <c r="AV241" s="26">
        <v>17.428521422872286</v>
      </c>
      <c r="AW241" s="26">
        <v>17.492544200780774</v>
      </c>
      <c r="AX241" s="26">
        <v>17.442728329712391</v>
      </c>
      <c r="AY241" s="26">
        <v>17.402015566164405</v>
      </c>
      <c r="AZ241" s="26">
        <v>17.360920584626889</v>
      </c>
      <c r="BA241" s="26">
        <v>17.312132173621134</v>
      </c>
      <c r="BB241" s="26">
        <v>17.245684897082942</v>
      </c>
      <c r="BC241" s="26">
        <v>17.16898546115635</v>
      </c>
      <c r="BD241" s="26">
        <v>17.091153517647157</v>
      </c>
      <c r="BE241" s="26">
        <v>16.991897752855969</v>
      </c>
      <c r="BF241" s="26">
        <v>16.569803054145524</v>
      </c>
      <c r="BG241" s="26">
        <v>16.155733296794693</v>
      </c>
      <c r="BH241" s="26">
        <v>15.797000528055145</v>
      </c>
      <c r="BI241" s="26">
        <v>15.670887823695065</v>
      </c>
      <c r="BK241" s="27">
        <v>11.640795474717802</v>
      </c>
      <c r="BL241" s="27">
        <v>11.716291552227727</v>
      </c>
      <c r="BM241" s="27">
        <v>11.638603905874106</v>
      </c>
      <c r="BN241" s="27">
        <v>11.573442364542283</v>
      </c>
      <c r="BO241" s="27">
        <v>11.512884518015408</v>
      </c>
      <c r="BP241" s="27">
        <v>11.44483994171112</v>
      </c>
      <c r="BQ241" s="27">
        <v>11.362282229995058</v>
      </c>
      <c r="BR241" s="27">
        <v>11.276788994386001</v>
      </c>
      <c r="BS241" s="27">
        <v>11.194204178887988</v>
      </c>
      <c r="BT241" s="27">
        <v>11.091872620294339</v>
      </c>
      <c r="BU241" s="27">
        <v>10.623101709477432</v>
      </c>
      <c r="BV241" s="27">
        <v>10.295306410713426</v>
      </c>
      <c r="BW241" s="27">
        <v>10.222958663272784</v>
      </c>
      <c r="BX241" s="27">
        <v>10.315985620915194</v>
      </c>
      <c r="BZ241" s="27">
        <v>17.440795474717802</v>
      </c>
      <c r="CA241" s="27">
        <v>17.516291552227727</v>
      </c>
      <c r="CB241" s="27">
        <v>17.438603905874107</v>
      </c>
      <c r="CC241" s="27">
        <v>17.373442364542285</v>
      </c>
      <c r="CD241" s="27">
        <v>17.312884518015409</v>
      </c>
      <c r="CE241" s="27">
        <v>17.24483994171112</v>
      </c>
      <c r="CF241" s="27">
        <v>17.162282229995061</v>
      </c>
      <c r="CG241" s="27">
        <v>17.076788994386</v>
      </c>
      <c r="CH241" s="27">
        <v>16.994204178887991</v>
      </c>
      <c r="CI241" s="27">
        <v>16.89187262029434</v>
      </c>
      <c r="CJ241" s="27">
        <v>16.423101709477432</v>
      </c>
      <c r="CK241" s="27">
        <v>16.095306410713427</v>
      </c>
      <c r="CL241" s="27">
        <v>16.022958663272785</v>
      </c>
      <c r="CM241" s="27">
        <v>16.115985620915197</v>
      </c>
      <c r="CO241" s="28">
        <v>11.638756620614792</v>
      </c>
      <c r="CP241" s="28">
        <v>11.713075463571871</v>
      </c>
      <c r="CQ241" s="28">
        <v>11.634629677446641</v>
      </c>
      <c r="CR241" s="28">
        <v>11.574706646363829</v>
      </c>
      <c r="CS241" s="28">
        <v>11.522949956569501</v>
      </c>
      <c r="CT241" s="28">
        <v>11.468537202333486</v>
      </c>
      <c r="CU241" s="28">
        <v>11.404672290603211</v>
      </c>
      <c r="CV241" s="28">
        <v>11.338099245521221</v>
      </c>
      <c r="CW241" s="28">
        <v>11.283614789256097</v>
      </c>
      <c r="CX241" s="28">
        <v>11.221617348089536</v>
      </c>
      <c r="CY241" s="28">
        <v>10.888415732590497</v>
      </c>
      <c r="CZ241" s="28">
        <v>9.1930666457990355</v>
      </c>
      <c r="DA241" s="28">
        <v>7.5460711628556716</v>
      </c>
      <c r="DB241" s="28">
        <v>6.2497133806713698</v>
      </c>
      <c r="DD241" s="28">
        <v>17.438756620614793</v>
      </c>
      <c r="DE241" s="28">
        <v>17.513075463571873</v>
      </c>
      <c r="DF241" s="28">
        <v>17.434629677446644</v>
      </c>
      <c r="DG241" s="28">
        <v>17.37470664636383</v>
      </c>
      <c r="DH241" s="28">
        <v>17.322949956569502</v>
      </c>
      <c r="DI241" s="28">
        <v>17.268537202333487</v>
      </c>
      <c r="DJ241" s="28">
        <v>17.204672290603209</v>
      </c>
      <c r="DK241" s="28">
        <v>17.138099245521222</v>
      </c>
      <c r="DL241" s="28">
        <v>17.083614789256096</v>
      </c>
      <c r="DM241" s="28">
        <v>17.021617348089535</v>
      </c>
      <c r="DN241" s="28">
        <v>16.688415732590499</v>
      </c>
      <c r="DO241" s="28">
        <v>14.993066645799036</v>
      </c>
      <c r="DP241" s="28">
        <v>13.346071162855672</v>
      </c>
      <c r="DQ241" s="28">
        <v>12.049713380671371</v>
      </c>
      <c r="DS241" s="29">
        <v>11.644000556861025</v>
      </c>
      <c r="DT241" s="29">
        <v>11.723493720395439</v>
      </c>
      <c r="DU241" s="29">
        <v>11.650400230987533</v>
      </c>
      <c r="DV241" s="29">
        <v>11.595008819642961</v>
      </c>
      <c r="DW241" s="29">
        <v>11.543755406512012</v>
      </c>
      <c r="DX241" s="29">
        <v>11.485062975382995</v>
      </c>
      <c r="DY241" s="29">
        <v>11.417463286953385</v>
      </c>
      <c r="DZ241" s="29">
        <v>11.349229514529263</v>
      </c>
      <c r="EA241" s="29">
        <v>11.29109833670246</v>
      </c>
      <c r="EB241" s="29">
        <v>11.155224676666318</v>
      </c>
      <c r="EC241" s="29">
        <v>9.3454634394319953</v>
      </c>
      <c r="ED241" s="29">
        <v>7.7139350468877073</v>
      </c>
      <c r="EE241" s="29">
        <v>6.2703410025996753</v>
      </c>
      <c r="EF241" s="29">
        <v>6.2660723484824636</v>
      </c>
      <c r="EH241" s="29">
        <v>17.444000556861027</v>
      </c>
      <c r="EI241" s="29">
        <v>17.52349372039544</v>
      </c>
      <c r="EJ241" s="29">
        <v>17.450400230987533</v>
      </c>
      <c r="EK241" s="29">
        <v>17.395008819642964</v>
      </c>
      <c r="EL241" s="29">
        <v>17.343755406512013</v>
      </c>
      <c r="EM241" s="29">
        <v>17.285062975382996</v>
      </c>
      <c r="EN241" s="29">
        <v>17.217463286953386</v>
      </c>
      <c r="EO241" s="29">
        <v>17.149229514529264</v>
      </c>
      <c r="EP241" s="29">
        <v>17.091098336702458</v>
      </c>
      <c r="EQ241" s="29">
        <v>16.955224676666319</v>
      </c>
      <c r="ER241" s="29">
        <v>15.145463439431996</v>
      </c>
      <c r="ES241" s="29">
        <v>13.513935046887708</v>
      </c>
      <c r="ET241" s="29">
        <v>12.070341002599676</v>
      </c>
      <c r="EU241" s="29">
        <v>12.066072348482464</v>
      </c>
      <c r="EW241" s="1">
        <v>396385</v>
      </c>
      <c r="EX241" s="1">
        <v>396464</v>
      </c>
      <c r="EY241" s="1" t="s">
        <v>606</v>
      </c>
      <c r="EZ241" s="1" t="s">
        <v>876</v>
      </c>
    </row>
    <row r="242" spans="2:156" ht="16.2" thickBot="1" x14ac:dyDescent="0.35">
      <c r="B242" s="21" t="s">
        <v>243</v>
      </c>
      <c r="C242" s="22">
        <v>4.731086188893701</v>
      </c>
      <c r="D242" s="23">
        <v>4.5337046575032804</v>
      </c>
      <c r="E242" s="23">
        <v>4.174480853944206</v>
      </c>
      <c r="F242" s="23">
        <v>4.0063256969107393</v>
      </c>
      <c r="G242" s="23">
        <v>3.8521249701116567</v>
      </c>
      <c r="H242" s="23">
        <v>3.6314572366856712</v>
      </c>
      <c r="I242" s="23">
        <v>3.4026312338265328</v>
      </c>
      <c r="J242" s="23">
        <v>3.1761827486598584</v>
      </c>
      <c r="K242" s="23">
        <v>2.9082495272438944</v>
      </c>
      <c r="L242" s="23">
        <v>2.5883416857768093</v>
      </c>
      <c r="M242" s="23">
        <v>1.0876959973694884</v>
      </c>
      <c r="N242" s="23">
        <v>-0.32136684129376647</v>
      </c>
      <c r="O242" s="23">
        <v>-0.99449446562367072</v>
      </c>
      <c r="P242" s="23">
        <v>-1.3487793977900093</v>
      </c>
      <c r="Q242" s="24"/>
      <c r="R242" s="23">
        <v>2.731086188893701</v>
      </c>
      <c r="S242" s="23">
        <v>2.5337046575032804</v>
      </c>
      <c r="T242" s="23">
        <v>2.174480853944206</v>
      </c>
      <c r="U242" s="23">
        <v>2.0063256969107393</v>
      </c>
      <c r="V242" s="23">
        <v>1.8521249701116567</v>
      </c>
      <c r="W242" s="23">
        <v>1.6314572366856712</v>
      </c>
      <c r="X242" s="23">
        <v>1.4026312338265328</v>
      </c>
      <c r="Y242" s="23">
        <v>1.1761827486598584</v>
      </c>
      <c r="Z242" s="23">
        <v>0.90824952724389441</v>
      </c>
      <c r="AA242" s="23">
        <v>0.58834168577680934</v>
      </c>
      <c r="AB242" s="23">
        <v>-0.91230400263051159</v>
      </c>
      <c r="AC242" s="23">
        <v>-2.3213668412937665</v>
      </c>
      <c r="AD242" s="23">
        <v>-2.9944944656236707</v>
      </c>
      <c r="AE242" s="23">
        <v>-3.3487793977900093</v>
      </c>
      <c r="AG242" s="25">
        <v>4.7030339885756334</v>
      </c>
      <c r="AH242" s="25">
        <v>4.6084182894206336</v>
      </c>
      <c r="AI242" s="25">
        <v>4.405505659479851</v>
      </c>
      <c r="AJ242" s="25">
        <v>4.2835661202117254</v>
      </c>
      <c r="AK242" s="25">
        <v>4.1692425068825649</v>
      </c>
      <c r="AL242" s="25">
        <v>3.9965500466229198</v>
      </c>
      <c r="AM242" s="25">
        <v>3.8091624260071768</v>
      </c>
      <c r="AN242" s="25">
        <v>3.6246649657140431</v>
      </c>
      <c r="AO242" s="25">
        <v>3.3946295006614697</v>
      </c>
      <c r="AP242" s="25">
        <v>3.1133160792645924</v>
      </c>
      <c r="AQ242" s="25">
        <v>1.9888389073480219</v>
      </c>
      <c r="AR242" s="25">
        <v>0.8336217517017559</v>
      </c>
      <c r="AS242" s="25">
        <v>-0.14539668481999612</v>
      </c>
      <c r="AT242" s="25">
        <v>-0.54417743903535509</v>
      </c>
      <c r="AV242" s="26">
        <v>2.7030339885756334</v>
      </c>
      <c r="AW242" s="26">
        <v>2.6084182894206336</v>
      </c>
      <c r="AX242" s="26">
        <v>2.405505659479851</v>
      </c>
      <c r="AY242" s="26">
        <v>2.2835661202117254</v>
      </c>
      <c r="AZ242" s="26">
        <v>2.1692425068825649</v>
      </c>
      <c r="BA242" s="26">
        <v>1.9965500466229198</v>
      </c>
      <c r="BB242" s="26">
        <v>1.8091624260071768</v>
      </c>
      <c r="BC242" s="26">
        <v>1.6246649657140431</v>
      </c>
      <c r="BD242" s="26">
        <v>1.3946295006614697</v>
      </c>
      <c r="BE242" s="26">
        <v>1.1133160792645924</v>
      </c>
      <c r="BF242" s="26">
        <v>-1.1161092651978066E-2</v>
      </c>
      <c r="BG242" s="26">
        <v>-1.1663782482982441</v>
      </c>
      <c r="BH242" s="26">
        <v>-2.1453966848199961</v>
      </c>
      <c r="BI242" s="26">
        <v>-2.5441774390353551</v>
      </c>
      <c r="BK242" s="27">
        <v>4.7322020533648415</v>
      </c>
      <c r="BL242" s="27">
        <v>4.5533355862937475</v>
      </c>
      <c r="BM242" s="27">
        <v>4.2270525398510443</v>
      </c>
      <c r="BN242" s="27">
        <v>4.0861893193399998</v>
      </c>
      <c r="BO242" s="27">
        <v>3.9612875217849677</v>
      </c>
      <c r="BP242" s="27">
        <v>3.7813271293470105</v>
      </c>
      <c r="BQ242" s="27">
        <v>3.5956200203237483</v>
      </c>
      <c r="BR242" s="27">
        <v>3.4218847735619917</v>
      </c>
      <c r="BS242" s="27">
        <v>3.20630809725969</v>
      </c>
      <c r="BT242" s="27">
        <v>2.9388774414429424</v>
      </c>
      <c r="BU242" s="27">
        <v>1.6964377386039402</v>
      </c>
      <c r="BV242" s="27">
        <v>0.7011963834172672</v>
      </c>
      <c r="BW242" s="27">
        <v>0.31526831100082298</v>
      </c>
      <c r="BX242" s="27">
        <v>0.24196857221435764</v>
      </c>
      <c r="BZ242" s="27">
        <v>2.7322020533648415</v>
      </c>
      <c r="CA242" s="27">
        <v>2.5533355862937475</v>
      </c>
      <c r="CB242" s="27">
        <v>2.2270525398510443</v>
      </c>
      <c r="CC242" s="27">
        <v>2.0861893193399998</v>
      </c>
      <c r="CD242" s="27">
        <v>1.9612875217849677</v>
      </c>
      <c r="CE242" s="27">
        <v>1.7813271293470105</v>
      </c>
      <c r="CF242" s="27">
        <v>1.5956200203237483</v>
      </c>
      <c r="CG242" s="27">
        <v>1.4218847735619917</v>
      </c>
      <c r="CH242" s="27">
        <v>1.20630809725969</v>
      </c>
      <c r="CI242" s="27">
        <v>0.93887744144294238</v>
      </c>
      <c r="CJ242" s="27">
        <v>-0.3035622613960598</v>
      </c>
      <c r="CK242" s="27">
        <v>-1.2988036165827328</v>
      </c>
      <c r="CL242" s="27">
        <v>-1.684731688999177</v>
      </c>
      <c r="CM242" s="27">
        <v>-1.7580314277856424</v>
      </c>
      <c r="CO242" s="28">
        <v>4.725905535770603</v>
      </c>
      <c r="CP242" s="28">
        <v>4.5331743046349935</v>
      </c>
      <c r="CQ242" s="28">
        <v>4.1891945813219582</v>
      </c>
      <c r="CR242" s="28">
        <v>4.0447686566203958</v>
      </c>
      <c r="CS242" s="28">
        <v>3.9238503182082276</v>
      </c>
      <c r="CT242" s="28">
        <v>3.759877598594878</v>
      </c>
      <c r="CU242" s="28">
        <v>3.5952951658255046</v>
      </c>
      <c r="CV242" s="28">
        <v>3.4358166037883269</v>
      </c>
      <c r="CW242" s="28">
        <v>3.2556367014568686</v>
      </c>
      <c r="CX242" s="28">
        <v>3.0484083439205474</v>
      </c>
      <c r="CY242" s="28">
        <v>1.9800917278529191</v>
      </c>
      <c r="CZ242" s="28">
        <v>-2.2246629390004351</v>
      </c>
      <c r="DA242" s="28">
        <v>-6.1265061276836867</v>
      </c>
      <c r="DB242" s="28">
        <v>-9.1940336433864616</v>
      </c>
      <c r="DD242" s="28">
        <v>2.725905535770603</v>
      </c>
      <c r="DE242" s="28">
        <v>2.5331743046349935</v>
      </c>
      <c r="DF242" s="28">
        <v>2.1891945813219582</v>
      </c>
      <c r="DG242" s="28">
        <v>2.0447686566203958</v>
      </c>
      <c r="DH242" s="28">
        <v>1.9238503182082276</v>
      </c>
      <c r="DI242" s="28">
        <v>1.759877598594878</v>
      </c>
      <c r="DJ242" s="28">
        <v>1.5952951658255046</v>
      </c>
      <c r="DK242" s="28">
        <v>1.4358166037883269</v>
      </c>
      <c r="DL242" s="28">
        <v>1.2556367014568686</v>
      </c>
      <c r="DM242" s="28">
        <v>1.0484083439205474</v>
      </c>
      <c r="DN242" s="28">
        <v>-1.9908272147080908E-2</v>
      </c>
      <c r="DO242" s="28">
        <v>-4.2246629390004351</v>
      </c>
      <c r="DP242" s="28">
        <v>-8.1265061276836867</v>
      </c>
      <c r="DQ242" s="28">
        <v>-11.194033643386462</v>
      </c>
      <c r="DS242" s="29">
        <v>4.7654202234599135</v>
      </c>
      <c r="DT242" s="29">
        <v>4.6108604872678596</v>
      </c>
      <c r="DU242" s="29">
        <v>4.3071788841563388</v>
      </c>
      <c r="DV242" s="29">
        <v>4.1924586361229572</v>
      </c>
      <c r="DW242" s="29">
        <v>4.1014399676648852</v>
      </c>
      <c r="DX242" s="29">
        <v>3.9520055177938875</v>
      </c>
      <c r="DY242" s="29">
        <v>3.8071950670758845</v>
      </c>
      <c r="DZ242" s="29">
        <v>3.6778144175700263</v>
      </c>
      <c r="EA242" s="29">
        <v>3.523986242133315</v>
      </c>
      <c r="EB242" s="29">
        <v>3.1756300880342216</v>
      </c>
      <c r="EC242" s="29">
        <v>-1.1973376952313668</v>
      </c>
      <c r="ED242" s="29">
        <v>-5.2773579426285195</v>
      </c>
      <c r="EE242" s="29">
        <v>-8.5764121097819626</v>
      </c>
      <c r="EF242" s="29">
        <v>-8.685792493670025</v>
      </c>
      <c r="EH242" s="29">
        <v>2.7654202234599135</v>
      </c>
      <c r="EI242" s="29">
        <v>2.6108604872678596</v>
      </c>
      <c r="EJ242" s="29">
        <v>2.3071788841563388</v>
      </c>
      <c r="EK242" s="29">
        <v>2.1924586361229572</v>
      </c>
      <c r="EL242" s="29">
        <v>2.1014399676648852</v>
      </c>
      <c r="EM242" s="29">
        <v>1.9520055177938875</v>
      </c>
      <c r="EN242" s="29">
        <v>1.8071950670758845</v>
      </c>
      <c r="EO242" s="29">
        <v>1.6778144175700263</v>
      </c>
      <c r="EP242" s="29">
        <v>1.523986242133315</v>
      </c>
      <c r="EQ242" s="29">
        <v>1.1756300880342216</v>
      </c>
      <c r="ER242" s="29">
        <v>-3.1973376952313668</v>
      </c>
      <c r="ES242" s="29">
        <v>-7.2773579426285195</v>
      </c>
      <c r="ET242" s="29">
        <v>-10.576412109781963</v>
      </c>
      <c r="EU242" s="29">
        <v>-10.685792493670025</v>
      </c>
      <c r="EW242" s="1">
        <v>388030</v>
      </c>
      <c r="EX242" s="1">
        <v>400511</v>
      </c>
      <c r="EY242" s="1" t="s">
        <v>563</v>
      </c>
      <c r="EZ242" s="1" t="s">
        <v>874</v>
      </c>
    </row>
    <row r="243" spans="2:156" ht="16.2" thickBot="1" x14ac:dyDescent="0.35">
      <c r="B243" s="21" t="s">
        <v>244</v>
      </c>
      <c r="C243" s="22">
        <v>10.444632723617342</v>
      </c>
      <c r="D243" s="23">
        <v>9.5723849684197511</v>
      </c>
      <c r="E243" s="23">
        <v>8.3360851928495805</v>
      </c>
      <c r="F243" s="23">
        <v>7.9905728491610724</v>
      </c>
      <c r="G243" s="23">
        <v>7.7010380320170491</v>
      </c>
      <c r="H243" s="23">
        <v>7.2443221423265367</v>
      </c>
      <c r="I243" s="23">
        <v>6.7986037541935502</v>
      </c>
      <c r="J243" s="23">
        <v>6.3352128242349579</v>
      </c>
      <c r="K243" s="23">
        <v>5.883458398162869</v>
      </c>
      <c r="L243" s="23">
        <v>5.3114257895479788</v>
      </c>
      <c r="M243" s="23">
        <v>2.7864452817014822</v>
      </c>
      <c r="N243" s="23">
        <v>0.62390912665241416</v>
      </c>
      <c r="O243" s="23">
        <v>-0.3863325825121926</v>
      </c>
      <c r="P243" s="23">
        <v>-0.81565215663852797</v>
      </c>
      <c r="Q243" s="24"/>
      <c r="R243" s="23">
        <v>14.544632723617344</v>
      </c>
      <c r="S243" s="23">
        <v>13.672384968419752</v>
      </c>
      <c r="T243" s="23">
        <v>12.436085192849582</v>
      </c>
      <c r="U243" s="23">
        <v>12.090572849161074</v>
      </c>
      <c r="V243" s="23">
        <v>11.80103803201705</v>
      </c>
      <c r="W243" s="23">
        <v>11.344322142326538</v>
      </c>
      <c r="X243" s="23">
        <v>10.898603754193552</v>
      </c>
      <c r="Y243" s="23">
        <v>10.435212824234959</v>
      </c>
      <c r="Z243" s="23">
        <v>9.9834583981628704</v>
      </c>
      <c r="AA243" s="23">
        <v>9.4114257895479803</v>
      </c>
      <c r="AB243" s="23">
        <v>6.8864452817014836</v>
      </c>
      <c r="AC243" s="23">
        <v>4.7239091266524156</v>
      </c>
      <c r="AD243" s="23">
        <v>3.7136674174878088</v>
      </c>
      <c r="AE243" s="23">
        <v>3.2843478433614735</v>
      </c>
      <c r="AG243" s="25">
        <v>10.397465660187237</v>
      </c>
      <c r="AH243" s="25">
        <v>9.9955392868917059</v>
      </c>
      <c r="AI243" s="25">
        <v>9.3440553468986103</v>
      </c>
      <c r="AJ243" s="25">
        <v>9.1376347069066135</v>
      </c>
      <c r="AK243" s="25">
        <v>8.9596872638176244</v>
      </c>
      <c r="AL243" s="25">
        <v>8.6364529511534869</v>
      </c>
      <c r="AM243" s="25">
        <v>8.3107338225942389</v>
      </c>
      <c r="AN243" s="25">
        <v>7.9690305942610511</v>
      </c>
      <c r="AO243" s="25">
        <v>7.6211326936884678</v>
      </c>
      <c r="AP243" s="25">
        <v>7.1464192451532913</v>
      </c>
      <c r="AQ243" s="25">
        <v>5.2452045793107018</v>
      </c>
      <c r="AR243" s="25">
        <v>3.5410897131588541</v>
      </c>
      <c r="AS243" s="25">
        <v>2.1257440848316804</v>
      </c>
      <c r="AT243" s="25">
        <v>1.4844537953984158</v>
      </c>
      <c r="AV243" s="26">
        <v>14.497465660187238</v>
      </c>
      <c r="AW243" s="26">
        <v>14.095539286891707</v>
      </c>
      <c r="AX243" s="26">
        <v>13.444055346898612</v>
      </c>
      <c r="AY243" s="26">
        <v>13.237634706906615</v>
      </c>
      <c r="AZ243" s="26">
        <v>13.059687263817626</v>
      </c>
      <c r="BA243" s="26">
        <v>12.736452951153488</v>
      </c>
      <c r="BB243" s="26">
        <v>12.41073382259424</v>
      </c>
      <c r="BC243" s="26">
        <v>12.069030594261053</v>
      </c>
      <c r="BD243" s="26">
        <v>11.721132693688469</v>
      </c>
      <c r="BE243" s="26">
        <v>11.246419245153293</v>
      </c>
      <c r="BF243" s="26">
        <v>9.3452045793107033</v>
      </c>
      <c r="BG243" s="26">
        <v>7.6410897131588555</v>
      </c>
      <c r="BH243" s="26">
        <v>6.2257440848316818</v>
      </c>
      <c r="BI243" s="26">
        <v>5.5844537953984172</v>
      </c>
      <c r="BK243" s="27">
        <v>10.447932011250996</v>
      </c>
      <c r="BL243" s="27">
        <v>9.6250491603352479</v>
      </c>
      <c r="BM243" s="27">
        <v>8.4533656961917742</v>
      </c>
      <c r="BN243" s="27">
        <v>8.1675549576491555</v>
      </c>
      <c r="BO243" s="27">
        <v>7.9412281874284503</v>
      </c>
      <c r="BP243" s="27">
        <v>7.5729646194947229</v>
      </c>
      <c r="BQ243" s="27">
        <v>7.2202930334398925</v>
      </c>
      <c r="BR243" s="27">
        <v>6.8706048422843473</v>
      </c>
      <c r="BS243" s="27">
        <v>6.5272897901231985</v>
      </c>
      <c r="BT243" s="27">
        <v>6.0635209064641558</v>
      </c>
      <c r="BU243" s="27">
        <v>4.0604461240474166</v>
      </c>
      <c r="BV243" s="27">
        <v>2.6441363131639122</v>
      </c>
      <c r="BW243" s="27">
        <v>2.1676799990134086</v>
      </c>
      <c r="BX243" s="27">
        <v>2.2274868887814776</v>
      </c>
      <c r="BZ243" s="27">
        <v>14.547932011250998</v>
      </c>
      <c r="CA243" s="27">
        <v>13.725049160335249</v>
      </c>
      <c r="CB243" s="27">
        <v>12.553365696191776</v>
      </c>
      <c r="CC243" s="27">
        <v>12.267554957649157</v>
      </c>
      <c r="CD243" s="27">
        <v>12.041228187428452</v>
      </c>
      <c r="CE243" s="27">
        <v>11.672964619494724</v>
      </c>
      <c r="CF243" s="27">
        <v>11.320293033439894</v>
      </c>
      <c r="CG243" s="27">
        <v>10.970604842284349</v>
      </c>
      <c r="CH243" s="27">
        <v>10.6272897901232</v>
      </c>
      <c r="CI243" s="27">
        <v>10.163520906464157</v>
      </c>
      <c r="CJ243" s="27">
        <v>8.160446124047418</v>
      </c>
      <c r="CK243" s="27">
        <v>6.7441363131639136</v>
      </c>
      <c r="CL243" s="27">
        <v>6.26767999901341</v>
      </c>
      <c r="CM243" s="27">
        <v>6.327486888781479</v>
      </c>
      <c r="CO243" s="28">
        <v>10.436295483065866</v>
      </c>
      <c r="CP243" s="28">
        <v>9.5793064725656354</v>
      </c>
      <c r="CQ243" s="28">
        <v>8.3761343907117265</v>
      </c>
      <c r="CR243" s="28">
        <v>8.080502392639648</v>
      </c>
      <c r="CS243" s="28">
        <v>7.8598457350060791</v>
      </c>
      <c r="CT243" s="28">
        <v>7.5142279875800515</v>
      </c>
      <c r="CU243" s="28">
        <v>7.2032528350083105</v>
      </c>
      <c r="CV243" s="28">
        <v>6.9119408776589317</v>
      </c>
      <c r="CW243" s="28">
        <v>6.6661666779507733</v>
      </c>
      <c r="CX243" s="28">
        <v>6.338169070793839</v>
      </c>
      <c r="CY243" s="28">
        <v>4.6290983552871268</v>
      </c>
      <c r="CZ243" s="28">
        <v>-1.9492770628794105</v>
      </c>
      <c r="DA243" s="28">
        <v>-8.3932531297278601</v>
      </c>
      <c r="DB243" s="28">
        <v>-13.559463390609523</v>
      </c>
      <c r="DD243" s="28">
        <v>14.536295483065867</v>
      </c>
      <c r="DE243" s="28">
        <v>13.679306472565637</v>
      </c>
      <c r="DF243" s="28">
        <v>12.476134390711728</v>
      </c>
      <c r="DG243" s="28">
        <v>12.180502392639649</v>
      </c>
      <c r="DH243" s="28">
        <v>11.959845735006081</v>
      </c>
      <c r="DI243" s="28">
        <v>11.614227987580053</v>
      </c>
      <c r="DJ243" s="28">
        <v>11.303252835008312</v>
      </c>
      <c r="DK243" s="28">
        <v>11.011940877658933</v>
      </c>
      <c r="DL243" s="28">
        <v>10.766166677950775</v>
      </c>
      <c r="DM243" s="28">
        <v>10.43816907079384</v>
      </c>
      <c r="DN243" s="28">
        <v>8.7290983552871282</v>
      </c>
      <c r="DO243" s="28">
        <v>2.1507229371205909</v>
      </c>
      <c r="DP243" s="28">
        <v>-4.2932531297278587</v>
      </c>
      <c r="DQ243" s="28">
        <v>-9.4594633906095211</v>
      </c>
      <c r="DS243" s="29">
        <v>10.49673581959887</v>
      </c>
      <c r="DT243" s="29">
        <v>9.6981890920321305</v>
      </c>
      <c r="DU243" s="29">
        <v>8.5537111932337488</v>
      </c>
      <c r="DV243" s="29">
        <v>8.3024794849609123</v>
      </c>
      <c r="DW243" s="29">
        <v>8.1291718188622966</v>
      </c>
      <c r="DX243" s="29">
        <v>7.8231696051905768</v>
      </c>
      <c r="DY243" s="29">
        <v>7.5487284089702218</v>
      </c>
      <c r="DZ243" s="29">
        <v>7.2816649030080551</v>
      </c>
      <c r="EA243" s="29">
        <v>7.0515822966241526</v>
      </c>
      <c r="EB243" s="29">
        <v>6.4614705937911694</v>
      </c>
      <c r="EC243" s="29">
        <v>-0.88765245581048546</v>
      </c>
      <c r="ED243" s="29">
        <v>-7.3658011890212904</v>
      </c>
      <c r="EE243" s="29">
        <v>-13.06451200790147</v>
      </c>
      <c r="EF243" s="29">
        <v>-13.282509585206029</v>
      </c>
      <c r="EH243" s="29">
        <v>14.596735819598871</v>
      </c>
      <c r="EI243" s="29">
        <v>13.798189092032132</v>
      </c>
      <c r="EJ243" s="29">
        <v>12.65371119323375</v>
      </c>
      <c r="EK243" s="29">
        <v>12.402479484960914</v>
      </c>
      <c r="EL243" s="29">
        <v>12.229171818862298</v>
      </c>
      <c r="EM243" s="29">
        <v>11.923169605190578</v>
      </c>
      <c r="EN243" s="29">
        <v>11.648728408970223</v>
      </c>
      <c r="EO243" s="29">
        <v>11.381664903008057</v>
      </c>
      <c r="EP243" s="29">
        <v>11.151582296624154</v>
      </c>
      <c r="EQ243" s="29">
        <v>10.561470593791171</v>
      </c>
      <c r="ER243" s="29">
        <v>3.212347544189516</v>
      </c>
      <c r="ES243" s="29">
        <v>-3.265801189021289</v>
      </c>
      <c r="ET243" s="29">
        <v>-8.9645120079014688</v>
      </c>
      <c r="EU243" s="29">
        <v>-9.1825095852060272</v>
      </c>
      <c r="EW243" s="1">
        <v>357891</v>
      </c>
      <c r="EX243" s="1">
        <v>395944</v>
      </c>
      <c r="EY243" s="1" t="s">
        <v>594</v>
      </c>
      <c r="EZ243" s="1" t="s">
        <v>883</v>
      </c>
    </row>
    <row r="244" spans="2:156" ht="16.2" thickBot="1" x14ac:dyDescent="0.35">
      <c r="B244" s="21" t="s">
        <v>245</v>
      </c>
      <c r="C244" s="22">
        <v>6.8712226531536871</v>
      </c>
      <c r="D244" s="23">
        <v>7.1021943600690314</v>
      </c>
      <c r="E244" s="23">
        <v>6.5965734089429269</v>
      </c>
      <c r="F244" s="23">
        <v>6.3796658957713888</v>
      </c>
      <c r="G244" s="23">
        <v>6.1779252844183645</v>
      </c>
      <c r="H244" s="23">
        <v>6.0123880455553724</v>
      </c>
      <c r="I244" s="23">
        <v>5.6262261431009648</v>
      </c>
      <c r="J244" s="23">
        <v>5.3859366048951927</v>
      </c>
      <c r="K244" s="23">
        <v>5.3255240429984525</v>
      </c>
      <c r="L244" s="23">
        <v>4.961624288214324</v>
      </c>
      <c r="M244" s="23">
        <v>3.3356829977120377</v>
      </c>
      <c r="N244" s="23">
        <v>0.21410589872516184</v>
      </c>
      <c r="O244" s="23">
        <v>-1.484724624345013</v>
      </c>
      <c r="P244" s="23">
        <v>-2.5746375299588244</v>
      </c>
      <c r="Q244" s="24"/>
      <c r="R244" s="23">
        <v>10.871222653153687</v>
      </c>
      <c r="S244" s="23">
        <v>11.102194360069031</v>
      </c>
      <c r="T244" s="23">
        <v>10.596573408942927</v>
      </c>
      <c r="U244" s="23">
        <v>10.379665895771389</v>
      </c>
      <c r="V244" s="23">
        <v>10.177925284418365</v>
      </c>
      <c r="W244" s="23">
        <v>10.012388045555372</v>
      </c>
      <c r="X244" s="23">
        <v>9.6262261431009648</v>
      </c>
      <c r="Y244" s="23">
        <v>9.3859366048951927</v>
      </c>
      <c r="Z244" s="23">
        <v>9.3255240429984525</v>
      </c>
      <c r="AA244" s="23">
        <v>8.961624288214324</v>
      </c>
      <c r="AB244" s="23">
        <v>7.3356829977120377</v>
      </c>
      <c r="AC244" s="23">
        <v>4.2141058987251618</v>
      </c>
      <c r="AD244" s="23">
        <v>2.515275375654987</v>
      </c>
      <c r="AE244" s="23">
        <v>1.4253624700411756</v>
      </c>
      <c r="AG244" s="25">
        <v>6.7927811288168556</v>
      </c>
      <c r="AH244" s="25">
        <v>7.0593110346689549</v>
      </c>
      <c r="AI244" s="25">
        <v>6.7330791935526015</v>
      </c>
      <c r="AJ244" s="25">
        <v>6.6124548724054364</v>
      </c>
      <c r="AK244" s="25">
        <v>6.521757337369106</v>
      </c>
      <c r="AL244" s="25">
        <v>6.4437648260706695</v>
      </c>
      <c r="AM244" s="25">
        <v>6.1380953469752413</v>
      </c>
      <c r="AN244" s="25">
        <v>5.9182636935349784</v>
      </c>
      <c r="AO244" s="25">
        <v>5.858370787840073</v>
      </c>
      <c r="AP244" s="25">
        <v>5.4559100893304731</v>
      </c>
      <c r="AQ244" s="25">
        <v>4.3446113949227936</v>
      </c>
      <c r="AR244" s="25">
        <v>2.706599601641944</v>
      </c>
      <c r="AS244" s="25">
        <v>1.2078691464506903</v>
      </c>
      <c r="AT244" s="25">
        <v>1.1313766901378024</v>
      </c>
      <c r="AV244" s="26">
        <v>10.792781128816856</v>
      </c>
      <c r="AW244" s="26">
        <v>11.059311034668955</v>
      </c>
      <c r="AX244" s="26">
        <v>10.733079193552602</v>
      </c>
      <c r="AY244" s="26">
        <v>10.612454872405436</v>
      </c>
      <c r="AZ244" s="26">
        <v>10.521757337369106</v>
      </c>
      <c r="BA244" s="26">
        <v>10.443764826070669</v>
      </c>
      <c r="BB244" s="26">
        <v>10.138095346975241</v>
      </c>
      <c r="BC244" s="26">
        <v>9.9182636935349784</v>
      </c>
      <c r="BD244" s="26">
        <v>9.858370787840073</v>
      </c>
      <c r="BE244" s="26">
        <v>9.4559100893304731</v>
      </c>
      <c r="BF244" s="26">
        <v>8.3446113949227936</v>
      </c>
      <c r="BG244" s="26">
        <v>6.706599601641944</v>
      </c>
      <c r="BH244" s="26">
        <v>5.2078691464506903</v>
      </c>
      <c r="BI244" s="26">
        <v>5.1313766901378024</v>
      </c>
      <c r="BK244" s="27">
        <v>6.8721964801182729</v>
      </c>
      <c r="BL244" s="27">
        <v>7.1378895648730918</v>
      </c>
      <c r="BM244" s="27">
        <v>6.6719269902786813</v>
      </c>
      <c r="BN244" s="27">
        <v>6.4883019602812873</v>
      </c>
      <c r="BO244" s="27">
        <v>6.3311592959935226</v>
      </c>
      <c r="BP244" s="27">
        <v>6.2182035060120775</v>
      </c>
      <c r="BQ244" s="27">
        <v>5.8819992723909351</v>
      </c>
      <c r="BR244" s="27">
        <v>5.6973073683761548</v>
      </c>
      <c r="BS244" s="27">
        <v>5.6880778290219709</v>
      </c>
      <c r="BT244" s="27">
        <v>5.3799891499257022</v>
      </c>
      <c r="BU244" s="27">
        <v>4.1383545571204223</v>
      </c>
      <c r="BV244" s="27">
        <v>2.5830161081570253</v>
      </c>
      <c r="BW244" s="27">
        <v>2.2635266765046431</v>
      </c>
      <c r="BX244" s="27">
        <v>2.4565712686712011</v>
      </c>
      <c r="BZ244" s="27">
        <v>10.872196480118273</v>
      </c>
      <c r="CA244" s="27">
        <v>11.137889564873092</v>
      </c>
      <c r="CB244" s="27">
        <v>10.671926990278681</v>
      </c>
      <c r="CC244" s="27">
        <v>10.488301960281287</v>
      </c>
      <c r="CD244" s="27">
        <v>10.331159295993523</v>
      </c>
      <c r="CE244" s="27">
        <v>10.218203506012077</v>
      </c>
      <c r="CF244" s="27">
        <v>9.8819992723909351</v>
      </c>
      <c r="CG244" s="27">
        <v>9.6973073683761548</v>
      </c>
      <c r="CH244" s="27">
        <v>9.6880778290219709</v>
      </c>
      <c r="CI244" s="27">
        <v>9.3799891499257022</v>
      </c>
      <c r="CJ244" s="27">
        <v>8.1383545571204223</v>
      </c>
      <c r="CK244" s="27">
        <v>6.5830161081570253</v>
      </c>
      <c r="CL244" s="27">
        <v>6.2635266765046431</v>
      </c>
      <c r="CM244" s="27">
        <v>6.4565712686712011</v>
      </c>
      <c r="CO244" s="28">
        <v>6.8699190861368891</v>
      </c>
      <c r="CP244" s="28">
        <v>7.1329842161075945</v>
      </c>
      <c r="CQ244" s="28">
        <v>6.6625529660936031</v>
      </c>
      <c r="CR244" s="28">
        <v>6.4829729608223126</v>
      </c>
      <c r="CS244" s="28">
        <v>6.3186677620022813</v>
      </c>
      <c r="CT244" s="28">
        <v>6.1953781589315859</v>
      </c>
      <c r="CU244" s="28">
        <v>5.8373078429913505</v>
      </c>
      <c r="CV244" s="28">
        <v>5.5661233078417069</v>
      </c>
      <c r="CW244" s="28">
        <v>5.4790736084326781</v>
      </c>
      <c r="CX244" s="28">
        <v>5.1213156641854631</v>
      </c>
      <c r="CY244" s="28">
        <v>3.8540673171494788</v>
      </c>
      <c r="CZ244" s="28">
        <v>-0.32696658566812786</v>
      </c>
      <c r="DA244" s="28">
        <v>-4.0341005528506706</v>
      </c>
      <c r="DB244" s="28">
        <v>-6.8224995170445837</v>
      </c>
      <c r="DD244" s="28">
        <v>10.869919086136889</v>
      </c>
      <c r="DE244" s="28">
        <v>11.132984216107594</v>
      </c>
      <c r="DF244" s="28">
        <v>10.662552966093603</v>
      </c>
      <c r="DG244" s="28">
        <v>10.482972960822313</v>
      </c>
      <c r="DH244" s="28">
        <v>10.318667762002281</v>
      </c>
      <c r="DI244" s="28">
        <v>10.195378158931586</v>
      </c>
      <c r="DJ244" s="28">
        <v>9.8373078429913505</v>
      </c>
      <c r="DK244" s="28">
        <v>9.5661233078417069</v>
      </c>
      <c r="DL244" s="28">
        <v>9.4790736084326781</v>
      </c>
      <c r="DM244" s="28">
        <v>9.1213156641854631</v>
      </c>
      <c r="DN244" s="28">
        <v>7.8540673171494788</v>
      </c>
      <c r="DO244" s="28">
        <v>3.6730334143318721</v>
      </c>
      <c r="DP244" s="28">
        <v>-3.4100552850670596E-2</v>
      </c>
      <c r="DQ244" s="28">
        <v>-2.8224995170445837</v>
      </c>
      <c r="DS244" s="29">
        <v>6.913405692300703</v>
      </c>
      <c r="DT244" s="29">
        <v>7.2100774446378431</v>
      </c>
      <c r="DU244" s="29">
        <v>6.7792269566118009</v>
      </c>
      <c r="DV244" s="29">
        <v>6.6495640157205749</v>
      </c>
      <c r="DW244" s="29">
        <v>6.473061725603003</v>
      </c>
      <c r="DX244" s="29">
        <v>6.2876182929189142</v>
      </c>
      <c r="DY244" s="29">
        <v>5.8858672287969291</v>
      </c>
      <c r="DZ244" s="29">
        <v>5.6223587357766824</v>
      </c>
      <c r="EA244" s="29">
        <v>5.5341488456274384</v>
      </c>
      <c r="EB244" s="29">
        <v>5.0884072359905659</v>
      </c>
      <c r="EC244" s="29">
        <v>0.41341625431590501</v>
      </c>
      <c r="ED244" s="29">
        <v>-3.8787655148875295</v>
      </c>
      <c r="EE244" s="29">
        <v>-7.17917799838078</v>
      </c>
      <c r="EF244" s="29">
        <v>-6.9554411912480489</v>
      </c>
      <c r="EH244" s="29">
        <v>10.913405692300703</v>
      </c>
      <c r="EI244" s="29">
        <v>11.210077444637843</v>
      </c>
      <c r="EJ244" s="29">
        <v>10.779226956611801</v>
      </c>
      <c r="EK244" s="29">
        <v>10.649564015720575</v>
      </c>
      <c r="EL244" s="29">
        <v>10.473061725603003</v>
      </c>
      <c r="EM244" s="29">
        <v>10.287618292918914</v>
      </c>
      <c r="EN244" s="29">
        <v>9.8858672287969291</v>
      </c>
      <c r="EO244" s="29">
        <v>9.6223587357766824</v>
      </c>
      <c r="EP244" s="29">
        <v>9.5341488456274384</v>
      </c>
      <c r="EQ244" s="29">
        <v>9.0884072359905659</v>
      </c>
      <c r="ER244" s="29">
        <v>4.413416254315905</v>
      </c>
      <c r="ES244" s="29">
        <v>0.12123448511247048</v>
      </c>
      <c r="ET244" s="29">
        <v>-3.17917799838078</v>
      </c>
      <c r="EU244" s="29">
        <v>-2.9554411912480489</v>
      </c>
      <c r="EW244" s="1">
        <v>349973</v>
      </c>
      <c r="EX244" s="1">
        <v>530340</v>
      </c>
      <c r="EY244" s="1" t="s">
        <v>464</v>
      </c>
      <c r="EZ244" s="1" t="s">
        <v>885</v>
      </c>
    </row>
    <row r="245" spans="2:156" ht="16.2" thickBot="1" x14ac:dyDescent="0.35">
      <c r="B245" s="21" t="s">
        <v>246</v>
      </c>
      <c r="C245" s="22">
        <v>7.0441083059827481</v>
      </c>
      <c r="D245" s="23">
        <v>7.0823844922300285</v>
      </c>
      <c r="E245" s="23">
        <v>7.0350158761734303</v>
      </c>
      <c r="F245" s="23">
        <v>6.9505915946180012</v>
      </c>
      <c r="G245" s="23">
        <v>6.801722291144058</v>
      </c>
      <c r="H245" s="23">
        <v>6.6889523306366883</v>
      </c>
      <c r="I245" s="23">
        <v>6.5881275032169553</v>
      </c>
      <c r="J245" s="23">
        <v>6.4112155608345383</v>
      </c>
      <c r="K245" s="23">
        <v>6.2340260401524894</v>
      </c>
      <c r="L245" s="23">
        <v>6.038611493955611</v>
      </c>
      <c r="M245" s="23">
        <v>5.2186511279943524</v>
      </c>
      <c r="N245" s="23">
        <v>4.2174433328961847</v>
      </c>
      <c r="O245" s="23">
        <v>3.6816479747208533</v>
      </c>
      <c r="P245" s="23">
        <v>3.3428750343169504</v>
      </c>
      <c r="Q245" s="24"/>
      <c r="R245" s="23">
        <v>11.044108305982748</v>
      </c>
      <c r="S245" s="23">
        <v>11.082384492230029</v>
      </c>
      <c r="T245" s="23">
        <v>11.03501587617343</v>
      </c>
      <c r="U245" s="23">
        <v>10.950591594618</v>
      </c>
      <c r="V245" s="23">
        <v>10.801722291144058</v>
      </c>
      <c r="W245" s="23">
        <v>10.688952330636688</v>
      </c>
      <c r="X245" s="23">
        <v>10.588127503216956</v>
      </c>
      <c r="Y245" s="23">
        <v>10.411215560834538</v>
      </c>
      <c r="Z245" s="23">
        <v>10.234026040152489</v>
      </c>
      <c r="AA245" s="23">
        <v>10.03861149395561</v>
      </c>
      <c r="AB245" s="23">
        <v>9.2186511279943524</v>
      </c>
      <c r="AC245" s="23">
        <v>8.2174433328961847</v>
      </c>
      <c r="AD245" s="23">
        <v>7.6816479747208533</v>
      </c>
      <c r="AE245" s="23">
        <v>7.3428750343169504</v>
      </c>
      <c r="AG245" s="25">
        <v>7.0079263514404291</v>
      </c>
      <c r="AH245" s="25">
        <v>7.0329457488825096</v>
      </c>
      <c r="AI245" s="25">
        <v>7.0095075474591937</v>
      </c>
      <c r="AJ245" s="25">
        <v>6.9372012690557758</v>
      </c>
      <c r="AK245" s="25">
        <v>6.7998578331664339</v>
      </c>
      <c r="AL245" s="25">
        <v>6.6971701121432092</v>
      </c>
      <c r="AM245" s="25">
        <v>6.5968176940433985</v>
      </c>
      <c r="AN245" s="25">
        <v>6.4166470269938278</v>
      </c>
      <c r="AO245" s="25">
        <v>6.2296802737145915</v>
      </c>
      <c r="AP245" s="25">
        <v>6.0006305404951235</v>
      </c>
      <c r="AQ245" s="25">
        <v>5.2747395907850851</v>
      </c>
      <c r="AR245" s="25">
        <v>4.714655131766726</v>
      </c>
      <c r="AS245" s="25">
        <v>4.222805281458605</v>
      </c>
      <c r="AT245" s="25">
        <v>4.1675842879172258</v>
      </c>
      <c r="AV245" s="26">
        <v>11.007926351440428</v>
      </c>
      <c r="AW245" s="26">
        <v>11.03294574888251</v>
      </c>
      <c r="AX245" s="26">
        <v>11.009507547459194</v>
      </c>
      <c r="AY245" s="26">
        <v>10.937201269055777</v>
      </c>
      <c r="AZ245" s="26">
        <v>10.799857833166435</v>
      </c>
      <c r="BA245" s="26">
        <v>10.697170112143208</v>
      </c>
      <c r="BB245" s="26">
        <v>10.596817694043398</v>
      </c>
      <c r="BC245" s="26">
        <v>10.416647026993829</v>
      </c>
      <c r="BD245" s="26">
        <v>10.229680273714592</v>
      </c>
      <c r="BE245" s="26">
        <v>10.000630540495123</v>
      </c>
      <c r="BF245" s="26">
        <v>9.2747395907850851</v>
      </c>
      <c r="BG245" s="26">
        <v>8.714655131766726</v>
      </c>
      <c r="BH245" s="26">
        <v>8.222805281458605</v>
      </c>
      <c r="BI245" s="26">
        <v>8.1675842879172258</v>
      </c>
      <c r="BK245" s="27">
        <v>7.0448231167096829</v>
      </c>
      <c r="BL245" s="27">
        <v>7.098844023167513</v>
      </c>
      <c r="BM245" s="27">
        <v>7.0705419594226724</v>
      </c>
      <c r="BN245" s="27">
        <v>7.004549976521786</v>
      </c>
      <c r="BO245" s="27">
        <v>6.8765500761319398</v>
      </c>
      <c r="BP245" s="27">
        <v>6.7914289603804363</v>
      </c>
      <c r="BQ245" s="27">
        <v>6.7179329460274424</v>
      </c>
      <c r="BR245" s="27">
        <v>6.5756246616998322</v>
      </c>
      <c r="BS245" s="27">
        <v>6.4331633315410741</v>
      </c>
      <c r="BT245" s="27">
        <v>6.2727871485381828</v>
      </c>
      <c r="BU245" s="27">
        <v>5.5999366307767175</v>
      </c>
      <c r="BV245" s="27">
        <v>5.089845335591507</v>
      </c>
      <c r="BW245" s="27">
        <v>4.9793818272384982</v>
      </c>
      <c r="BX245" s="27">
        <v>5.0182735456914145</v>
      </c>
      <c r="BZ245" s="27">
        <v>11.044823116709683</v>
      </c>
      <c r="CA245" s="27">
        <v>11.098844023167512</v>
      </c>
      <c r="CB245" s="27">
        <v>11.070541959422673</v>
      </c>
      <c r="CC245" s="27">
        <v>11.004549976521787</v>
      </c>
      <c r="CD245" s="27">
        <v>10.87655007613194</v>
      </c>
      <c r="CE245" s="27">
        <v>10.791428960380436</v>
      </c>
      <c r="CF245" s="27">
        <v>10.717932946027442</v>
      </c>
      <c r="CG245" s="27">
        <v>10.575624661699832</v>
      </c>
      <c r="CH245" s="27">
        <v>10.433163331541074</v>
      </c>
      <c r="CI245" s="27">
        <v>10.272787148538182</v>
      </c>
      <c r="CJ245" s="27">
        <v>9.5999366307767175</v>
      </c>
      <c r="CK245" s="27">
        <v>9.089845335591507</v>
      </c>
      <c r="CL245" s="27">
        <v>8.9793818272384982</v>
      </c>
      <c r="CM245" s="27">
        <v>9.0182735456914145</v>
      </c>
      <c r="CO245" s="28">
        <v>7.0419745967594078</v>
      </c>
      <c r="CP245" s="28">
        <v>7.0881698573004215</v>
      </c>
      <c r="CQ245" s="28">
        <v>7.053999622077475</v>
      </c>
      <c r="CR245" s="28">
        <v>6.9885807382849281</v>
      </c>
      <c r="CS245" s="28">
        <v>6.8663715891188817</v>
      </c>
      <c r="CT245" s="28">
        <v>6.7952733501010174</v>
      </c>
      <c r="CU245" s="28">
        <v>6.7391060910631069</v>
      </c>
      <c r="CV245" s="28">
        <v>6.6085739284031311</v>
      </c>
      <c r="CW245" s="28">
        <v>6.4908186390073608</v>
      </c>
      <c r="CX245" s="28">
        <v>6.3688408792101603</v>
      </c>
      <c r="CY245" s="28">
        <v>5.8363546320399422</v>
      </c>
      <c r="CZ245" s="28">
        <v>3.4705120829575122</v>
      </c>
      <c r="DA245" s="28">
        <v>1.6346559082140466</v>
      </c>
      <c r="DB245" s="28">
        <v>-0.30569212279400659</v>
      </c>
      <c r="DD245" s="28">
        <v>11.041974596759408</v>
      </c>
      <c r="DE245" s="28">
        <v>11.088169857300421</v>
      </c>
      <c r="DF245" s="28">
        <v>11.053999622077475</v>
      </c>
      <c r="DG245" s="28">
        <v>10.988580738284927</v>
      </c>
      <c r="DH245" s="28">
        <v>10.866371589118881</v>
      </c>
      <c r="DI245" s="28">
        <v>10.795273350101017</v>
      </c>
      <c r="DJ245" s="28">
        <v>10.739106091063107</v>
      </c>
      <c r="DK245" s="28">
        <v>10.608573928403132</v>
      </c>
      <c r="DL245" s="28">
        <v>10.490818639007362</v>
      </c>
      <c r="DM245" s="28">
        <v>10.368840879210161</v>
      </c>
      <c r="DN245" s="28">
        <v>9.8363546320399422</v>
      </c>
      <c r="DO245" s="28">
        <v>7.4705120829575122</v>
      </c>
      <c r="DP245" s="28">
        <v>5.6346559082140466</v>
      </c>
      <c r="DQ245" s="28">
        <v>3.6943078772059934</v>
      </c>
      <c r="DS245" s="29">
        <v>7.0807348469408948</v>
      </c>
      <c r="DT245" s="29">
        <v>7.1645235970686221</v>
      </c>
      <c r="DU245" s="29">
        <v>7.1674441788587195</v>
      </c>
      <c r="DV245" s="29">
        <v>7.1315581994071477</v>
      </c>
      <c r="DW245" s="29">
        <v>7.0402264309058431</v>
      </c>
      <c r="DX245" s="29">
        <v>6.9846011670647865</v>
      </c>
      <c r="DY245" s="29">
        <v>6.9471022820776325</v>
      </c>
      <c r="DZ245" s="29">
        <v>6.8448368307162157</v>
      </c>
      <c r="EA245" s="29">
        <v>6.7517447166919862</v>
      </c>
      <c r="EB245" s="29">
        <v>6.5620416933637697</v>
      </c>
      <c r="EC245" s="29">
        <v>3.9702228683815548</v>
      </c>
      <c r="ED245" s="29">
        <v>1.7229802856048693</v>
      </c>
      <c r="EE245" s="29">
        <v>3.9065234475280874E-2</v>
      </c>
      <c r="EF245" s="29">
        <v>-4.4262738466436247E-2</v>
      </c>
      <c r="EH245" s="29">
        <v>11.080734846940896</v>
      </c>
      <c r="EI245" s="29">
        <v>11.164523597068623</v>
      </c>
      <c r="EJ245" s="29">
        <v>11.16744417885872</v>
      </c>
      <c r="EK245" s="29">
        <v>11.131558199407149</v>
      </c>
      <c r="EL245" s="29">
        <v>11.040226430905843</v>
      </c>
      <c r="EM245" s="29">
        <v>10.984601167064787</v>
      </c>
      <c r="EN245" s="29">
        <v>10.947102282077633</v>
      </c>
      <c r="EO245" s="29">
        <v>10.844836830716215</v>
      </c>
      <c r="EP245" s="29">
        <v>10.751744716691986</v>
      </c>
      <c r="EQ245" s="29">
        <v>10.562041693363771</v>
      </c>
      <c r="ER245" s="29">
        <v>7.9702228683815548</v>
      </c>
      <c r="ES245" s="29">
        <v>5.7229802856048693</v>
      </c>
      <c r="ET245" s="29">
        <v>4.0390652344752809</v>
      </c>
      <c r="EU245" s="29">
        <v>3.9557372615335638</v>
      </c>
      <c r="EW245" s="1">
        <v>349973</v>
      </c>
      <c r="EX245" s="1">
        <v>530340</v>
      </c>
      <c r="EY245" s="1" t="s">
        <v>464</v>
      </c>
      <c r="EZ245" s="1" t="s">
        <v>885</v>
      </c>
    </row>
    <row r="246" spans="2:156" ht="16.2" thickBot="1" x14ac:dyDescent="0.35">
      <c r="B246" s="21" t="s">
        <v>247</v>
      </c>
      <c r="C246" s="22">
        <v>18.594158644470923</v>
      </c>
      <c r="D246" s="23">
        <v>18.408547762265169</v>
      </c>
      <c r="E246" s="23">
        <v>18.098666535362721</v>
      </c>
      <c r="F246" s="23">
        <v>18.036397766668031</v>
      </c>
      <c r="G246" s="23">
        <v>17.968549443285855</v>
      </c>
      <c r="H246" s="23">
        <v>17.868210653436531</v>
      </c>
      <c r="I246" s="23">
        <v>17.759351460305467</v>
      </c>
      <c r="J246" s="23">
        <v>17.638107120338642</v>
      </c>
      <c r="K246" s="23">
        <v>17.521989309481459</v>
      </c>
      <c r="L246" s="23">
        <v>17.365729863096561</v>
      </c>
      <c r="M246" s="23">
        <v>16.62735452670233</v>
      </c>
      <c r="N246" s="23">
        <v>15.955070448573906</v>
      </c>
      <c r="O246" s="23">
        <v>15.767481621437586</v>
      </c>
      <c r="P246" s="23">
        <v>15.80646778045373</v>
      </c>
      <c r="Q246" s="24"/>
      <c r="R246" s="23">
        <v>23.194158644470924</v>
      </c>
      <c r="S246" s="23">
        <v>23.00854776226517</v>
      </c>
      <c r="T246" s="23">
        <v>22.698666535362722</v>
      </c>
      <c r="U246" s="23">
        <v>22.636397766668033</v>
      </c>
      <c r="V246" s="23">
        <v>22.568549443285857</v>
      </c>
      <c r="W246" s="23">
        <v>22.468210653436532</v>
      </c>
      <c r="X246" s="23">
        <v>22.359351460305469</v>
      </c>
      <c r="Y246" s="23">
        <v>22.238107120338643</v>
      </c>
      <c r="Z246" s="23">
        <v>22.12198930948146</v>
      </c>
      <c r="AA246" s="23">
        <v>21.965729863096563</v>
      </c>
      <c r="AB246" s="23">
        <v>21.227354526702332</v>
      </c>
      <c r="AC246" s="23">
        <v>20.555070448573908</v>
      </c>
      <c r="AD246" s="23">
        <v>20.367481621437587</v>
      </c>
      <c r="AE246" s="23">
        <v>20.406467780453731</v>
      </c>
      <c r="AG246" s="25">
        <v>18.575638964025053</v>
      </c>
      <c r="AH246" s="25">
        <v>18.510544508402898</v>
      </c>
      <c r="AI246" s="25">
        <v>18.355321387399719</v>
      </c>
      <c r="AJ246" s="25">
        <v>18.325094474697913</v>
      </c>
      <c r="AK246" s="25">
        <v>18.287790242786006</v>
      </c>
      <c r="AL246" s="25">
        <v>18.225081381776491</v>
      </c>
      <c r="AM246" s="25">
        <v>18.152486322011917</v>
      </c>
      <c r="AN246" s="25">
        <v>18.070082693644583</v>
      </c>
      <c r="AO246" s="25">
        <v>17.989620556339776</v>
      </c>
      <c r="AP246" s="25">
        <v>17.874605779069388</v>
      </c>
      <c r="AQ246" s="25">
        <v>17.408812229100675</v>
      </c>
      <c r="AR246" s="25">
        <v>16.790301236311365</v>
      </c>
      <c r="AS246" s="25">
        <v>16.206207716420874</v>
      </c>
      <c r="AT246" s="25">
        <v>16.050748776482859</v>
      </c>
      <c r="AV246" s="26">
        <v>23.175638964025055</v>
      </c>
      <c r="AW246" s="26">
        <v>23.110544508402899</v>
      </c>
      <c r="AX246" s="26">
        <v>22.955321387399721</v>
      </c>
      <c r="AY246" s="26">
        <v>22.925094474697914</v>
      </c>
      <c r="AZ246" s="26">
        <v>22.887790242786007</v>
      </c>
      <c r="BA246" s="26">
        <v>22.825081381776492</v>
      </c>
      <c r="BB246" s="26">
        <v>22.752486322011919</v>
      </c>
      <c r="BC246" s="26">
        <v>22.670082693644584</v>
      </c>
      <c r="BD246" s="26">
        <v>22.589620556339778</v>
      </c>
      <c r="BE246" s="26">
        <v>22.474605779069389</v>
      </c>
      <c r="BF246" s="26">
        <v>22.008812229100677</v>
      </c>
      <c r="BG246" s="26">
        <v>21.390301236311366</v>
      </c>
      <c r="BH246" s="26">
        <v>20.806207716420875</v>
      </c>
      <c r="BI246" s="26">
        <v>20.65074877648286</v>
      </c>
      <c r="BK246" s="27">
        <v>18.595091523311268</v>
      </c>
      <c r="BL246" s="27">
        <v>18.42358858464074</v>
      </c>
      <c r="BM246" s="27">
        <v>18.132456731971647</v>
      </c>
      <c r="BN246" s="27">
        <v>18.087819815192532</v>
      </c>
      <c r="BO246" s="27">
        <v>18.039102651143345</v>
      </c>
      <c r="BP246" s="27">
        <v>17.965454647042638</v>
      </c>
      <c r="BQ246" s="27">
        <v>17.885438652057513</v>
      </c>
      <c r="BR246" s="27">
        <v>17.800174752148891</v>
      </c>
      <c r="BS246" s="27">
        <v>17.719242319872404</v>
      </c>
      <c r="BT246" s="27">
        <v>17.598777863786175</v>
      </c>
      <c r="BU246" s="27">
        <v>17.020310733097624</v>
      </c>
      <c r="BV246" s="27">
        <v>16.528655913565668</v>
      </c>
      <c r="BW246" s="27">
        <v>16.456540243354524</v>
      </c>
      <c r="BX246" s="27">
        <v>16.607864011111239</v>
      </c>
      <c r="BZ246" s="27">
        <v>23.19509152331127</v>
      </c>
      <c r="CA246" s="27">
        <v>23.023588584640741</v>
      </c>
      <c r="CB246" s="27">
        <v>22.732456731971649</v>
      </c>
      <c r="CC246" s="27">
        <v>22.687819815192533</v>
      </c>
      <c r="CD246" s="27">
        <v>22.639102651143347</v>
      </c>
      <c r="CE246" s="27">
        <v>22.565454647042639</v>
      </c>
      <c r="CF246" s="27">
        <v>22.485438652057514</v>
      </c>
      <c r="CG246" s="27">
        <v>22.400174752148892</v>
      </c>
      <c r="CH246" s="27">
        <v>22.319242319872405</v>
      </c>
      <c r="CI246" s="27">
        <v>22.198777863786177</v>
      </c>
      <c r="CJ246" s="27">
        <v>21.620310733097625</v>
      </c>
      <c r="CK246" s="27">
        <v>21.12865591356567</v>
      </c>
      <c r="CL246" s="27">
        <v>21.056540243354526</v>
      </c>
      <c r="CM246" s="27">
        <v>21.207864011111241</v>
      </c>
      <c r="CO246" s="28">
        <v>18.595121279857786</v>
      </c>
      <c r="CP246" s="28">
        <v>18.418166563873655</v>
      </c>
      <c r="CQ246" s="28">
        <v>18.121665101355099</v>
      </c>
      <c r="CR246" s="28">
        <v>18.078886431860703</v>
      </c>
      <c r="CS246" s="28">
        <v>18.035936706999124</v>
      </c>
      <c r="CT246" s="28">
        <v>17.977463498455705</v>
      </c>
      <c r="CU246" s="28">
        <v>17.915262398995591</v>
      </c>
      <c r="CV246" s="28">
        <v>17.838642045616282</v>
      </c>
      <c r="CW246" s="28">
        <v>17.781269664786404</v>
      </c>
      <c r="CX246" s="28">
        <v>17.704682705952678</v>
      </c>
      <c r="CY246" s="28">
        <v>17.297001581275559</v>
      </c>
      <c r="CZ246" s="28">
        <v>14.936768543220262</v>
      </c>
      <c r="DA246" s="28">
        <v>12.429031422821135</v>
      </c>
      <c r="DB246" s="28">
        <v>10.415702125448789</v>
      </c>
      <c r="DD246" s="28">
        <v>23.195121279857787</v>
      </c>
      <c r="DE246" s="28">
        <v>23.018166563873656</v>
      </c>
      <c r="DF246" s="28">
        <v>22.7216651013551</v>
      </c>
      <c r="DG246" s="28">
        <v>22.678886431860704</v>
      </c>
      <c r="DH246" s="28">
        <v>22.635936706999125</v>
      </c>
      <c r="DI246" s="28">
        <v>22.577463498455707</v>
      </c>
      <c r="DJ246" s="28">
        <v>22.515262398995592</v>
      </c>
      <c r="DK246" s="28">
        <v>22.438642045616284</v>
      </c>
      <c r="DL246" s="28">
        <v>22.381269664786405</v>
      </c>
      <c r="DM246" s="28">
        <v>22.304682705952679</v>
      </c>
      <c r="DN246" s="28">
        <v>21.897001581275561</v>
      </c>
      <c r="DO246" s="28">
        <v>19.536768543220262</v>
      </c>
      <c r="DP246" s="28">
        <v>17.029031422821134</v>
      </c>
      <c r="DQ246" s="28">
        <v>15.01570212544879</v>
      </c>
      <c r="DS246" s="29">
        <v>18.61405801479404</v>
      </c>
      <c r="DT246" s="29">
        <v>18.455044129017391</v>
      </c>
      <c r="DU246" s="29">
        <v>18.176385066267535</v>
      </c>
      <c r="DV246" s="29">
        <v>18.146504071380416</v>
      </c>
      <c r="DW246" s="29">
        <v>18.11391477956046</v>
      </c>
      <c r="DX246" s="29">
        <v>18.051542053873412</v>
      </c>
      <c r="DY246" s="29">
        <v>17.990844677510609</v>
      </c>
      <c r="DZ246" s="29">
        <v>17.929426197420728</v>
      </c>
      <c r="EA246" s="29">
        <v>17.884288772710892</v>
      </c>
      <c r="EB246" s="29">
        <v>17.709665984763859</v>
      </c>
      <c r="EC246" s="29">
        <v>15.153826301241271</v>
      </c>
      <c r="ED246" s="29">
        <v>12.913043164483378</v>
      </c>
      <c r="EE246" s="29">
        <v>10.670520533878909</v>
      </c>
      <c r="EF246" s="29">
        <v>10.634250329443683</v>
      </c>
      <c r="EH246" s="29">
        <v>23.214058014794041</v>
      </c>
      <c r="EI246" s="29">
        <v>23.055044129017393</v>
      </c>
      <c r="EJ246" s="29">
        <v>22.776385066267537</v>
      </c>
      <c r="EK246" s="29">
        <v>22.746504071380418</v>
      </c>
      <c r="EL246" s="29">
        <v>22.713914779560461</v>
      </c>
      <c r="EM246" s="29">
        <v>22.651542053873413</v>
      </c>
      <c r="EN246" s="29">
        <v>22.59084467751061</v>
      </c>
      <c r="EO246" s="29">
        <v>22.529426197420729</v>
      </c>
      <c r="EP246" s="29">
        <v>22.484288772710894</v>
      </c>
      <c r="EQ246" s="29">
        <v>22.309665984763861</v>
      </c>
      <c r="ER246" s="29">
        <v>19.753826301241272</v>
      </c>
      <c r="ES246" s="29">
        <v>17.513043164483378</v>
      </c>
      <c r="ET246" s="29">
        <v>15.27052053387891</v>
      </c>
      <c r="EU246" s="29">
        <v>15.234250329443684</v>
      </c>
      <c r="EW246" s="1">
        <v>331831</v>
      </c>
      <c r="EX246" s="1">
        <v>441463</v>
      </c>
      <c r="EY246" s="1" t="s">
        <v>512</v>
      </c>
      <c r="EZ246" s="1" t="s">
        <v>887</v>
      </c>
    </row>
    <row r="247" spans="2:156" ht="16.2" thickBot="1" x14ac:dyDescent="0.35">
      <c r="B247" s="21" t="s">
        <v>248</v>
      </c>
      <c r="C247" s="22">
        <v>12.945730277819218</v>
      </c>
      <c r="D247" s="23">
        <v>13.137269077883609</v>
      </c>
      <c r="E247" s="23">
        <v>13.024078869066992</v>
      </c>
      <c r="F247" s="23">
        <v>12.740925727021468</v>
      </c>
      <c r="G247" s="23">
        <v>12.55755742474128</v>
      </c>
      <c r="H247" s="23">
        <v>12.352270553567644</v>
      </c>
      <c r="I247" s="23">
        <v>12.163601979833611</v>
      </c>
      <c r="J247" s="23">
        <v>11.71925162550999</v>
      </c>
      <c r="K247" s="23">
        <v>11.507181653393774</v>
      </c>
      <c r="L247" s="23">
        <v>11.355836348738759</v>
      </c>
      <c r="M247" s="23">
        <v>9.8697623530035354</v>
      </c>
      <c r="N247" s="23">
        <v>8.649342169209346</v>
      </c>
      <c r="O247" s="23">
        <v>8.3019876973012412</v>
      </c>
      <c r="P247" s="23">
        <v>8.4201392179735581</v>
      </c>
      <c r="Q247" s="24"/>
      <c r="R247" s="23">
        <v>17.545730277819217</v>
      </c>
      <c r="S247" s="23">
        <v>17.73726907788361</v>
      </c>
      <c r="T247" s="23">
        <v>17.624078869066992</v>
      </c>
      <c r="U247" s="23">
        <v>17.340925727021471</v>
      </c>
      <c r="V247" s="23">
        <v>17.157557424741281</v>
      </c>
      <c r="W247" s="23">
        <v>16.952270553567644</v>
      </c>
      <c r="X247" s="23">
        <v>16.763601979833613</v>
      </c>
      <c r="Y247" s="23">
        <v>16.319251625509992</v>
      </c>
      <c r="Z247" s="23">
        <v>16.107181653393774</v>
      </c>
      <c r="AA247" s="23">
        <v>15.95583634873876</v>
      </c>
      <c r="AB247" s="23">
        <v>14.469762353003537</v>
      </c>
      <c r="AC247" s="23">
        <v>13.249342169209347</v>
      </c>
      <c r="AD247" s="23">
        <v>12.901987697301243</v>
      </c>
      <c r="AE247" s="23">
        <v>13.02013921797356</v>
      </c>
      <c r="AG247" s="25">
        <v>12.894607159123531</v>
      </c>
      <c r="AH247" s="25">
        <v>13.060571903501559</v>
      </c>
      <c r="AI247" s="25">
        <v>13.023943634717789</v>
      </c>
      <c r="AJ247" s="25">
        <v>12.82093766421451</v>
      </c>
      <c r="AK247" s="25">
        <v>12.715434220918352</v>
      </c>
      <c r="AL247" s="25">
        <v>12.594366130698038</v>
      </c>
      <c r="AM247" s="25">
        <v>12.480466628096197</v>
      </c>
      <c r="AN247" s="25">
        <v>12.117485370238848</v>
      </c>
      <c r="AO247" s="25">
        <v>11.971020262458932</v>
      </c>
      <c r="AP247" s="25">
        <v>11.875326579436241</v>
      </c>
      <c r="AQ247" s="25">
        <v>10.956825783006478</v>
      </c>
      <c r="AR247" s="25">
        <v>9.8263346433530447</v>
      </c>
      <c r="AS247" s="25">
        <v>8.7765033864384439</v>
      </c>
      <c r="AT247" s="25">
        <v>8.5597292591316592</v>
      </c>
      <c r="AV247" s="26">
        <v>17.494607159123532</v>
      </c>
      <c r="AW247" s="26">
        <v>17.660571903501562</v>
      </c>
      <c r="AX247" s="26">
        <v>17.62394363471779</v>
      </c>
      <c r="AY247" s="26">
        <v>17.420937664214513</v>
      </c>
      <c r="AZ247" s="26">
        <v>17.315434220918355</v>
      </c>
      <c r="BA247" s="26">
        <v>17.19436613069804</v>
      </c>
      <c r="BB247" s="26">
        <v>17.080466628096197</v>
      </c>
      <c r="BC247" s="26">
        <v>16.717485370238848</v>
      </c>
      <c r="BD247" s="26">
        <v>16.571020262458934</v>
      </c>
      <c r="BE247" s="26">
        <v>16.475326579436242</v>
      </c>
      <c r="BF247" s="26">
        <v>15.556825783006479</v>
      </c>
      <c r="BG247" s="26">
        <v>14.426334643353046</v>
      </c>
      <c r="BH247" s="26">
        <v>13.376503386438445</v>
      </c>
      <c r="BI247" s="26">
        <v>13.159729259131661</v>
      </c>
      <c r="BK247" s="27">
        <v>12.947600886235159</v>
      </c>
      <c r="BL247" s="27">
        <v>13.165574148557159</v>
      </c>
      <c r="BM247" s="27">
        <v>13.087381162312109</v>
      </c>
      <c r="BN247" s="27">
        <v>12.837838353610463</v>
      </c>
      <c r="BO247" s="27">
        <v>12.689871719232311</v>
      </c>
      <c r="BP247" s="27">
        <v>12.533697001732225</v>
      </c>
      <c r="BQ247" s="27">
        <v>12.397347022066933</v>
      </c>
      <c r="BR247" s="27">
        <v>12.023260191375917</v>
      </c>
      <c r="BS247" s="27">
        <v>11.87509099859304</v>
      </c>
      <c r="BT247" s="27">
        <v>11.783702562501139</v>
      </c>
      <c r="BU247" s="27">
        <v>10.730300926514268</v>
      </c>
      <c r="BV247" s="27">
        <v>9.7916966611646608</v>
      </c>
      <c r="BW247" s="27">
        <v>9.591149521789319</v>
      </c>
      <c r="BX247" s="27">
        <v>9.8785614013254612</v>
      </c>
      <c r="BZ247" s="27">
        <v>17.547600886235159</v>
      </c>
      <c r="CA247" s="27">
        <v>17.76557414855716</v>
      </c>
      <c r="CB247" s="27">
        <v>17.687381162312111</v>
      </c>
      <c r="CC247" s="27">
        <v>17.437838353610466</v>
      </c>
      <c r="CD247" s="27">
        <v>17.289871719232313</v>
      </c>
      <c r="CE247" s="27">
        <v>17.133697001732227</v>
      </c>
      <c r="CF247" s="27">
        <v>16.997347022066933</v>
      </c>
      <c r="CG247" s="27">
        <v>16.62326019137592</v>
      </c>
      <c r="CH247" s="27">
        <v>16.475090998593039</v>
      </c>
      <c r="CI247" s="27">
        <v>16.383702562501142</v>
      </c>
      <c r="CJ247" s="27">
        <v>15.330300926514269</v>
      </c>
      <c r="CK247" s="27">
        <v>14.391696661164662</v>
      </c>
      <c r="CL247" s="27">
        <v>14.19114952178932</v>
      </c>
      <c r="CM247" s="27">
        <v>14.478561401325463</v>
      </c>
      <c r="CO247" s="28">
        <v>12.946127507247439</v>
      </c>
      <c r="CP247" s="28">
        <v>13.163820958194686</v>
      </c>
      <c r="CQ247" s="28">
        <v>13.087435587257609</v>
      </c>
      <c r="CR247" s="28">
        <v>12.853897884743214</v>
      </c>
      <c r="CS247" s="28">
        <v>12.73457043409803</v>
      </c>
      <c r="CT247" s="28">
        <v>12.619517124356069</v>
      </c>
      <c r="CU247" s="28">
        <v>12.530823923214687</v>
      </c>
      <c r="CV247" s="28">
        <v>12.209195225313916</v>
      </c>
      <c r="CW247" s="28">
        <v>12.135262032245111</v>
      </c>
      <c r="CX247" s="28">
        <v>12.140281467718498</v>
      </c>
      <c r="CY247" s="28">
        <v>10.730029684196198</v>
      </c>
      <c r="CZ247" s="28">
        <v>8.0683112702521722</v>
      </c>
      <c r="DA247" s="28">
        <v>4.3684573060576</v>
      </c>
      <c r="DB247" s="28">
        <v>1.5448932063946259</v>
      </c>
      <c r="DD247" s="28">
        <v>17.546127507247441</v>
      </c>
      <c r="DE247" s="28">
        <v>17.763820958194685</v>
      </c>
      <c r="DF247" s="28">
        <v>17.68743558725761</v>
      </c>
      <c r="DG247" s="28">
        <v>17.453897884743213</v>
      </c>
      <c r="DH247" s="28">
        <v>17.334570434098033</v>
      </c>
      <c r="DI247" s="28">
        <v>17.21951712435607</v>
      </c>
      <c r="DJ247" s="28">
        <v>17.130823923214688</v>
      </c>
      <c r="DK247" s="28">
        <v>16.809195225313918</v>
      </c>
      <c r="DL247" s="28">
        <v>16.73526203224511</v>
      </c>
      <c r="DM247" s="28">
        <v>16.7402814677185</v>
      </c>
      <c r="DN247" s="28">
        <v>15.3300296841962</v>
      </c>
      <c r="DO247" s="28">
        <v>12.668311270252174</v>
      </c>
      <c r="DP247" s="28">
        <v>8.9684573060576014</v>
      </c>
      <c r="DQ247" s="28">
        <v>6.1448932063946273</v>
      </c>
      <c r="DS247" s="29">
        <v>12.988166855318211</v>
      </c>
      <c r="DT247" s="29">
        <v>13.249951194352155</v>
      </c>
      <c r="DU247" s="29">
        <v>13.21791073710323</v>
      </c>
      <c r="DV247" s="29">
        <v>13.017890108625494</v>
      </c>
      <c r="DW247" s="29">
        <v>12.925349385101153</v>
      </c>
      <c r="DX247" s="29">
        <v>12.826824070014588</v>
      </c>
      <c r="DY247" s="29">
        <v>12.74906366292271</v>
      </c>
      <c r="DZ247" s="29">
        <v>12.442065949844153</v>
      </c>
      <c r="EA247" s="29">
        <v>12.371166657334083</v>
      </c>
      <c r="EB247" s="29">
        <v>12.305900058813309</v>
      </c>
      <c r="EC247" s="29">
        <v>9.1858796769673923</v>
      </c>
      <c r="ED247" s="29">
        <v>5.3467144191197633</v>
      </c>
      <c r="EE247" s="29">
        <v>2.2574436446874699</v>
      </c>
      <c r="EF247" s="29">
        <v>2.1278828367818576</v>
      </c>
      <c r="EH247" s="29">
        <v>17.588166855318214</v>
      </c>
      <c r="EI247" s="29">
        <v>17.849951194352158</v>
      </c>
      <c r="EJ247" s="29">
        <v>17.817910737103233</v>
      </c>
      <c r="EK247" s="29">
        <v>17.617890108625495</v>
      </c>
      <c r="EL247" s="29">
        <v>17.525349385101155</v>
      </c>
      <c r="EM247" s="29">
        <v>17.42682407001459</v>
      </c>
      <c r="EN247" s="29">
        <v>17.34906366292271</v>
      </c>
      <c r="EO247" s="29">
        <v>17.042065949844154</v>
      </c>
      <c r="EP247" s="29">
        <v>16.971166657334084</v>
      </c>
      <c r="EQ247" s="29">
        <v>16.905900058813309</v>
      </c>
      <c r="ER247" s="29">
        <v>13.785879676967394</v>
      </c>
      <c r="ES247" s="29">
        <v>9.9467144191197647</v>
      </c>
      <c r="ET247" s="29">
        <v>6.8574436446874714</v>
      </c>
      <c r="EU247" s="29">
        <v>6.7278828367818591</v>
      </c>
      <c r="EW247" s="1">
        <v>392447</v>
      </c>
      <c r="EX247" s="1">
        <v>385492</v>
      </c>
      <c r="EY247" s="1" t="s">
        <v>534</v>
      </c>
      <c r="EZ247" s="1" t="s">
        <v>882</v>
      </c>
    </row>
    <row r="248" spans="2:156" ht="16.2" thickBot="1" x14ac:dyDescent="0.35">
      <c r="B248" s="21" t="s">
        <v>249</v>
      </c>
      <c r="C248" s="22">
        <v>9.123867251772154</v>
      </c>
      <c r="D248" s="23">
        <v>8.4684625390574624</v>
      </c>
      <c r="E248" s="23">
        <v>7.5958594497579917</v>
      </c>
      <c r="F248" s="23">
        <v>7.393738845001824</v>
      </c>
      <c r="G248" s="23">
        <v>7.1633959127793361</v>
      </c>
      <c r="H248" s="23">
        <v>6.9494145325998016</v>
      </c>
      <c r="I248" s="23">
        <v>6.689687903559518</v>
      </c>
      <c r="J248" s="23">
        <v>6.3924175327545445</v>
      </c>
      <c r="K248" s="23">
        <v>6.1065058233622551</v>
      </c>
      <c r="L248" s="23">
        <v>5.7510339275799751</v>
      </c>
      <c r="M248" s="23">
        <v>4.0379000784211474</v>
      </c>
      <c r="N248" s="23">
        <v>2.2076956130000145</v>
      </c>
      <c r="O248" s="23">
        <v>1.1712444911664264</v>
      </c>
      <c r="P248" s="23">
        <v>0.4194749332122214</v>
      </c>
      <c r="Q248" s="24"/>
      <c r="R248" s="23">
        <v>12.623867251772154</v>
      </c>
      <c r="S248" s="23">
        <v>11.968462539057462</v>
      </c>
      <c r="T248" s="23">
        <v>11.095859449757992</v>
      </c>
      <c r="U248" s="23">
        <v>10.893738845001824</v>
      </c>
      <c r="V248" s="23">
        <v>10.663395912779336</v>
      </c>
      <c r="W248" s="23">
        <v>10.449414532599802</v>
      </c>
      <c r="X248" s="23">
        <v>10.189687903559518</v>
      </c>
      <c r="Y248" s="23">
        <v>9.8924175327545445</v>
      </c>
      <c r="Z248" s="23">
        <v>9.6065058233622551</v>
      </c>
      <c r="AA248" s="23">
        <v>9.2510339275799751</v>
      </c>
      <c r="AB248" s="23">
        <v>7.5379000784211474</v>
      </c>
      <c r="AC248" s="23">
        <v>5.7076956130000145</v>
      </c>
      <c r="AD248" s="23">
        <v>4.6712444911664264</v>
      </c>
      <c r="AE248" s="23">
        <v>3.9194749332122214</v>
      </c>
      <c r="AG248" s="25">
        <v>9.0876083058284376</v>
      </c>
      <c r="AH248" s="25">
        <v>8.7679806669833962</v>
      </c>
      <c r="AI248" s="25">
        <v>8.2859513717718656</v>
      </c>
      <c r="AJ248" s="25">
        <v>8.1449885550061492</v>
      </c>
      <c r="AK248" s="25">
        <v>7.963421170681686</v>
      </c>
      <c r="AL248" s="25">
        <v>7.7984213042755144</v>
      </c>
      <c r="AM248" s="25">
        <v>7.5820440962228748</v>
      </c>
      <c r="AN248" s="25">
        <v>7.3299793357811929</v>
      </c>
      <c r="AO248" s="25">
        <v>7.0808803614524081</v>
      </c>
      <c r="AP248" s="25">
        <v>6.7652864901664422</v>
      </c>
      <c r="AQ248" s="25">
        <v>5.4843096712961366</v>
      </c>
      <c r="AR248" s="25">
        <v>4.1657047513552286</v>
      </c>
      <c r="AS248" s="25">
        <v>3.0808908030721565</v>
      </c>
      <c r="AT248" s="25">
        <v>2.6367598028134491</v>
      </c>
      <c r="AV248" s="26">
        <v>12.587608305828438</v>
      </c>
      <c r="AW248" s="26">
        <v>12.267980666983396</v>
      </c>
      <c r="AX248" s="26">
        <v>11.785951371771866</v>
      </c>
      <c r="AY248" s="26">
        <v>11.644988555006149</v>
      </c>
      <c r="AZ248" s="26">
        <v>11.463421170681686</v>
      </c>
      <c r="BA248" s="26">
        <v>11.298421304275514</v>
      </c>
      <c r="BB248" s="26">
        <v>11.082044096222875</v>
      </c>
      <c r="BC248" s="26">
        <v>10.829979335781193</v>
      </c>
      <c r="BD248" s="26">
        <v>10.580880361452408</v>
      </c>
      <c r="BE248" s="26">
        <v>10.265286490166442</v>
      </c>
      <c r="BF248" s="26">
        <v>8.9843096712961366</v>
      </c>
      <c r="BG248" s="26">
        <v>7.6657047513552286</v>
      </c>
      <c r="BH248" s="26">
        <v>6.5808908030721565</v>
      </c>
      <c r="BI248" s="26">
        <v>6.1367598028134491</v>
      </c>
      <c r="BK248" s="27">
        <v>9.1253311019094703</v>
      </c>
      <c r="BL248" s="27">
        <v>8.4957683126418431</v>
      </c>
      <c r="BM248" s="27">
        <v>7.6561179616493291</v>
      </c>
      <c r="BN248" s="27">
        <v>7.4849412650478975</v>
      </c>
      <c r="BO248" s="27">
        <v>7.2886722063495633</v>
      </c>
      <c r="BP248" s="27">
        <v>7.1203418182976819</v>
      </c>
      <c r="BQ248" s="27">
        <v>6.9079999402968788</v>
      </c>
      <c r="BR248" s="27">
        <v>6.6691758266875976</v>
      </c>
      <c r="BS248" s="27">
        <v>6.4400594026105455</v>
      </c>
      <c r="BT248" s="27">
        <v>6.1417004950132892</v>
      </c>
      <c r="BU248" s="27">
        <v>4.6926943145230151</v>
      </c>
      <c r="BV248" s="27">
        <v>3.5090486643399768</v>
      </c>
      <c r="BW248" s="27">
        <v>3.0256575081756694</v>
      </c>
      <c r="BX248" s="27">
        <v>2.8387028507496215</v>
      </c>
      <c r="BZ248" s="27">
        <v>12.62533110190947</v>
      </c>
      <c r="CA248" s="27">
        <v>11.995768312641843</v>
      </c>
      <c r="CB248" s="27">
        <v>11.156117961649329</v>
      </c>
      <c r="CC248" s="27">
        <v>10.984941265047897</v>
      </c>
      <c r="CD248" s="27">
        <v>10.788672206349563</v>
      </c>
      <c r="CE248" s="27">
        <v>10.620341818297682</v>
      </c>
      <c r="CF248" s="27">
        <v>10.407999940296879</v>
      </c>
      <c r="CG248" s="27">
        <v>10.169175826687598</v>
      </c>
      <c r="CH248" s="27">
        <v>9.9400594026105455</v>
      </c>
      <c r="CI248" s="27">
        <v>9.6417004950132892</v>
      </c>
      <c r="CJ248" s="27">
        <v>8.1926943145230151</v>
      </c>
      <c r="CK248" s="27">
        <v>7.0090486643399768</v>
      </c>
      <c r="CL248" s="27">
        <v>6.5256575081756694</v>
      </c>
      <c r="CM248" s="27">
        <v>6.3387028507496215</v>
      </c>
      <c r="CO248" s="28">
        <v>9.1193368840148548</v>
      </c>
      <c r="CP248" s="28">
        <v>8.4710434909567844</v>
      </c>
      <c r="CQ248" s="28">
        <v>7.6155459671344783</v>
      </c>
      <c r="CR248" s="28">
        <v>7.4391707785290162</v>
      </c>
      <c r="CS248" s="28">
        <v>7.2450237433028537</v>
      </c>
      <c r="CT248" s="28">
        <v>7.0901889910440339</v>
      </c>
      <c r="CU248" s="28">
        <v>6.8947032986187597</v>
      </c>
      <c r="CV248" s="28">
        <v>6.6590345962020212</v>
      </c>
      <c r="CW248" s="28">
        <v>6.4543810998803224</v>
      </c>
      <c r="CX248" s="28">
        <v>6.2054443057089674</v>
      </c>
      <c r="CY248" s="28">
        <v>4.9277820666911474</v>
      </c>
      <c r="CZ248" s="28">
        <v>0.94799281433812155</v>
      </c>
      <c r="DA248" s="28">
        <v>-2.4547054042977763</v>
      </c>
      <c r="DB248" s="28">
        <v>-5.4664219508626104</v>
      </c>
      <c r="DD248" s="28">
        <v>12.619336884014855</v>
      </c>
      <c r="DE248" s="28">
        <v>11.971043490956784</v>
      </c>
      <c r="DF248" s="28">
        <v>11.115545967134478</v>
      </c>
      <c r="DG248" s="28">
        <v>10.939170778529016</v>
      </c>
      <c r="DH248" s="28">
        <v>10.745023743302854</v>
      </c>
      <c r="DI248" s="28">
        <v>10.590188991044034</v>
      </c>
      <c r="DJ248" s="28">
        <v>10.39470329861876</v>
      </c>
      <c r="DK248" s="28">
        <v>10.159034596202021</v>
      </c>
      <c r="DL248" s="28">
        <v>9.9543810998803224</v>
      </c>
      <c r="DM248" s="28">
        <v>9.7054443057089674</v>
      </c>
      <c r="DN248" s="28">
        <v>8.4277820666911474</v>
      </c>
      <c r="DO248" s="28">
        <v>4.4479928143381215</v>
      </c>
      <c r="DP248" s="28">
        <v>1.0452945957022237</v>
      </c>
      <c r="DQ248" s="28">
        <v>-1.9664219508626104</v>
      </c>
      <c r="DS248" s="29">
        <v>9.1686217637761587</v>
      </c>
      <c r="DT248" s="29">
        <v>8.5677650502137919</v>
      </c>
      <c r="DU248" s="29">
        <v>7.7604797255057552</v>
      </c>
      <c r="DV248" s="29">
        <v>7.6203330134646894</v>
      </c>
      <c r="DW248" s="29">
        <v>7.4633591668872654</v>
      </c>
      <c r="DX248" s="29">
        <v>7.3233842306941437</v>
      </c>
      <c r="DY248" s="29">
        <v>7.1508441480819904</v>
      </c>
      <c r="DZ248" s="29">
        <v>6.9539738026521825</v>
      </c>
      <c r="EA248" s="29">
        <v>6.7821102741728225</v>
      </c>
      <c r="EB248" s="29">
        <v>6.4217952006592345</v>
      </c>
      <c r="EC248" s="29">
        <v>2.0182020413173802</v>
      </c>
      <c r="ED248" s="29">
        <v>-1.755281265615686</v>
      </c>
      <c r="EE248" s="29">
        <v>-4.8099894238084318</v>
      </c>
      <c r="EF248" s="29">
        <v>-5.030895101959068</v>
      </c>
      <c r="EH248" s="29">
        <v>12.668621763776159</v>
      </c>
      <c r="EI248" s="29">
        <v>12.067765050213792</v>
      </c>
      <c r="EJ248" s="29">
        <v>11.260479725505755</v>
      </c>
      <c r="EK248" s="29">
        <v>11.120333013464689</v>
      </c>
      <c r="EL248" s="29">
        <v>10.963359166887265</v>
      </c>
      <c r="EM248" s="29">
        <v>10.823384230694144</v>
      </c>
      <c r="EN248" s="29">
        <v>10.65084414808199</v>
      </c>
      <c r="EO248" s="29">
        <v>10.453973802652182</v>
      </c>
      <c r="EP248" s="29">
        <v>10.282110274172823</v>
      </c>
      <c r="EQ248" s="29">
        <v>9.9217952006592345</v>
      </c>
      <c r="ER248" s="29">
        <v>5.5182020413173802</v>
      </c>
      <c r="ES248" s="29">
        <v>1.744718734384314</v>
      </c>
      <c r="ET248" s="29">
        <v>-1.3099894238084318</v>
      </c>
      <c r="EU248" s="29">
        <v>-1.530895101959068</v>
      </c>
      <c r="EW248" s="1">
        <v>382555</v>
      </c>
      <c r="EX248" s="1">
        <v>390327</v>
      </c>
      <c r="EY248" s="1" t="s">
        <v>510</v>
      </c>
      <c r="EZ248" s="1" t="s">
        <v>872</v>
      </c>
    </row>
    <row r="249" spans="2:156" ht="16.2" thickBot="1" x14ac:dyDescent="0.35">
      <c r="B249" s="21" t="s">
        <v>250</v>
      </c>
      <c r="C249" s="22">
        <v>11.545423117334254</v>
      </c>
      <c r="D249" s="23">
        <v>9.9636804322126871</v>
      </c>
      <c r="E249" s="23">
        <v>8.2461800984375504</v>
      </c>
      <c r="F249" s="23">
        <v>8.0683461643918655</v>
      </c>
      <c r="G249" s="23">
        <v>7.9849679674996068</v>
      </c>
      <c r="H249" s="23">
        <v>7.8170346376842978</v>
      </c>
      <c r="I249" s="23">
        <v>7.7486239666106265</v>
      </c>
      <c r="J249" s="23">
        <v>7.5978046690558223</v>
      </c>
      <c r="K249" s="23">
        <v>7.4622397488334311</v>
      </c>
      <c r="L249" s="23">
        <v>7.2821950189097375</v>
      </c>
      <c r="M249" s="23">
        <v>6.4686980042426931</v>
      </c>
      <c r="N249" s="23">
        <v>5.5259638824090711</v>
      </c>
      <c r="O249" s="23">
        <v>5.019634461185591</v>
      </c>
      <c r="P249" s="23">
        <v>4.6185039957733292</v>
      </c>
      <c r="Q249" s="24"/>
      <c r="R249" s="23">
        <v>16.545423117334252</v>
      </c>
      <c r="S249" s="23">
        <v>14.963680432212687</v>
      </c>
      <c r="T249" s="23">
        <v>13.24618009843755</v>
      </c>
      <c r="U249" s="23">
        <v>13.068346164391865</v>
      </c>
      <c r="V249" s="23">
        <v>12.984967967499607</v>
      </c>
      <c r="W249" s="23">
        <v>12.817034637684298</v>
      </c>
      <c r="X249" s="23">
        <v>12.748623966610626</v>
      </c>
      <c r="Y249" s="23">
        <v>12.597804669055822</v>
      </c>
      <c r="Z249" s="23">
        <v>12.462239748833431</v>
      </c>
      <c r="AA249" s="23">
        <v>12.282195018909738</v>
      </c>
      <c r="AB249" s="23">
        <v>11.468698004242693</v>
      </c>
      <c r="AC249" s="23">
        <v>10.525963882409071</v>
      </c>
      <c r="AD249" s="23">
        <v>10.019634461185591</v>
      </c>
      <c r="AE249" s="23">
        <v>9.6185039957733292</v>
      </c>
      <c r="AG249" s="25">
        <v>11.528892584077298</v>
      </c>
      <c r="AH249" s="25">
        <v>10.760835351067389</v>
      </c>
      <c r="AI249" s="25">
        <v>9.8823604460619698</v>
      </c>
      <c r="AJ249" s="25">
        <v>9.7883865755702573</v>
      </c>
      <c r="AK249" s="25">
        <v>9.7311868892116475</v>
      </c>
      <c r="AL249" s="25">
        <v>9.6060559505667591</v>
      </c>
      <c r="AM249" s="25">
        <v>9.5565314658098934</v>
      </c>
      <c r="AN249" s="25">
        <v>9.4434748305757878</v>
      </c>
      <c r="AO249" s="25">
        <v>9.3366562168601561</v>
      </c>
      <c r="AP249" s="25">
        <v>9.1910695673503078</v>
      </c>
      <c r="AQ249" s="25">
        <v>8.5968672072892929</v>
      </c>
      <c r="AR249" s="25">
        <v>7.956456836976205</v>
      </c>
      <c r="AS249" s="25">
        <v>7.4333904929239836</v>
      </c>
      <c r="AT249" s="25">
        <v>7.1292281553026946</v>
      </c>
      <c r="AV249" s="26">
        <v>16.528892584077298</v>
      </c>
      <c r="AW249" s="26">
        <v>15.760835351067389</v>
      </c>
      <c r="AX249" s="26">
        <v>14.88236044606197</v>
      </c>
      <c r="AY249" s="26">
        <v>14.788386575570257</v>
      </c>
      <c r="AZ249" s="26">
        <v>14.731186889211648</v>
      </c>
      <c r="BA249" s="26">
        <v>14.606055950566759</v>
      </c>
      <c r="BB249" s="26">
        <v>14.556531465809893</v>
      </c>
      <c r="BC249" s="26">
        <v>14.443474830575788</v>
      </c>
      <c r="BD249" s="26">
        <v>14.336656216860156</v>
      </c>
      <c r="BE249" s="26">
        <v>14.191069567350308</v>
      </c>
      <c r="BF249" s="26">
        <v>13.596867207289293</v>
      </c>
      <c r="BG249" s="26">
        <v>12.956456836976205</v>
      </c>
      <c r="BH249" s="26">
        <v>12.433390492923984</v>
      </c>
      <c r="BI249" s="26">
        <v>12.129228155302695</v>
      </c>
      <c r="BK249" s="27">
        <v>11.545992360571505</v>
      </c>
      <c r="BL249" s="27">
        <v>9.9764216575102331</v>
      </c>
      <c r="BM249" s="27">
        <v>8.2739762646530117</v>
      </c>
      <c r="BN249" s="27">
        <v>8.1227111088882609</v>
      </c>
      <c r="BO249" s="27">
        <v>8.0593664135010883</v>
      </c>
      <c r="BP249" s="27">
        <v>7.9195487359007171</v>
      </c>
      <c r="BQ249" s="27">
        <v>7.8784941637526984</v>
      </c>
      <c r="BR249" s="27">
        <v>7.7623860187557838</v>
      </c>
      <c r="BS249" s="27">
        <v>7.6607253372479924</v>
      </c>
      <c r="BT249" s="27">
        <v>7.5151287871869457</v>
      </c>
      <c r="BU249" s="27">
        <v>6.8555249833130958</v>
      </c>
      <c r="BV249" s="27">
        <v>6.3122831356238969</v>
      </c>
      <c r="BW249" s="27">
        <v>6.1299790395134686</v>
      </c>
      <c r="BX249" s="27">
        <v>6.045129417109564</v>
      </c>
      <c r="BZ249" s="27">
        <v>16.545992360571503</v>
      </c>
      <c r="CA249" s="27">
        <v>14.976421657510233</v>
      </c>
      <c r="CB249" s="27">
        <v>13.273976264653012</v>
      </c>
      <c r="CC249" s="27">
        <v>13.122711108888261</v>
      </c>
      <c r="CD249" s="27">
        <v>13.059366413501088</v>
      </c>
      <c r="CE249" s="27">
        <v>12.919548735900717</v>
      </c>
      <c r="CF249" s="27">
        <v>12.878494163752698</v>
      </c>
      <c r="CG249" s="27">
        <v>12.762386018755784</v>
      </c>
      <c r="CH249" s="27">
        <v>12.660725337247992</v>
      </c>
      <c r="CI249" s="27">
        <v>12.515128787186946</v>
      </c>
      <c r="CJ249" s="27">
        <v>11.855524983313096</v>
      </c>
      <c r="CK249" s="27">
        <v>11.312283135623897</v>
      </c>
      <c r="CL249" s="27">
        <v>11.129979039513469</v>
      </c>
      <c r="CM249" s="27">
        <v>11.045129417109564</v>
      </c>
      <c r="CO249" s="28">
        <v>11.54299094219796</v>
      </c>
      <c r="CP249" s="28">
        <v>9.9636115407763661</v>
      </c>
      <c r="CQ249" s="28">
        <v>8.2545008321251636</v>
      </c>
      <c r="CR249" s="28">
        <v>8.0962766902637089</v>
      </c>
      <c r="CS249" s="28">
        <v>8.0349348514331584</v>
      </c>
      <c r="CT249" s="28">
        <v>7.9035779886574353</v>
      </c>
      <c r="CU249" s="28">
        <v>7.8760052539844398</v>
      </c>
      <c r="CV249" s="28">
        <v>7.7713470549238011</v>
      </c>
      <c r="CW249" s="28">
        <v>7.6937759315288581</v>
      </c>
      <c r="CX249" s="28">
        <v>7.5871118198873102</v>
      </c>
      <c r="CY249" s="28">
        <v>7.044034073747568</v>
      </c>
      <c r="CZ249" s="28">
        <v>4.6715285022666713</v>
      </c>
      <c r="DA249" s="28">
        <v>2.7793547911696557</v>
      </c>
      <c r="DB249" s="28">
        <v>1.1202914258974417</v>
      </c>
      <c r="DD249" s="28">
        <v>16.54299094219796</v>
      </c>
      <c r="DE249" s="28">
        <v>14.963611540776366</v>
      </c>
      <c r="DF249" s="28">
        <v>13.254500832125164</v>
      </c>
      <c r="DG249" s="28">
        <v>13.096276690263709</v>
      </c>
      <c r="DH249" s="28">
        <v>13.034934851433158</v>
      </c>
      <c r="DI249" s="28">
        <v>12.903577988657435</v>
      </c>
      <c r="DJ249" s="28">
        <v>12.87600525398444</v>
      </c>
      <c r="DK249" s="28">
        <v>12.771347054923801</v>
      </c>
      <c r="DL249" s="28">
        <v>12.693775931528858</v>
      </c>
      <c r="DM249" s="28">
        <v>12.58711181988731</v>
      </c>
      <c r="DN249" s="28">
        <v>12.044034073747568</v>
      </c>
      <c r="DO249" s="28">
        <v>9.6715285022666713</v>
      </c>
      <c r="DP249" s="28">
        <v>7.7793547911696557</v>
      </c>
      <c r="DQ249" s="28">
        <v>6.1202914258974417</v>
      </c>
      <c r="DS249" s="29">
        <v>11.565382991860957</v>
      </c>
      <c r="DT249" s="29">
        <v>10.007148789084248</v>
      </c>
      <c r="DU249" s="29">
        <v>8.3197427504175412</v>
      </c>
      <c r="DV249" s="29">
        <v>8.1698512102271135</v>
      </c>
      <c r="DW249" s="29">
        <v>8.122536676505435</v>
      </c>
      <c r="DX249" s="29">
        <v>7.9970634453083207</v>
      </c>
      <c r="DY249" s="29">
        <v>7.9770190942239729</v>
      </c>
      <c r="DZ249" s="29">
        <v>7.8860890879728025</v>
      </c>
      <c r="EA249" s="29">
        <v>7.8195990540836888</v>
      </c>
      <c r="EB249" s="29">
        <v>7.6336784058171965</v>
      </c>
      <c r="EC249" s="29">
        <v>5.0879543002829966</v>
      </c>
      <c r="ED249" s="29">
        <v>2.797273658055861</v>
      </c>
      <c r="EE249" s="29">
        <v>1.2654590966131884</v>
      </c>
      <c r="EF249" s="29">
        <v>1.4264276256427273</v>
      </c>
      <c r="EH249" s="29">
        <v>16.565382991860957</v>
      </c>
      <c r="EI249" s="29">
        <v>15.007148789084248</v>
      </c>
      <c r="EJ249" s="29">
        <v>13.319742750417541</v>
      </c>
      <c r="EK249" s="29">
        <v>13.169851210227113</v>
      </c>
      <c r="EL249" s="29">
        <v>13.122536676505435</v>
      </c>
      <c r="EM249" s="29">
        <v>12.997063445308321</v>
      </c>
      <c r="EN249" s="29">
        <v>12.977019094223973</v>
      </c>
      <c r="EO249" s="29">
        <v>12.886089087972803</v>
      </c>
      <c r="EP249" s="29">
        <v>12.819599054083689</v>
      </c>
      <c r="EQ249" s="29">
        <v>12.633678405817196</v>
      </c>
      <c r="ER249" s="29">
        <v>10.087954300282997</v>
      </c>
      <c r="ES249" s="29">
        <v>7.797273658055861</v>
      </c>
      <c r="ET249" s="29">
        <v>6.2654590966131884</v>
      </c>
      <c r="EU249" s="29">
        <v>6.4264276256427273</v>
      </c>
      <c r="EW249" s="1">
        <v>372569</v>
      </c>
      <c r="EX249" s="1">
        <v>392079</v>
      </c>
      <c r="EY249" s="1" t="s">
        <v>680</v>
      </c>
      <c r="EZ249" s="1" t="s">
        <v>879</v>
      </c>
    </row>
    <row r="250" spans="2:156" ht="16.2" thickBot="1" x14ac:dyDescent="0.35">
      <c r="B250" s="21" t="s">
        <v>251</v>
      </c>
      <c r="C250" s="22">
        <v>9.5824614244399662</v>
      </c>
      <c r="D250" s="23">
        <v>9.6388236378297965</v>
      </c>
      <c r="E250" s="23">
        <v>9.4902777295113765</v>
      </c>
      <c r="F250" s="23">
        <v>9.3754438401536504</v>
      </c>
      <c r="G250" s="23">
        <v>9.2526142945596561</v>
      </c>
      <c r="H250" s="23">
        <v>9.0421453316209348</v>
      </c>
      <c r="I250" s="23">
        <v>8.8766115952846416</v>
      </c>
      <c r="J250" s="23">
        <v>8.6417809289585197</v>
      </c>
      <c r="K250" s="23">
        <v>8.4172047217661294</v>
      </c>
      <c r="L250" s="23">
        <v>8.1266224554456894</v>
      </c>
      <c r="M250" s="23">
        <v>6.7821298368339207</v>
      </c>
      <c r="N250" s="23">
        <v>5.8306209705667307</v>
      </c>
      <c r="O250" s="23">
        <v>5.5744187401531864</v>
      </c>
      <c r="P250" s="23">
        <v>5.6659247697206006</v>
      </c>
      <c r="Q250" s="24"/>
      <c r="R250" s="23">
        <v>19.582461424439966</v>
      </c>
      <c r="S250" s="23">
        <v>19.638823637829795</v>
      </c>
      <c r="T250" s="23">
        <v>19.490277729511376</v>
      </c>
      <c r="U250" s="23">
        <v>19.37544384015365</v>
      </c>
      <c r="V250" s="23">
        <v>19.252614294559656</v>
      </c>
      <c r="W250" s="23">
        <v>19.042145331620937</v>
      </c>
      <c r="X250" s="23">
        <v>18.876611595284643</v>
      </c>
      <c r="Y250" s="23">
        <v>18.641780928958518</v>
      </c>
      <c r="Z250" s="23">
        <v>18.417204721766129</v>
      </c>
      <c r="AA250" s="23">
        <v>18.126622455445691</v>
      </c>
      <c r="AB250" s="23">
        <v>16.782129836833921</v>
      </c>
      <c r="AC250" s="23">
        <v>15.830620970566731</v>
      </c>
      <c r="AD250" s="23">
        <v>15.574418740153186</v>
      </c>
      <c r="AE250" s="23">
        <v>15.665924769720601</v>
      </c>
      <c r="AG250" s="25">
        <v>9.5517688497954083</v>
      </c>
      <c r="AH250" s="25">
        <v>9.5944436729791924</v>
      </c>
      <c r="AI250" s="25">
        <v>9.4771112160305613</v>
      </c>
      <c r="AJ250" s="25">
        <v>9.4001600039605773</v>
      </c>
      <c r="AK250" s="25">
        <v>9.3166972752467352</v>
      </c>
      <c r="AL250" s="25">
        <v>9.1544730914818278</v>
      </c>
      <c r="AM250" s="25">
        <v>9.0350439455047731</v>
      </c>
      <c r="AN250" s="25">
        <v>8.8519483838244177</v>
      </c>
      <c r="AO250" s="25">
        <v>8.6755850552753273</v>
      </c>
      <c r="AP250" s="25">
        <v>8.4322557391029989</v>
      </c>
      <c r="AQ250" s="25">
        <v>7.5105619124209984</v>
      </c>
      <c r="AR250" s="25">
        <v>6.5132931950514052</v>
      </c>
      <c r="AS250" s="25">
        <v>5.5611078618632863</v>
      </c>
      <c r="AT250" s="25">
        <v>5.140292992993901</v>
      </c>
      <c r="AV250" s="26">
        <v>19.551768849795408</v>
      </c>
      <c r="AW250" s="26">
        <v>19.594443672979192</v>
      </c>
      <c r="AX250" s="26">
        <v>19.477111216030561</v>
      </c>
      <c r="AY250" s="26">
        <v>19.400160003960579</v>
      </c>
      <c r="AZ250" s="26">
        <v>19.316697275246735</v>
      </c>
      <c r="BA250" s="26">
        <v>19.154473091481826</v>
      </c>
      <c r="BB250" s="26">
        <v>19.035043945504775</v>
      </c>
      <c r="BC250" s="26">
        <v>18.851948383824418</v>
      </c>
      <c r="BD250" s="26">
        <v>18.675585055275327</v>
      </c>
      <c r="BE250" s="26">
        <v>18.432255739102999</v>
      </c>
      <c r="BF250" s="26">
        <v>17.510561912420997</v>
      </c>
      <c r="BG250" s="26">
        <v>16.513293195051403</v>
      </c>
      <c r="BH250" s="26">
        <v>15.561107861863286</v>
      </c>
      <c r="BI250" s="26">
        <v>15.140292992993901</v>
      </c>
      <c r="BK250" s="27">
        <v>9.5839774142842735</v>
      </c>
      <c r="BL250" s="27">
        <v>9.6607237215061517</v>
      </c>
      <c r="BM250" s="27">
        <v>9.5405206234111901</v>
      </c>
      <c r="BN250" s="27">
        <v>9.452218759238491</v>
      </c>
      <c r="BO250" s="27">
        <v>9.3580335210934713</v>
      </c>
      <c r="BP250" s="27">
        <v>9.1884419392539307</v>
      </c>
      <c r="BQ250" s="27">
        <v>9.0672080651469535</v>
      </c>
      <c r="BR250" s="27">
        <v>8.889367609032087</v>
      </c>
      <c r="BS250" s="27">
        <v>8.7204554094425077</v>
      </c>
      <c r="BT250" s="27">
        <v>8.4868118310993896</v>
      </c>
      <c r="BU250" s="27">
        <v>7.5348416918474594</v>
      </c>
      <c r="BV250" s="27">
        <v>6.7053325155995207</v>
      </c>
      <c r="BW250" s="27">
        <v>6.4570423709754632</v>
      </c>
      <c r="BX250" s="27">
        <v>6.5667421480156172</v>
      </c>
      <c r="BZ250" s="27">
        <v>19.583977414284274</v>
      </c>
      <c r="CA250" s="27">
        <v>19.660723721506152</v>
      </c>
      <c r="CB250" s="27">
        <v>19.54052062341119</v>
      </c>
      <c r="CC250" s="27">
        <v>19.452218759238491</v>
      </c>
      <c r="CD250" s="27">
        <v>19.358033521093471</v>
      </c>
      <c r="CE250" s="27">
        <v>19.188441939253931</v>
      </c>
      <c r="CF250" s="27">
        <v>19.067208065146954</v>
      </c>
      <c r="CG250" s="27">
        <v>18.889367609032085</v>
      </c>
      <c r="CH250" s="27">
        <v>18.720455409442508</v>
      </c>
      <c r="CI250" s="27">
        <v>18.486811831099388</v>
      </c>
      <c r="CJ250" s="27">
        <v>17.534841691847461</v>
      </c>
      <c r="CK250" s="27">
        <v>16.705332515599522</v>
      </c>
      <c r="CL250" s="27">
        <v>16.457042370975465</v>
      </c>
      <c r="CM250" s="27">
        <v>16.566742148015617</v>
      </c>
      <c r="CO250" s="28">
        <v>9.5820357159387335</v>
      </c>
      <c r="CP250" s="28">
        <v>9.6486537223857951</v>
      </c>
      <c r="CQ250" s="28">
        <v>9.5191521080241088</v>
      </c>
      <c r="CR250" s="28">
        <v>9.4332948171921203</v>
      </c>
      <c r="CS250" s="28">
        <v>9.3496995685233735</v>
      </c>
      <c r="CT250" s="28">
        <v>9.2049202554940841</v>
      </c>
      <c r="CU250" s="28">
        <v>9.1188780273168106</v>
      </c>
      <c r="CV250" s="28">
        <v>8.9857373336764343</v>
      </c>
      <c r="CW250" s="28">
        <v>8.8853255010116836</v>
      </c>
      <c r="CX250" s="28">
        <v>8.743781381142389</v>
      </c>
      <c r="CY250" s="28">
        <v>8.0318969452064195</v>
      </c>
      <c r="CZ250" s="28">
        <v>3.5426992573941369</v>
      </c>
      <c r="DA250" s="28">
        <v>-0.5384705876782192</v>
      </c>
      <c r="DB250" s="28">
        <v>-3.7704637727617083</v>
      </c>
      <c r="DD250" s="28">
        <v>19.582035715938733</v>
      </c>
      <c r="DE250" s="28">
        <v>19.648653722385795</v>
      </c>
      <c r="DF250" s="28">
        <v>19.519152108024109</v>
      </c>
      <c r="DG250" s="28">
        <v>19.43329481719212</v>
      </c>
      <c r="DH250" s="28">
        <v>19.349699568523373</v>
      </c>
      <c r="DI250" s="28">
        <v>19.204920255494084</v>
      </c>
      <c r="DJ250" s="28">
        <v>19.118878027316811</v>
      </c>
      <c r="DK250" s="28">
        <v>18.985737333676433</v>
      </c>
      <c r="DL250" s="28">
        <v>18.885325501011685</v>
      </c>
      <c r="DM250" s="28">
        <v>18.743781381142391</v>
      </c>
      <c r="DN250" s="28">
        <v>18.03189694520642</v>
      </c>
      <c r="DO250" s="28">
        <v>13.542699257394137</v>
      </c>
      <c r="DP250" s="28">
        <v>9.4615294123217808</v>
      </c>
      <c r="DQ250" s="28">
        <v>6.2295362272382917</v>
      </c>
      <c r="DS250" s="29">
        <v>9.6204235479770404</v>
      </c>
      <c r="DT250" s="29">
        <v>9.7238305488455019</v>
      </c>
      <c r="DU250" s="29">
        <v>9.6319399788471429</v>
      </c>
      <c r="DV250" s="29">
        <v>9.5734434014703282</v>
      </c>
      <c r="DW250" s="29">
        <v>9.5209912047567862</v>
      </c>
      <c r="DX250" s="29">
        <v>9.40196004614487</v>
      </c>
      <c r="DY250" s="29">
        <v>9.3401557693117834</v>
      </c>
      <c r="DZ250" s="29">
        <v>9.2299241808916594</v>
      </c>
      <c r="EA250" s="29">
        <v>9.1473151203176695</v>
      </c>
      <c r="EB250" s="29">
        <v>8.8296274187461776</v>
      </c>
      <c r="EC250" s="29">
        <v>4.5912887655903329</v>
      </c>
      <c r="ED250" s="29">
        <v>0.20825200728940985</v>
      </c>
      <c r="EE250" s="29">
        <v>-3.261847977849726</v>
      </c>
      <c r="EF250" s="29">
        <v>-3.3307955719235238</v>
      </c>
      <c r="EH250" s="29">
        <v>19.62042354797704</v>
      </c>
      <c r="EI250" s="29">
        <v>19.723830548845502</v>
      </c>
      <c r="EJ250" s="29">
        <v>19.631939978847143</v>
      </c>
      <c r="EK250" s="29">
        <v>19.573443401470328</v>
      </c>
      <c r="EL250" s="29">
        <v>19.520991204756786</v>
      </c>
      <c r="EM250" s="29">
        <v>19.401960046144872</v>
      </c>
      <c r="EN250" s="29">
        <v>19.340155769311785</v>
      </c>
      <c r="EO250" s="29">
        <v>19.229924180891658</v>
      </c>
      <c r="EP250" s="29">
        <v>19.147315120317671</v>
      </c>
      <c r="EQ250" s="29">
        <v>18.829627418746178</v>
      </c>
      <c r="ER250" s="29">
        <v>14.591288765590333</v>
      </c>
      <c r="ES250" s="29">
        <v>10.20825200728941</v>
      </c>
      <c r="ET250" s="29">
        <v>6.738152022150274</v>
      </c>
      <c r="EU250" s="29">
        <v>6.6692044280764762</v>
      </c>
      <c r="EW250" s="1">
        <v>391010</v>
      </c>
      <c r="EX250" s="1">
        <v>389489</v>
      </c>
      <c r="EY250" s="1" t="s">
        <v>658</v>
      </c>
      <c r="EZ250" s="1" t="s">
        <v>882</v>
      </c>
    </row>
    <row r="251" spans="2:156" ht="16.2" thickBot="1" x14ac:dyDescent="0.35">
      <c r="B251" s="21" t="s">
        <v>252</v>
      </c>
      <c r="C251" s="22">
        <v>2.354052379146923</v>
      </c>
      <c r="D251" s="23">
        <v>2.2548025263715843</v>
      </c>
      <c r="E251" s="23">
        <v>1.7002685891156322</v>
      </c>
      <c r="F251" s="23">
        <v>1.4398429491062998</v>
      </c>
      <c r="G251" s="23">
        <v>1.0863922657289322</v>
      </c>
      <c r="H251" s="23">
        <v>0.85760650530043137</v>
      </c>
      <c r="I251" s="23">
        <v>0.58441790560291551</v>
      </c>
      <c r="J251" s="23">
        <v>0.21330132449464401</v>
      </c>
      <c r="K251" s="23">
        <v>-0.10832349481880144</v>
      </c>
      <c r="L251" s="23">
        <v>-0.54168595572213363</v>
      </c>
      <c r="M251" s="23">
        <v>-2.4468568529528518</v>
      </c>
      <c r="N251" s="23">
        <v>-5.3000775479248752</v>
      </c>
      <c r="O251" s="23">
        <v>-7.3176170929825055</v>
      </c>
      <c r="P251" s="23">
        <v>-8.8979563383867593</v>
      </c>
      <c r="Q251" s="24"/>
      <c r="R251" s="23">
        <v>5.854052379146923</v>
      </c>
      <c r="S251" s="23">
        <v>5.7548025263715843</v>
      </c>
      <c r="T251" s="23">
        <v>5.2002685891156322</v>
      </c>
      <c r="U251" s="23">
        <v>4.9398429491062998</v>
      </c>
      <c r="V251" s="23">
        <v>4.5863922657289322</v>
      </c>
      <c r="W251" s="23">
        <v>4.3576065053004314</v>
      </c>
      <c r="X251" s="23">
        <v>4.0844179056029155</v>
      </c>
      <c r="Y251" s="23">
        <v>3.713301324494644</v>
      </c>
      <c r="Z251" s="23">
        <v>3.3916765051811986</v>
      </c>
      <c r="AA251" s="23">
        <v>2.9583140442778664</v>
      </c>
      <c r="AB251" s="23">
        <v>1.0531431470471482</v>
      </c>
      <c r="AC251" s="23">
        <v>-1.8000775479248752</v>
      </c>
      <c r="AD251" s="23">
        <v>-3.8176170929825055</v>
      </c>
      <c r="AE251" s="23">
        <v>-5.3979563383867593</v>
      </c>
      <c r="AG251" s="25">
        <v>2.2931689543830558</v>
      </c>
      <c r="AH251" s="25">
        <v>2.3325607998760116</v>
      </c>
      <c r="AI251" s="25">
        <v>2.0274866172416601</v>
      </c>
      <c r="AJ251" s="25">
        <v>1.8552073220495373</v>
      </c>
      <c r="AK251" s="25">
        <v>1.5848832997051989</v>
      </c>
      <c r="AL251" s="25">
        <v>1.4301285744127767</v>
      </c>
      <c r="AM251" s="25">
        <v>1.2091994383364195</v>
      </c>
      <c r="AN251" s="25">
        <v>0.88531994557667204</v>
      </c>
      <c r="AO251" s="25">
        <v>0.57248372947188741</v>
      </c>
      <c r="AP251" s="25">
        <v>0.15377729017328789</v>
      </c>
      <c r="AQ251" s="25">
        <v>-1.3791072520149186</v>
      </c>
      <c r="AR251" s="25">
        <v>-2.8657133614574271</v>
      </c>
      <c r="AS251" s="25">
        <v>-4.0376559321176977</v>
      </c>
      <c r="AT251" s="25">
        <v>-4.5810777460816432</v>
      </c>
      <c r="AV251" s="26">
        <v>5.7931689543830558</v>
      </c>
      <c r="AW251" s="26">
        <v>5.8325607998760116</v>
      </c>
      <c r="AX251" s="26">
        <v>5.5274866172416601</v>
      </c>
      <c r="AY251" s="26">
        <v>5.3552073220495373</v>
      </c>
      <c r="AZ251" s="26">
        <v>5.0848832997051989</v>
      </c>
      <c r="BA251" s="26">
        <v>4.9301285744127767</v>
      </c>
      <c r="BB251" s="26">
        <v>4.7091994383364195</v>
      </c>
      <c r="BC251" s="26">
        <v>4.385319945576672</v>
      </c>
      <c r="BD251" s="26">
        <v>4.0724837294718874</v>
      </c>
      <c r="BE251" s="26">
        <v>3.6537772901732879</v>
      </c>
      <c r="BF251" s="26">
        <v>2.1208927479850814</v>
      </c>
      <c r="BG251" s="26">
        <v>0.63428663854257294</v>
      </c>
      <c r="BH251" s="26">
        <v>-0.53765593211769769</v>
      </c>
      <c r="BI251" s="26">
        <v>-1.0810777460816432</v>
      </c>
      <c r="BK251" s="27">
        <v>2.3551464238110835</v>
      </c>
      <c r="BL251" s="27">
        <v>2.2879938785186145</v>
      </c>
      <c r="BM251" s="27">
        <v>1.77040769937995</v>
      </c>
      <c r="BN251" s="27">
        <v>1.5453840719179404</v>
      </c>
      <c r="BO251" s="27">
        <v>1.2317284927959378</v>
      </c>
      <c r="BP251" s="27">
        <v>1.0539892383944505</v>
      </c>
      <c r="BQ251" s="27">
        <v>0.82814516771087909</v>
      </c>
      <c r="BR251" s="27">
        <v>0.51407981915147616</v>
      </c>
      <c r="BS251" s="27">
        <v>0.24824823528698658</v>
      </c>
      <c r="BT251" s="27">
        <v>-0.12255916134245126</v>
      </c>
      <c r="BU251" s="27">
        <v>-1.6950861621194164</v>
      </c>
      <c r="BV251" s="27">
        <v>-2.9771405952041761</v>
      </c>
      <c r="BW251" s="27">
        <v>-3.6507894273904782</v>
      </c>
      <c r="BX251" s="27">
        <v>-3.9080203604767121</v>
      </c>
      <c r="BZ251" s="27">
        <v>5.8551464238110835</v>
      </c>
      <c r="CA251" s="27">
        <v>5.7879938785186145</v>
      </c>
      <c r="CB251" s="27">
        <v>5.27040769937995</v>
      </c>
      <c r="CC251" s="27">
        <v>5.0453840719179404</v>
      </c>
      <c r="CD251" s="27">
        <v>4.7317284927959378</v>
      </c>
      <c r="CE251" s="27">
        <v>4.5539892383944505</v>
      </c>
      <c r="CF251" s="27">
        <v>4.3281451677108791</v>
      </c>
      <c r="CG251" s="27">
        <v>4.0140798191514762</v>
      </c>
      <c r="CH251" s="27">
        <v>3.7482482352869866</v>
      </c>
      <c r="CI251" s="27">
        <v>3.3774408386575487</v>
      </c>
      <c r="CJ251" s="27">
        <v>1.8049138378805836</v>
      </c>
      <c r="CK251" s="27">
        <v>0.52285940479582393</v>
      </c>
      <c r="CL251" s="27">
        <v>-0.15078942739047818</v>
      </c>
      <c r="CM251" s="27">
        <v>-0.40802036047671209</v>
      </c>
      <c r="CO251" s="28">
        <v>2.3442752233270028</v>
      </c>
      <c r="CP251" s="28">
        <v>2.2597317545408782</v>
      </c>
      <c r="CQ251" s="28">
        <v>1.7274313238208521</v>
      </c>
      <c r="CR251" s="28">
        <v>1.4945369793583971</v>
      </c>
      <c r="CS251" s="28">
        <v>1.1731286693369256</v>
      </c>
      <c r="CT251" s="28">
        <v>0.99092523475843208</v>
      </c>
      <c r="CU251" s="28">
        <v>0.76795861624751893</v>
      </c>
      <c r="CV251" s="28">
        <v>0.44293925412643276</v>
      </c>
      <c r="CW251" s="28">
        <v>0.1775867154434394</v>
      </c>
      <c r="CX251" s="28">
        <v>-0.1714478804747408</v>
      </c>
      <c r="CY251" s="28">
        <v>-1.7201623886405919</v>
      </c>
      <c r="CZ251" s="28">
        <v>-8.1851221694061245</v>
      </c>
      <c r="DA251" s="28">
        <v>-14.101658409944555</v>
      </c>
      <c r="DB251" s="28">
        <v>-18.878969430928251</v>
      </c>
      <c r="DD251" s="28">
        <v>5.8442752233270028</v>
      </c>
      <c r="DE251" s="28">
        <v>5.7597317545408782</v>
      </c>
      <c r="DF251" s="28">
        <v>5.2274313238208521</v>
      </c>
      <c r="DG251" s="28">
        <v>4.9945369793583971</v>
      </c>
      <c r="DH251" s="28">
        <v>4.6731286693369256</v>
      </c>
      <c r="DI251" s="28">
        <v>4.4909252347584321</v>
      </c>
      <c r="DJ251" s="28">
        <v>4.2679586162475189</v>
      </c>
      <c r="DK251" s="28">
        <v>3.9429392541264328</v>
      </c>
      <c r="DL251" s="28">
        <v>3.6775867154434394</v>
      </c>
      <c r="DM251" s="28">
        <v>3.3285521195252592</v>
      </c>
      <c r="DN251" s="28">
        <v>1.7798376113594081</v>
      </c>
      <c r="DO251" s="28">
        <v>-4.6851221694061245</v>
      </c>
      <c r="DP251" s="28">
        <v>-10.601658409944555</v>
      </c>
      <c r="DQ251" s="28">
        <v>-15.378969430928251</v>
      </c>
      <c r="DS251" s="29">
        <v>2.4103992568305479</v>
      </c>
      <c r="DT251" s="29">
        <v>2.3892370815652004</v>
      </c>
      <c r="DU251" s="29">
        <v>1.9211756208609554</v>
      </c>
      <c r="DV251" s="29">
        <v>1.7380258430686997</v>
      </c>
      <c r="DW251" s="29">
        <v>1.4661157234658546</v>
      </c>
      <c r="DX251" s="29">
        <v>1.3059437799798488</v>
      </c>
      <c r="DY251" s="29">
        <v>1.1090142114800585</v>
      </c>
      <c r="DZ251" s="29">
        <v>0.81846732286575019</v>
      </c>
      <c r="EA251" s="29">
        <v>0.57821805911076041</v>
      </c>
      <c r="EB251" s="29">
        <v>2.722452276416476E-2</v>
      </c>
      <c r="EC251" s="29">
        <v>-6.970843586091398</v>
      </c>
      <c r="ED251" s="29">
        <v>-13.511429190833866</v>
      </c>
      <c r="EE251" s="29">
        <v>-18.416672460704433</v>
      </c>
      <c r="EF251" s="29">
        <v>-18.411105431188687</v>
      </c>
      <c r="EH251" s="29">
        <v>5.9103992568305479</v>
      </c>
      <c r="EI251" s="29">
        <v>5.8892370815652004</v>
      </c>
      <c r="EJ251" s="29">
        <v>5.4211756208609554</v>
      </c>
      <c r="EK251" s="29">
        <v>5.2380258430686997</v>
      </c>
      <c r="EL251" s="29">
        <v>4.9661157234658546</v>
      </c>
      <c r="EM251" s="29">
        <v>4.8059437799798488</v>
      </c>
      <c r="EN251" s="29">
        <v>4.6090142114800585</v>
      </c>
      <c r="EO251" s="29">
        <v>4.3184673228657502</v>
      </c>
      <c r="EP251" s="29">
        <v>4.0782180591107604</v>
      </c>
      <c r="EQ251" s="29">
        <v>3.5272245227641648</v>
      </c>
      <c r="ER251" s="29">
        <v>-3.470843586091398</v>
      </c>
      <c r="ES251" s="29">
        <v>-10.011429190833866</v>
      </c>
      <c r="ET251" s="29">
        <v>-14.916672460704433</v>
      </c>
      <c r="EU251" s="29">
        <v>-14.911105431188687</v>
      </c>
      <c r="EW251" s="1">
        <v>388606</v>
      </c>
      <c r="EX251" s="1">
        <v>397346</v>
      </c>
      <c r="EY251" s="1" t="s">
        <v>598</v>
      </c>
      <c r="EZ251" s="1" t="s">
        <v>876</v>
      </c>
    </row>
    <row r="252" spans="2:156" ht="16.2" thickBot="1" x14ac:dyDescent="0.35">
      <c r="B252" s="21" t="s">
        <v>253</v>
      </c>
      <c r="C252" s="22">
        <v>9.2490770657111359</v>
      </c>
      <c r="D252" s="23">
        <v>9.308318150708363</v>
      </c>
      <c r="E252" s="23">
        <v>8.9831517732856963</v>
      </c>
      <c r="F252" s="23">
        <v>8.7397353898492867</v>
      </c>
      <c r="G252" s="23">
        <v>8.4535711231842647</v>
      </c>
      <c r="H252" s="23">
        <v>8.1403983895176975</v>
      </c>
      <c r="I252" s="23">
        <v>7.8142064501775899</v>
      </c>
      <c r="J252" s="23">
        <v>7.4452462163585658</v>
      </c>
      <c r="K252" s="23">
        <v>7.0654881179713076</v>
      </c>
      <c r="L252" s="23">
        <v>6.6347168127418072</v>
      </c>
      <c r="M252" s="23">
        <v>4.1967346785878235</v>
      </c>
      <c r="N252" s="23">
        <v>1.4580397260525686</v>
      </c>
      <c r="O252" s="23">
        <v>0.2879631389541224</v>
      </c>
      <c r="P252" s="23">
        <v>-0.5064449483865161</v>
      </c>
      <c r="Q252" s="24"/>
      <c r="R252" s="23">
        <v>13.849077065711137</v>
      </c>
      <c r="S252" s="23">
        <v>13.908318150708364</v>
      </c>
      <c r="T252" s="23">
        <v>13.583151773285698</v>
      </c>
      <c r="U252" s="23">
        <v>13.339735389849288</v>
      </c>
      <c r="V252" s="23">
        <v>13.053571123184266</v>
      </c>
      <c r="W252" s="23">
        <v>12.740398389517699</v>
      </c>
      <c r="X252" s="23">
        <v>12.414206450177591</v>
      </c>
      <c r="Y252" s="23">
        <v>12.045246216358567</v>
      </c>
      <c r="Z252" s="23">
        <v>11.665488117971309</v>
      </c>
      <c r="AA252" s="23">
        <v>11.234716812741809</v>
      </c>
      <c r="AB252" s="23">
        <v>8.7967346785878249</v>
      </c>
      <c r="AC252" s="23">
        <v>6.05803972605257</v>
      </c>
      <c r="AD252" s="23">
        <v>4.8879631389541238</v>
      </c>
      <c r="AE252" s="23">
        <v>4.0935550516134853</v>
      </c>
      <c r="AG252" s="25">
        <v>9.1825555882734253</v>
      </c>
      <c r="AH252" s="25">
        <v>9.2549392548000977</v>
      </c>
      <c r="AI252" s="25">
        <v>9.0518457371843084</v>
      </c>
      <c r="AJ252" s="25">
        <v>8.8904022203262976</v>
      </c>
      <c r="AK252" s="25">
        <v>8.683379857702187</v>
      </c>
      <c r="AL252" s="25">
        <v>8.4554044842992564</v>
      </c>
      <c r="AM252" s="25">
        <v>8.2012556543693567</v>
      </c>
      <c r="AN252" s="25">
        <v>7.8950648292913765</v>
      </c>
      <c r="AO252" s="25">
        <v>7.559827335413102</v>
      </c>
      <c r="AP252" s="25">
        <v>7.1058771514523844</v>
      </c>
      <c r="AQ252" s="25">
        <v>5.7165049550729563</v>
      </c>
      <c r="AR252" s="25">
        <v>3.8133223795504136</v>
      </c>
      <c r="AS252" s="25">
        <v>2.0903715442503952</v>
      </c>
      <c r="AT252" s="25">
        <v>1.7656169785534885</v>
      </c>
      <c r="AV252" s="26">
        <v>13.782555588273427</v>
      </c>
      <c r="AW252" s="26">
        <v>13.854939254800099</v>
      </c>
      <c r="AX252" s="26">
        <v>13.65184573718431</v>
      </c>
      <c r="AY252" s="26">
        <v>13.490402220326299</v>
      </c>
      <c r="AZ252" s="26">
        <v>13.283379857702188</v>
      </c>
      <c r="BA252" s="26">
        <v>13.055404484299258</v>
      </c>
      <c r="BB252" s="26">
        <v>12.801255654369358</v>
      </c>
      <c r="BC252" s="26">
        <v>12.495064829291378</v>
      </c>
      <c r="BD252" s="26">
        <v>12.159827335413103</v>
      </c>
      <c r="BE252" s="26">
        <v>11.705877151452386</v>
      </c>
      <c r="BF252" s="26">
        <v>10.316504955072958</v>
      </c>
      <c r="BG252" s="26">
        <v>8.4133223795504151</v>
      </c>
      <c r="BH252" s="26">
        <v>6.6903715442503966</v>
      </c>
      <c r="BI252" s="26">
        <v>6.36561697855349</v>
      </c>
      <c r="BK252" s="27">
        <v>9.2515235727744027</v>
      </c>
      <c r="BL252" s="27">
        <v>9.3525842945117947</v>
      </c>
      <c r="BM252" s="27">
        <v>9.0802870498072501</v>
      </c>
      <c r="BN252" s="27">
        <v>8.88587911506308</v>
      </c>
      <c r="BO252" s="27">
        <v>8.643775888707987</v>
      </c>
      <c r="BP252" s="27">
        <v>8.3982448654971762</v>
      </c>
      <c r="BQ252" s="27">
        <v>8.140367378781491</v>
      </c>
      <c r="BR252" s="27">
        <v>7.8542548937165382</v>
      </c>
      <c r="BS252" s="27">
        <v>7.5562621532132876</v>
      </c>
      <c r="BT252" s="27">
        <v>7.2147020078674675</v>
      </c>
      <c r="BU252" s="27">
        <v>5.3313793538664562</v>
      </c>
      <c r="BV252" s="27">
        <v>3.5420295455014994</v>
      </c>
      <c r="BW252" s="27">
        <v>3.1261513575443445</v>
      </c>
      <c r="BX252" s="27">
        <v>3.2738138849130962</v>
      </c>
      <c r="BZ252" s="27">
        <v>13.851523572774404</v>
      </c>
      <c r="CA252" s="27">
        <v>13.952584294511796</v>
      </c>
      <c r="CB252" s="27">
        <v>13.680287049807252</v>
      </c>
      <c r="CC252" s="27">
        <v>13.485879115063081</v>
      </c>
      <c r="CD252" s="27">
        <v>13.243775888707988</v>
      </c>
      <c r="CE252" s="27">
        <v>12.998244865497178</v>
      </c>
      <c r="CF252" s="27">
        <v>12.740367378781492</v>
      </c>
      <c r="CG252" s="27">
        <v>12.45425489371654</v>
      </c>
      <c r="CH252" s="27">
        <v>12.156262153213289</v>
      </c>
      <c r="CI252" s="27">
        <v>11.814702007867469</v>
      </c>
      <c r="CJ252" s="27">
        <v>9.9313793538664576</v>
      </c>
      <c r="CK252" s="27">
        <v>8.1420295455015008</v>
      </c>
      <c r="CL252" s="27">
        <v>7.7261513575443459</v>
      </c>
      <c r="CM252" s="27">
        <v>7.8738138849130976</v>
      </c>
      <c r="CO252" s="28">
        <v>9.248345163309688</v>
      </c>
      <c r="CP252" s="28">
        <v>9.3301165888895152</v>
      </c>
      <c r="CQ252" s="28">
        <v>9.0386726519274081</v>
      </c>
      <c r="CR252" s="28">
        <v>8.8272909210695403</v>
      </c>
      <c r="CS252" s="28">
        <v>8.5762105745682256</v>
      </c>
      <c r="CT252" s="28">
        <v>8.3245066258014599</v>
      </c>
      <c r="CU252" s="28">
        <v>8.0541704492990398</v>
      </c>
      <c r="CV252" s="28">
        <v>7.7010989610165197</v>
      </c>
      <c r="CW252" s="28">
        <v>7.358704236435841</v>
      </c>
      <c r="CX252" s="28">
        <v>7.0220403737200883</v>
      </c>
      <c r="CY252" s="28">
        <v>5.1201980236459583</v>
      </c>
      <c r="CZ252" s="28">
        <v>0.44620953359256177</v>
      </c>
      <c r="DA252" s="28">
        <v>-2.6574593408636886</v>
      </c>
      <c r="DB252" s="28">
        <v>-5.6595229817991459</v>
      </c>
      <c r="DD252" s="28">
        <v>13.848345163309689</v>
      </c>
      <c r="DE252" s="28">
        <v>13.930116588889517</v>
      </c>
      <c r="DF252" s="28">
        <v>13.63867265192741</v>
      </c>
      <c r="DG252" s="28">
        <v>13.427290921069542</v>
      </c>
      <c r="DH252" s="28">
        <v>13.176210574568227</v>
      </c>
      <c r="DI252" s="28">
        <v>12.924506625801461</v>
      </c>
      <c r="DJ252" s="28">
        <v>12.654170449299041</v>
      </c>
      <c r="DK252" s="28">
        <v>12.301098961016521</v>
      </c>
      <c r="DL252" s="28">
        <v>11.958704236435842</v>
      </c>
      <c r="DM252" s="28">
        <v>11.62204037372009</v>
      </c>
      <c r="DN252" s="28">
        <v>9.7201980236459598</v>
      </c>
      <c r="DO252" s="28">
        <v>5.0462095335925632</v>
      </c>
      <c r="DP252" s="28">
        <v>1.9425406591363128</v>
      </c>
      <c r="DQ252" s="28">
        <v>-1.0595229817991445</v>
      </c>
      <c r="DS252" s="29">
        <v>9.3082564698849595</v>
      </c>
      <c r="DT252" s="29">
        <v>9.4481618411363275</v>
      </c>
      <c r="DU252" s="29">
        <v>9.20722034662254</v>
      </c>
      <c r="DV252" s="29">
        <v>9.0371341143649175</v>
      </c>
      <c r="DW252" s="29">
        <v>8.8142845760079567</v>
      </c>
      <c r="DX252" s="29">
        <v>8.5300278367869655</v>
      </c>
      <c r="DY252" s="29">
        <v>8.246258191008458</v>
      </c>
      <c r="DZ252" s="29">
        <v>7.9309658395237115</v>
      </c>
      <c r="EA252" s="29">
        <v>7.6191135526794973</v>
      </c>
      <c r="EB252" s="29">
        <v>7.1710621710234257</v>
      </c>
      <c r="EC252" s="29">
        <v>2.0238512922170173</v>
      </c>
      <c r="ED252" s="29">
        <v>-2.439292684752246</v>
      </c>
      <c r="EE252" s="29">
        <v>-5.2437329550253615</v>
      </c>
      <c r="EF252" s="29">
        <v>-5.3236295742535482</v>
      </c>
      <c r="EH252" s="29">
        <v>13.908256469884961</v>
      </c>
      <c r="EI252" s="29">
        <v>14.048161841136329</v>
      </c>
      <c r="EJ252" s="29">
        <v>13.807220346622541</v>
      </c>
      <c r="EK252" s="29">
        <v>13.637134114364919</v>
      </c>
      <c r="EL252" s="29">
        <v>13.414284576007958</v>
      </c>
      <c r="EM252" s="29">
        <v>13.130027836786967</v>
      </c>
      <c r="EN252" s="29">
        <v>12.846258191008459</v>
      </c>
      <c r="EO252" s="29">
        <v>12.530965839523713</v>
      </c>
      <c r="EP252" s="29">
        <v>12.219113552679499</v>
      </c>
      <c r="EQ252" s="29">
        <v>11.771062171023427</v>
      </c>
      <c r="ER252" s="29">
        <v>6.6238512922170187</v>
      </c>
      <c r="ES252" s="29">
        <v>2.1607073152477554</v>
      </c>
      <c r="ET252" s="29">
        <v>-0.6437329550253601</v>
      </c>
      <c r="EU252" s="29">
        <v>-0.72362957425354679</v>
      </c>
      <c r="EW252" s="1">
        <v>341294</v>
      </c>
      <c r="EX252" s="1">
        <v>408158</v>
      </c>
      <c r="EY252" s="1" t="s">
        <v>745</v>
      </c>
      <c r="EZ252" s="1" t="s">
        <v>891</v>
      </c>
    </row>
    <row r="253" spans="2:156" ht="16.2" thickBot="1" x14ac:dyDescent="0.35">
      <c r="B253" s="21" t="s">
        <v>254</v>
      </c>
      <c r="C253" s="22">
        <v>8.2047496426223105</v>
      </c>
      <c r="D253" s="23">
        <v>8.4689430847194522</v>
      </c>
      <c r="E253" s="23">
        <v>8.0121099318089506</v>
      </c>
      <c r="F253" s="23">
        <v>7.8526295245787097</v>
      </c>
      <c r="G253" s="23">
        <v>7.6721603027854535</v>
      </c>
      <c r="H253" s="23">
        <v>7.4713778240555371</v>
      </c>
      <c r="I253" s="23">
        <v>7.2723962808435658</v>
      </c>
      <c r="J253" s="23">
        <v>7.0606613586627773</v>
      </c>
      <c r="K253" s="23">
        <v>6.842117042681565</v>
      </c>
      <c r="L253" s="23">
        <v>6.5993025564381966</v>
      </c>
      <c r="M253" s="23">
        <v>5.5128551364326626</v>
      </c>
      <c r="N253" s="23">
        <v>3.8870262795594073</v>
      </c>
      <c r="O253" s="23">
        <v>2.9959659896701751</v>
      </c>
      <c r="P253" s="23">
        <v>2.5622293949043922</v>
      </c>
      <c r="Q253" s="24"/>
      <c r="R253" s="23">
        <v>24.504749642622311</v>
      </c>
      <c r="S253" s="23">
        <v>24.768943084719453</v>
      </c>
      <c r="T253" s="23">
        <v>24.312109931808951</v>
      </c>
      <c r="U253" s="23">
        <v>24.15262952457871</v>
      </c>
      <c r="V253" s="23">
        <v>23.972160302785454</v>
      </c>
      <c r="W253" s="23">
        <v>23.771377824055538</v>
      </c>
      <c r="X253" s="23">
        <v>23.572396280843567</v>
      </c>
      <c r="Y253" s="23">
        <v>23.360661358662778</v>
      </c>
      <c r="Z253" s="23">
        <v>23.142117042681566</v>
      </c>
      <c r="AA253" s="23">
        <v>22.899302556438197</v>
      </c>
      <c r="AB253" s="23">
        <v>21.812855136432663</v>
      </c>
      <c r="AC253" s="23">
        <v>20.187026279559408</v>
      </c>
      <c r="AD253" s="23">
        <v>19.295965989670176</v>
      </c>
      <c r="AE253" s="23">
        <v>18.862229394904393</v>
      </c>
      <c r="AG253" s="25">
        <v>8.1173263387457695</v>
      </c>
      <c r="AH253" s="25">
        <v>8.4400569994662007</v>
      </c>
      <c r="AI253" s="25">
        <v>8.2394827687327883</v>
      </c>
      <c r="AJ253" s="25">
        <v>8.2101986905803592</v>
      </c>
      <c r="AK253" s="25">
        <v>8.1449847396270201</v>
      </c>
      <c r="AL253" s="25">
        <v>8.0479836218304612</v>
      </c>
      <c r="AM253" s="25">
        <v>7.924588362593628</v>
      </c>
      <c r="AN253" s="25">
        <v>7.7725548680651748</v>
      </c>
      <c r="AO253" s="25">
        <v>7.5947484174679687</v>
      </c>
      <c r="AP253" s="25">
        <v>7.381044356946461</v>
      </c>
      <c r="AQ253" s="25">
        <v>6.6989425255218933</v>
      </c>
      <c r="AR253" s="25">
        <v>5.9921354417752255</v>
      </c>
      <c r="AS253" s="25">
        <v>5.4293126254011881</v>
      </c>
      <c r="AT253" s="25">
        <v>5.542173455047692</v>
      </c>
      <c r="AV253" s="26">
        <v>24.41732633874577</v>
      </c>
      <c r="AW253" s="26">
        <v>24.740056999466201</v>
      </c>
      <c r="AX253" s="26">
        <v>24.539482768732789</v>
      </c>
      <c r="AY253" s="26">
        <v>24.51019869058036</v>
      </c>
      <c r="AZ253" s="26">
        <v>24.444984739627021</v>
      </c>
      <c r="BA253" s="26">
        <v>24.347983621830462</v>
      </c>
      <c r="BB253" s="26">
        <v>24.224588362593629</v>
      </c>
      <c r="BC253" s="26">
        <v>24.072554868065176</v>
      </c>
      <c r="BD253" s="26">
        <v>23.894748417467969</v>
      </c>
      <c r="BE253" s="26">
        <v>23.681044356946462</v>
      </c>
      <c r="BF253" s="26">
        <v>22.998942525521894</v>
      </c>
      <c r="BG253" s="26">
        <v>22.292135441775226</v>
      </c>
      <c r="BH253" s="26">
        <v>21.729312625401189</v>
      </c>
      <c r="BI253" s="26">
        <v>21.842173455047693</v>
      </c>
      <c r="BK253" s="27">
        <v>8.2058124242815254</v>
      </c>
      <c r="BL253" s="27">
        <v>8.4973951410129658</v>
      </c>
      <c r="BM253" s="27">
        <v>8.0728987542347177</v>
      </c>
      <c r="BN253" s="27">
        <v>7.9441033012535449</v>
      </c>
      <c r="BO253" s="27">
        <v>7.7974047010044423</v>
      </c>
      <c r="BP253" s="27">
        <v>7.641770661933343</v>
      </c>
      <c r="BQ253" s="27">
        <v>7.4860098272332642</v>
      </c>
      <c r="BR253" s="27">
        <v>7.3260035406543409</v>
      </c>
      <c r="BS253" s="27">
        <v>7.1591846024451833</v>
      </c>
      <c r="BT253" s="27">
        <v>6.9682172734849885</v>
      </c>
      <c r="BU253" s="27">
        <v>6.1030602706445229</v>
      </c>
      <c r="BV253" s="27">
        <v>5.4942580398373195</v>
      </c>
      <c r="BW253" s="27">
        <v>5.4880846539628294</v>
      </c>
      <c r="BX253" s="27">
        <v>5.8801520108813179</v>
      </c>
      <c r="BZ253" s="27">
        <v>24.505812424281526</v>
      </c>
      <c r="CA253" s="27">
        <v>24.797395141012966</v>
      </c>
      <c r="CB253" s="27">
        <v>24.372898754234718</v>
      </c>
      <c r="CC253" s="27">
        <v>24.244103301253546</v>
      </c>
      <c r="CD253" s="27">
        <v>24.097404701004443</v>
      </c>
      <c r="CE253" s="27">
        <v>23.941770661933344</v>
      </c>
      <c r="CF253" s="27">
        <v>23.786009827233265</v>
      </c>
      <c r="CG253" s="27">
        <v>23.626003540654342</v>
      </c>
      <c r="CH253" s="27">
        <v>23.459184602445184</v>
      </c>
      <c r="CI253" s="27">
        <v>23.268217273484989</v>
      </c>
      <c r="CJ253" s="27">
        <v>22.403060270644524</v>
      </c>
      <c r="CK253" s="27">
        <v>21.79425803983732</v>
      </c>
      <c r="CL253" s="27">
        <v>21.78808465396283</v>
      </c>
      <c r="CM253" s="27">
        <v>22.180152010881319</v>
      </c>
      <c r="CO253" s="28">
        <v>8.2037191339372448</v>
      </c>
      <c r="CP253" s="28">
        <v>8.5161058601291906</v>
      </c>
      <c r="CQ253" s="28">
        <v>8.1212592737255314</v>
      </c>
      <c r="CR253" s="28">
        <v>8.0336852920829926</v>
      </c>
      <c r="CS253" s="28">
        <v>7.9400854983475497</v>
      </c>
      <c r="CT253" s="28">
        <v>7.8542917957810694</v>
      </c>
      <c r="CU253" s="28">
        <v>7.7666341564669636</v>
      </c>
      <c r="CV253" s="28">
        <v>7.654338012852957</v>
      </c>
      <c r="CW253" s="28">
        <v>7.5495810225562892</v>
      </c>
      <c r="CX253" s="28">
        <v>7.4375368572898601</v>
      </c>
      <c r="CY253" s="28">
        <v>6.8541082890594289</v>
      </c>
      <c r="CZ253" s="28">
        <v>2.6063729333324268</v>
      </c>
      <c r="DA253" s="28">
        <v>-0.5507042469700707</v>
      </c>
      <c r="DB253" s="28">
        <v>-2.6662969017964961</v>
      </c>
      <c r="DD253" s="28">
        <v>24.503719133937246</v>
      </c>
      <c r="DE253" s="28">
        <v>24.816105860129191</v>
      </c>
      <c r="DF253" s="28">
        <v>24.421259273725532</v>
      </c>
      <c r="DG253" s="28">
        <v>24.333685292082993</v>
      </c>
      <c r="DH253" s="28">
        <v>24.24008549834755</v>
      </c>
      <c r="DI253" s="28">
        <v>24.15429179578107</v>
      </c>
      <c r="DJ253" s="28">
        <v>24.066634156466964</v>
      </c>
      <c r="DK253" s="28">
        <v>23.954338012852958</v>
      </c>
      <c r="DL253" s="28">
        <v>23.84958102255629</v>
      </c>
      <c r="DM253" s="28">
        <v>23.737536857289861</v>
      </c>
      <c r="DN253" s="28">
        <v>23.15410828905943</v>
      </c>
      <c r="DO253" s="28">
        <v>18.906372933332428</v>
      </c>
      <c r="DP253" s="28">
        <v>15.74929575302993</v>
      </c>
      <c r="DQ253" s="28">
        <v>13.633703098203505</v>
      </c>
      <c r="DS253" s="29">
        <v>8.2646240186110909</v>
      </c>
      <c r="DT253" s="29">
        <v>8.6356058522717909</v>
      </c>
      <c r="DU253" s="29">
        <v>8.299418283417463</v>
      </c>
      <c r="DV253" s="29">
        <v>8.2558588065040972</v>
      </c>
      <c r="DW253" s="29">
        <v>8.1944229864415554</v>
      </c>
      <c r="DX253" s="29">
        <v>8.0995146835828109</v>
      </c>
      <c r="DY253" s="29">
        <v>8.003166025521633</v>
      </c>
      <c r="DZ253" s="29">
        <v>7.8933509201275278</v>
      </c>
      <c r="EA253" s="29">
        <v>7.7789323351306194</v>
      </c>
      <c r="EB253" s="29">
        <v>7.4691482867673464</v>
      </c>
      <c r="EC253" s="29">
        <v>2.4957742188926098</v>
      </c>
      <c r="ED253" s="29">
        <v>-1.6510920412367796</v>
      </c>
      <c r="EE253" s="29">
        <v>-4.2102170429927561</v>
      </c>
      <c r="EF253" s="29">
        <v>-2.9650638017130682</v>
      </c>
      <c r="EH253" s="29">
        <v>24.564624018611092</v>
      </c>
      <c r="EI253" s="29">
        <v>24.935605852271792</v>
      </c>
      <c r="EJ253" s="29">
        <v>24.599418283417464</v>
      </c>
      <c r="EK253" s="29">
        <v>24.555858806504098</v>
      </c>
      <c r="EL253" s="29">
        <v>24.494422986441556</v>
      </c>
      <c r="EM253" s="29">
        <v>24.399514683582812</v>
      </c>
      <c r="EN253" s="29">
        <v>24.303166025521634</v>
      </c>
      <c r="EO253" s="29">
        <v>24.193350920127529</v>
      </c>
      <c r="EP253" s="29">
        <v>24.07893233513062</v>
      </c>
      <c r="EQ253" s="29">
        <v>23.769148286767347</v>
      </c>
      <c r="ER253" s="29">
        <v>18.79577421889261</v>
      </c>
      <c r="ES253" s="29">
        <v>14.648907958763221</v>
      </c>
      <c r="ET253" s="29">
        <v>12.089782957007245</v>
      </c>
      <c r="EU253" s="29">
        <v>13.334936198286933</v>
      </c>
      <c r="EW253" s="1">
        <v>378428</v>
      </c>
      <c r="EX253" s="1">
        <v>433238</v>
      </c>
      <c r="EY253" s="1" t="s">
        <v>522</v>
      </c>
      <c r="EZ253" s="1" t="s">
        <v>522</v>
      </c>
    </row>
    <row r="254" spans="2:156" ht="16.2" thickBot="1" x14ac:dyDescent="0.35">
      <c r="B254" s="21" t="s">
        <v>255</v>
      </c>
      <c r="C254" s="22">
        <v>2.9203651294103512</v>
      </c>
      <c r="D254" s="23">
        <v>2.7292121335471382</v>
      </c>
      <c r="E254" s="23">
        <v>2.4410469016538521</v>
      </c>
      <c r="F254" s="23">
        <v>2.2269635358827617</v>
      </c>
      <c r="G254" s="23">
        <v>1.9834957527913879</v>
      </c>
      <c r="H254" s="23">
        <v>1.651227745566672</v>
      </c>
      <c r="I254" s="23">
        <v>1.2931509588245689</v>
      </c>
      <c r="J254" s="23">
        <v>0.88778510739411054</v>
      </c>
      <c r="K254" s="23">
        <v>0.48990108211850369</v>
      </c>
      <c r="L254" s="23">
        <v>1.496612100352479E-2</v>
      </c>
      <c r="M254" s="23">
        <v>-2.423622358041257</v>
      </c>
      <c r="N254" s="23">
        <v>-5.0555229293744475</v>
      </c>
      <c r="O254" s="23">
        <v>-6.3851973045328236</v>
      </c>
      <c r="P254" s="23">
        <v>-7.2594407583253613</v>
      </c>
      <c r="Q254" s="24"/>
      <c r="R254" s="23">
        <v>5.9203651294103512</v>
      </c>
      <c r="S254" s="23">
        <v>5.7292121335471382</v>
      </c>
      <c r="T254" s="23">
        <v>5.4410469016538521</v>
      </c>
      <c r="U254" s="23">
        <v>5.2269635358827617</v>
      </c>
      <c r="V254" s="23">
        <v>4.9834957527913879</v>
      </c>
      <c r="W254" s="23">
        <v>4.651227745566672</v>
      </c>
      <c r="X254" s="23">
        <v>4.2931509588245689</v>
      </c>
      <c r="Y254" s="23">
        <v>3.8877851073941105</v>
      </c>
      <c r="Z254" s="23">
        <v>3.4899010821185037</v>
      </c>
      <c r="AA254" s="23">
        <v>3.0149661210035248</v>
      </c>
      <c r="AB254" s="23">
        <v>0.57637764195874297</v>
      </c>
      <c r="AC254" s="23">
        <v>-2.0555229293744475</v>
      </c>
      <c r="AD254" s="23">
        <v>-3.3851973045328236</v>
      </c>
      <c r="AE254" s="23">
        <v>-4.2594407583253613</v>
      </c>
      <c r="AG254" s="25">
        <v>2.8749277819995473</v>
      </c>
      <c r="AH254" s="25">
        <v>2.7250172496184977</v>
      </c>
      <c r="AI254" s="25">
        <v>2.5066458502505906</v>
      </c>
      <c r="AJ254" s="25">
        <v>2.3109690050390554</v>
      </c>
      <c r="AK254" s="25">
        <v>2.1019729978628003</v>
      </c>
      <c r="AL254" s="25">
        <v>1.8259987381334799</v>
      </c>
      <c r="AM254" s="25">
        <v>1.4958641497495488</v>
      </c>
      <c r="AN254" s="25">
        <v>0.98472730172713696</v>
      </c>
      <c r="AO254" s="25">
        <v>0.37256582613126632</v>
      </c>
      <c r="AP254" s="25">
        <v>-0.32074440354576694</v>
      </c>
      <c r="AQ254" s="25">
        <v>-1.8529587681388193</v>
      </c>
      <c r="AR254" s="25">
        <v>-3.2306420484758576</v>
      </c>
      <c r="AS254" s="25">
        <v>-4.5799210079557326</v>
      </c>
      <c r="AT254" s="25">
        <v>-4.9644343826668873</v>
      </c>
      <c r="AV254" s="26">
        <v>5.8749277819995473</v>
      </c>
      <c r="AW254" s="26">
        <v>5.7250172496184977</v>
      </c>
      <c r="AX254" s="26">
        <v>5.5066458502505906</v>
      </c>
      <c r="AY254" s="26">
        <v>5.3109690050390554</v>
      </c>
      <c r="AZ254" s="26">
        <v>5.1019729978628003</v>
      </c>
      <c r="BA254" s="26">
        <v>4.8259987381334799</v>
      </c>
      <c r="BB254" s="26">
        <v>4.4958641497495488</v>
      </c>
      <c r="BC254" s="26">
        <v>3.984727301727137</v>
      </c>
      <c r="BD254" s="26">
        <v>3.3725658261312663</v>
      </c>
      <c r="BE254" s="26">
        <v>2.6792555964542331</v>
      </c>
      <c r="BF254" s="26">
        <v>1.1470412318611807</v>
      </c>
      <c r="BG254" s="26">
        <v>-0.23064204847585756</v>
      </c>
      <c r="BH254" s="26">
        <v>-1.5799210079557326</v>
      </c>
      <c r="BI254" s="26">
        <v>-1.9644343826668873</v>
      </c>
      <c r="BK254" s="27">
        <v>2.9225418506291909</v>
      </c>
      <c r="BL254" s="27">
        <v>2.7709865452675295</v>
      </c>
      <c r="BM254" s="27">
        <v>2.5322792162300409</v>
      </c>
      <c r="BN254" s="27">
        <v>2.3643905131064091</v>
      </c>
      <c r="BO254" s="27">
        <v>2.1779332096784447</v>
      </c>
      <c r="BP254" s="27">
        <v>1.9200316698145539</v>
      </c>
      <c r="BQ254" s="27">
        <v>1.6340627821349134</v>
      </c>
      <c r="BR254" s="27">
        <v>1.3164451725912354</v>
      </c>
      <c r="BS254" s="27">
        <v>1.0022698059721797</v>
      </c>
      <c r="BT254" s="27">
        <v>0.60964299525568677</v>
      </c>
      <c r="BU254" s="27">
        <v>-1.3267448949311174</v>
      </c>
      <c r="BV254" s="27">
        <v>-2.9269969831125806</v>
      </c>
      <c r="BW254" s="27">
        <v>-3.4445470934316162</v>
      </c>
      <c r="BX254" s="27">
        <v>-3.5253579103073918</v>
      </c>
      <c r="BZ254" s="27">
        <v>5.9225418506291909</v>
      </c>
      <c r="CA254" s="27">
        <v>5.7709865452675295</v>
      </c>
      <c r="CB254" s="27">
        <v>5.5322792162300409</v>
      </c>
      <c r="CC254" s="27">
        <v>5.3643905131064091</v>
      </c>
      <c r="CD254" s="27">
        <v>5.1779332096784447</v>
      </c>
      <c r="CE254" s="27">
        <v>4.9200316698145539</v>
      </c>
      <c r="CF254" s="27">
        <v>4.6340627821349134</v>
      </c>
      <c r="CG254" s="27">
        <v>4.3164451725912354</v>
      </c>
      <c r="CH254" s="27">
        <v>4.0022698059721797</v>
      </c>
      <c r="CI254" s="27">
        <v>3.6096429952556868</v>
      </c>
      <c r="CJ254" s="27">
        <v>1.6732551050688826</v>
      </c>
      <c r="CK254" s="27">
        <v>7.3003016887419392E-2</v>
      </c>
      <c r="CL254" s="27">
        <v>-0.44454709343161625</v>
      </c>
      <c r="CM254" s="27">
        <v>-0.52535791030739176</v>
      </c>
      <c r="CO254" s="28">
        <v>2.9108024069379521</v>
      </c>
      <c r="CP254" s="28">
        <v>2.7180758892013959</v>
      </c>
      <c r="CQ254" s="28">
        <v>2.4367454775926856</v>
      </c>
      <c r="CR254" s="28">
        <v>2.2397099483365377</v>
      </c>
      <c r="CS254" s="28">
        <v>2.0331192850847479</v>
      </c>
      <c r="CT254" s="28">
        <v>1.7734478436206533</v>
      </c>
      <c r="CU254" s="28">
        <v>1.4897780368315932</v>
      </c>
      <c r="CV254" s="28">
        <v>1.1633459200517429</v>
      </c>
      <c r="CW254" s="28">
        <v>0.87144919111139707</v>
      </c>
      <c r="CX254" s="28">
        <v>0.53525355971365229</v>
      </c>
      <c r="CY254" s="28">
        <v>-1.5373787892592965</v>
      </c>
      <c r="CZ254" s="28">
        <v>-8.4445169996679965</v>
      </c>
      <c r="DA254" s="28">
        <v>-13.562193158563133</v>
      </c>
      <c r="DB254" s="28">
        <v>-17.467466718270636</v>
      </c>
      <c r="DD254" s="28">
        <v>5.9108024069379521</v>
      </c>
      <c r="DE254" s="28">
        <v>5.7180758892013959</v>
      </c>
      <c r="DF254" s="28">
        <v>5.4367454775926856</v>
      </c>
      <c r="DG254" s="28">
        <v>5.2397099483365377</v>
      </c>
      <c r="DH254" s="28">
        <v>5.0331192850847479</v>
      </c>
      <c r="DI254" s="28">
        <v>4.7734478436206533</v>
      </c>
      <c r="DJ254" s="28">
        <v>4.4897780368315932</v>
      </c>
      <c r="DK254" s="28">
        <v>4.1633459200517429</v>
      </c>
      <c r="DL254" s="28">
        <v>3.8714491911113971</v>
      </c>
      <c r="DM254" s="28">
        <v>3.5352535597136523</v>
      </c>
      <c r="DN254" s="28">
        <v>1.4626212107407035</v>
      </c>
      <c r="DO254" s="28">
        <v>-5.4445169996679965</v>
      </c>
      <c r="DP254" s="28">
        <v>-10.562193158563133</v>
      </c>
      <c r="DQ254" s="28">
        <v>-14.467466718270636</v>
      </c>
      <c r="DS254" s="29">
        <v>2.9881227318977821</v>
      </c>
      <c r="DT254" s="29">
        <v>2.8705420203404337</v>
      </c>
      <c r="DU254" s="29">
        <v>2.6650944152329163</v>
      </c>
      <c r="DV254" s="29">
        <v>2.526919304353143</v>
      </c>
      <c r="DW254" s="29">
        <v>2.3692298026115726</v>
      </c>
      <c r="DX254" s="29">
        <v>2.1326883044736373</v>
      </c>
      <c r="DY254" s="29">
        <v>1.8905134212305281</v>
      </c>
      <c r="DZ254" s="29">
        <v>1.6223565866927263</v>
      </c>
      <c r="EA254" s="29">
        <v>1.3829781332026716</v>
      </c>
      <c r="EB254" s="29">
        <v>0.9010287851682186</v>
      </c>
      <c r="EC254" s="29">
        <v>-6.16872518063375</v>
      </c>
      <c r="ED254" s="29">
        <v>-12.697974428233884</v>
      </c>
      <c r="EE254" s="29">
        <v>-17.07954230319443</v>
      </c>
      <c r="EF254" s="29">
        <v>-17.079351314560725</v>
      </c>
      <c r="EH254" s="29">
        <v>5.9881227318977821</v>
      </c>
      <c r="EI254" s="29">
        <v>5.8705420203404337</v>
      </c>
      <c r="EJ254" s="29">
        <v>5.6650944152329163</v>
      </c>
      <c r="EK254" s="29">
        <v>5.526919304353143</v>
      </c>
      <c r="EL254" s="29">
        <v>5.3692298026115726</v>
      </c>
      <c r="EM254" s="29">
        <v>5.1326883044736373</v>
      </c>
      <c r="EN254" s="29">
        <v>4.8905134212305281</v>
      </c>
      <c r="EO254" s="29">
        <v>4.6223565866927263</v>
      </c>
      <c r="EP254" s="29">
        <v>4.3829781332026716</v>
      </c>
      <c r="EQ254" s="29">
        <v>3.9010287851682186</v>
      </c>
      <c r="ER254" s="29">
        <v>-3.16872518063375</v>
      </c>
      <c r="ES254" s="29">
        <v>-9.6979744282338842</v>
      </c>
      <c r="ET254" s="29">
        <v>-14.07954230319443</v>
      </c>
      <c r="EU254" s="29">
        <v>-14.079351314560725</v>
      </c>
      <c r="EW254" s="1">
        <v>374463</v>
      </c>
      <c r="EX254" s="1">
        <v>441514</v>
      </c>
      <c r="EY254" s="1" t="s">
        <v>522</v>
      </c>
      <c r="EZ254" s="1" t="s">
        <v>522</v>
      </c>
    </row>
    <row r="255" spans="2:156" ht="16.2" thickBot="1" x14ac:dyDescent="0.35">
      <c r="B255" s="21" t="s">
        <v>256</v>
      </c>
      <c r="C255" s="22">
        <v>9.4894964613768256</v>
      </c>
      <c r="D255" s="23">
        <v>8.2444571415945607</v>
      </c>
      <c r="E255" s="23">
        <v>6.6196815524902313</v>
      </c>
      <c r="F255" s="23">
        <v>6.3007266694241189</v>
      </c>
      <c r="G255" s="23">
        <v>6.087736492817335</v>
      </c>
      <c r="H255" s="23">
        <v>5.8513849390386667</v>
      </c>
      <c r="I255" s="23">
        <v>5.4975565344961907</v>
      </c>
      <c r="J255" s="23">
        <v>5.2539847387629521</v>
      </c>
      <c r="K255" s="23">
        <v>5.0621618723830295</v>
      </c>
      <c r="L255" s="23">
        <v>4.7051748060799525</v>
      </c>
      <c r="M255" s="23">
        <v>3.1107236469232085</v>
      </c>
      <c r="N255" s="23">
        <v>0.62468425304684772</v>
      </c>
      <c r="O255" s="23">
        <v>-0.93600204680348753</v>
      </c>
      <c r="P255" s="23">
        <v>-2.1657014124589118</v>
      </c>
      <c r="Q255" s="24"/>
      <c r="R255" s="23">
        <v>14.089496461376827</v>
      </c>
      <c r="S255" s="23">
        <v>12.844457141594562</v>
      </c>
      <c r="T255" s="23">
        <v>11.219681552490233</v>
      </c>
      <c r="U255" s="23">
        <v>10.90072666942412</v>
      </c>
      <c r="V255" s="23">
        <v>10.687736492817336</v>
      </c>
      <c r="W255" s="23">
        <v>10.451384939038668</v>
      </c>
      <c r="X255" s="23">
        <v>10.097556534496192</v>
      </c>
      <c r="Y255" s="23">
        <v>9.8539847387629536</v>
      </c>
      <c r="Z255" s="23">
        <v>9.6621618723830309</v>
      </c>
      <c r="AA255" s="23">
        <v>9.305174806079954</v>
      </c>
      <c r="AB255" s="23">
        <v>7.7107236469232099</v>
      </c>
      <c r="AC255" s="23">
        <v>5.2246842530468491</v>
      </c>
      <c r="AD255" s="23">
        <v>3.6639979531965139</v>
      </c>
      <c r="AE255" s="23">
        <v>2.4342985875410896</v>
      </c>
      <c r="AG255" s="25">
        <v>9.4365785354067899</v>
      </c>
      <c r="AH255" s="25">
        <v>8.8191859492740665</v>
      </c>
      <c r="AI255" s="25">
        <v>7.9561363985568914</v>
      </c>
      <c r="AJ255" s="25">
        <v>7.7559556765812445</v>
      </c>
      <c r="AK255" s="25">
        <v>7.6334410929922125</v>
      </c>
      <c r="AL255" s="25">
        <v>7.3740111464501492</v>
      </c>
      <c r="AM255" s="25">
        <v>7.1402970630913565</v>
      </c>
      <c r="AN255" s="25">
        <v>6.9456889636154404</v>
      </c>
      <c r="AO255" s="25">
        <v>6.7224575793808299</v>
      </c>
      <c r="AP255" s="25">
        <v>6.3857538665205098</v>
      </c>
      <c r="AQ255" s="25">
        <v>5.363075971824685</v>
      </c>
      <c r="AR255" s="25">
        <v>4.127809595841498</v>
      </c>
      <c r="AS255" s="25">
        <v>2.892810651387741</v>
      </c>
      <c r="AT255" s="25">
        <v>2.6119874690066567</v>
      </c>
      <c r="AV255" s="26">
        <v>14.036578535406791</v>
      </c>
      <c r="AW255" s="26">
        <v>13.419185949274068</v>
      </c>
      <c r="AX255" s="26">
        <v>12.556136398556893</v>
      </c>
      <c r="AY255" s="26">
        <v>12.355955676581246</v>
      </c>
      <c r="AZ255" s="26">
        <v>12.233441092992214</v>
      </c>
      <c r="BA255" s="26">
        <v>11.974011146450151</v>
      </c>
      <c r="BB255" s="26">
        <v>11.740297063091358</v>
      </c>
      <c r="BC255" s="26">
        <v>11.545688963615442</v>
      </c>
      <c r="BD255" s="26">
        <v>11.322457579380831</v>
      </c>
      <c r="BE255" s="26">
        <v>10.985753866520511</v>
      </c>
      <c r="BF255" s="26">
        <v>9.9630759718246864</v>
      </c>
      <c r="BG255" s="26">
        <v>8.7278095958414994</v>
      </c>
      <c r="BH255" s="26">
        <v>7.4928106513877424</v>
      </c>
      <c r="BI255" s="26">
        <v>7.2119874690066581</v>
      </c>
      <c r="BK255" s="27">
        <v>9.4906065016407712</v>
      </c>
      <c r="BL255" s="27">
        <v>8.2683434026032625</v>
      </c>
      <c r="BM255" s="27">
        <v>6.6752082526927659</v>
      </c>
      <c r="BN255" s="27">
        <v>6.3835504473543558</v>
      </c>
      <c r="BO255" s="27">
        <v>6.1995121431675244</v>
      </c>
      <c r="BP255" s="27">
        <v>5.9925926222378365</v>
      </c>
      <c r="BQ255" s="27">
        <v>5.6842855214362977</v>
      </c>
      <c r="BR255" s="27">
        <v>5.4822159328129203</v>
      </c>
      <c r="BS255" s="27">
        <v>5.3289336344727154</v>
      </c>
      <c r="BT255" s="27">
        <v>5.0107534925448718</v>
      </c>
      <c r="BU255" s="27">
        <v>3.6786239219964152</v>
      </c>
      <c r="BV255" s="27">
        <v>2.2205759850955857</v>
      </c>
      <c r="BW255" s="27">
        <v>1.5269210435552125</v>
      </c>
      <c r="BX255" s="27">
        <v>1.1632844616092868</v>
      </c>
      <c r="BZ255" s="27">
        <v>14.090606501640773</v>
      </c>
      <c r="CA255" s="27">
        <v>12.868343402603264</v>
      </c>
      <c r="CB255" s="27">
        <v>11.275208252692767</v>
      </c>
      <c r="CC255" s="27">
        <v>10.983550447354357</v>
      </c>
      <c r="CD255" s="27">
        <v>10.799512143167526</v>
      </c>
      <c r="CE255" s="27">
        <v>10.592592622237838</v>
      </c>
      <c r="CF255" s="27">
        <v>10.284285521436299</v>
      </c>
      <c r="CG255" s="27">
        <v>10.082215932812922</v>
      </c>
      <c r="CH255" s="27">
        <v>9.9289336344727168</v>
      </c>
      <c r="CI255" s="27">
        <v>9.6107534925448732</v>
      </c>
      <c r="CJ255" s="27">
        <v>8.2786239219964166</v>
      </c>
      <c r="CK255" s="27">
        <v>6.8205759850955872</v>
      </c>
      <c r="CL255" s="27">
        <v>6.1269210435552139</v>
      </c>
      <c r="CM255" s="27">
        <v>5.7632844616092882</v>
      </c>
      <c r="CO255" s="28">
        <v>9.4868077667696369</v>
      </c>
      <c r="CP255" s="28">
        <v>8.2607638155087013</v>
      </c>
      <c r="CQ255" s="28">
        <v>6.6634343074514462</v>
      </c>
      <c r="CR255" s="28">
        <v>6.3699793524567809</v>
      </c>
      <c r="CS255" s="28">
        <v>6.1829117840693826</v>
      </c>
      <c r="CT255" s="28">
        <v>5.9614744079985584</v>
      </c>
      <c r="CU255" s="28">
        <v>5.6423209702855388</v>
      </c>
      <c r="CV255" s="28">
        <v>5.3829039339933367</v>
      </c>
      <c r="CW255" s="28">
        <v>5.1777862992285222</v>
      </c>
      <c r="CX255" s="28">
        <v>4.8268950540483324</v>
      </c>
      <c r="CY255" s="28">
        <v>3.2934200328144705</v>
      </c>
      <c r="CZ255" s="28">
        <v>-0.75176243110663776</v>
      </c>
      <c r="DA255" s="28">
        <v>-3.9711765775440959</v>
      </c>
      <c r="DB255" s="28">
        <v>-6.3528916004102882</v>
      </c>
      <c r="DD255" s="28">
        <v>14.086807766769638</v>
      </c>
      <c r="DE255" s="28">
        <v>12.860763815508703</v>
      </c>
      <c r="DF255" s="28">
        <v>11.263434307451448</v>
      </c>
      <c r="DG255" s="28">
        <v>10.969979352456782</v>
      </c>
      <c r="DH255" s="28">
        <v>10.782911784069384</v>
      </c>
      <c r="DI255" s="28">
        <v>10.56147440799856</v>
      </c>
      <c r="DJ255" s="28">
        <v>10.24232097028554</v>
      </c>
      <c r="DK255" s="28">
        <v>9.9829039339933381</v>
      </c>
      <c r="DL255" s="28">
        <v>9.7777862992285236</v>
      </c>
      <c r="DM255" s="28">
        <v>9.4268950540483338</v>
      </c>
      <c r="DN255" s="28">
        <v>7.8934200328144719</v>
      </c>
      <c r="DO255" s="28">
        <v>3.8482375688933637</v>
      </c>
      <c r="DP255" s="28">
        <v>0.6288234224559055</v>
      </c>
      <c r="DQ255" s="28">
        <v>-1.7528916004102868</v>
      </c>
      <c r="DS255" s="29">
        <v>9.5237098600221923</v>
      </c>
      <c r="DT255" s="29">
        <v>8.3499359574168324</v>
      </c>
      <c r="DU255" s="29">
        <v>6.7735993230846603</v>
      </c>
      <c r="DV255" s="29">
        <v>6.5094455166206124</v>
      </c>
      <c r="DW255" s="29">
        <v>6.3406549637344298</v>
      </c>
      <c r="DX255" s="29">
        <v>6.1180145678952762</v>
      </c>
      <c r="DY255" s="29">
        <v>5.7786799259579489</v>
      </c>
      <c r="DZ255" s="29">
        <v>5.5394549667485116</v>
      </c>
      <c r="EA255" s="29">
        <v>5.3462726356844783</v>
      </c>
      <c r="EB255" s="29">
        <v>4.9130155680354868</v>
      </c>
      <c r="EC255" s="29">
        <v>0.61050847317639878</v>
      </c>
      <c r="ED255" s="29">
        <v>-3.5449590998704572</v>
      </c>
      <c r="EE255" s="29">
        <v>-6.1718248033993284</v>
      </c>
      <c r="EF255" s="29">
        <v>-6.190114260801586</v>
      </c>
      <c r="EH255" s="29">
        <v>14.123709860022194</v>
      </c>
      <c r="EI255" s="29">
        <v>12.949935957416834</v>
      </c>
      <c r="EJ255" s="29">
        <v>11.373599323084662</v>
      </c>
      <c r="EK255" s="29">
        <v>11.109445516620614</v>
      </c>
      <c r="EL255" s="29">
        <v>10.940654963734431</v>
      </c>
      <c r="EM255" s="29">
        <v>10.718014567895278</v>
      </c>
      <c r="EN255" s="29">
        <v>10.37867992595795</v>
      </c>
      <c r="EO255" s="29">
        <v>10.139454966748513</v>
      </c>
      <c r="EP255" s="29">
        <v>9.9462726356844797</v>
      </c>
      <c r="EQ255" s="29">
        <v>9.5130155680354882</v>
      </c>
      <c r="ER255" s="29">
        <v>5.2105084731764002</v>
      </c>
      <c r="ES255" s="29">
        <v>1.0550409001295442</v>
      </c>
      <c r="ET255" s="29">
        <v>-1.571824803399327</v>
      </c>
      <c r="EU255" s="29">
        <v>-1.5901142608015846</v>
      </c>
      <c r="EW255" s="1">
        <v>381161</v>
      </c>
      <c r="EX255" s="1">
        <v>398842</v>
      </c>
      <c r="EY255" s="1" t="s">
        <v>516</v>
      </c>
      <c r="EZ255" s="1" t="s">
        <v>880</v>
      </c>
    </row>
    <row r="256" spans="2:156" ht="16.2" thickBot="1" x14ac:dyDescent="0.35">
      <c r="B256" s="21" t="s">
        <v>257</v>
      </c>
      <c r="C256" s="22">
        <v>9.9738633449628296</v>
      </c>
      <c r="D256" s="23">
        <v>9.9778227591520494</v>
      </c>
      <c r="E256" s="23">
        <v>9.6402786192655388</v>
      </c>
      <c r="F256" s="23">
        <v>9.4990168868334059</v>
      </c>
      <c r="G256" s="23">
        <v>9.3361911088680962</v>
      </c>
      <c r="H256" s="23">
        <v>8.971559485780034</v>
      </c>
      <c r="I256" s="23">
        <v>8.6174278663876649</v>
      </c>
      <c r="J256" s="23">
        <v>8.2170963837909259</v>
      </c>
      <c r="K256" s="23">
        <v>7.8512077547443102</v>
      </c>
      <c r="L256" s="23">
        <v>7.2890902566616038</v>
      </c>
      <c r="M256" s="23">
        <v>4.5818740574460151</v>
      </c>
      <c r="N256" s="23">
        <v>2.5024436957132643</v>
      </c>
      <c r="O256" s="23">
        <v>1.7782879574167296</v>
      </c>
      <c r="P256" s="23">
        <v>1.6717978388979873</v>
      </c>
      <c r="Q256" s="24"/>
      <c r="R256" s="23">
        <v>14.073863344962831</v>
      </c>
      <c r="S256" s="23">
        <v>14.077822759152051</v>
      </c>
      <c r="T256" s="23">
        <v>13.74027861926554</v>
      </c>
      <c r="U256" s="23">
        <v>13.599016886833407</v>
      </c>
      <c r="V256" s="23">
        <v>13.436191108868098</v>
      </c>
      <c r="W256" s="23">
        <v>13.071559485780035</v>
      </c>
      <c r="X256" s="23">
        <v>12.717427866387666</v>
      </c>
      <c r="Y256" s="23">
        <v>12.317096383790927</v>
      </c>
      <c r="Z256" s="23">
        <v>11.951207754744312</v>
      </c>
      <c r="AA256" s="23">
        <v>11.389090256661605</v>
      </c>
      <c r="AB256" s="23">
        <v>8.6818740574460165</v>
      </c>
      <c r="AC256" s="23">
        <v>6.6024436957132657</v>
      </c>
      <c r="AD256" s="23">
        <v>5.878287957416731</v>
      </c>
      <c r="AE256" s="23">
        <v>5.7717978388979887</v>
      </c>
      <c r="AG256" s="25">
        <v>9.9295780551654413</v>
      </c>
      <c r="AH256" s="25">
        <v>9.9744827098997106</v>
      </c>
      <c r="AI256" s="25">
        <v>9.7297856400147769</v>
      </c>
      <c r="AJ256" s="25">
        <v>9.6312920231633505</v>
      </c>
      <c r="AK256" s="25">
        <v>9.5362749674448093</v>
      </c>
      <c r="AL256" s="25">
        <v>9.2401435686928419</v>
      </c>
      <c r="AM256" s="25">
        <v>8.9487510639809535</v>
      </c>
      <c r="AN256" s="25">
        <v>8.617859407378333</v>
      </c>
      <c r="AO256" s="25">
        <v>8.332793007478152</v>
      </c>
      <c r="AP256" s="25">
        <v>7.8336907252664929</v>
      </c>
      <c r="AQ256" s="25">
        <v>6.0303503228302624</v>
      </c>
      <c r="AR256" s="25">
        <v>4.0297951442733115</v>
      </c>
      <c r="AS256" s="25">
        <v>2.5209625358461878</v>
      </c>
      <c r="AT256" s="25">
        <v>2.0032035914982202</v>
      </c>
      <c r="AV256" s="26">
        <v>14.029578055165443</v>
      </c>
      <c r="AW256" s="26">
        <v>14.074482709899712</v>
      </c>
      <c r="AX256" s="26">
        <v>13.829785640014778</v>
      </c>
      <c r="AY256" s="26">
        <v>13.731292023163352</v>
      </c>
      <c r="AZ256" s="26">
        <v>13.636274967444811</v>
      </c>
      <c r="BA256" s="26">
        <v>13.340143568692843</v>
      </c>
      <c r="BB256" s="26">
        <v>13.048751063980955</v>
      </c>
      <c r="BC256" s="26">
        <v>12.717859407378334</v>
      </c>
      <c r="BD256" s="26">
        <v>12.432793007478153</v>
      </c>
      <c r="BE256" s="26">
        <v>11.933690725266494</v>
      </c>
      <c r="BF256" s="26">
        <v>10.130350322830264</v>
      </c>
      <c r="BG256" s="26">
        <v>8.129795144273313</v>
      </c>
      <c r="BH256" s="26">
        <v>6.6209625358461892</v>
      </c>
      <c r="BI256" s="26">
        <v>6.1032035914982217</v>
      </c>
      <c r="BK256" s="27">
        <v>9.9761559784893965</v>
      </c>
      <c r="BL256" s="27">
        <v>10.0146357744481</v>
      </c>
      <c r="BM256" s="27">
        <v>9.7233394172175185</v>
      </c>
      <c r="BN256" s="27">
        <v>9.6250348845968379</v>
      </c>
      <c r="BO256" s="27">
        <v>9.5263463454822404</v>
      </c>
      <c r="BP256" s="27">
        <v>9.233564979682205</v>
      </c>
      <c r="BQ256" s="27">
        <v>8.9561909604474685</v>
      </c>
      <c r="BR256" s="27">
        <v>8.65151519661962</v>
      </c>
      <c r="BS256" s="27">
        <v>8.3951383087124007</v>
      </c>
      <c r="BT256" s="27">
        <v>7.9245696954735134</v>
      </c>
      <c r="BU256" s="27">
        <v>5.8330403552106134</v>
      </c>
      <c r="BV256" s="27">
        <v>4.2273336443492511</v>
      </c>
      <c r="BW256" s="27">
        <v>3.7660985230193802</v>
      </c>
      <c r="BX256" s="27">
        <v>3.920934858433121</v>
      </c>
      <c r="BZ256" s="27">
        <v>14.076155978489398</v>
      </c>
      <c r="CA256" s="27">
        <v>14.114635774448102</v>
      </c>
      <c r="CB256" s="27">
        <v>13.82333941721752</v>
      </c>
      <c r="CC256" s="27">
        <v>13.725034884596839</v>
      </c>
      <c r="CD256" s="27">
        <v>13.626346345482242</v>
      </c>
      <c r="CE256" s="27">
        <v>13.333564979682206</v>
      </c>
      <c r="CF256" s="27">
        <v>13.05619096044747</v>
      </c>
      <c r="CG256" s="27">
        <v>12.751515196619621</v>
      </c>
      <c r="CH256" s="27">
        <v>12.495138308712402</v>
      </c>
      <c r="CI256" s="27">
        <v>12.024569695473515</v>
      </c>
      <c r="CJ256" s="27">
        <v>9.9330403552106148</v>
      </c>
      <c r="CK256" s="27">
        <v>8.3273336443492525</v>
      </c>
      <c r="CL256" s="27">
        <v>7.8660985230193816</v>
      </c>
      <c r="CM256" s="27">
        <v>8.0209348584331224</v>
      </c>
      <c r="CO256" s="28">
        <v>9.9627768122336384</v>
      </c>
      <c r="CP256" s="28">
        <v>9.9678823152609137</v>
      </c>
      <c r="CQ256" s="28">
        <v>9.6467708050155903</v>
      </c>
      <c r="CR256" s="28">
        <v>9.5364225351649665</v>
      </c>
      <c r="CS256" s="28">
        <v>9.4299949829432634</v>
      </c>
      <c r="CT256" s="28">
        <v>9.160386091866302</v>
      </c>
      <c r="CU256" s="28">
        <v>8.9195431944787575</v>
      </c>
      <c r="CV256" s="28">
        <v>8.6517423745908744</v>
      </c>
      <c r="CW256" s="28">
        <v>8.4730224135347942</v>
      </c>
      <c r="CX256" s="28">
        <v>8.1222942405581371</v>
      </c>
      <c r="CY256" s="28">
        <v>6.5131949612015276</v>
      </c>
      <c r="CZ256" s="28">
        <v>-1.3775837825713388</v>
      </c>
      <c r="DA256" s="28">
        <v>-7.5256603291201216</v>
      </c>
      <c r="DB256" s="28">
        <v>-12.362786544737929</v>
      </c>
      <c r="DD256" s="28">
        <v>14.06277681223364</v>
      </c>
      <c r="DE256" s="28">
        <v>14.067882315260915</v>
      </c>
      <c r="DF256" s="28">
        <v>13.746770805015592</v>
      </c>
      <c r="DG256" s="28">
        <v>13.636422535164968</v>
      </c>
      <c r="DH256" s="28">
        <v>13.529994982943265</v>
      </c>
      <c r="DI256" s="28">
        <v>13.260386091866303</v>
      </c>
      <c r="DJ256" s="28">
        <v>13.019543194478759</v>
      </c>
      <c r="DK256" s="28">
        <v>12.751742374590876</v>
      </c>
      <c r="DL256" s="28">
        <v>12.573022413534796</v>
      </c>
      <c r="DM256" s="28">
        <v>12.222294240558139</v>
      </c>
      <c r="DN256" s="28">
        <v>10.613194961201529</v>
      </c>
      <c r="DO256" s="28">
        <v>2.7224162174286626</v>
      </c>
      <c r="DP256" s="28">
        <v>-3.4256603291201202</v>
      </c>
      <c r="DQ256" s="28">
        <v>-8.2627865447379278</v>
      </c>
      <c r="DS256" s="29">
        <v>10.052035399439449</v>
      </c>
      <c r="DT256" s="29">
        <v>10.141280136163816</v>
      </c>
      <c r="DU256" s="29">
        <v>9.9063569158702069</v>
      </c>
      <c r="DV256" s="29">
        <v>9.8573593477135386</v>
      </c>
      <c r="DW256" s="29">
        <v>9.8203213365704745</v>
      </c>
      <c r="DX256" s="29">
        <v>9.5952711083583822</v>
      </c>
      <c r="DY256" s="29">
        <v>9.4039226505249225</v>
      </c>
      <c r="DZ256" s="29">
        <v>9.1953581100339683</v>
      </c>
      <c r="EA256" s="29">
        <v>9.0644848970288141</v>
      </c>
      <c r="EB256" s="29">
        <v>8.5049741173438065</v>
      </c>
      <c r="EC256" s="29">
        <v>1.5270425978113025</v>
      </c>
      <c r="ED256" s="29">
        <v>-5.975483116419305</v>
      </c>
      <c r="EE256" s="29">
        <v>-11.095501010308062</v>
      </c>
      <c r="EF256" s="29">
        <v>-11.313201564433747</v>
      </c>
      <c r="EH256" s="29">
        <v>14.15203539943945</v>
      </c>
      <c r="EI256" s="29">
        <v>14.241280136163818</v>
      </c>
      <c r="EJ256" s="29">
        <v>14.006356915870208</v>
      </c>
      <c r="EK256" s="29">
        <v>13.95735934771354</v>
      </c>
      <c r="EL256" s="29">
        <v>13.920321336570476</v>
      </c>
      <c r="EM256" s="29">
        <v>13.695271108358384</v>
      </c>
      <c r="EN256" s="29">
        <v>13.503922650524924</v>
      </c>
      <c r="EO256" s="29">
        <v>13.29535811003397</v>
      </c>
      <c r="EP256" s="29">
        <v>13.164484897028816</v>
      </c>
      <c r="EQ256" s="29">
        <v>12.604974117343808</v>
      </c>
      <c r="ER256" s="29">
        <v>5.6270425978113039</v>
      </c>
      <c r="ES256" s="29">
        <v>-1.8754831164193035</v>
      </c>
      <c r="ET256" s="29">
        <v>-6.995501010308061</v>
      </c>
      <c r="EU256" s="29">
        <v>-7.2132015644337457</v>
      </c>
      <c r="EW256" s="1">
        <v>341768</v>
      </c>
      <c r="EX256" s="1">
        <v>553686</v>
      </c>
      <c r="EY256" s="1" t="s">
        <v>554</v>
      </c>
      <c r="EZ256" s="1" t="s">
        <v>886</v>
      </c>
    </row>
    <row r="257" spans="2:156" ht="16.2" thickBot="1" x14ac:dyDescent="0.35">
      <c r="B257" s="21" t="s">
        <v>258</v>
      </c>
      <c r="C257" s="22">
        <v>3.55347644506646</v>
      </c>
      <c r="D257" s="23">
        <v>3.6299749623890998</v>
      </c>
      <c r="E257" s="23">
        <v>3.5441218559334899</v>
      </c>
      <c r="F257" s="23">
        <v>3.4760369139273743</v>
      </c>
      <c r="G257" s="23">
        <v>3.3987058261599516</v>
      </c>
      <c r="H257" s="23">
        <v>3.3133169810681746</v>
      </c>
      <c r="I257" s="23">
        <v>3.224577055500121</v>
      </c>
      <c r="J257" s="23">
        <v>3.1255870077589298</v>
      </c>
      <c r="K257" s="23">
        <v>3.0295919011518455</v>
      </c>
      <c r="L257" s="23">
        <v>2.9232242696437183</v>
      </c>
      <c r="M257" s="23">
        <v>2.4305086004113603</v>
      </c>
      <c r="N257" s="23">
        <v>1.9172374986229981</v>
      </c>
      <c r="O257" s="23">
        <v>1.6654795489646279</v>
      </c>
      <c r="P257" s="23">
        <v>1.5810866963901145</v>
      </c>
      <c r="Q257" s="24"/>
      <c r="R257" s="23">
        <v>12.55347644506646</v>
      </c>
      <c r="S257" s="23">
        <v>12.629974962389099</v>
      </c>
      <c r="T257" s="23">
        <v>12.54412185593349</v>
      </c>
      <c r="U257" s="23">
        <v>12.476036913927373</v>
      </c>
      <c r="V257" s="23">
        <v>12.398705826159951</v>
      </c>
      <c r="W257" s="23">
        <v>12.313316981068175</v>
      </c>
      <c r="X257" s="23">
        <v>12.22457705550012</v>
      </c>
      <c r="Y257" s="23">
        <v>12.125587007758931</v>
      </c>
      <c r="Z257" s="23">
        <v>12.029591901151846</v>
      </c>
      <c r="AA257" s="23">
        <v>11.923224269643718</v>
      </c>
      <c r="AB257" s="23">
        <v>11.430508600411361</v>
      </c>
      <c r="AC257" s="23">
        <v>10.917237498622999</v>
      </c>
      <c r="AD257" s="23">
        <v>10.665479548964628</v>
      </c>
      <c r="AE257" s="23">
        <v>10.581086696390114</v>
      </c>
      <c r="AG257" s="25">
        <v>3.5228464460905728</v>
      </c>
      <c r="AH257" s="25">
        <v>3.5860080660243066</v>
      </c>
      <c r="AI257" s="25">
        <v>3.5336189252716279</v>
      </c>
      <c r="AJ257" s="25">
        <v>3.4893261414810199</v>
      </c>
      <c r="AK257" s="25">
        <v>3.4330683340879613</v>
      </c>
      <c r="AL257" s="25">
        <v>3.3675223490482029</v>
      </c>
      <c r="AM257" s="25">
        <v>3.2910710821358533</v>
      </c>
      <c r="AN257" s="25">
        <v>3.2006698461840388</v>
      </c>
      <c r="AO257" s="25">
        <v>3.0948894900965298</v>
      </c>
      <c r="AP257" s="25">
        <v>2.9725141648976932</v>
      </c>
      <c r="AQ257" s="25">
        <v>2.6153083052565576</v>
      </c>
      <c r="AR257" s="25">
        <v>2.2920127511402564</v>
      </c>
      <c r="AS257" s="25">
        <v>1.9822431179076014</v>
      </c>
      <c r="AT257" s="25">
        <v>1.8249431261525988</v>
      </c>
      <c r="AV257" s="26">
        <v>12.522846446090572</v>
      </c>
      <c r="AW257" s="26">
        <v>12.586008066024306</v>
      </c>
      <c r="AX257" s="26">
        <v>12.533618925271629</v>
      </c>
      <c r="AY257" s="26">
        <v>12.489326141481019</v>
      </c>
      <c r="AZ257" s="26">
        <v>12.433068334087961</v>
      </c>
      <c r="BA257" s="26">
        <v>12.367522349048203</v>
      </c>
      <c r="BB257" s="26">
        <v>12.291071082135854</v>
      </c>
      <c r="BC257" s="26">
        <v>12.200669846184038</v>
      </c>
      <c r="BD257" s="26">
        <v>12.094889490096531</v>
      </c>
      <c r="BE257" s="26">
        <v>11.972514164897692</v>
      </c>
      <c r="BF257" s="26">
        <v>11.615308305256558</v>
      </c>
      <c r="BG257" s="26">
        <v>11.292012751140255</v>
      </c>
      <c r="BH257" s="26">
        <v>10.982243117907601</v>
      </c>
      <c r="BI257" s="26">
        <v>10.824943126152599</v>
      </c>
      <c r="BK257" s="27">
        <v>3.5540538874352698</v>
      </c>
      <c r="BL257" s="27">
        <v>3.6399635998399855</v>
      </c>
      <c r="BM257" s="27">
        <v>3.5663430938240142</v>
      </c>
      <c r="BN257" s="27">
        <v>3.5097861270707638</v>
      </c>
      <c r="BO257" s="27">
        <v>3.4450100777517054</v>
      </c>
      <c r="BP257" s="27">
        <v>3.3768761578722923</v>
      </c>
      <c r="BQ257" s="27">
        <v>3.3063039322902279</v>
      </c>
      <c r="BR257" s="27">
        <v>3.2298856191211902</v>
      </c>
      <c r="BS257" s="27">
        <v>3.1560191576129837</v>
      </c>
      <c r="BT257" s="27">
        <v>3.071656146239456</v>
      </c>
      <c r="BU257" s="27">
        <v>2.6872864680929807</v>
      </c>
      <c r="BV257" s="27">
        <v>2.3843276674059046</v>
      </c>
      <c r="BW257" s="27">
        <v>2.2937774731477996</v>
      </c>
      <c r="BX257" s="27">
        <v>2.3598424385730139</v>
      </c>
      <c r="BZ257" s="27">
        <v>12.55405388743527</v>
      </c>
      <c r="CA257" s="27">
        <v>12.639963599839986</v>
      </c>
      <c r="CB257" s="27">
        <v>12.566343093824013</v>
      </c>
      <c r="CC257" s="27">
        <v>12.509786127070765</v>
      </c>
      <c r="CD257" s="27">
        <v>12.445010077751705</v>
      </c>
      <c r="CE257" s="27">
        <v>12.376876157872292</v>
      </c>
      <c r="CF257" s="27">
        <v>12.306303932290227</v>
      </c>
      <c r="CG257" s="27">
        <v>12.229885619121191</v>
      </c>
      <c r="CH257" s="27">
        <v>12.156019157612985</v>
      </c>
      <c r="CI257" s="27">
        <v>12.071656146239455</v>
      </c>
      <c r="CJ257" s="27">
        <v>11.687286468092982</v>
      </c>
      <c r="CK257" s="27">
        <v>11.384327667405906</v>
      </c>
      <c r="CL257" s="27">
        <v>11.293777473147799</v>
      </c>
      <c r="CM257" s="27">
        <v>11.359842438573015</v>
      </c>
      <c r="CO257" s="28">
        <v>3.5525976068324354</v>
      </c>
      <c r="CP257" s="28">
        <v>3.6368144807957759</v>
      </c>
      <c r="CQ257" s="28">
        <v>3.5613410991628127</v>
      </c>
      <c r="CR257" s="28">
        <v>3.5035705336081309</v>
      </c>
      <c r="CS257" s="28">
        <v>3.436934127866083</v>
      </c>
      <c r="CT257" s="28">
        <v>3.3640820111330028</v>
      </c>
      <c r="CU257" s="28">
        <v>3.2886396422073849</v>
      </c>
      <c r="CV257" s="28">
        <v>3.202349541631949</v>
      </c>
      <c r="CW257" s="28">
        <v>3.1211249176050906</v>
      </c>
      <c r="CX257" s="28">
        <v>3.0343251847011103</v>
      </c>
      <c r="CY257" s="28">
        <v>2.6327988197715255</v>
      </c>
      <c r="CZ257" s="28">
        <v>0.56254719311229806</v>
      </c>
      <c r="DA257" s="28">
        <v>-1.1646442149951479</v>
      </c>
      <c r="DB257" s="28">
        <v>-2.6454963635629891</v>
      </c>
      <c r="DD257" s="28">
        <v>12.552597606832435</v>
      </c>
      <c r="DE257" s="28">
        <v>12.636814480795776</v>
      </c>
      <c r="DF257" s="28">
        <v>12.561341099162814</v>
      </c>
      <c r="DG257" s="28">
        <v>12.50357053360813</v>
      </c>
      <c r="DH257" s="28">
        <v>12.436934127866083</v>
      </c>
      <c r="DI257" s="28">
        <v>12.364082011133004</v>
      </c>
      <c r="DJ257" s="28">
        <v>12.288639642207386</v>
      </c>
      <c r="DK257" s="28">
        <v>12.20234954163195</v>
      </c>
      <c r="DL257" s="28">
        <v>12.121124917605091</v>
      </c>
      <c r="DM257" s="28">
        <v>12.03432518470111</v>
      </c>
      <c r="DN257" s="28">
        <v>11.632798819771526</v>
      </c>
      <c r="DO257" s="28">
        <v>9.5625471931122981</v>
      </c>
      <c r="DP257" s="28">
        <v>7.8353557850048521</v>
      </c>
      <c r="DQ257" s="28">
        <v>6.3545036364370109</v>
      </c>
      <c r="DS257" s="29">
        <v>3.5739349949201831</v>
      </c>
      <c r="DT257" s="29">
        <v>3.6799390787701531</v>
      </c>
      <c r="DU257" s="29">
        <v>3.6249933328379802</v>
      </c>
      <c r="DV257" s="29">
        <v>3.5848079309384104</v>
      </c>
      <c r="DW257" s="29">
        <v>3.5354713248633747</v>
      </c>
      <c r="DX257" s="29">
        <v>3.4746729138157812</v>
      </c>
      <c r="DY257" s="29">
        <v>3.4105763005210656</v>
      </c>
      <c r="DZ257" s="29">
        <v>3.3345067358527842</v>
      </c>
      <c r="EA257" s="29">
        <v>3.2607048605325257</v>
      </c>
      <c r="EB257" s="29">
        <v>3.135012633296121</v>
      </c>
      <c r="EC257" s="29">
        <v>0.89119924729230782</v>
      </c>
      <c r="ED257" s="29">
        <v>-1.0968439644886363</v>
      </c>
      <c r="EE257" s="29">
        <v>-2.5410581127041887</v>
      </c>
      <c r="EF257" s="29">
        <v>-2.3880824707710193</v>
      </c>
      <c r="EH257" s="29">
        <v>12.573934994920183</v>
      </c>
      <c r="EI257" s="29">
        <v>12.679939078770154</v>
      </c>
      <c r="EJ257" s="29">
        <v>12.624993332837981</v>
      </c>
      <c r="EK257" s="29">
        <v>12.58480793093841</v>
      </c>
      <c r="EL257" s="29">
        <v>12.535471324863375</v>
      </c>
      <c r="EM257" s="29">
        <v>12.47467291381578</v>
      </c>
      <c r="EN257" s="29">
        <v>12.410576300521065</v>
      </c>
      <c r="EO257" s="29">
        <v>12.334506735852784</v>
      </c>
      <c r="EP257" s="29">
        <v>12.260704860532526</v>
      </c>
      <c r="EQ257" s="29">
        <v>12.135012633296121</v>
      </c>
      <c r="ER257" s="29">
        <v>9.8911992472923078</v>
      </c>
      <c r="ES257" s="29">
        <v>7.9031560355113637</v>
      </c>
      <c r="ET257" s="29">
        <v>6.4589418872958113</v>
      </c>
      <c r="EU257" s="29">
        <v>6.6119175292289807</v>
      </c>
      <c r="EW257" s="1">
        <v>387571</v>
      </c>
      <c r="EX257" s="1">
        <v>439522</v>
      </c>
      <c r="EY257" s="1" t="s">
        <v>585</v>
      </c>
      <c r="EZ257" s="1" t="s">
        <v>522</v>
      </c>
    </row>
    <row r="258" spans="2:156" ht="16.2" thickBot="1" x14ac:dyDescent="0.35">
      <c r="B258" s="21" t="s">
        <v>259</v>
      </c>
      <c r="C258" s="22">
        <v>13.752262821950895</v>
      </c>
      <c r="D258" s="23">
        <v>13.564820079822868</v>
      </c>
      <c r="E258" s="23">
        <v>12.994633119055386</v>
      </c>
      <c r="F258" s="23">
        <v>12.786062492372846</v>
      </c>
      <c r="G258" s="23">
        <v>12.560017776447966</v>
      </c>
      <c r="H258" s="23">
        <v>12.400356579805425</v>
      </c>
      <c r="I258" s="23">
        <v>12.260771619317991</v>
      </c>
      <c r="J258" s="23">
        <v>12.052273661797644</v>
      </c>
      <c r="K258" s="23">
        <v>11.899084307933871</v>
      </c>
      <c r="L258" s="23">
        <v>11.777441003255047</v>
      </c>
      <c r="M258" s="23">
        <v>11.219476202653428</v>
      </c>
      <c r="N258" s="23">
        <v>10.461013197718055</v>
      </c>
      <c r="O258" s="23">
        <v>9.9100688356324991</v>
      </c>
      <c r="P258" s="23">
        <v>9.2659686165829811</v>
      </c>
      <c r="Q258" s="24"/>
      <c r="R258" s="23">
        <v>18.352262821950895</v>
      </c>
      <c r="S258" s="23">
        <v>18.164820079822867</v>
      </c>
      <c r="T258" s="23">
        <v>17.594633119055388</v>
      </c>
      <c r="U258" s="23">
        <v>17.386062492372847</v>
      </c>
      <c r="V258" s="23">
        <v>17.160017776447965</v>
      </c>
      <c r="W258" s="23">
        <v>17.000356579805427</v>
      </c>
      <c r="X258" s="23">
        <v>16.860771619317994</v>
      </c>
      <c r="Y258" s="23">
        <v>16.652273661797643</v>
      </c>
      <c r="Z258" s="23">
        <v>16.49908430793387</v>
      </c>
      <c r="AA258" s="23">
        <v>16.377441003255051</v>
      </c>
      <c r="AB258" s="23">
        <v>15.81947620265343</v>
      </c>
      <c r="AC258" s="23">
        <v>15.061013197718056</v>
      </c>
      <c r="AD258" s="23">
        <v>14.5100688356325</v>
      </c>
      <c r="AE258" s="23">
        <v>13.865968616582983</v>
      </c>
      <c r="AG258" s="25">
        <v>13.692766713671784</v>
      </c>
      <c r="AH258" s="25">
        <v>13.648300305573327</v>
      </c>
      <c r="AI258" s="25">
        <v>13.348250089133867</v>
      </c>
      <c r="AJ258" s="25">
        <v>13.215029789715704</v>
      </c>
      <c r="AK258" s="25">
        <v>13.038882661294188</v>
      </c>
      <c r="AL258" s="25">
        <v>12.91042544316608</v>
      </c>
      <c r="AM258" s="25">
        <v>12.773689964800656</v>
      </c>
      <c r="AN258" s="25">
        <v>12.553103048900908</v>
      </c>
      <c r="AO258" s="25">
        <v>12.351421852030493</v>
      </c>
      <c r="AP258" s="25">
        <v>12.165497079088397</v>
      </c>
      <c r="AQ258" s="25">
        <v>11.689782910019103</v>
      </c>
      <c r="AR258" s="25">
        <v>11.444758134513188</v>
      </c>
      <c r="AS258" s="25">
        <v>11.291927548488436</v>
      </c>
      <c r="AT258" s="25">
        <v>11.222745023599185</v>
      </c>
      <c r="AV258" s="26">
        <v>18.292766713671785</v>
      </c>
      <c r="AW258" s="26">
        <v>18.248300305573331</v>
      </c>
      <c r="AX258" s="26">
        <v>17.948250089133868</v>
      </c>
      <c r="AY258" s="26">
        <v>17.815029789715705</v>
      </c>
      <c r="AZ258" s="26">
        <v>17.63888266129419</v>
      </c>
      <c r="BA258" s="26">
        <v>17.510425443166081</v>
      </c>
      <c r="BB258" s="26">
        <v>17.373689964800658</v>
      </c>
      <c r="BC258" s="26">
        <v>17.15310304890091</v>
      </c>
      <c r="BD258" s="26">
        <v>16.951421852030492</v>
      </c>
      <c r="BE258" s="26">
        <v>16.765497079088398</v>
      </c>
      <c r="BF258" s="26">
        <v>16.289782910019106</v>
      </c>
      <c r="BG258" s="26">
        <v>16.044758134513188</v>
      </c>
      <c r="BH258" s="26">
        <v>15.891927548488438</v>
      </c>
      <c r="BI258" s="26">
        <v>15.822745023599186</v>
      </c>
      <c r="BK258" s="27">
        <v>13.75264420696527</v>
      </c>
      <c r="BL258" s="27">
        <v>13.574682964076437</v>
      </c>
      <c r="BM258" s="27">
        <v>13.015483482988921</v>
      </c>
      <c r="BN258" s="27">
        <v>12.817201992494279</v>
      </c>
      <c r="BO258" s="27">
        <v>12.602454072385072</v>
      </c>
      <c r="BP258" s="27">
        <v>12.457423707394776</v>
      </c>
      <c r="BQ258" s="27">
        <v>12.331161385709494</v>
      </c>
      <c r="BR258" s="27">
        <v>12.138634099981704</v>
      </c>
      <c r="BS258" s="27">
        <v>12.000543071383035</v>
      </c>
      <c r="BT258" s="27">
        <v>11.89319244772312</v>
      </c>
      <c r="BU258" s="27">
        <v>11.409765401915099</v>
      </c>
      <c r="BV258" s="27">
        <v>11.073607545775406</v>
      </c>
      <c r="BW258" s="27">
        <v>10.950583479898151</v>
      </c>
      <c r="BX258" s="27">
        <v>10.911148590220826</v>
      </c>
      <c r="BZ258" s="27">
        <v>18.352644206965273</v>
      </c>
      <c r="CA258" s="27">
        <v>18.174682964076439</v>
      </c>
      <c r="CB258" s="27">
        <v>17.615483482988921</v>
      </c>
      <c r="CC258" s="27">
        <v>17.417201992494281</v>
      </c>
      <c r="CD258" s="27">
        <v>17.202454072385073</v>
      </c>
      <c r="CE258" s="27">
        <v>17.057423707394776</v>
      </c>
      <c r="CF258" s="27">
        <v>16.931161385709494</v>
      </c>
      <c r="CG258" s="27">
        <v>16.738634099981706</v>
      </c>
      <c r="CH258" s="27">
        <v>16.600543071383036</v>
      </c>
      <c r="CI258" s="27">
        <v>16.493192447723121</v>
      </c>
      <c r="CJ258" s="27">
        <v>16.0097654019151</v>
      </c>
      <c r="CK258" s="27">
        <v>15.673607545775408</v>
      </c>
      <c r="CL258" s="27">
        <v>15.550583479898153</v>
      </c>
      <c r="CM258" s="27">
        <v>15.511148590220827</v>
      </c>
      <c r="CO258" s="28">
        <v>13.752032464665715</v>
      </c>
      <c r="CP258" s="28">
        <v>13.589780943719454</v>
      </c>
      <c r="CQ258" s="28">
        <v>13.045353369175977</v>
      </c>
      <c r="CR258" s="28">
        <v>12.863389614867241</v>
      </c>
      <c r="CS258" s="28">
        <v>12.664803893831206</v>
      </c>
      <c r="CT258" s="28">
        <v>12.53201432830177</v>
      </c>
      <c r="CU258" s="28">
        <v>12.420517796575107</v>
      </c>
      <c r="CV258" s="28">
        <v>12.242366289048016</v>
      </c>
      <c r="CW258" s="28">
        <v>12.120038119204571</v>
      </c>
      <c r="CX258" s="28">
        <v>12.030186763240064</v>
      </c>
      <c r="CY258" s="28">
        <v>11.645729415830584</v>
      </c>
      <c r="CZ258" s="28">
        <v>11.050842938419974</v>
      </c>
      <c r="DA258" s="28">
        <v>10.577437382053178</v>
      </c>
      <c r="DB258" s="28">
        <v>10.126660274810789</v>
      </c>
      <c r="DD258" s="28">
        <v>18.352032464665719</v>
      </c>
      <c r="DE258" s="28">
        <v>18.189780943719455</v>
      </c>
      <c r="DF258" s="28">
        <v>17.645353369175979</v>
      </c>
      <c r="DG258" s="28">
        <v>17.463389614867243</v>
      </c>
      <c r="DH258" s="28">
        <v>17.264803893831207</v>
      </c>
      <c r="DI258" s="28">
        <v>17.132014328301771</v>
      </c>
      <c r="DJ258" s="28">
        <v>17.020517796575106</v>
      </c>
      <c r="DK258" s="28">
        <v>16.842366289048016</v>
      </c>
      <c r="DL258" s="28">
        <v>16.720038119204574</v>
      </c>
      <c r="DM258" s="28">
        <v>16.630186763240065</v>
      </c>
      <c r="DN258" s="28">
        <v>16.245729415830585</v>
      </c>
      <c r="DO258" s="28">
        <v>15.650842938419975</v>
      </c>
      <c r="DP258" s="28">
        <v>15.17743738205318</v>
      </c>
      <c r="DQ258" s="28">
        <v>14.72666027481079</v>
      </c>
      <c r="DS258" s="29">
        <v>13.76772313112814</v>
      </c>
      <c r="DT258" s="29">
        <v>13.622108968662138</v>
      </c>
      <c r="DU258" s="29">
        <v>13.095137743489682</v>
      </c>
      <c r="DV258" s="29">
        <v>12.931496713742417</v>
      </c>
      <c r="DW258" s="29">
        <v>12.743678228593403</v>
      </c>
      <c r="DX258" s="29">
        <v>12.613243938604425</v>
      </c>
      <c r="DY258" s="29">
        <v>12.498366873095923</v>
      </c>
      <c r="DZ258" s="29">
        <v>12.310639540720686</v>
      </c>
      <c r="EA258" s="29">
        <v>12.172585607110333</v>
      </c>
      <c r="EB258" s="29">
        <v>12.059509213620185</v>
      </c>
      <c r="EC258" s="29">
        <v>10.977258322322831</v>
      </c>
      <c r="ED258" s="29">
        <v>9.9740692567315214</v>
      </c>
      <c r="EE258" s="29">
        <v>9.2225393642200206</v>
      </c>
      <c r="EF258" s="29">
        <v>9.2026618471627852</v>
      </c>
      <c r="EH258" s="29">
        <v>18.367723131128141</v>
      </c>
      <c r="EI258" s="29">
        <v>18.222108968662141</v>
      </c>
      <c r="EJ258" s="29">
        <v>17.695137743489681</v>
      </c>
      <c r="EK258" s="29">
        <v>17.53149671374242</v>
      </c>
      <c r="EL258" s="29">
        <v>17.343678228593404</v>
      </c>
      <c r="EM258" s="29">
        <v>17.213243938604428</v>
      </c>
      <c r="EN258" s="29">
        <v>17.098366873095927</v>
      </c>
      <c r="EO258" s="29">
        <v>16.910639540720688</v>
      </c>
      <c r="EP258" s="29">
        <v>16.772585607110337</v>
      </c>
      <c r="EQ258" s="29">
        <v>16.659509213620186</v>
      </c>
      <c r="ER258" s="29">
        <v>15.577258322322832</v>
      </c>
      <c r="ES258" s="29">
        <v>14.574069256731523</v>
      </c>
      <c r="ET258" s="29">
        <v>13.822539364220022</v>
      </c>
      <c r="EU258" s="29">
        <v>13.802661847162787</v>
      </c>
      <c r="EW258" s="1">
        <v>384427</v>
      </c>
      <c r="EX258" s="1">
        <v>398261</v>
      </c>
      <c r="EY258" s="1" t="s">
        <v>536</v>
      </c>
      <c r="EZ258" s="1" t="s">
        <v>872</v>
      </c>
    </row>
    <row r="259" spans="2:156" ht="16.2" thickBot="1" x14ac:dyDescent="0.35">
      <c r="B259" s="21" t="s">
        <v>260</v>
      </c>
      <c r="C259" s="22">
        <v>14.804863256300134</v>
      </c>
      <c r="D259" s="23">
        <v>13.986760519273357</v>
      </c>
      <c r="E259" s="23">
        <v>12.377375137306558</v>
      </c>
      <c r="F259" s="23">
        <v>12.102169070589753</v>
      </c>
      <c r="G259" s="23">
        <v>11.879567297320754</v>
      </c>
      <c r="H259" s="23">
        <v>11.663173584031284</v>
      </c>
      <c r="I259" s="23">
        <v>11.439245388405222</v>
      </c>
      <c r="J259" s="23">
        <v>11.243704977519382</v>
      </c>
      <c r="K259" s="23">
        <v>11.026534776567395</v>
      </c>
      <c r="L259" s="23">
        <v>10.821782641952101</v>
      </c>
      <c r="M259" s="23">
        <v>10.003720305960396</v>
      </c>
      <c r="N259" s="23">
        <v>8.3908330151294273</v>
      </c>
      <c r="O259" s="23">
        <v>7.1498210140786078</v>
      </c>
      <c r="P259" s="23">
        <v>6.2314392967459717</v>
      </c>
      <c r="Q259" s="24"/>
      <c r="R259" s="23">
        <v>25.304863256300134</v>
      </c>
      <c r="S259" s="23">
        <v>24.486760519273357</v>
      </c>
      <c r="T259" s="23">
        <v>22.877375137306558</v>
      </c>
      <c r="U259" s="23">
        <v>22.602169070589753</v>
      </c>
      <c r="V259" s="23">
        <v>22.379567297320754</v>
      </c>
      <c r="W259" s="23">
        <v>22.163173584031284</v>
      </c>
      <c r="X259" s="23">
        <v>21.939245388405222</v>
      </c>
      <c r="Y259" s="23">
        <v>21.743704977519382</v>
      </c>
      <c r="Z259" s="23">
        <v>21.526534776567395</v>
      </c>
      <c r="AA259" s="23">
        <v>21.321782641952101</v>
      </c>
      <c r="AB259" s="23">
        <v>20.503720305960396</v>
      </c>
      <c r="AC259" s="23">
        <v>18.890833015129427</v>
      </c>
      <c r="AD259" s="23">
        <v>17.649821014078608</v>
      </c>
      <c r="AE259" s="23">
        <v>16.731439296745972</v>
      </c>
      <c r="AG259" s="25">
        <v>14.730135428116188</v>
      </c>
      <c r="AH259" s="25">
        <v>14.527347687686134</v>
      </c>
      <c r="AI259" s="25">
        <v>13.752227967473619</v>
      </c>
      <c r="AJ259" s="25">
        <v>13.666428846143976</v>
      </c>
      <c r="AK259" s="25">
        <v>13.584647939558739</v>
      </c>
      <c r="AL259" s="25">
        <v>13.491568435874548</v>
      </c>
      <c r="AM259" s="25">
        <v>13.363920601115556</v>
      </c>
      <c r="AN259" s="25">
        <v>13.24321362983482</v>
      </c>
      <c r="AO259" s="25">
        <v>13.081688752255463</v>
      </c>
      <c r="AP259" s="25">
        <v>12.910763106157965</v>
      </c>
      <c r="AQ259" s="25">
        <v>12.380739816704924</v>
      </c>
      <c r="AR259" s="25">
        <v>11.715408625014188</v>
      </c>
      <c r="AS259" s="25">
        <v>11.244174967087371</v>
      </c>
      <c r="AT259" s="25">
        <v>11.171953279806662</v>
      </c>
      <c r="AV259" s="26">
        <v>25.230135428116188</v>
      </c>
      <c r="AW259" s="26">
        <v>25.027347687686134</v>
      </c>
      <c r="AX259" s="26">
        <v>24.252227967473619</v>
      </c>
      <c r="AY259" s="26">
        <v>24.166428846143976</v>
      </c>
      <c r="AZ259" s="26">
        <v>24.084647939558739</v>
      </c>
      <c r="BA259" s="26">
        <v>23.991568435874548</v>
      </c>
      <c r="BB259" s="26">
        <v>23.863920601115556</v>
      </c>
      <c r="BC259" s="26">
        <v>23.74321362983482</v>
      </c>
      <c r="BD259" s="26">
        <v>23.581688752255463</v>
      </c>
      <c r="BE259" s="26">
        <v>23.410763106157965</v>
      </c>
      <c r="BF259" s="26">
        <v>22.880739816704924</v>
      </c>
      <c r="BG259" s="26">
        <v>22.215408625014188</v>
      </c>
      <c r="BH259" s="26">
        <v>21.744174967087371</v>
      </c>
      <c r="BI259" s="26">
        <v>21.671953279806662</v>
      </c>
      <c r="BK259" s="27">
        <v>14.805287271347886</v>
      </c>
      <c r="BL259" s="27">
        <v>14.004779706702056</v>
      </c>
      <c r="BM259" s="27">
        <v>12.415172709309374</v>
      </c>
      <c r="BN259" s="27">
        <v>12.159277356300414</v>
      </c>
      <c r="BO259" s="27">
        <v>11.958437628076254</v>
      </c>
      <c r="BP259" s="27">
        <v>11.770902986467483</v>
      </c>
      <c r="BQ259" s="27">
        <v>11.573404353513691</v>
      </c>
      <c r="BR259" s="27">
        <v>11.408917320407156</v>
      </c>
      <c r="BS259" s="27">
        <v>11.224014123055362</v>
      </c>
      <c r="BT259" s="27">
        <v>11.052444667815728</v>
      </c>
      <c r="BU259" s="27">
        <v>10.37661762160462</v>
      </c>
      <c r="BV259" s="27">
        <v>9.9892103175934572</v>
      </c>
      <c r="BW259" s="27">
        <v>9.8443303427612818</v>
      </c>
      <c r="BX259" s="27">
        <v>9.9513077360732396</v>
      </c>
      <c r="BZ259" s="27">
        <v>25.305287271347886</v>
      </c>
      <c r="CA259" s="27">
        <v>24.504779706702056</v>
      </c>
      <c r="CB259" s="27">
        <v>22.915172709309374</v>
      </c>
      <c r="CC259" s="27">
        <v>22.659277356300414</v>
      </c>
      <c r="CD259" s="27">
        <v>22.458437628076254</v>
      </c>
      <c r="CE259" s="27">
        <v>22.270902986467483</v>
      </c>
      <c r="CF259" s="27">
        <v>22.073404353513691</v>
      </c>
      <c r="CG259" s="27">
        <v>21.908917320407156</v>
      </c>
      <c r="CH259" s="27">
        <v>21.724014123055362</v>
      </c>
      <c r="CI259" s="27">
        <v>21.552444667815728</v>
      </c>
      <c r="CJ259" s="27">
        <v>20.87661762160462</v>
      </c>
      <c r="CK259" s="27">
        <v>20.489210317593457</v>
      </c>
      <c r="CL259" s="27">
        <v>20.344330342761282</v>
      </c>
      <c r="CM259" s="27">
        <v>20.45130773607324</v>
      </c>
      <c r="CO259" s="28">
        <v>14.801889170544683</v>
      </c>
      <c r="CP259" s="28">
        <v>14.025951921502031</v>
      </c>
      <c r="CQ259" s="28">
        <v>12.46279256080998</v>
      </c>
      <c r="CR259" s="28">
        <v>12.236252452084223</v>
      </c>
      <c r="CS259" s="28">
        <v>12.0635006638507</v>
      </c>
      <c r="CT259" s="28">
        <v>11.901901389908303</v>
      </c>
      <c r="CU259" s="28">
        <v>11.7365389796703</v>
      </c>
      <c r="CV259" s="28">
        <v>11.599953335546815</v>
      </c>
      <c r="CW259" s="28">
        <v>11.44669532162921</v>
      </c>
      <c r="CX259" s="28">
        <v>11.314239940012115</v>
      </c>
      <c r="CY259" s="28">
        <v>10.826955505600733</v>
      </c>
      <c r="CZ259" s="28">
        <v>6.9280975802145335</v>
      </c>
      <c r="DA259" s="28">
        <v>3.5933803817739722</v>
      </c>
      <c r="DB259" s="28">
        <v>0.97608756388467555</v>
      </c>
      <c r="DD259" s="28">
        <v>25.301889170544683</v>
      </c>
      <c r="DE259" s="28">
        <v>24.525951921502031</v>
      </c>
      <c r="DF259" s="28">
        <v>22.96279256080998</v>
      </c>
      <c r="DG259" s="28">
        <v>22.736252452084223</v>
      </c>
      <c r="DH259" s="28">
        <v>22.5635006638507</v>
      </c>
      <c r="DI259" s="28">
        <v>22.401901389908303</v>
      </c>
      <c r="DJ259" s="28">
        <v>22.2365389796703</v>
      </c>
      <c r="DK259" s="28">
        <v>22.099953335546815</v>
      </c>
      <c r="DL259" s="28">
        <v>21.94669532162921</v>
      </c>
      <c r="DM259" s="28">
        <v>21.814239940012115</v>
      </c>
      <c r="DN259" s="28">
        <v>21.326955505600733</v>
      </c>
      <c r="DO259" s="28">
        <v>17.428097580214533</v>
      </c>
      <c r="DP259" s="28">
        <v>14.093380381773972</v>
      </c>
      <c r="DQ259" s="28">
        <v>11.476087563884676</v>
      </c>
      <c r="DS259" s="29">
        <v>14.835559057253427</v>
      </c>
      <c r="DT259" s="29">
        <v>14.092299459581771</v>
      </c>
      <c r="DU259" s="29">
        <v>12.562187653861979</v>
      </c>
      <c r="DV259" s="29">
        <v>12.361509760629755</v>
      </c>
      <c r="DW259" s="29">
        <v>12.203270691405049</v>
      </c>
      <c r="DX259" s="29">
        <v>12.035759693151586</v>
      </c>
      <c r="DY259" s="29">
        <v>11.855792260221357</v>
      </c>
      <c r="DZ259" s="29">
        <v>11.695308605576646</v>
      </c>
      <c r="EA259" s="29">
        <v>11.506112504021125</v>
      </c>
      <c r="EB259" s="29">
        <v>11.257778236313484</v>
      </c>
      <c r="EC259" s="29">
        <v>6.8480049384394874</v>
      </c>
      <c r="ED259" s="29">
        <v>2.6738181476525646</v>
      </c>
      <c r="EE259" s="29">
        <v>-0.37680085189269619</v>
      </c>
      <c r="EF259" s="29">
        <v>5.5281640160117718E-2</v>
      </c>
      <c r="EH259" s="29">
        <v>25.335559057253427</v>
      </c>
      <c r="EI259" s="29">
        <v>24.592299459581771</v>
      </c>
      <c r="EJ259" s="29">
        <v>23.062187653861979</v>
      </c>
      <c r="EK259" s="29">
        <v>22.861509760629755</v>
      </c>
      <c r="EL259" s="29">
        <v>22.703270691405049</v>
      </c>
      <c r="EM259" s="29">
        <v>22.535759693151586</v>
      </c>
      <c r="EN259" s="29">
        <v>22.355792260221357</v>
      </c>
      <c r="EO259" s="29">
        <v>22.195308605576646</v>
      </c>
      <c r="EP259" s="29">
        <v>22.006112504021125</v>
      </c>
      <c r="EQ259" s="29">
        <v>21.757778236313484</v>
      </c>
      <c r="ER259" s="29">
        <v>17.348004938439487</v>
      </c>
      <c r="ES259" s="29">
        <v>13.173818147652565</v>
      </c>
      <c r="ET259" s="29">
        <v>10.123199148107304</v>
      </c>
      <c r="EU259" s="29">
        <v>10.555281640160118</v>
      </c>
      <c r="EW259" s="1">
        <v>349148</v>
      </c>
      <c r="EX259" s="1">
        <v>404549</v>
      </c>
      <c r="EY259" s="1" t="s">
        <v>745</v>
      </c>
      <c r="EZ259" s="1" t="s">
        <v>891</v>
      </c>
    </row>
    <row r="260" spans="2:156" ht="16.2" thickBot="1" x14ac:dyDescent="0.35">
      <c r="B260" s="21" t="s">
        <v>261</v>
      </c>
      <c r="C260" s="22">
        <v>4.8963658216685495</v>
      </c>
      <c r="D260" s="23">
        <v>5.2665073566565646</v>
      </c>
      <c r="E260" s="23">
        <v>2.1202040992857114</v>
      </c>
      <c r="F260" s="23">
        <v>-0.25126276104598588</v>
      </c>
      <c r="G260" s="23">
        <v>-2.740989268859213</v>
      </c>
      <c r="H260" s="23">
        <v>-4.9439375934657335</v>
      </c>
      <c r="I260" s="23">
        <v>-7.0196489354276785</v>
      </c>
      <c r="J260" s="23">
        <v>-9.6178114870656088</v>
      </c>
      <c r="K260" s="23">
        <v>-9.8848350756450785</v>
      </c>
      <c r="L260" s="23">
        <v>-9.9776937946501718</v>
      </c>
      <c r="M260" s="23">
        <v>-10.951765793615046</v>
      </c>
      <c r="N260" s="23">
        <v>-13.433326061041434</v>
      </c>
      <c r="O260" s="23">
        <v>-15.092020297916498</v>
      </c>
      <c r="P260" s="23">
        <v>-16.469650861704771</v>
      </c>
      <c r="Q260" s="24"/>
      <c r="R260" s="23">
        <v>9.4963658216685509</v>
      </c>
      <c r="S260" s="23">
        <v>9.866507356656566</v>
      </c>
      <c r="T260" s="23">
        <v>6.7202040992857128</v>
      </c>
      <c r="U260" s="23">
        <v>4.3487372389540155</v>
      </c>
      <c r="V260" s="23">
        <v>1.8590107311407884</v>
      </c>
      <c r="W260" s="23">
        <v>-0.34393759346573205</v>
      </c>
      <c r="X260" s="23">
        <v>-2.4196489354276771</v>
      </c>
      <c r="Y260" s="23">
        <v>-5.0178114870656074</v>
      </c>
      <c r="Z260" s="23">
        <v>-5.284835075645077</v>
      </c>
      <c r="AA260" s="23">
        <v>-5.3776937946501704</v>
      </c>
      <c r="AB260" s="23">
        <v>-6.3517657936150442</v>
      </c>
      <c r="AC260" s="23">
        <v>-8.8333260610414328</v>
      </c>
      <c r="AD260" s="23">
        <v>-10.492020297916497</v>
      </c>
      <c r="AE260" s="23">
        <v>-11.86965086170477</v>
      </c>
      <c r="AG260" s="25">
        <v>4.8054366602295602</v>
      </c>
      <c r="AH260" s="25">
        <v>5.1226956049942238</v>
      </c>
      <c r="AI260" s="25">
        <v>2.1214773410781973</v>
      </c>
      <c r="AJ260" s="25">
        <v>-0.1188272706288096</v>
      </c>
      <c r="AK260" s="25">
        <v>-2.4938917040891297</v>
      </c>
      <c r="AL260" s="25">
        <v>-4.5939351032987759</v>
      </c>
      <c r="AM260" s="25">
        <v>-6.604952374975511</v>
      </c>
      <c r="AN260" s="25">
        <v>-9.1518612599919535</v>
      </c>
      <c r="AO260" s="25">
        <v>-9.402298551187009</v>
      </c>
      <c r="AP260" s="25">
        <v>-9.5078821340249249</v>
      </c>
      <c r="AQ260" s="25">
        <v>-10.011333389907271</v>
      </c>
      <c r="AR260" s="25">
        <v>-10.813531199280185</v>
      </c>
      <c r="AS260" s="25">
        <v>-11.307684336897232</v>
      </c>
      <c r="AT260" s="25">
        <v>-11.619121643359016</v>
      </c>
      <c r="AV260" s="26">
        <v>9.4054366602295616</v>
      </c>
      <c r="AW260" s="26">
        <v>9.7226956049942252</v>
      </c>
      <c r="AX260" s="26">
        <v>6.7214773410781987</v>
      </c>
      <c r="AY260" s="26">
        <v>4.4811727293711918</v>
      </c>
      <c r="AZ260" s="26">
        <v>2.1061082959108717</v>
      </c>
      <c r="BA260" s="26">
        <v>6.0648967012255639E-3</v>
      </c>
      <c r="BB260" s="26">
        <v>-2.0049523749755096</v>
      </c>
      <c r="BC260" s="26">
        <v>-4.5518612599919521</v>
      </c>
      <c r="BD260" s="26">
        <v>-4.8022985511870075</v>
      </c>
      <c r="BE260" s="26">
        <v>-4.9078821340249235</v>
      </c>
      <c r="BF260" s="26">
        <v>-5.41133338990727</v>
      </c>
      <c r="BG260" s="26">
        <v>-6.2135311992801832</v>
      </c>
      <c r="BH260" s="26">
        <v>-6.7076843368972305</v>
      </c>
      <c r="BI260" s="26">
        <v>-7.0191216433590142</v>
      </c>
      <c r="BK260" s="27">
        <v>4.8975820115206758</v>
      </c>
      <c r="BL260" s="27">
        <v>5.3014341211354861</v>
      </c>
      <c r="BM260" s="27">
        <v>2.1928837295535963</v>
      </c>
      <c r="BN260" s="27">
        <v>-0.14249838627993228</v>
      </c>
      <c r="BO260" s="27">
        <v>-2.5922328835811435</v>
      </c>
      <c r="BP260" s="27">
        <v>-4.7445436221493402</v>
      </c>
      <c r="BQ260" s="27">
        <v>-6.7755813250220385</v>
      </c>
      <c r="BR260" s="27">
        <v>-9.3172810318640416</v>
      </c>
      <c r="BS260" s="27">
        <v>-9.5317452911114415</v>
      </c>
      <c r="BT260" s="27">
        <v>-9.5756716724365205</v>
      </c>
      <c r="BU260" s="27">
        <v>-10.280668166388779</v>
      </c>
      <c r="BV260" s="27">
        <v>-11.272278827407227</v>
      </c>
      <c r="BW260" s="27">
        <v>-11.503150968085905</v>
      </c>
      <c r="BX260" s="27">
        <v>-11.637663783801571</v>
      </c>
      <c r="BZ260" s="27">
        <v>9.4975820115206773</v>
      </c>
      <c r="CA260" s="27">
        <v>9.9014341211354875</v>
      </c>
      <c r="CB260" s="27">
        <v>6.7928837295535978</v>
      </c>
      <c r="CC260" s="27">
        <v>4.4575016137200691</v>
      </c>
      <c r="CD260" s="27">
        <v>2.007767116418858</v>
      </c>
      <c r="CE260" s="27">
        <v>-0.1445436221493388</v>
      </c>
      <c r="CF260" s="27">
        <v>-2.175581325022037</v>
      </c>
      <c r="CG260" s="27">
        <v>-4.7172810318640401</v>
      </c>
      <c r="CH260" s="27">
        <v>-4.9317452911114401</v>
      </c>
      <c r="CI260" s="27">
        <v>-4.9756716724365191</v>
      </c>
      <c r="CJ260" s="27">
        <v>-5.6806681663887773</v>
      </c>
      <c r="CK260" s="27">
        <v>-6.6722788274072258</v>
      </c>
      <c r="CL260" s="27">
        <v>-6.9031509680859031</v>
      </c>
      <c r="CM260" s="27">
        <v>-7.0376637838015697</v>
      </c>
      <c r="CO260" s="28">
        <v>4.8960127623156886</v>
      </c>
      <c r="CP260" s="28">
        <v>5.3091533890012954</v>
      </c>
      <c r="CQ260" s="28">
        <v>2.2065334566073425</v>
      </c>
      <c r="CR260" s="28">
        <v>-0.11925034859118711</v>
      </c>
      <c r="CS260" s="28">
        <v>-2.561722242817126</v>
      </c>
      <c r="CT260" s="28">
        <v>-4.7185226907265978</v>
      </c>
      <c r="CU260" s="28">
        <v>-6.7512515787909066</v>
      </c>
      <c r="CV260" s="28">
        <v>-9.3123093519193176</v>
      </c>
      <c r="CW260" s="28">
        <v>-9.5417371175536161</v>
      </c>
      <c r="CX260" s="28">
        <v>-9.5898416537147213</v>
      </c>
      <c r="CY260" s="28">
        <v>-10.298127139451431</v>
      </c>
      <c r="CZ260" s="28">
        <v>-13.140359594150716</v>
      </c>
      <c r="DA260" s="28">
        <v>-15.085141072818452</v>
      </c>
      <c r="DB260" s="28">
        <v>-16.520417778377656</v>
      </c>
      <c r="DD260" s="28">
        <v>9.49601276231569</v>
      </c>
      <c r="DE260" s="28">
        <v>9.9091533890012968</v>
      </c>
      <c r="DF260" s="28">
        <v>6.8065334566073439</v>
      </c>
      <c r="DG260" s="28">
        <v>4.4807496514088143</v>
      </c>
      <c r="DH260" s="28">
        <v>2.0382777571828754</v>
      </c>
      <c r="DI260" s="28">
        <v>-0.11852269072659638</v>
      </c>
      <c r="DJ260" s="28">
        <v>-2.1512515787909052</v>
      </c>
      <c r="DK260" s="28">
        <v>-4.7123093519193162</v>
      </c>
      <c r="DL260" s="28">
        <v>-4.9417371175536147</v>
      </c>
      <c r="DM260" s="28">
        <v>-4.9898416537147199</v>
      </c>
      <c r="DN260" s="28">
        <v>-5.6981271394514295</v>
      </c>
      <c r="DO260" s="28">
        <v>-8.5403595941507149</v>
      </c>
      <c r="DP260" s="28">
        <v>-10.48514107281845</v>
      </c>
      <c r="DQ260" s="28">
        <v>-11.920417778377654</v>
      </c>
      <c r="DS260" s="29">
        <v>4.9248386022781574</v>
      </c>
      <c r="DT260" s="29">
        <v>5.3672770180508032</v>
      </c>
      <c r="DU260" s="29">
        <v>2.2941191791697761</v>
      </c>
      <c r="DV260" s="29">
        <v>-3.1792220606483568E-3</v>
      </c>
      <c r="DW260" s="29">
        <v>-2.4312943980078607</v>
      </c>
      <c r="DX260" s="29">
        <v>-4.5982829446007294</v>
      </c>
      <c r="DY260" s="29">
        <v>-6.6431426208944977</v>
      </c>
      <c r="DZ260" s="29">
        <v>-9.2127951237229624</v>
      </c>
      <c r="EA260" s="29">
        <v>-9.4608408456179305</v>
      </c>
      <c r="EB260" s="29">
        <v>-9.5717679901915247</v>
      </c>
      <c r="EC260" s="29">
        <v>-12.69133947454754</v>
      </c>
      <c r="ED260" s="29">
        <v>-15.832339111575926</v>
      </c>
      <c r="EE260" s="29">
        <v>-17.799868375732125</v>
      </c>
      <c r="EF260" s="29">
        <v>-17.601853462534628</v>
      </c>
      <c r="EH260" s="29">
        <v>9.5248386022781588</v>
      </c>
      <c r="EI260" s="29">
        <v>9.9672770180508046</v>
      </c>
      <c r="EJ260" s="29">
        <v>6.8941191791697776</v>
      </c>
      <c r="EK260" s="29">
        <v>4.5968207779393531</v>
      </c>
      <c r="EL260" s="29">
        <v>2.1687056019921407</v>
      </c>
      <c r="EM260" s="29">
        <v>1.7170553992720272E-3</v>
      </c>
      <c r="EN260" s="29">
        <v>-2.0431426208944963</v>
      </c>
      <c r="EO260" s="29">
        <v>-4.612795123722961</v>
      </c>
      <c r="EP260" s="29">
        <v>-4.8608408456179291</v>
      </c>
      <c r="EQ260" s="29">
        <v>-4.9717679901915233</v>
      </c>
      <c r="ER260" s="29">
        <v>-8.0913394745475387</v>
      </c>
      <c r="ES260" s="29">
        <v>-11.232339111575925</v>
      </c>
      <c r="ET260" s="29">
        <v>-13.199868375732123</v>
      </c>
      <c r="EU260" s="29">
        <v>-13.001853462534626</v>
      </c>
      <c r="EW260" s="1">
        <v>389826</v>
      </c>
      <c r="EX260" s="1">
        <v>390619</v>
      </c>
      <c r="EY260" s="1" t="s">
        <v>658</v>
      </c>
      <c r="EZ260" s="1" t="s">
        <v>882</v>
      </c>
    </row>
    <row r="261" spans="2:156" ht="16.2" thickBot="1" x14ac:dyDescent="0.35">
      <c r="B261" s="21" t="s">
        <v>262</v>
      </c>
      <c r="C261" s="22">
        <v>9.8817187552499952</v>
      </c>
      <c r="D261" s="23">
        <v>9.9866038765128007</v>
      </c>
      <c r="E261" s="23">
        <v>9.6676905985840573</v>
      </c>
      <c r="F261" s="23">
        <v>9.4943703258946215</v>
      </c>
      <c r="G261" s="23">
        <v>9.2534781280028717</v>
      </c>
      <c r="H261" s="23">
        <v>9.0409939037896425</v>
      </c>
      <c r="I261" s="23">
        <v>8.7464116487667951</v>
      </c>
      <c r="J261" s="23">
        <v>8.5466916523905105</v>
      </c>
      <c r="K261" s="23">
        <v>8.209605323796934</v>
      </c>
      <c r="L261" s="23">
        <v>7.8540934238513938</v>
      </c>
      <c r="M261" s="23">
        <v>6.2491498625485846</v>
      </c>
      <c r="N261" s="23">
        <v>4.6644522931518537</v>
      </c>
      <c r="O261" s="23">
        <v>4.1837025039927909</v>
      </c>
      <c r="P261" s="23">
        <v>4.0306056142758457</v>
      </c>
      <c r="Q261" s="24"/>
      <c r="R261" s="23">
        <v>16.381718755249995</v>
      </c>
      <c r="S261" s="23">
        <v>16.486603876512802</v>
      </c>
      <c r="T261" s="23">
        <v>16.167690598584059</v>
      </c>
      <c r="U261" s="23">
        <v>15.994370325894621</v>
      </c>
      <c r="V261" s="23">
        <v>15.753478128002872</v>
      </c>
      <c r="W261" s="23">
        <v>15.540993903789643</v>
      </c>
      <c r="X261" s="23">
        <v>15.246411648766795</v>
      </c>
      <c r="Y261" s="23">
        <v>15.046691652390511</v>
      </c>
      <c r="Z261" s="23">
        <v>14.709605323796934</v>
      </c>
      <c r="AA261" s="23">
        <v>14.354093423851394</v>
      </c>
      <c r="AB261" s="23">
        <v>12.749149862548585</v>
      </c>
      <c r="AC261" s="23">
        <v>11.164452293151854</v>
      </c>
      <c r="AD261" s="23">
        <v>10.683702503992791</v>
      </c>
      <c r="AE261" s="23">
        <v>10.530605614275846</v>
      </c>
      <c r="AG261" s="25">
        <v>9.8365813273406584</v>
      </c>
      <c r="AH261" s="25">
        <v>9.936889976020284</v>
      </c>
      <c r="AI261" s="25">
        <v>9.5660458582879038</v>
      </c>
      <c r="AJ261" s="25">
        <v>9.3479349101793794</v>
      </c>
      <c r="AK261" s="25">
        <v>9.0387915603892353</v>
      </c>
      <c r="AL261" s="25">
        <v>8.6851209779169505</v>
      </c>
      <c r="AM261" s="25">
        <v>8.2580700886499443</v>
      </c>
      <c r="AN261" s="25">
        <v>7.9044936267103605</v>
      </c>
      <c r="AO261" s="25">
        <v>7.3443572520920259</v>
      </c>
      <c r="AP261" s="25">
        <v>6.7166948933040196</v>
      </c>
      <c r="AQ261" s="25">
        <v>5.710045510801848</v>
      </c>
      <c r="AR261" s="25">
        <v>4.9359401581491014</v>
      </c>
      <c r="AS261" s="25">
        <v>3.9500211713096718</v>
      </c>
      <c r="AT261" s="25">
        <v>3.7942211309916587</v>
      </c>
      <c r="AV261" s="26">
        <v>16.33658132734066</v>
      </c>
      <c r="AW261" s="26">
        <v>16.436889976020282</v>
      </c>
      <c r="AX261" s="26">
        <v>16.066045858287904</v>
      </c>
      <c r="AY261" s="26">
        <v>15.847934910179379</v>
      </c>
      <c r="AZ261" s="26">
        <v>15.538791560389235</v>
      </c>
      <c r="BA261" s="26">
        <v>15.18512097791695</v>
      </c>
      <c r="BB261" s="26">
        <v>14.758070088649944</v>
      </c>
      <c r="BC261" s="26">
        <v>14.40449362671036</v>
      </c>
      <c r="BD261" s="26">
        <v>13.844357252092026</v>
      </c>
      <c r="BE261" s="26">
        <v>13.21669489330402</v>
      </c>
      <c r="BF261" s="26">
        <v>12.210045510801848</v>
      </c>
      <c r="BG261" s="26">
        <v>11.435940158149101</v>
      </c>
      <c r="BH261" s="26">
        <v>10.450021171309672</v>
      </c>
      <c r="BI261" s="26">
        <v>10.294221130991659</v>
      </c>
      <c r="BK261" s="27">
        <v>9.8830244926417414</v>
      </c>
      <c r="BL261" s="27">
        <v>10.009544141178488</v>
      </c>
      <c r="BM261" s="27">
        <v>9.7202890127814783</v>
      </c>
      <c r="BN261" s="27">
        <v>9.5713933804044551</v>
      </c>
      <c r="BO261" s="27">
        <v>9.3592546345887282</v>
      </c>
      <c r="BP261" s="27">
        <v>9.1741622606548816</v>
      </c>
      <c r="BQ261" s="27">
        <v>8.9197837758853478</v>
      </c>
      <c r="BR261" s="27">
        <v>8.7739158999749094</v>
      </c>
      <c r="BS261" s="27">
        <v>8.4806091937136596</v>
      </c>
      <c r="BT261" s="27">
        <v>8.1739807607440973</v>
      </c>
      <c r="BU261" s="27">
        <v>7.1989519303389624</v>
      </c>
      <c r="BV261" s="27">
        <v>5.847091957122684</v>
      </c>
      <c r="BW261" s="27">
        <v>5.4416448580615402</v>
      </c>
      <c r="BX261" s="27">
        <v>5.4907004539454469</v>
      </c>
      <c r="BZ261" s="27">
        <v>16.383024492641741</v>
      </c>
      <c r="CA261" s="27">
        <v>16.509544141178488</v>
      </c>
      <c r="CB261" s="27">
        <v>16.220289012781478</v>
      </c>
      <c r="CC261" s="27">
        <v>16.071393380404455</v>
      </c>
      <c r="CD261" s="27">
        <v>15.859254634588728</v>
      </c>
      <c r="CE261" s="27">
        <v>15.674162260654882</v>
      </c>
      <c r="CF261" s="27">
        <v>15.419783775885348</v>
      </c>
      <c r="CG261" s="27">
        <v>15.273915899974909</v>
      </c>
      <c r="CH261" s="27">
        <v>14.98060919371366</v>
      </c>
      <c r="CI261" s="27">
        <v>14.673980760744097</v>
      </c>
      <c r="CJ261" s="27">
        <v>13.698951930338962</v>
      </c>
      <c r="CK261" s="27">
        <v>12.347091957122684</v>
      </c>
      <c r="CL261" s="27">
        <v>11.94164485806154</v>
      </c>
      <c r="CM261" s="27">
        <v>11.990700453945447</v>
      </c>
      <c r="CO261" s="28">
        <v>9.8774461716604787</v>
      </c>
      <c r="CP261" s="28">
        <v>10.000400969589482</v>
      </c>
      <c r="CQ261" s="28">
        <v>9.701609931150859</v>
      </c>
      <c r="CR261" s="28">
        <v>9.5577832360569843</v>
      </c>
      <c r="CS261" s="28">
        <v>9.3457498775805217</v>
      </c>
      <c r="CT261" s="28">
        <v>9.195493458893198</v>
      </c>
      <c r="CU261" s="28">
        <v>8.9539674011788346</v>
      </c>
      <c r="CV261" s="28">
        <v>8.762633413121959</v>
      </c>
      <c r="CW261" s="28">
        <v>8.5563107454672949</v>
      </c>
      <c r="CX261" s="28">
        <v>8.2929975429822775</v>
      </c>
      <c r="CY261" s="28">
        <v>6.6571302481888299</v>
      </c>
      <c r="CZ261" s="28">
        <v>0.50185938160023014</v>
      </c>
      <c r="DA261" s="28">
        <v>-4.1160076257822844</v>
      </c>
      <c r="DB261" s="28">
        <v>-7.7645969220084901</v>
      </c>
      <c r="DD261" s="28">
        <v>16.37744617166048</v>
      </c>
      <c r="DE261" s="28">
        <v>16.500400969589482</v>
      </c>
      <c r="DF261" s="28">
        <v>16.201609931150859</v>
      </c>
      <c r="DG261" s="28">
        <v>16.057783236056984</v>
      </c>
      <c r="DH261" s="28">
        <v>15.845749877580522</v>
      </c>
      <c r="DI261" s="28">
        <v>15.695493458893198</v>
      </c>
      <c r="DJ261" s="28">
        <v>15.453967401178835</v>
      </c>
      <c r="DK261" s="28">
        <v>15.262633413121959</v>
      </c>
      <c r="DL261" s="28">
        <v>15.056310745467295</v>
      </c>
      <c r="DM261" s="28">
        <v>14.792997542982278</v>
      </c>
      <c r="DN261" s="28">
        <v>13.15713024818883</v>
      </c>
      <c r="DO261" s="28">
        <v>7.0018593816002301</v>
      </c>
      <c r="DP261" s="28">
        <v>2.3839923742177156</v>
      </c>
      <c r="DQ261" s="28">
        <v>-1.2645969220084901</v>
      </c>
      <c r="DS261" s="29">
        <v>9.9061202210064625</v>
      </c>
      <c r="DT261" s="29">
        <v>10.057182944603129</v>
      </c>
      <c r="DU261" s="29">
        <v>9.7876107513388497</v>
      </c>
      <c r="DV261" s="29">
        <v>9.6690481794621785</v>
      </c>
      <c r="DW261" s="29">
        <v>9.5062031022377482</v>
      </c>
      <c r="DX261" s="29">
        <v>9.3646348155198815</v>
      </c>
      <c r="DY261" s="29">
        <v>9.0990771786270699</v>
      </c>
      <c r="DZ261" s="29">
        <v>8.9645770323928549</v>
      </c>
      <c r="EA261" s="29">
        <v>8.7644655661153479</v>
      </c>
      <c r="EB261" s="29">
        <v>8.3744760591246479</v>
      </c>
      <c r="EC261" s="29">
        <v>2.509930271003924</v>
      </c>
      <c r="ED261" s="29">
        <v>-3.3605353027156646</v>
      </c>
      <c r="EE261" s="29">
        <v>-7.4659146214959122</v>
      </c>
      <c r="EF261" s="29">
        <v>-7.6385410813084427</v>
      </c>
      <c r="EH261" s="29">
        <v>16.406120221006461</v>
      </c>
      <c r="EI261" s="29">
        <v>16.557182944603127</v>
      </c>
      <c r="EJ261" s="29">
        <v>16.28761075133885</v>
      </c>
      <c r="EK261" s="29">
        <v>16.16904817946218</v>
      </c>
      <c r="EL261" s="29">
        <v>16.006203102237748</v>
      </c>
      <c r="EM261" s="29">
        <v>15.864634815519882</v>
      </c>
      <c r="EN261" s="29">
        <v>15.59907717862707</v>
      </c>
      <c r="EO261" s="29">
        <v>15.464577032392855</v>
      </c>
      <c r="EP261" s="29">
        <v>15.264465566115348</v>
      </c>
      <c r="EQ261" s="29">
        <v>14.874476059124648</v>
      </c>
      <c r="ER261" s="29">
        <v>9.009930271003924</v>
      </c>
      <c r="ES261" s="29">
        <v>3.1394646972843354</v>
      </c>
      <c r="ET261" s="29">
        <v>-0.96591462149591223</v>
      </c>
      <c r="EU261" s="29">
        <v>-1.1385410813084427</v>
      </c>
      <c r="EW261" s="1">
        <v>335679</v>
      </c>
      <c r="EX261" s="1">
        <v>439130</v>
      </c>
      <c r="EY261" s="1" t="s">
        <v>512</v>
      </c>
      <c r="EZ261" s="1" t="s">
        <v>887</v>
      </c>
    </row>
    <row r="262" spans="2:156" ht="16.2" thickBot="1" x14ac:dyDescent="0.35">
      <c r="B262" s="21" t="s">
        <v>263</v>
      </c>
      <c r="C262" s="22">
        <v>8.2449442251661349</v>
      </c>
      <c r="D262" s="23">
        <v>8.3155531524878032</v>
      </c>
      <c r="E262" s="23">
        <v>8.2431509810644563</v>
      </c>
      <c r="F262" s="23">
        <v>8.0869172465902395</v>
      </c>
      <c r="G262" s="23">
        <v>7.8525220947886325</v>
      </c>
      <c r="H262" s="23">
        <v>7.6899198854707294</v>
      </c>
      <c r="I262" s="23">
        <v>7.4896005481390873</v>
      </c>
      <c r="J262" s="23">
        <v>7.1884791286136096</v>
      </c>
      <c r="K262" s="23">
        <v>6.9201253131899563</v>
      </c>
      <c r="L262" s="23">
        <v>6.5848766469276256</v>
      </c>
      <c r="M262" s="23">
        <v>4.9235726057323088</v>
      </c>
      <c r="N262" s="23">
        <v>3.5021361610495099</v>
      </c>
      <c r="O262" s="23">
        <v>2.9758690323889248</v>
      </c>
      <c r="P262" s="23">
        <v>2.7788041281475397</v>
      </c>
      <c r="Q262" s="24"/>
      <c r="R262" s="23">
        <v>11.744944225166135</v>
      </c>
      <c r="S262" s="23">
        <v>11.815553152487803</v>
      </c>
      <c r="T262" s="23">
        <v>11.743150981064456</v>
      </c>
      <c r="U262" s="23">
        <v>11.586917246590239</v>
      </c>
      <c r="V262" s="23">
        <v>11.352522094788633</v>
      </c>
      <c r="W262" s="23">
        <v>11.189919885470729</v>
      </c>
      <c r="X262" s="23">
        <v>10.989600548139087</v>
      </c>
      <c r="Y262" s="23">
        <v>10.68847912861361</v>
      </c>
      <c r="Z262" s="23">
        <v>10.420125313189956</v>
      </c>
      <c r="AA262" s="23">
        <v>10.084876646927626</v>
      </c>
      <c r="AB262" s="23">
        <v>8.4235726057323088</v>
      </c>
      <c r="AC262" s="23">
        <v>7.0021361610495099</v>
      </c>
      <c r="AD262" s="23">
        <v>6.4758690323889248</v>
      </c>
      <c r="AE262" s="23">
        <v>6.2788041281475397</v>
      </c>
      <c r="AG262" s="25">
        <v>8.2130233506918344</v>
      </c>
      <c r="AH262" s="25">
        <v>8.2642812240752654</v>
      </c>
      <c r="AI262" s="25">
        <v>8.2243065780059013</v>
      </c>
      <c r="AJ262" s="25">
        <v>8.1053748029224746</v>
      </c>
      <c r="AK262" s="25">
        <v>7.9094807020618596</v>
      </c>
      <c r="AL262" s="25">
        <v>7.7872357258558562</v>
      </c>
      <c r="AM262" s="25">
        <v>7.6221435094862677</v>
      </c>
      <c r="AN262" s="25">
        <v>7.3593607239922196</v>
      </c>
      <c r="AO262" s="25">
        <v>7.1364493822471644</v>
      </c>
      <c r="AP262" s="25">
        <v>6.8363236530214646</v>
      </c>
      <c r="AQ262" s="25">
        <v>5.6069921944581402</v>
      </c>
      <c r="AR262" s="25">
        <v>4.3486300268807572</v>
      </c>
      <c r="AS262" s="25">
        <v>3.3789872312324061</v>
      </c>
      <c r="AT262" s="25">
        <v>3.2339568333168671</v>
      </c>
      <c r="AV262" s="26">
        <v>11.713023350691834</v>
      </c>
      <c r="AW262" s="26">
        <v>11.764281224075265</v>
      </c>
      <c r="AX262" s="26">
        <v>11.724306578005901</v>
      </c>
      <c r="AY262" s="26">
        <v>11.605374802922475</v>
      </c>
      <c r="AZ262" s="26">
        <v>11.40948070206186</v>
      </c>
      <c r="BA262" s="26">
        <v>11.287235725855856</v>
      </c>
      <c r="BB262" s="26">
        <v>11.122143509486268</v>
      </c>
      <c r="BC262" s="26">
        <v>10.85936072399222</v>
      </c>
      <c r="BD262" s="26">
        <v>10.636449382247164</v>
      </c>
      <c r="BE262" s="26">
        <v>10.336323653021465</v>
      </c>
      <c r="BF262" s="26">
        <v>9.1069921944581402</v>
      </c>
      <c r="BG262" s="26">
        <v>7.8486300268807572</v>
      </c>
      <c r="BH262" s="26">
        <v>6.8789872312324061</v>
      </c>
      <c r="BI262" s="26">
        <v>6.7339568333168671</v>
      </c>
      <c r="BK262" s="27">
        <v>8.2463556945273808</v>
      </c>
      <c r="BL262" s="27">
        <v>8.3388979984046454</v>
      </c>
      <c r="BM262" s="27">
        <v>8.2953912541304877</v>
      </c>
      <c r="BN262" s="27">
        <v>8.1669546427447042</v>
      </c>
      <c r="BO262" s="27">
        <v>7.9637920750467064</v>
      </c>
      <c r="BP262" s="27">
        <v>7.8428590182378226</v>
      </c>
      <c r="BQ262" s="27">
        <v>7.687631016204465</v>
      </c>
      <c r="BR262" s="27">
        <v>7.4447686425741608</v>
      </c>
      <c r="BS262" s="27">
        <v>7.2501246888325674</v>
      </c>
      <c r="BT262" s="27">
        <v>6.9963802718896382</v>
      </c>
      <c r="BU262" s="27">
        <v>5.6947267054747179</v>
      </c>
      <c r="BV262" s="27">
        <v>4.6238081170309169</v>
      </c>
      <c r="BW262" s="27">
        <v>4.3292022997856225</v>
      </c>
      <c r="BX262" s="27">
        <v>4.370271785597108</v>
      </c>
      <c r="BZ262" s="27">
        <v>11.746355694527381</v>
      </c>
      <c r="CA262" s="27">
        <v>11.838897998404645</v>
      </c>
      <c r="CB262" s="27">
        <v>11.795391254130488</v>
      </c>
      <c r="CC262" s="27">
        <v>11.666954642744704</v>
      </c>
      <c r="CD262" s="27">
        <v>11.463792075046706</v>
      </c>
      <c r="CE262" s="27">
        <v>11.342859018237823</v>
      </c>
      <c r="CF262" s="27">
        <v>11.187631016204465</v>
      </c>
      <c r="CG262" s="27">
        <v>10.944768642574161</v>
      </c>
      <c r="CH262" s="27">
        <v>10.750124688832567</v>
      </c>
      <c r="CI262" s="27">
        <v>10.496380271889638</v>
      </c>
      <c r="CJ262" s="27">
        <v>9.1947267054747179</v>
      </c>
      <c r="CK262" s="27">
        <v>8.1238081170309169</v>
      </c>
      <c r="CL262" s="27">
        <v>7.8292022997856225</v>
      </c>
      <c r="CM262" s="27">
        <v>7.870271785597108</v>
      </c>
      <c r="CO262" s="28">
        <v>8.2413598863734663</v>
      </c>
      <c r="CP262" s="28">
        <v>8.3216133590391088</v>
      </c>
      <c r="CQ262" s="28">
        <v>8.2666259028255755</v>
      </c>
      <c r="CR262" s="28">
        <v>8.1378273898008544</v>
      </c>
      <c r="CS262" s="28">
        <v>7.9422177363760973</v>
      </c>
      <c r="CT262" s="28">
        <v>7.8456697187706439</v>
      </c>
      <c r="CU262" s="28">
        <v>7.7223783836866264</v>
      </c>
      <c r="CV262" s="28">
        <v>7.5110062236243476</v>
      </c>
      <c r="CW262" s="28">
        <v>7.3711281170484497</v>
      </c>
      <c r="CX262" s="28">
        <v>7.1959151679545155</v>
      </c>
      <c r="CY262" s="28">
        <v>6.1982826726950453</v>
      </c>
      <c r="CZ262" s="28">
        <v>1.5689492032854115</v>
      </c>
      <c r="DA262" s="28">
        <v>-2.0589754330754957</v>
      </c>
      <c r="DB262" s="28">
        <v>-4.9055735511507947</v>
      </c>
      <c r="DD262" s="28">
        <v>11.741359886373466</v>
      </c>
      <c r="DE262" s="28">
        <v>11.821613359039109</v>
      </c>
      <c r="DF262" s="28">
        <v>11.766625902825576</v>
      </c>
      <c r="DG262" s="28">
        <v>11.637827389800854</v>
      </c>
      <c r="DH262" s="28">
        <v>11.442217736376097</v>
      </c>
      <c r="DI262" s="28">
        <v>11.345669718770644</v>
      </c>
      <c r="DJ262" s="28">
        <v>11.222378383686626</v>
      </c>
      <c r="DK262" s="28">
        <v>11.011006223624348</v>
      </c>
      <c r="DL262" s="28">
        <v>10.87112811704845</v>
      </c>
      <c r="DM262" s="28">
        <v>10.695915167954515</v>
      </c>
      <c r="DN262" s="28">
        <v>9.6982826726950453</v>
      </c>
      <c r="DO262" s="28">
        <v>5.0689492032854115</v>
      </c>
      <c r="DP262" s="28">
        <v>1.4410245669245043</v>
      </c>
      <c r="DQ262" s="28">
        <v>-1.4055735511507947</v>
      </c>
      <c r="DS262" s="29">
        <v>8.286069726791931</v>
      </c>
      <c r="DT262" s="29">
        <v>8.4093797976047728</v>
      </c>
      <c r="DU262" s="29">
        <v>8.3970731712214359</v>
      </c>
      <c r="DV262" s="29">
        <v>8.3013423688171262</v>
      </c>
      <c r="DW262" s="29">
        <v>8.1415330702317306</v>
      </c>
      <c r="DX262" s="29">
        <v>8.0633004297258886</v>
      </c>
      <c r="DY262" s="29">
        <v>7.9621292125954923</v>
      </c>
      <c r="DZ262" s="29">
        <v>7.7815270256946576</v>
      </c>
      <c r="EA262" s="29">
        <v>7.6657546879741023</v>
      </c>
      <c r="EB262" s="29">
        <v>7.373140897199999</v>
      </c>
      <c r="EC262" s="29">
        <v>3.4471338257932445</v>
      </c>
      <c r="ED262" s="29">
        <v>-1.1615836382505016</v>
      </c>
      <c r="EE262" s="29">
        <v>-4.2909515083218785</v>
      </c>
      <c r="EF262" s="29">
        <v>-4.5574553029985978</v>
      </c>
      <c r="EH262" s="29">
        <v>11.786069726791931</v>
      </c>
      <c r="EI262" s="29">
        <v>11.909379797604773</v>
      </c>
      <c r="EJ262" s="29">
        <v>11.897073171221436</v>
      </c>
      <c r="EK262" s="29">
        <v>11.801342368817126</v>
      </c>
      <c r="EL262" s="29">
        <v>11.641533070231731</v>
      </c>
      <c r="EM262" s="29">
        <v>11.563300429725889</v>
      </c>
      <c r="EN262" s="29">
        <v>11.462129212595492</v>
      </c>
      <c r="EO262" s="29">
        <v>11.281527025694658</v>
      </c>
      <c r="EP262" s="29">
        <v>11.165754687974102</v>
      </c>
      <c r="EQ262" s="29">
        <v>10.873140897199999</v>
      </c>
      <c r="ER262" s="29">
        <v>6.9471338257932445</v>
      </c>
      <c r="ES262" s="29">
        <v>2.3384163617494984</v>
      </c>
      <c r="ET262" s="29">
        <v>-0.79095150832187855</v>
      </c>
      <c r="EU262" s="29">
        <v>-1.0574553029985978</v>
      </c>
      <c r="EW262" s="1">
        <v>392096</v>
      </c>
      <c r="EX262" s="1">
        <v>383493</v>
      </c>
      <c r="EY262" s="1" t="s">
        <v>534</v>
      </c>
      <c r="EZ262" s="1" t="s">
        <v>882</v>
      </c>
    </row>
    <row r="263" spans="2:156" ht="16.2" thickBot="1" x14ac:dyDescent="0.35">
      <c r="B263" s="21" t="s">
        <v>264</v>
      </c>
      <c r="C263" s="22">
        <v>13.176485027748386</v>
      </c>
      <c r="D263" s="23">
        <v>13.249170118440155</v>
      </c>
      <c r="E263" s="23">
        <v>13.043295518391622</v>
      </c>
      <c r="F263" s="23">
        <v>12.89239825093612</v>
      </c>
      <c r="G263" s="23">
        <v>12.734117394297698</v>
      </c>
      <c r="H263" s="23">
        <v>12.504351999611069</v>
      </c>
      <c r="I263" s="23">
        <v>12.265651991674153</v>
      </c>
      <c r="J263" s="23">
        <v>12.007718899300299</v>
      </c>
      <c r="K263" s="23">
        <v>11.764011900066452</v>
      </c>
      <c r="L263" s="23">
        <v>11.424917828072525</v>
      </c>
      <c r="M263" s="23">
        <v>9.6512391782029621</v>
      </c>
      <c r="N263" s="23">
        <v>7.8253308308800467</v>
      </c>
      <c r="O263" s="23">
        <v>7.2342746653017933</v>
      </c>
      <c r="P263" s="23">
        <v>7.1849315408317587</v>
      </c>
      <c r="Q263" s="24"/>
      <c r="R263" s="23">
        <v>17.676485027748384</v>
      </c>
      <c r="S263" s="23">
        <v>17.749170118440155</v>
      </c>
      <c r="T263" s="23">
        <v>17.543295518391623</v>
      </c>
      <c r="U263" s="23">
        <v>17.392398250936118</v>
      </c>
      <c r="V263" s="23">
        <v>17.234117394297698</v>
      </c>
      <c r="W263" s="23">
        <v>17.004351999611067</v>
      </c>
      <c r="X263" s="23">
        <v>16.765651991674154</v>
      </c>
      <c r="Y263" s="23">
        <v>16.507718899300301</v>
      </c>
      <c r="Z263" s="23">
        <v>16.26401190006645</v>
      </c>
      <c r="AA263" s="23">
        <v>15.924917828072525</v>
      </c>
      <c r="AB263" s="23">
        <v>14.151239178202962</v>
      </c>
      <c r="AC263" s="23">
        <v>12.325330830880047</v>
      </c>
      <c r="AD263" s="23">
        <v>11.734274665301793</v>
      </c>
      <c r="AE263" s="23">
        <v>11.684931540831759</v>
      </c>
      <c r="AG263" s="25">
        <v>13.132555591900216</v>
      </c>
      <c r="AH263" s="25">
        <v>13.20098030672516</v>
      </c>
      <c r="AI263" s="25">
        <v>13.060925382080015</v>
      </c>
      <c r="AJ263" s="25">
        <v>12.951553903535082</v>
      </c>
      <c r="AK263" s="25">
        <v>12.830807805072041</v>
      </c>
      <c r="AL263" s="25">
        <v>12.640235113775898</v>
      </c>
      <c r="AM263" s="25">
        <v>12.430217688636645</v>
      </c>
      <c r="AN263" s="25">
        <v>12.198194312114081</v>
      </c>
      <c r="AO263" s="25">
        <v>11.968228010820537</v>
      </c>
      <c r="AP263" s="25">
        <v>11.658951723712676</v>
      </c>
      <c r="AQ263" s="25">
        <v>10.58056036315668</v>
      </c>
      <c r="AR263" s="25">
        <v>8.9369224145412005</v>
      </c>
      <c r="AS263" s="25">
        <v>7.3951431412624444</v>
      </c>
      <c r="AT263" s="25">
        <v>7.0447075392464935</v>
      </c>
      <c r="AV263" s="26">
        <v>17.632555591900214</v>
      </c>
      <c r="AW263" s="26">
        <v>17.70098030672516</v>
      </c>
      <c r="AX263" s="26">
        <v>17.560925382080015</v>
      </c>
      <c r="AY263" s="26">
        <v>17.451553903535082</v>
      </c>
      <c r="AZ263" s="26">
        <v>17.330807805072041</v>
      </c>
      <c r="BA263" s="26">
        <v>17.140235113775898</v>
      </c>
      <c r="BB263" s="26">
        <v>16.930217688636645</v>
      </c>
      <c r="BC263" s="26">
        <v>16.698194312114083</v>
      </c>
      <c r="BD263" s="26">
        <v>16.468228010820539</v>
      </c>
      <c r="BE263" s="26">
        <v>16.158951723712676</v>
      </c>
      <c r="BF263" s="26">
        <v>15.08056036315668</v>
      </c>
      <c r="BG263" s="26">
        <v>13.436922414541201</v>
      </c>
      <c r="BH263" s="26">
        <v>11.895143141262444</v>
      </c>
      <c r="BI263" s="26">
        <v>11.544707539246494</v>
      </c>
      <c r="BK263" s="27">
        <v>13.177943896905925</v>
      </c>
      <c r="BL263" s="27">
        <v>13.273316686969606</v>
      </c>
      <c r="BM263" s="27">
        <v>13.097497741091633</v>
      </c>
      <c r="BN263" s="27">
        <v>12.974994396909548</v>
      </c>
      <c r="BO263" s="27">
        <v>12.847600190327578</v>
      </c>
      <c r="BP263" s="27">
        <v>12.661064036431833</v>
      </c>
      <c r="BQ263" s="27">
        <v>12.468870781946189</v>
      </c>
      <c r="BR263" s="27">
        <v>12.269034372276934</v>
      </c>
      <c r="BS263" s="27">
        <v>12.082343198758025</v>
      </c>
      <c r="BT263" s="27">
        <v>11.801457422246516</v>
      </c>
      <c r="BU263" s="27">
        <v>10.287432796466584</v>
      </c>
      <c r="BV263" s="27">
        <v>8.8114490517883706</v>
      </c>
      <c r="BW263" s="27">
        <v>8.452594019262639</v>
      </c>
      <c r="BX263" s="27">
        <v>8.6115435353892149</v>
      </c>
      <c r="BZ263" s="27">
        <v>17.677943896905923</v>
      </c>
      <c r="CA263" s="27">
        <v>17.773316686969608</v>
      </c>
      <c r="CB263" s="27">
        <v>17.597497741091633</v>
      </c>
      <c r="CC263" s="27">
        <v>17.474994396909548</v>
      </c>
      <c r="CD263" s="27">
        <v>17.347600190327576</v>
      </c>
      <c r="CE263" s="27">
        <v>17.161064036431831</v>
      </c>
      <c r="CF263" s="27">
        <v>16.968870781946187</v>
      </c>
      <c r="CG263" s="27">
        <v>16.769034372276934</v>
      </c>
      <c r="CH263" s="27">
        <v>16.582343198758025</v>
      </c>
      <c r="CI263" s="27">
        <v>16.301457422246514</v>
      </c>
      <c r="CJ263" s="27">
        <v>14.787432796466584</v>
      </c>
      <c r="CK263" s="27">
        <v>13.311449051788371</v>
      </c>
      <c r="CL263" s="27">
        <v>12.952594019262639</v>
      </c>
      <c r="CM263" s="27">
        <v>13.111543535389215</v>
      </c>
      <c r="CO263" s="28">
        <v>13.175040333631998</v>
      </c>
      <c r="CP263" s="28">
        <v>13.264526043000775</v>
      </c>
      <c r="CQ263" s="28">
        <v>13.087689880078774</v>
      </c>
      <c r="CR263" s="28">
        <v>12.976661781981203</v>
      </c>
      <c r="CS263" s="28">
        <v>12.872878898203471</v>
      </c>
      <c r="CT263" s="28">
        <v>12.721937411804465</v>
      </c>
      <c r="CU263" s="28">
        <v>12.548496167982067</v>
      </c>
      <c r="CV263" s="28">
        <v>12.300057928507906</v>
      </c>
      <c r="CW263" s="28">
        <v>12.088104248991696</v>
      </c>
      <c r="CX263" s="28">
        <v>11.830790742623977</v>
      </c>
      <c r="CY263" s="28">
        <v>10.665269901356716</v>
      </c>
      <c r="CZ263" s="28">
        <v>6.5094365296220431</v>
      </c>
      <c r="DA263" s="28">
        <v>3.5372550340459838</v>
      </c>
      <c r="DB263" s="28">
        <v>1.3742843043351272</v>
      </c>
      <c r="DD263" s="28">
        <v>17.675040333631998</v>
      </c>
      <c r="DE263" s="28">
        <v>17.764526043000775</v>
      </c>
      <c r="DF263" s="28">
        <v>17.587689880078774</v>
      </c>
      <c r="DG263" s="28">
        <v>17.476661781981203</v>
      </c>
      <c r="DH263" s="28">
        <v>17.372878898203471</v>
      </c>
      <c r="DI263" s="28">
        <v>17.221937411804465</v>
      </c>
      <c r="DJ263" s="28">
        <v>17.048496167982066</v>
      </c>
      <c r="DK263" s="28">
        <v>16.800057928507904</v>
      </c>
      <c r="DL263" s="28">
        <v>16.588104248991698</v>
      </c>
      <c r="DM263" s="28">
        <v>16.330790742623975</v>
      </c>
      <c r="DN263" s="28">
        <v>15.165269901356716</v>
      </c>
      <c r="DO263" s="28">
        <v>11.009436529622043</v>
      </c>
      <c r="DP263" s="28">
        <v>8.0372550340459838</v>
      </c>
      <c r="DQ263" s="28">
        <v>5.8742843043351272</v>
      </c>
      <c r="DS263" s="29">
        <v>13.208051228394083</v>
      </c>
      <c r="DT263" s="29">
        <v>13.329914060507519</v>
      </c>
      <c r="DU263" s="29">
        <v>13.186229151144328</v>
      </c>
      <c r="DV263" s="29">
        <v>13.102354373237697</v>
      </c>
      <c r="DW263" s="29">
        <v>13.000668668959381</v>
      </c>
      <c r="DX263" s="29">
        <v>12.771016120443887</v>
      </c>
      <c r="DY263" s="29">
        <v>12.544537609623408</v>
      </c>
      <c r="DZ263" s="29">
        <v>12.318008469949509</v>
      </c>
      <c r="EA263" s="29">
        <v>12.123633468201865</v>
      </c>
      <c r="EB263" s="29">
        <v>11.786190131342673</v>
      </c>
      <c r="EC263" s="29">
        <v>8.4922726311530496</v>
      </c>
      <c r="ED263" s="29">
        <v>4.7504386993825847</v>
      </c>
      <c r="EE263" s="29">
        <v>2.4016885874131404</v>
      </c>
      <c r="EF263" s="29">
        <v>2.2376154143144475</v>
      </c>
      <c r="EH263" s="29">
        <v>17.708051228394083</v>
      </c>
      <c r="EI263" s="29">
        <v>17.829914060507519</v>
      </c>
      <c r="EJ263" s="29">
        <v>17.686229151144328</v>
      </c>
      <c r="EK263" s="29">
        <v>17.602354373237695</v>
      </c>
      <c r="EL263" s="29">
        <v>17.500668668959381</v>
      </c>
      <c r="EM263" s="29">
        <v>17.271016120443889</v>
      </c>
      <c r="EN263" s="29">
        <v>17.044537609623408</v>
      </c>
      <c r="EO263" s="29">
        <v>16.818008469949511</v>
      </c>
      <c r="EP263" s="29">
        <v>16.623633468201866</v>
      </c>
      <c r="EQ263" s="29">
        <v>16.286190131342671</v>
      </c>
      <c r="ER263" s="29">
        <v>12.99227263115305</v>
      </c>
      <c r="ES263" s="29">
        <v>9.2504386993825847</v>
      </c>
      <c r="ET263" s="29">
        <v>6.9016885874131404</v>
      </c>
      <c r="EU263" s="29">
        <v>6.7376154143144475</v>
      </c>
      <c r="EW263" s="1">
        <v>336965</v>
      </c>
      <c r="EX263" s="1">
        <v>446547</v>
      </c>
      <c r="EY263" s="1" t="s">
        <v>589</v>
      </c>
      <c r="EZ263" s="1" t="s">
        <v>889</v>
      </c>
    </row>
    <row r="264" spans="2:156" ht="16.2" thickBot="1" x14ac:dyDescent="0.35">
      <c r="B264" s="21" t="s">
        <v>265</v>
      </c>
      <c r="C264" s="22">
        <v>14.639199696801846</v>
      </c>
      <c r="D264" s="23">
        <v>14.657953324540038</v>
      </c>
      <c r="E264" s="23">
        <v>14.273245064803412</v>
      </c>
      <c r="F264" s="23">
        <v>14.058642327148966</v>
      </c>
      <c r="G264" s="23">
        <v>13.822799066057016</v>
      </c>
      <c r="H264" s="23">
        <v>13.620636281934956</v>
      </c>
      <c r="I264" s="23">
        <v>13.707717088092341</v>
      </c>
      <c r="J264" s="23">
        <v>13.497101484479892</v>
      </c>
      <c r="K264" s="23">
        <v>13.287815009101731</v>
      </c>
      <c r="L264" s="23">
        <v>13.306824088866275</v>
      </c>
      <c r="M264" s="23">
        <v>12.619664892437697</v>
      </c>
      <c r="N264" s="23">
        <v>11.949528664086372</v>
      </c>
      <c r="O264" s="23">
        <v>11.616917148314915</v>
      </c>
      <c r="P264" s="23">
        <v>11.603311478990392</v>
      </c>
      <c r="Q264" s="24"/>
      <c r="R264" s="23">
        <v>20.639199696801846</v>
      </c>
      <c r="S264" s="23">
        <v>20.657953324540038</v>
      </c>
      <c r="T264" s="23">
        <v>20.273245064803412</v>
      </c>
      <c r="U264" s="23">
        <v>20.058642327148966</v>
      </c>
      <c r="V264" s="23">
        <v>19.822799066057016</v>
      </c>
      <c r="W264" s="23">
        <v>19.620636281934956</v>
      </c>
      <c r="X264" s="23">
        <v>19.707717088092341</v>
      </c>
      <c r="Y264" s="23">
        <v>19.497101484479892</v>
      </c>
      <c r="Z264" s="23">
        <v>19.287815009101731</v>
      </c>
      <c r="AA264" s="23">
        <v>19.306824088866275</v>
      </c>
      <c r="AB264" s="23">
        <v>18.619664892437697</v>
      </c>
      <c r="AC264" s="23">
        <v>17.949528664086372</v>
      </c>
      <c r="AD264" s="23">
        <v>17.616917148314915</v>
      </c>
      <c r="AE264" s="23">
        <v>17.603311478990392</v>
      </c>
      <c r="AG264" s="25">
        <v>14.576729024462175</v>
      </c>
      <c r="AH264" s="25">
        <v>14.748727027049615</v>
      </c>
      <c r="AI264" s="25">
        <v>14.669050735583284</v>
      </c>
      <c r="AJ264" s="25">
        <v>14.557232163864938</v>
      </c>
      <c r="AK264" s="25">
        <v>14.411195172761104</v>
      </c>
      <c r="AL264" s="25">
        <v>14.286878705583661</v>
      </c>
      <c r="AM264" s="25">
        <v>14.418130722787048</v>
      </c>
      <c r="AN264" s="25">
        <v>14.25096402579473</v>
      </c>
      <c r="AO264" s="25">
        <v>14.066790841225668</v>
      </c>
      <c r="AP264" s="25">
        <v>14.081829656286139</v>
      </c>
      <c r="AQ264" s="25">
        <v>13.620844491756181</v>
      </c>
      <c r="AR264" s="25">
        <v>13.474657345483187</v>
      </c>
      <c r="AS264" s="25">
        <v>13.363920867760925</v>
      </c>
      <c r="AT264" s="25">
        <v>13.569341168494869</v>
      </c>
      <c r="AV264" s="26">
        <v>20.576729024462175</v>
      </c>
      <c r="AW264" s="26">
        <v>20.748727027049615</v>
      </c>
      <c r="AX264" s="26">
        <v>20.669050735583284</v>
      </c>
      <c r="AY264" s="26">
        <v>20.557232163864938</v>
      </c>
      <c r="AZ264" s="26">
        <v>20.411195172761104</v>
      </c>
      <c r="BA264" s="26">
        <v>20.286878705583661</v>
      </c>
      <c r="BB264" s="26">
        <v>20.418130722787048</v>
      </c>
      <c r="BC264" s="26">
        <v>20.25096402579473</v>
      </c>
      <c r="BD264" s="26">
        <v>20.066790841225668</v>
      </c>
      <c r="BE264" s="26">
        <v>20.081829656286139</v>
      </c>
      <c r="BF264" s="26">
        <v>19.620844491756181</v>
      </c>
      <c r="BG264" s="26">
        <v>19.474657345483187</v>
      </c>
      <c r="BH264" s="26">
        <v>19.363920867760925</v>
      </c>
      <c r="BI264" s="26">
        <v>19.569341168494869</v>
      </c>
      <c r="BK264" s="27">
        <v>14.639791496974766</v>
      </c>
      <c r="BL264" s="27">
        <v>14.673191926118726</v>
      </c>
      <c r="BM264" s="27">
        <v>14.305882928295958</v>
      </c>
      <c r="BN264" s="27">
        <v>14.108671756453482</v>
      </c>
      <c r="BO264" s="27">
        <v>13.892586981714771</v>
      </c>
      <c r="BP264" s="27">
        <v>13.71725683169419</v>
      </c>
      <c r="BQ264" s="27">
        <v>13.829258096120821</v>
      </c>
      <c r="BR264" s="27">
        <v>13.651737065876794</v>
      </c>
      <c r="BS264" s="27">
        <v>13.476761225075634</v>
      </c>
      <c r="BT264" s="27">
        <v>13.528137630400003</v>
      </c>
      <c r="BU264" s="27">
        <v>13.000896333228098</v>
      </c>
      <c r="BV264" s="27">
        <v>12.846910374232692</v>
      </c>
      <c r="BW264" s="27">
        <v>12.944833977379382</v>
      </c>
      <c r="BX264" s="27">
        <v>13.323201473107218</v>
      </c>
      <c r="BZ264" s="27">
        <v>20.639791496974766</v>
      </c>
      <c r="CA264" s="27">
        <v>20.673191926118726</v>
      </c>
      <c r="CB264" s="27">
        <v>20.305882928295958</v>
      </c>
      <c r="CC264" s="27">
        <v>20.108671756453482</v>
      </c>
      <c r="CD264" s="27">
        <v>19.892586981714771</v>
      </c>
      <c r="CE264" s="27">
        <v>19.71725683169419</v>
      </c>
      <c r="CF264" s="27">
        <v>19.829258096120821</v>
      </c>
      <c r="CG264" s="27">
        <v>19.651737065876794</v>
      </c>
      <c r="CH264" s="27">
        <v>19.476761225075634</v>
      </c>
      <c r="CI264" s="27">
        <v>19.528137630400003</v>
      </c>
      <c r="CJ264" s="27">
        <v>19.000896333228098</v>
      </c>
      <c r="CK264" s="27">
        <v>18.846910374232692</v>
      </c>
      <c r="CL264" s="27">
        <v>18.944833977379382</v>
      </c>
      <c r="CM264" s="27">
        <v>19.323201473107218</v>
      </c>
      <c r="CO264" s="28">
        <v>14.637584859608978</v>
      </c>
      <c r="CP264" s="28">
        <v>14.692328440268639</v>
      </c>
      <c r="CQ264" s="28">
        <v>14.345590036030565</v>
      </c>
      <c r="CR264" s="28">
        <v>14.172935344199765</v>
      </c>
      <c r="CS264" s="28">
        <v>13.982461338466074</v>
      </c>
      <c r="CT264" s="28">
        <v>13.830768916226674</v>
      </c>
      <c r="CU264" s="28">
        <v>13.968348747850555</v>
      </c>
      <c r="CV264" s="28">
        <v>13.817485137292998</v>
      </c>
      <c r="CW264" s="28">
        <v>13.674310566277107</v>
      </c>
      <c r="CX264" s="28">
        <v>13.761443372156052</v>
      </c>
      <c r="CY264" s="28">
        <v>13.412605905200984</v>
      </c>
      <c r="CZ264" s="28">
        <v>12.346191466117332</v>
      </c>
      <c r="DA264" s="28">
        <v>9.6027869895306779</v>
      </c>
      <c r="DB264" s="28">
        <v>7.0350625999626288</v>
      </c>
      <c r="DD264" s="28">
        <v>20.637584859608978</v>
      </c>
      <c r="DE264" s="28">
        <v>20.692328440268639</v>
      </c>
      <c r="DF264" s="28">
        <v>20.345590036030565</v>
      </c>
      <c r="DG264" s="28">
        <v>20.172935344199765</v>
      </c>
      <c r="DH264" s="28">
        <v>19.982461338466074</v>
      </c>
      <c r="DI264" s="28">
        <v>19.830768916226674</v>
      </c>
      <c r="DJ264" s="28">
        <v>19.968348747850555</v>
      </c>
      <c r="DK264" s="28">
        <v>19.817485137292998</v>
      </c>
      <c r="DL264" s="28">
        <v>19.674310566277107</v>
      </c>
      <c r="DM264" s="28">
        <v>19.761443372156052</v>
      </c>
      <c r="DN264" s="28">
        <v>19.412605905200984</v>
      </c>
      <c r="DO264" s="28">
        <v>18.346191466117332</v>
      </c>
      <c r="DP264" s="28">
        <v>15.602786989530678</v>
      </c>
      <c r="DQ264" s="28">
        <v>13.035062599962629</v>
      </c>
      <c r="DS264" s="29">
        <v>14.656006454466997</v>
      </c>
      <c r="DT264" s="29">
        <v>14.729281953629837</v>
      </c>
      <c r="DU264" s="29">
        <v>14.400970933488061</v>
      </c>
      <c r="DV264" s="29">
        <v>14.245708851564174</v>
      </c>
      <c r="DW264" s="29">
        <v>14.063803884522383</v>
      </c>
      <c r="DX264" s="29">
        <v>13.908175957621921</v>
      </c>
      <c r="DY264" s="29">
        <v>14.034558819324317</v>
      </c>
      <c r="DZ264" s="29">
        <v>13.867096419841154</v>
      </c>
      <c r="EA264" s="29">
        <v>13.699793937174981</v>
      </c>
      <c r="EB264" s="29">
        <v>13.723668081583963</v>
      </c>
      <c r="EC264" s="29">
        <v>12.004640904022377</v>
      </c>
      <c r="ED264" s="29">
        <v>9.3522610625429188</v>
      </c>
      <c r="EE264" s="29">
        <v>6.9713991800731634</v>
      </c>
      <c r="EF264" s="29">
        <v>6.9730475327930428</v>
      </c>
      <c r="EH264" s="29">
        <v>20.656006454466997</v>
      </c>
      <c r="EI264" s="29">
        <v>20.729281953629837</v>
      </c>
      <c r="EJ264" s="29">
        <v>20.400970933488061</v>
      </c>
      <c r="EK264" s="29">
        <v>20.245708851564174</v>
      </c>
      <c r="EL264" s="29">
        <v>20.063803884522383</v>
      </c>
      <c r="EM264" s="29">
        <v>19.908175957621921</v>
      </c>
      <c r="EN264" s="29">
        <v>20.034558819324317</v>
      </c>
      <c r="EO264" s="29">
        <v>19.867096419841154</v>
      </c>
      <c r="EP264" s="29">
        <v>19.699793937174981</v>
      </c>
      <c r="EQ264" s="29">
        <v>19.723668081583963</v>
      </c>
      <c r="ER264" s="29">
        <v>18.004640904022377</v>
      </c>
      <c r="ES264" s="29">
        <v>15.352261062542919</v>
      </c>
      <c r="ET264" s="29">
        <v>12.971399180073163</v>
      </c>
      <c r="EU264" s="29">
        <v>12.973047532793043</v>
      </c>
      <c r="EW264" s="1">
        <v>356777</v>
      </c>
      <c r="EX264" s="1">
        <v>432926</v>
      </c>
      <c r="EY264" s="1" t="s">
        <v>497</v>
      </c>
      <c r="EZ264" s="1" t="s">
        <v>887</v>
      </c>
    </row>
    <row r="265" spans="2:156" ht="16.2" thickBot="1" x14ac:dyDescent="0.35">
      <c r="B265" s="21" t="s">
        <v>266</v>
      </c>
      <c r="C265" s="22">
        <v>11.60535843843428</v>
      </c>
      <c r="D265" s="23">
        <v>11.832311952125883</v>
      </c>
      <c r="E265" s="23">
        <v>11.722813698469954</v>
      </c>
      <c r="F265" s="23">
        <v>11.599844047217225</v>
      </c>
      <c r="G265" s="23">
        <v>11.489466133432115</v>
      </c>
      <c r="H265" s="23">
        <v>11.334583130238576</v>
      </c>
      <c r="I265" s="23">
        <v>11.124882917183646</v>
      </c>
      <c r="J265" s="23">
        <v>10.930538516579125</v>
      </c>
      <c r="K265" s="23">
        <v>10.748721670292744</v>
      </c>
      <c r="L265" s="23">
        <v>10.482286955326881</v>
      </c>
      <c r="M265" s="23">
        <v>9.2370822671095958</v>
      </c>
      <c r="N265" s="23">
        <v>7.943718162207384</v>
      </c>
      <c r="O265" s="23">
        <v>7.4567735532670074</v>
      </c>
      <c r="P265" s="23">
        <v>7.4355528281168723</v>
      </c>
      <c r="Q265" s="24"/>
      <c r="R265" s="23">
        <v>16.205358438434281</v>
      </c>
      <c r="S265" s="23">
        <v>16.432311952125886</v>
      </c>
      <c r="T265" s="23">
        <v>16.322813698469957</v>
      </c>
      <c r="U265" s="23">
        <v>16.199844047217226</v>
      </c>
      <c r="V265" s="23">
        <v>16.089466133432119</v>
      </c>
      <c r="W265" s="23">
        <v>15.934583130238577</v>
      </c>
      <c r="X265" s="23">
        <v>15.724882917183647</v>
      </c>
      <c r="Y265" s="23">
        <v>15.530538516579126</v>
      </c>
      <c r="Z265" s="23">
        <v>15.348721670292745</v>
      </c>
      <c r="AA265" s="23">
        <v>15.082286955326882</v>
      </c>
      <c r="AB265" s="23">
        <v>13.837082267109597</v>
      </c>
      <c r="AC265" s="23">
        <v>12.543718162207385</v>
      </c>
      <c r="AD265" s="23">
        <v>12.056773553267009</v>
      </c>
      <c r="AE265" s="23">
        <v>12.035552828116874</v>
      </c>
      <c r="AG265" s="25">
        <v>11.553478832773816</v>
      </c>
      <c r="AH265" s="25">
        <v>11.755088351336699</v>
      </c>
      <c r="AI265" s="25">
        <v>11.703175588793837</v>
      </c>
      <c r="AJ265" s="25">
        <v>11.640213491252371</v>
      </c>
      <c r="AK265" s="25">
        <v>11.58535208344275</v>
      </c>
      <c r="AL265" s="25">
        <v>11.491337536037822</v>
      </c>
      <c r="AM265" s="25">
        <v>11.334609103526528</v>
      </c>
      <c r="AN265" s="25">
        <v>11.192231333778727</v>
      </c>
      <c r="AO265" s="25">
        <v>11.05434686449818</v>
      </c>
      <c r="AP265" s="25">
        <v>10.836303489283848</v>
      </c>
      <c r="AQ265" s="25">
        <v>10.073156491467534</v>
      </c>
      <c r="AR265" s="25">
        <v>9.0611259267279678</v>
      </c>
      <c r="AS265" s="25">
        <v>8.0841810345216416</v>
      </c>
      <c r="AT265" s="25">
        <v>7.876891119915765</v>
      </c>
      <c r="AV265" s="26">
        <v>16.153478832773818</v>
      </c>
      <c r="AW265" s="26">
        <v>16.3550883513367</v>
      </c>
      <c r="AX265" s="26">
        <v>16.303175588793838</v>
      </c>
      <c r="AY265" s="26">
        <v>16.240213491252373</v>
      </c>
      <c r="AZ265" s="26">
        <v>16.185352083442751</v>
      </c>
      <c r="BA265" s="26">
        <v>16.091337536037823</v>
      </c>
      <c r="BB265" s="26">
        <v>15.93460910352653</v>
      </c>
      <c r="BC265" s="26">
        <v>15.792231333778728</v>
      </c>
      <c r="BD265" s="26">
        <v>15.654346864498182</v>
      </c>
      <c r="BE265" s="26">
        <v>15.43630348928385</v>
      </c>
      <c r="BF265" s="26">
        <v>14.673156491467536</v>
      </c>
      <c r="BG265" s="26">
        <v>13.661125926727969</v>
      </c>
      <c r="BH265" s="26">
        <v>12.684181034521643</v>
      </c>
      <c r="BI265" s="26">
        <v>12.476891119915766</v>
      </c>
      <c r="BK265" s="27">
        <v>11.606626580434227</v>
      </c>
      <c r="BL265" s="27">
        <v>11.857589257374157</v>
      </c>
      <c r="BM265" s="27">
        <v>11.779099490842867</v>
      </c>
      <c r="BN265" s="27">
        <v>11.68559129383307</v>
      </c>
      <c r="BO265" s="27">
        <v>11.607202190565225</v>
      </c>
      <c r="BP265" s="27">
        <v>11.496506613473086</v>
      </c>
      <c r="BQ265" s="27">
        <v>11.334340033834835</v>
      </c>
      <c r="BR265" s="27">
        <v>11.198435185965675</v>
      </c>
      <c r="BS265" s="27">
        <v>11.074040410272</v>
      </c>
      <c r="BT265" s="27">
        <v>10.866467187172498</v>
      </c>
      <c r="BU265" s="27">
        <v>9.8853996928185701</v>
      </c>
      <c r="BV265" s="27">
        <v>9.0261133700079501</v>
      </c>
      <c r="BW265" s="27">
        <v>8.8613228132014257</v>
      </c>
      <c r="BX265" s="27">
        <v>9.1432818972648686</v>
      </c>
      <c r="BZ265" s="27">
        <v>16.206626580434229</v>
      </c>
      <c r="CA265" s="27">
        <v>16.45758925737416</v>
      </c>
      <c r="CB265" s="27">
        <v>16.379099490842869</v>
      </c>
      <c r="CC265" s="27">
        <v>16.285591293833072</v>
      </c>
      <c r="CD265" s="27">
        <v>16.207202190565226</v>
      </c>
      <c r="CE265" s="27">
        <v>16.096506613473089</v>
      </c>
      <c r="CF265" s="27">
        <v>15.934340033834836</v>
      </c>
      <c r="CG265" s="27">
        <v>15.798435185965676</v>
      </c>
      <c r="CH265" s="27">
        <v>15.674040410272001</v>
      </c>
      <c r="CI265" s="27">
        <v>15.466467187172499</v>
      </c>
      <c r="CJ265" s="27">
        <v>14.485399692818572</v>
      </c>
      <c r="CK265" s="27">
        <v>13.626113370007952</v>
      </c>
      <c r="CL265" s="27">
        <v>13.461322813201427</v>
      </c>
      <c r="CM265" s="27">
        <v>13.74328189726487</v>
      </c>
      <c r="CO265" s="28">
        <v>11.606294769286327</v>
      </c>
      <c r="CP265" s="28">
        <v>11.854539042849266</v>
      </c>
      <c r="CQ265" s="28">
        <v>11.774899654259046</v>
      </c>
      <c r="CR265" s="28">
        <v>11.691483676592197</v>
      </c>
      <c r="CS265" s="28">
        <v>11.630068562346249</v>
      </c>
      <c r="CT265" s="28">
        <v>11.55120618951924</v>
      </c>
      <c r="CU265" s="28">
        <v>11.421589073007201</v>
      </c>
      <c r="CV265" s="28">
        <v>11.295390851144948</v>
      </c>
      <c r="CW265" s="28">
        <v>11.202187416698271</v>
      </c>
      <c r="CX265" s="28">
        <v>11.056034560007802</v>
      </c>
      <c r="CY265" s="28">
        <v>10.278103710165936</v>
      </c>
      <c r="CZ265" s="28">
        <v>5.5135497916572156</v>
      </c>
      <c r="DA265" s="28">
        <v>0.96091971782539432</v>
      </c>
      <c r="DB265" s="28">
        <v>-2.5281555165242651</v>
      </c>
      <c r="DD265" s="28">
        <v>16.20629476928633</v>
      </c>
      <c r="DE265" s="28">
        <v>16.454539042849269</v>
      </c>
      <c r="DF265" s="28">
        <v>16.374899654259046</v>
      </c>
      <c r="DG265" s="28">
        <v>16.2914836765922</v>
      </c>
      <c r="DH265" s="28">
        <v>16.230068562346251</v>
      </c>
      <c r="DI265" s="28">
        <v>16.151206189519243</v>
      </c>
      <c r="DJ265" s="28">
        <v>16.021589073007203</v>
      </c>
      <c r="DK265" s="28">
        <v>15.895390851144949</v>
      </c>
      <c r="DL265" s="28">
        <v>15.802187416698272</v>
      </c>
      <c r="DM265" s="28">
        <v>15.656034560007804</v>
      </c>
      <c r="DN265" s="28">
        <v>14.878103710165938</v>
      </c>
      <c r="DO265" s="28">
        <v>10.113549791657217</v>
      </c>
      <c r="DP265" s="28">
        <v>5.5609197178253957</v>
      </c>
      <c r="DQ265" s="28">
        <v>2.0718444834757364</v>
      </c>
      <c r="DS265" s="29">
        <v>11.651096222959197</v>
      </c>
      <c r="DT265" s="29">
        <v>11.944035725702484</v>
      </c>
      <c r="DU265" s="29">
        <v>11.907969540740288</v>
      </c>
      <c r="DV265" s="29">
        <v>11.857086504620305</v>
      </c>
      <c r="DW265" s="29">
        <v>11.823087537565664</v>
      </c>
      <c r="DX265" s="29">
        <v>11.742879763229318</v>
      </c>
      <c r="DY265" s="29">
        <v>11.621433942296678</v>
      </c>
      <c r="DZ265" s="29">
        <v>11.526999757709103</v>
      </c>
      <c r="EA265" s="29">
        <v>11.458295763060294</v>
      </c>
      <c r="EB265" s="29">
        <v>11.116008140169024</v>
      </c>
      <c r="EC265" s="29">
        <v>6.0343084477709539</v>
      </c>
      <c r="ED265" s="29">
        <v>1.4273650196884482</v>
      </c>
      <c r="EE265" s="29">
        <v>-2.4927949277605848</v>
      </c>
      <c r="EF265" s="29">
        <v>-2.2239432613610397</v>
      </c>
      <c r="EH265" s="29">
        <v>16.251096222959198</v>
      </c>
      <c r="EI265" s="29">
        <v>16.544035725702486</v>
      </c>
      <c r="EJ265" s="29">
        <v>16.507969540740291</v>
      </c>
      <c r="EK265" s="29">
        <v>16.457086504620307</v>
      </c>
      <c r="EL265" s="29">
        <v>16.423087537565664</v>
      </c>
      <c r="EM265" s="29">
        <v>16.34287976322932</v>
      </c>
      <c r="EN265" s="29">
        <v>16.221433942296677</v>
      </c>
      <c r="EO265" s="29">
        <v>16.126999757709104</v>
      </c>
      <c r="EP265" s="29">
        <v>16.058295763060293</v>
      </c>
      <c r="EQ265" s="29">
        <v>15.716008140169025</v>
      </c>
      <c r="ER265" s="29">
        <v>10.634308447770955</v>
      </c>
      <c r="ES265" s="29">
        <v>6.0273650196884496</v>
      </c>
      <c r="ET265" s="29">
        <v>2.1072050722394167</v>
      </c>
      <c r="EU265" s="29">
        <v>2.3760567386389617</v>
      </c>
      <c r="EW265" s="1">
        <v>332562</v>
      </c>
      <c r="EX265" s="1">
        <v>434929</v>
      </c>
      <c r="EY265" s="1" t="s">
        <v>518</v>
      </c>
      <c r="EZ265" s="1" t="s">
        <v>887</v>
      </c>
    </row>
    <row r="266" spans="2:156" ht="16.2" thickBot="1" x14ac:dyDescent="0.35">
      <c r="B266" s="21" t="s">
        <v>267</v>
      </c>
      <c r="C266" s="22">
        <v>7.7116032902200953</v>
      </c>
      <c r="D266" s="23">
        <v>7.7896567770117144</v>
      </c>
      <c r="E266" s="23">
        <v>7.4413146033556128</v>
      </c>
      <c r="F266" s="23">
        <v>7.1451313557202862</v>
      </c>
      <c r="G266" s="23">
        <v>6.8673209353395066</v>
      </c>
      <c r="H266" s="23">
        <v>6.5342630568334528</v>
      </c>
      <c r="I266" s="23">
        <v>6.1711927524545125</v>
      </c>
      <c r="J266" s="23">
        <v>5.8492636838682586</v>
      </c>
      <c r="K266" s="23">
        <v>5.461538564225684</v>
      </c>
      <c r="L266" s="23">
        <v>4.9540673492249176</v>
      </c>
      <c r="M266" s="23">
        <v>2.6935774053986563</v>
      </c>
      <c r="N266" s="23">
        <v>0.71552347618018786</v>
      </c>
      <c r="O266" s="23">
        <v>-0.14914501911925271</v>
      </c>
      <c r="P266" s="23">
        <v>-0.35351556557970909</v>
      </c>
      <c r="Q266" s="24"/>
      <c r="R266" s="23">
        <v>12.311603290220097</v>
      </c>
      <c r="S266" s="23">
        <v>12.389656777011716</v>
      </c>
      <c r="T266" s="23">
        <v>12.041314603355614</v>
      </c>
      <c r="U266" s="23">
        <v>11.745131355720288</v>
      </c>
      <c r="V266" s="23">
        <v>11.467320935339508</v>
      </c>
      <c r="W266" s="23">
        <v>11.134263056833454</v>
      </c>
      <c r="X266" s="23">
        <v>10.771192752454514</v>
      </c>
      <c r="Y266" s="23">
        <v>10.44926368386826</v>
      </c>
      <c r="Z266" s="23">
        <v>10.061538564225685</v>
      </c>
      <c r="AA266" s="23">
        <v>9.5540673492249191</v>
      </c>
      <c r="AB266" s="23">
        <v>7.2935774053986577</v>
      </c>
      <c r="AC266" s="23">
        <v>5.3155234761801893</v>
      </c>
      <c r="AD266" s="23">
        <v>4.4508549808807487</v>
      </c>
      <c r="AE266" s="23">
        <v>4.2464844344202923</v>
      </c>
      <c r="AG266" s="25">
        <v>7.6414499678347685</v>
      </c>
      <c r="AH266" s="25">
        <v>7.7294441814286685</v>
      </c>
      <c r="AI266" s="25">
        <v>7.487814378643062</v>
      </c>
      <c r="AJ266" s="25">
        <v>7.2729736761034651</v>
      </c>
      <c r="AK266" s="25">
        <v>7.0576913311016423</v>
      </c>
      <c r="AL266" s="25">
        <v>6.7563275246587153</v>
      </c>
      <c r="AM266" s="25">
        <v>6.5145093766157807</v>
      </c>
      <c r="AN266" s="25">
        <v>6.2514458963738875</v>
      </c>
      <c r="AO266" s="25">
        <v>5.9215902818607731</v>
      </c>
      <c r="AP266" s="25">
        <v>5.4450096057793829</v>
      </c>
      <c r="AQ266" s="25">
        <v>3.8555581970993487</v>
      </c>
      <c r="AR266" s="25">
        <v>2.2431197423751854</v>
      </c>
      <c r="AS266" s="25">
        <v>0.7101847984672176</v>
      </c>
      <c r="AT266" s="25">
        <v>0.15876776590239672</v>
      </c>
      <c r="AV266" s="26">
        <v>12.24144996783477</v>
      </c>
      <c r="AW266" s="26">
        <v>12.32944418142867</v>
      </c>
      <c r="AX266" s="26">
        <v>12.087814378643063</v>
      </c>
      <c r="AY266" s="26">
        <v>11.872973676103467</v>
      </c>
      <c r="AZ266" s="26">
        <v>11.657691331101644</v>
      </c>
      <c r="BA266" s="26">
        <v>11.356327524658717</v>
      </c>
      <c r="BB266" s="26">
        <v>11.114509376615782</v>
      </c>
      <c r="BC266" s="26">
        <v>10.851445896373889</v>
      </c>
      <c r="BD266" s="26">
        <v>10.521590281860774</v>
      </c>
      <c r="BE266" s="26">
        <v>10.045009605779384</v>
      </c>
      <c r="BF266" s="26">
        <v>8.4555581970993501</v>
      </c>
      <c r="BG266" s="26">
        <v>6.8431197423751868</v>
      </c>
      <c r="BH266" s="26">
        <v>5.310184798467219</v>
      </c>
      <c r="BI266" s="26">
        <v>4.7587677659023981</v>
      </c>
      <c r="BK266" s="27">
        <v>7.7138317444328877</v>
      </c>
      <c r="BL266" s="27">
        <v>7.8237042417518872</v>
      </c>
      <c r="BM266" s="27">
        <v>7.5274286239623986</v>
      </c>
      <c r="BN266" s="27">
        <v>7.2739292468346832</v>
      </c>
      <c r="BO266" s="27">
        <v>7.0445186351912259</v>
      </c>
      <c r="BP266" s="27">
        <v>6.7784779562860571</v>
      </c>
      <c r="BQ266" s="27">
        <v>6.5161890594100775</v>
      </c>
      <c r="BR266" s="27">
        <v>6.2893359125739892</v>
      </c>
      <c r="BS266" s="27">
        <v>5.9961042032219609</v>
      </c>
      <c r="BT266" s="27">
        <v>5.5851234787455866</v>
      </c>
      <c r="BU266" s="27">
        <v>3.8527870904007706</v>
      </c>
      <c r="BV266" s="27">
        <v>2.4862888534135905</v>
      </c>
      <c r="BW266" s="27">
        <v>2.0402247811530287</v>
      </c>
      <c r="BX266" s="27">
        <v>2.2513663323361648</v>
      </c>
      <c r="BZ266" s="27">
        <v>12.313831744432889</v>
      </c>
      <c r="CA266" s="27">
        <v>12.423704241751889</v>
      </c>
      <c r="CB266" s="27">
        <v>12.1274286239624</v>
      </c>
      <c r="CC266" s="27">
        <v>11.873929246834685</v>
      </c>
      <c r="CD266" s="27">
        <v>11.644518635191227</v>
      </c>
      <c r="CE266" s="27">
        <v>11.378477956286059</v>
      </c>
      <c r="CF266" s="27">
        <v>11.116189059410079</v>
      </c>
      <c r="CG266" s="27">
        <v>10.889335912573991</v>
      </c>
      <c r="CH266" s="27">
        <v>10.596104203221962</v>
      </c>
      <c r="CI266" s="27">
        <v>10.185123478745588</v>
      </c>
      <c r="CJ266" s="27">
        <v>8.452787090400772</v>
      </c>
      <c r="CK266" s="27">
        <v>7.0862888534135919</v>
      </c>
      <c r="CL266" s="27">
        <v>6.6402247811530302</v>
      </c>
      <c r="CM266" s="27">
        <v>6.8513663323361662</v>
      </c>
      <c r="CO266" s="28">
        <v>7.7119400237753677</v>
      </c>
      <c r="CP266" s="28">
        <v>7.8138928348235872</v>
      </c>
      <c r="CQ266" s="28">
        <v>7.5044538725163399</v>
      </c>
      <c r="CR266" s="28">
        <v>7.2656041715814688</v>
      </c>
      <c r="CS266" s="28">
        <v>7.0605119913983803</v>
      </c>
      <c r="CT266" s="28">
        <v>6.8276981446066749</v>
      </c>
      <c r="CU266" s="28">
        <v>6.6158377353230549</v>
      </c>
      <c r="CV266" s="28">
        <v>6.445711966757905</v>
      </c>
      <c r="CW266" s="28">
        <v>6.2460904839544966</v>
      </c>
      <c r="CX266" s="28">
        <v>5.9675446099868985</v>
      </c>
      <c r="CY266" s="28">
        <v>4.6422412401747977</v>
      </c>
      <c r="CZ266" s="28">
        <v>-1.6878743846543216</v>
      </c>
      <c r="DA266" s="28">
        <v>-7.6049451607933847</v>
      </c>
      <c r="DB266" s="28">
        <v>-12.134126236286811</v>
      </c>
      <c r="DD266" s="28">
        <v>12.311940023775369</v>
      </c>
      <c r="DE266" s="28">
        <v>12.413892834823589</v>
      </c>
      <c r="DF266" s="28">
        <v>12.104453872516341</v>
      </c>
      <c r="DG266" s="28">
        <v>11.86560417158147</v>
      </c>
      <c r="DH266" s="28">
        <v>11.660511991398382</v>
      </c>
      <c r="DI266" s="28">
        <v>11.427698144606676</v>
      </c>
      <c r="DJ266" s="28">
        <v>11.215837735323056</v>
      </c>
      <c r="DK266" s="28">
        <v>11.045711966757906</v>
      </c>
      <c r="DL266" s="28">
        <v>10.846090483954498</v>
      </c>
      <c r="DM266" s="28">
        <v>10.5675446099869</v>
      </c>
      <c r="DN266" s="28">
        <v>9.2422412401747991</v>
      </c>
      <c r="DO266" s="28">
        <v>2.9121256153456798</v>
      </c>
      <c r="DP266" s="28">
        <v>-3.0049451607933833</v>
      </c>
      <c r="DQ266" s="28">
        <v>-7.5341262362868093</v>
      </c>
      <c r="DS266" s="29">
        <v>7.7710914188790561</v>
      </c>
      <c r="DT266" s="29">
        <v>7.9309541933372838</v>
      </c>
      <c r="DU266" s="29">
        <v>7.6845289319151302</v>
      </c>
      <c r="DV266" s="29">
        <v>7.4875191380379835</v>
      </c>
      <c r="DW266" s="29">
        <v>7.3277503140081013</v>
      </c>
      <c r="DX266" s="29">
        <v>7.1453263465320997</v>
      </c>
      <c r="DY266" s="29">
        <v>6.9414238858476605</v>
      </c>
      <c r="DZ266" s="29">
        <v>6.8040726882890965</v>
      </c>
      <c r="EA266" s="29">
        <v>6.6306193728500382</v>
      </c>
      <c r="EB266" s="29">
        <v>6.1219011124955074</v>
      </c>
      <c r="EC266" s="29">
        <v>-0.38544507862914301</v>
      </c>
      <c r="ED266" s="29">
        <v>-6.6908107798426713</v>
      </c>
      <c r="EE266" s="29">
        <v>-12.088220727412313</v>
      </c>
      <c r="EF266" s="29">
        <v>-12.136060962308612</v>
      </c>
      <c r="EH266" s="29">
        <v>12.371091418879057</v>
      </c>
      <c r="EI266" s="29">
        <v>12.530954193337285</v>
      </c>
      <c r="EJ266" s="29">
        <v>12.284528931915132</v>
      </c>
      <c r="EK266" s="29">
        <v>12.087519138037985</v>
      </c>
      <c r="EL266" s="29">
        <v>11.927750314008103</v>
      </c>
      <c r="EM266" s="29">
        <v>11.745326346532101</v>
      </c>
      <c r="EN266" s="29">
        <v>11.541423885847662</v>
      </c>
      <c r="EO266" s="29">
        <v>11.404072688289098</v>
      </c>
      <c r="EP266" s="29">
        <v>11.23061937285004</v>
      </c>
      <c r="EQ266" s="29">
        <v>10.721901112495509</v>
      </c>
      <c r="ER266" s="29">
        <v>4.2145549213708584</v>
      </c>
      <c r="ES266" s="29">
        <v>-2.0908107798426698</v>
      </c>
      <c r="ET266" s="29">
        <v>-7.4882207274123118</v>
      </c>
      <c r="EU266" s="29">
        <v>-7.5360609623086106</v>
      </c>
      <c r="EW266" s="1">
        <v>381392</v>
      </c>
      <c r="EX266" s="1">
        <v>404001</v>
      </c>
      <c r="EY266" s="1" t="s">
        <v>571</v>
      </c>
      <c r="EZ266" s="1" t="s">
        <v>880</v>
      </c>
    </row>
    <row r="267" spans="2:156" ht="16.2" thickBot="1" x14ac:dyDescent="0.35">
      <c r="B267" s="21" t="s">
        <v>268</v>
      </c>
      <c r="C267" s="22">
        <v>8.4290264326696871</v>
      </c>
      <c r="D267" s="23">
        <v>8.4715876244878778</v>
      </c>
      <c r="E267" s="23">
        <v>8.282928290554274</v>
      </c>
      <c r="F267" s="23">
        <v>8.129286255094577</v>
      </c>
      <c r="G267" s="23">
        <v>7.831151957001433</v>
      </c>
      <c r="H267" s="23">
        <v>7.6872809721500808</v>
      </c>
      <c r="I267" s="23">
        <v>7.5757064552590627</v>
      </c>
      <c r="J267" s="23">
        <v>7.3177439530989403</v>
      </c>
      <c r="K267" s="23">
        <v>7.0850879290641817</v>
      </c>
      <c r="L267" s="23">
        <v>6.8331839329913802</v>
      </c>
      <c r="M267" s="23">
        <v>5.8509085497969124</v>
      </c>
      <c r="N267" s="23">
        <v>4.3313767891213146</v>
      </c>
      <c r="O267" s="23">
        <v>3.2824106845767744</v>
      </c>
      <c r="P267" s="23">
        <v>2.489800017194824</v>
      </c>
      <c r="Q267" s="24"/>
      <c r="R267" s="23">
        <v>16.029026432669689</v>
      </c>
      <c r="S267" s="23">
        <v>16.071587624487879</v>
      </c>
      <c r="T267" s="23">
        <v>15.882928290554275</v>
      </c>
      <c r="U267" s="23">
        <v>15.729286255094578</v>
      </c>
      <c r="V267" s="23">
        <v>15.431151957001434</v>
      </c>
      <c r="W267" s="23">
        <v>15.287280972150082</v>
      </c>
      <c r="X267" s="23">
        <v>15.175706455259064</v>
      </c>
      <c r="Y267" s="23">
        <v>14.917743953098942</v>
      </c>
      <c r="Z267" s="23">
        <v>14.685087929064183</v>
      </c>
      <c r="AA267" s="23">
        <v>14.433183932991382</v>
      </c>
      <c r="AB267" s="23">
        <v>13.450908549796914</v>
      </c>
      <c r="AC267" s="23">
        <v>11.931376789121316</v>
      </c>
      <c r="AD267" s="23">
        <v>10.882410684576776</v>
      </c>
      <c r="AE267" s="23">
        <v>10.089800017194825</v>
      </c>
      <c r="AG267" s="25">
        <v>8.374454428348459</v>
      </c>
      <c r="AH267" s="25">
        <v>8.4275433976169776</v>
      </c>
      <c r="AI267" s="25">
        <v>8.3306223603955658</v>
      </c>
      <c r="AJ267" s="25">
        <v>8.2281172940596488</v>
      </c>
      <c r="AK267" s="25">
        <v>7.9832300939880909</v>
      </c>
      <c r="AL267" s="25">
        <v>7.8895590619167209</v>
      </c>
      <c r="AM267" s="25">
        <v>7.8096852767327363</v>
      </c>
      <c r="AN267" s="25">
        <v>7.5792472785275962</v>
      </c>
      <c r="AO267" s="25">
        <v>7.3610677638051332</v>
      </c>
      <c r="AP267" s="25">
        <v>7.1082447720806687</v>
      </c>
      <c r="AQ267" s="25">
        <v>6.3417785966991804</v>
      </c>
      <c r="AR267" s="25">
        <v>5.6859074310106266</v>
      </c>
      <c r="AS267" s="25">
        <v>5.2232104105542216</v>
      </c>
      <c r="AT267" s="25">
        <v>4.9563151614147127</v>
      </c>
      <c r="AV267" s="26">
        <v>15.97445442834846</v>
      </c>
      <c r="AW267" s="26">
        <v>16.027543397616981</v>
      </c>
      <c r="AX267" s="26">
        <v>15.930622360395567</v>
      </c>
      <c r="AY267" s="26">
        <v>15.82811729405965</v>
      </c>
      <c r="AZ267" s="26">
        <v>15.583230093988092</v>
      </c>
      <c r="BA267" s="26">
        <v>15.489559061916722</v>
      </c>
      <c r="BB267" s="26">
        <v>15.409685276732738</v>
      </c>
      <c r="BC267" s="26">
        <v>15.179247278527598</v>
      </c>
      <c r="BD267" s="26">
        <v>14.961067763805135</v>
      </c>
      <c r="BE267" s="26">
        <v>14.70824477208067</v>
      </c>
      <c r="BF267" s="26">
        <v>13.941778596699182</v>
      </c>
      <c r="BG267" s="26">
        <v>13.285907431010628</v>
      </c>
      <c r="BH267" s="26">
        <v>12.823210410554223</v>
      </c>
      <c r="BI267" s="26">
        <v>12.556315161414714</v>
      </c>
      <c r="BK267" s="27">
        <v>8.4300703268595729</v>
      </c>
      <c r="BL267" s="27">
        <v>8.4976195069284621</v>
      </c>
      <c r="BM267" s="27">
        <v>8.3384651713163791</v>
      </c>
      <c r="BN267" s="27">
        <v>8.2128033331474022</v>
      </c>
      <c r="BO267" s="27">
        <v>7.9464745484913859</v>
      </c>
      <c r="BP267" s="27">
        <v>7.8429751032374675</v>
      </c>
      <c r="BQ267" s="27">
        <v>7.7689006451867222</v>
      </c>
      <c r="BR267" s="27">
        <v>7.557714292080286</v>
      </c>
      <c r="BS267" s="27">
        <v>7.3705341859216436</v>
      </c>
      <c r="BT267" s="27">
        <v>7.1635800863680874</v>
      </c>
      <c r="BU267" s="27">
        <v>6.3791893961200259</v>
      </c>
      <c r="BV267" s="27">
        <v>5.800344913438872</v>
      </c>
      <c r="BW267" s="27">
        <v>5.5886282051340519</v>
      </c>
      <c r="BX267" s="27">
        <v>5.6060976364917554</v>
      </c>
      <c r="BZ267" s="27">
        <v>16.030070326859573</v>
      </c>
      <c r="CA267" s="27">
        <v>16.097619506928464</v>
      </c>
      <c r="CB267" s="27">
        <v>15.938465171316381</v>
      </c>
      <c r="CC267" s="27">
        <v>15.812803333147404</v>
      </c>
      <c r="CD267" s="27">
        <v>15.546474548491387</v>
      </c>
      <c r="CE267" s="27">
        <v>15.442975103237469</v>
      </c>
      <c r="CF267" s="27">
        <v>15.368900645186724</v>
      </c>
      <c r="CG267" s="27">
        <v>15.157714292080287</v>
      </c>
      <c r="CH267" s="27">
        <v>14.970534185921645</v>
      </c>
      <c r="CI267" s="27">
        <v>14.763580086368089</v>
      </c>
      <c r="CJ267" s="27">
        <v>13.979189396120027</v>
      </c>
      <c r="CK267" s="27">
        <v>13.400344913438873</v>
      </c>
      <c r="CL267" s="27">
        <v>13.188628205134053</v>
      </c>
      <c r="CM267" s="27">
        <v>13.206097636491757</v>
      </c>
      <c r="CO267" s="28">
        <v>8.424385271268104</v>
      </c>
      <c r="CP267" s="28">
        <v>8.4763630824011749</v>
      </c>
      <c r="CQ267" s="28">
        <v>8.3039565784083642</v>
      </c>
      <c r="CR267" s="28">
        <v>8.1712919143320608</v>
      </c>
      <c r="CS267" s="28">
        <v>7.898441492973344</v>
      </c>
      <c r="CT267" s="28">
        <v>7.7910854785137023</v>
      </c>
      <c r="CU267" s="28">
        <v>7.7240978442606458</v>
      </c>
      <c r="CV267" s="28">
        <v>7.5244031980845794</v>
      </c>
      <c r="CW267" s="28">
        <v>7.3596803811652958</v>
      </c>
      <c r="CX267" s="28">
        <v>7.1897398253554101</v>
      </c>
      <c r="CY267" s="28">
        <v>6.4221223338663318</v>
      </c>
      <c r="CZ267" s="28">
        <v>1.6675722382192006</v>
      </c>
      <c r="DA267" s="28">
        <v>-2.2069442656067828</v>
      </c>
      <c r="DB267" s="28">
        <v>-5.3265298608907692</v>
      </c>
      <c r="DD267" s="28">
        <v>16.024385271268105</v>
      </c>
      <c r="DE267" s="28">
        <v>16.076363082401176</v>
      </c>
      <c r="DF267" s="28">
        <v>15.903956578408366</v>
      </c>
      <c r="DG267" s="28">
        <v>15.771291914332062</v>
      </c>
      <c r="DH267" s="28">
        <v>15.498441492973345</v>
      </c>
      <c r="DI267" s="28">
        <v>15.391085478513704</v>
      </c>
      <c r="DJ267" s="28">
        <v>15.324097844260647</v>
      </c>
      <c r="DK267" s="28">
        <v>15.124403198084581</v>
      </c>
      <c r="DL267" s="28">
        <v>14.959680381165297</v>
      </c>
      <c r="DM267" s="28">
        <v>14.789739825355412</v>
      </c>
      <c r="DN267" s="28">
        <v>14.022122333866333</v>
      </c>
      <c r="DO267" s="28">
        <v>9.2675722382192021</v>
      </c>
      <c r="DP267" s="28">
        <v>5.3930557343932186</v>
      </c>
      <c r="DQ267" s="28">
        <v>2.2734701391092322</v>
      </c>
      <c r="DS267" s="29">
        <v>8.4830321514463982</v>
      </c>
      <c r="DT267" s="29">
        <v>8.5916433672594064</v>
      </c>
      <c r="DU267" s="29">
        <v>8.4754726899414532</v>
      </c>
      <c r="DV267" s="29">
        <v>8.3862338313784353</v>
      </c>
      <c r="DW267" s="29">
        <v>8.1633561125769454</v>
      </c>
      <c r="DX267" s="29">
        <v>8.0930646414018721</v>
      </c>
      <c r="DY267" s="29">
        <v>8.0593072351856865</v>
      </c>
      <c r="DZ267" s="29">
        <v>7.8877886056227879</v>
      </c>
      <c r="EA267" s="29">
        <v>7.7442598025418672</v>
      </c>
      <c r="EB267" s="29">
        <v>7.4022527591020744</v>
      </c>
      <c r="EC267" s="29">
        <v>2.31587713408749</v>
      </c>
      <c r="ED267" s="29">
        <v>-2.3390458867548531</v>
      </c>
      <c r="EE267" s="29">
        <v>-5.6009036345772856</v>
      </c>
      <c r="EF267" s="29">
        <v>-5.024512901669091</v>
      </c>
      <c r="EH267" s="29">
        <v>16.0830321514464</v>
      </c>
      <c r="EI267" s="29">
        <v>16.19164336725941</v>
      </c>
      <c r="EJ267" s="29">
        <v>16.075472689941456</v>
      </c>
      <c r="EK267" s="29">
        <v>15.986233831378437</v>
      </c>
      <c r="EL267" s="29">
        <v>15.763356112576947</v>
      </c>
      <c r="EM267" s="29">
        <v>15.693064641401874</v>
      </c>
      <c r="EN267" s="29">
        <v>15.659307235185688</v>
      </c>
      <c r="EO267" s="29">
        <v>15.487788605622789</v>
      </c>
      <c r="EP267" s="29">
        <v>15.344259802541869</v>
      </c>
      <c r="EQ267" s="29">
        <v>15.002252759102076</v>
      </c>
      <c r="ER267" s="29">
        <v>9.9158771340874914</v>
      </c>
      <c r="ES267" s="29">
        <v>5.2609541132451483</v>
      </c>
      <c r="ET267" s="29">
        <v>1.9990963654227158</v>
      </c>
      <c r="EU267" s="29">
        <v>2.5754870983309104</v>
      </c>
      <c r="EW267" s="1">
        <v>369088</v>
      </c>
      <c r="EX267" s="1">
        <v>427387</v>
      </c>
      <c r="EY267" s="1" t="s">
        <v>514</v>
      </c>
      <c r="EZ267" s="1" t="s">
        <v>887</v>
      </c>
    </row>
    <row r="268" spans="2:156" ht="16.2" thickBot="1" x14ac:dyDescent="0.35">
      <c r="B268" s="21" t="s">
        <v>269</v>
      </c>
      <c r="C268" s="22">
        <v>3.1891637816114962</v>
      </c>
      <c r="D268" s="23">
        <v>2.9553378270344144</v>
      </c>
      <c r="E268" s="23">
        <v>2.2092909600084294</v>
      </c>
      <c r="F268" s="23">
        <v>-0.78594654396289343</v>
      </c>
      <c r="G268" s="23">
        <v>-6.5732877501279106</v>
      </c>
      <c r="H268" s="23">
        <v>-12.297076084182439</v>
      </c>
      <c r="I268" s="23">
        <v>-18.159211243741147</v>
      </c>
      <c r="J268" s="23">
        <v>-24.060603022318311</v>
      </c>
      <c r="K268" s="23">
        <v>-24.180229051235216</v>
      </c>
      <c r="L268" s="23">
        <v>-24.479657234810354</v>
      </c>
      <c r="M268" s="23">
        <v>-26.052085683223318</v>
      </c>
      <c r="N268" s="23">
        <v>-28.178852590901627</v>
      </c>
      <c r="O268" s="23">
        <v>-29.852942264454569</v>
      </c>
      <c r="P268" s="23">
        <v>-31.215343516329774</v>
      </c>
      <c r="Q268" s="24"/>
      <c r="R268" s="23">
        <v>6.6891637816114962</v>
      </c>
      <c r="S268" s="23">
        <v>6.4553378270344144</v>
      </c>
      <c r="T268" s="23">
        <v>5.7092909600084294</v>
      </c>
      <c r="U268" s="23">
        <v>2.7140534560371066</v>
      </c>
      <c r="V268" s="23">
        <v>-3.0732877501279106</v>
      </c>
      <c r="W268" s="23">
        <v>-8.7970760841824394</v>
      </c>
      <c r="X268" s="23">
        <v>-14.659211243741147</v>
      </c>
      <c r="Y268" s="23">
        <v>-20.560603022318311</v>
      </c>
      <c r="Z268" s="23">
        <v>-20.680229051235216</v>
      </c>
      <c r="AA268" s="23">
        <v>-20.979657234810354</v>
      </c>
      <c r="AB268" s="23">
        <v>-22.552085683223318</v>
      </c>
      <c r="AC268" s="23">
        <v>-24.678852590901627</v>
      </c>
      <c r="AD268" s="23">
        <v>-26.352942264454569</v>
      </c>
      <c r="AE268" s="23">
        <v>-27.715343516329774</v>
      </c>
      <c r="AG268" s="25">
        <v>3.1387314866254545</v>
      </c>
      <c r="AH268" s="25">
        <v>3.1276374170089269</v>
      </c>
      <c r="AI268" s="25">
        <v>2.7101005787494863</v>
      </c>
      <c r="AJ268" s="25">
        <v>-0.19898117048757769</v>
      </c>
      <c r="AK268" s="25">
        <v>-5.9126029331830949</v>
      </c>
      <c r="AL268" s="25">
        <v>-11.570801218461646</v>
      </c>
      <c r="AM268" s="25">
        <v>-17.381313335553521</v>
      </c>
      <c r="AN268" s="25">
        <v>-23.238191479233343</v>
      </c>
      <c r="AO268" s="25">
        <v>-23.331603551345594</v>
      </c>
      <c r="AP268" s="25">
        <v>-23.599006303539099</v>
      </c>
      <c r="AQ268" s="25">
        <v>-24.75800034224013</v>
      </c>
      <c r="AR268" s="25">
        <v>-25.748807403770286</v>
      </c>
      <c r="AS268" s="25">
        <v>-26.632542939689721</v>
      </c>
      <c r="AT268" s="25">
        <v>-26.975396775578801</v>
      </c>
      <c r="AV268" s="26">
        <v>6.6387314866254545</v>
      </c>
      <c r="AW268" s="26">
        <v>6.6276374170089269</v>
      </c>
      <c r="AX268" s="26">
        <v>6.2101005787494863</v>
      </c>
      <c r="AY268" s="26">
        <v>3.3010188295124223</v>
      </c>
      <c r="AZ268" s="26">
        <v>-2.4126029331830949</v>
      </c>
      <c r="BA268" s="26">
        <v>-8.0708012184616464</v>
      </c>
      <c r="BB268" s="26">
        <v>-13.881313335553521</v>
      </c>
      <c r="BC268" s="26">
        <v>-19.738191479233343</v>
      </c>
      <c r="BD268" s="26">
        <v>-19.831603551345594</v>
      </c>
      <c r="BE268" s="26">
        <v>-20.099006303539099</v>
      </c>
      <c r="BF268" s="26">
        <v>-21.25800034224013</v>
      </c>
      <c r="BG268" s="26">
        <v>-22.248807403770286</v>
      </c>
      <c r="BH268" s="26">
        <v>-23.132542939689721</v>
      </c>
      <c r="BI268" s="26">
        <v>-23.475396775578801</v>
      </c>
      <c r="BK268" s="27">
        <v>3.1897072377273066</v>
      </c>
      <c r="BL268" s="27">
        <v>2.9758497126084649</v>
      </c>
      <c r="BM268" s="27">
        <v>2.2525238029612691</v>
      </c>
      <c r="BN268" s="27">
        <v>-0.72090306825024442</v>
      </c>
      <c r="BO268" s="27">
        <v>-6.4839702186154398</v>
      </c>
      <c r="BP268" s="27">
        <v>-12.176030644480917</v>
      </c>
      <c r="BQ268" s="27">
        <v>-18.00888031283867</v>
      </c>
      <c r="BR268" s="27">
        <v>-23.875902325353508</v>
      </c>
      <c r="BS268" s="27">
        <v>-23.964912554425652</v>
      </c>
      <c r="BT268" s="27">
        <v>-24.226402855917883</v>
      </c>
      <c r="BU268" s="27">
        <v>-25.643459380254512</v>
      </c>
      <c r="BV268" s="27">
        <v>-26.686358353140029</v>
      </c>
      <c r="BW268" s="27">
        <v>-27.32447758881375</v>
      </c>
      <c r="BX268" s="27">
        <v>-27.655529557467403</v>
      </c>
      <c r="BZ268" s="27">
        <v>6.6897072377273066</v>
      </c>
      <c r="CA268" s="27">
        <v>6.4758497126084649</v>
      </c>
      <c r="CB268" s="27">
        <v>5.7525238029612691</v>
      </c>
      <c r="CC268" s="27">
        <v>2.7790969317497556</v>
      </c>
      <c r="CD268" s="27">
        <v>-2.9839702186154398</v>
      </c>
      <c r="CE268" s="27">
        <v>-8.6760306444809174</v>
      </c>
      <c r="CF268" s="27">
        <v>-14.50888031283867</v>
      </c>
      <c r="CG268" s="27">
        <v>-20.375902325353508</v>
      </c>
      <c r="CH268" s="27">
        <v>-20.464912554425652</v>
      </c>
      <c r="CI268" s="27">
        <v>-20.726402855917883</v>
      </c>
      <c r="CJ268" s="27">
        <v>-22.143459380254512</v>
      </c>
      <c r="CK268" s="27">
        <v>-23.186358353140029</v>
      </c>
      <c r="CL268" s="27">
        <v>-23.82447758881375</v>
      </c>
      <c r="CM268" s="27">
        <v>-24.155529557467403</v>
      </c>
      <c r="CO268" s="28">
        <v>3.1833138695846976</v>
      </c>
      <c r="CP268" s="28">
        <v>2.9649071449771878</v>
      </c>
      <c r="CQ268" s="28">
        <v>2.2389146696079081</v>
      </c>
      <c r="CR268" s="28">
        <v>-0.73405903850983734</v>
      </c>
      <c r="CS268" s="28">
        <v>-6.4979146635315601</v>
      </c>
      <c r="CT268" s="28">
        <v>-12.191070528183399</v>
      </c>
      <c r="CU268" s="28">
        <v>-18.026855285841727</v>
      </c>
      <c r="CV268" s="28">
        <v>-23.923773358767455</v>
      </c>
      <c r="CW268" s="28">
        <v>-24.037962017001611</v>
      </c>
      <c r="CX268" s="28">
        <v>-24.310428973652478</v>
      </c>
      <c r="CY268" s="28">
        <v>-25.760665090656765</v>
      </c>
      <c r="CZ268" s="28">
        <v>-30.333622262794016</v>
      </c>
      <c r="DA268" s="28">
        <v>-34.540474770564899</v>
      </c>
      <c r="DB268" s="28">
        <v>-38.183798014706291</v>
      </c>
      <c r="DD268" s="28">
        <v>6.6833138695846976</v>
      </c>
      <c r="DE268" s="28">
        <v>6.4649071449771878</v>
      </c>
      <c r="DF268" s="28">
        <v>5.7389146696079081</v>
      </c>
      <c r="DG268" s="28">
        <v>2.7659409614901627</v>
      </c>
      <c r="DH268" s="28">
        <v>-2.9979146635315601</v>
      </c>
      <c r="DI268" s="28">
        <v>-8.6910705281833991</v>
      </c>
      <c r="DJ268" s="28">
        <v>-14.526855285841727</v>
      </c>
      <c r="DK268" s="28">
        <v>-20.423773358767455</v>
      </c>
      <c r="DL268" s="28">
        <v>-20.537962017001611</v>
      </c>
      <c r="DM268" s="28">
        <v>-20.810428973652478</v>
      </c>
      <c r="DN268" s="28">
        <v>-22.260665090656765</v>
      </c>
      <c r="DO268" s="28">
        <v>-26.833622262794016</v>
      </c>
      <c r="DP268" s="28">
        <v>-31.040474770564899</v>
      </c>
      <c r="DQ268" s="28">
        <v>-34.683798014706291</v>
      </c>
      <c r="DS268" s="29">
        <v>3.2340168914774257</v>
      </c>
      <c r="DT268" s="29">
        <v>3.0640582461586554</v>
      </c>
      <c r="DU268" s="29">
        <v>2.3877220301929363</v>
      </c>
      <c r="DV268" s="29">
        <v>-0.54806647638620731</v>
      </c>
      <c r="DW268" s="29">
        <v>-6.279977114797056</v>
      </c>
      <c r="DX268" s="29">
        <v>-11.971050554570837</v>
      </c>
      <c r="DY268" s="29">
        <v>-17.798062095404958</v>
      </c>
      <c r="DZ268" s="29">
        <v>-23.669537879360874</v>
      </c>
      <c r="EA268" s="29">
        <v>-23.768520672840332</v>
      </c>
      <c r="EB268" s="29">
        <v>-24.175452491353738</v>
      </c>
      <c r="EC268" s="29">
        <v>-29.328141980817584</v>
      </c>
      <c r="ED268" s="29">
        <v>-34.089030124533416</v>
      </c>
      <c r="EE268" s="29">
        <v>-37.942127915219686</v>
      </c>
      <c r="EF268" s="29">
        <v>-37.778894422095391</v>
      </c>
      <c r="EH268" s="29">
        <v>6.7340168914774257</v>
      </c>
      <c r="EI268" s="29">
        <v>6.5640582461586554</v>
      </c>
      <c r="EJ268" s="29">
        <v>5.8877220301929363</v>
      </c>
      <c r="EK268" s="29">
        <v>2.9519335236137927</v>
      </c>
      <c r="EL268" s="29">
        <v>-2.779977114797056</v>
      </c>
      <c r="EM268" s="29">
        <v>-8.4710505545708372</v>
      </c>
      <c r="EN268" s="29">
        <v>-14.298062095404958</v>
      </c>
      <c r="EO268" s="29">
        <v>-20.169537879360874</v>
      </c>
      <c r="EP268" s="29">
        <v>-20.268520672840332</v>
      </c>
      <c r="EQ268" s="29">
        <v>-20.675452491353738</v>
      </c>
      <c r="ER268" s="29">
        <v>-25.828141980817584</v>
      </c>
      <c r="ES268" s="29">
        <v>-30.589030124533416</v>
      </c>
      <c r="ET268" s="29">
        <v>-34.442127915219686</v>
      </c>
      <c r="EU268" s="29">
        <v>-34.278894422095391</v>
      </c>
      <c r="EW268" s="1">
        <v>385893</v>
      </c>
      <c r="EX268" s="1">
        <v>400645</v>
      </c>
      <c r="EY268" s="1" t="s">
        <v>475</v>
      </c>
      <c r="EZ268" s="1" t="s">
        <v>876</v>
      </c>
    </row>
    <row r="269" spans="2:156" ht="16.2" thickBot="1" x14ac:dyDescent="0.35">
      <c r="B269" s="21" t="s">
        <v>270</v>
      </c>
      <c r="C269" s="22">
        <v>10.713779576839343</v>
      </c>
      <c r="D269" s="23">
        <v>11.003332683149125</v>
      </c>
      <c r="E269" s="23">
        <v>10.443529335791332</v>
      </c>
      <c r="F269" s="23">
        <v>9.9542310011928308</v>
      </c>
      <c r="G269" s="23">
        <v>9.1483198746463685</v>
      </c>
      <c r="H269" s="23">
        <v>8.5935886386918128</v>
      </c>
      <c r="I269" s="23">
        <v>8.0066616574542984</v>
      </c>
      <c r="J269" s="23">
        <v>7.1342126889654836</v>
      </c>
      <c r="K269" s="23">
        <v>6.1729628267278969</v>
      </c>
      <c r="L269" s="23">
        <v>5.1964239261038401</v>
      </c>
      <c r="M269" s="23">
        <v>0.98477196593506022</v>
      </c>
      <c r="N269" s="23">
        <v>-2.4061238755698611</v>
      </c>
      <c r="O269" s="23">
        <v>-3.5476661864226173</v>
      </c>
      <c r="P269" s="23">
        <v>-3.6317639050186301</v>
      </c>
      <c r="Q269" s="24"/>
      <c r="R269" s="23">
        <v>17.713779576839343</v>
      </c>
      <c r="S269" s="23">
        <v>18.003332683149125</v>
      </c>
      <c r="T269" s="23">
        <v>17.443529335791332</v>
      </c>
      <c r="U269" s="23">
        <v>16.954231001192831</v>
      </c>
      <c r="V269" s="23">
        <v>16.148319874646369</v>
      </c>
      <c r="W269" s="23">
        <v>15.593588638691813</v>
      </c>
      <c r="X269" s="23">
        <v>15.006661657454298</v>
      </c>
      <c r="Y269" s="23">
        <v>14.134212688965484</v>
      </c>
      <c r="Z269" s="23">
        <v>13.172962826727897</v>
      </c>
      <c r="AA269" s="23">
        <v>12.19642392610384</v>
      </c>
      <c r="AB269" s="23">
        <v>7.9847719659350602</v>
      </c>
      <c r="AC269" s="23">
        <v>4.5938761244301389</v>
      </c>
      <c r="AD269" s="23">
        <v>3.4523338135773827</v>
      </c>
      <c r="AE269" s="23">
        <v>3.3682360949813699</v>
      </c>
      <c r="AG269" s="25">
        <v>10.597364489229996</v>
      </c>
      <c r="AH269" s="25">
        <v>10.899746071027025</v>
      </c>
      <c r="AI269" s="25">
        <v>10.634509838912596</v>
      </c>
      <c r="AJ269" s="25">
        <v>10.370017094707659</v>
      </c>
      <c r="AK269" s="25">
        <v>9.8710875477089957</v>
      </c>
      <c r="AL269" s="25">
        <v>9.5473559514261943</v>
      </c>
      <c r="AM269" s="25">
        <v>9.231718409025536</v>
      </c>
      <c r="AN269" s="25">
        <v>8.6456028328843573</v>
      </c>
      <c r="AO269" s="25">
        <v>7.9138217946796736</v>
      </c>
      <c r="AP269" s="25">
        <v>7.1487774684604517</v>
      </c>
      <c r="AQ269" s="25">
        <v>4.1354870343791177</v>
      </c>
      <c r="AR269" s="25">
        <v>1.0173340630852721</v>
      </c>
      <c r="AS269" s="25">
        <v>-1.6316001932611286</v>
      </c>
      <c r="AT269" s="25">
        <v>-2.6619703907794161</v>
      </c>
      <c r="AV269" s="26">
        <v>17.597364489229996</v>
      </c>
      <c r="AW269" s="26">
        <v>17.899746071027025</v>
      </c>
      <c r="AX269" s="26">
        <v>17.634509838912596</v>
      </c>
      <c r="AY269" s="26">
        <v>17.370017094707659</v>
      </c>
      <c r="AZ269" s="26">
        <v>16.871087547708996</v>
      </c>
      <c r="BA269" s="26">
        <v>16.547355951426194</v>
      </c>
      <c r="BB269" s="26">
        <v>16.231718409025536</v>
      </c>
      <c r="BC269" s="26">
        <v>15.645602832884357</v>
      </c>
      <c r="BD269" s="26">
        <v>14.913821794679674</v>
      </c>
      <c r="BE269" s="26">
        <v>14.148777468460452</v>
      </c>
      <c r="BF269" s="26">
        <v>11.135487034379118</v>
      </c>
      <c r="BG269" s="26">
        <v>8.0173340630852721</v>
      </c>
      <c r="BH269" s="26">
        <v>5.3683998067388714</v>
      </c>
      <c r="BI269" s="26">
        <v>4.3380296092205839</v>
      </c>
      <c r="BK269" s="27">
        <v>10.717967164398292</v>
      </c>
      <c r="BL269" s="27">
        <v>11.071692609968501</v>
      </c>
      <c r="BM269" s="27">
        <v>10.596947033238685</v>
      </c>
      <c r="BN269" s="27">
        <v>10.188540258796252</v>
      </c>
      <c r="BO269" s="27">
        <v>9.5437377503224923</v>
      </c>
      <c r="BP269" s="27">
        <v>9.1357597983236545</v>
      </c>
      <c r="BQ269" s="27">
        <v>8.7069905898999451</v>
      </c>
      <c r="BR269" s="27">
        <v>8.0374001534223645</v>
      </c>
      <c r="BS269" s="27">
        <v>7.2789319474087897</v>
      </c>
      <c r="BT269" s="27">
        <v>6.5030242544038295</v>
      </c>
      <c r="BU269" s="27">
        <v>3.2068196814748262</v>
      </c>
      <c r="BV269" s="27">
        <v>0.64720949498200753</v>
      </c>
      <c r="BW269" s="27">
        <v>-4.8148676888871478E-2</v>
      </c>
      <c r="BX269" s="27">
        <v>0.3263967959598375</v>
      </c>
      <c r="BZ269" s="27">
        <v>17.717967164398292</v>
      </c>
      <c r="CA269" s="27">
        <v>18.071692609968501</v>
      </c>
      <c r="CB269" s="27">
        <v>17.596947033238685</v>
      </c>
      <c r="CC269" s="27">
        <v>17.188540258796252</v>
      </c>
      <c r="CD269" s="27">
        <v>16.543737750322492</v>
      </c>
      <c r="CE269" s="27">
        <v>16.135759798323654</v>
      </c>
      <c r="CF269" s="27">
        <v>15.706990589899945</v>
      </c>
      <c r="CG269" s="27">
        <v>15.037400153422364</v>
      </c>
      <c r="CH269" s="27">
        <v>14.27893194740879</v>
      </c>
      <c r="CI269" s="27">
        <v>13.503024254403829</v>
      </c>
      <c r="CJ269" s="27">
        <v>10.206819681474826</v>
      </c>
      <c r="CK269" s="27">
        <v>7.6472094949820075</v>
      </c>
      <c r="CL269" s="27">
        <v>6.9518513231111285</v>
      </c>
      <c r="CM269" s="27">
        <v>7.3263967959598375</v>
      </c>
      <c r="CO269" s="28">
        <v>10.708257273426565</v>
      </c>
      <c r="CP269" s="28">
        <v>11.058669726657619</v>
      </c>
      <c r="CQ269" s="28">
        <v>10.591399408623545</v>
      </c>
      <c r="CR269" s="28">
        <v>10.225983643857234</v>
      </c>
      <c r="CS269" s="28">
        <v>9.6184376401706793</v>
      </c>
      <c r="CT269" s="28">
        <v>9.3263647858452288</v>
      </c>
      <c r="CU269" s="28">
        <v>9.0316057879025173</v>
      </c>
      <c r="CV269" s="28">
        <v>8.5122841237130054</v>
      </c>
      <c r="CW269" s="28">
        <v>8.0008259056453959</v>
      </c>
      <c r="CX269" s="28">
        <v>7.5405860881656039</v>
      </c>
      <c r="CY269" s="28">
        <v>5.0851734154292814</v>
      </c>
      <c r="CZ269" s="28">
        <v>-6.5980900720330169</v>
      </c>
      <c r="DA269" s="28">
        <v>-18.197752546347388</v>
      </c>
      <c r="DB269" s="28">
        <v>-27.356203696863389</v>
      </c>
      <c r="DD269" s="28">
        <v>17.708257273426565</v>
      </c>
      <c r="DE269" s="28">
        <v>18.058669726657619</v>
      </c>
      <c r="DF269" s="28">
        <v>17.591399408623545</v>
      </c>
      <c r="DG269" s="28">
        <v>17.225983643857234</v>
      </c>
      <c r="DH269" s="28">
        <v>16.618437640170679</v>
      </c>
      <c r="DI269" s="28">
        <v>16.326364785845229</v>
      </c>
      <c r="DJ269" s="28">
        <v>16.031605787902517</v>
      </c>
      <c r="DK269" s="28">
        <v>15.512284123713005</v>
      </c>
      <c r="DL269" s="28">
        <v>15.000825905645396</v>
      </c>
      <c r="DM269" s="28">
        <v>14.540586088165604</v>
      </c>
      <c r="DN269" s="28">
        <v>12.085173415429281</v>
      </c>
      <c r="DO269" s="28">
        <v>0.4019099279669831</v>
      </c>
      <c r="DP269" s="28">
        <v>-11.197752546347388</v>
      </c>
      <c r="DQ269" s="28">
        <v>-20.356203696863389</v>
      </c>
      <c r="DS269" s="29">
        <v>10.803505814037255</v>
      </c>
      <c r="DT269" s="29">
        <v>11.246313182875312</v>
      </c>
      <c r="DU269" s="29">
        <v>10.871117848332538</v>
      </c>
      <c r="DV269" s="29">
        <v>10.576637649516389</v>
      </c>
      <c r="DW269" s="29">
        <v>10.023482186428073</v>
      </c>
      <c r="DX269" s="29">
        <v>9.7523883112880476</v>
      </c>
      <c r="DY269" s="29">
        <v>9.4732827673802795</v>
      </c>
      <c r="DZ269" s="29">
        <v>8.9770145278553812</v>
      </c>
      <c r="EA269" s="29">
        <v>8.4752042172605186</v>
      </c>
      <c r="EB269" s="29">
        <v>7.5023231077985244</v>
      </c>
      <c r="EC269" s="29">
        <v>-5.0315321061831568</v>
      </c>
      <c r="ED269" s="29">
        <v>-16.642005439450088</v>
      </c>
      <c r="EE269" s="29">
        <v>-26.688279650098877</v>
      </c>
      <c r="EF269" s="29">
        <v>-26.850411715513999</v>
      </c>
      <c r="EH269" s="29">
        <v>17.803505814037255</v>
      </c>
      <c r="EI269" s="29">
        <v>18.246313182875312</v>
      </c>
      <c r="EJ269" s="29">
        <v>17.871117848332538</v>
      </c>
      <c r="EK269" s="29">
        <v>17.576637649516389</v>
      </c>
      <c r="EL269" s="29">
        <v>17.023482186428073</v>
      </c>
      <c r="EM269" s="29">
        <v>16.752388311288048</v>
      </c>
      <c r="EN269" s="29">
        <v>16.47328276738028</v>
      </c>
      <c r="EO269" s="29">
        <v>15.977014527855381</v>
      </c>
      <c r="EP269" s="29">
        <v>15.475204217260519</v>
      </c>
      <c r="EQ269" s="29">
        <v>14.502323107798524</v>
      </c>
      <c r="ER269" s="29">
        <v>1.9684678938168432</v>
      </c>
      <c r="ES269" s="29">
        <v>-9.642005439450088</v>
      </c>
      <c r="ET269" s="29">
        <v>-19.688279650098877</v>
      </c>
      <c r="EU269" s="29">
        <v>-19.850411715513999</v>
      </c>
      <c r="EW269" s="1">
        <v>377524</v>
      </c>
      <c r="EX269" s="1">
        <v>406160</v>
      </c>
      <c r="EY269" s="1" t="s">
        <v>888</v>
      </c>
      <c r="EZ269" s="1" t="s">
        <v>880</v>
      </c>
    </row>
    <row r="270" spans="2:156" ht="16.2" thickBot="1" x14ac:dyDescent="0.35">
      <c r="B270" s="21" t="s">
        <v>271</v>
      </c>
      <c r="C270" s="22">
        <v>5.6535073684539974</v>
      </c>
      <c r="D270" s="23">
        <v>5.9599009122671411</v>
      </c>
      <c r="E270" s="23">
        <v>5.5863412328686426</v>
      </c>
      <c r="F270" s="23">
        <v>5.323351048067007</v>
      </c>
      <c r="G270" s="23">
        <v>5.0738642926171362</v>
      </c>
      <c r="H270" s="23">
        <v>4.8398812915316771</v>
      </c>
      <c r="I270" s="23">
        <v>4.5756439448530735</v>
      </c>
      <c r="J270" s="23">
        <v>4.3346653195902558</v>
      </c>
      <c r="K270" s="23">
        <v>4.1652001217111856</v>
      </c>
      <c r="L270" s="23">
        <v>3.8281324922976729</v>
      </c>
      <c r="M270" s="23">
        <v>2.4828052848904854</v>
      </c>
      <c r="N270" s="23">
        <v>0.78856830204444606</v>
      </c>
      <c r="O270" s="23">
        <v>-0.22916862845545793</v>
      </c>
      <c r="P270" s="23">
        <v>-0.77011740236978454</v>
      </c>
      <c r="Q270" s="24"/>
      <c r="R270" s="23">
        <v>18.353507368453997</v>
      </c>
      <c r="S270" s="23">
        <v>18.65990091226714</v>
      </c>
      <c r="T270" s="23">
        <v>18.286341232868644</v>
      </c>
      <c r="U270" s="23">
        <v>18.023351048067006</v>
      </c>
      <c r="V270" s="23">
        <v>17.773864292617134</v>
      </c>
      <c r="W270" s="23">
        <v>17.539881291531678</v>
      </c>
      <c r="X270" s="23">
        <v>17.275643944853073</v>
      </c>
      <c r="Y270" s="23">
        <v>17.034665319590253</v>
      </c>
      <c r="Z270" s="23">
        <v>16.865200121711183</v>
      </c>
      <c r="AA270" s="23">
        <v>16.528132492297672</v>
      </c>
      <c r="AB270" s="23">
        <v>15.182805284890485</v>
      </c>
      <c r="AC270" s="23">
        <v>13.488568302044445</v>
      </c>
      <c r="AD270" s="23">
        <v>12.470831371544541</v>
      </c>
      <c r="AE270" s="23">
        <v>11.929882597630215</v>
      </c>
      <c r="AG270" s="25">
        <v>5.5817171889569916</v>
      </c>
      <c r="AH270" s="25">
        <v>5.878152758009664</v>
      </c>
      <c r="AI270" s="25">
        <v>5.6467352343631365</v>
      </c>
      <c r="AJ270" s="25">
        <v>5.4939800864633312</v>
      </c>
      <c r="AK270" s="25">
        <v>5.3350810316023125</v>
      </c>
      <c r="AL270" s="25">
        <v>5.1397334072860534</v>
      </c>
      <c r="AM270" s="25">
        <v>4.9755883691011622</v>
      </c>
      <c r="AN270" s="25">
        <v>4.7777898932459593</v>
      </c>
      <c r="AO270" s="25">
        <v>4.5300515713099703</v>
      </c>
      <c r="AP270" s="25">
        <v>4.1805821360666897</v>
      </c>
      <c r="AQ270" s="25">
        <v>3.0160819996809494</v>
      </c>
      <c r="AR270" s="25">
        <v>2.0613886776358967</v>
      </c>
      <c r="AS270" s="25">
        <v>1.2435836245980205</v>
      </c>
      <c r="AT270" s="25">
        <v>1.0751225936847995</v>
      </c>
      <c r="AV270" s="26">
        <v>18.281717188956989</v>
      </c>
      <c r="AW270" s="26">
        <v>18.578152758009665</v>
      </c>
      <c r="AX270" s="26">
        <v>18.346735234363138</v>
      </c>
      <c r="AY270" s="26">
        <v>18.193980086463331</v>
      </c>
      <c r="AZ270" s="26">
        <v>18.03508103160231</v>
      </c>
      <c r="BA270" s="26">
        <v>17.839733407286055</v>
      </c>
      <c r="BB270" s="26">
        <v>17.675588369101163</v>
      </c>
      <c r="BC270" s="26">
        <v>17.477789893245959</v>
      </c>
      <c r="BD270" s="26">
        <v>17.230051571309971</v>
      </c>
      <c r="BE270" s="26">
        <v>16.880582136066689</v>
      </c>
      <c r="BF270" s="26">
        <v>15.716081999680949</v>
      </c>
      <c r="BG270" s="26">
        <v>14.761388677635896</v>
      </c>
      <c r="BH270" s="26">
        <v>13.94358362459802</v>
      </c>
      <c r="BI270" s="26">
        <v>13.775122593684799</v>
      </c>
      <c r="BK270" s="27">
        <v>5.6544414588206848</v>
      </c>
      <c r="BL270" s="27">
        <v>5.9837342072393973</v>
      </c>
      <c r="BM270" s="27">
        <v>5.6381597273559905</v>
      </c>
      <c r="BN270" s="27">
        <v>5.4025016030139064</v>
      </c>
      <c r="BO270" s="27">
        <v>5.1834958418540822</v>
      </c>
      <c r="BP270" s="27">
        <v>4.9910903329082785</v>
      </c>
      <c r="BQ270" s="27">
        <v>4.7673013450905604</v>
      </c>
      <c r="BR270" s="27">
        <v>4.5757762412016536</v>
      </c>
      <c r="BS270" s="27">
        <v>4.4550491702450099</v>
      </c>
      <c r="BT270" s="27">
        <v>4.1706066168114511</v>
      </c>
      <c r="BU270" s="27">
        <v>3.179465433759491</v>
      </c>
      <c r="BV270" s="27">
        <v>2.4202120191864616</v>
      </c>
      <c r="BW270" s="27">
        <v>2.1575351390728663</v>
      </c>
      <c r="BX270" s="27">
        <v>2.2928212049052128</v>
      </c>
      <c r="BZ270" s="27">
        <v>18.354441458820684</v>
      </c>
      <c r="CA270" s="27">
        <v>18.683734207239397</v>
      </c>
      <c r="CB270" s="27">
        <v>18.33815972735599</v>
      </c>
      <c r="CC270" s="27">
        <v>18.102501603013906</v>
      </c>
      <c r="CD270" s="27">
        <v>17.883495841854081</v>
      </c>
      <c r="CE270" s="27">
        <v>17.691090332908278</v>
      </c>
      <c r="CF270" s="27">
        <v>17.467301345090561</v>
      </c>
      <c r="CG270" s="27">
        <v>17.275776241201655</v>
      </c>
      <c r="CH270" s="27">
        <v>17.155049170245007</v>
      </c>
      <c r="CI270" s="27">
        <v>16.87060661681145</v>
      </c>
      <c r="CJ270" s="27">
        <v>15.87946543375949</v>
      </c>
      <c r="CK270" s="27">
        <v>15.120212019186461</v>
      </c>
      <c r="CL270" s="27">
        <v>14.857535139072866</v>
      </c>
      <c r="CM270" s="27">
        <v>14.992821204905212</v>
      </c>
      <c r="CO270" s="28">
        <v>5.6505673162388401</v>
      </c>
      <c r="CP270" s="28">
        <v>5.980218985135231</v>
      </c>
      <c r="CQ270" s="28">
        <v>5.636919882614956</v>
      </c>
      <c r="CR270" s="28">
        <v>5.4052625680941038</v>
      </c>
      <c r="CS270" s="28">
        <v>5.1886594073560239</v>
      </c>
      <c r="CT270" s="28">
        <v>4.9830764104411021</v>
      </c>
      <c r="CU270" s="28">
        <v>4.7741761639435989</v>
      </c>
      <c r="CV270" s="28">
        <v>4.5771168496135033</v>
      </c>
      <c r="CW270" s="28">
        <v>4.4557147696720651</v>
      </c>
      <c r="CX270" s="28">
        <v>4.1802263151551031</v>
      </c>
      <c r="CY270" s="28">
        <v>3.1488213103579206</v>
      </c>
      <c r="CZ270" s="28">
        <v>-0.99795593940526928</v>
      </c>
      <c r="DA270" s="28">
        <v>-4.6353811959726947</v>
      </c>
      <c r="DB270" s="28">
        <v>-7.1979493585275343</v>
      </c>
      <c r="DD270" s="28">
        <v>18.350567316238838</v>
      </c>
      <c r="DE270" s="28">
        <v>18.68021898513523</v>
      </c>
      <c r="DF270" s="28">
        <v>18.336919882614957</v>
      </c>
      <c r="DG270" s="28">
        <v>18.105262568094105</v>
      </c>
      <c r="DH270" s="28">
        <v>17.888659407356023</v>
      </c>
      <c r="DI270" s="28">
        <v>17.683076410441103</v>
      </c>
      <c r="DJ270" s="28">
        <v>17.474176163943596</v>
      </c>
      <c r="DK270" s="28">
        <v>17.277116849613503</v>
      </c>
      <c r="DL270" s="28">
        <v>17.155714769672066</v>
      </c>
      <c r="DM270" s="28">
        <v>16.880226315155102</v>
      </c>
      <c r="DN270" s="28">
        <v>15.84882131035792</v>
      </c>
      <c r="DO270" s="28">
        <v>11.70204406059473</v>
      </c>
      <c r="DP270" s="28">
        <v>8.0646188040273046</v>
      </c>
      <c r="DQ270" s="28">
        <v>5.502050641472465</v>
      </c>
      <c r="DS270" s="29">
        <v>5.6979862265274974</v>
      </c>
      <c r="DT270" s="29">
        <v>6.0865784736188093</v>
      </c>
      <c r="DU270" s="29">
        <v>5.7774630417464845</v>
      </c>
      <c r="DV270" s="29">
        <v>5.5847480716687681</v>
      </c>
      <c r="DW270" s="29">
        <v>5.4012358680980626</v>
      </c>
      <c r="DX270" s="29">
        <v>5.2491067316426676</v>
      </c>
      <c r="DY270" s="29">
        <v>5.0135946563447291</v>
      </c>
      <c r="DZ270" s="29">
        <v>4.8229873728252262</v>
      </c>
      <c r="EA270" s="29">
        <v>4.6981503051927724</v>
      </c>
      <c r="EB270" s="29">
        <v>4.279268973423779</v>
      </c>
      <c r="EC270" s="29">
        <v>-0.47537779572973804</v>
      </c>
      <c r="ED270" s="29">
        <v>-4.9780468378608731</v>
      </c>
      <c r="EE270" s="29">
        <v>-8.1780423358674739</v>
      </c>
      <c r="EF270" s="29">
        <v>-7.1993731397020255</v>
      </c>
      <c r="EH270" s="29">
        <v>18.397986226527497</v>
      </c>
      <c r="EI270" s="29">
        <v>18.78657847361881</v>
      </c>
      <c r="EJ270" s="29">
        <v>18.477463041746482</v>
      </c>
      <c r="EK270" s="29">
        <v>18.284748071668766</v>
      </c>
      <c r="EL270" s="29">
        <v>18.101235868098062</v>
      </c>
      <c r="EM270" s="29">
        <v>17.949106731642665</v>
      </c>
      <c r="EN270" s="29">
        <v>17.713594656344728</v>
      </c>
      <c r="EO270" s="29">
        <v>17.522987372825227</v>
      </c>
      <c r="EP270" s="29">
        <v>17.398150305192772</v>
      </c>
      <c r="EQ270" s="29">
        <v>16.979268973423778</v>
      </c>
      <c r="ER270" s="29">
        <v>12.224622204270261</v>
      </c>
      <c r="ES270" s="29">
        <v>7.7219531621391262</v>
      </c>
      <c r="ET270" s="29">
        <v>4.5219576641325254</v>
      </c>
      <c r="EU270" s="29">
        <v>5.5006268602979738</v>
      </c>
      <c r="EW270" s="1">
        <v>368092</v>
      </c>
      <c r="EX270" s="1">
        <v>428515</v>
      </c>
      <c r="EY270" s="1" t="s">
        <v>514</v>
      </c>
      <c r="EZ270" s="1" t="s">
        <v>887</v>
      </c>
    </row>
    <row r="271" spans="2:156" ht="16.2" thickBot="1" x14ac:dyDescent="0.35">
      <c r="B271" s="21" t="s">
        <v>272</v>
      </c>
      <c r="C271" s="22">
        <v>10.255196930595078</v>
      </c>
      <c r="D271" s="23">
        <v>10.287668916981943</v>
      </c>
      <c r="E271" s="23">
        <v>10.075996689239362</v>
      </c>
      <c r="F271" s="23">
        <v>9.8729625438495727</v>
      </c>
      <c r="G271" s="23">
        <v>9.6606992272119303</v>
      </c>
      <c r="H271" s="23">
        <v>9.3737203116856094</v>
      </c>
      <c r="I271" s="23">
        <v>9.0836536634759852</v>
      </c>
      <c r="J271" s="23">
        <v>8.7425332453634184</v>
      </c>
      <c r="K271" s="23">
        <v>8.3911340873756757</v>
      </c>
      <c r="L271" s="23">
        <v>7.9902393142201813</v>
      </c>
      <c r="M271" s="23">
        <v>6.1217847127791103</v>
      </c>
      <c r="N271" s="23">
        <v>4.3130905376707744</v>
      </c>
      <c r="O271" s="23">
        <v>3.4972457949992126</v>
      </c>
      <c r="P271" s="23">
        <v>3.0836029592184815</v>
      </c>
      <c r="Q271" s="24"/>
      <c r="R271" s="23">
        <v>14.85519693059508</v>
      </c>
      <c r="S271" s="23">
        <v>14.887668916981944</v>
      </c>
      <c r="T271" s="23">
        <v>14.675996689239364</v>
      </c>
      <c r="U271" s="23">
        <v>14.472962543849574</v>
      </c>
      <c r="V271" s="23">
        <v>14.260699227211932</v>
      </c>
      <c r="W271" s="23">
        <v>13.973720311685611</v>
      </c>
      <c r="X271" s="23">
        <v>13.683653663475987</v>
      </c>
      <c r="Y271" s="23">
        <v>13.34253324536342</v>
      </c>
      <c r="Z271" s="23">
        <v>12.991134087375677</v>
      </c>
      <c r="AA271" s="23">
        <v>12.590239314220183</v>
      </c>
      <c r="AB271" s="23">
        <v>10.721784712779112</v>
      </c>
      <c r="AC271" s="23">
        <v>8.9130905376707759</v>
      </c>
      <c r="AD271" s="23">
        <v>8.097245794999214</v>
      </c>
      <c r="AE271" s="23">
        <v>7.6836029592184829</v>
      </c>
      <c r="AG271" s="25">
        <v>10.196007115343544</v>
      </c>
      <c r="AH271" s="25">
        <v>10.222091954727762</v>
      </c>
      <c r="AI271" s="25">
        <v>10.074485980157341</v>
      </c>
      <c r="AJ271" s="25">
        <v>9.921879690710723</v>
      </c>
      <c r="AK271" s="25">
        <v>9.7799942558790551</v>
      </c>
      <c r="AL271" s="25">
        <v>9.570346112406364</v>
      </c>
      <c r="AM271" s="25">
        <v>9.3316587080455182</v>
      </c>
      <c r="AN271" s="25">
        <v>9.0420829870154105</v>
      </c>
      <c r="AO271" s="25">
        <v>8.7326116165045811</v>
      </c>
      <c r="AP271" s="25">
        <v>8.3698654300969775</v>
      </c>
      <c r="AQ271" s="25">
        <v>6.9813854078962549</v>
      </c>
      <c r="AR271" s="25">
        <v>5.6018720726155564</v>
      </c>
      <c r="AS271" s="25">
        <v>4.4896646828852269</v>
      </c>
      <c r="AT271" s="25">
        <v>4.1519748305708575</v>
      </c>
      <c r="AV271" s="26">
        <v>14.796007115343546</v>
      </c>
      <c r="AW271" s="26">
        <v>14.822091954727764</v>
      </c>
      <c r="AX271" s="26">
        <v>14.674485980157343</v>
      </c>
      <c r="AY271" s="26">
        <v>14.521879690710724</v>
      </c>
      <c r="AZ271" s="26">
        <v>14.379994255879057</v>
      </c>
      <c r="BA271" s="26">
        <v>14.170346112406365</v>
      </c>
      <c r="BB271" s="26">
        <v>13.93165870804552</v>
      </c>
      <c r="BC271" s="26">
        <v>13.642082987015412</v>
      </c>
      <c r="BD271" s="26">
        <v>13.332611616504582</v>
      </c>
      <c r="BE271" s="26">
        <v>12.969865430096979</v>
      </c>
      <c r="BF271" s="26">
        <v>11.581385407896256</v>
      </c>
      <c r="BG271" s="26">
        <v>10.201872072615558</v>
      </c>
      <c r="BH271" s="26">
        <v>9.0896646828852283</v>
      </c>
      <c r="BI271" s="26">
        <v>8.7519748305708589</v>
      </c>
      <c r="BK271" s="27">
        <v>10.256740568046634</v>
      </c>
      <c r="BL271" s="27">
        <v>10.316916930361458</v>
      </c>
      <c r="BM271" s="27">
        <v>10.140514298575695</v>
      </c>
      <c r="BN271" s="27">
        <v>9.9828400708720935</v>
      </c>
      <c r="BO271" s="27">
        <v>9.8210114014922372</v>
      </c>
      <c r="BP271" s="27">
        <v>9.5935507030523226</v>
      </c>
      <c r="BQ271" s="27">
        <v>9.3656993905667569</v>
      </c>
      <c r="BR271" s="27">
        <v>9.101776811598036</v>
      </c>
      <c r="BS271" s="27">
        <v>8.8263742412605364</v>
      </c>
      <c r="BT271" s="27">
        <v>8.5011481606786585</v>
      </c>
      <c r="BU271" s="27">
        <v>6.9804587369936915</v>
      </c>
      <c r="BV271" s="27">
        <v>5.8195420378865386</v>
      </c>
      <c r="BW271" s="27">
        <v>5.5042428054038908</v>
      </c>
      <c r="BX271" s="27">
        <v>5.5825872595631338</v>
      </c>
      <c r="BZ271" s="27">
        <v>14.856740568046636</v>
      </c>
      <c r="CA271" s="27">
        <v>14.916916930361459</v>
      </c>
      <c r="CB271" s="27">
        <v>14.740514298575697</v>
      </c>
      <c r="CC271" s="27">
        <v>14.582840070872095</v>
      </c>
      <c r="CD271" s="27">
        <v>14.421011401492239</v>
      </c>
      <c r="CE271" s="27">
        <v>14.193550703052324</v>
      </c>
      <c r="CF271" s="27">
        <v>13.965699390566758</v>
      </c>
      <c r="CG271" s="27">
        <v>13.701776811598037</v>
      </c>
      <c r="CH271" s="27">
        <v>13.426374241260538</v>
      </c>
      <c r="CI271" s="27">
        <v>13.10114816067866</v>
      </c>
      <c r="CJ271" s="27">
        <v>11.580458736993693</v>
      </c>
      <c r="CK271" s="27">
        <v>10.41954203788654</v>
      </c>
      <c r="CL271" s="27">
        <v>10.104242805403892</v>
      </c>
      <c r="CM271" s="27">
        <v>10.182587259563135</v>
      </c>
      <c r="CO271" s="28">
        <v>10.25116788843542</v>
      </c>
      <c r="CP271" s="28">
        <v>10.297425271919527</v>
      </c>
      <c r="CQ271" s="28">
        <v>10.109656570326322</v>
      </c>
      <c r="CR271" s="28">
        <v>9.9517052065741023</v>
      </c>
      <c r="CS271" s="28">
        <v>9.794631661602633</v>
      </c>
      <c r="CT271" s="28">
        <v>9.5947596391183581</v>
      </c>
      <c r="CU271" s="28">
        <v>9.402530058342931</v>
      </c>
      <c r="CV271" s="28">
        <v>9.1681189338372171</v>
      </c>
      <c r="CW271" s="28">
        <v>8.9518966140727745</v>
      </c>
      <c r="CX271" s="28">
        <v>8.7178835680627724</v>
      </c>
      <c r="CY271" s="28">
        <v>7.4635349572804746</v>
      </c>
      <c r="CZ271" s="28">
        <v>1.1580602956218371</v>
      </c>
      <c r="DA271" s="28">
        <v>-3.8550898065329733</v>
      </c>
      <c r="DB271" s="28">
        <v>-7.578762761945292</v>
      </c>
      <c r="DD271" s="28">
        <v>14.851167888435421</v>
      </c>
      <c r="DE271" s="28">
        <v>14.897425271919529</v>
      </c>
      <c r="DF271" s="28">
        <v>14.709656570326324</v>
      </c>
      <c r="DG271" s="28">
        <v>14.551705206574104</v>
      </c>
      <c r="DH271" s="28">
        <v>14.394631661602634</v>
      </c>
      <c r="DI271" s="28">
        <v>14.194759639118359</v>
      </c>
      <c r="DJ271" s="28">
        <v>14.002530058342932</v>
      </c>
      <c r="DK271" s="28">
        <v>13.768118933837219</v>
      </c>
      <c r="DL271" s="28">
        <v>13.551896614072776</v>
      </c>
      <c r="DM271" s="28">
        <v>13.317883568062774</v>
      </c>
      <c r="DN271" s="28">
        <v>12.063534957280476</v>
      </c>
      <c r="DO271" s="28">
        <v>5.7580602956218385</v>
      </c>
      <c r="DP271" s="28">
        <v>0.74491019346702814</v>
      </c>
      <c r="DQ271" s="28">
        <v>-2.9787627619452905</v>
      </c>
      <c r="DS271" s="29">
        <v>10.324967423826815</v>
      </c>
      <c r="DT271" s="29">
        <v>10.442496002699357</v>
      </c>
      <c r="DU271" s="29">
        <v>10.32641909437921</v>
      </c>
      <c r="DV271" s="29">
        <v>10.210474581562639</v>
      </c>
      <c r="DW271" s="29">
        <v>10.107539827939981</v>
      </c>
      <c r="DX271" s="29">
        <v>9.9402813210625656</v>
      </c>
      <c r="DY271" s="29">
        <v>9.7857505128750173</v>
      </c>
      <c r="DZ271" s="29">
        <v>9.5995447986211691</v>
      </c>
      <c r="EA271" s="29">
        <v>9.4238912090544513</v>
      </c>
      <c r="EB271" s="29">
        <v>9.0015565089747387</v>
      </c>
      <c r="EC271" s="29">
        <v>3.1940167973830675</v>
      </c>
      <c r="ED271" s="29">
        <v>-3.0781682792325107</v>
      </c>
      <c r="EE271" s="29">
        <v>-7.3055341216266072</v>
      </c>
      <c r="EF271" s="29">
        <v>-7.118348643347268</v>
      </c>
      <c r="EH271" s="29">
        <v>14.924967423826816</v>
      </c>
      <c r="EI271" s="29">
        <v>15.042496002699359</v>
      </c>
      <c r="EJ271" s="29">
        <v>14.926419094379211</v>
      </c>
      <c r="EK271" s="29">
        <v>14.810474581562641</v>
      </c>
      <c r="EL271" s="29">
        <v>14.707539827939982</v>
      </c>
      <c r="EM271" s="29">
        <v>14.540281321062567</v>
      </c>
      <c r="EN271" s="29">
        <v>14.385750512875019</v>
      </c>
      <c r="EO271" s="29">
        <v>14.19954479862117</v>
      </c>
      <c r="EP271" s="29">
        <v>14.023891209054453</v>
      </c>
      <c r="EQ271" s="29">
        <v>13.60155650897474</v>
      </c>
      <c r="ER271" s="29">
        <v>7.794016797383069</v>
      </c>
      <c r="ES271" s="29">
        <v>1.5218317207674907</v>
      </c>
      <c r="ET271" s="29">
        <v>-2.7055341216266058</v>
      </c>
      <c r="EU271" s="29">
        <v>-2.5183486433472666</v>
      </c>
      <c r="EW271" s="1">
        <v>379395</v>
      </c>
      <c r="EX271" s="1">
        <v>422143</v>
      </c>
      <c r="EY271" s="1" t="s">
        <v>632</v>
      </c>
      <c r="EZ271" s="1" t="s">
        <v>522</v>
      </c>
    </row>
    <row r="272" spans="2:156" ht="16.2" thickBot="1" x14ac:dyDescent="0.35">
      <c r="B272" s="21" t="s">
        <v>273</v>
      </c>
      <c r="C272" s="22">
        <v>8.0304008839982526</v>
      </c>
      <c r="D272" s="23">
        <v>8.0890645567367905</v>
      </c>
      <c r="E272" s="23">
        <v>7.8901363326593366</v>
      </c>
      <c r="F272" s="23">
        <v>7.6346832295474023</v>
      </c>
      <c r="G272" s="23">
        <v>7.4427359021837276</v>
      </c>
      <c r="H272" s="23">
        <v>7.1990532856564933</v>
      </c>
      <c r="I272" s="23">
        <v>6.8764019522678979</v>
      </c>
      <c r="J272" s="23">
        <v>6.5420872410095434</v>
      </c>
      <c r="K272" s="23">
        <v>6.2124692076928962</v>
      </c>
      <c r="L272" s="23">
        <v>5.7496276109585889</v>
      </c>
      <c r="M272" s="23">
        <v>3.730449837663171</v>
      </c>
      <c r="N272" s="23">
        <v>1.7304452464526747</v>
      </c>
      <c r="O272" s="23">
        <v>0.78774732597914721</v>
      </c>
      <c r="P272" s="23">
        <v>0.30358001276520952</v>
      </c>
      <c r="Q272" s="24"/>
      <c r="R272" s="23">
        <v>17.030400883998254</v>
      </c>
      <c r="S272" s="23">
        <v>17.08906455673679</v>
      </c>
      <c r="T272" s="23">
        <v>16.890136332659338</v>
      </c>
      <c r="U272" s="23">
        <v>16.634683229547402</v>
      </c>
      <c r="V272" s="23">
        <v>16.442735902183728</v>
      </c>
      <c r="W272" s="23">
        <v>16.199053285656493</v>
      </c>
      <c r="X272" s="23">
        <v>15.876401952267898</v>
      </c>
      <c r="Y272" s="23">
        <v>15.542087241009543</v>
      </c>
      <c r="Z272" s="23">
        <v>15.212469207692896</v>
      </c>
      <c r="AA272" s="23">
        <v>14.749627610958589</v>
      </c>
      <c r="AB272" s="23">
        <v>12.730449837663171</v>
      </c>
      <c r="AC272" s="23">
        <v>10.730445246452675</v>
      </c>
      <c r="AD272" s="23">
        <v>9.7877473259791472</v>
      </c>
      <c r="AE272" s="23">
        <v>9.3035800127652095</v>
      </c>
      <c r="AG272" s="25">
        <v>7.9815222025715293</v>
      </c>
      <c r="AH272" s="25">
        <v>8.0180482959916031</v>
      </c>
      <c r="AI272" s="25">
        <v>7.8491312938578002</v>
      </c>
      <c r="AJ272" s="25">
        <v>7.6665786197982495</v>
      </c>
      <c r="AK272" s="25">
        <v>7.5200496201837588</v>
      </c>
      <c r="AL272" s="25">
        <v>7.346501702152672</v>
      </c>
      <c r="AM272" s="25">
        <v>7.0983862139399427</v>
      </c>
      <c r="AN272" s="25">
        <v>6.8334824053573158</v>
      </c>
      <c r="AO272" s="25">
        <v>6.5790527113446817</v>
      </c>
      <c r="AP272" s="25">
        <v>6.2065885859686762</v>
      </c>
      <c r="AQ272" s="25">
        <v>4.8153756196483641</v>
      </c>
      <c r="AR272" s="25">
        <v>3.2112362028919872</v>
      </c>
      <c r="AS272" s="25">
        <v>1.7693862830398288</v>
      </c>
      <c r="AT272" s="25">
        <v>1.1435222746912892</v>
      </c>
      <c r="AV272" s="26">
        <v>16.981522202571529</v>
      </c>
      <c r="AW272" s="26">
        <v>17.018048295991605</v>
      </c>
      <c r="AX272" s="26">
        <v>16.849131293857802</v>
      </c>
      <c r="AY272" s="26">
        <v>16.666578619798251</v>
      </c>
      <c r="AZ272" s="26">
        <v>16.520049620183759</v>
      </c>
      <c r="BA272" s="26">
        <v>16.346501702152672</v>
      </c>
      <c r="BB272" s="26">
        <v>16.098386213939943</v>
      </c>
      <c r="BC272" s="26">
        <v>15.833482405357316</v>
      </c>
      <c r="BD272" s="26">
        <v>15.579052711344682</v>
      </c>
      <c r="BE272" s="26">
        <v>15.206588585968676</v>
      </c>
      <c r="BF272" s="26">
        <v>13.815375619648364</v>
      </c>
      <c r="BG272" s="26">
        <v>12.211236202891987</v>
      </c>
      <c r="BH272" s="26">
        <v>10.769386283039829</v>
      </c>
      <c r="BI272" s="26">
        <v>10.143522274691289</v>
      </c>
      <c r="BK272" s="27">
        <v>8.0319642477189888</v>
      </c>
      <c r="BL272" s="27">
        <v>8.1206730295267437</v>
      </c>
      <c r="BM272" s="27">
        <v>7.9657823267366883</v>
      </c>
      <c r="BN272" s="27">
        <v>7.7620304479866089</v>
      </c>
      <c r="BO272" s="27">
        <v>7.616570364849915</v>
      </c>
      <c r="BP272" s="27">
        <v>7.4382522395627877</v>
      </c>
      <c r="BQ272" s="27">
        <v>7.1852025791826009</v>
      </c>
      <c r="BR272" s="27">
        <v>6.936427847868611</v>
      </c>
      <c r="BS272" s="27">
        <v>6.7019215427060974</v>
      </c>
      <c r="BT272" s="27">
        <v>6.3485607906375012</v>
      </c>
      <c r="BU272" s="27">
        <v>4.7582087390453154</v>
      </c>
      <c r="BV272" s="27">
        <v>3.4438406145101581</v>
      </c>
      <c r="BW272" s="27">
        <v>3.0213762421846191</v>
      </c>
      <c r="BX272" s="27">
        <v>3.0589313269024174</v>
      </c>
      <c r="BZ272" s="27">
        <v>17.031964247718989</v>
      </c>
      <c r="CA272" s="27">
        <v>17.120673029526742</v>
      </c>
      <c r="CB272" s="27">
        <v>16.965782326736687</v>
      </c>
      <c r="CC272" s="27">
        <v>16.762030447986611</v>
      </c>
      <c r="CD272" s="27">
        <v>16.616570364849913</v>
      </c>
      <c r="CE272" s="27">
        <v>16.438252239562786</v>
      </c>
      <c r="CF272" s="27">
        <v>16.185202579182601</v>
      </c>
      <c r="CG272" s="27">
        <v>15.936427847868611</v>
      </c>
      <c r="CH272" s="27">
        <v>15.701921542706097</v>
      </c>
      <c r="CI272" s="27">
        <v>15.348560790637501</v>
      </c>
      <c r="CJ272" s="27">
        <v>13.758208739045315</v>
      </c>
      <c r="CK272" s="27">
        <v>12.443840614510158</v>
      </c>
      <c r="CL272" s="27">
        <v>12.021376242184619</v>
      </c>
      <c r="CM272" s="27">
        <v>12.058931326902417</v>
      </c>
      <c r="CO272" s="28">
        <v>8.0280386562064479</v>
      </c>
      <c r="CP272" s="28">
        <v>8.0980445925443298</v>
      </c>
      <c r="CQ272" s="28">
        <v>7.9207336475724208</v>
      </c>
      <c r="CR272" s="28">
        <v>7.7079343623963368</v>
      </c>
      <c r="CS272" s="28">
        <v>7.569303564565379</v>
      </c>
      <c r="CT272" s="28">
        <v>7.4131505884936288</v>
      </c>
      <c r="CU272" s="28">
        <v>7.1936891311300339</v>
      </c>
      <c r="CV272" s="28">
        <v>6.9734741347304041</v>
      </c>
      <c r="CW272" s="28">
        <v>6.8003210811691073</v>
      </c>
      <c r="CX272" s="28">
        <v>6.5463633885429857</v>
      </c>
      <c r="CY272" s="28">
        <v>5.3197763362085748</v>
      </c>
      <c r="CZ272" s="28">
        <v>-1.6635036331286557</v>
      </c>
      <c r="DA272" s="28">
        <v>-7.523476572970381</v>
      </c>
      <c r="DB272" s="28">
        <v>-12.192031455166223</v>
      </c>
      <c r="DD272" s="28">
        <v>17.028038656206448</v>
      </c>
      <c r="DE272" s="28">
        <v>17.09804459254433</v>
      </c>
      <c r="DF272" s="28">
        <v>16.920733647572419</v>
      </c>
      <c r="DG272" s="28">
        <v>16.707934362396337</v>
      </c>
      <c r="DH272" s="28">
        <v>16.569303564565381</v>
      </c>
      <c r="DI272" s="28">
        <v>16.413150588493629</v>
      </c>
      <c r="DJ272" s="28">
        <v>16.193689131130036</v>
      </c>
      <c r="DK272" s="28">
        <v>15.973474134730404</v>
      </c>
      <c r="DL272" s="28">
        <v>15.800321081169107</v>
      </c>
      <c r="DM272" s="28">
        <v>15.546363388542986</v>
      </c>
      <c r="DN272" s="28">
        <v>14.319776336208575</v>
      </c>
      <c r="DO272" s="28">
        <v>7.3364963668713443</v>
      </c>
      <c r="DP272" s="28">
        <v>1.476523427029619</v>
      </c>
      <c r="DQ272" s="28">
        <v>-3.192031455166223</v>
      </c>
      <c r="DS272" s="29">
        <v>8.0913833428019757</v>
      </c>
      <c r="DT272" s="29">
        <v>8.217061466116597</v>
      </c>
      <c r="DU272" s="29">
        <v>8.1083646907469742</v>
      </c>
      <c r="DV272" s="29">
        <v>7.9301230895581618</v>
      </c>
      <c r="DW272" s="29">
        <v>7.8366773302614661</v>
      </c>
      <c r="DX272" s="29">
        <v>7.7038940612905993</v>
      </c>
      <c r="DY272" s="29">
        <v>7.5168986332507668</v>
      </c>
      <c r="DZ272" s="29">
        <v>7.3421344590061022</v>
      </c>
      <c r="EA272" s="29">
        <v>7.2070141601894129</v>
      </c>
      <c r="EB272" s="29">
        <v>6.7333307173765551</v>
      </c>
      <c r="EC272" s="29">
        <v>0.34714387546041792</v>
      </c>
      <c r="ED272" s="29">
        <v>-6.4800084927995201</v>
      </c>
      <c r="EE272" s="29">
        <v>-11.434822846201378</v>
      </c>
      <c r="EF272" s="29">
        <v>-11.508855823119056</v>
      </c>
      <c r="EH272" s="29">
        <v>17.091383342801976</v>
      </c>
      <c r="EI272" s="29">
        <v>17.217061466116597</v>
      </c>
      <c r="EJ272" s="29">
        <v>17.108364690746974</v>
      </c>
      <c r="EK272" s="29">
        <v>16.930123089558162</v>
      </c>
      <c r="EL272" s="29">
        <v>16.836677330261466</v>
      </c>
      <c r="EM272" s="29">
        <v>16.703894061290598</v>
      </c>
      <c r="EN272" s="29">
        <v>16.516898633250769</v>
      </c>
      <c r="EO272" s="29">
        <v>16.342134459006104</v>
      </c>
      <c r="EP272" s="29">
        <v>16.207014160189413</v>
      </c>
      <c r="EQ272" s="29">
        <v>15.733330717376555</v>
      </c>
      <c r="ER272" s="29">
        <v>9.3471438754604179</v>
      </c>
      <c r="ES272" s="29">
        <v>2.5199915072004799</v>
      </c>
      <c r="ET272" s="29">
        <v>-2.4348228462013779</v>
      </c>
      <c r="EU272" s="29">
        <v>-2.5088558231190561</v>
      </c>
      <c r="EW272" s="1">
        <v>390147</v>
      </c>
      <c r="EX272" s="1">
        <v>393309</v>
      </c>
      <c r="EY272" s="1" t="s">
        <v>658</v>
      </c>
      <c r="EZ272" s="1" t="s">
        <v>882</v>
      </c>
    </row>
    <row r="273" spans="2:156" ht="16.2" thickBot="1" x14ac:dyDescent="0.35">
      <c r="B273" s="21" t="s">
        <v>274</v>
      </c>
      <c r="C273" s="22">
        <v>4.9958858260228798</v>
      </c>
      <c r="D273" s="23">
        <v>5.1068368610575634</v>
      </c>
      <c r="E273" s="23">
        <v>4.9486926995113238</v>
      </c>
      <c r="F273" s="23">
        <v>4.8216276669830167</v>
      </c>
      <c r="G273" s="23">
        <v>4.689427981518719</v>
      </c>
      <c r="H273" s="23">
        <v>4.562546596287004</v>
      </c>
      <c r="I273" s="23">
        <v>4.4368715726918202</v>
      </c>
      <c r="J273" s="23">
        <v>4.3052760444147742</v>
      </c>
      <c r="K273" s="23">
        <v>4.1864810978496729</v>
      </c>
      <c r="L273" s="23">
        <v>4.0579152678326293</v>
      </c>
      <c r="M273" s="23">
        <v>3.277106901590976</v>
      </c>
      <c r="N273" s="23">
        <v>2.2354982252553164</v>
      </c>
      <c r="O273" s="23">
        <v>1.7964954605070744</v>
      </c>
      <c r="P273" s="23">
        <v>1.6066654679807648</v>
      </c>
      <c r="Q273" s="24"/>
      <c r="R273" s="23">
        <v>10.99588582602288</v>
      </c>
      <c r="S273" s="23">
        <v>11.106836861057563</v>
      </c>
      <c r="T273" s="23">
        <v>10.948692699511323</v>
      </c>
      <c r="U273" s="23">
        <v>10.821627666983016</v>
      </c>
      <c r="V273" s="23">
        <v>10.689427981518719</v>
      </c>
      <c r="W273" s="23">
        <v>10.562546596287003</v>
      </c>
      <c r="X273" s="23">
        <v>10.436871572691821</v>
      </c>
      <c r="Y273" s="23">
        <v>10.305276044414775</v>
      </c>
      <c r="Z273" s="23">
        <v>10.186481097849672</v>
      </c>
      <c r="AA273" s="23">
        <v>10.05791526783263</v>
      </c>
      <c r="AB273" s="23">
        <v>9.277106901590976</v>
      </c>
      <c r="AC273" s="23">
        <v>8.2354982252553164</v>
      </c>
      <c r="AD273" s="23">
        <v>7.7964954605070744</v>
      </c>
      <c r="AE273" s="23">
        <v>7.6066654679807648</v>
      </c>
      <c r="AG273" s="25">
        <v>4.9607904819581528</v>
      </c>
      <c r="AH273" s="25">
        <v>5.058680056095568</v>
      </c>
      <c r="AI273" s="25">
        <v>4.9682320982400174</v>
      </c>
      <c r="AJ273" s="25">
        <v>4.8938361953068013</v>
      </c>
      <c r="AK273" s="25">
        <v>4.807016921821476</v>
      </c>
      <c r="AL273" s="25">
        <v>4.7201201015090488</v>
      </c>
      <c r="AM273" s="25">
        <v>4.6215876278343604</v>
      </c>
      <c r="AN273" s="25">
        <v>4.5087377626246417</v>
      </c>
      <c r="AO273" s="25">
        <v>4.3939543078126047</v>
      </c>
      <c r="AP273" s="25">
        <v>4.2605797084460582</v>
      </c>
      <c r="AQ273" s="25">
        <v>3.8750825041657393</v>
      </c>
      <c r="AR273" s="25">
        <v>3.3565691496048196</v>
      </c>
      <c r="AS273" s="25">
        <v>2.7704162606236</v>
      </c>
      <c r="AT273" s="25">
        <v>2.7052319677038064</v>
      </c>
      <c r="AV273" s="26">
        <v>10.960790481958153</v>
      </c>
      <c r="AW273" s="26">
        <v>11.058680056095568</v>
      </c>
      <c r="AX273" s="26">
        <v>10.968232098240017</v>
      </c>
      <c r="AY273" s="26">
        <v>10.8938361953068</v>
      </c>
      <c r="AZ273" s="26">
        <v>10.807016921821475</v>
      </c>
      <c r="BA273" s="26">
        <v>10.72012010150905</v>
      </c>
      <c r="BB273" s="26">
        <v>10.62158762783436</v>
      </c>
      <c r="BC273" s="26">
        <v>10.508737762624641</v>
      </c>
      <c r="BD273" s="26">
        <v>10.393954307812605</v>
      </c>
      <c r="BE273" s="26">
        <v>10.260579708446059</v>
      </c>
      <c r="BF273" s="26">
        <v>9.8750825041657393</v>
      </c>
      <c r="BG273" s="26">
        <v>9.3565691496048196</v>
      </c>
      <c r="BH273" s="26">
        <v>8.7704162606236</v>
      </c>
      <c r="BI273" s="26">
        <v>8.7052319677038064</v>
      </c>
      <c r="BK273" s="27">
        <v>4.9966853745981643</v>
      </c>
      <c r="BL273" s="27">
        <v>5.1197372015426454</v>
      </c>
      <c r="BM273" s="27">
        <v>4.9769529395909347</v>
      </c>
      <c r="BN273" s="27">
        <v>4.8636733156841325</v>
      </c>
      <c r="BO273" s="27">
        <v>4.7458700861177601</v>
      </c>
      <c r="BP273" s="27">
        <v>4.6382494096509603</v>
      </c>
      <c r="BQ273" s="27">
        <v>4.5319836744632713</v>
      </c>
      <c r="BR273" s="27">
        <v>4.4236286717002224</v>
      </c>
      <c r="BS273" s="27">
        <v>4.3260915077221354</v>
      </c>
      <c r="BT273" s="27">
        <v>4.2171662239991825</v>
      </c>
      <c r="BU273" s="27">
        <v>3.6226293583089451</v>
      </c>
      <c r="BV273" s="27">
        <v>2.8388172984733515</v>
      </c>
      <c r="BW273" s="27">
        <v>2.6039326560378235</v>
      </c>
      <c r="BX273" s="27">
        <v>2.611817275119785</v>
      </c>
      <c r="BZ273" s="27">
        <v>10.996685374598165</v>
      </c>
      <c r="CA273" s="27">
        <v>11.119737201542645</v>
      </c>
      <c r="CB273" s="27">
        <v>10.976952939590934</v>
      </c>
      <c r="CC273" s="27">
        <v>10.863673315684132</v>
      </c>
      <c r="CD273" s="27">
        <v>10.74587008611776</v>
      </c>
      <c r="CE273" s="27">
        <v>10.63824940965096</v>
      </c>
      <c r="CF273" s="27">
        <v>10.531983674463271</v>
      </c>
      <c r="CG273" s="27">
        <v>10.423628671700222</v>
      </c>
      <c r="CH273" s="27">
        <v>10.326091507722136</v>
      </c>
      <c r="CI273" s="27">
        <v>10.217166223999183</v>
      </c>
      <c r="CJ273" s="27">
        <v>9.6226293583089451</v>
      </c>
      <c r="CK273" s="27">
        <v>8.8388172984733515</v>
      </c>
      <c r="CL273" s="27">
        <v>8.6039326560378235</v>
      </c>
      <c r="CM273" s="27">
        <v>8.611817275119785</v>
      </c>
      <c r="CO273" s="28">
        <v>4.9947992667274441</v>
      </c>
      <c r="CP273" s="28">
        <v>5.1203329248023604</v>
      </c>
      <c r="CQ273" s="28">
        <v>4.9779456244473543</v>
      </c>
      <c r="CR273" s="28">
        <v>4.8676932634245036</v>
      </c>
      <c r="CS273" s="28">
        <v>4.7532931208438738</v>
      </c>
      <c r="CT273" s="28">
        <v>4.6459692349194972</v>
      </c>
      <c r="CU273" s="28">
        <v>4.5360201898223824</v>
      </c>
      <c r="CV273" s="28">
        <v>4.4054411397805842</v>
      </c>
      <c r="CW273" s="28">
        <v>4.2902824813514746</v>
      </c>
      <c r="CX273" s="28">
        <v>4.1744241055893889</v>
      </c>
      <c r="CY273" s="28">
        <v>3.3814246007021147</v>
      </c>
      <c r="CZ273" s="28">
        <v>1.7575262085022345</v>
      </c>
      <c r="DA273" s="28">
        <v>0.81926235334486464</v>
      </c>
      <c r="DB273" s="28">
        <v>0.15308305759975127</v>
      </c>
      <c r="DD273" s="28">
        <v>10.994799266727444</v>
      </c>
      <c r="DE273" s="28">
        <v>11.12033292480236</v>
      </c>
      <c r="DF273" s="28">
        <v>10.977945624447354</v>
      </c>
      <c r="DG273" s="28">
        <v>10.867693263424503</v>
      </c>
      <c r="DH273" s="28">
        <v>10.753293120843875</v>
      </c>
      <c r="DI273" s="28">
        <v>10.645969234919498</v>
      </c>
      <c r="DJ273" s="28">
        <v>10.536020189822382</v>
      </c>
      <c r="DK273" s="28">
        <v>10.405441139780585</v>
      </c>
      <c r="DL273" s="28">
        <v>10.290282481351475</v>
      </c>
      <c r="DM273" s="28">
        <v>10.174424105589388</v>
      </c>
      <c r="DN273" s="28">
        <v>9.3814246007021147</v>
      </c>
      <c r="DO273" s="28">
        <v>7.7575262085022345</v>
      </c>
      <c r="DP273" s="28">
        <v>6.8192623533448646</v>
      </c>
      <c r="DQ273" s="28">
        <v>6.1530830575997513</v>
      </c>
      <c r="DS273" s="29">
        <v>5.0117758254426956</v>
      </c>
      <c r="DT273" s="29">
        <v>5.1543424114369447</v>
      </c>
      <c r="DU273" s="29">
        <v>5.0294575586738475</v>
      </c>
      <c r="DV273" s="29">
        <v>4.9345534485209859</v>
      </c>
      <c r="DW273" s="29">
        <v>4.8272272085514025</v>
      </c>
      <c r="DX273" s="29">
        <v>4.7053513233887054</v>
      </c>
      <c r="DY273" s="29">
        <v>4.5836409290049911</v>
      </c>
      <c r="DZ273" s="29">
        <v>4.4534985862973766</v>
      </c>
      <c r="EA273" s="29">
        <v>4.3346627819032841</v>
      </c>
      <c r="EB273" s="29">
        <v>4.1408544430105412</v>
      </c>
      <c r="EC273" s="29">
        <v>2.1533858655369507</v>
      </c>
      <c r="ED273" s="29">
        <v>0.6029940323260945</v>
      </c>
      <c r="EE273" s="29">
        <v>-0.21261662454709196</v>
      </c>
      <c r="EF273" s="29">
        <v>-2.3888501756346159E-2</v>
      </c>
      <c r="EH273" s="29">
        <v>11.011775825442696</v>
      </c>
      <c r="EI273" s="29">
        <v>11.154342411436945</v>
      </c>
      <c r="EJ273" s="29">
        <v>11.029457558673847</v>
      </c>
      <c r="EK273" s="29">
        <v>10.934553448520987</v>
      </c>
      <c r="EL273" s="29">
        <v>10.827227208551403</v>
      </c>
      <c r="EM273" s="29">
        <v>10.705351323388705</v>
      </c>
      <c r="EN273" s="29">
        <v>10.583640929004991</v>
      </c>
      <c r="EO273" s="29">
        <v>10.453498586297377</v>
      </c>
      <c r="EP273" s="29">
        <v>10.334662781903283</v>
      </c>
      <c r="EQ273" s="29">
        <v>10.140854443010541</v>
      </c>
      <c r="ER273" s="29">
        <v>8.1533858655369507</v>
      </c>
      <c r="ES273" s="29">
        <v>6.6029940323260945</v>
      </c>
      <c r="ET273" s="29">
        <v>5.787383375452908</v>
      </c>
      <c r="EU273" s="29">
        <v>5.9761114982436538</v>
      </c>
      <c r="EW273" s="1">
        <v>374759</v>
      </c>
      <c r="EX273" s="1">
        <v>443587</v>
      </c>
      <c r="EY273" s="1" t="s">
        <v>522</v>
      </c>
      <c r="EZ273" s="1" t="s">
        <v>522</v>
      </c>
    </row>
    <row r="274" spans="2:156" ht="16.2" thickBot="1" x14ac:dyDescent="0.35">
      <c r="B274" s="21" t="s">
        <v>275</v>
      </c>
      <c r="C274" s="22">
        <v>14.136345444781307</v>
      </c>
      <c r="D274" s="23">
        <v>14.306475412763497</v>
      </c>
      <c r="E274" s="23">
        <v>14.242726525571864</v>
      </c>
      <c r="F274" s="23">
        <v>14.173877111189556</v>
      </c>
      <c r="G274" s="23">
        <v>14.072552418121232</v>
      </c>
      <c r="H274" s="23">
        <v>13.949887007574693</v>
      </c>
      <c r="I274" s="23">
        <v>13.781069840791693</v>
      </c>
      <c r="J274" s="23">
        <v>13.613624849615812</v>
      </c>
      <c r="K274" s="23">
        <v>13.485279475070021</v>
      </c>
      <c r="L274" s="23">
        <v>13.225481837962121</v>
      </c>
      <c r="M274" s="23">
        <v>12.127571384605043</v>
      </c>
      <c r="N274" s="23">
        <v>11.198336422461574</v>
      </c>
      <c r="O274" s="23">
        <v>10.805728247404739</v>
      </c>
      <c r="P274" s="23">
        <v>10.780203413702411</v>
      </c>
      <c r="Q274" s="24"/>
      <c r="R274" s="23">
        <v>18.236345444781307</v>
      </c>
      <c r="S274" s="23">
        <v>18.406475412763498</v>
      </c>
      <c r="T274" s="23">
        <v>18.342726525571866</v>
      </c>
      <c r="U274" s="23">
        <v>18.273877111189556</v>
      </c>
      <c r="V274" s="23">
        <v>18.172552418121235</v>
      </c>
      <c r="W274" s="23">
        <v>18.049887007574696</v>
      </c>
      <c r="X274" s="23">
        <v>17.881069840791696</v>
      </c>
      <c r="Y274" s="23">
        <v>17.713624849615812</v>
      </c>
      <c r="Z274" s="23">
        <v>17.585279475070024</v>
      </c>
      <c r="AA274" s="23">
        <v>17.325481837962123</v>
      </c>
      <c r="AB274" s="23">
        <v>16.227571384605042</v>
      </c>
      <c r="AC274" s="23">
        <v>15.298336422461576</v>
      </c>
      <c r="AD274" s="23">
        <v>14.90572824740474</v>
      </c>
      <c r="AE274" s="23">
        <v>14.880203413702413</v>
      </c>
      <c r="AG274" s="25">
        <v>14.100259475067427</v>
      </c>
      <c r="AH274" s="25">
        <v>14.245638389872925</v>
      </c>
      <c r="AI274" s="25">
        <v>14.193827305673812</v>
      </c>
      <c r="AJ274" s="25">
        <v>14.139817925301166</v>
      </c>
      <c r="AK274" s="25">
        <v>14.11360021637878</v>
      </c>
      <c r="AL274" s="25">
        <v>13.955495794840102</v>
      </c>
      <c r="AM274" s="25">
        <v>13.802249515802428</v>
      </c>
      <c r="AN274" s="25">
        <v>13.650914342855017</v>
      </c>
      <c r="AO274" s="25">
        <v>13.536112890203819</v>
      </c>
      <c r="AP274" s="25">
        <v>13.287684175306842</v>
      </c>
      <c r="AQ274" s="25">
        <v>12.453311379259537</v>
      </c>
      <c r="AR274" s="25">
        <v>11.721584097156985</v>
      </c>
      <c r="AS274" s="25">
        <v>11.04924236305833</v>
      </c>
      <c r="AT274" s="25">
        <v>10.855059679816263</v>
      </c>
      <c r="AV274" s="26">
        <v>18.200259475067426</v>
      </c>
      <c r="AW274" s="26">
        <v>18.345638389872924</v>
      </c>
      <c r="AX274" s="26">
        <v>18.293827305673815</v>
      </c>
      <c r="AY274" s="26">
        <v>18.239817925301168</v>
      </c>
      <c r="AZ274" s="26">
        <v>18.213600216378779</v>
      </c>
      <c r="BA274" s="26">
        <v>18.055495794840105</v>
      </c>
      <c r="BB274" s="26">
        <v>17.902249515802431</v>
      </c>
      <c r="BC274" s="26">
        <v>17.750914342855019</v>
      </c>
      <c r="BD274" s="26">
        <v>17.636112890203819</v>
      </c>
      <c r="BE274" s="26">
        <v>17.387684175306845</v>
      </c>
      <c r="BF274" s="26">
        <v>16.55331137925954</v>
      </c>
      <c r="BG274" s="26">
        <v>15.821584097156986</v>
      </c>
      <c r="BH274" s="26">
        <v>15.149242363058331</v>
      </c>
      <c r="BI274" s="26">
        <v>14.955059679816264</v>
      </c>
      <c r="BK274" s="27">
        <v>14.136848071128593</v>
      </c>
      <c r="BL274" s="27">
        <v>14.317416110080126</v>
      </c>
      <c r="BM274" s="27">
        <v>14.280631846686239</v>
      </c>
      <c r="BN274" s="27">
        <v>14.231945333829438</v>
      </c>
      <c r="BO274" s="27">
        <v>14.126854459183587</v>
      </c>
      <c r="BP274" s="27">
        <v>14.050082767300722</v>
      </c>
      <c r="BQ274" s="27">
        <v>13.914338472921878</v>
      </c>
      <c r="BR274" s="27">
        <v>13.792199469130733</v>
      </c>
      <c r="BS274" s="27">
        <v>13.712369930167924</v>
      </c>
      <c r="BT274" s="27">
        <v>13.496021720061011</v>
      </c>
      <c r="BU274" s="27">
        <v>12.651048752642746</v>
      </c>
      <c r="BV274" s="27">
        <v>12.034207211608006</v>
      </c>
      <c r="BW274" s="27">
        <v>11.816224693111151</v>
      </c>
      <c r="BX274" s="27">
        <v>11.950208719275279</v>
      </c>
      <c r="BZ274" s="27">
        <v>18.236848071128595</v>
      </c>
      <c r="CA274" s="27">
        <v>18.417416110080126</v>
      </c>
      <c r="CB274" s="27">
        <v>18.380631846686242</v>
      </c>
      <c r="CC274" s="27">
        <v>18.331945333829438</v>
      </c>
      <c r="CD274" s="27">
        <v>18.226854459183588</v>
      </c>
      <c r="CE274" s="27">
        <v>18.150082767300724</v>
      </c>
      <c r="CF274" s="27">
        <v>18.014338472921878</v>
      </c>
      <c r="CG274" s="27">
        <v>17.892199469130734</v>
      </c>
      <c r="CH274" s="27">
        <v>17.812369930167925</v>
      </c>
      <c r="CI274" s="27">
        <v>17.59602172006101</v>
      </c>
      <c r="CJ274" s="27">
        <v>16.751048752642745</v>
      </c>
      <c r="CK274" s="27">
        <v>16.134207211608008</v>
      </c>
      <c r="CL274" s="27">
        <v>15.916224693111152</v>
      </c>
      <c r="CM274" s="27">
        <v>16.050208719275282</v>
      </c>
      <c r="CO274" s="28">
        <v>14.132324410555258</v>
      </c>
      <c r="CP274" s="28">
        <v>14.312372046917829</v>
      </c>
      <c r="CQ274" s="28">
        <v>14.254351128729729</v>
      </c>
      <c r="CR274" s="28">
        <v>14.205432357355981</v>
      </c>
      <c r="CS274" s="28">
        <v>14.124230542752658</v>
      </c>
      <c r="CT274" s="28">
        <v>14.049704876815929</v>
      </c>
      <c r="CU274" s="28">
        <v>13.906247429313122</v>
      </c>
      <c r="CV274" s="28">
        <v>13.797484537312142</v>
      </c>
      <c r="CW274" s="28">
        <v>13.746032988688688</v>
      </c>
      <c r="CX274" s="28">
        <v>13.576411557042501</v>
      </c>
      <c r="CY274" s="28">
        <v>12.876119948182643</v>
      </c>
      <c r="CZ274" s="28">
        <v>8.8332486444039588</v>
      </c>
      <c r="DA274" s="28">
        <v>5.2267825033907407</v>
      </c>
      <c r="DB274" s="28">
        <v>2.4696347061897832</v>
      </c>
      <c r="DD274" s="28">
        <v>18.232324410555258</v>
      </c>
      <c r="DE274" s="28">
        <v>18.412372046917831</v>
      </c>
      <c r="DF274" s="28">
        <v>18.354351128729732</v>
      </c>
      <c r="DG274" s="28">
        <v>18.305432357355983</v>
      </c>
      <c r="DH274" s="28">
        <v>18.224230542752657</v>
      </c>
      <c r="DI274" s="28">
        <v>18.149704876815932</v>
      </c>
      <c r="DJ274" s="28">
        <v>18.006247429313124</v>
      </c>
      <c r="DK274" s="28">
        <v>17.897484537312145</v>
      </c>
      <c r="DL274" s="28">
        <v>17.846032988688691</v>
      </c>
      <c r="DM274" s="28">
        <v>17.676411557042503</v>
      </c>
      <c r="DN274" s="28">
        <v>16.976119948182642</v>
      </c>
      <c r="DO274" s="28">
        <v>12.93324864440396</v>
      </c>
      <c r="DP274" s="28">
        <v>9.3267825033907421</v>
      </c>
      <c r="DQ274" s="28">
        <v>6.5696347061897846</v>
      </c>
      <c r="DS274" s="29">
        <v>14.168437366523971</v>
      </c>
      <c r="DT274" s="29">
        <v>14.383120457481439</v>
      </c>
      <c r="DU274" s="29">
        <v>14.416223272147302</v>
      </c>
      <c r="DV274" s="29">
        <v>14.396652357260972</v>
      </c>
      <c r="DW274" s="29">
        <v>14.287906399669767</v>
      </c>
      <c r="DX274" s="29">
        <v>14.232952110325146</v>
      </c>
      <c r="DY274" s="29">
        <v>14.206127420435918</v>
      </c>
      <c r="DZ274" s="29">
        <v>14.099178691354716</v>
      </c>
      <c r="EA274" s="29">
        <v>14.049738770494006</v>
      </c>
      <c r="EB274" s="29">
        <v>13.803872414780537</v>
      </c>
      <c r="EC274" s="29">
        <v>10.035451899262517</v>
      </c>
      <c r="ED274" s="29">
        <v>5.9758098361388079</v>
      </c>
      <c r="EE274" s="29">
        <v>2.9545366703603797</v>
      </c>
      <c r="EF274" s="29">
        <v>2.9861386597014103</v>
      </c>
      <c r="EH274" s="29">
        <v>18.268437366523973</v>
      </c>
      <c r="EI274" s="29">
        <v>18.483120457481441</v>
      </c>
      <c r="EJ274" s="29">
        <v>18.516223272147304</v>
      </c>
      <c r="EK274" s="29">
        <v>18.496652357260974</v>
      </c>
      <c r="EL274" s="29">
        <v>18.387906399669767</v>
      </c>
      <c r="EM274" s="29">
        <v>18.332952110325145</v>
      </c>
      <c r="EN274" s="29">
        <v>18.306127420435921</v>
      </c>
      <c r="EO274" s="29">
        <v>18.199178691354717</v>
      </c>
      <c r="EP274" s="29">
        <v>18.149738770494007</v>
      </c>
      <c r="EQ274" s="29">
        <v>17.903872414780537</v>
      </c>
      <c r="ER274" s="29">
        <v>14.135451899262518</v>
      </c>
      <c r="ES274" s="29">
        <v>10.075809836138809</v>
      </c>
      <c r="ET274" s="29">
        <v>7.0545366703603811</v>
      </c>
      <c r="EU274" s="29">
        <v>7.0861386597014118</v>
      </c>
      <c r="EW274" s="1">
        <v>356730</v>
      </c>
      <c r="EX274" s="1">
        <v>431506</v>
      </c>
      <c r="EY274" s="1" t="s">
        <v>497</v>
      </c>
      <c r="EZ274" s="1" t="s">
        <v>887</v>
      </c>
    </row>
    <row r="275" spans="2:156" ht="16.2" thickBot="1" x14ac:dyDescent="0.35">
      <c r="B275" s="21" t="s">
        <v>276</v>
      </c>
      <c r="C275" s="22">
        <v>15.448853900774136</v>
      </c>
      <c r="D275" s="23">
        <v>15.423275618918005</v>
      </c>
      <c r="E275" s="23">
        <v>15.248907385927073</v>
      </c>
      <c r="F275" s="23">
        <v>15.150082422372613</v>
      </c>
      <c r="G275" s="23">
        <v>15.034882305791053</v>
      </c>
      <c r="H275" s="23">
        <v>14.885935764815011</v>
      </c>
      <c r="I275" s="23">
        <v>14.725226344804431</v>
      </c>
      <c r="J275" s="23">
        <v>14.540659559923096</v>
      </c>
      <c r="K275" s="23">
        <v>14.366483733231716</v>
      </c>
      <c r="L275" s="23">
        <v>14.156640660300493</v>
      </c>
      <c r="M275" s="23">
        <v>13.151376250553357</v>
      </c>
      <c r="N275" s="23">
        <v>12.28208709977525</v>
      </c>
      <c r="O275" s="23">
        <v>11.955678209268976</v>
      </c>
      <c r="P275" s="23">
        <v>11.860191704240229</v>
      </c>
      <c r="Q275" s="24"/>
      <c r="R275" s="23">
        <v>19.448853900774136</v>
      </c>
      <c r="S275" s="23">
        <v>19.423275618918005</v>
      </c>
      <c r="T275" s="23">
        <v>19.248907385927073</v>
      </c>
      <c r="U275" s="23">
        <v>19.150082422372613</v>
      </c>
      <c r="V275" s="23">
        <v>19.034882305791051</v>
      </c>
      <c r="W275" s="23">
        <v>18.885935764815009</v>
      </c>
      <c r="X275" s="23">
        <v>18.725226344804433</v>
      </c>
      <c r="Y275" s="23">
        <v>18.540659559923096</v>
      </c>
      <c r="Z275" s="23">
        <v>18.366483733231718</v>
      </c>
      <c r="AA275" s="23">
        <v>18.156640660300493</v>
      </c>
      <c r="AB275" s="23">
        <v>17.151376250553355</v>
      </c>
      <c r="AC275" s="23">
        <v>16.28208709977525</v>
      </c>
      <c r="AD275" s="23">
        <v>15.955678209268976</v>
      </c>
      <c r="AE275" s="23">
        <v>15.860191704240229</v>
      </c>
      <c r="AG275" s="25">
        <v>15.421871041752885</v>
      </c>
      <c r="AH275" s="25">
        <v>15.423197295134793</v>
      </c>
      <c r="AI275" s="25">
        <v>15.31883746159057</v>
      </c>
      <c r="AJ275" s="25">
        <v>15.260327386779888</v>
      </c>
      <c r="AK275" s="25">
        <v>15.184851302190577</v>
      </c>
      <c r="AL275" s="25">
        <v>15.083164539654014</v>
      </c>
      <c r="AM275" s="25">
        <v>14.966409916267114</v>
      </c>
      <c r="AN275" s="25">
        <v>14.828467692241425</v>
      </c>
      <c r="AO275" s="25">
        <v>14.696010384068451</v>
      </c>
      <c r="AP275" s="25">
        <v>14.526418788799358</v>
      </c>
      <c r="AQ275" s="25">
        <v>13.80923701750935</v>
      </c>
      <c r="AR275" s="25">
        <v>13.055908777689901</v>
      </c>
      <c r="AS275" s="25">
        <v>12.409743422281537</v>
      </c>
      <c r="AT275" s="25">
        <v>12.218117499522897</v>
      </c>
      <c r="AV275" s="26">
        <v>19.421871041752887</v>
      </c>
      <c r="AW275" s="26">
        <v>19.423197295134791</v>
      </c>
      <c r="AX275" s="26">
        <v>19.318837461590569</v>
      </c>
      <c r="AY275" s="26">
        <v>19.260327386779888</v>
      </c>
      <c r="AZ275" s="26">
        <v>19.184851302190577</v>
      </c>
      <c r="BA275" s="26">
        <v>19.083164539654014</v>
      </c>
      <c r="BB275" s="26">
        <v>18.966409916267114</v>
      </c>
      <c r="BC275" s="26">
        <v>18.828467692241425</v>
      </c>
      <c r="BD275" s="26">
        <v>18.696010384068451</v>
      </c>
      <c r="BE275" s="26">
        <v>18.526418788799358</v>
      </c>
      <c r="BF275" s="26">
        <v>17.80923701750935</v>
      </c>
      <c r="BG275" s="26">
        <v>17.055908777689901</v>
      </c>
      <c r="BH275" s="26">
        <v>16.409743422281537</v>
      </c>
      <c r="BI275" s="26">
        <v>16.218117499522897</v>
      </c>
      <c r="BK275" s="27">
        <v>15.45018991412411</v>
      </c>
      <c r="BL275" s="27">
        <v>15.444166590879304</v>
      </c>
      <c r="BM275" s="27">
        <v>15.295797150407811</v>
      </c>
      <c r="BN275" s="27">
        <v>15.221045089599276</v>
      </c>
      <c r="BO275" s="27">
        <v>15.131762091927284</v>
      </c>
      <c r="BP275" s="27">
        <v>15.018672144287475</v>
      </c>
      <c r="BQ275" s="27">
        <v>14.896472871390742</v>
      </c>
      <c r="BR275" s="27">
        <v>14.759808755218723</v>
      </c>
      <c r="BS275" s="27">
        <v>14.631725342980204</v>
      </c>
      <c r="BT275" s="27">
        <v>14.467674199715411</v>
      </c>
      <c r="BU275" s="27">
        <v>13.684538024680887</v>
      </c>
      <c r="BV275" s="27">
        <v>13.056107538454386</v>
      </c>
      <c r="BW275" s="27">
        <v>12.882562945846907</v>
      </c>
      <c r="BX275" s="27">
        <v>12.957250512994754</v>
      </c>
      <c r="BZ275" s="27">
        <v>19.45018991412411</v>
      </c>
      <c r="CA275" s="27">
        <v>19.444166590879306</v>
      </c>
      <c r="CB275" s="27">
        <v>19.295797150407811</v>
      </c>
      <c r="CC275" s="27">
        <v>19.221045089599276</v>
      </c>
      <c r="CD275" s="27">
        <v>19.131762091927285</v>
      </c>
      <c r="CE275" s="27">
        <v>19.018672144287475</v>
      </c>
      <c r="CF275" s="27">
        <v>18.896472871390742</v>
      </c>
      <c r="CG275" s="27">
        <v>18.759808755218721</v>
      </c>
      <c r="CH275" s="27">
        <v>18.631725342980204</v>
      </c>
      <c r="CI275" s="27">
        <v>18.467674199715411</v>
      </c>
      <c r="CJ275" s="27">
        <v>17.684538024680887</v>
      </c>
      <c r="CK275" s="27">
        <v>17.056107538454384</v>
      </c>
      <c r="CL275" s="27">
        <v>16.882562945846907</v>
      </c>
      <c r="CM275" s="27">
        <v>16.957250512994754</v>
      </c>
      <c r="CO275" s="28">
        <v>15.449384606434139</v>
      </c>
      <c r="CP275" s="28">
        <v>15.433855687693661</v>
      </c>
      <c r="CQ275" s="28">
        <v>15.276954083273868</v>
      </c>
      <c r="CR275" s="28">
        <v>15.203449402559517</v>
      </c>
      <c r="CS275" s="28">
        <v>15.122649483946578</v>
      </c>
      <c r="CT275" s="28">
        <v>15.027120245928625</v>
      </c>
      <c r="CU275" s="28">
        <v>14.929462934514438</v>
      </c>
      <c r="CV275" s="28">
        <v>14.820040735297216</v>
      </c>
      <c r="CW275" s="28">
        <v>14.738371406281109</v>
      </c>
      <c r="CX275" s="28">
        <v>14.640149222874765</v>
      </c>
      <c r="CY275" s="28">
        <v>14.046022875896885</v>
      </c>
      <c r="CZ275" s="28">
        <v>10.710991029662397</v>
      </c>
      <c r="DA275" s="28">
        <v>7.9710955840351545</v>
      </c>
      <c r="DB275" s="28">
        <v>5.8425532535494078</v>
      </c>
      <c r="DD275" s="28">
        <v>19.449384606434137</v>
      </c>
      <c r="DE275" s="28">
        <v>19.433855687693661</v>
      </c>
      <c r="DF275" s="28">
        <v>19.276954083273868</v>
      </c>
      <c r="DG275" s="28">
        <v>19.203449402559517</v>
      </c>
      <c r="DH275" s="28">
        <v>19.122649483946578</v>
      </c>
      <c r="DI275" s="28">
        <v>19.027120245928625</v>
      </c>
      <c r="DJ275" s="28">
        <v>18.92946293451444</v>
      </c>
      <c r="DK275" s="28">
        <v>18.820040735297216</v>
      </c>
      <c r="DL275" s="28">
        <v>18.738371406281111</v>
      </c>
      <c r="DM275" s="28">
        <v>18.640149222874765</v>
      </c>
      <c r="DN275" s="28">
        <v>18.046022875896885</v>
      </c>
      <c r="DO275" s="28">
        <v>14.710991029662397</v>
      </c>
      <c r="DP275" s="28">
        <v>11.971095584035155</v>
      </c>
      <c r="DQ275" s="28">
        <v>9.8425532535494078</v>
      </c>
      <c r="DS275" s="29">
        <v>15.48003211643482</v>
      </c>
      <c r="DT275" s="29">
        <v>15.493919095474858</v>
      </c>
      <c r="DU275" s="29">
        <v>15.366542979889156</v>
      </c>
      <c r="DV275" s="29">
        <v>15.314503996854841</v>
      </c>
      <c r="DW275" s="29">
        <v>15.256862817865136</v>
      </c>
      <c r="DX275" s="29">
        <v>15.176052145297081</v>
      </c>
      <c r="DY275" s="29">
        <v>15.094483070740367</v>
      </c>
      <c r="DZ275" s="29">
        <v>15.002807851073481</v>
      </c>
      <c r="EA275" s="29">
        <v>14.934686799076676</v>
      </c>
      <c r="EB275" s="29">
        <v>14.742769125571602</v>
      </c>
      <c r="EC275" s="29">
        <v>11.805189824401138</v>
      </c>
      <c r="ED275" s="29">
        <v>8.4553896441709675</v>
      </c>
      <c r="EE275" s="29">
        <v>6.1336490117306255</v>
      </c>
      <c r="EF275" s="29">
        <v>6.0836816830954561</v>
      </c>
      <c r="EH275" s="29">
        <v>19.48003211643482</v>
      </c>
      <c r="EI275" s="29">
        <v>19.493919095474858</v>
      </c>
      <c r="EJ275" s="29">
        <v>19.366542979889154</v>
      </c>
      <c r="EK275" s="29">
        <v>19.314503996854839</v>
      </c>
      <c r="EL275" s="29">
        <v>19.256862817865134</v>
      </c>
      <c r="EM275" s="29">
        <v>19.176052145297081</v>
      </c>
      <c r="EN275" s="29">
        <v>19.094483070740367</v>
      </c>
      <c r="EO275" s="29">
        <v>19.002807851073481</v>
      </c>
      <c r="EP275" s="29">
        <v>18.934686799076676</v>
      </c>
      <c r="EQ275" s="29">
        <v>18.742769125571602</v>
      </c>
      <c r="ER275" s="29">
        <v>15.805189824401138</v>
      </c>
      <c r="ES275" s="29">
        <v>12.455389644170968</v>
      </c>
      <c r="ET275" s="29">
        <v>10.133649011730625</v>
      </c>
      <c r="EU275" s="29">
        <v>10.083681683095456</v>
      </c>
      <c r="EW275" s="1">
        <v>376120</v>
      </c>
      <c r="EX275" s="1">
        <v>405531</v>
      </c>
      <c r="EY275" s="1" t="s">
        <v>551</v>
      </c>
      <c r="EZ275" s="1" t="s">
        <v>880</v>
      </c>
    </row>
    <row r="276" spans="2:156" ht="16.2" thickBot="1" x14ac:dyDescent="0.35">
      <c r="B276" s="21" t="s">
        <v>277</v>
      </c>
      <c r="C276" s="22">
        <v>5.2520001934835907</v>
      </c>
      <c r="D276" s="23">
        <v>4.9776240269052643</v>
      </c>
      <c r="E276" s="23">
        <v>4.0874901809894126</v>
      </c>
      <c r="F276" s="23">
        <v>3.5550345678748023</v>
      </c>
      <c r="G276" s="23">
        <v>3.2065195366050041</v>
      </c>
      <c r="H276" s="23">
        <v>2.71476687107128</v>
      </c>
      <c r="I276" s="23">
        <v>2.1800915248084003</v>
      </c>
      <c r="J276" s="23">
        <v>1.5664587735757962</v>
      </c>
      <c r="K276" s="23">
        <v>1.1161473621344769</v>
      </c>
      <c r="L276" s="23">
        <v>0.55287855897094573</v>
      </c>
      <c r="M276" s="23">
        <v>-2.3943032451860162</v>
      </c>
      <c r="N276" s="23">
        <v>-6.3931969564669444</v>
      </c>
      <c r="O276" s="23">
        <v>-9.0615335849412482</v>
      </c>
      <c r="P276" s="23">
        <v>-11.143362111492564</v>
      </c>
      <c r="Q276" s="24"/>
      <c r="R276" s="23">
        <v>15.95200019348359</v>
      </c>
      <c r="S276" s="23">
        <v>15.677624026905264</v>
      </c>
      <c r="T276" s="23">
        <v>14.787490180989412</v>
      </c>
      <c r="U276" s="23">
        <v>14.255034567874802</v>
      </c>
      <c r="V276" s="23">
        <v>13.906519536605003</v>
      </c>
      <c r="W276" s="23">
        <v>13.414766871071279</v>
      </c>
      <c r="X276" s="23">
        <v>12.8800915248084</v>
      </c>
      <c r="Y276" s="23">
        <v>12.266458773575796</v>
      </c>
      <c r="Z276" s="23">
        <v>11.816147362134476</v>
      </c>
      <c r="AA276" s="23">
        <v>11.252878558970945</v>
      </c>
      <c r="AB276" s="23">
        <v>8.3056967548139831</v>
      </c>
      <c r="AC276" s="23">
        <v>4.3068030435330549</v>
      </c>
      <c r="AD276" s="23">
        <v>1.6384664150587511</v>
      </c>
      <c r="AE276" s="23">
        <v>-0.44336211149256499</v>
      </c>
      <c r="AG276" s="25">
        <v>5.2074572304398554</v>
      </c>
      <c r="AH276" s="25">
        <v>5.1665227618082685</v>
      </c>
      <c r="AI276" s="25">
        <v>4.6944826245172475</v>
      </c>
      <c r="AJ276" s="25">
        <v>4.400663443595743</v>
      </c>
      <c r="AK276" s="25">
        <v>4.2730139430929679</v>
      </c>
      <c r="AL276" s="25">
        <v>4.035869984008702</v>
      </c>
      <c r="AM276" s="25">
        <v>3.7392996021519345</v>
      </c>
      <c r="AN276" s="25">
        <v>3.3801147251946961</v>
      </c>
      <c r="AO276" s="25">
        <v>3.1504392142513566</v>
      </c>
      <c r="AP276" s="25">
        <v>2.8077116297376286</v>
      </c>
      <c r="AQ276" s="25">
        <v>1.1721720099047381</v>
      </c>
      <c r="AR276" s="25">
        <v>-0.48761424219655325</v>
      </c>
      <c r="AS276" s="25">
        <v>-1.9866452257037928</v>
      </c>
      <c r="AT276" s="25">
        <v>-2.6987869481973696</v>
      </c>
      <c r="AV276" s="26">
        <v>15.907457230439855</v>
      </c>
      <c r="AW276" s="26">
        <v>15.866522761808268</v>
      </c>
      <c r="AX276" s="26">
        <v>15.394482624517247</v>
      </c>
      <c r="AY276" s="26">
        <v>15.100663443595742</v>
      </c>
      <c r="AZ276" s="26">
        <v>14.973013943092967</v>
      </c>
      <c r="BA276" s="26">
        <v>14.735869984008701</v>
      </c>
      <c r="BB276" s="26">
        <v>14.439299602151934</v>
      </c>
      <c r="BC276" s="26">
        <v>14.080114725194695</v>
      </c>
      <c r="BD276" s="26">
        <v>13.850439214251356</v>
      </c>
      <c r="BE276" s="26">
        <v>13.507711629737628</v>
      </c>
      <c r="BF276" s="26">
        <v>11.872172009904737</v>
      </c>
      <c r="BG276" s="26">
        <v>10.212385757803446</v>
      </c>
      <c r="BH276" s="26">
        <v>8.7133547742962065</v>
      </c>
      <c r="BI276" s="26">
        <v>8.0012130518026296</v>
      </c>
      <c r="BK276" s="27">
        <v>5.2559854429090169</v>
      </c>
      <c r="BL276" s="27">
        <v>5.0547007565018731</v>
      </c>
      <c r="BM276" s="27">
        <v>4.2550675083499989</v>
      </c>
      <c r="BN276" s="27">
        <v>3.8066957564104786</v>
      </c>
      <c r="BO276" s="27">
        <v>3.54438664767045</v>
      </c>
      <c r="BP276" s="27">
        <v>3.1698338338308183</v>
      </c>
      <c r="BQ276" s="27">
        <v>2.7513773159895614</v>
      </c>
      <c r="BR276" s="27">
        <v>2.2775041317621891</v>
      </c>
      <c r="BS276" s="27">
        <v>1.9531049054138201</v>
      </c>
      <c r="BT276" s="27">
        <v>1.5129778831135816</v>
      </c>
      <c r="BU276" s="27">
        <v>-0.76142062284481327</v>
      </c>
      <c r="BV276" s="27">
        <v>-2.7198530780129779</v>
      </c>
      <c r="BW276" s="27">
        <v>-3.6234061014668733</v>
      </c>
      <c r="BX276" s="27">
        <v>-3.9489069315930188</v>
      </c>
      <c r="BZ276" s="27">
        <v>15.955985442909016</v>
      </c>
      <c r="CA276" s="27">
        <v>15.754700756501872</v>
      </c>
      <c r="CB276" s="27">
        <v>14.955067508349998</v>
      </c>
      <c r="CC276" s="27">
        <v>14.506695756410478</v>
      </c>
      <c r="CD276" s="27">
        <v>14.244386647670449</v>
      </c>
      <c r="CE276" s="27">
        <v>13.869833833830818</v>
      </c>
      <c r="CF276" s="27">
        <v>13.451377315989561</v>
      </c>
      <c r="CG276" s="27">
        <v>12.977504131762188</v>
      </c>
      <c r="CH276" s="27">
        <v>12.653104905413819</v>
      </c>
      <c r="CI276" s="27">
        <v>12.212977883113581</v>
      </c>
      <c r="CJ276" s="27">
        <v>9.938579377155186</v>
      </c>
      <c r="CK276" s="27">
        <v>7.9801469219870214</v>
      </c>
      <c r="CL276" s="27">
        <v>7.076593898533126</v>
      </c>
      <c r="CM276" s="27">
        <v>6.7510930684069805</v>
      </c>
      <c r="CO276" s="28">
        <v>5.2474753558866727</v>
      </c>
      <c r="CP276" s="28">
        <v>4.9988397656855454</v>
      </c>
      <c r="CQ276" s="28">
        <v>4.1378314329369594</v>
      </c>
      <c r="CR276" s="28">
        <v>3.6365094826095667</v>
      </c>
      <c r="CS276" s="28">
        <v>3.31805674780259</v>
      </c>
      <c r="CT276" s="28">
        <v>2.8627242526317289</v>
      </c>
      <c r="CU276" s="28">
        <v>2.364833183686553</v>
      </c>
      <c r="CV276" s="28">
        <v>1.7808299318144805</v>
      </c>
      <c r="CW276" s="28">
        <v>1.3603736445777628</v>
      </c>
      <c r="CX276" s="28">
        <v>0.83505119133455352</v>
      </c>
      <c r="CY276" s="28">
        <v>-1.9757591799633509</v>
      </c>
      <c r="CZ276" s="28">
        <v>-7.9582128290818552</v>
      </c>
      <c r="DA276" s="28">
        <v>-12.385059496250356</v>
      </c>
      <c r="DB276" s="28">
        <v>-16.023926441351659</v>
      </c>
      <c r="DD276" s="28">
        <v>15.947475355886672</v>
      </c>
      <c r="DE276" s="28">
        <v>15.698839765685545</v>
      </c>
      <c r="DF276" s="28">
        <v>14.837831432936959</v>
      </c>
      <c r="DG276" s="28">
        <v>14.336509482609566</v>
      </c>
      <c r="DH276" s="28">
        <v>14.018056747802589</v>
      </c>
      <c r="DI276" s="28">
        <v>13.562724252631728</v>
      </c>
      <c r="DJ276" s="28">
        <v>13.064833183686552</v>
      </c>
      <c r="DK276" s="28">
        <v>12.48082993181448</v>
      </c>
      <c r="DL276" s="28">
        <v>12.060373644577762</v>
      </c>
      <c r="DM276" s="28">
        <v>11.535051191334553</v>
      </c>
      <c r="DN276" s="28">
        <v>8.7242408200366484</v>
      </c>
      <c r="DO276" s="28">
        <v>2.7417871709181441</v>
      </c>
      <c r="DP276" s="28">
        <v>-1.6850594962503571</v>
      </c>
      <c r="DQ276" s="28">
        <v>-5.3239264413516594</v>
      </c>
      <c r="DS276" s="29">
        <v>5.2768465936220466</v>
      </c>
      <c r="DT276" s="29">
        <v>5.0567522624177954</v>
      </c>
      <c r="DU276" s="29">
        <v>4.2248758451029449</v>
      </c>
      <c r="DV276" s="29">
        <v>3.7461179267196698</v>
      </c>
      <c r="DW276" s="29">
        <v>3.4382635577115455</v>
      </c>
      <c r="DX276" s="29">
        <v>2.9728825046347644</v>
      </c>
      <c r="DY276" s="29">
        <v>2.4663104980577799</v>
      </c>
      <c r="DZ276" s="29">
        <v>1.8701132382032597</v>
      </c>
      <c r="EA276" s="29">
        <v>1.4281883851892374</v>
      </c>
      <c r="EB276" s="29">
        <v>0.75637744257217676</v>
      </c>
      <c r="EC276" s="29">
        <v>-6.4435454931306388</v>
      </c>
      <c r="ED276" s="29">
        <v>-12.313649966236103</v>
      </c>
      <c r="EE276" s="29">
        <v>-16.493596205550656</v>
      </c>
      <c r="EF276" s="29">
        <v>-16.482518326738184</v>
      </c>
      <c r="EH276" s="29">
        <v>15.976846593622046</v>
      </c>
      <c r="EI276" s="29">
        <v>15.756752262417795</v>
      </c>
      <c r="EJ276" s="29">
        <v>14.924875845102944</v>
      </c>
      <c r="EK276" s="29">
        <v>14.446117926719669</v>
      </c>
      <c r="EL276" s="29">
        <v>14.138263557711545</v>
      </c>
      <c r="EM276" s="29">
        <v>13.672882504634764</v>
      </c>
      <c r="EN276" s="29">
        <v>13.166310498057779</v>
      </c>
      <c r="EO276" s="29">
        <v>12.570113238203259</v>
      </c>
      <c r="EP276" s="29">
        <v>12.128188385189237</v>
      </c>
      <c r="EQ276" s="29">
        <v>11.456377442572176</v>
      </c>
      <c r="ER276" s="29">
        <v>4.2564545068693604</v>
      </c>
      <c r="ES276" s="29">
        <v>-1.6136499662361032</v>
      </c>
      <c r="ET276" s="29">
        <v>-5.7935962055506565</v>
      </c>
      <c r="EU276" s="29">
        <v>-5.7825183267381846</v>
      </c>
      <c r="EW276" s="1">
        <v>365181</v>
      </c>
      <c r="EX276" s="1">
        <v>392989</v>
      </c>
      <c r="EY276" s="1" t="s">
        <v>888</v>
      </c>
      <c r="EZ276" s="1" t="s">
        <v>883</v>
      </c>
    </row>
    <row r="277" spans="2:156" ht="16.2" thickBot="1" x14ac:dyDescent="0.35">
      <c r="B277" s="21" t="s">
        <v>278</v>
      </c>
      <c r="C277" s="22">
        <v>8.1085069545478969</v>
      </c>
      <c r="D277" s="23">
        <v>7.5284278685482597</v>
      </c>
      <c r="E277" s="23">
        <v>6.6437568761411274</v>
      </c>
      <c r="F277" s="23">
        <v>6.3761835397912225</v>
      </c>
      <c r="G277" s="23">
        <v>6.1799504304664374</v>
      </c>
      <c r="H277" s="23">
        <v>5.8633069042515604</v>
      </c>
      <c r="I277" s="23">
        <v>5.5953011865513869</v>
      </c>
      <c r="J277" s="23">
        <v>5.2998001823361189</v>
      </c>
      <c r="K277" s="23">
        <v>5.0058310266232589</v>
      </c>
      <c r="L277" s="23">
        <v>4.6190082471158078</v>
      </c>
      <c r="M277" s="23">
        <v>2.8372218445443096</v>
      </c>
      <c r="N277" s="23">
        <v>0.21943398289741367</v>
      </c>
      <c r="O277" s="23">
        <v>-1.4786160634372827</v>
      </c>
      <c r="P277" s="23">
        <v>-2.843038126556813</v>
      </c>
      <c r="Q277" s="24"/>
      <c r="R277" s="23">
        <v>15.108506954547897</v>
      </c>
      <c r="S277" s="23">
        <v>14.52842786854826</v>
      </c>
      <c r="T277" s="23">
        <v>13.643756876141127</v>
      </c>
      <c r="U277" s="23">
        <v>13.376183539791223</v>
      </c>
      <c r="V277" s="23">
        <v>13.179950430466437</v>
      </c>
      <c r="W277" s="23">
        <v>12.86330690425156</v>
      </c>
      <c r="X277" s="23">
        <v>12.595301186551387</v>
      </c>
      <c r="Y277" s="23">
        <v>12.299800182336119</v>
      </c>
      <c r="Z277" s="23">
        <v>12.005831026623259</v>
      </c>
      <c r="AA277" s="23">
        <v>11.619008247115808</v>
      </c>
      <c r="AB277" s="23">
        <v>9.8372218445443096</v>
      </c>
      <c r="AC277" s="23">
        <v>7.2194339828974137</v>
      </c>
      <c r="AD277" s="23">
        <v>5.5213839365627173</v>
      </c>
      <c r="AE277" s="23">
        <v>4.156961873443187</v>
      </c>
      <c r="AG277" s="25">
        <v>8.0521341187974382</v>
      </c>
      <c r="AH277" s="25">
        <v>7.7483010864883486</v>
      </c>
      <c r="AI277" s="25">
        <v>7.2232484615013313</v>
      </c>
      <c r="AJ277" s="25">
        <v>7.0525448836732796</v>
      </c>
      <c r="AK277" s="25">
        <v>6.9089999404061437</v>
      </c>
      <c r="AL277" s="25">
        <v>6.6633011523104368</v>
      </c>
      <c r="AM277" s="25">
        <v>6.4455062940077728</v>
      </c>
      <c r="AN277" s="25">
        <v>6.2587991737543369</v>
      </c>
      <c r="AO277" s="25">
        <v>6.0125220151935999</v>
      </c>
      <c r="AP277" s="25">
        <v>5.6855325899639766</v>
      </c>
      <c r="AQ277" s="25">
        <v>4.6521478982739435</v>
      </c>
      <c r="AR277" s="25">
        <v>3.2422088278280938</v>
      </c>
      <c r="AS277" s="25">
        <v>1.9474956584608307</v>
      </c>
      <c r="AT277" s="25">
        <v>1.6020397224845908</v>
      </c>
      <c r="AV277" s="26">
        <v>15.052134118797438</v>
      </c>
      <c r="AW277" s="26">
        <v>14.748301086488349</v>
      </c>
      <c r="AX277" s="26">
        <v>14.223248461501331</v>
      </c>
      <c r="AY277" s="26">
        <v>14.05254488367328</v>
      </c>
      <c r="AZ277" s="26">
        <v>13.908999940406144</v>
      </c>
      <c r="BA277" s="26">
        <v>13.663301152310437</v>
      </c>
      <c r="BB277" s="26">
        <v>13.445506294007773</v>
      </c>
      <c r="BC277" s="26">
        <v>13.258799173754337</v>
      </c>
      <c r="BD277" s="26">
        <v>13.0125220151936</v>
      </c>
      <c r="BE277" s="26">
        <v>12.685532589963977</v>
      </c>
      <c r="BF277" s="26">
        <v>11.652147898273943</v>
      </c>
      <c r="BG277" s="26">
        <v>10.242208827828094</v>
      </c>
      <c r="BH277" s="26">
        <v>8.9474956584608307</v>
      </c>
      <c r="BI277" s="26">
        <v>8.6020397224845908</v>
      </c>
      <c r="BK277" s="27">
        <v>8.109591710629843</v>
      </c>
      <c r="BL277" s="27">
        <v>7.5538727514595898</v>
      </c>
      <c r="BM277" s="27">
        <v>6.7013636319216872</v>
      </c>
      <c r="BN277" s="27">
        <v>6.4640938536771166</v>
      </c>
      <c r="BO277" s="27">
        <v>6.3124195584107152</v>
      </c>
      <c r="BP277" s="27">
        <v>6.0437906534584993</v>
      </c>
      <c r="BQ277" s="27">
        <v>5.8178357714720477</v>
      </c>
      <c r="BR277" s="27">
        <v>5.6142022775367888</v>
      </c>
      <c r="BS277" s="27">
        <v>5.3769789617143875</v>
      </c>
      <c r="BT277" s="27">
        <v>5.0451999471713638</v>
      </c>
      <c r="BU277" s="27">
        <v>3.5508208963759174</v>
      </c>
      <c r="BV277" s="27">
        <v>2.0252073960676142</v>
      </c>
      <c r="BW277" s="27">
        <v>1.302422381837637</v>
      </c>
      <c r="BX277" s="27">
        <v>0.95322345810135545</v>
      </c>
      <c r="BZ277" s="27">
        <v>15.109591710629843</v>
      </c>
      <c r="CA277" s="27">
        <v>14.55387275145959</v>
      </c>
      <c r="CB277" s="27">
        <v>13.701363631921687</v>
      </c>
      <c r="CC277" s="27">
        <v>13.464093853677117</v>
      </c>
      <c r="CD277" s="27">
        <v>13.312419558410715</v>
      </c>
      <c r="CE277" s="27">
        <v>13.043790653458499</v>
      </c>
      <c r="CF277" s="27">
        <v>12.817835771472048</v>
      </c>
      <c r="CG277" s="27">
        <v>12.614202277536789</v>
      </c>
      <c r="CH277" s="27">
        <v>12.376978961714387</v>
      </c>
      <c r="CI277" s="27">
        <v>12.045199947171364</v>
      </c>
      <c r="CJ277" s="27">
        <v>10.550820896375917</v>
      </c>
      <c r="CK277" s="27">
        <v>9.0252073960676142</v>
      </c>
      <c r="CL277" s="27">
        <v>8.302422381837637</v>
      </c>
      <c r="CM277" s="27">
        <v>7.9532234581013554</v>
      </c>
      <c r="CO277" s="28">
        <v>8.1100226988734132</v>
      </c>
      <c r="CP277" s="28">
        <v>7.5501026008533056</v>
      </c>
      <c r="CQ277" s="28">
        <v>6.6865436460800822</v>
      </c>
      <c r="CR277" s="28">
        <v>6.4435902573977852</v>
      </c>
      <c r="CS277" s="28">
        <v>6.2742029778376818</v>
      </c>
      <c r="CT277" s="28">
        <v>5.9830530940135365</v>
      </c>
      <c r="CU277" s="28">
        <v>5.7418915520061518</v>
      </c>
      <c r="CV277" s="28">
        <v>5.4204832504245708</v>
      </c>
      <c r="CW277" s="28">
        <v>5.102117057197681</v>
      </c>
      <c r="CX277" s="28">
        <v>4.7089709192591833</v>
      </c>
      <c r="CY277" s="28">
        <v>3.0556595188076479</v>
      </c>
      <c r="CZ277" s="28">
        <v>-0.95484893207733634</v>
      </c>
      <c r="DA277" s="28">
        <v>-3.9502776709122394</v>
      </c>
      <c r="DB277" s="28">
        <v>-6.3301224675095433</v>
      </c>
      <c r="DD277" s="28">
        <v>15.110022698873413</v>
      </c>
      <c r="DE277" s="28">
        <v>14.550102600853306</v>
      </c>
      <c r="DF277" s="28">
        <v>13.686543646080082</v>
      </c>
      <c r="DG277" s="28">
        <v>13.443590257397785</v>
      </c>
      <c r="DH277" s="28">
        <v>13.274202977837682</v>
      </c>
      <c r="DI277" s="28">
        <v>12.983053094013536</v>
      </c>
      <c r="DJ277" s="28">
        <v>12.741891552006152</v>
      </c>
      <c r="DK277" s="28">
        <v>12.420483250424571</v>
      </c>
      <c r="DL277" s="28">
        <v>12.102117057197681</v>
      </c>
      <c r="DM277" s="28">
        <v>11.708970919259183</v>
      </c>
      <c r="DN277" s="28">
        <v>10.055659518807648</v>
      </c>
      <c r="DO277" s="28">
        <v>6.0451510679226637</v>
      </c>
      <c r="DP277" s="28">
        <v>3.0497223290877606</v>
      </c>
      <c r="DQ277" s="28">
        <v>0.66987753249045667</v>
      </c>
      <c r="DS277" s="29">
        <v>8.1525057981710614</v>
      </c>
      <c r="DT277" s="29">
        <v>7.635828165760687</v>
      </c>
      <c r="DU277" s="29">
        <v>6.8127622080856707</v>
      </c>
      <c r="DV277" s="29">
        <v>6.5676714370811133</v>
      </c>
      <c r="DW277" s="29">
        <v>6.4061525424862662</v>
      </c>
      <c r="DX277" s="29">
        <v>6.0915010594318382</v>
      </c>
      <c r="DY277" s="29">
        <v>5.8066945897699824</v>
      </c>
      <c r="DZ277" s="29">
        <v>5.4982729322950092</v>
      </c>
      <c r="EA277" s="29">
        <v>5.185269451593733</v>
      </c>
      <c r="EB277" s="29">
        <v>4.7145222439366687</v>
      </c>
      <c r="EC277" s="29">
        <v>0.32585038785122933</v>
      </c>
      <c r="ED277" s="29">
        <v>-3.6109487256195685</v>
      </c>
      <c r="EE277" s="29">
        <v>-6.3148091401194577</v>
      </c>
      <c r="EF277" s="29">
        <v>-6.5549804546918615</v>
      </c>
      <c r="EH277" s="29">
        <v>15.152505798171061</v>
      </c>
      <c r="EI277" s="29">
        <v>14.635828165760687</v>
      </c>
      <c r="EJ277" s="29">
        <v>13.812762208085671</v>
      </c>
      <c r="EK277" s="29">
        <v>13.567671437081113</v>
      </c>
      <c r="EL277" s="29">
        <v>13.406152542486266</v>
      </c>
      <c r="EM277" s="29">
        <v>13.091501059431838</v>
      </c>
      <c r="EN277" s="29">
        <v>12.806694589769982</v>
      </c>
      <c r="EO277" s="29">
        <v>12.498272932295009</v>
      </c>
      <c r="EP277" s="29">
        <v>12.185269451593733</v>
      </c>
      <c r="EQ277" s="29">
        <v>11.714522243936669</v>
      </c>
      <c r="ER277" s="29">
        <v>7.3258503878512293</v>
      </c>
      <c r="ES277" s="29">
        <v>3.3890512743804315</v>
      </c>
      <c r="ET277" s="29">
        <v>0.68519085988054229</v>
      </c>
      <c r="EU277" s="29">
        <v>0.44501954530813848</v>
      </c>
      <c r="EW277" s="1">
        <v>381359</v>
      </c>
      <c r="EX277" s="1">
        <v>397718</v>
      </c>
      <c r="EY277" s="1" t="s">
        <v>516</v>
      </c>
      <c r="EZ277" s="1" t="s">
        <v>880</v>
      </c>
    </row>
    <row r="278" spans="2:156" ht="16.2" thickBot="1" x14ac:dyDescent="0.35">
      <c r="B278" s="21" t="s">
        <v>279</v>
      </c>
      <c r="C278" s="22">
        <v>19.12726528402866</v>
      </c>
      <c r="D278" s="23">
        <v>18.837562201692407</v>
      </c>
      <c r="E278" s="23">
        <v>17.649875820676723</v>
      </c>
      <c r="F278" s="23">
        <v>17.317119047869799</v>
      </c>
      <c r="G278" s="23">
        <v>17.153924388095696</v>
      </c>
      <c r="H278" s="23">
        <v>16.662150592201563</v>
      </c>
      <c r="I278" s="23">
        <v>16.153931414564987</v>
      </c>
      <c r="J278" s="23">
        <v>15.660936981303301</v>
      </c>
      <c r="K278" s="23">
        <v>15.372929591591795</v>
      </c>
      <c r="L278" s="23">
        <v>14.672831531033374</v>
      </c>
      <c r="M278" s="23">
        <v>12.577827654841478</v>
      </c>
      <c r="N278" s="23">
        <v>9.4287400531108148</v>
      </c>
      <c r="O278" s="23">
        <v>7.368257911555304</v>
      </c>
      <c r="P278" s="23">
        <v>5.8595667038755721</v>
      </c>
      <c r="Q278" s="24"/>
      <c r="R278" s="23">
        <v>32.12726528402866</v>
      </c>
      <c r="S278" s="23">
        <v>31.837562201692407</v>
      </c>
      <c r="T278" s="23">
        <v>30.649875820676723</v>
      </c>
      <c r="U278" s="23">
        <v>30.317119047869799</v>
      </c>
      <c r="V278" s="23">
        <v>30.153924388095696</v>
      </c>
      <c r="W278" s="23">
        <v>29.662150592201563</v>
      </c>
      <c r="X278" s="23">
        <v>29.153931414564987</v>
      </c>
      <c r="Y278" s="23">
        <v>28.660936981303301</v>
      </c>
      <c r="Z278" s="23">
        <v>28.372929591591795</v>
      </c>
      <c r="AA278" s="23">
        <v>27.672831531033374</v>
      </c>
      <c r="AB278" s="23">
        <v>25.577827654841478</v>
      </c>
      <c r="AC278" s="23">
        <v>22.428740053110815</v>
      </c>
      <c r="AD278" s="23">
        <v>20.368257911555304</v>
      </c>
      <c r="AE278" s="23">
        <v>18.859566703875572</v>
      </c>
      <c r="AG278" s="25">
        <v>19.007443203752416</v>
      </c>
      <c r="AH278" s="25">
        <v>18.996099316056561</v>
      </c>
      <c r="AI278" s="25">
        <v>18.24125314169078</v>
      </c>
      <c r="AJ278" s="25">
        <v>17.999417745858569</v>
      </c>
      <c r="AK278" s="25">
        <v>17.896773319734809</v>
      </c>
      <c r="AL278" s="25">
        <v>17.469187914410057</v>
      </c>
      <c r="AM278" s="25">
        <v>17.051516700961887</v>
      </c>
      <c r="AN278" s="25">
        <v>16.513179668593779</v>
      </c>
      <c r="AO278" s="25">
        <v>16.205423530331732</v>
      </c>
      <c r="AP278" s="25">
        <v>15.468760018907432</v>
      </c>
      <c r="AQ278" s="25">
        <v>13.823231887547063</v>
      </c>
      <c r="AR278" s="25">
        <v>12.358884992529827</v>
      </c>
      <c r="AS278" s="25">
        <v>11.179518474376824</v>
      </c>
      <c r="AT278" s="25">
        <v>10.738163873929921</v>
      </c>
      <c r="AV278" s="26">
        <v>32.007443203752416</v>
      </c>
      <c r="AW278" s="26">
        <v>31.996099316056561</v>
      </c>
      <c r="AX278" s="26">
        <v>31.24125314169078</v>
      </c>
      <c r="AY278" s="26">
        <v>30.999417745858569</v>
      </c>
      <c r="AZ278" s="26">
        <v>30.896773319734809</v>
      </c>
      <c r="BA278" s="26">
        <v>30.469187914410057</v>
      </c>
      <c r="BB278" s="26">
        <v>30.051516700961887</v>
      </c>
      <c r="BC278" s="26">
        <v>29.513179668593779</v>
      </c>
      <c r="BD278" s="26">
        <v>29.205423530331732</v>
      </c>
      <c r="BE278" s="26">
        <v>28.468760018907432</v>
      </c>
      <c r="BF278" s="26">
        <v>26.823231887547063</v>
      </c>
      <c r="BG278" s="26">
        <v>25.358884992529827</v>
      </c>
      <c r="BH278" s="26">
        <v>24.179518474376824</v>
      </c>
      <c r="BI278" s="26">
        <v>23.738163873929921</v>
      </c>
      <c r="BK278" s="27">
        <v>19.129707989565823</v>
      </c>
      <c r="BL278" s="27">
        <v>18.888247133204981</v>
      </c>
      <c r="BM278" s="27">
        <v>17.76054813080648</v>
      </c>
      <c r="BN278" s="27">
        <v>17.483388634987875</v>
      </c>
      <c r="BO278" s="27">
        <v>17.37868975408421</v>
      </c>
      <c r="BP278" s="27">
        <v>16.968379040424256</v>
      </c>
      <c r="BQ278" s="27">
        <v>16.532764175437805</v>
      </c>
      <c r="BR278" s="27">
        <v>16.145183619420351</v>
      </c>
      <c r="BS278" s="27">
        <v>15.946946977577252</v>
      </c>
      <c r="BT278" s="27">
        <v>15.342820410782132</v>
      </c>
      <c r="BU278" s="27">
        <v>13.674455464234409</v>
      </c>
      <c r="BV278" s="27">
        <v>12.354980172114036</v>
      </c>
      <c r="BW278" s="27">
        <v>11.557256306918436</v>
      </c>
      <c r="BX278" s="27">
        <v>11.295429884239052</v>
      </c>
      <c r="BZ278" s="27">
        <v>32.129707989565823</v>
      </c>
      <c r="CA278" s="27">
        <v>31.888247133204981</v>
      </c>
      <c r="CB278" s="27">
        <v>30.76054813080648</v>
      </c>
      <c r="CC278" s="27">
        <v>30.483388634987875</v>
      </c>
      <c r="CD278" s="27">
        <v>30.37868975408421</v>
      </c>
      <c r="CE278" s="27">
        <v>29.968379040424256</v>
      </c>
      <c r="CF278" s="27">
        <v>29.532764175437805</v>
      </c>
      <c r="CG278" s="27">
        <v>29.145183619420351</v>
      </c>
      <c r="CH278" s="27">
        <v>28.946946977577252</v>
      </c>
      <c r="CI278" s="27">
        <v>28.342820410782132</v>
      </c>
      <c r="CJ278" s="27">
        <v>26.674455464234409</v>
      </c>
      <c r="CK278" s="27">
        <v>25.354980172114036</v>
      </c>
      <c r="CL278" s="27">
        <v>24.557256306918436</v>
      </c>
      <c r="CM278" s="27">
        <v>24.295429884239052</v>
      </c>
      <c r="CO278" s="28">
        <v>19.125337488501813</v>
      </c>
      <c r="CP278" s="28">
        <v>18.869580646995018</v>
      </c>
      <c r="CQ278" s="28">
        <v>17.730575981905371</v>
      </c>
      <c r="CR278" s="28">
        <v>17.458877882636166</v>
      </c>
      <c r="CS278" s="28">
        <v>17.372361523969836</v>
      </c>
      <c r="CT278" s="28">
        <v>16.968637515912611</v>
      </c>
      <c r="CU278" s="28">
        <v>16.426603787921977</v>
      </c>
      <c r="CV278" s="28">
        <v>16.03915754377962</v>
      </c>
      <c r="CW278" s="28">
        <v>15.789180812418191</v>
      </c>
      <c r="CX278" s="28">
        <v>15.17410169447345</v>
      </c>
      <c r="CY278" s="28">
        <v>13.334939864585962</v>
      </c>
      <c r="CZ278" s="28">
        <v>6.4837973444032855</v>
      </c>
      <c r="DA278" s="28">
        <v>1.4640803509444709</v>
      </c>
      <c r="DB278" s="28">
        <v>-2.388229218683577</v>
      </c>
      <c r="DD278" s="28">
        <v>32.125337488501813</v>
      </c>
      <c r="DE278" s="28">
        <v>31.869580646995018</v>
      </c>
      <c r="DF278" s="28">
        <v>30.730575981905371</v>
      </c>
      <c r="DG278" s="28">
        <v>30.458877882636166</v>
      </c>
      <c r="DH278" s="28">
        <v>30.372361523969836</v>
      </c>
      <c r="DI278" s="28">
        <v>29.968637515912611</v>
      </c>
      <c r="DJ278" s="28">
        <v>29.426603787921977</v>
      </c>
      <c r="DK278" s="28">
        <v>29.03915754377962</v>
      </c>
      <c r="DL278" s="28">
        <v>28.789180812418191</v>
      </c>
      <c r="DM278" s="28">
        <v>28.17410169447345</v>
      </c>
      <c r="DN278" s="28">
        <v>26.334939864585962</v>
      </c>
      <c r="DO278" s="28">
        <v>19.483797344403285</v>
      </c>
      <c r="DP278" s="28">
        <v>14.464080350944471</v>
      </c>
      <c r="DQ278" s="28">
        <v>10.611770781316423</v>
      </c>
      <c r="DS278" s="29">
        <v>19.234304693473913</v>
      </c>
      <c r="DT278" s="29">
        <v>19.082961688718971</v>
      </c>
      <c r="DU278" s="29">
        <v>17.972864096502246</v>
      </c>
      <c r="DV278" s="29">
        <v>17.817852551301286</v>
      </c>
      <c r="DW278" s="29">
        <v>17.75924393526623</v>
      </c>
      <c r="DX278" s="29">
        <v>17.356515764199372</v>
      </c>
      <c r="DY278" s="29">
        <v>16.861279224139633</v>
      </c>
      <c r="DZ278" s="29">
        <v>16.494253534432662</v>
      </c>
      <c r="EA278" s="29">
        <v>16.253323215947724</v>
      </c>
      <c r="EB278" s="29">
        <v>15.452234241654054</v>
      </c>
      <c r="EC278" s="29">
        <v>7.8639633723896623</v>
      </c>
      <c r="ED278" s="29">
        <v>1.1932002230786907</v>
      </c>
      <c r="EE278" s="29">
        <v>-3.1066298841049615</v>
      </c>
      <c r="EF278" s="29">
        <v>-2.5733701247521168</v>
      </c>
      <c r="EH278" s="29">
        <v>32.234304693473916</v>
      </c>
      <c r="EI278" s="29">
        <v>32.082961688718967</v>
      </c>
      <c r="EJ278" s="29">
        <v>30.972864096502246</v>
      </c>
      <c r="EK278" s="29">
        <v>30.817852551301286</v>
      </c>
      <c r="EL278" s="29">
        <v>30.75924393526623</v>
      </c>
      <c r="EM278" s="29">
        <v>30.356515764199372</v>
      </c>
      <c r="EN278" s="29">
        <v>29.861279224139633</v>
      </c>
      <c r="EO278" s="29">
        <v>29.494253534432662</v>
      </c>
      <c r="EP278" s="29">
        <v>29.253323215947724</v>
      </c>
      <c r="EQ278" s="29">
        <v>28.452234241654054</v>
      </c>
      <c r="ER278" s="29">
        <v>20.863963372389662</v>
      </c>
      <c r="ES278" s="29">
        <v>14.193200223078691</v>
      </c>
      <c r="ET278" s="29">
        <v>9.8933701158950385</v>
      </c>
      <c r="EU278" s="29">
        <v>10.426629875247883</v>
      </c>
      <c r="EW278" s="1">
        <v>389111</v>
      </c>
      <c r="EX278" s="1">
        <v>413393</v>
      </c>
      <c r="EY278" s="1" t="s">
        <v>769</v>
      </c>
      <c r="EZ278" s="1" t="s">
        <v>871</v>
      </c>
    </row>
    <row r="279" spans="2:156" ht="16.2" thickBot="1" x14ac:dyDescent="0.35">
      <c r="B279" s="21" t="s">
        <v>280</v>
      </c>
      <c r="C279" s="22">
        <v>6.8525195828280232</v>
      </c>
      <c r="D279" s="23">
        <v>7.1865770085938401</v>
      </c>
      <c r="E279" s="23">
        <v>6.9640782467937878</v>
      </c>
      <c r="F279" s="23">
        <v>6.7266424818256514</v>
      </c>
      <c r="G279" s="23">
        <v>6.4181316330772642</v>
      </c>
      <c r="H279" s="23">
        <v>6.2978116595985831</v>
      </c>
      <c r="I279" s="23">
        <v>6.1426012454321022</v>
      </c>
      <c r="J279" s="23">
        <v>6.0171000803486674</v>
      </c>
      <c r="K279" s="23">
        <v>5.9477638968362516</v>
      </c>
      <c r="L279" s="23">
        <v>5.8338232874787561</v>
      </c>
      <c r="M279" s="23">
        <v>5.171755022927826</v>
      </c>
      <c r="N279" s="23">
        <v>4.2290179384563302</v>
      </c>
      <c r="O279" s="23">
        <v>3.5124380926398544</v>
      </c>
      <c r="P279" s="23">
        <v>3.1581640136634093</v>
      </c>
      <c r="Q279" s="24"/>
      <c r="R279" s="23">
        <v>13.852519582828023</v>
      </c>
      <c r="S279" s="23">
        <v>14.18657700859384</v>
      </c>
      <c r="T279" s="23">
        <v>13.964078246793788</v>
      </c>
      <c r="U279" s="23">
        <v>13.726642481825651</v>
      </c>
      <c r="V279" s="23">
        <v>13.418131633077264</v>
      </c>
      <c r="W279" s="23">
        <v>13.297811659598583</v>
      </c>
      <c r="X279" s="23">
        <v>13.142601245432102</v>
      </c>
      <c r="Y279" s="23">
        <v>13.017100080348667</v>
      </c>
      <c r="Z279" s="23">
        <v>12.947763896836252</v>
      </c>
      <c r="AA279" s="23">
        <v>12.833823287478756</v>
      </c>
      <c r="AB279" s="23">
        <v>12.171755022927826</v>
      </c>
      <c r="AC279" s="23">
        <v>11.22901793845633</v>
      </c>
      <c r="AD279" s="23">
        <v>10.512438092639854</v>
      </c>
      <c r="AE279" s="23">
        <v>10.158164013663409</v>
      </c>
      <c r="AG279" s="25">
        <v>6.8030788887500684</v>
      </c>
      <c r="AH279" s="25">
        <v>7.1277322958785625</v>
      </c>
      <c r="AI279" s="25">
        <v>7.072755961755897</v>
      </c>
      <c r="AJ279" s="25">
        <v>6.9807893056449526</v>
      </c>
      <c r="AK279" s="25">
        <v>6.8036362384496378</v>
      </c>
      <c r="AL279" s="25">
        <v>6.7976579388567622</v>
      </c>
      <c r="AM279" s="25">
        <v>6.7235300064908738</v>
      </c>
      <c r="AN279" s="25">
        <v>6.6736775848254641</v>
      </c>
      <c r="AO279" s="25">
        <v>6.6752912498098684</v>
      </c>
      <c r="AP279" s="25">
        <v>6.5882767109143501</v>
      </c>
      <c r="AQ279" s="25">
        <v>6.1489817774047033</v>
      </c>
      <c r="AR279" s="25">
        <v>5.7895671101549873</v>
      </c>
      <c r="AS279" s="25">
        <v>5.5945503772284919</v>
      </c>
      <c r="AT279" s="25">
        <v>5.6001343077630992</v>
      </c>
      <c r="AV279" s="26">
        <v>13.803078888750068</v>
      </c>
      <c r="AW279" s="26">
        <v>14.127732295878562</v>
      </c>
      <c r="AX279" s="26">
        <v>14.072755961755897</v>
      </c>
      <c r="AY279" s="26">
        <v>13.980789305644953</v>
      </c>
      <c r="AZ279" s="26">
        <v>13.803636238449638</v>
      </c>
      <c r="BA279" s="26">
        <v>13.797657938856762</v>
      </c>
      <c r="BB279" s="26">
        <v>13.723530006490874</v>
      </c>
      <c r="BC279" s="26">
        <v>13.673677584825464</v>
      </c>
      <c r="BD279" s="26">
        <v>13.675291249809868</v>
      </c>
      <c r="BE279" s="26">
        <v>13.58827671091435</v>
      </c>
      <c r="BF279" s="26">
        <v>13.148981777404703</v>
      </c>
      <c r="BG279" s="26">
        <v>12.789567110154987</v>
      </c>
      <c r="BH279" s="26">
        <v>12.594550377228492</v>
      </c>
      <c r="BI279" s="26">
        <v>12.600134307763099</v>
      </c>
      <c r="BK279" s="27">
        <v>6.8529619334101657</v>
      </c>
      <c r="BL279" s="27">
        <v>7.2011397944653055</v>
      </c>
      <c r="BM279" s="27">
        <v>6.9948216855521874</v>
      </c>
      <c r="BN279" s="27">
        <v>6.7730645873220272</v>
      </c>
      <c r="BO279" s="27">
        <v>6.4824937046715974</v>
      </c>
      <c r="BP279" s="27">
        <v>6.3850455912712398</v>
      </c>
      <c r="BQ279" s="27">
        <v>6.2513880624050984</v>
      </c>
      <c r="BR279" s="27">
        <v>6.1507900367881589</v>
      </c>
      <c r="BS279" s="27">
        <v>6.1055807418955261</v>
      </c>
      <c r="BT279" s="27">
        <v>6.0169894689596148</v>
      </c>
      <c r="BU279" s="27">
        <v>5.4708111223057383</v>
      </c>
      <c r="BV279" s="27">
        <v>5.2413399704661412</v>
      </c>
      <c r="BW279" s="27">
        <v>5.1157337269986556</v>
      </c>
      <c r="BX279" s="27">
        <v>5.343358941268356</v>
      </c>
      <c r="BZ279" s="27">
        <v>13.852961933410166</v>
      </c>
      <c r="CA279" s="27">
        <v>14.201139794465305</v>
      </c>
      <c r="CB279" s="27">
        <v>13.994821685552187</v>
      </c>
      <c r="CC279" s="27">
        <v>13.773064587322027</v>
      </c>
      <c r="CD279" s="27">
        <v>13.482493704671597</v>
      </c>
      <c r="CE279" s="27">
        <v>13.38504559127124</v>
      </c>
      <c r="CF279" s="27">
        <v>13.251388062405098</v>
      </c>
      <c r="CG279" s="27">
        <v>13.150790036788159</v>
      </c>
      <c r="CH279" s="27">
        <v>13.105580741895526</v>
      </c>
      <c r="CI279" s="27">
        <v>13.016989468959615</v>
      </c>
      <c r="CJ279" s="27">
        <v>12.470811122305738</v>
      </c>
      <c r="CK279" s="27">
        <v>12.241339970466141</v>
      </c>
      <c r="CL279" s="27">
        <v>12.115733726998656</v>
      </c>
      <c r="CM279" s="27">
        <v>12.343358941268356</v>
      </c>
      <c r="CO279" s="28">
        <v>6.8503790323606779</v>
      </c>
      <c r="CP279" s="28">
        <v>7.2149301193901643</v>
      </c>
      <c r="CQ279" s="28">
        <v>7.0234178593802206</v>
      </c>
      <c r="CR279" s="28">
        <v>6.8231654377857573</v>
      </c>
      <c r="CS279" s="28">
        <v>6.5524449790219759</v>
      </c>
      <c r="CT279" s="28">
        <v>6.4713879142012569</v>
      </c>
      <c r="CU279" s="28">
        <v>6.3558224687340115</v>
      </c>
      <c r="CV279" s="28">
        <v>6.2775788848412688</v>
      </c>
      <c r="CW279" s="28">
        <v>6.2628483161698387</v>
      </c>
      <c r="CX279" s="28">
        <v>6.199578940118629</v>
      </c>
      <c r="CY279" s="28">
        <v>5.7586990301021697</v>
      </c>
      <c r="CZ279" s="28">
        <v>3.3966094642481437</v>
      </c>
      <c r="DA279" s="28">
        <v>1.2402779042989707</v>
      </c>
      <c r="DB279" s="28">
        <v>-0.63282980150333046</v>
      </c>
      <c r="DD279" s="28">
        <v>13.850379032360678</v>
      </c>
      <c r="DE279" s="28">
        <v>14.214930119390164</v>
      </c>
      <c r="DF279" s="28">
        <v>14.023417859380221</v>
      </c>
      <c r="DG279" s="28">
        <v>13.823165437785757</v>
      </c>
      <c r="DH279" s="28">
        <v>13.552444979021976</v>
      </c>
      <c r="DI279" s="28">
        <v>13.471387914201257</v>
      </c>
      <c r="DJ279" s="28">
        <v>13.355822468734011</v>
      </c>
      <c r="DK279" s="28">
        <v>13.277578884841269</v>
      </c>
      <c r="DL279" s="28">
        <v>13.262848316169839</v>
      </c>
      <c r="DM279" s="28">
        <v>13.199578940118629</v>
      </c>
      <c r="DN279" s="28">
        <v>12.75869903010217</v>
      </c>
      <c r="DO279" s="28">
        <v>10.396609464248144</v>
      </c>
      <c r="DP279" s="28">
        <v>8.2402779042989707</v>
      </c>
      <c r="DQ279" s="28">
        <v>6.3671701984966695</v>
      </c>
      <c r="DS279" s="29">
        <v>6.8724568934346379</v>
      </c>
      <c r="DT279" s="29">
        <v>7.2550060627835169</v>
      </c>
      <c r="DU279" s="29">
        <v>7.0878845370020631</v>
      </c>
      <c r="DV279" s="29">
        <v>6.8983378408597282</v>
      </c>
      <c r="DW279" s="29">
        <v>6.6344116447333032</v>
      </c>
      <c r="DX279" s="29">
        <v>6.5458888524993224</v>
      </c>
      <c r="DY279" s="29">
        <v>6.4255293083799483</v>
      </c>
      <c r="DZ279" s="29">
        <v>6.3221051024049846</v>
      </c>
      <c r="EA279" s="29">
        <v>6.2581761444330706</v>
      </c>
      <c r="EB279" s="29">
        <v>6.0981998356877405</v>
      </c>
      <c r="EC279" s="29">
        <v>3.2770233713576786</v>
      </c>
      <c r="ED279" s="29">
        <v>0.55221992865284264</v>
      </c>
      <c r="EE279" s="29">
        <v>-1.3868300792714265</v>
      </c>
      <c r="EF279" s="29">
        <v>-1.2265059269725676</v>
      </c>
      <c r="EH279" s="29">
        <v>13.872456893434638</v>
      </c>
      <c r="EI279" s="29">
        <v>14.255006062783517</v>
      </c>
      <c r="EJ279" s="29">
        <v>14.087884537002063</v>
      </c>
      <c r="EK279" s="29">
        <v>13.898337840859728</v>
      </c>
      <c r="EL279" s="29">
        <v>13.634411644733303</v>
      </c>
      <c r="EM279" s="29">
        <v>13.545888852499322</v>
      </c>
      <c r="EN279" s="29">
        <v>13.425529308379948</v>
      </c>
      <c r="EO279" s="29">
        <v>13.322105102404985</v>
      </c>
      <c r="EP279" s="29">
        <v>13.258176144433071</v>
      </c>
      <c r="EQ279" s="29">
        <v>13.09819983568774</v>
      </c>
      <c r="ER279" s="29">
        <v>10.277023371357679</v>
      </c>
      <c r="ES279" s="29">
        <v>7.5522199286528426</v>
      </c>
      <c r="ET279" s="29">
        <v>5.6131699207285735</v>
      </c>
      <c r="EU279" s="29">
        <v>5.7734940730274324</v>
      </c>
      <c r="EW279" s="1">
        <v>369058</v>
      </c>
      <c r="EX279" s="1">
        <v>426505</v>
      </c>
      <c r="EY279" s="1" t="s">
        <v>460</v>
      </c>
      <c r="EZ279" s="1" t="s">
        <v>871</v>
      </c>
    </row>
    <row r="280" spans="2:156" ht="16.2" thickBot="1" x14ac:dyDescent="0.35">
      <c r="B280" s="21" t="s">
        <v>281</v>
      </c>
      <c r="C280" s="22">
        <v>3.5930311162625745</v>
      </c>
      <c r="D280" s="23">
        <v>3.6825137651669326</v>
      </c>
      <c r="E280" s="23">
        <v>3.3403799987794844</v>
      </c>
      <c r="F280" s="23">
        <v>3.1226809052077975</v>
      </c>
      <c r="G280" s="23">
        <v>2.8570068279167611</v>
      </c>
      <c r="H280" s="23">
        <v>2.4318034745197004</v>
      </c>
      <c r="I280" s="23">
        <v>2.0540032777857036</v>
      </c>
      <c r="J280" s="23">
        <v>1.5791336948223691</v>
      </c>
      <c r="K280" s="23">
        <v>1.1448690498177285</v>
      </c>
      <c r="L280" s="23">
        <v>0.55346444050899635</v>
      </c>
      <c r="M280" s="23">
        <v>-1.9759970623814382</v>
      </c>
      <c r="N280" s="23">
        <v>-4.3846682885402082</v>
      </c>
      <c r="O280" s="23">
        <v>-5.1515390734209738</v>
      </c>
      <c r="P280" s="23">
        <v>-5.2613763502293693</v>
      </c>
      <c r="Q280" s="24"/>
      <c r="R280" s="23">
        <v>7.0930311162625745</v>
      </c>
      <c r="S280" s="23">
        <v>7.1825137651669326</v>
      </c>
      <c r="T280" s="23">
        <v>6.8403799987794844</v>
      </c>
      <c r="U280" s="23">
        <v>6.6226809052077975</v>
      </c>
      <c r="V280" s="23">
        <v>6.3570068279167611</v>
      </c>
      <c r="W280" s="23">
        <v>5.9318034745197004</v>
      </c>
      <c r="X280" s="23">
        <v>5.5540032777857036</v>
      </c>
      <c r="Y280" s="23">
        <v>5.0791336948223691</v>
      </c>
      <c r="Z280" s="23">
        <v>4.6448690498177285</v>
      </c>
      <c r="AA280" s="23">
        <v>4.0534644405089963</v>
      </c>
      <c r="AB280" s="23">
        <v>1.5240029376185618</v>
      </c>
      <c r="AC280" s="23">
        <v>-0.88466828854020818</v>
      </c>
      <c r="AD280" s="23">
        <v>-1.6515390734209738</v>
      </c>
      <c r="AE280" s="23">
        <v>-1.7613763502293693</v>
      </c>
      <c r="AG280" s="25">
        <v>3.5315140449311766</v>
      </c>
      <c r="AH280" s="25">
        <v>3.5974327262361445</v>
      </c>
      <c r="AI280" s="25">
        <v>3.3313483461543782</v>
      </c>
      <c r="AJ280" s="25">
        <v>3.1989343573222762</v>
      </c>
      <c r="AK280" s="25">
        <v>3.0177950756191017</v>
      </c>
      <c r="AL280" s="25">
        <v>2.6946950423310057</v>
      </c>
      <c r="AM280" s="25">
        <v>2.4100977958350196</v>
      </c>
      <c r="AN280" s="25">
        <v>2.0363237482031753</v>
      </c>
      <c r="AO280" s="25">
        <v>1.6915515700927006</v>
      </c>
      <c r="AP280" s="25">
        <v>1.1923950581864524</v>
      </c>
      <c r="AQ280" s="25">
        <v>-0.54923206536174618</v>
      </c>
      <c r="AR280" s="25">
        <v>-2.5568717875101754</v>
      </c>
      <c r="AS280" s="25">
        <v>-4.5190610763070538</v>
      </c>
      <c r="AT280" s="25">
        <v>-5.3187739059906818</v>
      </c>
      <c r="AV280" s="26">
        <v>7.0315140449311766</v>
      </c>
      <c r="AW280" s="26">
        <v>7.0974327262361445</v>
      </c>
      <c r="AX280" s="26">
        <v>6.8313483461543782</v>
      </c>
      <c r="AY280" s="26">
        <v>6.6989343573222762</v>
      </c>
      <c r="AZ280" s="26">
        <v>6.5177950756191017</v>
      </c>
      <c r="BA280" s="26">
        <v>6.1946950423310057</v>
      </c>
      <c r="BB280" s="26">
        <v>5.9100977958350196</v>
      </c>
      <c r="BC280" s="26">
        <v>5.5363237482031753</v>
      </c>
      <c r="BD280" s="26">
        <v>5.1915515700927006</v>
      </c>
      <c r="BE280" s="26">
        <v>4.6923950581864524</v>
      </c>
      <c r="BF280" s="26">
        <v>2.9507679346382538</v>
      </c>
      <c r="BG280" s="26">
        <v>0.94312821248982459</v>
      </c>
      <c r="BH280" s="26">
        <v>-1.0190610763070538</v>
      </c>
      <c r="BI280" s="26">
        <v>-1.8187739059906818</v>
      </c>
      <c r="BK280" s="27">
        <v>3.5959697180774075</v>
      </c>
      <c r="BL280" s="27">
        <v>3.7296777973931832</v>
      </c>
      <c r="BM280" s="27">
        <v>3.4472186975411798</v>
      </c>
      <c r="BN280" s="27">
        <v>3.284966779046993</v>
      </c>
      <c r="BO280" s="27">
        <v>3.0795498825384779</v>
      </c>
      <c r="BP280" s="27">
        <v>2.7395887524445879</v>
      </c>
      <c r="BQ280" s="27">
        <v>2.4525966804762565</v>
      </c>
      <c r="BR280" s="27">
        <v>2.0926192235002912</v>
      </c>
      <c r="BS280" s="27">
        <v>1.7699452846893777</v>
      </c>
      <c r="BT280" s="27">
        <v>1.2938429643715352</v>
      </c>
      <c r="BU280" s="27">
        <v>-0.60908250012900211</v>
      </c>
      <c r="BV280" s="27">
        <v>-2.2969313979058015</v>
      </c>
      <c r="BW280" s="27">
        <v>-2.7117568150172708</v>
      </c>
      <c r="BX280" s="27">
        <v>-2.4950596102944615</v>
      </c>
      <c r="BZ280" s="27">
        <v>7.0959697180774075</v>
      </c>
      <c r="CA280" s="27">
        <v>7.2296777973931832</v>
      </c>
      <c r="CB280" s="27">
        <v>6.9472186975411798</v>
      </c>
      <c r="CC280" s="27">
        <v>6.784966779046993</v>
      </c>
      <c r="CD280" s="27">
        <v>6.5795498825384779</v>
      </c>
      <c r="CE280" s="27">
        <v>6.2395887524445879</v>
      </c>
      <c r="CF280" s="27">
        <v>5.9525966804762565</v>
      </c>
      <c r="CG280" s="27">
        <v>5.5926192235002912</v>
      </c>
      <c r="CH280" s="27">
        <v>5.2699452846893777</v>
      </c>
      <c r="CI280" s="27">
        <v>4.7938429643715352</v>
      </c>
      <c r="CJ280" s="27">
        <v>2.8909174998709979</v>
      </c>
      <c r="CK280" s="27">
        <v>1.2030686020941985</v>
      </c>
      <c r="CL280" s="27">
        <v>0.78824318498272916</v>
      </c>
      <c r="CM280" s="27">
        <v>1.0049403897055385</v>
      </c>
      <c r="CO280" s="28">
        <v>3.5912974889719234</v>
      </c>
      <c r="CP280" s="28">
        <v>3.7025645497122888</v>
      </c>
      <c r="CQ280" s="28">
        <v>3.4015437459854763</v>
      </c>
      <c r="CR280" s="28">
        <v>3.2446985524438201</v>
      </c>
      <c r="CS280" s="28">
        <v>3.0611482352103536</v>
      </c>
      <c r="CT280" s="28">
        <v>2.7689960710851427</v>
      </c>
      <c r="CU280" s="28">
        <v>2.5448522791847541</v>
      </c>
      <c r="CV280" s="28">
        <v>2.2455387543797833</v>
      </c>
      <c r="CW280" s="28">
        <v>2.0292399363060909</v>
      </c>
      <c r="CX280" s="28">
        <v>1.7147806455196886</v>
      </c>
      <c r="CY280" s="28">
        <v>0.35926539596793461</v>
      </c>
      <c r="CZ280" s="28">
        <v>-8.3467707088839305</v>
      </c>
      <c r="DA280" s="28">
        <v>-15.51420746236905</v>
      </c>
      <c r="DB280" s="28">
        <v>-21.329843472898595</v>
      </c>
      <c r="DD280" s="28">
        <v>7.0912974889719234</v>
      </c>
      <c r="DE280" s="28">
        <v>7.2025645497122888</v>
      </c>
      <c r="DF280" s="28">
        <v>6.9015437459854763</v>
      </c>
      <c r="DG280" s="28">
        <v>6.7446985524438201</v>
      </c>
      <c r="DH280" s="28">
        <v>6.5611482352103536</v>
      </c>
      <c r="DI280" s="28">
        <v>6.2689960710851427</v>
      </c>
      <c r="DJ280" s="28">
        <v>6.0448522791847541</v>
      </c>
      <c r="DK280" s="28">
        <v>5.7455387543797833</v>
      </c>
      <c r="DL280" s="28">
        <v>5.5292399363060909</v>
      </c>
      <c r="DM280" s="28">
        <v>5.2147806455196886</v>
      </c>
      <c r="DN280" s="28">
        <v>3.8592653959679346</v>
      </c>
      <c r="DO280" s="28">
        <v>-4.8467707088839305</v>
      </c>
      <c r="DP280" s="28">
        <v>-12.01420746236905</v>
      </c>
      <c r="DQ280" s="28">
        <v>-17.829843472898595</v>
      </c>
      <c r="DS280" s="29">
        <v>3.6567636606969511</v>
      </c>
      <c r="DT280" s="29">
        <v>3.8313193624285944</v>
      </c>
      <c r="DU280" s="29">
        <v>3.5953853502619033</v>
      </c>
      <c r="DV280" s="29">
        <v>3.4863818142892526</v>
      </c>
      <c r="DW280" s="29">
        <v>3.3502080322175267</v>
      </c>
      <c r="DX280" s="29">
        <v>3.0801337657883714</v>
      </c>
      <c r="DY280" s="29">
        <v>2.8845468535820746</v>
      </c>
      <c r="DZ280" s="29">
        <v>2.6315330276873521</v>
      </c>
      <c r="EA280" s="29">
        <v>2.45175187064536</v>
      </c>
      <c r="EB280" s="29">
        <v>1.8651744707465241</v>
      </c>
      <c r="EC280" s="29">
        <v>-5.5198895857606409</v>
      </c>
      <c r="ED280" s="29">
        <v>-14.064519066742807</v>
      </c>
      <c r="EE280" s="29">
        <v>-20.261079252556165</v>
      </c>
      <c r="EF280" s="29">
        <v>-20.669916196460001</v>
      </c>
      <c r="EH280" s="29">
        <v>7.1567636606969511</v>
      </c>
      <c r="EI280" s="29">
        <v>7.3313193624285944</v>
      </c>
      <c r="EJ280" s="29">
        <v>7.0953853502619033</v>
      </c>
      <c r="EK280" s="29">
        <v>6.9863818142892526</v>
      </c>
      <c r="EL280" s="29">
        <v>6.8502080322175267</v>
      </c>
      <c r="EM280" s="29">
        <v>6.5801337657883714</v>
      </c>
      <c r="EN280" s="29">
        <v>6.3845468535820746</v>
      </c>
      <c r="EO280" s="29">
        <v>6.1315330276873521</v>
      </c>
      <c r="EP280" s="29">
        <v>5.95175187064536</v>
      </c>
      <c r="EQ280" s="29">
        <v>5.3651744707465241</v>
      </c>
      <c r="ER280" s="29">
        <v>-2.0198895857606409</v>
      </c>
      <c r="ES280" s="29">
        <v>-10.564519066742807</v>
      </c>
      <c r="ET280" s="29">
        <v>-16.761079252556165</v>
      </c>
      <c r="EU280" s="29">
        <v>-17.169916196460001</v>
      </c>
      <c r="EW280" s="1">
        <v>393626</v>
      </c>
      <c r="EX280" s="1">
        <v>390716</v>
      </c>
      <c r="EY280" s="1" t="s">
        <v>658</v>
      </c>
      <c r="EZ280" s="1" t="s">
        <v>882</v>
      </c>
    </row>
    <row r="281" spans="2:156" ht="16.2" thickBot="1" x14ac:dyDescent="0.35">
      <c r="B281" s="21" t="s">
        <v>282</v>
      </c>
      <c r="C281" s="22">
        <v>1.2952906815143428</v>
      </c>
      <c r="D281" s="23">
        <v>1.4522479374988566</v>
      </c>
      <c r="E281" s="23">
        <v>1.3709424684849467</v>
      </c>
      <c r="F281" s="23">
        <v>1.2837707616873284</v>
      </c>
      <c r="G281" s="23">
        <v>1.2380821760800473</v>
      </c>
      <c r="H281" s="23">
        <v>1.1687201410430323</v>
      </c>
      <c r="I281" s="23">
        <v>1.1134176927650965</v>
      </c>
      <c r="J281" s="23">
        <v>1.0526094596707938</v>
      </c>
      <c r="K281" s="23">
        <v>0.99682407843166487</v>
      </c>
      <c r="L281" s="23">
        <v>0.94458319624930098</v>
      </c>
      <c r="M281" s="23">
        <v>0.72940385852800915</v>
      </c>
      <c r="N281" s="23">
        <v>0.2208710482265186</v>
      </c>
      <c r="O281" s="23">
        <v>-0.1614183433345211</v>
      </c>
      <c r="P281" s="23">
        <v>-0.46459940414673895</v>
      </c>
      <c r="Q281" s="24"/>
      <c r="R281" s="23">
        <v>6.2952906815143432</v>
      </c>
      <c r="S281" s="23">
        <v>6.4522479374988571</v>
      </c>
      <c r="T281" s="23">
        <v>6.3709424684849463</v>
      </c>
      <c r="U281" s="23">
        <v>6.2837707616873288</v>
      </c>
      <c r="V281" s="23">
        <v>6.2380821760800469</v>
      </c>
      <c r="W281" s="23">
        <v>6.1687201410430319</v>
      </c>
      <c r="X281" s="23">
        <v>6.1134176927650969</v>
      </c>
      <c r="Y281" s="23">
        <v>6.0526094596707942</v>
      </c>
      <c r="Z281" s="23">
        <v>5.9968240784316649</v>
      </c>
      <c r="AA281" s="23">
        <v>5.944583196249301</v>
      </c>
      <c r="AB281" s="23">
        <v>5.7294038585280092</v>
      </c>
      <c r="AC281" s="23">
        <v>5.2208710482265186</v>
      </c>
      <c r="AD281" s="23">
        <v>4.8385816566654789</v>
      </c>
      <c r="AE281" s="23">
        <v>4.5354005958532611</v>
      </c>
      <c r="AG281" s="25">
        <v>1.27553545106954</v>
      </c>
      <c r="AH281" s="25">
        <v>1.4215885254982523</v>
      </c>
      <c r="AI281" s="25">
        <v>1.3946904884581923</v>
      </c>
      <c r="AJ281" s="25">
        <v>1.3588578503936213</v>
      </c>
      <c r="AK281" s="25">
        <v>1.358998597460936</v>
      </c>
      <c r="AL281" s="25">
        <v>1.3316751919715908</v>
      </c>
      <c r="AM281" s="25">
        <v>1.3090428361958808</v>
      </c>
      <c r="AN281" s="25">
        <v>1.2754641946047305</v>
      </c>
      <c r="AO281" s="25">
        <v>1.2405945533011828</v>
      </c>
      <c r="AP281" s="25">
        <v>1.203419356867522</v>
      </c>
      <c r="AQ281" s="25">
        <v>1.0739887901162661</v>
      </c>
      <c r="AR281" s="25">
        <v>0.99338232499304802</v>
      </c>
      <c r="AS281" s="25">
        <v>0.96057992649219592</v>
      </c>
      <c r="AT281" s="25">
        <v>0.99771054669486325</v>
      </c>
      <c r="AV281" s="26">
        <v>6.2755354510695405</v>
      </c>
      <c r="AW281" s="26">
        <v>6.4215885254982528</v>
      </c>
      <c r="AX281" s="26">
        <v>6.3946904884581919</v>
      </c>
      <c r="AY281" s="26">
        <v>6.3588578503936208</v>
      </c>
      <c r="AZ281" s="26">
        <v>6.3589985974609355</v>
      </c>
      <c r="BA281" s="26">
        <v>6.3316751919715912</v>
      </c>
      <c r="BB281" s="26">
        <v>6.3090428361958804</v>
      </c>
      <c r="BC281" s="26">
        <v>6.27546419460473</v>
      </c>
      <c r="BD281" s="26">
        <v>6.2405945533011824</v>
      </c>
      <c r="BE281" s="26">
        <v>6.2034193568675224</v>
      </c>
      <c r="BF281" s="26">
        <v>6.0739887901162657</v>
      </c>
      <c r="BG281" s="26">
        <v>5.993382324993048</v>
      </c>
      <c r="BH281" s="26">
        <v>5.9605799264921959</v>
      </c>
      <c r="BI281" s="26">
        <v>5.9977105466948633</v>
      </c>
      <c r="BK281" s="27">
        <v>1.2954018350973864</v>
      </c>
      <c r="BL281" s="27">
        <v>1.4591425938151965</v>
      </c>
      <c r="BM281" s="27">
        <v>1.3850477812051216</v>
      </c>
      <c r="BN281" s="27">
        <v>1.3049245196194925</v>
      </c>
      <c r="BO281" s="27">
        <v>1.2669367151058464</v>
      </c>
      <c r="BP281" s="27">
        <v>1.2076918679004938</v>
      </c>
      <c r="BQ281" s="27">
        <v>1.1607892167794023</v>
      </c>
      <c r="BR281" s="27">
        <v>1.1095088587605111</v>
      </c>
      <c r="BS281" s="27">
        <v>1.0634307793815103</v>
      </c>
      <c r="BT281" s="27">
        <v>1.0210019728466269</v>
      </c>
      <c r="BU281" s="27">
        <v>0.84562571157340116</v>
      </c>
      <c r="BV281" s="27">
        <v>0.74645219413787878</v>
      </c>
      <c r="BW281" s="27">
        <v>0.74267042532571281</v>
      </c>
      <c r="BX281" s="27">
        <v>0.79910447527519679</v>
      </c>
      <c r="BZ281" s="27">
        <v>6.2954018350973868</v>
      </c>
      <c r="CA281" s="27">
        <v>6.4591425938151961</v>
      </c>
      <c r="CB281" s="27">
        <v>6.3850477812051221</v>
      </c>
      <c r="CC281" s="27">
        <v>6.3049245196194921</v>
      </c>
      <c r="CD281" s="27">
        <v>6.2669367151058459</v>
      </c>
      <c r="CE281" s="27">
        <v>6.2076918679004933</v>
      </c>
      <c r="CF281" s="27">
        <v>6.1607892167794027</v>
      </c>
      <c r="CG281" s="27">
        <v>6.1095088587605115</v>
      </c>
      <c r="CH281" s="27">
        <v>6.0634307793815108</v>
      </c>
      <c r="CI281" s="27">
        <v>6.0210019728466264</v>
      </c>
      <c r="CJ281" s="27">
        <v>5.8456257115734012</v>
      </c>
      <c r="CK281" s="27">
        <v>5.7464521941378788</v>
      </c>
      <c r="CL281" s="27">
        <v>5.7426704253257128</v>
      </c>
      <c r="CM281" s="27">
        <v>5.7991044752751968</v>
      </c>
      <c r="CO281" s="28">
        <v>1.294356412335341</v>
      </c>
      <c r="CP281" s="28">
        <v>1.4647284320775209</v>
      </c>
      <c r="CQ281" s="28">
        <v>1.3976107474819632</v>
      </c>
      <c r="CR281" s="28">
        <v>1.325570445886926</v>
      </c>
      <c r="CS281" s="28">
        <v>1.2950915960201868</v>
      </c>
      <c r="CT281" s="28">
        <v>1.2427506500678898</v>
      </c>
      <c r="CU281" s="28">
        <v>1.2054709733514817</v>
      </c>
      <c r="CV281" s="28">
        <v>1.1632248298706434</v>
      </c>
      <c r="CW281" s="28">
        <v>1.1273978871925725</v>
      </c>
      <c r="CX281" s="28">
        <v>1.0974243656294518</v>
      </c>
      <c r="CY281" s="28">
        <v>0.9883588879413594</v>
      </c>
      <c r="CZ281" s="28">
        <v>0.33889540832864107</v>
      </c>
      <c r="DA281" s="28">
        <v>-0.1839457651944727</v>
      </c>
      <c r="DB281" s="28">
        <v>-0.80540174008727305</v>
      </c>
      <c r="DD281" s="28">
        <v>6.2943564123353415</v>
      </c>
      <c r="DE281" s="28">
        <v>6.4647284320775213</v>
      </c>
      <c r="DF281" s="28">
        <v>6.3976107474819628</v>
      </c>
      <c r="DG281" s="28">
        <v>6.3255704458869264</v>
      </c>
      <c r="DH281" s="28">
        <v>6.2950915960201872</v>
      </c>
      <c r="DI281" s="28">
        <v>6.2427506500678902</v>
      </c>
      <c r="DJ281" s="28">
        <v>6.2054709733514812</v>
      </c>
      <c r="DK281" s="28">
        <v>6.1632248298706429</v>
      </c>
      <c r="DL281" s="28">
        <v>6.1273978871925721</v>
      </c>
      <c r="DM281" s="28">
        <v>6.0974243656294522</v>
      </c>
      <c r="DN281" s="28">
        <v>5.9883588879413594</v>
      </c>
      <c r="DO281" s="28">
        <v>5.3388954083286411</v>
      </c>
      <c r="DP281" s="28">
        <v>4.8160542348055273</v>
      </c>
      <c r="DQ281" s="28">
        <v>4.1945982599127269</v>
      </c>
      <c r="DS281" s="29">
        <v>1.300611714553408</v>
      </c>
      <c r="DT281" s="29">
        <v>1.4770333337313519</v>
      </c>
      <c r="DU281" s="29">
        <v>1.4160658091282401</v>
      </c>
      <c r="DV281" s="29">
        <v>1.3489847965543551</v>
      </c>
      <c r="DW281" s="29">
        <v>1.3188911458197023</v>
      </c>
      <c r="DX281" s="29">
        <v>1.2606966945311053</v>
      </c>
      <c r="DY281" s="29">
        <v>1.2151267954956126</v>
      </c>
      <c r="DZ281" s="29">
        <v>1.1621081403442282</v>
      </c>
      <c r="EA281" s="29">
        <v>1.1121793856186772</v>
      </c>
      <c r="EB281" s="29">
        <v>1.0501888735581821</v>
      </c>
      <c r="EC281" s="29">
        <v>0.15097936778329135</v>
      </c>
      <c r="ED281" s="29">
        <v>-0.58351727935013642</v>
      </c>
      <c r="EE281" s="29">
        <v>-1.2109505571135095</v>
      </c>
      <c r="EF281" s="29">
        <v>-1.0528550864329009</v>
      </c>
      <c r="EH281" s="29">
        <v>6.3006117145534084</v>
      </c>
      <c r="EI281" s="29">
        <v>6.4770333337313524</v>
      </c>
      <c r="EJ281" s="29">
        <v>6.4160658091282396</v>
      </c>
      <c r="EK281" s="29">
        <v>6.3489847965543547</v>
      </c>
      <c r="EL281" s="29">
        <v>6.3188911458197019</v>
      </c>
      <c r="EM281" s="29">
        <v>6.2606966945311058</v>
      </c>
      <c r="EN281" s="29">
        <v>6.2151267954956122</v>
      </c>
      <c r="EO281" s="29">
        <v>6.1621081403442286</v>
      </c>
      <c r="EP281" s="29">
        <v>6.1121793856186777</v>
      </c>
      <c r="EQ281" s="29">
        <v>6.0501888735581826</v>
      </c>
      <c r="ER281" s="29">
        <v>5.1509793677832914</v>
      </c>
      <c r="ES281" s="29">
        <v>4.4164827206498636</v>
      </c>
      <c r="ET281" s="29">
        <v>3.7890494428864905</v>
      </c>
      <c r="EU281" s="29">
        <v>3.9471449135670991</v>
      </c>
      <c r="EW281" s="1">
        <v>331916</v>
      </c>
      <c r="EX281" s="1">
        <v>445505</v>
      </c>
      <c r="EY281" s="1" t="s">
        <v>589</v>
      </c>
      <c r="EZ281" s="1" t="s">
        <v>889</v>
      </c>
    </row>
    <row r="282" spans="2:156" ht="16.2" thickBot="1" x14ac:dyDescent="0.35">
      <c r="B282" s="21" t="s">
        <v>283</v>
      </c>
      <c r="C282" s="22">
        <v>11.774728671461126</v>
      </c>
      <c r="D282" s="23">
        <v>11.825887980338765</v>
      </c>
      <c r="E282" s="23">
        <v>11.613285541710804</v>
      </c>
      <c r="F282" s="23">
        <v>11.385398484390681</v>
      </c>
      <c r="G282" s="23">
        <v>11.167299105365158</v>
      </c>
      <c r="H282" s="23">
        <v>10.852855616111034</v>
      </c>
      <c r="I282" s="23">
        <v>10.539473357477684</v>
      </c>
      <c r="J282" s="23">
        <v>10.219756350949694</v>
      </c>
      <c r="K282" s="23">
        <v>9.8396805162312813</v>
      </c>
      <c r="L282" s="23">
        <v>9.3785901857667415</v>
      </c>
      <c r="M282" s="23">
        <v>7.3024466526430736</v>
      </c>
      <c r="N282" s="23">
        <v>5.4556407040613877</v>
      </c>
      <c r="O282" s="23">
        <v>4.6871456349925111</v>
      </c>
      <c r="P282" s="23">
        <v>4.4097509293150878</v>
      </c>
      <c r="Q282" s="24"/>
      <c r="R282" s="23">
        <v>16.374728671461128</v>
      </c>
      <c r="S282" s="23">
        <v>16.425887980338764</v>
      </c>
      <c r="T282" s="23">
        <v>16.213285541710803</v>
      </c>
      <c r="U282" s="23">
        <v>15.985398484390682</v>
      </c>
      <c r="V282" s="23">
        <v>15.76729910536516</v>
      </c>
      <c r="W282" s="23">
        <v>15.452855616111036</v>
      </c>
      <c r="X282" s="23">
        <v>15.139473357477685</v>
      </c>
      <c r="Y282" s="23">
        <v>14.819756350949696</v>
      </c>
      <c r="Z282" s="23">
        <v>14.439680516231283</v>
      </c>
      <c r="AA282" s="23">
        <v>13.978590185766743</v>
      </c>
      <c r="AB282" s="23">
        <v>11.902446652643075</v>
      </c>
      <c r="AC282" s="23">
        <v>10.055640704061389</v>
      </c>
      <c r="AD282" s="23">
        <v>9.2871456349925126</v>
      </c>
      <c r="AE282" s="23">
        <v>9.0097509293150893</v>
      </c>
      <c r="AG282" s="25">
        <v>11.725240685780138</v>
      </c>
      <c r="AH282" s="25">
        <v>11.761555341093118</v>
      </c>
      <c r="AI282" s="25">
        <v>11.59629209475059</v>
      </c>
      <c r="AJ282" s="25">
        <v>11.421899819423212</v>
      </c>
      <c r="AK282" s="25">
        <v>11.26232602493042</v>
      </c>
      <c r="AL282" s="25">
        <v>11.019626750905253</v>
      </c>
      <c r="AM282" s="25">
        <v>10.77174459000577</v>
      </c>
      <c r="AN282" s="25">
        <v>10.522177161361213</v>
      </c>
      <c r="AO282" s="25">
        <v>10.206906588605383</v>
      </c>
      <c r="AP282" s="25">
        <v>9.8066995517685136</v>
      </c>
      <c r="AQ282" s="25">
        <v>8.3219161976224818</v>
      </c>
      <c r="AR282" s="25">
        <v>6.8633384432484164</v>
      </c>
      <c r="AS282" s="25">
        <v>5.4645841689238814</v>
      </c>
      <c r="AT282" s="25">
        <v>4.8418961092916142</v>
      </c>
      <c r="AV282" s="26">
        <v>16.325240685780138</v>
      </c>
      <c r="AW282" s="26">
        <v>16.361555341093119</v>
      </c>
      <c r="AX282" s="26">
        <v>16.196292094750589</v>
      </c>
      <c r="AY282" s="26">
        <v>16.021899819423211</v>
      </c>
      <c r="AZ282" s="26">
        <v>15.862326024930422</v>
      </c>
      <c r="BA282" s="26">
        <v>15.619626750905255</v>
      </c>
      <c r="BB282" s="26">
        <v>15.371744590005772</v>
      </c>
      <c r="BC282" s="26">
        <v>15.122177161361215</v>
      </c>
      <c r="BD282" s="26">
        <v>14.806906588605385</v>
      </c>
      <c r="BE282" s="26">
        <v>14.406699551768515</v>
      </c>
      <c r="BF282" s="26">
        <v>12.921916197622483</v>
      </c>
      <c r="BG282" s="26">
        <v>11.463338443248418</v>
      </c>
      <c r="BH282" s="26">
        <v>10.064584168923883</v>
      </c>
      <c r="BI282" s="26">
        <v>9.4418961092916156</v>
      </c>
      <c r="BK282" s="27">
        <v>11.777065732072007</v>
      </c>
      <c r="BL282" s="27">
        <v>11.863574358406872</v>
      </c>
      <c r="BM282" s="27">
        <v>11.697911270721287</v>
      </c>
      <c r="BN282" s="27">
        <v>11.514223895348618</v>
      </c>
      <c r="BO282" s="27">
        <v>11.343513336595734</v>
      </c>
      <c r="BP282" s="27">
        <v>11.095209089550391</v>
      </c>
      <c r="BQ282" s="27">
        <v>10.852268008893921</v>
      </c>
      <c r="BR282" s="27">
        <v>10.618930827009823</v>
      </c>
      <c r="BS282" s="27">
        <v>10.324736669788114</v>
      </c>
      <c r="BT282" s="27">
        <v>9.9505502540812856</v>
      </c>
      <c r="BU282" s="27">
        <v>8.4003588189945528</v>
      </c>
      <c r="BV282" s="27">
        <v>7.1287757384017922</v>
      </c>
      <c r="BW282" s="27">
        <v>6.7108055377220595</v>
      </c>
      <c r="BX282" s="27">
        <v>6.7958727568740471</v>
      </c>
      <c r="BZ282" s="27">
        <v>16.377065732072008</v>
      </c>
      <c r="CA282" s="27">
        <v>16.463574358406873</v>
      </c>
      <c r="CB282" s="27">
        <v>16.297911270721286</v>
      </c>
      <c r="CC282" s="27">
        <v>16.114223895348619</v>
      </c>
      <c r="CD282" s="27">
        <v>15.943513336595736</v>
      </c>
      <c r="CE282" s="27">
        <v>15.695209089550392</v>
      </c>
      <c r="CF282" s="27">
        <v>15.452268008893922</v>
      </c>
      <c r="CG282" s="27">
        <v>15.218930827009824</v>
      </c>
      <c r="CH282" s="27">
        <v>14.924736669788116</v>
      </c>
      <c r="CI282" s="27">
        <v>14.550550254081287</v>
      </c>
      <c r="CJ282" s="27">
        <v>13.000358818994554</v>
      </c>
      <c r="CK282" s="27">
        <v>11.728775738401794</v>
      </c>
      <c r="CL282" s="27">
        <v>11.310805537722061</v>
      </c>
      <c r="CM282" s="27">
        <v>11.395872756874049</v>
      </c>
      <c r="CO282" s="28">
        <v>11.772486774698466</v>
      </c>
      <c r="CP282" s="28">
        <v>11.834305782828336</v>
      </c>
      <c r="CQ282" s="28">
        <v>11.645315959283053</v>
      </c>
      <c r="CR282" s="28">
        <v>11.455138952999665</v>
      </c>
      <c r="CS282" s="28">
        <v>11.289953255076385</v>
      </c>
      <c r="CT282" s="28">
        <v>11.063544106337662</v>
      </c>
      <c r="CU282" s="28">
        <v>10.858169688444676</v>
      </c>
      <c r="CV282" s="28">
        <v>10.673478079320624</v>
      </c>
      <c r="CW282" s="28">
        <v>10.462804730374215</v>
      </c>
      <c r="CX282" s="28">
        <v>10.20526413526432</v>
      </c>
      <c r="CY282" s="28">
        <v>8.949759465928663</v>
      </c>
      <c r="CZ282" s="28">
        <v>1.970652329723336</v>
      </c>
      <c r="DA282" s="28">
        <v>-3.8994803227249903</v>
      </c>
      <c r="DB282" s="28">
        <v>-8.4607344755258609</v>
      </c>
      <c r="DD282" s="28">
        <v>16.372486774698466</v>
      </c>
      <c r="DE282" s="28">
        <v>16.434305782828339</v>
      </c>
      <c r="DF282" s="28">
        <v>16.245315959283054</v>
      </c>
      <c r="DG282" s="28">
        <v>16.055138952999666</v>
      </c>
      <c r="DH282" s="28">
        <v>15.889953255076387</v>
      </c>
      <c r="DI282" s="28">
        <v>15.663544106337664</v>
      </c>
      <c r="DJ282" s="28">
        <v>15.458169688444677</v>
      </c>
      <c r="DK282" s="28">
        <v>15.273478079320626</v>
      </c>
      <c r="DL282" s="28">
        <v>15.062804730374216</v>
      </c>
      <c r="DM282" s="28">
        <v>14.805264135264322</v>
      </c>
      <c r="DN282" s="28">
        <v>13.549759465928664</v>
      </c>
      <c r="DO282" s="28">
        <v>6.5706523297233375</v>
      </c>
      <c r="DP282" s="28">
        <v>0.70051967727501108</v>
      </c>
      <c r="DQ282" s="28">
        <v>-3.8607344755258595</v>
      </c>
      <c r="DS282" s="29">
        <v>11.838765418018154</v>
      </c>
      <c r="DT282" s="29">
        <v>11.96404649897932</v>
      </c>
      <c r="DU282" s="29">
        <v>11.839547521412458</v>
      </c>
      <c r="DV282" s="29">
        <v>11.697748711595935</v>
      </c>
      <c r="DW282" s="29">
        <v>11.587059690037956</v>
      </c>
      <c r="DX282" s="29">
        <v>11.405148684744702</v>
      </c>
      <c r="DY282" s="29">
        <v>11.244807730442353</v>
      </c>
      <c r="DZ282" s="29">
        <v>11.10080943292742</v>
      </c>
      <c r="EA282" s="29">
        <v>10.925722711336782</v>
      </c>
      <c r="EB282" s="29">
        <v>10.4495039019433</v>
      </c>
      <c r="EC282" s="29">
        <v>4.2168473473880397</v>
      </c>
      <c r="ED282" s="29">
        <v>-2.6838511416282245</v>
      </c>
      <c r="EE282" s="29">
        <v>-7.6958395629507805</v>
      </c>
      <c r="EF282" s="29">
        <v>-7.8347528635599488</v>
      </c>
      <c r="EH282" s="29">
        <v>16.438765418018157</v>
      </c>
      <c r="EI282" s="29">
        <v>16.564046498979323</v>
      </c>
      <c r="EJ282" s="29">
        <v>16.439547521412457</v>
      </c>
      <c r="EK282" s="29">
        <v>16.297748711595936</v>
      </c>
      <c r="EL282" s="29">
        <v>16.187059690037955</v>
      </c>
      <c r="EM282" s="29">
        <v>16.005148684744704</v>
      </c>
      <c r="EN282" s="29">
        <v>15.844807730442355</v>
      </c>
      <c r="EO282" s="29">
        <v>15.700809432927421</v>
      </c>
      <c r="EP282" s="29">
        <v>15.525722711336783</v>
      </c>
      <c r="EQ282" s="29">
        <v>15.049503901943302</v>
      </c>
      <c r="ER282" s="29">
        <v>8.8168473473880411</v>
      </c>
      <c r="ES282" s="29">
        <v>1.916148858371777</v>
      </c>
      <c r="ET282" s="29">
        <v>-3.0958395629507791</v>
      </c>
      <c r="EU282" s="29">
        <v>-3.2347528635599474</v>
      </c>
      <c r="EW282" s="1">
        <v>392426</v>
      </c>
      <c r="EX282" s="1">
        <v>407533</v>
      </c>
      <c r="EY282" s="1" t="s">
        <v>664</v>
      </c>
      <c r="EZ282" s="1" t="s">
        <v>874</v>
      </c>
    </row>
    <row r="283" spans="2:156" ht="16.2" thickBot="1" x14ac:dyDescent="0.35">
      <c r="B283" s="21" t="s">
        <v>284</v>
      </c>
      <c r="C283" s="22">
        <v>11.163009823922879</v>
      </c>
      <c r="D283" s="23">
        <v>11.26693544368662</v>
      </c>
      <c r="E283" s="23">
        <v>11.033988779280282</v>
      </c>
      <c r="F283" s="23">
        <v>10.835691387692481</v>
      </c>
      <c r="G283" s="23">
        <v>10.562110589761044</v>
      </c>
      <c r="H283" s="23">
        <v>10.288106715279811</v>
      </c>
      <c r="I283" s="23">
        <v>9.9463000704935016</v>
      </c>
      <c r="J283" s="23">
        <v>9.579242415246906</v>
      </c>
      <c r="K283" s="23">
        <v>9.1573408683724331</v>
      </c>
      <c r="L283" s="23">
        <v>8.697034749079803</v>
      </c>
      <c r="M283" s="23">
        <v>6.0720758519175675</v>
      </c>
      <c r="N283" s="23">
        <v>3.6923826786404277</v>
      </c>
      <c r="O283" s="23">
        <v>2.7118793529036225</v>
      </c>
      <c r="P283" s="23">
        <v>2.1490857198864504</v>
      </c>
      <c r="Q283" s="24"/>
      <c r="R283" s="23">
        <v>15.26300982392288</v>
      </c>
      <c r="S283" s="23">
        <v>15.366935443686621</v>
      </c>
      <c r="T283" s="23">
        <v>15.133988779280283</v>
      </c>
      <c r="U283" s="23">
        <v>14.935691387692483</v>
      </c>
      <c r="V283" s="23">
        <v>14.662110589761046</v>
      </c>
      <c r="W283" s="23">
        <v>14.388106715279813</v>
      </c>
      <c r="X283" s="23">
        <v>14.046300070493503</v>
      </c>
      <c r="Y283" s="23">
        <v>13.679242415246907</v>
      </c>
      <c r="Z283" s="23">
        <v>13.257340868372435</v>
      </c>
      <c r="AA283" s="23">
        <v>12.797034749079804</v>
      </c>
      <c r="AB283" s="23">
        <v>10.172075851917569</v>
      </c>
      <c r="AC283" s="23">
        <v>7.7923826786404291</v>
      </c>
      <c r="AD283" s="23">
        <v>6.8118793529036239</v>
      </c>
      <c r="AE283" s="23">
        <v>6.2490857198864518</v>
      </c>
      <c r="AG283" s="25">
        <v>11.106074609672566</v>
      </c>
      <c r="AH283" s="25">
        <v>11.169075176945633</v>
      </c>
      <c r="AI283" s="25">
        <v>10.979976787255037</v>
      </c>
      <c r="AJ283" s="25">
        <v>10.825728653254759</v>
      </c>
      <c r="AK283" s="25">
        <v>10.592196864029521</v>
      </c>
      <c r="AL283" s="25">
        <v>10.354875942322575</v>
      </c>
      <c r="AM283" s="25">
        <v>10.033542765999671</v>
      </c>
      <c r="AN283" s="25">
        <v>9.6814683897328955</v>
      </c>
      <c r="AO283" s="25">
        <v>9.2598135096791339</v>
      </c>
      <c r="AP283" s="25">
        <v>8.8111309707155794</v>
      </c>
      <c r="AQ283" s="25">
        <v>7.0612535811371266</v>
      </c>
      <c r="AR283" s="25">
        <v>5.2142020523831434</v>
      </c>
      <c r="AS283" s="25">
        <v>3.7494747578189731</v>
      </c>
      <c r="AT283" s="25">
        <v>3.3977382000184519</v>
      </c>
      <c r="AV283" s="26">
        <v>15.206074609672568</v>
      </c>
      <c r="AW283" s="26">
        <v>15.269075176945634</v>
      </c>
      <c r="AX283" s="26">
        <v>15.079976787255038</v>
      </c>
      <c r="AY283" s="26">
        <v>14.92572865325476</v>
      </c>
      <c r="AZ283" s="26">
        <v>14.692196864029523</v>
      </c>
      <c r="BA283" s="26">
        <v>14.454875942322577</v>
      </c>
      <c r="BB283" s="26">
        <v>14.133542765999673</v>
      </c>
      <c r="BC283" s="26">
        <v>13.781468389732897</v>
      </c>
      <c r="BD283" s="26">
        <v>13.359813509679135</v>
      </c>
      <c r="BE283" s="26">
        <v>12.911130970715581</v>
      </c>
      <c r="BF283" s="26">
        <v>11.161253581137128</v>
      </c>
      <c r="BG283" s="26">
        <v>9.3142020523831448</v>
      </c>
      <c r="BH283" s="26">
        <v>7.8494747578189745</v>
      </c>
      <c r="BI283" s="26">
        <v>7.4977382000184534</v>
      </c>
      <c r="BK283" s="27">
        <v>11.164659083574895</v>
      </c>
      <c r="BL283" s="27">
        <v>11.298134889709255</v>
      </c>
      <c r="BM283" s="27">
        <v>11.103376852676126</v>
      </c>
      <c r="BN283" s="27">
        <v>10.941375332900842</v>
      </c>
      <c r="BO283" s="27">
        <v>10.708246095567427</v>
      </c>
      <c r="BP283" s="27">
        <v>10.489024798083285</v>
      </c>
      <c r="BQ283" s="27">
        <v>10.205448673652993</v>
      </c>
      <c r="BR283" s="27">
        <v>9.910559837618564</v>
      </c>
      <c r="BS283" s="27">
        <v>9.5619443457173254</v>
      </c>
      <c r="BT283" s="27">
        <v>9.1845940670405177</v>
      </c>
      <c r="BU283" s="27">
        <v>7.0314814434104118</v>
      </c>
      <c r="BV283" s="27">
        <v>5.3737441398760346</v>
      </c>
      <c r="BW283" s="27">
        <v>4.9573673082213183</v>
      </c>
      <c r="BX283" s="27">
        <v>4.9673691622016669</v>
      </c>
      <c r="BZ283" s="27">
        <v>15.264659083574896</v>
      </c>
      <c r="CA283" s="27">
        <v>15.398134889709256</v>
      </c>
      <c r="CB283" s="27">
        <v>15.203376852676127</v>
      </c>
      <c r="CC283" s="27">
        <v>15.041375332900843</v>
      </c>
      <c r="CD283" s="27">
        <v>14.808246095567428</v>
      </c>
      <c r="CE283" s="27">
        <v>14.589024798083287</v>
      </c>
      <c r="CF283" s="27">
        <v>14.305448673652995</v>
      </c>
      <c r="CG283" s="27">
        <v>14.010559837618565</v>
      </c>
      <c r="CH283" s="27">
        <v>13.661944345717327</v>
      </c>
      <c r="CI283" s="27">
        <v>13.284594067040519</v>
      </c>
      <c r="CJ283" s="27">
        <v>11.131481443410413</v>
      </c>
      <c r="CK283" s="27">
        <v>9.473744139876036</v>
      </c>
      <c r="CL283" s="27">
        <v>9.0573673082213197</v>
      </c>
      <c r="CM283" s="27">
        <v>9.0673691622016683</v>
      </c>
      <c r="CO283" s="28">
        <v>11.155390085678318</v>
      </c>
      <c r="CP283" s="28">
        <v>11.272694875679885</v>
      </c>
      <c r="CQ283" s="28">
        <v>11.064923746556115</v>
      </c>
      <c r="CR283" s="28">
        <v>10.902950471328408</v>
      </c>
      <c r="CS283" s="28">
        <v>10.680258424465276</v>
      </c>
      <c r="CT283" s="28">
        <v>10.486347976165739</v>
      </c>
      <c r="CU283" s="28">
        <v>10.22158347253726</v>
      </c>
      <c r="CV283" s="28">
        <v>9.9019983023843157</v>
      </c>
      <c r="CW283" s="28">
        <v>9.5527693314101274</v>
      </c>
      <c r="CX283" s="28">
        <v>9.2139831230041676</v>
      </c>
      <c r="CY283" s="28">
        <v>7.3548300571546719</v>
      </c>
      <c r="CZ283" s="28">
        <v>1.4303872841040501</v>
      </c>
      <c r="DA283" s="28">
        <v>-3.0716341196937904</v>
      </c>
      <c r="DB283" s="28">
        <v>-6.7578690269210036</v>
      </c>
      <c r="DD283" s="28">
        <v>15.25539008567832</v>
      </c>
      <c r="DE283" s="28">
        <v>15.372694875679887</v>
      </c>
      <c r="DF283" s="28">
        <v>15.164923746556116</v>
      </c>
      <c r="DG283" s="28">
        <v>15.002950471328409</v>
      </c>
      <c r="DH283" s="28">
        <v>14.780258424465277</v>
      </c>
      <c r="DI283" s="28">
        <v>14.58634797616574</v>
      </c>
      <c r="DJ283" s="28">
        <v>14.321583472537261</v>
      </c>
      <c r="DK283" s="28">
        <v>14.001998302384317</v>
      </c>
      <c r="DL283" s="28">
        <v>13.652769331410129</v>
      </c>
      <c r="DM283" s="28">
        <v>13.313983123004169</v>
      </c>
      <c r="DN283" s="28">
        <v>11.454830057154673</v>
      </c>
      <c r="DO283" s="28">
        <v>5.5303872841040516</v>
      </c>
      <c r="DP283" s="28">
        <v>1.028365880306211</v>
      </c>
      <c r="DQ283" s="28">
        <v>-2.6578690269210021</v>
      </c>
      <c r="DS283" s="29">
        <v>11.21392729412425</v>
      </c>
      <c r="DT283" s="29">
        <v>11.388618077145933</v>
      </c>
      <c r="DU283" s="29">
        <v>11.239585378103389</v>
      </c>
      <c r="DV283" s="29">
        <v>11.124736967256775</v>
      </c>
      <c r="DW283" s="29">
        <v>10.937264165989211</v>
      </c>
      <c r="DX283" s="29">
        <v>10.722006768942915</v>
      </c>
      <c r="DY283" s="29">
        <v>10.45411139118502</v>
      </c>
      <c r="DZ283" s="29">
        <v>10.177368131143647</v>
      </c>
      <c r="EA283" s="29">
        <v>9.8656919233309459</v>
      </c>
      <c r="EB283" s="29">
        <v>9.3673182984938475</v>
      </c>
      <c r="EC283" s="29">
        <v>3.289625033159318</v>
      </c>
      <c r="ED283" s="29">
        <v>-2.580144109215091</v>
      </c>
      <c r="EE283" s="29">
        <v>-6.5610517023418389</v>
      </c>
      <c r="EF283" s="29">
        <v>-6.6172113414734817</v>
      </c>
      <c r="EH283" s="29">
        <v>15.313927294124252</v>
      </c>
      <c r="EI283" s="29">
        <v>15.488618077145935</v>
      </c>
      <c r="EJ283" s="29">
        <v>15.33958537810339</v>
      </c>
      <c r="EK283" s="29">
        <v>15.224736967256776</v>
      </c>
      <c r="EL283" s="29">
        <v>15.037264165989212</v>
      </c>
      <c r="EM283" s="29">
        <v>14.822006768942916</v>
      </c>
      <c r="EN283" s="29">
        <v>14.554111391185021</v>
      </c>
      <c r="EO283" s="29">
        <v>14.277368131143648</v>
      </c>
      <c r="EP283" s="29">
        <v>13.965691923330947</v>
      </c>
      <c r="EQ283" s="29">
        <v>13.467318298493849</v>
      </c>
      <c r="ER283" s="29">
        <v>7.3896250331593194</v>
      </c>
      <c r="ES283" s="29">
        <v>1.5198558907849105</v>
      </c>
      <c r="ET283" s="29">
        <v>-2.4610517023418375</v>
      </c>
      <c r="EU283" s="29">
        <v>-2.5172113414734802</v>
      </c>
      <c r="EW283" s="1">
        <v>392001</v>
      </c>
      <c r="EX283" s="1">
        <v>372504</v>
      </c>
      <c r="EY283" s="1" t="s">
        <v>520</v>
      </c>
      <c r="EZ283" s="1" t="s">
        <v>520</v>
      </c>
    </row>
    <row r="284" spans="2:156" ht="16.2" thickBot="1" x14ac:dyDescent="0.35">
      <c r="B284" s="21" t="s">
        <v>285</v>
      </c>
      <c r="C284" s="22">
        <v>6.26213329869692</v>
      </c>
      <c r="D284" s="23">
        <v>6.327332972691174</v>
      </c>
      <c r="E284" s="23">
        <v>6.0931172910973608</v>
      </c>
      <c r="F284" s="23">
        <v>5.6980433641654855</v>
      </c>
      <c r="G284" s="23">
        <v>5.4899237196531594</v>
      </c>
      <c r="H284" s="23">
        <v>4.9650485961020898</v>
      </c>
      <c r="I284" s="23">
        <v>4.4422839580913909</v>
      </c>
      <c r="J284" s="23">
        <v>3.9267308161383987</v>
      </c>
      <c r="K284" s="23">
        <v>3.3320781094025627</v>
      </c>
      <c r="L284" s="23">
        <v>2.5943787615346956</v>
      </c>
      <c r="M284" s="23">
        <v>-0.995224424361286</v>
      </c>
      <c r="N284" s="23">
        <v>-4.0400427526459382</v>
      </c>
      <c r="O284" s="23">
        <v>-5.1258736572597812</v>
      </c>
      <c r="P284" s="23">
        <v>-5.5955885703823327</v>
      </c>
      <c r="Q284" s="24"/>
      <c r="R284" s="23">
        <v>10.362133298696921</v>
      </c>
      <c r="S284" s="23">
        <v>10.427332972691175</v>
      </c>
      <c r="T284" s="23">
        <v>10.193117291097362</v>
      </c>
      <c r="U284" s="23">
        <v>9.7980433641654869</v>
      </c>
      <c r="V284" s="23">
        <v>9.5899237196531608</v>
      </c>
      <c r="W284" s="23">
        <v>9.0650485961020912</v>
      </c>
      <c r="X284" s="23">
        <v>8.5422839580913923</v>
      </c>
      <c r="Y284" s="23">
        <v>8.0267308161384001</v>
      </c>
      <c r="Z284" s="23">
        <v>7.4320781094025641</v>
      </c>
      <c r="AA284" s="23">
        <v>6.694378761534697</v>
      </c>
      <c r="AB284" s="23">
        <v>3.1047755756387154</v>
      </c>
      <c r="AC284" s="23">
        <v>5.995724735406327E-2</v>
      </c>
      <c r="AD284" s="23">
        <v>-1.0258736572597797</v>
      </c>
      <c r="AE284" s="23">
        <v>-1.4955885703823313</v>
      </c>
      <c r="AG284" s="25">
        <v>6.2000350655642613</v>
      </c>
      <c r="AH284" s="25">
        <v>6.2296201269486424</v>
      </c>
      <c r="AI284" s="25">
        <v>6.0550878572794247</v>
      </c>
      <c r="AJ284" s="25">
        <v>5.7304885773601626</v>
      </c>
      <c r="AK284" s="25">
        <v>5.5985813918745535</v>
      </c>
      <c r="AL284" s="25">
        <v>5.1831511587924126</v>
      </c>
      <c r="AM284" s="25">
        <v>4.7547629916366247</v>
      </c>
      <c r="AN284" s="25">
        <v>4.3521527784942933</v>
      </c>
      <c r="AO284" s="25">
        <v>3.8636625104814115</v>
      </c>
      <c r="AP284" s="25">
        <v>3.2339763012507383</v>
      </c>
      <c r="AQ284" s="25">
        <v>0.6331175197563681</v>
      </c>
      <c r="AR284" s="25">
        <v>-2.1305618295047388</v>
      </c>
      <c r="AS284" s="25">
        <v>-4.3036543151545175</v>
      </c>
      <c r="AT284" s="25">
        <v>-4.764044395690302</v>
      </c>
      <c r="AV284" s="26">
        <v>10.300035065564263</v>
      </c>
      <c r="AW284" s="26">
        <v>10.329620126948644</v>
      </c>
      <c r="AX284" s="26">
        <v>10.155087857279426</v>
      </c>
      <c r="AY284" s="26">
        <v>9.830488577360164</v>
      </c>
      <c r="AZ284" s="26">
        <v>9.6985813918745549</v>
      </c>
      <c r="BA284" s="26">
        <v>9.283151158792414</v>
      </c>
      <c r="BB284" s="26">
        <v>8.8547629916366262</v>
      </c>
      <c r="BC284" s="26">
        <v>8.4521527784942947</v>
      </c>
      <c r="BD284" s="26">
        <v>7.9636625104814129</v>
      </c>
      <c r="BE284" s="26">
        <v>7.3339763012507397</v>
      </c>
      <c r="BF284" s="26">
        <v>4.7331175197563695</v>
      </c>
      <c r="BG284" s="26">
        <v>1.9694381704952626</v>
      </c>
      <c r="BH284" s="26">
        <v>-0.20365431515451604</v>
      </c>
      <c r="BI284" s="26">
        <v>-0.6640443956903006</v>
      </c>
      <c r="BK284" s="27">
        <v>6.2649112153191986</v>
      </c>
      <c r="BL284" s="27">
        <v>6.3735341093278208</v>
      </c>
      <c r="BM284" s="27">
        <v>6.1968361055086021</v>
      </c>
      <c r="BN284" s="27">
        <v>5.8575217531527421</v>
      </c>
      <c r="BO284" s="27">
        <v>5.7091408195585132</v>
      </c>
      <c r="BP284" s="27">
        <v>5.2962867955496442</v>
      </c>
      <c r="BQ284" s="27">
        <v>4.8771494171377654</v>
      </c>
      <c r="BR284" s="27">
        <v>4.4849236201947811</v>
      </c>
      <c r="BS284" s="27">
        <v>4.0133513644065282</v>
      </c>
      <c r="BT284" s="27">
        <v>3.4003514326188977</v>
      </c>
      <c r="BU284" s="27">
        <v>0.37933690011771048</v>
      </c>
      <c r="BV284" s="27">
        <v>-1.9689055743702397</v>
      </c>
      <c r="BW284" s="27">
        <v>-2.5735222602098915</v>
      </c>
      <c r="BX284" s="27">
        <v>-2.546263460013197</v>
      </c>
      <c r="BZ284" s="27">
        <v>10.3649112153192</v>
      </c>
      <c r="CA284" s="27">
        <v>10.473534109327822</v>
      </c>
      <c r="CB284" s="27">
        <v>10.296836105508604</v>
      </c>
      <c r="CC284" s="27">
        <v>9.9575217531527436</v>
      </c>
      <c r="CD284" s="27">
        <v>9.8091408195585146</v>
      </c>
      <c r="CE284" s="27">
        <v>9.3962867955496456</v>
      </c>
      <c r="CF284" s="27">
        <v>8.9771494171377668</v>
      </c>
      <c r="CG284" s="27">
        <v>8.5849236201947825</v>
      </c>
      <c r="CH284" s="27">
        <v>8.1133513644065296</v>
      </c>
      <c r="CI284" s="27">
        <v>7.5003514326188991</v>
      </c>
      <c r="CJ284" s="27">
        <v>4.4793369001177119</v>
      </c>
      <c r="CK284" s="27">
        <v>2.1310944256297617</v>
      </c>
      <c r="CL284" s="27">
        <v>1.5264777397901099</v>
      </c>
      <c r="CM284" s="27">
        <v>1.5537365399868044</v>
      </c>
      <c r="CO284" s="28">
        <v>6.2517837165479939</v>
      </c>
      <c r="CP284" s="28">
        <v>6.3303514101618461</v>
      </c>
      <c r="CQ284" s="28">
        <v>6.127859236671199</v>
      </c>
      <c r="CR284" s="28">
        <v>5.7852090191614529</v>
      </c>
      <c r="CS284" s="28">
        <v>5.6527289186583225</v>
      </c>
      <c r="CT284" s="28">
        <v>5.2719932300089276</v>
      </c>
      <c r="CU284" s="28">
        <v>4.8952825028122504</v>
      </c>
      <c r="CV284" s="28">
        <v>4.507757556811768</v>
      </c>
      <c r="CW284" s="28">
        <v>4.0929749964089872</v>
      </c>
      <c r="CX284" s="28">
        <v>3.6061035770766381</v>
      </c>
      <c r="CY284" s="28">
        <v>1.1547021089321063</v>
      </c>
      <c r="CZ284" s="28">
        <v>-7.8168717775522367</v>
      </c>
      <c r="DA284" s="28">
        <v>-14.574074604161282</v>
      </c>
      <c r="DB284" s="28">
        <v>-20.181225450993622</v>
      </c>
      <c r="DD284" s="28">
        <v>10.351783716547995</v>
      </c>
      <c r="DE284" s="28">
        <v>10.430351410161848</v>
      </c>
      <c r="DF284" s="28">
        <v>10.2278592366712</v>
      </c>
      <c r="DG284" s="28">
        <v>9.8852090191614543</v>
      </c>
      <c r="DH284" s="28">
        <v>9.7527289186583239</v>
      </c>
      <c r="DI284" s="28">
        <v>9.371993230008929</v>
      </c>
      <c r="DJ284" s="28">
        <v>8.9952825028122518</v>
      </c>
      <c r="DK284" s="28">
        <v>8.6077575568117695</v>
      </c>
      <c r="DL284" s="28">
        <v>8.1929749964089886</v>
      </c>
      <c r="DM284" s="28">
        <v>7.7061035770766395</v>
      </c>
      <c r="DN284" s="28">
        <v>5.2547021089321078</v>
      </c>
      <c r="DO284" s="28">
        <v>-3.7168717775522353</v>
      </c>
      <c r="DP284" s="28">
        <v>-10.474074604161281</v>
      </c>
      <c r="DQ284" s="28">
        <v>-16.081225450993621</v>
      </c>
      <c r="DS284" s="29">
        <v>6.3460382591120741</v>
      </c>
      <c r="DT284" s="29">
        <v>6.5157526319697432</v>
      </c>
      <c r="DU284" s="29">
        <v>6.404571750031284</v>
      </c>
      <c r="DV284" s="29">
        <v>6.1332203524782578</v>
      </c>
      <c r="DW284" s="29">
        <v>6.0568129261544108</v>
      </c>
      <c r="DX284" s="29">
        <v>5.6595064078630948</v>
      </c>
      <c r="DY284" s="29">
        <v>5.2897159568707437</v>
      </c>
      <c r="DZ284" s="29">
        <v>4.9634065689185043</v>
      </c>
      <c r="EA284" s="29">
        <v>4.600788321505842</v>
      </c>
      <c r="EB284" s="29">
        <v>3.8676939867716484</v>
      </c>
      <c r="EC284" s="29">
        <v>-4.4454647780542693</v>
      </c>
      <c r="ED284" s="29">
        <v>-13.370184024604804</v>
      </c>
      <c r="EE284" s="29">
        <v>-18.925994936825767</v>
      </c>
      <c r="EF284" s="29">
        <v>-19.326449820373043</v>
      </c>
      <c r="EH284" s="29">
        <v>10.446038259112076</v>
      </c>
      <c r="EI284" s="29">
        <v>10.615752631969745</v>
      </c>
      <c r="EJ284" s="29">
        <v>10.504571750031285</v>
      </c>
      <c r="EK284" s="29">
        <v>10.233220352478259</v>
      </c>
      <c r="EL284" s="29">
        <v>10.156812926154412</v>
      </c>
      <c r="EM284" s="29">
        <v>9.7595064078630962</v>
      </c>
      <c r="EN284" s="29">
        <v>9.3897159568707451</v>
      </c>
      <c r="EO284" s="29">
        <v>9.0634065689185057</v>
      </c>
      <c r="EP284" s="29">
        <v>8.7007883215058435</v>
      </c>
      <c r="EQ284" s="29">
        <v>7.9676939867716499</v>
      </c>
      <c r="ER284" s="29">
        <v>-0.3454647780542679</v>
      </c>
      <c r="ES284" s="29">
        <v>-9.2701840246048022</v>
      </c>
      <c r="ET284" s="29">
        <v>-14.825994936825765</v>
      </c>
      <c r="EU284" s="29">
        <v>-15.226449820373041</v>
      </c>
      <c r="EW284" s="1">
        <v>390968</v>
      </c>
      <c r="EX284" s="1">
        <v>373004</v>
      </c>
      <c r="EY284" s="1" t="s">
        <v>520</v>
      </c>
      <c r="EZ284" s="1" t="s">
        <v>520</v>
      </c>
    </row>
    <row r="285" spans="2:156" ht="16.2" thickBot="1" x14ac:dyDescent="0.35">
      <c r="B285" s="21" t="s">
        <v>286</v>
      </c>
      <c r="C285" s="22">
        <v>11.489868808943795</v>
      </c>
      <c r="D285" s="23">
        <v>11.686417912970715</v>
      </c>
      <c r="E285" s="23">
        <v>11.557362851310842</v>
      </c>
      <c r="F285" s="23">
        <v>11.302326003291078</v>
      </c>
      <c r="G285" s="23">
        <v>10.929926962833866</v>
      </c>
      <c r="H285" s="23">
        <v>10.845971076874427</v>
      </c>
      <c r="I285" s="23">
        <v>10.630083404670001</v>
      </c>
      <c r="J285" s="23">
        <v>10.297116993511437</v>
      </c>
      <c r="K285" s="23">
        <v>9.965294588897267</v>
      </c>
      <c r="L285" s="23">
        <v>9.5996137544340154</v>
      </c>
      <c r="M285" s="23">
        <v>8.2548984323815109</v>
      </c>
      <c r="N285" s="23">
        <v>6.1114618424548155</v>
      </c>
      <c r="O285" s="23">
        <v>4.5379068808966565</v>
      </c>
      <c r="P285" s="23">
        <v>3.3896084769286858</v>
      </c>
      <c r="Q285" s="24"/>
      <c r="R285" s="23">
        <v>16.089868808943798</v>
      </c>
      <c r="S285" s="23">
        <v>16.286417912970716</v>
      </c>
      <c r="T285" s="23">
        <v>16.157362851310843</v>
      </c>
      <c r="U285" s="23">
        <v>15.90232600329108</v>
      </c>
      <c r="V285" s="23">
        <v>15.529926962833867</v>
      </c>
      <c r="W285" s="23">
        <v>15.445971076874429</v>
      </c>
      <c r="X285" s="23">
        <v>15.230083404670003</v>
      </c>
      <c r="Y285" s="23">
        <v>14.897116993511439</v>
      </c>
      <c r="Z285" s="23">
        <v>14.565294588897268</v>
      </c>
      <c r="AA285" s="23">
        <v>14.199613754434017</v>
      </c>
      <c r="AB285" s="23">
        <v>12.854898432381512</v>
      </c>
      <c r="AC285" s="23">
        <v>10.711461842454817</v>
      </c>
      <c r="AD285" s="23">
        <v>9.1379068808966579</v>
      </c>
      <c r="AE285" s="23">
        <v>7.9896084769286873</v>
      </c>
      <c r="AG285" s="25">
        <v>11.419493099043619</v>
      </c>
      <c r="AH285" s="25">
        <v>11.574238359868319</v>
      </c>
      <c r="AI285" s="25">
        <v>11.475237552653631</v>
      </c>
      <c r="AJ285" s="25">
        <v>11.247461060659017</v>
      </c>
      <c r="AK285" s="25">
        <v>10.900592648120096</v>
      </c>
      <c r="AL285" s="25">
        <v>10.843779608182645</v>
      </c>
      <c r="AM285" s="25">
        <v>10.633625873238346</v>
      </c>
      <c r="AN285" s="25">
        <v>10.298827487314808</v>
      </c>
      <c r="AO285" s="25">
        <v>9.9485974303900768</v>
      </c>
      <c r="AP285" s="25">
        <v>9.5508374225621839</v>
      </c>
      <c r="AQ285" s="25">
        <v>8.4714614111180264</v>
      </c>
      <c r="AR285" s="25">
        <v>7.4095695318656194</v>
      </c>
      <c r="AS285" s="25">
        <v>6.2814804518785508</v>
      </c>
      <c r="AT285" s="25">
        <v>5.8564762096440148</v>
      </c>
      <c r="AV285" s="26">
        <v>16.019493099043622</v>
      </c>
      <c r="AW285" s="26">
        <v>16.174238359868319</v>
      </c>
      <c r="AX285" s="26">
        <v>16.075237552653633</v>
      </c>
      <c r="AY285" s="26">
        <v>15.847461060659018</v>
      </c>
      <c r="AZ285" s="26">
        <v>15.500592648120097</v>
      </c>
      <c r="BA285" s="26">
        <v>15.443779608182647</v>
      </c>
      <c r="BB285" s="26">
        <v>15.233625873238347</v>
      </c>
      <c r="BC285" s="26">
        <v>14.89882748731481</v>
      </c>
      <c r="BD285" s="26">
        <v>14.548597430390078</v>
      </c>
      <c r="BE285" s="26">
        <v>14.150837422562185</v>
      </c>
      <c r="BF285" s="26">
        <v>13.071461411118028</v>
      </c>
      <c r="BG285" s="26">
        <v>12.009569531865621</v>
      </c>
      <c r="BH285" s="26">
        <v>10.881480451878552</v>
      </c>
      <c r="BI285" s="26">
        <v>10.456476209644016</v>
      </c>
      <c r="BK285" s="27">
        <v>11.491071953564287</v>
      </c>
      <c r="BL285" s="27">
        <v>11.717681385911581</v>
      </c>
      <c r="BM285" s="27">
        <v>11.623978160350738</v>
      </c>
      <c r="BN285" s="27">
        <v>11.403325692014949</v>
      </c>
      <c r="BO285" s="27">
        <v>11.07016524843508</v>
      </c>
      <c r="BP285" s="27">
        <v>11.034369819627928</v>
      </c>
      <c r="BQ285" s="27">
        <v>10.865702511733613</v>
      </c>
      <c r="BR285" s="27">
        <v>10.59116666416767</v>
      </c>
      <c r="BS285" s="27">
        <v>10.317674449338352</v>
      </c>
      <c r="BT285" s="27">
        <v>10.010833719286891</v>
      </c>
      <c r="BU285" s="27">
        <v>8.913963183771429</v>
      </c>
      <c r="BV285" s="27">
        <v>8.0260669030272247</v>
      </c>
      <c r="BW285" s="27">
        <v>7.5274208619059575</v>
      </c>
      <c r="BX285" s="27">
        <v>7.4466828343165616</v>
      </c>
      <c r="BZ285" s="27">
        <v>16.091071953564288</v>
      </c>
      <c r="CA285" s="27">
        <v>16.317681385911584</v>
      </c>
      <c r="CB285" s="27">
        <v>16.22397816035074</v>
      </c>
      <c r="CC285" s="27">
        <v>16.00332569201495</v>
      </c>
      <c r="CD285" s="27">
        <v>15.670165248435081</v>
      </c>
      <c r="CE285" s="27">
        <v>15.634369819627929</v>
      </c>
      <c r="CF285" s="27">
        <v>15.465702511733614</v>
      </c>
      <c r="CG285" s="27">
        <v>15.191166664167671</v>
      </c>
      <c r="CH285" s="27">
        <v>14.917674449338353</v>
      </c>
      <c r="CI285" s="27">
        <v>14.610833719286893</v>
      </c>
      <c r="CJ285" s="27">
        <v>13.51396318377143</v>
      </c>
      <c r="CK285" s="27">
        <v>12.626066903027226</v>
      </c>
      <c r="CL285" s="27">
        <v>12.127420861905959</v>
      </c>
      <c r="CM285" s="27">
        <v>12.046682834316563</v>
      </c>
      <c r="CO285" s="28">
        <v>11.489585442346746</v>
      </c>
      <c r="CP285" s="28">
        <v>11.702239005438646</v>
      </c>
      <c r="CQ285" s="28">
        <v>11.594455927947248</v>
      </c>
      <c r="CR285" s="28">
        <v>11.366923989068292</v>
      </c>
      <c r="CS285" s="28">
        <v>11.028334256646859</v>
      </c>
      <c r="CT285" s="28">
        <v>10.98861194150683</v>
      </c>
      <c r="CU285" s="28">
        <v>10.822483952669433</v>
      </c>
      <c r="CV285" s="28">
        <v>10.538989450987527</v>
      </c>
      <c r="CW285" s="28">
        <v>10.269422759217553</v>
      </c>
      <c r="CX285" s="28">
        <v>9.9897349427389184</v>
      </c>
      <c r="CY285" s="28">
        <v>8.9822353073289634</v>
      </c>
      <c r="CZ285" s="28">
        <v>4.3849220493624372</v>
      </c>
      <c r="DA285" s="28">
        <v>3.2207296358052417E-2</v>
      </c>
      <c r="DB285" s="28">
        <v>-3.3122363451342522</v>
      </c>
      <c r="DD285" s="28">
        <v>16.089585442346745</v>
      </c>
      <c r="DE285" s="28">
        <v>16.302239005438647</v>
      </c>
      <c r="DF285" s="28">
        <v>16.194455927947249</v>
      </c>
      <c r="DG285" s="28">
        <v>15.966923989068293</v>
      </c>
      <c r="DH285" s="28">
        <v>15.628334256646861</v>
      </c>
      <c r="DI285" s="28">
        <v>15.588611941506832</v>
      </c>
      <c r="DJ285" s="28">
        <v>15.422483952669435</v>
      </c>
      <c r="DK285" s="28">
        <v>15.138989450987529</v>
      </c>
      <c r="DL285" s="28">
        <v>14.869422759217555</v>
      </c>
      <c r="DM285" s="28">
        <v>14.58973494273892</v>
      </c>
      <c r="DN285" s="28">
        <v>13.582235307328965</v>
      </c>
      <c r="DO285" s="28">
        <v>8.9849220493624387</v>
      </c>
      <c r="DP285" s="28">
        <v>4.6322072963580538</v>
      </c>
      <c r="DQ285" s="28">
        <v>1.2877636548657492</v>
      </c>
      <c r="DS285" s="29">
        <v>11.544366452355044</v>
      </c>
      <c r="DT285" s="29">
        <v>11.809819030071399</v>
      </c>
      <c r="DU285" s="29">
        <v>11.755691015107979</v>
      </c>
      <c r="DV285" s="29">
        <v>11.573977420047386</v>
      </c>
      <c r="DW285" s="29">
        <v>11.281877399372496</v>
      </c>
      <c r="DX285" s="29">
        <v>11.262838464596589</v>
      </c>
      <c r="DY285" s="29">
        <v>11.125585402713071</v>
      </c>
      <c r="DZ285" s="29">
        <v>10.883000386181532</v>
      </c>
      <c r="EA285" s="29">
        <v>10.649924377363945</v>
      </c>
      <c r="EB285" s="29">
        <v>10.238169585128654</v>
      </c>
      <c r="EC285" s="29">
        <v>5.1370720791288988</v>
      </c>
      <c r="ED285" s="29">
        <v>0.72864180400467404</v>
      </c>
      <c r="EE285" s="29">
        <v>-3.2463204297913677</v>
      </c>
      <c r="EF285" s="29">
        <v>-3.0804079147886583</v>
      </c>
      <c r="EH285" s="29">
        <v>16.144366452355044</v>
      </c>
      <c r="EI285" s="29">
        <v>16.4098190300714</v>
      </c>
      <c r="EJ285" s="29">
        <v>16.355691015107979</v>
      </c>
      <c r="EK285" s="29">
        <v>16.173977420047386</v>
      </c>
      <c r="EL285" s="29">
        <v>15.881877399372497</v>
      </c>
      <c r="EM285" s="29">
        <v>15.862838464596591</v>
      </c>
      <c r="EN285" s="29">
        <v>15.725585402713072</v>
      </c>
      <c r="EO285" s="29">
        <v>15.483000386181534</v>
      </c>
      <c r="EP285" s="29">
        <v>15.249924377363946</v>
      </c>
      <c r="EQ285" s="29">
        <v>14.838169585128655</v>
      </c>
      <c r="ER285" s="29">
        <v>9.7370720791289003</v>
      </c>
      <c r="ES285" s="29">
        <v>5.3286418040046755</v>
      </c>
      <c r="ET285" s="29">
        <v>1.3536795702086337</v>
      </c>
      <c r="EU285" s="29">
        <v>1.5195920852113431</v>
      </c>
      <c r="EW285" s="1">
        <v>378952</v>
      </c>
      <c r="EX285" s="1">
        <v>392177</v>
      </c>
      <c r="EY285" s="1" t="s">
        <v>482</v>
      </c>
      <c r="EZ285" s="1" t="s">
        <v>879</v>
      </c>
    </row>
    <row r="286" spans="2:156" ht="16.2" thickBot="1" x14ac:dyDescent="0.35">
      <c r="B286" s="21" t="s">
        <v>287</v>
      </c>
      <c r="C286" s="22">
        <v>2.1076134235300028</v>
      </c>
      <c r="D286" s="23">
        <v>2.1851145498664728</v>
      </c>
      <c r="E286" s="23">
        <v>1.9643808708100536</v>
      </c>
      <c r="F286" s="23">
        <v>1.7723266436631455</v>
      </c>
      <c r="G286" s="23">
        <v>1.641478764232037</v>
      </c>
      <c r="H286" s="23">
        <v>1.2658907919129661</v>
      </c>
      <c r="I286" s="23">
        <v>1.1564717621722131</v>
      </c>
      <c r="J286" s="23">
        <v>0.86505648967566628</v>
      </c>
      <c r="K286" s="23">
        <v>0.66831457437227471</v>
      </c>
      <c r="L286" s="23">
        <v>0.324560823209044</v>
      </c>
      <c r="M286" s="23">
        <v>-1.2812301122119045</v>
      </c>
      <c r="N286" s="23">
        <v>-2.4386261546182126</v>
      </c>
      <c r="O286" s="23">
        <v>-2.8324454838796491</v>
      </c>
      <c r="P286" s="23">
        <v>-2.7949211514039867</v>
      </c>
      <c r="Q286" s="24"/>
      <c r="R286" s="23">
        <v>2.1076134235300028</v>
      </c>
      <c r="S286" s="23">
        <v>2.1851145498664728</v>
      </c>
      <c r="T286" s="23">
        <v>1.9643808708100536</v>
      </c>
      <c r="U286" s="23">
        <v>1.7723266436631455</v>
      </c>
      <c r="V286" s="23">
        <v>1.641478764232037</v>
      </c>
      <c r="W286" s="23">
        <v>1.2658907919129661</v>
      </c>
      <c r="X286" s="23">
        <v>1.1564717621722131</v>
      </c>
      <c r="Y286" s="23">
        <v>0.86505648967566628</v>
      </c>
      <c r="Z286" s="23">
        <v>0.66831457437227471</v>
      </c>
      <c r="AA286" s="23">
        <v>0.324560823209044</v>
      </c>
      <c r="AB286" s="23">
        <v>-1.2812301122119045</v>
      </c>
      <c r="AC286" s="23">
        <v>-2.4386261546182126</v>
      </c>
      <c r="AD286" s="23">
        <v>-2.8324454838796491</v>
      </c>
      <c r="AE286" s="23">
        <v>-2.7949211514039867</v>
      </c>
      <c r="AG286" s="25">
        <v>2.0765809117388256</v>
      </c>
      <c r="AH286" s="25">
        <v>2.1763208465535051</v>
      </c>
      <c r="AI286" s="25">
        <v>2.020860672171561</v>
      </c>
      <c r="AJ286" s="25">
        <v>1.8674923276591517</v>
      </c>
      <c r="AK286" s="25">
        <v>1.7909084148398211</v>
      </c>
      <c r="AL286" s="25">
        <v>1.4494343531451932</v>
      </c>
      <c r="AM286" s="25">
        <v>1.410809817199171</v>
      </c>
      <c r="AN286" s="25">
        <v>1.1771187259497768</v>
      </c>
      <c r="AO286" s="25">
        <v>1.0305617458775842</v>
      </c>
      <c r="AP286" s="25">
        <v>0.73833062444644249</v>
      </c>
      <c r="AQ286" s="25">
        <v>-0.40584456583966677</v>
      </c>
      <c r="AR286" s="25">
        <v>-1.5761734383102386</v>
      </c>
      <c r="AS286" s="25">
        <v>-2.6685051194264204</v>
      </c>
      <c r="AT286" s="25">
        <v>-3.1478206673184044</v>
      </c>
      <c r="AV286" s="26">
        <v>2.0765809117388256</v>
      </c>
      <c r="AW286" s="26">
        <v>2.1763208465535051</v>
      </c>
      <c r="AX286" s="26">
        <v>2.020860672171561</v>
      </c>
      <c r="AY286" s="26">
        <v>1.8674923276591517</v>
      </c>
      <c r="AZ286" s="26">
        <v>1.7909084148398211</v>
      </c>
      <c r="BA286" s="26">
        <v>1.4494343531451932</v>
      </c>
      <c r="BB286" s="26">
        <v>1.410809817199171</v>
      </c>
      <c r="BC286" s="26">
        <v>1.1771187259497768</v>
      </c>
      <c r="BD286" s="26">
        <v>1.0305617458775842</v>
      </c>
      <c r="BE286" s="26">
        <v>0.73833062444644249</v>
      </c>
      <c r="BF286" s="26">
        <v>-0.40584456583966677</v>
      </c>
      <c r="BG286" s="26">
        <v>-1.5761734383102386</v>
      </c>
      <c r="BH286" s="26">
        <v>-2.6685051194264204</v>
      </c>
      <c r="BI286" s="26">
        <v>-3.1478206673184044</v>
      </c>
      <c r="BK286" s="27">
        <v>2.1093059000012309</v>
      </c>
      <c r="BL286" s="27">
        <v>2.2071027458605981</v>
      </c>
      <c r="BM286" s="27">
        <v>2.0146339026955475</v>
      </c>
      <c r="BN286" s="27">
        <v>1.8498564863579894</v>
      </c>
      <c r="BO286" s="27">
        <v>1.7608453937697419</v>
      </c>
      <c r="BP286" s="27">
        <v>1.4167031617117694</v>
      </c>
      <c r="BQ286" s="27">
        <v>1.3728788659600113</v>
      </c>
      <c r="BR286" s="27">
        <v>1.1462132734058876</v>
      </c>
      <c r="BS286" s="27">
        <v>1.009799398798414</v>
      </c>
      <c r="BT286" s="27">
        <v>0.73030521180127295</v>
      </c>
      <c r="BU286" s="27">
        <v>-0.43307916065731433</v>
      </c>
      <c r="BV286" s="27">
        <v>-1.3968727226448472</v>
      </c>
      <c r="BW286" s="27">
        <v>-1.722985808690197</v>
      </c>
      <c r="BX286" s="27">
        <v>-1.6093258445141423</v>
      </c>
      <c r="BZ286" s="27">
        <v>2.1093059000012309</v>
      </c>
      <c r="CA286" s="27">
        <v>2.2071027458605981</v>
      </c>
      <c r="CB286" s="27">
        <v>2.0146339026955475</v>
      </c>
      <c r="CC286" s="27">
        <v>1.8498564863579894</v>
      </c>
      <c r="CD286" s="27">
        <v>1.7608453937697419</v>
      </c>
      <c r="CE286" s="27">
        <v>1.4167031617117694</v>
      </c>
      <c r="CF286" s="27">
        <v>1.3728788659600113</v>
      </c>
      <c r="CG286" s="27">
        <v>1.1462132734058876</v>
      </c>
      <c r="CH286" s="27">
        <v>1.009799398798414</v>
      </c>
      <c r="CI286" s="27">
        <v>0.73030521180127295</v>
      </c>
      <c r="CJ286" s="27">
        <v>-0.43307916065731433</v>
      </c>
      <c r="CK286" s="27">
        <v>-1.3968727226448472</v>
      </c>
      <c r="CL286" s="27">
        <v>-1.722985808690197</v>
      </c>
      <c r="CM286" s="27">
        <v>-1.6093258445141423</v>
      </c>
      <c r="CO286" s="28">
        <v>2.105525681684127</v>
      </c>
      <c r="CP286" s="28">
        <v>2.1908051149556051</v>
      </c>
      <c r="CQ286" s="28">
        <v>1.9881971406309251</v>
      </c>
      <c r="CR286" s="28">
        <v>1.825042305804061</v>
      </c>
      <c r="CS286" s="28">
        <v>1.7407204077875846</v>
      </c>
      <c r="CT286" s="28">
        <v>1.4284727323091815</v>
      </c>
      <c r="CU286" s="28">
        <v>1.4166736412410437</v>
      </c>
      <c r="CV286" s="28">
        <v>1.2407857306116554</v>
      </c>
      <c r="CW286" s="28">
        <v>1.1805396937162911</v>
      </c>
      <c r="CX286" s="28">
        <v>1.0043890685260983</v>
      </c>
      <c r="CY286" s="28">
        <v>0.13635205297917352</v>
      </c>
      <c r="CZ286" s="28">
        <v>-4.8471009782390801</v>
      </c>
      <c r="DA286" s="28">
        <v>-9.1616221994230571</v>
      </c>
      <c r="DB286" s="28">
        <v>-12.414953557582884</v>
      </c>
      <c r="DD286" s="28">
        <v>2.105525681684127</v>
      </c>
      <c r="DE286" s="28">
        <v>2.1908051149556051</v>
      </c>
      <c r="DF286" s="28">
        <v>1.9881971406309251</v>
      </c>
      <c r="DG286" s="28">
        <v>1.825042305804061</v>
      </c>
      <c r="DH286" s="28">
        <v>1.7407204077875846</v>
      </c>
      <c r="DI286" s="28">
        <v>1.4284727323091815</v>
      </c>
      <c r="DJ286" s="28">
        <v>1.4166736412410437</v>
      </c>
      <c r="DK286" s="28">
        <v>1.2407857306116554</v>
      </c>
      <c r="DL286" s="28">
        <v>1.1805396937162911</v>
      </c>
      <c r="DM286" s="28">
        <v>1.0043890685260983</v>
      </c>
      <c r="DN286" s="28">
        <v>0.13635205297917352</v>
      </c>
      <c r="DO286" s="28">
        <v>-4.8471009782390801</v>
      </c>
      <c r="DP286" s="28">
        <v>-9.1616221994230571</v>
      </c>
      <c r="DQ286" s="28">
        <v>-12.414953557582884</v>
      </c>
      <c r="DS286" s="29">
        <v>2.147100616865866</v>
      </c>
      <c r="DT286" s="29">
        <v>2.2714206148907641</v>
      </c>
      <c r="DU286" s="29">
        <v>2.1091834862727046</v>
      </c>
      <c r="DV286" s="29">
        <v>1.9768692008867887</v>
      </c>
      <c r="DW286" s="29">
        <v>1.9254856982088793</v>
      </c>
      <c r="DX286" s="29">
        <v>1.6473286487258321</v>
      </c>
      <c r="DY286" s="29">
        <v>1.6590787861267877</v>
      </c>
      <c r="DZ286" s="29">
        <v>1.508782019561103</v>
      </c>
      <c r="EA286" s="29">
        <v>1.4662803152750676</v>
      </c>
      <c r="EB286" s="29">
        <v>1.1213597757848746</v>
      </c>
      <c r="EC286" s="29">
        <v>-3.2752096161829733</v>
      </c>
      <c r="ED286" s="29">
        <v>-8.2015201642662205</v>
      </c>
      <c r="EE286" s="29">
        <v>-11.918451278385945</v>
      </c>
      <c r="EF286" s="29">
        <v>-11.997106778249776</v>
      </c>
      <c r="EH286" s="29">
        <v>2.147100616865866</v>
      </c>
      <c r="EI286" s="29">
        <v>2.2714206148907641</v>
      </c>
      <c r="EJ286" s="29">
        <v>2.1091834862727046</v>
      </c>
      <c r="EK286" s="29">
        <v>1.9768692008867887</v>
      </c>
      <c r="EL286" s="29">
        <v>1.9254856982088793</v>
      </c>
      <c r="EM286" s="29">
        <v>1.6473286487258321</v>
      </c>
      <c r="EN286" s="29">
        <v>1.6590787861267877</v>
      </c>
      <c r="EO286" s="29">
        <v>1.508782019561103</v>
      </c>
      <c r="EP286" s="29">
        <v>1.4662803152750676</v>
      </c>
      <c r="EQ286" s="29">
        <v>1.1213597757848746</v>
      </c>
      <c r="ER286" s="29">
        <v>-3.2752096161829733</v>
      </c>
      <c r="ES286" s="29">
        <v>-8.2015201642662205</v>
      </c>
      <c r="ET286" s="29">
        <v>-11.918451278385945</v>
      </c>
      <c r="EU286" s="29">
        <v>-11.997106778249776</v>
      </c>
      <c r="EW286" s="1">
        <v>379671</v>
      </c>
      <c r="EX286" s="1">
        <v>391133</v>
      </c>
      <c r="EY286" s="1" t="s">
        <v>482</v>
      </c>
      <c r="EZ286" s="1" t="s">
        <v>879</v>
      </c>
    </row>
    <row r="287" spans="2:156" ht="16.2" thickBot="1" x14ac:dyDescent="0.35">
      <c r="B287" s="21" t="s">
        <v>288</v>
      </c>
      <c r="C287" s="22">
        <v>13.48361557979481</v>
      </c>
      <c r="D287" s="23">
        <v>12.921326493047205</v>
      </c>
      <c r="E287" s="23">
        <v>11.974923847002302</v>
      </c>
      <c r="F287" s="23">
        <v>11.620960003946523</v>
      </c>
      <c r="G287" s="23">
        <v>11.499007781213031</v>
      </c>
      <c r="H287" s="23">
        <v>11.230654534041971</v>
      </c>
      <c r="I287" s="23">
        <v>11.02875471944099</v>
      </c>
      <c r="J287" s="23">
        <v>10.804779613975615</v>
      </c>
      <c r="K287" s="23">
        <v>10.610380710271778</v>
      </c>
      <c r="L287" s="23">
        <v>10.304972393008036</v>
      </c>
      <c r="M287" s="23">
        <v>9.3308596416655405</v>
      </c>
      <c r="N287" s="23">
        <v>7.7980987707950771</v>
      </c>
      <c r="O287" s="23">
        <v>6.6451090598428308</v>
      </c>
      <c r="P287" s="23">
        <v>5.7641586963878169</v>
      </c>
      <c r="Q287" s="24"/>
      <c r="R287" s="23">
        <v>17.983615579794808</v>
      </c>
      <c r="S287" s="23">
        <v>17.421326493047204</v>
      </c>
      <c r="T287" s="23">
        <v>16.474923847002302</v>
      </c>
      <c r="U287" s="23">
        <v>16.120960003946522</v>
      </c>
      <c r="V287" s="23">
        <v>15.999007781213031</v>
      </c>
      <c r="W287" s="23">
        <v>15.730654534041971</v>
      </c>
      <c r="X287" s="23">
        <v>15.52875471944099</v>
      </c>
      <c r="Y287" s="23">
        <v>15.304779613975615</v>
      </c>
      <c r="Z287" s="23">
        <v>15.110380710271778</v>
      </c>
      <c r="AA287" s="23">
        <v>14.804972393008036</v>
      </c>
      <c r="AB287" s="23">
        <v>13.83085964166554</v>
      </c>
      <c r="AC287" s="23">
        <v>12.298098770795077</v>
      </c>
      <c r="AD287" s="23">
        <v>11.145109059842831</v>
      </c>
      <c r="AE287" s="23">
        <v>10.264158696387817</v>
      </c>
      <c r="AG287" s="25">
        <v>13.446554438741817</v>
      </c>
      <c r="AH287" s="25">
        <v>13.223349174169163</v>
      </c>
      <c r="AI287" s="25">
        <v>12.734345104842795</v>
      </c>
      <c r="AJ287" s="25">
        <v>12.513215357445956</v>
      </c>
      <c r="AK287" s="25">
        <v>12.48606229141066</v>
      </c>
      <c r="AL287" s="25">
        <v>12.325694207630084</v>
      </c>
      <c r="AM287" s="25">
        <v>12.210438764857747</v>
      </c>
      <c r="AN287" s="25">
        <v>12.069181927799242</v>
      </c>
      <c r="AO287" s="25">
        <v>11.940944773962558</v>
      </c>
      <c r="AP287" s="25">
        <v>11.700518845050032</v>
      </c>
      <c r="AQ287" s="25">
        <v>11.124304383540888</v>
      </c>
      <c r="AR287" s="25">
        <v>10.575722790916961</v>
      </c>
      <c r="AS287" s="25">
        <v>10.05270892961253</v>
      </c>
      <c r="AT287" s="25">
        <v>9.8023438516638954</v>
      </c>
      <c r="AV287" s="26">
        <v>17.946554438741817</v>
      </c>
      <c r="AW287" s="26">
        <v>17.723349174169165</v>
      </c>
      <c r="AX287" s="26">
        <v>17.234345104842795</v>
      </c>
      <c r="AY287" s="26">
        <v>17.013215357445958</v>
      </c>
      <c r="AZ287" s="26">
        <v>16.986062291410661</v>
      </c>
      <c r="BA287" s="26">
        <v>16.825694207630086</v>
      </c>
      <c r="BB287" s="26">
        <v>16.710438764857749</v>
      </c>
      <c r="BC287" s="26">
        <v>16.569181927799242</v>
      </c>
      <c r="BD287" s="26">
        <v>16.440944773962556</v>
      </c>
      <c r="BE287" s="26">
        <v>16.200518845050034</v>
      </c>
      <c r="BF287" s="26">
        <v>15.624304383540888</v>
      </c>
      <c r="BG287" s="26">
        <v>15.075722790916961</v>
      </c>
      <c r="BH287" s="26">
        <v>14.55270892961253</v>
      </c>
      <c r="BI287" s="26">
        <v>14.302343851663895</v>
      </c>
      <c r="BK287" s="27">
        <v>13.484850732493586</v>
      </c>
      <c r="BL287" s="27">
        <v>12.947306563777842</v>
      </c>
      <c r="BM287" s="27">
        <v>12.030662916574348</v>
      </c>
      <c r="BN287" s="27">
        <v>11.704627110387454</v>
      </c>
      <c r="BO287" s="27">
        <v>11.610818521333732</v>
      </c>
      <c r="BP287" s="27">
        <v>11.381168217971403</v>
      </c>
      <c r="BQ287" s="27">
        <v>11.215169751097195</v>
      </c>
      <c r="BR287" s="27">
        <v>11.033320868108271</v>
      </c>
      <c r="BS287" s="27">
        <v>10.877896427632628</v>
      </c>
      <c r="BT287" s="27">
        <v>10.611612983951273</v>
      </c>
      <c r="BU287" s="27">
        <v>9.8577283847766246</v>
      </c>
      <c r="BV287" s="27">
        <v>9.1861115527896402</v>
      </c>
      <c r="BW287" s="27">
        <v>8.7883956705028048</v>
      </c>
      <c r="BX287" s="27">
        <v>8.656172467640209</v>
      </c>
      <c r="BZ287" s="27">
        <v>17.984850732493584</v>
      </c>
      <c r="CA287" s="27">
        <v>17.447306563777843</v>
      </c>
      <c r="CB287" s="27">
        <v>16.53066291657435</v>
      </c>
      <c r="CC287" s="27">
        <v>16.204627110387456</v>
      </c>
      <c r="CD287" s="27">
        <v>16.110818521333734</v>
      </c>
      <c r="CE287" s="27">
        <v>15.881168217971403</v>
      </c>
      <c r="CF287" s="27">
        <v>15.715169751097195</v>
      </c>
      <c r="CG287" s="27">
        <v>15.533320868108271</v>
      </c>
      <c r="CH287" s="27">
        <v>15.377896427632628</v>
      </c>
      <c r="CI287" s="27">
        <v>15.111612983951273</v>
      </c>
      <c r="CJ287" s="27">
        <v>14.357728384776625</v>
      </c>
      <c r="CK287" s="27">
        <v>13.68611155278964</v>
      </c>
      <c r="CL287" s="27">
        <v>13.288395670502805</v>
      </c>
      <c r="CM287" s="27">
        <v>13.156172467640209</v>
      </c>
      <c r="CO287" s="28">
        <v>13.482486333818755</v>
      </c>
      <c r="CP287" s="28">
        <v>12.942044975376724</v>
      </c>
      <c r="CQ287" s="28">
        <v>12.018135620097469</v>
      </c>
      <c r="CR287" s="28">
        <v>11.687762581321101</v>
      </c>
      <c r="CS287" s="28">
        <v>11.588458784886933</v>
      </c>
      <c r="CT287" s="28">
        <v>11.34426054072639</v>
      </c>
      <c r="CU287" s="28">
        <v>11.167547031302892</v>
      </c>
      <c r="CV287" s="28">
        <v>10.970281080056727</v>
      </c>
      <c r="CW287" s="28">
        <v>10.804625421294146</v>
      </c>
      <c r="CX287" s="28">
        <v>10.534149135514044</v>
      </c>
      <c r="CY287" s="28">
        <v>9.6904214330421361</v>
      </c>
      <c r="CZ287" s="28">
        <v>7.5355231588532217</v>
      </c>
      <c r="DA287" s="28">
        <v>5.8743321306707657</v>
      </c>
      <c r="DB287" s="28">
        <v>4.6411682303656505</v>
      </c>
      <c r="DD287" s="28">
        <v>17.982486333818755</v>
      </c>
      <c r="DE287" s="28">
        <v>17.442044975376724</v>
      </c>
      <c r="DF287" s="28">
        <v>16.518135620097468</v>
      </c>
      <c r="DG287" s="28">
        <v>16.187762581321103</v>
      </c>
      <c r="DH287" s="28">
        <v>16.088458784886932</v>
      </c>
      <c r="DI287" s="28">
        <v>15.84426054072639</v>
      </c>
      <c r="DJ287" s="28">
        <v>15.667547031302892</v>
      </c>
      <c r="DK287" s="28">
        <v>15.470281080056727</v>
      </c>
      <c r="DL287" s="28">
        <v>15.304625421294146</v>
      </c>
      <c r="DM287" s="28">
        <v>15.034149135514044</v>
      </c>
      <c r="DN287" s="28">
        <v>14.190421433042136</v>
      </c>
      <c r="DO287" s="28">
        <v>12.035523158853222</v>
      </c>
      <c r="DP287" s="28">
        <v>10.374332130670766</v>
      </c>
      <c r="DQ287" s="28">
        <v>9.1411682303656505</v>
      </c>
      <c r="DS287" s="29">
        <v>13.497812982096379</v>
      </c>
      <c r="DT287" s="29">
        <v>12.972464319548678</v>
      </c>
      <c r="DU287" s="29">
        <v>12.063946940090347</v>
      </c>
      <c r="DV287" s="29">
        <v>11.746536917884059</v>
      </c>
      <c r="DW287" s="29">
        <v>11.653141337285863</v>
      </c>
      <c r="DX287" s="29">
        <v>11.406822832021062</v>
      </c>
      <c r="DY287" s="29">
        <v>11.223566960883437</v>
      </c>
      <c r="DZ287" s="29">
        <v>11.012005526707485</v>
      </c>
      <c r="EA287" s="29">
        <v>10.825943389235961</v>
      </c>
      <c r="EB287" s="29">
        <v>10.490964932235503</v>
      </c>
      <c r="EC287" s="29">
        <v>7.8831393330842907</v>
      </c>
      <c r="ED287" s="29">
        <v>5.6567684167159555</v>
      </c>
      <c r="EE287" s="29">
        <v>4.0223650242973008</v>
      </c>
      <c r="EF287" s="29">
        <v>4.0113664672097826</v>
      </c>
      <c r="EH287" s="29">
        <v>17.997812982096377</v>
      </c>
      <c r="EI287" s="29">
        <v>17.472464319548678</v>
      </c>
      <c r="EJ287" s="29">
        <v>16.563946940090347</v>
      </c>
      <c r="EK287" s="29">
        <v>16.246536917884058</v>
      </c>
      <c r="EL287" s="29">
        <v>16.153141337285863</v>
      </c>
      <c r="EM287" s="29">
        <v>15.906822832021062</v>
      </c>
      <c r="EN287" s="29">
        <v>15.723566960883437</v>
      </c>
      <c r="EO287" s="29">
        <v>15.512005526707485</v>
      </c>
      <c r="EP287" s="29">
        <v>15.325943389235961</v>
      </c>
      <c r="EQ287" s="29">
        <v>14.990964932235503</v>
      </c>
      <c r="ER287" s="29">
        <v>12.383139333084291</v>
      </c>
      <c r="ES287" s="29">
        <v>10.156768416715956</v>
      </c>
      <c r="ET287" s="29">
        <v>8.5223650242973008</v>
      </c>
      <c r="EU287" s="29">
        <v>8.5113664672097826</v>
      </c>
      <c r="EW287" s="1">
        <v>380334</v>
      </c>
      <c r="EX287" s="1">
        <v>397555</v>
      </c>
      <c r="EY287" s="1" t="s">
        <v>516</v>
      </c>
      <c r="EZ287" s="1" t="s">
        <v>880</v>
      </c>
    </row>
    <row r="288" spans="2:156" ht="16.2" thickBot="1" x14ac:dyDescent="0.35">
      <c r="B288" s="21" t="s">
        <v>289</v>
      </c>
      <c r="C288" s="22">
        <v>9.8335143498216109</v>
      </c>
      <c r="D288" s="23">
        <v>9.9862609864309544</v>
      </c>
      <c r="E288" s="23">
        <v>9.6951745122975712</v>
      </c>
      <c r="F288" s="23">
        <v>9.6214219463325996</v>
      </c>
      <c r="G288" s="23">
        <v>9.5718532383724213</v>
      </c>
      <c r="H288" s="23">
        <v>9.3583024655038347</v>
      </c>
      <c r="I288" s="23">
        <v>9.1373215889283603</v>
      </c>
      <c r="J288" s="23">
        <v>8.8976472582465309</v>
      </c>
      <c r="K288" s="23">
        <v>8.7582418541477001</v>
      </c>
      <c r="L288" s="23">
        <v>8.4306648319512156</v>
      </c>
      <c r="M288" s="23">
        <v>7.2198578850227904</v>
      </c>
      <c r="N288" s="23">
        <v>5.7659805830601769</v>
      </c>
      <c r="O288" s="23">
        <v>5.154643705074399</v>
      </c>
      <c r="P288" s="23">
        <v>5.0170505380895989</v>
      </c>
      <c r="Q288" s="24"/>
      <c r="R288" s="23">
        <v>14.333514349821611</v>
      </c>
      <c r="S288" s="23">
        <v>14.486260986430954</v>
      </c>
      <c r="T288" s="23">
        <v>14.195174512297571</v>
      </c>
      <c r="U288" s="23">
        <v>14.1214219463326</v>
      </c>
      <c r="V288" s="23">
        <v>14.071853238372421</v>
      </c>
      <c r="W288" s="23">
        <v>13.858302465503835</v>
      </c>
      <c r="X288" s="23">
        <v>13.63732158892836</v>
      </c>
      <c r="Y288" s="23">
        <v>13.397647258246531</v>
      </c>
      <c r="Z288" s="23">
        <v>13.2582418541477</v>
      </c>
      <c r="AA288" s="23">
        <v>12.930664831951216</v>
      </c>
      <c r="AB288" s="23">
        <v>11.71985788502279</v>
      </c>
      <c r="AC288" s="23">
        <v>10.265980583060177</v>
      </c>
      <c r="AD288" s="23">
        <v>9.654643705074399</v>
      </c>
      <c r="AE288" s="23">
        <v>9.5170505380895989</v>
      </c>
      <c r="AG288" s="25">
        <v>9.7656551973437171</v>
      </c>
      <c r="AH288" s="25">
        <v>9.9314008510062948</v>
      </c>
      <c r="AI288" s="25">
        <v>9.7337088397431817</v>
      </c>
      <c r="AJ288" s="25">
        <v>9.7041542579408198</v>
      </c>
      <c r="AK288" s="25">
        <v>9.7133135468140441</v>
      </c>
      <c r="AL288" s="25">
        <v>9.5350257631457129</v>
      </c>
      <c r="AM288" s="25">
        <v>9.3491853827586553</v>
      </c>
      <c r="AN288" s="25">
        <v>9.1410980035325302</v>
      </c>
      <c r="AO288" s="25">
        <v>9.0590585947451636</v>
      </c>
      <c r="AP288" s="25">
        <v>8.7336271342154124</v>
      </c>
      <c r="AQ288" s="25">
        <v>7.9168310394313348</v>
      </c>
      <c r="AR288" s="25">
        <v>7.0700396743498715</v>
      </c>
      <c r="AS288" s="25">
        <v>6.2382452854384525</v>
      </c>
      <c r="AT288" s="25">
        <v>6.0307045697994255</v>
      </c>
      <c r="AV288" s="26">
        <v>14.265655197343717</v>
      </c>
      <c r="AW288" s="26">
        <v>14.431400851006295</v>
      </c>
      <c r="AX288" s="26">
        <v>14.233708839743182</v>
      </c>
      <c r="AY288" s="26">
        <v>14.20415425794082</v>
      </c>
      <c r="AZ288" s="26">
        <v>14.213313546814044</v>
      </c>
      <c r="BA288" s="26">
        <v>14.035025763145713</v>
      </c>
      <c r="BB288" s="26">
        <v>13.849185382758655</v>
      </c>
      <c r="BC288" s="26">
        <v>13.64109800353253</v>
      </c>
      <c r="BD288" s="26">
        <v>13.559058594745164</v>
      </c>
      <c r="BE288" s="26">
        <v>13.233627134215412</v>
      </c>
      <c r="BF288" s="26">
        <v>12.416831039431335</v>
      </c>
      <c r="BG288" s="26">
        <v>11.570039674349871</v>
      </c>
      <c r="BH288" s="26">
        <v>10.738245285438452</v>
      </c>
      <c r="BI288" s="26">
        <v>10.530704569799425</v>
      </c>
      <c r="BK288" s="27">
        <v>9.8349023770662445</v>
      </c>
      <c r="BL288" s="27">
        <v>10.015091574206373</v>
      </c>
      <c r="BM288" s="27">
        <v>9.7590582334433744</v>
      </c>
      <c r="BN288" s="27">
        <v>9.7185372730590487</v>
      </c>
      <c r="BO288" s="27">
        <v>9.7184216668669023</v>
      </c>
      <c r="BP288" s="27">
        <v>9.5423883534063112</v>
      </c>
      <c r="BQ288" s="27">
        <v>9.3739971945684673</v>
      </c>
      <c r="BR288" s="27">
        <v>9.199243702536835</v>
      </c>
      <c r="BS288" s="27">
        <v>9.1596935838871048</v>
      </c>
      <c r="BT288" s="27">
        <v>8.9018033881750238</v>
      </c>
      <c r="BU288" s="27">
        <v>8.0205215010460016</v>
      </c>
      <c r="BV288" s="27">
        <v>7.3515157370091178</v>
      </c>
      <c r="BW288" s="27">
        <v>7.2904547454008384</v>
      </c>
      <c r="BX288" s="27">
        <v>7.6591371946007811</v>
      </c>
      <c r="BZ288" s="27">
        <v>14.334902377066244</v>
      </c>
      <c r="CA288" s="27">
        <v>14.515091574206373</v>
      </c>
      <c r="CB288" s="27">
        <v>14.259058233443374</v>
      </c>
      <c r="CC288" s="27">
        <v>14.218537273059049</v>
      </c>
      <c r="CD288" s="27">
        <v>14.218421666866902</v>
      </c>
      <c r="CE288" s="27">
        <v>14.042388353406311</v>
      </c>
      <c r="CF288" s="27">
        <v>13.873997194568467</v>
      </c>
      <c r="CG288" s="27">
        <v>13.699243702536835</v>
      </c>
      <c r="CH288" s="27">
        <v>13.659693583887105</v>
      </c>
      <c r="CI288" s="27">
        <v>13.401803388175024</v>
      </c>
      <c r="CJ288" s="27">
        <v>12.520521501046002</v>
      </c>
      <c r="CK288" s="27">
        <v>11.851515737009118</v>
      </c>
      <c r="CL288" s="27">
        <v>11.790454745400838</v>
      </c>
      <c r="CM288" s="27">
        <v>12.159137194600781</v>
      </c>
      <c r="CO288" s="28">
        <v>9.8311675977263793</v>
      </c>
      <c r="CP288" s="28">
        <v>9.9986427363698631</v>
      </c>
      <c r="CQ288" s="28">
        <v>9.7334073581895737</v>
      </c>
      <c r="CR288" s="28">
        <v>9.6961165894657224</v>
      </c>
      <c r="CS288" s="28">
        <v>9.7040675613260454</v>
      </c>
      <c r="CT288" s="28">
        <v>9.5584269379380764</v>
      </c>
      <c r="CU288" s="28">
        <v>9.425839767580106</v>
      </c>
      <c r="CV288" s="28">
        <v>9.2862280904621652</v>
      </c>
      <c r="CW288" s="28">
        <v>9.30817196431701</v>
      </c>
      <c r="CX288" s="28">
        <v>9.1292318042066558</v>
      </c>
      <c r="CY288" s="28">
        <v>8.3883877098439914</v>
      </c>
      <c r="CZ288" s="28">
        <v>1.6653847222112148</v>
      </c>
      <c r="DA288" s="28">
        <v>-4.3517504485205407</v>
      </c>
      <c r="DB288" s="28">
        <v>-9.1523516861899736</v>
      </c>
      <c r="DD288" s="28">
        <v>14.331167597726379</v>
      </c>
      <c r="DE288" s="28">
        <v>14.498642736369863</v>
      </c>
      <c r="DF288" s="28">
        <v>14.233407358189574</v>
      </c>
      <c r="DG288" s="28">
        <v>14.196116589465722</v>
      </c>
      <c r="DH288" s="28">
        <v>14.204067561326045</v>
      </c>
      <c r="DI288" s="28">
        <v>14.058426937938076</v>
      </c>
      <c r="DJ288" s="28">
        <v>13.925839767580106</v>
      </c>
      <c r="DK288" s="28">
        <v>13.786228090462165</v>
      </c>
      <c r="DL288" s="28">
        <v>13.80817196431701</v>
      </c>
      <c r="DM288" s="28">
        <v>13.629231804206656</v>
      </c>
      <c r="DN288" s="28">
        <v>12.888387709843991</v>
      </c>
      <c r="DO288" s="28">
        <v>6.1653847222112148</v>
      </c>
      <c r="DP288" s="28">
        <v>0.14824955147945929</v>
      </c>
      <c r="DQ288" s="28">
        <v>-4.6523516861899736</v>
      </c>
      <c r="DS288" s="29">
        <v>9.9108722122582069</v>
      </c>
      <c r="DT288" s="29">
        <v>10.153620508964972</v>
      </c>
      <c r="DU288" s="29">
        <v>9.9651419637194287</v>
      </c>
      <c r="DV288" s="29">
        <v>9.9828749957260872</v>
      </c>
      <c r="DW288" s="29">
        <v>10.043789382831067</v>
      </c>
      <c r="DX288" s="29">
        <v>9.9445864758535549</v>
      </c>
      <c r="DY288" s="29">
        <v>9.8550623344404809</v>
      </c>
      <c r="DZ288" s="29">
        <v>9.7607484144725269</v>
      </c>
      <c r="EA288" s="29">
        <v>9.8050717635942988</v>
      </c>
      <c r="EB288" s="29">
        <v>9.3468500967668682</v>
      </c>
      <c r="EC288" s="29">
        <v>2.2492415190018491</v>
      </c>
      <c r="ED288" s="29">
        <v>-4.0529833784390377</v>
      </c>
      <c r="EE288" s="29">
        <v>-9.1681245779549769</v>
      </c>
      <c r="EF288" s="29">
        <v>-8.509759434911004</v>
      </c>
      <c r="EH288" s="29">
        <v>14.410872212258207</v>
      </c>
      <c r="EI288" s="29">
        <v>14.653620508964972</v>
      </c>
      <c r="EJ288" s="29">
        <v>14.465141963719429</v>
      </c>
      <c r="EK288" s="29">
        <v>14.482874995726087</v>
      </c>
      <c r="EL288" s="29">
        <v>14.543789382831067</v>
      </c>
      <c r="EM288" s="29">
        <v>14.444586475853555</v>
      </c>
      <c r="EN288" s="29">
        <v>14.355062334440481</v>
      </c>
      <c r="EO288" s="29">
        <v>14.260748414472527</v>
      </c>
      <c r="EP288" s="29">
        <v>14.305071763594299</v>
      </c>
      <c r="EQ288" s="29">
        <v>13.846850096766868</v>
      </c>
      <c r="ER288" s="29">
        <v>6.7492415190018491</v>
      </c>
      <c r="ES288" s="29">
        <v>0.44701662156096234</v>
      </c>
      <c r="ET288" s="29">
        <v>-4.6681245779549769</v>
      </c>
      <c r="EU288" s="29">
        <v>-4.009759434911004</v>
      </c>
      <c r="EW288" s="1">
        <v>321492</v>
      </c>
      <c r="EX288" s="1">
        <v>468870</v>
      </c>
      <c r="EY288" s="1" t="s">
        <v>503</v>
      </c>
      <c r="EZ288" s="1" t="s">
        <v>886</v>
      </c>
    </row>
    <row r="289" spans="2:156" ht="16.2" thickBot="1" x14ac:dyDescent="0.35">
      <c r="B289" s="21" t="s">
        <v>290</v>
      </c>
      <c r="C289" s="22">
        <v>0.88515812060077259</v>
      </c>
      <c r="D289" s="23">
        <v>0.94893572377946889</v>
      </c>
      <c r="E289" s="23">
        <v>0.88639947390982687</v>
      </c>
      <c r="F289" s="23">
        <v>0.83022420913424444</v>
      </c>
      <c r="G289" s="23">
        <v>0.76902761225638994</v>
      </c>
      <c r="H289" s="23">
        <v>0.70028898963057884</v>
      </c>
      <c r="I289" s="23">
        <v>0.62805781092694346</v>
      </c>
      <c r="J289" s="23">
        <v>0.54884768546545537</v>
      </c>
      <c r="K289" s="23">
        <v>0.45505261581812917</v>
      </c>
      <c r="L289" s="23">
        <v>0.29585840432903687</v>
      </c>
      <c r="M289" s="23">
        <v>-0.60255505840895296</v>
      </c>
      <c r="N289" s="23">
        <v>-1.5861229349243384</v>
      </c>
      <c r="O289" s="23">
        <v>-1.87419953981337</v>
      </c>
      <c r="P289" s="23">
        <v>-2.0090136351370536</v>
      </c>
      <c r="Q289" s="24"/>
      <c r="R289" s="23">
        <v>2.3851581206007726</v>
      </c>
      <c r="S289" s="23">
        <v>2.4489357237794689</v>
      </c>
      <c r="T289" s="23">
        <v>2.3863994739098269</v>
      </c>
      <c r="U289" s="23">
        <v>2.3302242091342444</v>
      </c>
      <c r="V289" s="23">
        <v>2.2690276122563899</v>
      </c>
      <c r="W289" s="23">
        <v>2.2002889896305788</v>
      </c>
      <c r="X289" s="23">
        <v>2.1280578109269435</v>
      </c>
      <c r="Y289" s="23">
        <v>2.0488476854654554</v>
      </c>
      <c r="Z289" s="23">
        <v>1.9550526158181292</v>
      </c>
      <c r="AA289" s="23">
        <v>1.7958584043290369</v>
      </c>
      <c r="AB289" s="23">
        <v>0.89744494159104704</v>
      </c>
      <c r="AC289" s="23">
        <v>-8.6122934924338423E-2</v>
      </c>
      <c r="AD289" s="23">
        <v>-0.37419953981336995</v>
      </c>
      <c r="AE289" s="23">
        <v>-0.50901363513705356</v>
      </c>
      <c r="AG289" s="25">
        <v>0.86948851495916912</v>
      </c>
      <c r="AH289" s="25">
        <v>0.92584141442264922</v>
      </c>
      <c r="AI289" s="25">
        <v>0.89232957761951504</v>
      </c>
      <c r="AJ289" s="25">
        <v>0.86185541158173073</v>
      </c>
      <c r="AK289" s="25">
        <v>0.82477543386768382</v>
      </c>
      <c r="AL289" s="25">
        <v>0.77918541576998113</v>
      </c>
      <c r="AM289" s="25">
        <v>0.72515549745942476</v>
      </c>
      <c r="AN289" s="25">
        <v>0.65617060727238652</v>
      </c>
      <c r="AO289" s="25">
        <v>0.57266234206549083</v>
      </c>
      <c r="AP289" s="25">
        <v>0.47628838446753718</v>
      </c>
      <c r="AQ289" s="25">
        <v>-3.7031122149882023E-3</v>
      </c>
      <c r="AR289" s="25">
        <v>-0.83841551441523166</v>
      </c>
      <c r="AS289" s="25">
        <v>-1.6423312842258939</v>
      </c>
      <c r="AT289" s="25">
        <v>-1.8500118228734914</v>
      </c>
      <c r="AV289" s="26">
        <v>2.3694885149591691</v>
      </c>
      <c r="AW289" s="26">
        <v>2.4258414144226492</v>
      </c>
      <c r="AX289" s="26">
        <v>2.392329577619515</v>
      </c>
      <c r="AY289" s="26">
        <v>2.3618554115817307</v>
      </c>
      <c r="AZ289" s="26">
        <v>2.3247754338676838</v>
      </c>
      <c r="BA289" s="26">
        <v>2.2791854157699811</v>
      </c>
      <c r="BB289" s="26">
        <v>2.2251554974594248</v>
      </c>
      <c r="BC289" s="26">
        <v>2.1561706072723865</v>
      </c>
      <c r="BD289" s="26">
        <v>2.0726623420654908</v>
      </c>
      <c r="BE289" s="26">
        <v>1.9762883844675372</v>
      </c>
      <c r="BF289" s="26">
        <v>1.4962968877850118</v>
      </c>
      <c r="BG289" s="26">
        <v>0.66158448558476834</v>
      </c>
      <c r="BH289" s="26">
        <v>-0.14233128422589392</v>
      </c>
      <c r="BI289" s="26">
        <v>-0.35001182287349142</v>
      </c>
      <c r="BK289" s="27">
        <v>0.88549302038836686</v>
      </c>
      <c r="BL289" s="27">
        <v>0.95587736120084799</v>
      </c>
      <c r="BM289" s="27">
        <v>0.90168051876306876</v>
      </c>
      <c r="BN289" s="27">
        <v>0.8535350156992898</v>
      </c>
      <c r="BO289" s="27">
        <v>0.80124434338796391</v>
      </c>
      <c r="BP289" s="27">
        <v>0.74470820692374229</v>
      </c>
      <c r="BQ289" s="27">
        <v>0.68510848675286518</v>
      </c>
      <c r="BR289" s="27">
        <v>0.62219677129699313</v>
      </c>
      <c r="BS289" s="27">
        <v>0.55556563541907611</v>
      </c>
      <c r="BT289" s="27">
        <v>0.46278858759370234</v>
      </c>
      <c r="BU289" s="27">
        <v>-0.27154399960481257</v>
      </c>
      <c r="BV289" s="27">
        <v>-1.0297470263028021</v>
      </c>
      <c r="BW289" s="27">
        <v>-1.186995537313198</v>
      </c>
      <c r="BX289" s="27">
        <v>-1.1600400001541287</v>
      </c>
      <c r="BZ289" s="27">
        <v>2.3854930203883669</v>
      </c>
      <c r="CA289" s="27">
        <v>2.455877361200848</v>
      </c>
      <c r="CB289" s="27">
        <v>2.4016805187630688</v>
      </c>
      <c r="CC289" s="27">
        <v>2.3535350156992898</v>
      </c>
      <c r="CD289" s="27">
        <v>2.3012443433879639</v>
      </c>
      <c r="CE289" s="27">
        <v>2.2447082069237423</v>
      </c>
      <c r="CF289" s="27">
        <v>2.1851084867528652</v>
      </c>
      <c r="CG289" s="27">
        <v>2.1221967712969931</v>
      </c>
      <c r="CH289" s="27">
        <v>2.0555656354190761</v>
      </c>
      <c r="CI289" s="27">
        <v>1.9627885875937023</v>
      </c>
      <c r="CJ289" s="27">
        <v>1.2284560003951874</v>
      </c>
      <c r="CK289" s="27">
        <v>0.47025297369719787</v>
      </c>
      <c r="CL289" s="27">
        <v>0.31300446268680204</v>
      </c>
      <c r="CM289" s="27">
        <v>0.33995999984587133</v>
      </c>
      <c r="CO289" s="28">
        <v>0.88371291681122344</v>
      </c>
      <c r="CP289" s="28">
        <v>0.95353986687870496</v>
      </c>
      <c r="CQ289" s="28">
        <v>0.89903532918152429</v>
      </c>
      <c r="CR289" s="28">
        <v>0.85238902979438791</v>
      </c>
      <c r="CS289" s="28">
        <v>0.80240037156122934</v>
      </c>
      <c r="CT289" s="28">
        <v>0.74787821605196747</v>
      </c>
      <c r="CU289" s="28">
        <v>0.68208870609066885</v>
      </c>
      <c r="CV289" s="28">
        <v>0.58283934919732872</v>
      </c>
      <c r="CW289" s="28">
        <v>0.47001591684557376</v>
      </c>
      <c r="CX289" s="28">
        <v>0.35557995265376086</v>
      </c>
      <c r="CY289" s="28">
        <v>-0.77538924133359899</v>
      </c>
      <c r="CZ289" s="28">
        <v>-2.9215844781259825</v>
      </c>
      <c r="DA289" s="28">
        <v>-4.331035533276669</v>
      </c>
      <c r="DB289" s="28">
        <v>-5.3298909152267342</v>
      </c>
      <c r="DD289" s="28">
        <v>2.3837129168112234</v>
      </c>
      <c r="DE289" s="28">
        <v>2.453539866878705</v>
      </c>
      <c r="DF289" s="28">
        <v>2.3990353291815243</v>
      </c>
      <c r="DG289" s="28">
        <v>2.3523890297943879</v>
      </c>
      <c r="DH289" s="28">
        <v>2.3024003715612293</v>
      </c>
      <c r="DI289" s="28">
        <v>2.2478782160519675</v>
      </c>
      <c r="DJ289" s="28">
        <v>2.1820887060906689</v>
      </c>
      <c r="DK289" s="28">
        <v>2.0828393491973287</v>
      </c>
      <c r="DL289" s="28">
        <v>1.9700159168455738</v>
      </c>
      <c r="DM289" s="28">
        <v>1.8555799526537609</v>
      </c>
      <c r="DN289" s="28">
        <v>0.72461075866640101</v>
      </c>
      <c r="DO289" s="28">
        <v>-1.4215844781259825</v>
      </c>
      <c r="DP289" s="28">
        <v>-2.831035533276669</v>
      </c>
      <c r="DQ289" s="28">
        <v>-3.8298909152267342</v>
      </c>
      <c r="DS289" s="29">
        <v>0.89430422964666967</v>
      </c>
      <c r="DT289" s="29">
        <v>0.97451160937339765</v>
      </c>
      <c r="DU289" s="29">
        <v>0.93051482308179523</v>
      </c>
      <c r="DV289" s="29">
        <v>0.89239575688995387</v>
      </c>
      <c r="DW289" s="29">
        <v>0.84047152866260433</v>
      </c>
      <c r="DX289" s="29">
        <v>0.75265891025307852</v>
      </c>
      <c r="DY289" s="29">
        <v>0.66270028059371189</v>
      </c>
      <c r="DZ289" s="29">
        <v>0.56164699172064658</v>
      </c>
      <c r="EA289" s="29">
        <v>0.45223523831065826</v>
      </c>
      <c r="EB289" s="29">
        <v>0.30175999245672891</v>
      </c>
      <c r="EC289" s="29">
        <v>-1.9445953878697235</v>
      </c>
      <c r="ED289" s="29">
        <v>-3.8501306893636311</v>
      </c>
      <c r="EE289" s="29">
        <v>-4.9991000664484098</v>
      </c>
      <c r="EF289" s="29">
        <v>-5.0649901469862719</v>
      </c>
      <c r="EH289" s="29">
        <v>2.3943042296466697</v>
      </c>
      <c r="EI289" s="29">
        <v>2.4745116093733976</v>
      </c>
      <c r="EJ289" s="29">
        <v>2.4305148230817952</v>
      </c>
      <c r="EK289" s="29">
        <v>2.3923957568899539</v>
      </c>
      <c r="EL289" s="29">
        <v>2.3404715286626043</v>
      </c>
      <c r="EM289" s="29">
        <v>2.2526589102530785</v>
      </c>
      <c r="EN289" s="29">
        <v>2.1627002805937119</v>
      </c>
      <c r="EO289" s="29">
        <v>2.0616469917206466</v>
      </c>
      <c r="EP289" s="29">
        <v>1.9522352383106583</v>
      </c>
      <c r="EQ289" s="29">
        <v>1.8017599924567289</v>
      </c>
      <c r="ER289" s="29">
        <v>-0.44459538786972352</v>
      </c>
      <c r="ES289" s="29">
        <v>-2.3501306893636311</v>
      </c>
      <c r="ET289" s="29">
        <v>-3.4991000664484098</v>
      </c>
      <c r="EU289" s="29">
        <v>-3.5649901469862719</v>
      </c>
      <c r="EW289" s="1">
        <v>338069</v>
      </c>
      <c r="EX289" s="1">
        <v>412086</v>
      </c>
      <c r="EY289" s="1" t="s">
        <v>745</v>
      </c>
      <c r="EZ289" s="1" t="s">
        <v>891</v>
      </c>
    </row>
    <row r="290" spans="2:156" ht="16.2" thickBot="1" x14ac:dyDescent="0.35">
      <c r="B290" s="21" t="s">
        <v>291</v>
      </c>
      <c r="C290" s="22">
        <v>0.37925509250740053</v>
      </c>
      <c r="D290" s="23">
        <v>0.44153751360526527</v>
      </c>
      <c r="E290" s="23">
        <v>0.40170371438461583</v>
      </c>
      <c r="F290" s="23">
        <v>0.31110702162556247</v>
      </c>
      <c r="G290" s="23">
        <v>0.24844163550181175</v>
      </c>
      <c r="H290" s="23">
        <v>0.22261906207113213</v>
      </c>
      <c r="I290" s="23">
        <v>0.11265242287047617</v>
      </c>
      <c r="J290" s="23">
        <v>4.0314979777524407E-2</v>
      </c>
      <c r="K290" s="23">
        <v>5.2786392885169064E-3</v>
      </c>
      <c r="L290" s="23">
        <v>-4.3663584219608254E-2</v>
      </c>
      <c r="M290" s="23">
        <v>-0.48038219307698604</v>
      </c>
      <c r="N290" s="23">
        <v>-1.0941576682273766</v>
      </c>
      <c r="O290" s="23">
        <v>-1.452241786255617</v>
      </c>
      <c r="P290" s="23">
        <v>-1.6112533104493103</v>
      </c>
      <c r="Q290" s="24"/>
      <c r="R290" s="23">
        <v>1.3792550925074005</v>
      </c>
      <c r="S290" s="23">
        <v>1.4415375136052653</v>
      </c>
      <c r="T290" s="23">
        <v>1.4017037143846158</v>
      </c>
      <c r="U290" s="23">
        <v>1.3111070216255625</v>
      </c>
      <c r="V290" s="23">
        <v>1.2484416355018118</v>
      </c>
      <c r="W290" s="23">
        <v>1.2226190620711321</v>
      </c>
      <c r="X290" s="23">
        <v>1.1126524228704762</v>
      </c>
      <c r="Y290" s="23">
        <v>1.0403149797775244</v>
      </c>
      <c r="Z290" s="23">
        <v>1.0052786392885169</v>
      </c>
      <c r="AA290" s="23">
        <v>0.95633641578039175</v>
      </c>
      <c r="AB290" s="23">
        <v>0.51961780692301396</v>
      </c>
      <c r="AC290" s="23">
        <v>-9.415766822737659E-2</v>
      </c>
      <c r="AD290" s="23">
        <v>-0.45224178625561695</v>
      </c>
      <c r="AE290" s="23">
        <v>-0.61125331044931031</v>
      </c>
      <c r="AG290" s="25">
        <v>0.35515137410708952</v>
      </c>
      <c r="AH290" s="25">
        <v>0.40366531594956356</v>
      </c>
      <c r="AI290" s="25">
        <v>0.39506502749629835</v>
      </c>
      <c r="AJ290" s="25">
        <v>0.33041495433616319</v>
      </c>
      <c r="AK290" s="25">
        <v>0.28854342890735385</v>
      </c>
      <c r="AL290" s="25">
        <v>0.28052777816401964</v>
      </c>
      <c r="AM290" s="25">
        <v>0.18026988225854002</v>
      </c>
      <c r="AN290" s="25">
        <v>0.11147268286170764</v>
      </c>
      <c r="AO290" s="25">
        <v>6.9932324625484377E-2</v>
      </c>
      <c r="AP290" s="25">
        <v>1.3804289149644156E-2</v>
      </c>
      <c r="AQ290" s="25">
        <v>-0.17857341459078047</v>
      </c>
      <c r="AR290" s="25">
        <v>-0.50505197376682087</v>
      </c>
      <c r="AS290" s="25">
        <v>-1.0022799155899724</v>
      </c>
      <c r="AT290" s="25">
        <v>-1.0516919538018357</v>
      </c>
      <c r="AV290" s="26">
        <v>1.3551513741070895</v>
      </c>
      <c r="AW290" s="26">
        <v>1.4036653159495636</v>
      </c>
      <c r="AX290" s="26">
        <v>1.3950650274962983</v>
      </c>
      <c r="AY290" s="26">
        <v>1.3304149543361632</v>
      </c>
      <c r="AZ290" s="26">
        <v>1.2885434289073538</v>
      </c>
      <c r="BA290" s="26">
        <v>1.2805277781640196</v>
      </c>
      <c r="BB290" s="26">
        <v>1.18026988225854</v>
      </c>
      <c r="BC290" s="26">
        <v>1.1114726828617076</v>
      </c>
      <c r="BD290" s="26">
        <v>1.0699323246254844</v>
      </c>
      <c r="BE290" s="26">
        <v>1.0138042891496442</v>
      </c>
      <c r="BF290" s="26">
        <v>0.82142658540921953</v>
      </c>
      <c r="BG290" s="26">
        <v>0.49494802623317913</v>
      </c>
      <c r="BH290" s="26">
        <v>-2.2799155899724255E-3</v>
      </c>
      <c r="BI290" s="26">
        <v>-5.1691953801835666E-2</v>
      </c>
      <c r="BK290" s="27">
        <v>0.37971777169141863</v>
      </c>
      <c r="BL290" s="27">
        <v>0.4509500157324613</v>
      </c>
      <c r="BM290" s="27">
        <v>0.4217226832610077</v>
      </c>
      <c r="BN290" s="27">
        <v>0.34103224024666456</v>
      </c>
      <c r="BO290" s="27">
        <v>0.28867449470251128</v>
      </c>
      <c r="BP290" s="27">
        <v>0.27601026897389769</v>
      </c>
      <c r="BQ290" s="27">
        <v>0.17969136584187861</v>
      </c>
      <c r="BR290" s="27">
        <v>0.1227714763782366</v>
      </c>
      <c r="BS290" s="27">
        <v>0.10145165140570089</v>
      </c>
      <c r="BT290" s="27">
        <v>6.5315865258480876E-2</v>
      </c>
      <c r="BU290" s="27">
        <v>-0.29933930465917502</v>
      </c>
      <c r="BV290" s="27">
        <v>-0.66682662147846372</v>
      </c>
      <c r="BW290" s="27">
        <v>-0.74679066468417865</v>
      </c>
      <c r="BX290" s="27">
        <v>-0.65534976151355906</v>
      </c>
      <c r="BZ290" s="27">
        <v>1.3797177716914186</v>
      </c>
      <c r="CA290" s="27">
        <v>1.4509500157324613</v>
      </c>
      <c r="CB290" s="27">
        <v>1.4217226832610077</v>
      </c>
      <c r="CC290" s="27">
        <v>1.3410322402466646</v>
      </c>
      <c r="CD290" s="27">
        <v>1.2886744947025113</v>
      </c>
      <c r="CE290" s="27">
        <v>1.2760102689738977</v>
      </c>
      <c r="CF290" s="27">
        <v>1.1796913658418786</v>
      </c>
      <c r="CG290" s="27">
        <v>1.1227714763782366</v>
      </c>
      <c r="CH290" s="27">
        <v>1.1014516514057009</v>
      </c>
      <c r="CI290" s="27">
        <v>1.0653158652584809</v>
      </c>
      <c r="CJ290" s="27">
        <v>0.70066069534082498</v>
      </c>
      <c r="CK290" s="27">
        <v>0.33317337852153628</v>
      </c>
      <c r="CL290" s="27">
        <v>0.25320933531582135</v>
      </c>
      <c r="CM290" s="27">
        <v>0.34465023848644094</v>
      </c>
      <c r="CO290" s="28">
        <v>0.37938764064012531</v>
      </c>
      <c r="CP290" s="28">
        <v>0.4511569271966831</v>
      </c>
      <c r="CQ290" s="28">
        <v>0.42151114488769892</v>
      </c>
      <c r="CR290" s="28">
        <v>0.34205002178027755</v>
      </c>
      <c r="CS290" s="28">
        <v>0.29105000326773389</v>
      </c>
      <c r="CT290" s="28">
        <v>0.27726613292820357</v>
      </c>
      <c r="CU290" s="28">
        <v>0.17281187093860684</v>
      </c>
      <c r="CV290" s="28">
        <v>8.1030799579964174E-2</v>
      </c>
      <c r="CW290" s="28">
        <v>2.7991049152297443E-2</v>
      </c>
      <c r="CX290" s="28">
        <v>-2.7739032495543547E-2</v>
      </c>
      <c r="CY290" s="28">
        <v>-0.37196935405019715</v>
      </c>
      <c r="CZ290" s="28">
        <v>-0.84782413343078922</v>
      </c>
      <c r="DA290" s="28">
        <v>-1.1777794270216164</v>
      </c>
      <c r="DB290" s="28">
        <v>-1.4916269391624031</v>
      </c>
      <c r="DD290" s="28">
        <v>1.3793876406401253</v>
      </c>
      <c r="DE290" s="28">
        <v>1.4511569271966831</v>
      </c>
      <c r="DF290" s="28">
        <v>1.4215111448876989</v>
      </c>
      <c r="DG290" s="28">
        <v>1.3420500217802775</v>
      </c>
      <c r="DH290" s="28">
        <v>1.2910500032677339</v>
      </c>
      <c r="DI290" s="28">
        <v>1.2772661329282036</v>
      </c>
      <c r="DJ290" s="28">
        <v>1.1728118709386068</v>
      </c>
      <c r="DK290" s="28">
        <v>1.0810307995799642</v>
      </c>
      <c r="DL290" s="28">
        <v>1.0279910491522974</v>
      </c>
      <c r="DM290" s="28">
        <v>0.97226096750445645</v>
      </c>
      <c r="DN290" s="28">
        <v>0.62803064594980285</v>
      </c>
      <c r="DO290" s="28">
        <v>0.15217586656921078</v>
      </c>
      <c r="DP290" s="28">
        <v>-0.17777942702161642</v>
      </c>
      <c r="DQ290" s="28">
        <v>-0.49162693916240308</v>
      </c>
      <c r="DS290" s="29">
        <v>0.38840882647257935</v>
      </c>
      <c r="DT290" s="29">
        <v>0.4694680166204197</v>
      </c>
      <c r="DU290" s="29">
        <v>0.4491994133219821</v>
      </c>
      <c r="DV290" s="29">
        <v>0.37895079948625909</v>
      </c>
      <c r="DW290" s="29">
        <v>0.32633188646948064</v>
      </c>
      <c r="DX290" s="29">
        <v>0.28289161495873305</v>
      </c>
      <c r="DY290" s="29">
        <v>0.15667990939258392</v>
      </c>
      <c r="DZ290" s="29">
        <v>6.6861922873610702E-2</v>
      </c>
      <c r="EA290" s="29">
        <v>1.4087156708352921E-2</v>
      </c>
      <c r="EB290" s="29">
        <v>-4.5543656752031758E-2</v>
      </c>
      <c r="EC290" s="29">
        <v>-0.74715855689608279</v>
      </c>
      <c r="ED290" s="29">
        <v>-1.2190923890865273</v>
      </c>
      <c r="EE290" s="29">
        <v>-1.593539445537747</v>
      </c>
      <c r="EF290" s="29">
        <v>-1.5551989322893123</v>
      </c>
      <c r="EH290" s="29">
        <v>1.3884088264725793</v>
      </c>
      <c r="EI290" s="29">
        <v>1.4694680166204197</v>
      </c>
      <c r="EJ290" s="29">
        <v>1.4491994133219821</v>
      </c>
      <c r="EK290" s="29">
        <v>1.3789507994862591</v>
      </c>
      <c r="EL290" s="29">
        <v>1.3263318864694806</v>
      </c>
      <c r="EM290" s="29">
        <v>1.2828916149587331</v>
      </c>
      <c r="EN290" s="29">
        <v>1.1566799093925839</v>
      </c>
      <c r="EO290" s="29">
        <v>1.0668619228736107</v>
      </c>
      <c r="EP290" s="29">
        <v>1.0140871567083529</v>
      </c>
      <c r="EQ290" s="29">
        <v>0.95445634324796824</v>
      </c>
      <c r="ER290" s="29">
        <v>0.25284144310391721</v>
      </c>
      <c r="ES290" s="29">
        <v>-0.21909238908652728</v>
      </c>
      <c r="ET290" s="29">
        <v>-0.59353944553774696</v>
      </c>
      <c r="EU290" s="29">
        <v>-0.55519893228931227</v>
      </c>
      <c r="EW290" s="1">
        <v>335344</v>
      </c>
      <c r="EX290" s="1">
        <v>542653</v>
      </c>
      <c r="EY290" s="1" t="s">
        <v>554</v>
      </c>
      <c r="EZ290" s="1" t="s">
        <v>886</v>
      </c>
    </row>
    <row r="291" spans="2:156" ht="16.2" thickBot="1" x14ac:dyDescent="0.35">
      <c r="B291" s="21" t="s">
        <v>292</v>
      </c>
      <c r="C291" s="22">
        <v>10.885372418404504</v>
      </c>
      <c r="D291" s="23">
        <v>10.862288823000075</v>
      </c>
      <c r="E291" s="23">
        <v>10.695091428818202</v>
      </c>
      <c r="F291" s="23">
        <v>10.613889569090972</v>
      </c>
      <c r="G291" s="23">
        <v>10.534500478888816</v>
      </c>
      <c r="H291" s="23">
        <v>10.393335396607915</v>
      </c>
      <c r="I291" s="23">
        <v>10.290382602682719</v>
      </c>
      <c r="J291" s="23">
        <v>10.147095698574457</v>
      </c>
      <c r="K291" s="23">
        <v>10.010478347922152</v>
      </c>
      <c r="L291" s="23">
        <v>9.8186200521732054</v>
      </c>
      <c r="M291" s="23">
        <v>8.7572992664823275</v>
      </c>
      <c r="N291" s="23">
        <v>7.4998544272842853</v>
      </c>
      <c r="O291" s="23">
        <v>6.9837231690374537</v>
      </c>
      <c r="P291" s="23">
        <v>6.7618932582563396</v>
      </c>
      <c r="Q291" s="24"/>
      <c r="R291" s="23">
        <v>13.385372418404504</v>
      </c>
      <c r="S291" s="23">
        <v>13.362288823000075</v>
      </c>
      <c r="T291" s="23">
        <v>13.195091428818202</v>
      </c>
      <c r="U291" s="23">
        <v>13.113889569090972</v>
      </c>
      <c r="V291" s="23">
        <v>13.034500478888816</v>
      </c>
      <c r="W291" s="23">
        <v>12.893335396607915</v>
      </c>
      <c r="X291" s="23">
        <v>12.790382602682719</v>
      </c>
      <c r="Y291" s="23">
        <v>12.647095698574457</v>
      </c>
      <c r="Z291" s="23">
        <v>12.510478347922152</v>
      </c>
      <c r="AA291" s="23">
        <v>12.318620052173205</v>
      </c>
      <c r="AB291" s="23">
        <v>11.257299266482327</v>
      </c>
      <c r="AC291" s="23">
        <v>9.9998544272842853</v>
      </c>
      <c r="AD291" s="23">
        <v>9.4837231690374537</v>
      </c>
      <c r="AE291" s="23">
        <v>9.2618932582563396</v>
      </c>
      <c r="AG291" s="25">
        <v>10.855769400858314</v>
      </c>
      <c r="AH291" s="25">
        <v>10.850350652086421</v>
      </c>
      <c r="AI291" s="25">
        <v>10.726077101562193</v>
      </c>
      <c r="AJ291" s="25">
        <v>10.657565275953015</v>
      </c>
      <c r="AK291" s="25">
        <v>10.587182195931181</v>
      </c>
      <c r="AL291" s="25">
        <v>10.468972388731494</v>
      </c>
      <c r="AM291" s="25">
        <v>10.37089175826446</v>
      </c>
      <c r="AN291" s="25">
        <v>10.235873653569822</v>
      </c>
      <c r="AO291" s="25">
        <v>10.105635727452466</v>
      </c>
      <c r="AP291" s="25">
        <v>9.9252324304032307</v>
      </c>
      <c r="AQ291" s="25">
        <v>9.3115966552982599</v>
      </c>
      <c r="AR291" s="25">
        <v>8.4460834647129985</v>
      </c>
      <c r="AS291" s="25">
        <v>7.4601729022322196</v>
      </c>
      <c r="AT291" s="25">
        <v>7.2978847669329179</v>
      </c>
      <c r="AV291" s="26">
        <v>13.355769400858314</v>
      </c>
      <c r="AW291" s="26">
        <v>13.350350652086421</v>
      </c>
      <c r="AX291" s="26">
        <v>13.226077101562193</v>
      </c>
      <c r="AY291" s="26">
        <v>13.157565275953015</v>
      </c>
      <c r="AZ291" s="26">
        <v>13.087182195931181</v>
      </c>
      <c r="BA291" s="26">
        <v>12.968972388731494</v>
      </c>
      <c r="BB291" s="26">
        <v>12.87089175826446</v>
      </c>
      <c r="BC291" s="26">
        <v>12.735873653569822</v>
      </c>
      <c r="BD291" s="26">
        <v>12.605635727452466</v>
      </c>
      <c r="BE291" s="26">
        <v>12.425232430403231</v>
      </c>
      <c r="BF291" s="26">
        <v>11.81159665529826</v>
      </c>
      <c r="BG291" s="26">
        <v>10.946083464712999</v>
      </c>
      <c r="BH291" s="26">
        <v>9.9601729022322196</v>
      </c>
      <c r="BI291" s="26">
        <v>9.797884766932917</v>
      </c>
      <c r="BK291" s="27">
        <v>10.886319539864308</v>
      </c>
      <c r="BL291" s="27">
        <v>10.879014632444317</v>
      </c>
      <c r="BM291" s="27">
        <v>10.732199742184234</v>
      </c>
      <c r="BN291" s="27">
        <v>10.672300996354181</v>
      </c>
      <c r="BO291" s="27">
        <v>10.612060712815516</v>
      </c>
      <c r="BP291" s="27">
        <v>10.50277605036473</v>
      </c>
      <c r="BQ291" s="27">
        <v>10.429551726129944</v>
      </c>
      <c r="BR291" s="27">
        <v>10.323397110353255</v>
      </c>
      <c r="BS291" s="27">
        <v>10.222470796257783</v>
      </c>
      <c r="BT291" s="27">
        <v>10.066667604668197</v>
      </c>
      <c r="BU291" s="27">
        <v>9.1765372618652385</v>
      </c>
      <c r="BV291" s="27">
        <v>8.2174707031010321</v>
      </c>
      <c r="BW291" s="27">
        <v>8.0213468050107508</v>
      </c>
      <c r="BX291" s="27">
        <v>8.0196145559884293</v>
      </c>
      <c r="BZ291" s="27">
        <v>13.386319539864308</v>
      </c>
      <c r="CA291" s="27">
        <v>13.379014632444317</v>
      </c>
      <c r="CB291" s="27">
        <v>13.232199742184234</v>
      </c>
      <c r="CC291" s="27">
        <v>13.172300996354181</v>
      </c>
      <c r="CD291" s="27">
        <v>13.112060712815516</v>
      </c>
      <c r="CE291" s="27">
        <v>13.00277605036473</v>
      </c>
      <c r="CF291" s="27">
        <v>12.929551726129944</v>
      </c>
      <c r="CG291" s="27">
        <v>12.823397110353255</v>
      </c>
      <c r="CH291" s="27">
        <v>12.722470796257783</v>
      </c>
      <c r="CI291" s="27">
        <v>12.566667604668197</v>
      </c>
      <c r="CJ291" s="27">
        <v>11.676537261865239</v>
      </c>
      <c r="CK291" s="27">
        <v>10.717470703101032</v>
      </c>
      <c r="CL291" s="27">
        <v>10.521346805010751</v>
      </c>
      <c r="CM291" s="27">
        <v>10.519614555988429</v>
      </c>
      <c r="CO291" s="28">
        <v>10.884886585609085</v>
      </c>
      <c r="CP291" s="28">
        <v>10.867088904952766</v>
      </c>
      <c r="CQ291" s="28">
        <v>10.709812009398313</v>
      </c>
      <c r="CR291" s="28">
        <v>10.645092756431398</v>
      </c>
      <c r="CS291" s="28">
        <v>10.585028351260348</v>
      </c>
      <c r="CT291" s="28">
        <v>10.477557563561671</v>
      </c>
      <c r="CU291" s="28">
        <v>10.392065770028374</v>
      </c>
      <c r="CV291" s="28">
        <v>10.219843064285161</v>
      </c>
      <c r="CW291" s="28">
        <v>10.065278204938831</v>
      </c>
      <c r="CX291" s="28">
        <v>9.8856016085971756</v>
      </c>
      <c r="CY291" s="28">
        <v>8.7793638377766392</v>
      </c>
      <c r="CZ291" s="28">
        <v>6.8874743179998354</v>
      </c>
      <c r="DA291" s="28">
        <v>5.8656250314514473</v>
      </c>
      <c r="DB291" s="28">
        <v>5.0812938377089445</v>
      </c>
      <c r="DD291" s="28">
        <v>13.384886585609085</v>
      </c>
      <c r="DE291" s="28">
        <v>13.367088904952766</v>
      </c>
      <c r="DF291" s="28">
        <v>13.209812009398313</v>
      </c>
      <c r="DG291" s="28">
        <v>13.145092756431398</v>
      </c>
      <c r="DH291" s="28">
        <v>13.085028351260348</v>
      </c>
      <c r="DI291" s="28">
        <v>12.977557563561671</v>
      </c>
      <c r="DJ291" s="28">
        <v>12.892065770028374</v>
      </c>
      <c r="DK291" s="28">
        <v>12.719843064285161</v>
      </c>
      <c r="DL291" s="28">
        <v>12.565278204938831</v>
      </c>
      <c r="DM291" s="28">
        <v>12.385601608597176</v>
      </c>
      <c r="DN291" s="28">
        <v>11.279363837776639</v>
      </c>
      <c r="DO291" s="28">
        <v>9.3874743179998354</v>
      </c>
      <c r="DP291" s="28">
        <v>8.3656250314514473</v>
      </c>
      <c r="DQ291" s="28">
        <v>7.5812938377089445</v>
      </c>
      <c r="DS291" s="29">
        <v>10.911032170383557</v>
      </c>
      <c r="DT291" s="29">
        <v>10.918564568895057</v>
      </c>
      <c r="DU291" s="29">
        <v>10.787589173922495</v>
      </c>
      <c r="DV291" s="29">
        <v>10.738103548272898</v>
      </c>
      <c r="DW291" s="29">
        <v>10.682928665963551</v>
      </c>
      <c r="DX291" s="29">
        <v>10.519299168031871</v>
      </c>
      <c r="DY291" s="29">
        <v>10.399428101338978</v>
      </c>
      <c r="DZ291" s="29">
        <v>10.248326791332428</v>
      </c>
      <c r="EA291" s="29">
        <v>10.112805091573108</v>
      </c>
      <c r="EB291" s="29">
        <v>9.875233991586299</v>
      </c>
      <c r="EC291" s="29">
        <v>7.6838645389596412</v>
      </c>
      <c r="ED291" s="29">
        <v>6.0025245697987586</v>
      </c>
      <c r="EE291" s="29">
        <v>5.196695658505277</v>
      </c>
      <c r="EF291" s="29">
        <v>5.314948034832554</v>
      </c>
      <c r="EH291" s="29">
        <v>13.411032170383557</v>
      </c>
      <c r="EI291" s="29">
        <v>13.418564568895057</v>
      </c>
      <c r="EJ291" s="29">
        <v>13.287589173922495</v>
      </c>
      <c r="EK291" s="29">
        <v>13.238103548272898</v>
      </c>
      <c r="EL291" s="29">
        <v>13.182928665963551</v>
      </c>
      <c r="EM291" s="29">
        <v>13.019299168031871</v>
      </c>
      <c r="EN291" s="29">
        <v>12.899428101338978</v>
      </c>
      <c r="EO291" s="29">
        <v>12.748326791332428</v>
      </c>
      <c r="EP291" s="29">
        <v>12.612805091573108</v>
      </c>
      <c r="EQ291" s="29">
        <v>12.375233991586299</v>
      </c>
      <c r="ER291" s="29">
        <v>10.183864538959641</v>
      </c>
      <c r="ES291" s="29">
        <v>8.5025245697987586</v>
      </c>
      <c r="ET291" s="29">
        <v>7.696695658505277</v>
      </c>
      <c r="EU291" s="29">
        <v>7.814948034832554</v>
      </c>
      <c r="EW291" s="1">
        <v>365151</v>
      </c>
      <c r="EX291" s="1">
        <v>491747</v>
      </c>
      <c r="EY291" s="1" t="s">
        <v>466</v>
      </c>
      <c r="EZ291" s="1" t="s">
        <v>885</v>
      </c>
    </row>
    <row r="292" spans="2:156" ht="16.2" thickBot="1" x14ac:dyDescent="0.35">
      <c r="B292" s="21" t="s">
        <v>293</v>
      </c>
      <c r="C292" s="22">
        <v>1.8882851837671231</v>
      </c>
      <c r="D292" s="23">
        <v>1.8516357855331638</v>
      </c>
      <c r="E292" s="23">
        <v>1.7700933645738752</v>
      </c>
      <c r="F292" s="23">
        <v>1.7416214579040665</v>
      </c>
      <c r="G292" s="23">
        <v>1.7003656091465462</v>
      </c>
      <c r="H292" s="23">
        <v>1.6710827079999371</v>
      </c>
      <c r="I292" s="23">
        <v>1.6485949169260867</v>
      </c>
      <c r="J292" s="23">
        <v>1.6074045932048691</v>
      </c>
      <c r="K292" s="23">
        <v>1.5769211596132031</v>
      </c>
      <c r="L292" s="23">
        <v>1.5325103648159231</v>
      </c>
      <c r="M292" s="23">
        <v>1.1594416099577294</v>
      </c>
      <c r="N292" s="23">
        <v>0.64784200642930312</v>
      </c>
      <c r="O292" s="23">
        <v>0.52284073623226801</v>
      </c>
      <c r="P292" s="23">
        <v>0.49704368123251097</v>
      </c>
      <c r="Q292" s="24"/>
      <c r="R292" s="23">
        <v>1.8882851837671231</v>
      </c>
      <c r="S292" s="23">
        <v>1.8516357855331638</v>
      </c>
      <c r="T292" s="23">
        <v>1.7700933645738752</v>
      </c>
      <c r="U292" s="23">
        <v>1.7416214579040665</v>
      </c>
      <c r="V292" s="23">
        <v>1.7003656091465462</v>
      </c>
      <c r="W292" s="23">
        <v>1.6710827079999371</v>
      </c>
      <c r="X292" s="23">
        <v>1.6485949169260867</v>
      </c>
      <c r="Y292" s="23">
        <v>1.6074045932048691</v>
      </c>
      <c r="Z292" s="23">
        <v>1.5769211596132031</v>
      </c>
      <c r="AA292" s="23">
        <v>1.5325103648159231</v>
      </c>
      <c r="AB292" s="23">
        <v>1.1594416099577294</v>
      </c>
      <c r="AC292" s="23">
        <v>0.64784200642930312</v>
      </c>
      <c r="AD292" s="23">
        <v>0.52284073623226801</v>
      </c>
      <c r="AE292" s="23">
        <v>0.49704368123251097</v>
      </c>
      <c r="AG292" s="25">
        <v>1.8779375236234768</v>
      </c>
      <c r="AH292" s="25">
        <v>1.8667337211674</v>
      </c>
      <c r="AI292" s="25">
        <v>1.8258244367288863</v>
      </c>
      <c r="AJ292" s="25">
        <v>1.8065251994526994</v>
      </c>
      <c r="AK292" s="25">
        <v>1.7733435555201558</v>
      </c>
      <c r="AL292" s="25">
        <v>1.7519647560801248</v>
      </c>
      <c r="AM292" s="25">
        <v>1.7342247817028262</v>
      </c>
      <c r="AN292" s="25">
        <v>1.696924925035912</v>
      </c>
      <c r="AO292" s="25">
        <v>1.6668635122275188</v>
      </c>
      <c r="AP292" s="25">
        <v>1.6315519700708272</v>
      </c>
      <c r="AQ292" s="25">
        <v>1.5119742777430099</v>
      </c>
      <c r="AR292" s="25">
        <v>1.0924452774188622</v>
      </c>
      <c r="AS292" s="25">
        <v>0.65713657909822309</v>
      </c>
      <c r="AT292" s="25">
        <v>0.62650719025142365</v>
      </c>
      <c r="AV292" s="26">
        <v>1.8779375236234768</v>
      </c>
      <c r="AW292" s="26">
        <v>1.8667337211674</v>
      </c>
      <c r="AX292" s="26">
        <v>1.8258244367288863</v>
      </c>
      <c r="AY292" s="26">
        <v>1.8065251994526994</v>
      </c>
      <c r="AZ292" s="26">
        <v>1.7733435555201558</v>
      </c>
      <c r="BA292" s="26">
        <v>1.7519647560801248</v>
      </c>
      <c r="BB292" s="26">
        <v>1.7342247817028262</v>
      </c>
      <c r="BC292" s="26">
        <v>1.696924925035912</v>
      </c>
      <c r="BD292" s="26">
        <v>1.6668635122275188</v>
      </c>
      <c r="BE292" s="26">
        <v>1.6315519700708272</v>
      </c>
      <c r="BF292" s="26">
        <v>1.5119742777430099</v>
      </c>
      <c r="BG292" s="26">
        <v>1.0924452774188622</v>
      </c>
      <c r="BH292" s="26">
        <v>0.65713657909822309</v>
      </c>
      <c r="BI292" s="26">
        <v>0.62650719025142365</v>
      </c>
      <c r="BK292" s="27">
        <v>1.8885813192093774</v>
      </c>
      <c r="BL292" s="27">
        <v>1.8565643854522178</v>
      </c>
      <c r="BM292" s="27">
        <v>1.7808248668991316</v>
      </c>
      <c r="BN292" s="27">
        <v>1.7576065617223842</v>
      </c>
      <c r="BO292" s="27">
        <v>1.7219594091278689</v>
      </c>
      <c r="BP292" s="27">
        <v>1.7000598814146954</v>
      </c>
      <c r="BQ292" s="27">
        <v>1.6848802010914223</v>
      </c>
      <c r="BR292" s="27">
        <v>1.6527061780464933</v>
      </c>
      <c r="BS292" s="27">
        <v>1.6304253391327923</v>
      </c>
      <c r="BT292" s="27">
        <v>1.5937136983341498</v>
      </c>
      <c r="BU292" s="27">
        <v>1.2611990018029755</v>
      </c>
      <c r="BV292" s="27">
        <v>0.82931038707721294</v>
      </c>
      <c r="BW292" s="27">
        <v>0.76450179070659807</v>
      </c>
      <c r="BX292" s="27">
        <v>0.79627194206496066</v>
      </c>
      <c r="BZ292" s="27">
        <v>1.8885813192093774</v>
      </c>
      <c r="CA292" s="27">
        <v>1.8565643854522178</v>
      </c>
      <c r="CB292" s="27">
        <v>1.7808248668991316</v>
      </c>
      <c r="CC292" s="27">
        <v>1.7576065617223842</v>
      </c>
      <c r="CD292" s="27">
        <v>1.7219594091278689</v>
      </c>
      <c r="CE292" s="27">
        <v>1.7000598814146954</v>
      </c>
      <c r="CF292" s="27">
        <v>1.6848802010914223</v>
      </c>
      <c r="CG292" s="27">
        <v>1.6527061780464933</v>
      </c>
      <c r="CH292" s="27">
        <v>1.6304253391327923</v>
      </c>
      <c r="CI292" s="27">
        <v>1.5937136983341498</v>
      </c>
      <c r="CJ292" s="27">
        <v>1.2611990018029755</v>
      </c>
      <c r="CK292" s="27">
        <v>0.82931038707721294</v>
      </c>
      <c r="CL292" s="27">
        <v>0.76450179070659807</v>
      </c>
      <c r="CM292" s="27">
        <v>0.79627194206496066</v>
      </c>
      <c r="CO292" s="28">
        <v>1.88935394293126</v>
      </c>
      <c r="CP292" s="28">
        <v>1.8570324678412198</v>
      </c>
      <c r="CQ292" s="28">
        <v>1.7811778473543169</v>
      </c>
      <c r="CR292" s="28">
        <v>1.7594929741068137</v>
      </c>
      <c r="CS292" s="28">
        <v>1.7268426863223487</v>
      </c>
      <c r="CT292" s="28">
        <v>1.7084657922123672</v>
      </c>
      <c r="CU292" s="28">
        <v>1.6860042564671756</v>
      </c>
      <c r="CV292" s="28">
        <v>1.6124748075900022</v>
      </c>
      <c r="CW292" s="28">
        <v>1.5523356742247461</v>
      </c>
      <c r="CX292" s="28">
        <v>1.4917940491361321</v>
      </c>
      <c r="CY292" s="28">
        <v>1.198852427934769</v>
      </c>
      <c r="CZ292" s="28">
        <v>0.86382299514702732</v>
      </c>
      <c r="DA292" s="28">
        <v>0.75934831888045862</v>
      </c>
      <c r="DB292" s="28">
        <v>0.73344029437736591</v>
      </c>
      <c r="DD292" s="28">
        <v>1.88935394293126</v>
      </c>
      <c r="DE292" s="28">
        <v>1.8570324678412198</v>
      </c>
      <c r="DF292" s="28">
        <v>1.7811778473543169</v>
      </c>
      <c r="DG292" s="28">
        <v>1.7594929741068137</v>
      </c>
      <c r="DH292" s="28">
        <v>1.7268426863223487</v>
      </c>
      <c r="DI292" s="28">
        <v>1.7084657922123672</v>
      </c>
      <c r="DJ292" s="28">
        <v>1.6860042564671756</v>
      </c>
      <c r="DK292" s="28">
        <v>1.6124748075900022</v>
      </c>
      <c r="DL292" s="28">
        <v>1.5523356742247461</v>
      </c>
      <c r="DM292" s="28">
        <v>1.4917940491361321</v>
      </c>
      <c r="DN292" s="28">
        <v>1.198852427934769</v>
      </c>
      <c r="DO292" s="28">
        <v>0.86382299514702732</v>
      </c>
      <c r="DP292" s="28">
        <v>0.75934831888045862</v>
      </c>
      <c r="DQ292" s="28">
        <v>0.73344029437736591</v>
      </c>
      <c r="DS292" s="29">
        <v>1.8949156491265771</v>
      </c>
      <c r="DT292" s="29">
        <v>1.8680738967196242</v>
      </c>
      <c r="DU292" s="29">
        <v>1.7977299048918285</v>
      </c>
      <c r="DV292" s="29">
        <v>1.7806733612074992</v>
      </c>
      <c r="DW292" s="29">
        <v>1.7414125869703794</v>
      </c>
      <c r="DX292" s="29">
        <v>1.6819528256422243</v>
      </c>
      <c r="DY292" s="29">
        <v>1.6303761310143239</v>
      </c>
      <c r="DZ292" s="29">
        <v>1.5614373741852852</v>
      </c>
      <c r="EA292" s="29">
        <v>1.5052010005863288</v>
      </c>
      <c r="EB292" s="29">
        <v>1.4473792379206896</v>
      </c>
      <c r="EC292" s="29">
        <v>1.0614732608072104</v>
      </c>
      <c r="ED292" s="29">
        <v>0.74293241106801755</v>
      </c>
      <c r="EE292" s="29">
        <v>0.65008030408826123</v>
      </c>
      <c r="EF292" s="29">
        <v>0.69056609714478423</v>
      </c>
      <c r="EH292" s="29">
        <v>1.8949156491265771</v>
      </c>
      <c r="EI292" s="29">
        <v>1.8680738967196242</v>
      </c>
      <c r="EJ292" s="29">
        <v>1.7977299048918285</v>
      </c>
      <c r="EK292" s="29">
        <v>1.7806733612074992</v>
      </c>
      <c r="EL292" s="29">
        <v>1.7414125869703794</v>
      </c>
      <c r="EM292" s="29">
        <v>1.6819528256422243</v>
      </c>
      <c r="EN292" s="29">
        <v>1.6303761310143239</v>
      </c>
      <c r="EO292" s="29">
        <v>1.5614373741852852</v>
      </c>
      <c r="EP292" s="29">
        <v>1.5052010005863288</v>
      </c>
      <c r="EQ292" s="29">
        <v>1.4473792379206896</v>
      </c>
      <c r="ER292" s="29">
        <v>1.0614732608072104</v>
      </c>
      <c r="ES292" s="29">
        <v>0.74293241106801755</v>
      </c>
      <c r="ET292" s="29">
        <v>0.65008030408826123</v>
      </c>
      <c r="EU292" s="29">
        <v>0.69056609714478423</v>
      </c>
      <c r="EW292" s="1">
        <v>361018</v>
      </c>
      <c r="EX292" s="1">
        <v>507505</v>
      </c>
      <c r="EY292" s="1" t="s">
        <v>464</v>
      </c>
      <c r="EZ292" s="1" t="s">
        <v>885</v>
      </c>
    </row>
    <row r="293" spans="2:156" ht="16.2" thickBot="1" x14ac:dyDescent="0.35">
      <c r="B293" s="21" t="s">
        <v>294</v>
      </c>
      <c r="C293" s="22">
        <v>0.87544660802374263</v>
      </c>
      <c r="D293" s="23">
        <v>0.87039287469725579</v>
      </c>
      <c r="E293" s="23">
        <v>0.67341587332396191</v>
      </c>
      <c r="F293" s="23">
        <v>0.5724348899859768</v>
      </c>
      <c r="G293" s="23">
        <v>0.4664745559097998</v>
      </c>
      <c r="H293" s="23">
        <v>0.36084746488042452</v>
      </c>
      <c r="I293" s="23">
        <v>0.25836244759615656</v>
      </c>
      <c r="J293" s="23">
        <v>0.14653485239562691</v>
      </c>
      <c r="K293" s="23">
        <v>3.9081029399083533E-2</v>
      </c>
      <c r="L293" s="23">
        <v>-7.3881501012712292E-2</v>
      </c>
      <c r="M293" s="23">
        <v>-0.58970730349605471</v>
      </c>
      <c r="N293" s="23">
        <v>-1.7250757678018518</v>
      </c>
      <c r="O293" s="23">
        <v>-2.3787033875435029</v>
      </c>
      <c r="P293" s="23">
        <v>-2.785197565660777</v>
      </c>
      <c r="Q293" s="24"/>
      <c r="R293" s="23">
        <v>8.3754466080237435</v>
      </c>
      <c r="S293" s="23">
        <v>8.3703928746972558</v>
      </c>
      <c r="T293" s="23">
        <v>8.173415873323961</v>
      </c>
      <c r="U293" s="23">
        <v>8.0724348899859777</v>
      </c>
      <c r="V293" s="23">
        <v>7.9664745559097998</v>
      </c>
      <c r="W293" s="23">
        <v>7.8608474648804245</v>
      </c>
      <c r="X293" s="23">
        <v>7.7583624475961566</v>
      </c>
      <c r="Y293" s="23">
        <v>7.6465348523956269</v>
      </c>
      <c r="Z293" s="23">
        <v>7.5390810293990835</v>
      </c>
      <c r="AA293" s="23">
        <v>7.4261184989872877</v>
      </c>
      <c r="AB293" s="23">
        <v>6.9102926965039453</v>
      </c>
      <c r="AC293" s="23">
        <v>5.7749242321981482</v>
      </c>
      <c r="AD293" s="23">
        <v>5.1212966124564971</v>
      </c>
      <c r="AE293" s="23">
        <v>4.714802434339223</v>
      </c>
      <c r="AG293" s="25">
        <v>0.84294998803490717</v>
      </c>
      <c r="AH293" s="25">
        <v>0.85457204583314095</v>
      </c>
      <c r="AI293" s="25">
        <v>0.72820058275356114</v>
      </c>
      <c r="AJ293" s="25">
        <v>0.65115147101263382</v>
      </c>
      <c r="AK293" s="25">
        <v>0.56258960425335935</v>
      </c>
      <c r="AL293" s="25">
        <v>0.46870643401099166</v>
      </c>
      <c r="AM293" s="25">
        <v>0.36560720359033461</v>
      </c>
      <c r="AN293" s="25">
        <v>0.24446715675665232</v>
      </c>
      <c r="AO293" s="25">
        <v>0.11530710513418274</v>
      </c>
      <c r="AP293" s="25">
        <v>-2.7659329411487299E-2</v>
      </c>
      <c r="AQ293" s="25">
        <v>-0.37977699321919367</v>
      </c>
      <c r="AR293" s="25">
        <v>-0.73850152422613302</v>
      </c>
      <c r="AS293" s="25">
        <v>-1.6133012898029611</v>
      </c>
      <c r="AT293" s="25">
        <v>-1.7361214105666258</v>
      </c>
      <c r="AV293" s="26">
        <v>8.3429499880349063</v>
      </c>
      <c r="AW293" s="26">
        <v>8.3545720458331409</v>
      </c>
      <c r="AX293" s="26">
        <v>8.228200582753562</v>
      </c>
      <c r="AY293" s="26">
        <v>8.1511514710126338</v>
      </c>
      <c r="AZ293" s="26">
        <v>8.0625896042533594</v>
      </c>
      <c r="BA293" s="26">
        <v>7.9687064340109917</v>
      </c>
      <c r="BB293" s="26">
        <v>7.8656072035903346</v>
      </c>
      <c r="BC293" s="26">
        <v>7.7444671567566523</v>
      </c>
      <c r="BD293" s="26">
        <v>7.6153071051341827</v>
      </c>
      <c r="BE293" s="26">
        <v>7.4723406705885127</v>
      </c>
      <c r="BF293" s="26">
        <v>7.1202230067808063</v>
      </c>
      <c r="BG293" s="26">
        <v>6.761498475773867</v>
      </c>
      <c r="BH293" s="26">
        <v>5.8866987101970389</v>
      </c>
      <c r="BI293" s="26">
        <v>5.7638785894333742</v>
      </c>
      <c r="BK293" s="27">
        <v>0.87586248451804138</v>
      </c>
      <c r="BL293" s="27">
        <v>0.87976995983112971</v>
      </c>
      <c r="BM293" s="27">
        <v>0.69362100957546247</v>
      </c>
      <c r="BN293" s="27">
        <v>0.60277816369156856</v>
      </c>
      <c r="BO293" s="27">
        <v>0.50781500362227039</v>
      </c>
      <c r="BP293" s="27">
        <v>0.41687157627402005</v>
      </c>
      <c r="BQ293" s="27">
        <v>0.32849600111232036</v>
      </c>
      <c r="BR293" s="27">
        <v>0.23353259222017808</v>
      </c>
      <c r="BS293" s="27">
        <v>0.14243645586397768</v>
      </c>
      <c r="BT293" s="27">
        <v>4.5437152549850701E-2</v>
      </c>
      <c r="BU293" s="27">
        <v>-0.39117177166764971</v>
      </c>
      <c r="BV293" s="27">
        <v>-0.99524221298277027</v>
      </c>
      <c r="BW293" s="27">
        <v>-1.2391251728956023</v>
      </c>
      <c r="BX293" s="27">
        <v>-1.2462630249968987</v>
      </c>
      <c r="BZ293" s="27">
        <v>8.3758624845180414</v>
      </c>
      <c r="CA293" s="27">
        <v>8.3797699598311297</v>
      </c>
      <c r="CB293" s="27">
        <v>8.1936210095754625</v>
      </c>
      <c r="CC293" s="27">
        <v>8.1027781636915677</v>
      </c>
      <c r="CD293" s="27">
        <v>8.0078150036222695</v>
      </c>
      <c r="CE293" s="27">
        <v>7.9168715762740201</v>
      </c>
      <c r="CF293" s="27">
        <v>7.8284960011123204</v>
      </c>
      <c r="CG293" s="27">
        <v>7.7335325922201781</v>
      </c>
      <c r="CH293" s="27">
        <v>7.6424364558639777</v>
      </c>
      <c r="CI293" s="27">
        <v>7.5454371525498507</v>
      </c>
      <c r="CJ293" s="27">
        <v>7.1088282283323503</v>
      </c>
      <c r="CK293" s="27">
        <v>6.5047577870172297</v>
      </c>
      <c r="CL293" s="27">
        <v>6.2608748271043977</v>
      </c>
      <c r="CM293" s="27">
        <v>6.2537369750031013</v>
      </c>
      <c r="CO293" s="28">
        <v>0.87469180367069566</v>
      </c>
      <c r="CP293" s="28">
        <v>0.87882229976026949</v>
      </c>
      <c r="CQ293" s="28">
        <v>0.69245269330507053</v>
      </c>
      <c r="CR293" s="28">
        <v>0.60336749663040035</v>
      </c>
      <c r="CS293" s="28">
        <v>0.51071964390623581</v>
      </c>
      <c r="CT293" s="28">
        <v>0.42045227788901141</v>
      </c>
      <c r="CU293" s="28">
        <v>0.33044401057271422</v>
      </c>
      <c r="CV293" s="28">
        <v>0.21976014557222623</v>
      </c>
      <c r="CW293" s="28">
        <v>0.11595879965982991</v>
      </c>
      <c r="CX293" s="28">
        <v>1.4986056396366187E-2</v>
      </c>
      <c r="CY293" s="28">
        <v>-0.38338526971361109</v>
      </c>
      <c r="CZ293" s="28">
        <v>-2.1495257291098993</v>
      </c>
      <c r="DA293" s="28">
        <v>-3.6294097126350575</v>
      </c>
      <c r="DB293" s="28">
        <v>-4.7404981813822129</v>
      </c>
      <c r="DD293" s="28">
        <v>8.3746918036706965</v>
      </c>
      <c r="DE293" s="28">
        <v>8.3788222997602695</v>
      </c>
      <c r="DF293" s="28">
        <v>8.1924526933050714</v>
      </c>
      <c r="DG293" s="28">
        <v>8.1033674966304012</v>
      </c>
      <c r="DH293" s="28">
        <v>8.0107196439062349</v>
      </c>
      <c r="DI293" s="28">
        <v>7.9204522778890114</v>
      </c>
      <c r="DJ293" s="28">
        <v>7.8304440105727142</v>
      </c>
      <c r="DK293" s="28">
        <v>7.7197601455722262</v>
      </c>
      <c r="DL293" s="28">
        <v>7.6159587996598299</v>
      </c>
      <c r="DM293" s="28">
        <v>7.5149860563963662</v>
      </c>
      <c r="DN293" s="28">
        <v>7.1166147302863889</v>
      </c>
      <c r="DO293" s="28">
        <v>5.3504742708901007</v>
      </c>
      <c r="DP293" s="28">
        <v>3.8705902873649425</v>
      </c>
      <c r="DQ293" s="28">
        <v>2.7595018186177871</v>
      </c>
      <c r="DS293" s="29">
        <v>0.89167834933543411</v>
      </c>
      <c r="DT293" s="29">
        <v>0.91299672500808082</v>
      </c>
      <c r="DU293" s="29">
        <v>0.74439435429890999</v>
      </c>
      <c r="DV293" s="29">
        <v>0.67143352192766592</v>
      </c>
      <c r="DW293" s="29">
        <v>0.58837912952419291</v>
      </c>
      <c r="DX293" s="29">
        <v>0.48988285100685847</v>
      </c>
      <c r="DY293" s="29">
        <v>0.39491192720164481</v>
      </c>
      <c r="DZ293" s="29">
        <v>0.29045352634090538</v>
      </c>
      <c r="EA293" s="29">
        <v>0.19042705518362002</v>
      </c>
      <c r="EB293" s="29">
        <v>7.8740795442368672E-2</v>
      </c>
      <c r="EC293" s="29">
        <v>-1.5407456013147653</v>
      </c>
      <c r="ED293" s="29">
        <v>-3.324512648892977</v>
      </c>
      <c r="EE293" s="29">
        <v>-4.5498389772106158</v>
      </c>
      <c r="EF293" s="29">
        <v>-4.5621367822340346</v>
      </c>
      <c r="EH293" s="29">
        <v>8.3916783493354341</v>
      </c>
      <c r="EI293" s="29">
        <v>8.4129967250080817</v>
      </c>
      <c r="EJ293" s="29">
        <v>8.24439435429891</v>
      </c>
      <c r="EK293" s="29">
        <v>8.1714335219276659</v>
      </c>
      <c r="EL293" s="29">
        <v>8.088379129524192</v>
      </c>
      <c r="EM293" s="29">
        <v>7.9898828510068585</v>
      </c>
      <c r="EN293" s="29">
        <v>7.8949119272016448</v>
      </c>
      <c r="EO293" s="29">
        <v>7.7904535263409054</v>
      </c>
      <c r="EP293" s="29">
        <v>7.69042705518362</v>
      </c>
      <c r="EQ293" s="29">
        <v>7.5787407954423687</v>
      </c>
      <c r="ER293" s="29">
        <v>5.9592543986852347</v>
      </c>
      <c r="ES293" s="29">
        <v>4.175487351107023</v>
      </c>
      <c r="ET293" s="29">
        <v>2.9501610227893842</v>
      </c>
      <c r="EU293" s="29">
        <v>2.9378632177659654</v>
      </c>
      <c r="EW293" s="1">
        <v>381588</v>
      </c>
      <c r="EX293" s="1">
        <v>463721</v>
      </c>
      <c r="EY293" s="1" t="s">
        <v>522</v>
      </c>
      <c r="EZ293" s="1" t="s">
        <v>522</v>
      </c>
    </row>
    <row r="294" spans="2:156" ht="16.2" thickBot="1" x14ac:dyDescent="0.35">
      <c r="B294" s="21" t="s">
        <v>295</v>
      </c>
      <c r="C294" s="22">
        <v>8.938966475062962</v>
      </c>
      <c r="D294" s="23">
        <v>9.1051950913246245</v>
      </c>
      <c r="E294" s="23">
        <v>8.9964721261688183</v>
      </c>
      <c r="F294" s="23">
        <v>8.855248062026412</v>
      </c>
      <c r="G294" s="23">
        <v>8.6290343030313146</v>
      </c>
      <c r="H294" s="23">
        <v>8.450497330929327</v>
      </c>
      <c r="I294" s="23">
        <v>8.2361721064532674</v>
      </c>
      <c r="J294" s="23">
        <v>7.9597416204975104</v>
      </c>
      <c r="K294" s="23">
        <v>7.6751693161954826</v>
      </c>
      <c r="L294" s="23">
        <v>7.3331227510671475</v>
      </c>
      <c r="M294" s="23">
        <v>5.9006284887862179</v>
      </c>
      <c r="N294" s="23">
        <v>2.4883103518720908</v>
      </c>
      <c r="O294" s="23">
        <v>9.3717867925146692E-2</v>
      </c>
      <c r="P294" s="23">
        <v>-1.8986347098396443</v>
      </c>
      <c r="Q294" s="24"/>
      <c r="R294" s="23">
        <v>14.438966475062962</v>
      </c>
      <c r="S294" s="23">
        <v>14.605195091324624</v>
      </c>
      <c r="T294" s="23">
        <v>14.496472126168818</v>
      </c>
      <c r="U294" s="23">
        <v>14.355248062026412</v>
      </c>
      <c r="V294" s="23">
        <v>14.129034303031315</v>
      </c>
      <c r="W294" s="23">
        <v>13.950497330929327</v>
      </c>
      <c r="X294" s="23">
        <v>13.736172106453267</v>
      </c>
      <c r="Y294" s="23">
        <v>13.45974162049751</v>
      </c>
      <c r="Z294" s="23">
        <v>13.175169316195483</v>
      </c>
      <c r="AA294" s="23">
        <v>12.833122751067148</v>
      </c>
      <c r="AB294" s="23">
        <v>11.400628488786218</v>
      </c>
      <c r="AC294" s="23">
        <v>7.9883103518720908</v>
      </c>
      <c r="AD294" s="23">
        <v>5.5937178679251467</v>
      </c>
      <c r="AE294" s="23">
        <v>3.6013652901603557</v>
      </c>
      <c r="AG294" s="25">
        <v>8.8211508491688804</v>
      </c>
      <c r="AH294" s="25">
        <v>8.919012168668786</v>
      </c>
      <c r="AI294" s="25">
        <v>8.8128034493471787</v>
      </c>
      <c r="AJ294" s="25">
        <v>8.6697789540598329</v>
      </c>
      <c r="AK294" s="25">
        <v>8.4378155407229407</v>
      </c>
      <c r="AL294" s="25">
        <v>8.2545332870760504</v>
      </c>
      <c r="AM294" s="25">
        <v>7.998373616099375</v>
      </c>
      <c r="AN294" s="25">
        <v>7.6615883921901791</v>
      </c>
      <c r="AO294" s="25">
        <v>7.2965901066993588</v>
      </c>
      <c r="AP294" s="25">
        <v>6.6866078929122068</v>
      </c>
      <c r="AQ294" s="25">
        <v>5.3620441650815636</v>
      </c>
      <c r="AR294" s="25">
        <v>4.6590518261702769</v>
      </c>
      <c r="AS294" s="25">
        <v>3.648144034671823</v>
      </c>
      <c r="AT294" s="25">
        <v>3.257177034565224</v>
      </c>
      <c r="AV294" s="26">
        <v>14.32115084916888</v>
      </c>
      <c r="AW294" s="26">
        <v>14.419012168668786</v>
      </c>
      <c r="AX294" s="26">
        <v>14.312803449347179</v>
      </c>
      <c r="AY294" s="26">
        <v>14.169778954059833</v>
      </c>
      <c r="AZ294" s="26">
        <v>13.937815540722941</v>
      </c>
      <c r="BA294" s="26">
        <v>13.75453328707605</v>
      </c>
      <c r="BB294" s="26">
        <v>13.498373616099375</v>
      </c>
      <c r="BC294" s="26">
        <v>13.161588392190179</v>
      </c>
      <c r="BD294" s="26">
        <v>12.796590106699359</v>
      </c>
      <c r="BE294" s="26">
        <v>12.186607892912207</v>
      </c>
      <c r="BF294" s="26">
        <v>10.862044165081564</v>
      </c>
      <c r="BG294" s="26">
        <v>10.159051826170277</v>
      </c>
      <c r="BH294" s="26">
        <v>9.148144034671823</v>
      </c>
      <c r="BI294" s="26">
        <v>8.757177034565224</v>
      </c>
      <c r="BK294" s="27">
        <v>8.9402196000010967</v>
      </c>
      <c r="BL294" s="27">
        <v>9.154736805647449</v>
      </c>
      <c r="BM294" s="27">
        <v>9.0993037151499969</v>
      </c>
      <c r="BN294" s="27">
        <v>9.0088450411307797</v>
      </c>
      <c r="BO294" s="27">
        <v>8.8390456403373605</v>
      </c>
      <c r="BP294" s="27">
        <v>8.733242777466014</v>
      </c>
      <c r="BQ294" s="27">
        <v>8.583206914158346</v>
      </c>
      <c r="BR294" s="27">
        <v>8.381442414400901</v>
      </c>
      <c r="BS294" s="27">
        <v>8.1714189678688562</v>
      </c>
      <c r="BT294" s="27">
        <v>7.9046467262417295</v>
      </c>
      <c r="BU294" s="27">
        <v>6.7763057164678244</v>
      </c>
      <c r="BV294" s="27">
        <v>5.7355749379537677</v>
      </c>
      <c r="BW294" s="27">
        <v>5.479678260878984</v>
      </c>
      <c r="BX294" s="27">
        <v>5.5302526376460932</v>
      </c>
      <c r="BZ294" s="27">
        <v>14.440219600001097</v>
      </c>
      <c r="CA294" s="27">
        <v>14.654736805647449</v>
      </c>
      <c r="CB294" s="27">
        <v>14.599303715149997</v>
      </c>
      <c r="CC294" s="27">
        <v>14.50884504113078</v>
      </c>
      <c r="CD294" s="27">
        <v>14.339045640337361</v>
      </c>
      <c r="CE294" s="27">
        <v>14.233242777466014</v>
      </c>
      <c r="CF294" s="27">
        <v>14.083206914158346</v>
      </c>
      <c r="CG294" s="27">
        <v>13.881442414400901</v>
      </c>
      <c r="CH294" s="27">
        <v>13.671418967868856</v>
      </c>
      <c r="CI294" s="27">
        <v>13.404646726241729</v>
      </c>
      <c r="CJ294" s="27">
        <v>12.276305716467824</v>
      </c>
      <c r="CK294" s="27">
        <v>11.235574937953768</v>
      </c>
      <c r="CL294" s="27">
        <v>10.979678260878984</v>
      </c>
      <c r="CM294" s="27">
        <v>11.030252637646093</v>
      </c>
      <c r="CO294" s="28">
        <v>8.9435280499278136</v>
      </c>
      <c r="CP294" s="28">
        <v>9.1340341914535124</v>
      </c>
      <c r="CQ294" s="28">
        <v>9.0579805220610652</v>
      </c>
      <c r="CR294" s="28">
        <v>8.9589428926859718</v>
      </c>
      <c r="CS294" s="28">
        <v>8.7869076876273731</v>
      </c>
      <c r="CT294" s="28">
        <v>8.6882516630762332</v>
      </c>
      <c r="CU294" s="28">
        <v>8.5546680127902945</v>
      </c>
      <c r="CV294" s="28">
        <v>8.3447620871747858</v>
      </c>
      <c r="CW294" s="28">
        <v>8.1502338279417827</v>
      </c>
      <c r="CX294" s="28">
        <v>7.9244632394243055</v>
      </c>
      <c r="CY294" s="28">
        <v>6.9045400918412305</v>
      </c>
      <c r="CZ294" s="28">
        <v>-0.33212415609339274</v>
      </c>
      <c r="DA294" s="28">
        <v>-5.9862992397354553</v>
      </c>
      <c r="DB294" s="28">
        <v>-10.248438918350828</v>
      </c>
      <c r="DD294" s="28">
        <v>14.443528049927814</v>
      </c>
      <c r="DE294" s="28">
        <v>14.634034191453512</v>
      </c>
      <c r="DF294" s="28">
        <v>14.557980522061065</v>
      </c>
      <c r="DG294" s="28">
        <v>14.458942892685972</v>
      </c>
      <c r="DH294" s="28">
        <v>14.286907687627373</v>
      </c>
      <c r="DI294" s="28">
        <v>14.188251663076233</v>
      </c>
      <c r="DJ294" s="28">
        <v>14.054668012790295</v>
      </c>
      <c r="DK294" s="28">
        <v>13.844762087174786</v>
      </c>
      <c r="DL294" s="28">
        <v>13.650233827941783</v>
      </c>
      <c r="DM294" s="28">
        <v>13.424463239424306</v>
      </c>
      <c r="DN294" s="28">
        <v>12.404540091841231</v>
      </c>
      <c r="DO294" s="28">
        <v>5.1678758439066073</v>
      </c>
      <c r="DP294" s="28">
        <v>-0.4862992397354553</v>
      </c>
      <c r="DQ294" s="28">
        <v>-4.7484389183508284</v>
      </c>
      <c r="DS294" s="29">
        <v>9.0461439863688646</v>
      </c>
      <c r="DT294" s="29">
        <v>9.3360742208726322</v>
      </c>
      <c r="DU294" s="29">
        <v>9.3596140809605295</v>
      </c>
      <c r="DV294" s="29">
        <v>9.3393137955922434</v>
      </c>
      <c r="DW294" s="29">
        <v>9.2457686007121929</v>
      </c>
      <c r="DX294" s="29">
        <v>9.1853329982592484</v>
      </c>
      <c r="DY294" s="29">
        <v>9.1053079484897239</v>
      </c>
      <c r="DZ294" s="29">
        <v>8.9772253293585962</v>
      </c>
      <c r="EA294" s="29">
        <v>8.8580819637871038</v>
      </c>
      <c r="EB294" s="29">
        <v>8.4573009150392195</v>
      </c>
      <c r="EC294" s="29">
        <v>0.79835157437442206</v>
      </c>
      <c r="ED294" s="29">
        <v>-6.0942540662745053</v>
      </c>
      <c r="EE294" s="29">
        <v>-10.467066796476587</v>
      </c>
      <c r="EF294" s="29">
        <v>-9.2253150345953436</v>
      </c>
      <c r="EH294" s="29">
        <v>14.546143986368865</v>
      </c>
      <c r="EI294" s="29">
        <v>14.836074220872632</v>
      </c>
      <c r="EJ294" s="29">
        <v>14.859614080960529</v>
      </c>
      <c r="EK294" s="29">
        <v>14.839313795592243</v>
      </c>
      <c r="EL294" s="29">
        <v>14.745768600712193</v>
      </c>
      <c r="EM294" s="29">
        <v>14.685332998259248</v>
      </c>
      <c r="EN294" s="29">
        <v>14.605307948489724</v>
      </c>
      <c r="EO294" s="29">
        <v>14.477225329358596</v>
      </c>
      <c r="EP294" s="29">
        <v>14.358081963787104</v>
      </c>
      <c r="EQ294" s="29">
        <v>13.95730091503922</v>
      </c>
      <c r="ER294" s="29">
        <v>6.2983515743744221</v>
      </c>
      <c r="ES294" s="29">
        <v>-0.59425406627450528</v>
      </c>
      <c r="ET294" s="29">
        <v>-4.9670667964765869</v>
      </c>
      <c r="EU294" s="29">
        <v>-3.7253150345953436</v>
      </c>
      <c r="EW294" s="1">
        <v>330806</v>
      </c>
      <c r="EX294" s="1">
        <v>435291</v>
      </c>
      <c r="EY294" s="1" t="s">
        <v>518</v>
      </c>
      <c r="EZ294" s="1" t="s">
        <v>887</v>
      </c>
    </row>
    <row r="295" spans="2:156" ht="16.2" thickBot="1" x14ac:dyDescent="0.35">
      <c r="B295" s="21" t="s">
        <v>296</v>
      </c>
      <c r="C295" s="22">
        <v>5.4219651760771841</v>
      </c>
      <c r="D295" s="23">
        <v>5.4657914451799154</v>
      </c>
      <c r="E295" s="23">
        <v>5.4363587709283419</v>
      </c>
      <c r="F295" s="23">
        <v>5.3798340763901358</v>
      </c>
      <c r="G295" s="23">
        <v>5.3305987865133009</v>
      </c>
      <c r="H295" s="23">
        <v>5.2876139479230337</v>
      </c>
      <c r="I295" s="23">
        <v>5.2656689164642181</v>
      </c>
      <c r="J295" s="23">
        <v>5.191901257724612</v>
      </c>
      <c r="K295" s="23">
        <v>5.1737256262937148</v>
      </c>
      <c r="L295" s="23">
        <v>5.1560703504583625</v>
      </c>
      <c r="M295" s="23">
        <v>4.9143225620182198</v>
      </c>
      <c r="N295" s="23">
        <v>4.3654072658895799</v>
      </c>
      <c r="O295" s="23">
        <v>3.992739655517477</v>
      </c>
      <c r="P295" s="23">
        <v>3.7101235665309407</v>
      </c>
      <c r="Q295" s="24"/>
      <c r="R295" s="23">
        <v>7.2219651760771848</v>
      </c>
      <c r="S295" s="23">
        <v>7.2657914451799162</v>
      </c>
      <c r="T295" s="23">
        <v>7.2363587709283426</v>
      </c>
      <c r="U295" s="23">
        <v>7.1798340763901365</v>
      </c>
      <c r="V295" s="23">
        <v>7.1305987865133016</v>
      </c>
      <c r="W295" s="23">
        <v>7.0876139479230345</v>
      </c>
      <c r="X295" s="23">
        <v>7.0656689164642188</v>
      </c>
      <c r="Y295" s="23">
        <v>6.9919012577246127</v>
      </c>
      <c r="Z295" s="23">
        <v>6.9737256262937155</v>
      </c>
      <c r="AA295" s="23">
        <v>6.9560703504583632</v>
      </c>
      <c r="AB295" s="23">
        <v>6.7143225620182205</v>
      </c>
      <c r="AC295" s="23">
        <v>6.1654072658895807</v>
      </c>
      <c r="AD295" s="23">
        <v>5.7927396555174777</v>
      </c>
      <c r="AE295" s="23">
        <v>5.5101235665309414</v>
      </c>
      <c r="AG295" s="25">
        <v>5.404278277735207</v>
      </c>
      <c r="AH295" s="25">
        <v>5.4387934053361562</v>
      </c>
      <c r="AI295" s="25">
        <v>5.4340169925041382</v>
      </c>
      <c r="AJ295" s="25">
        <v>5.3959081449347543</v>
      </c>
      <c r="AK295" s="25">
        <v>5.3615370528335635</v>
      </c>
      <c r="AL295" s="25">
        <v>5.3304077598467092</v>
      </c>
      <c r="AM295" s="25">
        <v>5.3131329199432802</v>
      </c>
      <c r="AN295" s="25">
        <v>5.2400632253002799</v>
      </c>
      <c r="AO295" s="25">
        <v>5.2157511081385568</v>
      </c>
      <c r="AP295" s="25">
        <v>5.186282982498378</v>
      </c>
      <c r="AQ295" s="25">
        <v>5.0532175524702687</v>
      </c>
      <c r="AR295" s="25">
        <v>4.9970660797566984</v>
      </c>
      <c r="AS295" s="25">
        <v>4.9335211193222044</v>
      </c>
      <c r="AT295" s="25">
        <v>4.953121322512632</v>
      </c>
      <c r="AV295" s="26">
        <v>7.2042782777352077</v>
      </c>
      <c r="AW295" s="26">
        <v>7.2387934053361569</v>
      </c>
      <c r="AX295" s="26">
        <v>7.2340169925041389</v>
      </c>
      <c r="AY295" s="26">
        <v>7.1959081449347551</v>
      </c>
      <c r="AZ295" s="26">
        <v>7.1615370528335642</v>
      </c>
      <c r="BA295" s="26">
        <v>7.1304077598467099</v>
      </c>
      <c r="BB295" s="26">
        <v>7.1131329199432809</v>
      </c>
      <c r="BC295" s="26">
        <v>7.0400632253002806</v>
      </c>
      <c r="BD295" s="26">
        <v>7.0157511081385575</v>
      </c>
      <c r="BE295" s="26">
        <v>6.9862829824983788</v>
      </c>
      <c r="BF295" s="26">
        <v>6.8532175524702694</v>
      </c>
      <c r="BG295" s="26">
        <v>6.7970660797566991</v>
      </c>
      <c r="BH295" s="26">
        <v>6.7335211193222051</v>
      </c>
      <c r="BI295" s="26">
        <v>6.7531213225126328</v>
      </c>
      <c r="BK295" s="27">
        <v>5.4221483435679438</v>
      </c>
      <c r="BL295" s="27">
        <v>5.4711530945932179</v>
      </c>
      <c r="BM295" s="27">
        <v>5.4475496095568587</v>
      </c>
      <c r="BN295" s="27">
        <v>5.3966010921211147</v>
      </c>
      <c r="BO295" s="27">
        <v>5.3534067298137309</v>
      </c>
      <c r="BP295" s="27">
        <v>5.3183139068030885</v>
      </c>
      <c r="BQ295" s="27">
        <v>5.3033068929994478</v>
      </c>
      <c r="BR295" s="27">
        <v>5.238212057181264</v>
      </c>
      <c r="BS295" s="27">
        <v>5.2277849763502386</v>
      </c>
      <c r="BT295" s="27">
        <v>5.2175848635481881</v>
      </c>
      <c r="BU295" s="27">
        <v>5.0365995284880665</v>
      </c>
      <c r="BV295" s="27">
        <v>4.8047229844718036</v>
      </c>
      <c r="BW295" s="27">
        <v>4.7147266316129475</v>
      </c>
      <c r="BX295" s="27">
        <v>4.6969849715597958</v>
      </c>
      <c r="BZ295" s="27">
        <v>7.2221483435679446</v>
      </c>
      <c r="CA295" s="27">
        <v>7.2711530945932186</v>
      </c>
      <c r="CB295" s="27">
        <v>7.2475496095568595</v>
      </c>
      <c r="CC295" s="27">
        <v>7.1966010921211154</v>
      </c>
      <c r="CD295" s="27">
        <v>7.1534067298137316</v>
      </c>
      <c r="CE295" s="27">
        <v>7.1183139068030892</v>
      </c>
      <c r="CF295" s="27">
        <v>7.1033068929994485</v>
      </c>
      <c r="CG295" s="27">
        <v>7.0382120571812647</v>
      </c>
      <c r="CH295" s="27">
        <v>7.0277849763502394</v>
      </c>
      <c r="CI295" s="27">
        <v>7.0175848635481888</v>
      </c>
      <c r="CJ295" s="27">
        <v>6.8365995284880672</v>
      </c>
      <c r="CK295" s="27">
        <v>6.6047229844718043</v>
      </c>
      <c r="CL295" s="27">
        <v>6.5147266316129482</v>
      </c>
      <c r="CM295" s="27">
        <v>6.4969849715597965</v>
      </c>
      <c r="CO295" s="28">
        <v>5.421881832880203</v>
      </c>
      <c r="CP295" s="28">
        <v>5.4729378323237006</v>
      </c>
      <c r="CQ295" s="28">
        <v>5.4511572222473621</v>
      </c>
      <c r="CR295" s="28">
        <v>5.4029836365684378</v>
      </c>
      <c r="CS295" s="28">
        <v>5.3626106877533193</v>
      </c>
      <c r="CT295" s="28">
        <v>5.3292133700750242</v>
      </c>
      <c r="CU295" s="28">
        <v>5.3165620622699254</v>
      </c>
      <c r="CV295" s="28">
        <v>5.2514304717842872</v>
      </c>
      <c r="CW295" s="28">
        <v>5.2226876740407562</v>
      </c>
      <c r="CX295" s="28">
        <v>5.128834384428945</v>
      </c>
      <c r="CY295" s="28">
        <v>4.7844041007352125</v>
      </c>
      <c r="CZ295" s="28">
        <v>3.8744481654960481</v>
      </c>
      <c r="DA295" s="28">
        <v>3.225834786963798</v>
      </c>
      <c r="DB295" s="28">
        <v>2.7397088592471874</v>
      </c>
      <c r="DD295" s="28">
        <v>7.2218818328802037</v>
      </c>
      <c r="DE295" s="28">
        <v>7.2729378323237013</v>
      </c>
      <c r="DF295" s="28">
        <v>7.2511572222473628</v>
      </c>
      <c r="DG295" s="28">
        <v>7.2029836365684385</v>
      </c>
      <c r="DH295" s="28">
        <v>7.16261068775332</v>
      </c>
      <c r="DI295" s="28">
        <v>7.1292133700750249</v>
      </c>
      <c r="DJ295" s="28">
        <v>7.1165620622699262</v>
      </c>
      <c r="DK295" s="28">
        <v>7.0514304717842879</v>
      </c>
      <c r="DL295" s="28">
        <v>7.0226876740407569</v>
      </c>
      <c r="DM295" s="28">
        <v>6.9288343844289457</v>
      </c>
      <c r="DN295" s="28">
        <v>6.5844041007352132</v>
      </c>
      <c r="DO295" s="28">
        <v>5.6744481654960488</v>
      </c>
      <c r="DP295" s="28">
        <v>5.0258347869637987</v>
      </c>
      <c r="DQ295" s="28">
        <v>4.5397088592471881</v>
      </c>
      <c r="DS295" s="29">
        <v>5.4295110484072691</v>
      </c>
      <c r="DT295" s="29">
        <v>5.4883174655818179</v>
      </c>
      <c r="DU295" s="29">
        <v>5.4742942931506473</v>
      </c>
      <c r="DV295" s="29">
        <v>5.4332959864693784</v>
      </c>
      <c r="DW295" s="29">
        <v>5.3976128331412543</v>
      </c>
      <c r="DX295" s="29">
        <v>5.3637044082758312</v>
      </c>
      <c r="DY295" s="29">
        <v>5.3412360005358011</v>
      </c>
      <c r="DZ295" s="29">
        <v>5.2754231344296088</v>
      </c>
      <c r="EA295" s="29">
        <v>5.2121521993364643</v>
      </c>
      <c r="EB295" s="29">
        <v>5.0909565667169794</v>
      </c>
      <c r="EC295" s="29">
        <v>4.0371336102537541</v>
      </c>
      <c r="ED295" s="29">
        <v>3.1745268725558322</v>
      </c>
      <c r="EE295" s="29">
        <v>2.5954336284049582</v>
      </c>
      <c r="EF295" s="29">
        <v>2.6653561774374666</v>
      </c>
      <c r="EH295" s="29">
        <v>7.2295110484072698</v>
      </c>
      <c r="EI295" s="29">
        <v>7.2883174655818186</v>
      </c>
      <c r="EJ295" s="29">
        <v>7.274294293150648</v>
      </c>
      <c r="EK295" s="29">
        <v>7.2332959864693791</v>
      </c>
      <c r="EL295" s="29">
        <v>7.197612833141255</v>
      </c>
      <c r="EM295" s="29">
        <v>7.1637044082758319</v>
      </c>
      <c r="EN295" s="29">
        <v>7.1412360005358018</v>
      </c>
      <c r="EO295" s="29">
        <v>7.0754231344296095</v>
      </c>
      <c r="EP295" s="29">
        <v>7.0121521993364651</v>
      </c>
      <c r="EQ295" s="29">
        <v>6.8909565667169801</v>
      </c>
      <c r="ER295" s="29">
        <v>5.8371336102537548</v>
      </c>
      <c r="ES295" s="29">
        <v>4.9745268725558329</v>
      </c>
      <c r="ET295" s="29">
        <v>4.3954336284049589</v>
      </c>
      <c r="EU295" s="29">
        <v>4.4653561774374673</v>
      </c>
      <c r="EW295" s="1">
        <v>356910</v>
      </c>
      <c r="EX295" s="1">
        <v>513357</v>
      </c>
      <c r="EY295" s="1" t="s">
        <v>464</v>
      </c>
      <c r="EZ295" s="1" t="s">
        <v>885</v>
      </c>
    </row>
    <row r="296" spans="2:156" ht="16.2" thickBot="1" x14ac:dyDescent="0.35">
      <c r="B296" s="21" t="s">
        <v>297</v>
      </c>
      <c r="C296" s="22">
        <v>10.221813553099469</v>
      </c>
      <c r="D296" s="23">
        <v>10.321060251962239</v>
      </c>
      <c r="E296" s="23">
        <v>10.088679737405791</v>
      </c>
      <c r="F296" s="23">
        <v>9.8803084268116557</v>
      </c>
      <c r="G296" s="23">
        <v>9.6807831323178899</v>
      </c>
      <c r="H296" s="23">
        <v>9.3764409284313981</v>
      </c>
      <c r="I296" s="23">
        <v>9.0218229723429353</v>
      </c>
      <c r="J296" s="23">
        <v>8.7811041152610354</v>
      </c>
      <c r="K296" s="23">
        <v>8.46557623809767</v>
      </c>
      <c r="L296" s="23">
        <v>7.9983361231929955</v>
      </c>
      <c r="M296" s="23">
        <v>5.8675108131973275</v>
      </c>
      <c r="N296" s="23">
        <v>3.7558772099540789</v>
      </c>
      <c r="O296" s="23">
        <v>2.7734427508503146</v>
      </c>
      <c r="P296" s="23">
        <v>2.2802577728259124</v>
      </c>
      <c r="Q296" s="24"/>
      <c r="R296" s="23">
        <v>14.821813553099471</v>
      </c>
      <c r="S296" s="23">
        <v>14.92106025196224</v>
      </c>
      <c r="T296" s="23">
        <v>14.688679737405792</v>
      </c>
      <c r="U296" s="23">
        <v>14.480308426811657</v>
      </c>
      <c r="V296" s="23">
        <v>14.280783132317891</v>
      </c>
      <c r="W296" s="23">
        <v>13.9764409284314</v>
      </c>
      <c r="X296" s="23">
        <v>13.621822972342937</v>
      </c>
      <c r="Y296" s="23">
        <v>13.381104115261037</v>
      </c>
      <c r="Z296" s="23">
        <v>13.065576238097671</v>
      </c>
      <c r="AA296" s="23">
        <v>12.598336123192997</v>
      </c>
      <c r="AB296" s="23">
        <v>10.467510813197329</v>
      </c>
      <c r="AC296" s="23">
        <v>8.3558772099540803</v>
      </c>
      <c r="AD296" s="23">
        <v>7.373442750850316</v>
      </c>
      <c r="AE296" s="23">
        <v>6.8802577728259138</v>
      </c>
      <c r="AG296" s="25">
        <v>10.167336797511313</v>
      </c>
      <c r="AH296" s="25">
        <v>10.249339604693359</v>
      </c>
      <c r="AI296" s="25">
        <v>10.07671285095214</v>
      </c>
      <c r="AJ296" s="25">
        <v>9.9283759933191291</v>
      </c>
      <c r="AK296" s="25">
        <v>9.7907557560987861</v>
      </c>
      <c r="AL296" s="25">
        <v>9.5572901410484921</v>
      </c>
      <c r="AM296" s="25">
        <v>9.2655132940726634</v>
      </c>
      <c r="AN296" s="25">
        <v>9.0871689795861101</v>
      </c>
      <c r="AO296" s="25">
        <v>8.8292156137378015</v>
      </c>
      <c r="AP296" s="25">
        <v>8.4197960821265063</v>
      </c>
      <c r="AQ296" s="25">
        <v>7.0818261612605404</v>
      </c>
      <c r="AR296" s="25">
        <v>5.4655672382762859</v>
      </c>
      <c r="AS296" s="25">
        <v>4.0402168615654048</v>
      </c>
      <c r="AT296" s="25">
        <v>3.5031533648182176</v>
      </c>
      <c r="AV296" s="26">
        <v>14.767336797511314</v>
      </c>
      <c r="AW296" s="26">
        <v>14.849339604693361</v>
      </c>
      <c r="AX296" s="26">
        <v>14.676712850952141</v>
      </c>
      <c r="AY296" s="26">
        <v>14.528375993319131</v>
      </c>
      <c r="AZ296" s="26">
        <v>14.390755756098788</v>
      </c>
      <c r="BA296" s="26">
        <v>14.157290141048493</v>
      </c>
      <c r="BB296" s="26">
        <v>13.865513294072665</v>
      </c>
      <c r="BC296" s="26">
        <v>13.687168979586112</v>
      </c>
      <c r="BD296" s="26">
        <v>13.429215613737803</v>
      </c>
      <c r="BE296" s="26">
        <v>13.019796082126508</v>
      </c>
      <c r="BF296" s="26">
        <v>11.681826161260542</v>
      </c>
      <c r="BG296" s="26">
        <v>10.065567238276287</v>
      </c>
      <c r="BH296" s="26">
        <v>8.6402168615654062</v>
      </c>
      <c r="BI296" s="26">
        <v>8.103153364818219</v>
      </c>
      <c r="BK296" s="27">
        <v>10.223696298051539</v>
      </c>
      <c r="BL296" s="27">
        <v>10.355575416024015</v>
      </c>
      <c r="BM296" s="27">
        <v>10.165379080743925</v>
      </c>
      <c r="BN296" s="27">
        <v>9.9969821938636212</v>
      </c>
      <c r="BO296" s="27">
        <v>9.8407776260495741</v>
      </c>
      <c r="BP296" s="27">
        <v>9.5967058965466912</v>
      </c>
      <c r="BQ296" s="27">
        <v>9.3059998230391994</v>
      </c>
      <c r="BR296" s="27">
        <v>9.140746736098416</v>
      </c>
      <c r="BS296" s="27">
        <v>8.9009349956019648</v>
      </c>
      <c r="BT296" s="27">
        <v>8.5130246948896371</v>
      </c>
      <c r="BU296" s="27">
        <v>6.9987475770818364</v>
      </c>
      <c r="BV296" s="27">
        <v>5.6201662881488765</v>
      </c>
      <c r="BW296" s="27">
        <v>5.1963384417015988</v>
      </c>
      <c r="BX296" s="27">
        <v>5.2678379204190158</v>
      </c>
      <c r="BZ296" s="27">
        <v>14.823696298051541</v>
      </c>
      <c r="CA296" s="27">
        <v>14.955575416024017</v>
      </c>
      <c r="CB296" s="27">
        <v>14.765379080743926</v>
      </c>
      <c r="CC296" s="27">
        <v>14.596982193863623</v>
      </c>
      <c r="CD296" s="27">
        <v>14.440777626049575</v>
      </c>
      <c r="CE296" s="27">
        <v>14.196705896546693</v>
      </c>
      <c r="CF296" s="27">
        <v>13.905999823039201</v>
      </c>
      <c r="CG296" s="27">
        <v>13.740746736098417</v>
      </c>
      <c r="CH296" s="27">
        <v>13.500934995601966</v>
      </c>
      <c r="CI296" s="27">
        <v>13.113024694889639</v>
      </c>
      <c r="CJ296" s="27">
        <v>11.598747577081838</v>
      </c>
      <c r="CK296" s="27">
        <v>10.220166288148878</v>
      </c>
      <c r="CL296" s="27">
        <v>9.7963384417016002</v>
      </c>
      <c r="CM296" s="27">
        <v>9.8678379204190172</v>
      </c>
      <c r="CO296" s="28">
        <v>10.219208089220086</v>
      </c>
      <c r="CP296" s="28">
        <v>10.333863810461565</v>
      </c>
      <c r="CQ296" s="28">
        <v>10.128269686899271</v>
      </c>
      <c r="CR296" s="28">
        <v>9.9594718629926753</v>
      </c>
      <c r="CS296" s="28">
        <v>9.8123844369412065</v>
      </c>
      <c r="CT296" s="28">
        <v>9.5965876164882644</v>
      </c>
      <c r="CU296" s="28">
        <v>9.3471782642599894</v>
      </c>
      <c r="CV296" s="28">
        <v>9.2246902846728691</v>
      </c>
      <c r="CW296" s="28">
        <v>9.0582984422112478</v>
      </c>
      <c r="CX296" s="28">
        <v>8.7752598176551455</v>
      </c>
      <c r="CY296" s="28">
        <v>7.6132179926266357</v>
      </c>
      <c r="CZ296" s="28">
        <v>1.4247476240557759</v>
      </c>
      <c r="DA296" s="28">
        <v>-4.8018522806489798</v>
      </c>
      <c r="DB296" s="28">
        <v>-9.7306940627764718</v>
      </c>
      <c r="DD296" s="28">
        <v>14.819208089220087</v>
      </c>
      <c r="DE296" s="28">
        <v>14.933863810461567</v>
      </c>
      <c r="DF296" s="28">
        <v>14.728269686899273</v>
      </c>
      <c r="DG296" s="28">
        <v>14.559471862992677</v>
      </c>
      <c r="DH296" s="28">
        <v>14.412384436941208</v>
      </c>
      <c r="DI296" s="28">
        <v>14.196587616488266</v>
      </c>
      <c r="DJ296" s="28">
        <v>13.947178264259991</v>
      </c>
      <c r="DK296" s="28">
        <v>13.824690284672871</v>
      </c>
      <c r="DL296" s="28">
        <v>13.658298442211249</v>
      </c>
      <c r="DM296" s="28">
        <v>13.375259817655147</v>
      </c>
      <c r="DN296" s="28">
        <v>12.213217992626637</v>
      </c>
      <c r="DO296" s="28">
        <v>6.0247476240557774</v>
      </c>
      <c r="DP296" s="28">
        <v>-0.20185228064897842</v>
      </c>
      <c r="DQ296" s="28">
        <v>-5.1306940627764703</v>
      </c>
      <c r="DS296" s="29">
        <v>10.289340053929806</v>
      </c>
      <c r="DT296" s="29">
        <v>10.471073734615469</v>
      </c>
      <c r="DU296" s="29">
        <v>10.333655678692088</v>
      </c>
      <c r="DV296" s="29">
        <v>10.215232834150372</v>
      </c>
      <c r="DW296" s="29">
        <v>10.122084863872905</v>
      </c>
      <c r="DX296" s="29">
        <v>9.9429192811662759</v>
      </c>
      <c r="DY296" s="29">
        <v>9.7341103595412122</v>
      </c>
      <c r="DZ296" s="29">
        <v>9.6517807080331792</v>
      </c>
      <c r="EA296" s="29">
        <v>9.5192734110613539</v>
      </c>
      <c r="EB296" s="29">
        <v>9.005640299150814</v>
      </c>
      <c r="EC296" s="29">
        <v>2.4176616515552638</v>
      </c>
      <c r="ED296" s="29">
        <v>-3.6202181795897985</v>
      </c>
      <c r="EE296" s="29">
        <v>-8.9674458626536797</v>
      </c>
      <c r="EF296" s="29">
        <v>-9.0747276391863032</v>
      </c>
      <c r="EH296" s="29">
        <v>14.889340053929807</v>
      </c>
      <c r="EI296" s="29">
        <v>15.071073734615471</v>
      </c>
      <c r="EJ296" s="29">
        <v>14.933655678692089</v>
      </c>
      <c r="EK296" s="29">
        <v>14.815232834150374</v>
      </c>
      <c r="EL296" s="29">
        <v>14.722084863872906</v>
      </c>
      <c r="EM296" s="29">
        <v>14.542919281166277</v>
      </c>
      <c r="EN296" s="29">
        <v>14.334110359541214</v>
      </c>
      <c r="EO296" s="29">
        <v>14.251780708033181</v>
      </c>
      <c r="EP296" s="29">
        <v>14.119273411061355</v>
      </c>
      <c r="EQ296" s="29">
        <v>13.605640299150815</v>
      </c>
      <c r="ER296" s="29">
        <v>7.0176616515552652</v>
      </c>
      <c r="ES296" s="29">
        <v>0.9797818204102029</v>
      </c>
      <c r="ET296" s="29">
        <v>-4.3674458626536783</v>
      </c>
      <c r="EU296" s="29">
        <v>-4.4747276391863018</v>
      </c>
      <c r="EW296" s="1">
        <v>394298</v>
      </c>
      <c r="EX296" s="1">
        <v>409450</v>
      </c>
      <c r="EY296" s="1" t="s">
        <v>664</v>
      </c>
      <c r="EZ296" s="1" t="s">
        <v>874</v>
      </c>
    </row>
    <row r="297" spans="2:156" ht="16.2" thickBot="1" x14ac:dyDescent="0.35">
      <c r="B297" s="21" t="s">
        <v>3</v>
      </c>
      <c r="C297" s="22">
        <v>18.741386053073771</v>
      </c>
      <c r="D297" s="23">
        <v>18.992725840052639</v>
      </c>
      <c r="E297" s="23">
        <v>18.86230708922314</v>
      </c>
      <c r="F297" s="23">
        <v>18.524485215412735</v>
      </c>
      <c r="G297" s="23">
        <v>18.549129731061178</v>
      </c>
      <c r="H297" s="23">
        <v>18.601791765124048</v>
      </c>
      <c r="I297" s="23">
        <v>18.582064045595416</v>
      </c>
      <c r="J297" s="23">
        <v>18.705042214486884</v>
      </c>
      <c r="K297" s="23">
        <v>18.605544475785546</v>
      </c>
      <c r="L297" s="23">
        <v>18.592300445998312</v>
      </c>
      <c r="M297" s="23">
        <v>18.743656785018729</v>
      </c>
      <c r="N297" s="23">
        <v>18.68931166482049</v>
      </c>
      <c r="O297" s="23">
        <v>18.360732301632986</v>
      </c>
      <c r="P297" s="23">
        <v>18.031242714206169</v>
      </c>
      <c r="Q297" s="24"/>
      <c r="R297" s="23">
        <v>22.741386053073771</v>
      </c>
      <c r="S297" s="23">
        <v>22.992725840052639</v>
      </c>
      <c r="T297" s="23">
        <v>22.86230708922314</v>
      </c>
      <c r="U297" s="23">
        <v>22.524485215412735</v>
      </c>
      <c r="V297" s="23">
        <v>22.549129731061178</v>
      </c>
      <c r="W297" s="23">
        <v>22.601791765124048</v>
      </c>
      <c r="X297" s="23">
        <v>22.582064045595416</v>
      </c>
      <c r="Y297" s="23">
        <v>22.705042214486884</v>
      </c>
      <c r="Z297" s="23">
        <v>22.605544475785546</v>
      </c>
      <c r="AA297" s="23">
        <v>22.592300445998312</v>
      </c>
      <c r="AB297" s="23">
        <v>22.743656785018729</v>
      </c>
      <c r="AC297" s="23">
        <v>22.68931166482049</v>
      </c>
      <c r="AD297" s="23">
        <v>22.360732301632986</v>
      </c>
      <c r="AE297" s="23">
        <v>22.031242714206169</v>
      </c>
      <c r="AG297" s="25">
        <v>18.716146690827518</v>
      </c>
      <c r="AH297" s="25">
        <v>18.966213595618882</v>
      </c>
      <c r="AI297" s="25">
        <v>18.918219596428052</v>
      </c>
      <c r="AJ297" s="25">
        <v>18.643323462803338</v>
      </c>
      <c r="AK297" s="25">
        <v>18.717213953563206</v>
      </c>
      <c r="AL297" s="25">
        <v>18.808951029397431</v>
      </c>
      <c r="AM297" s="25">
        <v>18.819679579569218</v>
      </c>
      <c r="AN297" s="25">
        <v>18.958969067290237</v>
      </c>
      <c r="AO297" s="25">
        <v>18.868744983917825</v>
      </c>
      <c r="AP297" s="25">
        <v>18.856401739236972</v>
      </c>
      <c r="AQ297" s="25">
        <v>19.050907680481359</v>
      </c>
      <c r="AR297" s="25">
        <v>19.127616335409698</v>
      </c>
      <c r="AS297" s="25">
        <v>19.237931374164841</v>
      </c>
      <c r="AT297" s="25">
        <v>19.198430194609276</v>
      </c>
      <c r="AV297" s="26">
        <v>22.716146690827518</v>
      </c>
      <c r="AW297" s="26">
        <v>22.966213595618882</v>
      </c>
      <c r="AX297" s="26">
        <v>22.918219596428052</v>
      </c>
      <c r="AY297" s="26">
        <v>22.643323462803338</v>
      </c>
      <c r="AZ297" s="26">
        <v>22.717213953563206</v>
      </c>
      <c r="BA297" s="26">
        <v>22.808951029397431</v>
      </c>
      <c r="BB297" s="26">
        <v>22.819679579569218</v>
      </c>
      <c r="BC297" s="26">
        <v>22.958969067290237</v>
      </c>
      <c r="BD297" s="26">
        <v>22.868744983917825</v>
      </c>
      <c r="BE297" s="26">
        <v>22.856401739236972</v>
      </c>
      <c r="BF297" s="26">
        <v>23.050907680481359</v>
      </c>
      <c r="BG297" s="26">
        <v>23.127616335409698</v>
      </c>
      <c r="BH297" s="26">
        <v>23.237931374164841</v>
      </c>
      <c r="BI297" s="26">
        <v>23.198430194609276</v>
      </c>
      <c r="BK297" s="27">
        <v>18.741485864823026</v>
      </c>
      <c r="BL297" s="27">
        <v>18.995390007307559</v>
      </c>
      <c r="BM297" s="27">
        <v>18.867955032025748</v>
      </c>
      <c r="BN297" s="27">
        <v>18.533271709011828</v>
      </c>
      <c r="BO297" s="27">
        <v>18.560928083629843</v>
      </c>
      <c r="BP297" s="27">
        <v>18.617472145066863</v>
      </c>
      <c r="BQ297" s="27">
        <v>18.601440255014552</v>
      </c>
      <c r="BR297" s="27">
        <v>18.728254042374815</v>
      </c>
      <c r="BS297" s="27">
        <v>18.633847903724583</v>
      </c>
      <c r="BT297" s="27">
        <v>18.624702654788415</v>
      </c>
      <c r="BU297" s="27">
        <v>18.794199150183314</v>
      </c>
      <c r="BV297" s="27">
        <v>18.854264078912522</v>
      </c>
      <c r="BW297" s="27">
        <v>18.986752542532891</v>
      </c>
      <c r="BX297" s="27">
        <v>18.96760317044928</v>
      </c>
      <c r="BZ297" s="27">
        <v>22.741485864823026</v>
      </c>
      <c r="CA297" s="27">
        <v>22.995390007307559</v>
      </c>
      <c r="CB297" s="27">
        <v>22.867955032025748</v>
      </c>
      <c r="CC297" s="27">
        <v>22.533271709011828</v>
      </c>
      <c r="CD297" s="27">
        <v>22.560928083629843</v>
      </c>
      <c r="CE297" s="27">
        <v>22.617472145066863</v>
      </c>
      <c r="CF297" s="27">
        <v>22.601440255014552</v>
      </c>
      <c r="CG297" s="27">
        <v>22.728254042374815</v>
      </c>
      <c r="CH297" s="27">
        <v>22.633847903724583</v>
      </c>
      <c r="CI297" s="27">
        <v>22.624702654788415</v>
      </c>
      <c r="CJ297" s="27">
        <v>22.794199150183314</v>
      </c>
      <c r="CK297" s="27">
        <v>22.854264078912522</v>
      </c>
      <c r="CL297" s="27">
        <v>22.986752542532891</v>
      </c>
      <c r="CM297" s="27">
        <v>22.96760317044928</v>
      </c>
      <c r="CO297" s="28">
        <v>18.741219630447119</v>
      </c>
      <c r="CP297" s="28">
        <v>19.011098175905133</v>
      </c>
      <c r="CQ297" s="28">
        <v>18.899788529070996</v>
      </c>
      <c r="CR297" s="28">
        <v>18.583902446047681</v>
      </c>
      <c r="CS297" s="28">
        <v>18.628376057118956</v>
      </c>
      <c r="CT297" s="28">
        <v>18.700292028958692</v>
      </c>
      <c r="CU297" s="28">
        <v>18.701451549078193</v>
      </c>
      <c r="CV297" s="28">
        <v>18.843221380733709</v>
      </c>
      <c r="CW297" s="28">
        <v>18.767428301317462</v>
      </c>
      <c r="CX297" s="28">
        <v>18.777348550253631</v>
      </c>
      <c r="CY297" s="28">
        <v>19.039000293789869</v>
      </c>
      <c r="CZ297" s="28">
        <v>18.880103340285125</v>
      </c>
      <c r="DA297" s="28">
        <v>18.517955499475658</v>
      </c>
      <c r="DB297" s="28">
        <v>18.191458395247619</v>
      </c>
      <c r="DD297" s="28">
        <v>22.741219630447119</v>
      </c>
      <c r="DE297" s="28">
        <v>23.011098175905133</v>
      </c>
      <c r="DF297" s="28">
        <v>22.899788529070996</v>
      </c>
      <c r="DG297" s="28">
        <v>22.583902446047681</v>
      </c>
      <c r="DH297" s="28">
        <v>22.628376057118956</v>
      </c>
      <c r="DI297" s="28">
        <v>22.700292028958692</v>
      </c>
      <c r="DJ297" s="28">
        <v>22.701451549078193</v>
      </c>
      <c r="DK297" s="28">
        <v>22.843221380733709</v>
      </c>
      <c r="DL297" s="28">
        <v>22.767428301317462</v>
      </c>
      <c r="DM297" s="28">
        <v>22.777348550253631</v>
      </c>
      <c r="DN297" s="28">
        <v>23.039000293789869</v>
      </c>
      <c r="DO297" s="28">
        <v>22.880103340285125</v>
      </c>
      <c r="DP297" s="28">
        <v>22.517955499475658</v>
      </c>
      <c r="DQ297" s="28">
        <v>22.191458395247619</v>
      </c>
      <c r="DS297" s="29">
        <v>18.743759553281073</v>
      </c>
      <c r="DT297" s="29">
        <v>19.016289101951298</v>
      </c>
      <c r="DU297" s="29">
        <v>18.90787422335946</v>
      </c>
      <c r="DV297" s="29">
        <v>18.595484810859411</v>
      </c>
      <c r="DW297" s="29">
        <v>18.6374837129515</v>
      </c>
      <c r="DX297" s="29">
        <v>18.701756517038028</v>
      </c>
      <c r="DY297" s="29">
        <v>18.691060936579266</v>
      </c>
      <c r="DZ297" s="29">
        <v>18.817089804777162</v>
      </c>
      <c r="EA297" s="29">
        <v>18.722932832168524</v>
      </c>
      <c r="EB297" s="29">
        <v>18.708555768338737</v>
      </c>
      <c r="EC297" s="29">
        <v>18.41347117791523</v>
      </c>
      <c r="ED297" s="29">
        <v>17.930728048653979</v>
      </c>
      <c r="EE297" s="29">
        <v>17.541845990792719</v>
      </c>
      <c r="EF297" s="29">
        <v>17.717876455997676</v>
      </c>
      <c r="EH297" s="29">
        <v>22.743759553281073</v>
      </c>
      <c r="EI297" s="29">
        <v>23.016289101951298</v>
      </c>
      <c r="EJ297" s="29">
        <v>22.90787422335946</v>
      </c>
      <c r="EK297" s="29">
        <v>22.595484810859411</v>
      </c>
      <c r="EL297" s="29">
        <v>22.6374837129515</v>
      </c>
      <c r="EM297" s="29">
        <v>22.701756517038028</v>
      </c>
      <c r="EN297" s="29">
        <v>22.691060936579266</v>
      </c>
      <c r="EO297" s="29">
        <v>22.817089804777162</v>
      </c>
      <c r="EP297" s="29">
        <v>22.722932832168524</v>
      </c>
      <c r="EQ297" s="29">
        <v>22.708555768338737</v>
      </c>
      <c r="ER297" s="29">
        <v>22.41347117791523</v>
      </c>
      <c r="ES297" s="29">
        <v>21.930728048653979</v>
      </c>
      <c r="ET297" s="29">
        <v>21.541845990792719</v>
      </c>
      <c r="EU297" s="29">
        <v>21.717876455997676</v>
      </c>
      <c r="EW297" s="1">
        <v>300289</v>
      </c>
      <c r="EX297" s="1">
        <v>530805</v>
      </c>
      <c r="EY297" s="1" t="s">
        <v>471</v>
      </c>
      <c r="EZ297" s="1" t="s">
        <v>886</v>
      </c>
    </row>
    <row r="298" spans="2:156" ht="16.2" thickBot="1" x14ac:dyDescent="0.35">
      <c r="B298" s="21" t="s">
        <v>298</v>
      </c>
      <c r="C298" s="22">
        <v>23.767083641563559</v>
      </c>
      <c r="D298" s="23">
        <v>23.831034614769365</v>
      </c>
      <c r="E298" s="23">
        <v>23.778204176514976</v>
      </c>
      <c r="F298" s="23">
        <v>23.711562126263185</v>
      </c>
      <c r="G298" s="23">
        <v>23.585798172091778</v>
      </c>
      <c r="H298" s="23">
        <v>23.51654187650216</v>
      </c>
      <c r="I298" s="23">
        <v>23.480464483390037</v>
      </c>
      <c r="J298" s="23">
        <v>23.35735442547665</v>
      </c>
      <c r="K298" s="23">
        <v>23.256596638407999</v>
      </c>
      <c r="L298" s="23">
        <v>23.146946750674811</v>
      </c>
      <c r="M298" s="23">
        <v>22.516182861955841</v>
      </c>
      <c r="N298" s="23">
        <v>21.284172136611872</v>
      </c>
      <c r="O298" s="23">
        <v>20.70466747693483</v>
      </c>
      <c r="P298" s="23">
        <v>20.33114121397918</v>
      </c>
      <c r="Q298" s="24"/>
      <c r="R298" s="23">
        <v>41.767083641563559</v>
      </c>
      <c r="S298" s="23">
        <v>41.831034614769365</v>
      </c>
      <c r="T298" s="23">
        <v>41.778204176514976</v>
      </c>
      <c r="U298" s="23">
        <v>41.711562126263189</v>
      </c>
      <c r="V298" s="23">
        <v>41.585798172091778</v>
      </c>
      <c r="W298" s="23">
        <v>41.51654187650216</v>
      </c>
      <c r="X298" s="23">
        <v>41.480464483390037</v>
      </c>
      <c r="Y298" s="23">
        <v>41.35735442547665</v>
      </c>
      <c r="Z298" s="23">
        <v>41.256596638407999</v>
      </c>
      <c r="AA298" s="23">
        <v>41.146946750674815</v>
      </c>
      <c r="AB298" s="23">
        <v>40.516182861955841</v>
      </c>
      <c r="AC298" s="23">
        <v>39.284172136611872</v>
      </c>
      <c r="AD298" s="23">
        <v>38.70466747693483</v>
      </c>
      <c r="AE298" s="23">
        <v>38.33114121397918</v>
      </c>
      <c r="AG298" s="25">
        <v>23.737976301605965</v>
      </c>
      <c r="AH298" s="25">
        <v>23.79467011658074</v>
      </c>
      <c r="AI298" s="25">
        <v>23.777760354817847</v>
      </c>
      <c r="AJ298" s="25">
        <v>23.734548482969398</v>
      </c>
      <c r="AK298" s="25">
        <v>23.631030837798068</v>
      </c>
      <c r="AL298" s="25">
        <v>23.581327482505326</v>
      </c>
      <c r="AM298" s="25">
        <v>23.55310019487947</v>
      </c>
      <c r="AN298" s="25">
        <v>23.433568064409926</v>
      </c>
      <c r="AO298" s="25">
        <v>23.32832965175033</v>
      </c>
      <c r="AP298" s="25">
        <v>23.218964457261908</v>
      </c>
      <c r="AQ298" s="25">
        <v>22.889097068009498</v>
      </c>
      <c r="AR298" s="25">
        <v>22.275516500761338</v>
      </c>
      <c r="AS298" s="25">
        <v>21.654687844531125</v>
      </c>
      <c r="AT298" s="25">
        <v>21.567615285075384</v>
      </c>
      <c r="AV298" s="26">
        <v>41.737976301605968</v>
      </c>
      <c r="AW298" s="26">
        <v>41.79467011658074</v>
      </c>
      <c r="AX298" s="26">
        <v>41.777760354817843</v>
      </c>
      <c r="AY298" s="26">
        <v>41.734548482969402</v>
      </c>
      <c r="AZ298" s="26">
        <v>41.631030837798065</v>
      </c>
      <c r="BA298" s="26">
        <v>41.58132748250533</v>
      </c>
      <c r="BB298" s="26">
        <v>41.55310019487947</v>
      </c>
      <c r="BC298" s="26">
        <v>41.433568064409926</v>
      </c>
      <c r="BD298" s="26">
        <v>41.32832965175033</v>
      </c>
      <c r="BE298" s="26">
        <v>41.218964457261904</v>
      </c>
      <c r="BF298" s="26">
        <v>40.889097068009498</v>
      </c>
      <c r="BG298" s="26">
        <v>40.275516500761334</v>
      </c>
      <c r="BH298" s="26">
        <v>39.654687844531125</v>
      </c>
      <c r="BI298" s="26">
        <v>39.567615285075384</v>
      </c>
      <c r="BK298" s="27">
        <v>23.767431962142851</v>
      </c>
      <c r="BL298" s="27">
        <v>23.843877208758339</v>
      </c>
      <c r="BM298" s="27">
        <v>23.804881115746571</v>
      </c>
      <c r="BN298" s="27">
        <v>23.751562459071167</v>
      </c>
      <c r="BO298" s="27">
        <v>23.64100442619079</v>
      </c>
      <c r="BP298" s="27">
        <v>23.591132643254063</v>
      </c>
      <c r="BQ298" s="27">
        <v>23.571940977118032</v>
      </c>
      <c r="BR298" s="27">
        <v>23.46985855494497</v>
      </c>
      <c r="BS298" s="27">
        <v>23.389905061713577</v>
      </c>
      <c r="BT298" s="27">
        <v>23.300956756921789</v>
      </c>
      <c r="BU298" s="27">
        <v>22.771977962812876</v>
      </c>
      <c r="BV298" s="27">
        <v>22.175038278815784</v>
      </c>
      <c r="BW298" s="27">
        <v>22.077269802129493</v>
      </c>
      <c r="BX298" s="27">
        <v>22.154076470381497</v>
      </c>
      <c r="BZ298" s="27">
        <v>41.767431962142851</v>
      </c>
      <c r="CA298" s="27">
        <v>41.843877208758336</v>
      </c>
      <c r="CB298" s="27">
        <v>41.804881115746568</v>
      </c>
      <c r="CC298" s="27">
        <v>41.751562459071167</v>
      </c>
      <c r="CD298" s="27">
        <v>41.64100442619079</v>
      </c>
      <c r="CE298" s="27">
        <v>41.591132643254063</v>
      </c>
      <c r="CF298" s="27">
        <v>41.571940977118032</v>
      </c>
      <c r="CG298" s="27">
        <v>41.46985855494497</v>
      </c>
      <c r="CH298" s="27">
        <v>41.389905061713577</v>
      </c>
      <c r="CI298" s="27">
        <v>41.300956756921785</v>
      </c>
      <c r="CJ298" s="27">
        <v>40.771977962812876</v>
      </c>
      <c r="CK298" s="27">
        <v>40.175038278815784</v>
      </c>
      <c r="CL298" s="27">
        <v>40.077269802129493</v>
      </c>
      <c r="CM298" s="27">
        <v>40.154076470381497</v>
      </c>
      <c r="CO298" s="28">
        <v>23.765206564091031</v>
      </c>
      <c r="CP298" s="28">
        <v>23.83802709852575</v>
      </c>
      <c r="CQ298" s="28">
        <v>23.79677677280781</v>
      </c>
      <c r="CR298" s="28">
        <v>23.744296111706223</v>
      </c>
      <c r="CS298" s="28">
        <v>23.635962456259861</v>
      </c>
      <c r="CT298" s="28">
        <v>23.588609592582173</v>
      </c>
      <c r="CU298" s="28">
        <v>23.564525037452814</v>
      </c>
      <c r="CV298" s="28">
        <v>23.421048132887854</v>
      </c>
      <c r="CW298" s="28">
        <v>23.305273416462175</v>
      </c>
      <c r="CX298" s="28">
        <v>23.201594650240793</v>
      </c>
      <c r="CY298" s="28">
        <v>22.767974340480144</v>
      </c>
      <c r="CZ298" s="28">
        <v>20.716005772368788</v>
      </c>
      <c r="DA298" s="28">
        <v>19.288485243632209</v>
      </c>
      <c r="DB298" s="28">
        <v>18.247234068717312</v>
      </c>
      <c r="DD298" s="28">
        <v>41.765206564091031</v>
      </c>
      <c r="DE298" s="28">
        <v>41.83802709852575</v>
      </c>
      <c r="DF298" s="28">
        <v>41.79677677280781</v>
      </c>
      <c r="DG298" s="28">
        <v>41.744296111706227</v>
      </c>
      <c r="DH298" s="28">
        <v>41.635962456259861</v>
      </c>
      <c r="DI298" s="28">
        <v>41.588609592582173</v>
      </c>
      <c r="DJ298" s="28">
        <v>41.564525037452817</v>
      </c>
      <c r="DK298" s="28">
        <v>41.421048132887854</v>
      </c>
      <c r="DL298" s="28">
        <v>41.305273416462171</v>
      </c>
      <c r="DM298" s="28">
        <v>41.201594650240793</v>
      </c>
      <c r="DN298" s="28">
        <v>40.767974340480144</v>
      </c>
      <c r="DO298" s="28">
        <v>38.716005772368788</v>
      </c>
      <c r="DP298" s="28">
        <v>37.288485243632209</v>
      </c>
      <c r="DQ298" s="28">
        <v>36.247234068717312</v>
      </c>
      <c r="DS298" s="29">
        <v>23.787141452161894</v>
      </c>
      <c r="DT298" s="29">
        <v>23.881454367698524</v>
      </c>
      <c r="DU298" s="29">
        <v>23.861532689343147</v>
      </c>
      <c r="DV298" s="29">
        <v>23.82649833080988</v>
      </c>
      <c r="DW298" s="29">
        <v>23.7231070498636</v>
      </c>
      <c r="DX298" s="29">
        <v>23.636833344991231</v>
      </c>
      <c r="DY298" s="29">
        <v>23.586944394537138</v>
      </c>
      <c r="DZ298" s="29">
        <v>23.455038705397264</v>
      </c>
      <c r="EA298" s="29">
        <v>23.348406223243821</v>
      </c>
      <c r="EB298" s="29">
        <v>23.208369369605563</v>
      </c>
      <c r="EC298" s="29">
        <v>21.294815911906831</v>
      </c>
      <c r="ED298" s="29">
        <v>19.396080787777237</v>
      </c>
      <c r="EE298" s="29">
        <v>18.190426774001065</v>
      </c>
      <c r="EF298" s="29">
        <v>18.356991258282115</v>
      </c>
      <c r="EH298" s="29">
        <v>41.78714145216189</v>
      </c>
      <c r="EI298" s="29">
        <v>41.881454367698524</v>
      </c>
      <c r="EJ298" s="29">
        <v>41.861532689343143</v>
      </c>
      <c r="EK298" s="29">
        <v>41.826498330809883</v>
      </c>
      <c r="EL298" s="29">
        <v>41.7231070498636</v>
      </c>
      <c r="EM298" s="29">
        <v>41.636833344991231</v>
      </c>
      <c r="EN298" s="29">
        <v>41.586944394537142</v>
      </c>
      <c r="EO298" s="29">
        <v>41.455038705397264</v>
      </c>
      <c r="EP298" s="29">
        <v>41.348406223243821</v>
      </c>
      <c r="EQ298" s="29">
        <v>41.208369369605563</v>
      </c>
      <c r="ER298" s="29">
        <v>39.294815911906831</v>
      </c>
      <c r="ES298" s="29">
        <v>37.396080787777237</v>
      </c>
      <c r="ET298" s="29">
        <v>36.190426774001068</v>
      </c>
      <c r="EU298" s="29">
        <v>36.356991258282115</v>
      </c>
      <c r="EW298" s="1">
        <v>311307</v>
      </c>
      <c r="EX298" s="1">
        <v>553464</v>
      </c>
      <c r="EY298" s="1" t="s">
        <v>554</v>
      </c>
      <c r="EZ298" s="1" t="s">
        <v>886</v>
      </c>
    </row>
    <row r="299" spans="2:156" ht="16.2" thickBot="1" x14ac:dyDescent="0.35">
      <c r="B299" s="21" t="s">
        <v>299</v>
      </c>
      <c r="C299" s="22">
        <v>8.9526013642383191</v>
      </c>
      <c r="D299" s="23">
        <v>9.1044108754675968</v>
      </c>
      <c r="E299" s="23">
        <v>8.9237210332398469</v>
      </c>
      <c r="F299" s="23">
        <v>8.7606782865827544</v>
      </c>
      <c r="G299" s="23">
        <v>8.5548216473820489</v>
      </c>
      <c r="H299" s="23">
        <v>8.3197626800077629</v>
      </c>
      <c r="I299" s="23">
        <v>8.0804380721944291</v>
      </c>
      <c r="J299" s="23">
        <v>7.7671189148640387</v>
      </c>
      <c r="K299" s="23">
        <v>7.42208143821974</v>
      </c>
      <c r="L299" s="23">
        <v>7.0021557068433324</v>
      </c>
      <c r="M299" s="23">
        <v>4.6995322819713508</v>
      </c>
      <c r="N299" s="23">
        <v>2.4088693636968586</v>
      </c>
      <c r="O299" s="23">
        <v>1.645406912899908</v>
      </c>
      <c r="P299" s="23">
        <v>1.4606300142396407</v>
      </c>
      <c r="Q299" s="24"/>
      <c r="R299" s="23">
        <v>13.552601364238321</v>
      </c>
      <c r="S299" s="23">
        <v>13.704410875467598</v>
      </c>
      <c r="T299" s="23">
        <v>13.523721033239848</v>
      </c>
      <c r="U299" s="23">
        <v>13.360678286582756</v>
      </c>
      <c r="V299" s="23">
        <v>13.15482164738205</v>
      </c>
      <c r="W299" s="23">
        <v>12.919762680007764</v>
      </c>
      <c r="X299" s="23">
        <v>12.680438072194431</v>
      </c>
      <c r="Y299" s="23">
        <v>12.36711891486404</v>
      </c>
      <c r="Z299" s="23">
        <v>12.022081438219741</v>
      </c>
      <c r="AA299" s="23">
        <v>11.602155706843334</v>
      </c>
      <c r="AB299" s="23">
        <v>9.2995322819713522</v>
      </c>
      <c r="AC299" s="23">
        <v>7.00886936369686</v>
      </c>
      <c r="AD299" s="23">
        <v>6.2454069128999095</v>
      </c>
      <c r="AE299" s="23">
        <v>6.0606300142396421</v>
      </c>
      <c r="AG299" s="25">
        <v>8.902990516331883</v>
      </c>
      <c r="AH299" s="25">
        <v>9.0397152641857641</v>
      </c>
      <c r="AI299" s="25">
        <v>8.9376187362490818</v>
      </c>
      <c r="AJ299" s="25">
        <v>8.8488390551702434</v>
      </c>
      <c r="AK299" s="25">
        <v>8.719261052489415</v>
      </c>
      <c r="AL299" s="25">
        <v>8.564152135639107</v>
      </c>
      <c r="AM299" s="25">
        <v>8.3968771477444992</v>
      </c>
      <c r="AN299" s="25">
        <v>8.1728184635356005</v>
      </c>
      <c r="AO299" s="25">
        <v>7.9202886285941663</v>
      </c>
      <c r="AP299" s="25">
        <v>7.6278172310878283</v>
      </c>
      <c r="AQ299" s="25">
        <v>6.3290065011619276</v>
      </c>
      <c r="AR299" s="25">
        <v>4.3538853833504092</v>
      </c>
      <c r="AS299" s="25">
        <v>2.5751411021162838</v>
      </c>
      <c r="AT299" s="25">
        <v>2.216754580154479</v>
      </c>
      <c r="AV299" s="26">
        <v>13.502990516331884</v>
      </c>
      <c r="AW299" s="26">
        <v>13.639715264185766</v>
      </c>
      <c r="AX299" s="26">
        <v>13.537618736249083</v>
      </c>
      <c r="AY299" s="26">
        <v>13.448839055170245</v>
      </c>
      <c r="AZ299" s="26">
        <v>13.319261052489416</v>
      </c>
      <c r="BA299" s="26">
        <v>13.164152135639108</v>
      </c>
      <c r="BB299" s="26">
        <v>12.996877147744501</v>
      </c>
      <c r="BC299" s="26">
        <v>12.772818463535602</v>
      </c>
      <c r="BD299" s="26">
        <v>12.520288628594168</v>
      </c>
      <c r="BE299" s="26">
        <v>12.22781723108783</v>
      </c>
      <c r="BF299" s="26">
        <v>10.929006501161929</v>
      </c>
      <c r="BG299" s="26">
        <v>8.9538853833504106</v>
      </c>
      <c r="BH299" s="26">
        <v>7.1751411021162852</v>
      </c>
      <c r="BI299" s="26">
        <v>6.8167545801544804</v>
      </c>
      <c r="BK299" s="27">
        <v>8.9543314810253491</v>
      </c>
      <c r="BL299" s="27">
        <v>9.1340507906065849</v>
      </c>
      <c r="BM299" s="27">
        <v>8.9895668360962571</v>
      </c>
      <c r="BN299" s="27">
        <v>8.8604131440799172</v>
      </c>
      <c r="BO299" s="27">
        <v>8.6914169625632081</v>
      </c>
      <c r="BP299" s="27">
        <v>8.5067599646295822</v>
      </c>
      <c r="BQ299" s="27">
        <v>8.3223883267060064</v>
      </c>
      <c r="BR299" s="27">
        <v>8.1070801316322942</v>
      </c>
      <c r="BS299" s="27">
        <v>7.862843694581894</v>
      </c>
      <c r="BT299" s="27">
        <v>7.5542958426257591</v>
      </c>
      <c r="BU299" s="27">
        <v>5.640838041924809</v>
      </c>
      <c r="BV299" s="27">
        <v>3.8632238051291878</v>
      </c>
      <c r="BW299" s="27">
        <v>3.458301442643652</v>
      </c>
      <c r="BX299" s="27">
        <v>3.629234028959452</v>
      </c>
      <c r="BZ299" s="27">
        <v>13.554331481025351</v>
      </c>
      <c r="CA299" s="27">
        <v>13.734050790606586</v>
      </c>
      <c r="CB299" s="27">
        <v>13.589566836096258</v>
      </c>
      <c r="CC299" s="27">
        <v>13.460413144079919</v>
      </c>
      <c r="CD299" s="27">
        <v>13.291416962563209</v>
      </c>
      <c r="CE299" s="27">
        <v>13.106759964629584</v>
      </c>
      <c r="CF299" s="27">
        <v>12.922388326706008</v>
      </c>
      <c r="CG299" s="27">
        <v>12.707080131632296</v>
      </c>
      <c r="CH299" s="27">
        <v>12.462843694581895</v>
      </c>
      <c r="CI299" s="27">
        <v>12.154295842625761</v>
      </c>
      <c r="CJ299" s="27">
        <v>10.24083804192481</v>
      </c>
      <c r="CK299" s="27">
        <v>8.4632238051291893</v>
      </c>
      <c r="CL299" s="27">
        <v>8.0583014426436534</v>
      </c>
      <c r="CM299" s="27">
        <v>8.2292340289594534</v>
      </c>
      <c r="CO299" s="28">
        <v>8.9502613958497577</v>
      </c>
      <c r="CP299" s="28">
        <v>9.1198463023887548</v>
      </c>
      <c r="CQ299" s="28">
        <v>8.9700545293313141</v>
      </c>
      <c r="CR299" s="28">
        <v>8.8491383872244693</v>
      </c>
      <c r="CS299" s="28">
        <v>8.700303483624781</v>
      </c>
      <c r="CT299" s="28">
        <v>8.550380414825435</v>
      </c>
      <c r="CU299" s="28">
        <v>8.3861024753235789</v>
      </c>
      <c r="CV299" s="28">
        <v>8.1197197510603463</v>
      </c>
      <c r="CW299" s="28">
        <v>7.8553342716232777</v>
      </c>
      <c r="CX299" s="28">
        <v>7.581831416830493</v>
      </c>
      <c r="CY299" s="28">
        <v>5.7063133326738225</v>
      </c>
      <c r="CZ299" s="28">
        <v>7.5703176794988281E-2</v>
      </c>
      <c r="DA299" s="28">
        <v>-3.8795722063398301</v>
      </c>
      <c r="DB299" s="28">
        <v>-6.8346327001592329</v>
      </c>
      <c r="DD299" s="28">
        <v>13.550261395849759</v>
      </c>
      <c r="DE299" s="28">
        <v>13.719846302388756</v>
      </c>
      <c r="DF299" s="28">
        <v>13.570054529331316</v>
      </c>
      <c r="DG299" s="28">
        <v>13.449138387224471</v>
      </c>
      <c r="DH299" s="28">
        <v>13.300303483624782</v>
      </c>
      <c r="DI299" s="28">
        <v>13.150380414825436</v>
      </c>
      <c r="DJ299" s="28">
        <v>12.98610247532358</v>
      </c>
      <c r="DK299" s="28">
        <v>12.719719751060348</v>
      </c>
      <c r="DL299" s="28">
        <v>12.455334271623279</v>
      </c>
      <c r="DM299" s="28">
        <v>12.181831416830494</v>
      </c>
      <c r="DN299" s="28">
        <v>10.306313332673824</v>
      </c>
      <c r="DO299" s="28">
        <v>4.6757031767949897</v>
      </c>
      <c r="DP299" s="28">
        <v>0.72042779366017129</v>
      </c>
      <c r="DQ299" s="28">
        <v>-2.2346327001592314</v>
      </c>
      <c r="DS299" s="29">
        <v>9.0098926596220874</v>
      </c>
      <c r="DT299" s="29">
        <v>9.236366954792981</v>
      </c>
      <c r="DU299" s="29">
        <v>9.1434247677655467</v>
      </c>
      <c r="DV299" s="29">
        <v>9.06372860594389</v>
      </c>
      <c r="DW299" s="29">
        <v>8.9372957287210646</v>
      </c>
      <c r="DX299" s="29">
        <v>8.7287617139679359</v>
      </c>
      <c r="DY299" s="29">
        <v>8.5291208783956627</v>
      </c>
      <c r="DZ299" s="29">
        <v>8.2678019296472076</v>
      </c>
      <c r="EA299" s="29">
        <v>7.991728945333703</v>
      </c>
      <c r="EB299" s="29">
        <v>7.5747713333175142</v>
      </c>
      <c r="EC299" s="29">
        <v>2.3386897429232008</v>
      </c>
      <c r="ED299" s="29">
        <v>-2.8802000103274779</v>
      </c>
      <c r="EE299" s="29">
        <v>-6.1746544329022228</v>
      </c>
      <c r="EF299" s="29">
        <v>-6.3457001507690052</v>
      </c>
      <c r="EH299" s="29">
        <v>13.609892659622089</v>
      </c>
      <c r="EI299" s="29">
        <v>13.836366954792982</v>
      </c>
      <c r="EJ299" s="29">
        <v>13.743424767765548</v>
      </c>
      <c r="EK299" s="29">
        <v>13.663728605943891</v>
      </c>
      <c r="EL299" s="29">
        <v>13.537295728721066</v>
      </c>
      <c r="EM299" s="29">
        <v>13.328761713967937</v>
      </c>
      <c r="EN299" s="29">
        <v>13.129120878395664</v>
      </c>
      <c r="EO299" s="29">
        <v>12.867801929647209</v>
      </c>
      <c r="EP299" s="29">
        <v>12.591728945333704</v>
      </c>
      <c r="EQ299" s="29">
        <v>12.174771333317516</v>
      </c>
      <c r="ER299" s="29">
        <v>6.9386897429232022</v>
      </c>
      <c r="ES299" s="29">
        <v>1.7197999896725236</v>
      </c>
      <c r="ET299" s="29">
        <v>-1.5746544329022214</v>
      </c>
      <c r="EU299" s="29">
        <v>-1.7457001507690038</v>
      </c>
      <c r="EW299" s="1">
        <v>347198</v>
      </c>
      <c r="EX299" s="1">
        <v>407434</v>
      </c>
      <c r="EY299" s="1" t="s">
        <v>745</v>
      </c>
      <c r="EZ299" s="1" t="s">
        <v>891</v>
      </c>
    </row>
    <row r="300" spans="2:156" ht="16.2" thickBot="1" x14ac:dyDescent="0.35">
      <c r="B300" s="21" t="s">
        <v>300</v>
      </c>
      <c r="C300" s="22">
        <v>5.646633189588826</v>
      </c>
      <c r="D300" s="23">
        <v>5.742533175363759</v>
      </c>
      <c r="E300" s="23">
        <v>5.5578095298632597</v>
      </c>
      <c r="F300" s="23">
        <v>5.5277328431746744</v>
      </c>
      <c r="G300" s="23">
        <v>5.4596536895523915</v>
      </c>
      <c r="H300" s="23">
        <v>5.3128982528414843</v>
      </c>
      <c r="I300" s="23">
        <v>5.1549045810517748</v>
      </c>
      <c r="J300" s="23">
        <v>4.9885820421928795</v>
      </c>
      <c r="K300" s="23">
        <v>4.8721525048946166</v>
      </c>
      <c r="L300" s="23">
        <v>4.6334589708067284</v>
      </c>
      <c r="M300" s="23">
        <v>3.7588986667827058</v>
      </c>
      <c r="N300" s="23">
        <v>2.6120551688164202</v>
      </c>
      <c r="O300" s="23">
        <v>2.0379058108575752</v>
      </c>
      <c r="P300" s="23">
        <v>1.818944251979671</v>
      </c>
      <c r="Q300" s="24"/>
      <c r="R300" s="23">
        <v>7.646633189588826</v>
      </c>
      <c r="S300" s="23">
        <v>7.742533175363759</v>
      </c>
      <c r="T300" s="23">
        <v>7.5578095298632597</v>
      </c>
      <c r="U300" s="23">
        <v>7.5277328431746744</v>
      </c>
      <c r="V300" s="23">
        <v>7.4596536895523915</v>
      </c>
      <c r="W300" s="23">
        <v>7.3128982528414843</v>
      </c>
      <c r="X300" s="23">
        <v>7.1549045810517748</v>
      </c>
      <c r="Y300" s="23">
        <v>6.9885820421928795</v>
      </c>
      <c r="Z300" s="23">
        <v>6.8721525048946166</v>
      </c>
      <c r="AA300" s="23">
        <v>6.6334589708067284</v>
      </c>
      <c r="AB300" s="23">
        <v>5.7588986667827058</v>
      </c>
      <c r="AC300" s="23">
        <v>4.6120551688164202</v>
      </c>
      <c r="AD300" s="23">
        <v>4.0379058108575752</v>
      </c>
      <c r="AE300" s="23">
        <v>3.818944251979671</v>
      </c>
      <c r="AG300" s="25">
        <v>5.6042944661188123</v>
      </c>
      <c r="AH300" s="25">
        <v>5.696900081936044</v>
      </c>
      <c r="AI300" s="25">
        <v>5.5552458716598565</v>
      </c>
      <c r="AJ300" s="25">
        <v>5.5466106218500393</v>
      </c>
      <c r="AK300" s="25">
        <v>5.4965011827914543</v>
      </c>
      <c r="AL300" s="25">
        <v>5.3676219846040132</v>
      </c>
      <c r="AM300" s="25">
        <v>5.2149309548565252</v>
      </c>
      <c r="AN300" s="25">
        <v>5.0492284128076266</v>
      </c>
      <c r="AO300" s="25">
        <v>4.8875493012195257</v>
      </c>
      <c r="AP300" s="25">
        <v>4.6688798672365497</v>
      </c>
      <c r="AQ300" s="25">
        <v>4.0314046483831767</v>
      </c>
      <c r="AR300" s="25">
        <v>3.4938854930278733</v>
      </c>
      <c r="AS300" s="25">
        <v>2.9167602557019237</v>
      </c>
      <c r="AT300" s="25">
        <v>2.7377389641829115</v>
      </c>
      <c r="AV300" s="26">
        <v>7.6042944661188123</v>
      </c>
      <c r="AW300" s="26">
        <v>7.696900081936044</v>
      </c>
      <c r="AX300" s="26">
        <v>7.5552458716598565</v>
      </c>
      <c r="AY300" s="26">
        <v>7.5466106218500393</v>
      </c>
      <c r="AZ300" s="26">
        <v>7.4965011827914543</v>
      </c>
      <c r="BA300" s="26">
        <v>7.3676219846040132</v>
      </c>
      <c r="BB300" s="26">
        <v>7.2149309548565252</v>
      </c>
      <c r="BC300" s="26">
        <v>7.0492284128076266</v>
      </c>
      <c r="BD300" s="26">
        <v>6.8875493012195257</v>
      </c>
      <c r="BE300" s="26">
        <v>6.6688798672365497</v>
      </c>
      <c r="BF300" s="26">
        <v>6.0314046483831767</v>
      </c>
      <c r="BG300" s="26">
        <v>5.4938854930278733</v>
      </c>
      <c r="BH300" s="26">
        <v>4.9167602557019237</v>
      </c>
      <c r="BI300" s="26">
        <v>4.7377389641829115</v>
      </c>
      <c r="BK300" s="27">
        <v>5.6475524374117345</v>
      </c>
      <c r="BL300" s="27">
        <v>5.7637419300239712</v>
      </c>
      <c r="BM300" s="27">
        <v>5.6041429694135942</v>
      </c>
      <c r="BN300" s="27">
        <v>5.5972840570307962</v>
      </c>
      <c r="BO300" s="27">
        <v>5.5547079454951929</v>
      </c>
      <c r="BP300" s="27">
        <v>5.4432655885569599</v>
      </c>
      <c r="BQ300" s="27">
        <v>5.320641508693928</v>
      </c>
      <c r="BR300" s="27">
        <v>5.1972747010424101</v>
      </c>
      <c r="BS300" s="27">
        <v>5.1219516813446964</v>
      </c>
      <c r="BT300" s="27">
        <v>4.9277315936710426</v>
      </c>
      <c r="BU300" s="27">
        <v>4.3103282708324393</v>
      </c>
      <c r="BV300" s="27">
        <v>3.7751341235574039</v>
      </c>
      <c r="BW300" s="27">
        <v>3.6698085457301666</v>
      </c>
      <c r="BX300" s="27">
        <v>3.8683839069912267</v>
      </c>
      <c r="BZ300" s="27">
        <v>7.6475524374117345</v>
      </c>
      <c r="CA300" s="27">
        <v>7.7637419300239712</v>
      </c>
      <c r="CB300" s="27">
        <v>7.6041429694135942</v>
      </c>
      <c r="CC300" s="27">
        <v>7.5972840570307962</v>
      </c>
      <c r="CD300" s="27">
        <v>7.5547079454951929</v>
      </c>
      <c r="CE300" s="27">
        <v>7.4432655885569599</v>
      </c>
      <c r="CF300" s="27">
        <v>7.320641508693928</v>
      </c>
      <c r="CG300" s="27">
        <v>7.1972747010424101</v>
      </c>
      <c r="CH300" s="27">
        <v>7.1219516813446964</v>
      </c>
      <c r="CI300" s="27">
        <v>6.9277315936710426</v>
      </c>
      <c r="CJ300" s="27">
        <v>6.3103282708324393</v>
      </c>
      <c r="CK300" s="27">
        <v>5.7751341235574039</v>
      </c>
      <c r="CL300" s="27">
        <v>5.6698085457301666</v>
      </c>
      <c r="CM300" s="27">
        <v>5.8683839069912267</v>
      </c>
      <c r="CO300" s="28">
        <v>5.6439202013680116</v>
      </c>
      <c r="CP300" s="28">
        <v>5.7481705288836631</v>
      </c>
      <c r="CQ300" s="28">
        <v>5.5798561610537192</v>
      </c>
      <c r="CR300" s="28">
        <v>5.5720511797341192</v>
      </c>
      <c r="CS300" s="28">
        <v>5.5333989708170579</v>
      </c>
      <c r="CT300" s="28">
        <v>5.4331987183617763</v>
      </c>
      <c r="CU300" s="28">
        <v>5.3242130674870207</v>
      </c>
      <c r="CV300" s="28">
        <v>5.2026071879069322</v>
      </c>
      <c r="CW300" s="28">
        <v>5.1472444025292194</v>
      </c>
      <c r="CX300" s="28">
        <v>4.9626608178987084</v>
      </c>
      <c r="CY300" s="28">
        <v>4.4729016073513179</v>
      </c>
      <c r="CZ300" s="28">
        <v>0.92744501478717467</v>
      </c>
      <c r="DA300" s="28">
        <v>-2.4191169204415353</v>
      </c>
      <c r="DB300" s="28">
        <v>-5.0016314305153102</v>
      </c>
      <c r="DD300" s="28">
        <v>7.6439202013680116</v>
      </c>
      <c r="DE300" s="28">
        <v>7.7481705288836631</v>
      </c>
      <c r="DF300" s="28">
        <v>7.5798561610537192</v>
      </c>
      <c r="DG300" s="28">
        <v>7.5720511797341192</v>
      </c>
      <c r="DH300" s="28">
        <v>7.5333989708170579</v>
      </c>
      <c r="DI300" s="28">
        <v>7.4331987183617763</v>
      </c>
      <c r="DJ300" s="28">
        <v>7.3242130674870207</v>
      </c>
      <c r="DK300" s="28">
        <v>7.2026071879069322</v>
      </c>
      <c r="DL300" s="28">
        <v>7.1472444025292194</v>
      </c>
      <c r="DM300" s="28">
        <v>6.9626608178987084</v>
      </c>
      <c r="DN300" s="28">
        <v>6.4729016073513179</v>
      </c>
      <c r="DO300" s="28">
        <v>2.9274450147871747</v>
      </c>
      <c r="DP300" s="28">
        <v>-0.41911692044153526</v>
      </c>
      <c r="DQ300" s="28">
        <v>-3.0016314305153102</v>
      </c>
      <c r="DS300" s="29">
        <v>5.6823911962102009</v>
      </c>
      <c r="DT300" s="29">
        <v>5.8235646707009909</v>
      </c>
      <c r="DU300" s="29">
        <v>5.6936240943835887</v>
      </c>
      <c r="DV300" s="29">
        <v>5.7150471251358459</v>
      </c>
      <c r="DW300" s="29">
        <v>5.7047438805865109</v>
      </c>
      <c r="DX300" s="29">
        <v>5.6206133945817944</v>
      </c>
      <c r="DY300" s="29">
        <v>5.519907363238703</v>
      </c>
      <c r="DZ300" s="29">
        <v>5.4240778613101721</v>
      </c>
      <c r="EA300" s="29">
        <v>5.3895230752872809</v>
      </c>
      <c r="EB300" s="29">
        <v>5.0842220628282</v>
      </c>
      <c r="EC300" s="29">
        <v>1.423101575964937</v>
      </c>
      <c r="ED300" s="29">
        <v>-2.0362905592837741</v>
      </c>
      <c r="EE300" s="29">
        <v>-4.8860991245484442</v>
      </c>
      <c r="EF300" s="29">
        <v>-4.6755037073388266</v>
      </c>
      <c r="EH300" s="29">
        <v>7.6823911962102009</v>
      </c>
      <c r="EI300" s="29">
        <v>7.8235646707009909</v>
      </c>
      <c r="EJ300" s="29">
        <v>7.6936240943835887</v>
      </c>
      <c r="EK300" s="29">
        <v>7.7150471251358459</v>
      </c>
      <c r="EL300" s="29">
        <v>7.7047438805865109</v>
      </c>
      <c r="EM300" s="29">
        <v>7.6206133945817944</v>
      </c>
      <c r="EN300" s="29">
        <v>7.519907363238703</v>
      </c>
      <c r="EO300" s="29">
        <v>7.4240778613101721</v>
      </c>
      <c r="EP300" s="29">
        <v>7.3895230752872809</v>
      </c>
      <c r="EQ300" s="29">
        <v>7.0842220628282</v>
      </c>
      <c r="ER300" s="29">
        <v>3.423101575964937</v>
      </c>
      <c r="ES300" s="29">
        <v>-3.6290559283774115E-2</v>
      </c>
      <c r="ET300" s="29">
        <v>-2.8860991245484442</v>
      </c>
      <c r="EU300" s="29">
        <v>-2.6755037073388266</v>
      </c>
      <c r="EW300" s="1">
        <v>297180</v>
      </c>
      <c r="EX300" s="1">
        <v>518183</v>
      </c>
      <c r="EY300" s="1" t="s">
        <v>556</v>
      </c>
      <c r="EZ300" s="1" t="s">
        <v>886</v>
      </c>
    </row>
    <row r="301" spans="2:156" ht="16.2" thickBot="1" x14ac:dyDescent="0.35">
      <c r="B301" s="21" t="s">
        <v>301</v>
      </c>
      <c r="C301" s="22">
        <v>6.1980816757930057</v>
      </c>
      <c r="D301" s="23">
        <v>6.4868460382453872</v>
      </c>
      <c r="E301" s="23">
        <v>6.327687675753717</v>
      </c>
      <c r="F301" s="23">
        <v>6.1621931760930977</v>
      </c>
      <c r="G301" s="23">
        <v>5.9370164266774399</v>
      </c>
      <c r="H301" s="23">
        <v>5.8297629747226001</v>
      </c>
      <c r="I301" s="23">
        <v>5.7101503525869912</v>
      </c>
      <c r="J301" s="23">
        <v>5.4860471306422056</v>
      </c>
      <c r="K301" s="23">
        <v>5.3679773451291393</v>
      </c>
      <c r="L301" s="23">
        <v>5.1578069044623547</v>
      </c>
      <c r="M301" s="23">
        <v>4.4051718165302685</v>
      </c>
      <c r="N301" s="23">
        <v>3.0612141056707109</v>
      </c>
      <c r="O301" s="23">
        <v>2.1500345233659814</v>
      </c>
      <c r="P301" s="23">
        <v>1.350597563066124</v>
      </c>
      <c r="Q301" s="24"/>
      <c r="R301" s="23">
        <v>14.198081675793006</v>
      </c>
      <c r="S301" s="23">
        <v>14.486846038245387</v>
      </c>
      <c r="T301" s="23">
        <v>14.327687675753717</v>
      </c>
      <c r="U301" s="23">
        <v>14.162193176093098</v>
      </c>
      <c r="V301" s="23">
        <v>13.93701642667744</v>
      </c>
      <c r="W301" s="23">
        <v>13.8297629747226</v>
      </c>
      <c r="X301" s="23">
        <v>13.710150352586991</v>
      </c>
      <c r="Y301" s="23">
        <v>13.486047130642206</v>
      </c>
      <c r="Z301" s="23">
        <v>13.367977345129139</v>
      </c>
      <c r="AA301" s="23">
        <v>13.157806904462355</v>
      </c>
      <c r="AB301" s="23">
        <v>12.405171816530268</v>
      </c>
      <c r="AC301" s="23">
        <v>11.061214105670711</v>
      </c>
      <c r="AD301" s="23">
        <v>10.150034523365981</v>
      </c>
      <c r="AE301" s="23">
        <v>9.350597563066124</v>
      </c>
      <c r="AG301" s="25">
        <v>6.1469241435548483</v>
      </c>
      <c r="AH301" s="25">
        <v>6.428850540074361</v>
      </c>
      <c r="AI301" s="25">
        <v>6.3937008786731369</v>
      </c>
      <c r="AJ301" s="25">
        <v>6.3279320570420268</v>
      </c>
      <c r="AK301" s="25">
        <v>6.1963525937815334</v>
      </c>
      <c r="AL301" s="25">
        <v>6.1749732864178704</v>
      </c>
      <c r="AM301" s="25">
        <v>6.123397883768968</v>
      </c>
      <c r="AN301" s="25">
        <v>5.9613999279937353</v>
      </c>
      <c r="AO301" s="25">
        <v>5.8904064628394419</v>
      </c>
      <c r="AP301" s="25">
        <v>5.7188502542026605</v>
      </c>
      <c r="AQ301" s="25">
        <v>5.2274795682058759</v>
      </c>
      <c r="AR301" s="25">
        <v>4.6190476030619401</v>
      </c>
      <c r="AS301" s="25">
        <v>4.0708401449160601</v>
      </c>
      <c r="AT301" s="25">
        <v>3.9341279958154587</v>
      </c>
      <c r="AV301" s="26">
        <v>14.146924143554848</v>
      </c>
      <c r="AW301" s="26">
        <v>14.428850540074361</v>
      </c>
      <c r="AX301" s="26">
        <v>14.393700878673137</v>
      </c>
      <c r="AY301" s="26">
        <v>14.327932057042027</v>
      </c>
      <c r="AZ301" s="26">
        <v>14.196352593781533</v>
      </c>
      <c r="BA301" s="26">
        <v>14.17497328641787</v>
      </c>
      <c r="BB301" s="26">
        <v>14.123397883768968</v>
      </c>
      <c r="BC301" s="26">
        <v>13.961399927993735</v>
      </c>
      <c r="BD301" s="26">
        <v>13.890406462839442</v>
      </c>
      <c r="BE301" s="26">
        <v>13.71885025420266</v>
      </c>
      <c r="BF301" s="26">
        <v>13.227479568205876</v>
      </c>
      <c r="BG301" s="26">
        <v>12.61904760306194</v>
      </c>
      <c r="BH301" s="26">
        <v>12.07084014491606</v>
      </c>
      <c r="BI301" s="26">
        <v>11.934127995815459</v>
      </c>
      <c r="BK301" s="27">
        <v>6.1986334288375424</v>
      </c>
      <c r="BL301" s="27">
        <v>6.5054598400769379</v>
      </c>
      <c r="BM301" s="27">
        <v>6.3667289277756858</v>
      </c>
      <c r="BN301" s="27">
        <v>6.2209973786075761</v>
      </c>
      <c r="BO301" s="27">
        <v>6.0180894949056611</v>
      </c>
      <c r="BP301" s="27">
        <v>5.9395025649443092</v>
      </c>
      <c r="BQ301" s="27">
        <v>5.8461500391042733</v>
      </c>
      <c r="BR301" s="27">
        <v>5.6540985499251484</v>
      </c>
      <c r="BS301" s="27">
        <v>5.5671252026820461</v>
      </c>
      <c r="BT301" s="27">
        <v>5.3895551480629731</v>
      </c>
      <c r="BU301" s="27">
        <v>4.7802763711854794</v>
      </c>
      <c r="BV301" s="27">
        <v>4.2977978999756115</v>
      </c>
      <c r="BW301" s="27">
        <v>4.1641087685051943</v>
      </c>
      <c r="BX301" s="27">
        <v>4.1262052742643505</v>
      </c>
      <c r="BZ301" s="27">
        <v>14.198633428837542</v>
      </c>
      <c r="CA301" s="27">
        <v>14.505459840076938</v>
      </c>
      <c r="CB301" s="27">
        <v>14.366728927775686</v>
      </c>
      <c r="CC301" s="27">
        <v>14.220997378607576</v>
      </c>
      <c r="CD301" s="27">
        <v>14.018089494905661</v>
      </c>
      <c r="CE301" s="27">
        <v>13.939502564944309</v>
      </c>
      <c r="CF301" s="27">
        <v>13.846150039104273</v>
      </c>
      <c r="CG301" s="27">
        <v>13.654098549925148</v>
      </c>
      <c r="CH301" s="27">
        <v>13.567125202682046</v>
      </c>
      <c r="CI301" s="27">
        <v>13.389555148062973</v>
      </c>
      <c r="CJ301" s="27">
        <v>12.780276371185479</v>
      </c>
      <c r="CK301" s="27">
        <v>12.297797899975611</v>
      </c>
      <c r="CL301" s="27">
        <v>12.164108768505194</v>
      </c>
      <c r="CM301" s="27">
        <v>12.12620527426435</v>
      </c>
      <c r="CO301" s="28">
        <v>6.196405391632517</v>
      </c>
      <c r="CP301" s="28">
        <v>6.5115076014065423</v>
      </c>
      <c r="CQ301" s="28">
        <v>6.3811694222797364</v>
      </c>
      <c r="CR301" s="28">
        <v>6.2468407598680464</v>
      </c>
      <c r="CS301" s="28">
        <v>6.0540737861282032</v>
      </c>
      <c r="CT301" s="28">
        <v>5.9841188375980607</v>
      </c>
      <c r="CU301" s="28">
        <v>5.9052496550076548</v>
      </c>
      <c r="CV301" s="28">
        <v>5.7251276752996514</v>
      </c>
      <c r="CW301" s="28">
        <v>5.6537516103067613</v>
      </c>
      <c r="CX301" s="28">
        <v>5.4992951810900088</v>
      </c>
      <c r="CY301" s="28">
        <v>4.9392851540561935</v>
      </c>
      <c r="CZ301" s="28">
        <v>1.064772552034114</v>
      </c>
      <c r="DA301" s="28">
        <v>-2.5008002396762521</v>
      </c>
      <c r="DB301" s="28">
        <v>-5.2728027510821249</v>
      </c>
      <c r="DD301" s="28">
        <v>14.196405391632517</v>
      </c>
      <c r="DE301" s="28">
        <v>14.511507601406542</v>
      </c>
      <c r="DF301" s="28">
        <v>14.381169422279736</v>
      </c>
      <c r="DG301" s="28">
        <v>14.246840759868046</v>
      </c>
      <c r="DH301" s="28">
        <v>14.054073786128203</v>
      </c>
      <c r="DI301" s="28">
        <v>13.984118837598061</v>
      </c>
      <c r="DJ301" s="28">
        <v>13.905249655007655</v>
      </c>
      <c r="DK301" s="28">
        <v>13.725127675299651</v>
      </c>
      <c r="DL301" s="28">
        <v>13.653751610306761</v>
      </c>
      <c r="DM301" s="28">
        <v>13.499295181090009</v>
      </c>
      <c r="DN301" s="28">
        <v>12.939285154056194</v>
      </c>
      <c r="DO301" s="28">
        <v>9.064772552034114</v>
      </c>
      <c r="DP301" s="28">
        <v>5.4991997603237479</v>
      </c>
      <c r="DQ301" s="28">
        <v>2.7271972489178751</v>
      </c>
      <c r="DS301" s="29">
        <v>6.2280673280951948</v>
      </c>
      <c r="DT301" s="29">
        <v>6.5734151382305654</v>
      </c>
      <c r="DU301" s="29">
        <v>6.4731682181458279</v>
      </c>
      <c r="DV301" s="29">
        <v>6.3617823537994536</v>
      </c>
      <c r="DW301" s="29">
        <v>6.1875202819960364</v>
      </c>
      <c r="DX301" s="29">
        <v>6.1213194186705806</v>
      </c>
      <c r="DY301" s="29">
        <v>6.0419222261711969</v>
      </c>
      <c r="DZ301" s="29">
        <v>5.8563028443358096</v>
      </c>
      <c r="EA301" s="29">
        <v>5.7705670029741558</v>
      </c>
      <c r="EB301" s="29">
        <v>5.4943522593688847</v>
      </c>
      <c r="EC301" s="29">
        <v>1.8493552606175498</v>
      </c>
      <c r="ED301" s="29">
        <v>-2.4550046616875711</v>
      </c>
      <c r="EE301" s="29">
        <v>-5.5597073289040644</v>
      </c>
      <c r="EF301" s="29">
        <v>-5.4258927909535046</v>
      </c>
      <c r="EH301" s="29">
        <v>14.228067328095195</v>
      </c>
      <c r="EI301" s="29">
        <v>14.573415138230565</v>
      </c>
      <c r="EJ301" s="29">
        <v>14.473168218145828</v>
      </c>
      <c r="EK301" s="29">
        <v>14.361782353799454</v>
      </c>
      <c r="EL301" s="29">
        <v>14.187520281996036</v>
      </c>
      <c r="EM301" s="29">
        <v>14.121319418670581</v>
      </c>
      <c r="EN301" s="29">
        <v>14.041922226171197</v>
      </c>
      <c r="EO301" s="29">
        <v>13.85630284433581</v>
      </c>
      <c r="EP301" s="29">
        <v>13.770567002974156</v>
      </c>
      <c r="EQ301" s="29">
        <v>13.494352259368885</v>
      </c>
      <c r="ER301" s="29">
        <v>9.8493552606175498</v>
      </c>
      <c r="ES301" s="29">
        <v>5.5449953383124289</v>
      </c>
      <c r="ET301" s="29">
        <v>2.4402926710959356</v>
      </c>
      <c r="EU301" s="29">
        <v>2.5741072090464954</v>
      </c>
      <c r="EW301" s="1">
        <v>391844</v>
      </c>
      <c r="EX301" s="1">
        <v>398322</v>
      </c>
      <c r="EY301" s="1" t="s">
        <v>598</v>
      </c>
      <c r="EZ301" s="1" t="s">
        <v>876</v>
      </c>
    </row>
    <row r="302" spans="2:156" ht="16.2" thickBot="1" x14ac:dyDescent="0.35">
      <c r="B302" s="21" t="s">
        <v>302</v>
      </c>
      <c r="C302" s="22">
        <v>14.897540535564907</v>
      </c>
      <c r="D302" s="23">
        <v>14.973202378923601</v>
      </c>
      <c r="E302" s="23">
        <v>14.812874553302754</v>
      </c>
      <c r="F302" s="23">
        <v>14.672943195589598</v>
      </c>
      <c r="G302" s="23">
        <v>14.536612874153978</v>
      </c>
      <c r="H302" s="23">
        <v>14.347991823614745</v>
      </c>
      <c r="I302" s="23">
        <v>14.155775089598054</v>
      </c>
      <c r="J302" s="23">
        <v>13.945413193368411</v>
      </c>
      <c r="K302" s="23">
        <v>13.741601600225572</v>
      </c>
      <c r="L302" s="23">
        <v>13.486219633156793</v>
      </c>
      <c r="M302" s="23">
        <v>12.475237508990753</v>
      </c>
      <c r="N302" s="23">
        <v>11.635916528688993</v>
      </c>
      <c r="O302" s="23">
        <v>11.245267047744841</v>
      </c>
      <c r="P302" s="23">
        <v>11.089994831546056</v>
      </c>
      <c r="Q302" s="24"/>
      <c r="R302" s="23">
        <v>19.397540535564907</v>
      </c>
      <c r="S302" s="23">
        <v>19.473202378923602</v>
      </c>
      <c r="T302" s="23">
        <v>19.312874553302755</v>
      </c>
      <c r="U302" s="23">
        <v>19.172943195589596</v>
      </c>
      <c r="V302" s="23">
        <v>19.036612874153978</v>
      </c>
      <c r="W302" s="23">
        <v>18.847991823614745</v>
      </c>
      <c r="X302" s="23">
        <v>18.655775089598052</v>
      </c>
      <c r="Y302" s="23">
        <v>18.44541319336841</v>
      </c>
      <c r="Z302" s="23">
        <v>18.241601600225572</v>
      </c>
      <c r="AA302" s="23">
        <v>17.986219633156793</v>
      </c>
      <c r="AB302" s="23">
        <v>16.975237508990752</v>
      </c>
      <c r="AC302" s="23">
        <v>16.135916528688995</v>
      </c>
      <c r="AD302" s="23">
        <v>15.745267047744841</v>
      </c>
      <c r="AE302" s="23">
        <v>15.589994831546056</v>
      </c>
      <c r="AG302" s="25">
        <v>14.860025979125869</v>
      </c>
      <c r="AH302" s="25">
        <v>14.919082950329656</v>
      </c>
      <c r="AI302" s="25">
        <v>14.808318923093635</v>
      </c>
      <c r="AJ302" s="25">
        <v>14.707131652332071</v>
      </c>
      <c r="AK302" s="25">
        <v>14.604923501847335</v>
      </c>
      <c r="AL302" s="25">
        <v>14.448946344908688</v>
      </c>
      <c r="AM302" s="25">
        <v>14.279954316474843</v>
      </c>
      <c r="AN302" s="25">
        <v>14.089212056356509</v>
      </c>
      <c r="AO302" s="25">
        <v>13.895375282816005</v>
      </c>
      <c r="AP302" s="25">
        <v>13.640496397771528</v>
      </c>
      <c r="AQ302" s="25">
        <v>12.798045941083073</v>
      </c>
      <c r="AR302" s="25">
        <v>12.109897282810646</v>
      </c>
      <c r="AS302" s="25">
        <v>11.603759423976962</v>
      </c>
      <c r="AT302" s="25">
        <v>11.445014199082408</v>
      </c>
      <c r="AV302" s="26">
        <v>19.360025979125869</v>
      </c>
      <c r="AW302" s="26">
        <v>19.419082950329656</v>
      </c>
      <c r="AX302" s="26">
        <v>19.308318923093637</v>
      </c>
      <c r="AY302" s="26">
        <v>19.207131652332073</v>
      </c>
      <c r="AZ302" s="26">
        <v>19.104923501847335</v>
      </c>
      <c r="BA302" s="26">
        <v>18.948946344908688</v>
      </c>
      <c r="BB302" s="26">
        <v>18.779954316474843</v>
      </c>
      <c r="BC302" s="26">
        <v>18.589212056356509</v>
      </c>
      <c r="BD302" s="26">
        <v>18.395375282816005</v>
      </c>
      <c r="BE302" s="26">
        <v>18.140496397771528</v>
      </c>
      <c r="BF302" s="26">
        <v>17.298045941083075</v>
      </c>
      <c r="BG302" s="26">
        <v>16.609897282810646</v>
      </c>
      <c r="BH302" s="26">
        <v>16.10375942397696</v>
      </c>
      <c r="BI302" s="26">
        <v>15.945014199082408</v>
      </c>
      <c r="BK302" s="27">
        <v>14.898542694615509</v>
      </c>
      <c r="BL302" s="27">
        <v>14.99029414931751</v>
      </c>
      <c r="BM302" s="27">
        <v>14.851198898023403</v>
      </c>
      <c r="BN302" s="27">
        <v>14.731493720674022</v>
      </c>
      <c r="BO302" s="27">
        <v>14.617232566499661</v>
      </c>
      <c r="BP302" s="27">
        <v>14.459412206545668</v>
      </c>
      <c r="BQ302" s="27">
        <v>14.300205403760344</v>
      </c>
      <c r="BR302" s="27">
        <v>14.131088332063594</v>
      </c>
      <c r="BS302" s="27">
        <v>13.968131702776088</v>
      </c>
      <c r="BT302" s="27">
        <v>13.754580384406383</v>
      </c>
      <c r="BU302" s="27">
        <v>12.930829063601111</v>
      </c>
      <c r="BV302" s="27">
        <v>12.378394044712126</v>
      </c>
      <c r="BW302" s="27">
        <v>12.203228118280007</v>
      </c>
      <c r="BX302" s="27">
        <v>12.261365150404602</v>
      </c>
      <c r="BZ302" s="27">
        <v>19.398542694615507</v>
      </c>
      <c r="CA302" s="27">
        <v>19.49029414931751</v>
      </c>
      <c r="CB302" s="27">
        <v>19.351198898023405</v>
      </c>
      <c r="CC302" s="27">
        <v>19.231493720674024</v>
      </c>
      <c r="CD302" s="27">
        <v>19.117232566499659</v>
      </c>
      <c r="CE302" s="27">
        <v>18.959412206545668</v>
      </c>
      <c r="CF302" s="27">
        <v>18.800205403760344</v>
      </c>
      <c r="CG302" s="27">
        <v>18.631088332063594</v>
      </c>
      <c r="CH302" s="27">
        <v>18.468131702776088</v>
      </c>
      <c r="CI302" s="27">
        <v>18.254580384406381</v>
      </c>
      <c r="CJ302" s="27">
        <v>17.430829063601109</v>
      </c>
      <c r="CK302" s="27">
        <v>16.878394044712124</v>
      </c>
      <c r="CL302" s="27">
        <v>16.703228118280009</v>
      </c>
      <c r="CM302" s="27">
        <v>16.7613651504046</v>
      </c>
      <c r="CO302" s="28">
        <v>14.896178717608386</v>
      </c>
      <c r="CP302" s="28">
        <v>14.986641192811998</v>
      </c>
      <c r="CQ302" s="28">
        <v>14.848055322403088</v>
      </c>
      <c r="CR302" s="28">
        <v>14.737424748876835</v>
      </c>
      <c r="CS302" s="28">
        <v>14.639673919083334</v>
      </c>
      <c r="CT302" s="28">
        <v>14.508819030805823</v>
      </c>
      <c r="CU302" s="28">
        <v>14.383534584104435</v>
      </c>
      <c r="CV302" s="28">
        <v>14.255773104020124</v>
      </c>
      <c r="CW302" s="28">
        <v>14.148870392867305</v>
      </c>
      <c r="CX302" s="28">
        <v>14.004818026511492</v>
      </c>
      <c r="CY302" s="28">
        <v>13.373724900137193</v>
      </c>
      <c r="CZ302" s="28">
        <v>10.827573169770034</v>
      </c>
      <c r="DA302" s="28">
        <v>8.763386383205626</v>
      </c>
      <c r="DB302" s="28">
        <v>6.7956668013322954</v>
      </c>
      <c r="DD302" s="28">
        <v>19.396178717608386</v>
      </c>
      <c r="DE302" s="28">
        <v>19.486641192811998</v>
      </c>
      <c r="DF302" s="28">
        <v>19.348055322403088</v>
      </c>
      <c r="DG302" s="28">
        <v>19.237424748876833</v>
      </c>
      <c r="DH302" s="28">
        <v>19.139673919083336</v>
      </c>
      <c r="DI302" s="28">
        <v>19.008819030805824</v>
      </c>
      <c r="DJ302" s="28">
        <v>18.883534584104435</v>
      </c>
      <c r="DK302" s="28">
        <v>18.755773104020122</v>
      </c>
      <c r="DL302" s="28">
        <v>18.648870392867305</v>
      </c>
      <c r="DM302" s="28">
        <v>18.504818026511494</v>
      </c>
      <c r="DN302" s="28">
        <v>17.873724900137191</v>
      </c>
      <c r="DO302" s="28">
        <v>15.327573169770034</v>
      </c>
      <c r="DP302" s="28">
        <v>13.263386383205626</v>
      </c>
      <c r="DQ302" s="28">
        <v>11.295666801332295</v>
      </c>
      <c r="DS302" s="29">
        <v>14.927705766669739</v>
      </c>
      <c r="DT302" s="29">
        <v>15.049062652491683</v>
      </c>
      <c r="DU302" s="29">
        <v>14.941925239499183</v>
      </c>
      <c r="DV302" s="29">
        <v>14.856587373809699</v>
      </c>
      <c r="DW302" s="29">
        <v>14.78475410701091</v>
      </c>
      <c r="DX302" s="29">
        <v>14.674881068705826</v>
      </c>
      <c r="DY302" s="29">
        <v>14.568375875425822</v>
      </c>
      <c r="DZ302" s="29">
        <v>14.453863383073838</v>
      </c>
      <c r="EA302" s="29">
        <v>14.355598673008471</v>
      </c>
      <c r="EB302" s="29">
        <v>14.104562683942021</v>
      </c>
      <c r="EC302" s="29">
        <v>11.152572717230704</v>
      </c>
      <c r="ED302" s="29">
        <v>8.6836755356566044</v>
      </c>
      <c r="EE302" s="29">
        <v>6.6291480014088222</v>
      </c>
      <c r="EF302" s="29">
        <v>6.6293512521743807</v>
      </c>
      <c r="EH302" s="29">
        <v>19.427705766669739</v>
      </c>
      <c r="EI302" s="29">
        <v>19.549062652491685</v>
      </c>
      <c r="EJ302" s="29">
        <v>19.441925239499184</v>
      </c>
      <c r="EK302" s="29">
        <v>19.356587373809699</v>
      </c>
      <c r="EL302" s="29">
        <v>19.284754107010912</v>
      </c>
      <c r="EM302" s="29">
        <v>19.174881068705826</v>
      </c>
      <c r="EN302" s="29">
        <v>19.068375875425822</v>
      </c>
      <c r="EO302" s="29">
        <v>18.953863383073838</v>
      </c>
      <c r="EP302" s="29">
        <v>18.855598673008473</v>
      </c>
      <c r="EQ302" s="29">
        <v>18.604562683942021</v>
      </c>
      <c r="ER302" s="29">
        <v>15.652572717230704</v>
      </c>
      <c r="ES302" s="29">
        <v>13.183675535656604</v>
      </c>
      <c r="ET302" s="29">
        <v>11.129148001408822</v>
      </c>
      <c r="EU302" s="29">
        <v>11.129351252174381</v>
      </c>
      <c r="EW302" s="1">
        <v>336410</v>
      </c>
      <c r="EX302" s="1">
        <v>427512</v>
      </c>
      <c r="EY302" s="1" t="s">
        <v>473</v>
      </c>
      <c r="EZ302" s="1" t="s">
        <v>887</v>
      </c>
    </row>
    <row r="303" spans="2:156" ht="16.2" thickBot="1" x14ac:dyDescent="0.35">
      <c r="B303" s="21" t="s">
        <v>303</v>
      </c>
      <c r="C303" s="22">
        <v>7.9675481089118563</v>
      </c>
      <c r="D303" s="23">
        <v>7.9973142779025181</v>
      </c>
      <c r="E303" s="23">
        <v>7.1718562275458879</v>
      </c>
      <c r="F303" s="23">
        <v>6.772119062051928</v>
      </c>
      <c r="G303" s="23">
        <v>6.5203711893824234</v>
      </c>
      <c r="H303" s="23">
        <v>6.1334211985149665</v>
      </c>
      <c r="I303" s="23">
        <v>5.6032015841063831</v>
      </c>
      <c r="J303" s="23">
        <v>5.2549877491601791</v>
      </c>
      <c r="K303" s="23">
        <v>5.0216791351247743</v>
      </c>
      <c r="L303" s="23">
        <v>4.4237814105310527</v>
      </c>
      <c r="M303" s="23">
        <v>2.4259999990569767</v>
      </c>
      <c r="N303" s="23">
        <v>-1.1406395873659534</v>
      </c>
      <c r="O303" s="23">
        <v>-3.6718831645386132</v>
      </c>
      <c r="P303" s="23">
        <v>-5.4757208222038969</v>
      </c>
      <c r="Q303" s="24"/>
      <c r="R303" s="23">
        <v>7.9675481089118563</v>
      </c>
      <c r="S303" s="23">
        <v>7.9973142779025181</v>
      </c>
      <c r="T303" s="23">
        <v>7.1718562275458879</v>
      </c>
      <c r="U303" s="23">
        <v>6.772119062051928</v>
      </c>
      <c r="V303" s="23">
        <v>6.5203711893824234</v>
      </c>
      <c r="W303" s="23">
        <v>6.1334211985149665</v>
      </c>
      <c r="X303" s="23">
        <v>5.6032015841063831</v>
      </c>
      <c r="Y303" s="23">
        <v>5.2549877491601791</v>
      </c>
      <c r="Z303" s="23">
        <v>5.0216791351247743</v>
      </c>
      <c r="AA303" s="23">
        <v>4.4237814105310527</v>
      </c>
      <c r="AB303" s="23">
        <v>2.4259999990569767</v>
      </c>
      <c r="AC303" s="23">
        <v>-1.1406395873659534</v>
      </c>
      <c r="AD303" s="23">
        <v>-3.6718831645386132</v>
      </c>
      <c r="AE303" s="23">
        <v>-5.4757208222038969</v>
      </c>
      <c r="AG303" s="25">
        <v>7.8516682347139799</v>
      </c>
      <c r="AH303" s="25">
        <v>8.0016903726439779</v>
      </c>
      <c r="AI303" s="25">
        <v>7.5351267914165412</v>
      </c>
      <c r="AJ303" s="25">
        <v>7.3082172024588061</v>
      </c>
      <c r="AK303" s="25">
        <v>7.1986238251199524</v>
      </c>
      <c r="AL303" s="25">
        <v>6.9808002236132403</v>
      </c>
      <c r="AM303" s="25">
        <v>6.5161040221018425</v>
      </c>
      <c r="AN303" s="25">
        <v>6.137058316688254</v>
      </c>
      <c r="AO303" s="25">
        <v>5.6530076959342139</v>
      </c>
      <c r="AP303" s="25">
        <v>5.2856111316397154</v>
      </c>
      <c r="AQ303" s="25">
        <v>4.1501963726514148</v>
      </c>
      <c r="AR303" s="25">
        <v>3.3751093772011806</v>
      </c>
      <c r="AS303" s="25">
        <v>2.5304043369779734</v>
      </c>
      <c r="AT303" s="25">
        <v>2.208469147838052</v>
      </c>
      <c r="AV303" s="26">
        <v>7.8516682347139799</v>
      </c>
      <c r="AW303" s="26">
        <v>8.0016903726439779</v>
      </c>
      <c r="AX303" s="26">
        <v>7.5351267914165412</v>
      </c>
      <c r="AY303" s="26">
        <v>7.3082172024588061</v>
      </c>
      <c r="AZ303" s="26">
        <v>7.1986238251199524</v>
      </c>
      <c r="BA303" s="26">
        <v>6.9808002236132403</v>
      </c>
      <c r="BB303" s="26">
        <v>6.5161040221018425</v>
      </c>
      <c r="BC303" s="26">
        <v>6.137058316688254</v>
      </c>
      <c r="BD303" s="26">
        <v>5.6530076959342139</v>
      </c>
      <c r="BE303" s="26">
        <v>5.2856111316397154</v>
      </c>
      <c r="BF303" s="26">
        <v>4.1501963726514148</v>
      </c>
      <c r="BG303" s="26">
        <v>3.3751093772011806</v>
      </c>
      <c r="BH303" s="26">
        <v>2.5304043369779734</v>
      </c>
      <c r="BI303" s="26">
        <v>2.208469147838052</v>
      </c>
      <c r="BK303" s="27">
        <v>7.9693721928006802</v>
      </c>
      <c r="BL303" s="27">
        <v>8.0484035431278045</v>
      </c>
      <c r="BM303" s="27">
        <v>7.279968345755357</v>
      </c>
      <c r="BN303" s="27">
        <v>6.9336475396903481</v>
      </c>
      <c r="BO303" s="27">
        <v>6.7386777577912689</v>
      </c>
      <c r="BP303" s="27">
        <v>6.4602385801342521</v>
      </c>
      <c r="BQ303" s="27">
        <v>5.9690766093329763</v>
      </c>
      <c r="BR303" s="27">
        <v>5.7013565436738318</v>
      </c>
      <c r="BS303" s="27">
        <v>5.5766389717827387</v>
      </c>
      <c r="BT303" s="27">
        <v>5.1568682563041186</v>
      </c>
      <c r="BU303" s="27">
        <v>3.7164926287113751</v>
      </c>
      <c r="BV303" s="27">
        <v>2.2643896063966196</v>
      </c>
      <c r="BW303" s="27">
        <v>1.5836909063669893</v>
      </c>
      <c r="BX303" s="27">
        <v>1.5562773845231739</v>
      </c>
      <c r="BZ303" s="27">
        <v>7.9693721928006802</v>
      </c>
      <c r="CA303" s="27">
        <v>8.0484035431278045</v>
      </c>
      <c r="CB303" s="27">
        <v>7.279968345755357</v>
      </c>
      <c r="CC303" s="27">
        <v>6.9336475396903481</v>
      </c>
      <c r="CD303" s="27">
        <v>6.7386777577912689</v>
      </c>
      <c r="CE303" s="27">
        <v>6.4602385801342521</v>
      </c>
      <c r="CF303" s="27">
        <v>5.9690766093329763</v>
      </c>
      <c r="CG303" s="27">
        <v>5.7013565436738318</v>
      </c>
      <c r="CH303" s="27">
        <v>5.5766389717827387</v>
      </c>
      <c r="CI303" s="27">
        <v>5.1568682563041186</v>
      </c>
      <c r="CJ303" s="27">
        <v>3.7164926287113751</v>
      </c>
      <c r="CK303" s="27">
        <v>2.2643896063966196</v>
      </c>
      <c r="CL303" s="27">
        <v>1.5836909063669893</v>
      </c>
      <c r="CM303" s="27">
        <v>1.5562773845231739</v>
      </c>
      <c r="CO303" s="28">
        <v>7.9670232425696099</v>
      </c>
      <c r="CP303" s="28">
        <v>8.0457815060525419</v>
      </c>
      <c r="CQ303" s="28">
        <v>7.2737159283645596</v>
      </c>
      <c r="CR303" s="28">
        <v>6.9300311757379767</v>
      </c>
      <c r="CS303" s="28">
        <v>6.7346707563933492</v>
      </c>
      <c r="CT303" s="28">
        <v>6.3912739017381952</v>
      </c>
      <c r="CU303" s="28">
        <v>5.9434004458628067</v>
      </c>
      <c r="CV303" s="28">
        <v>5.6480456562490922</v>
      </c>
      <c r="CW303" s="28">
        <v>5.4223334914683647</v>
      </c>
      <c r="CX303" s="28">
        <v>4.8909352223757487</v>
      </c>
      <c r="CY303" s="28">
        <v>3.1187070591784334</v>
      </c>
      <c r="CZ303" s="28">
        <v>-2.9643547551669798</v>
      </c>
      <c r="DA303" s="28">
        <v>-7.5337856844442683</v>
      </c>
      <c r="DB303" s="28">
        <v>-10.801092693048929</v>
      </c>
      <c r="DD303" s="28">
        <v>7.9670232425696099</v>
      </c>
      <c r="DE303" s="28">
        <v>8.0457815060525419</v>
      </c>
      <c r="DF303" s="28">
        <v>7.2737159283645596</v>
      </c>
      <c r="DG303" s="28">
        <v>6.9300311757379767</v>
      </c>
      <c r="DH303" s="28">
        <v>6.7346707563933492</v>
      </c>
      <c r="DI303" s="28">
        <v>6.3912739017381952</v>
      </c>
      <c r="DJ303" s="28">
        <v>5.9434004458628067</v>
      </c>
      <c r="DK303" s="28">
        <v>5.6480456562490922</v>
      </c>
      <c r="DL303" s="28">
        <v>5.4223334914683647</v>
      </c>
      <c r="DM303" s="28">
        <v>4.8909352223757487</v>
      </c>
      <c r="DN303" s="28">
        <v>3.1187070591784334</v>
      </c>
      <c r="DO303" s="28">
        <v>-2.9643547551669798</v>
      </c>
      <c r="DP303" s="28">
        <v>-7.5337856844442683</v>
      </c>
      <c r="DQ303" s="28">
        <v>-10.801092693048929</v>
      </c>
      <c r="DS303" s="29">
        <v>8.0195475105373148</v>
      </c>
      <c r="DT303" s="29">
        <v>8.1507378748566737</v>
      </c>
      <c r="DU303" s="29">
        <v>7.4328036742499819</v>
      </c>
      <c r="DV303" s="29">
        <v>7.135839281175052</v>
      </c>
      <c r="DW303" s="29">
        <v>6.9711332508514268</v>
      </c>
      <c r="DX303" s="29">
        <v>6.5865216129739004</v>
      </c>
      <c r="DY303" s="29">
        <v>6.1852098141787231</v>
      </c>
      <c r="DZ303" s="29">
        <v>5.8897303116886022</v>
      </c>
      <c r="EA303" s="29">
        <v>5.577554472849144</v>
      </c>
      <c r="EB303" s="29">
        <v>4.86893690140095</v>
      </c>
      <c r="EC303" s="29">
        <v>-2.2176396507856282</v>
      </c>
      <c r="ED303" s="29">
        <v>-8.2262615659433322</v>
      </c>
      <c r="EE303" s="29">
        <v>-12.372543165997996</v>
      </c>
      <c r="EF303" s="29">
        <v>-11.689286753671908</v>
      </c>
      <c r="EH303" s="29">
        <v>8.0195475105373148</v>
      </c>
      <c r="EI303" s="29">
        <v>8.1507378748566737</v>
      </c>
      <c r="EJ303" s="29">
        <v>7.4328036742499819</v>
      </c>
      <c r="EK303" s="29">
        <v>7.135839281175052</v>
      </c>
      <c r="EL303" s="29">
        <v>6.9711332508514268</v>
      </c>
      <c r="EM303" s="29">
        <v>6.5865216129739004</v>
      </c>
      <c r="EN303" s="29">
        <v>6.1852098141787231</v>
      </c>
      <c r="EO303" s="29">
        <v>5.8897303116886022</v>
      </c>
      <c r="EP303" s="29">
        <v>5.577554472849144</v>
      </c>
      <c r="EQ303" s="29">
        <v>4.86893690140095</v>
      </c>
      <c r="ER303" s="29">
        <v>-2.2176396507856282</v>
      </c>
      <c r="ES303" s="29">
        <v>-8.2262615659433322</v>
      </c>
      <c r="ET303" s="29">
        <v>-12.372543165997996</v>
      </c>
      <c r="EU303" s="29">
        <v>-11.689286753671908</v>
      </c>
      <c r="EW303" s="1">
        <v>371065</v>
      </c>
      <c r="EX303" s="1">
        <v>409109</v>
      </c>
      <c r="EY303" s="1" t="s">
        <v>501</v>
      </c>
      <c r="EZ303" s="1" t="s">
        <v>880</v>
      </c>
    </row>
    <row r="304" spans="2:156" ht="16.2" thickBot="1" x14ac:dyDescent="0.35">
      <c r="B304" s="21" t="s">
        <v>304</v>
      </c>
      <c r="C304" s="22">
        <v>6.585130132775479</v>
      </c>
      <c r="D304" s="23">
        <v>6.598297295417316</v>
      </c>
      <c r="E304" s="23">
        <v>6.5299187989625693</v>
      </c>
      <c r="F304" s="23">
        <v>6.4722335071092729</v>
      </c>
      <c r="G304" s="23">
        <v>6.4080927577042299</v>
      </c>
      <c r="H304" s="23">
        <v>6.3368857715399356</v>
      </c>
      <c r="I304" s="23">
        <v>6.262650045669691</v>
      </c>
      <c r="J304" s="23">
        <v>6.1775097449050334</v>
      </c>
      <c r="K304" s="23">
        <v>6.0889001392768574</v>
      </c>
      <c r="L304" s="23">
        <v>5.9827513436767186</v>
      </c>
      <c r="M304" s="23">
        <v>5.3010760905609704</v>
      </c>
      <c r="N304" s="23">
        <v>4.315033193012864</v>
      </c>
      <c r="O304" s="23">
        <v>4.0503412222472495</v>
      </c>
      <c r="P304" s="23">
        <v>3.9992743627219074</v>
      </c>
      <c r="Q304" s="24"/>
      <c r="R304" s="23">
        <v>6.585130132775479</v>
      </c>
      <c r="S304" s="23">
        <v>6.598297295417316</v>
      </c>
      <c r="T304" s="23">
        <v>6.5299187989625693</v>
      </c>
      <c r="U304" s="23">
        <v>6.4722335071092729</v>
      </c>
      <c r="V304" s="23">
        <v>6.4080927577042299</v>
      </c>
      <c r="W304" s="23">
        <v>6.3368857715399356</v>
      </c>
      <c r="X304" s="23">
        <v>6.262650045669691</v>
      </c>
      <c r="Y304" s="23">
        <v>6.1775097449050334</v>
      </c>
      <c r="Z304" s="23">
        <v>6.0889001392768574</v>
      </c>
      <c r="AA304" s="23">
        <v>5.9827513436767186</v>
      </c>
      <c r="AB304" s="23">
        <v>5.3010760905609704</v>
      </c>
      <c r="AC304" s="23">
        <v>4.315033193012864</v>
      </c>
      <c r="AD304" s="23">
        <v>4.0503412222472495</v>
      </c>
      <c r="AE304" s="23">
        <v>3.9992743627219074</v>
      </c>
      <c r="AG304" s="25">
        <v>6.5617518709334579</v>
      </c>
      <c r="AH304" s="25">
        <v>6.5631882759792282</v>
      </c>
      <c r="AI304" s="25">
        <v>6.5043824492240896</v>
      </c>
      <c r="AJ304" s="25">
        <v>6.4482540574943767</v>
      </c>
      <c r="AK304" s="25">
        <v>6.3816459152672511</v>
      </c>
      <c r="AL304" s="25">
        <v>6.3071626048109097</v>
      </c>
      <c r="AM304" s="25">
        <v>6.2172477995081081</v>
      </c>
      <c r="AN304" s="25">
        <v>6.0631939804232484</v>
      </c>
      <c r="AO304" s="25">
        <v>5.8901442640350687</v>
      </c>
      <c r="AP304" s="25">
        <v>5.6970300900241302</v>
      </c>
      <c r="AQ304" s="25">
        <v>5.3172745278886779</v>
      </c>
      <c r="AR304" s="25">
        <v>4.9200751466060693</v>
      </c>
      <c r="AS304" s="25">
        <v>4.1464788639229315</v>
      </c>
      <c r="AT304" s="25">
        <v>4.0640184035307696</v>
      </c>
      <c r="AV304" s="26">
        <v>6.5617518709334579</v>
      </c>
      <c r="AW304" s="26">
        <v>6.5631882759792282</v>
      </c>
      <c r="AX304" s="26">
        <v>6.5043824492240896</v>
      </c>
      <c r="AY304" s="26">
        <v>6.4482540574943767</v>
      </c>
      <c r="AZ304" s="26">
        <v>6.3816459152672511</v>
      </c>
      <c r="BA304" s="26">
        <v>6.3071626048109097</v>
      </c>
      <c r="BB304" s="26">
        <v>6.2172477995081081</v>
      </c>
      <c r="BC304" s="26">
        <v>6.0631939804232484</v>
      </c>
      <c r="BD304" s="26">
        <v>5.8901442640350687</v>
      </c>
      <c r="BE304" s="26">
        <v>5.6970300900241302</v>
      </c>
      <c r="BF304" s="26">
        <v>5.3172745278886779</v>
      </c>
      <c r="BG304" s="26">
        <v>4.9200751466060693</v>
      </c>
      <c r="BH304" s="26">
        <v>4.1464788639229315</v>
      </c>
      <c r="BI304" s="26">
        <v>4.0640184035307696</v>
      </c>
      <c r="BK304" s="27">
        <v>6.5856801689040312</v>
      </c>
      <c r="BL304" s="27">
        <v>6.607360635097157</v>
      </c>
      <c r="BM304" s="27">
        <v>6.5500386930452477</v>
      </c>
      <c r="BN304" s="27">
        <v>6.5025802587190515</v>
      </c>
      <c r="BO304" s="27">
        <v>6.4494342895772867</v>
      </c>
      <c r="BP304" s="27">
        <v>6.3932717811043878</v>
      </c>
      <c r="BQ304" s="27">
        <v>6.3348105772399972</v>
      </c>
      <c r="BR304" s="27">
        <v>6.2691705235696347</v>
      </c>
      <c r="BS304" s="27">
        <v>6.1994977964904825</v>
      </c>
      <c r="BT304" s="27">
        <v>6.1118430084210829</v>
      </c>
      <c r="BU304" s="27">
        <v>5.5243663989159533</v>
      </c>
      <c r="BV304" s="27">
        <v>4.7040712518867318</v>
      </c>
      <c r="BW304" s="27">
        <v>4.564209492076527</v>
      </c>
      <c r="BX304" s="27">
        <v>4.6323869380445046</v>
      </c>
      <c r="BZ304" s="27">
        <v>6.5856801689040312</v>
      </c>
      <c r="CA304" s="27">
        <v>6.607360635097157</v>
      </c>
      <c r="CB304" s="27">
        <v>6.5500386930452477</v>
      </c>
      <c r="CC304" s="27">
        <v>6.5025802587190515</v>
      </c>
      <c r="CD304" s="27">
        <v>6.4494342895772867</v>
      </c>
      <c r="CE304" s="27">
        <v>6.3932717811043878</v>
      </c>
      <c r="CF304" s="27">
        <v>6.3348105772399972</v>
      </c>
      <c r="CG304" s="27">
        <v>6.2691705235696347</v>
      </c>
      <c r="CH304" s="27">
        <v>6.1994977964904825</v>
      </c>
      <c r="CI304" s="27">
        <v>6.1118430084210829</v>
      </c>
      <c r="CJ304" s="27">
        <v>5.5243663989159533</v>
      </c>
      <c r="CK304" s="27">
        <v>4.7040712518867318</v>
      </c>
      <c r="CL304" s="27">
        <v>4.564209492076527</v>
      </c>
      <c r="CM304" s="27">
        <v>4.6323869380445046</v>
      </c>
      <c r="CO304" s="28">
        <v>6.5854737772808036</v>
      </c>
      <c r="CP304" s="28">
        <v>6.6040812402938851</v>
      </c>
      <c r="CQ304" s="28">
        <v>6.5442423669765155</v>
      </c>
      <c r="CR304" s="28">
        <v>6.4980208084628819</v>
      </c>
      <c r="CS304" s="28">
        <v>6.4493087677736396</v>
      </c>
      <c r="CT304" s="28">
        <v>6.3992914682588609</v>
      </c>
      <c r="CU304" s="28">
        <v>6.3352352956212021</v>
      </c>
      <c r="CV304" s="28">
        <v>6.223595231152137</v>
      </c>
      <c r="CW304" s="28">
        <v>6.1149514439726236</v>
      </c>
      <c r="CX304" s="28">
        <v>6.0097984896390857</v>
      </c>
      <c r="CY304" s="28">
        <v>5.4414839337791587</v>
      </c>
      <c r="CZ304" s="28">
        <v>4.6262377066519758</v>
      </c>
      <c r="DA304" s="28">
        <v>4.1614515588127503</v>
      </c>
      <c r="DB304" s="28">
        <v>3.875979701400766</v>
      </c>
      <c r="DD304" s="28">
        <v>6.5854737772808036</v>
      </c>
      <c r="DE304" s="28">
        <v>6.6040812402938851</v>
      </c>
      <c r="DF304" s="28">
        <v>6.5442423669765155</v>
      </c>
      <c r="DG304" s="28">
        <v>6.4980208084628819</v>
      </c>
      <c r="DH304" s="28">
        <v>6.4493087677736396</v>
      </c>
      <c r="DI304" s="28">
        <v>6.3992914682588609</v>
      </c>
      <c r="DJ304" s="28">
        <v>6.3352352956212021</v>
      </c>
      <c r="DK304" s="28">
        <v>6.223595231152137</v>
      </c>
      <c r="DL304" s="28">
        <v>6.1149514439726236</v>
      </c>
      <c r="DM304" s="28">
        <v>6.0097984896390857</v>
      </c>
      <c r="DN304" s="28">
        <v>5.4414839337791587</v>
      </c>
      <c r="DO304" s="28">
        <v>4.6262377066519758</v>
      </c>
      <c r="DP304" s="28">
        <v>4.1614515588127503</v>
      </c>
      <c r="DQ304" s="28">
        <v>3.875979701400766</v>
      </c>
      <c r="DS304" s="29">
        <v>6.5980749662770517</v>
      </c>
      <c r="DT304" s="29">
        <v>6.6294871566339708</v>
      </c>
      <c r="DU304" s="29">
        <v>6.5829182663436772</v>
      </c>
      <c r="DV304" s="29">
        <v>6.5490165101549493</v>
      </c>
      <c r="DW304" s="29">
        <v>6.4985581168585487</v>
      </c>
      <c r="DX304" s="29">
        <v>6.4036988358913671</v>
      </c>
      <c r="DY304" s="29">
        <v>6.3098978461327757</v>
      </c>
      <c r="DZ304" s="29">
        <v>6.1947879968047861</v>
      </c>
      <c r="EA304" s="29">
        <v>6.0773601278302838</v>
      </c>
      <c r="EB304" s="29">
        <v>5.9545984544588482</v>
      </c>
      <c r="EC304" s="29">
        <v>5.0611762149967365</v>
      </c>
      <c r="ED304" s="29">
        <v>4.2765201351279778</v>
      </c>
      <c r="EE304" s="29">
        <v>3.8248520048100652</v>
      </c>
      <c r="EF304" s="29">
        <v>3.8443352221812201</v>
      </c>
      <c r="EH304" s="29">
        <v>6.5980749662770517</v>
      </c>
      <c r="EI304" s="29">
        <v>6.6294871566339708</v>
      </c>
      <c r="EJ304" s="29">
        <v>6.5829182663436772</v>
      </c>
      <c r="EK304" s="29">
        <v>6.5490165101549493</v>
      </c>
      <c r="EL304" s="29">
        <v>6.4985581168585487</v>
      </c>
      <c r="EM304" s="29">
        <v>6.4036988358913671</v>
      </c>
      <c r="EN304" s="29">
        <v>6.3098978461327757</v>
      </c>
      <c r="EO304" s="29">
        <v>6.1947879968047861</v>
      </c>
      <c r="EP304" s="29">
        <v>6.0773601278302838</v>
      </c>
      <c r="EQ304" s="29">
        <v>5.9545984544588482</v>
      </c>
      <c r="ER304" s="29">
        <v>5.0611762149967365</v>
      </c>
      <c r="ES304" s="29">
        <v>4.2765201351279778</v>
      </c>
      <c r="ET304" s="29">
        <v>3.8248520048100652</v>
      </c>
      <c r="EU304" s="29">
        <v>3.8443352221812201</v>
      </c>
      <c r="EW304" s="1">
        <v>361282</v>
      </c>
      <c r="EX304" s="1">
        <v>570359</v>
      </c>
      <c r="EY304" s="1" t="s">
        <v>888</v>
      </c>
      <c r="EZ304" s="1" t="s">
        <v>886</v>
      </c>
    </row>
    <row r="305" spans="2:156" ht="16.2" thickBot="1" x14ac:dyDescent="0.35">
      <c r="B305" s="21" t="s">
        <v>305</v>
      </c>
      <c r="C305" s="22">
        <v>26.864607146397091</v>
      </c>
      <c r="D305" s="23">
        <v>27.114654033826127</v>
      </c>
      <c r="E305" s="23">
        <v>27.057972445450709</v>
      </c>
      <c r="F305" s="23">
        <v>26.959860715817079</v>
      </c>
      <c r="G305" s="23">
        <v>26.875331932420405</v>
      </c>
      <c r="H305" s="23">
        <v>26.811024297819145</v>
      </c>
      <c r="I305" s="23">
        <v>26.785636464045698</v>
      </c>
      <c r="J305" s="23">
        <v>26.692200221725706</v>
      </c>
      <c r="K305" s="23">
        <v>26.677472932372332</v>
      </c>
      <c r="L305" s="23">
        <v>26.646055323753075</v>
      </c>
      <c r="M305" s="23">
        <v>26.443548977182946</v>
      </c>
      <c r="N305" s="23">
        <v>26.399194488117143</v>
      </c>
      <c r="O305" s="23">
        <v>26.500990783625923</v>
      </c>
      <c r="P305" s="23">
        <v>26.726037387150377</v>
      </c>
      <c r="Q305" s="24"/>
      <c r="R305" s="23">
        <v>33.864607146397091</v>
      </c>
      <c r="S305" s="23">
        <v>34.114654033826127</v>
      </c>
      <c r="T305" s="23">
        <v>34.057972445450709</v>
      </c>
      <c r="U305" s="23">
        <v>33.959860715817079</v>
      </c>
      <c r="V305" s="23">
        <v>33.875331932420409</v>
      </c>
      <c r="W305" s="23">
        <v>33.811024297819145</v>
      </c>
      <c r="X305" s="23">
        <v>33.785636464045695</v>
      </c>
      <c r="Y305" s="23">
        <v>33.692200221725706</v>
      </c>
      <c r="Z305" s="23">
        <v>33.677472932372332</v>
      </c>
      <c r="AA305" s="23">
        <v>33.646055323753075</v>
      </c>
      <c r="AB305" s="23">
        <v>33.443548977182942</v>
      </c>
      <c r="AC305" s="23">
        <v>33.399194488117146</v>
      </c>
      <c r="AD305" s="23">
        <v>33.500990783625923</v>
      </c>
      <c r="AE305" s="23">
        <v>33.726037387150377</v>
      </c>
      <c r="AG305" s="25">
        <v>26.839542293231645</v>
      </c>
      <c r="AH305" s="25">
        <v>27.069983717514997</v>
      </c>
      <c r="AI305" s="25">
        <v>27.092810498438183</v>
      </c>
      <c r="AJ305" s="25">
        <v>27.068694567955568</v>
      </c>
      <c r="AK305" s="25">
        <v>27.04754453825241</v>
      </c>
      <c r="AL305" s="25">
        <v>27.040680732742786</v>
      </c>
      <c r="AM305" s="25">
        <v>27.063302100771846</v>
      </c>
      <c r="AN305" s="25">
        <v>27.014464728245933</v>
      </c>
      <c r="AO305" s="25">
        <v>27.033310439123802</v>
      </c>
      <c r="AP305" s="25">
        <v>27.028915664331873</v>
      </c>
      <c r="AQ305" s="25">
        <v>26.93146114805554</v>
      </c>
      <c r="AR305" s="25">
        <v>26.89512264403659</v>
      </c>
      <c r="AS305" s="25">
        <v>26.872675919142342</v>
      </c>
      <c r="AT305" s="25">
        <v>26.997144338099641</v>
      </c>
      <c r="AV305" s="26">
        <v>33.839542293231645</v>
      </c>
      <c r="AW305" s="26">
        <v>34.069983717515001</v>
      </c>
      <c r="AX305" s="26">
        <v>34.092810498438183</v>
      </c>
      <c r="AY305" s="26">
        <v>34.068694567955568</v>
      </c>
      <c r="AZ305" s="26">
        <v>34.04754453825241</v>
      </c>
      <c r="BA305" s="26">
        <v>34.040680732742786</v>
      </c>
      <c r="BB305" s="26">
        <v>34.06330210077185</v>
      </c>
      <c r="BC305" s="26">
        <v>34.014464728245933</v>
      </c>
      <c r="BD305" s="26">
        <v>34.033310439123802</v>
      </c>
      <c r="BE305" s="26">
        <v>34.028915664331876</v>
      </c>
      <c r="BF305" s="26">
        <v>33.93146114805554</v>
      </c>
      <c r="BG305" s="26">
        <v>33.89512264403659</v>
      </c>
      <c r="BH305" s="26">
        <v>33.872675919142338</v>
      </c>
      <c r="BI305" s="26">
        <v>33.997144338099645</v>
      </c>
      <c r="BK305" s="27">
        <v>26.864917095402603</v>
      </c>
      <c r="BL305" s="27">
        <v>27.119270574896674</v>
      </c>
      <c r="BM305" s="27">
        <v>27.068539504406608</v>
      </c>
      <c r="BN305" s="27">
        <v>26.97626376769697</v>
      </c>
      <c r="BO305" s="27">
        <v>26.898240018692839</v>
      </c>
      <c r="BP305" s="27">
        <v>26.843073980520092</v>
      </c>
      <c r="BQ305" s="27">
        <v>26.827763827471433</v>
      </c>
      <c r="BR305" s="27">
        <v>26.747714872062225</v>
      </c>
      <c r="BS305" s="27">
        <v>26.745956121208394</v>
      </c>
      <c r="BT305" s="27">
        <v>26.727895633649943</v>
      </c>
      <c r="BU305" s="27">
        <v>26.587246351312395</v>
      </c>
      <c r="BV305" s="27">
        <v>26.574553723788394</v>
      </c>
      <c r="BW305" s="27">
        <v>26.685493215743389</v>
      </c>
      <c r="BX305" s="27">
        <v>26.91989273509494</v>
      </c>
      <c r="BZ305" s="27">
        <v>33.864917095402603</v>
      </c>
      <c r="CA305" s="27">
        <v>34.119270574896674</v>
      </c>
      <c r="CB305" s="27">
        <v>34.068539504406608</v>
      </c>
      <c r="CC305" s="27">
        <v>33.97626376769697</v>
      </c>
      <c r="CD305" s="27">
        <v>33.898240018692839</v>
      </c>
      <c r="CE305" s="27">
        <v>33.843073980520089</v>
      </c>
      <c r="CF305" s="27">
        <v>33.827763827471429</v>
      </c>
      <c r="CG305" s="27">
        <v>33.747714872062225</v>
      </c>
      <c r="CH305" s="27">
        <v>33.745956121208394</v>
      </c>
      <c r="CI305" s="27">
        <v>33.727895633649943</v>
      </c>
      <c r="CJ305" s="27">
        <v>33.587246351312395</v>
      </c>
      <c r="CK305" s="27">
        <v>33.574553723788398</v>
      </c>
      <c r="CL305" s="27">
        <v>33.685493215743392</v>
      </c>
      <c r="CM305" s="27">
        <v>33.91989273509494</v>
      </c>
      <c r="CO305" s="28">
        <v>26.865693992495792</v>
      </c>
      <c r="CP305" s="28">
        <v>27.14013068393438</v>
      </c>
      <c r="CQ305" s="28">
        <v>27.112608916699052</v>
      </c>
      <c r="CR305" s="28">
        <v>27.047617524443588</v>
      </c>
      <c r="CS305" s="28">
        <v>27.001857446814881</v>
      </c>
      <c r="CT305" s="28">
        <v>26.984612795900343</v>
      </c>
      <c r="CU305" s="28">
        <v>27.005301809425973</v>
      </c>
      <c r="CV305" s="28">
        <v>26.962926954516369</v>
      </c>
      <c r="CW305" s="28">
        <v>26.998486559940879</v>
      </c>
      <c r="CX305" s="28">
        <v>27.019753639703801</v>
      </c>
      <c r="CY305" s="28">
        <v>27.052432769564376</v>
      </c>
      <c r="CZ305" s="28">
        <v>27.169799793341319</v>
      </c>
      <c r="DA305" s="28">
        <v>27.398381340714618</v>
      </c>
      <c r="DB305" s="28">
        <v>27.73131534923029</v>
      </c>
      <c r="DD305" s="28">
        <v>33.865693992495792</v>
      </c>
      <c r="DE305" s="28">
        <v>34.14013068393438</v>
      </c>
      <c r="DF305" s="28">
        <v>34.112608916699052</v>
      </c>
      <c r="DG305" s="28">
        <v>34.047617524443588</v>
      </c>
      <c r="DH305" s="28">
        <v>34.001857446814881</v>
      </c>
      <c r="DI305" s="28">
        <v>33.984612795900347</v>
      </c>
      <c r="DJ305" s="28">
        <v>34.005301809425973</v>
      </c>
      <c r="DK305" s="28">
        <v>33.962926954516369</v>
      </c>
      <c r="DL305" s="28">
        <v>33.998486559940879</v>
      </c>
      <c r="DM305" s="28">
        <v>34.019753639703801</v>
      </c>
      <c r="DN305" s="28">
        <v>34.052432769564376</v>
      </c>
      <c r="DO305" s="28">
        <v>34.169799793341319</v>
      </c>
      <c r="DP305" s="28">
        <v>34.398381340714622</v>
      </c>
      <c r="DQ305" s="28">
        <v>34.731315349230286</v>
      </c>
      <c r="DS305" s="29">
        <v>26.867480663973481</v>
      </c>
      <c r="DT305" s="29">
        <v>27.143720835975333</v>
      </c>
      <c r="DU305" s="29">
        <v>27.118033162768604</v>
      </c>
      <c r="DV305" s="29">
        <v>27.05474944457039</v>
      </c>
      <c r="DW305" s="29">
        <v>27.004699002459596</v>
      </c>
      <c r="DX305" s="29">
        <v>26.977384817021061</v>
      </c>
      <c r="DY305" s="29">
        <v>26.982806427142087</v>
      </c>
      <c r="DZ305" s="29">
        <v>26.919358317951364</v>
      </c>
      <c r="EA305" s="29">
        <v>26.929325656094473</v>
      </c>
      <c r="EB305" s="29">
        <v>26.917624676586943</v>
      </c>
      <c r="EC305" s="29">
        <v>26.688818611468733</v>
      </c>
      <c r="ED305" s="29">
        <v>26.677327029332844</v>
      </c>
      <c r="EE305" s="29">
        <v>26.796617738940704</v>
      </c>
      <c r="EF305" s="29">
        <v>27.103863731028415</v>
      </c>
      <c r="EH305" s="29">
        <v>33.867480663973481</v>
      </c>
      <c r="EI305" s="29">
        <v>34.14372083597533</v>
      </c>
      <c r="EJ305" s="29">
        <v>34.118033162768604</v>
      </c>
      <c r="EK305" s="29">
        <v>34.05474944457039</v>
      </c>
      <c r="EL305" s="29">
        <v>34.004699002459596</v>
      </c>
      <c r="EM305" s="29">
        <v>33.977384817021061</v>
      </c>
      <c r="EN305" s="29">
        <v>33.982806427142087</v>
      </c>
      <c r="EO305" s="29">
        <v>33.919358317951364</v>
      </c>
      <c r="EP305" s="29">
        <v>33.929325656094477</v>
      </c>
      <c r="EQ305" s="29">
        <v>33.917624676586939</v>
      </c>
      <c r="ER305" s="29">
        <v>33.688818611468733</v>
      </c>
      <c r="ES305" s="29">
        <v>33.677327029332844</v>
      </c>
      <c r="ET305" s="29">
        <v>33.796617738940704</v>
      </c>
      <c r="EU305" s="29">
        <v>34.103863731028412</v>
      </c>
      <c r="EW305" s="1">
        <v>361282</v>
      </c>
      <c r="EX305" s="1">
        <v>570359</v>
      </c>
      <c r="EY305" s="1" t="s">
        <v>888</v>
      </c>
      <c r="EZ305" s="1" t="s">
        <v>886</v>
      </c>
    </row>
    <row r="306" spans="2:156" ht="16.2" thickBot="1" x14ac:dyDescent="0.35">
      <c r="B306" s="21" t="s">
        <v>306</v>
      </c>
      <c r="C306" s="22">
        <v>7.5284588697981043</v>
      </c>
      <c r="D306" s="23">
        <v>7.6876214899868565</v>
      </c>
      <c r="E306" s="23">
        <v>7.4456795900196884</v>
      </c>
      <c r="F306" s="23">
        <v>7.2577866349332893</v>
      </c>
      <c r="G306" s="23">
        <v>7.0575319801810306</v>
      </c>
      <c r="H306" s="23">
        <v>6.7488351485441989</v>
      </c>
      <c r="I306" s="23">
        <v>6.4328328342587984</v>
      </c>
      <c r="J306" s="23">
        <v>6.0707448569593154</v>
      </c>
      <c r="K306" s="23">
        <v>5.7572531929830149</v>
      </c>
      <c r="L306" s="23">
        <v>5.302447659143569</v>
      </c>
      <c r="M306" s="23">
        <v>3.3004813867544414</v>
      </c>
      <c r="N306" s="23">
        <v>1.7520623369102228</v>
      </c>
      <c r="O306" s="23">
        <v>1.3459264909784991</v>
      </c>
      <c r="P306" s="23">
        <v>1.4080615827939447</v>
      </c>
      <c r="Q306" s="24"/>
      <c r="R306" s="23">
        <v>11.028458869798104</v>
      </c>
      <c r="S306" s="23">
        <v>11.187621489986856</v>
      </c>
      <c r="T306" s="23">
        <v>10.945679590019688</v>
      </c>
      <c r="U306" s="23">
        <v>10.757786634933289</v>
      </c>
      <c r="V306" s="23">
        <v>10.557531980181031</v>
      </c>
      <c r="W306" s="23">
        <v>10.248835148544199</v>
      </c>
      <c r="X306" s="23">
        <v>9.9328328342587984</v>
      </c>
      <c r="Y306" s="23">
        <v>9.5707448569593154</v>
      </c>
      <c r="Z306" s="23">
        <v>9.2572531929830149</v>
      </c>
      <c r="AA306" s="23">
        <v>8.802447659143569</v>
      </c>
      <c r="AB306" s="23">
        <v>6.8004813867544414</v>
      </c>
      <c r="AC306" s="23">
        <v>5.2520623369102228</v>
      </c>
      <c r="AD306" s="23">
        <v>4.8459264909784991</v>
      </c>
      <c r="AE306" s="23">
        <v>4.9080615827939447</v>
      </c>
      <c r="AG306" s="25">
        <v>7.495530723453717</v>
      </c>
      <c r="AH306" s="25">
        <v>7.6436689573285985</v>
      </c>
      <c r="AI306" s="25">
        <v>7.4836096971186894</v>
      </c>
      <c r="AJ306" s="25">
        <v>7.3831881285838179</v>
      </c>
      <c r="AK306" s="25">
        <v>7.2682801803018595</v>
      </c>
      <c r="AL306" s="25">
        <v>7.0543131442409042</v>
      </c>
      <c r="AM306" s="25">
        <v>6.8285496973958377</v>
      </c>
      <c r="AN306" s="25">
        <v>6.5625021357352598</v>
      </c>
      <c r="AO306" s="25">
        <v>6.334461008855838</v>
      </c>
      <c r="AP306" s="25">
        <v>5.9743398532007355</v>
      </c>
      <c r="AQ306" s="25">
        <v>4.5946639731817687</v>
      </c>
      <c r="AR306" s="25">
        <v>2.9993770938411437</v>
      </c>
      <c r="AS306" s="25">
        <v>1.6659678149300028</v>
      </c>
      <c r="AT306" s="25">
        <v>1.3070945564641221</v>
      </c>
      <c r="AV306" s="26">
        <v>10.995530723453717</v>
      </c>
      <c r="AW306" s="26">
        <v>11.143668957328599</v>
      </c>
      <c r="AX306" s="26">
        <v>10.983609697118689</v>
      </c>
      <c r="AY306" s="26">
        <v>10.883188128583818</v>
      </c>
      <c r="AZ306" s="26">
        <v>10.76828018030186</v>
      </c>
      <c r="BA306" s="26">
        <v>10.554313144240904</v>
      </c>
      <c r="BB306" s="26">
        <v>10.328549697395838</v>
      </c>
      <c r="BC306" s="26">
        <v>10.06250213573526</v>
      </c>
      <c r="BD306" s="26">
        <v>9.834461008855838</v>
      </c>
      <c r="BE306" s="26">
        <v>9.4743398532007355</v>
      </c>
      <c r="BF306" s="26">
        <v>8.0946639731817687</v>
      </c>
      <c r="BG306" s="26">
        <v>6.4993770938411437</v>
      </c>
      <c r="BH306" s="26">
        <v>5.1659678149300028</v>
      </c>
      <c r="BI306" s="26">
        <v>4.8070945564641221</v>
      </c>
      <c r="BK306" s="27">
        <v>7.5306097410052697</v>
      </c>
      <c r="BL306" s="27">
        <v>7.7191932969540318</v>
      </c>
      <c r="BM306" s="27">
        <v>7.5178319088397956</v>
      </c>
      <c r="BN306" s="27">
        <v>7.3678805653312622</v>
      </c>
      <c r="BO306" s="27">
        <v>7.2086167552497713</v>
      </c>
      <c r="BP306" s="27">
        <v>6.9580470910293641</v>
      </c>
      <c r="BQ306" s="27">
        <v>6.7062839596539394</v>
      </c>
      <c r="BR306" s="27">
        <v>6.4255698778830599</v>
      </c>
      <c r="BS306" s="27">
        <v>6.1902566257684786</v>
      </c>
      <c r="BT306" s="27">
        <v>5.8167459445970362</v>
      </c>
      <c r="BU306" s="27">
        <v>4.1807940890440456</v>
      </c>
      <c r="BV306" s="27">
        <v>2.8508168966736953</v>
      </c>
      <c r="BW306" s="27">
        <v>2.5274027031879758</v>
      </c>
      <c r="BX306" s="27">
        <v>2.6837131566374506</v>
      </c>
      <c r="BZ306" s="27">
        <v>11.03060974100527</v>
      </c>
      <c r="CA306" s="27">
        <v>11.219193296954032</v>
      </c>
      <c r="CB306" s="27">
        <v>11.017831908839796</v>
      </c>
      <c r="CC306" s="27">
        <v>10.867880565331262</v>
      </c>
      <c r="CD306" s="27">
        <v>10.708616755249771</v>
      </c>
      <c r="CE306" s="27">
        <v>10.458047091029364</v>
      </c>
      <c r="CF306" s="27">
        <v>10.206283959653939</v>
      </c>
      <c r="CG306" s="27">
        <v>9.9255698778830599</v>
      </c>
      <c r="CH306" s="27">
        <v>9.6902566257684786</v>
      </c>
      <c r="CI306" s="27">
        <v>9.3167459445970362</v>
      </c>
      <c r="CJ306" s="27">
        <v>7.6807940890440456</v>
      </c>
      <c r="CK306" s="27">
        <v>6.3508168966736953</v>
      </c>
      <c r="CL306" s="27">
        <v>6.0274027031879758</v>
      </c>
      <c r="CM306" s="27">
        <v>6.1837131566374506</v>
      </c>
      <c r="CO306" s="28">
        <v>7.5225999271644266</v>
      </c>
      <c r="CP306" s="28">
        <v>7.6977968758705515</v>
      </c>
      <c r="CQ306" s="28">
        <v>7.4864319720353052</v>
      </c>
      <c r="CR306" s="28">
        <v>7.3436274386577125</v>
      </c>
      <c r="CS306" s="28">
        <v>7.2045601079009405</v>
      </c>
      <c r="CT306" s="28">
        <v>6.9939216278668113</v>
      </c>
      <c r="CU306" s="28">
        <v>6.7853086339153545</v>
      </c>
      <c r="CV306" s="28">
        <v>6.529522055242353</v>
      </c>
      <c r="CW306" s="28">
        <v>6.3502422178715516</v>
      </c>
      <c r="CX306" s="28">
        <v>6.0773182962332637</v>
      </c>
      <c r="CY306" s="28">
        <v>4.8244620610999771</v>
      </c>
      <c r="CZ306" s="28">
        <v>-0.3430871725482163</v>
      </c>
      <c r="DA306" s="28">
        <v>-5.3750175589476932</v>
      </c>
      <c r="DB306" s="28">
        <v>-9.2671533233355738</v>
      </c>
      <c r="DD306" s="28">
        <v>11.022599927164427</v>
      </c>
      <c r="DE306" s="28">
        <v>11.197796875870552</v>
      </c>
      <c r="DF306" s="28">
        <v>10.986431972035305</v>
      </c>
      <c r="DG306" s="28">
        <v>10.843627438657713</v>
      </c>
      <c r="DH306" s="28">
        <v>10.70456010790094</v>
      </c>
      <c r="DI306" s="28">
        <v>10.493921627866811</v>
      </c>
      <c r="DJ306" s="28">
        <v>10.285308633915355</v>
      </c>
      <c r="DK306" s="28">
        <v>10.029522055242353</v>
      </c>
      <c r="DL306" s="28">
        <v>9.8502422178715516</v>
      </c>
      <c r="DM306" s="28">
        <v>9.5773182962332637</v>
      </c>
      <c r="DN306" s="28">
        <v>8.3244620610999771</v>
      </c>
      <c r="DO306" s="28">
        <v>3.1569128274517837</v>
      </c>
      <c r="DP306" s="28">
        <v>-1.8750175589476932</v>
      </c>
      <c r="DQ306" s="28">
        <v>-5.7671533233355738</v>
      </c>
      <c r="DS306" s="29">
        <v>7.5629907433033612</v>
      </c>
      <c r="DT306" s="29">
        <v>7.7767543018325629</v>
      </c>
      <c r="DU306" s="29">
        <v>7.604857002982067</v>
      </c>
      <c r="DV306" s="29">
        <v>7.4910333285795332</v>
      </c>
      <c r="DW306" s="29">
        <v>7.375443438622824</v>
      </c>
      <c r="DX306" s="29">
        <v>7.1601219704637078</v>
      </c>
      <c r="DY306" s="29">
        <v>6.9560422157299531</v>
      </c>
      <c r="DZ306" s="29">
        <v>6.7303237919941399</v>
      </c>
      <c r="EA306" s="29">
        <v>6.5727480915626675</v>
      </c>
      <c r="EB306" s="29">
        <v>6.0937753984721752</v>
      </c>
      <c r="EC306" s="29">
        <v>0.64964600603873279</v>
      </c>
      <c r="ED306" s="29">
        <v>-4.3035176157298629</v>
      </c>
      <c r="EE306" s="29">
        <v>-8.6452353153268007</v>
      </c>
      <c r="EF306" s="29">
        <v>-8.8159569190791238</v>
      </c>
      <c r="EH306" s="29">
        <v>11.062990743303361</v>
      </c>
      <c r="EI306" s="29">
        <v>11.276754301832563</v>
      </c>
      <c r="EJ306" s="29">
        <v>11.104857002982067</v>
      </c>
      <c r="EK306" s="29">
        <v>10.991033328579533</v>
      </c>
      <c r="EL306" s="29">
        <v>10.875443438622824</v>
      </c>
      <c r="EM306" s="29">
        <v>10.660121970463708</v>
      </c>
      <c r="EN306" s="29">
        <v>10.456042215729953</v>
      </c>
      <c r="EO306" s="29">
        <v>10.23032379199414</v>
      </c>
      <c r="EP306" s="29">
        <v>10.072748091562667</v>
      </c>
      <c r="EQ306" s="29">
        <v>9.5937753984721752</v>
      </c>
      <c r="ER306" s="29">
        <v>4.1496460060387328</v>
      </c>
      <c r="ES306" s="29">
        <v>-0.80351761572986291</v>
      </c>
      <c r="ET306" s="29">
        <v>-5.1452353153268007</v>
      </c>
      <c r="EU306" s="29">
        <v>-5.3159569190791238</v>
      </c>
      <c r="EW306" s="1">
        <v>387882</v>
      </c>
      <c r="EX306" s="1">
        <v>414309</v>
      </c>
      <c r="EY306" s="1" t="s">
        <v>769</v>
      </c>
      <c r="EZ306" s="1" t="s">
        <v>871</v>
      </c>
    </row>
    <row r="307" spans="2:156" ht="16.2" thickBot="1" x14ac:dyDescent="0.35">
      <c r="B307" s="21" t="s">
        <v>307</v>
      </c>
      <c r="C307" s="22">
        <v>5.3640264233035229</v>
      </c>
      <c r="D307" s="23">
        <v>5.0137558505874988</v>
      </c>
      <c r="E307" s="23">
        <v>4.3704947672734793</v>
      </c>
      <c r="F307" s="23">
        <v>4.299764613379029</v>
      </c>
      <c r="G307" s="23">
        <v>4.2195360021537631</v>
      </c>
      <c r="H307" s="23">
        <v>4.1532624888662184</v>
      </c>
      <c r="I307" s="23">
        <v>4.0613196666099043</v>
      </c>
      <c r="J307" s="23">
        <v>3.9875591473022123</v>
      </c>
      <c r="K307" s="23">
        <v>3.9225709392193338</v>
      </c>
      <c r="L307" s="23">
        <v>3.8470447821998182</v>
      </c>
      <c r="M307" s="23">
        <v>3.5262563653891021</v>
      </c>
      <c r="N307" s="23">
        <v>2.8939718407298365</v>
      </c>
      <c r="O307" s="23">
        <v>2.4729450612046815</v>
      </c>
      <c r="P307" s="23">
        <v>2.2158498093913472</v>
      </c>
      <c r="Q307" s="24"/>
      <c r="R307" s="23">
        <v>19.164026423303525</v>
      </c>
      <c r="S307" s="23">
        <v>18.813755850587498</v>
      </c>
      <c r="T307" s="23">
        <v>18.170494767273482</v>
      </c>
      <c r="U307" s="23">
        <v>18.09976461337903</v>
      </c>
      <c r="V307" s="23">
        <v>18.019536002153764</v>
      </c>
      <c r="W307" s="23">
        <v>17.953262488866219</v>
      </c>
      <c r="X307" s="23">
        <v>17.861319666609905</v>
      </c>
      <c r="Y307" s="23">
        <v>17.787559147302211</v>
      </c>
      <c r="Z307" s="23">
        <v>17.722570939219334</v>
      </c>
      <c r="AA307" s="23">
        <v>17.647044782199821</v>
      </c>
      <c r="AB307" s="23">
        <v>17.326256365389103</v>
      </c>
      <c r="AC307" s="23">
        <v>16.693971840729837</v>
      </c>
      <c r="AD307" s="23">
        <v>16.27294506120468</v>
      </c>
      <c r="AE307" s="23">
        <v>16.015849809391348</v>
      </c>
      <c r="AG307" s="25">
        <v>5.33086568982697</v>
      </c>
      <c r="AH307" s="25">
        <v>5.2361845633249882</v>
      </c>
      <c r="AI307" s="25">
        <v>4.9341502508345698</v>
      </c>
      <c r="AJ307" s="25">
        <v>4.9253126644995771</v>
      </c>
      <c r="AK307" s="25">
        <v>4.9020548314539489</v>
      </c>
      <c r="AL307" s="25">
        <v>4.886999331054632</v>
      </c>
      <c r="AM307" s="25">
        <v>4.8361303620773342</v>
      </c>
      <c r="AN307" s="25">
        <v>4.7950362088087974</v>
      </c>
      <c r="AO307" s="25">
        <v>4.7534335373467957</v>
      </c>
      <c r="AP307" s="25">
        <v>4.694022038806601</v>
      </c>
      <c r="AQ307" s="25">
        <v>4.5237079970669196</v>
      </c>
      <c r="AR307" s="25">
        <v>4.3863859225229689</v>
      </c>
      <c r="AS307" s="25">
        <v>4.190538811365986</v>
      </c>
      <c r="AT307" s="25">
        <v>4.1409924490021162</v>
      </c>
      <c r="AV307" s="26">
        <v>19.130865689826969</v>
      </c>
      <c r="AW307" s="26">
        <v>19.036184563324987</v>
      </c>
      <c r="AX307" s="26">
        <v>18.734150250834571</v>
      </c>
      <c r="AY307" s="26">
        <v>18.725312664499576</v>
      </c>
      <c r="AZ307" s="26">
        <v>18.70205483145395</v>
      </c>
      <c r="BA307" s="26">
        <v>18.686999331054633</v>
      </c>
      <c r="BB307" s="26">
        <v>18.636130362077335</v>
      </c>
      <c r="BC307" s="26">
        <v>18.5950362088088</v>
      </c>
      <c r="BD307" s="26">
        <v>18.553433537346798</v>
      </c>
      <c r="BE307" s="26">
        <v>18.494022038806602</v>
      </c>
      <c r="BF307" s="26">
        <v>18.323707997066919</v>
      </c>
      <c r="BG307" s="26">
        <v>18.18638592252297</v>
      </c>
      <c r="BH307" s="26">
        <v>17.990538811365987</v>
      </c>
      <c r="BI307" s="26">
        <v>17.940992449002117</v>
      </c>
      <c r="BK307" s="27">
        <v>5.3643164048298484</v>
      </c>
      <c r="BL307" s="27">
        <v>5.0243063854509913</v>
      </c>
      <c r="BM307" s="27">
        <v>4.3926315194436274</v>
      </c>
      <c r="BN307" s="27">
        <v>4.3330301824412949</v>
      </c>
      <c r="BO307" s="27">
        <v>4.2651745198165507</v>
      </c>
      <c r="BP307" s="27">
        <v>4.2151788830336301</v>
      </c>
      <c r="BQ307" s="27">
        <v>4.13827761216257</v>
      </c>
      <c r="BR307" s="27">
        <v>4.0820657443137431</v>
      </c>
      <c r="BS307" s="27">
        <v>4.0347511061890895</v>
      </c>
      <c r="BT307" s="27">
        <v>3.9771903967390951</v>
      </c>
      <c r="BU307" s="27">
        <v>3.751289836924947</v>
      </c>
      <c r="BV307" s="27">
        <v>3.5985858217754991</v>
      </c>
      <c r="BW307" s="27">
        <v>3.5991177218631982</v>
      </c>
      <c r="BX307" s="27">
        <v>3.7329119281397052</v>
      </c>
      <c r="BZ307" s="27">
        <v>19.164316404829847</v>
      </c>
      <c r="CA307" s="27">
        <v>18.824306385450992</v>
      </c>
      <c r="CB307" s="27">
        <v>18.19263151944363</v>
      </c>
      <c r="CC307" s="27">
        <v>18.133030182441296</v>
      </c>
      <c r="CD307" s="27">
        <v>18.065174519816551</v>
      </c>
      <c r="CE307" s="27">
        <v>18.015178883033631</v>
      </c>
      <c r="CF307" s="27">
        <v>17.938277612162572</v>
      </c>
      <c r="CG307" s="27">
        <v>17.882065744313742</v>
      </c>
      <c r="CH307" s="27">
        <v>17.834751106189088</v>
      </c>
      <c r="CI307" s="27">
        <v>17.777190396739094</v>
      </c>
      <c r="CJ307" s="27">
        <v>17.551289836924948</v>
      </c>
      <c r="CK307" s="27">
        <v>17.398585821775498</v>
      </c>
      <c r="CL307" s="27">
        <v>17.399117721863199</v>
      </c>
      <c r="CM307" s="27">
        <v>17.532911928139704</v>
      </c>
      <c r="CO307" s="28">
        <v>5.3633539984075913</v>
      </c>
      <c r="CP307" s="28">
        <v>5.0310477832302603</v>
      </c>
      <c r="CQ307" s="28">
        <v>4.4072086931082204</v>
      </c>
      <c r="CR307" s="28">
        <v>4.3571701413602852</v>
      </c>
      <c r="CS307" s="28">
        <v>4.2986453584993338</v>
      </c>
      <c r="CT307" s="28">
        <v>4.2561269783160647</v>
      </c>
      <c r="CU307" s="28">
        <v>4.189582725498548</v>
      </c>
      <c r="CV307" s="28">
        <v>4.1408737368954025</v>
      </c>
      <c r="CW307" s="28">
        <v>4.1032789968073509</v>
      </c>
      <c r="CX307" s="28">
        <v>4.0601994557092542</v>
      </c>
      <c r="CY307" s="28">
        <v>3.8729246077925055</v>
      </c>
      <c r="CZ307" s="28">
        <v>2.1483566323345968</v>
      </c>
      <c r="DA307" s="28">
        <v>0.34284143131523237</v>
      </c>
      <c r="DB307" s="28">
        <v>-0.91065586633023266</v>
      </c>
      <c r="DD307" s="28">
        <v>19.163353998407594</v>
      </c>
      <c r="DE307" s="28">
        <v>18.831047783230261</v>
      </c>
      <c r="DF307" s="28">
        <v>18.207208693108221</v>
      </c>
      <c r="DG307" s="28">
        <v>18.157170141360286</v>
      </c>
      <c r="DH307" s="28">
        <v>18.098645358499333</v>
      </c>
      <c r="DI307" s="28">
        <v>18.056126978316065</v>
      </c>
      <c r="DJ307" s="28">
        <v>17.989582725498551</v>
      </c>
      <c r="DK307" s="28">
        <v>17.940873736895405</v>
      </c>
      <c r="DL307" s="28">
        <v>17.903278996807352</v>
      </c>
      <c r="DM307" s="28">
        <v>17.860199455709257</v>
      </c>
      <c r="DN307" s="28">
        <v>17.672924607792506</v>
      </c>
      <c r="DO307" s="28">
        <v>15.948356632334598</v>
      </c>
      <c r="DP307" s="28">
        <v>14.142841431315233</v>
      </c>
      <c r="DQ307" s="28">
        <v>12.889344133669768</v>
      </c>
      <c r="DS307" s="29">
        <v>5.3802075567059138</v>
      </c>
      <c r="DT307" s="29">
        <v>5.0642258551311876</v>
      </c>
      <c r="DU307" s="29">
        <v>4.4567963696452111</v>
      </c>
      <c r="DV307" s="29">
        <v>4.4193829192097152</v>
      </c>
      <c r="DW307" s="29">
        <v>4.3690094535986805</v>
      </c>
      <c r="DX307" s="29">
        <v>4.3246737672753213</v>
      </c>
      <c r="DY307" s="29">
        <v>4.2538933744591194</v>
      </c>
      <c r="DZ307" s="29">
        <v>4.198389284030398</v>
      </c>
      <c r="EA307" s="29">
        <v>4.1493392500504136</v>
      </c>
      <c r="EB307" s="29">
        <v>4.0344286721925915</v>
      </c>
      <c r="EC307" s="29">
        <v>2.171309937936206</v>
      </c>
      <c r="ED307" s="29">
        <v>0.23327365183458504</v>
      </c>
      <c r="EE307" s="29">
        <v>-1.3076538998159446</v>
      </c>
      <c r="EF307" s="29">
        <v>-0.99950272725286382</v>
      </c>
      <c r="EH307" s="29">
        <v>19.180207556705916</v>
      </c>
      <c r="EI307" s="29">
        <v>18.864225855131188</v>
      </c>
      <c r="EJ307" s="29">
        <v>18.256796369645212</v>
      </c>
      <c r="EK307" s="29">
        <v>18.219382919209714</v>
      </c>
      <c r="EL307" s="29">
        <v>18.169009453598683</v>
      </c>
      <c r="EM307" s="29">
        <v>18.124673767275322</v>
      </c>
      <c r="EN307" s="29">
        <v>18.053893374459122</v>
      </c>
      <c r="EO307" s="29">
        <v>17.998389284030399</v>
      </c>
      <c r="EP307" s="29">
        <v>17.949339250050414</v>
      </c>
      <c r="EQ307" s="29">
        <v>17.834428672192594</v>
      </c>
      <c r="ER307" s="29">
        <v>15.971309937936207</v>
      </c>
      <c r="ES307" s="29">
        <v>14.033273651834586</v>
      </c>
      <c r="ET307" s="29">
        <v>12.492346100184056</v>
      </c>
      <c r="EU307" s="29">
        <v>12.800497272747137</v>
      </c>
      <c r="EW307" s="1">
        <v>385446</v>
      </c>
      <c r="EX307" s="1">
        <v>437481</v>
      </c>
      <c r="EY307" s="1" t="s">
        <v>585</v>
      </c>
      <c r="EZ307" s="1" t="s">
        <v>522</v>
      </c>
    </row>
    <row r="308" spans="2:156" ht="16.2" thickBot="1" x14ac:dyDescent="0.35">
      <c r="B308" s="21" t="s">
        <v>308</v>
      </c>
      <c r="C308" s="22">
        <v>20.304352027717869</v>
      </c>
      <c r="D308" s="23">
        <v>20.342002825205618</v>
      </c>
      <c r="E308" s="23">
        <v>20.185291101837102</v>
      </c>
      <c r="F308" s="23">
        <v>20.115511801896751</v>
      </c>
      <c r="G308" s="23">
        <v>19.964462814894155</v>
      </c>
      <c r="H308" s="23">
        <v>19.722503154791866</v>
      </c>
      <c r="I308" s="23">
        <v>19.613283715279493</v>
      </c>
      <c r="J308" s="23">
        <v>19.38900133511839</v>
      </c>
      <c r="K308" s="23">
        <v>19.163554008405356</v>
      </c>
      <c r="L308" s="23">
        <v>18.868710159642049</v>
      </c>
      <c r="M308" s="23">
        <v>17.922069483443643</v>
      </c>
      <c r="N308" s="23">
        <v>16.763522978751844</v>
      </c>
      <c r="O308" s="23">
        <v>16.166440441007353</v>
      </c>
      <c r="P308" s="23">
        <v>15.668621893900003</v>
      </c>
      <c r="Q308" s="24"/>
      <c r="R308" s="23">
        <v>26.304352027717869</v>
      </c>
      <c r="S308" s="23">
        <v>26.342002825205618</v>
      </c>
      <c r="T308" s="23">
        <v>26.185291101837102</v>
      </c>
      <c r="U308" s="23">
        <v>26.115511801896751</v>
      </c>
      <c r="V308" s="23">
        <v>25.964462814894155</v>
      </c>
      <c r="W308" s="23">
        <v>25.722503154791866</v>
      </c>
      <c r="X308" s="23">
        <v>25.613283715279493</v>
      </c>
      <c r="Y308" s="23">
        <v>25.38900133511839</v>
      </c>
      <c r="Z308" s="23">
        <v>25.163554008405356</v>
      </c>
      <c r="AA308" s="23">
        <v>24.868710159642049</v>
      </c>
      <c r="AB308" s="23">
        <v>23.922069483443643</v>
      </c>
      <c r="AC308" s="23">
        <v>22.763522978751844</v>
      </c>
      <c r="AD308" s="23">
        <v>22.166440441007353</v>
      </c>
      <c r="AE308" s="23">
        <v>21.668621893900003</v>
      </c>
      <c r="AG308" s="25">
        <v>20.25893184565421</v>
      </c>
      <c r="AH308" s="25">
        <v>20.309995982793161</v>
      </c>
      <c r="AI308" s="25">
        <v>20.209060500879154</v>
      </c>
      <c r="AJ308" s="25">
        <v>20.195778856650044</v>
      </c>
      <c r="AK308" s="25">
        <v>20.014266933068875</v>
      </c>
      <c r="AL308" s="25">
        <v>19.812110937336783</v>
      </c>
      <c r="AM308" s="25">
        <v>19.582903434781848</v>
      </c>
      <c r="AN308" s="25">
        <v>19.290846553691729</v>
      </c>
      <c r="AO308" s="25">
        <v>19.012167470729516</v>
      </c>
      <c r="AP308" s="25">
        <v>18.675754254843085</v>
      </c>
      <c r="AQ308" s="25">
        <v>18.008233406849158</v>
      </c>
      <c r="AR308" s="25">
        <v>17.594328106206916</v>
      </c>
      <c r="AS308" s="25">
        <v>17.08604401918117</v>
      </c>
      <c r="AT308" s="25">
        <v>16.957345129763187</v>
      </c>
      <c r="AV308" s="26">
        <v>26.25893184565421</v>
      </c>
      <c r="AW308" s="26">
        <v>26.309995982793161</v>
      </c>
      <c r="AX308" s="26">
        <v>26.209060500879154</v>
      </c>
      <c r="AY308" s="26">
        <v>26.195778856650044</v>
      </c>
      <c r="AZ308" s="26">
        <v>26.014266933068875</v>
      </c>
      <c r="BA308" s="26">
        <v>25.812110937336783</v>
      </c>
      <c r="BB308" s="26">
        <v>25.582903434781848</v>
      </c>
      <c r="BC308" s="26">
        <v>25.290846553691729</v>
      </c>
      <c r="BD308" s="26">
        <v>25.012167470729516</v>
      </c>
      <c r="BE308" s="26">
        <v>24.675754254843085</v>
      </c>
      <c r="BF308" s="26">
        <v>24.008233406849158</v>
      </c>
      <c r="BG308" s="26">
        <v>23.594328106206916</v>
      </c>
      <c r="BH308" s="26">
        <v>23.08604401918117</v>
      </c>
      <c r="BI308" s="26">
        <v>22.957345129763187</v>
      </c>
      <c r="BK308" s="27">
        <v>20.304971966748873</v>
      </c>
      <c r="BL308" s="27">
        <v>20.361944895060528</v>
      </c>
      <c r="BM308" s="27">
        <v>20.234930754630014</v>
      </c>
      <c r="BN308" s="27">
        <v>20.174186445569308</v>
      </c>
      <c r="BO308" s="27">
        <v>20.044657324247606</v>
      </c>
      <c r="BP308" s="27">
        <v>19.861522826283064</v>
      </c>
      <c r="BQ308" s="27">
        <v>19.752355368065253</v>
      </c>
      <c r="BR308" s="27">
        <v>19.592963128999536</v>
      </c>
      <c r="BS308" s="27">
        <v>19.39793644286128</v>
      </c>
      <c r="BT308" s="27">
        <v>19.180681646686025</v>
      </c>
      <c r="BU308" s="27">
        <v>18.439203164197274</v>
      </c>
      <c r="BV308" s="27">
        <v>17.826583996562118</v>
      </c>
      <c r="BW308" s="27">
        <v>17.693271166983443</v>
      </c>
      <c r="BX308" s="27">
        <v>17.870052049528702</v>
      </c>
      <c r="BZ308" s="27">
        <v>26.304971966748873</v>
      </c>
      <c r="CA308" s="27">
        <v>26.361944895060528</v>
      </c>
      <c r="CB308" s="27">
        <v>26.234930754630014</v>
      </c>
      <c r="CC308" s="27">
        <v>26.174186445569308</v>
      </c>
      <c r="CD308" s="27">
        <v>26.044657324247606</v>
      </c>
      <c r="CE308" s="27">
        <v>25.861522826283064</v>
      </c>
      <c r="CF308" s="27">
        <v>25.752355368065253</v>
      </c>
      <c r="CG308" s="27">
        <v>25.592963128999536</v>
      </c>
      <c r="CH308" s="27">
        <v>25.39793644286128</v>
      </c>
      <c r="CI308" s="27">
        <v>25.180681646686025</v>
      </c>
      <c r="CJ308" s="27">
        <v>24.439203164197274</v>
      </c>
      <c r="CK308" s="27">
        <v>23.826583996562118</v>
      </c>
      <c r="CL308" s="27">
        <v>23.693271166983443</v>
      </c>
      <c r="CM308" s="27">
        <v>23.870052049528702</v>
      </c>
      <c r="CO308" s="28">
        <v>20.301316137785292</v>
      </c>
      <c r="CP308" s="28">
        <v>20.358821987226321</v>
      </c>
      <c r="CQ308" s="28">
        <v>20.235646400537167</v>
      </c>
      <c r="CR308" s="28">
        <v>20.17862344629912</v>
      </c>
      <c r="CS308" s="28">
        <v>20.052921664722895</v>
      </c>
      <c r="CT308" s="28">
        <v>19.888691984989499</v>
      </c>
      <c r="CU308" s="28">
        <v>19.767924679015671</v>
      </c>
      <c r="CV308" s="28">
        <v>19.609378274709584</v>
      </c>
      <c r="CW308" s="28">
        <v>19.374447035308489</v>
      </c>
      <c r="CX308" s="28">
        <v>19.299980238518096</v>
      </c>
      <c r="CY308" s="28">
        <v>18.518199393841527</v>
      </c>
      <c r="CZ308" s="28">
        <v>14.988545640980057</v>
      </c>
      <c r="DA308" s="28">
        <v>11.067201158115569</v>
      </c>
      <c r="DB308" s="28">
        <v>8.9497426267179918</v>
      </c>
      <c r="DD308" s="28">
        <v>26.301316137785292</v>
      </c>
      <c r="DE308" s="28">
        <v>26.358821987226321</v>
      </c>
      <c r="DF308" s="28">
        <v>26.235646400537167</v>
      </c>
      <c r="DG308" s="28">
        <v>26.17862344629912</v>
      </c>
      <c r="DH308" s="28">
        <v>26.052921664722895</v>
      </c>
      <c r="DI308" s="28">
        <v>25.888691984989499</v>
      </c>
      <c r="DJ308" s="28">
        <v>25.767924679015671</v>
      </c>
      <c r="DK308" s="28">
        <v>25.609378274709584</v>
      </c>
      <c r="DL308" s="28">
        <v>25.374447035308489</v>
      </c>
      <c r="DM308" s="28">
        <v>25.299980238518096</v>
      </c>
      <c r="DN308" s="28">
        <v>24.518199393841527</v>
      </c>
      <c r="DO308" s="28">
        <v>20.988545640980057</v>
      </c>
      <c r="DP308" s="28">
        <v>17.067201158115569</v>
      </c>
      <c r="DQ308" s="28">
        <v>14.949742626717992</v>
      </c>
      <c r="DS308" s="29">
        <v>20.323132031252644</v>
      </c>
      <c r="DT308" s="29">
        <v>20.39712436205793</v>
      </c>
      <c r="DU308" s="29">
        <v>20.333923639525509</v>
      </c>
      <c r="DV308" s="29">
        <v>20.262883595463187</v>
      </c>
      <c r="DW308" s="29">
        <v>20.150041639615083</v>
      </c>
      <c r="DX308" s="29">
        <v>19.985424542866667</v>
      </c>
      <c r="DY308" s="29">
        <v>19.85070894187642</v>
      </c>
      <c r="DZ308" s="29">
        <v>19.676028688089772</v>
      </c>
      <c r="EA308" s="29">
        <v>19.426719273332637</v>
      </c>
      <c r="EB308" s="29">
        <v>19.20766574512902</v>
      </c>
      <c r="EC308" s="29">
        <v>15.310493088103172</v>
      </c>
      <c r="ED308" s="29">
        <v>11.390369906304237</v>
      </c>
      <c r="EE308" s="29">
        <v>7.7141033722449563</v>
      </c>
      <c r="EF308" s="29">
        <v>8.8443633096730174</v>
      </c>
      <c r="EH308" s="29">
        <v>26.323132031252644</v>
      </c>
      <c r="EI308" s="29">
        <v>26.39712436205793</v>
      </c>
      <c r="EJ308" s="29">
        <v>26.333923639525509</v>
      </c>
      <c r="EK308" s="29">
        <v>26.262883595463187</v>
      </c>
      <c r="EL308" s="29">
        <v>26.150041639615083</v>
      </c>
      <c r="EM308" s="29">
        <v>25.985424542866667</v>
      </c>
      <c r="EN308" s="29">
        <v>25.85070894187642</v>
      </c>
      <c r="EO308" s="29">
        <v>25.676028688089772</v>
      </c>
      <c r="EP308" s="29">
        <v>25.426719273332637</v>
      </c>
      <c r="EQ308" s="29">
        <v>25.20766574512902</v>
      </c>
      <c r="ER308" s="29">
        <v>21.310493088103172</v>
      </c>
      <c r="ES308" s="29">
        <v>17.390369906304237</v>
      </c>
      <c r="ET308" s="29">
        <v>13.714103372244956</v>
      </c>
      <c r="EU308" s="29">
        <v>14.844363309673017</v>
      </c>
      <c r="EW308" s="1">
        <v>347661</v>
      </c>
      <c r="EX308" s="1">
        <v>461494</v>
      </c>
      <c r="EY308" s="1" t="s">
        <v>524</v>
      </c>
      <c r="EZ308" s="1" t="s">
        <v>881</v>
      </c>
    </row>
    <row r="309" spans="2:156" ht="16.2" thickBot="1" x14ac:dyDescent="0.35">
      <c r="B309" s="21" t="s">
        <v>309</v>
      </c>
      <c r="C309" s="22">
        <v>12.279652245971459</v>
      </c>
      <c r="D309" s="23">
        <v>12.335767029205767</v>
      </c>
      <c r="E309" s="23">
        <v>12.171464883929112</v>
      </c>
      <c r="F309" s="23">
        <v>12.00429068081313</v>
      </c>
      <c r="G309" s="23">
        <v>11.714342412322857</v>
      </c>
      <c r="H309" s="23">
        <v>11.596581316383947</v>
      </c>
      <c r="I309" s="23">
        <v>11.411100408715093</v>
      </c>
      <c r="J309" s="23">
        <v>11.187492618840084</v>
      </c>
      <c r="K309" s="23">
        <v>10.92258548070691</v>
      </c>
      <c r="L309" s="23">
        <v>10.731162131126817</v>
      </c>
      <c r="M309" s="23">
        <v>9.6817615120481619</v>
      </c>
      <c r="N309" s="23">
        <v>8.0473075129658387</v>
      </c>
      <c r="O309" s="23">
        <v>6.9037464573314971</v>
      </c>
      <c r="P309" s="23">
        <v>6.1974697001514834</v>
      </c>
      <c r="Q309" s="24"/>
      <c r="R309" s="23">
        <v>16.37965224597146</v>
      </c>
      <c r="S309" s="23">
        <v>16.43576702920577</v>
      </c>
      <c r="T309" s="23">
        <v>16.271464883929113</v>
      </c>
      <c r="U309" s="23">
        <v>16.104290680813129</v>
      </c>
      <c r="V309" s="23">
        <v>15.814342412322858</v>
      </c>
      <c r="W309" s="23">
        <v>15.696581316383948</v>
      </c>
      <c r="X309" s="23">
        <v>15.511100408715095</v>
      </c>
      <c r="Y309" s="23">
        <v>15.287492618840085</v>
      </c>
      <c r="Z309" s="23">
        <v>15.022585480706912</v>
      </c>
      <c r="AA309" s="23">
        <v>14.831162131126819</v>
      </c>
      <c r="AB309" s="23">
        <v>13.781761512048163</v>
      </c>
      <c r="AC309" s="23">
        <v>12.14730751296584</v>
      </c>
      <c r="AD309" s="23">
        <v>11.003746457331498</v>
      </c>
      <c r="AE309" s="23">
        <v>10.297469700151485</v>
      </c>
      <c r="AG309" s="25">
        <v>12.222595660825837</v>
      </c>
      <c r="AH309" s="25">
        <v>12.282232276198984</v>
      </c>
      <c r="AI309" s="25">
        <v>12.206929593221373</v>
      </c>
      <c r="AJ309" s="25">
        <v>12.105066865233082</v>
      </c>
      <c r="AK309" s="25">
        <v>11.921494325492676</v>
      </c>
      <c r="AL309" s="25">
        <v>11.814323139252819</v>
      </c>
      <c r="AM309" s="25">
        <v>11.661492760211967</v>
      </c>
      <c r="AN309" s="25">
        <v>11.457626985828341</v>
      </c>
      <c r="AO309" s="25">
        <v>11.18539264619902</v>
      </c>
      <c r="AP309" s="25">
        <v>10.722387607903928</v>
      </c>
      <c r="AQ309" s="25">
        <v>9.9569021220487368</v>
      </c>
      <c r="AR309" s="25">
        <v>9.7182766639477194</v>
      </c>
      <c r="AS309" s="25">
        <v>9.1307513579221684</v>
      </c>
      <c r="AT309" s="25">
        <v>9.4369934806726938</v>
      </c>
      <c r="AV309" s="26">
        <v>16.32259566082584</v>
      </c>
      <c r="AW309" s="26">
        <v>16.382232276198984</v>
      </c>
      <c r="AX309" s="26">
        <v>16.306929593221376</v>
      </c>
      <c r="AY309" s="26">
        <v>16.205066865233086</v>
      </c>
      <c r="AZ309" s="26">
        <v>16.021494325492675</v>
      </c>
      <c r="BA309" s="26">
        <v>15.91432313925282</v>
      </c>
      <c r="BB309" s="26">
        <v>15.761492760211969</v>
      </c>
      <c r="BC309" s="26">
        <v>15.557626985828342</v>
      </c>
      <c r="BD309" s="26">
        <v>15.285392646199021</v>
      </c>
      <c r="BE309" s="26">
        <v>14.822387607903929</v>
      </c>
      <c r="BF309" s="26">
        <v>14.056902122048738</v>
      </c>
      <c r="BG309" s="26">
        <v>13.818276663947721</v>
      </c>
      <c r="BH309" s="26">
        <v>13.23075135792217</v>
      </c>
      <c r="BI309" s="26">
        <v>13.536993480672695</v>
      </c>
      <c r="BK309" s="27">
        <v>12.280614849179859</v>
      </c>
      <c r="BL309" s="27">
        <v>12.363483651500848</v>
      </c>
      <c r="BM309" s="27">
        <v>12.225951973680743</v>
      </c>
      <c r="BN309" s="27">
        <v>12.089101424731728</v>
      </c>
      <c r="BO309" s="27">
        <v>11.849992672664502</v>
      </c>
      <c r="BP309" s="27">
        <v>11.755615672858204</v>
      </c>
      <c r="BQ309" s="27">
        <v>11.607955510011614</v>
      </c>
      <c r="BR309" s="27">
        <v>11.43096450874128</v>
      </c>
      <c r="BS309" s="27">
        <v>11.227624634485817</v>
      </c>
      <c r="BT309" s="27">
        <v>11.095653170040514</v>
      </c>
      <c r="BU309" s="27">
        <v>10.303334707537596</v>
      </c>
      <c r="BV309" s="27">
        <v>9.6728106687960533</v>
      </c>
      <c r="BW309" s="27">
        <v>9.405188493680507</v>
      </c>
      <c r="BX309" s="27">
        <v>9.505594266734688</v>
      </c>
      <c r="BZ309" s="27">
        <v>16.38061484917986</v>
      </c>
      <c r="CA309" s="27">
        <v>16.463483651500852</v>
      </c>
      <c r="CB309" s="27">
        <v>16.325951973680745</v>
      </c>
      <c r="CC309" s="27">
        <v>16.189101424731732</v>
      </c>
      <c r="CD309" s="27">
        <v>15.949992672664504</v>
      </c>
      <c r="CE309" s="27">
        <v>15.855615672858205</v>
      </c>
      <c r="CF309" s="27">
        <v>15.707955510011615</v>
      </c>
      <c r="CG309" s="27">
        <v>15.530964508741281</v>
      </c>
      <c r="CH309" s="27">
        <v>15.327624634485819</v>
      </c>
      <c r="CI309" s="27">
        <v>15.195653170040515</v>
      </c>
      <c r="CJ309" s="27">
        <v>14.403334707537597</v>
      </c>
      <c r="CK309" s="27">
        <v>13.772810668796055</v>
      </c>
      <c r="CL309" s="27">
        <v>13.505188493680508</v>
      </c>
      <c r="CM309" s="27">
        <v>13.605594266734689</v>
      </c>
      <c r="CO309" s="28">
        <v>12.278756188106682</v>
      </c>
      <c r="CP309" s="28">
        <v>12.355449876786224</v>
      </c>
      <c r="CQ309" s="28">
        <v>12.212369956775637</v>
      </c>
      <c r="CR309" s="28">
        <v>12.067605577162992</v>
      </c>
      <c r="CS309" s="28">
        <v>11.798410057848866</v>
      </c>
      <c r="CT309" s="28">
        <v>11.707858474361982</v>
      </c>
      <c r="CU309" s="28">
        <v>11.548682112885171</v>
      </c>
      <c r="CV309" s="28">
        <v>11.342493637561569</v>
      </c>
      <c r="CW309" s="28">
        <v>11.105629672605881</v>
      </c>
      <c r="CX309" s="28">
        <v>10.946760855865726</v>
      </c>
      <c r="CY309" s="28">
        <v>10.008153817198737</v>
      </c>
      <c r="CZ309" s="28">
        <v>7.1452994622733321</v>
      </c>
      <c r="DA309" s="28">
        <v>4.9068578538264376</v>
      </c>
      <c r="DB309" s="28">
        <v>3.3185630760535503</v>
      </c>
      <c r="DD309" s="28">
        <v>16.378756188106685</v>
      </c>
      <c r="DE309" s="28">
        <v>16.455449876786226</v>
      </c>
      <c r="DF309" s="28">
        <v>16.31236995677564</v>
      </c>
      <c r="DG309" s="28">
        <v>16.167605577162995</v>
      </c>
      <c r="DH309" s="28">
        <v>15.898410057848867</v>
      </c>
      <c r="DI309" s="28">
        <v>15.807858474361984</v>
      </c>
      <c r="DJ309" s="28">
        <v>15.648682112885172</v>
      </c>
      <c r="DK309" s="28">
        <v>15.44249363756157</v>
      </c>
      <c r="DL309" s="28">
        <v>15.205629672605882</v>
      </c>
      <c r="DM309" s="28">
        <v>15.046760855865728</v>
      </c>
      <c r="DN309" s="28">
        <v>14.108153817198739</v>
      </c>
      <c r="DO309" s="28">
        <v>11.245299462273334</v>
      </c>
      <c r="DP309" s="28">
        <v>9.006857853826439</v>
      </c>
      <c r="DQ309" s="28">
        <v>7.4185630760535517</v>
      </c>
      <c r="DS309" s="29">
        <v>12.304463702743751</v>
      </c>
      <c r="DT309" s="29">
        <v>12.403594838795334</v>
      </c>
      <c r="DU309" s="29">
        <v>12.288786111580158</v>
      </c>
      <c r="DV309" s="29">
        <v>12.162351603335422</v>
      </c>
      <c r="DW309" s="29">
        <v>11.895564797813089</v>
      </c>
      <c r="DX309" s="29">
        <v>11.826576163480796</v>
      </c>
      <c r="DY309" s="29">
        <v>11.655851082735074</v>
      </c>
      <c r="DZ309" s="29">
        <v>11.440099717252146</v>
      </c>
      <c r="EA309" s="29">
        <v>11.195472412109027</v>
      </c>
      <c r="EB309" s="29">
        <v>10.956807496536333</v>
      </c>
      <c r="EC309" s="29">
        <v>7.6456632915587548</v>
      </c>
      <c r="ED309" s="29">
        <v>4.584971768999452</v>
      </c>
      <c r="EE309" s="29">
        <v>2.5301456744609681</v>
      </c>
      <c r="EF309" s="29">
        <v>2.9374119428523571</v>
      </c>
      <c r="EH309" s="29">
        <v>16.404463702743755</v>
      </c>
      <c r="EI309" s="29">
        <v>16.503594838795337</v>
      </c>
      <c r="EJ309" s="29">
        <v>16.38878611158016</v>
      </c>
      <c r="EK309" s="29">
        <v>16.262351603335425</v>
      </c>
      <c r="EL309" s="29">
        <v>15.99556479781309</v>
      </c>
      <c r="EM309" s="29">
        <v>15.926576163480798</v>
      </c>
      <c r="EN309" s="29">
        <v>15.755851082735076</v>
      </c>
      <c r="EO309" s="29">
        <v>15.540099717252147</v>
      </c>
      <c r="EP309" s="29">
        <v>15.295472412109028</v>
      </c>
      <c r="EQ309" s="29">
        <v>15.056807496536335</v>
      </c>
      <c r="ER309" s="29">
        <v>11.745663291558756</v>
      </c>
      <c r="ES309" s="29">
        <v>8.6849717689994534</v>
      </c>
      <c r="ET309" s="29">
        <v>6.6301456744609695</v>
      </c>
      <c r="EU309" s="29">
        <v>7.0374119428523585</v>
      </c>
      <c r="EW309" s="1">
        <v>347651</v>
      </c>
      <c r="EX309" s="1">
        <v>461484</v>
      </c>
      <c r="EY309" s="1" t="s">
        <v>524</v>
      </c>
      <c r="EZ309" s="1" t="s">
        <v>881</v>
      </c>
    </row>
    <row r="310" spans="2:156" ht="16.2" thickBot="1" x14ac:dyDescent="0.35">
      <c r="B310" s="21" t="s">
        <v>310</v>
      </c>
      <c r="C310" s="22">
        <v>10.99906076074414</v>
      </c>
      <c r="D310" s="23">
        <v>11.494813590320554</v>
      </c>
      <c r="E310" s="23">
        <v>11.124020799731287</v>
      </c>
      <c r="F310" s="23">
        <v>11.096307247063809</v>
      </c>
      <c r="G310" s="23">
        <v>10.834954420595659</v>
      </c>
      <c r="H310" s="23">
        <v>10.849225510227296</v>
      </c>
      <c r="I310" s="23">
        <v>10.571176224883677</v>
      </c>
      <c r="J310" s="23">
        <v>10.468753421485133</v>
      </c>
      <c r="K310" s="23">
        <v>10.345303377631094</v>
      </c>
      <c r="L310" s="23">
        <v>10.078867919935471</v>
      </c>
      <c r="M310" s="23">
        <v>9.2473432953325485</v>
      </c>
      <c r="N310" s="23">
        <v>8.3290065031088734</v>
      </c>
      <c r="O310" s="23">
        <v>7.9182384717180856</v>
      </c>
      <c r="P310" s="23">
        <v>7.7276741835224936</v>
      </c>
      <c r="Q310" s="24"/>
      <c r="R310" s="23">
        <v>15.599060760744141</v>
      </c>
      <c r="S310" s="23">
        <v>16.094813590320555</v>
      </c>
      <c r="T310" s="23">
        <v>15.724020799731289</v>
      </c>
      <c r="U310" s="23">
        <v>15.69630724706381</v>
      </c>
      <c r="V310" s="23">
        <v>15.434954420595661</v>
      </c>
      <c r="W310" s="23">
        <v>15.449225510227297</v>
      </c>
      <c r="X310" s="23">
        <v>15.171176224883679</v>
      </c>
      <c r="Y310" s="23">
        <v>15.068753421485134</v>
      </c>
      <c r="Z310" s="23">
        <v>14.945303377631095</v>
      </c>
      <c r="AA310" s="23">
        <v>14.678867919935472</v>
      </c>
      <c r="AB310" s="23">
        <v>13.84734329533255</v>
      </c>
      <c r="AC310" s="23">
        <v>12.929006503108875</v>
      </c>
      <c r="AD310" s="23">
        <v>12.518238471718087</v>
      </c>
      <c r="AE310" s="23">
        <v>12.327674183522495</v>
      </c>
      <c r="AG310" s="25">
        <v>10.929192603600045</v>
      </c>
      <c r="AH310" s="25">
        <v>11.382554001493352</v>
      </c>
      <c r="AI310" s="25">
        <v>11.085876790023518</v>
      </c>
      <c r="AJ310" s="25">
        <v>11.126675313441162</v>
      </c>
      <c r="AK310" s="25">
        <v>10.914962616462262</v>
      </c>
      <c r="AL310" s="25">
        <v>10.955897287511164</v>
      </c>
      <c r="AM310" s="25">
        <v>10.693661903834364</v>
      </c>
      <c r="AN310" s="25">
        <v>10.423689876186984</v>
      </c>
      <c r="AO310" s="25">
        <v>9.8960022285841927</v>
      </c>
      <c r="AP310" s="25">
        <v>9.3063499003668522</v>
      </c>
      <c r="AQ310" s="25">
        <v>8.2339959283004305</v>
      </c>
      <c r="AR310" s="25">
        <v>7.5289419321287134</v>
      </c>
      <c r="AS310" s="25">
        <v>6.9196242749010448</v>
      </c>
      <c r="AT310" s="25">
        <v>6.8427587649860655</v>
      </c>
      <c r="AV310" s="26">
        <v>15.529192603600046</v>
      </c>
      <c r="AW310" s="26">
        <v>15.982554001493353</v>
      </c>
      <c r="AX310" s="26">
        <v>15.685876790023519</v>
      </c>
      <c r="AY310" s="26">
        <v>15.726675313441163</v>
      </c>
      <c r="AZ310" s="26">
        <v>15.514962616462263</v>
      </c>
      <c r="BA310" s="26">
        <v>15.555897287511165</v>
      </c>
      <c r="BB310" s="26">
        <v>15.293661903834366</v>
      </c>
      <c r="BC310" s="26">
        <v>15.023689876186985</v>
      </c>
      <c r="BD310" s="26">
        <v>14.496002228584194</v>
      </c>
      <c r="BE310" s="26">
        <v>13.906349900366854</v>
      </c>
      <c r="BF310" s="26">
        <v>12.833995928300432</v>
      </c>
      <c r="BG310" s="26">
        <v>12.128941932128715</v>
      </c>
      <c r="BH310" s="26">
        <v>11.519624274901046</v>
      </c>
      <c r="BI310" s="26">
        <v>11.442758764986067</v>
      </c>
      <c r="BK310" s="27">
        <v>11.000025174528419</v>
      </c>
      <c r="BL310" s="27">
        <v>11.511965546577789</v>
      </c>
      <c r="BM310" s="27">
        <v>11.162843983752083</v>
      </c>
      <c r="BN310" s="27">
        <v>11.155078159880654</v>
      </c>
      <c r="BO310" s="27">
        <v>10.916884762020272</v>
      </c>
      <c r="BP310" s="27">
        <v>10.960725798841633</v>
      </c>
      <c r="BQ310" s="27">
        <v>10.715954208059937</v>
      </c>
      <c r="BR310" s="27">
        <v>10.653214462336093</v>
      </c>
      <c r="BS310" s="27">
        <v>10.570281097674387</v>
      </c>
      <c r="BT310" s="27">
        <v>10.345543225014001</v>
      </c>
      <c r="BU310" s="27">
        <v>9.8457719690012091</v>
      </c>
      <c r="BV310" s="27">
        <v>9.3546915287904238</v>
      </c>
      <c r="BW310" s="27">
        <v>9.1058743879917134</v>
      </c>
      <c r="BX310" s="27">
        <v>9.3027243265307646</v>
      </c>
      <c r="BZ310" s="27">
        <v>15.600025174528421</v>
      </c>
      <c r="CA310" s="27">
        <v>16.111965546577792</v>
      </c>
      <c r="CB310" s="27">
        <v>15.762843983752084</v>
      </c>
      <c r="CC310" s="27">
        <v>15.755078159880656</v>
      </c>
      <c r="CD310" s="27">
        <v>15.516884762020274</v>
      </c>
      <c r="CE310" s="27">
        <v>15.560725798841634</v>
      </c>
      <c r="CF310" s="27">
        <v>15.315954208059939</v>
      </c>
      <c r="CG310" s="27">
        <v>15.253214462336095</v>
      </c>
      <c r="CH310" s="27">
        <v>15.170281097674389</v>
      </c>
      <c r="CI310" s="27">
        <v>14.945543225014003</v>
      </c>
      <c r="CJ310" s="27">
        <v>14.445771969001211</v>
      </c>
      <c r="CK310" s="27">
        <v>13.954691528790425</v>
      </c>
      <c r="CL310" s="27">
        <v>13.705874387991715</v>
      </c>
      <c r="CM310" s="27">
        <v>13.902724326530766</v>
      </c>
      <c r="CO310" s="28">
        <v>11.000053770363719</v>
      </c>
      <c r="CP310" s="28">
        <v>11.523545469753364</v>
      </c>
      <c r="CQ310" s="28">
        <v>11.184306221969983</v>
      </c>
      <c r="CR310" s="28">
        <v>11.190082787713012</v>
      </c>
      <c r="CS310" s="28">
        <v>10.967553456932992</v>
      </c>
      <c r="CT310" s="28">
        <v>11.022379087417033</v>
      </c>
      <c r="CU310" s="28">
        <v>10.795453645719396</v>
      </c>
      <c r="CV310" s="28">
        <v>10.747187486990681</v>
      </c>
      <c r="CW310" s="28">
        <v>10.682334669608595</v>
      </c>
      <c r="CX310" s="28">
        <v>10.492978522578365</v>
      </c>
      <c r="CY310" s="28">
        <v>9.5780088036295972</v>
      </c>
      <c r="CZ310" s="28">
        <v>5.056305807095697</v>
      </c>
      <c r="DA310" s="28">
        <v>0.84169396574332467</v>
      </c>
      <c r="DB310" s="28">
        <v>-2.5377984849257267</v>
      </c>
      <c r="DD310" s="28">
        <v>15.60005377036372</v>
      </c>
      <c r="DE310" s="28">
        <v>16.123545469753367</v>
      </c>
      <c r="DF310" s="28">
        <v>15.784306221969985</v>
      </c>
      <c r="DG310" s="28">
        <v>15.790082787713013</v>
      </c>
      <c r="DH310" s="28">
        <v>15.567553456932993</v>
      </c>
      <c r="DI310" s="28">
        <v>15.622379087417034</v>
      </c>
      <c r="DJ310" s="28">
        <v>15.395453645719398</v>
      </c>
      <c r="DK310" s="28">
        <v>15.347187486990682</v>
      </c>
      <c r="DL310" s="28">
        <v>15.282334669608597</v>
      </c>
      <c r="DM310" s="28">
        <v>15.092978522578367</v>
      </c>
      <c r="DN310" s="28">
        <v>14.178008803629599</v>
      </c>
      <c r="DO310" s="28">
        <v>9.6563058070956984</v>
      </c>
      <c r="DP310" s="28">
        <v>5.4416939657433261</v>
      </c>
      <c r="DQ310" s="28">
        <v>2.0622015150742747</v>
      </c>
      <c r="DS310" s="29">
        <v>11.028903122758441</v>
      </c>
      <c r="DT310" s="29">
        <v>11.580417144189019</v>
      </c>
      <c r="DU310" s="29">
        <v>11.272544330399729</v>
      </c>
      <c r="DV310" s="29">
        <v>11.304072865864784</v>
      </c>
      <c r="DW310" s="29">
        <v>11.105125381187813</v>
      </c>
      <c r="DX310" s="29">
        <v>11.171991317901341</v>
      </c>
      <c r="DY310" s="29">
        <v>10.961194597623376</v>
      </c>
      <c r="DZ310" s="29">
        <v>10.915487700255781</v>
      </c>
      <c r="EA310" s="29">
        <v>10.84244394001856</v>
      </c>
      <c r="EB310" s="29">
        <v>10.63725902352612</v>
      </c>
      <c r="EC310" s="29">
        <v>6.3316182165012087</v>
      </c>
      <c r="ED310" s="29">
        <v>1.0716171672440673</v>
      </c>
      <c r="EE310" s="29">
        <v>-2.8510658153256578</v>
      </c>
      <c r="EF310" s="29">
        <v>-2.7601201710813861</v>
      </c>
      <c r="EH310" s="29">
        <v>15.628903122758443</v>
      </c>
      <c r="EI310" s="29">
        <v>16.180417144189022</v>
      </c>
      <c r="EJ310" s="29">
        <v>15.87254433039973</v>
      </c>
      <c r="EK310" s="29">
        <v>15.904072865864785</v>
      </c>
      <c r="EL310" s="29">
        <v>15.705125381187814</v>
      </c>
      <c r="EM310" s="29">
        <v>15.771991317901342</v>
      </c>
      <c r="EN310" s="29">
        <v>15.561194597623377</v>
      </c>
      <c r="EO310" s="29">
        <v>15.515487700255782</v>
      </c>
      <c r="EP310" s="29">
        <v>15.442443940018562</v>
      </c>
      <c r="EQ310" s="29">
        <v>15.237259023526121</v>
      </c>
      <c r="ER310" s="29">
        <v>10.93161821650121</v>
      </c>
      <c r="ES310" s="29">
        <v>5.6716171672440687</v>
      </c>
      <c r="ET310" s="29">
        <v>1.7489341846743436</v>
      </c>
      <c r="EU310" s="29">
        <v>1.8398798289186153</v>
      </c>
      <c r="EW310" s="1">
        <v>332037</v>
      </c>
      <c r="EX310" s="1">
        <v>432063</v>
      </c>
      <c r="EY310" s="1" t="s">
        <v>518</v>
      </c>
      <c r="EZ310" s="1" t="s">
        <v>887</v>
      </c>
    </row>
    <row r="311" spans="2:156" ht="16.2" thickBot="1" x14ac:dyDescent="0.35">
      <c r="B311" s="21" t="s">
        <v>311</v>
      </c>
      <c r="C311" s="22">
        <v>10.843781306914739</v>
      </c>
      <c r="D311" s="23">
        <v>10.953927497162447</v>
      </c>
      <c r="E311" s="23">
        <v>10.820468473542132</v>
      </c>
      <c r="F311" s="23">
        <v>10.722797208464968</v>
      </c>
      <c r="G311" s="23">
        <v>10.667182881829991</v>
      </c>
      <c r="H311" s="23">
        <v>10.516723964785946</v>
      </c>
      <c r="I311" s="23">
        <v>10.406221394861278</v>
      </c>
      <c r="J311" s="23">
        <v>10.266542335548777</v>
      </c>
      <c r="K311" s="23">
        <v>10.170988347939364</v>
      </c>
      <c r="L311" s="23">
        <v>10.010409778242231</v>
      </c>
      <c r="M311" s="23">
        <v>9.3222219460387734</v>
      </c>
      <c r="N311" s="23">
        <v>8.4062064900319058</v>
      </c>
      <c r="O311" s="23">
        <v>8.1079114087218933</v>
      </c>
      <c r="P311" s="23">
        <v>8.0847611361883089</v>
      </c>
      <c r="Q311" s="24"/>
      <c r="R311" s="23">
        <v>14.343781306914739</v>
      </c>
      <c r="S311" s="23">
        <v>14.453927497162447</v>
      </c>
      <c r="T311" s="23">
        <v>14.320468473542132</v>
      </c>
      <c r="U311" s="23">
        <v>14.222797208464968</v>
      </c>
      <c r="V311" s="23">
        <v>14.167182881829991</v>
      </c>
      <c r="W311" s="23">
        <v>14.016723964785946</v>
      </c>
      <c r="X311" s="23">
        <v>13.906221394861278</v>
      </c>
      <c r="Y311" s="23">
        <v>13.766542335548777</v>
      </c>
      <c r="Z311" s="23">
        <v>13.670988347939364</v>
      </c>
      <c r="AA311" s="23">
        <v>13.510409778242231</v>
      </c>
      <c r="AB311" s="23">
        <v>12.822221946038773</v>
      </c>
      <c r="AC311" s="23">
        <v>11.906206490031906</v>
      </c>
      <c r="AD311" s="23">
        <v>11.607911408721893</v>
      </c>
      <c r="AE311" s="23">
        <v>11.584761136188309</v>
      </c>
      <c r="AG311" s="25">
        <v>10.82206285540428</v>
      </c>
      <c r="AH311" s="25">
        <v>10.931569451956761</v>
      </c>
      <c r="AI311" s="25">
        <v>10.856275071773478</v>
      </c>
      <c r="AJ311" s="25">
        <v>10.802161008119535</v>
      </c>
      <c r="AK311" s="25">
        <v>10.786005716598044</v>
      </c>
      <c r="AL311" s="25">
        <v>10.6740983467601</v>
      </c>
      <c r="AM311" s="25">
        <v>10.595286491024964</v>
      </c>
      <c r="AN311" s="25">
        <v>10.486076137959518</v>
      </c>
      <c r="AO311" s="25">
        <v>10.413346882626804</v>
      </c>
      <c r="AP311" s="25">
        <v>10.273018569381367</v>
      </c>
      <c r="AQ311" s="25">
        <v>9.7704486754713393</v>
      </c>
      <c r="AR311" s="25">
        <v>9.1161237838272946</v>
      </c>
      <c r="AS311" s="25">
        <v>8.3414057594467188</v>
      </c>
      <c r="AT311" s="25">
        <v>7.9937345563486133</v>
      </c>
      <c r="AV311" s="26">
        <v>14.32206285540428</v>
      </c>
      <c r="AW311" s="26">
        <v>14.431569451956761</v>
      </c>
      <c r="AX311" s="26">
        <v>14.356275071773478</v>
      </c>
      <c r="AY311" s="26">
        <v>14.302161008119535</v>
      </c>
      <c r="AZ311" s="26">
        <v>14.286005716598044</v>
      </c>
      <c r="BA311" s="26">
        <v>14.1740983467601</v>
      </c>
      <c r="BB311" s="26">
        <v>14.095286491024964</v>
      </c>
      <c r="BC311" s="26">
        <v>13.986076137959518</v>
      </c>
      <c r="BD311" s="26">
        <v>13.913346882626804</v>
      </c>
      <c r="BE311" s="26">
        <v>13.773018569381367</v>
      </c>
      <c r="BF311" s="26">
        <v>13.270448675471339</v>
      </c>
      <c r="BG311" s="26">
        <v>12.616123783827295</v>
      </c>
      <c r="BH311" s="26">
        <v>11.841405759446719</v>
      </c>
      <c r="BI311" s="26">
        <v>11.493734556348613</v>
      </c>
      <c r="BK311" s="27">
        <v>10.844306727075695</v>
      </c>
      <c r="BL311" s="27">
        <v>10.963628743944332</v>
      </c>
      <c r="BM311" s="27">
        <v>10.84207620411869</v>
      </c>
      <c r="BN311" s="27">
        <v>10.755820040370038</v>
      </c>
      <c r="BO311" s="27">
        <v>10.712498152467369</v>
      </c>
      <c r="BP311" s="27">
        <v>10.579589248595383</v>
      </c>
      <c r="BQ311" s="27">
        <v>10.487267330706178</v>
      </c>
      <c r="BR311" s="27">
        <v>10.370490483067917</v>
      </c>
      <c r="BS311" s="27">
        <v>10.297182325282822</v>
      </c>
      <c r="BT311" s="27">
        <v>10.159893245768862</v>
      </c>
      <c r="BU311" s="27">
        <v>9.5825427601788</v>
      </c>
      <c r="BV311" s="27">
        <v>9.148455784279534</v>
      </c>
      <c r="BW311" s="27">
        <v>8.9648823726616094</v>
      </c>
      <c r="BX311" s="27">
        <v>8.9318114168233542</v>
      </c>
      <c r="BZ311" s="27">
        <v>14.344306727075695</v>
      </c>
      <c r="CA311" s="27">
        <v>14.463628743944332</v>
      </c>
      <c r="CB311" s="27">
        <v>14.34207620411869</v>
      </c>
      <c r="CC311" s="27">
        <v>14.255820040370038</v>
      </c>
      <c r="CD311" s="27">
        <v>14.212498152467369</v>
      </c>
      <c r="CE311" s="27">
        <v>14.079589248595383</v>
      </c>
      <c r="CF311" s="27">
        <v>13.987267330706178</v>
      </c>
      <c r="CG311" s="27">
        <v>13.870490483067917</v>
      </c>
      <c r="CH311" s="27">
        <v>13.797182325282822</v>
      </c>
      <c r="CI311" s="27">
        <v>13.659893245768862</v>
      </c>
      <c r="CJ311" s="27">
        <v>13.0825427601788</v>
      </c>
      <c r="CK311" s="27">
        <v>12.648455784279534</v>
      </c>
      <c r="CL311" s="27">
        <v>12.464882372661609</v>
      </c>
      <c r="CM311" s="27">
        <v>12.431811416823354</v>
      </c>
      <c r="CO311" s="28">
        <v>10.842272929391573</v>
      </c>
      <c r="CP311" s="28">
        <v>10.963936926021319</v>
      </c>
      <c r="CQ311" s="28">
        <v>10.843948876900811</v>
      </c>
      <c r="CR311" s="28">
        <v>10.76198373814648</v>
      </c>
      <c r="CS311" s="28">
        <v>10.722742043076003</v>
      </c>
      <c r="CT311" s="28">
        <v>10.596649321817956</v>
      </c>
      <c r="CU311" s="28">
        <v>10.512775267877814</v>
      </c>
      <c r="CV311" s="28">
        <v>10.400133708909513</v>
      </c>
      <c r="CW311" s="28">
        <v>10.33529429655951</v>
      </c>
      <c r="CX311" s="28">
        <v>10.215231143810676</v>
      </c>
      <c r="CY311" s="28">
        <v>9.6673609717756221</v>
      </c>
      <c r="CZ311" s="28">
        <v>6.1662175199815046</v>
      </c>
      <c r="DA311" s="28">
        <v>3.3518026094747988</v>
      </c>
      <c r="DB311" s="28">
        <v>0.97218433595256215</v>
      </c>
      <c r="DD311" s="28">
        <v>14.342272929391573</v>
      </c>
      <c r="DE311" s="28">
        <v>14.463936926021319</v>
      </c>
      <c r="DF311" s="28">
        <v>14.343948876900811</v>
      </c>
      <c r="DG311" s="28">
        <v>14.26198373814648</v>
      </c>
      <c r="DH311" s="28">
        <v>14.222742043076003</v>
      </c>
      <c r="DI311" s="28">
        <v>14.096649321817956</v>
      </c>
      <c r="DJ311" s="28">
        <v>14.012775267877814</v>
      </c>
      <c r="DK311" s="28">
        <v>13.900133708909513</v>
      </c>
      <c r="DL311" s="28">
        <v>13.83529429655951</v>
      </c>
      <c r="DM311" s="28">
        <v>13.715231143810676</v>
      </c>
      <c r="DN311" s="28">
        <v>13.167360971775622</v>
      </c>
      <c r="DO311" s="28">
        <v>9.6662175199815046</v>
      </c>
      <c r="DP311" s="28">
        <v>6.8518026094747988</v>
      </c>
      <c r="DQ311" s="28">
        <v>4.4721843359525622</v>
      </c>
      <c r="DS311" s="29">
        <v>10.856891023836427</v>
      </c>
      <c r="DT311" s="29">
        <v>10.992719674832962</v>
      </c>
      <c r="DU311" s="29">
        <v>10.887228429223686</v>
      </c>
      <c r="DV311" s="29">
        <v>10.816763636557919</v>
      </c>
      <c r="DW311" s="29">
        <v>10.786071555969766</v>
      </c>
      <c r="DX311" s="29">
        <v>10.661483198903831</v>
      </c>
      <c r="DY311" s="29">
        <v>10.578300971185159</v>
      </c>
      <c r="DZ311" s="29">
        <v>10.467655072510611</v>
      </c>
      <c r="EA311" s="29">
        <v>10.400905444154747</v>
      </c>
      <c r="EB311" s="29">
        <v>10.196516991960602</v>
      </c>
      <c r="EC311" s="29">
        <v>7.4507553526700576</v>
      </c>
      <c r="ED311" s="29">
        <v>3.9572715865492825</v>
      </c>
      <c r="EE311" s="29">
        <v>1.1752199074686978</v>
      </c>
      <c r="EF311" s="29">
        <v>0.94324377160462447</v>
      </c>
      <c r="EH311" s="29">
        <v>14.356891023836427</v>
      </c>
      <c r="EI311" s="29">
        <v>14.492719674832962</v>
      </c>
      <c r="EJ311" s="29">
        <v>14.387228429223686</v>
      </c>
      <c r="EK311" s="29">
        <v>14.316763636557919</v>
      </c>
      <c r="EL311" s="29">
        <v>14.286071555969766</v>
      </c>
      <c r="EM311" s="29">
        <v>14.161483198903831</v>
      </c>
      <c r="EN311" s="29">
        <v>14.078300971185159</v>
      </c>
      <c r="EO311" s="29">
        <v>13.967655072510611</v>
      </c>
      <c r="EP311" s="29">
        <v>13.900905444154747</v>
      </c>
      <c r="EQ311" s="29">
        <v>13.696516991960602</v>
      </c>
      <c r="ER311" s="29">
        <v>10.950755352670058</v>
      </c>
      <c r="ES311" s="29">
        <v>7.4572715865492825</v>
      </c>
      <c r="ET311" s="29">
        <v>4.6752199074686978</v>
      </c>
      <c r="EU311" s="29">
        <v>4.4432437716046245</v>
      </c>
      <c r="EW311" s="1">
        <v>331716</v>
      </c>
      <c r="EX311" s="1">
        <v>429849</v>
      </c>
      <c r="EY311" s="1" t="s">
        <v>473</v>
      </c>
      <c r="EZ311" s="1" t="s">
        <v>887</v>
      </c>
    </row>
    <row r="312" spans="2:156" ht="16.2" thickBot="1" x14ac:dyDescent="0.35">
      <c r="B312" s="21" t="s">
        <v>312</v>
      </c>
      <c r="C312" s="22">
        <v>14.080691986431294</v>
      </c>
      <c r="D312" s="23">
        <v>14.215078646974259</v>
      </c>
      <c r="E312" s="23">
        <v>13.941654964970192</v>
      </c>
      <c r="F312" s="23">
        <v>13.74637804611354</v>
      </c>
      <c r="G312" s="23">
        <v>13.553496332642718</v>
      </c>
      <c r="H312" s="23">
        <v>13.33936202423612</v>
      </c>
      <c r="I312" s="23">
        <v>13.105700152852444</v>
      </c>
      <c r="J312" s="23">
        <v>12.917498034146865</v>
      </c>
      <c r="K312" s="23">
        <v>12.723357495260347</v>
      </c>
      <c r="L312" s="23">
        <v>12.474245027596528</v>
      </c>
      <c r="M312" s="23">
        <v>11.280170679364437</v>
      </c>
      <c r="N312" s="23">
        <v>9.1961506747593873</v>
      </c>
      <c r="O312" s="23">
        <v>8.0160065790422621</v>
      </c>
      <c r="P312" s="23">
        <v>7.2254368839509819</v>
      </c>
      <c r="Q312" s="24"/>
      <c r="R312" s="23">
        <v>18.680691986431295</v>
      </c>
      <c r="S312" s="23">
        <v>18.815078646974261</v>
      </c>
      <c r="T312" s="23">
        <v>18.541654964970192</v>
      </c>
      <c r="U312" s="23">
        <v>18.346378046113543</v>
      </c>
      <c r="V312" s="23">
        <v>18.153496332642717</v>
      </c>
      <c r="W312" s="23">
        <v>17.939362024236122</v>
      </c>
      <c r="X312" s="23">
        <v>17.705700152852444</v>
      </c>
      <c r="Y312" s="23">
        <v>17.517498034146868</v>
      </c>
      <c r="Z312" s="23">
        <v>17.323357495260346</v>
      </c>
      <c r="AA312" s="23">
        <v>17.074245027596529</v>
      </c>
      <c r="AB312" s="23">
        <v>15.880170679364438</v>
      </c>
      <c r="AC312" s="23">
        <v>13.796150674759389</v>
      </c>
      <c r="AD312" s="23">
        <v>12.616006579042264</v>
      </c>
      <c r="AE312" s="23">
        <v>11.825436883950983</v>
      </c>
      <c r="AG312" s="25">
        <v>14.0366867324732</v>
      </c>
      <c r="AH312" s="25">
        <v>14.153826742070065</v>
      </c>
      <c r="AI312" s="25">
        <v>13.969129285073187</v>
      </c>
      <c r="AJ312" s="25">
        <v>13.884304263924413</v>
      </c>
      <c r="AK312" s="25">
        <v>13.744162077137682</v>
      </c>
      <c r="AL312" s="25">
        <v>13.624298090794221</v>
      </c>
      <c r="AM312" s="25">
        <v>13.454012535524969</v>
      </c>
      <c r="AN312" s="25">
        <v>13.341682308849627</v>
      </c>
      <c r="AO312" s="25">
        <v>13.15908800654501</v>
      </c>
      <c r="AP312" s="25">
        <v>12.912573583097284</v>
      </c>
      <c r="AQ312" s="25">
        <v>12.283322658132427</v>
      </c>
      <c r="AR312" s="25">
        <v>11.544123234776213</v>
      </c>
      <c r="AS312" s="25">
        <v>10.713944298610553</v>
      </c>
      <c r="AT312" s="25">
        <v>10.430714634485533</v>
      </c>
      <c r="AV312" s="26">
        <v>18.636686732473201</v>
      </c>
      <c r="AW312" s="26">
        <v>18.753826742070068</v>
      </c>
      <c r="AX312" s="26">
        <v>18.569129285073188</v>
      </c>
      <c r="AY312" s="26">
        <v>18.484304263924415</v>
      </c>
      <c r="AZ312" s="26">
        <v>18.344162077137682</v>
      </c>
      <c r="BA312" s="26">
        <v>18.224298090794221</v>
      </c>
      <c r="BB312" s="26">
        <v>18.054012535524969</v>
      </c>
      <c r="BC312" s="26">
        <v>17.941682308849629</v>
      </c>
      <c r="BD312" s="26">
        <v>17.759088006545014</v>
      </c>
      <c r="BE312" s="26">
        <v>17.512573583097286</v>
      </c>
      <c r="BF312" s="26">
        <v>16.883322658132428</v>
      </c>
      <c r="BG312" s="26">
        <v>16.144123234776217</v>
      </c>
      <c r="BH312" s="26">
        <v>15.313944298610554</v>
      </c>
      <c r="BI312" s="26">
        <v>15.030714634485534</v>
      </c>
      <c r="BK312" s="27">
        <v>14.081982006269207</v>
      </c>
      <c r="BL312" s="27">
        <v>14.241452105814085</v>
      </c>
      <c r="BM312" s="27">
        <v>13.998545362723879</v>
      </c>
      <c r="BN312" s="27">
        <v>13.842451579138039</v>
      </c>
      <c r="BO312" s="27">
        <v>13.668455922724563</v>
      </c>
      <c r="BP312" s="27">
        <v>13.5103230971526</v>
      </c>
      <c r="BQ312" s="27">
        <v>13.317832008394735</v>
      </c>
      <c r="BR312" s="27">
        <v>13.176040635283222</v>
      </c>
      <c r="BS312" s="27">
        <v>13.024455967395072</v>
      </c>
      <c r="BT312" s="27">
        <v>12.815689143206033</v>
      </c>
      <c r="BU312" s="27">
        <v>11.847499118156733</v>
      </c>
      <c r="BV312" s="27">
        <v>10.773006347496977</v>
      </c>
      <c r="BW312" s="27">
        <v>10.287221934888459</v>
      </c>
      <c r="BX312" s="27">
        <v>10.184136742319962</v>
      </c>
      <c r="BZ312" s="27">
        <v>18.681982006269209</v>
      </c>
      <c r="CA312" s="27">
        <v>18.841452105814085</v>
      </c>
      <c r="CB312" s="27">
        <v>18.598545362723883</v>
      </c>
      <c r="CC312" s="27">
        <v>18.442451579138041</v>
      </c>
      <c r="CD312" s="27">
        <v>18.268455922724563</v>
      </c>
      <c r="CE312" s="27">
        <v>18.110323097152602</v>
      </c>
      <c r="CF312" s="27">
        <v>17.917832008394736</v>
      </c>
      <c r="CG312" s="27">
        <v>17.776040635283223</v>
      </c>
      <c r="CH312" s="27">
        <v>17.624455967395072</v>
      </c>
      <c r="CI312" s="27">
        <v>17.415689143206034</v>
      </c>
      <c r="CJ312" s="27">
        <v>16.447499118156735</v>
      </c>
      <c r="CK312" s="27">
        <v>15.373006347496979</v>
      </c>
      <c r="CL312" s="27">
        <v>14.88722193488846</v>
      </c>
      <c r="CM312" s="27">
        <v>14.784136742319964</v>
      </c>
      <c r="CO312" s="28">
        <v>14.080054959275612</v>
      </c>
      <c r="CP312" s="28">
        <v>14.232744202310412</v>
      </c>
      <c r="CQ312" s="28">
        <v>13.9792550124602</v>
      </c>
      <c r="CR312" s="28">
        <v>13.803412885882413</v>
      </c>
      <c r="CS312" s="28">
        <v>13.630270386989359</v>
      </c>
      <c r="CT312" s="28">
        <v>13.436438559906822</v>
      </c>
      <c r="CU312" s="28">
        <v>13.214356335117557</v>
      </c>
      <c r="CV312" s="28">
        <v>13.007578706358904</v>
      </c>
      <c r="CW312" s="28">
        <v>12.797551601264606</v>
      </c>
      <c r="CX312" s="28">
        <v>12.547355369331815</v>
      </c>
      <c r="CY312" s="28">
        <v>11.43729480589182</v>
      </c>
      <c r="CZ312" s="28">
        <v>9.0389045586224732</v>
      </c>
      <c r="DA312" s="28">
        <v>7.5618340228077496</v>
      </c>
      <c r="DB312" s="28">
        <v>6.5810492668775566</v>
      </c>
      <c r="DD312" s="28">
        <v>18.680054959275616</v>
      </c>
      <c r="DE312" s="28">
        <v>18.832744202310415</v>
      </c>
      <c r="DF312" s="28">
        <v>18.579255012460202</v>
      </c>
      <c r="DG312" s="28">
        <v>18.403412885882414</v>
      </c>
      <c r="DH312" s="28">
        <v>18.230270386989361</v>
      </c>
      <c r="DI312" s="28">
        <v>18.036438559906824</v>
      </c>
      <c r="DJ312" s="28">
        <v>17.814356335117559</v>
      </c>
      <c r="DK312" s="28">
        <v>17.607578706358908</v>
      </c>
      <c r="DL312" s="28">
        <v>17.39755160126461</v>
      </c>
      <c r="DM312" s="28">
        <v>17.147355369331816</v>
      </c>
      <c r="DN312" s="28">
        <v>16.037294805891822</v>
      </c>
      <c r="DO312" s="28">
        <v>13.638904558622475</v>
      </c>
      <c r="DP312" s="28">
        <v>12.161834022807751</v>
      </c>
      <c r="DQ312" s="28">
        <v>11.181049266877558</v>
      </c>
      <c r="DS312" s="29">
        <v>14.099068999010134</v>
      </c>
      <c r="DT312" s="29">
        <v>14.27082959946228</v>
      </c>
      <c r="DU312" s="29">
        <v>14.037431482774373</v>
      </c>
      <c r="DV312" s="29">
        <v>13.874043809307206</v>
      </c>
      <c r="DW312" s="29">
        <v>13.705015894001587</v>
      </c>
      <c r="DX312" s="29">
        <v>13.48817445202698</v>
      </c>
      <c r="DY312" s="29">
        <v>13.251295749178309</v>
      </c>
      <c r="DZ312" s="29">
        <v>13.052330359706133</v>
      </c>
      <c r="EA312" s="29">
        <v>12.844790374659786</v>
      </c>
      <c r="EB312" s="29">
        <v>12.565833542867058</v>
      </c>
      <c r="EC312" s="29">
        <v>9.9938325804858081</v>
      </c>
      <c r="ED312" s="29">
        <v>7.6693234939776485</v>
      </c>
      <c r="EE312" s="29">
        <v>6.274961494301813</v>
      </c>
      <c r="EF312" s="29">
        <v>6.3163877791274743</v>
      </c>
      <c r="EH312" s="29">
        <v>18.699068999010137</v>
      </c>
      <c r="EI312" s="29">
        <v>18.870829599462283</v>
      </c>
      <c r="EJ312" s="29">
        <v>18.637431482774375</v>
      </c>
      <c r="EK312" s="29">
        <v>18.474043809307208</v>
      </c>
      <c r="EL312" s="29">
        <v>18.305015894001588</v>
      </c>
      <c r="EM312" s="29">
        <v>18.088174452026983</v>
      </c>
      <c r="EN312" s="29">
        <v>17.851295749178313</v>
      </c>
      <c r="EO312" s="29">
        <v>17.652330359706134</v>
      </c>
      <c r="EP312" s="29">
        <v>17.444790374659789</v>
      </c>
      <c r="EQ312" s="29">
        <v>17.165833542867059</v>
      </c>
      <c r="ER312" s="29">
        <v>14.59383258048581</v>
      </c>
      <c r="ES312" s="29">
        <v>12.26932349397765</v>
      </c>
      <c r="ET312" s="29">
        <v>10.874961494301814</v>
      </c>
      <c r="EU312" s="29">
        <v>10.916387779127476</v>
      </c>
      <c r="EW312" s="1">
        <v>392582</v>
      </c>
      <c r="EX312" s="1">
        <v>405316</v>
      </c>
      <c r="EY312" s="1" t="s">
        <v>508</v>
      </c>
      <c r="EZ312" s="1" t="s">
        <v>874</v>
      </c>
    </row>
    <row r="313" spans="2:156" ht="16.2" thickBot="1" x14ac:dyDescent="0.35">
      <c r="B313" s="21" t="s">
        <v>313</v>
      </c>
      <c r="C313" s="22">
        <v>7.3869226080608978</v>
      </c>
      <c r="D313" s="23">
        <v>7.459656996659735</v>
      </c>
      <c r="E313" s="23">
        <v>7.3587240913015695</v>
      </c>
      <c r="F313" s="23">
        <v>7.2749405142520178</v>
      </c>
      <c r="G313" s="23">
        <v>7.0732986587275892</v>
      </c>
      <c r="H313" s="23">
        <v>6.9975077838537239</v>
      </c>
      <c r="I313" s="23">
        <v>6.9398102848131309</v>
      </c>
      <c r="J313" s="23">
        <v>6.7669140596377062</v>
      </c>
      <c r="K313" s="23">
        <v>6.6107177358778593</v>
      </c>
      <c r="L313" s="23">
        <v>6.4427705370779549</v>
      </c>
      <c r="M313" s="23">
        <v>5.7769423031795029</v>
      </c>
      <c r="N313" s="23">
        <v>4.8784289050344434</v>
      </c>
      <c r="O313" s="23">
        <v>4.2831510830813695</v>
      </c>
      <c r="P313" s="23">
        <v>3.975071196249214</v>
      </c>
      <c r="Q313" s="24"/>
      <c r="R313" s="23">
        <v>10.886922608060898</v>
      </c>
      <c r="S313" s="23">
        <v>10.959656996659735</v>
      </c>
      <c r="T313" s="23">
        <v>10.858724091301569</v>
      </c>
      <c r="U313" s="23">
        <v>10.774940514252018</v>
      </c>
      <c r="V313" s="23">
        <v>10.573298658727589</v>
      </c>
      <c r="W313" s="23">
        <v>10.497507783853724</v>
      </c>
      <c r="X313" s="23">
        <v>10.439810284813131</v>
      </c>
      <c r="Y313" s="23">
        <v>10.266914059637706</v>
      </c>
      <c r="Z313" s="23">
        <v>10.110717735877859</v>
      </c>
      <c r="AA313" s="23">
        <v>9.9427705370779549</v>
      </c>
      <c r="AB313" s="23">
        <v>9.2769423031795029</v>
      </c>
      <c r="AC313" s="23">
        <v>8.3784289050344434</v>
      </c>
      <c r="AD313" s="23">
        <v>7.7831510830813695</v>
      </c>
      <c r="AE313" s="23">
        <v>7.475071196249214</v>
      </c>
      <c r="AG313" s="25">
        <v>7.3328017262661636</v>
      </c>
      <c r="AH313" s="25">
        <v>7.4002395603632998</v>
      </c>
      <c r="AI313" s="25">
        <v>7.3579492539860283</v>
      </c>
      <c r="AJ313" s="25">
        <v>7.2952145261649299</v>
      </c>
      <c r="AK313" s="25">
        <v>7.1109603301990028</v>
      </c>
      <c r="AL313" s="25">
        <v>7.0477113248625809</v>
      </c>
      <c r="AM313" s="25">
        <v>6.9870330890250525</v>
      </c>
      <c r="AN313" s="25">
        <v>6.8024986704827146</v>
      </c>
      <c r="AO313" s="25">
        <v>6.6203334435165555</v>
      </c>
      <c r="AP313" s="25">
        <v>6.4123702169910981</v>
      </c>
      <c r="AQ313" s="25">
        <v>5.9135783070801473</v>
      </c>
      <c r="AR313" s="25">
        <v>5.4714006143552698</v>
      </c>
      <c r="AS313" s="25">
        <v>5.1783849141938738</v>
      </c>
      <c r="AT313" s="25">
        <v>5.1263192875108281</v>
      </c>
      <c r="AV313" s="26">
        <v>10.832801726266164</v>
      </c>
      <c r="AW313" s="26">
        <v>10.9002395603633</v>
      </c>
      <c r="AX313" s="26">
        <v>10.857949253986028</v>
      </c>
      <c r="AY313" s="26">
        <v>10.79521452616493</v>
      </c>
      <c r="AZ313" s="26">
        <v>10.610960330199003</v>
      </c>
      <c r="BA313" s="26">
        <v>10.547711324862581</v>
      </c>
      <c r="BB313" s="26">
        <v>10.487033089025052</v>
      </c>
      <c r="BC313" s="26">
        <v>10.302498670482715</v>
      </c>
      <c r="BD313" s="26">
        <v>10.120333443516556</v>
      </c>
      <c r="BE313" s="26">
        <v>9.9123702169910981</v>
      </c>
      <c r="BF313" s="26">
        <v>9.4135783070801473</v>
      </c>
      <c r="BG313" s="26">
        <v>8.9714006143552698</v>
      </c>
      <c r="BH313" s="26">
        <v>8.6783849141938738</v>
      </c>
      <c r="BI313" s="26">
        <v>8.6263192875108281</v>
      </c>
      <c r="BK313" s="27">
        <v>7.3876916849107879</v>
      </c>
      <c r="BL313" s="27">
        <v>7.4769749244992489</v>
      </c>
      <c r="BM313" s="27">
        <v>7.3957114207347168</v>
      </c>
      <c r="BN313" s="27">
        <v>7.3303224970077299</v>
      </c>
      <c r="BO313" s="27">
        <v>7.1492830948581627</v>
      </c>
      <c r="BP313" s="27">
        <v>7.0997902337227092</v>
      </c>
      <c r="BQ313" s="27">
        <v>7.0672719799243993</v>
      </c>
      <c r="BR313" s="27">
        <v>6.9251505191907494</v>
      </c>
      <c r="BS313" s="27">
        <v>6.7989365406815772</v>
      </c>
      <c r="BT313" s="27">
        <v>6.6602030804851236</v>
      </c>
      <c r="BU313" s="27">
        <v>6.1483099788484257</v>
      </c>
      <c r="BV313" s="27">
        <v>5.7394920698424485</v>
      </c>
      <c r="BW313" s="27">
        <v>5.6035042212583139</v>
      </c>
      <c r="BX313" s="27">
        <v>5.7540700720782159</v>
      </c>
      <c r="BZ313" s="27">
        <v>10.887691684910788</v>
      </c>
      <c r="CA313" s="27">
        <v>10.976974924499249</v>
      </c>
      <c r="CB313" s="27">
        <v>10.895711420734717</v>
      </c>
      <c r="CC313" s="27">
        <v>10.83032249700773</v>
      </c>
      <c r="CD313" s="27">
        <v>10.649283094858163</v>
      </c>
      <c r="CE313" s="27">
        <v>10.599790233722709</v>
      </c>
      <c r="CF313" s="27">
        <v>10.567271979924399</v>
      </c>
      <c r="CG313" s="27">
        <v>10.425150519190749</v>
      </c>
      <c r="CH313" s="27">
        <v>10.298936540681577</v>
      </c>
      <c r="CI313" s="27">
        <v>10.160203080485124</v>
      </c>
      <c r="CJ313" s="27">
        <v>9.6483099788484257</v>
      </c>
      <c r="CK313" s="27">
        <v>9.2394920698424485</v>
      </c>
      <c r="CL313" s="27">
        <v>9.1035042212583139</v>
      </c>
      <c r="CM313" s="27">
        <v>9.2540700720782159</v>
      </c>
      <c r="CO313" s="28">
        <v>7.3868924232886748</v>
      </c>
      <c r="CP313" s="28">
        <v>7.4743996505865091</v>
      </c>
      <c r="CQ313" s="28">
        <v>7.3906368473485564</v>
      </c>
      <c r="CR313" s="28">
        <v>7.3263738035771873</v>
      </c>
      <c r="CS313" s="28">
        <v>7.1468009520410707</v>
      </c>
      <c r="CT313" s="28">
        <v>7.0980792594005102</v>
      </c>
      <c r="CU313" s="28">
        <v>7.0672310565985619</v>
      </c>
      <c r="CV313" s="28">
        <v>6.9256022688122556</v>
      </c>
      <c r="CW313" s="28">
        <v>6.8036851186937639</v>
      </c>
      <c r="CX313" s="28">
        <v>6.6800040861166856</v>
      </c>
      <c r="CY313" s="28">
        <v>6.0491641872346094</v>
      </c>
      <c r="CZ313" s="28">
        <v>3.8013183597609004</v>
      </c>
      <c r="DA313" s="28">
        <v>2.085840684916656</v>
      </c>
      <c r="DB313" s="28">
        <v>0.93765440860124727</v>
      </c>
      <c r="DD313" s="28">
        <v>10.886892423288675</v>
      </c>
      <c r="DE313" s="28">
        <v>10.974399650586509</v>
      </c>
      <c r="DF313" s="28">
        <v>10.890636847348556</v>
      </c>
      <c r="DG313" s="28">
        <v>10.826373803577187</v>
      </c>
      <c r="DH313" s="28">
        <v>10.646800952041071</v>
      </c>
      <c r="DI313" s="28">
        <v>10.59807925940051</v>
      </c>
      <c r="DJ313" s="28">
        <v>10.567231056598562</v>
      </c>
      <c r="DK313" s="28">
        <v>10.425602268812256</v>
      </c>
      <c r="DL313" s="28">
        <v>10.303685118693764</v>
      </c>
      <c r="DM313" s="28">
        <v>10.180004086116686</v>
      </c>
      <c r="DN313" s="28">
        <v>9.5491641872346094</v>
      </c>
      <c r="DO313" s="28">
        <v>7.3013183597609004</v>
      </c>
      <c r="DP313" s="28">
        <v>5.585840684916656</v>
      </c>
      <c r="DQ313" s="28">
        <v>4.4376544086012473</v>
      </c>
      <c r="DS313" s="29">
        <v>7.4263532775020735</v>
      </c>
      <c r="DT313" s="29">
        <v>7.5526130382241767</v>
      </c>
      <c r="DU313" s="29">
        <v>7.507415252920973</v>
      </c>
      <c r="DV313" s="29">
        <v>7.4750080308240801</v>
      </c>
      <c r="DW313" s="29">
        <v>7.3289796492061487</v>
      </c>
      <c r="DX313" s="29">
        <v>7.3009997653763037</v>
      </c>
      <c r="DY313" s="29">
        <v>7.2352323712785331</v>
      </c>
      <c r="DZ313" s="29">
        <v>7.1370827746652825</v>
      </c>
      <c r="EA313" s="29">
        <v>7.0706655578073896</v>
      </c>
      <c r="EB313" s="29">
        <v>6.8718011224938937</v>
      </c>
      <c r="EC313" s="29">
        <v>4.1936594087732733</v>
      </c>
      <c r="ED313" s="29">
        <v>1.89843494600475</v>
      </c>
      <c r="EE313" s="29">
        <v>0.49084656830523699</v>
      </c>
      <c r="EF313" s="29">
        <v>0.93283897161082407</v>
      </c>
      <c r="EH313" s="29">
        <v>10.926353277502074</v>
      </c>
      <c r="EI313" s="29">
        <v>11.052613038224177</v>
      </c>
      <c r="EJ313" s="29">
        <v>11.007415252920973</v>
      </c>
      <c r="EK313" s="29">
        <v>10.97500803082408</v>
      </c>
      <c r="EL313" s="29">
        <v>10.828979649206149</v>
      </c>
      <c r="EM313" s="29">
        <v>10.800999765376304</v>
      </c>
      <c r="EN313" s="29">
        <v>10.735232371278533</v>
      </c>
      <c r="EO313" s="29">
        <v>10.637082774665283</v>
      </c>
      <c r="EP313" s="29">
        <v>10.57066555780739</v>
      </c>
      <c r="EQ313" s="29">
        <v>10.371801122493894</v>
      </c>
      <c r="ER313" s="29">
        <v>7.6936594087732733</v>
      </c>
      <c r="ES313" s="29">
        <v>5.39843494600475</v>
      </c>
      <c r="ET313" s="29">
        <v>3.990846568305237</v>
      </c>
      <c r="EU313" s="29">
        <v>4.4328389716108241</v>
      </c>
      <c r="EW313" s="1">
        <v>354932</v>
      </c>
      <c r="EX313" s="1">
        <v>429640</v>
      </c>
      <c r="EY313" s="1" t="s">
        <v>480</v>
      </c>
      <c r="EZ313" s="1" t="s">
        <v>887</v>
      </c>
    </row>
    <row r="314" spans="2:156" ht="16.2" thickBot="1" x14ac:dyDescent="0.35">
      <c r="B314" s="21" t="s">
        <v>314</v>
      </c>
      <c r="C314" s="22">
        <v>13.58963973337819</v>
      </c>
      <c r="D314" s="23">
        <v>13.596009415519537</v>
      </c>
      <c r="E314" s="23">
        <v>13.452693854929606</v>
      </c>
      <c r="F314" s="23">
        <v>13.288336071567519</v>
      </c>
      <c r="G314" s="23">
        <v>13.063051963692573</v>
      </c>
      <c r="H314" s="23">
        <v>12.849825534661511</v>
      </c>
      <c r="I314" s="23">
        <v>12.586391764843109</v>
      </c>
      <c r="J314" s="23">
        <v>12.304546108189626</v>
      </c>
      <c r="K314" s="23">
        <v>12.029900631521715</v>
      </c>
      <c r="L314" s="23">
        <v>11.677539174289164</v>
      </c>
      <c r="M314" s="23">
        <v>10.075072108405715</v>
      </c>
      <c r="N314" s="23">
        <v>8.1321116138229925</v>
      </c>
      <c r="O314" s="23">
        <v>7.020422294166238</v>
      </c>
      <c r="P314" s="23">
        <v>6.3227442346948308</v>
      </c>
      <c r="Q314" s="24"/>
      <c r="R314" s="23">
        <v>18.189639733378193</v>
      </c>
      <c r="S314" s="23">
        <v>18.196009415519541</v>
      </c>
      <c r="T314" s="23">
        <v>18.052693854929608</v>
      </c>
      <c r="U314" s="23">
        <v>17.888336071567522</v>
      </c>
      <c r="V314" s="23">
        <v>17.663051963692574</v>
      </c>
      <c r="W314" s="23">
        <v>17.449825534661514</v>
      </c>
      <c r="X314" s="23">
        <v>17.186391764843108</v>
      </c>
      <c r="Y314" s="23">
        <v>16.904546108189628</v>
      </c>
      <c r="Z314" s="23">
        <v>16.629900631521714</v>
      </c>
      <c r="AA314" s="23">
        <v>16.277539174289167</v>
      </c>
      <c r="AB314" s="23">
        <v>14.675072108405717</v>
      </c>
      <c r="AC314" s="23">
        <v>12.732111613822994</v>
      </c>
      <c r="AD314" s="23">
        <v>11.620422294166239</v>
      </c>
      <c r="AE314" s="23">
        <v>10.922744234694832</v>
      </c>
      <c r="AG314" s="25">
        <v>13.532205702148641</v>
      </c>
      <c r="AH314" s="25">
        <v>13.502852364990318</v>
      </c>
      <c r="AI314" s="25">
        <v>13.366862348154978</v>
      </c>
      <c r="AJ314" s="25">
        <v>13.207877056149551</v>
      </c>
      <c r="AK314" s="25">
        <v>12.984660930273838</v>
      </c>
      <c r="AL314" s="25">
        <v>12.774708105333678</v>
      </c>
      <c r="AM314" s="25">
        <v>12.534832151949143</v>
      </c>
      <c r="AN314" s="25">
        <v>12.231637563523158</v>
      </c>
      <c r="AO314" s="25">
        <v>11.91072445235789</v>
      </c>
      <c r="AP314" s="25">
        <v>11.537784093436992</v>
      </c>
      <c r="AQ314" s="25">
        <v>10.353673706064956</v>
      </c>
      <c r="AR314" s="25">
        <v>9.1478792287577679</v>
      </c>
      <c r="AS314" s="25">
        <v>8.0595490887656513</v>
      </c>
      <c r="AT314" s="25">
        <v>7.6618744669390271</v>
      </c>
      <c r="AV314" s="26">
        <v>18.132205702148642</v>
      </c>
      <c r="AW314" s="26">
        <v>18.102852364990319</v>
      </c>
      <c r="AX314" s="26">
        <v>17.966862348154979</v>
      </c>
      <c r="AY314" s="26">
        <v>17.80787705614955</v>
      </c>
      <c r="AZ314" s="26">
        <v>17.584660930273841</v>
      </c>
      <c r="BA314" s="26">
        <v>17.374708105333681</v>
      </c>
      <c r="BB314" s="26">
        <v>17.134832151949144</v>
      </c>
      <c r="BC314" s="26">
        <v>16.831637563523159</v>
      </c>
      <c r="BD314" s="26">
        <v>16.510724452357891</v>
      </c>
      <c r="BE314" s="26">
        <v>16.137784093436991</v>
      </c>
      <c r="BF314" s="26">
        <v>14.953673706064958</v>
      </c>
      <c r="BG314" s="26">
        <v>13.747879228757769</v>
      </c>
      <c r="BH314" s="26">
        <v>12.659549088765653</v>
      </c>
      <c r="BI314" s="26">
        <v>12.261874466939028</v>
      </c>
      <c r="BK314" s="27">
        <v>13.59088386348531</v>
      </c>
      <c r="BL314" s="27">
        <v>13.623678434709515</v>
      </c>
      <c r="BM314" s="27">
        <v>13.512812823830609</v>
      </c>
      <c r="BN314" s="27">
        <v>13.37979831675294</v>
      </c>
      <c r="BO314" s="27">
        <v>13.18836716820009</v>
      </c>
      <c r="BP314" s="27">
        <v>13.020858169334323</v>
      </c>
      <c r="BQ314" s="27">
        <v>12.819698235224713</v>
      </c>
      <c r="BR314" s="27">
        <v>12.598299461253102</v>
      </c>
      <c r="BS314" s="27">
        <v>12.376906460481411</v>
      </c>
      <c r="BT314" s="27">
        <v>12.090795137665449</v>
      </c>
      <c r="BU314" s="27">
        <v>10.75734150939288</v>
      </c>
      <c r="BV314" s="27">
        <v>9.659256717426512</v>
      </c>
      <c r="BW314" s="27">
        <v>9.2660253008326485</v>
      </c>
      <c r="BX314" s="27">
        <v>9.266710868738036</v>
      </c>
      <c r="BZ314" s="27">
        <v>18.190883863485311</v>
      </c>
      <c r="CA314" s="27">
        <v>18.223678434709516</v>
      </c>
      <c r="CB314" s="27">
        <v>18.112812823830609</v>
      </c>
      <c r="CC314" s="27">
        <v>17.979798316752941</v>
      </c>
      <c r="CD314" s="27">
        <v>17.788367168200089</v>
      </c>
      <c r="CE314" s="27">
        <v>17.620858169334326</v>
      </c>
      <c r="CF314" s="27">
        <v>17.419698235224715</v>
      </c>
      <c r="CG314" s="27">
        <v>17.198299461253104</v>
      </c>
      <c r="CH314" s="27">
        <v>16.976906460481413</v>
      </c>
      <c r="CI314" s="27">
        <v>16.69079513766545</v>
      </c>
      <c r="CJ314" s="27">
        <v>15.357341509392882</v>
      </c>
      <c r="CK314" s="27">
        <v>14.259256717426513</v>
      </c>
      <c r="CL314" s="27">
        <v>13.86602530083265</v>
      </c>
      <c r="CM314" s="27">
        <v>13.866710868738037</v>
      </c>
      <c r="CO314" s="28">
        <v>13.589013744967396</v>
      </c>
      <c r="CP314" s="28">
        <v>13.606913517996725</v>
      </c>
      <c r="CQ314" s="28">
        <v>13.481990562902412</v>
      </c>
      <c r="CR314" s="28">
        <v>13.344818857948699</v>
      </c>
      <c r="CS314" s="28">
        <v>13.156357967270441</v>
      </c>
      <c r="CT314" s="28">
        <v>13.001440034481163</v>
      </c>
      <c r="CU314" s="28">
        <v>12.812551249401626</v>
      </c>
      <c r="CV314" s="28">
        <v>12.589878581016798</v>
      </c>
      <c r="CW314" s="28">
        <v>12.387968484931188</v>
      </c>
      <c r="CX314" s="28">
        <v>12.149980763138815</v>
      </c>
      <c r="CY314" s="28">
        <v>11.004876187837827</v>
      </c>
      <c r="CZ314" s="28">
        <v>7.0271497176836419</v>
      </c>
      <c r="DA314" s="28">
        <v>3.6491633840448543</v>
      </c>
      <c r="DB314" s="28">
        <v>0.83310645859005916</v>
      </c>
      <c r="DD314" s="28">
        <v>18.189013744967397</v>
      </c>
      <c r="DE314" s="28">
        <v>18.206913517996725</v>
      </c>
      <c r="DF314" s="28">
        <v>18.081990562902412</v>
      </c>
      <c r="DG314" s="28">
        <v>17.9448188579487</v>
      </c>
      <c r="DH314" s="28">
        <v>17.756357967270443</v>
      </c>
      <c r="DI314" s="28">
        <v>17.601440034481165</v>
      </c>
      <c r="DJ314" s="28">
        <v>17.412551249401627</v>
      </c>
      <c r="DK314" s="28">
        <v>17.189878581016799</v>
      </c>
      <c r="DL314" s="28">
        <v>16.987968484931187</v>
      </c>
      <c r="DM314" s="28">
        <v>16.749980763138815</v>
      </c>
      <c r="DN314" s="28">
        <v>15.604876187837828</v>
      </c>
      <c r="DO314" s="28">
        <v>11.627149717683643</v>
      </c>
      <c r="DP314" s="28">
        <v>8.2491633840448557</v>
      </c>
      <c r="DQ314" s="28">
        <v>5.4331064585900606</v>
      </c>
      <c r="DS314" s="29">
        <v>13.641406737649893</v>
      </c>
      <c r="DT314" s="29">
        <v>13.710981704715142</v>
      </c>
      <c r="DU314" s="29">
        <v>13.638470382053853</v>
      </c>
      <c r="DV314" s="29">
        <v>13.539002787032846</v>
      </c>
      <c r="DW314" s="29">
        <v>13.398098175614081</v>
      </c>
      <c r="DX314" s="29">
        <v>13.260742512290049</v>
      </c>
      <c r="DY314" s="29">
        <v>13.085785757180412</v>
      </c>
      <c r="DZ314" s="29">
        <v>12.911114715980066</v>
      </c>
      <c r="EA314" s="29">
        <v>12.75949569319256</v>
      </c>
      <c r="EB314" s="29">
        <v>12.414078489892416</v>
      </c>
      <c r="EC314" s="29">
        <v>7.9707279095068895</v>
      </c>
      <c r="ED314" s="29">
        <v>4.2297553114821298</v>
      </c>
      <c r="EE314" s="29">
        <v>1.1523291009305012</v>
      </c>
      <c r="EF314" s="29">
        <v>1.2003361973976894</v>
      </c>
      <c r="EH314" s="29">
        <v>18.241406737649896</v>
      </c>
      <c r="EI314" s="29">
        <v>18.310981704715143</v>
      </c>
      <c r="EJ314" s="29">
        <v>18.238470382053855</v>
      </c>
      <c r="EK314" s="29">
        <v>18.139002787032847</v>
      </c>
      <c r="EL314" s="29">
        <v>17.998098175614082</v>
      </c>
      <c r="EM314" s="29">
        <v>17.860742512290052</v>
      </c>
      <c r="EN314" s="29">
        <v>17.685785757180412</v>
      </c>
      <c r="EO314" s="29">
        <v>17.511114715980067</v>
      </c>
      <c r="EP314" s="29">
        <v>17.359495693192564</v>
      </c>
      <c r="EQ314" s="29">
        <v>17.01407848989242</v>
      </c>
      <c r="ER314" s="29">
        <v>12.570727909506891</v>
      </c>
      <c r="ES314" s="29">
        <v>8.8297553114821312</v>
      </c>
      <c r="ET314" s="29">
        <v>5.7523291009305026</v>
      </c>
      <c r="EU314" s="29">
        <v>5.8003361973976908</v>
      </c>
      <c r="EW314" s="1">
        <v>332713</v>
      </c>
      <c r="EX314" s="1">
        <v>428643</v>
      </c>
      <c r="EY314" s="1" t="s">
        <v>473</v>
      </c>
      <c r="EZ314" s="1" t="s">
        <v>887</v>
      </c>
    </row>
    <row r="315" spans="2:156" ht="16.2" thickBot="1" x14ac:dyDescent="0.35">
      <c r="B315" s="21" t="s">
        <v>315</v>
      </c>
      <c r="C315" s="22">
        <v>9.1047327748374833</v>
      </c>
      <c r="D315" s="23">
        <v>9.1923600803527101</v>
      </c>
      <c r="E315" s="23">
        <v>9.1476487785959542</v>
      </c>
      <c r="F315" s="23">
        <v>9.0744730629580772</v>
      </c>
      <c r="G315" s="23">
        <v>8.974071241889618</v>
      </c>
      <c r="H315" s="23">
        <v>8.8201586289549336</v>
      </c>
      <c r="I315" s="23">
        <v>8.6089196256567497</v>
      </c>
      <c r="J315" s="23">
        <v>8.373137677276798</v>
      </c>
      <c r="K315" s="23">
        <v>8.1627555094721771</v>
      </c>
      <c r="L315" s="23">
        <v>7.8767572956462217</v>
      </c>
      <c r="M315" s="23">
        <v>6.4887038692083703</v>
      </c>
      <c r="N315" s="23">
        <v>5.4813271813781181</v>
      </c>
      <c r="O315" s="23">
        <v>5.2622851350556594</v>
      </c>
      <c r="P315" s="23">
        <v>5.3878233023130946</v>
      </c>
      <c r="Q315" s="24"/>
      <c r="R315" s="23">
        <v>11.604732774837483</v>
      </c>
      <c r="S315" s="23">
        <v>11.69236008035271</v>
      </c>
      <c r="T315" s="23">
        <v>11.647648778595954</v>
      </c>
      <c r="U315" s="23">
        <v>11.574473062958077</v>
      </c>
      <c r="V315" s="23">
        <v>11.474071241889618</v>
      </c>
      <c r="W315" s="23">
        <v>11.320158628954934</v>
      </c>
      <c r="X315" s="23">
        <v>11.10891962565675</v>
      </c>
      <c r="Y315" s="23">
        <v>10.873137677276798</v>
      </c>
      <c r="Z315" s="23">
        <v>10.662755509472177</v>
      </c>
      <c r="AA315" s="23">
        <v>10.376757295646222</v>
      </c>
      <c r="AB315" s="23">
        <v>8.9887038692083703</v>
      </c>
      <c r="AC315" s="23">
        <v>7.9813271813781181</v>
      </c>
      <c r="AD315" s="23">
        <v>7.7622851350556594</v>
      </c>
      <c r="AE315" s="23">
        <v>7.8878233023130946</v>
      </c>
      <c r="AG315" s="25">
        <v>9.0861840718331415</v>
      </c>
      <c r="AH315" s="25">
        <v>9.1729188818832412</v>
      </c>
      <c r="AI315" s="25">
        <v>9.1813283165598882</v>
      </c>
      <c r="AJ315" s="25">
        <v>9.1534251933615032</v>
      </c>
      <c r="AK315" s="25">
        <v>9.0977532706891218</v>
      </c>
      <c r="AL315" s="25">
        <v>8.9987517077136765</v>
      </c>
      <c r="AM315" s="25">
        <v>8.8739575120495608</v>
      </c>
      <c r="AN315" s="25">
        <v>8.7263301063229903</v>
      </c>
      <c r="AO315" s="25">
        <v>8.5806009681817734</v>
      </c>
      <c r="AP315" s="25">
        <v>8.3635247108491306</v>
      </c>
      <c r="AQ315" s="25">
        <v>7.4034596331270244</v>
      </c>
      <c r="AR315" s="25">
        <v>6.3404573458788107</v>
      </c>
      <c r="AS315" s="25">
        <v>5.4699160121531527</v>
      </c>
      <c r="AT315" s="25">
        <v>5.2621804925663547</v>
      </c>
      <c r="AV315" s="26">
        <v>11.586184071833141</v>
      </c>
      <c r="AW315" s="26">
        <v>11.672918881883241</v>
      </c>
      <c r="AX315" s="26">
        <v>11.681328316559888</v>
      </c>
      <c r="AY315" s="26">
        <v>11.653425193361503</v>
      </c>
      <c r="AZ315" s="26">
        <v>11.597753270689122</v>
      </c>
      <c r="BA315" s="26">
        <v>11.498751707713676</v>
      </c>
      <c r="BB315" s="26">
        <v>11.373957512049561</v>
      </c>
      <c r="BC315" s="26">
        <v>11.22633010632299</v>
      </c>
      <c r="BD315" s="26">
        <v>11.080600968181773</v>
      </c>
      <c r="BE315" s="26">
        <v>10.863524710849131</v>
      </c>
      <c r="BF315" s="26">
        <v>9.9034596331270244</v>
      </c>
      <c r="BG315" s="26">
        <v>8.8404573458788107</v>
      </c>
      <c r="BH315" s="26">
        <v>7.9699160121531527</v>
      </c>
      <c r="BI315" s="26">
        <v>7.7621804925663547</v>
      </c>
      <c r="BK315" s="27">
        <v>9.1055170108469312</v>
      </c>
      <c r="BL315" s="27">
        <v>9.2048418205184994</v>
      </c>
      <c r="BM315" s="27">
        <v>9.1752698914213795</v>
      </c>
      <c r="BN315" s="27">
        <v>9.116225748605121</v>
      </c>
      <c r="BO315" s="27">
        <v>9.0311530717425192</v>
      </c>
      <c r="BP315" s="27">
        <v>8.9387477137537488</v>
      </c>
      <c r="BQ315" s="27">
        <v>8.8173311984540632</v>
      </c>
      <c r="BR315" s="27">
        <v>8.6416674897141768</v>
      </c>
      <c r="BS315" s="27">
        <v>8.4880957759848918</v>
      </c>
      <c r="BT315" s="27">
        <v>8.2596924868598549</v>
      </c>
      <c r="BU315" s="27">
        <v>7.1443489359419363</v>
      </c>
      <c r="BV315" s="27">
        <v>6.2800030859153768</v>
      </c>
      <c r="BW315" s="27">
        <v>6.097738572308133</v>
      </c>
      <c r="BX315" s="27">
        <v>6.2622076480415885</v>
      </c>
      <c r="BZ315" s="27">
        <v>11.605517010846931</v>
      </c>
      <c r="CA315" s="27">
        <v>11.704841820518499</v>
      </c>
      <c r="CB315" s="27">
        <v>11.675269891421379</v>
      </c>
      <c r="CC315" s="27">
        <v>11.616225748605121</v>
      </c>
      <c r="CD315" s="27">
        <v>11.531153071742519</v>
      </c>
      <c r="CE315" s="27">
        <v>11.438747713753749</v>
      </c>
      <c r="CF315" s="27">
        <v>11.317331198454063</v>
      </c>
      <c r="CG315" s="27">
        <v>11.141667489714177</v>
      </c>
      <c r="CH315" s="27">
        <v>10.988095775984892</v>
      </c>
      <c r="CI315" s="27">
        <v>10.759692486859855</v>
      </c>
      <c r="CJ315" s="27">
        <v>9.6443489359419363</v>
      </c>
      <c r="CK315" s="27">
        <v>8.7800030859153768</v>
      </c>
      <c r="CL315" s="27">
        <v>8.597738572308133</v>
      </c>
      <c r="CM315" s="27">
        <v>8.7622076480415885</v>
      </c>
      <c r="CO315" s="28">
        <v>9.1010870422289223</v>
      </c>
      <c r="CP315" s="28">
        <v>9.1971329484531594</v>
      </c>
      <c r="CQ315" s="28">
        <v>9.1634183086427914</v>
      </c>
      <c r="CR315" s="28">
        <v>9.1037535224176178</v>
      </c>
      <c r="CS315" s="28">
        <v>9.0190667763113233</v>
      </c>
      <c r="CT315" s="28">
        <v>8.928876547995106</v>
      </c>
      <c r="CU315" s="28">
        <v>8.8272756305559028</v>
      </c>
      <c r="CV315" s="28">
        <v>8.6678930866259218</v>
      </c>
      <c r="CW315" s="28">
        <v>8.5548738678670642</v>
      </c>
      <c r="CX315" s="28">
        <v>8.3984262871606035</v>
      </c>
      <c r="CY315" s="28">
        <v>7.5645511298391437</v>
      </c>
      <c r="CZ315" s="28">
        <v>4.003078573174804</v>
      </c>
      <c r="DA315" s="28">
        <v>1.1592263351702901</v>
      </c>
      <c r="DB315" s="28">
        <v>-1.0190724844693833</v>
      </c>
      <c r="DD315" s="28">
        <v>11.601087042228922</v>
      </c>
      <c r="DE315" s="28">
        <v>11.697132948453159</v>
      </c>
      <c r="DF315" s="28">
        <v>11.663418308642791</v>
      </c>
      <c r="DG315" s="28">
        <v>11.603753522417618</v>
      </c>
      <c r="DH315" s="28">
        <v>11.519066776311323</v>
      </c>
      <c r="DI315" s="28">
        <v>11.428876547995106</v>
      </c>
      <c r="DJ315" s="28">
        <v>11.327275630555903</v>
      </c>
      <c r="DK315" s="28">
        <v>11.167893086625922</v>
      </c>
      <c r="DL315" s="28">
        <v>11.054873867867064</v>
      </c>
      <c r="DM315" s="28">
        <v>10.898426287160603</v>
      </c>
      <c r="DN315" s="28">
        <v>10.064551129839144</v>
      </c>
      <c r="DO315" s="28">
        <v>6.503078573174804</v>
      </c>
      <c r="DP315" s="28">
        <v>3.6592263351702901</v>
      </c>
      <c r="DQ315" s="28">
        <v>1.4809275155306167</v>
      </c>
      <c r="DS315" s="29">
        <v>9.1205743290650663</v>
      </c>
      <c r="DT315" s="29">
        <v>9.2353635578414952</v>
      </c>
      <c r="DU315" s="29">
        <v>9.2199485185110159</v>
      </c>
      <c r="DV315" s="29">
        <v>9.1742177109946716</v>
      </c>
      <c r="DW315" s="29">
        <v>9.1001063806344114</v>
      </c>
      <c r="DX315" s="29">
        <v>9.0050091258706892</v>
      </c>
      <c r="DY315" s="29">
        <v>8.9437394842255955</v>
      </c>
      <c r="DZ315" s="29">
        <v>8.8115908892035364</v>
      </c>
      <c r="EA315" s="29">
        <v>8.7132004114321955</v>
      </c>
      <c r="EB315" s="29">
        <v>8.4556644627894322</v>
      </c>
      <c r="EC315" s="29">
        <v>5.44429082198128</v>
      </c>
      <c r="ED315" s="29">
        <v>2.075189593600717</v>
      </c>
      <c r="EE315" s="29">
        <v>-0.29699300307225585</v>
      </c>
      <c r="EF315" s="29">
        <v>-0.44606554218816719</v>
      </c>
      <c r="EH315" s="29">
        <v>11.620574329065066</v>
      </c>
      <c r="EI315" s="29">
        <v>11.735363557841495</v>
      </c>
      <c r="EJ315" s="29">
        <v>11.719948518511016</v>
      </c>
      <c r="EK315" s="29">
        <v>11.674217710994672</v>
      </c>
      <c r="EL315" s="29">
        <v>11.600106380634411</v>
      </c>
      <c r="EM315" s="29">
        <v>11.505009125870689</v>
      </c>
      <c r="EN315" s="29">
        <v>11.443739484225596</v>
      </c>
      <c r="EO315" s="29">
        <v>11.311590889203536</v>
      </c>
      <c r="EP315" s="29">
        <v>11.213200411432195</v>
      </c>
      <c r="EQ315" s="29">
        <v>10.955664462789432</v>
      </c>
      <c r="ER315" s="29">
        <v>7.94429082198128</v>
      </c>
      <c r="ES315" s="29">
        <v>4.575189593600717</v>
      </c>
      <c r="ET315" s="29">
        <v>2.2030069969277442</v>
      </c>
      <c r="EU315" s="29">
        <v>2.0539344578118328</v>
      </c>
      <c r="EW315" s="1">
        <v>302535</v>
      </c>
      <c r="EX315" s="1">
        <v>529330</v>
      </c>
      <c r="EY315" s="1" t="s">
        <v>471</v>
      </c>
      <c r="EZ315" s="1" t="s">
        <v>886</v>
      </c>
    </row>
    <row r="316" spans="2:156" ht="16.2" thickBot="1" x14ac:dyDescent="0.35">
      <c r="B316" s="21" t="s">
        <v>316</v>
      </c>
      <c r="C316" s="22">
        <v>7.5415212013615651</v>
      </c>
      <c r="D316" s="23">
        <v>7.4008494346876681</v>
      </c>
      <c r="E316" s="23">
        <v>6.582538570495327</v>
      </c>
      <c r="F316" s="23">
        <v>6.3843557790808987</v>
      </c>
      <c r="G316" s="23">
        <v>6.177757896422019</v>
      </c>
      <c r="H316" s="23">
        <v>5.8568442293064003</v>
      </c>
      <c r="I316" s="23">
        <v>5.4028844526472497</v>
      </c>
      <c r="J316" s="23">
        <v>4.8801831246494842</v>
      </c>
      <c r="K316" s="23">
        <v>4.3495370006193674</v>
      </c>
      <c r="L316" s="23">
        <v>3.7236927390554122</v>
      </c>
      <c r="M316" s="23">
        <v>0.88931472568953041</v>
      </c>
      <c r="N316" s="23">
        <v>-1.2511062764933882</v>
      </c>
      <c r="O316" s="23">
        <v>-1.9729001258084367</v>
      </c>
      <c r="P316" s="23">
        <v>-1.8737540913765613</v>
      </c>
      <c r="Q316" s="24"/>
      <c r="R316" s="23">
        <v>12.141521201361567</v>
      </c>
      <c r="S316" s="23">
        <v>12.00084943468767</v>
      </c>
      <c r="T316" s="23">
        <v>11.182538570495328</v>
      </c>
      <c r="U316" s="23">
        <v>10.9843557790809</v>
      </c>
      <c r="V316" s="23">
        <v>10.77775789642202</v>
      </c>
      <c r="W316" s="23">
        <v>10.456844229306402</v>
      </c>
      <c r="X316" s="23">
        <v>10.002884452647251</v>
      </c>
      <c r="Y316" s="23">
        <v>9.4801831246494856</v>
      </c>
      <c r="Z316" s="23">
        <v>8.9495370006193689</v>
      </c>
      <c r="AA316" s="23">
        <v>8.3236927390554136</v>
      </c>
      <c r="AB316" s="23">
        <v>5.4893147256895318</v>
      </c>
      <c r="AC316" s="23">
        <v>3.3488937235066132</v>
      </c>
      <c r="AD316" s="23">
        <v>2.6270998741915648</v>
      </c>
      <c r="AE316" s="23">
        <v>2.7262459086234401</v>
      </c>
      <c r="AG316" s="25">
        <v>7.4816696134424667</v>
      </c>
      <c r="AH316" s="25">
        <v>7.5770122230295875</v>
      </c>
      <c r="AI316" s="25">
        <v>7.16169042079731</v>
      </c>
      <c r="AJ316" s="25">
        <v>7.1040458829726703</v>
      </c>
      <c r="AK316" s="25">
        <v>7.0195445487386792</v>
      </c>
      <c r="AL316" s="25">
        <v>6.8338255733510103</v>
      </c>
      <c r="AM316" s="25">
        <v>6.5343651605585293</v>
      </c>
      <c r="AN316" s="25">
        <v>6.1910686917519762</v>
      </c>
      <c r="AO316" s="25">
        <v>5.8316552418078444</v>
      </c>
      <c r="AP316" s="25">
        <v>5.3696131854422617</v>
      </c>
      <c r="AQ316" s="25">
        <v>3.3512530200919031</v>
      </c>
      <c r="AR316" s="25">
        <v>1.2705873900942102</v>
      </c>
      <c r="AS316" s="25">
        <v>-0.5128664472741491</v>
      </c>
      <c r="AT316" s="25">
        <v>-1.2319482009661442</v>
      </c>
      <c r="AV316" s="26">
        <v>12.081669613442468</v>
      </c>
      <c r="AW316" s="26">
        <v>12.177012223029589</v>
      </c>
      <c r="AX316" s="26">
        <v>11.761690420797311</v>
      </c>
      <c r="AY316" s="26">
        <v>11.704045882972672</v>
      </c>
      <c r="AZ316" s="26">
        <v>11.619544548738681</v>
      </c>
      <c r="BA316" s="26">
        <v>11.433825573351012</v>
      </c>
      <c r="BB316" s="26">
        <v>11.134365160558531</v>
      </c>
      <c r="BC316" s="26">
        <v>10.791068691751978</v>
      </c>
      <c r="BD316" s="26">
        <v>10.431655241807846</v>
      </c>
      <c r="BE316" s="26">
        <v>9.9696131854422632</v>
      </c>
      <c r="BF316" s="26">
        <v>7.9512530200919045</v>
      </c>
      <c r="BG316" s="26">
        <v>5.8705873900942116</v>
      </c>
      <c r="BH316" s="26">
        <v>4.0871335527258523</v>
      </c>
      <c r="BI316" s="26">
        <v>3.3680517990338572</v>
      </c>
      <c r="BK316" s="27">
        <v>7.5428350294347624</v>
      </c>
      <c r="BL316" s="27">
        <v>7.4251496108482975</v>
      </c>
      <c r="BM316" s="27">
        <v>6.637104608908718</v>
      </c>
      <c r="BN316" s="27">
        <v>6.4680293702852865</v>
      </c>
      <c r="BO316" s="27">
        <v>6.2938955997805763</v>
      </c>
      <c r="BP316" s="27">
        <v>6.0894312522277438</v>
      </c>
      <c r="BQ316" s="27">
        <v>5.8188122818956849</v>
      </c>
      <c r="BR316" s="27">
        <v>5.4648523264894457</v>
      </c>
      <c r="BS316" s="27">
        <v>5.0632560114028742</v>
      </c>
      <c r="BT316" s="27">
        <v>4.5671336258023238</v>
      </c>
      <c r="BU316" s="27">
        <v>2.3342785136094797</v>
      </c>
      <c r="BV316" s="27">
        <v>0.67881537225102662</v>
      </c>
      <c r="BW316" s="27">
        <v>0.21340745781954595</v>
      </c>
      <c r="BX316" s="27">
        <v>0.57021228393086787</v>
      </c>
      <c r="BZ316" s="27">
        <v>12.142835029434764</v>
      </c>
      <c r="CA316" s="27">
        <v>12.025149610848299</v>
      </c>
      <c r="CB316" s="27">
        <v>11.237104608908719</v>
      </c>
      <c r="CC316" s="27">
        <v>11.068029370285288</v>
      </c>
      <c r="CD316" s="27">
        <v>10.893895599780578</v>
      </c>
      <c r="CE316" s="27">
        <v>10.689431252227745</v>
      </c>
      <c r="CF316" s="27">
        <v>10.418812281895686</v>
      </c>
      <c r="CG316" s="27">
        <v>10.064852326489447</v>
      </c>
      <c r="CH316" s="27">
        <v>9.6632560114028756</v>
      </c>
      <c r="CI316" s="27">
        <v>9.1671336258023253</v>
      </c>
      <c r="CJ316" s="27">
        <v>6.9342785136094811</v>
      </c>
      <c r="CK316" s="27">
        <v>5.278815372251028</v>
      </c>
      <c r="CL316" s="27">
        <v>4.8134074578195474</v>
      </c>
      <c r="CM316" s="27">
        <v>5.1702122839308693</v>
      </c>
      <c r="CO316" s="28">
        <v>7.5352978417624676</v>
      </c>
      <c r="CP316" s="28">
        <v>7.4227617463470246</v>
      </c>
      <c r="CQ316" s="28">
        <v>6.6393084205174553</v>
      </c>
      <c r="CR316" s="28">
        <v>6.4811387961906242</v>
      </c>
      <c r="CS316" s="28">
        <v>6.3187203981960387</v>
      </c>
      <c r="CT316" s="28">
        <v>6.1269830743883062</v>
      </c>
      <c r="CU316" s="28">
        <v>5.8712977082467397</v>
      </c>
      <c r="CV316" s="28">
        <v>5.6314031557801805</v>
      </c>
      <c r="CW316" s="28">
        <v>5.4086693215069417</v>
      </c>
      <c r="CX316" s="28">
        <v>5.1018513541135988</v>
      </c>
      <c r="CY316" s="28">
        <v>3.483741892789741</v>
      </c>
      <c r="CZ316" s="28">
        <v>-3.0599827559417783</v>
      </c>
      <c r="DA316" s="28">
        <v>-8.9193192704410649</v>
      </c>
      <c r="DB316" s="28">
        <v>-14.262917528061998</v>
      </c>
      <c r="DD316" s="28">
        <v>12.135297841762469</v>
      </c>
      <c r="DE316" s="28">
        <v>12.022761746347026</v>
      </c>
      <c r="DF316" s="28">
        <v>11.239308420517457</v>
      </c>
      <c r="DG316" s="28">
        <v>11.081138796190626</v>
      </c>
      <c r="DH316" s="28">
        <v>10.91872039819604</v>
      </c>
      <c r="DI316" s="28">
        <v>10.726983074388308</v>
      </c>
      <c r="DJ316" s="28">
        <v>10.471297708246741</v>
      </c>
      <c r="DK316" s="28">
        <v>10.231403155780182</v>
      </c>
      <c r="DL316" s="28">
        <v>10.008669321506943</v>
      </c>
      <c r="DM316" s="28">
        <v>9.7018513541136002</v>
      </c>
      <c r="DN316" s="28">
        <v>8.0837418927897424</v>
      </c>
      <c r="DO316" s="28">
        <v>1.5400172440582232</v>
      </c>
      <c r="DP316" s="28">
        <v>-4.3193192704410635</v>
      </c>
      <c r="DQ316" s="28">
        <v>-9.6629175280619961</v>
      </c>
      <c r="DS316" s="29">
        <v>7.5820753397440477</v>
      </c>
      <c r="DT316" s="29">
        <v>7.5143472515189487</v>
      </c>
      <c r="DU316" s="29">
        <v>6.7764822813615311</v>
      </c>
      <c r="DV316" s="29">
        <v>6.6522371173570356</v>
      </c>
      <c r="DW316" s="29">
        <v>6.5173196541005254</v>
      </c>
      <c r="DX316" s="29">
        <v>6.3283208174393906</v>
      </c>
      <c r="DY316" s="29">
        <v>6.073202909140246</v>
      </c>
      <c r="DZ316" s="29">
        <v>5.8343382763115805</v>
      </c>
      <c r="EA316" s="29">
        <v>5.642589066697095</v>
      </c>
      <c r="EB316" s="29">
        <v>5.1557330277640219</v>
      </c>
      <c r="EC316" s="29">
        <v>-1.8248026642912443</v>
      </c>
      <c r="ED316" s="29">
        <v>-7.7608894977212053</v>
      </c>
      <c r="EE316" s="29">
        <v>-12.5793217672718</v>
      </c>
      <c r="EF316" s="29">
        <v>-12.919557686808723</v>
      </c>
      <c r="EH316" s="29">
        <v>12.182075339744049</v>
      </c>
      <c r="EI316" s="29">
        <v>12.11434725151895</v>
      </c>
      <c r="EJ316" s="29">
        <v>11.376482281361533</v>
      </c>
      <c r="EK316" s="29">
        <v>11.252237117357037</v>
      </c>
      <c r="EL316" s="29">
        <v>11.117319654100527</v>
      </c>
      <c r="EM316" s="29">
        <v>10.928320817439392</v>
      </c>
      <c r="EN316" s="29">
        <v>10.673202909140247</v>
      </c>
      <c r="EO316" s="29">
        <v>10.434338276311582</v>
      </c>
      <c r="EP316" s="29">
        <v>10.242589066697096</v>
      </c>
      <c r="EQ316" s="29">
        <v>9.7557330277640233</v>
      </c>
      <c r="ER316" s="29">
        <v>2.7751973357087572</v>
      </c>
      <c r="ES316" s="29">
        <v>-3.1608894977212039</v>
      </c>
      <c r="ET316" s="29">
        <v>-7.9793217672717986</v>
      </c>
      <c r="EU316" s="29">
        <v>-8.3195576868087215</v>
      </c>
      <c r="EW316" s="1">
        <v>356139</v>
      </c>
      <c r="EX316" s="1">
        <v>410059</v>
      </c>
      <c r="EY316" s="1" t="s">
        <v>546</v>
      </c>
      <c r="EZ316" s="1" t="s">
        <v>887</v>
      </c>
    </row>
    <row r="317" spans="2:156" ht="16.2" thickBot="1" x14ac:dyDescent="0.35">
      <c r="B317" s="21" t="s">
        <v>317</v>
      </c>
      <c r="C317" s="22">
        <v>12.567086820252221</v>
      </c>
      <c r="D317" s="23">
        <v>11.649922791242401</v>
      </c>
      <c r="E317" s="23">
        <v>10.388100376218446</v>
      </c>
      <c r="F317" s="23">
        <v>10.109870689402822</v>
      </c>
      <c r="G317" s="23">
        <v>9.9314487010842498</v>
      </c>
      <c r="H317" s="23">
        <v>9.60118075776289</v>
      </c>
      <c r="I317" s="23">
        <v>9.3520511178707437</v>
      </c>
      <c r="J317" s="23">
        <v>9.1125914731097311</v>
      </c>
      <c r="K317" s="23">
        <v>8.7927610014619297</v>
      </c>
      <c r="L317" s="23">
        <v>8.4875217467244859</v>
      </c>
      <c r="M317" s="23">
        <v>7.0773982934265511</v>
      </c>
      <c r="N317" s="23">
        <v>4.8229546846034843</v>
      </c>
      <c r="O317" s="23">
        <v>3.0856060123528088</v>
      </c>
      <c r="P317" s="23">
        <v>1.5680474745788899</v>
      </c>
      <c r="Q317" s="24"/>
      <c r="R317" s="23">
        <v>16.067086820252221</v>
      </c>
      <c r="S317" s="23">
        <v>15.149922791242401</v>
      </c>
      <c r="T317" s="23">
        <v>13.888100376218446</v>
      </c>
      <c r="U317" s="23">
        <v>13.609870689402822</v>
      </c>
      <c r="V317" s="23">
        <v>13.43144870108425</v>
      </c>
      <c r="W317" s="23">
        <v>13.10118075776289</v>
      </c>
      <c r="X317" s="23">
        <v>12.852051117870744</v>
      </c>
      <c r="Y317" s="23">
        <v>12.612591473109731</v>
      </c>
      <c r="Z317" s="23">
        <v>12.29276100146193</v>
      </c>
      <c r="AA317" s="23">
        <v>11.987521746724486</v>
      </c>
      <c r="AB317" s="23">
        <v>10.577398293426551</v>
      </c>
      <c r="AC317" s="23">
        <v>8.3229546846034843</v>
      </c>
      <c r="AD317" s="23">
        <v>6.5856060123528088</v>
      </c>
      <c r="AE317" s="23">
        <v>5.0680474745788899</v>
      </c>
      <c r="AG317" s="25">
        <v>12.497047058367636</v>
      </c>
      <c r="AH317" s="25">
        <v>12.059630642692602</v>
      </c>
      <c r="AI317" s="25">
        <v>11.379674530291958</v>
      </c>
      <c r="AJ317" s="25">
        <v>11.177987815179682</v>
      </c>
      <c r="AK317" s="25">
        <v>11.038107300772369</v>
      </c>
      <c r="AL317" s="25">
        <v>10.745619135317529</v>
      </c>
      <c r="AM317" s="25">
        <v>10.501730833541938</v>
      </c>
      <c r="AN317" s="25">
        <v>10.250635725351465</v>
      </c>
      <c r="AO317" s="25">
        <v>9.9028717427209472</v>
      </c>
      <c r="AP317" s="25">
        <v>9.5489491279105678</v>
      </c>
      <c r="AQ317" s="25">
        <v>8.4208246807770166</v>
      </c>
      <c r="AR317" s="25">
        <v>7.4790313241543558</v>
      </c>
      <c r="AS317" s="25">
        <v>6.7178157728884713</v>
      </c>
      <c r="AT317" s="25">
        <v>6.4402158397510618</v>
      </c>
      <c r="AV317" s="26">
        <v>15.997047058367636</v>
      </c>
      <c r="AW317" s="26">
        <v>15.559630642692602</v>
      </c>
      <c r="AX317" s="26">
        <v>14.879674530291958</v>
      </c>
      <c r="AY317" s="26">
        <v>14.677987815179682</v>
      </c>
      <c r="AZ317" s="26">
        <v>14.538107300772369</v>
      </c>
      <c r="BA317" s="26">
        <v>14.245619135317529</v>
      </c>
      <c r="BB317" s="26">
        <v>14.001730833541938</v>
      </c>
      <c r="BC317" s="26">
        <v>13.750635725351465</v>
      </c>
      <c r="BD317" s="26">
        <v>13.402871742720947</v>
      </c>
      <c r="BE317" s="26">
        <v>13.048949127910568</v>
      </c>
      <c r="BF317" s="26">
        <v>11.920824680777017</v>
      </c>
      <c r="BG317" s="26">
        <v>10.979031324154356</v>
      </c>
      <c r="BH317" s="26">
        <v>10.217815772888471</v>
      </c>
      <c r="BI317" s="26">
        <v>9.9402158397510618</v>
      </c>
      <c r="BK317" s="27">
        <v>12.567881464228826</v>
      </c>
      <c r="BL317" s="27">
        <v>11.676251482122689</v>
      </c>
      <c r="BM317" s="27">
        <v>10.443075890545927</v>
      </c>
      <c r="BN317" s="27">
        <v>10.191956203089845</v>
      </c>
      <c r="BO317" s="27">
        <v>10.04271280039012</v>
      </c>
      <c r="BP317" s="27">
        <v>9.7517063904856087</v>
      </c>
      <c r="BQ317" s="27">
        <v>9.5368102855497234</v>
      </c>
      <c r="BR317" s="27">
        <v>9.3363351912810728</v>
      </c>
      <c r="BS317" s="27">
        <v>9.0557675801549102</v>
      </c>
      <c r="BT317" s="27">
        <v>8.7885528364768888</v>
      </c>
      <c r="BU317" s="27">
        <v>7.5519732919015077</v>
      </c>
      <c r="BV317" s="27">
        <v>6.5767236443646802</v>
      </c>
      <c r="BW317" s="27">
        <v>6.0520059169796063</v>
      </c>
      <c r="BX317" s="27">
        <v>5.7392779403726983</v>
      </c>
      <c r="BZ317" s="27">
        <v>16.067881464228826</v>
      </c>
      <c r="CA317" s="27">
        <v>15.176251482122689</v>
      </c>
      <c r="CB317" s="27">
        <v>13.943075890545927</v>
      </c>
      <c r="CC317" s="27">
        <v>13.691956203089845</v>
      </c>
      <c r="CD317" s="27">
        <v>13.54271280039012</v>
      </c>
      <c r="CE317" s="27">
        <v>13.251706390485609</v>
      </c>
      <c r="CF317" s="27">
        <v>13.036810285549723</v>
      </c>
      <c r="CG317" s="27">
        <v>12.836335191281073</v>
      </c>
      <c r="CH317" s="27">
        <v>12.55576758015491</v>
      </c>
      <c r="CI317" s="27">
        <v>12.288552836476889</v>
      </c>
      <c r="CJ317" s="27">
        <v>11.051973291901508</v>
      </c>
      <c r="CK317" s="27">
        <v>10.07672364436468</v>
      </c>
      <c r="CL317" s="27">
        <v>9.5520059169796063</v>
      </c>
      <c r="CM317" s="27">
        <v>9.2392779403726983</v>
      </c>
      <c r="CO317" s="28">
        <v>12.563503233275602</v>
      </c>
      <c r="CP317" s="28">
        <v>11.66574256104682</v>
      </c>
      <c r="CQ317" s="28">
        <v>10.427072151083788</v>
      </c>
      <c r="CR317" s="28">
        <v>10.174480865903995</v>
      </c>
      <c r="CS317" s="28">
        <v>10.023428311302744</v>
      </c>
      <c r="CT317" s="28">
        <v>9.728095176343583</v>
      </c>
      <c r="CU317" s="28">
        <v>9.5116027005865362</v>
      </c>
      <c r="CV317" s="28">
        <v>9.2921190644921943</v>
      </c>
      <c r="CW317" s="28">
        <v>8.998005824246043</v>
      </c>
      <c r="CX317" s="28">
        <v>8.7315478274215508</v>
      </c>
      <c r="CY317" s="28">
        <v>7.5044239416192262</v>
      </c>
      <c r="CZ317" s="28">
        <v>3.5093876293071169</v>
      </c>
      <c r="DA317" s="28">
        <v>0.22032868939906436</v>
      </c>
      <c r="DB317" s="28">
        <v>-2.3933981516272453</v>
      </c>
      <c r="DD317" s="28">
        <v>16.063503233275604</v>
      </c>
      <c r="DE317" s="28">
        <v>15.16574256104682</v>
      </c>
      <c r="DF317" s="28">
        <v>13.927072151083788</v>
      </c>
      <c r="DG317" s="28">
        <v>13.674480865903995</v>
      </c>
      <c r="DH317" s="28">
        <v>13.523428311302744</v>
      </c>
      <c r="DI317" s="28">
        <v>13.228095176343583</v>
      </c>
      <c r="DJ317" s="28">
        <v>13.011602700586536</v>
      </c>
      <c r="DK317" s="28">
        <v>12.792119064492194</v>
      </c>
      <c r="DL317" s="28">
        <v>12.498005824246043</v>
      </c>
      <c r="DM317" s="28">
        <v>12.231547827421551</v>
      </c>
      <c r="DN317" s="28">
        <v>11.004423941619226</v>
      </c>
      <c r="DO317" s="28">
        <v>7.0093876293071169</v>
      </c>
      <c r="DP317" s="28">
        <v>3.7203286893990644</v>
      </c>
      <c r="DQ317" s="28">
        <v>1.1066018483727547</v>
      </c>
      <c r="DS317" s="29">
        <v>12.612500563468659</v>
      </c>
      <c r="DT317" s="29">
        <v>11.763297312149563</v>
      </c>
      <c r="DU317" s="29">
        <v>10.574031690732109</v>
      </c>
      <c r="DV317" s="29">
        <v>10.362954832120256</v>
      </c>
      <c r="DW317" s="29">
        <v>10.247100218460041</v>
      </c>
      <c r="DX317" s="29">
        <v>9.9666784360434377</v>
      </c>
      <c r="DY317" s="29">
        <v>9.7677569410745448</v>
      </c>
      <c r="DZ317" s="29">
        <v>9.575010192995336</v>
      </c>
      <c r="EA317" s="29">
        <v>9.3030585016897582</v>
      </c>
      <c r="EB317" s="29">
        <v>8.9456843866084235</v>
      </c>
      <c r="EC317" s="29">
        <v>4.4727943695592103</v>
      </c>
      <c r="ED317" s="29">
        <v>0.55351889174149349</v>
      </c>
      <c r="EE317" s="29">
        <v>-2.1536263119410357</v>
      </c>
      <c r="EF317" s="29">
        <v>-2.1657858705522735</v>
      </c>
      <c r="EH317" s="29">
        <v>16.112500563468657</v>
      </c>
      <c r="EI317" s="29">
        <v>15.263297312149563</v>
      </c>
      <c r="EJ317" s="29">
        <v>14.074031690732109</v>
      </c>
      <c r="EK317" s="29">
        <v>13.862954832120256</v>
      </c>
      <c r="EL317" s="29">
        <v>13.747100218460041</v>
      </c>
      <c r="EM317" s="29">
        <v>13.466678436043438</v>
      </c>
      <c r="EN317" s="29">
        <v>13.267756941074545</v>
      </c>
      <c r="EO317" s="29">
        <v>13.075010192995336</v>
      </c>
      <c r="EP317" s="29">
        <v>12.803058501689758</v>
      </c>
      <c r="EQ317" s="29">
        <v>12.445684386608423</v>
      </c>
      <c r="ER317" s="29">
        <v>7.9727943695592103</v>
      </c>
      <c r="ES317" s="29">
        <v>4.0535188917414935</v>
      </c>
      <c r="ET317" s="29">
        <v>1.3463736880589643</v>
      </c>
      <c r="EU317" s="29">
        <v>1.3342141294477265</v>
      </c>
      <c r="EW317" s="1">
        <v>383780</v>
      </c>
      <c r="EX317" s="1">
        <v>399743</v>
      </c>
      <c r="EY317" s="1" t="s">
        <v>468</v>
      </c>
      <c r="EZ317" s="1" t="s">
        <v>874</v>
      </c>
    </row>
    <row r="318" spans="2:156" ht="16.2" thickBot="1" x14ac:dyDescent="0.35">
      <c r="B318" s="21" t="s">
        <v>318</v>
      </c>
      <c r="C318" s="22">
        <v>7.7621615116220166</v>
      </c>
      <c r="D318" s="23">
        <v>7.9942873497811409</v>
      </c>
      <c r="E318" s="23">
        <v>7.8893127719761189</v>
      </c>
      <c r="F318" s="23">
        <v>7.7783970697476477</v>
      </c>
      <c r="G318" s="23">
        <v>7.6970611972589538</v>
      </c>
      <c r="H318" s="23">
        <v>7.5896616290098731</v>
      </c>
      <c r="I318" s="23">
        <v>7.4821190671364217</v>
      </c>
      <c r="J318" s="23">
        <v>7.3573898426514344</v>
      </c>
      <c r="K318" s="23">
        <v>7.2363354823204951</v>
      </c>
      <c r="L318" s="23">
        <v>7.0953399532532089</v>
      </c>
      <c r="M318" s="23">
        <v>6.5087231057917858</v>
      </c>
      <c r="N318" s="23">
        <v>5.6512374780350285</v>
      </c>
      <c r="O318" s="23">
        <v>5.1722357671569998</v>
      </c>
      <c r="P318" s="23">
        <v>4.9236086294262211</v>
      </c>
      <c r="Q318" s="24"/>
      <c r="R318" s="23">
        <v>16.462161511622014</v>
      </c>
      <c r="S318" s="23">
        <v>16.694287349781142</v>
      </c>
      <c r="T318" s="23">
        <v>16.589312771976118</v>
      </c>
      <c r="U318" s="23">
        <v>16.478397069747647</v>
      </c>
      <c r="V318" s="23">
        <v>16.397061197258953</v>
      </c>
      <c r="W318" s="23">
        <v>16.289661629009871</v>
      </c>
      <c r="X318" s="23">
        <v>16.182119067136419</v>
      </c>
      <c r="Y318" s="23">
        <v>16.057389842651432</v>
      </c>
      <c r="Z318" s="23">
        <v>15.936335482320494</v>
      </c>
      <c r="AA318" s="23">
        <v>15.795339953253208</v>
      </c>
      <c r="AB318" s="23">
        <v>15.208723105791785</v>
      </c>
      <c r="AC318" s="23">
        <v>14.351237478035028</v>
      </c>
      <c r="AD318" s="23">
        <v>13.872235767156999</v>
      </c>
      <c r="AE318" s="23">
        <v>13.62360862942622</v>
      </c>
      <c r="AG318" s="25">
        <v>7.7156434709247961</v>
      </c>
      <c r="AH318" s="25">
        <v>7.9198158593246042</v>
      </c>
      <c r="AI318" s="25">
        <v>7.8820216077338365</v>
      </c>
      <c r="AJ318" s="25">
        <v>7.8323581156906261</v>
      </c>
      <c r="AK318" s="25">
        <v>7.804122668813557</v>
      </c>
      <c r="AL318" s="25">
        <v>7.7461795227479886</v>
      </c>
      <c r="AM318" s="25">
        <v>7.6735660867325581</v>
      </c>
      <c r="AN318" s="25">
        <v>7.5767131952648867</v>
      </c>
      <c r="AO318" s="25">
        <v>7.4732164523322187</v>
      </c>
      <c r="AP318" s="25">
        <v>7.3410147930229801</v>
      </c>
      <c r="AQ318" s="25">
        <v>6.9385253482164906</v>
      </c>
      <c r="AR318" s="25">
        <v>6.5579173615680233</v>
      </c>
      <c r="AS318" s="25">
        <v>6.2414744526851162</v>
      </c>
      <c r="AT318" s="25">
        <v>6.1232082360533724</v>
      </c>
      <c r="AV318" s="26">
        <v>16.415643470924795</v>
      </c>
      <c r="AW318" s="26">
        <v>16.619815859324603</v>
      </c>
      <c r="AX318" s="26">
        <v>16.582021607733836</v>
      </c>
      <c r="AY318" s="26">
        <v>16.532358115690627</v>
      </c>
      <c r="AZ318" s="26">
        <v>16.504122668813558</v>
      </c>
      <c r="BA318" s="26">
        <v>16.44617952274799</v>
      </c>
      <c r="BB318" s="26">
        <v>16.373566086732559</v>
      </c>
      <c r="BC318" s="26">
        <v>16.276713195264886</v>
      </c>
      <c r="BD318" s="26">
        <v>16.17321645233222</v>
      </c>
      <c r="BE318" s="26">
        <v>16.041014793022981</v>
      </c>
      <c r="BF318" s="26">
        <v>15.63852534821649</v>
      </c>
      <c r="BG318" s="26">
        <v>15.257917361568023</v>
      </c>
      <c r="BH318" s="26">
        <v>14.941474452685116</v>
      </c>
      <c r="BI318" s="26">
        <v>14.823208236053372</v>
      </c>
      <c r="BK318" s="27">
        <v>7.762800794516016</v>
      </c>
      <c r="BL318" s="27">
        <v>8.0108236278296925</v>
      </c>
      <c r="BM318" s="27">
        <v>7.9248379158630158</v>
      </c>
      <c r="BN318" s="27">
        <v>7.832199595418242</v>
      </c>
      <c r="BO318" s="27">
        <v>7.7708538189881864</v>
      </c>
      <c r="BP318" s="27">
        <v>7.6904729419339475</v>
      </c>
      <c r="BQ318" s="27">
        <v>7.6092888703835317</v>
      </c>
      <c r="BR318" s="27">
        <v>7.5165334630083773</v>
      </c>
      <c r="BS318" s="27">
        <v>7.4276025704887854</v>
      </c>
      <c r="BT318" s="27">
        <v>7.3191844249057567</v>
      </c>
      <c r="BU318" s="27">
        <v>6.9047382372051</v>
      </c>
      <c r="BV318" s="27">
        <v>6.6111642120258658</v>
      </c>
      <c r="BW318" s="27">
        <v>6.6096472320770943</v>
      </c>
      <c r="BX318" s="27">
        <v>6.8108051913228476</v>
      </c>
      <c r="BZ318" s="27">
        <v>16.462800794516014</v>
      </c>
      <c r="CA318" s="27">
        <v>16.71082362782969</v>
      </c>
      <c r="CB318" s="27">
        <v>16.624837915863015</v>
      </c>
      <c r="CC318" s="27">
        <v>16.532199595418241</v>
      </c>
      <c r="CD318" s="27">
        <v>16.470853818988186</v>
      </c>
      <c r="CE318" s="27">
        <v>16.390472941933947</v>
      </c>
      <c r="CF318" s="27">
        <v>16.309288870383533</v>
      </c>
      <c r="CG318" s="27">
        <v>16.216533463008375</v>
      </c>
      <c r="CH318" s="27">
        <v>16.127602570488783</v>
      </c>
      <c r="CI318" s="27">
        <v>16.019184424905756</v>
      </c>
      <c r="CJ318" s="27">
        <v>15.604738237205099</v>
      </c>
      <c r="CK318" s="27">
        <v>15.311164212025865</v>
      </c>
      <c r="CL318" s="27">
        <v>15.309647232077094</v>
      </c>
      <c r="CM318" s="27">
        <v>15.510805191322847</v>
      </c>
      <c r="CO318" s="28">
        <v>7.7617277085315504</v>
      </c>
      <c r="CP318" s="28">
        <v>8.0165036145250888</v>
      </c>
      <c r="CQ318" s="28">
        <v>7.9415985296091787</v>
      </c>
      <c r="CR318" s="28">
        <v>7.8667641729816093</v>
      </c>
      <c r="CS318" s="28">
        <v>7.8269315501525885</v>
      </c>
      <c r="CT318" s="28">
        <v>7.7539443583978596</v>
      </c>
      <c r="CU318" s="28">
        <v>7.6849424020667083</v>
      </c>
      <c r="CV318" s="28">
        <v>7.6081721835777287</v>
      </c>
      <c r="CW318" s="28">
        <v>7.5462258662584247</v>
      </c>
      <c r="CX318" s="28">
        <v>7.4782145089341601</v>
      </c>
      <c r="CY318" s="28">
        <v>7.1916330880990955</v>
      </c>
      <c r="CZ318" s="28">
        <v>3.9391274380499137</v>
      </c>
      <c r="DA318" s="28">
        <v>1.0728399561989939</v>
      </c>
      <c r="DB318" s="28">
        <v>-1.2833088383501483</v>
      </c>
      <c r="DD318" s="28">
        <v>16.461727708531548</v>
      </c>
      <c r="DE318" s="28">
        <v>16.716503614525088</v>
      </c>
      <c r="DF318" s="28">
        <v>16.641598529609176</v>
      </c>
      <c r="DG318" s="28">
        <v>16.566764172981607</v>
      </c>
      <c r="DH318" s="28">
        <v>16.52693155015259</v>
      </c>
      <c r="DI318" s="28">
        <v>16.453944358397859</v>
      </c>
      <c r="DJ318" s="28">
        <v>16.384942402066706</v>
      </c>
      <c r="DK318" s="28">
        <v>16.308172183577728</v>
      </c>
      <c r="DL318" s="28">
        <v>16.246225866258424</v>
      </c>
      <c r="DM318" s="28">
        <v>16.178214508934161</v>
      </c>
      <c r="DN318" s="28">
        <v>15.891633088099095</v>
      </c>
      <c r="DO318" s="28">
        <v>12.639127438049913</v>
      </c>
      <c r="DP318" s="28">
        <v>9.7728399561989931</v>
      </c>
      <c r="DQ318" s="28">
        <v>7.416691161649851</v>
      </c>
      <c r="DS318" s="29">
        <v>7.7937816493728018</v>
      </c>
      <c r="DT318" s="29">
        <v>8.0795608383113553</v>
      </c>
      <c r="DU318" s="29">
        <v>8.0356595277895124</v>
      </c>
      <c r="DV318" s="29">
        <v>7.9848663678123852</v>
      </c>
      <c r="DW318" s="29">
        <v>7.9567914470757053</v>
      </c>
      <c r="DX318" s="29">
        <v>7.8914425149929297</v>
      </c>
      <c r="DY318" s="29">
        <v>7.8279697225764071</v>
      </c>
      <c r="DZ318" s="29">
        <v>7.7543452150640473</v>
      </c>
      <c r="EA318" s="29">
        <v>7.6900199415129471</v>
      </c>
      <c r="EB318" s="29">
        <v>7.4664695543869541</v>
      </c>
      <c r="EC318" s="29">
        <v>3.8872649305794837</v>
      </c>
      <c r="ED318" s="29">
        <v>0.72570796718512653</v>
      </c>
      <c r="EE318" s="29">
        <v>-1.8616351032388714</v>
      </c>
      <c r="EF318" s="29">
        <v>-1.477285551666899</v>
      </c>
      <c r="EH318" s="29">
        <v>16.493781649372799</v>
      </c>
      <c r="EI318" s="29">
        <v>16.779560838311355</v>
      </c>
      <c r="EJ318" s="29">
        <v>16.735659527789512</v>
      </c>
      <c r="EK318" s="29">
        <v>16.684866367812383</v>
      </c>
      <c r="EL318" s="29">
        <v>16.656791447075705</v>
      </c>
      <c r="EM318" s="29">
        <v>16.591442514992927</v>
      </c>
      <c r="EN318" s="29">
        <v>16.527969722576408</v>
      </c>
      <c r="EO318" s="29">
        <v>16.454345215064045</v>
      </c>
      <c r="EP318" s="29">
        <v>16.390019941512946</v>
      </c>
      <c r="EQ318" s="29">
        <v>16.166469554386953</v>
      </c>
      <c r="ER318" s="29">
        <v>12.587264930579483</v>
      </c>
      <c r="ES318" s="29">
        <v>9.4257079671851258</v>
      </c>
      <c r="ET318" s="29">
        <v>6.8383648967611279</v>
      </c>
      <c r="EU318" s="29">
        <v>7.2227144483331003</v>
      </c>
      <c r="EW318" s="1">
        <v>376338</v>
      </c>
      <c r="EX318" s="1">
        <v>429396</v>
      </c>
      <c r="EY318" s="1" t="s">
        <v>578</v>
      </c>
      <c r="EZ318" s="1" t="s">
        <v>522</v>
      </c>
    </row>
    <row r="319" spans="2:156" ht="16.2" thickBot="1" x14ac:dyDescent="0.35">
      <c r="B319" s="21" t="s">
        <v>319</v>
      </c>
      <c r="C319" s="22">
        <v>12.50607335509949</v>
      </c>
      <c r="D319" s="23">
        <v>11.785841381397104</v>
      </c>
      <c r="E319" s="23">
        <v>10.791430406440877</v>
      </c>
      <c r="F319" s="23">
        <v>10.598399922894014</v>
      </c>
      <c r="G319" s="23">
        <v>10.463886710413403</v>
      </c>
      <c r="H319" s="23">
        <v>10.30602523567793</v>
      </c>
      <c r="I319" s="23">
        <v>10.075203433117977</v>
      </c>
      <c r="J319" s="23">
        <v>9.8785579483017134</v>
      </c>
      <c r="K319" s="23">
        <v>9.7592215521798593</v>
      </c>
      <c r="L319" s="23">
        <v>9.5286700135699132</v>
      </c>
      <c r="M319" s="23">
        <v>8.4384057710279929</v>
      </c>
      <c r="N319" s="23">
        <v>6.9800541386035562</v>
      </c>
      <c r="O319" s="23">
        <v>5.9062720562163413</v>
      </c>
      <c r="P319" s="23">
        <v>5.1028109386434011</v>
      </c>
      <c r="Q319" s="24"/>
      <c r="R319" s="23">
        <v>17.006073355099488</v>
      </c>
      <c r="S319" s="23">
        <v>16.285841381397105</v>
      </c>
      <c r="T319" s="23">
        <v>15.291430406440877</v>
      </c>
      <c r="U319" s="23">
        <v>15.098399922894014</v>
      </c>
      <c r="V319" s="23">
        <v>14.963886710413403</v>
      </c>
      <c r="W319" s="23">
        <v>14.80602523567793</v>
      </c>
      <c r="X319" s="23">
        <v>14.575203433117977</v>
      </c>
      <c r="Y319" s="23">
        <v>14.378557948301713</v>
      </c>
      <c r="Z319" s="23">
        <v>14.259221552179859</v>
      </c>
      <c r="AA319" s="23">
        <v>14.028670013569913</v>
      </c>
      <c r="AB319" s="23">
        <v>12.938405771027993</v>
      </c>
      <c r="AC319" s="23">
        <v>11.480054138603556</v>
      </c>
      <c r="AD319" s="23">
        <v>10.406272056216341</v>
      </c>
      <c r="AE319" s="23">
        <v>9.6028109386434011</v>
      </c>
      <c r="AG319" s="25">
        <v>12.470217176038998</v>
      </c>
      <c r="AH319" s="25">
        <v>12.158746123935179</v>
      </c>
      <c r="AI319" s="25">
        <v>11.654030441653013</v>
      </c>
      <c r="AJ319" s="25">
        <v>11.528976688021176</v>
      </c>
      <c r="AK319" s="25">
        <v>11.47233113816319</v>
      </c>
      <c r="AL319" s="25">
        <v>11.34001791791332</v>
      </c>
      <c r="AM319" s="25">
        <v>11.158098769090643</v>
      </c>
      <c r="AN319" s="25">
        <v>11.015226428993763</v>
      </c>
      <c r="AO319" s="25">
        <v>10.858221600826656</v>
      </c>
      <c r="AP319" s="25">
        <v>10.671367531461227</v>
      </c>
      <c r="AQ319" s="25">
        <v>9.7961164261714604</v>
      </c>
      <c r="AR319" s="25">
        <v>8.9604232793881344</v>
      </c>
      <c r="AS319" s="25">
        <v>8.2620631747833251</v>
      </c>
      <c r="AT319" s="25">
        <v>8.0163947287546975</v>
      </c>
      <c r="AV319" s="26">
        <v>16.970217176039</v>
      </c>
      <c r="AW319" s="26">
        <v>16.658746123935181</v>
      </c>
      <c r="AX319" s="26">
        <v>16.154030441653013</v>
      </c>
      <c r="AY319" s="26">
        <v>16.028976688021174</v>
      </c>
      <c r="AZ319" s="26">
        <v>15.97233113816319</v>
      </c>
      <c r="BA319" s="26">
        <v>15.84001791791332</v>
      </c>
      <c r="BB319" s="26">
        <v>15.658098769090643</v>
      </c>
      <c r="BC319" s="26">
        <v>15.515226428993763</v>
      </c>
      <c r="BD319" s="26">
        <v>15.358221600826656</v>
      </c>
      <c r="BE319" s="26">
        <v>15.171367531461227</v>
      </c>
      <c r="BF319" s="26">
        <v>14.29611642617146</v>
      </c>
      <c r="BG319" s="26">
        <v>13.460423279388134</v>
      </c>
      <c r="BH319" s="26">
        <v>12.762063174783325</v>
      </c>
      <c r="BI319" s="26">
        <v>12.516394728754697</v>
      </c>
      <c r="BK319" s="27">
        <v>12.506565248561351</v>
      </c>
      <c r="BL319" s="27">
        <v>11.800673436845019</v>
      </c>
      <c r="BM319" s="27">
        <v>10.821237699745174</v>
      </c>
      <c r="BN319" s="27">
        <v>10.645742111821654</v>
      </c>
      <c r="BO319" s="27">
        <v>10.525260313944798</v>
      </c>
      <c r="BP319" s="27">
        <v>10.3939381779032</v>
      </c>
      <c r="BQ319" s="27">
        <v>10.178940281069643</v>
      </c>
      <c r="BR319" s="27">
        <v>10.006037534014542</v>
      </c>
      <c r="BS319" s="27">
        <v>9.9142659050544903</v>
      </c>
      <c r="BT319" s="27">
        <v>9.7138090651818167</v>
      </c>
      <c r="BU319" s="27">
        <v>8.7748680987277172</v>
      </c>
      <c r="BV319" s="27">
        <v>8.0432416187833002</v>
      </c>
      <c r="BW319" s="27">
        <v>7.6152224555608132</v>
      </c>
      <c r="BX319" s="27">
        <v>7.4520665196139309</v>
      </c>
      <c r="BZ319" s="27">
        <v>17.006565248561351</v>
      </c>
      <c r="CA319" s="27">
        <v>16.300673436845017</v>
      </c>
      <c r="CB319" s="27">
        <v>15.321237699745174</v>
      </c>
      <c r="CC319" s="27">
        <v>15.145742111821654</v>
      </c>
      <c r="CD319" s="27">
        <v>15.025260313944798</v>
      </c>
      <c r="CE319" s="27">
        <v>14.8939381779032</v>
      </c>
      <c r="CF319" s="27">
        <v>14.678940281069643</v>
      </c>
      <c r="CG319" s="27">
        <v>14.506037534014542</v>
      </c>
      <c r="CH319" s="27">
        <v>14.41426590505449</v>
      </c>
      <c r="CI319" s="27">
        <v>14.213809065181817</v>
      </c>
      <c r="CJ319" s="27">
        <v>13.274868098727717</v>
      </c>
      <c r="CK319" s="27">
        <v>12.5432416187833</v>
      </c>
      <c r="CL319" s="27">
        <v>12.115222455560813</v>
      </c>
      <c r="CM319" s="27">
        <v>11.952066519613931</v>
      </c>
      <c r="CO319" s="28">
        <v>12.502354111664829</v>
      </c>
      <c r="CP319" s="28">
        <v>11.792701398889839</v>
      </c>
      <c r="CQ319" s="28">
        <v>10.819745382198535</v>
      </c>
      <c r="CR319" s="28">
        <v>10.640245864892933</v>
      </c>
      <c r="CS319" s="28">
        <v>10.536723387321283</v>
      </c>
      <c r="CT319" s="28">
        <v>10.398784565825569</v>
      </c>
      <c r="CU319" s="28">
        <v>10.204900466126359</v>
      </c>
      <c r="CV319" s="28">
        <v>10.040598740505814</v>
      </c>
      <c r="CW319" s="28">
        <v>9.9438136381050466</v>
      </c>
      <c r="CX319" s="28">
        <v>9.7609915687148838</v>
      </c>
      <c r="CY319" s="28">
        <v>8.9063993945965585</v>
      </c>
      <c r="CZ319" s="28">
        <v>5.2049197885130098</v>
      </c>
      <c r="DA319" s="28">
        <v>2.0383480617469658</v>
      </c>
      <c r="DB319" s="28">
        <v>-0.39996450141521223</v>
      </c>
      <c r="DD319" s="28">
        <v>17.002354111664829</v>
      </c>
      <c r="DE319" s="28">
        <v>16.292701398889839</v>
      </c>
      <c r="DF319" s="28">
        <v>15.319745382198535</v>
      </c>
      <c r="DG319" s="28">
        <v>15.140245864892933</v>
      </c>
      <c r="DH319" s="28">
        <v>15.036723387321283</v>
      </c>
      <c r="DI319" s="28">
        <v>14.898784565825569</v>
      </c>
      <c r="DJ319" s="28">
        <v>14.704900466126359</v>
      </c>
      <c r="DK319" s="28">
        <v>14.540598740505814</v>
      </c>
      <c r="DL319" s="28">
        <v>14.443813638105047</v>
      </c>
      <c r="DM319" s="28">
        <v>14.260991568714884</v>
      </c>
      <c r="DN319" s="28">
        <v>13.406399394596558</v>
      </c>
      <c r="DO319" s="28">
        <v>9.7049197885130098</v>
      </c>
      <c r="DP319" s="28">
        <v>6.5383480617469658</v>
      </c>
      <c r="DQ319" s="28">
        <v>4.1000354985847878</v>
      </c>
      <c r="DS319" s="29">
        <v>12.543864284805407</v>
      </c>
      <c r="DT319" s="29">
        <v>11.873847553811265</v>
      </c>
      <c r="DU319" s="29">
        <v>10.911257521364185</v>
      </c>
      <c r="DV319" s="29">
        <v>10.775530740387513</v>
      </c>
      <c r="DW319" s="29">
        <v>10.669168711049076</v>
      </c>
      <c r="DX319" s="29">
        <v>10.567150124654351</v>
      </c>
      <c r="DY319" s="29">
        <v>10.346845417368279</v>
      </c>
      <c r="DZ319" s="29">
        <v>10.182328863642249</v>
      </c>
      <c r="EA319" s="29">
        <v>10.096526532974291</v>
      </c>
      <c r="EB319" s="29">
        <v>9.7963093670872627</v>
      </c>
      <c r="EC319" s="29">
        <v>5.9468399945919792</v>
      </c>
      <c r="ED319" s="29">
        <v>2.1337609162871161</v>
      </c>
      <c r="EE319" s="29">
        <v>-0.69435228348588041</v>
      </c>
      <c r="EF319" s="29">
        <v>-0.68787974003637942</v>
      </c>
      <c r="EH319" s="29">
        <v>17.043864284805409</v>
      </c>
      <c r="EI319" s="29">
        <v>16.373847553811267</v>
      </c>
      <c r="EJ319" s="29">
        <v>15.411257521364185</v>
      </c>
      <c r="EK319" s="29">
        <v>15.275530740387513</v>
      </c>
      <c r="EL319" s="29">
        <v>15.169168711049076</v>
      </c>
      <c r="EM319" s="29">
        <v>15.067150124654351</v>
      </c>
      <c r="EN319" s="29">
        <v>14.846845417368279</v>
      </c>
      <c r="EO319" s="29">
        <v>14.682328863642249</v>
      </c>
      <c r="EP319" s="29">
        <v>14.596526532974291</v>
      </c>
      <c r="EQ319" s="29">
        <v>14.296309367087263</v>
      </c>
      <c r="ER319" s="29">
        <v>10.446839994591979</v>
      </c>
      <c r="ES319" s="29">
        <v>6.6337609162871161</v>
      </c>
      <c r="ET319" s="29">
        <v>3.8056477165141196</v>
      </c>
      <c r="EU319" s="29">
        <v>3.8121202599636206</v>
      </c>
      <c r="EW319" s="1">
        <v>387190</v>
      </c>
      <c r="EX319" s="1">
        <v>398835</v>
      </c>
      <c r="EY319" s="1" t="s">
        <v>475</v>
      </c>
      <c r="EZ319" s="1" t="s">
        <v>876</v>
      </c>
    </row>
    <row r="320" spans="2:156" ht="16.2" thickBot="1" x14ac:dyDescent="0.35">
      <c r="B320" s="21" t="s">
        <v>320</v>
      </c>
      <c r="C320" s="22">
        <v>17.453734737083604</v>
      </c>
      <c r="D320" s="23">
        <v>16.963624380240532</v>
      </c>
      <c r="E320" s="23">
        <v>15.854953758053476</v>
      </c>
      <c r="F320" s="23">
        <v>15.673088774449973</v>
      </c>
      <c r="G320" s="23">
        <v>15.514081768977711</v>
      </c>
      <c r="H320" s="23">
        <v>15.353461403723905</v>
      </c>
      <c r="I320" s="23">
        <v>15.208837402345658</v>
      </c>
      <c r="J320" s="23">
        <v>15.057637573893778</v>
      </c>
      <c r="K320" s="23">
        <v>14.913467758844462</v>
      </c>
      <c r="L320" s="23">
        <v>14.719749993739015</v>
      </c>
      <c r="M320" s="23">
        <v>14.195870205167296</v>
      </c>
      <c r="N320" s="23">
        <v>13.639781127545135</v>
      </c>
      <c r="O320" s="23">
        <v>13.393914184525748</v>
      </c>
      <c r="P320" s="23">
        <v>13.329303798944125</v>
      </c>
      <c r="Q320" s="24"/>
      <c r="R320" s="23">
        <v>30.453734737083604</v>
      </c>
      <c r="S320" s="23">
        <v>29.963624380240532</v>
      </c>
      <c r="T320" s="23">
        <v>28.854953758053476</v>
      </c>
      <c r="U320" s="23">
        <v>28.673088774449973</v>
      </c>
      <c r="V320" s="23">
        <v>28.514081768977711</v>
      </c>
      <c r="W320" s="23">
        <v>28.353461403723905</v>
      </c>
      <c r="X320" s="23">
        <v>28.208837402345658</v>
      </c>
      <c r="Y320" s="23">
        <v>28.057637573893778</v>
      </c>
      <c r="Z320" s="23">
        <v>27.913467758844462</v>
      </c>
      <c r="AA320" s="23">
        <v>27.719749993739015</v>
      </c>
      <c r="AB320" s="23">
        <v>27.195870205167296</v>
      </c>
      <c r="AC320" s="23">
        <v>26.639781127545135</v>
      </c>
      <c r="AD320" s="23">
        <v>26.393914184525748</v>
      </c>
      <c r="AE320" s="23">
        <v>26.329303798944125</v>
      </c>
      <c r="AG320" s="25">
        <v>17.40570307213936</v>
      </c>
      <c r="AH320" s="25">
        <v>17.315521548462499</v>
      </c>
      <c r="AI320" s="25">
        <v>16.784368150528771</v>
      </c>
      <c r="AJ320" s="25">
        <v>16.757445259489089</v>
      </c>
      <c r="AK320" s="25">
        <v>16.720346211004092</v>
      </c>
      <c r="AL320" s="25">
        <v>16.671414144195509</v>
      </c>
      <c r="AM320" s="25">
        <v>16.622165631237685</v>
      </c>
      <c r="AN320" s="25">
        <v>16.556199270791343</v>
      </c>
      <c r="AO320" s="25">
        <v>16.483149170136564</v>
      </c>
      <c r="AP320" s="25">
        <v>16.35297115385394</v>
      </c>
      <c r="AQ320" s="25">
        <v>16.119536893647854</v>
      </c>
      <c r="AR320" s="25">
        <v>15.89530444271093</v>
      </c>
      <c r="AS320" s="25">
        <v>15.729122945326388</v>
      </c>
      <c r="AT320" s="25">
        <v>15.708306952742447</v>
      </c>
      <c r="AV320" s="26">
        <v>30.40570307213936</v>
      </c>
      <c r="AW320" s="26">
        <v>30.315521548462499</v>
      </c>
      <c r="AX320" s="26">
        <v>29.784368150528771</v>
      </c>
      <c r="AY320" s="26">
        <v>29.757445259489089</v>
      </c>
      <c r="AZ320" s="26">
        <v>29.720346211004092</v>
      </c>
      <c r="BA320" s="26">
        <v>29.671414144195509</v>
      </c>
      <c r="BB320" s="26">
        <v>29.622165631237685</v>
      </c>
      <c r="BC320" s="26">
        <v>29.556199270791343</v>
      </c>
      <c r="BD320" s="26">
        <v>29.483149170136564</v>
      </c>
      <c r="BE320" s="26">
        <v>29.35297115385394</v>
      </c>
      <c r="BF320" s="26">
        <v>29.119536893647854</v>
      </c>
      <c r="BG320" s="26">
        <v>28.89530444271093</v>
      </c>
      <c r="BH320" s="26">
        <v>28.729122945326388</v>
      </c>
      <c r="BI320" s="26">
        <v>28.708306952742447</v>
      </c>
      <c r="BK320" s="27">
        <v>17.454255978401633</v>
      </c>
      <c r="BL320" s="27">
        <v>16.973462071247805</v>
      </c>
      <c r="BM320" s="27">
        <v>15.876899276426897</v>
      </c>
      <c r="BN320" s="27">
        <v>15.706600708370146</v>
      </c>
      <c r="BO320" s="27">
        <v>15.560486399309141</v>
      </c>
      <c r="BP320" s="27">
        <v>15.417720075792669</v>
      </c>
      <c r="BQ320" s="27">
        <v>15.292005120733791</v>
      </c>
      <c r="BR320" s="27">
        <v>15.164563756316859</v>
      </c>
      <c r="BS320" s="27">
        <v>15.044567721494456</v>
      </c>
      <c r="BT320" s="27">
        <v>14.876117454700424</v>
      </c>
      <c r="BU320" s="27">
        <v>14.476806742660148</v>
      </c>
      <c r="BV320" s="27">
        <v>14.159322404336571</v>
      </c>
      <c r="BW320" s="27">
        <v>14.103175721477193</v>
      </c>
      <c r="BX320" s="27">
        <v>14.224493108900948</v>
      </c>
      <c r="BZ320" s="27">
        <v>30.454255978401633</v>
      </c>
      <c r="CA320" s="27">
        <v>29.973462071247805</v>
      </c>
      <c r="CB320" s="27">
        <v>28.876899276426897</v>
      </c>
      <c r="CC320" s="27">
        <v>28.706600708370146</v>
      </c>
      <c r="CD320" s="27">
        <v>28.560486399309141</v>
      </c>
      <c r="CE320" s="27">
        <v>28.417720075792669</v>
      </c>
      <c r="CF320" s="27">
        <v>28.292005120733791</v>
      </c>
      <c r="CG320" s="27">
        <v>28.164563756316859</v>
      </c>
      <c r="CH320" s="27">
        <v>28.044567721494456</v>
      </c>
      <c r="CI320" s="27">
        <v>27.876117454700424</v>
      </c>
      <c r="CJ320" s="27">
        <v>27.476806742660148</v>
      </c>
      <c r="CK320" s="27">
        <v>27.159322404336571</v>
      </c>
      <c r="CL320" s="27">
        <v>27.103175721477193</v>
      </c>
      <c r="CM320" s="27">
        <v>27.224493108900948</v>
      </c>
      <c r="CO320" s="28">
        <v>17.452864266279246</v>
      </c>
      <c r="CP320" s="28">
        <v>16.997770095684558</v>
      </c>
      <c r="CQ320" s="28">
        <v>15.925600611830703</v>
      </c>
      <c r="CR320" s="28">
        <v>15.781103874982833</v>
      </c>
      <c r="CS320" s="28">
        <v>15.660208330589697</v>
      </c>
      <c r="CT320" s="28">
        <v>15.538401204290672</v>
      </c>
      <c r="CU320" s="28">
        <v>15.433691209120262</v>
      </c>
      <c r="CV320" s="28">
        <v>15.322454674401524</v>
      </c>
      <c r="CW320" s="28">
        <v>15.218234122664615</v>
      </c>
      <c r="CX320" s="28">
        <v>15.065269606770983</v>
      </c>
      <c r="CY320" s="28">
        <v>14.737886960260134</v>
      </c>
      <c r="CZ320" s="28">
        <v>14.017628926806168</v>
      </c>
      <c r="DA320" s="28">
        <v>13.487415620656826</v>
      </c>
      <c r="DB320" s="28">
        <v>12.934712804877307</v>
      </c>
      <c r="DD320" s="28">
        <v>30.452864266279246</v>
      </c>
      <c r="DE320" s="28">
        <v>29.997770095684558</v>
      </c>
      <c r="DF320" s="28">
        <v>28.925600611830703</v>
      </c>
      <c r="DG320" s="28">
        <v>28.781103874982833</v>
      </c>
      <c r="DH320" s="28">
        <v>28.660208330589697</v>
      </c>
      <c r="DI320" s="28">
        <v>28.538401204290672</v>
      </c>
      <c r="DJ320" s="28">
        <v>28.433691209120262</v>
      </c>
      <c r="DK320" s="28">
        <v>28.322454674401524</v>
      </c>
      <c r="DL320" s="28">
        <v>28.218234122664615</v>
      </c>
      <c r="DM320" s="28">
        <v>28.065269606770983</v>
      </c>
      <c r="DN320" s="28">
        <v>27.737886960260134</v>
      </c>
      <c r="DO320" s="28">
        <v>27.017628926806168</v>
      </c>
      <c r="DP320" s="28">
        <v>26.487415620656826</v>
      </c>
      <c r="DQ320" s="28">
        <v>25.934712804877307</v>
      </c>
      <c r="DS320" s="29">
        <v>17.464752772474206</v>
      </c>
      <c r="DT320" s="29">
        <v>17.021285157923217</v>
      </c>
      <c r="DU320" s="29">
        <v>15.960956883446737</v>
      </c>
      <c r="DV320" s="29">
        <v>15.825757400108451</v>
      </c>
      <c r="DW320" s="29">
        <v>15.704618950432653</v>
      </c>
      <c r="DX320" s="29">
        <v>15.570493937789252</v>
      </c>
      <c r="DY320" s="29">
        <v>15.444563959447848</v>
      </c>
      <c r="DZ320" s="29">
        <v>15.302230862172376</v>
      </c>
      <c r="EA320" s="29">
        <v>15.157373678185799</v>
      </c>
      <c r="EB320" s="29">
        <v>14.931729048456965</v>
      </c>
      <c r="EC320" s="29">
        <v>13.660704806336511</v>
      </c>
      <c r="ED320" s="29">
        <v>12.689327170940238</v>
      </c>
      <c r="EE320" s="29">
        <v>11.863631126823059</v>
      </c>
      <c r="EF320" s="29">
        <v>12.266673482357135</v>
      </c>
      <c r="EH320" s="29">
        <v>30.464752772474206</v>
      </c>
      <c r="EI320" s="29">
        <v>30.021285157923217</v>
      </c>
      <c r="EJ320" s="29">
        <v>28.960956883446737</v>
      </c>
      <c r="EK320" s="29">
        <v>28.825757400108451</v>
      </c>
      <c r="EL320" s="29">
        <v>28.704618950432653</v>
      </c>
      <c r="EM320" s="29">
        <v>28.570493937789252</v>
      </c>
      <c r="EN320" s="29">
        <v>28.444563959447848</v>
      </c>
      <c r="EO320" s="29">
        <v>28.302230862172376</v>
      </c>
      <c r="EP320" s="29">
        <v>28.157373678185799</v>
      </c>
      <c r="EQ320" s="29">
        <v>27.931729048456965</v>
      </c>
      <c r="ER320" s="29">
        <v>26.660704806336511</v>
      </c>
      <c r="ES320" s="29">
        <v>25.689327170940238</v>
      </c>
      <c r="ET320" s="29">
        <v>24.863631126823059</v>
      </c>
      <c r="EU320" s="29">
        <v>25.266673482357135</v>
      </c>
      <c r="EW320" s="1">
        <v>379112</v>
      </c>
      <c r="EX320" s="1">
        <v>418005</v>
      </c>
      <c r="EY320" s="1" t="s">
        <v>632</v>
      </c>
      <c r="EZ320" s="1" t="s">
        <v>522</v>
      </c>
    </row>
    <row r="321" spans="2:156" ht="16.2" thickBot="1" x14ac:dyDescent="0.35">
      <c r="B321" s="21" t="s">
        <v>321</v>
      </c>
      <c r="C321" s="22">
        <v>13.4595829495647</v>
      </c>
      <c r="D321" s="23">
        <v>13.484512046577928</v>
      </c>
      <c r="E321" s="23">
        <v>13.241705726837152</v>
      </c>
      <c r="F321" s="23">
        <v>13.024578635542207</v>
      </c>
      <c r="G321" s="23">
        <v>12.778642983126883</v>
      </c>
      <c r="H321" s="23">
        <v>12.539657030848039</v>
      </c>
      <c r="I321" s="23">
        <v>12.143160987610294</v>
      </c>
      <c r="J321" s="23">
        <v>11.82110667694417</v>
      </c>
      <c r="K321" s="23">
        <v>11.51469873426927</v>
      </c>
      <c r="L321" s="23">
        <v>11.029887441228039</v>
      </c>
      <c r="M321" s="23">
        <v>9.0165407593872082</v>
      </c>
      <c r="N321" s="23">
        <v>7.0197121122356716</v>
      </c>
      <c r="O321" s="23">
        <v>5.8048108406483792</v>
      </c>
      <c r="P321" s="23">
        <v>5.0704942753738749</v>
      </c>
      <c r="Q321" s="24"/>
      <c r="R321" s="23">
        <v>17.959582949564698</v>
      </c>
      <c r="S321" s="23">
        <v>17.984512046577926</v>
      </c>
      <c r="T321" s="23">
        <v>17.741705726837154</v>
      </c>
      <c r="U321" s="23">
        <v>17.524578635542206</v>
      </c>
      <c r="V321" s="23">
        <v>17.278642983126883</v>
      </c>
      <c r="W321" s="23">
        <v>17.039657030848041</v>
      </c>
      <c r="X321" s="23">
        <v>16.643160987610294</v>
      </c>
      <c r="Y321" s="23">
        <v>16.321106676944169</v>
      </c>
      <c r="Z321" s="23">
        <v>16.01469873426927</v>
      </c>
      <c r="AA321" s="23">
        <v>15.529887441228039</v>
      </c>
      <c r="AB321" s="23">
        <v>13.516540759387208</v>
      </c>
      <c r="AC321" s="23">
        <v>11.519712112235672</v>
      </c>
      <c r="AD321" s="23">
        <v>10.304810840648379</v>
      </c>
      <c r="AE321" s="23">
        <v>9.5704942753738749</v>
      </c>
      <c r="AG321" s="25">
        <v>13.417829746889849</v>
      </c>
      <c r="AH321" s="25">
        <v>13.426246090464899</v>
      </c>
      <c r="AI321" s="25">
        <v>13.222515811967913</v>
      </c>
      <c r="AJ321" s="25">
        <v>13.047728268682885</v>
      </c>
      <c r="AK321" s="25">
        <v>12.847285722472234</v>
      </c>
      <c r="AL321" s="25">
        <v>12.657166318589553</v>
      </c>
      <c r="AM321" s="25">
        <v>12.300341559369588</v>
      </c>
      <c r="AN321" s="25">
        <v>11.966791420441622</v>
      </c>
      <c r="AO321" s="25">
        <v>11.612321208943417</v>
      </c>
      <c r="AP321" s="25">
        <v>11.238066250443143</v>
      </c>
      <c r="AQ321" s="25">
        <v>9.6663735668382529</v>
      </c>
      <c r="AR321" s="25">
        <v>8.1921726581015193</v>
      </c>
      <c r="AS321" s="25">
        <v>7.043147979299512</v>
      </c>
      <c r="AT321" s="25">
        <v>6.7346842044564177</v>
      </c>
      <c r="AV321" s="26">
        <v>17.917829746889851</v>
      </c>
      <c r="AW321" s="26">
        <v>17.9262460904649</v>
      </c>
      <c r="AX321" s="26">
        <v>17.722515811967913</v>
      </c>
      <c r="AY321" s="26">
        <v>17.547728268682885</v>
      </c>
      <c r="AZ321" s="26">
        <v>17.347285722472236</v>
      </c>
      <c r="BA321" s="26">
        <v>17.157166318589553</v>
      </c>
      <c r="BB321" s="26">
        <v>16.800341559369588</v>
      </c>
      <c r="BC321" s="26">
        <v>16.466791420441623</v>
      </c>
      <c r="BD321" s="26">
        <v>16.112321208943417</v>
      </c>
      <c r="BE321" s="26">
        <v>15.738066250443143</v>
      </c>
      <c r="BF321" s="26">
        <v>14.166373566838253</v>
      </c>
      <c r="BG321" s="26">
        <v>12.692172658101519</v>
      </c>
      <c r="BH321" s="26">
        <v>11.543147979299512</v>
      </c>
      <c r="BI321" s="26">
        <v>11.234684204456418</v>
      </c>
      <c r="BK321" s="27">
        <v>13.461570139104186</v>
      </c>
      <c r="BL321" s="27">
        <v>13.518999105489856</v>
      </c>
      <c r="BM321" s="27">
        <v>13.31823349879858</v>
      </c>
      <c r="BN321" s="27">
        <v>13.140154499231803</v>
      </c>
      <c r="BO321" s="27">
        <v>12.936209595874947</v>
      </c>
      <c r="BP321" s="27">
        <v>12.753072402187462</v>
      </c>
      <c r="BQ321" s="27">
        <v>12.417192806915134</v>
      </c>
      <c r="BR321" s="27">
        <v>12.166520319257547</v>
      </c>
      <c r="BS321" s="27">
        <v>11.927590240804724</v>
      </c>
      <c r="BT321" s="27">
        <v>11.513046154627355</v>
      </c>
      <c r="BU321" s="27">
        <v>9.8294977289459844</v>
      </c>
      <c r="BV321" s="27">
        <v>8.5125938183585514</v>
      </c>
      <c r="BW321" s="27">
        <v>7.8662429279612613</v>
      </c>
      <c r="BX321" s="27">
        <v>7.6912570944199263</v>
      </c>
      <c r="BZ321" s="27">
        <v>17.961570139104186</v>
      </c>
      <c r="CA321" s="27">
        <v>18.018999105489854</v>
      </c>
      <c r="CB321" s="27">
        <v>17.81823349879858</v>
      </c>
      <c r="CC321" s="27">
        <v>17.640154499231805</v>
      </c>
      <c r="CD321" s="27">
        <v>17.436209595874949</v>
      </c>
      <c r="CE321" s="27">
        <v>17.253072402187463</v>
      </c>
      <c r="CF321" s="27">
        <v>16.917192806915132</v>
      </c>
      <c r="CG321" s="27">
        <v>16.666520319257547</v>
      </c>
      <c r="CH321" s="27">
        <v>16.427590240804726</v>
      </c>
      <c r="CI321" s="27">
        <v>16.013046154627354</v>
      </c>
      <c r="CJ321" s="27">
        <v>14.329497728945984</v>
      </c>
      <c r="CK321" s="27">
        <v>13.012593818358551</v>
      </c>
      <c r="CL321" s="27">
        <v>12.366242927961261</v>
      </c>
      <c r="CM321" s="27">
        <v>12.191257094419926</v>
      </c>
      <c r="CO321" s="28">
        <v>13.453010697377909</v>
      </c>
      <c r="CP321" s="28">
        <v>13.485116555797394</v>
      </c>
      <c r="CQ321" s="28">
        <v>13.258713710749671</v>
      </c>
      <c r="CR321" s="28">
        <v>13.067553288986538</v>
      </c>
      <c r="CS321" s="28">
        <v>12.859261416456008</v>
      </c>
      <c r="CT321" s="28">
        <v>12.684073863987077</v>
      </c>
      <c r="CU321" s="28">
        <v>12.364548319806294</v>
      </c>
      <c r="CV321" s="28">
        <v>12.132173273894548</v>
      </c>
      <c r="CW321" s="28">
        <v>11.936241265301737</v>
      </c>
      <c r="CX321" s="28">
        <v>11.587027590206606</v>
      </c>
      <c r="CY321" s="28">
        <v>10.038828719821066</v>
      </c>
      <c r="CZ321" s="28">
        <v>5.4149035280860929</v>
      </c>
      <c r="DA321" s="28">
        <v>1.2894817591791536</v>
      </c>
      <c r="DB321" s="28">
        <v>-1.9278073637749245</v>
      </c>
      <c r="DD321" s="28">
        <v>17.953010697377909</v>
      </c>
      <c r="DE321" s="28">
        <v>17.985116555797394</v>
      </c>
      <c r="DF321" s="28">
        <v>17.758713710749671</v>
      </c>
      <c r="DG321" s="28">
        <v>17.567553288986538</v>
      </c>
      <c r="DH321" s="28">
        <v>17.359261416456008</v>
      </c>
      <c r="DI321" s="28">
        <v>17.184073863987077</v>
      </c>
      <c r="DJ321" s="28">
        <v>16.864548319806296</v>
      </c>
      <c r="DK321" s="28">
        <v>16.632173273894548</v>
      </c>
      <c r="DL321" s="28">
        <v>16.436241265301739</v>
      </c>
      <c r="DM321" s="28">
        <v>16.087027590206606</v>
      </c>
      <c r="DN321" s="28">
        <v>14.538828719821066</v>
      </c>
      <c r="DO321" s="28">
        <v>9.9149035280860929</v>
      </c>
      <c r="DP321" s="28">
        <v>5.7894817591791536</v>
      </c>
      <c r="DQ321" s="28">
        <v>2.5721926362250755</v>
      </c>
      <c r="DS321" s="29">
        <v>13.511529281886933</v>
      </c>
      <c r="DT321" s="29">
        <v>13.60030567175283</v>
      </c>
      <c r="DU321" s="29">
        <v>13.432314111883285</v>
      </c>
      <c r="DV321" s="29">
        <v>13.286092133975217</v>
      </c>
      <c r="DW321" s="29">
        <v>13.127645822097783</v>
      </c>
      <c r="DX321" s="29">
        <v>12.989184045740529</v>
      </c>
      <c r="DY321" s="29">
        <v>12.712881355921798</v>
      </c>
      <c r="DZ321" s="29">
        <v>12.520470137927349</v>
      </c>
      <c r="EA321" s="29">
        <v>12.35782427378393</v>
      </c>
      <c r="EB321" s="29">
        <v>11.88638473968121</v>
      </c>
      <c r="EC321" s="29">
        <v>6.9293210428791099</v>
      </c>
      <c r="ED321" s="29">
        <v>2.2605339436664451</v>
      </c>
      <c r="EE321" s="29">
        <v>-1.2178085608464784</v>
      </c>
      <c r="EF321" s="29">
        <v>-1.4412819723329449</v>
      </c>
      <c r="EH321" s="29">
        <v>18.011529281886933</v>
      </c>
      <c r="EI321" s="29">
        <v>18.100305671752828</v>
      </c>
      <c r="EJ321" s="29">
        <v>17.932314111883287</v>
      </c>
      <c r="EK321" s="29">
        <v>17.786092133975217</v>
      </c>
      <c r="EL321" s="29">
        <v>17.627645822097783</v>
      </c>
      <c r="EM321" s="29">
        <v>17.489184045740529</v>
      </c>
      <c r="EN321" s="29">
        <v>17.212881355921798</v>
      </c>
      <c r="EO321" s="29">
        <v>17.020470137927347</v>
      </c>
      <c r="EP321" s="29">
        <v>16.85782427378393</v>
      </c>
      <c r="EQ321" s="29">
        <v>16.386384739681212</v>
      </c>
      <c r="ER321" s="29">
        <v>11.42932104287911</v>
      </c>
      <c r="ES321" s="29">
        <v>6.7605339436664451</v>
      </c>
      <c r="ET321" s="29">
        <v>3.2821914391535216</v>
      </c>
      <c r="EU321" s="29">
        <v>3.0587180276670551</v>
      </c>
      <c r="EW321" s="1">
        <v>378367</v>
      </c>
      <c r="EX321" s="1">
        <v>401718</v>
      </c>
      <c r="EY321" s="1" t="s">
        <v>571</v>
      </c>
      <c r="EZ321" s="1" t="s">
        <v>880</v>
      </c>
    </row>
    <row r="322" spans="2:156" ht="16.2" thickBot="1" x14ac:dyDescent="0.35">
      <c r="B322" s="21" t="s">
        <v>322</v>
      </c>
      <c r="C322" s="22">
        <v>4.3512555170135663</v>
      </c>
      <c r="D322" s="23">
        <v>4.5211799222602149</v>
      </c>
      <c r="E322" s="23">
        <v>4.2803998561856584</v>
      </c>
      <c r="F322" s="23">
        <v>4.0611218075199442</v>
      </c>
      <c r="G322" s="23">
        <v>3.9087385534781216</v>
      </c>
      <c r="H322" s="23">
        <v>3.6302058856618604</v>
      </c>
      <c r="I322" s="23">
        <v>3.408237839671802</v>
      </c>
      <c r="J322" s="23">
        <v>3.1358924564158759</v>
      </c>
      <c r="K322" s="23">
        <v>2.8355055371847229</v>
      </c>
      <c r="L322" s="23">
        <v>2.3322913581134266</v>
      </c>
      <c r="M322" s="23">
        <v>-6.5578595713226662E-2</v>
      </c>
      <c r="N322" s="23">
        <v>-2.5279033474905468</v>
      </c>
      <c r="O322" s="23">
        <v>-3.7416985649199539</v>
      </c>
      <c r="P322" s="23">
        <v>-4.3351965078459536</v>
      </c>
      <c r="Q322" s="24"/>
      <c r="R322" s="23">
        <v>13.551255517013566</v>
      </c>
      <c r="S322" s="23">
        <v>13.721179922260214</v>
      </c>
      <c r="T322" s="23">
        <v>13.480399856185658</v>
      </c>
      <c r="U322" s="23">
        <v>13.261121807519944</v>
      </c>
      <c r="V322" s="23">
        <v>13.108738553478121</v>
      </c>
      <c r="W322" s="23">
        <v>12.83020588566186</v>
      </c>
      <c r="X322" s="23">
        <v>12.608237839671801</v>
      </c>
      <c r="Y322" s="23">
        <v>12.335892456415875</v>
      </c>
      <c r="Z322" s="23">
        <v>12.035505537184722</v>
      </c>
      <c r="AA322" s="23">
        <v>11.532291358113426</v>
      </c>
      <c r="AB322" s="23">
        <v>9.1344214042867726</v>
      </c>
      <c r="AC322" s="23">
        <v>6.6720966525094525</v>
      </c>
      <c r="AD322" s="23">
        <v>5.4583014350800454</v>
      </c>
      <c r="AE322" s="23">
        <v>4.8648034921540457</v>
      </c>
      <c r="AG322" s="25">
        <v>4.3074638095479596</v>
      </c>
      <c r="AH322" s="25">
        <v>4.4906089452812274</v>
      </c>
      <c r="AI322" s="25">
        <v>4.3779747264525319</v>
      </c>
      <c r="AJ322" s="25">
        <v>4.2592672186860376</v>
      </c>
      <c r="AK322" s="25">
        <v>4.2046468973143512</v>
      </c>
      <c r="AL322" s="25">
        <v>4.0306827905041605</v>
      </c>
      <c r="AM322" s="25">
        <v>3.8417163176550773</v>
      </c>
      <c r="AN322" s="25">
        <v>3.5092357344572331</v>
      </c>
      <c r="AO322" s="25">
        <v>3.1930780657652775</v>
      </c>
      <c r="AP322" s="25">
        <v>2.7573568792469274</v>
      </c>
      <c r="AQ322" s="25">
        <v>1.1182252729887203</v>
      </c>
      <c r="AR322" s="25">
        <v>-0.64830408369440207</v>
      </c>
      <c r="AS322" s="25">
        <v>-2.279137165000872</v>
      </c>
      <c r="AT322" s="25">
        <v>-2.9364045686624927</v>
      </c>
      <c r="AV322" s="26">
        <v>13.507463809547959</v>
      </c>
      <c r="AW322" s="26">
        <v>13.690608945281227</v>
      </c>
      <c r="AX322" s="26">
        <v>13.577974726452531</v>
      </c>
      <c r="AY322" s="26">
        <v>13.459267218686037</v>
      </c>
      <c r="AZ322" s="26">
        <v>13.40464689731435</v>
      </c>
      <c r="BA322" s="26">
        <v>13.23068279050416</v>
      </c>
      <c r="BB322" s="26">
        <v>13.041716317655077</v>
      </c>
      <c r="BC322" s="26">
        <v>12.709235734457232</v>
      </c>
      <c r="BD322" s="26">
        <v>12.393078065765277</v>
      </c>
      <c r="BE322" s="26">
        <v>11.957356879246927</v>
      </c>
      <c r="BF322" s="26">
        <v>10.31822527298872</v>
      </c>
      <c r="BG322" s="26">
        <v>8.5516959163055972</v>
      </c>
      <c r="BH322" s="26">
        <v>6.9208628349991272</v>
      </c>
      <c r="BI322" s="26">
        <v>6.2635954313375066</v>
      </c>
      <c r="BK322" s="27">
        <v>4.3521473179749091</v>
      </c>
      <c r="BL322" s="27">
        <v>4.5458262014248962</v>
      </c>
      <c r="BM322" s="27">
        <v>4.3343020495200122</v>
      </c>
      <c r="BN322" s="27">
        <v>4.1446052409024876</v>
      </c>
      <c r="BO322" s="27">
        <v>4.0254722073068478</v>
      </c>
      <c r="BP322" s="27">
        <v>3.7937634973397234</v>
      </c>
      <c r="BQ322" s="27">
        <v>3.6190693424151021</v>
      </c>
      <c r="BR322" s="27">
        <v>3.4062912248208868</v>
      </c>
      <c r="BS322" s="27">
        <v>3.1984991166154355</v>
      </c>
      <c r="BT322" s="27">
        <v>2.9158780961159305</v>
      </c>
      <c r="BU322" s="27">
        <v>1.1030420215437609</v>
      </c>
      <c r="BV322" s="27">
        <v>-0.38983294844059557</v>
      </c>
      <c r="BW322" s="27">
        <v>-0.88823838472760386</v>
      </c>
      <c r="BX322" s="27">
        <v>-0.78355748751250687</v>
      </c>
      <c r="BZ322" s="27">
        <v>13.552147317974908</v>
      </c>
      <c r="CA322" s="27">
        <v>13.745826201424896</v>
      </c>
      <c r="CB322" s="27">
        <v>13.534302049520011</v>
      </c>
      <c r="CC322" s="27">
        <v>13.344605240902487</v>
      </c>
      <c r="CD322" s="27">
        <v>13.225472207306847</v>
      </c>
      <c r="CE322" s="27">
        <v>12.993763497339723</v>
      </c>
      <c r="CF322" s="27">
        <v>12.819069342415101</v>
      </c>
      <c r="CG322" s="27">
        <v>12.606291224820886</v>
      </c>
      <c r="CH322" s="27">
        <v>12.398499116615435</v>
      </c>
      <c r="CI322" s="27">
        <v>12.11587809611593</v>
      </c>
      <c r="CJ322" s="27">
        <v>10.30304202154376</v>
      </c>
      <c r="CK322" s="27">
        <v>8.8101670515594037</v>
      </c>
      <c r="CL322" s="27">
        <v>8.3117616152723954</v>
      </c>
      <c r="CM322" s="27">
        <v>8.4164425124874924</v>
      </c>
      <c r="CO322" s="28">
        <v>4.3458345693007239</v>
      </c>
      <c r="CP322" s="28">
        <v>4.5339951385020356</v>
      </c>
      <c r="CQ322" s="28">
        <v>4.3150123147546626</v>
      </c>
      <c r="CR322" s="28">
        <v>4.1190897360783971</v>
      </c>
      <c r="CS322" s="28">
        <v>3.9878096029363679</v>
      </c>
      <c r="CT322" s="28">
        <v>3.7407356117600656</v>
      </c>
      <c r="CU322" s="28">
        <v>3.5460819750448938</v>
      </c>
      <c r="CV322" s="28">
        <v>3.280882260272616</v>
      </c>
      <c r="CW322" s="28">
        <v>3.0208093565222054</v>
      </c>
      <c r="CX322" s="28">
        <v>2.6950938150552837</v>
      </c>
      <c r="CY322" s="28">
        <v>0.13003083098546853</v>
      </c>
      <c r="CZ322" s="28">
        <v>-8.6343431634026686</v>
      </c>
      <c r="DA322" s="28">
        <v>-15.475939926304225</v>
      </c>
      <c r="DB322" s="28">
        <v>-20.740268692074668</v>
      </c>
      <c r="DD322" s="28">
        <v>13.545834569300723</v>
      </c>
      <c r="DE322" s="28">
        <v>13.733995138502035</v>
      </c>
      <c r="DF322" s="28">
        <v>13.515012314754662</v>
      </c>
      <c r="DG322" s="28">
        <v>13.319089736078396</v>
      </c>
      <c r="DH322" s="28">
        <v>13.187809602936367</v>
      </c>
      <c r="DI322" s="28">
        <v>12.940735611760065</v>
      </c>
      <c r="DJ322" s="28">
        <v>12.746081975044893</v>
      </c>
      <c r="DK322" s="28">
        <v>12.480882260272615</v>
      </c>
      <c r="DL322" s="28">
        <v>12.220809356522205</v>
      </c>
      <c r="DM322" s="28">
        <v>11.895093815055283</v>
      </c>
      <c r="DN322" s="28">
        <v>9.3300308309854678</v>
      </c>
      <c r="DO322" s="28">
        <v>0.56565683659733068</v>
      </c>
      <c r="DP322" s="28">
        <v>-6.2759399263042255</v>
      </c>
      <c r="DQ322" s="28">
        <v>-11.540268692074669</v>
      </c>
      <c r="DS322" s="29">
        <v>4.3838627200176923</v>
      </c>
      <c r="DT322" s="29">
        <v>4.6084660300300726</v>
      </c>
      <c r="DU322" s="29">
        <v>4.426073042794922</v>
      </c>
      <c r="DV322" s="29">
        <v>4.257953410453176</v>
      </c>
      <c r="DW322" s="29">
        <v>4.1468097898605496</v>
      </c>
      <c r="DX322" s="29">
        <v>3.8957438130576847</v>
      </c>
      <c r="DY322" s="29">
        <v>3.7009449203993068</v>
      </c>
      <c r="DZ322" s="29">
        <v>3.4496198877991908</v>
      </c>
      <c r="EA322" s="29">
        <v>3.1954417397835879</v>
      </c>
      <c r="EB322" s="29">
        <v>2.6183114341644416</v>
      </c>
      <c r="EC322" s="29">
        <v>-6.2317397763195217</v>
      </c>
      <c r="ED322" s="29">
        <v>-14.541215252797134</v>
      </c>
      <c r="EE322" s="29">
        <v>-20.517073652684072</v>
      </c>
      <c r="EF322" s="29">
        <v>-20.444154665063639</v>
      </c>
      <c r="EH322" s="29">
        <v>13.583862720017692</v>
      </c>
      <c r="EI322" s="29">
        <v>13.808466030030072</v>
      </c>
      <c r="EJ322" s="29">
        <v>13.626073042794921</v>
      </c>
      <c r="EK322" s="29">
        <v>13.457953410453175</v>
      </c>
      <c r="EL322" s="29">
        <v>13.346809789860549</v>
      </c>
      <c r="EM322" s="29">
        <v>13.095743813057684</v>
      </c>
      <c r="EN322" s="29">
        <v>12.900944920399306</v>
      </c>
      <c r="EO322" s="29">
        <v>12.64961988779919</v>
      </c>
      <c r="EP322" s="29">
        <v>12.395441739783587</v>
      </c>
      <c r="EQ322" s="29">
        <v>11.818311434164441</v>
      </c>
      <c r="ER322" s="29">
        <v>2.9682602236804776</v>
      </c>
      <c r="ES322" s="29">
        <v>-5.3412152527971344</v>
      </c>
      <c r="ET322" s="29">
        <v>-11.317073652684073</v>
      </c>
      <c r="EU322" s="29">
        <v>-11.24415466506364</v>
      </c>
      <c r="EW322" s="1">
        <v>395148</v>
      </c>
      <c r="EX322" s="1">
        <v>398108</v>
      </c>
      <c r="EY322" s="1" t="s">
        <v>484</v>
      </c>
      <c r="EZ322" s="1" t="s">
        <v>876</v>
      </c>
    </row>
    <row r="323" spans="2:156" ht="16.2" thickBot="1" x14ac:dyDescent="0.35">
      <c r="B323" s="21" t="s">
        <v>323</v>
      </c>
      <c r="C323" s="22">
        <v>11.636267454217814</v>
      </c>
      <c r="D323" s="23">
        <v>11.312462996241806</v>
      </c>
      <c r="E323" s="23">
        <v>10.804655973683207</v>
      </c>
      <c r="F323" s="23">
        <v>10.650887010840568</v>
      </c>
      <c r="G323" s="23">
        <v>10.361098615473269</v>
      </c>
      <c r="H323" s="23">
        <v>10.179250266004908</v>
      </c>
      <c r="I323" s="23">
        <v>9.9958857063902524</v>
      </c>
      <c r="J323" s="23">
        <v>9.6919204421078931</v>
      </c>
      <c r="K323" s="23">
        <v>9.382992641874413</v>
      </c>
      <c r="L323" s="23">
        <v>9.0252726992888501</v>
      </c>
      <c r="M323" s="23">
        <v>7.3851797567066075</v>
      </c>
      <c r="N323" s="23">
        <v>5.9142801535692655</v>
      </c>
      <c r="O323" s="23">
        <v>5.3590116814307152</v>
      </c>
      <c r="P323" s="23">
        <v>5.3010384006286522</v>
      </c>
      <c r="Q323" s="24"/>
      <c r="R323" s="23">
        <v>15.736267454217815</v>
      </c>
      <c r="S323" s="23">
        <v>15.412462996241807</v>
      </c>
      <c r="T323" s="23">
        <v>14.904655973683209</v>
      </c>
      <c r="U323" s="23">
        <v>14.75088701084057</v>
      </c>
      <c r="V323" s="23">
        <v>14.46109861547327</v>
      </c>
      <c r="W323" s="23">
        <v>14.27925026600491</v>
      </c>
      <c r="X323" s="23">
        <v>14.095885706390254</v>
      </c>
      <c r="Y323" s="23">
        <v>13.791920442107894</v>
      </c>
      <c r="Z323" s="23">
        <v>13.482992641874414</v>
      </c>
      <c r="AA323" s="23">
        <v>13.125272699288852</v>
      </c>
      <c r="AB323" s="23">
        <v>11.485179756706609</v>
      </c>
      <c r="AC323" s="23">
        <v>10.014280153569267</v>
      </c>
      <c r="AD323" s="23">
        <v>9.4590116814307166</v>
      </c>
      <c r="AE323" s="23">
        <v>9.4010384006286536</v>
      </c>
      <c r="AG323" s="25">
        <v>11.593315512634192</v>
      </c>
      <c r="AH323" s="25">
        <v>11.451984578831862</v>
      </c>
      <c r="AI323" s="25">
        <v>11.200648165540086</v>
      </c>
      <c r="AJ323" s="25">
        <v>11.104372217546533</v>
      </c>
      <c r="AK323" s="25">
        <v>10.878135390414799</v>
      </c>
      <c r="AL323" s="25">
        <v>10.756946603488059</v>
      </c>
      <c r="AM323" s="25">
        <v>10.626667304351212</v>
      </c>
      <c r="AN323" s="25">
        <v>10.381321947613587</v>
      </c>
      <c r="AO323" s="25">
        <v>10.125295666215047</v>
      </c>
      <c r="AP323" s="25">
        <v>9.822115440641074</v>
      </c>
      <c r="AQ323" s="25">
        <v>8.6629089536819048</v>
      </c>
      <c r="AR323" s="25">
        <v>7.3255766354760272</v>
      </c>
      <c r="AS323" s="25">
        <v>6.236873017800594</v>
      </c>
      <c r="AT323" s="25">
        <v>6.0067330986619858</v>
      </c>
      <c r="AV323" s="26">
        <v>15.693315512634193</v>
      </c>
      <c r="AW323" s="26">
        <v>15.551984578831863</v>
      </c>
      <c r="AX323" s="26">
        <v>15.300648165540087</v>
      </c>
      <c r="AY323" s="26">
        <v>15.204372217546535</v>
      </c>
      <c r="AZ323" s="26">
        <v>14.978135390414801</v>
      </c>
      <c r="BA323" s="26">
        <v>14.85694660348806</v>
      </c>
      <c r="BB323" s="26">
        <v>14.726667304351214</v>
      </c>
      <c r="BC323" s="26">
        <v>14.481321947613589</v>
      </c>
      <c r="BD323" s="26">
        <v>14.225295666215048</v>
      </c>
      <c r="BE323" s="26">
        <v>13.922115440641075</v>
      </c>
      <c r="BF323" s="26">
        <v>12.762908953681906</v>
      </c>
      <c r="BG323" s="26">
        <v>11.425576635476029</v>
      </c>
      <c r="BH323" s="26">
        <v>10.336873017800595</v>
      </c>
      <c r="BI323" s="26">
        <v>10.106733098661987</v>
      </c>
      <c r="BK323" s="27">
        <v>11.637843618328992</v>
      </c>
      <c r="BL323" s="27">
        <v>11.338750745543921</v>
      </c>
      <c r="BM323" s="27">
        <v>10.863482552347335</v>
      </c>
      <c r="BN323" s="27">
        <v>10.740757947421944</v>
      </c>
      <c r="BO323" s="27">
        <v>10.486081724954095</v>
      </c>
      <c r="BP323" s="27">
        <v>10.351151217813285</v>
      </c>
      <c r="BQ323" s="27">
        <v>10.217756228432673</v>
      </c>
      <c r="BR323" s="27">
        <v>9.9781004302487037</v>
      </c>
      <c r="BS323" s="27">
        <v>9.7331931665861795</v>
      </c>
      <c r="BT323" s="27">
        <v>9.4399027346895821</v>
      </c>
      <c r="BU323" s="27">
        <v>8.1296992159666708</v>
      </c>
      <c r="BV323" s="27">
        <v>7.081705129277875</v>
      </c>
      <c r="BW323" s="27">
        <v>6.7913887450504795</v>
      </c>
      <c r="BX323" s="27">
        <v>6.9893565481321058</v>
      </c>
      <c r="BZ323" s="27">
        <v>15.737843618328993</v>
      </c>
      <c r="CA323" s="27">
        <v>15.438750745543922</v>
      </c>
      <c r="CB323" s="27">
        <v>14.963482552347337</v>
      </c>
      <c r="CC323" s="27">
        <v>14.840757947421945</v>
      </c>
      <c r="CD323" s="27">
        <v>14.586081724954097</v>
      </c>
      <c r="CE323" s="27">
        <v>14.451151217813287</v>
      </c>
      <c r="CF323" s="27">
        <v>14.317756228432675</v>
      </c>
      <c r="CG323" s="27">
        <v>14.078100430248705</v>
      </c>
      <c r="CH323" s="27">
        <v>13.833193166586181</v>
      </c>
      <c r="CI323" s="27">
        <v>13.539902734689583</v>
      </c>
      <c r="CJ323" s="27">
        <v>12.229699215966672</v>
      </c>
      <c r="CK323" s="27">
        <v>11.181705129277876</v>
      </c>
      <c r="CL323" s="27">
        <v>10.891388745050481</v>
      </c>
      <c r="CM323" s="27">
        <v>11.089356548132107</v>
      </c>
      <c r="CO323" s="28">
        <v>11.630963035362194</v>
      </c>
      <c r="CP323" s="28">
        <v>11.31955708694924</v>
      </c>
      <c r="CQ323" s="28">
        <v>10.834551351725505</v>
      </c>
      <c r="CR323" s="28">
        <v>10.715450882157413</v>
      </c>
      <c r="CS323" s="28">
        <v>10.474266023164764</v>
      </c>
      <c r="CT323" s="28">
        <v>10.372325753168008</v>
      </c>
      <c r="CU323" s="28">
        <v>10.277590350418311</v>
      </c>
      <c r="CV323" s="28">
        <v>10.067537797995206</v>
      </c>
      <c r="CW323" s="28">
        <v>9.8796771149233553</v>
      </c>
      <c r="CX323" s="28">
        <v>9.6750387802811755</v>
      </c>
      <c r="CY323" s="28">
        <v>8.6396086959876115</v>
      </c>
      <c r="CZ323" s="28">
        <v>2.504942259164924</v>
      </c>
      <c r="DA323" s="28">
        <v>-2.2586493586357754</v>
      </c>
      <c r="DB323" s="28">
        <v>-5.8810600199544822</v>
      </c>
      <c r="DD323" s="28">
        <v>15.730963035362196</v>
      </c>
      <c r="DE323" s="28">
        <v>15.419557086949242</v>
      </c>
      <c r="DF323" s="28">
        <v>14.934551351725506</v>
      </c>
      <c r="DG323" s="28">
        <v>14.815450882157414</v>
      </c>
      <c r="DH323" s="28">
        <v>14.574266023164766</v>
      </c>
      <c r="DI323" s="28">
        <v>14.472325753168009</v>
      </c>
      <c r="DJ323" s="28">
        <v>14.377590350418313</v>
      </c>
      <c r="DK323" s="28">
        <v>14.167537797995207</v>
      </c>
      <c r="DL323" s="28">
        <v>13.979677114923357</v>
      </c>
      <c r="DM323" s="28">
        <v>13.775038780281177</v>
      </c>
      <c r="DN323" s="28">
        <v>12.739608695987613</v>
      </c>
      <c r="DO323" s="28">
        <v>6.6049422591649254</v>
      </c>
      <c r="DP323" s="28">
        <v>1.841350641364226</v>
      </c>
      <c r="DQ323" s="28">
        <v>-1.7810600199544808</v>
      </c>
      <c r="DS323" s="29">
        <v>11.693619983770223</v>
      </c>
      <c r="DT323" s="29">
        <v>11.442517239016684</v>
      </c>
      <c r="DU323" s="29">
        <v>11.016899044271842</v>
      </c>
      <c r="DV323" s="29">
        <v>10.941658983226574</v>
      </c>
      <c r="DW323" s="29">
        <v>10.748090587968827</v>
      </c>
      <c r="DX323" s="29">
        <v>10.666077523310859</v>
      </c>
      <c r="DY323" s="29">
        <v>10.596420984018721</v>
      </c>
      <c r="DZ323" s="29">
        <v>10.427947372596142</v>
      </c>
      <c r="EA323" s="29">
        <v>10.27367310229136</v>
      </c>
      <c r="EB323" s="29">
        <v>9.8993792060986063</v>
      </c>
      <c r="EC323" s="29">
        <v>4.664518230592126</v>
      </c>
      <c r="ED323" s="29">
        <v>-1.1300576574755645</v>
      </c>
      <c r="EE323" s="29">
        <v>-5.2339470001427557</v>
      </c>
      <c r="EF323" s="29">
        <v>-5.3684973120301578</v>
      </c>
      <c r="EH323" s="29">
        <v>15.793619983770224</v>
      </c>
      <c r="EI323" s="29">
        <v>15.542517239016686</v>
      </c>
      <c r="EJ323" s="29">
        <v>15.116899044271843</v>
      </c>
      <c r="EK323" s="29">
        <v>15.041658983226576</v>
      </c>
      <c r="EL323" s="29">
        <v>14.848090587968828</v>
      </c>
      <c r="EM323" s="29">
        <v>14.766077523310861</v>
      </c>
      <c r="EN323" s="29">
        <v>14.696420984018722</v>
      </c>
      <c r="EO323" s="29">
        <v>14.527947372596143</v>
      </c>
      <c r="EP323" s="29">
        <v>14.373673102291361</v>
      </c>
      <c r="EQ323" s="29">
        <v>13.999379206098608</v>
      </c>
      <c r="ER323" s="29">
        <v>8.7645182305921274</v>
      </c>
      <c r="ES323" s="29">
        <v>2.9699423425244369</v>
      </c>
      <c r="ET323" s="29">
        <v>-1.1339470001427543</v>
      </c>
      <c r="EU323" s="29">
        <v>-1.2684973120301564</v>
      </c>
      <c r="EW323" s="1">
        <v>353958</v>
      </c>
      <c r="EX323" s="1">
        <v>426066</v>
      </c>
      <c r="EY323" s="1" t="s">
        <v>480</v>
      </c>
      <c r="EZ323" s="1" t="s">
        <v>887</v>
      </c>
    </row>
    <row r="324" spans="2:156" ht="16.2" thickBot="1" x14ac:dyDescent="0.35">
      <c r="B324" s="21" t="s">
        <v>324</v>
      </c>
      <c r="C324" s="22">
        <v>9.0235177943617551</v>
      </c>
      <c r="D324" s="23">
        <v>9.0632389674386111</v>
      </c>
      <c r="E324" s="23">
        <v>8.6299585343193339</v>
      </c>
      <c r="F324" s="23">
        <v>8.3240929862125874</v>
      </c>
      <c r="G324" s="23">
        <v>7.9813490954869906</v>
      </c>
      <c r="H324" s="23">
        <v>7.5694686947310554</v>
      </c>
      <c r="I324" s="23">
        <v>7.1351394630749994</v>
      </c>
      <c r="J324" s="23">
        <v>6.6568339745864975</v>
      </c>
      <c r="K324" s="23">
        <v>6.1745865917839602</v>
      </c>
      <c r="L324" s="23">
        <v>5.6027959707755812</v>
      </c>
      <c r="M324" s="23">
        <v>2.5277936204769169</v>
      </c>
      <c r="N324" s="23">
        <v>-4.6032879469382948E-2</v>
      </c>
      <c r="O324" s="23">
        <v>-0.78980885827024849</v>
      </c>
      <c r="P324" s="23">
        <v>-0.69144803158416934</v>
      </c>
      <c r="Q324" s="24"/>
      <c r="R324" s="23">
        <v>13.623517794361756</v>
      </c>
      <c r="S324" s="23">
        <v>13.663238967438613</v>
      </c>
      <c r="T324" s="23">
        <v>13.229958534319335</v>
      </c>
      <c r="U324" s="23">
        <v>12.924092986212589</v>
      </c>
      <c r="V324" s="23">
        <v>12.581349095486992</v>
      </c>
      <c r="W324" s="23">
        <v>12.169468694731057</v>
      </c>
      <c r="X324" s="23">
        <v>11.735139463075001</v>
      </c>
      <c r="Y324" s="23">
        <v>11.256833974586499</v>
      </c>
      <c r="Z324" s="23">
        <v>10.774586591783962</v>
      </c>
      <c r="AA324" s="23">
        <v>10.202795970775583</v>
      </c>
      <c r="AB324" s="23">
        <v>7.1277936204769183</v>
      </c>
      <c r="AC324" s="23">
        <v>4.5539671205306185</v>
      </c>
      <c r="AD324" s="23">
        <v>3.8101911417297529</v>
      </c>
      <c r="AE324" s="23">
        <v>3.9085519684158321</v>
      </c>
      <c r="AG324" s="25">
        <v>8.9701627768702643</v>
      </c>
      <c r="AH324" s="25">
        <v>9.0542036172907316</v>
      </c>
      <c r="AI324" s="25">
        <v>8.7998682979513276</v>
      </c>
      <c r="AJ324" s="25">
        <v>8.5987952343930889</v>
      </c>
      <c r="AK324" s="25">
        <v>8.3201353631729802</v>
      </c>
      <c r="AL324" s="25">
        <v>7.9961604954189127</v>
      </c>
      <c r="AM324" s="25">
        <v>7.659458082265493</v>
      </c>
      <c r="AN324" s="25">
        <v>7.2607208803693641</v>
      </c>
      <c r="AO324" s="25">
        <v>6.8054695417128812</v>
      </c>
      <c r="AP324" s="25">
        <v>6.299211103987524</v>
      </c>
      <c r="AQ324" s="25">
        <v>4.5895295801977198</v>
      </c>
      <c r="AR324" s="25">
        <v>2.1047552290418494</v>
      </c>
      <c r="AS324" s="25">
        <v>-9.6780653612221101E-2</v>
      </c>
      <c r="AT324" s="25">
        <v>-0.64663204053940859</v>
      </c>
      <c r="AV324" s="26">
        <v>13.570162776870266</v>
      </c>
      <c r="AW324" s="26">
        <v>13.654203617290733</v>
      </c>
      <c r="AX324" s="26">
        <v>13.399868297951329</v>
      </c>
      <c r="AY324" s="26">
        <v>13.19879523439309</v>
      </c>
      <c r="AZ324" s="26">
        <v>12.920135363172982</v>
      </c>
      <c r="BA324" s="26">
        <v>12.596160495418914</v>
      </c>
      <c r="BB324" s="26">
        <v>12.259458082265494</v>
      </c>
      <c r="BC324" s="26">
        <v>11.860720880369366</v>
      </c>
      <c r="BD324" s="26">
        <v>11.405469541712883</v>
      </c>
      <c r="BE324" s="26">
        <v>10.899211103987525</v>
      </c>
      <c r="BF324" s="26">
        <v>9.1895295801977213</v>
      </c>
      <c r="BG324" s="26">
        <v>6.7047552290418508</v>
      </c>
      <c r="BH324" s="26">
        <v>4.5032193463877803</v>
      </c>
      <c r="BI324" s="26">
        <v>3.9533679594605928</v>
      </c>
      <c r="BK324" s="27">
        <v>9.0268392043113099</v>
      </c>
      <c r="BL324" s="27">
        <v>9.1095020808190679</v>
      </c>
      <c r="BM324" s="27">
        <v>8.7349750472464898</v>
      </c>
      <c r="BN324" s="27">
        <v>8.4833677484452323</v>
      </c>
      <c r="BO324" s="27">
        <v>8.1987202974980118</v>
      </c>
      <c r="BP324" s="27">
        <v>7.8675540296183595</v>
      </c>
      <c r="BQ324" s="27">
        <v>7.5222461027479604</v>
      </c>
      <c r="BR324" s="27">
        <v>7.1552401747763046</v>
      </c>
      <c r="BS324" s="27">
        <v>6.780262952236825</v>
      </c>
      <c r="BT324" s="27">
        <v>6.3139374270751247</v>
      </c>
      <c r="BU324" s="27">
        <v>3.7838518103407246</v>
      </c>
      <c r="BV324" s="27">
        <v>1.4361229723275919</v>
      </c>
      <c r="BW324" s="27">
        <v>0.71953586701225092</v>
      </c>
      <c r="BX324" s="27">
        <v>0.85554841880579957</v>
      </c>
      <c r="BZ324" s="27">
        <v>13.626839204311311</v>
      </c>
      <c r="CA324" s="27">
        <v>13.709502080819069</v>
      </c>
      <c r="CB324" s="27">
        <v>13.334975047246491</v>
      </c>
      <c r="CC324" s="27">
        <v>13.083367748445234</v>
      </c>
      <c r="CD324" s="27">
        <v>12.798720297498013</v>
      </c>
      <c r="CE324" s="27">
        <v>12.467554029618361</v>
      </c>
      <c r="CF324" s="27">
        <v>12.122246102747962</v>
      </c>
      <c r="CG324" s="27">
        <v>11.755240174776306</v>
      </c>
      <c r="CH324" s="27">
        <v>11.380262952236826</v>
      </c>
      <c r="CI324" s="27">
        <v>10.913937427075126</v>
      </c>
      <c r="CJ324" s="27">
        <v>8.383851810340726</v>
      </c>
      <c r="CK324" s="27">
        <v>6.0361229723275933</v>
      </c>
      <c r="CL324" s="27">
        <v>5.3195358670122523</v>
      </c>
      <c r="CM324" s="27">
        <v>5.455548418805801</v>
      </c>
      <c r="CO324" s="28">
        <v>9.018314074183948</v>
      </c>
      <c r="CP324" s="28">
        <v>9.0825175690279689</v>
      </c>
      <c r="CQ324" s="28">
        <v>8.6916758435086461</v>
      </c>
      <c r="CR324" s="28">
        <v>8.4456037079949056</v>
      </c>
      <c r="CS324" s="28">
        <v>8.185327667815244</v>
      </c>
      <c r="CT324" s="28">
        <v>7.8949666253706052</v>
      </c>
      <c r="CU324" s="28">
        <v>7.5767432129749874</v>
      </c>
      <c r="CV324" s="28">
        <v>7.1712995042198298</v>
      </c>
      <c r="CW324" s="28">
        <v>6.7970668539980537</v>
      </c>
      <c r="CX324" s="28">
        <v>6.3974515040465647</v>
      </c>
      <c r="CY324" s="28">
        <v>3.6347949030722368</v>
      </c>
      <c r="CZ324" s="28">
        <v>-3.5809106281766141</v>
      </c>
      <c r="DA324" s="28">
        <v>-8.6138178875887874</v>
      </c>
      <c r="DB324" s="28">
        <v>-12.300742871480317</v>
      </c>
      <c r="DD324" s="28">
        <v>13.618314074183949</v>
      </c>
      <c r="DE324" s="28">
        <v>13.68251756902797</v>
      </c>
      <c r="DF324" s="28">
        <v>13.291675843508648</v>
      </c>
      <c r="DG324" s="28">
        <v>13.045603707994907</v>
      </c>
      <c r="DH324" s="28">
        <v>12.785327667815245</v>
      </c>
      <c r="DI324" s="28">
        <v>12.494966625370607</v>
      </c>
      <c r="DJ324" s="28">
        <v>12.176743212974989</v>
      </c>
      <c r="DK324" s="28">
        <v>11.771299504219831</v>
      </c>
      <c r="DL324" s="28">
        <v>11.397066853998055</v>
      </c>
      <c r="DM324" s="28">
        <v>10.997451504046566</v>
      </c>
      <c r="DN324" s="28">
        <v>8.2347949030722383</v>
      </c>
      <c r="DO324" s="28">
        <v>1.0190893718233873</v>
      </c>
      <c r="DP324" s="28">
        <v>-4.013817887588786</v>
      </c>
      <c r="DQ324" s="28">
        <v>-7.7007428714803154</v>
      </c>
      <c r="DS324" s="29">
        <v>9.0667174505147567</v>
      </c>
      <c r="DT324" s="29">
        <v>9.1780554997895596</v>
      </c>
      <c r="DU324" s="29">
        <v>8.8349500287039398</v>
      </c>
      <c r="DV324" s="29">
        <v>8.6266284651223497</v>
      </c>
      <c r="DW324" s="29">
        <v>8.3815930324280767</v>
      </c>
      <c r="DX324" s="29">
        <v>8.0285364397104306</v>
      </c>
      <c r="DY324" s="29">
        <v>7.67149871246888</v>
      </c>
      <c r="DZ324" s="29">
        <v>7.2964899473216285</v>
      </c>
      <c r="EA324" s="29">
        <v>6.9437569692328971</v>
      </c>
      <c r="EB324" s="29">
        <v>6.3908334001822311</v>
      </c>
      <c r="EC324" s="29">
        <v>-0.47815295075952946</v>
      </c>
      <c r="ED324" s="29">
        <v>-6.9433122001615111</v>
      </c>
      <c r="EE324" s="29">
        <v>-11.102146214705719</v>
      </c>
      <c r="EF324" s="29">
        <v>-11.318375795650645</v>
      </c>
      <c r="EH324" s="29">
        <v>13.666717450514758</v>
      </c>
      <c r="EI324" s="29">
        <v>13.778055499789561</v>
      </c>
      <c r="EJ324" s="29">
        <v>13.434950028703941</v>
      </c>
      <c r="EK324" s="29">
        <v>13.226628465122351</v>
      </c>
      <c r="EL324" s="29">
        <v>12.981593032428078</v>
      </c>
      <c r="EM324" s="29">
        <v>12.628536439710432</v>
      </c>
      <c r="EN324" s="29">
        <v>12.271498712468881</v>
      </c>
      <c r="EO324" s="29">
        <v>11.89648994732163</v>
      </c>
      <c r="EP324" s="29">
        <v>11.543756969232899</v>
      </c>
      <c r="EQ324" s="29">
        <v>10.990833400182233</v>
      </c>
      <c r="ER324" s="29">
        <v>4.121847049240472</v>
      </c>
      <c r="ES324" s="29">
        <v>-2.3433122001615097</v>
      </c>
      <c r="ET324" s="29">
        <v>-6.5021462147057179</v>
      </c>
      <c r="EU324" s="29">
        <v>-6.718375795650644</v>
      </c>
      <c r="EW324" s="1">
        <v>344741</v>
      </c>
      <c r="EX324" s="1">
        <v>422417</v>
      </c>
      <c r="EY324" s="1" t="s">
        <v>546</v>
      </c>
      <c r="EZ324" s="1" t="s">
        <v>887</v>
      </c>
    </row>
    <row r="325" spans="2:156" ht="16.2" thickBot="1" x14ac:dyDescent="0.35">
      <c r="B325" s="21" t="s">
        <v>325</v>
      </c>
      <c r="C325" s="22">
        <v>6.0329401409560575</v>
      </c>
      <c r="D325" s="23">
        <v>6.0030571827708386</v>
      </c>
      <c r="E325" s="23">
        <v>5.7698319069369823</v>
      </c>
      <c r="F325" s="23">
        <v>5.5878341711557713</v>
      </c>
      <c r="G325" s="23">
        <v>5.3645097368886283</v>
      </c>
      <c r="H325" s="23">
        <v>4.9970887650081792</v>
      </c>
      <c r="I325" s="23">
        <v>4.6345975731083584</v>
      </c>
      <c r="J325" s="23">
        <v>4.3292968057946855</v>
      </c>
      <c r="K325" s="23">
        <v>3.9525372136291281</v>
      </c>
      <c r="L325" s="23">
        <v>3.4606723773261869</v>
      </c>
      <c r="M325" s="23">
        <v>1.1669316512046439</v>
      </c>
      <c r="N325" s="23">
        <v>-0.74930517597011104</v>
      </c>
      <c r="O325" s="23">
        <v>-1.622369407305893</v>
      </c>
      <c r="P325" s="23">
        <v>-2.0836887108723765</v>
      </c>
      <c r="Q325" s="24"/>
      <c r="R325" s="23">
        <v>16.732940140956057</v>
      </c>
      <c r="S325" s="23">
        <v>16.703057182770838</v>
      </c>
      <c r="T325" s="23">
        <v>16.469831906936982</v>
      </c>
      <c r="U325" s="23">
        <v>16.287834171155772</v>
      </c>
      <c r="V325" s="23">
        <v>16.064509736888628</v>
      </c>
      <c r="W325" s="23">
        <v>15.697088765008179</v>
      </c>
      <c r="X325" s="23">
        <v>15.334597573108358</v>
      </c>
      <c r="Y325" s="23">
        <v>15.029296805794685</v>
      </c>
      <c r="Z325" s="23">
        <v>14.652537213629127</v>
      </c>
      <c r="AA325" s="23">
        <v>14.160672377326186</v>
      </c>
      <c r="AB325" s="23">
        <v>11.866931651204643</v>
      </c>
      <c r="AC325" s="23">
        <v>9.9506948240298883</v>
      </c>
      <c r="AD325" s="23">
        <v>9.0776305926941063</v>
      </c>
      <c r="AE325" s="23">
        <v>8.6163112891276228</v>
      </c>
      <c r="AG325" s="25">
        <v>6.0016526987306928</v>
      </c>
      <c r="AH325" s="25">
        <v>5.9619182111188831</v>
      </c>
      <c r="AI325" s="25">
        <v>5.77464391429932</v>
      </c>
      <c r="AJ325" s="25">
        <v>5.6390351007935333</v>
      </c>
      <c r="AK325" s="25">
        <v>5.4960511729002803</v>
      </c>
      <c r="AL325" s="25">
        <v>5.206113762316976</v>
      </c>
      <c r="AM325" s="25">
        <v>4.900242351810153</v>
      </c>
      <c r="AN325" s="25">
        <v>4.6853498447740307</v>
      </c>
      <c r="AO325" s="25">
        <v>4.3819707286456726</v>
      </c>
      <c r="AP325" s="25">
        <v>3.9566457764138363</v>
      </c>
      <c r="AQ325" s="25">
        <v>2.1645825007623891</v>
      </c>
      <c r="AR325" s="25">
        <v>0.39935664197297527</v>
      </c>
      <c r="AS325" s="25">
        <v>-0.93615361561733224</v>
      </c>
      <c r="AT325" s="25">
        <v>-1.3012087506805265</v>
      </c>
      <c r="AV325" s="26">
        <v>16.70165269873069</v>
      </c>
      <c r="AW325" s="26">
        <v>16.661918211118881</v>
      </c>
      <c r="AX325" s="26">
        <v>16.474643914299321</v>
      </c>
      <c r="AY325" s="26">
        <v>16.339035100793531</v>
      </c>
      <c r="AZ325" s="26">
        <v>16.19605117290028</v>
      </c>
      <c r="BA325" s="26">
        <v>15.906113762316975</v>
      </c>
      <c r="BB325" s="26">
        <v>15.600242351810152</v>
      </c>
      <c r="BC325" s="26">
        <v>15.38534984477403</v>
      </c>
      <c r="BD325" s="26">
        <v>15.081970728645672</v>
      </c>
      <c r="BE325" s="26">
        <v>14.656645776413836</v>
      </c>
      <c r="BF325" s="26">
        <v>12.864582500762388</v>
      </c>
      <c r="BG325" s="26">
        <v>11.099356641972975</v>
      </c>
      <c r="BH325" s="26">
        <v>9.7638463843826671</v>
      </c>
      <c r="BI325" s="26">
        <v>9.3987912493194727</v>
      </c>
      <c r="BK325" s="27">
        <v>6.0346298884812377</v>
      </c>
      <c r="BL325" s="27">
        <v>6.0314569715816155</v>
      </c>
      <c r="BM325" s="27">
        <v>5.8443374251978817</v>
      </c>
      <c r="BN325" s="27">
        <v>5.7037368232877519</v>
      </c>
      <c r="BO325" s="27">
        <v>5.5231602728712179</v>
      </c>
      <c r="BP325" s="27">
        <v>5.2161042596873646</v>
      </c>
      <c r="BQ325" s="27">
        <v>4.9184243365733327</v>
      </c>
      <c r="BR325" s="27">
        <v>4.6912347095267677</v>
      </c>
      <c r="BS325" s="27">
        <v>4.3918443277830743</v>
      </c>
      <c r="BT325" s="27">
        <v>3.978428093577147</v>
      </c>
      <c r="BU325" s="27">
        <v>2.0484495732483179</v>
      </c>
      <c r="BV325" s="27">
        <v>0.56055100396550372</v>
      </c>
      <c r="BW325" s="27">
        <v>-1.3144028677761099E-2</v>
      </c>
      <c r="BX325" s="27">
        <v>-0.1645068172843942</v>
      </c>
      <c r="BZ325" s="27">
        <v>16.734629888481237</v>
      </c>
      <c r="CA325" s="27">
        <v>16.731456971581615</v>
      </c>
      <c r="CB325" s="27">
        <v>16.544337425197881</v>
      </c>
      <c r="CC325" s="27">
        <v>16.403736823287751</v>
      </c>
      <c r="CD325" s="27">
        <v>16.223160272871219</v>
      </c>
      <c r="CE325" s="27">
        <v>15.916104259687364</v>
      </c>
      <c r="CF325" s="27">
        <v>15.618424336573332</v>
      </c>
      <c r="CG325" s="27">
        <v>15.391234709526767</v>
      </c>
      <c r="CH325" s="27">
        <v>15.091844327783074</v>
      </c>
      <c r="CI325" s="27">
        <v>14.678428093577146</v>
      </c>
      <c r="CJ325" s="27">
        <v>12.748449573248317</v>
      </c>
      <c r="CK325" s="27">
        <v>11.260551003965503</v>
      </c>
      <c r="CL325" s="27">
        <v>10.686855971322238</v>
      </c>
      <c r="CM325" s="27">
        <v>10.535493182715605</v>
      </c>
      <c r="CO325" s="28">
        <v>6.0269918494709369</v>
      </c>
      <c r="CP325" s="28">
        <v>6.0030871303995657</v>
      </c>
      <c r="CQ325" s="28">
        <v>5.7933455309306385</v>
      </c>
      <c r="CR325" s="28">
        <v>5.6460673326230975</v>
      </c>
      <c r="CS325" s="28">
        <v>5.47327532616554</v>
      </c>
      <c r="CT325" s="28">
        <v>5.1925423248029308</v>
      </c>
      <c r="CU325" s="28">
        <v>4.9311534467480325</v>
      </c>
      <c r="CV325" s="28">
        <v>4.7383869135172478</v>
      </c>
      <c r="CW325" s="28">
        <v>4.5065875504246673</v>
      </c>
      <c r="CX325" s="28">
        <v>4.1960604614450023</v>
      </c>
      <c r="CY325" s="28">
        <v>2.6033375242876335</v>
      </c>
      <c r="CZ325" s="28">
        <v>-2.3086759058693325</v>
      </c>
      <c r="DA325" s="28">
        <v>-6.9564305264431319</v>
      </c>
      <c r="DB325" s="28">
        <v>-10.479716479903853</v>
      </c>
      <c r="DD325" s="28">
        <v>16.726991849470934</v>
      </c>
      <c r="DE325" s="28">
        <v>16.703087130399567</v>
      </c>
      <c r="DF325" s="28">
        <v>16.49334553093064</v>
      </c>
      <c r="DG325" s="28">
        <v>16.346067332623097</v>
      </c>
      <c r="DH325" s="28">
        <v>16.173275326165538</v>
      </c>
      <c r="DI325" s="28">
        <v>15.89254232480293</v>
      </c>
      <c r="DJ325" s="28">
        <v>15.631153446748032</v>
      </c>
      <c r="DK325" s="28">
        <v>15.438386913517247</v>
      </c>
      <c r="DL325" s="28">
        <v>15.206587550424667</v>
      </c>
      <c r="DM325" s="28">
        <v>14.896060461445002</v>
      </c>
      <c r="DN325" s="28">
        <v>13.303337524287633</v>
      </c>
      <c r="DO325" s="28">
        <v>8.3913240941306668</v>
      </c>
      <c r="DP325" s="28">
        <v>3.7435694735568674</v>
      </c>
      <c r="DQ325" s="28">
        <v>0.22028352009614593</v>
      </c>
      <c r="DS325" s="29">
        <v>6.0849785601347843</v>
      </c>
      <c r="DT325" s="29">
        <v>6.1172577305584515</v>
      </c>
      <c r="DU325" s="29">
        <v>5.9483167045329424</v>
      </c>
      <c r="DV325" s="29">
        <v>5.8380851308399961</v>
      </c>
      <c r="DW325" s="29">
        <v>5.7054444203852679</v>
      </c>
      <c r="DX325" s="29">
        <v>5.4486939934658842</v>
      </c>
      <c r="DY325" s="29">
        <v>5.2164686376038105</v>
      </c>
      <c r="DZ325" s="29">
        <v>5.0604980009421219</v>
      </c>
      <c r="EA325" s="29">
        <v>4.8605378631906682</v>
      </c>
      <c r="EB325" s="29">
        <v>4.3959621318338655</v>
      </c>
      <c r="EC325" s="29">
        <v>-0.82389687655365762</v>
      </c>
      <c r="ED325" s="29">
        <v>-5.6416782995600876</v>
      </c>
      <c r="EE325" s="29">
        <v>-9.5328932951770362</v>
      </c>
      <c r="EF325" s="29">
        <v>-9.7819676457109743</v>
      </c>
      <c r="EH325" s="29">
        <v>16.784978560134782</v>
      </c>
      <c r="EI325" s="29">
        <v>16.817257730558453</v>
      </c>
      <c r="EJ325" s="29">
        <v>16.648316704532942</v>
      </c>
      <c r="EK325" s="29">
        <v>16.538085130839995</v>
      </c>
      <c r="EL325" s="29">
        <v>16.405444420385265</v>
      </c>
      <c r="EM325" s="29">
        <v>16.148693993465884</v>
      </c>
      <c r="EN325" s="29">
        <v>15.91646863760381</v>
      </c>
      <c r="EO325" s="29">
        <v>15.760498000942121</v>
      </c>
      <c r="EP325" s="29">
        <v>15.560537863190667</v>
      </c>
      <c r="EQ325" s="29">
        <v>15.095962131833865</v>
      </c>
      <c r="ER325" s="29">
        <v>9.8761031234463417</v>
      </c>
      <c r="ES325" s="29">
        <v>5.0583217004399117</v>
      </c>
      <c r="ET325" s="29">
        <v>1.1671067048229631</v>
      </c>
      <c r="EU325" s="29">
        <v>0.91803235428902497</v>
      </c>
      <c r="EW325" s="1">
        <v>379792</v>
      </c>
      <c r="EX325" s="1">
        <v>400497</v>
      </c>
      <c r="EY325" s="1" t="s">
        <v>571</v>
      </c>
      <c r="EZ325" s="1" t="s">
        <v>880</v>
      </c>
    </row>
    <row r="326" spans="2:156" ht="16.2" thickBot="1" x14ac:dyDescent="0.35">
      <c r="B326" s="21" t="s">
        <v>326</v>
      </c>
      <c r="C326" s="22">
        <v>10.454568978909061</v>
      </c>
      <c r="D326" s="23">
        <v>10.413347384787103</v>
      </c>
      <c r="E326" s="23">
        <v>10.121208515140882</v>
      </c>
      <c r="F326" s="23">
        <v>9.9720856409894125</v>
      </c>
      <c r="G326" s="23">
        <v>9.785151649574777</v>
      </c>
      <c r="H326" s="23">
        <v>9.5152174277072259</v>
      </c>
      <c r="I326" s="23">
        <v>9.2068106290113825</v>
      </c>
      <c r="J326" s="23">
        <v>8.8568317276037174</v>
      </c>
      <c r="K326" s="23">
        <v>8.4554246740263448</v>
      </c>
      <c r="L326" s="23">
        <v>7.9935851907701974</v>
      </c>
      <c r="M326" s="23">
        <v>5.7697897996815826</v>
      </c>
      <c r="N326" s="23">
        <v>3.8949714337404835</v>
      </c>
      <c r="O326" s="23">
        <v>3.2860269077262174</v>
      </c>
      <c r="P326" s="23">
        <v>3.2496347252530917</v>
      </c>
      <c r="Q326" s="24"/>
      <c r="R326" s="23">
        <v>15.054568978909062</v>
      </c>
      <c r="S326" s="23">
        <v>15.013347384787105</v>
      </c>
      <c r="T326" s="23">
        <v>14.721208515140884</v>
      </c>
      <c r="U326" s="23">
        <v>14.572085640989414</v>
      </c>
      <c r="V326" s="23">
        <v>14.385151649574778</v>
      </c>
      <c r="W326" s="23">
        <v>14.115217427707227</v>
      </c>
      <c r="X326" s="23">
        <v>13.806810629011384</v>
      </c>
      <c r="Y326" s="23">
        <v>13.456831727603719</v>
      </c>
      <c r="Z326" s="23">
        <v>13.055424674026346</v>
      </c>
      <c r="AA326" s="23">
        <v>12.593585190770199</v>
      </c>
      <c r="AB326" s="23">
        <v>10.369789799681584</v>
      </c>
      <c r="AC326" s="23">
        <v>8.4949714337404849</v>
      </c>
      <c r="AD326" s="23">
        <v>7.8860269077262188</v>
      </c>
      <c r="AE326" s="23">
        <v>7.8496347252530931</v>
      </c>
      <c r="AG326" s="25">
        <v>10.407055214207443</v>
      </c>
      <c r="AH326" s="25">
        <v>10.412836403924363</v>
      </c>
      <c r="AI326" s="25">
        <v>10.226285923055357</v>
      </c>
      <c r="AJ326" s="25">
        <v>10.119488355376465</v>
      </c>
      <c r="AK326" s="25">
        <v>9.9858652918996569</v>
      </c>
      <c r="AL326" s="25">
        <v>9.7653857231807066</v>
      </c>
      <c r="AM326" s="25">
        <v>9.5085079157176366</v>
      </c>
      <c r="AN326" s="25">
        <v>9.2353444192977161</v>
      </c>
      <c r="AO326" s="25">
        <v>8.9340185633547406</v>
      </c>
      <c r="AP326" s="25">
        <v>8.5411318175408653</v>
      </c>
      <c r="AQ326" s="25">
        <v>6.9888195597498566</v>
      </c>
      <c r="AR326" s="25">
        <v>5.2706830149057815</v>
      </c>
      <c r="AS326" s="25">
        <v>3.7598592000969404</v>
      </c>
      <c r="AT326" s="25">
        <v>3.4626640153233339</v>
      </c>
      <c r="AV326" s="26">
        <v>15.007055214207444</v>
      </c>
      <c r="AW326" s="26">
        <v>15.012836403924364</v>
      </c>
      <c r="AX326" s="26">
        <v>14.826285923055359</v>
      </c>
      <c r="AY326" s="26">
        <v>14.719488355376466</v>
      </c>
      <c r="AZ326" s="26">
        <v>14.585865291899658</v>
      </c>
      <c r="BA326" s="26">
        <v>14.365385723180708</v>
      </c>
      <c r="BB326" s="26">
        <v>14.108507915717638</v>
      </c>
      <c r="BC326" s="26">
        <v>13.835344419297718</v>
      </c>
      <c r="BD326" s="26">
        <v>13.534018563354742</v>
      </c>
      <c r="BE326" s="26">
        <v>13.141131817540867</v>
      </c>
      <c r="BF326" s="26">
        <v>11.588819559749858</v>
      </c>
      <c r="BG326" s="26">
        <v>9.8706830149057829</v>
      </c>
      <c r="BH326" s="26">
        <v>8.3598592000969418</v>
      </c>
      <c r="BI326" s="26">
        <v>8.0626640153233353</v>
      </c>
      <c r="BK326" s="27">
        <v>10.456459000154888</v>
      </c>
      <c r="BL326" s="27">
        <v>10.444030204443312</v>
      </c>
      <c r="BM326" s="27">
        <v>10.190406914441356</v>
      </c>
      <c r="BN326" s="27">
        <v>10.077764560522107</v>
      </c>
      <c r="BO326" s="27">
        <v>9.9365690885010487</v>
      </c>
      <c r="BP326" s="27">
        <v>9.7166882433236221</v>
      </c>
      <c r="BQ326" s="27">
        <v>9.4693293732758139</v>
      </c>
      <c r="BR326" s="27">
        <v>9.2166502090789439</v>
      </c>
      <c r="BS326" s="27">
        <v>8.9214015311430579</v>
      </c>
      <c r="BT326" s="27">
        <v>8.5455214144751714</v>
      </c>
      <c r="BU326" s="27">
        <v>6.801047281040681</v>
      </c>
      <c r="BV326" s="27">
        <v>5.3297663236162336</v>
      </c>
      <c r="BW326" s="27">
        <v>4.9444620816568872</v>
      </c>
      <c r="BX326" s="27">
        <v>5.1267230230325254</v>
      </c>
      <c r="BZ326" s="27">
        <v>15.05645900015489</v>
      </c>
      <c r="CA326" s="27">
        <v>15.044030204443313</v>
      </c>
      <c r="CB326" s="27">
        <v>14.790406914441357</v>
      </c>
      <c r="CC326" s="27">
        <v>14.677764560522109</v>
      </c>
      <c r="CD326" s="27">
        <v>14.53656908850105</v>
      </c>
      <c r="CE326" s="27">
        <v>14.316688243323624</v>
      </c>
      <c r="CF326" s="27">
        <v>14.069329373275815</v>
      </c>
      <c r="CG326" s="27">
        <v>13.816650209078945</v>
      </c>
      <c r="CH326" s="27">
        <v>13.521401531143059</v>
      </c>
      <c r="CI326" s="27">
        <v>13.145521414475173</v>
      </c>
      <c r="CJ326" s="27">
        <v>11.401047281040682</v>
      </c>
      <c r="CK326" s="27">
        <v>9.929766323616235</v>
      </c>
      <c r="CL326" s="27">
        <v>9.5444620816568886</v>
      </c>
      <c r="CM326" s="27">
        <v>9.7267230230325268</v>
      </c>
      <c r="CO326" s="28">
        <v>10.450405071304035</v>
      </c>
      <c r="CP326" s="28">
        <v>10.420970019717702</v>
      </c>
      <c r="CQ326" s="28">
        <v>10.151342355819578</v>
      </c>
      <c r="CR326" s="28">
        <v>10.038344191072751</v>
      </c>
      <c r="CS326" s="28">
        <v>9.9078264786476531</v>
      </c>
      <c r="CT326" s="28">
        <v>9.7204387034594681</v>
      </c>
      <c r="CU326" s="28">
        <v>9.5121574329114029</v>
      </c>
      <c r="CV326" s="28">
        <v>9.2845053109562663</v>
      </c>
      <c r="CW326" s="28">
        <v>9.0525483262402613</v>
      </c>
      <c r="CX326" s="28">
        <v>8.7846128678318625</v>
      </c>
      <c r="CY326" s="28">
        <v>7.4514500860940007</v>
      </c>
      <c r="CZ326" s="28">
        <v>0.45758674803801114</v>
      </c>
      <c r="DA326" s="28">
        <v>-4.7613579624423572</v>
      </c>
      <c r="DB326" s="28">
        <v>-8.8173598476676318</v>
      </c>
      <c r="DD326" s="28">
        <v>15.050405071304036</v>
      </c>
      <c r="DE326" s="28">
        <v>15.020970019717703</v>
      </c>
      <c r="DF326" s="28">
        <v>14.751342355819579</v>
      </c>
      <c r="DG326" s="28">
        <v>14.638344191072752</v>
      </c>
      <c r="DH326" s="28">
        <v>14.507826478647655</v>
      </c>
      <c r="DI326" s="28">
        <v>14.32043870345947</v>
      </c>
      <c r="DJ326" s="28">
        <v>14.112157432911404</v>
      </c>
      <c r="DK326" s="28">
        <v>13.884505310956268</v>
      </c>
      <c r="DL326" s="28">
        <v>13.652548326240263</v>
      </c>
      <c r="DM326" s="28">
        <v>13.384612867831864</v>
      </c>
      <c r="DN326" s="28">
        <v>12.051450086094002</v>
      </c>
      <c r="DO326" s="28">
        <v>5.0575867480380126</v>
      </c>
      <c r="DP326" s="28">
        <v>-0.16135796244235578</v>
      </c>
      <c r="DQ326" s="28">
        <v>-4.2173598476676304</v>
      </c>
      <c r="DS326" s="29">
        <v>10.522844634086537</v>
      </c>
      <c r="DT326" s="29">
        <v>10.562446192167579</v>
      </c>
      <c r="DU326" s="29">
        <v>10.362410192534798</v>
      </c>
      <c r="DV326" s="29">
        <v>10.300155168555087</v>
      </c>
      <c r="DW326" s="29">
        <v>10.221971058860136</v>
      </c>
      <c r="DX326" s="29">
        <v>10.060819536658803</v>
      </c>
      <c r="DY326" s="29">
        <v>9.8878925760602705</v>
      </c>
      <c r="DZ326" s="29">
        <v>9.7174855219548704</v>
      </c>
      <c r="EA326" s="29">
        <v>9.522183188927789</v>
      </c>
      <c r="EB326" s="29">
        <v>9.0786997877880573</v>
      </c>
      <c r="EC326" s="29">
        <v>3.1593781628621436</v>
      </c>
      <c r="ED326" s="29">
        <v>-3.4500127926725987</v>
      </c>
      <c r="EE326" s="29">
        <v>-7.8651279249135513</v>
      </c>
      <c r="EF326" s="29">
        <v>-8.1209759052163832</v>
      </c>
      <c r="EH326" s="29">
        <v>15.122844634086539</v>
      </c>
      <c r="EI326" s="29">
        <v>15.162446192167581</v>
      </c>
      <c r="EJ326" s="29">
        <v>14.962410192534799</v>
      </c>
      <c r="EK326" s="29">
        <v>14.900155168555088</v>
      </c>
      <c r="EL326" s="29">
        <v>14.821971058860138</v>
      </c>
      <c r="EM326" s="29">
        <v>14.660819536658805</v>
      </c>
      <c r="EN326" s="29">
        <v>14.487892576060272</v>
      </c>
      <c r="EO326" s="29">
        <v>14.317485521954872</v>
      </c>
      <c r="EP326" s="29">
        <v>14.12218318892779</v>
      </c>
      <c r="EQ326" s="29">
        <v>13.678699787788059</v>
      </c>
      <c r="ER326" s="29">
        <v>7.759378162862145</v>
      </c>
      <c r="ES326" s="29">
        <v>1.1499872073274027</v>
      </c>
      <c r="ET326" s="29">
        <v>-3.2651279249135499</v>
      </c>
      <c r="EU326" s="29">
        <v>-3.5209759052163818</v>
      </c>
      <c r="EW326" s="1">
        <v>334207</v>
      </c>
      <c r="EX326" s="1">
        <v>442111</v>
      </c>
      <c r="EY326" s="1" t="s">
        <v>512</v>
      </c>
      <c r="EZ326" s="1" t="s">
        <v>887</v>
      </c>
    </row>
    <row r="327" spans="2:156" ht="16.2" thickBot="1" x14ac:dyDescent="0.35">
      <c r="B327" s="21" t="s">
        <v>327</v>
      </c>
      <c r="C327" s="22">
        <v>7.3224830156283538</v>
      </c>
      <c r="D327" s="23">
        <v>7.3253612873739442</v>
      </c>
      <c r="E327" s="23">
        <v>7.1778426840595753</v>
      </c>
      <c r="F327" s="23">
        <v>7.0259257653616309</v>
      </c>
      <c r="G327" s="23">
        <v>6.9172499330808357</v>
      </c>
      <c r="H327" s="23">
        <v>6.7762025258400271</v>
      </c>
      <c r="I327" s="23">
        <v>6.6015193730513335</v>
      </c>
      <c r="J327" s="23">
        <v>6.4514523796809016</v>
      </c>
      <c r="K327" s="23">
        <v>6.2651368554880147</v>
      </c>
      <c r="L327" s="23">
        <v>6.0242066974483137</v>
      </c>
      <c r="M327" s="23">
        <v>5.143800651509844</v>
      </c>
      <c r="N327" s="23">
        <v>4.316411588257079</v>
      </c>
      <c r="O327" s="23">
        <v>3.9491960982645669</v>
      </c>
      <c r="P327" s="23">
        <v>3.7409383207424494</v>
      </c>
      <c r="Q327" s="24"/>
      <c r="R327" s="23">
        <v>23.622483015628355</v>
      </c>
      <c r="S327" s="23">
        <v>23.625361287373945</v>
      </c>
      <c r="T327" s="23">
        <v>23.477842684059574</v>
      </c>
      <c r="U327" s="23">
        <v>23.325925765361632</v>
      </c>
      <c r="V327" s="23">
        <v>23.217249933080836</v>
      </c>
      <c r="W327" s="23">
        <v>23.076202525840028</v>
      </c>
      <c r="X327" s="23">
        <v>22.901519373051336</v>
      </c>
      <c r="Y327" s="23">
        <v>22.751452379680902</v>
      </c>
      <c r="Z327" s="23">
        <v>22.565136855488014</v>
      </c>
      <c r="AA327" s="23">
        <v>22.324206697448314</v>
      </c>
      <c r="AB327" s="23">
        <v>21.443800651509846</v>
      </c>
      <c r="AC327" s="23">
        <v>20.61641158825708</v>
      </c>
      <c r="AD327" s="23">
        <v>20.249196098264569</v>
      </c>
      <c r="AE327" s="23">
        <v>20.040938320742448</v>
      </c>
      <c r="AG327" s="25">
        <v>7.2772034134239139</v>
      </c>
      <c r="AH327" s="25">
        <v>7.2704825240436559</v>
      </c>
      <c r="AI327" s="25">
        <v>7.183037127654968</v>
      </c>
      <c r="AJ327" s="25">
        <v>7.0646508413492324</v>
      </c>
      <c r="AK327" s="25">
        <v>6.9808931763483457</v>
      </c>
      <c r="AL327" s="25">
        <v>6.8763694173081742</v>
      </c>
      <c r="AM327" s="25">
        <v>6.7169324609291206</v>
      </c>
      <c r="AN327" s="25">
        <v>6.5895348231578676</v>
      </c>
      <c r="AO327" s="25">
        <v>6.4101247858443475</v>
      </c>
      <c r="AP327" s="25">
        <v>6.1612520227883802</v>
      </c>
      <c r="AQ327" s="25">
        <v>5.4801867983313954</v>
      </c>
      <c r="AR327" s="25">
        <v>4.8690378873786546</v>
      </c>
      <c r="AS327" s="25">
        <v>4.3790574310047514</v>
      </c>
      <c r="AT327" s="25">
        <v>4.2392278966185089</v>
      </c>
      <c r="AV327" s="26">
        <v>23.577203413423916</v>
      </c>
      <c r="AW327" s="26">
        <v>23.570482524043655</v>
      </c>
      <c r="AX327" s="26">
        <v>23.483037127654967</v>
      </c>
      <c r="AY327" s="26">
        <v>23.364650841349231</v>
      </c>
      <c r="AZ327" s="26">
        <v>23.280893176348346</v>
      </c>
      <c r="BA327" s="26">
        <v>23.176369417308173</v>
      </c>
      <c r="BB327" s="26">
        <v>23.016932460929119</v>
      </c>
      <c r="BC327" s="26">
        <v>22.889534823157867</v>
      </c>
      <c r="BD327" s="26">
        <v>22.71012478584435</v>
      </c>
      <c r="BE327" s="26">
        <v>22.461252022788379</v>
      </c>
      <c r="BF327" s="26">
        <v>21.780186798331396</v>
      </c>
      <c r="BG327" s="26">
        <v>21.169037887378657</v>
      </c>
      <c r="BH327" s="26">
        <v>20.67905743100475</v>
      </c>
      <c r="BI327" s="26">
        <v>20.53922789661851</v>
      </c>
      <c r="BK327" s="27">
        <v>7.3234173363889035</v>
      </c>
      <c r="BL327" s="27">
        <v>7.3417855230379612</v>
      </c>
      <c r="BM327" s="27">
        <v>7.2139743795367348</v>
      </c>
      <c r="BN327" s="27">
        <v>7.0806130713874023</v>
      </c>
      <c r="BO327" s="27">
        <v>6.991375898351329</v>
      </c>
      <c r="BP327" s="27">
        <v>6.8889868124860758</v>
      </c>
      <c r="BQ327" s="27">
        <v>6.7326384241065078</v>
      </c>
      <c r="BR327" s="27">
        <v>6.6455448437724272</v>
      </c>
      <c r="BS327" s="27">
        <v>6.4990573171969874</v>
      </c>
      <c r="BT327" s="27">
        <v>6.2981894936127887</v>
      </c>
      <c r="BU327" s="27">
        <v>5.6065798369953477</v>
      </c>
      <c r="BV327" s="27">
        <v>5.0817560177513617</v>
      </c>
      <c r="BW327" s="27">
        <v>4.9408096480922463</v>
      </c>
      <c r="BX327" s="27">
        <v>5.0000305367661788</v>
      </c>
      <c r="BZ327" s="27">
        <v>23.623417336388904</v>
      </c>
      <c r="CA327" s="27">
        <v>23.64178552303796</v>
      </c>
      <c r="CB327" s="27">
        <v>23.513974379536734</v>
      </c>
      <c r="CC327" s="27">
        <v>23.380613071387401</v>
      </c>
      <c r="CD327" s="27">
        <v>23.29137589835133</v>
      </c>
      <c r="CE327" s="27">
        <v>23.188986812486078</v>
      </c>
      <c r="CF327" s="27">
        <v>23.032638424106509</v>
      </c>
      <c r="CG327" s="27">
        <v>22.945544843772428</v>
      </c>
      <c r="CH327" s="27">
        <v>22.79905731719699</v>
      </c>
      <c r="CI327" s="27">
        <v>22.598189493612789</v>
      </c>
      <c r="CJ327" s="27">
        <v>21.906579836995348</v>
      </c>
      <c r="CK327" s="27">
        <v>21.381756017751364</v>
      </c>
      <c r="CL327" s="27">
        <v>21.240809648092245</v>
      </c>
      <c r="CM327" s="27">
        <v>21.30003053676618</v>
      </c>
      <c r="CO327" s="28">
        <v>7.3214792354477503</v>
      </c>
      <c r="CP327" s="28">
        <v>7.3403551194026324</v>
      </c>
      <c r="CQ327" s="28">
        <v>7.214103631151481</v>
      </c>
      <c r="CR327" s="28">
        <v>7.0814877963709435</v>
      </c>
      <c r="CS327" s="28">
        <v>6.9855041170345018</v>
      </c>
      <c r="CT327" s="28">
        <v>6.8719236140333848</v>
      </c>
      <c r="CU327" s="28">
        <v>6.7057207973107147</v>
      </c>
      <c r="CV327" s="28">
        <v>6.6043540423457507</v>
      </c>
      <c r="CW327" s="28">
        <v>6.4711442546471556</v>
      </c>
      <c r="CX327" s="28">
        <v>6.3123411467565962</v>
      </c>
      <c r="CY327" s="28">
        <v>5.6180006523094281</v>
      </c>
      <c r="CZ327" s="28">
        <v>3.5194122064716442</v>
      </c>
      <c r="DA327" s="28">
        <v>1.2505913725606046</v>
      </c>
      <c r="DB327" s="28">
        <v>-0.62922863743310131</v>
      </c>
      <c r="DD327" s="28">
        <v>23.621479235447751</v>
      </c>
      <c r="DE327" s="28">
        <v>23.640355119402635</v>
      </c>
      <c r="DF327" s="28">
        <v>23.514103631151482</v>
      </c>
      <c r="DG327" s="28">
        <v>23.381487796370944</v>
      </c>
      <c r="DH327" s="28">
        <v>23.285504117034503</v>
      </c>
      <c r="DI327" s="28">
        <v>23.171923614033386</v>
      </c>
      <c r="DJ327" s="28">
        <v>23.005720797310715</v>
      </c>
      <c r="DK327" s="28">
        <v>22.904354042345751</v>
      </c>
      <c r="DL327" s="28">
        <v>22.771144254647155</v>
      </c>
      <c r="DM327" s="28">
        <v>22.612341146756599</v>
      </c>
      <c r="DN327" s="28">
        <v>21.918000652309431</v>
      </c>
      <c r="DO327" s="28">
        <v>19.819412206471647</v>
      </c>
      <c r="DP327" s="28">
        <v>17.550591372560604</v>
      </c>
      <c r="DQ327" s="28">
        <v>15.670771362566899</v>
      </c>
      <c r="DS327" s="29">
        <v>7.3492957528468654</v>
      </c>
      <c r="DT327" s="29">
        <v>7.4081745012196514</v>
      </c>
      <c r="DU327" s="29">
        <v>7.3069856832900513</v>
      </c>
      <c r="DV327" s="29">
        <v>7.1788916531748814</v>
      </c>
      <c r="DW327" s="29">
        <v>7.1020240346347947</v>
      </c>
      <c r="DX327" s="29">
        <v>6.9876885002828786</v>
      </c>
      <c r="DY327" s="29">
        <v>6.8292684928652729</v>
      </c>
      <c r="DZ327" s="29">
        <v>6.7299382591351158</v>
      </c>
      <c r="EA327" s="29">
        <v>6.5944856889716341</v>
      </c>
      <c r="EB327" s="29">
        <v>6.3782556976753764</v>
      </c>
      <c r="EC327" s="29">
        <v>3.9768453228663496</v>
      </c>
      <c r="ED327" s="29">
        <v>1.3630244596870487</v>
      </c>
      <c r="EE327" s="29">
        <v>-0.73881660739409227</v>
      </c>
      <c r="EF327" s="29">
        <v>-0.66474110838482758</v>
      </c>
      <c r="EH327" s="29">
        <v>23.649295752846868</v>
      </c>
      <c r="EI327" s="29">
        <v>23.708174501219652</v>
      </c>
      <c r="EJ327" s="29">
        <v>23.606985683290052</v>
      </c>
      <c r="EK327" s="29">
        <v>23.478891653174884</v>
      </c>
      <c r="EL327" s="29">
        <v>23.402024034634795</v>
      </c>
      <c r="EM327" s="29">
        <v>23.287688500282879</v>
      </c>
      <c r="EN327" s="29">
        <v>23.129268492865272</v>
      </c>
      <c r="EO327" s="29">
        <v>23.029938259135115</v>
      </c>
      <c r="EP327" s="29">
        <v>22.894485688971635</v>
      </c>
      <c r="EQ327" s="29">
        <v>22.678255697675375</v>
      </c>
      <c r="ER327" s="29">
        <v>20.27684532286635</v>
      </c>
      <c r="ES327" s="29">
        <v>17.663024459687051</v>
      </c>
      <c r="ET327" s="29">
        <v>15.561183392605908</v>
      </c>
      <c r="EU327" s="29">
        <v>15.635258891615173</v>
      </c>
      <c r="EW327" s="1">
        <v>387242</v>
      </c>
      <c r="EX327" s="1">
        <v>405960</v>
      </c>
      <c r="EY327" s="1" t="s">
        <v>563</v>
      </c>
      <c r="EZ327" s="1" t="s">
        <v>874</v>
      </c>
    </row>
    <row r="328" spans="2:156" ht="16.2" thickBot="1" x14ac:dyDescent="0.35">
      <c r="B328" s="21" t="s">
        <v>328</v>
      </c>
      <c r="C328" s="22">
        <v>5.9704102680849971</v>
      </c>
      <c r="D328" s="23">
        <v>5.8318654331404787</v>
      </c>
      <c r="E328" s="23">
        <v>5.1425829033300374</v>
      </c>
      <c r="F328" s="23">
        <v>4.900274378280006</v>
      </c>
      <c r="G328" s="23">
        <v>4.7147311830521268</v>
      </c>
      <c r="H328" s="23">
        <v>4.5225327222335743</v>
      </c>
      <c r="I328" s="23">
        <v>4.3548565963449484</v>
      </c>
      <c r="J328" s="23">
        <v>4.1515499576272887</v>
      </c>
      <c r="K328" s="23">
        <v>4.0368115928687871</v>
      </c>
      <c r="L328" s="23">
        <v>3.8702559546428006</v>
      </c>
      <c r="M328" s="23">
        <v>3.3713002811273007</v>
      </c>
      <c r="N328" s="23">
        <v>1.9049688375099727</v>
      </c>
      <c r="O328" s="23">
        <v>0.64975358703168951</v>
      </c>
      <c r="P328" s="23">
        <v>-0.44497391509073836</v>
      </c>
      <c r="Q328" s="24"/>
      <c r="R328" s="23">
        <v>10.470410268084997</v>
      </c>
      <c r="S328" s="23">
        <v>10.331865433140479</v>
      </c>
      <c r="T328" s="23">
        <v>9.6425829033300374</v>
      </c>
      <c r="U328" s="23">
        <v>9.400274378280006</v>
      </c>
      <c r="V328" s="23">
        <v>9.2147311830521268</v>
      </c>
      <c r="W328" s="23">
        <v>9.0225327222335743</v>
      </c>
      <c r="X328" s="23">
        <v>8.8548565963449484</v>
      </c>
      <c r="Y328" s="23">
        <v>8.6515499576272887</v>
      </c>
      <c r="Z328" s="23">
        <v>8.5368115928687871</v>
      </c>
      <c r="AA328" s="23">
        <v>8.3702559546428006</v>
      </c>
      <c r="AB328" s="23">
        <v>7.8713002811273007</v>
      </c>
      <c r="AC328" s="23">
        <v>6.4049688375099727</v>
      </c>
      <c r="AD328" s="23">
        <v>5.1497535870316895</v>
      </c>
      <c r="AE328" s="23">
        <v>4.0550260849092616</v>
      </c>
      <c r="AG328" s="25">
        <v>5.9090320216717132</v>
      </c>
      <c r="AH328" s="25">
        <v>5.9700386843479798</v>
      </c>
      <c r="AI328" s="25">
        <v>5.6731009393304852</v>
      </c>
      <c r="AJ328" s="25">
        <v>5.5921533583777965</v>
      </c>
      <c r="AK328" s="25">
        <v>5.5350159859338355</v>
      </c>
      <c r="AL328" s="25">
        <v>5.4613860010855468</v>
      </c>
      <c r="AM328" s="25">
        <v>5.3818862692292484</v>
      </c>
      <c r="AN328" s="25">
        <v>5.2576098467567398</v>
      </c>
      <c r="AO328" s="25">
        <v>5.1839686126014115</v>
      </c>
      <c r="AP328" s="25">
        <v>5.0530877258951179</v>
      </c>
      <c r="AQ328" s="25">
        <v>4.7721569598524844</v>
      </c>
      <c r="AR328" s="25">
        <v>4.6709659793939373</v>
      </c>
      <c r="AS328" s="25">
        <v>4.6211937927346547</v>
      </c>
      <c r="AT328" s="25">
        <v>4.6407739110954296</v>
      </c>
      <c r="AV328" s="26">
        <v>10.409032021671713</v>
      </c>
      <c r="AW328" s="26">
        <v>10.47003868434798</v>
      </c>
      <c r="AX328" s="26">
        <v>10.173100939330485</v>
      </c>
      <c r="AY328" s="26">
        <v>10.092153358377796</v>
      </c>
      <c r="AZ328" s="26">
        <v>10.035015985933835</v>
      </c>
      <c r="BA328" s="26">
        <v>9.9613860010855468</v>
      </c>
      <c r="BB328" s="26">
        <v>9.8818862692292484</v>
      </c>
      <c r="BC328" s="26">
        <v>9.7576098467567398</v>
      </c>
      <c r="BD328" s="26">
        <v>9.6839686126014115</v>
      </c>
      <c r="BE328" s="26">
        <v>9.5530877258951179</v>
      </c>
      <c r="BF328" s="26">
        <v>9.2721569598524844</v>
      </c>
      <c r="BG328" s="26">
        <v>9.1709659793939373</v>
      </c>
      <c r="BH328" s="26">
        <v>9.1211937927346547</v>
      </c>
      <c r="BI328" s="26">
        <v>9.1407739110954296</v>
      </c>
      <c r="BK328" s="27">
        <v>5.9705997441865328</v>
      </c>
      <c r="BL328" s="27">
        <v>5.8509269251540275</v>
      </c>
      <c r="BM328" s="27">
        <v>5.1804691440964916</v>
      </c>
      <c r="BN328" s="27">
        <v>4.9571472934796788</v>
      </c>
      <c r="BO328" s="27">
        <v>4.7923033469527425</v>
      </c>
      <c r="BP328" s="27">
        <v>4.6275003150606899</v>
      </c>
      <c r="BQ328" s="27">
        <v>4.4811893082831418</v>
      </c>
      <c r="BR328" s="27">
        <v>4.3016904714212174</v>
      </c>
      <c r="BS328" s="27">
        <v>4.2106893837497275</v>
      </c>
      <c r="BT328" s="27">
        <v>4.0688806539889661</v>
      </c>
      <c r="BU328" s="27">
        <v>3.6674086080030115</v>
      </c>
      <c r="BV328" s="27">
        <v>3.458526821524508</v>
      </c>
      <c r="BW328" s="27">
        <v>3.4267115737163039</v>
      </c>
      <c r="BX328" s="27">
        <v>3.4787260141989016</v>
      </c>
      <c r="BZ328" s="27">
        <v>10.470599744186533</v>
      </c>
      <c r="CA328" s="27">
        <v>10.350926925154027</v>
      </c>
      <c r="CB328" s="27">
        <v>9.6804691440964916</v>
      </c>
      <c r="CC328" s="27">
        <v>9.4571472934796788</v>
      </c>
      <c r="CD328" s="27">
        <v>9.2923033469527425</v>
      </c>
      <c r="CE328" s="27">
        <v>9.1275003150606899</v>
      </c>
      <c r="CF328" s="27">
        <v>8.9811893082831418</v>
      </c>
      <c r="CG328" s="27">
        <v>8.8016904714212174</v>
      </c>
      <c r="CH328" s="27">
        <v>8.7106893837497275</v>
      </c>
      <c r="CI328" s="27">
        <v>8.5688806539889661</v>
      </c>
      <c r="CJ328" s="27">
        <v>8.1674086080030115</v>
      </c>
      <c r="CK328" s="27">
        <v>7.958526821524508</v>
      </c>
      <c r="CL328" s="27">
        <v>7.9267115737163039</v>
      </c>
      <c r="CM328" s="27">
        <v>7.9787260141989016</v>
      </c>
      <c r="CO328" s="28">
        <v>5.9699516843400957</v>
      </c>
      <c r="CP328" s="28">
        <v>5.8752706058382209</v>
      </c>
      <c r="CQ328" s="28">
        <v>5.2303430607873551</v>
      </c>
      <c r="CR328" s="28">
        <v>5.0336986859931443</v>
      </c>
      <c r="CS328" s="28">
        <v>4.8941502505608057</v>
      </c>
      <c r="CT328" s="28">
        <v>4.7474502162396206</v>
      </c>
      <c r="CU328" s="28">
        <v>4.6276220857749095</v>
      </c>
      <c r="CV328" s="28">
        <v>4.4749144402635075</v>
      </c>
      <c r="CW328" s="28">
        <v>4.4112869830391084</v>
      </c>
      <c r="CX328" s="28">
        <v>4.2992550515768855</v>
      </c>
      <c r="CY328" s="28">
        <v>4.0890951985847224</v>
      </c>
      <c r="CZ328" s="28">
        <v>2.9593987353350499</v>
      </c>
      <c r="DA328" s="28">
        <v>2.0695464147298459</v>
      </c>
      <c r="DB328" s="28">
        <v>1.3900514327555022</v>
      </c>
      <c r="DD328" s="28">
        <v>10.469951684340096</v>
      </c>
      <c r="DE328" s="28">
        <v>10.375270605838221</v>
      </c>
      <c r="DF328" s="28">
        <v>9.7303430607873551</v>
      </c>
      <c r="DG328" s="28">
        <v>9.5336986859931443</v>
      </c>
      <c r="DH328" s="28">
        <v>9.3941502505608057</v>
      </c>
      <c r="DI328" s="28">
        <v>9.2474502162396206</v>
      </c>
      <c r="DJ328" s="28">
        <v>9.1276220857749095</v>
      </c>
      <c r="DK328" s="28">
        <v>8.9749144402635075</v>
      </c>
      <c r="DL328" s="28">
        <v>8.9112869830391084</v>
      </c>
      <c r="DM328" s="28">
        <v>8.7992550515768855</v>
      </c>
      <c r="DN328" s="28">
        <v>8.5890951985847224</v>
      </c>
      <c r="DO328" s="28">
        <v>7.4593987353350499</v>
      </c>
      <c r="DP328" s="28">
        <v>6.5695464147298459</v>
      </c>
      <c r="DQ328" s="28">
        <v>5.8900514327555022</v>
      </c>
      <c r="DS328" s="29">
        <v>5.975959254402035</v>
      </c>
      <c r="DT328" s="29">
        <v>5.8869180848735461</v>
      </c>
      <c r="DU328" s="29">
        <v>5.2485102740281171</v>
      </c>
      <c r="DV328" s="29">
        <v>5.0588404432897249</v>
      </c>
      <c r="DW328" s="29">
        <v>4.9101383074676157</v>
      </c>
      <c r="DX328" s="29">
        <v>4.7395807793635285</v>
      </c>
      <c r="DY328" s="29">
        <v>4.5876578064962175</v>
      </c>
      <c r="DZ328" s="29">
        <v>4.39256608962733</v>
      </c>
      <c r="EA328" s="29">
        <v>4.2775472490919064</v>
      </c>
      <c r="EB328" s="29">
        <v>4.1039426089745952</v>
      </c>
      <c r="EC328" s="29">
        <v>2.2394828182735829</v>
      </c>
      <c r="ED328" s="29">
        <v>0.78467962068278396</v>
      </c>
      <c r="EE328" s="29">
        <v>-0.39060014746363692</v>
      </c>
      <c r="EF328" s="29">
        <v>-0.17098863339009895</v>
      </c>
      <c r="EH328" s="29">
        <v>10.475959254402035</v>
      </c>
      <c r="EI328" s="29">
        <v>10.386918084873546</v>
      </c>
      <c r="EJ328" s="29">
        <v>9.7485102740281171</v>
      </c>
      <c r="EK328" s="29">
        <v>9.5588404432897249</v>
      </c>
      <c r="EL328" s="29">
        <v>9.4101383074676157</v>
      </c>
      <c r="EM328" s="29">
        <v>9.2395807793635285</v>
      </c>
      <c r="EN328" s="29">
        <v>9.0876578064962175</v>
      </c>
      <c r="EO328" s="29">
        <v>8.89256608962733</v>
      </c>
      <c r="EP328" s="29">
        <v>8.7775472490919064</v>
      </c>
      <c r="EQ328" s="29">
        <v>8.6039426089745952</v>
      </c>
      <c r="ER328" s="29">
        <v>6.7394828182735829</v>
      </c>
      <c r="ES328" s="29">
        <v>5.284679620682784</v>
      </c>
      <c r="ET328" s="29">
        <v>4.1093998525363631</v>
      </c>
      <c r="EU328" s="29">
        <v>4.329011366609901</v>
      </c>
      <c r="EW328" s="1">
        <v>380714</v>
      </c>
      <c r="EX328" s="1">
        <v>396551</v>
      </c>
      <c r="EY328" s="1" t="s">
        <v>573</v>
      </c>
      <c r="EZ328" s="1" t="s">
        <v>872</v>
      </c>
    </row>
    <row r="329" spans="2:156" ht="16.2" thickBot="1" x14ac:dyDescent="0.35">
      <c r="B329" s="21" t="s">
        <v>329</v>
      </c>
      <c r="C329" s="22">
        <v>4.3844880937075406</v>
      </c>
      <c r="D329" s="23">
        <v>4.6426277238261324</v>
      </c>
      <c r="E329" s="23">
        <v>4.3694156018090151</v>
      </c>
      <c r="F329" s="23">
        <v>4.2371006862374561</v>
      </c>
      <c r="G329" s="23">
        <v>4.1991965548904862</v>
      </c>
      <c r="H329" s="23">
        <v>4.1956117603723175</v>
      </c>
      <c r="I329" s="23">
        <v>4.1259938881116671</v>
      </c>
      <c r="J329" s="23">
        <v>4.0338126467283324</v>
      </c>
      <c r="K329" s="23">
        <v>4.0798300310465336</v>
      </c>
      <c r="L329" s="23">
        <v>3.9554732455829598</v>
      </c>
      <c r="M329" s="23">
        <v>3.8085900229456726</v>
      </c>
      <c r="N329" s="23">
        <v>3.3751542799821852</v>
      </c>
      <c r="O329" s="23">
        <v>3.0095233780020667</v>
      </c>
      <c r="P329" s="23">
        <v>2.6792812276793487</v>
      </c>
      <c r="Q329" s="24"/>
      <c r="R329" s="23">
        <v>7.8844880937075406</v>
      </c>
      <c r="S329" s="23">
        <v>8.1426277238261324</v>
      </c>
      <c r="T329" s="23">
        <v>7.8694156018090151</v>
      </c>
      <c r="U329" s="23">
        <v>7.7371006862374561</v>
      </c>
      <c r="V329" s="23">
        <v>7.6991965548904862</v>
      </c>
      <c r="W329" s="23">
        <v>7.6956117603723175</v>
      </c>
      <c r="X329" s="23">
        <v>7.6259938881116671</v>
      </c>
      <c r="Y329" s="23">
        <v>7.5338126467283324</v>
      </c>
      <c r="Z329" s="23">
        <v>7.5798300310465336</v>
      </c>
      <c r="AA329" s="23">
        <v>7.4554732455829598</v>
      </c>
      <c r="AB329" s="23">
        <v>7.3085900229456726</v>
      </c>
      <c r="AC329" s="23">
        <v>6.8751542799821852</v>
      </c>
      <c r="AD329" s="23">
        <v>6.5095233780020667</v>
      </c>
      <c r="AE329" s="23">
        <v>6.1792812276793487</v>
      </c>
      <c r="AG329" s="25">
        <v>4.3491066158730227</v>
      </c>
      <c r="AH329" s="25">
        <v>4.6203931139099659</v>
      </c>
      <c r="AI329" s="25">
        <v>4.4858530166880435</v>
      </c>
      <c r="AJ329" s="25">
        <v>4.4676207552146199</v>
      </c>
      <c r="AK329" s="25">
        <v>4.5192518862047315</v>
      </c>
      <c r="AL329" s="25">
        <v>4.5859444478468099</v>
      </c>
      <c r="AM329" s="25">
        <v>4.5664016631853119</v>
      </c>
      <c r="AN329" s="25">
        <v>4.5686678911381229</v>
      </c>
      <c r="AO329" s="25">
        <v>4.6098692491665343</v>
      </c>
      <c r="AP329" s="25">
        <v>4.4974220049101135</v>
      </c>
      <c r="AQ329" s="25">
        <v>4.5366074661011009</v>
      </c>
      <c r="AR329" s="25">
        <v>4.5513544152204553</v>
      </c>
      <c r="AS329" s="25">
        <v>4.5984933987679426</v>
      </c>
      <c r="AT329" s="25">
        <v>4.6310747075102157</v>
      </c>
      <c r="AV329" s="26">
        <v>7.8491066158730227</v>
      </c>
      <c r="AW329" s="26">
        <v>8.1203931139099659</v>
      </c>
      <c r="AX329" s="26">
        <v>7.9858530166880435</v>
      </c>
      <c r="AY329" s="26">
        <v>7.9676207552146199</v>
      </c>
      <c r="AZ329" s="26">
        <v>8.0192518862047315</v>
      </c>
      <c r="BA329" s="26">
        <v>8.0859444478468099</v>
      </c>
      <c r="BB329" s="26">
        <v>8.0664016631853119</v>
      </c>
      <c r="BC329" s="26">
        <v>8.0686678911381229</v>
      </c>
      <c r="BD329" s="26">
        <v>8.1098692491665343</v>
      </c>
      <c r="BE329" s="26">
        <v>7.9974220049101135</v>
      </c>
      <c r="BF329" s="26">
        <v>8.0366074661011009</v>
      </c>
      <c r="BG329" s="26">
        <v>8.0513544152204553</v>
      </c>
      <c r="BH329" s="26">
        <v>8.0984933987679426</v>
      </c>
      <c r="BI329" s="26">
        <v>8.1310747075102157</v>
      </c>
      <c r="BK329" s="27">
        <v>4.3845822523320859</v>
      </c>
      <c r="BL329" s="27">
        <v>4.6470755095717351</v>
      </c>
      <c r="BM329" s="27">
        <v>4.3751999300729487</v>
      </c>
      <c r="BN329" s="27">
        <v>4.2594861483425035</v>
      </c>
      <c r="BO329" s="27">
        <v>4.2293574341396702</v>
      </c>
      <c r="BP329" s="27">
        <v>4.2209904069695892</v>
      </c>
      <c r="BQ329" s="27">
        <v>4.1489225128347851</v>
      </c>
      <c r="BR329" s="27">
        <v>4.0955519031897811</v>
      </c>
      <c r="BS329" s="27">
        <v>4.1279544975583118</v>
      </c>
      <c r="BT329" s="27">
        <v>3.985355522216004</v>
      </c>
      <c r="BU329" s="27">
        <v>3.9197054857020319</v>
      </c>
      <c r="BV329" s="27">
        <v>3.8890960511002497</v>
      </c>
      <c r="BW329" s="27">
        <v>3.9526510762947229</v>
      </c>
      <c r="BX329" s="27">
        <v>4.0135514236402035</v>
      </c>
      <c r="BZ329" s="27">
        <v>7.8845822523320859</v>
      </c>
      <c r="CA329" s="27">
        <v>8.1470755095717351</v>
      </c>
      <c r="CB329" s="27">
        <v>7.8751999300729487</v>
      </c>
      <c r="CC329" s="27">
        <v>7.7594861483425035</v>
      </c>
      <c r="CD329" s="27">
        <v>7.7293574341396702</v>
      </c>
      <c r="CE329" s="27">
        <v>7.7209904069695892</v>
      </c>
      <c r="CF329" s="27">
        <v>7.6489225128347851</v>
      </c>
      <c r="CG329" s="27">
        <v>7.5955519031897811</v>
      </c>
      <c r="CH329" s="27">
        <v>7.6279544975583118</v>
      </c>
      <c r="CI329" s="27">
        <v>7.485355522216004</v>
      </c>
      <c r="CJ329" s="27">
        <v>7.4197054857020319</v>
      </c>
      <c r="CK329" s="27">
        <v>7.3890960511002497</v>
      </c>
      <c r="CL329" s="27">
        <v>7.4526510762947229</v>
      </c>
      <c r="CM329" s="27">
        <v>7.5135514236402035</v>
      </c>
      <c r="CO329" s="28">
        <v>4.3841418014780125</v>
      </c>
      <c r="CP329" s="28">
        <v>4.6715527410650317</v>
      </c>
      <c r="CQ329" s="28">
        <v>4.4290398868167635</v>
      </c>
      <c r="CR329" s="28">
        <v>4.3274506515506932</v>
      </c>
      <c r="CS329" s="28">
        <v>4.3185334185971218</v>
      </c>
      <c r="CT329" s="28">
        <v>4.3446812460611302</v>
      </c>
      <c r="CU329" s="28">
        <v>4.3073589159785879</v>
      </c>
      <c r="CV329" s="28">
        <v>4.2473104911780588</v>
      </c>
      <c r="CW329" s="28">
        <v>4.3244828435875409</v>
      </c>
      <c r="CX329" s="28">
        <v>4.2395434695813066</v>
      </c>
      <c r="CY329" s="28">
        <v>4.2741976556039631</v>
      </c>
      <c r="CZ329" s="28">
        <v>4.0520880902630179</v>
      </c>
      <c r="DA329" s="28">
        <v>3.9087092124764702</v>
      </c>
      <c r="DB329" s="28">
        <v>3.8306720895493171</v>
      </c>
      <c r="DD329" s="28">
        <v>7.8841418014780125</v>
      </c>
      <c r="DE329" s="28">
        <v>8.1715527410650317</v>
      </c>
      <c r="DF329" s="28">
        <v>7.9290398868167635</v>
      </c>
      <c r="DG329" s="28">
        <v>7.8274506515506932</v>
      </c>
      <c r="DH329" s="28">
        <v>7.8185334185971218</v>
      </c>
      <c r="DI329" s="28">
        <v>7.8446812460611302</v>
      </c>
      <c r="DJ329" s="28">
        <v>7.8073589159785879</v>
      </c>
      <c r="DK329" s="28">
        <v>7.7473104911780588</v>
      </c>
      <c r="DL329" s="28">
        <v>7.8244828435875409</v>
      </c>
      <c r="DM329" s="28">
        <v>7.7395434695813066</v>
      </c>
      <c r="DN329" s="28">
        <v>7.7741976556039631</v>
      </c>
      <c r="DO329" s="28">
        <v>7.5520880902630179</v>
      </c>
      <c r="DP329" s="28">
        <v>7.4087092124764702</v>
      </c>
      <c r="DQ329" s="28">
        <v>7.3306720895493171</v>
      </c>
      <c r="DS329" s="29">
        <v>4.3845370231218741</v>
      </c>
      <c r="DT329" s="29">
        <v>4.6727822680136288</v>
      </c>
      <c r="DU329" s="29">
        <v>4.431350870210375</v>
      </c>
      <c r="DV329" s="29">
        <v>4.3288648715259495</v>
      </c>
      <c r="DW329" s="29">
        <v>4.3110466759219701</v>
      </c>
      <c r="DX329" s="29">
        <v>4.3202893923595305</v>
      </c>
      <c r="DY329" s="29">
        <v>4.2633066426190283</v>
      </c>
      <c r="DZ329" s="29">
        <v>4.1652578209356381</v>
      </c>
      <c r="EA329" s="29">
        <v>4.2066049377816395</v>
      </c>
      <c r="EB329" s="29">
        <v>4.0848388821168164</v>
      </c>
      <c r="EC329" s="29">
        <v>3.4615305526776883</v>
      </c>
      <c r="ED329" s="29">
        <v>3.0146089992814105</v>
      </c>
      <c r="EE329" s="29">
        <v>2.689868166329541</v>
      </c>
      <c r="EF329" s="29">
        <v>2.8329040228889379</v>
      </c>
      <c r="EH329" s="29">
        <v>7.8845370231218741</v>
      </c>
      <c r="EI329" s="29">
        <v>8.1727822680136288</v>
      </c>
      <c r="EJ329" s="29">
        <v>7.931350870210375</v>
      </c>
      <c r="EK329" s="29">
        <v>7.8288648715259495</v>
      </c>
      <c r="EL329" s="29">
        <v>7.8110466759219701</v>
      </c>
      <c r="EM329" s="29">
        <v>7.8202893923595305</v>
      </c>
      <c r="EN329" s="29">
        <v>7.7633066426190283</v>
      </c>
      <c r="EO329" s="29">
        <v>7.6652578209356381</v>
      </c>
      <c r="EP329" s="29">
        <v>7.7066049377816395</v>
      </c>
      <c r="EQ329" s="29">
        <v>7.5848388821168164</v>
      </c>
      <c r="ER329" s="29">
        <v>6.9615305526776883</v>
      </c>
      <c r="ES329" s="29">
        <v>6.5146089992814105</v>
      </c>
      <c r="ET329" s="29">
        <v>6.189868166329541</v>
      </c>
      <c r="EU329" s="29">
        <v>6.3329040228889379</v>
      </c>
      <c r="EW329" s="1">
        <v>378738</v>
      </c>
      <c r="EX329" s="1">
        <v>397694</v>
      </c>
      <c r="EY329" s="1" t="s">
        <v>505</v>
      </c>
      <c r="EZ329" s="1" t="s">
        <v>879</v>
      </c>
    </row>
    <row r="330" spans="2:156" ht="16.2" thickBot="1" x14ac:dyDescent="0.35">
      <c r="B330" s="21" t="s">
        <v>330</v>
      </c>
      <c r="C330" s="22">
        <v>19.523566454640424</v>
      </c>
      <c r="D330" s="23">
        <v>19.482343722439968</v>
      </c>
      <c r="E330" s="23">
        <v>19.327997570407224</v>
      </c>
      <c r="F330" s="23">
        <v>19.28006934127885</v>
      </c>
      <c r="G330" s="23">
        <v>19.233395071598917</v>
      </c>
      <c r="H330" s="23">
        <v>19.175484336210385</v>
      </c>
      <c r="I330" s="23">
        <v>19.103148824295538</v>
      </c>
      <c r="J330" s="23">
        <v>19.045152362231622</v>
      </c>
      <c r="K330" s="23">
        <v>18.97611693593435</v>
      </c>
      <c r="L330" s="23">
        <v>18.900089515332681</v>
      </c>
      <c r="M330" s="23">
        <v>18.552730331744787</v>
      </c>
      <c r="N330" s="23">
        <v>17.937923770394583</v>
      </c>
      <c r="O330" s="23">
        <v>17.519757406777934</v>
      </c>
      <c r="P330" s="23">
        <v>17.395789614236371</v>
      </c>
      <c r="Q330" s="24"/>
      <c r="R330" s="23">
        <v>24.123566454640425</v>
      </c>
      <c r="S330" s="23">
        <v>24.082343722439969</v>
      </c>
      <c r="T330" s="23">
        <v>23.927997570407225</v>
      </c>
      <c r="U330" s="23">
        <v>23.880069341278851</v>
      </c>
      <c r="V330" s="23">
        <v>23.833395071598918</v>
      </c>
      <c r="W330" s="23">
        <v>23.775484336210386</v>
      </c>
      <c r="X330" s="23">
        <v>23.703148824295539</v>
      </c>
      <c r="Y330" s="23">
        <v>23.645152362231624</v>
      </c>
      <c r="Z330" s="23">
        <v>23.576116935934351</v>
      </c>
      <c r="AA330" s="23">
        <v>23.500089515332682</v>
      </c>
      <c r="AB330" s="23">
        <v>23.152730331744788</v>
      </c>
      <c r="AC330" s="23">
        <v>22.537923770394585</v>
      </c>
      <c r="AD330" s="23">
        <v>22.119757406777936</v>
      </c>
      <c r="AE330" s="23">
        <v>21.995789614236372</v>
      </c>
      <c r="AG330" s="25">
        <v>19.510729654898704</v>
      </c>
      <c r="AH330" s="25">
        <v>19.51577675978676</v>
      </c>
      <c r="AI330" s="25">
        <v>19.437521731395577</v>
      </c>
      <c r="AJ330" s="25">
        <v>19.415159834004005</v>
      </c>
      <c r="AK330" s="25">
        <v>19.3931893166347</v>
      </c>
      <c r="AL330" s="25">
        <v>19.361021967360195</v>
      </c>
      <c r="AM330" s="25">
        <v>19.310274807714841</v>
      </c>
      <c r="AN330" s="25">
        <v>19.271774397742387</v>
      </c>
      <c r="AO330" s="25">
        <v>19.219678001131552</v>
      </c>
      <c r="AP330" s="25">
        <v>19.15998491308665</v>
      </c>
      <c r="AQ330" s="25">
        <v>18.93379087587293</v>
      </c>
      <c r="AR330" s="25">
        <v>18.646761645063915</v>
      </c>
      <c r="AS330" s="25">
        <v>18.31203581628246</v>
      </c>
      <c r="AT330" s="25">
        <v>18.35907399920233</v>
      </c>
      <c r="AV330" s="26">
        <v>24.110729654898705</v>
      </c>
      <c r="AW330" s="26">
        <v>24.115776759786762</v>
      </c>
      <c r="AX330" s="26">
        <v>24.037521731395579</v>
      </c>
      <c r="AY330" s="26">
        <v>24.015159834004006</v>
      </c>
      <c r="AZ330" s="26">
        <v>23.993189316634702</v>
      </c>
      <c r="BA330" s="26">
        <v>23.961021967360196</v>
      </c>
      <c r="BB330" s="26">
        <v>23.910274807714842</v>
      </c>
      <c r="BC330" s="26">
        <v>23.871774397742389</v>
      </c>
      <c r="BD330" s="26">
        <v>23.819678001131553</v>
      </c>
      <c r="BE330" s="26">
        <v>23.759984913086651</v>
      </c>
      <c r="BF330" s="26">
        <v>23.533790875872931</v>
      </c>
      <c r="BG330" s="26">
        <v>23.246761645063916</v>
      </c>
      <c r="BH330" s="26">
        <v>22.912035816282462</v>
      </c>
      <c r="BI330" s="26">
        <v>22.959073999202332</v>
      </c>
      <c r="BK330" s="27">
        <v>19.523874508135869</v>
      </c>
      <c r="BL330" s="27">
        <v>19.491152291753778</v>
      </c>
      <c r="BM330" s="27">
        <v>19.346741380476033</v>
      </c>
      <c r="BN330" s="27">
        <v>19.308270348645344</v>
      </c>
      <c r="BO330" s="27">
        <v>19.271937627892399</v>
      </c>
      <c r="BP330" s="27">
        <v>19.227844650790416</v>
      </c>
      <c r="BQ330" s="27">
        <v>19.168741397569928</v>
      </c>
      <c r="BR330" s="27">
        <v>19.126078316354977</v>
      </c>
      <c r="BS330" s="27">
        <v>19.072532609410359</v>
      </c>
      <c r="BT330" s="27">
        <v>19.012023075640542</v>
      </c>
      <c r="BU330" s="27">
        <v>18.734961550848958</v>
      </c>
      <c r="BV330" s="27">
        <v>18.507641560203457</v>
      </c>
      <c r="BW330" s="27">
        <v>18.380587579978158</v>
      </c>
      <c r="BX330" s="27">
        <v>18.528955757873778</v>
      </c>
      <c r="BZ330" s="27">
        <v>24.12387450813587</v>
      </c>
      <c r="CA330" s="27">
        <v>24.091152291753779</v>
      </c>
      <c r="CB330" s="27">
        <v>23.946741380476034</v>
      </c>
      <c r="CC330" s="27">
        <v>23.908270348645345</v>
      </c>
      <c r="CD330" s="27">
        <v>23.8719376278924</v>
      </c>
      <c r="CE330" s="27">
        <v>23.827844650790418</v>
      </c>
      <c r="CF330" s="27">
        <v>23.768741397569929</v>
      </c>
      <c r="CG330" s="27">
        <v>23.726078316354979</v>
      </c>
      <c r="CH330" s="27">
        <v>23.672532609410361</v>
      </c>
      <c r="CI330" s="27">
        <v>23.612023075640543</v>
      </c>
      <c r="CJ330" s="27">
        <v>23.334961550848959</v>
      </c>
      <c r="CK330" s="27">
        <v>23.107641560203458</v>
      </c>
      <c r="CL330" s="27">
        <v>22.98058757997816</v>
      </c>
      <c r="CM330" s="27">
        <v>23.128955757873779</v>
      </c>
      <c r="CO330" s="28">
        <v>19.523274405611154</v>
      </c>
      <c r="CP330" s="28">
        <v>19.488540014221435</v>
      </c>
      <c r="CQ330" s="28">
        <v>19.342333594623046</v>
      </c>
      <c r="CR330" s="28">
        <v>19.30459289548493</v>
      </c>
      <c r="CS330" s="28">
        <v>19.270023159947456</v>
      </c>
      <c r="CT330" s="28">
        <v>19.228407564785087</v>
      </c>
      <c r="CU330" s="28">
        <v>19.173616904305856</v>
      </c>
      <c r="CV330" s="28">
        <v>19.130418374661559</v>
      </c>
      <c r="CW330" s="28">
        <v>19.080818655775481</v>
      </c>
      <c r="CX330" s="28">
        <v>19.032499879734033</v>
      </c>
      <c r="CY330" s="28">
        <v>18.839514002467439</v>
      </c>
      <c r="CZ330" s="28">
        <v>17.703415481443329</v>
      </c>
      <c r="DA330" s="28">
        <v>16.609301921055142</v>
      </c>
      <c r="DB330" s="28">
        <v>16.081907786779055</v>
      </c>
      <c r="DD330" s="28">
        <v>24.123274405611156</v>
      </c>
      <c r="DE330" s="28">
        <v>24.088540014221437</v>
      </c>
      <c r="DF330" s="28">
        <v>23.942333594623047</v>
      </c>
      <c r="DG330" s="28">
        <v>23.904592895484932</v>
      </c>
      <c r="DH330" s="28">
        <v>23.870023159947458</v>
      </c>
      <c r="DI330" s="28">
        <v>23.828407564785088</v>
      </c>
      <c r="DJ330" s="28">
        <v>23.773616904305857</v>
      </c>
      <c r="DK330" s="28">
        <v>23.730418374661561</v>
      </c>
      <c r="DL330" s="28">
        <v>23.680818655775482</v>
      </c>
      <c r="DM330" s="28">
        <v>23.632499879734034</v>
      </c>
      <c r="DN330" s="28">
        <v>23.43951400246744</v>
      </c>
      <c r="DO330" s="28">
        <v>22.303415481443331</v>
      </c>
      <c r="DP330" s="28">
        <v>21.209301921055143</v>
      </c>
      <c r="DQ330" s="28">
        <v>20.681907786779057</v>
      </c>
      <c r="DS330" s="29">
        <v>19.532155119584171</v>
      </c>
      <c r="DT330" s="29">
        <v>19.505969425753644</v>
      </c>
      <c r="DU330" s="29">
        <v>19.3683917780209</v>
      </c>
      <c r="DV330" s="29">
        <v>19.337226067489503</v>
      </c>
      <c r="DW330" s="29">
        <v>19.306368009384769</v>
      </c>
      <c r="DX330" s="29">
        <v>19.260243355620023</v>
      </c>
      <c r="DY330" s="29">
        <v>19.203021679253592</v>
      </c>
      <c r="DZ330" s="29">
        <v>19.162484266610605</v>
      </c>
      <c r="EA330" s="29">
        <v>19.113990150071018</v>
      </c>
      <c r="EB330" s="29">
        <v>19.039964467094908</v>
      </c>
      <c r="EC330" s="29">
        <v>18.019487592709208</v>
      </c>
      <c r="ED330" s="29">
        <v>16.887802612610351</v>
      </c>
      <c r="EE330" s="29">
        <v>15.864047890380702</v>
      </c>
      <c r="EF330" s="29">
        <v>16.051963840236816</v>
      </c>
      <c r="EH330" s="29">
        <v>24.132155119584173</v>
      </c>
      <c r="EI330" s="29">
        <v>24.105969425753646</v>
      </c>
      <c r="EJ330" s="29">
        <v>23.968391778020901</v>
      </c>
      <c r="EK330" s="29">
        <v>23.937226067489505</v>
      </c>
      <c r="EL330" s="29">
        <v>23.906368009384771</v>
      </c>
      <c r="EM330" s="29">
        <v>23.860243355620025</v>
      </c>
      <c r="EN330" s="29">
        <v>23.803021679253593</v>
      </c>
      <c r="EO330" s="29">
        <v>23.762484266610606</v>
      </c>
      <c r="EP330" s="29">
        <v>23.71399015007102</v>
      </c>
      <c r="EQ330" s="29">
        <v>23.639964467094909</v>
      </c>
      <c r="ER330" s="29">
        <v>22.619487592709209</v>
      </c>
      <c r="ES330" s="29">
        <v>21.487802612610352</v>
      </c>
      <c r="ET330" s="29">
        <v>20.464047890380705</v>
      </c>
      <c r="EU330" s="29">
        <v>20.651963840236817</v>
      </c>
      <c r="EW330" s="1">
        <v>341861</v>
      </c>
      <c r="EX330" s="1">
        <v>458979</v>
      </c>
      <c r="EY330" s="1" t="s">
        <v>888</v>
      </c>
      <c r="EZ330" s="1" t="s">
        <v>881</v>
      </c>
    </row>
    <row r="331" spans="2:156" ht="16.2" thickBot="1" x14ac:dyDescent="0.35">
      <c r="B331" s="21" t="s">
        <v>331</v>
      </c>
      <c r="C331" s="22">
        <v>10.625125295744361</v>
      </c>
      <c r="D331" s="23">
        <v>8.3693459539495123</v>
      </c>
      <c r="E331" s="23">
        <v>5.804636940682375</v>
      </c>
      <c r="F331" s="23">
        <v>5.5778565960712108</v>
      </c>
      <c r="G331" s="23">
        <v>5.3855423564009755</v>
      </c>
      <c r="H331" s="23">
        <v>5.1585667829869841</v>
      </c>
      <c r="I331" s="23">
        <v>5.055959157860098</v>
      </c>
      <c r="J331" s="23">
        <v>4.8870939860547047</v>
      </c>
      <c r="K331" s="23">
        <v>4.7620174739381333</v>
      </c>
      <c r="L331" s="23">
        <v>4.6360419956995322</v>
      </c>
      <c r="M331" s="23">
        <v>4.1542231801484739</v>
      </c>
      <c r="N331" s="23">
        <v>3.677663203341563</v>
      </c>
      <c r="O331" s="23">
        <v>3.1972146824615315</v>
      </c>
      <c r="P331" s="23">
        <v>2.3755358387205305</v>
      </c>
      <c r="Q331" s="24"/>
      <c r="R331" s="23">
        <v>15.225125295744363</v>
      </c>
      <c r="S331" s="23">
        <v>12.969345953949514</v>
      </c>
      <c r="T331" s="23">
        <v>10.404636940682376</v>
      </c>
      <c r="U331" s="23">
        <v>10.177856596071212</v>
      </c>
      <c r="V331" s="23">
        <v>9.9855423564009769</v>
      </c>
      <c r="W331" s="23">
        <v>9.7585667829869855</v>
      </c>
      <c r="X331" s="23">
        <v>9.6559591578600994</v>
      </c>
      <c r="Y331" s="23">
        <v>9.4870939860547061</v>
      </c>
      <c r="Z331" s="23">
        <v>9.3620174739381348</v>
      </c>
      <c r="AA331" s="23">
        <v>9.2360419956995337</v>
      </c>
      <c r="AB331" s="23">
        <v>8.7542231801484753</v>
      </c>
      <c r="AC331" s="23">
        <v>8.2776632033415645</v>
      </c>
      <c r="AD331" s="23">
        <v>7.7972146824615329</v>
      </c>
      <c r="AE331" s="23">
        <v>6.975535838720532</v>
      </c>
      <c r="AG331" s="25">
        <v>10.568322873707205</v>
      </c>
      <c r="AH331" s="25">
        <v>9.4441508863191252</v>
      </c>
      <c r="AI331" s="25">
        <v>8.1352503197154888</v>
      </c>
      <c r="AJ331" s="25">
        <v>8.024180632720805</v>
      </c>
      <c r="AK331" s="25">
        <v>7.8863051014274141</v>
      </c>
      <c r="AL331" s="25">
        <v>7.706784566319401</v>
      </c>
      <c r="AM331" s="25">
        <v>7.6100236292713568</v>
      </c>
      <c r="AN331" s="25">
        <v>7.4477966278167766</v>
      </c>
      <c r="AO331" s="25">
        <v>7.2912121927065492</v>
      </c>
      <c r="AP331" s="25">
        <v>7.1091384035586671</v>
      </c>
      <c r="AQ331" s="25">
        <v>6.7134822716608475</v>
      </c>
      <c r="AR331" s="25">
        <v>6.4374774881371906</v>
      </c>
      <c r="AS331" s="25">
        <v>6.2584233876018303</v>
      </c>
      <c r="AT331" s="25">
        <v>6.2957469749100419</v>
      </c>
      <c r="AV331" s="26">
        <v>15.168322873707206</v>
      </c>
      <c r="AW331" s="26">
        <v>14.044150886319127</v>
      </c>
      <c r="AX331" s="26">
        <v>12.73525031971549</v>
      </c>
      <c r="AY331" s="26">
        <v>12.624180632720806</v>
      </c>
      <c r="AZ331" s="26">
        <v>12.486305101427416</v>
      </c>
      <c r="BA331" s="26">
        <v>12.306784566319402</v>
      </c>
      <c r="BB331" s="26">
        <v>12.210023629271358</v>
      </c>
      <c r="BC331" s="26">
        <v>12.047796627816778</v>
      </c>
      <c r="BD331" s="26">
        <v>11.891212192706551</v>
      </c>
      <c r="BE331" s="26">
        <v>11.709138403558669</v>
      </c>
      <c r="BF331" s="26">
        <v>11.313482271660849</v>
      </c>
      <c r="BG331" s="26">
        <v>11.037477488137192</v>
      </c>
      <c r="BH331" s="26">
        <v>10.858423387601832</v>
      </c>
      <c r="BI331" s="26">
        <v>10.895746974910043</v>
      </c>
      <c r="BK331" s="27">
        <v>10.625638730662471</v>
      </c>
      <c r="BL331" s="27">
        <v>8.3775765537930145</v>
      </c>
      <c r="BM331" s="27">
        <v>5.8226118619301097</v>
      </c>
      <c r="BN331" s="27">
        <v>5.6043618349124458</v>
      </c>
      <c r="BO331" s="27">
        <v>5.4209707351201217</v>
      </c>
      <c r="BP331" s="27">
        <v>5.2077546606863869</v>
      </c>
      <c r="BQ331" s="27">
        <v>5.1150019201321797</v>
      </c>
      <c r="BR331" s="27">
        <v>4.9628187037059561</v>
      </c>
      <c r="BS331" s="27">
        <v>4.8505987473987666</v>
      </c>
      <c r="BT331" s="27">
        <v>4.7325437817734723</v>
      </c>
      <c r="BU331" s="27">
        <v>4.32452190204922</v>
      </c>
      <c r="BV331" s="27">
        <v>3.9842907455445378</v>
      </c>
      <c r="BW331" s="27">
        <v>3.8713269053457324</v>
      </c>
      <c r="BX331" s="27">
        <v>3.7896044566598519</v>
      </c>
      <c r="BZ331" s="27">
        <v>15.225638730662473</v>
      </c>
      <c r="CA331" s="27">
        <v>12.977576553793016</v>
      </c>
      <c r="CB331" s="27">
        <v>10.422611861930111</v>
      </c>
      <c r="CC331" s="27">
        <v>10.204361834912447</v>
      </c>
      <c r="CD331" s="27">
        <v>10.020970735120123</v>
      </c>
      <c r="CE331" s="27">
        <v>9.8077546606863883</v>
      </c>
      <c r="CF331" s="27">
        <v>9.7150019201321811</v>
      </c>
      <c r="CG331" s="27">
        <v>9.5628187037059575</v>
      </c>
      <c r="CH331" s="27">
        <v>9.450598747398768</v>
      </c>
      <c r="CI331" s="27">
        <v>9.3325437817734738</v>
      </c>
      <c r="CJ331" s="27">
        <v>8.9245219020492215</v>
      </c>
      <c r="CK331" s="27">
        <v>8.5842907455445392</v>
      </c>
      <c r="CL331" s="27">
        <v>8.4713269053457338</v>
      </c>
      <c r="CM331" s="27">
        <v>8.3896044566598533</v>
      </c>
      <c r="CO331" s="28">
        <v>10.627466031874336</v>
      </c>
      <c r="CP331" s="28">
        <v>8.3993931252388538</v>
      </c>
      <c r="CQ331" s="28">
        <v>5.8631910027489553</v>
      </c>
      <c r="CR331" s="28">
        <v>5.6655012243819449</v>
      </c>
      <c r="CS331" s="28">
        <v>5.5033191687235892</v>
      </c>
      <c r="CT331" s="28">
        <v>5.3075996470240199</v>
      </c>
      <c r="CU331" s="28">
        <v>5.2360538840002491</v>
      </c>
      <c r="CV331" s="28">
        <v>5.1003325067961249</v>
      </c>
      <c r="CW331" s="28">
        <v>5.0089711486399651</v>
      </c>
      <c r="CX331" s="28">
        <v>4.9192463395961639</v>
      </c>
      <c r="CY331" s="28">
        <v>4.6365531834855922</v>
      </c>
      <c r="CZ331" s="28">
        <v>4.0706102423617665</v>
      </c>
      <c r="DA331" s="28">
        <v>2.7833543162364442</v>
      </c>
      <c r="DB331" s="28">
        <v>1.7763914555668663</v>
      </c>
      <c r="DD331" s="28">
        <v>15.227466031874338</v>
      </c>
      <c r="DE331" s="28">
        <v>12.999393125238855</v>
      </c>
      <c r="DF331" s="28">
        <v>10.463191002748957</v>
      </c>
      <c r="DG331" s="28">
        <v>10.265501224381946</v>
      </c>
      <c r="DH331" s="28">
        <v>10.103319168723591</v>
      </c>
      <c r="DI331" s="28">
        <v>9.9075996470240213</v>
      </c>
      <c r="DJ331" s="28">
        <v>9.8360538840002505</v>
      </c>
      <c r="DK331" s="28">
        <v>9.7003325067961264</v>
      </c>
      <c r="DL331" s="28">
        <v>9.6089711486399665</v>
      </c>
      <c r="DM331" s="28">
        <v>9.5192463395961653</v>
      </c>
      <c r="DN331" s="28">
        <v>9.2365531834855936</v>
      </c>
      <c r="DO331" s="28">
        <v>8.6706102423617679</v>
      </c>
      <c r="DP331" s="28">
        <v>7.3833543162364457</v>
      </c>
      <c r="DQ331" s="28">
        <v>6.3763914555668677</v>
      </c>
      <c r="DS331" s="29">
        <v>10.646426968470026</v>
      </c>
      <c r="DT331" s="29">
        <v>8.438214168365441</v>
      </c>
      <c r="DU331" s="29">
        <v>5.9226683057530281</v>
      </c>
      <c r="DV331" s="29">
        <v>5.7442171267643829</v>
      </c>
      <c r="DW331" s="29">
        <v>5.5959759957772732</v>
      </c>
      <c r="DX331" s="29">
        <v>5.4024240638617655</v>
      </c>
      <c r="DY331" s="29">
        <v>5.3352041080982175</v>
      </c>
      <c r="DZ331" s="29">
        <v>5.1872028718988616</v>
      </c>
      <c r="EA331" s="29">
        <v>5.0824691209736343</v>
      </c>
      <c r="EB331" s="29">
        <v>4.9767621972328975</v>
      </c>
      <c r="EC331" s="29">
        <v>4.2989570212971557</v>
      </c>
      <c r="ED331" s="29">
        <v>2.5212912158687182</v>
      </c>
      <c r="EE331" s="29">
        <v>1.3040835752127826</v>
      </c>
      <c r="EF331" s="29">
        <v>1.203366067237269</v>
      </c>
      <c r="EH331" s="29">
        <v>15.246426968470027</v>
      </c>
      <c r="EI331" s="29">
        <v>13.038214168365442</v>
      </c>
      <c r="EJ331" s="29">
        <v>10.522668305753029</v>
      </c>
      <c r="EK331" s="29">
        <v>10.344217126764384</v>
      </c>
      <c r="EL331" s="29">
        <v>10.195975995777275</v>
      </c>
      <c r="EM331" s="29">
        <v>10.002424063861767</v>
      </c>
      <c r="EN331" s="29">
        <v>9.935204108098219</v>
      </c>
      <c r="EO331" s="29">
        <v>9.7872028718988631</v>
      </c>
      <c r="EP331" s="29">
        <v>9.6824691209736358</v>
      </c>
      <c r="EQ331" s="29">
        <v>9.5767621972328989</v>
      </c>
      <c r="ER331" s="29">
        <v>8.8989570212971572</v>
      </c>
      <c r="ES331" s="29">
        <v>7.1212912158687196</v>
      </c>
      <c r="ET331" s="29">
        <v>5.904083575212784</v>
      </c>
      <c r="EU331" s="29">
        <v>5.8033660672372704</v>
      </c>
      <c r="EW331" s="1">
        <v>382649</v>
      </c>
      <c r="EX331" s="1">
        <v>398230</v>
      </c>
      <c r="EY331" s="1" t="s">
        <v>516</v>
      </c>
      <c r="EZ331" s="1" t="s">
        <v>880</v>
      </c>
    </row>
    <row r="332" spans="2:156" ht="16.2" thickBot="1" x14ac:dyDescent="0.35">
      <c r="B332" s="21" t="s">
        <v>332</v>
      </c>
      <c r="C332" s="22">
        <v>8.5878904618026013</v>
      </c>
      <c r="D332" s="23">
        <v>8.661410959386096</v>
      </c>
      <c r="E332" s="23">
        <v>8.2632432846157347</v>
      </c>
      <c r="F332" s="23">
        <v>8.0797710177960145</v>
      </c>
      <c r="G332" s="23">
        <v>7.8893894846440062</v>
      </c>
      <c r="H332" s="23">
        <v>7.5006252619249452</v>
      </c>
      <c r="I332" s="23">
        <v>7.1342757492228497</v>
      </c>
      <c r="J332" s="23">
        <v>6.7363581172191651</v>
      </c>
      <c r="K332" s="23">
        <v>6.3558343584397221</v>
      </c>
      <c r="L332" s="23">
        <v>5.8169500493722452</v>
      </c>
      <c r="M332" s="23">
        <v>3.4710193838710808</v>
      </c>
      <c r="N332" s="23">
        <v>1.5580262992776213</v>
      </c>
      <c r="O332" s="23">
        <v>0.92345229363856163</v>
      </c>
      <c r="P332" s="23">
        <v>1.0288381513584852</v>
      </c>
      <c r="Q332" s="24"/>
      <c r="R332" s="23">
        <v>12.687890461802603</v>
      </c>
      <c r="S332" s="23">
        <v>12.761410959386097</v>
      </c>
      <c r="T332" s="23">
        <v>12.363243284615736</v>
      </c>
      <c r="U332" s="23">
        <v>12.179771017796016</v>
      </c>
      <c r="V332" s="23">
        <v>11.989389484644008</v>
      </c>
      <c r="W332" s="23">
        <v>11.600625261924947</v>
      </c>
      <c r="X332" s="23">
        <v>11.234275749222851</v>
      </c>
      <c r="Y332" s="23">
        <v>10.836358117219167</v>
      </c>
      <c r="Z332" s="23">
        <v>10.455834358439724</v>
      </c>
      <c r="AA332" s="23">
        <v>9.9169500493722467</v>
      </c>
      <c r="AB332" s="23">
        <v>7.5710193838710822</v>
      </c>
      <c r="AC332" s="23">
        <v>5.6580262992776227</v>
      </c>
      <c r="AD332" s="23">
        <v>5.023452293638563</v>
      </c>
      <c r="AE332" s="23">
        <v>5.1288381513584866</v>
      </c>
      <c r="AG332" s="25">
        <v>8.5343794008047862</v>
      </c>
      <c r="AH332" s="25">
        <v>8.6704109865603396</v>
      </c>
      <c r="AI332" s="25">
        <v>8.4332794817297945</v>
      </c>
      <c r="AJ332" s="25">
        <v>8.3240682278782945</v>
      </c>
      <c r="AK332" s="25">
        <v>8.2055754971648689</v>
      </c>
      <c r="AL332" s="25">
        <v>7.8977178461110036</v>
      </c>
      <c r="AM332" s="25">
        <v>7.6015075822052101</v>
      </c>
      <c r="AN332" s="25">
        <v>7.2766026231591194</v>
      </c>
      <c r="AO332" s="25">
        <v>6.9556849132009564</v>
      </c>
      <c r="AP332" s="25">
        <v>6.4701654627740766</v>
      </c>
      <c r="AQ332" s="25">
        <v>4.6559468821757548</v>
      </c>
      <c r="AR332" s="25">
        <v>3.0500925569642945</v>
      </c>
      <c r="AS332" s="25">
        <v>1.7264442643383404</v>
      </c>
      <c r="AT332" s="25">
        <v>1.2936727626815667</v>
      </c>
      <c r="AV332" s="26">
        <v>12.634379400804788</v>
      </c>
      <c r="AW332" s="26">
        <v>12.770410986560341</v>
      </c>
      <c r="AX332" s="26">
        <v>12.533279481729796</v>
      </c>
      <c r="AY332" s="26">
        <v>12.424068227878296</v>
      </c>
      <c r="AZ332" s="26">
        <v>12.30557549716487</v>
      </c>
      <c r="BA332" s="26">
        <v>11.997717846111005</v>
      </c>
      <c r="BB332" s="26">
        <v>11.701507582205211</v>
      </c>
      <c r="BC332" s="26">
        <v>11.376602623159121</v>
      </c>
      <c r="BD332" s="26">
        <v>11.055684913200958</v>
      </c>
      <c r="BE332" s="26">
        <v>10.570165462774078</v>
      </c>
      <c r="BF332" s="26">
        <v>8.7559468821757562</v>
      </c>
      <c r="BG332" s="26">
        <v>7.1500925569642959</v>
      </c>
      <c r="BH332" s="26">
        <v>5.8264442643383418</v>
      </c>
      <c r="BI332" s="26">
        <v>5.3936727626815681</v>
      </c>
      <c r="BK332" s="27">
        <v>8.59019185906606</v>
      </c>
      <c r="BL332" s="27">
        <v>8.7031076972969785</v>
      </c>
      <c r="BM332" s="27">
        <v>8.3572257168128878</v>
      </c>
      <c r="BN332" s="27">
        <v>8.2227575307470495</v>
      </c>
      <c r="BO332" s="27">
        <v>8.0850941327545236</v>
      </c>
      <c r="BP332" s="27">
        <v>7.7711963536490032</v>
      </c>
      <c r="BQ332" s="27">
        <v>7.4852069339914209</v>
      </c>
      <c r="BR332" s="27">
        <v>7.1874047111087673</v>
      </c>
      <c r="BS332" s="27">
        <v>6.904121388671534</v>
      </c>
      <c r="BT332" s="27">
        <v>6.4650693364772494</v>
      </c>
      <c r="BU332" s="27">
        <v>4.6112007566902236</v>
      </c>
      <c r="BV332" s="27">
        <v>3.3531549203210602</v>
      </c>
      <c r="BW332" s="27">
        <v>2.9729765703476545</v>
      </c>
      <c r="BX332" s="27">
        <v>3.3093562244671659</v>
      </c>
      <c r="BZ332" s="27">
        <v>12.690191859066061</v>
      </c>
      <c r="CA332" s="27">
        <v>12.80310769729698</v>
      </c>
      <c r="CB332" s="27">
        <v>12.457225716812889</v>
      </c>
      <c r="CC332" s="27">
        <v>12.322757530747051</v>
      </c>
      <c r="CD332" s="27">
        <v>12.185094132754525</v>
      </c>
      <c r="CE332" s="27">
        <v>11.871196353649005</v>
      </c>
      <c r="CF332" s="27">
        <v>11.585206933991422</v>
      </c>
      <c r="CG332" s="27">
        <v>11.287404711108769</v>
      </c>
      <c r="CH332" s="27">
        <v>11.004121388671535</v>
      </c>
      <c r="CI332" s="27">
        <v>10.565069336477251</v>
      </c>
      <c r="CJ332" s="27">
        <v>8.711200756690225</v>
      </c>
      <c r="CK332" s="27">
        <v>7.4531549203210616</v>
      </c>
      <c r="CL332" s="27">
        <v>7.0729765703476559</v>
      </c>
      <c r="CM332" s="27">
        <v>7.4093562244671674</v>
      </c>
      <c r="CO332" s="28">
        <v>8.5793095956816305</v>
      </c>
      <c r="CP332" s="28">
        <v>8.6705702880632796</v>
      </c>
      <c r="CQ332" s="28">
        <v>8.3061621246336017</v>
      </c>
      <c r="CR332" s="28">
        <v>8.1731244403152434</v>
      </c>
      <c r="CS332" s="28">
        <v>8.0510843795330089</v>
      </c>
      <c r="CT332" s="28">
        <v>7.777754037381305</v>
      </c>
      <c r="CU332" s="28">
        <v>7.5485082754057427</v>
      </c>
      <c r="CV332" s="28">
        <v>7.3179345109019849</v>
      </c>
      <c r="CW332" s="28">
        <v>7.139343606543088</v>
      </c>
      <c r="CX332" s="28">
        <v>6.8442895235307333</v>
      </c>
      <c r="CY332" s="28">
        <v>5.3115181796216362</v>
      </c>
      <c r="CZ332" s="28">
        <v>-2.2620916604573367</v>
      </c>
      <c r="DA332" s="28">
        <v>-9.617747809105758</v>
      </c>
      <c r="DB332" s="28">
        <v>-15.633220265685061</v>
      </c>
      <c r="DD332" s="28">
        <v>12.679309595681632</v>
      </c>
      <c r="DE332" s="28">
        <v>12.770570288063281</v>
      </c>
      <c r="DF332" s="28">
        <v>12.406162124633603</v>
      </c>
      <c r="DG332" s="28">
        <v>12.273124440315245</v>
      </c>
      <c r="DH332" s="28">
        <v>12.15108437953301</v>
      </c>
      <c r="DI332" s="28">
        <v>11.877754037381306</v>
      </c>
      <c r="DJ332" s="28">
        <v>11.648508275405744</v>
      </c>
      <c r="DK332" s="28">
        <v>11.417934510901986</v>
      </c>
      <c r="DL332" s="28">
        <v>11.239343606543089</v>
      </c>
      <c r="DM332" s="28">
        <v>10.944289523530735</v>
      </c>
      <c r="DN332" s="28">
        <v>9.4115181796216376</v>
      </c>
      <c r="DO332" s="28">
        <v>1.8379083395426647</v>
      </c>
      <c r="DP332" s="28">
        <v>-5.5177478091057566</v>
      </c>
      <c r="DQ332" s="28">
        <v>-11.53322026568506</v>
      </c>
      <c r="DS332" s="29">
        <v>8.6467063006915694</v>
      </c>
      <c r="DT332" s="29">
        <v>8.803492339738332</v>
      </c>
      <c r="DU332" s="29">
        <v>8.5048457929518424</v>
      </c>
      <c r="DV332" s="29">
        <v>8.4213853451905933</v>
      </c>
      <c r="DW332" s="29">
        <v>8.3519616964129781</v>
      </c>
      <c r="DX332" s="29">
        <v>8.1191681772892998</v>
      </c>
      <c r="DY332" s="29">
        <v>7.9302631700615294</v>
      </c>
      <c r="DZ332" s="29">
        <v>7.7375426366425994</v>
      </c>
      <c r="EA332" s="29">
        <v>7.5879211411236778</v>
      </c>
      <c r="EB332" s="29">
        <v>6.9644832575747682</v>
      </c>
      <c r="EC332" s="29">
        <v>-1.3598559665581931</v>
      </c>
      <c r="ED332" s="29">
        <v>-8.5034194764518638</v>
      </c>
      <c r="EE332" s="29">
        <v>-14.887440383164467</v>
      </c>
      <c r="EF332" s="29">
        <v>-14.839261121871068</v>
      </c>
      <c r="EH332" s="29">
        <v>12.746706300691571</v>
      </c>
      <c r="EI332" s="29">
        <v>12.903492339738333</v>
      </c>
      <c r="EJ332" s="29">
        <v>12.604845792951844</v>
      </c>
      <c r="EK332" s="29">
        <v>12.521385345190595</v>
      </c>
      <c r="EL332" s="29">
        <v>12.45196169641298</v>
      </c>
      <c r="EM332" s="29">
        <v>12.219168177289301</v>
      </c>
      <c r="EN332" s="29">
        <v>12.030263170061531</v>
      </c>
      <c r="EO332" s="29">
        <v>11.837542636642601</v>
      </c>
      <c r="EP332" s="29">
        <v>11.687921141123679</v>
      </c>
      <c r="EQ332" s="29">
        <v>11.06448325757477</v>
      </c>
      <c r="ER332" s="29">
        <v>2.7401440334418083</v>
      </c>
      <c r="ES332" s="29">
        <v>-4.4034194764518624</v>
      </c>
      <c r="ET332" s="29">
        <v>-10.787440383164466</v>
      </c>
      <c r="EU332" s="29">
        <v>-10.739261121871067</v>
      </c>
      <c r="EW332" s="1">
        <v>352393</v>
      </c>
      <c r="EX332" s="1">
        <v>431036</v>
      </c>
      <c r="EY332" s="1" t="s">
        <v>480</v>
      </c>
      <c r="EZ332" s="1" t="s">
        <v>887</v>
      </c>
    </row>
    <row r="333" spans="2:156" ht="16.2" thickBot="1" x14ac:dyDescent="0.35">
      <c r="B333" s="21" t="s">
        <v>333</v>
      </c>
      <c r="C333" s="22">
        <v>4.2586147934918106</v>
      </c>
      <c r="D333" s="23">
        <v>4.2171649187777618</v>
      </c>
      <c r="E333" s="23">
        <v>3.8671780186030489</v>
      </c>
      <c r="F333" s="23">
        <v>3.7019993566141824</v>
      </c>
      <c r="G333" s="23">
        <v>3.5259755283905143</v>
      </c>
      <c r="H333" s="23">
        <v>3.2693623489325514</v>
      </c>
      <c r="I333" s="23">
        <v>3.0015757419412399</v>
      </c>
      <c r="J333" s="23">
        <v>2.6972944974140134</v>
      </c>
      <c r="K333" s="23">
        <v>2.4432707144449655</v>
      </c>
      <c r="L333" s="23">
        <v>2.0734045016048608</v>
      </c>
      <c r="M333" s="23">
        <v>0.37118366694576288</v>
      </c>
      <c r="N333" s="23">
        <v>-1.1716299873135263</v>
      </c>
      <c r="O333" s="23">
        <v>-1.7094802847332478</v>
      </c>
      <c r="P333" s="23">
        <v>-1.7342612180217589</v>
      </c>
      <c r="Q333" s="24"/>
      <c r="R333" s="23">
        <v>8.4586147934918099</v>
      </c>
      <c r="S333" s="23">
        <v>8.4171649187777611</v>
      </c>
      <c r="T333" s="23">
        <v>8.0671780186030482</v>
      </c>
      <c r="U333" s="23">
        <v>7.9019993566141817</v>
      </c>
      <c r="V333" s="23">
        <v>7.7259755283905136</v>
      </c>
      <c r="W333" s="23">
        <v>7.4693623489325507</v>
      </c>
      <c r="X333" s="23">
        <v>7.2015757419412392</v>
      </c>
      <c r="Y333" s="23">
        <v>6.8972944974140127</v>
      </c>
      <c r="Z333" s="23">
        <v>6.6432707144449648</v>
      </c>
      <c r="AA333" s="23">
        <v>6.2734045016048601</v>
      </c>
      <c r="AB333" s="23">
        <v>4.5711836669457622</v>
      </c>
      <c r="AC333" s="23">
        <v>3.028370012686473</v>
      </c>
      <c r="AD333" s="23">
        <v>2.4905197152667515</v>
      </c>
      <c r="AE333" s="23">
        <v>2.4657387819782404</v>
      </c>
      <c r="AG333" s="25">
        <v>4.2179052665245127</v>
      </c>
      <c r="AH333" s="25">
        <v>4.2497466092334921</v>
      </c>
      <c r="AI333" s="25">
        <v>4.0408921240017399</v>
      </c>
      <c r="AJ333" s="25">
        <v>3.9286017254562182</v>
      </c>
      <c r="AK333" s="25">
        <v>3.8025886726687084</v>
      </c>
      <c r="AL333" s="25">
        <v>3.6032865519709087</v>
      </c>
      <c r="AM333" s="25">
        <v>3.383292039989767</v>
      </c>
      <c r="AN333" s="25">
        <v>3.144540564157408</v>
      </c>
      <c r="AO333" s="25">
        <v>2.9071333076696853</v>
      </c>
      <c r="AP333" s="25">
        <v>2.5726230928046778</v>
      </c>
      <c r="AQ333" s="25">
        <v>1.4396978038282136</v>
      </c>
      <c r="AR333" s="25">
        <v>0.16272466695176036</v>
      </c>
      <c r="AS333" s="25">
        <v>-0.98101865667446653</v>
      </c>
      <c r="AT333" s="25">
        <v>-1.2556583624730937</v>
      </c>
      <c r="AV333" s="26">
        <v>8.417905266524512</v>
      </c>
      <c r="AW333" s="26">
        <v>8.4497466092334914</v>
      </c>
      <c r="AX333" s="26">
        <v>8.2408921240017392</v>
      </c>
      <c r="AY333" s="26">
        <v>8.1286017254562175</v>
      </c>
      <c r="AZ333" s="26">
        <v>8.0025886726687077</v>
      </c>
      <c r="BA333" s="26">
        <v>7.803286551970908</v>
      </c>
      <c r="BB333" s="26">
        <v>7.5832920399897663</v>
      </c>
      <c r="BC333" s="26">
        <v>7.3445405641574073</v>
      </c>
      <c r="BD333" s="26">
        <v>7.1071333076696845</v>
      </c>
      <c r="BE333" s="26">
        <v>6.7726230928046771</v>
      </c>
      <c r="BF333" s="26">
        <v>5.6396978038282128</v>
      </c>
      <c r="BG333" s="26">
        <v>4.3627246669517596</v>
      </c>
      <c r="BH333" s="26">
        <v>3.2189813433255328</v>
      </c>
      <c r="BI333" s="26">
        <v>2.9443416375269056</v>
      </c>
      <c r="BK333" s="27">
        <v>4.260591392068406</v>
      </c>
      <c r="BL333" s="27">
        <v>4.2493519816007979</v>
      </c>
      <c r="BM333" s="27">
        <v>3.9390543226360428</v>
      </c>
      <c r="BN333" s="27">
        <v>3.8108469827985072</v>
      </c>
      <c r="BO333" s="27">
        <v>3.6744367391261665</v>
      </c>
      <c r="BP333" s="27">
        <v>3.4729905314885645</v>
      </c>
      <c r="BQ333" s="27">
        <v>3.2638524936150493</v>
      </c>
      <c r="BR333" s="27">
        <v>3.0497626091097771</v>
      </c>
      <c r="BS333" s="27">
        <v>2.8472349298561319</v>
      </c>
      <c r="BT333" s="27">
        <v>2.5478913330131565</v>
      </c>
      <c r="BU333" s="27">
        <v>1.2262343626089791</v>
      </c>
      <c r="BV333" s="27">
        <v>0.12280422013597736</v>
      </c>
      <c r="BW333" s="27">
        <v>-0.1534975949202142</v>
      </c>
      <c r="BX333" s="27">
        <v>6.5410856339045864E-2</v>
      </c>
      <c r="BZ333" s="27">
        <v>8.4605913920684053</v>
      </c>
      <c r="CA333" s="27">
        <v>8.4493519816007971</v>
      </c>
      <c r="CB333" s="27">
        <v>8.1390543226360421</v>
      </c>
      <c r="CC333" s="27">
        <v>8.0108469827985065</v>
      </c>
      <c r="CD333" s="27">
        <v>7.8744367391261658</v>
      </c>
      <c r="CE333" s="27">
        <v>7.6729905314885638</v>
      </c>
      <c r="CF333" s="27">
        <v>7.4638524936150485</v>
      </c>
      <c r="CG333" s="27">
        <v>7.2497626091097764</v>
      </c>
      <c r="CH333" s="27">
        <v>7.0472349298561312</v>
      </c>
      <c r="CI333" s="27">
        <v>6.7478913330131558</v>
      </c>
      <c r="CJ333" s="27">
        <v>5.4262343626089784</v>
      </c>
      <c r="CK333" s="27">
        <v>4.3228042201359766</v>
      </c>
      <c r="CL333" s="27">
        <v>4.0465024050797851</v>
      </c>
      <c r="CM333" s="27">
        <v>4.2654108563390452</v>
      </c>
      <c r="CO333" s="28">
        <v>4.2539912953479977</v>
      </c>
      <c r="CP333" s="28">
        <v>4.2246286847534424</v>
      </c>
      <c r="CQ333" s="28">
        <v>3.8975133967794253</v>
      </c>
      <c r="CR333" s="28">
        <v>3.766429122086393</v>
      </c>
      <c r="CS333" s="28">
        <v>3.6372623736611001</v>
      </c>
      <c r="CT333" s="28">
        <v>3.4556899102021994</v>
      </c>
      <c r="CU333" s="28">
        <v>3.2690733962571361</v>
      </c>
      <c r="CV333" s="28">
        <v>3.0591435795685236</v>
      </c>
      <c r="CW333" s="28">
        <v>2.8867811861433559</v>
      </c>
      <c r="CX333" s="28">
        <v>2.6537361314989667</v>
      </c>
      <c r="CY333" s="28">
        <v>1.566267572805172</v>
      </c>
      <c r="CZ333" s="28">
        <v>-2.9313694582847383</v>
      </c>
      <c r="DA333" s="28">
        <v>-7.181874608676285</v>
      </c>
      <c r="DB333" s="28">
        <v>-10.399189975227674</v>
      </c>
      <c r="DD333" s="28">
        <v>8.453991295347997</v>
      </c>
      <c r="DE333" s="28">
        <v>8.4246286847534417</v>
      </c>
      <c r="DF333" s="28">
        <v>8.0975133967794246</v>
      </c>
      <c r="DG333" s="28">
        <v>7.9664291220863923</v>
      </c>
      <c r="DH333" s="28">
        <v>7.8372623736610993</v>
      </c>
      <c r="DI333" s="28">
        <v>7.6556899102021987</v>
      </c>
      <c r="DJ333" s="28">
        <v>7.4690733962571354</v>
      </c>
      <c r="DK333" s="28">
        <v>7.2591435795685229</v>
      </c>
      <c r="DL333" s="28">
        <v>7.0867811861433552</v>
      </c>
      <c r="DM333" s="28">
        <v>6.853736131498966</v>
      </c>
      <c r="DN333" s="28">
        <v>5.7662675728051713</v>
      </c>
      <c r="DO333" s="28">
        <v>1.268630541715261</v>
      </c>
      <c r="DP333" s="28">
        <v>-2.9818746086762857</v>
      </c>
      <c r="DQ333" s="28">
        <v>-6.1991899752276751</v>
      </c>
      <c r="DS333" s="29">
        <v>4.2960948444276088</v>
      </c>
      <c r="DT333" s="29">
        <v>4.3071216945381217</v>
      </c>
      <c r="DU333" s="29">
        <v>4.0213090258859285</v>
      </c>
      <c r="DV333" s="29">
        <v>3.922846713457405</v>
      </c>
      <c r="DW333" s="29">
        <v>3.8199629343892259</v>
      </c>
      <c r="DX333" s="29">
        <v>3.6343154343642539</v>
      </c>
      <c r="DY333" s="29">
        <v>3.4530952951458289</v>
      </c>
      <c r="DZ333" s="29">
        <v>3.2723844164484799</v>
      </c>
      <c r="EA333" s="29">
        <v>3.1239437032109389</v>
      </c>
      <c r="EB333" s="29">
        <v>2.726977540038396</v>
      </c>
      <c r="EC333" s="29">
        <v>-2.1111971232710172</v>
      </c>
      <c r="ED333" s="29">
        <v>-6.3879395443642117</v>
      </c>
      <c r="EE333" s="29">
        <v>-9.9983491702444702</v>
      </c>
      <c r="EF333" s="29">
        <v>-9.8952116228740543</v>
      </c>
      <c r="EH333" s="29">
        <v>8.4960948444276081</v>
      </c>
      <c r="EI333" s="29">
        <v>8.5071216945381209</v>
      </c>
      <c r="EJ333" s="29">
        <v>8.2213090258859278</v>
      </c>
      <c r="EK333" s="29">
        <v>8.1228467134574043</v>
      </c>
      <c r="EL333" s="29">
        <v>8.0199629343892251</v>
      </c>
      <c r="EM333" s="29">
        <v>7.8343154343642532</v>
      </c>
      <c r="EN333" s="29">
        <v>7.6530952951458282</v>
      </c>
      <c r="EO333" s="29">
        <v>7.4723844164484792</v>
      </c>
      <c r="EP333" s="29">
        <v>7.3239437032109382</v>
      </c>
      <c r="EQ333" s="29">
        <v>6.9269775400383953</v>
      </c>
      <c r="ER333" s="29">
        <v>2.0888028767289821</v>
      </c>
      <c r="ES333" s="29">
        <v>-2.1879395443642125</v>
      </c>
      <c r="ET333" s="29">
        <v>-5.7983491702444709</v>
      </c>
      <c r="EU333" s="29">
        <v>-5.695211622874055</v>
      </c>
      <c r="EW333" s="1">
        <v>327495</v>
      </c>
      <c r="EX333" s="1">
        <v>477808</v>
      </c>
      <c r="EY333" s="1" t="s">
        <v>489</v>
      </c>
      <c r="EZ333" s="1" t="s">
        <v>886</v>
      </c>
    </row>
    <row r="334" spans="2:156" ht="16.2" thickBot="1" x14ac:dyDescent="0.35">
      <c r="B334" s="21" t="s">
        <v>334</v>
      </c>
      <c r="C334" s="22">
        <v>7.0662681984702829</v>
      </c>
      <c r="D334" s="23">
        <v>7.1368342906129048</v>
      </c>
      <c r="E334" s="23">
        <v>6.9385310893159797</v>
      </c>
      <c r="F334" s="23">
        <v>6.7488589172838687</v>
      </c>
      <c r="G334" s="23">
        <v>6.4395301517424457</v>
      </c>
      <c r="H334" s="23">
        <v>6.1984988213144234</v>
      </c>
      <c r="I334" s="23">
        <v>6.0299249390273495</v>
      </c>
      <c r="J334" s="23">
        <v>5.6959476289386828</v>
      </c>
      <c r="K334" s="23">
        <v>5.3346145693981697</v>
      </c>
      <c r="L334" s="23">
        <v>4.9400719873158216</v>
      </c>
      <c r="M334" s="23">
        <v>3.3889686113097817</v>
      </c>
      <c r="N334" s="23">
        <v>1.2887747700378114</v>
      </c>
      <c r="O334" s="23">
        <v>7.8416596579216957E-2</v>
      </c>
      <c r="P334" s="23">
        <v>-0.72537822428814991</v>
      </c>
      <c r="Q334" s="24"/>
      <c r="R334" s="23">
        <v>11.666268198470284</v>
      </c>
      <c r="S334" s="23">
        <v>11.736834290612906</v>
      </c>
      <c r="T334" s="23">
        <v>11.538531089315981</v>
      </c>
      <c r="U334" s="23">
        <v>11.34885891728387</v>
      </c>
      <c r="V334" s="23">
        <v>11.039530151742447</v>
      </c>
      <c r="W334" s="23">
        <v>10.798498821314425</v>
      </c>
      <c r="X334" s="23">
        <v>10.629924939027351</v>
      </c>
      <c r="Y334" s="23">
        <v>10.295947628938684</v>
      </c>
      <c r="Z334" s="23">
        <v>9.9346145693981711</v>
      </c>
      <c r="AA334" s="23">
        <v>9.5400719873158231</v>
      </c>
      <c r="AB334" s="23">
        <v>7.9889686113097831</v>
      </c>
      <c r="AC334" s="23">
        <v>5.8887747700378128</v>
      </c>
      <c r="AD334" s="23">
        <v>4.6784165965792184</v>
      </c>
      <c r="AE334" s="23">
        <v>3.8746217757118515</v>
      </c>
      <c r="AG334" s="25">
        <v>6.9844743172922357</v>
      </c>
      <c r="AH334" s="25">
        <v>7.0451992068087304</v>
      </c>
      <c r="AI334" s="25">
        <v>6.9279999018260039</v>
      </c>
      <c r="AJ334" s="25">
        <v>6.781727982469107</v>
      </c>
      <c r="AK334" s="25">
        <v>6.5170584572062715</v>
      </c>
      <c r="AL334" s="25">
        <v>6.3219741331856163</v>
      </c>
      <c r="AM334" s="25">
        <v>6.1432061776459328</v>
      </c>
      <c r="AN334" s="25">
        <v>5.8677665721740802</v>
      </c>
      <c r="AO334" s="25">
        <v>5.5139226240633405</v>
      </c>
      <c r="AP334" s="25">
        <v>5.1158065970663529</v>
      </c>
      <c r="AQ334" s="25">
        <v>3.8401032950967071</v>
      </c>
      <c r="AR334" s="25">
        <v>2.5167967229137211</v>
      </c>
      <c r="AS334" s="25">
        <v>1.3618884593745726</v>
      </c>
      <c r="AT334" s="25">
        <v>0.88320238404513773</v>
      </c>
      <c r="AV334" s="26">
        <v>11.584474317292237</v>
      </c>
      <c r="AW334" s="26">
        <v>11.645199206808732</v>
      </c>
      <c r="AX334" s="26">
        <v>11.527999901826005</v>
      </c>
      <c r="AY334" s="26">
        <v>11.381727982469108</v>
      </c>
      <c r="AZ334" s="26">
        <v>11.117058457206273</v>
      </c>
      <c r="BA334" s="26">
        <v>10.921974133185618</v>
      </c>
      <c r="BB334" s="26">
        <v>10.743206177645934</v>
      </c>
      <c r="BC334" s="26">
        <v>10.467766572174082</v>
      </c>
      <c r="BD334" s="26">
        <v>10.113922624063342</v>
      </c>
      <c r="BE334" s="26">
        <v>9.7158065970663543</v>
      </c>
      <c r="BF334" s="26">
        <v>8.4401032950967085</v>
      </c>
      <c r="BG334" s="26">
        <v>7.1167967229137226</v>
      </c>
      <c r="BH334" s="26">
        <v>5.961888459374574</v>
      </c>
      <c r="BI334" s="26">
        <v>5.4832023840451392</v>
      </c>
      <c r="BK334" s="27">
        <v>7.0677186674075791</v>
      </c>
      <c r="BL334" s="27">
        <v>7.169000404604045</v>
      </c>
      <c r="BM334" s="27">
        <v>7.0080267224769717</v>
      </c>
      <c r="BN334" s="27">
        <v>6.8539998800838156</v>
      </c>
      <c r="BO334" s="27">
        <v>6.5846282336176678</v>
      </c>
      <c r="BP334" s="27">
        <v>6.396680026226921</v>
      </c>
      <c r="BQ334" s="27">
        <v>6.2796078415269214</v>
      </c>
      <c r="BR334" s="27">
        <v>6.0103468308520966</v>
      </c>
      <c r="BS334" s="27">
        <v>5.7140554512755735</v>
      </c>
      <c r="BT334" s="27">
        <v>5.3849742828521521</v>
      </c>
      <c r="BU334" s="27">
        <v>4.1719687419181071</v>
      </c>
      <c r="BV334" s="27">
        <v>3.1113460568483333</v>
      </c>
      <c r="BW334" s="27">
        <v>2.7128441107424592</v>
      </c>
      <c r="BX334" s="27">
        <v>2.6976112716069132</v>
      </c>
      <c r="BZ334" s="27">
        <v>11.667718667407581</v>
      </c>
      <c r="CA334" s="27">
        <v>11.769000404604046</v>
      </c>
      <c r="CB334" s="27">
        <v>11.608026722476973</v>
      </c>
      <c r="CC334" s="27">
        <v>11.453999880083817</v>
      </c>
      <c r="CD334" s="27">
        <v>11.184628233617669</v>
      </c>
      <c r="CE334" s="27">
        <v>10.996680026226922</v>
      </c>
      <c r="CF334" s="27">
        <v>10.879607841526923</v>
      </c>
      <c r="CG334" s="27">
        <v>10.610346830852098</v>
      </c>
      <c r="CH334" s="27">
        <v>10.314055451275575</v>
      </c>
      <c r="CI334" s="27">
        <v>9.9849742828521535</v>
      </c>
      <c r="CJ334" s="27">
        <v>8.7719687419181085</v>
      </c>
      <c r="CK334" s="27">
        <v>7.7113460568483347</v>
      </c>
      <c r="CL334" s="27">
        <v>7.3128441107424607</v>
      </c>
      <c r="CM334" s="27">
        <v>7.2976112716069146</v>
      </c>
      <c r="CO334" s="28">
        <v>7.0636773912287047</v>
      </c>
      <c r="CP334" s="28">
        <v>7.1507957131496571</v>
      </c>
      <c r="CQ334" s="28">
        <v>6.9784987424261367</v>
      </c>
      <c r="CR334" s="28">
        <v>6.8222194873307096</v>
      </c>
      <c r="CS334" s="28">
        <v>6.5528190314162273</v>
      </c>
      <c r="CT334" s="28">
        <v>6.36873681870021</v>
      </c>
      <c r="CU334" s="28">
        <v>6.2626775301490625</v>
      </c>
      <c r="CV334" s="28">
        <v>5.9914438197663031</v>
      </c>
      <c r="CW334" s="28">
        <v>5.7094748955391275</v>
      </c>
      <c r="CX334" s="28">
        <v>5.4242012013470777</v>
      </c>
      <c r="CY334" s="28">
        <v>4.3257500426328335</v>
      </c>
      <c r="CZ334" s="28">
        <v>-1.51532650684101</v>
      </c>
      <c r="DA334" s="28">
        <v>-6.2627098818351037</v>
      </c>
      <c r="DB334" s="28">
        <v>-10.314836932246067</v>
      </c>
      <c r="DD334" s="28">
        <v>11.663677391228706</v>
      </c>
      <c r="DE334" s="28">
        <v>11.750795713149659</v>
      </c>
      <c r="DF334" s="28">
        <v>11.578498742426138</v>
      </c>
      <c r="DG334" s="28">
        <v>11.422219487330711</v>
      </c>
      <c r="DH334" s="28">
        <v>11.152819031416229</v>
      </c>
      <c r="DI334" s="28">
        <v>10.968736818700211</v>
      </c>
      <c r="DJ334" s="28">
        <v>10.862677530149064</v>
      </c>
      <c r="DK334" s="28">
        <v>10.591443819766305</v>
      </c>
      <c r="DL334" s="28">
        <v>10.309474895539129</v>
      </c>
      <c r="DM334" s="28">
        <v>10.024201201347079</v>
      </c>
      <c r="DN334" s="28">
        <v>8.9257500426328349</v>
      </c>
      <c r="DO334" s="28">
        <v>3.0846734931589914</v>
      </c>
      <c r="DP334" s="28">
        <v>-1.6627098818351023</v>
      </c>
      <c r="DQ334" s="28">
        <v>-5.7148369322460653</v>
      </c>
      <c r="DS334" s="29">
        <v>7.1448178589785094</v>
      </c>
      <c r="DT334" s="29">
        <v>7.3105591243024666</v>
      </c>
      <c r="DU334" s="29">
        <v>7.2166293927310985</v>
      </c>
      <c r="DV334" s="29">
        <v>7.1213148561343775</v>
      </c>
      <c r="DW334" s="29">
        <v>6.9174698129744918</v>
      </c>
      <c r="DX334" s="29">
        <v>6.7727086075269618</v>
      </c>
      <c r="DY334" s="29">
        <v>6.7084403860211239</v>
      </c>
      <c r="DZ334" s="29">
        <v>6.4916674740551983</v>
      </c>
      <c r="EA334" s="29">
        <v>6.2571834977097112</v>
      </c>
      <c r="EB334" s="29">
        <v>5.769127598825424</v>
      </c>
      <c r="EC334" s="29">
        <v>-0.59562861115658094</v>
      </c>
      <c r="ED334" s="29">
        <v>-6.3893264912846703</v>
      </c>
      <c r="EE334" s="29">
        <v>-10.568790292097034</v>
      </c>
      <c r="EF334" s="29">
        <v>-9.9721823855122267</v>
      </c>
      <c r="EH334" s="29">
        <v>11.744817858978511</v>
      </c>
      <c r="EI334" s="29">
        <v>11.910559124302468</v>
      </c>
      <c r="EJ334" s="29">
        <v>11.8166293927311</v>
      </c>
      <c r="EK334" s="29">
        <v>11.721314856134379</v>
      </c>
      <c r="EL334" s="29">
        <v>11.517469812974493</v>
      </c>
      <c r="EM334" s="29">
        <v>11.372708607526963</v>
      </c>
      <c r="EN334" s="29">
        <v>11.308440386021125</v>
      </c>
      <c r="EO334" s="29">
        <v>11.0916674740552</v>
      </c>
      <c r="EP334" s="29">
        <v>10.857183497709713</v>
      </c>
      <c r="EQ334" s="29">
        <v>10.369127598825425</v>
      </c>
      <c r="ER334" s="29">
        <v>4.0043713888434205</v>
      </c>
      <c r="ES334" s="29">
        <v>-1.7893264912846689</v>
      </c>
      <c r="ET334" s="29">
        <v>-5.968790292097033</v>
      </c>
      <c r="EU334" s="29">
        <v>-5.3721823855122253</v>
      </c>
      <c r="EW334" s="1">
        <v>372174</v>
      </c>
      <c r="EX334" s="1">
        <v>410598</v>
      </c>
      <c r="EY334" s="1" t="s">
        <v>501</v>
      </c>
      <c r="EZ334" s="1" t="s">
        <v>880</v>
      </c>
    </row>
    <row r="335" spans="2:156" ht="16.2" thickBot="1" x14ac:dyDescent="0.35">
      <c r="B335" s="21" t="s">
        <v>335</v>
      </c>
      <c r="C335" s="22">
        <v>5.2056824229465164</v>
      </c>
      <c r="D335" s="23">
        <v>5.2887984676053836</v>
      </c>
      <c r="E335" s="23">
        <v>4.9965876073920157</v>
      </c>
      <c r="F335" s="23">
        <v>4.7325876939731941</v>
      </c>
      <c r="G335" s="23">
        <v>4.4132174460958549</v>
      </c>
      <c r="H335" s="23">
        <v>4.0207468028929405</v>
      </c>
      <c r="I335" s="23">
        <v>3.6096122552167209</v>
      </c>
      <c r="J335" s="23">
        <v>3.1252055683873561</v>
      </c>
      <c r="K335" s="23">
        <v>2.6053993081286215</v>
      </c>
      <c r="L335" s="23">
        <v>2.0116810849607525</v>
      </c>
      <c r="M335" s="23">
        <v>-0.87948228837635156</v>
      </c>
      <c r="N335" s="23">
        <v>-2.9915820151475643</v>
      </c>
      <c r="O335" s="23">
        <v>-3.4249524105808646</v>
      </c>
      <c r="P335" s="23">
        <v>-3.1186187990705179</v>
      </c>
      <c r="Q335" s="24"/>
      <c r="R335" s="23">
        <v>8.7056824229465164</v>
      </c>
      <c r="S335" s="23">
        <v>8.7887984676053836</v>
      </c>
      <c r="T335" s="23">
        <v>8.4965876073920157</v>
      </c>
      <c r="U335" s="23">
        <v>8.2325876939731941</v>
      </c>
      <c r="V335" s="23">
        <v>7.9132174460958549</v>
      </c>
      <c r="W335" s="23">
        <v>7.5207468028929405</v>
      </c>
      <c r="X335" s="23">
        <v>7.1096122552167209</v>
      </c>
      <c r="Y335" s="23">
        <v>6.6252055683873561</v>
      </c>
      <c r="Z335" s="23">
        <v>6.1053993081286215</v>
      </c>
      <c r="AA335" s="23">
        <v>5.5116810849607525</v>
      </c>
      <c r="AB335" s="23">
        <v>2.6205177116236484</v>
      </c>
      <c r="AC335" s="23">
        <v>0.50841798485243572</v>
      </c>
      <c r="AD335" s="23">
        <v>7.5047589419135363E-2</v>
      </c>
      <c r="AE335" s="23">
        <v>0.38138120092948213</v>
      </c>
      <c r="AG335" s="25">
        <v>5.1613698397657117</v>
      </c>
      <c r="AH335" s="25">
        <v>5.2531857266343263</v>
      </c>
      <c r="AI335" s="25">
        <v>5.0809518779599081</v>
      </c>
      <c r="AJ335" s="25">
        <v>4.9282426404871753</v>
      </c>
      <c r="AK335" s="25">
        <v>4.7221417189130559</v>
      </c>
      <c r="AL335" s="25">
        <v>4.4594938211971868</v>
      </c>
      <c r="AM335" s="25">
        <v>4.1753416706495656</v>
      </c>
      <c r="AN335" s="25">
        <v>3.8300170466166037</v>
      </c>
      <c r="AO335" s="25">
        <v>3.4425027135460144</v>
      </c>
      <c r="AP335" s="25">
        <v>2.988712025690349</v>
      </c>
      <c r="AQ335" s="25">
        <v>1.0022170333716289</v>
      </c>
      <c r="AR335" s="25">
        <v>-1.192614182182723</v>
      </c>
      <c r="AS335" s="25">
        <v>-3.1330743618901522</v>
      </c>
      <c r="AT335" s="25">
        <v>-3.7488721381656305</v>
      </c>
      <c r="AV335" s="26">
        <v>8.6613698397657117</v>
      </c>
      <c r="AW335" s="26">
        <v>8.7531857266343263</v>
      </c>
      <c r="AX335" s="26">
        <v>8.5809518779599081</v>
      </c>
      <c r="AY335" s="26">
        <v>8.4282426404871753</v>
      </c>
      <c r="AZ335" s="26">
        <v>8.2221417189130559</v>
      </c>
      <c r="BA335" s="26">
        <v>7.9594938211971868</v>
      </c>
      <c r="BB335" s="26">
        <v>7.6753416706495656</v>
      </c>
      <c r="BC335" s="26">
        <v>7.3300170466166037</v>
      </c>
      <c r="BD335" s="26">
        <v>6.9425027135460144</v>
      </c>
      <c r="BE335" s="26">
        <v>6.488712025690349</v>
      </c>
      <c r="BF335" s="26">
        <v>4.5022170333716289</v>
      </c>
      <c r="BG335" s="26">
        <v>2.307385817817277</v>
      </c>
      <c r="BH335" s="26">
        <v>0.3669256381098478</v>
      </c>
      <c r="BI335" s="26">
        <v>-0.24887213816563047</v>
      </c>
      <c r="BK335" s="27">
        <v>5.2088412931928492</v>
      </c>
      <c r="BL335" s="27">
        <v>5.3341199059705939</v>
      </c>
      <c r="BM335" s="27">
        <v>5.1003325327110414</v>
      </c>
      <c r="BN335" s="27">
        <v>4.8915032524894233</v>
      </c>
      <c r="BO335" s="27">
        <v>4.6325509929724529</v>
      </c>
      <c r="BP335" s="27">
        <v>4.3247234023509353</v>
      </c>
      <c r="BQ335" s="27">
        <v>4.0079465545438353</v>
      </c>
      <c r="BR335" s="27">
        <v>3.6435659601994086</v>
      </c>
      <c r="BS335" s="27">
        <v>3.2431661637133953</v>
      </c>
      <c r="BT335" s="27">
        <v>2.7693337686752937</v>
      </c>
      <c r="BU335" s="27">
        <v>0.46822595395600786</v>
      </c>
      <c r="BV335" s="27">
        <v>-1.3324164762838961</v>
      </c>
      <c r="BW335" s="27">
        <v>-1.7646067124901563</v>
      </c>
      <c r="BX335" s="27">
        <v>-1.458722014805474</v>
      </c>
      <c r="BZ335" s="27">
        <v>8.7088412931928492</v>
      </c>
      <c r="CA335" s="27">
        <v>8.8341199059705939</v>
      </c>
      <c r="CB335" s="27">
        <v>8.6003325327110414</v>
      </c>
      <c r="CC335" s="27">
        <v>8.3915032524894233</v>
      </c>
      <c r="CD335" s="27">
        <v>8.1325509929724529</v>
      </c>
      <c r="CE335" s="27">
        <v>7.8247234023509353</v>
      </c>
      <c r="CF335" s="27">
        <v>7.5079465545438353</v>
      </c>
      <c r="CG335" s="27">
        <v>7.1435659601994086</v>
      </c>
      <c r="CH335" s="27">
        <v>6.7431661637133953</v>
      </c>
      <c r="CI335" s="27">
        <v>6.2693337686752937</v>
      </c>
      <c r="CJ335" s="27">
        <v>3.9682259539560079</v>
      </c>
      <c r="CK335" s="27">
        <v>2.1675835237161039</v>
      </c>
      <c r="CL335" s="27">
        <v>1.7353932875098437</v>
      </c>
      <c r="CM335" s="27">
        <v>2.041277985194526</v>
      </c>
      <c r="CO335" s="28">
        <v>5.198592439678956</v>
      </c>
      <c r="CP335" s="28">
        <v>5.2998803722275678</v>
      </c>
      <c r="CQ335" s="28">
        <v>5.0456500479589206</v>
      </c>
      <c r="CR335" s="28">
        <v>4.8406424728882218</v>
      </c>
      <c r="CS335" s="28">
        <v>4.6044682442867462</v>
      </c>
      <c r="CT335" s="28">
        <v>4.3447891221879296</v>
      </c>
      <c r="CU335" s="28">
        <v>4.0836944016567518</v>
      </c>
      <c r="CV335" s="28">
        <v>3.7592298533489839</v>
      </c>
      <c r="CW335" s="28">
        <v>3.4455031225021777</v>
      </c>
      <c r="CX335" s="28">
        <v>3.1182340841975069</v>
      </c>
      <c r="CY335" s="28">
        <v>1.3632316983028865</v>
      </c>
      <c r="CZ335" s="28">
        <v>-4.9614968359182861</v>
      </c>
      <c r="DA335" s="28">
        <v>-11.083249086470655</v>
      </c>
      <c r="DB335" s="28">
        <v>-16.161839110540626</v>
      </c>
      <c r="DD335" s="28">
        <v>8.698592439678956</v>
      </c>
      <c r="DE335" s="28">
        <v>8.7998803722275678</v>
      </c>
      <c r="DF335" s="28">
        <v>8.5456500479589206</v>
      </c>
      <c r="DG335" s="28">
        <v>8.3406424728882218</v>
      </c>
      <c r="DH335" s="28">
        <v>8.1044682442867462</v>
      </c>
      <c r="DI335" s="28">
        <v>7.8447891221879296</v>
      </c>
      <c r="DJ335" s="28">
        <v>7.5836944016567518</v>
      </c>
      <c r="DK335" s="28">
        <v>7.2592298533489839</v>
      </c>
      <c r="DL335" s="28">
        <v>6.9455031225021777</v>
      </c>
      <c r="DM335" s="28">
        <v>6.6182340841975069</v>
      </c>
      <c r="DN335" s="28">
        <v>4.8632316983028865</v>
      </c>
      <c r="DO335" s="28">
        <v>-1.4614968359182861</v>
      </c>
      <c r="DP335" s="28">
        <v>-7.583249086470655</v>
      </c>
      <c r="DQ335" s="28">
        <v>-12.661839110540626</v>
      </c>
      <c r="DS335" s="29">
        <v>5.2599115770126996</v>
      </c>
      <c r="DT335" s="29">
        <v>5.4200899506325442</v>
      </c>
      <c r="DU335" s="29">
        <v>5.2249542660035413</v>
      </c>
      <c r="DV335" s="29">
        <v>5.0633987444215567</v>
      </c>
      <c r="DW335" s="29">
        <v>4.8661284424965174</v>
      </c>
      <c r="DX335" s="29">
        <v>4.6055759069104916</v>
      </c>
      <c r="DY335" s="29">
        <v>4.3539694104646429</v>
      </c>
      <c r="DZ335" s="29">
        <v>4.0670694478820977</v>
      </c>
      <c r="EA335" s="29">
        <v>3.7819916387819497</v>
      </c>
      <c r="EB335" s="29">
        <v>3.2048094061870032</v>
      </c>
      <c r="EC335" s="29">
        <v>-3.6944973390831173</v>
      </c>
      <c r="ED335" s="29">
        <v>-9.3867565045670887</v>
      </c>
      <c r="EE335" s="29">
        <v>-14.49229459511422</v>
      </c>
      <c r="EF335" s="29">
        <v>-14.845011233884435</v>
      </c>
      <c r="EH335" s="29">
        <v>8.7599115770126996</v>
      </c>
      <c r="EI335" s="29">
        <v>8.9200899506325442</v>
      </c>
      <c r="EJ335" s="29">
        <v>8.7249542660035413</v>
      </c>
      <c r="EK335" s="29">
        <v>8.5633987444215567</v>
      </c>
      <c r="EL335" s="29">
        <v>8.3661284424965174</v>
      </c>
      <c r="EM335" s="29">
        <v>8.1055759069104916</v>
      </c>
      <c r="EN335" s="29">
        <v>7.8539694104646429</v>
      </c>
      <c r="EO335" s="29">
        <v>7.5670694478820977</v>
      </c>
      <c r="EP335" s="29">
        <v>7.2819916387819497</v>
      </c>
      <c r="EQ335" s="29">
        <v>6.7048094061870032</v>
      </c>
      <c r="ER335" s="29">
        <v>-0.19449733908311728</v>
      </c>
      <c r="ES335" s="29">
        <v>-5.8867565045670887</v>
      </c>
      <c r="ET335" s="29">
        <v>-10.99229459511422</v>
      </c>
      <c r="EU335" s="29">
        <v>-11.345011233884435</v>
      </c>
      <c r="EW335" s="1">
        <v>352531</v>
      </c>
      <c r="EX335" s="1">
        <v>404369</v>
      </c>
      <c r="EY335" s="1" t="s">
        <v>478</v>
      </c>
      <c r="EZ335" s="1" t="s">
        <v>890</v>
      </c>
    </row>
    <row r="336" spans="2:156" ht="16.2" thickBot="1" x14ac:dyDescent="0.35">
      <c r="B336" s="21" t="s">
        <v>336</v>
      </c>
      <c r="C336" s="22">
        <v>11.970493522103352</v>
      </c>
      <c r="D336" s="23">
        <v>12.014054808099468</v>
      </c>
      <c r="E336" s="23">
        <v>11.813356664567168</v>
      </c>
      <c r="F336" s="23">
        <v>11.563374531122779</v>
      </c>
      <c r="G336" s="23">
        <v>11.291367286777721</v>
      </c>
      <c r="H336" s="23">
        <v>10.957036279681818</v>
      </c>
      <c r="I336" s="23">
        <v>10.615123571414134</v>
      </c>
      <c r="J336" s="23">
        <v>10.206740513060282</v>
      </c>
      <c r="K336" s="23">
        <v>9.797466716611325</v>
      </c>
      <c r="L336" s="23">
        <v>9.3374111534538375</v>
      </c>
      <c r="M336" s="23">
        <v>7.236178418519728</v>
      </c>
      <c r="N336" s="23">
        <v>5.5294646134347332</v>
      </c>
      <c r="O336" s="23">
        <v>4.8785339777641354</v>
      </c>
      <c r="P336" s="23">
        <v>4.7223552964135678</v>
      </c>
      <c r="Q336" s="24"/>
      <c r="R336" s="23">
        <v>16.570493522103355</v>
      </c>
      <c r="S336" s="23">
        <v>16.614054808099468</v>
      </c>
      <c r="T336" s="23">
        <v>16.413356664567168</v>
      </c>
      <c r="U336" s="23">
        <v>16.163374531122781</v>
      </c>
      <c r="V336" s="23">
        <v>15.891367286777722</v>
      </c>
      <c r="W336" s="23">
        <v>15.557036279681819</v>
      </c>
      <c r="X336" s="23">
        <v>15.215123571414136</v>
      </c>
      <c r="Y336" s="23">
        <v>14.806740513060284</v>
      </c>
      <c r="Z336" s="23">
        <v>14.397466716611326</v>
      </c>
      <c r="AA336" s="23">
        <v>13.937411153453839</v>
      </c>
      <c r="AB336" s="23">
        <v>11.836178418519729</v>
      </c>
      <c r="AC336" s="23">
        <v>10.129464613434735</v>
      </c>
      <c r="AD336" s="23">
        <v>9.4785339777641369</v>
      </c>
      <c r="AE336" s="23">
        <v>9.3223552964135692</v>
      </c>
      <c r="AG336" s="25">
        <v>11.92510179505406</v>
      </c>
      <c r="AH336" s="25">
        <v>11.953333819242914</v>
      </c>
      <c r="AI336" s="25">
        <v>11.828765231494568</v>
      </c>
      <c r="AJ336" s="25">
        <v>11.661985198916723</v>
      </c>
      <c r="AK336" s="25">
        <v>11.471392942175729</v>
      </c>
      <c r="AL336" s="25">
        <v>11.230852460595747</v>
      </c>
      <c r="AM336" s="25">
        <v>10.975571319653946</v>
      </c>
      <c r="AN336" s="25">
        <v>10.659818839662135</v>
      </c>
      <c r="AO336" s="25">
        <v>10.33308104616121</v>
      </c>
      <c r="AP336" s="25">
        <v>9.9486930145579766</v>
      </c>
      <c r="AQ336" s="25">
        <v>8.3518296670338277</v>
      </c>
      <c r="AR336" s="25">
        <v>6.8613106990660349</v>
      </c>
      <c r="AS336" s="25">
        <v>5.6198574476510608</v>
      </c>
      <c r="AT336" s="25">
        <v>5.0359855788442189</v>
      </c>
      <c r="AV336" s="26">
        <v>16.525101795054063</v>
      </c>
      <c r="AW336" s="26">
        <v>16.553333819242916</v>
      </c>
      <c r="AX336" s="26">
        <v>16.42876523149457</v>
      </c>
      <c r="AY336" s="26">
        <v>16.261985198916726</v>
      </c>
      <c r="AZ336" s="26">
        <v>16.071392942175731</v>
      </c>
      <c r="BA336" s="26">
        <v>15.830852460595748</v>
      </c>
      <c r="BB336" s="26">
        <v>15.575571319653948</v>
      </c>
      <c r="BC336" s="26">
        <v>15.259818839662136</v>
      </c>
      <c r="BD336" s="26">
        <v>14.933081046161211</v>
      </c>
      <c r="BE336" s="26">
        <v>14.548693014557978</v>
      </c>
      <c r="BF336" s="26">
        <v>12.951829667033829</v>
      </c>
      <c r="BG336" s="26">
        <v>11.461310699066036</v>
      </c>
      <c r="BH336" s="26">
        <v>10.219857447651062</v>
      </c>
      <c r="BI336" s="26">
        <v>9.6359855788442204</v>
      </c>
      <c r="BK336" s="27">
        <v>11.973029703668288</v>
      </c>
      <c r="BL336" s="27">
        <v>12.053473452567975</v>
      </c>
      <c r="BM336" s="27">
        <v>11.901675828804189</v>
      </c>
      <c r="BN336" s="27">
        <v>11.697458228214035</v>
      </c>
      <c r="BO336" s="27">
        <v>11.474755432401253</v>
      </c>
      <c r="BP336" s="27">
        <v>11.208644761757018</v>
      </c>
      <c r="BQ336" s="27">
        <v>10.940044469394227</v>
      </c>
      <c r="BR336" s="27">
        <v>10.623714623379554</v>
      </c>
      <c r="BS336" s="27">
        <v>10.303944439700084</v>
      </c>
      <c r="BT336" s="27">
        <v>9.9326377872985532</v>
      </c>
      <c r="BU336" s="27">
        <v>8.2497295467394114</v>
      </c>
      <c r="BV336" s="27">
        <v>7.0472894594551168</v>
      </c>
      <c r="BW336" s="27">
        <v>6.6852564636643024</v>
      </c>
      <c r="BX336" s="27">
        <v>6.7643150530856957</v>
      </c>
      <c r="BZ336" s="27">
        <v>16.57302970366829</v>
      </c>
      <c r="CA336" s="27">
        <v>16.653473452567976</v>
      </c>
      <c r="CB336" s="27">
        <v>16.501675828804188</v>
      </c>
      <c r="CC336" s="27">
        <v>16.297458228214037</v>
      </c>
      <c r="CD336" s="27">
        <v>16.074755432401254</v>
      </c>
      <c r="CE336" s="27">
        <v>15.808644761757019</v>
      </c>
      <c r="CF336" s="27">
        <v>15.540044469394228</v>
      </c>
      <c r="CG336" s="27">
        <v>15.223714623379555</v>
      </c>
      <c r="CH336" s="27">
        <v>14.903944439700085</v>
      </c>
      <c r="CI336" s="27">
        <v>14.532637787298555</v>
      </c>
      <c r="CJ336" s="27">
        <v>12.849729546739413</v>
      </c>
      <c r="CK336" s="27">
        <v>11.647289459455118</v>
      </c>
      <c r="CL336" s="27">
        <v>11.285256463664304</v>
      </c>
      <c r="CM336" s="27">
        <v>11.364315053085697</v>
      </c>
      <c r="CO336" s="28">
        <v>11.966927322668445</v>
      </c>
      <c r="CP336" s="28">
        <v>12.02779028182052</v>
      </c>
      <c r="CQ336" s="28">
        <v>11.857828510838909</v>
      </c>
      <c r="CR336" s="28">
        <v>11.653143682870068</v>
      </c>
      <c r="CS336" s="28">
        <v>11.44106058241406</v>
      </c>
      <c r="CT336" s="28">
        <v>11.205657038948951</v>
      </c>
      <c r="CU336" s="28">
        <v>10.98292817307593</v>
      </c>
      <c r="CV336" s="28">
        <v>10.722408632564571</v>
      </c>
      <c r="CW336" s="28">
        <v>10.49305524398115</v>
      </c>
      <c r="CX336" s="28">
        <v>10.247494249868605</v>
      </c>
      <c r="CY336" s="28">
        <v>8.9039806947318674</v>
      </c>
      <c r="CZ336" s="28">
        <v>3.0262685210694826</v>
      </c>
      <c r="DA336" s="28">
        <v>-2.7290863235030187</v>
      </c>
      <c r="DB336" s="28">
        <v>-7.2601258006090426</v>
      </c>
      <c r="DD336" s="28">
        <v>16.566927322668448</v>
      </c>
      <c r="DE336" s="28">
        <v>16.627790281820523</v>
      </c>
      <c r="DF336" s="28">
        <v>16.457828510838908</v>
      </c>
      <c r="DG336" s="28">
        <v>16.253143682870068</v>
      </c>
      <c r="DH336" s="28">
        <v>16.041060582414062</v>
      </c>
      <c r="DI336" s="28">
        <v>15.805657038948953</v>
      </c>
      <c r="DJ336" s="28">
        <v>15.582928173075931</v>
      </c>
      <c r="DK336" s="28">
        <v>15.322408632564573</v>
      </c>
      <c r="DL336" s="28">
        <v>15.093055243981151</v>
      </c>
      <c r="DM336" s="28">
        <v>14.847494249868607</v>
      </c>
      <c r="DN336" s="28">
        <v>13.503980694731869</v>
      </c>
      <c r="DO336" s="28">
        <v>7.6262685210694841</v>
      </c>
      <c r="DP336" s="28">
        <v>1.8709136764969827</v>
      </c>
      <c r="DQ336" s="28">
        <v>-2.6601258006090411</v>
      </c>
      <c r="DS336" s="29">
        <v>12.018429160825857</v>
      </c>
      <c r="DT336" s="29">
        <v>12.129409566740549</v>
      </c>
      <c r="DU336" s="29">
        <v>12.009558494642956</v>
      </c>
      <c r="DV336" s="29">
        <v>11.843258298717409</v>
      </c>
      <c r="DW336" s="29">
        <v>11.672122453857302</v>
      </c>
      <c r="DX336" s="29">
        <v>11.465900593684712</v>
      </c>
      <c r="DY336" s="29">
        <v>11.272439723745027</v>
      </c>
      <c r="DZ336" s="29">
        <v>11.039250486992053</v>
      </c>
      <c r="EA336" s="29">
        <v>10.830057063971452</v>
      </c>
      <c r="EB336" s="29">
        <v>10.355865894570051</v>
      </c>
      <c r="EC336" s="29">
        <v>4.1171401013976592</v>
      </c>
      <c r="ED336" s="29">
        <v>-1.6296019002421644</v>
      </c>
      <c r="EE336" s="29">
        <v>-6.5982756828228908</v>
      </c>
      <c r="EF336" s="29">
        <v>-6.784961936572099</v>
      </c>
      <c r="EH336" s="29">
        <v>16.618429160825858</v>
      </c>
      <c r="EI336" s="29">
        <v>16.72940956674055</v>
      </c>
      <c r="EJ336" s="29">
        <v>16.609558494642958</v>
      </c>
      <c r="EK336" s="29">
        <v>16.44325829871741</v>
      </c>
      <c r="EL336" s="29">
        <v>16.272122453857303</v>
      </c>
      <c r="EM336" s="29">
        <v>16.065900593684713</v>
      </c>
      <c r="EN336" s="29">
        <v>15.872439723745028</v>
      </c>
      <c r="EO336" s="29">
        <v>15.639250486992054</v>
      </c>
      <c r="EP336" s="29">
        <v>15.430057063971454</v>
      </c>
      <c r="EQ336" s="29">
        <v>14.955865894570053</v>
      </c>
      <c r="ER336" s="29">
        <v>8.7171401013976606</v>
      </c>
      <c r="ES336" s="29">
        <v>2.970398099757837</v>
      </c>
      <c r="ET336" s="29">
        <v>-1.9982756828228894</v>
      </c>
      <c r="EU336" s="29">
        <v>-2.1849619365720976</v>
      </c>
      <c r="EW336" s="1">
        <v>377117</v>
      </c>
      <c r="EX336" s="1">
        <v>395709</v>
      </c>
      <c r="EY336" s="1" t="s">
        <v>573</v>
      </c>
      <c r="EZ336" s="1" t="s">
        <v>872</v>
      </c>
    </row>
    <row r="337" spans="2:156" ht="16.2" thickBot="1" x14ac:dyDescent="0.35">
      <c r="B337" s="21" t="s">
        <v>337</v>
      </c>
      <c r="C337" s="22">
        <v>7.4556397661852998</v>
      </c>
      <c r="D337" s="23">
        <v>7.4611314108232136</v>
      </c>
      <c r="E337" s="23">
        <v>6.7675343543317297</v>
      </c>
      <c r="F337" s="23">
        <v>4.5190933204619057</v>
      </c>
      <c r="G337" s="23">
        <v>2.2520652804112942</v>
      </c>
      <c r="H337" s="23">
        <v>-3.2985729096537852E-2</v>
      </c>
      <c r="I337" s="23">
        <v>-2.2828958822144436</v>
      </c>
      <c r="J337" s="23">
        <v>-4.405203560064141</v>
      </c>
      <c r="K337" s="23">
        <v>-5.7775555139732866</v>
      </c>
      <c r="L337" s="23">
        <v>-6.894417662513888</v>
      </c>
      <c r="M337" s="23">
        <v>-8.3384368784017084</v>
      </c>
      <c r="N337" s="23">
        <v>-8.9890361120499698</v>
      </c>
      <c r="O337" s="23">
        <v>-9.163737807847177</v>
      </c>
      <c r="P337" s="23">
        <v>-9.330404129771189</v>
      </c>
      <c r="Q337" s="24"/>
      <c r="R337" s="23">
        <v>11.555639766185301</v>
      </c>
      <c r="S337" s="23">
        <v>11.561131410823215</v>
      </c>
      <c r="T337" s="23">
        <v>10.867534354331731</v>
      </c>
      <c r="U337" s="23">
        <v>8.6190933204619071</v>
      </c>
      <c r="V337" s="23">
        <v>6.3520652804112956</v>
      </c>
      <c r="W337" s="23">
        <v>4.0670142709034636</v>
      </c>
      <c r="X337" s="23">
        <v>1.8171041177855578</v>
      </c>
      <c r="Y337" s="23">
        <v>-0.30520356006413962</v>
      </c>
      <c r="Z337" s="23">
        <v>-1.6775555139732852</v>
      </c>
      <c r="AA337" s="23">
        <v>-2.7944176625138866</v>
      </c>
      <c r="AB337" s="23">
        <v>-4.238436878401707</v>
      </c>
      <c r="AC337" s="23">
        <v>-4.8890361120499684</v>
      </c>
      <c r="AD337" s="23">
        <v>-5.0637378078471755</v>
      </c>
      <c r="AE337" s="23">
        <v>-5.2304041297711876</v>
      </c>
      <c r="AG337" s="25">
        <v>7.3944944602183611</v>
      </c>
      <c r="AH337" s="25">
        <v>7.5171004613005135</v>
      </c>
      <c r="AI337" s="25">
        <v>7.170338196404586</v>
      </c>
      <c r="AJ337" s="25">
        <v>5.0950106921081293</v>
      </c>
      <c r="AK337" s="25">
        <v>2.9709067799253539</v>
      </c>
      <c r="AL337" s="25">
        <v>0.80923170976699055</v>
      </c>
      <c r="AM337" s="25">
        <v>-1.3435660817879658</v>
      </c>
      <c r="AN337" s="25">
        <v>-3.3959906023219482</v>
      </c>
      <c r="AO337" s="25">
        <v>-4.7150617995033173</v>
      </c>
      <c r="AP337" s="25">
        <v>-5.8139523907142987</v>
      </c>
      <c r="AQ337" s="25">
        <v>-7.0616329238991327</v>
      </c>
      <c r="AR337" s="25">
        <v>-7.4267495624821329</v>
      </c>
      <c r="AS337" s="25">
        <v>-7.49525634551674</v>
      </c>
      <c r="AT337" s="25">
        <v>-7.5553520722872776</v>
      </c>
      <c r="AV337" s="26">
        <v>11.494494460218363</v>
      </c>
      <c r="AW337" s="26">
        <v>11.617100461300515</v>
      </c>
      <c r="AX337" s="26">
        <v>11.270338196404587</v>
      </c>
      <c r="AY337" s="26">
        <v>9.1950106921081307</v>
      </c>
      <c r="AZ337" s="26">
        <v>7.0709067799253553</v>
      </c>
      <c r="BA337" s="26">
        <v>4.909231709766992</v>
      </c>
      <c r="BB337" s="26">
        <v>2.7564339182120356</v>
      </c>
      <c r="BC337" s="26">
        <v>0.70400939767805326</v>
      </c>
      <c r="BD337" s="26">
        <v>-0.61506179950331585</v>
      </c>
      <c r="BE337" s="26">
        <v>-1.7139523907142973</v>
      </c>
      <c r="BF337" s="26">
        <v>-2.9616329238991312</v>
      </c>
      <c r="BG337" s="26">
        <v>-3.3267495624821315</v>
      </c>
      <c r="BH337" s="26">
        <v>-3.3952563455167386</v>
      </c>
      <c r="BI337" s="26">
        <v>-3.4553520722872761</v>
      </c>
      <c r="BK337" s="27">
        <v>7.4560983084758714</v>
      </c>
      <c r="BL337" s="27">
        <v>7.4687903524600134</v>
      </c>
      <c r="BM337" s="27">
        <v>6.7842039854919918</v>
      </c>
      <c r="BN337" s="27">
        <v>4.5436736171139174</v>
      </c>
      <c r="BO337" s="27">
        <v>2.2848642228447318</v>
      </c>
      <c r="BP337" s="27">
        <v>1.0770311270036359E-2</v>
      </c>
      <c r="BQ337" s="27">
        <v>-2.2284805486989967</v>
      </c>
      <c r="BR337" s="27">
        <v>-4.3385759575126635</v>
      </c>
      <c r="BS337" s="27">
        <v>-5.6993368141333072</v>
      </c>
      <c r="BT337" s="27">
        <v>-6.8064741510999873</v>
      </c>
      <c r="BU337" s="27">
        <v>-8.1904363058099747</v>
      </c>
      <c r="BV337" s="27">
        <v>-8.6815385766562905</v>
      </c>
      <c r="BW337" s="27">
        <v>-8.7335203160190744</v>
      </c>
      <c r="BX337" s="27">
        <v>-8.7682740965416954</v>
      </c>
      <c r="BZ337" s="27">
        <v>11.556098308475873</v>
      </c>
      <c r="CA337" s="27">
        <v>11.568790352460015</v>
      </c>
      <c r="CB337" s="27">
        <v>10.884203985491993</v>
      </c>
      <c r="CC337" s="27">
        <v>8.6436736171139188</v>
      </c>
      <c r="CD337" s="27">
        <v>6.3848642228447332</v>
      </c>
      <c r="CE337" s="27">
        <v>4.1107703112700378</v>
      </c>
      <c r="CF337" s="27">
        <v>1.8715194513010047</v>
      </c>
      <c r="CG337" s="27">
        <v>-0.23857595751266203</v>
      </c>
      <c r="CH337" s="27">
        <v>-1.5993368141333058</v>
      </c>
      <c r="CI337" s="27">
        <v>-2.7064741510999859</v>
      </c>
      <c r="CJ337" s="27">
        <v>-4.0904363058099733</v>
      </c>
      <c r="CK337" s="27">
        <v>-4.5815385766562891</v>
      </c>
      <c r="CL337" s="27">
        <v>-4.633520316019073</v>
      </c>
      <c r="CM337" s="27">
        <v>-4.668274096541694</v>
      </c>
      <c r="CO337" s="28">
        <v>7.4552575156358341</v>
      </c>
      <c r="CP337" s="28">
        <v>7.5040119935689216</v>
      </c>
      <c r="CQ337" s="28">
        <v>6.8550827065414985</v>
      </c>
      <c r="CR337" s="28">
        <v>4.6521303834288936</v>
      </c>
      <c r="CS337" s="28">
        <v>2.4315571803127831</v>
      </c>
      <c r="CT337" s="28">
        <v>0.19309913569932391</v>
      </c>
      <c r="CU337" s="28">
        <v>-2.0077233264795673</v>
      </c>
      <c r="CV337" s="28">
        <v>-4.0802767389913051</v>
      </c>
      <c r="CW337" s="28">
        <v>-5.3974138302770278</v>
      </c>
      <c r="CX337" s="28">
        <v>-6.4595956872022171</v>
      </c>
      <c r="CY337" s="28">
        <v>-7.6071492474881595</v>
      </c>
      <c r="CZ337" s="28">
        <v>-7.9332558635101798</v>
      </c>
      <c r="DA337" s="28">
        <v>-7.7694085444997363</v>
      </c>
      <c r="DB337" s="28">
        <v>-7.5644289401395959</v>
      </c>
      <c r="DD337" s="28">
        <v>11.555257515635835</v>
      </c>
      <c r="DE337" s="28">
        <v>11.604011993568923</v>
      </c>
      <c r="DF337" s="28">
        <v>10.9550827065415</v>
      </c>
      <c r="DG337" s="28">
        <v>8.752130383428895</v>
      </c>
      <c r="DH337" s="28">
        <v>6.5315571803127845</v>
      </c>
      <c r="DI337" s="28">
        <v>4.2930991356993253</v>
      </c>
      <c r="DJ337" s="28">
        <v>2.0922766735204341</v>
      </c>
      <c r="DK337" s="28">
        <v>1.9723261008696369E-2</v>
      </c>
      <c r="DL337" s="28">
        <v>-1.2974138302770264</v>
      </c>
      <c r="DM337" s="28">
        <v>-2.3595956872022157</v>
      </c>
      <c r="DN337" s="28">
        <v>-3.507149247488158</v>
      </c>
      <c r="DO337" s="28">
        <v>-3.8332558635101783</v>
      </c>
      <c r="DP337" s="28">
        <v>-3.6694085444997349</v>
      </c>
      <c r="DQ337" s="28">
        <v>-3.4644289401395945</v>
      </c>
      <c r="DS337" s="29">
        <v>7.46250578654268</v>
      </c>
      <c r="DT337" s="29">
        <v>7.518990944826502</v>
      </c>
      <c r="DU337" s="29">
        <v>6.8782866410748795</v>
      </c>
      <c r="DV337" s="29">
        <v>4.6837351122162403</v>
      </c>
      <c r="DW337" s="29">
        <v>2.4574325026248829</v>
      </c>
      <c r="DX337" s="29">
        <v>0.19924654162257127</v>
      </c>
      <c r="DY337" s="29">
        <v>-2.0340359942906971</v>
      </c>
      <c r="DZ337" s="29">
        <v>-4.1519187054901323</v>
      </c>
      <c r="EA337" s="29">
        <v>-5.527554262626591</v>
      </c>
      <c r="EB337" s="29">
        <v>-6.6595800837808561</v>
      </c>
      <c r="EC337" s="29">
        <v>-8.4000871868985634</v>
      </c>
      <c r="ED337" s="29">
        <v>-9.1174459932766254</v>
      </c>
      <c r="EE337" s="29">
        <v>-9.274400621007338</v>
      </c>
      <c r="EF337" s="29">
        <v>-9.2475698938525639</v>
      </c>
      <c r="EH337" s="29">
        <v>11.562505786542681</v>
      </c>
      <c r="EI337" s="29">
        <v>11.618990944826503</v>
      </c>
      <c r="EJ337" s="29">
        <v>10.978286641074881</v>
      </c>
      <c r="EK337" s="29">
        <v>8.7837351122162417</v>
      </c>
      <c r="EL337" s="29">
        <v>6.5574325026248843</v>
      </c>
      <c r="EM337" s="29">
        <v>4.2992465416225727</v>
      </c>
      <c r="EN337" s="29">
        <v>2.0659640057093043</v>
      </c>
      <c r="EO337" s="29">
        <v>-5.191870549013089E-2</v>
      </c>
      <c r="EP337" s="29">
        <v>-1.4275542626265896</v>
      </c>
      <c r="EQ337" s="29">
        <v>-2.5595800837808547</v>
      </c>
      <c r="ER337" s="29">
        <v>-4.300087186898562</v>
      </c>
      <c r="ES337" s="29">
        <v>-5.017445993276624</v>
      </c>
      <c r="ET337" s="29">
        <v>-5.1744006210073366</v>
      </c>
      <c r="EU337" s="29">
        <v>-5.1475698938525625</v>
      </c>
      <c r="EW337" s="1">
        <v>385373</v>
      </c>
      <c r="EX337" s="1">
        <v>395948</v>
      </c>
      <c r="EY337" s="1" t="s">
        <v>699</v>
      </c>
      <c r="EZ337" s="1" t="s">
        <v>882</v>
      </c>
    </row>
    <row r="338" spans="2:156" ht="16.2" thickBot="1" x14ac:dyDescent="0.35">
      <c r="B338" s="21" t="s">
        <v>338</v>
      </c>
      <c r="C338" s="22">
        <v>7.6464446369191865</v>
      </c>
      <c r="D338" s="23">
        <v>7.7328888677169125</v>
      </c>
      <c r="E338" s="23">
        <v>7.5965684632755348</v>
      </c>
      <c r="F338" s="23">
        <v>7.5002009628833388</v>
      </c>
      <c r="G338" s="23">
        <v>7.4092619701404345</v>
      </c>
      <c r="H338" s="23">
        <v>7.2547861293723344</v>
      </c>
      <c r="I338" s="23">
        <v>7.0919406014071953</v>
      </c>
      <c r="J338" s="23">
        <v>6.9054083067574226</v>
      </c>
      <c r="K338" s="23">
        <v>6.7228295307988652</v>
      </c>
      <c r="L338" s="23">
        <v>6.4895880462033784</v>
      </c>
      <c r="M338" s="23">
        <v>5.480959384033433</v>
      </c>
      <c r="N338" s="23">
        <v>4.7205846991203586</v>
      </c>
      <c r="O338" s="23">
        <v>4.4981744317901846</v>
      </c>
      <c r="P338" s="23">
        <v>4.6076195595662455</v>
      </c>
      <c r="Q338" s="24"/>
      <c r="R338" s="23">
        <v>11.146444636919187</v>
      </c>
      <c r="S338" s="23">
        <v>11.232888867716913</v>
      </c>
      <c r="T338" s="23">
        <v>11.096568463275535</v>
      </c>
      <c r="U338" s="23">
        <v>11.000200962883339</v>
      </c>
      <c r="V338" s="23">
        <v>10.909261970140435</v>
      </c>
      <c r="W338" s="23">
        <v>10.754786129372334</v>
      </c>
      <c r="X338" s="23">
        <v>10.591940601407195</v>
      </c>
      <c r="Y338" s="23">
        <v>10.405408306757423</v>
      </c>
      <c r="Z338" s="23">
        <v>10.222829530798865</v>
      </c>
      <c r="AA338" s="23">
        <v>9.9895880462033784</v>
      </c>
      <c r="AB338" s="23">
        <v>8.980959384033433</v>
      </c>
      <c r="AC338" s="23">
        <v>8.2205846991203586</v>
      </c>
      <c r="AD338" s="23">
        <v>7.9981744317901846</v>
      </c>
      <c r="AE338" s="23">
        <v>8.1076195595662455</v>
      </c>
      <c r="AG338" s="25">
        <v>7.6067564445446401</v>
      </c>
      <c r="AH338" s="25">
        <v>7.7017089258813467</v>
      </c>
      <c r="AI338" s="25">
        <v>7.6353499999154355</v>
      </c>
      <c r="AJ338" s="25">
        <v>7.5860886869855157</v>
      </c>
      <c r="AK338" s="25">
        <v>7.5418587425195049</v>
      </c>
      <c r="AL338" s="25">
        <v>7.4415202405224949</v>
      </c>
      <c r="AM338" s="25">
        <v>7.3288118257457668</v>
      </c>
      <c r="AN338" s="25">
        <v>7.1948867096316835</v>
      </c>
      <c r="AO338" s="25">
        <v>7.0602162966340956</v>
      </c>
      <c r="AP338" s="25">
        <v>6.8722159428169505</v>
      </c>
      <c r="AQ338" s="25">
        <v>6.1453073159814569</v>
      </c>
      <c r="AR338" s="25">
        <v>5.4102045018404858</v>
      </c>
      <c r="AS338" s="25">
        <v>4.7530381787112841</v>
      </c>
      <c r="AT338" s="25">
        <v>4.5192125997830139</v>
      </c>
      <c r="AV338" s="26">
        <v>11.10675644454464</v>
      </c>
      <c r="AW338" s="26">
        <v>11.201708925881347</v>
      </c>
      <c r="AX338" s="26">
        <v>11.135349999915436</v>
      </c>
      <c r="AY338" s="26">
        <v>11.086088686985516</v>
      </c>
      <c r="AZ338" s="26">
        <v>11.041858742519505</v>
      </c>
      <c r="BA338" s="26">
        <v>10.941520240522495</v>
      </c>
      <c r="BB338" s="26">
        <v>10.828811825745767</v>
      </c>
      <c r="BC338" s="26">
        <v>10.694886709631684</v>
      </c>
      <c r="BD338" s="26">
        <v>10.560216296634096</v>
      </c>
      <c r="BE338" s="26">
        <v>10.37221594281695</v>
      </c>
      <c r="BF338" s="26">
        <v>9.6453073159814569</v>
      </c>
      <c r="BG338" s="26">
        <v>8.9102045018404858</v>
      </c>
      <c r="BH338" s="26">
        <v>8.2530381787112841</v>
      </c>
      <c r="BI338" s="26">
        <v>8.0192125997830139</v>
      </c>
      <c r="BK338" s="27">
        <v>7.6478838615540674</v>
      </c>
      <c r="BL338" s="27">
        <v>7.7550695801330392</v>
      </c>
      <c r="BM338" s="27">
        <v>7.646677997708359</v>
      </c>
      <c r="BN338" s="27">
        <v>7.5766378756311621</v>
      </c>
      <c r="BO338" s="27">
        <v>7.514102695038634</v>
      </c>
      <c r="BP338" s="27">
        <v>7.399462972162361</v>
      </c>
      <c r="BQ338" s="27">
        <v>7.2800375407536109</v>
      </c>
      <c r="BR338" s="27">
        <v>7.1480265995469523</v>
      </c>
      <c r="BS338" s="27">
        <v>7.0189095583608569</v>
      </c>
      <c r="BT338" s="27">
        <v>6.8397075248599108</v>
      </c>
      <c r="BU338" s="27">
        <v>6.0806508329973568</v>
      </c>
      <c r="BV338" s="27">
        <v>5.5329956699823217</v>
      </c>
      <c r="BW338" s="27">
        <v>5.425362522891449</v>
      </c>
      <c r="BX338" s="27">
        <v>5.6226011210877598</v>
      </c>
      <c r="BZ338" s="27">
        <v>11.147883861554067</v>
      </c>
      <c r="CA338" s="27">
        <v>11.255069580133039</v>
      </c>
      <c r="CB338" s="27">
        <v>11.146677997708359</v>
      </c>
      <c r="CC338" s="27">
        <v>11.076637875631162</v>
      </c>
      <c r="CD338" s="27">
        <v>11.014102695038634</v>
      </c>
      <c r="CE338" s="27">
        <v>10.899462972162361</v>
      </c>
      <c r="CF338" s="27">
        <v>10.780037540753611</v>
      </c>
      <c r="CG338" s="27">
        <v>10.648026599546952</v>
      </c>
      <c r="CH338" s="27">
        <v>10.518909558360857</v>
      </c>
      <c r="CI338" s="27">
        <v>10.339707524859911</v>
      </c>
      <c r="CJ338" s="27">
        <v>9.5806508329973568</v>
      </c>
      <c r="CK338" s="27">
        <v>9.0329956699823217</v>
      </c>
      <c r="CL338" s="27">
        <v>8.925362522891449</v>
      </c>
      <c r="CM338" s="27">
        <v>9.1226011210877598</v>
      </c>
      <c r="CO338" s="28">
        <v>7.6477286244276499</v>
      </c>
      <c r="CP338" s="28">
        <v>7.7487241489724266</v>
      </c>
      <c r="CQ338" s="28">
        <v>7.6365622573406799</v>
      </c>
      <c r="CR338" s="28">
        <v>7.5737612442271818</v>
      </c>
      <c r="CS338" s="28">
        <v>7.5263122865788308</v>
      </c>
      <c r="CT338" s="28">
        <v>7.4400087071349503</v>
      </c>
      <c r="CU338" s="28">
        <v>7.3584822603458928</v>
      </c>
      <c r="CV338" s="28">
        <v>7.2722527570939643</v>
      </c>
      <c r="CW338" s="28">
        <v>7.2109403328316919</v>
      </c>
      <c r="CX338" s="28">
        <v>7.1196251425577461</v>
      </c>
      <c r="CY338" s="28">
        <v>6.5822285729488197</v>
      </c>
      <c r="CZ338" s="28">
        <v>3.0815142445375585</v>
      </c>
      <c r="DA338" s="28">
        <v>0.19139749673422912</v>
      </c>
      <c r="DB338" s="28">
        <v>-2.4065564366753662</v>
      </c>
      <c r="DD338" s="28">
        <v>11.14772862442765</v>
      </c>
      <c r="DE338" s="28">
        <v>11.248724148972427</v>
      </c>
      <c r="DF338" s="28">
        <v>11.13656225734068</v>
      </c>
      <c r="DG338" s="28">
        <v>11.073761244227182</v>
      </c>
      <c r="DH338" s="28">
        <v>11.026312286578831</v>
      </c>
      <c r="DI338" s="28">
        <v>10.94000870713495</v>
      </c>
      <c r="DJ338" s="28">
        <v>10.858482260345893</v>
      </c>
      <c r="DK338" s="28">
        <v>10.772252757093964</v>
      </c>
      <c r="DL338" s="28">
        <v>10.710940332831692</v>
      </c>
      <c r="DM338" s="28">
        <v>10.619625142557746</v>
      </c>
      <c r="DN338" s="28">
        <v>10.08222857294882</v>
      </c>
      <c r="DO338" s="28">
        <v>6.5815142445375585</v>
      </c>
      <c r="DP338" s="28">
        <v>3.6913974967342291</v>
      </c>
      <c r="DQ338" s="28">
        <v>1.0934435633246338</v>
      </c>
      <c r="DS338" s="29">
        <v>7.6898262882451753</v>
      </c>
      <c r="DT338" s="29">
        <v>7.8307785730922497</v>
      </c>
      <c r="DU338" s="29">
        <v>7.7583168266467712</v>
      </c>
      <c r="DV338" s="29">
        <v>7.7243450501551063</v>
      </c>
      <c r="DW338" s="29">
        <v>7.7085553062131158</v>
      </c>
      <c r="DX338" s="29">
        <v>7.6463522462566722</v>
      </c>
      <c r="DY338" s="29">
        <v>7.5875724813892784</v>
      </c>
      <c r="DZ338" s="29">
        <v>7.5203650312983008</v>
      </c>
      <c r="EA338" s="29">
        <v>7.4723333250762174</v>
      </c>
      <c r="EB338" s="29">
        <v>7.2244661868617062</v>
      </c>
      <c r="EC338" s="29">
        <v>3.4553733590207365</v>
      </c>
      <c r="ED338" s="29">
        <v>0.10951106028661783</v>
      </c>
      <c r="EE338" s="29">
        <v>-2.0307378444266391</v>
      </c>
      <c r="EF338" s="29">
        <v>-1.9210187089876811</v>
      </c>
      <c r="EH338" s="29">
        <v>11.189826288245175</v>
      </c>
      <c r="EI338" s="29">
        <v>11.33077857309225</v>
      </c>
      <c r="EJ338" s="29">
        <v>11.258316826646771</v>
      </c>
      <c r="EK338" s="29">
        <v>11.224345050155106</v>
      </c>
      <c r="EL338" s="29">
        <v>11.208555306213116</v>
      </c>
      <c r="EM338" s="29">
        <v>11.146352246256672</v>
      </c>
      <c r="EN338" s="29">
        <v>11.087572481389278</v>
      </c>
      <c r="EO338" s="29">
        <v>11.020365031298301</v>
      </c>
      <c r="EP338" s="29">
        <v>10.972333325076217</v>
      </c>
      <c r="EQ338" s="29">
        <v>10.724466186861706</v>
      </c>
      <c r="ER338" s="29">
        <v>6.9553733590207365</v>
      </c>
      <c r="ES338" s="29">
        <v>3.6095110602866178</v>
      </c>
      <c r="ET338" s="29">
        <v>1.4692621555733609</v>
      </c>
      <c r="EU338" s="29">
        <v>1.5789812910123189</v>
      </c>
      <c r="EW338" s="1">
        <v>331775</v>
      </c>
      <c r="EX338" s="1">
        <v>438420</v>
      </c>
      <c r="EY338" s="1" t="s">
        <v>512</v>
      </c>
      <c r="EZ338" s="1" t="s">
        <v>887</v>
      </c>
    </row>
    <row r="339" spans="2:156" ht="16.2" thickBot="1" x14ac:dyDescent="0.35">
      <c r="B339" s="21" t="s">
        <v>339</v>
      </c>
      <c r="C339" s="22">
        <v>10.017272398083314</v>
      </c>
      <c r="D339" s="23">
        <v>9.930217560756267</v>
      </c>
      <c r="E339" s="23">
        <v>9.2165984182708751</v>
      </c>
      <c r="F339" s="23">
        <v>9.1317453130007422</v>
      </c>
      <c r="G339" s="23">
        <v>9.0726700007474026</v>
      </c>
      <c r="H339" s="23">
        <v>8.7857152919316945</v>
      </c>
      <c r="I339" s="23">
        <v>8.5895050100845616</v>
      </c>
      <c r="J339" s="23">
        <v>8.4029769708432784</v>
      </c>
      <c r="K339" s="23">
        <v>8.2725983076706147</v>
      </c>
      <c r="L339" s="23">
        <v>7.9224564430023268</v>
      </c>
      <c r="M339" s="23">
        <v>6.8672707725715263</v>
      </c>
      <c r="N339" s="23">
        <v>5.4269846693740469</v>
      </c>
      <c r="O339" s="23">
        <v>4.4724392401194741</v>
      </c>
      <c r="P339" s="23">
        <v>3.7016986394832436</v>
      </c>
      <c r="Q339" s="24"/>
      <c r="R339" s="23">
        <v>14.517272398083314</v>
      </c>
      <c r="S339" s="23">
        <v>14.430217560756267</v>
      </c>
      <c r="T339" s="23">
        <v>13.716598418270875</v>
      </c>
      <c r="U339" s="23">
        <v>13.631745313000742</v>
      </c>
      <c r="V339" s="23">
        <v>13.572670000747403</v>
      </c>
      <c r="W339" s="23">
        <v>13.285715291931695</v>
      </c>
      <c r="X339" s="23">
        <v>13.089505010084562</v>
      </c>
      <c r="Y339" s="23">
        <v>12.902976970843278</v>
      </c>
      <c r="Z339" s="23">
        <v>12.772598307670615</v>
      </c>
      <c r="AA339" s="23">
        <v>12.422456443002327</v>
      </c>
      <c r="AB339" s="23">
        <v>11.367270772571526</v>
      </c>
      <c r="AC339" s="23">
        <v>9.9269846693740469</v>
      </c>
      <c r="AD339" s="23">
        <v>8.9724392401194741</v>
      </c>
      <c r="AE339" s="23">
        <v>8.2016986394832436</v>
      </c>
      <c r="AG339" s="25">
        <v>9.9646365281656006</v>
      </c>
      <c r="AH339" s="25">
        <v>10.048223436523941</v>
      </c>
      <c r="AI339" s="25">
        <v>9.6217225631064558</v>
      </c>
      <c r="AJ339" s="25">
        <v>9.623068729662867</v>
      </c>
      <c r="AK339" s="25">
        <v>9.6363300836257331</v>
      </c>
      <c r="AL339" s="25">
        <v>9.4251566180193471</v>
      </c>
      <c r="AM339" s="25">
        <v>9.2855140734027355</v>
      </c>
      <c r="AN339" s="25">
        <v>9.14782840206313</v>
      </c>
      <c r="AO339" s="25">
        <v>9.0438358706230684</v>
      </c>
      <c r="AP339" s="25">
        <v>8.7419197827483366</v>
      </c>
      <c r="AQ339" s="25">
        <v>7.6992606440773219</v>
      </c>
      <c r="AR339" s="25">
        <v>6.7074906201880182</v>
      </c>
      <c r="AS339" s="25">
        <v>5.8461315270059018</v>
      </c>
      <c r="AT339" s="25">
        <v>5.5654972226253179</v>
      </c>
      <c r="AV339" s="26">
        <v>14.464636528165601</v>
      </c>
      <c r="AW339" s="26">
        <v>14.548223436523941</v>
      </c>
      <c r="AX339" s="26">
        <v>14.121722563106456</v>
      </c>
      <c r="AY339" s="26">
        <v>14.123068729662867</v>
      </c>
      <c r="AZ339" s="26">
        <v>14.136330083625733</v>
      </c>
      <c r="BA339" s="26">
        <v>13.925156618019347</v>
      </c>
      <c r="BB339" s="26">
        <v>13.785514073402735</v>
      </c>
      <c r="BC339" s="26">
        <v>13.64782840206313</v>
      </c>
      <c r="BD339" s="26">
        <v>13.543835870623068</v>
      </c>
      <c r="BE339" s="26">
        <v>13.241919782748337</v>
      </c>
      <c r="BF339" s="26">
        <v>12.199260644077322</v>
      </c>
      <c r="BG339" s="26">
        <v>11.207490620188018</v>
      </c>
      <c r="BH339" s="26">
        <v>10.346131527005902</v>
      </c>
      <c r="BI339" s="26">
        <v>10.065497222625318</v>
      </c>
      <c r="BK339" s="27">
        <v>10.017822200199472</v>
      </c>
      <c r="BL339" s="27">
        <v>9.9477560914332308</v>
      </c>
      <c r="BM339" s="27">
        <v>9.254451632255396</v>
      </c>
      <c r="BN339" s="27">
        <v>9.1889260487725135</v>
      </c>
      <c r="BO339" s="27">
        <v>9.1512308534574718</v>
      </c>
      <c r="BP339" s="27">
        <v>8.8944008109130266</v>
      </c>
      <c r="BQ339" s="27">
        <v>8.7266078138600847</v>
      </c>
      <c r="BR339" s="27">
        <v>8.5741209219848962</v>
      </c>
      <c r="BS339" s="27">
        <v>8.4777155694292023</v>
      </c>
      <c r="BT339" s="27">
        <v>8.165346507768442</v>
      </c>
      <c r="BU339" s="27">
        <v>7.4396473843902005</v>
      </c>
      <c r="BV339" s="27">
        <v>6.6862874492356212</v>
      </c>
      <c r="BW339" s="27">
        <v>6.3847254422153199</v>
      </c>
      <c r="BX339" s="27">
        <v>6.2878992110251417</v>
      </c>
      <c r="BZ339" s="27">
        <v>14.517822200199472</v>
      </c>
      <c r="CA339" s="27">
        <v>14.447756091433231</v>
      </c>
      <c r="CB339" s="27">
        <v>13.754451632255396</v>
      </c>
      <c r="CC339" s="27">
        <v>13.688926048772514</v>
      </c>
      <c r="CD339" s="27">
        <v>13.651230853457472</v>
      </c>
      <c r="CE339" s="27">
        <v>13.394400810913027</v>
      </c>
      <c r="CF339" s="27">
        <v>13.226607813860085</v>
      </c>
      <c r="CG339" s="27">
        <v>13.074120921984896</v>
      </c>
      <c r="CH339" s="27">
        <v>12.977715569429202</v>
      </c>
      <c r="CI339" s="27">
        <v>12.665346507768442</v>
      </c>
      <c r="CJ339" s="27">
        <v>11.9396473843902</v>
      </c>
      <c r="CK339" s="27">
        <v>11.186287449235621</v>
      </c>
      <c r="CL339" s="27">
        <v>10.88472544221532</v>
      </c>
      <c r="CM339" s="27">
        <v>10.787899211025142</v>
      </c>
      <c r="CO339" s="28">
        <v>10.013639243016703</v>
      </c>
      <c r="CP339" s="28">
        <v>9.947057461128507</v>
      </c>
      <c r="CQ339" s="28">
        <v>9.2572069230021423</v>
      </c>
      <c r="CR339" s="28">
        <v>9.1974211323280848</v>
      </c>
      <c r="CS339" s="28">
        <v>9.1636755791709028</v>
      </c>
      <c r="CT339" s="28">
        <v>8.9089626931069645</v>
      </c>
      <c r="CU339" s="28">
        <v>8.7435185499397896</v>
      </c>
      <c r="CV339" s="28">
        <v>8.5776565426843572</v>
      </c>
      <c r="CW339" s="28">
        <v>8.4709930108677529</v>
      </c>
      <c r="CX339" s="28">
        <v>8.1595529625726968</v>
      </c>
      <c r="CY339" s="28">
        <v>7.4110158892272153</v>
      </c>
      <c r="CZ339" s="28">
        <v>3.3313218367752775</v>
      </c>
      <c r="DA339" s="28">
        <v>-5.6806148366501219E-2</v>
      </c>
      <c r="DB339" s="28">
        <v>-3.2654787989099567</v>
      </c>
      <c r="DD339" s="28">
        <v>14.513639243016703</v>
      </c>
      <c r="DE339" s="28">
        <v>14.447057461128507</v>
      </c>
      <c r="DF339" s="28">
        <v>13.757206923002142</v>
      </c>
      <c r="DG339" s="28">
        <v>13.697421132328085</v>
      </c>
      <c r="DH339" s="28">
        <v>13.663675579170903</v>
      </c>
      <c r="DI339" s="28">
        <v>13.408962693106965</v>
      </c>
      <c r="DJ339" s="28">
        <v>13.24351854993979</v>
      </c>
      <c r="DK339" s="28">
        <v>13.077656542684357</v>
      </c>
      <c r="DL339" s="28">
        <v>12.970993010867753</v>
      </c>
      <c r="DM339" s="28">
        <v>12.659552962572697</v>
      </c>
      <c r="DN339" s="28">
        <v>11.911015889227215</v>
      </c>
      <c r="DO339" s="28">
        <v>7.8313218367752775</v>
      </c>
      <c r="DP339" s="28">
        <v>4.4431938516334988</v>
      </c>
      <c r="DQ339" s="28">
        <v>1.2345212010900433</v>
      </c>
      <c r="DS339" s="29">
        <v>10.05809273805164</v>
      </c>
      <c r="DT339" s="29">
        <v>10.03381146426924</v>
      </c>
      <c r="DU339" s="29">
        <v>9.388178952114794</v>
      </c>
      <c r="DV339" s="29">
        <v>9.3600947492471551</v>
      </c>
      <c r="DW339" s="29">
        <v>9.3539168136387705</v>
      </c>
      <c r="DX339" s="29">
        <v>9.1100273790768771</v>
      </c>
      <c r="DY339" s="29">
        <v>8.954434552219503</v>
      </c>
      <c r="DZ339" s="29">
        <v>8.8024409083375375</v>
      </c>
      <c r="EA339" s="29">
        <v>8.7008535645338281</v>
      </c>
      <c r="EB339" s="29">
        <v>8.2650252974683873</v>
      </c>
      <c r="EC339" s="29">
        <v>4.0562972589514779</v>
      </c>
      <c r="ED339" s="29">
        <v>2.5260265368320489E-2</v>
      </c>
      <c r="EE339" s="29">
        <v>-2.9855383679757992</v>
      </c>
      <c r="EF339" s="29">
        <v>-2.9245883316594643</v>
      </c>
      <c r="EH339" s="29">
        <v>14.55809273805164</v>
      </c>
      <c r="EI339" s="29">
        <v>14.53381146426924</v>
      </c>
      <c r="EJ339" s="29">
        <v>13.888178952114794</v>
      </c>
      <c r="EK339" s="29">
        <v>13.860094749247155</v>
      </c>
      <c r="EL339" s="29">
        <v>13.85391681363877</v>
      </c>
      <c r="EM339" s="29">
        <v>13.610027379076877</v>
      </c>
      <c r="EN339" s="29">
        <v>13.454434552219503</v>
      </c>
      <c r="EO339" s="29">
        <v>13.302440908337537</v>
      </c>
      <c r="EP339" s="29">
        <v>13.200853564533828</v>
      </c>
      <c r="EQ339" s="29">
        <v>12.765025297468387</v>
      </c>
      <c r="ER339" s="29">
        <v>8.5562972589514779</v>
      </c>
      <c r="ES339" s="29">
        <v>4.5252602653683205</v>
      </c>
      <c r="ET339" s="29">
        <v>1.5144616320242008</v>
      </c>
      <c r="EU339" s="29">
        <v>1.5754116683405357</v>
      </c>
      <c r="EW339" s="1">
        <v>390339</v>
      </c>
      <c r="EX339" s="1">
        <v>414050</v>
      </c>
      <c r="EY339" s="1" t="s">
        <v>622</v>
      </c>
      <c r="EZ339" s="1" t="s">
        <v>871</v>
      </c>
    </row>
    <row r="340" spans="2:156" ht="16.2" thickBot="1" x14ac:dyDescent="0.35">
      <c r="B340" s="21" t="s">
        <v>340</v>
      </c>
      <c r="C340" s="22">
        <v>9.4896882196411596</v>
      </c>
      <c r="D340" s="23">
        <v>9.7126380633711413</v>
      </c>
      <c r="E340" s="23">
        <v>9.4697024852116218</v>
      </c>
      <c r="F340" s="23">
        <v>9.233856266354298</v>
      </c>
      <c r="G340" s="23">
        <v>9.098978110177244</v>
      </c>
      <c r="H340" s="23">
        <v>8.9890882487532338</v>
      </c>
      <c r="I340" s="23">
        <v>8.8331080281709724</v>
      </c>
      <c r="J340" s="23">
        <v>8.6650015141354508</v>
      </c>
      <c r="K340" s="23">
        <v>8.5132747707260403</v>
      </c>
      <c r="L340" s="23">
        <v>8.3817056267074346</v>
      </c>
      <c r="M340" s="23">
        <v>7.7742564048157021</v>
      </c>
      <c r="N340" s="23">
        <v>7.3966553515700486</v>
      </c>
      <c r="O340" s="23">
        <v>7.3050498284599676</v>
      </c>
      <c r="P340" s="23">
        <v>7.447787324516506</v>
      </c>
      <c r="Q340" s="24"/>
      <c r="R340" s="23">
        <v>14.089688219641161</v>
      </c>
      <c r="S340" s="23">
        <v>14.312638063371143</v>
      </c>
      <c r="T340" s="23">
        <v>14.069702485211623</v>
      </c>
      <c r="U340" s="23">
        <v>13.833856266354299</v>
      </c>
      <c r="V340" s="23">
        <v>13.698978110177245</v>
      </c>
      <c r="W340" s="23">
        <v>13.589088248753235</v>
      </c>
      <c r="X340" s="23">
        <v>13.433108028170974</v>
      </c>
      <c r="Y340" s="23">
        <v>13.265001514135452</v>
      </c>
      <c r="Z340" s="23">
        <v>13.113274770726042</v>
      </c>
      <c r="AA340" s="23">
        <v>12.981705626707436</v>
      </c>
      <c r="AB340" s="23">
        <v>12.374256404815704</v>
      </c>
      <c r="AC340" s="23">
        <v>11.99665535157005</v>
      </c>
      <c r="AD340" s="23">
        <v>11.905049828459969</v>
      </c>
      <c r="AE340" s="23">
        <v>12.047787324516507</v>
      </c>
      <c r="AG340" s="25">
        <v>9.4458855622285807</v>
      </c>
      <c r="AH340" s="25">
        <v>9.6866222420046046</v>
      </c>
      <c r="AI340" s="25">
        <v>9.6109152999637821</v>
      </c>
      <c r="AJ340" s="25">
        <v>9.484164659235141</v>
      </c>
      <c r="AK340" s="25">
        <v>9.4457871773578255</v>
      </c>
      <c r="AL340" s="25">
        <v>9.4187346465841433</v>
      </c>
      <c r="AM340" s="25">
        <v>9.3321509017286193</v>
      </c>
      <c r="AN340" s="25">
        <v>9.2224847480685028</v>
      </c>
      <c r="AO340" s="25">
        <v>9.1139592643982681</v>
      </c>
      <c r="AP340" s="25">
        <v>9.011856950815325</v>
      </c>
      <c r="AQ340" s="25">
        <v>8.59216346374963</v>
      </c>
      <c r="AR340" s="25">
        <v>8.2558098513109535</v>
      </c>
      <c r="AS340" s="25">
        <v>8.0055454429346504</v>
      </c>
      <c r="AT340" s="25">
        <v>8.0086680839969802</v>
      </c>
      <c r="AV340" s="26">
        <v>14.045885562228582</v>
      </c>
      <c r="AW340" s="26">
        <v>14.286622242004606</v>
      </c>
      <c r="AX340" s="26">
        <v>14.210915299963784</v>
      </c>
      <c r="AY340" s="26">
        <v>14.084164659235142</v>
      </c>
      <c r="AZ340" s="26">
        <v>14.045787177357827</v>
      </c>
      <c r="BA340" s="26">
        <v>14.018734646584145</v>
      </c>
      <c r="BB340" s="26">
        <v>13.932150901728621</v>
      </c>
      <c r="BC340" s="26">
        <v>13.822484748068504</v>
      </c>
      <c r="BD340" s="26">
        <v>13.71395926439827</v>
      </c>
      <c r="BE340" s="26">
        <v>13.611856950815326</v>
      </c>
      <c r="BF340" s="26">
        <v>13.192163463749631</v>
      </c>
      <c r="BG340" s="26">
        <v>12.855809851310955</v>
      </c>
      <c r="BH340" s="26">
        <v>12.605545442934652</v>
      </c>
      <c r="BI340" s="26">
        <v>12.608668083996982</v>
      </c>
      <c r="BK340" s="27">
        <v>9.490153689712935</v>
      </c>
      <c r="BL340" s="27">
        <v>9.7199599949095603</v>
      </c>
      <c r="BM340" s="27">
        <v>9.4863461941766545</v>
      </c>
      <c r="BN340" s="27">
        <v>9.2596965376248956</v>
      </c>
      <c r="BO340" s="27">
        <v>9.1348847456188658</v>
      </c>
      <c r="BP340" s="27">
        <v>9.0390056459491692</v>
      </c>
      <c r="BQ340" s="27">
        <v>8.898787552825878</v>
      </c>
      <c r="BR340" s="27">
        <v>8.7508053477210037</v>
      </c>
      <c r="BS340" s="27">
        <v>8.619490200147391</v>
      </c>
      <c r="BT340" s="27">
        <v>8.5085566423638497</v>
      </c>
      <c r="BU340" s="27">
        <v>7.992106997946884</v>
      </c>
      <c r="BV340" s="27">
        <v>7.6912233971144506</v>
      </c>
      <c r="BW340" s="27">
        <v>7.6432070309277478</v>
      </c>
      <c r="BX340" s="27">
        <v>7.830580583960959</v>
      </c>
      <c r="BZ340" s="27">
        <v>14.090153689712936</v>
      </c>
      <c r="CA340" s="27">
        <v>14.319959994909562</v>
      </c>
      <c r="CB340" s="27">
        <v>14.086346194176656</v>
      </c>
      <c r="CC340" s="27">
        <v>13.859696537624897</v>
      </c>
      <c r="CD340" s="27">
        <v>13.734884745618867</v>
      </c>
      <c r="CE340" s="27">
        <v>13.639005645949171</v>
      </c>
      <c r="CF340" s="27">
        <v>13.498787552825879</v>
      </c>
      <c r="CG340" s="27">
        <v>13.350805347721005</v>
      </c>
      <c r="CH340" s="27">
        <v>13.219490200147392</v>
      </c>
      <c r="CI340" s="27">
        <v>13.108556642363851</v>
      </c>
      <c r="CJ340" s="27">
        <v>12.592106997946885</v>
      </c>
      <c r="CK340" s="27">
        <v>12.291223397114452</v>
      </c>
      <c r="CL340" s="27">
        <v>12.243207030927749</v>
      </c>
      <c r="CM340" s="27">
        <v>12.43058058396096</v>
      </c>
      <c r="CO340" s="28">
        <v>9.4865632790148329</v>
      </c>
      <c r="CP340" s="28">
        <v>9.7377317566134902</v>
      </c>
      <c r="CQ340" s="28">
        <v>9.5269297567846785</v>
      </c>
      <c r="CR340" s="28">
        <v>9.3277699767715365</v>
      </c>
      <c r="CS340" s="28">
        <v>9.2331107419951053</v>
      </c>
      <c r="CT340" s="28">
        <v>9.1696115922290193</v>
      </c>
      <c r="CU340" s="28">
        <v>9.0644592938108808</v>
      </c>
      <c r="CV340" s="28">
        <v>8.9498165564044978</v>
      </c>
      <c r="CW340" s="28">
        <v>8.8588048965440489</v>
      </c>
      <c r="CX340" s="28">
        <v>8.799206728051697</v>
      </c>
      <c r="CY340" s="28">
        <v>8.5403573872780374</v>
      </c>
      <c r="CZ340" s="28">
        <v>7.6528445396168223</v>
      </c>
      <c r="DA340" s="28">
        <v>6.6697577811566369</v>
      </c>
      <c r="DB340" s="28">
        <v>5.8813214232479822</v>
      </c>
      <c r="DD340" s="28">
        <v>14.086563279014834</v>
      </c>
      <c r="DE340" s="28">
        <v>14.337731756613492</v>
      </c>
      <c r="DF340" s="28">
        <v>14.12692975678468</v>
      </c>
      <c r="DG340" s="28">
        <v>13.927769976771538</v>
      </c>
      <c r="DH340" s="28">
        <v>13.833110741995107</v>
      </c>
      <c r="DI340" s="28">
        <v>13.769611592229021</v>
      </c>
      <c r="DJ340" s="28">
        <v>13.664459293810882</v>
      </c>
      <c r="DK340" s="28">
        <v>13.549816556404499</v>
      </c>
      <c r="DL340" s="28">
        <v>13.45880489654405</v>
      </c>
      <c r="DM340" s="28">
        <v>13.399206728051698</v>
      </c>
      <c r="DN340" s="28">
        <v>13.140357387278039</v>
      </c>
      <c r="DO340" s="28">
        <v>12.252844539616824</v>
      </c>
      <c r="DP340" s="28">
        <v>11.269757781156638</v>
      </c>
      <c r="DQ340" s="28">
        <v>10.481321423247984</v>
      </c>
      <c r="DS340" s="29">
        <v>9.5054216010283827</v>
      </c>
      <c r="DT340" s="29">
        <v>9.7749836245491011</v>
      </c>
      <c r="DU340" s="29">
        <v>9.5825905526128814</v>
      </c>
      <c r="DV340" s="29">
        <v>9.3985386882069495</v>
      </c>
      <c r="DW340" s="29">
        <v>9.3102836097775103</v>
      </c>
      <c r="DX340" s="29">
        <v>9.2370948364254897</v>
      </c>
      <c r="DY340" s="29">
        <v>9.1165762542412985</v>
      </c>
      <c r="DZ340" s="29">
        <v>8.9832075722535691</v>
      </c>
      <c r="EA340" s="29">
        <v>8.8648160157858786</v>
      </c>
      <c r="EB340" s="29">
        <v>8.7275190857285736</v>
      </c>
      <c r="EC340" s="29">
        <v>7.3686707022896503</v>
      </c>
      <c r="ED340" s="29">
        <v>6.3915487747358029</v>
      </c>
      <c r="EE340" s="29">
        <v>5.528657216862058</v>
      </c>
      <c r="EF340" s="29">
        <v>5.7281272404677068</v>
      </c>
      <c r="EH340" s="29">
        <v>14.105421601028384</v>
      </c>
      <c r="EI340" s="29">
        <v>14.374983624549103</v>
      </c>
      <c r="EJ340" s="29">
        <v>14.182590552612883</v>
      </c>
      <c r="EK340" s="29">
        <v>13.998538688206951</v>
      </c>
      <c r="EL340" s="29">
        <v>13.910283609777512</v>
      </c>
      <c r="EM340" s="29">
        <v>13.837094836425491</v>
      </c>
      <c r="EN340" s="29">
        <v>13.7165762542413</v>
      </c>
      <c r="EO340" s="29">
        <v>13.583207572253571</v>
      </c>
      <c r="EP340" s="29">
        <v>13.46481601578588</v>
      </c>
      <c r="EQ340" s="29">
        <v>13.327519085728575</v>
      </c>
      <c r="ER340" s="29">
        <v>11.968670702289652</v>
      </c>
      <c r="ES340" s="29">
        <v>10.991548774735804</v>
      </c>
      <c r="ET340" s="29">
        <v>10.128657216862059</v>
      </c>
      <c r="EU340" s="29">
        <v>10.328127240467708</v>
      </c>
      <c r="EW340" s="1">
        <v>341290</v>
      </c>
      <c r="EX340" s="1">
        <v>428540</v>
      </c>
      <c r="EY340" s="1" t="s">
        <v>643</v>
      </c>
      <c r="EZ340" s="1" t="s">
        <v>887</v>
      </c>
    </row>
    <row r="341" spans="2:156" ht="16.2" thickBot="1" x14ac:dyDescent="0.35">
      <c r="B341" s="21" t="s">
        <v>341</v>
      </c>
      <c r="C341" s="22">
        <v>14.715009257183215</v>
      </c>
      <c r="D341" s="23">
        <v>14.777943921615801</v>
      </c>
      <c r="E341" s="23">
        <v>14.647937086717011</v>
      </c>
      <c r="F341" s="23">
        <v>14.511469207084712</v>
      </c>
      <c r="G341" s="23">
        <v>14.394666860063314</v>
      </c>
      <c r="H341" s="23">
        <v>14.208219978604911</v>
      </c>
      <c r="I341" s="23">
        <v>14.026854392984299</v>
      </c>
      <c r="J341" s="23">
        <v>13.854643959841461</v>
      </c>
      <c r="K341" s="23">
        <v>13.633584251753669</v>
      </c>
      <c r="L341" s="23">
        <v>13.345013239939998</v>
      </c>
      <c r="M341" s="23">
        <v>12.166390912705879</v>
      </c>
      <c r="N341" s="23">
        <v>11.069021403479905</v>
      </c>
      <c r="O341" s="23">
        <v>10.557963186580805</v>
      </c>
      <c r="P341" s="23">
        <v>10.339264353020406</v>
      </c>
      <c r="Q341" s="24"/>
      <c r="R341" s="23">
        <v>19.315009257183217</v>
      </c>
      <c r="S341" s="23">
        <v>19.377943921615802</v>
      </c>
      <c r="T341" s="23">
        <v>19.247937086717013</v>
      </c>
      <c r="U341" s="23">
        <v>19.111469207084713</v>
      </c>
      <c r="V341" s="23">
        <v>18.994666860063315</v>
      </c>
      <c r="W341" s="23">
        <v>18.80821997860491</v>
      </c>
      <c r="X341" s="23">
        <v>18.626854392984299</v>
      </c>
      <c r="Y341" s="23">
        <v>18.454643959841462</v>
      </c>
      <c r="Z341" s="23">
        <v>18.233584251753669</v>
      </c>
      <c r="AA341" s="23">
        <v>17.94501323994</v>
      </c>
      <c r="AB341" s="23">
        <v>16.76639091270588</v>
      </c>
      <c r="AC341" s="23">
        <v>15.669021403479906</v>
      </c>
      <c r="AD341" s="23">
        <v>15.157963186580806</v>
      </c>
      <c r="AE341" s="23">
        <v>14.939264353020407</v>
      </c>
      <c r="AG341" s="25">
        <v>14.678293677672748</v>
      </c>
      <c r="AH341" s="25">
        <v>14.724021552234134</v>
      </c>
      <c r="AI341" s="25">
        <v>14.619853487536858</v>
      </c>
      <c r="AJ341" s="25">
        <v>14.510983118790014</v>
      </c>
      <c r="AK341" s="25">
        <v>14.425374130901922</v>
      </c>
      <c r="AL341" s="25">
        <v>14.273715374827949</v>
      </c>
      <c r="AM341" s="25">
        <v>14.122262758429045</v>
      </c>
      <c r="AN341" s="25">
        <v>13.980294813721514</v>
      </c>
      <c r="AO341" s="25">
        <v>13.786635319278119</v>
      </c>
      <c r="AP341" s="25">
        <v>13.525245700927679</v>
      </c>
      <c r="AQ341" s="25">
        <v>12.630386898616406</v>
      </c>
      <c r="AR341" s="25">
        <v>11.694313841950954</v>
      </c>
      <c r="AS341" s="25">
        <v>10.894326577866554</v>
      </c>
      <c r="AT341" s="25">
        <v>10.483073809057194</v>
      </c>
      <c r="AV341" s="26">
        <v>19.27829367767275</v>
      </c>
      <c r="AW341" s="26">
        <v>19.324021552234136</v>
      </c>
      <c r="AX341" s="26">
        <v>19.219853487536859</v>
      </c>
      <c r="AY341" s="26">
        <v>19.110983118790017</v>
      </c>
      <c r="AZ341" s="26">
        <v>19.025374130901923</v>
      </c>
      <c r="BA341" s="26">
        <v>18.873715374827952</v>
      </c>
      <c r="BB341" s="26">
        <v>18.722262758429046</v>
      </c>
      <c r="BC341" s="26">
        <v>18.580294813721515</v>
      </c>
      <c r="BD341" s="26">
        <v>18.38663531927812</v>
      </c>
      <c r="BE341" s="26">
        <v>18.125245700927678</v>
      </c>
      <c r="BF341" s="26">
        <v>17.230386898616409</v>
      </c>
      <c r="BG341" s="26">
        <v>16.294313841950956</v>
      </c>
      <c r="BH341" s="26">
        <v>15.494326577866556</v>
      </c>
      <c r="BI341" s="26">
        <v>15.083073809057195</v>
      </c>
      <c r="BK341" s="27">
        <v>14.716158344833342</v>
      </c>
      <c r="BL341" s="27">
        <v>14.796855678413316</v>
      </c>
      <c r="BM341" s="27">
        <v>14.690510002719911</v>
      </c>
      <c r="BN341" s="27">
        <v>14.5765795873935</v>
      </c>
      <c r="BO341" s="27">
        <v>14.484060114820801</v>
      </c>
      <c r="BP341" s="27">
        <v>14.331698462067658</v>
      </c>
      <c r="BQ341" s="27">
        <v>14.186796542383476</v>
      </c>
      <c r="BR341" s="27">
        <v>14.059426566148142</v>
      </c>
      <c r="BS341" s="27">
        <v>13.88351293254437</v>
      </c>
      <c r="BT341" s="27">
        <v>13.641370743332869</v>
      </c>
      <c r="BU341" s="27">
        <v>12.671301000106169</v>
      </c>
      <c r="BV341" s="27">
        <v>11.88994759639942</v>
      </c>
      <c r="BW341" s="27">
        <v>11.580476520766798</v>
      </c>
      <c r="BX341" s="27">
        <v>11.540131182212843</v>
      </c>
      <c r="BZ341" s="27">
        <v>19.316158344833344</v>
      </c>
      <c r="CA341" s="27">
        <v>19.396855678413317</v>
      </c>
      <c r="CB341" s="27">
        <v>19.290510002719913</v>
      </c>
      <c r="CC341" s="27">
        <v>19.176579587393501</v>
      </c>
      <c r="CD341" s="27">
        <v>19.084060114820801</v>
      </c>
      <c r="CE341" s="27">
        <v>18.931698462067658</v>
      </c>
      <c r="CF341" s="27">
        <v>18.786796542383478</v>
      </c>
      <c r="CG341" s="27">
        <v>18.659426566148142</v>
      </c>
      <c r="CH341" s="27">
        <v>18.483512932544372</v>
      </c>
      <c r="CI341" s="27">
        <v>18.241370743332872</v>
      </c>
      <c r="CJ341" s="27">
        <v>17.27130100010617</v>
      </c>
      <c r="CK341" s="27">
        <v>16.489947596399421</v>
      </c>
      <c r="CL341" s="27">
        <v>16.180476520766799</v>
      </c>
      <c r="CM341" s="27">
        <v>16.140131182212844</v>
      </c>
      <c r="CO341" s="28">
        <v>14.711319825841485</v>
      </c>
      <c r="CP341" s="28">
        <v>14.780205060421501</v>
      </c>
      <c r="CQ341" s="28">
        <v>14.664603547089126</v>
      </c>
      <c r="CR341" s="28">
        <v>14.550660046132814</v>
      </c>
      <c r="CS341" s="28">
        <v>14.46514958316564</v>
      </c>
      <c r="CT341" s="28">
        <v>14.331785458939876</v>
      </c>
      <c r="CU341" s="28">
        <v>14.211492456067697</v>
      </c>
      <c r="CV341" s="28">
        <v>14.106326557461777</v>
      </c>
      <c r="CW341" s="28">
        <v>13.97222721413651</v>
      </c>
      <c r="CX341" s="28">
        <v>13.792043787902751</v>
      </c>
      <c r="CY341" s="28">
        <v>12.948068925391398</v>
      </c>
      <c r="CZ341" s="28">
        <v>8.585265732916854</v>
      </c>
      <c r="DA341" s="28">
        <v>4.6634433882445911</v>
      </c>
      <c r="DB341" s="28">
        <v>1.3955801643762733</v>
      </c>
      <c r="DD341" s="28">
        <v>19.311319825841487</v>
      </c>
      <c r="DE341" s="28">
        <v>19.380205060421503</v>
      </c>
      <c r="DF341" s="28">
        <v>19.264603547089127</v>
      </c>
      <c r="DG341" s="28">
        <v>19.150660046132813</v>
      </c>
      <c r="DH341" s="28">
        <v>19.065149583165642</v>
      </c>
      <c r="DI341" s="28">
        <v>18.931785458939878</v>
      </c>
      <c r="DJ341" s="28">
        <v>18.811492456067697</v>
      </c>
      <c r="DK341" s="28">
        <v>18.706326557461779</v>
      </c>
      <c r="DL341" s="28">
        <v>18.572227214136511</v>
      </c>
      <c r="DM341" s="28">
        <v>18.39204378790275</v>
      </c>
      <c r="DN341" s="28">
        <v>17.548068925391398</v>
      </c>
      <c r="DO341" s="28">
        <v>13.185265732916855</v>
      </c>
      <c r="DP341" s="28">
        <v>9.2634433882445926</v>
      </c>
      <c r="DQ341" s="28">
        <v>5.9955801643762747</v>
      </c>
      <c r="DS341" s="29">
        <v>14.765059651290365</v>
      </c>
      <c r="DT341" s="29">
        <v>14.885281744185672</v>
      </c>
      <c r="DU341" s="29">
        <v>14.821791321092121</v>
      </c>
      <c r="DV341" s="29">
        <v>14.746588939073538</v>
      </c>
      <c r="DW341" s="29">
        <v>14.703480916817837</v>
      </c>
      <c r="DX341" s="29">
        <v>14.599893776808967</v>
      </c>
      <c r="DY341" s="29">
        <v>14.511573136686014</v>
      </c>
      <c r="DZ341" s="29">
        <v>14.442160535461404</v>
      </c>
      <c r="EA341" s="29">
        <v>14.339466399954716</v>
      </c>
      <c r="EB341" s="29">
        <v>13.989718950354272</v>
      </c>
      <c r="EC341" s="29">
        <v>9.4217685032822605</v>
      </c>
      <c r="ED341" s="29">
        <v>5.341502205050201</v>
      </c>
      <c r="EE341" s="29">
        <v>1.8954878246819078</v>
      </c>
      <c r="EF341" s="29">
        <v>1.979270611943452</v>
      </c>
      <c r="EH341" s="29">
        <v>19.365059651290366</v>
      </c>
      <c r="EI341" s="29">
        <v>19.485281744185674</v>
      </c>
      <c r="EJ341" s="29">
        <v>19.421791321092122</v>
      </c>
      <c r="EK341" s="29">
        <v>19.346588939073541</v>
      </c>
      <c r="EL341" s="29">
        <v>19.30348091681784</v>
      </c>
      <c r="EM341" s="29">
        <v>19.19989377680897</v>
      </c>
      <c r="EN341" s="29">
        <v>19.111573136686015</v>
      </c>
      <c r="EO341" s="29">
        <v>19.042160535461406</v>
      </c>
      <c r="EP341" s="29">
        <v>18.939466399954718</v>
      </c>
      <c r="EQ341" s="29">
        <v>18.589718950354275</v>
      </c>
      <c r="ER341" s="29">
        <v>14.021768503282262</v>
      </c>
      <c r="ES341" s="29">
        <v>9.9415022050502024</v>
      </c>
      <c r="ET341" s="29">
        <v>6.4954878246819092</v>
      </c>
      <c r="EU341" s="29">
        <v>6.5792706119434534</v>
      </c>
      <c r="EW341" s="1">
        <v>394942</v>
      </c>
      <c r="EX341" s="1">
        <v>405940</v>
      </c>
      <c r="EY341" s="1" t="s">
        <v>508</v>
      </c>
      <c r="EZ341" s="1" t="s">
        <v>874</v>
      </c>
    </row>
    <row r="342" spans="2:156" ht="16.2" thickBot="1" x14ac:dyDescent="0.35">
      <c r="B342" s="21" t="s">
        <v>342</v>
      </c>
      <c r="C342" s="22">
        <v>12.799638819162292</v>
      </c>
      <c r="D342" s="23">
        <v>13.076851471408904</v>
      </c>
      <c r="E342" s="23">
        <v>13.005542765886002</v>
      </c>
      <c r="F342" s="23">
        <v>12.954057906566895</v>
      </c>
      <c r="G342" s="23">
        <v>12.758661239765395</v>
      </c>
      <c r="H342" s="23">
        <v>12.734040652306339</v>
      </c>
      <c r="I342" s="23">
        <v>12.728052208955566</v>
      </c>
      <c r="J342" s="23">
        <v>12.553629582806767</v>
      </c>
      <c r="K342" s="23">
        <v>12.535086109083386</v>
      </c>
      <c r="L342" s="23">
        <v>12.403929230735971</v>
      </c>
      <c r="M342" s="23">
        <v>11.724436745628241</v>
      </c>
      <c r="N342" s="23">
        <v>10.951878975434399</v>
      </c>
      <c r="O342" s="23">
        <v>10.414338909913797</v>
      </c>
      <c r="P342" s="23">
        <v>10.123293904966136</v>
      </c>
      <c r="Q342" s="24"/>
      <c r="R342" s="23">
        <v>17.399638819162291</v>
      </c>
      <c r="S342" s="23">
        <v>17.676851471408906</v>
      </c>
      <c r="T342" s="23">
        <v>17.605542765886003</v>
      </c>
      <c r="U342" s="23">
        <v>17.554057906566896</v>
      </c>
      <c r="V342" s="23">
        <v>17.358661239765397</v>
      </c>
      <c r="W342" s="23">
        <v>17.334040652306342</v>
      </c>
      <c r="X342" s="23">
        <v>17.328052208955569</v>
      </c>
      <c r="Y342" s="23">
        <v>17.153629582806769</v>
      </c>
      <c r="Z342" s="23">
        <v>17.135086109083389</v>
      </c>
      <c r="AA342" s="23">
        <v>17.00392923073597</v>
      </c>
      <c r="AB342" s="23">
        <v>16.32443674562824</v>
      </c>
      <c r="AC342" s="23">
        <v>15.5518789754344</v>
      </c>
      <c r="AD342" s="23">
        <v>15.014338909913798</v>
      </c>
      <c r="AE342" s="23">
        <v>14.723293904966138</v>
      </c>
      <c r="AG342" s="25">
        <v>12.764335396828296</v>
      </c>
      <c r="AH342" s="25">
        <v>13.015784875331411</v>
      </c>
      <c r="AI342" s="25">
        <v>13.018633827854371</v>
      </c>
      <c r="AJ342" s="25">
        <v>13.036411979408891</v>
      </c>
      <c r="AK342" s="25">
        <v>12.904604670505226</v>
      </c>
      <c r="AL342" s="25">
        <v>12.936014038508768</v>
      </c>
      <c r="AM342" s="25">
        <v>12.990153373691625</v>
      </c>
      <c r="AN342" s="25">
        <v>12.843012511484428</v>
      </c>
      <c r="AO342" s="25">
        <v>12.853081679430558</v>
      </c>
      <c r="AP342" s="25">
        <v>12.745325921242012</v>
      </c>
      <c r="AQ342" s="25">
        <v>12.467049669975825</v>
      </c>
      <c r="AR342" s="25">
        <v>11.970332561962284</v>
      </c>
      <c r="AS342" s="25">
        <v>11.427606357740007</v>
      </c>
      <c r="AT342" s="25">
        <v>11.474603534903604</v>
      </c>
      <c r="AV342" s="26">
        <v>17.364335396828295</v>
      </c>
      <c r="AW342" s="26">
        <v>17.615784875331414</v>
      </c>
      <c r="AX342" s="26">
        <v>17.618633827854374</v>
      </c>
      <c r="AY342" s="26">
        <v>17.636411979408891</v>
      </c>
      <c r="AZ342" s="26">
        <v>17.504604670505227</v>
      </c>
      <c r="BA342" s="26">
        <v>17.536014038508767</v>
      </c>
      <c r="BB342" s="26">
        <v>17.590153373691628</v>
      </c>
      <c r="BC342" s="26">
        <v>17.443012511484429</v>
      </c>
      <c r="BD342" s="26">
        <v>17.453081679430561</v>
      </c>
      <c r="BE342" s="26">
        <v>17.345325921242015</v>
      </c>
      <c r="BF342" s="26">
        <v>17.067049669975827</v>
      </c>
      <c r="BG342" s="26">
        <v>16.570332561962285</v>
      </c>
      <c r="BH342" s="26">
        <v>16.027606357740009</v>
      </c>
      <c r="BI342" s="26">
        <v>16.074603534903606</v>
      </c>
      <c r="BK342" s="27">
        <v>12.800046290194024</v>
      </c>
      <c r="BL342" s="27">
        <v>13.084582805999428</v>
      </c>
      <c r="BM342" s="27">
        <v>13.022815009799299</v>
      </c>
      <c r="BN342" s="27">
        <v>12.980687752037893</v>
      </c>
      <c r="BO342" s="27">
        <v>12.796464721281485</v>
      </c>
      <c r="BP342" s="27">
        <v>12.786565702453016</v>
      </c>
      <c r="BQ342" s="27">
        <v>12.790904648804428</v>
      </c>
      <c r="BR342" s="27">
        <v>12.642856937343673</v>
      </c>
      <c r="BS342" s="27">
        <v>12.642278207626948</v>
      </c>
      <c r="BT342" s="27">
        <v>12.535884693366189</v>
      </c>
      <c r="BU342" s="27">
        <v>12.081409652886949</v>
      </c>
      <c r="BV342" s="27">
        <v>11.659347591628865</v>
      </c>
      <c r="BW342" s="27">
        <v>11.440132501453652</v>
      </c>
      <c r="BX342" s="27">
        <v>11.463404336097598</v>
      </c>
      <c r="BZ342" s="27">
        <v>17.400046290194027</v>
      </c>
      <c r="CA342" s="27">
        <v>17.68458280599943</v>
      </c>
      <c r="CB342" s="27">
        <v>17.6228150097993</v>
      </c>
      <c r="CC342" s="27">
        <v>17.580687752037896</v>
      </c>
      <c r="CD342" s="27">
        <v>17.396464721281486</v>
      </c>
      <c r="CE342" s="27">
        <v>17.386565702453019</v>
      </c>
      <c r="CF342" s="27">
        <v>17.39090464880443</v>
      </c>
      <c r="CG342" s="27">
        <v>17.242856937343674</v>
      </c>
      <c r="CH342" s="27">
        <v>17.242278207626949</v>
      </c>
      <c r="CI342" s="27">
        <v>17.13588469336619</v>
      </c>
      <c r="CJ342" s="27">
        <v>16.681409652886948</v>
      </c>
      <c r="CK342" s="27">
        <v>16.259347591628867</v>
      </c>
      <c r="CL342" s="27">
        <v>16.040132501453655</v>
      </c>
      <c r="CM342" s="27">
        <v>16.063404336097598</v>
      </c>
      <c r="CO342" s="28">
        <v>12.799732302894244</v>
      </c>
      <c r="CP342" s="28">
        <v>13.098377697685461</v>
      </c>
      <c r="CQ342" s="28">
        <v>13.049385659560528</v>
      </c>
      <c r="CR342" s="28">
        <v>13.021356425017265</v>
      </c>
      <c r="CS342" s="28">
        <v>12.851937746036905</v>
      </c>
      <c r="CT342" s="28">
        <v>12.852914585077576</v>
      </c>
      <c r="CU342" s="28">
        <v>12.844705671867636</v>
      </c>
      <c r="CV342" s="28">
        <v>12.732316255125133</v>
      </c>
      <c r="CW342" s="28">
        <v>12.612855087175115</v>
      </c>
      <c r="CX342" s="28">
        <v>12.453075304255677</v>
      </c>
      <c r="CY342" s="28">
        <v>11.542784700126131</v>
      </c>
      <c r="CZ342" s="28">
        <v>9.8936857166548204</v>
      </c>
      <c r="DA342" s="28">
        <v>8.7626982003563789</v>
      </c>
      <c r="DB342" s="28">
        <v>8.1156903008005408</v>
      </c>
      <c r="DD342" s="28">
        <v>17.399732302894243</v>
      </c>
      <c r="DE342" s="28">
        <v>17.698377697685462</v>
      </c>
      <c r="DF342" s="28">
        <v>17.649385659560529</v>
      </c>
      <c r="DG342" s="28">
        <v>17.621356425017268</v>
      </c>
      <c r="DH342" s="28">
        <v>17.451937746036904</v>
      </c>
      <c r="DI342" s="28">
        <v>17.452914585077579</v>
      </c>
      <c r="DJ342" s="28">
        <v>17.444705671867638</v>
      </c>
      <c r="DK342" s="28">
        <v>17.332316255125136</v>
      </c>
      <c r="DL342" s="28">
        <v>17.212855087175114</v>
      </c>
      <c r="DM342" s="28">
        <v>17.053075304255678</v>
      </c>
      <c r="DN342" s="28">
        <v>16.142784700126132</v>
      </c>
      <c r="DO342" s="28">
        <v>14.493685716654822</v>
      </c>
      <c r="DP342" s="28">
        <v>13.36269820035638</v>
      </c>
      <c r="DQ342" s="28">
        <v>12.715690300800542</v>
      </c>
      <c r="DS342" s="29">
        <v>12.811498705589134</v>
      </c>
      <c r="DT342" s="29">
        <v>13.121680070764805</v>
      </c>
      <c r="DU342" s="29">
        <v>13.084356151256189</v>
      </c>
      <c r="DV342" s="29">
        <v>13.060439696823178</v>
      </c>
      <c r="DW342" s="29">
        <v>12.902233360871765</v>
      </c>
      <c r="DX342" s="29">
        <v>12.900343824623761</v>
      </c>
      <c r="DY342" s="29">
        <v>12.814802356195289</v>
      </c>
      <c r="DZ342" s="29">
        <v>12.70481518452981</v>
      </c>
      <c r="EA342" s="29">
        <v>12.560449800310915</v>
      </c>
      <c r="EB342" s="29">
        <v>12.312617808624411</v>
      </c>
      <c r="EC342" s="29">
        <v>10.127871036533101</v>
      </c>
      <c r="ED342" s="29">
        <v>8.477604083252535</v>
      </c>
      <c r="EE342" s="29">
        <v>7.3938174293303831</v>
      </c>
      <c r="EF342" s="29">
        <v>7.5826212928069925</v>
      </c>
      <c r="EH342" s="29">
        <v>17.411498705589135</v>
      </c>
      <c r="EI342" s="29">
        <v>17.721680070764805</v>
      </c>
      <c r="EJ342" s="29">
        <v>17.684356151256189</v>
      </c>
      <c r="EK342" s="29">
        <v>17.660439696823179</v>
      </c>
      <c r="EL342" s="29">
        <v>17.502233360871767</v>
      </c>
      <c r="EM342" s="29">
        <v>17.500343824623762</v>
      </c>
      <c r="EN342" s="29">
        <v>17.414802356195288</v>
      </c>
      <c r="EO342" s="29">
        <v>17.304815184529811</v>
      </c>
      <c r="EP342" s="29">
        <v>17.160449800310914</v>
      </c>
      <c r="EQ342" s="29">
        <v>16.912617808624411</v>
      </c>
      <c r="ER342" s="29">
        <v>14.727871036533102</v>
      </c>
      <c r="ES342" s="29">
        <v>13.077604083252536</v>
      </c>
      <c r="ET342" s="29">
        <v>11.993817429330385</v>
      </c>
      <c r="EU342" s="29">
        <v>12.182621292806994</v>
      </c>
      <c r="EW342" s="1">
        <v>407734</v>
      </c>
      <c r="EX342" s="1">
        <v>375459</v>
      </c>
      <c r="EY342" s="1" t="s">
        <v>487</v>
      </c>
      <c r="EZ342" s="1" t="s">
        <v>876</v>
      </c>
    </row>
    <row r="343" spans="2:156" ht="16.2" thickBot="1" x14ac:dyDescent="0.35">
      <c r="B343" s="21" t="s">
        <v>343</v>
      </c>
      <c r="C343" s="22">
        <v>3.0604981650801566</v>
      </c>
      <c r="D343" s="23">
        <v>3.2661636167706583</v>
      </c>
      <c r="E343" s="23">
        <v>2.7591109912632099</v>
      </c>
      <c r="F343" s="23">
        <v>2.6447567392429345</v>
      </c>
      <c r="G343" s="23">
        <v>2.4318466880675533</v>
      </c>
      <c r="H343" s="23">
        <v>2.2596087383777057</v>
      </c>
      <c r="I343" s="23">
        <v>2.0515971283026868</v>
      </c>
      <c r="J343" s="23">
        <v>1.7688713483807774</v>
      </c>
      <c r="K343" s="23">
        <v>1.4646942413322996</v>
      </c>
      <c r="L343" s="23">
        <v>1.3502629743467409</v>
      </c>
      <c r="M343" s="23">
        <v>0.30857235518335813</v>
      </c>
      <c r="N343" s="23">
        <v>-1.0276805265663072</v>
      </c>
      <c r="O343" s="23">
        <v>-2.2290183840840143</v>
      </c>
      <c r="P343" s="23">
        <v>-3.2162345047184893</v>
      </c>
      <c r="Q343" s="24"/>
      <c r="R343" s="23">
        <v>12.560498165080157</v>
      </c>
      <c r="S343" s="23">
        <v>12.766163616770658</v>
      </c>
      <c r="T343" s="23">
        <v>12.25911099126321</v>
      </c>
      <c r="U343" s="23">
        <v>12.144756739242935</v>
      </c>
      <c r="V343" s="23">
        <v>11.931846688067553</v>
      </c>
      <c r="W343" s="23">
        <v>11.759608738377706</v>
      </c>
      <c r="X343" s="23">
        <v>11.551597128302687</v>
      </c>
      <c r="Y343" s="23">
        <v>11.268871348380777</v>
      </c>
      <c r="Z343" s="23">
        <v>10.9646942413323</v>
      </c>
      <c r="AA343" s="23">
        <v>10.850262974346741</v>
      </c>
      <c r="AB343" s="23">
        <v>9.8085723551833581</v>
      </c>
      <c r="AC343" s="23">
        <v>8.4723194734336928</v>
      </c>
      <c r="AD343" s="23">
        <v>7.2709816159159857</v>
      </c>
      <c r="AE343" s="23">
        <v>6.2837654952815107</v>
      </c>
      <c r="AG343" s="25">
        <v>3.0043345445273211</v>
      </c>
      <c r="AH343" s="25">
        <v>3.2001240853594375</v>
      </c>
      <c r="AI343" s="25">
        <v>2.8365097938933168</v>
      </c>
      <c r="AJ343" s="25">
        <v>2.8664733144812065</v>
      </c>
      <c r="AK343" s="25">
        <v>2.7592647530943761</v>
      </c>
      <c r="AL343" s="25">
        <v>2.6763928220724669</v>
      </c>
      <c r="AM343" s="25">
        <v>2.5933148223925411</v>
      </c>
      <c r="AN343" s="25">
        <v>2.3706194079466485</v>
      </c>
      <c r="AO343" s="25">
        <v>2.1623864024956774</v>
      </c>
      <c r="AP343" s="25">
        <v>2.0125878556342762</v>
      </c>
      <c r="AQ343" s="25">
        <v>1.4110449997468137</v>
      </c>
      <c r="AR343" s="25">
        <v>0.95414888252483721</v>
      </c>
      <c r="AS343" s="25">
        <v>0.5453994020775319</v>
      </c>
      <c r="AT343" s="25">
        <v>0.37359941035372657</v>
      </c>
      <c r="AV343" s="26">
        <v>12.504334544527321</v>
      </c>
      <c r="AW343" s="26">
        <v>12.700124085359437</v>
      </c>
      <c r="AX343" s="26">
        <v>12.336509793893317</v>
      </c>
      <c r="AY343" s="26">
        <v>12.366473314481206</v>
      </c>
      <c r="AZ343" s="26">
        <v>12.259264753094376</v>
      </c>
      <c r="BA343" s="26">
        <v>12.176392822072467</v>
      </c>
      <c r="BB343" s="26">
        <v>12.093314822392541</v>
      </c>
      <c r="BC343" s="26">
        <v>11.870619407946648</v>
      </c>
      <c r="BD343" s="26">
        <v>11.662386402495677</v>
      </c>
      <c r="BE343" s="26">
        <v>11.512587855634276</v>
      </c>
      <c r="BF343" s="26">
        <v>10.911044999746814</v>
      </c>
      <c r="BG343" s="26">
        <v>10.454148882524837</v>
      </c>
      <c r="BH343" s="26">
        <v>10.045399402077532</v>
      </c>
      <c r="BI343" s="26">
        <v>9.8735994103537266</v>
      </c>
      <c r="BK343" s="27">
        <v>3.0614677817700002</v>
      </c>
      <c r="BL343" s="27">
        <v>3.284273719434756</v>
      </c>
      <c r="BM343" s="27">
        <v>2.7994099366419167</v>
      </c>
      <c r="BN343" s="27">
        <v>2.7050534914630688</v>
      </c>
      <c r="BO343" s="27">
        <v>2.5140748959914916</v>
      </c>
      <c r="BP343" s="27">
        <v>2.3712650394203028</v>
      </c>
      <c r="BQ343" s="27">
        <v>2.1934284117772602</v>
      </c>
      <c r="BR343" s="27">
        <v>1.9483016546741041</v>
      </c>
      <c r="BS343" s="27">
        <v>1.6815031766095601</v>
      </c>
      <c r="BT343" s="27">
        <v>1.6011805543784696</v>
      </c>
      <c r="BU343" s="27">
        <v>0.74900506062394001</v>
      </c>
      <c r="BV343" s="27">
        <v>0.1465419078834671</v>
      </c>
      <c r="BW343" s="27">
        <v>-0.10376460010498434</v>
      </c>
      <c r="BX343" s="27">
        <v>-0.23206986661766749</v>
      </c>
      <c r="BZ343" s="27">
        <v>12.56146778177</v>
      </c>
      <c r="CA343" s="27">
        <v>12.784273719434756</v>
      </c>
      <c r="CB343" s="27">
        <v>12.299409936641917</v>
      </c>
      <c r="CC343" s="27">
        <v>12.205053491463069</v>
      </c>
      <c r="CD343" s="27">
        <v>12.014074895991492</v>
      </c>
      <c r="CE343" s="27">
        <v>11.871265039420303</v>
      </c>
      <c r="CF343" s="27">
        <v>11.69342841177726</v>
      </c>
      <c r="CG343" s="27">
        <v>11.448301654674104</v>
      </c>
      <c r="CH343" s="27">
        <v>11.18150317660956</v>
      </c>
      <c r="CI343" s="27">
        <v>11.10118055437847</v>
      </c>
      <c r="CJ343" s="27">
        <v>10.24900506062394</v>
      </c>
      <c r="CK343" s="27">
        <v>9.6465419078834671</v>
      </c>
      <c r="CL343" s="27">
        <v>9.3962353998950157</v>
      </c>
      <c r="CM343" s="27">
        <v>9.2679301333823325</v>
      </c>
      <c r="CO343" s="28">
        <v>3.0606711550806924</v>
      </c>
      <c r="CP343" s="28">
        <v>3.3003926875178102</v>
      </c>
      <c r="CQ343" s="28">
        <v>2.8294609260164805</v>
      </c>
      <c r="CR343" s="28">
        <v>2.7510927116904913</v>
      </c>
      <c r="CS343" s="28">
        <v>2.5753342537368411</v>
      </c>
      <c r="CT343" s="28">
        <v>2.4400721621651282</v>
      </c>
      <c r="CU343" s="28">
        <v>2.2715509179722062</v>
      </c>
      <c r="CV343" s="28">
        <v>2.031072212736472</v>
      </c>
      <c r="CW343" s="28">
        <v>1.7717374184522328</v>
      </c>
      <c r="CX343" s="28">
        <v>1.7009697641312584</v>
      </c>
      <c r="CY343" s="28">
        <v>0.90592145730427021</v>
      </c>
      <c r="CZ343" s="28">
        <v>-1.3920572817472312</v>
      </c>
      <c r="DA343" s="28">
        <v>-3.2404298026716596</v>
      </c>
      <c r="DB343" s="28">
        <v>-4.6564458012871803</v>
      </c>
      <c r="DD343" s="28">
        <v>12.560671155080692</v>
      </c>
      <c r="DE343" s="28">
        <v>12.80039268751781</v>
      </c>
      <c r="DF343" s="28">
        <v>12.32946092601648</v>
      </c>
      <c r="DG343" s="28">
        <v>12.251092711690491</v>
      </c>
      <c r="DH343" s="28">
        <v>12.075334253736841</v>
      </c>
      <c r="DI343" s="28">
        <v>11.940072162165128</v>
      </c>
      <c r="DJ343" s="28">
        <v>11.771550917972206</v>
      </c>
      <c r="DK343" s="28">
        <v>11.531072212736472</v>
      </c>
      <c r="DL343" s="28">
        <v>11.271737418452233</v>
      </c>
      <c r="DM343" s="28">
        <v>11.200969764131258</v>
      </c>
      <c r="DN343" s="28">
        <v>10.40592145730427</v>
      </c>
      <c r="DO343" s="28">
        <v>8.1079427182527688</v>
      </c>
      <c r="DP343" s="28">
        <v>6.2595701973283404</v>
      </c>
      <c r="DQ343" s="28">
        <v>4.8435541987128197</v>
      </c>
      <c r="DS343" s="29">
        <v>3.0795213323307689</v>
      </c>
      <c r="DT343" s="29">
        <v>3.3379994041742389</v>
      </c>
      <c r="DU343" s="29">
        <v>2.8869695771967336</v>
      </c>
      <c r="DV343" s="29">
        <v>2.8241397467020217</v>
      </c>
      <c r="DW343" s="29">
        <v>2.6561685953991443</v>
      </c>
      <c r="DX343" s="29">
        <v>2.5171756070130531</v>
      </c>
      <c r="DY343" s="29">
        <v>2.3372686757062162</v>
      </c>
      <c r="DZ343" s="29">
        <v>2.0749356749447792</v>
      </c>
      <c r="EA343" s="29">
        <v>1.7842832561089921</v>
      </c>
      <c r="EB343" s="29">
        <v>1.6687508350360574</v>
      </c>
      <c r="EC343" s="29">
        <v>-1.1111512446734366</v>
      </c>
      <c r="ED343" s="29">
        <v>-3.7621978458991627</v>
      </c>
      <c r="EE343" s="29">
        <v>-5.5345074849293674</v>
      </c>
      <c r="EF343" s="29">
        <v>-5.5104074942434416</v>
      </c>
      <c r="EH343" s="29">
        <v>12.579521332330769</v>
      </c>
      <c r="EI343" s="29">
        <v>12.837999404174239</v>
      </c>
      <c r="EJ343" s="29">
        <v>12.386969577196734</v>
      </c>
      <c r="EK343" s="29">
        <v>12.324139746702022</v>
      </c>
      <c r="EL343" s="29">
        <v>12.156168595399144</v>
      </c>
      <c r="EM343" s="29">
        <v>12.017175607013053</v>
      </c>
      <c r="EN343" s="29">
        <v>11.837268675706216</v>
      </c>
      <c r="EO343" s="29">
        <v>11.574935674944779</v>
      </c>
      <c r="EP343" s="29">
        <v>11.284283256108992</v>
      </c>
      <c r="EQ343" s="29">
        <v>11.168750835036057</v>
      </c>
      <c r="ER343" s="29">
        <v>8.3888487553265634</v>
      </c>
      <c r="ES343" s="29">
        <v>5.7378021541008373</v>
      </c>
      <c r="ET343" s="29">
        <v>3.9654925150706326</v>
      </c>
      <c r="EU343" s="29">
        <v>3.9895925057565584</v>
      </c>
      <c r="EW343" s="1">
        <v>378751</v>
      </c>
      <c r="EX343" s="1">
        <v>398897</v>
      </c>
      <c r="EY343" s="1" t="s">
        <v>516</v>
      </c>
      <c r="EZ343" s="1" t="s">
        <v>880</v>
      </c>
    </row>
    <row r="344" spans="2:156" ht="16.2" thickBot="1" x14ac:dyDescent="0.35">
      <c r="B344" s="21" t="s">
        <v>344</v>
      </c>
      <c r="C344" s="22">
        <v>13.835759455158287</v>
      </c>
      <c r="D344" s="23">
        <v>13.924838579345579</v>
      </c>
      <c r="E344" s="23">
        <v>13.812439630000899</v>
      </c>
      <c r="F344" s="23">
        <v>13.689529287349451</v>
      </c>
      <c r="G344" s="23">
        <v>13.588542848796081</v>
      </c>
      <c r="H344" s="23">
        <v>13.416976572777841</v>
      </c>
      <c r="I344" s="23">
        <v>13.254531319936255</v>
      </c>
      <c r="J344" s="23">
        <v>13.103073143704149</v>
      </c>
      <c r="K344" s="23">
        <v>12.900953117185294</v>
      </c>
      <c r="L344" s="23">
        <v>12.637397486559681</v>
      </c>
      <c r="M344" s="23">
        <v>11.620268760584322</v>
      </c>
      <c r="N344" s="23">
        <v>10.593989267144005</v>
      </c>
      <c r="O344" s="23">
        <v>9.9812329500175601</v>
      </c>
      <c r="P344" s="23">
        <v>9.582297245441092</v>
      </c>
      <c r="Q344" s="24"/>
      <c r="R344" s="23">
        <v>18.435759455158291</v>
      </c>
      <c r="S344" s="23">
        <v>18.52483857934558</v>
      </c>
      <c r="T344" s="23">
        <v>18.4124396300009</v>
      </c>
      <c r="U344" s="23">
        <v>18.289529287349453</v>
      </c>
      <c r="V344" s="23">
        <v>18.188542848796082</v>
      </c>
      <c r="W344" s="23">
        <v>18.016976572777843</v>
      </c>
      <c r="X344" s="23">
        <v>17.854531319936257</v>
      </c>
      <c r="Y344" s="23">
        <v>17.703073143704152</v>
      </c>
      <c r="Z344" s="23">
        <v>17.500953117185297</v>
      </c>
      <c r="AA344" s="23">
        <v>17.237397486559683</v>
      </c>
      <c r="AB344" s="23">
        <v>16.220268760584325</v>
      </c>
      <c r="AC344" s="23">
        <v>15.193989267144007</v>
      </c>
      <c r="AD344" s="23">
        <v>14.581232950017561</v>
      </c>
      <c r="AE344" s="23">
        <v>14.182297245441093</v>
      </c>
      <c r="AG344" s="25">
        <v>13.790141780018901</v>
      </c>
      <c r="AH344" s="25">
        <v>13.847510943883956</v>
      </c>
      <c r="AI344" s="25">
        <v>13.745374084502888</v>
      </c>
      <c r="AJ344" s="25">
        <v>13.637446383951849</v>
      </c>
      <c r="AK344" s="25">
        <v>13.555728585029161</v>
      </c>
      <c r="AL344" s="25">
        <v>13.403808851250435</v>
      </c>
      <c r="AM344" s="25">
        <v>13.253971422947904</v>
      </c>
      <c r="AN344" s="25">
        <v>13.11318146251595</v>
      </c>
      <c r="AO344" s="25">
        <v>12.918380423627855</v>
      </c>
      <c r="AP344" s="25">
        <v>12.657728622908527</v>
      </c>
      <c r="AQ344" s="25">
        <v>11.83094614592239</v>
      </c>
      <c r="AR344" s="25">
        <v>11.05957713654527</v>
      </c>
      <c r="AS344" s="25">
        <v>10.417030112662571</v>
      </c>
      <c r="AT344" s="25">
        <v>10.04069767803856</v>
      </c>
      <c r="AV344" s="26">
        <v>18.390141780018901</v>
      </c>
      <c r="AW344" s="26">
        <v>18.447510943883955</v>
      </c>
      <c r="AX344" s="26">
        <v>18.34537408450289</v>
      </c>
      <c r="AY344" s="26">
        <v>18.237446383951848</v>
      </c>
      <c r="AZ344" s="26">
        <v>18.155728585029163</v>
      </c>
      <c r="BA344" s="26">
        <v>18.003808851250437</v>
      </c>
      <c r="BB344" s="26">
        <v>17.853971422947907</v>
      </c>
      <c r="BC344" s="26">
        <v>17.713181462515951</v>
      </c>
      <c r="BD344" s="26">
        <v>17.518380423627857</v>
      </c>
      <c r="BE344" s="26">
        <v>17.25772862290853</v>
      </c>
      <c r="BF344" s="26">
        <v>16.430946145922391</v>
      </c>
      <c r="BG344" s="26">
        <v>15.659577136545272</v>
      </c>
      <c r="BH344" s="26">
        <v>15.017030112662573</v>
      </c>
      <c r="BI344" s="26">
        <v>14.640697678038562</v>
      </c>
      <c r="BK344" s="27">
        <v>13.836626489277458</v>
      </c>
      <c r="BL344" s="27">
        <v>13.941358291072572</v>
      </c>
      <c r="BM344" s="27">
        <v>13.849264694899954</v>
      </c>
      <c r="BN344" s="27">
        <v>13.745983630677484</v>
      </c>
      <c r="BO344" s="27">
        <v>13.666447985011571</v>
      </c>
      <c r="BP344" s="27">
        <v>13.524874088363603</v>
      </c>
      <c r="BQ344" s="27">
        <v>13.393852639589317</v>
      </c>
      <c r="BR344" s="27">
        <v>13.280996164963371</v>
      </c>
      <c r="BS344" s="27">
        <v>13.118339090845238</v>
      </c>
      <c r="BT344" s="27">
        <v>12.895786180375174</v>
      </c>
      <c r="BU344" s="27">
        <v>12.05580994230591</v>
      </c>
      <c r="BV344" s="27">
        <v>11.406353582025664</v>
      </c>
      <c r="BW344" s="27">
        <v>11.102586841100559</v>
      </c>
      <c r="BX344" s="27">
        <v>11.013585562018275</v>
      </c>
      <c r="BZ344" s="27">
        <v>18.436626489277458</v>
      </c>
      <c r="CA344" s="27">
        <v>18.541358291072573</v>
      </c>
      <c r="CB344" s="27">
        <v>18.449264694899956</v>
      </c>
      <c r="CC344" s="27">
        <v>18.345983630677487</v>
      </c>
      <c r="CD344" s="27">
        <v>18.266447985011574</v>
      </c>
      <c r="CE344" s="27">
        <v>18.124874088363605</v>
      </c>
      <c r="CF344" s="27">
        <v>17.993852639589321</v>
      </c>
      <c r="CG344" s="27">
        <v>17.880996164963371</v>
      </c>
      <c r="CH344" s="27">
        <v>17.718339090845241</v>
      </c>
      <c r="CI344" s="27">
        <v>17.495786180375177</v>
      </c>
      <c r="CJ344" s="27">
        <v>16.655809942305911</v>
      </c>
      <c r="CK344" s="27">
        <v>16.006353582025667</v>
      </c>
      <c r="CL344" s="27">
        <v>15.70258684110056</v>
      </c>
      <c r="CM344" s="27">
        <v>15.613585562018276</v>
      </c>
      <c r="CO344" s="28">
        <v>13.83311423959144</v>
      </c>
      <c r="CP344" s="28">
        <v>13.929079070066214</v>
      </c>
      <c r="CQ344" s="28">
        <v>13.831408857681213</v>
      </c>
      <c r="CR344" s="28">
        <v>13.729997116985814</v>
      </c>
      <c r="CS344" s="28">
        <v>13.658426675549252</v>
      </c>
      <c r="CT344" s="28">
        <v>13.535045283883393</v>
      </c>
      <c r="CU344" s="28">
        <v>13.428632063571355</v>
      </c>
      <c r="CV344" s="28">
        <v>13.343381433793816</v>
      </c>
      <c r="CW344" s="28">
        <v>13.224426051301744</v>
      </c>
      <c r="CX344" s="28">
        <v>13.057679095421433</v>
      </c>
      <c r="CY344" s="28">
        <v>12.29630913532772</v>
      </c>
      <c r="CZ344" s="28">
        <v>8.2495989643134422</v>
      </c>
      <c r="DA344" s="28">
        <v>4.9952916573368356</v>
      </c>
      <c r="DB344" s="28">
        <v>2.4932575535959387</v>
      </c>
      <c r="DD344" s="28">
        <v>18.43311423959144</v>
      </c>
      <c r="DE344" s="28">
        <v>18.529079070066217</v>
      </c>
      <c r="DF344" s="28">
        <v>18.431408857681213</v>
      </c>
      <c r="DG344" s="28">
        <v>18.329997116985815</v>
      </c>
      <c r="DH344" s="28">
        <v>18.258426675549252</v>
      </c>
      <c r="DI344" s="28">
        <v>18.135045283883393</v>
      </c>
      <c r="DJ344" s="28">
        <v>18.028632063571358</v>
      </c>
      <c r="DK344" s="28">
        <v>17.943381433793817</v>
      </c>
      <c r="DL344" s="28">
        <v>17.824426051301746</v>
      </c>
      <c r="DM344" s="28">
        <v>17.657679095421436</v>
      </c>
      <c r="DN344" s="28">
        <v>16.896309135327719</v>
      </c>
      <c r="DO344" s="28">
        <v>12.849598964313444</v>
      </c>
      <c r="DP344" s="28">
        <v>9.595291657336837</v>
      </c>
      <c r="DQ344" s="28">
        <v>7.0932575535959401</v>
      </c>
      <c r="DS344" s="29">
        <v>13.893754963652807</v>
      </c>
      <c r="DT344" s="29">
        <v>14.047774330965282</v>
      </c>
      <c r="DU344" s="29">
        <v>14.009112392398681</v>
      </c>
      <c r="DV344" s="29">
        <v>13.951918713258189</v>
      </c>
      <c r="DW344" s="29">
        <v>13.930594925303186</v>
      </c>
      <c r="DX344" s="29">
        <v>13.849262317554622</v>
      </c>
      <c r="DY344" s="29">
        <v>13.784071170725584</v>
      </c>
      <c r="DZ344" s="29">
        <v>13.735971054789292</v>
      </c>
      <c r="EA344" s="29">
        <v>13.649750897959576</v>
      </c>
      <c r="EB344" s="29">
        <v>13.333381283435584</v>
      </c>
      <c r="EC344" s="29">
        <v>9.08032030517019</v>
      </c>
      <c r="ED344" s="29">
        <v>5.2811288337362896</v>
      </c>
      <c r="EE344" s="29">
        <v>2.7508272279308201</v>
      </c>
      <c r="EF344" s="29">
        <v>3.2775171607570996</v>
      </c>
      <c r="EH344" s="29">
        <v>18.493754963652808</v>
      </c>
      <c r="EI344" s="29">
        <v>18.647774330965284</v>
      </c>
      <c r="EJ344" s="29">
        <v>18.609112392398682</v>
      </c>
      <c r="EK344" s="29">
        <v>18.551918713258189</v>
      </c>
      <c r="EL344" s="29">
        <v>18.530594925303188</v>
      </c>
      <c r="EM344" s="29">
        <v>18.449262317554624</v>
      </c>
      <c r="EN344" s="29">
        <v>18.384071170725583</v>
      </c>
      <c r="EO344" s="29">
        <v>18.335971054789294</v>
      </c>
      <c r="EP344" s="29">
        <v>18.249750897959579</v>
      </c>
      <c r="EQ344" s="29">
        <v>17.933381283435587</v>
      </c>
      <c r="ER344" s="29">
        <v>13.680320305170191</v>
      </c>
      <c r="ES344" s="29">
        <v>9.881128833736291</v>
      </c>
      <c r="ET344" s="29">
        <v>7.3508272279308216</v>
      </c>
      <c r="EU344" s="29">
        <v>7.8775171607571011</v>
      </c>
      <c r="EW344" s="1">
        <v>391273</v>
      </c>
      <c r="EX344" s="1">
        <v>403453</v>
      </c>
      <c r="EY344" s="1" t="s">
        <v>508</v>
      </c>
      <c r="EZ344" s="1" t="s">
        <v>874</v>
      </c>
    </row>
    <row r="345" spans="2:156" ht="16.2" thickBot="1" x14ac:dyDescent="0.35">
      <c r="B345" s="21" t="s">
        <v>345</v>
      </c>
      <c r="C345" s="22">
        <v>13.287182432464244</v>
      </c>
      <c r="D345" s="23">
        <v>13.287677286470732</v>
      </c>
      <c r="E345" s="23">
        <v>13.098268802821428</v>
      </c>
      <c r="F345" s="23">
        <v>12.96176453313204</v>
      </c>
      <c r="G345" s="23">
        <v>12.813048261111438</v>
      </c>
      <c r="H345" s="23">
        <v>12.618392281700357</v>
      </c>
      <c r="I345" s="23">
        <v>12.399918159180167</v>
      </c>
      <c r="J345" s="23">
        <v>12.151049383042809</v>
      </c>
      <c r="K345" s="23">
        <v>11.876234829199985</v>
      </c>
      <c r="L345" s="23">
        <v>11.563797334818748</v>
      </c>
      <c r="M345" s="23">
        <v>10.08212366129877</v>
      </c>
      <c r="N345" s="23">
        <v>8.5969941123623101</v>
      </c>
      <c r="O345" s="23">
        <v>7.8424446926152775</v>
      </c>
      <c r="P345" s="23">
        <v>7.4495296229070309</v>
      </c>
      <c r="Q345" s="24"/>
      <c r="R345" s="23">
        <v>17.887182432464243</v>
      </c>
      <c r="S345" s="23">
        <v>17.887677286470733</v>
      </c>
      <c r="T345" s="23">
        <v>17.698268802821431</v>
      </c>
      <c r="U345" s="23">
        <v>17.561764533132042</v>
      </c>
      <c r="V345" s="23">
        <v>17.413048261111442</v>
      </c>
      <c r="W345" s="23">
        <v>17.218392281700361</v>
      </c>
      <c r="X345" s="23">
        <v>16.999918159180169</v>
      </c>
      <c r="Y345" s="23">
        <v>16.751049383042812</v>
      </c>
      <c r="Z345" s="23">
        <v>16.476234829199988</v>
      </c>
      <c r="AA345" s="23">
        <v>16.163797334818749</v>
      </c>
      <c r="AB345" s="23">
        <v>14.682123661298771</v>
      </c>
      <c r="AC345" s="23">
        <v>13.196994112362312</v>
      </c>
      <c r="AD345" s="23">
        <v>12.442444692615279</v>
      </c>
      <c r="AE345" s="23">
        <v>12.049529622907032</v>
      </c>
      <c r="AG345" s="25">
        <v>13.24361339918277</v>
      </c>
      <c r="AH345" s="25">
        <v>13.250073075336829</v>
      </c>
      <c r="AI345" s="25">
        <v>13.121789947116717</v>
      </c>
      <c r="AJ345" s="25">
        <v>12.995811751712594</v>
      </c>
      <c r="AK345" s="25">
        <v>12.882364560068178</v>
      </c>
      <c r="AL345" s="25">
        <v>12.714638631803593</v>
      </c>
      <c r="AM345" s="25">
        <v>12.521651346265777</v>
      </c>
      <c r="AN345" s="25">
        <v>12.291732121668735</v>
      </c>
      <c r="AO345" s="25">
        <v>12.029310655457177</v>
      </c>
      <c r="AP345" s="25">
        <v>11.723345162924428</v>
      </c>
      <c r="AQ345" s="25">
        <v>10.605196529959672</v>
      </c>
      <c r="AR345" s="25">
        <v>9.611870175209642</v>
      </c>
      <c r="AS345" s="25">
        <v>8.7118370979594193</v>
      </c>
      <c r="AT345" s="25">
        <v>8.3606656847510692</v>
      </c>
      <c r="AV345" s="26">
        <v>17.843613399182772</v>
      </c>
      <c r="AW345" s="26">
        <v>17.85007307533683</v>
      </c>
      <c r="AX345" s="26">
        <v>17.721789947116719</v>
      </c>
      <c r="AY345" s="26">
        <v>17.595811751712596</v>
      </c>
      <c r="AZ345" s="26">
        <v>17.482364560068177</v>
      </c>
      <c r="BA345" s="26">
        <v>17.314638631803597</v>
      </c>
      <c r="BB345" s="26">
        <v>17.121651346265779</v>
      </c>
      <c r="BC345" s="26">
        <v>16.891732121668738</v>
      </c>
      <c r="BD345" s="26">
        <v>16.629310655457179</v>
      </c>
      <c r="BE345" s="26">
        <v>16.323345162924429</v>
      </c>
      <c r="BF345" s="26">
        <v>15.205196529959673</v>
      </c>
      <c r="BG345" s="26">
        <v>14.211870175209643</v>
      </c>
      <c r="BH345" s="26">
        <v>13.311837097959421</v>
      </c>
      <c r="BI345" s="26">
        <v>12.960665684751071</v>
      </c>
      <c r="BK345" s="27">
        <v>13.288149772624692</v>
      </c>
      <c r="BL345" s="27">
        <v>13.309711817948394</v>
      </c>
      <c r="BM345" s="27">
        <v>13.143611756943635</v>
      </c>
      <c r="BN345" s="27">
        <v>13.038096178333838</v>
      </c>
      <c r="BO345" s="27">
        <v>12.907905579455729</v>
      </c>
      <c r="BP345" s="27">
        <v>12.748674162179373</v>
      </c>
      <c r="BQ345" s="27">
        <v>12.583018701803518</v>
      </c>
      <c r="BR345" s="27">
        <v>12.405552144753843</v>
      </c>
      <c r="BS345" s="27">
        <v>12.191727010573745</v>
      </c>
      <c r="BT345" s="27">
        <v>11.93506171682108</v>
      </c>
      <c r="BU345" s="27">
        <v>10.800935172195762</v>
      </c>
      <c r="BV345" s="27">
        <v>9.9105920490715125</v>
      </c>
      <c r="BW345" s="27">
        <v>9.6043993223884438</v>
      </c>
      <c r="BX345" s="27">
        <v>9.6477807423368649</v>
      </c>
      <c r="BZ345" s="27">
        <v>17.888149772624693</v>
      </c>
      <c r="CA345" s="27">
        <v>17.909711817948395</v>
      </c>
      <c r="CB345" s="27">
        <v>17.743611756943636</v>
      </c>
      <c r="CC345" s="27">
        <v>17.638096178333839</v>
      </c>
      <c r="CD345" s="27">
        <v>17.507905579455731</v>
      </c>
      <c r="CE345" s="27">
        <v>17.348674162179375</v>
      </c>
      <c r="CF345" s="27">
        <v>17.183018701803519</v>
      </c>
      <c r="CG345" s="27">
        <v>17.005552144753842</v>
      </c>
      <c r="CH345" s="27">
        <v>16.791727010573744</v>
      </c>
      <c r="CI345" s="27">
        <v>16.535061716821083</v>
      </c>
      <c r="CJ345" s="27">
        <v>15.400935172195764</v>
      </c>
      <c r="CK345" s="27">
        <v>14.510592049071514</v>
      </c>
      <c r="CL345" s="27">
        <v>14.204399322388445</v>
      </c>
      <c r="CM345" s="27">
        <v>14.247780742336866</v>
      </c>
      <c r="CO345" s="28">
        <v>13.280862589871163</v>
      </c>
      <c r="CP345" s="28">
        <v>13.288813539394996</v>
      </c>
      <c r="CQ345" s="28">
        <v>13.112532064895035</v>
      </c>
      <c r="CR345" s="28">
        <v>13.001924497024616</v>
      </c>
      <c r="CS345" s="28">
        <v>12.87353641129344</v>
      </c>
      <c r="CT345" s="28">
        <v>12.721749816725625</v>
      </c>
      <c r="CU345" s="28">
        <v>12.571852201874908</v>
      </c>
      <c r="CV345" s="28">
        <v>12.410197605077499</v>
      </c>
      <c r="CW345" s="28">
        <v>12.242287919687534</v>
      </c>
      <c r="CX345" s="28">
        <v>12.0628026028921</v>
      </c>
      <c r="CY345" s="28">
        <v>11.145319782473534</v>
      </c>
      <c r="CZ345" s="28">
        <v>5.559324066274602</v>
      </c>
      <c r="DA345" s="28">
        <v>0.84818307289146588</v>
      </c>
      <c r="DB345" s="28">
        <v>-2.7315728751604098</v>
      </c>
      <c r="DD345" s="28">
        <v>17.880862589871164</v>
      </c>
      <c r="DE345" s="28">
        <v>17.888813539394995</v>
      </c>
      <c r="DF345" s="28">
        <v>17.712532064895036</v>
      </c>
      <c r="DG345" s="28">
        <v>17.601924497024619</v>
      </c>
      <c r="DH345" s="28">
        <v>17.473536411293441</v>
      </c>
      <c r="DI345" s="28">
        <v>17.321749816725628</v>
      </c>
      <c r="DJ345" s="28">
        <v>17.171852201874909</v>
      </c>
      <c r="DK345" s="28">
        <v>17.010197605077501</v>
      </c>
      <c r="DL345" s="28">
        <v>16.842287919687536</v>
      </c>
      <c r="DM345" s="28">
        <v>16.6628026028921</v>
      </c>
      <c r="DN345" s="28">
        <v>15.745319782473535</v>
      </c>
      <c r="DO345" s="28">
        <v>10.159324066274603</v>
      </c>
      <c r="DP345" s="28">
        <v>5.4481830728914673</v>
      </c>
      <c r="DQ345" s="28">
        <v>1.8684271248395916</v>
      </c>
      <c r="DS345" s="29">
        <v>13.337003742130502</v>
      </c>
      <c r="DT345" s="29">
        <v>13.400194573573904</v>
      </c>
      <c r="DU345" s="29">
        <v>13.277790175772779</v>
      </c>
      <c r="DV345" s="29">
        <v>13.213320661834</v>
      </c>
      <c r="DW345" s="29">
        <v>13.125986334267672</v>
      </c>
      <c r="DX345" s="29">
        <v>13.006221612314976</v>
      </c>
      <c r="DY345" s="29">
        <v>12.889775171608731</v>
      </c>
      <c r="DZ345" s="29">
        <v>12.762790473109343</v>
      </c>
      <c r="EA345" s="29">
        <v>12.624880504531101</v>
      </c>
      <c r="EB345" s="29">
        <v>12.259241511962221</v>
      </c>
      <c r="EC345" s="29">
        <v>7.0743890010698642</v>
      </c>
      <c r="ED345" s="29">
        <v>1.522832393617719</v>
      </c>
      <c r="EE345" s="29">
        <v>-2.4122759284314164</v>
      </c>
      <c r="EF345" s="29">
        <v>-2.197735381976301</v>
      </c>
      <c r="EH345" s="29">
        <v>17.937003742130504</v>
      </c>
      <c r="EI345" s="29">
        <v>18.000194573573907</v>
      </c>
      <c r="EJ345" s="29">
        <v>17.87779017577278</v>
      </c>
      <c r="EK345" s="29">
        <v>17.813320661834002</v>
      </c>
      <c r="EL345" s="29">
        <v>17.725986334267674</v>
      </c>
      <c r="EM345" s="29">
        <v>17.606221612314975</v>
      </c>
      <c r="EN345" s="29">
        <v>17.489775171608734</v>
      </c>
      <c r="EO345" s="29">
        <v>17.362790473109342</v>
      </c>
      <c r="EP345" s="29">
        <v>17.2248805045311</v>
      </c>
      <c r="EQ345" s="29">
        <v>16.859241511962225</v>
      </c>
      <c r="ER345" s="29">
        <v>11.674389001069866</v>
      </c>
      <c r="ES345" s="29">
        <v>6.1228323936177205</v>
      </c>
      <c r="ET345" s="29">
        <v>2.1877240715685851</v>
      </c>
      <c r="EU345" s="29">
        <v>2.4022646180237004</v>
      </c>
      <c r="EW345" s="1">
        <v>386475</v>
      </c>
      <c r="EX345" s="1">
        <v>422130</v>
      </c>
      <c r="EY345" s="1" t="s">
        <v>632</v>
      </c>
      <c r="EZ345" s="1" t="s">
        <v>522</v>
      </c>
    </row>
    <row r="346" spans="2:156" ht="16.2" thickBot="1" x14ac:dyDescent="0.35">
      <c r="B346" s="21" t="s">
        <v>346</v>
      </c>
      <c r="C346" s="22">
        <v>7.6346108570434001</v>
      </c>
      <c r="D346" s="23">
        <v>7.3359667678791709</v>
      </c>
      <c r="E346" s="23">
        <v>6.7562454832085077</v>
      </c>
      <c r="F346" s="23">
        <v>6.5464045809594964</v>
      </c>
      <c r="G346" s="23">
        <v>6.2756365308351203</v>
      </c>
      <c r="H346" s="23">
        <v>6.001802639475244</v>
      </c>
      <c r="I346" s="23">
        <v>5.6847626256044244</v>
      </c>
      <c r="J346" s="23">
        <v>5.3248290069951043</v>
      </c>
      <c r="K346" s="23">
        <v>4.9649755729167389</v>
      </c>
      <c r="L346" s="23">
        <v>4.5346654126212833</v>
      </c>
      <c r="M346" s="23">
        <v>2.5102457584785185</v>
      </c>
      <c r="N346" s="23">
        <v>0.63109180375858642</v>
      </c>
      <c r="O346" s="23">
        <v>-0.43503303530134474</v>
      </c>
      <c r="P346" s="23">
        <v>-1.1512172096953535</v>
      </c>
      <c r="Q346" s="24"/>
      <c r="R346" s="23">
        <v>14.6346108570434</v>
      </c>
      <c r="S346" s="23">
        <v>14.335966767879171</v>
      </c>
      <c r="T346" s="23">
        <v>13.756245483208508</v>
      </c>
      <c r="U346" s="23">
        <v>13.546404580959496</v>
      </c>
      <c r="V346" s="23">
        <v>13.27563653083512</v>
      </c>
      <c r="W346" s="23">
        <v>13.001802639475244</v>
      </c>
      <c r="X346" s="23">
        <v>12.684762625604424</v>
      </c>
      <c r="Y346" s="23">
        <v>12.324829006995104</v>
      </c>
      <c r="Z346" s="23">
        <v>11.964975572916739</v>
      </c>
      <c r="AA346" s="23">
        <v>11.534665412621283</v>
      </c>
      <c r="AB346" s="23">
        <v>9.5102457584785185</v>
      </c>
      <c r="AC346" s="23">
        <v>7.6310918037585864</v>
      </c>
      <c r="AD346" s="23">
        <v>6.5649669646986553</v>
      </c>
      <c r="AE346" s="23">
        <v>5.8487827903046465</v>
      </c>
      <c r="AG346" s="25">
        <v>7.5848005944796135</v>
      </c>
      <c r="AH346" s="25">
        <v>7.4472442871863826</v>
      </c>
      <c r="AI346" s="25">
        <v>7.1007641540971633</v>
      </c>
      <c r="AJ346" s="25">
        <v>6.9511748673952294</v>
      </c>
      <c r="AK346" s="25">
        <v>6.7376610813770359</v>
      </c>
      <c r="AL346" s="25">
        <v>6.5226052230654012</v>
      </c>
      <c r="AM346" s="25">
        <v>6.2564319867619123</v>
      </c>
      <c r="AN346" s="25">
        <v>5.9480301297170222</v>
      </c>
      <c r="AO346" s="25">
        <v>5.6326697083393533</v>
      </c>
      <c r="AP346" s="25">
        <v>5.2448740036841848</v>
      </c>
      <c r="AQ346" s="25">
        <v>3.6182866207016318</v>
      </c>
      <c r="AR346" s="25">
        <v>2.051726683934163</v>
      </c>
      <c r="AS346" s="25">
        <v>0.75532820301535963</v>
      </c>
      <c r="AT346" s="25">
        <v>-3.3673645472045877E-2</v>
      </c>
      <c r="AV346" s="26">
        <v>14.584800594479614</v>
      </c>
      <c r="AW346" s="26">
        <v>14.447244287186383</v>
      </c>
      <c r="AX346" s="26">
        <v>14.100764154097163</v>
      </c>
      <c r="AY346" s="26">
        <v>13.951174867395229</v>
      </c>
      <c r="AZ346" s="26">
        <v>13.737661081377036</v>
      </c>
      <c r="BA346" s="26">
        <v>13.522605223065401</v>
      </c>
      <c r="BB346" s="26">
        <v>13.256431986761912</v>
      </c>
      <c r="BC346" s="26">
        <v>12.948030129717022</v>
      </c>
      <c r="BD346" s="26">
        <v>12.632669708339353</v>
      </c>
      <c r="BE346" s="26">
        <v>12.244874003684185</v>
      </c>
      <c r="BF346" s="26">
        <v>10.618286620701632</v>
      </c>
      <c r="BG346" s="26">
        <v>9.051726683934163</v>
      </c>
      <c r="BH346" s="26">
        <v>7.7553282030153596</v>
      </c>
      <c r="BI346" s="26">
        <v>6.9663263545279541</v>
      </c>
      <c r="BK346" s="27">
        <v>7.6362516787816368</v>
      </c>
      <c r="BL346" s="27">
        <v>7.3642170603002537</v>
      </c>
      <c r="BM346" s="27">
        <v>6.8193406798964524</v>
      </c>
      <c r="BN346" s="27">
        <v>6.6423159923316391</v>
      </c>
      <c r="BO346" s="27">
        <v>6.4077352704954205</v>
      </c>
      <c r="BP346" s="27">
        <v>6.1831319208372655</v>
      </c>
      <c r="BQ346" s="27">
        <v>5.9184361418945102</v>
      </c>
      <c r="BR346" s="27">
        <v>5.6238346841626914</v>
      </c>
      <c r="BS346" s="27">
        <v>5.3281449234509495</v>
      </c>
      <c r="BT346" s="27">
        <v>4.9624398997359673</v>
      </c>
      <c r="BU346" s="27">
        <v>3.2339131212775705</v>
      </c>
      <c r="BV346" s="27">
        <v>1.8833243517053511</v>
      </c>
      <c r="BW346" s="27">
        <v>1.2444865113959125</v>
      </c>
      <c r="BX346" s="27">
        <v>0.97138127986863054</v>
      </c>
      <c r="BZ346" s="27">
        <v>14.636251678781637</v>
      </c>
      <c r="CA346" s="27">
        <v>14.364217060300254</v>
      </c>
      <c r="CB346" s="27">
        <v>13.819340679896452</v>
      </c>
      <c r="CC346" s="27">
        <v>13.642315992331639</v>
      </c>
      <c r="CD346" s="27">
        <v>13.40773527049542</v>
      </c>
      <c r="CE346" s="27">
        <v>13.183131920837265</v>
      </c>
      <c r="CF346" s="27">
        <v>12.91843614189451</v>
      </c>
      <c r="CG346" s="27">
        <v>12.623834684162691</v>
      </c>
      <c r="CH346" s="27">
        <v>12.328144923450949</v>
      </c>
      <c r="CI346" s="27">
        <v>11.962439899735967</v>
      </c>
      <c r="CJ346" s="27">
        <v>10.23391312127757</v>
      </c>
      <c r="CK346" s="27">
        <v>8.8833243517053511</v>
      </c>
      <c r="CL346" s="27">
        <v>8.2444865113959125</v>
      </c>
      <c r="CM346" s="27">
        <v>7.9713812798686305</v>
      </c>
      <c r="CO346" s="28">
        <v>7.6299508438970989</v>
      </c>
      <c r="CP346" s="28">
        <v>7.3413678922578622</v>
      </c>
      <c r="CQ346" s="28">
        <v>6.7859146488016027</v>
      </c>
      <c r="CR346" s="28">
        <v>6.6119814505138716</v>
      </c>
      <c r="CS346" s="28">
        <v>6.3926990835948825</v>
      </c>
      <c r="CT346" s="28">
        <v>6.1989068692837463</v>
      </c>
      <c r="CU346" s="28">
        <v>5.9729254379391037</v>
      </c>
      <c r="CV346" s="28">
        <v>5.7159202926592219</v>
      </c>
      <c r="CW346" s="28">
        <v>5.4854005471524925</v>
      </c>
      <c r="CX346" s="28">
        <v>5.2114552853269895</v>
      </c>
      <c r="CY346" s="28">
        <v>3.7383620592251603</v>
      </c>
      <c r="CZ346" s="28">
        <v>-1.3130957437705888</v>
      </c>
      <c r="DA346" s="28">
        <v>-5.7922216745438817</v>
      </c>
      <c r="DB346" s="28">
        <v>-9.5787476265179308</v>
      </c>
      <c r="DD346" s="28">
        <v>14.629950843897099</v>
      </c>
      <c r="DE346" s="28">
        <v>14.341367892257862</v>
      </c>
      <c r="DF346" s="28">
        <v>13.785914648801603</v>
      </c>
      <c r="DG346" s="28">
        <v>13.611981450513872</v>
      </c>
      <c r="DH346" s="28">
        <v>13.392699083594882</v>
      </c>
      <c r="DI346" s="28">
        <v>13.198906869283746</v>
      </c>
      <c r="DJ346" s="28">
        <v>12.972925437939104</v>
      </c>
      <c r="DK346" s="28">
        <v>12.715920292659222</v>
      </c>
      <c r="DL346" s="28">
        <v>12.485400547152492</v>
      </c>
      <c r="DM346" s="28">
        <v>12.21145528532699</v>
      </c>
      <c r="DN346" s="28">
        <v>10.73836205922516</v>
      </c>
      <c r="DO346" s="28">
        <v>5.6869042562294112</v>
      </c>
      <c r="DP346" s="28">
        <v>1.2077783254561183</v>
      </c>
      <c r="DQ346" s="28">
        <v>-2.5787476265179308</v>
      </c>
      <c r="DS346" s="29">
        <v>7.6985891137482625</v>
      </c>
      <c r="DT346" s="29">
        <v>7.4758362450531575</v>
      </c>
      <c r="DU346" s="29">
        <v>6.9870013586179809</v>
      </c>
      <c r="DV346" s="29">
        <v>6.8620480936965276</v>
      </c>
      <c r="DW346" s="29">
        <v>6.6976165613417393</v>
      </c>
      <c r="DX346" s="29">
        <v>6.5393819491152865</v>
      </c>
      <c r="DY346" s="29">
        <v>6.3523989783677166</v>
      </c>
      <c r="DZ346" s="29">
        <v>6.1395695819289209</v>
      </c>
      <c r="EA346" s="29">
        <v>5.9448243561046006</v>
      </c>
      <c r="EB346" s="29">
        <v>5.5015206850287299</v>
      </c>
      <c r="EC346" s="29">
        <v>-2.1113674646997538E-3</v>
      </c>
      <c r="ED346" s="29">
        <v>-4.7845905667210502</v>
      </c>
      <c r="EE346" s="29">
        <v>-8.7524885444836755</v>
      </c>
      <c r="EF346" s="29">
        <v>-8.9676226086382727</v>
      </c>
      <c r="EH346" s="29">
        <v>14.698589113748262</v>
      </c>
      <c r="EI346" s="29">
        <v>14.475836245053157</v>
      </c>
      <c r="EJ346" s="29">
        <v>13.987001358617981</v>
      </c>
      <c r="EK346" s="29">
        <v>13.862048093696528</v>
      </c>
      <c r="EL346" s="29">
        <v>13.697616561341739</v>
      </c>
      <c r="EM346" s="29">
        <v>13.539381949115286</v>
      </c>
      <c r="EN346" s="29">
        <v>13.352398978367717</v>
      </c>
      <c r="EO346" s="29">
        <v>13.139569581928921</v>
      </c>
      <c r="EP346" s="29">
        <v>12.944824356104601</v>
      </c>
      <c r="EQ346" s="29">
        <v>12.50152068502873</v>
      </c>
      <c r="ER346" s="29">
        <v>6.9978886325353002</v>
      </c>
      <c r="ES346" s="29">
        <v>2.2154094332789498</v>
      </c>
      <c r="ET346" s="29">
        <v>-1.7524885444836755</v>
      </c>
      <c r="EU346" s="29">
        <v>-1.9676226086382727</v>
      </c>
      <c r="EW346" s="1">
        <v>383306</v>
      </c>
      <c r="EX346" s="1">
        <v>392514</v>
      </c>
      <c r="EY346" s="1" t="s">
        <v>510</v>
      </c>
      <c r="EZ346" s="1" t="s">
        <v>872</v>
      </c>
    </row>
    <row r="347" spans="2:156" ht="16.2" thickBot="1" x14ac:dyDescent="0.35">
      <c r="B347" s="21" t="s">
        <v>347</v>
      </c>
      <c r="C347" s="22">
        <v>3.6666387690543427</v>
      </c>
      <c r="D347" s="23">
        <v>3.7615945683591629</v>
      </c>
      <c r="E347" s="23">
        <v>3.5278776501192084</v>
      </c>
      <c r="F347" s="23">
        <v>3.2937748522083119</v>
      </c>
      <c r="G347" s="23">
        <v>3.0502282096144171</v>
      </c>
      <c r="H347" s="23">
        <v>2.6953505256379113</v>
      </c>
      <c r="I347" s="23">
        <v>2.294456006895004</v>
      </c>
      <c r="J347" s="23">
        <v>1.8931573668079373</v>
      </c>
      <c r="K347" s="23">
        <v>1.4314401163013031</v>
      </c>
      <c r="L347" s="23">
        <v>0.89803276341795879</v>
      </c>
      <c r="M347" s="23">
        <v>-1.6220683926899824</v>
      </c>
      <c r="N347" s="23">
        <v>-4.5983484202369453</v>
      </c>
      <c r="O347" s="23">
        <v>-6.3875107211548823</v>
      </c>
      <c r="P347" s="23">
        <v>-6.7252306390754484</v>
      </c>
      <c r="Q347" s="24"/>
      <c r="R347" s="23">
        <v>7.1666387690543427</v>
      </c>
      <c r="S347" s="23">
        <v>7.2615945683591629</v>
      </c>
      <c r="T347" s="23">
        <v>7.0278776501192084</v>
      </c>
      <c r="U347" s="23">
        <v>6.7937748522083119</v>
      </c>
      <c r="V347" s="23">
        <v>6.5502282096144171</v>
      </c>
      <c r="W347" s="23">
        <v>6.1953505256379113</v>
      </c>
      <c r="X347" s="23">
        <v>5.794456006895004</v>
      </c>
      <c r="Y347" s="23">
        <v>5.3931573668079373</v>
      </c>
      <c r="Z347" s="23">
        <v>4.9314401163013031</v>
      </c>
      <c r="AA347" s="23">
        <v>4.3980327634179588</v>
      </c>
      <c r="AB347" s="23">
        <v>1.8779316073100176</v>
      </c>
      <c r="AC347" s="23">
        <v>-1.0983484202369453</v>
      </c>
      <c r="AD347" s="23">
        <v>-2.8875107211548823</v>
      </c>
      <c r="AE347" s="23">
        <v>-3.2252306390754484</v>
      </c>
      <c r="AG347" s="25">
        <v>3.6019098306285144</v>
      </c>
      <c r="AH347" s="25">
        <v>3.6710093855778503</v>
      </c>
      <c r="AI347" s="25">
        <v>3.4908836277135755</v>
      </c>
      <c r="AJ347" s="25">
        <v>3.3099181827959434</v>
      </c>
      <c r="AK347" s="25">
        <v>3.1215350806584361</v>
      </c>
      <c r="AL347" s="25">
        <v>2.830873482281822</v>
      </c>
      <c r="AM347" s="25">
        <v>2.4778301453351812</v>
      </c>
      <c r="AN347" s="25">
        <v>2.1241178093104622</v>
      </c>
      <c r="AO347" s="25">
        <v>1.6975625042954281</v>
      </c>
      <c r="AP347" s="25">
        <v>1.1997377814688832</v>
      </c>
      <c r="AQ347" s="25">
        <v>-0.62400867238652324</v>
      </c>
      <c r="AR347" s="25">
        <v>-2.5926065858343605</v>
      </c>
      <c r="AS347" s="25">
        <v>-4.6462602865084577</v>
      </c>
      <c r="AT347" s="25">
        <v>-4.7092663331467364</v>
      </c>
      <c r="AV347" s="26">
        <v>7.1019098306285144</v>
      </c>
      <c r="AW347" s="26">
        <v>7.1710093855778503</v>
      </c>
      <c r="AX347" s="26">
        <v>6.9908836277135755</v>
      </c>
      <c r="AY347" s="26">
        <v>6.8099181827959434</v>
      </c>
      <c r="AZ347" s="26">
        <v>6.6215350806584361</v>
      </c>
      <c r="BA347" s="26">
        <v>6.330873482281822</v>
      </c>
      <c r="BB347" s="26">
        <v>5.9778301453351812</v>
      </c>
      <c r="BC347" s="26">
        <v>5.6241178093104622</v>
      </c>
      <c r="BD347" s="26">
        <v>5.1975625042954281</v>
      </c>
      <c r="BE347" s="26">
        <v>4.6997377814688832</v>
      </c>
      <c r="BF347" s="26">
        <v>2.8759913276134768</v>
      </c>
      <c r="BG347" s="26">
        <v>0.90739341416563946</v>
      </c>
      <c r="BH347" s="26">
        <v>-1.1462602865084577</v>
      </c>
      <c r="BI347" s="26">
        <v>-1.2092663331467364</v>
      </c>
      <c r="BK347" s="27">
        <v>3.6687858326967948</v>
      </c>
      <c r="BL347" s="27">
        <v>3.8101274538489331</v>
      </c>
      <c r="BM347" s="27">
        <v>3.6343286456872175</v>
      </c>
      <c r="BN347" s="27">
        <v>3.4548929931727095</v>
      </c>
      <c r="BO347" s="27">
        <v>3.2703927821563195</v>
      </c>
      <c r="BP347" s="27">
        <v>2.9965190490725444</v>
      </c>
      <c r="BQ347" s="27">
        <v>2.6788161702505615</v>
      </c>
      <c r="BR347" s="27">
        <v>2.3778393585699646</v>
      </c>
      <c r="BS347" s="27">
        <v>2.0162283075558634</v>
      </c>
      <c r="BT347" s="27">
        <v>1.582751495482265</v>
      </c>
      <c r="BU347" s="27">
        <v>-0.48968071382299883</v>
      </c>
      <c r="BV347" s="27">
        <v>-2.1802719719802433</v>
      </c>
      <c r="BW347" s="27">
        <v>-3.0415720457700743</v>
      </c>
      <c r="BX347" s="27">
        <v>-2.4577305612803784</v>
      </c>
      <c r="BZ347" s="27">
        <v>7.1687858326967948</v>
      </c>
      <c r="CA347" s="27">
        <v>7.3101274538489331</v>
      </c>
      <c r="CB347" s="27">
        <v>7.1343286456872175</v>
      </c>
      <c r="CC347" s="27">
        <v>6.9548929931727095</v>
      </c>
      <c r="CD347" s="27">
        <v>6.7703927821563195</v>
      </c>
      <c r="CE347" s="27">
        <v>6.4965190490725444</v>
      </c>
      <c r="CF347" s="27">
        <v>6.1788161702505615</v>
      </c>
      <c r="CG347" s="27">
        <v>5.8778393585699646</v>
      </c>
      <c r="CH347" s="27">
        <v>5.5162283075558634</v>
      </c>
      <c r="CI347" s="27">
        <v>5.082751495482265</v>
      </c>
      <c r="CJ347" s="27">
        <v>3.0103192861770012</v>
      </c>
      <c r="CK347" s="27">
        <v>1.3197280280197567</v>
      </c>
      <c r="CL347" s="27">
        <v>0.45842795422992566</v>
      </c>
      <c r="CM347" s="27">
        <v>1.0422694387196216</v>
      </c>
      <c r="CO347" s="28">
        <v>3.6605863449168332</v>
      </c>
      <c r="CP347" s="28">
        <v>3.7699607395793233</v>
      </c>
      <c r="CQ347" s="28">
        <v>3.5641876332637583</v>
      </c>
      <c r="CR347" s="28">
        <v>3.3734584984477003</v>
      </c>
      <c r="CS347" s="28">
        <v>3.1902078987371123</v>
      </c>
      <c r="CT347" s="28">
        <v>2.9362689244675071</v>
      </c>
      <c r="CU347" s="28">
        <v>2.6452487360433743</v>
      </c>
      <c r="CV347" s="28">
        <v>2.3446231701382949</v>
      </c>
      <c r="CW347" s="28">
        <v>2.0204508030024524</v>
      </c>
      <c r="CX347" s="28">
        <v>1.6722887196801857</v>
      </c>
      <c r="CY347" s="28">
        <v>-9.985013585362168E-2</v>
      </c>
      <c r="CZ347" s="28">
        <v>-8.2394263674142749</v>
      </c>
      <c r="DA347" s="28">
        <v>-15.822888238515375</v>
      </c>
      <c r="DB347" s="28">
        <v>-20.914130490376024</v>
      </c>
      <c r="DD347" s="28">
        <v>7.1605863449168332</v>
      </c>
      <c r="DE347" s="28">
        <v>7.2699607395793233</v>
      </c>
      <c r="DF347" s="28">
        <v>7.0641876332637583</v>
      </c>
      <c r="DG347" s="28">
        <v>6.8734584984477003</v>
      </c>
      <c r="DH347" s="28">
        <v>6.6902078987371123</v>
      </c>
      <c r="DI347" s="28">
        <v>6.4362689244675071</v>
      </c>
      <c r="DJ347" s="28">
        <v>6.1452487360433743</v>
      </c>
      <c r="DK347" s="28">
        <v>5.8446231701382949</v>
      </c>
      <c r="DL347" s="28">
        <v>5.5204508030024524</v>
      </c>
      <c r="DM347" s="28">
        <v>5.1722887196801857</v>
      </c>
      <c r="DN347" s="28">
        <v>3.4001498641463783</v>
      </c>
      <c r="DO347" s="28">
        <v>-4.7394263674142749</v>
      </c>
      <c r="DP347" s="28">
        <v>-12.322888238515375</v>
      </c>
      <c r="DQ347" s="28">
        <v>-17.414130490376024</v>
      </c>
      <c r="DS347" s="29">
        <v>3.7376256714562182</v>
      </c>
      <c r="DT347" s="29">
        <v>3.9253677769996909</v>
      </c>
      <c r="DU347" s="29">
        <v>3.7999313008370024</v>
      </c>
      <c r="DV347" s="29">
        <v>3.669354098626151</v>
      </c>
      <c r="DW347" s="29">
        <v>3.5426031069385537</v>
      </c>
      <c r="DX347" s="29">
        <v>3.306421553517259</v>
      </c>
      <c r="DY347" s="29">
        <v>3.0498812911304984</v>
      </c>
      <c r="DZ347" s="29">
        <v>2.8165880861184611</v>
      </c>
      <c r="EA347" s="29">
        <v>2.5537450224835112</v>
      </c>
      <c r="EB347" s="29">
        <v>1.975105745094007</v>
      </c>
      <c r="EC347" s="29">
        <v>-5.9959680788615515</v>
      </c>
      <c r="ED347" s="29">
        <v>-13.960636742130642</v>
      </c>
      <c r="EE347" s="29">
        <v>-20.611701711655456</v>
      </c>
      <c r="EF347" s="29">
        <v>-20.028464548509177</v>
      </c>
      <c r="EH347" s="29">
        <v>7.2376256714562182</v>
      </c>
      <c r="EI347" s="29">
        <v>7.4253677769996909</v>
      </c>
      <c r="EJ347" s="29">
        <v>7.2999313008370024</v>
      </c>
      <c r="EK347" s="29">
        <v>7.169354098626151</v>
      </c>
      <c r="EL347" s="29">
        <v>7.0426031069385537</v>
      </c>
      <c r="EM347" s="29">
        <v>6.806421553517259</v>
      </c>
      <c r="EN347" s="29">
        <v>6.5498812911304984</v>
      </c>
      <c r="EO347" s="29">
        <v>6.3165880861184611</v>
      </c>
      <c r="EP347" s="29">
        <v>6.0537450224835112</v>
      </c>
      <c r="EQ347" s="29">
        <v>5.475105745094007</v>
      </c>
      <c r="ER347" s="29">
        <v>-2.4959680788615515</v>
      </c>
      <c r="ES347" s="29">
        <v>-10.460636742130642</v>
      </c>
      <c r="ET347" s="29">
        <v>-17.111701711655456</v>
      </c>
      <c r="EU347" s="29">
        <v>-16.528464548509177</v>
      </c>
      <c r="EW347" s="1">
        <v>343077</v>
      </c>
      <c r="EX347" s="1">
        <v>463204</v>
      </c>
      <c r="EY347" s="1" t="s">
        <v>524</v>
      </c>
      <c r="EZ347" s="1" t="s">
        <v>881</v>
      </c>
    </row>
    <row r="348" spans="2:156" ht="16.2" thickBot="1" x14ac:dyDescent="0.35">
      <c r="B348" s="21" t="s">
        <v>348</v>
      </c>
      <c r="C348" s="22">
        <v>5.5026453427393847</v>
      </c>
      <c r="D348" s="23">
        <v>5.0181762376109376</v>
      </c>
      <c r="E348" s="23">
        <v>4.1721401254357993</v>
      </c>
      <c r="F348" s="23">
        <v>3.8923110861538213</v>
      </c>
      <c r="G348" s="23">
        <v>3.6547217122978424</v>
      </c>
      <c r="H348" s="23">
        <v>3.1477176189680947</v>
      </c>
      <c r="I348" s="23">
        <v>2.767953370452453</v>
      </c>
      <c r="J348" s="23">
        <v>2.3806619591535103</v>
      </c>
      <c r="K348" s="23">
        <v>1.8870340339420615</v>
      </c>
      <c r="L348" s="23">
        <v>1.2088257471167623</v>
      </c>
      <c r="M348" s="23">
        <v>-1.5131603901513948</v>
      </c>
      <c r="N348" s="23">
        <v>-4.1345614067306222</v>
      </c>
      <c r="O348" s="23">
        <v>-5.301266693364731</v>
      </c>
      <c r="P348" s="23">
        <v>-5.5862086061602518</v>
      </c>
      <c r="Q348" s="24"/>
      <c r="R348" s="23">
        <v>10.102645342739386</v>
      </c>
      <c r="S348" s="23">
        <v>9.618176237610939</v>
      </c>
      <c r="T348" s="23">
        <v>8.7721401254358007</v>
      </c>
      <c r="U348" s="23">
        <v>8.4923110861538227</v>
      </c>
      <c r="V348" s="23">
        <v>8.2547217122978438</v>
      </c>
      <c r="W348" s="23">
        <v>7.7477176189680961</v>
      </c>
      <c r="X348" s="23">
        <v>7.3679533704524545</v>
      </c>
      <c r="Y348" s="23">
        <v>6.9806619591535117</v>
      </c>
      <c r="Z348" s="23">
        <v>6.4870340339420629</v>
      </c>
      <c r="AA348" s="23">
        <v>5.8088257471167637</v>
      </c>
      <c r="AB348" s="23">
        <v>3.0868396098486066</v>
      </c>
      <c r="AC348" s="23">
        <v>0.4654385932693792</v>
      </c>
      <c r="AD348" s="23">
        <v>-0.70126669336472958</v>
      </c>
      <c r="AE348" s="23">
        <v>-0.98620860616025041</v>
      </c>
      <c r="AG348" s="25">
        <v>5.4255443642268517</v>
      </c>
      <c r="AH348" s="25">
        <v>5.189230525422392</v>
      </c>
      <c r="AI348" s="25">
        <v>4.6608524415244972</v>
      </c>
      <c r="AJ348" s="25">
        <v>4.4438170551072957</v>
      </c>
      <c r="AK348" s="25">
        <v>4.267057732158591</v>
      </c>
      <c r="AL348" s="25">
        <v>3.8441277539713248</v>
      </c>
      <c r="AM348" s="25">
        <v>3.5652764288576044</v>
      </c>
      <c r="AN348" s="25">
        <v>3.2749266608462477</v>
      </c>
      <c r="AO348" s="25">
        <v>2.8673551865784255</v>
      </c>
      <c r="AP348" s="25">
        <v>2.2833235353538726</v>
      </c>
      <c r="AQ348" s="25">
        <v>0.28223347415086408</v>
      </c>
      <c r="AR348" s="25">
        <v>-1.8964425543062298</v>
      </c>
      <c r="AS348" s="25">
        <v>-3.8318119202870022</v>
      </c>
      <c r="AT348" s="25">
        <v>-4.5831052571154949</v>
      </c>
      <c r="AV348" s="26">
        <v>10.025544364226853</v>
      </c>
      <c r="AW348" s="26">
        <v>9.7892305254223935</v>
      </c>
      <c r="AX348" s="26">
        <v>9.2608524415244986</v>
      </c>
      <c r="AY348" s="26">
        <v>9.0438170551072972</v>
      </c>
      <c r="AZ348" s="26">
        <v>8.8670577321585924</v>
      </c>
      <c r="BA348" s="26">
        <v>8.4441277539713262</v>
      </c>
      <c r="BB348" s="26">
        <v>8.1652764288576059</v>
      </c>
      <c r="BC348" s="26">
        <v>7.8749266608462491</v>
      </c>
      <c r="BD348" s="26">
        <v>7.4673551865784269</v>
      </c>
      <c r="BE348" s="26">
        <v>6.883323535353874</v>
      </c>
      <c r="BF348" s="26">
        <v>4.8822334741508655</v>
      </c>
      <c r="BG348" s="26">
        <v>2.7035574456937717</v>
      </c>
      <c r="BH348" s="26">
        <v>0.76818807971299918</v>
      </c>
      <c r="BI348" s="26">
        <v>1.6894742884506542E-2</v>
      </c>
      <c r="BK348" s="27">
        <v>5.5053983520094008</v>
      </c>
      <c r="BL348" s="27">
        <v>5.0659223035812495</v>
      </c>
      <c r="BM348" s="27">
        <v>4.2793513419293312</v>
      </c>
      <c r="BN348" s="27">
        <v>4.0559367950846514</v>
      </c>
      <c r="BO348" s="27">
        <v>3.879405904253673</v>
      </c>
      <c r="BP348" s="27">
        <v>3.4597442458329937</v>
      </c>
      <c r="BQ348" s="27">
        <v>3.200894052269156</v>
      </c>
      <c r="BR348" s="27">
        <v>2.9506149646346422</v>
      </c>
      <c r="BS348" s="27">
        <v>2.5801536097728395</v>
      </c>
      <c r="BT348" s="27">
        <v>2.0292405824042064</v>
      </c>
      <c r="BU348" s="27">
        <v>-0.13412424392349109</v>
      </c>
      <c r="BV348" s="27">
        <v>-1.8721969988583176</v>
      </c>
      <c r="BW348" s="27">
        <v>-2.3814553601344315</v>
      </c>
      <c r="BX348" s="27">
        <v>-2.2598025164440401</v>
      </c>
      <c r="BZ348" s="27">
        <v>10.105398352009402</v>
      </c>
      <c r="CA348" s="27">
        <v>9.6659223035812509</v>
      </c>
      <c r="CB348" s="27">
        <v>8.8793513419293326</v>
      </c>
      <c r="CC348" s="27">
        <v>8.6559367950846529</v>
      </c>
      <c r="CD348" s="27">
        <v>8.4794059042536745</v>
      </c>
      <c r="CE348" s="27">
        <v>8.0597442458329951</v>
      </c>
      <c r="CF348" s="27">
        <v>7.8008940522691574</v>
      </c>
      <c r="CG348" s="27">
        <v>7.5506149646346437</v>
      </c>
      <c r="CH348" s="27">
        <v>7.1801536097728409</v>
      </c>
      <c r="CI348" s="27">
        <v>6.6292405824042078</v>
      </c>
      <c r="CJ348" s="27">
        <v>4.4658757560765103</v>
      </c>
      <c r="CK348" s="27">
        <v>2.7278030011416838</v>
      </c>
      <c r="CL348" s="27">
        <v>2.2185446398655699</v>
      </c>
      <c r="CM348" s="27">
        <v>2.3401974835559614</v>
      </c>
      <c r="CO348" s="28">
        <v>5.4999395139023441</v>
      </c>
      <c r="CP348" s="28">
        <v>5.0279397553531489</v>
      </c>
      <c r="CQ348" s="28">
        <v>4.2121559887289521</v>
      </c>
      <c r="CR348" s="28">
        <v>3.9820556336712229</v>
      </c>
      <c r="CS348" s="28">
        <v>3.8168403748970654</v>
      </c>
      <c r="CT348" s="28">
        <v>3.4313628683032995</v>
      </c>
      <c r="CU348" s="28">
        <v>3.2229045887116499</v>
      </c>
      <c r="CV348" s="28">
        <v>3.0113509939093852</v>
      </c>
      <c r="CW348" s="28">
        <v>2.7460845249214891</v>
      </c>
      <c r="CX348" s="28">
        <v>2.3554005673280365</v>
      </c>
      <c r="CY348" s="28">
        <v>0.66172926598530779</v>
      </c>
      <c r="CZ348" s="28">
        <v>-9.3753361695799526</v>
      </c>
      <c r="DA348" s="28">
        <v>-17.734170280981068</v>
      </c>
      <c r="DB348" s="28">
        <v>-24.078923970686326</v>
      </c>
      <c r="DD348" s="28">
        <v>10.099939513902346</v>
      </c>
      <c r="DE348" s="28">
        <v>9.6279397553531503</v>
      </c>
      <c r="DF348" s="28">
        <v>8.8121559887289536</v>
      </c>
      <c r="DG348" s="28">
        <v>8.5820556336712244</v>
      </c>
      <c r="DH348" s="28">
        <v>8.4168403748970668</v>
      </c>
      <c r="DI348" s="28">
        <v>8.0313628683033009</v>
      </c>
      <c r="DJ348" s="28">
        <v>7.8229045887116513</v>
      </c>
      <c r="DK348" s="28">
        <v>7.6113509939093866</v>
      </c>
      <c r="DL348" s="28">
        <v>7.3460845249214906</v>
      </c>
      <c r="DM348" s="28">
        <v>6.9554005673280379</v>
      </c>
      <c r="DN348" s="28">
        <v>5.2617292659853092</v>
      </c>
      <c r="DO348" s="28">
        <v>-4.7753361695799512</v>
      </c>
      <c r="DP348" s="28">
        <v>-13.134170280981067</v>
      </c>
      <c r="DQ348" s="28">
        <v>-19.478923970686324</v>
      </c>
      <c r="DS348" s="29">
        <v>5.6147312265057998</v>
      </c>
      <c r="DT348" s="29">
        <v>5.252271426915808</v>
      </c>
      <c r="DU348" s="29">
        <v>4.5481661238900415</v>
      </c>
      <c r="DV348" s="29">
        <v>4.3993066870969209</v>
      </c>
      <c r="DW348" s="29">
        <v>4.3242630659817465</v>
      </c>
      <c r="DX348" s="29">
        <v>4.0040491203424473</v>
      </c>
      <c r="DY348" s="29">
        <v>3.8639872557996569</v>
      </c>
      <c r="DZ348" s="29">
        <v>3.7386684086649247</v>
      </c>
      <c r="EA348" s="29">
        <v>3.5461458912100987</v>
      </c>
      <c r="EB348" s="29">
        <v>2.8733997371605469</v>
      </c>
      <c r="EC348" s="29">
        <v>-5.6779529861792106</v>
      </c>
      <c r="ED348" s="29">
        <v>-15.577112910522921</v>
      </c>
      <c r="EE348" s="29">
        <v>-22.480325577218444</v>
      </c>
      <c r="EF348" s="29">
        <v>-22.598675897304069</v>
      </c>
      <c r="EH348" s="29">
        <v>10.214731226505801</v>
      </c>
      <c r="EI348" s="29">
        <v>9.8522714269158094</v>
      </c>
      <c r="EJ348" s="29">
        <v>9.1481661238900429</v>
      </c>
      <c r="EK348" s="29">
        <v>8.9993066870969223</v>
      </c>
      <c r="EL348" s="29">
        <v>8.9242630659817479</v>
      </c>
      <c r="EM348" s="29">
        <v>8.6040491203424487</v>
      </c>
      <c r="EN348" s="29">
        <v>8.4639872557996583</v>
      </c>
      <c r="EO348" s="29">
        <v>8.3386684086649261</v>
      </c>
      <c r="EP348" s="29">
        <v>8.1461458912101001</v>
      </c>
      <c r="EQ348" s="29">
        <v>7.4733997371605483</v>
      </c>
      <c r="ER348" s="29">
        <v>-1.0779529861792092</v>
      </c>
      <c r="ES348" s="29">
        <v>-10.977112910522919</v>
      </c>
      <c r="ET348" s="29">
        <v>-17.880325577218443</v>
      </c>
      <c r="EU348" s="29">
        <v>-17.998675897304068</v>
      </c>
      <c r="EW348" s="1">
        <v>365831</v>
      </c>
      <c r="EX348" s="1">
        <v>407025</v>
      </c>
      <c r="EY348" s="1" t="s">
        <v>592</v>
      </c>
      <c r="EZ348" s="1" t="s">
        <v>880</v>
      </c>
    </row>
    <row r="349" spans="2:156" ht="16.2" thickBot="1" x14ac:dyDescent="0.35">
      <c r="B349" s="21" t="s">
        <v>349</v>
      </c>
      <c r="C349" s="22">
        <v>10.865127606700641</v>
      </c>
      <c r="D349" s="23">
        <v>10.814073891670281</v>
      </c>
      <c r="E349" s="23">
        <v>10.450240922851828</v>
      </c>
      <c r="F349" s="23">
        <v>10.296646719432893</v>
      </c>
      <c r="G349" s="23">
        <v>10.256498768158202</v>
      </c>
      <c r="H349" s="23">
        <v>10.082631143493998</v>
      </c>
      <c r="I349" s="23">
        <v>10.005792856213398</v>
      </c>
      <c r="J349" s="23">
        <v>9.8618820020195574</v>
      </c>
      <c r="K349" s="23">
        <v>9.7284507985986188</v>
      </c>
      <c r="L349" s="23">
        <v>9.5238511274248818</v>
      </c>
      <c r="M349" s="23">
        <v>8.0736081898113188</v>
      </c>
      <c r="N349" s="23">
        <v>6.2885980122398877</v>
      </c>
      <c r="O349" s="23">
        <v>5.8624050872759685</v>
      </c>
      <c r="P349" s="23">
        <v>5.8473885056207049</v>
      </c>
      <c r="Q349" s="24"/>
      <c r="R349" s="23">
        <v>13.365127606700641</v>
      </c>
      <c r="S349" s="23">
        <v>13.314073891670281</v>
      </c>
      <c r="T349" s="23">
        <v>12.950240922851828</v>
      </c>
      <c r="U349" s="23">
        <v>12.796646719432893</v>
      </c>
      <c r="V349" s="23">
        <v>12.756498768158202</v>
      </c>
      <c r="W349" s="23">
        <v>12.582631143493998</v>
      </c>
      <c r="X349" s="23">
        <v>12.505792856213398</v>
      </c>
      <c r="Y349" s="23">
        <v>12.361882002019557</v>
      </c>
      <c r="Z349" s="23">
        <v>12.228450798598619</v>
      </c>
      <c r="AA349" s="23">
        <v>12.023851127424882</v>
      </c>
      <c r="AB349" s="23">
        <v>10.573608189811319</v>
      </c>
      <c r="AC349" s="23">
        <v>8.7885980122398877</v>
      </c>
      <c r="AD349" s="23">
        <v>8.3624050872759685</v>
      </c>
      <c r="AE349" s="23">
        <v>8.3473885056207049</v>
      </c>
      <c r="AG349" s="25">
        <v>10.832581376694455</v>
      </c>
      <c r="AH349" s="25">
        <v>10.865784633297613</v>
      </c>
      <c r="AI349" s="25">
        <v>10.652448945208281</v>
      </c>
      <c r="AJ349" s="25">
        <v>10.543644774156064</v>
      </c>
      <c r="AK349" s="25">
        <v>10.536636195487926</v>
      </c>
      <c r="AL349" s="25">
        <v>10.400457088851109</v>
      </c>
      <c r="AM349" s="25">
        <v>10.346505088894073</v>
      </c>
      <c r="AN349" s="25">
        <v>10.223020028789865</v>
      </c>
      <c r="AO349" s="25">
        <v>10.133068861612436</v>
      </c>
      <c r="AP349" s="25">
        <v>9.9557781989865859</v>
      </c>
      <c r="AQ349" s="25">
        <v>9.4593806004451597</v>
      </c>
      <c r="AR349" s="25">
        <v>7.9498557218954566</v>
      </c>
      <c r="AS349" s="25">
        <v>6.4222740123171338</v>
      </c>
      <c r="AT349" s="25">
        <v>6.2615113206790376</v>
      </c>
      <c r="AV349" s="26">
        <v>13.332581376694455</v>
      </c>
      <c r="AW349" s="26">
        <v>13.365784633297613</v>
      </c>
      <c r="AX349" s="26">
        <v>13.152448945208281</v>
      </c>
      <c r="AY349" s="26">
        <v>13.043644774156064</v>
      </c>
      <c r="AZ349" s="26">
        <v>13.036636195487926</v>
      </c>
      <c r="BA349" s="26">
        <v>12.900457088851109</v>
      </c>
      <c r="BB349" s="26">
        <v>12.846505088894073</v>
      </c>
      <c r="BC349" s="26">
        <v>12.723020028789865</v>
      </c>
      <c r="BD349" s="26">
        <v>12.633068861612436</v>
      </c>
      <c r="BE349" s="26">
        <v>12.455778198986586</v>
      </c>
      <c r="BF349" s="26">
        <v>11.95938060044516</v>
      </c>
      <c r="BG349" s="26">
        <v>10.449855721895457</v>
      </c>
      <c r="BH349" s="26">
        <v>8.9222740123171338</v>
      </c>
      <c r="BI349" s="26">
        <v>8.7615113206790376</v>
      </c>
      <c r="BK349" s="27">
        <v>10.866062455560689</v>
      </c>
      <c r="BL349" s="27">
        <v>10.830203462187342</v>
      </c>
      <c r="BM349" s="27">
        <v>10.486031720072724</v>
      </c>
      <c r="BN349" s="27">
        <v>10.350894581927918</v>
      </c>
      <c r="BO349" s="27">
        <v>10.329512559657083</v>
      </c>
      <c r="BP349" s="27">
        <v>10.182688518259777</v>
      </c>
      <c r="BQ349" s="27">
        <v>10.13227270574275</v>
      </c>
      <c r="BR349" s="27">
        <v>10.021693850436383</v>
      </c>
      <c r="BS349" s="27">
        <v>9.9559898331399097</v>
      </c>
      <c r="BT349" s="27">
        <v>9.7733944652091438</v>
      </c>
      <c r="BU349" s="27">
        <v>8.532629788380067</v>
      </c>
      <c r="BV349" s="27">
        <v>7.033227185335849</v>
      </c>
      <c r="BW349" s="27">
        <v>6.8105266635751782</v>
      </c>
      <c r="BX349" s="27">
        <v>6.9920855976404077</v>
      </c>
      <c r="BZ349" s="27">
        <v>13.366062455560689</v>
      </c>
      <c r="CA349" s="27">
        <v>13.330203462187342</v>
      </c>
      <c r="CB349" s="27">
        <v>12.986031720072724</v>
      </c>
      <c r="CC349" s="27">
        <v>12.850894581927918</v>
      </c>
      <c r="CD349" s="27">
        <v>12.829512559657083</v>
      </c>
      <c r="CE349" s="27">
        <v>12.682688518259777</v>
      </c>
      <c r="CF349" s="27">
        <v>12.63227270574275</v>
      </c>
      <c r="CG349" s="27">
        <v>12.521693850436383</v>
      </c>
      <c r="CH349" s="27">
        <v>12.45598983313991</v>
      </c>
      <c r="CI349" s="27">
        <v>12.273394465209144</v>
      </c>
      <c r="CJ349" s="27">
        <v>11.032629788380067</v>
      </c>
      <c r="CK349" s="27">
        <v>9.5332271853358499</v>
      </c>
      <c r="CL349" s="27">
        <v>9.3105266635751782</v>
      </c>
      <c r="CM349" s="27">
        <v>9.4920855976404077</v>
      </c>
      <c r="CO349" s="28">
        <v>10.865817636157269</v>
      </c>
      <c r="CP349" s="28">
        <v>10.83040837026614</v>
      </c>
      <c r="CQ349" s="28">
        <v>10.488702169849741</v>
      </c>
      <c r="CR349" s="28">
        <v>10.362722914442305</v>
      </c>
      <c r="CS349" s="28">
        <v>10.356055008974129</v>
      </c>
      <c r="CT349" s="28">
        <v>10.228779409538078</v>
      </c>
      <c r="CU349" s="28">
        <v>10.163637326035941</v>
      </c>
      <c r="CV349" s="28">
        <v>9.9301723326779658</v>
      </c>
      <c r="CW349" s="28">
        <v>9.7543709314242513</v>
      </c>
      <c r="CX349" s="28">
        <v>9.50859703894794</v>
      </c>
      <c r="CY349" s="28">
        <v>8.3454859963091241</v>
      </c>
      <c r="CZ349" s="28">
        <v>6.3325327936003131</v>
      </c>
      <c r="DA349" s="28">
        <v>5.4436511131222751</v>
      </c>
      <c r="DB349" s="28">
        <v>4.8900656294572364</v>
      </c>
      <c r="DD349" s="28">
        <v>13.365817636157269</v>
      </c>
      <c r="DE349" s="28">
        <v>13.33040837026614</v>
      </c>
      <c r="DF349" s="28">
        <v>12.988702169849741</v>
      </c>
      <c r="DG349" s="28">
        <v>12.862722914442305</v>
      </c>
      <c r="DH349" s="28">
        <v>12.856055008974129</v>
      </c>
      <c r="DI349" s="28">
        <v>12.728779409538078</v>
      </c>
      <c r="DJ349" s="28">
        <v>12.663637326035941</v>
      </c>
      <c r="DK349" s="28">
        <v>12.430172332677966</v>
      </c>
      <c r="DL349" s="28">
        <v>12.254370931424251</v>
      </c>
      <c r="DM349" s="28">
        <v>12.00859703894794</v>
      </c>
      <c r="DN349" s="28">
        <v>10.845485996309124</v>
      </c>
      <c r="DO349" s="28">
        <v>8.8325327936003131</v>
      </c>
      <c r="DP349" s="28">
        <v>7.9436511131222751</v>
      </c>
      <c r="DQ349" s="28">
        <v>7.3900656294572364</v>
      </c>
      <c r="DS349" s="29">
        <v>10.880102781477365</v>
      </c>
      <c r="DT349" s="29">
        <v>10.858865494138932</v>
      </c>
      <c r="DU349" s="29">
        <v>10.532120120568706</v>
      </c>
      <c r="DV349" s="29">
        <v>10.419676902818747</v>
      </c>
      <c r="DW349" s="29">
        <v>10.387877340391565</v>
      </c>
      <c r="DX349" s="29">
        <v>10.126622225531417</v>
      </c>
      <c r="DY349" s="29">
        <v>9.9661672204366702</v>
      </c>
      <c r="DZ349" s="29">
        <v>9.7456867339871547</v>
      </c>
      <c r="EA349" s="29">
        <v>9.5807655786383101</v>
      </c>
      <c r="EB349" s="29">
        <v>9.3237860598498798</v>
      </c>
      <c r="EC349" s="29">
        <v>7.4058039629227803</v>
      </c>
      <c r="ED349" s="29">
        <v>5.5830055926318476</v>
      </c>
      <c r="EE349" s="29">
        <v>4.6627148115142578</v>
      </c>
      <c r="EF349" s="29">
        <v>4.6791004916271035</v>
      </c>
      <c r="EH349" s="29">
        <v>13.380102781477365</v>
      </c>
      <c r="EI349" s="29">
        <v>13.358865494138932</v>
      </c>
      <c r="EJ349" s="29">
        <v>13.032120120568706</v>
      </c>
      <c r="EK349" s="29">
        <v>12.919676902818747</v>
      </c>
      <c r="EL349" s="29">
        <v>12.887877340391565</v>
      </c>
      <c r="EM349" s="29">
        <v>12.626622225531417</v>
      </c>
      <c r="EN349" s="29">
        <v>12.46616722043667</v>
      </c>
      <c r="EO349" s="29">
        <v>12.245686733987155</v>
      </c>
      <c r="EP349" s="29">
        <v>12.08076557863831</v>
      </c>
      <c r="EQ349" s="29">
        <v>11.82378605984988</v>
      </c>
      <c r="ER349" s="29">
        <v>9.9058039629227803</v>
      </c>
      <c r="ES349" s="29">
        <v>8.0830055926318476</v>
      </c>
      <c r="ET349" s="29">
        <v>7.1627148115142578</v>
      </c>
      <c r="EU349" s="29">
        <v>7.1791004916271035</v>
      </c>
      <c r="EW349" s="1">
        <v>339551</v>
      </c>
      <c r="EX349" s="1">
        <v>564489</v>
      </c>
      <c r="EY349" s="1" t="s">
        <v>554</v>
      </c>
      <c r="EZ349" s="1" t="s">
        <v>886</v>
      </c>
    </row>
    <row r="350" spans="2:156" ht="16.2" thickBot="1" x14ac:dyDescent="0.35">
      <c r="B350" s="21" t="s">
        <v>350</v>
      </c>
      <c r="C350" s="22">
        <v>10.077172744782336</v>
      </c>
      <c r="D350" s="23">
        <v>10.013103901899822</v>
      </c>
      <c r="E350" s="23">
        <v>9.6389805628448855</v>
      </c>
      <c r="F350" s="23">
        <v>9.3612616157369626</v>
      </c>
      <c r="G350" s="23">
        <v>9.0878652480711448</v>
      </c>
      <c r="H350" s="23">
        <v>8.7423996128863859</v>
      </c>
      <c r="I350" s="23">
        <v>8.3746127928506233</v>
      </c>
      <c r="J350" s="23">
        <v>7.9722626811999824</v>
      </c>
      <c r="K350" s="23">
        <v>7.5668471331804028</v>
      </c>
      <c r="L350" s="23">
        <v>7.093572403046009</v>
      </c>
      <c r="M350" s="23">
        <v>4.5732465417999073</v>
      </c>
      <c r="N350" s="23">
        <v>2.2206845487841882</v>
      </c>
      <c r="O350" s="23">
        <v>1.3717480849578365</v>
      </c>
      <c r="P350" s="23">
        <v>1.1361586039014036</v>
      </c>
      <c r="Q350" s="24"/>
      <c r="R350" s="23">
        <v>14.677172744782338</v>
      </c>
      <c r="S350" s="23">
        <v>14.613103901899823</v>
      </c>
      <c r="T350" s="23">
        <v>14.238980562844887</v>
      </c>
      <c r="U350" s="23">
        <v>13.961261615736964</v>
      </c>
      <c r="V350" s="23">
        <v>13.687865248071146</v>
      </c>
      <c r="W350" s="23">
        <v>13.342399612886387</v>
      </c>
      <c r="X350" s="23">
        <v>12.974612792850625</v>
      </c>
      <c r="Y350" s="23">
        <v>12.572262681199984</v>
      </c>
      <c r="Z350" s="23">
        <v>12.166847133180404</v>
      </c>
      <c r="AA350" s="23">
        <v>11.69357240304601</v>
      </c>
      <c r="AB350" s="23">
        <v>9.1732465417999087</v>
      </c>
      <c r="AC350" s="23">
        <v>6.8206845487841896</v>
      </c>
      <c r="AD350" s="23">
        <v>5.9717480849578379</v>
      </c>
      <c r="AE350" s="23">
        <v>5.736158603901405</v>
      </c>
      <c r="AG350" s="25">
        <v>10.026089078376279</v>
      </c>
      <c r="AH350" s="25">
        <v>10.005515510349783</v>
      </c>
      <c r="AI350" s="25">
        <v>9.7693083896512807</v>
      </c>
      <c r="AJ350" s="25">
        <v>9.5706788848933062</v>
      </c>
      <c r="AK350" s="25">
        <v>9.3792051184931413</v>
      </c>
      <c r="AL350" s="25">
        <v>9.1213087445705412</v>
      </c>
      <c r="AM350" s="25">
        <v>8.828260314524476</v>
      </c>
      <c r="AN350" s="25">
        <v>8.5005146268807881</v>
      </c>
      <c r="AO350" s="25">
        <v>8.1544859842549684</v>
      </c>
      <c r="AP350" s="25">
        <v>7.7450950654797808</v>
      </c>
      <c r="AQ350" s="25">
        <v>6.0690108379793344</v>
      </c>
      <c r="AR350" s="25">
        <v>4.0554731988870643</v>
      </c>
      <c r="AS350" s="25">
        <v>2.370142925838806</v>
      </c>
      <c r="AT350" s="25">
        <v>1.8903756197987356</v>
      </c>
      <c r="AV350" s="26">
        <v>14.62608907837628</v>
      </c>
      <c r="AW350" s="26">
        <v>14.605515510349784</v>
      </c>
      <c r="AX350" s="26">
        <v>14.369308389651282</v>
      </c>
      <c r="AY350" s="26">
        <v>14.170678884893308</v>
      </c>
      <c r="AZ350" s="26">
        <v>13.979205118493143</v>
      </c>
      <c r="BA350" s="26">
        <v>13.721308744570543</v>
      </c>
      <c r="BB350" s="26">
        <v>13.428260314524477</v>
      </c>
      <c r="BC350" s="26">
        <v>13.100514626880789</v>
      </c>
      <c r="BD350" s="26">
        <v>12.75448598425497</v>
      </c>
      <c r="BE350" s="26">
        <v>12.345095065479782</v>
      </c>
      <c r="BF350" s="26">
        <v>10.669010837979336</v>
      </c>
      <c r="BG350" s="26">
        <v>8.6554731988870657</v>
      </c>
      <c r="BH350" s="26">
        <v>6.9701429258388075</v>
      </c>
      <c r="BI350" s="26">
        <v>6.490375619798737</v>
      </c>
      <c r="BK350" s="27">
        <v>10.079915885891975</v>
      </c>
      <c r="BL350" s="27">
        <v>10.054811885749517</v>
      </c>
      <c r="BM350" s="27">
        <v>9.7319910928462239</v>
      </c>
      <c r="BN350" s="27">
        <v>9.5013820011751609</v>
      </c>
      <c r="BO350" s="27">
        <v>9.2774503769897567</v>
      </c>
      <c r="BP350" s="27">
        <v>8.9998366106538157</v>
      </c>
      <c r="BQ350" s="27">
        <v>8.7038983131389713</v>
      </c>
      <c r="BR350" s="27">
        <v>8.3897297101031878</v>
      </c>
      <c r="BS350" s="27">
        <v>8.0678484994196182</v>
      </c>
      <c r="BT350" s="27">
        <v>7.6748267633413398</v>
      </c>
      <c r="BU350" s="27">
        <v>5.561552425919821</v>
      </c>
      <c r="BV350" s="27">
        <v>3.6989563835950037</v>
      </c>
      <c r="BW350" s="27">
        <v>3.1263684742948215</v>
      </c>
      <c r="BX350" s="27">
        <v>3.1516995031713932</v>
      </c>
      <c r="BZ350" s="27">
        <v>14.679915885891976</v>
      </c>
      <c r="CA350" s="27">
        <v>14.654811885749519</v>
      </c>
      <c r="CB350" s="27">
        <v>14.331991092846225</v>
      </c>
      <c r="CC350" s="27">
        <v>14.101382001175162</v>
      </c>
      <c r="CD350" s="27">
        <v>13.877450376989758</v>
      </c>
      <c r="CE350" s="27">
        <v>13.599836610653817</v>
      </c>
      <c r="CF350" s="27">
        <v>13.303898313138973</v>
      </c>
      <c r="CG350" s="27">
        <v>12.989729710103189</v>
      </c>
      <c r="CH350" s="27">
        <v>12.66784849941962</v>
      </c>
      <c r="CI350" s="27">
        <v>12.274826763341341</v>
      </c>
      <c r="CJ350" s="27">
        <v>10.161552425919822</v>
      </c>
      <c r="CK350" s="27">
        <v>8.2989563835950051</v>
      </c>
      <c r="CL350" s="27">
        <v>7.7263684742948229</v>
      </c>
      <c r="CM350" s="27">
        <v>7.7516995031713947</v>
      </c>
      <c r="CO350" s="28">
        <v>10.069497060942846</v>
      </c>
      <c r="CP350" s="28">
        <v>10.018292857638398</v>
      </c>
      <c r="CQ350" s="28">
        <v>9.670298434448906</v>
      </c>
      <c r="CR350" s="28">
        <v>9.431241525781271</v>
      </c>
      <c r="CS350" s="28">
        <v>9.2137713693791472</v>
      </c>
      <c r="CT350" s="28">
        <v>8.954218772042708</v>
      </c>
      <c r="CU350" s="28">
        <v>8.6675848108949047</v>
      </c>
      <c r="CV350" s="28">
        <v>8.3141998781192861</v>
      </c>
      <c r="CW350" s="28">
        <v>7.9855763734608072</v>
      </c>
      <c r="CX350" s="28">
        <v>7.6335992191463795</v>
      </c>
      <c r="CY350" s="28">
        <v>5.7491037295566159</v>
      </c>
      <c r="CZ350" s="28">
        <v>0.82919023836490169</v>
      </c>
      <c r="DA350" s="28">
        <v>-3.2125085917736769</v>
      </c>
      <c r="DB350" s="28">
        <v>-6.2627114674209494</v>
      </c>
      <c r="DD350" s="28">
        <v>14.669497060942847</v>
      </c>
      <c r="DE350" s="28">
        <v>14.6182928576384</v>
      </c>
      <c r="DF350" s="28">
        <v>14.270298434448907</v>
      </c>
      <c r="DG350" s="28">
        <v>14.031241525781272</v>
      </c>
      <c r="DH350" s="28">
        <v>13.813771369379149</v>
      </c>
      <c r="DI350" s="28">
        <v>13.554218772042709</v>
      </c>
      <c r="DJ350" s="28">
        <v>13.267584810894906</v>
      </c>
      <c r="DK350" s="28">
        <v>12.914199878119287</v>
      </c>
      <c r="DL350" s="28">
        <v>12.585576373460809</v>
      </c>
      <c r="DM350" s="28">
        <v>12.233599219146381</v>
      </c>
      <c r="DN350" s="28">
        <v>10.349103729556617</v>
      </c>
      <c r="DO350" s="28">
        <v>5.4291902383649031</v>
      </c>
      <c r="DP350" s="28">
        <v>1.3874914082263246</v>
      </c>
      <c r="DQ350" s="28">
        <v>-1.662711467420948</v>
      </c>
      <c r="DS350" s="29">
        <v>10.138564143657915</v>
      </c>
      <c r="DT350" s="29">
        <v>10.154293705463131</v>
      </c>
      <c r="DU350" s="29">
        <v>9.8737550268127325</v>
      </c>
      <c r="DV350" s="29">
        <v>9.6863341592980685</v>
      </c>
      <c r="DW350" s="29">
        <v>9.5075010415499825</v>
      </c>
      <c r="DX350" s="29">
        <v>9.221280020000485</v>
      </c>
      <c r="DY350" s="29">
        <v>8.9261894586856894</v>
      </c>
      <c r="DZ350" s="29">
        <v>8.6135933938197073</v>
      </c>
      <c r="EA350" s="29">
        <v>8.3174199302979144</v>
      </c>
      <c r="EB350" s="29">
        <v>7.8422787980410025</v>
      </c>
      <c r="EC350" s="29">
        <v>2.7742043307919744</v>
      </c>
      <c r="ED350" s="29">
        <v>-1.8143340978958129</v>
      </c>
      <c r="EE350" s="29">
        <v>-4.9954056409666521</v>
      </c>
      <c r="EF350" s="29">
        <v>-5.1580004624204783</v>
      </c>
      <c r="EH350" s="29">
        <v>14.738564143657916</v>
      </c>
      <c r="EI350" s="29">
        <v>14.754293705463132</v>
      </c>
      <c r="EJ350" s="29">
        <v>14.473755026812734</v>
      </c>
      <c r="EK350" s="29">
        <v>14.28633415929807</v>
      </c>
      <c r="EL350" s="29">
        <v>14.107501041549984</v>
      </c>
      <c r="EM350" s="29">
        <v>13.821280020000486</v>
      </c>
      <c r="EN350" s="29">
        <v>13.526189458685691</v>
      </c>
      <c r="EO350" s="29">
        <v>13.213593393819709</v>
      </c>
      <c r="EP350" s="29">
        <v>12.917419930297916</v>
      </c>
      <c r="EQ350" s="29">
        <v>12.442278798041004</v>
      </c>
      <c r="ER350" s="29">
        <v>7.3742043307919758</v>
      </c>
      <c r="ES350" s="29">
        <v>2.7856659021041885</v>
      </c>
      <c r="ET350" s="29">
        <v>-0.39540564096665065</v>
      </c>
      <c r="EU350" s="29">
        <v>-0.55800046242047685</v>
      </c>
      <c r="EW350" s="1">
        <v>373376</v>
      </c>
      <c r="EX350" s="1">
        <v>436176</v>
      </c>
      <c r="EY350" s="1" t="s">
        <v>522</v>
      </c>
      <c r="EZ350" s="1" t="s">
        <v>522</v>
      </c>
    </row>
    <row r="351" spans="2:156" ht="16.2" thickBot="1" x14ac:dyDescent="0.35">
      <c r="B351" s="21" t="s">
        <v>351</v>
      </c>
      <c r="C351" s="22">
        <v>6.3300573608823747</v>
      </c>
      <c r="D351" s="23">
        <v>6.3414408592363856</v>
      </c>
      <c r="E351" s="23">
        <v>5.8111657407797317</v>
      </c>
      <c r="F351" s="23">
        <v>5.464260302009496</v>
      </c>
      <c r="G351" s="23">
        <v>5.0682980576865653</v>
      </c>
      <c r="H351" s="23">
        <v>4.5665240936870681</v>
      </c>
      <c r="I351" s="23">
        <v>4.0850919457555079</v>
      </c>
      <c r="J351" s="23">
        <v>3.541491132033368</v>
      </c>
      <c r="K351" s="23">
        <v>2.9676996869736527</v>
      </c>
      <c r="L351" s="23">
        <v>2.2994239131323155</v>
      </c>
      <c r="M351" s="23">
        <v>-0.78276745996735642</v>
      </c>
      <c r="N351" s="23">
        <v>-3.4952000455534176</v>
      </c>
      <c r="O351" s="23">
        <v>-4.955044157961094</v>
      </c>
      <c r="P351" s="23">
        <v>-5.8794597218205951</v>
      </c>
      <c r="Q351" s="24"/>
      <c r="R351" s="23">
        <v>11.830057360882375</v>
      </c>
      <c r="S351" s="23">
        <v>11.841440859236386</v>
      </c>
      <c r="T351" s="23">
        <v>11.311165740779732</v>
      </c>
      <c r="U351" s="23">
        <v>10.964260302009496</v>
      </c>
      <c r="V351" s="23">
        <v>10.568298057686565</v>
      </c>
      <c r="W351" s="23">
        <v>10.066524093687068</v>
      </c>
      <c r="X351" s="23">
        <v>9.5850919457555079</v>
      </c>
      <c r="Y351" s="23">
        <v>9.041491132033368</v>
      </c>
      <c r="Z351" s="23">
        <v>8.4676996869736527</v>
      </c>
      <c r="AA351" s="23">
        <v>7.7994239131323155</v>
      </c>
      <c r="AB351" s="23">
        <v>4.7172325400326436</v>
      </c>
      <c r="AC351" s="23">
        <v>2.0047999544465824</v>
      </c>
      <c r="AD351" s="23">
        <v>0.54495584203890601</v>
      </c>
      <c r="AE351" s="23">
        <v>-0.37945972182059506</v>
      </c>
      <c r="AG351" s="25">
        <v>6.2498311743897617</v>
      </c>
      <c r="AH351" s="25">
        <v>6.3012780020868995</v>
      </c>
      <c r="AI351" s="25">
        <v>5.9607181635776314</v>
      </c>
      <c r="AJ351" s="25">
        <v>5.7212231799189475</v>
      </c>
      <c r="AK351" s="25">
        <v>5.4229189100478905</v>
      </c>
      <c r="AL351" s="25">
        <v>5.0212610752408828</v>
      </c>
      <c r="AM351" s="25">
        <v>4.6223154597880516</v>
      </c>
      <c r="AN351" s="25">
        <v>4.1571254491821321</v>
      </c>
      <c r="AO351" s="25">
        <v>3.6410011105039075</v>
      </c>
      <c r="AP351" s="25">
        <v>3.0163422505669075</v>
      </c>
      <c r="AQ351" s="25">
        <v>0.65956597965642416</v>
      </c>
      <c r="AR351" s="25">
        <v>-1.6508878719209221</v>
      </c>
      <c r="AS351" s="25">
        <v>-3.5447329279733459</v>
      </c>
      <c r="AT351" s="25">
        <v>-4.4595971424124556</v>
      </c>
      <c r="AV351" s="26">
        <v>11.749831174389762</v>
      </c>
      <c r="AW351" s="26">
        <v>11.801278002086899</v>
      </c>
      <c r="AX351" s="26">
        <v>11.460718163577631</v>
      </c>
      <c r="AY351" s="26">
        <v>11.221223179918947</v>
      </c>
      <c r="AZ351" s="26">
        <v>10.922918910047891</v>
      </c>
      <c r="BA351" s="26">
        <v>10.521261075240883</v>
      </c>
      <c r="BB351" s="26">
        <v>10.122315459788052</v>
      </c>
      <c r="BC351" s="26">
        <v>9.6571254491821321</v>
      </c>
      <c r="BD351" s="26">
        <v>9.1410011105039075</v>
      </c>
      <c r="BE351" s="26">
        <v>8.5163422505669075</v>
      </c>
      <c r="BF351" s="26">
        <v>6.1595659796564242</v>
      </c>
      <c r="BG351" s="26">
        <v>3.8491121280790779</v>
      </c>
      <c r="BH351" s="26">
        <v>1.9552670720266541</v>
      </c>
      <c r="BI351" s="26">
        <v>1.0404028575875444</v>
      </c>
      <c r="BK351" s="27">
        <v>6.3330932475215285</v>
      </c>
      <c r="BL351" s="27">
        <v>6.3856705957523978</v>
      </c>
      <c r="BM351" s="27">
        <v>5.9112427787090596</v>
      </c>
      <c r="BN351" s="27">
        <v>5.6161102073585418</v>
      </c>
      <c r="BO351" s="27">
        <v>5.2759071823002124</v>
      </c>
      <c r="BP351" s="27">
        <v>4.8517373092690015</v>
      </c>
      <c r="BQ351" s="27">
        <v>4.4543157105886593</v>
      </c>
      <c r="BR351" s="27">
        <v>4.0160843381092377</v>
      </c>
      <c r="BS351" s="27">
        <v>3.5448709297984635</v>
      </c>
      <c r="BT351" s="27">
        <v>2.9782696615207165</v>
      </c>
      <c r="BU351" s="27">
        <v>0.41080589874325923</v>
      </c>
      <c r="BV351" s="27">
        <v>-1.7012326541789307</v>
      </c>
      <c r="BW351" s="27">
        <v>-2.5908683561261938</v>
      </c>
      <c r="BX351" s="27">
        <v>-2.8740342568362749</v>
      </c>
      <c r="BZ351" s="27">
        <v>11.833093247521528</v>
      </c>
      <c r="CA351" s="27">
        <v>11.885670595752398</v>
      </c>
      <c r="CB351" s="27">
        <v>11.41124277870906</v>
      </c>
      <c r="CC351" s="27">
        <v>11.116110207358542</v>
      </c>
      <c r="CD351" s="27">
        <v>10.775907182300212</v>
      </c>
      <c r="CE351" s="27">
        <v>10.351737309269001</v>
      </c>
      <c r="CF351" s="27">
        <v>9.9543157105886593</v>
      </c>
      <c r="CG351" s="27">
        <v>9.5160843381092377</v>
      </c>
      <c r="CH351" s="27">
        <v>9.0448709297984635</v>
      </c>
      <c r="CI351" s="27">
        <v>8.4782696615207165</v>
      </c>
      <c r="CJ351" s="27">
        <v>5.9108058987432592</v>
      </c>
      <c r="CK351" s="27">
        <v>3.7987673458210693</v>
      </c>
      <c r="CL351" s="27">
        <v>2.9091316438738062</v>
      </c>
      <c r="CM351" s="27">
        <v>2.6259657431637251</v>
      </c>
      <c r="CO351" s="28">
        <v>6.327113539541724</v>
      </c>
      <c r="CP351" s="28">
        <v>6.3686335110971903</v>
      </c>
      <c r="CQ351" s="28">
        <v>5.8859505735005264</v>
      </c>
      <c r="CR351" s="28">
        <v>5.603579559438078</v>
      </c>
      <c r="CS351" s="28">
        <v>5.294494178373089</v>
      </c>
      <c r="CT351" s="28">
        <v>4.922662966282445</v>
      </c>
      <c r="CU351" s="28">
        <v>4.584407251704242</v>
      </c>
      <c r="CV351" s="28">
        <v>4.1991423977956934</v>
      </c>
      <c r="CW351" s="28">
        <v>3.8196916824251304</v>
      </c>
      <c r="CX351" s="28">
        <v>3.3846068224847805</v>
      </c>
      <c r="CY351" s="28">
        <v>1.0869017280508508</v>
      </c>
      <c r="CZ351" s="28">
        <v>-6.3650622950497393</v>
      </c>
      <c r="DA351" s="28">
        <v>-12.26193243854005</v>
      </c>
      <c r="DB351" s="28">
        <v>-16.776604948558195</v>
      </c>
      <c r="DD351" s="28">
        <v>11.827113539541724</v>
      </c>
      <c r="DE351" s="28">
        <v>11.86863351109719</v>
      </c>
      <c r="DF351" s="28">
        <v>11.385950573500526</v>
      </c>
      <c r="DG351" s="28">
        <v>11.103579559438078</v>
      </c>
      <c r="DH351" s="28">
        <v>10.794494178373089</v>
      </c>
      <c r="DI351" s="28">
        <v>10.422662966282445</v>
      </c>
      <c r="DJ351" s="28">
        <v>10.084407251704242</v>
      </c>
      <c r="DK351" s="28">
        <v>9.6991423977956934</v>
      </c>
      <c r="DL351" s="28">
        <v>9.3196916824251304</v>
      </c>
      <c r="DM351" s="28">
        <v>8.8846068224847805</v>
      </c>
      <c r="DN351" s="28">
        <v>6.5869017280508508</v>
      </c>
      <c r="DO351" s="28">
        <v>-0.8650622950497393</v>
      </c>
      <c r="DP351" s="28">
        <v>-6.7619324385400503</v>
      </c>
      <c r="DQ351" s="28">
        <v>-11.276604948558195</v>
      </c>
      <c r="DS351" s="29">
        <v>6.4045728366901926</v>
      </c>
      <c r="DT351" s="29">
        <v>6.5212158161762197</v>
      </c>
      <c r="DU351" s="29">
        <v>6.1148792126652687</v>
      </c>
      <c r="DV351" s="29">
        <v>5.891711051069997</v>
      </c>
      <c r="DW351" s="29">
        <v>5.6425598594224375</v>
      </c>
      <c r="DX351" s="29">
        <v>5.3060592755779616</v>
      </c>
      <c r="DY351" s="29">
        <v>5.0043970690471582</v>
      </c>
      <c r="DZ351" s="29">
        <v>4.6621112104003366</v>
      </c>
      <c r="EA351" s="29">
        <v>4.3145153644297309</v>
      </c>
      <c r="EB351" s="29">
        <v>3.6143186278318638</v>
      </c>
      <c r="EC351" s="29">
        <v>-4.6915308693048701</v>
      </c>
      <c r="ED351" s="29">
        <v>-11.985728546737676</v>
      </c>
      <c r="EE351" s="29">
        <v>-16.445477504253375</v>
      </c>
      <c r="EF351" s="29">
        <v>-16.500024541766777</v>
      </c>
      <c r="EH351" s="29">
        <v>11.904572836690193</v>
      </c>
      <c r="EI351" s="29">
        <v>12.02121581617622</v>
      </c>
      <c r="EJ351" s="29">
        <v>11.614879212665269</v>
      </c>
      <c r="EK351" s="29">
        <v>11.391711051069997</v>
      </c>
      <c r="EL351" s="29">
        <v>11.142559859422438</v>
      </c>
      <c r="EM351" s="29">
        <v>10.806059275577962</v>
      </c>
      <c r="EN351" s="29">
        <v>10.504397069047158</v>
      </c>
      <c r="EO351" s="29">
        <v>10.162111210400337</v>
      </c>
      <c r="EP351" s="29">
        <v>9.8145153644297309</v>
      </c>
      <c r="EQ351" s="29">
        <v>9.1143186278318638</v>
      </c>
      <c r="ER351" s="29">
        <v>0.80846913069512993</v>
      </c>
      <c r="ES351" s="29">
        <v>-6.4857285467376755</v>
      </c>
      <c r="ET351" s="29">
        <v>-10.945477504253375</v>
      </c>
      <c r="EU351" s="29">
        <v>-11.000024541766777</v>
      </c>
      <c r="EW351" s="1">
        <v>382923</v>
      </c>
      <c r="EX351" s="1">
        <v>394645</v>
      </c>
      <c r="EY351" s="1" t="s">
        <v>510</v>
      </c>
      <c r="EZ351" s="1" t="s">
        <v>872</v>
      </c>
    </row>
    <row r="352" spans="2:156" ht="16.2" thickBot="1" x14ac:dyDescent="0.35">
      <c r="B352" s="21" t="s">
        <v>352</v>
      </c>
      <c r="C352" s="22">
        <v>5.4612959917977282</v>
      </c>
      <c r="D352" s="23">
        <v>5.5638959567919066</v>
      </c>
      <c r="E352" s="23">
        <v>5.1846499731929629</v>
      </c>
      <c r="F352" s="23">
        <v>5.033581493653509</v>
      </c>
      <c r="G352" s="23">
        <v>5.0269607702239654</v>
      </c>
      <c r="H352" s="23">
        <v>4.754864401643017</v>
      </c>
      <c r="I352" s="23">
        <v>4.552807902086041</v>
      </c>
      <c r="J352" s="23">
        <v>4.3581104877070267</v>
      </c>
      <c r="K352" s="23">
        <v>4.394775825260675</v>
      </c>
      <c r="L352" s="23">
        <v>4.0040742735235497</v>
      </c>
      <c r="M352" s="23">
        <v>2.9561252327048138</v>
      </c>
      <c r="N352" s="23">
        <v>1.5863348194670479</v>
      </c>
      <c r="O352" s="23">
        <v>0.99678645981139624</v>
      </c>
      <c r="P352" s="23">
        <v>0.99826263967337781</v>
      </c>
      <c r="Q352" s="24"/>
      <c r="R352" s="23">
        <v>7.4612959917977282</v>
      </c>
      <c r="S352" s="23">
        <v>7.5638959567919066</v>
      </c>
      <c r="T352" s="23">
        <v>7.1846499731929629</v>
      </c>
      <c r="U352" s="23">
        <v>7.033581493653509</v>
      </c>
      <c r="V352" s="23">
        <v>7.0269607702239654</v>
      </c>
      <c r="W352" s="23">
        <v>6.754864401643017</v>
      </c>
      <c r="X352" s="23">
        <v>6.552807902086041</v>
      </c>
      <c r="Y352" s="23">
        <v>6.3581104877070267</v>
      </c>
      <c r="Z352" s="23">
        <v>6.394775825260675</v>
      </c>
      <c r="AA352" s="23">
        <v>6.0040742735235497</v>
      </c>
      <c r="AB352" s="23">
        <v>4.9561252327048138</v>
      </c>
      <c r="AC352" s="23">
        <v>3.5863348194670479</v>
      </c>
      <c r="AD352" s="23">
        <v>2.9967864598113962</v>
      </c>
      <c r="AE352" s="23">
        <v>2.9982626396733778</v>
      </c>
      <c r="AG352" s="25">
        <v>5.4035900344134653</v>
      </c>
      <c r="AH352" s="25">
        <v>5.5332612900658145</v>
      </c>
      <c r="AI352" s="25">
        <v>5.2653415403348252</v>
      </c>
      <c r="AJ352" s="25">
        <v>5.1596789257051494</v>
      </c>
      <c r="AK352" s="25">
        <v>5.1917602996456882</v>
      </c>
      <c r="AL352" s="25">
        <v>4.9600566592068542</v>
      </c>
      <c r="AM352" s="25">
        <v>4.7826870836861755</v>
      </c>
      <c r="AN352" s="25">
        <v>4.6050055610315326</v>
      </c>
      <c r="AO352" s="25">
        <v>4.641625008761034</v>
      </c>
      <c r="AP352" s="25">
        <v>4.2632634523593094</v>
      </c>
      <c r="AQ352" s="25">
        <v>3.7359566965892181</v>
      </c>
      <c r="AR352" s="25">
        <v>2.7780605660764213</v>
      </c>
      <c r="AS352" s="25">
        <v>1.7358285801602094</v>
      </c>
      <c r="AT352" s="25">
        <v>1.7306383245796084</v>
      </c>
      <c r="AV352" s="26">
        <v>7.4035900344134653</v>
      </c>
      <c r="AW352" s="26">
        <v>7.5332612900658145</v>
      </c>
      <c r="AX352" s="26">
        <v>7.2653415403348252</v>
      </c>
      <c r="AY352" s="26">
        <v>7.1596789257051494</v>
      </c>
      <c r="AZ352" s="26">
        <v>7.1917602996456882</v>
      </c>
      <c r="BA352" s="26">
        <v>6.9600566592068542</v>
      </c>
      <c r="BB352" s="26">
        <v>6.7826870836861755</v>
      </c>
      <c r="BC352" s="26">
        <v>6.6050055610315326</v>
      </c>
      <c r="BD352" s="26">
        <v>6.641625008761034</v>
      </c>
      <c r="BE352" s="26">
        <v>6.2632634523593094</v>
      </c>
      <c r="BF352" s="26">
        <v>5.7359566965892181</v>
      </c>
      <c r="BG352" s="26">
        <v>4.7780605660764213</v>
      </c>
      <c r="BH352" s="26">
        <v>3.7358285801602094</v>
      </c>
      <c r="BI352" s="26">
        <v>3.7306383245796084</v>
      </c>
      <c r="BK352" s="27">
        <v>5.4625209948414941</v>
      </c>
      <c r="BL352" s="27">
        <v>5.5872150826658569</v>
      </c>
      <c r="BM352" s="27">
        <v>5.2361961738154541</v>
      </c>
      <c r="BN352" s="27">
        <v>5.111429554748991</v>
      </c>
      <c r="BO352" s="27">
        <v>5.1319797284463835</v>
      </c>
      <c r="BP352" s="27">
        <v>4.8990803163586278</v>
      </c>
      <c r="BQ352" s="27">
        <v>4.7363631393364258</v>
      </c>
      <c r="BR352" s="27">
        <v>4.5892923910816847</v>
      </c>
      <c r="BS352" s="27">
        <v>4.6676381002168501</v>
      </c>
      <c r="BT352" s="27">
        <v>4.3256653610315219</v>
      </c>
      <c r="BU352" s="27">
        <v>3.4831668400047882</v>
      </c>
      <c r="BV352" s="27">
        <v>2.6117126296442841</v>
      </c>
      <c r="BW352" s="27">
        <v>2.4212724474754292</v>
      </c>
      <c r="BX352" s="27">
        <v>2.7755828636616151</v>
      </c>
      <c r="BZ352" s="27">
        <v>7.4625209948414941</v>
      </c>
      <c r="CA352" s="27">
        <v>7.5872150826658569</v>
      </c>
      <c r="CB352" s="27">
        <v>7.2361961738154541</v>
      </c>
      <c r="CC352" s="27">
        <v>7.111429554748991</v>
      </c>
      <c r="CD352" s="27">
        <v>7.1319797284463835</v>
      </c>
      <c r="CE352" s="27">
        <v>6.8990803163586278</v>
      </c>
      <c r="CF352" s="27">
        <v>6.7363631393364258</v>
      </c>
      <c r="CG352" s="27">
        <v>6.5892923910816847</v>
      </c>
      <c r="CH352" s="27">
        <v>6.6676381002168501</v>
      </c>
      <c r="CI352" s="27">
        <v>6.3256653610315219</v>
      </c>
      <c r="CJ352" s="27">
        <v>5.4831668400047882</v>
      </c>
      <c r="CK352" s="27">
        <v>4.6117126296442841</v>
      </c>
      <c r="CL352" s="27">
        <v>4.4212724474754292</v>
      </c>
      <c r="CM352" s="27">
        <v>4.7755828636616151</v>
      </c>
      <c r="CO352" s="28">
        <v>5.4635277622992451</v>
      </c>
      <c r="CP352" s="28">
        <v>5.5895212025451801</v>
      </c>
      <c r="CQ352" s="28">
        <v>5.2432969784249064</v>
      </c>
      <c r="CR352" s="28">
        <v>5.1329327777591107</v>
      </c>
      <c r="CS352" s="28">
        <v>5.1770211918877411</v>
      </c>
      <c r="CT352" s="28">
        <v>4.9766865492555983</v>
      </c>
      <c r="CU352" s="28">
        <v>4.8342249558211421</v>
      </c>
      <c r="CV352" s="28">
        <v>4.6574585180011052</v>
      </c>
      <c r="CW352" s="28">
        <v>4.7224189290743226</v>
      </c>
      <c r="CX352" s="28">
        <v>4.3999931356485771</v>
      </c>
      <c r="CY352" s="28">
        <v>3.7844937297904693</v>
      </c>
      <c r="CZ352" s="28">
        <v>1.3992670058281149</v>
      </c>
      <c r="DA352" s="28">
        <v>-0.61459835394652629</v>
      </c>
      <c r="DB352" s="28">
        <v>-2.0251846133177409</v>
      </c>
      <c r="DD352" s="28">
        <v>7.4635277622992451</v>
      </c>
      <c r="DE352" s="28">
        <v>7.5895212025451801</v>
      </c>
      <c r="DF352" s="28">
        <v>7.2432969784249064</v>
      </c>
      <c r="DG352" s="28">
        <v>7.1329327777591107</v>
      </c>
      <c r="DH352" s="28">
        <v>7.1770211918877411</v>
      </c>
      <c r="DI352" s="28">
        <v>6.9766865492555983</v>
      </c>
      <c r="DJ352" s="28">
        <v>6.8342249558211421</v>
      </c>
      <c r="DK352" s="28">
        <v>6.6574585180011052</v>
      </c>
      <c r="DL352" s="28">
        <v>6.7224189290743226</v>
      </c>
      <c r="DM352" s="28">
        <v>6.3999931356485771</v>
      </c>
      <c r="DN352" s="28">
        <v>5.7844937297904693</v>
      </c>
      <c r="DO352" s="28">
        <v>3.3992670058281149</v>
      </c>
      <c r="DP352" s="28">
        <v>1.3854016460534737</v>
      </c>
      <c r="DQ352" s="28">
        <v>-2.5184613317740911E-2</v>
      </c>
      <c r="DS352" s="29">
        <v>5.5060037789367122</v>
      </c>
      <c r="DT352" s="29">
        <v>5.6729894567117611</v>
      </c>
      <c r="DU352" s="29">
        <v>5.3696098565271981</v>
      </c>
      <c r="DV352" s="29">
        <v>5.2926750612395601</v>
      </c>
      <c r="DW352" s="29">
        <v>5.3510010457113122</v>
      </c>
      <c r="DX352" s="29">
        <v>5.1067368989283324</v>
      </c>
      <c r="DY352" s="29">
        <v>4.935735404034638</v>
      </c>
      <c r="DZ352" s="29">
        <v>4.7802030513871046</v>
      </c>
      <c r="EA352" s="29">
        <v>4.8582704249903728</v>
      </c>
      <c r="EB352" s="29">
        <v>4.4761277754620572</v>
      </c>
      <c r="EC352" s="29">
        <v>1.9860931455747632</v>
      </c>
      <c r="ED352" s="29">
        <v>-0.3084947431421412</v>
      </c>
      <c r="EE352" s="29">
        <v>-1.9500155217792567</v>
      </c>
      <c r="EF352" s="29">
        <v>-1.7855887978422658</v>
      </c>
      <c r="EH352" s="29">
        <v>7.5060037789367122</v>
      </c>
      <c r="EI352" s="29">
        <v>7.6729894567117611</v>
      </c>
      <c r="EJ352" s="29">
        <v>7.3696098565271981</v>
      </c>
      <c r="EK352" s="29">
        <v>7.2926750612395601</v>
      </c>
      <c r="EL352" s="29">
        <v>7.3510010457113122</v>
      </c>
      <c r="EM352" s="29">
        <v>7.1067368989283324</v>
      </c>
      <c r="EN352" s="29">
        <v>6.935735404034638</v>
      </c>
      <c r="EO352" s="29">
        <v>6.7802030513871046</v>
      </c>
      <c r="EP352" s="29">
        <v>6.8582704249903728</v>
      </c>
      <c r="EQ352" s="29">
        <v>6.4761277754620572</v>
      </c>
      <c r="ER352" s="29">
        <v>3.9860931455747632</v>
      </c>
      <c r="ES352" s="29">
        <v>1.6915052568578588</v>
      </c>
      <c r="ET352" s="29">
        <v>4.9984478220743256E-2</v>
      </c>
      <c r="EU352" s="29">
        <v>0.21441120215773424</v>
      </c>
      <c r="EW352" s="1">
        <v>350648</v>
      </c>
      <c r="EX352" s="1">
        <v>481468</v>
      </c>
      <c r="EY352" s="1" t="s">
        <v>466</v>
      </c>
      <c r="EZ352" s="1" t="s">
        <v>885</v>
      </c>
    </row>
    <row r="353" spans="2:156" ht="16.2" thickBot="1" x14ac:dyDescent="0.35">
      <c r="B353" s="21" t="s">
        <v>353</v>
      </c>
      <c r="C353" s="22">
        <v>1.8685402167016369</v>
      </c>
      <c r="D353" s="23">
        <v>1.8550557899112468</v>
      </c>
      <c r="E353" s="23">
        <v>1.8682796114997973</v>
      </c>
      <c r="F353" s="23">
        <v>1.860703581372618</v>
      </c>
      <c r="G353" s="23">
        <v>1.8527513419216968</v>
      </c>
      <c r="H353" s="23">
        <v>1.8518445708258069</v>
      </c>
      <c r="I353" s="23">
        <v>1.8766289460514192</v>
      </c>
      <c r="J353" s="23">
        <v>1.8587216580416119</v>
      </c>
      <c r="K353" s="23">
        <v>1.840449036991298</v>
      </c>
      <c r="L353" s="23">
        <v>1.8648481189316124</v>
      </c>
      <c r="M353" s="23">
        <v>1.8596227666770599</v>
      </c>
      <c r="N353" s="23">
        <v>1.8783972356239165</v>
      </c>
      <c r="O353" s="23">
        <v>1.8752029031509032</v>
      </c>
      <c r="P353" s="23">
        <v>1.8684120101297776</v>
      </c>
      <c r="Q353" s="24"/>
      <c r="R353" s="23">
        <v>1.8685402167016369</v>
      </c>
      <c r="S353" s="23">
        <v>1.8550557899112468</v>
      </c>
      <c r="T353" s="23">
        <v>1.8682796114997973</v>
      </c>
      <c r="U353" s="23">
        <v>1.860703581372618</v>
      </c>
      <c r="V353" s="23">
        <v>1.8527513419216968</v>
      </c>
      <c r="W353" s="23">
        <v>1.8518445708258069</v>
      </c>
      <c r="X353" s="23">
        <v>1.8766289460514192</v>
      </c>
      <c r="Y353" s="23">
        <v>1.8587216580416119</v>
      </c>
      <c r="Z353" s="23">
        <v>1.840449036991298</v>
      </c>
      <c r="AA353" s="23">
        <v>1.8648481189316124</v>
      </c>
      <c r="AB353" s="23">
        <v>1.8596227666770599</v>
      </c>
      <c r="AC353" s="23">
        <v>1.8783972356239165</v>
      </c>
      <c r="AD353" s="23">
        <v>1.8752029031509032</v>
      </c>
      <c r="AE353" s="23">
        <v>1.8684120101297776</v>
      </c>
      <c r="AG353" s="25">
        <v>1.8685851921107077</v>
      </c>
      <c r="AH353" s="25">
        <v>1.8552411390426977</v>
      </c>
      <c r="AI353" s="25">
        <v>1.8687101208986481</v>
      </c>
      <c r="AJ353" s="25">
        <v>1.8614295183057878</v>
      </c>
      <c r="AK353" s="25">
        <v>1.8538837785547457</v>
      </c>
      <c r="AL353" s="25">
        <v>1.8533333582823674</v>
      </c>
      <c r="AM353" s="25">
        <v>1.8784275148060718</v>
      </c>
      <c r="AN353" s="25">
        <v>1.8608166572173785</v>
      </c>
      <c r="AO353" s="25">
        <v>1.8427978111992336</v>
      </c>
      <c r="AP353" s="25">
        <v>1.8673562789291318</v>
      </c>
      <c r="AQ353" s="25">
        <v>1.8625744187729389</v>
      </c>
      <c r="AR353" s="25">
        <v>1.8814547841338087</v>
      </c>
      <c r="AS353" s="25">
        <v>1.878400979631349</v>
      </c>
      <c r="AT353" s="25">
        <v>1.8717197115554884</v>
      </c>
      <c r="AV353" s="26">
        <v>1.8685851921107077</v>
      </c>
      <c r="AW353" s="26">
        <v>1.8552411390426977</v>
      </c>
      <c r="AX353" s="26">
        <v>1.8687101208986481</v>
      </c>
      <c r="AY353" s="26">
        <v>1.8614295183057878</v>
      </c>
      <c r="AZ353" s="26">
        <v>1.8538837785547457</v>
      </c>
      <c r="BA353" s="26">
        <v>1.8533333582823674</v>
      </c>
      <c r="BB353" s="26">
        <v>1.8784275148060718</v>
      </c>
      <c r="BC353" s="26">
        <v>1.8608166572173785</v>
      </c>
      <c r="BD353" s="26">
        <v>1.8427978111992336</v>
      </c>
      <c r="BE353" s="26">
        <v>1.8673562789291318</v>
      </c>
      <c r="BF353" s="26">
        <v>1.8625744187729389</v>
      </c>
      <c r="BG353" s="26">
        <v>1.8814547841338087</v>
      </c>
      <c r="BH353" s="26">
        <v>1.878400979631349</v>
      </c>
      <c r="BI353" s="26">
        <v>1.8717197115554884</v>
      </c>
      <c r="BK353" s="27">
        <v>1.8685402167016369</v>
      </c>
      <c r="BL353" s="27">
        <v>1.8550557899112468</v>
      </c>
      <c r="BM353" s="27">
        <v>1.8682796114997973</v>
      </c>
      <c r="BN353" s="27">
        <v>1.860703581372618</v>
      </c>
      <c r="BO353" s="27">
        <v>1.8527513419216968</v>
      </c>
      <c r="BP353" s="27">
        <v>1.8518445708258069</v>
      </c>
      <c r="BQ353" s="27">
        <v>1.8766289460514192</v>
      </c>
      <c r="BR353" s="27">
        <v>1.8587216580416119</v>
      </c>
      <c r="BS353" s="27">
        <v>1.840449036991298</v>
      </c>
      <c r="BT353" s="27">
        <v>1.8648481189316124</v>
      </c>
      <c r="BU353" s="27">
        <v>1.8596227666770599</v>
      </c>
      <c r="BV353" s="27">
        <v>1.8783972356239165</v>
      </c>
      <c r="BW353" s="27">
        <v>1.8752029031509032</v>
      </c>
      <c r="BX353" s="27">
        <v>1.8684120101297776</v>
      </c>
      <c r="BZ353" s="27">
        <v>1.8685402167016369</v>
      </c>
      <c r="CA353" s="27">
        <v>1.8550557899112468</v>
      </c>
      <c r="CB353" s="27">
        <v>1.8682796114997973</v>
      </c>
      <c r="CC353" s="27">
        <v>1.860703581372618</v>
      </c>
      <c r="CD353" s="27">
        <v>1.8527513419216968</v>
      </c>
      <c r="CE353" s="27">
        <v>1.8518445708258069</v>
      </c>
      <c r="CF353" s="27">
        <v>1.8766289460514192</v>
      </c>
      <c r="CG353" s="27">
        <v>1.8587216580416119</v>
      </c>
      <c r="CH353" s="27">
        <v>1.840449036991298</v>
      </c>
      <c r="CI353" s="27">
        <v>1.8648481189316124</v>
      </c>
      <c r="CJ353" s="27">
        <v>1.8596227666770599</v>
      </c>
      <c r="CK353" s="27">
        <v>1.8783972356239165</v>
      </c>
      <c r="CL353" s="27">
        <v>1.8752029031509032</v>
      </c>
      <c r="CM353" s="27">
        <v>1.8684120101297776</v>
      </c>
      <c r="CO353" s="28">
        <v>1.8684613975883684</v>
      </c>
      <c r="CP353" s="28">
        <v>1.8547568737717448</v>
      </c>
      <c r="CQ353" s="28">
        <v>1.8675872520946513</v>
      </c>
      <c r="CR353" s="28">
        <v>1.8595376127356427</v>
      </c>
      <c r="CS353" s="28">
        <v>1.8509332972511134</v>
      </c>
      <c r="CT353" s="28">
        <v>1.8490649025566195</v>
      </c>
      <c r="CU353" s="28">
        <v>1.8731361398607875</v>
      </c>
      <c r="CV353" s="28">
        <v>1.8546041485728275</v>
      </c>
      <c r="CW353" s="28">
        <v>1.8358488553739711</v>
      </c>
      <c r="CX353" s="28">
        <v>1.8600562568149512</v>
      </c>
      <c r="CY353" s="28">
        <v>1.8550843281199625</v>
      </c>
      <c r="CZ353" s="28">
        <v>1.8742488180778771</v>
      </c>
      <c r="DA353" s="28">
        <v>1.871369198571621</v>
      </c>
      <c r="DB353" s="28">
        <v>1.864849760025574</v>
      </c>
      <c r="DD353" s="28">
        <v>1.8684613975883684</v>
      </c>
      <c r="DE353" s="28">
        <v>1.8547568737717448</v>
      </c>
      <c r="DF353" s="28">
        <v>1.8675872520946513</v>
      </c>
      <c r="DG353" s="28">
        <v>1.8595376127356427</v>
      </c>
      <c r="DH353" s="28">
        <v>1.8509332972511134</v>
      </c>
      <c r="DI353" s="28">
        <v>1.8490649025566195</v>
      </c>
      <c r="DJ353" s="28">
        <v>1.8731361398607875</v>
      </c>
      <c r="DK353" s="28">
        <v>1.8546041485728275</v>
      </c>
      <c r="DL353" s="28">
        <v>1.8358488553739711</v>
      </c>
      <c r="DM353" s="28">
        <v>1.8600562568149512</v>
      </c>
      <c r="DN353" s="28">
        <v>1.8550843281199625</v>
      </c>
      <c r="DO353" s="28">
        <v>1.8742488180778771</v>
      </c>
      <c r="DP353" s="28">
        <v>1.871369198571621</v>
      </c>
      <c r="DQ353" s="28">
        <v>1.864849760025574</v>
      </c>
      <c r="DS353" s="29">
        <v>1.8684613975883684</v>
      </c>
      <c r="DT353" s="29">
        <v>1.8547568737717448</v>
      </c>
      <c r="DU353" s="29">
        <v>1.8675872520946513</v>
      </c>
      <c r="DV353" s="29">
        <v>1.8595376127356427</v>
      </c>
      <c r="DW353" s="29">
        <v>1.8509332972511134</v>
      </c>
      <c r="DX353" s="29">
        <v>1.8490649025566195</v>
      </c>
      <c r="DY353" s="29">
        <v>1.8731361398607875</v>
      </c>
      <c r="DZ353" s="29">
        <v>1.8546041485728275</v>
      </c>
      <c r="EA353" s="29">
        <v>1.8358488553739711</v>
      </c>
      <c r="EB353" s="29">
        <v>1.8600562568149512</v>
      </c>
      <c r="EC353" s="29">
        <v>1.8550843281199625</v>
      </c>
      <c r="ED353" s="29">
        <v>1.8742488180778771</v>
      </c>
      <c r="EE353" s="29">
        <v>1.871369198571621</v>
      </c>
      <c r="EF353" s="29">
        <v>1.864849760025574</v>
      </c>
      <c r="EH353" s="29">
        <v>1.8684613975883684</v>
      </c>
      <c r="EI353" s="29">
        <v>1.8547568737717448</v>
      </c>
      <c r="EJ353" s="29">
        <v>1.8675872520946513</v>
      </c>
      <c r="EK353" s="29">
        <v>1.8595376127356427</v>
      </c>
      <c r="EL353" s="29">
        <v>1.8509332972511134</v>
      </c>
      <c r="EM353" s="29">
        <v>1.8490649025566195</v>
      </c>
      <c r="EN353" s="29">
        <v>1.8731361398607875</v>
      </c>
      <c r="EO353" s="29">
        <v>1.8546041485728275</v>
      </c>
      <c r="EP353" s="29">
        <v>1.8358488553739711</v>
      </c>
      <c r="EQ353" s="29">
        <v>1.8600562568149512</v>
      </c>
      <c r="ER353" s="29">
        <v>1.8550843281199625</v>
      </c>
      <c r="ES353" s="29">
        <v>1.8742488180778771</v>
      </c>
      <c r="ET353" s="29">
        <v>1.871369198571621</v>
      </c>
      <c r="EU353" s="29">
        <v>1.864849760025574</v>
      </c>
      <c r="EW353" s="1">
        <v>357906</v>
      </c>
      <c r="EX353" s="1">
        <v>527506</v>
      </c>
      <c r="EY353" s="1" t="s">
        <v>464</v>
      </c>
      <c r="EZ353" s="1" t="s">
        <v>885</v>
      </c>
    </row>
    <row r="354" spans="2:156" ht="16.2" thickBot="1" x14ac:dyDescent="0.35">
      <c r="B354" s="21" t="s">
        <v>354</v>
      </c>
      <c r="C354" s="22">
        <v>7.1942412210637414</v>
      </c>
      <c r="D354" s="23">
        <v>7.1382014918539536</v>
      </c>
      <c r="E354" s="23">
        <v>6.8475987562352785</v>
      </c>
      <c r="F354" s="23">
        <v>6.6524644429949795</v>
      </c>
      <c r="G354" s="23">
        <v>6.4337083637659642</v>
      </c>
      <c r="H354" s="23">
        <v>6.0941913693710372</v>
      </c>
      <c r="I354" s="23">
        <v>5.7166768238620858</v>
      </c>
      <c r="J354" s="23">
        <v>5.3358635327139901</v>
      </c>
      <c r="K354" s="23">
        <v>4.9749261517229826</v>
      </c>
      <c r="L354" s="23">
        <v>4.471564586563419</v>
      </c>
      <c r="M354" s="23">
        <v>2.2236237206418785</v>
      </c>
      <c r="N354" s="23">
        <v>0.30518833503860066</v>
      </c>
      <c r="O354" s="23">
        <v>-0.47976242492549659</v>
      </c>
      <c r="P354" s="23">
        <v>-0.87694494660534517</v>
      </c>
      <c r="Q354" s="24"/>
      <c r="R354" s="23">
        <v>10.694241221063741</v>
      </c>
      <c r="S354" s="23">
        <v>10.638201491853954</v>
      </c>
      <c r="T354" s="23">
        <v>10.347598756235278</v>
      </c>
      <c r="U354" s="23">
        <v>10.15246444299498</v>
      </c>
      <c r="V354" s="23">
        <v>9.9337083637659642</v>
      </c>
      <c r="W354" s="23">
        <v>9.5941913693710372</v>
      </c>
      <c r="X354" s="23">
        <v>9.2166768238620858</v>
      </c>
      <c r="Y354" s="23">
        <v>8.8358635327139901</v>
      </c>
      <c r="Z354" s="23">
        <v>8.4749261517229826</v>
      </c>
      <c r="AA354" s="23">
        <v>7.971564586563419</v>
      </c>
      <c r="AB354" s="23">
        <v>5.7236237206418785</v>
      </c>
      <c r="AC354" s="23">
        <v>3.8051883350386007</v>
      </c>
      <c r="AD354" s="23">
        <v>3.0202375750745034</v>
      </c>
      <c r="AE354" s="23">
        <v>2.6230550533946548</v>
      </c>
      <c r="AG354" s="25">
        <v>7.166909530514241</v>
      </c>
      <c r="AH354" s="25">
        <v>7.1414487858961682</v>
      </c>
      <c r="AI354" s="25">
        <v>6.94266400995045</v>
      </c>
      <c r="AJ354" s="25">
        <v>6.7966501890483073</v>
      </c>
      <c r="AK354" s="25">
        <v>6.6363279252826555</v>
      </c>
      <c r="AL354" s="25">
        <v>6.3615049587676324</v>
      </c>
      <c r="AM354" s="25">
        <v>6.0376017423910771</v>
      </c>
      <c r="AN354" s="25">
        <v>5.7128502091128883</v>
      </c>
      <c r="AO354" s="25">
        <v>5.4014386998228172</v>
      </c>
      <c r="AP354" s="25">
        <v>4.9490187434088817</v>
      </c>
      <c r="AQ354" s="25">
        <v>3.1548711221097623</v>
      </c>
      <c r="AR354" s="25">
        <v>1.5104802415280059</v>
      </c>
      <c r="AS354" s="25">
        <v>0.30776072152317369</v>
      </c>
      <c r="AT354" s="25">
        <v>-3.5713642043148752E-2</v>
      </c>
      <c r="AV354" s="26">
        <v>10.666909530514241</v>
      </c>
      <c r="AW354" s="26">
        <v>10.641448785896168</v>
      </c>
      <c r="AX354" s="26">
        <v>10.44266400995045</v>
      </c>
      <c r="AY354" s="26">
        <v>10.296650189048307</v>
      </c>
      <c r="AZ354" s="26">
        <v>10.136327925282655</v>
      </c>
      <c r="BA354" s="26">
        <v>9.8615049587676324</v>
      </c>
      <c r="BB354" s="26">
        <v>9.5376017423910771</v>
      </c>
      <c r="BC354" s="26">
        <v>9.2128502091128883</v>
      </c>
      <c r="BD354" s="26">
        <v>8.9014386998228172</v>
      </c>
      <c r="BE354" s="26">
        <v>8.4490187434088817</v>
      </c>
      <c r="BF354" s="26">
        <v>6.6548711221097623</v>
      </c>
      <c r="BG354" s="26">
        <v>5.0104802415280059</v>
      </c>
      <c r="BH354" s="26">
        <v>3.8077607215231737</v>
      </c>
      <c r="BI354" s="26">
        <v>3.4642863579568512</v>
      </c>
      <c r="BK354" s="27">
        <v>7.1957519684669879</v>
      </c>
      <c r="BL354" s="27">
        <v>7.1633751416628755</v>
      </c>
      <c r="BM354" s="27">
        <v>6.9043482364412601</v>
      </c>
      <c r="BN354" s="27">
        <v>6.73937034806276</v>
      </c>
      <c r="BO354" s="27">
        <v>6.5584330642151087</v>
      </c>
      <c r="BP354" s="27">
        <v>6.2802770746474632</v>
      </c>
      <c r="BQ354" s="27">
        <v>5.9593128737516015</v>
      </c>
      <c r="BR354" s="27">
        <v>5.6488919839656742</v>
      </c>
      <c r="BS354" s="27">
        <v>5.3566311478198294</v>
      </c>
      <c r="BT354" s="27">
        <v>4.9244929100479027</v>
      </c>
      <c r="BU354" s="27">
        <v>3.0345467822262933</v>
      </c>
      <c r="BV354" s="27">
        <v>1.624188129590495</v>
      </c>
      <c r="BW354" s="27">
        <v>1.0616000162934398</v>
      </c>
      <c r="BX354" s="27">
        <v>0.93790901126320136</v>
      </c>
      <c r="BZ354" s="27">
        <v>10.695751968466988</v>
      </c>
      <c r="CA354" s="27">
        <v>10.663375141662875</v>
      </c>
      <c r="CB354" s="27">
        <v>10.40434823644126</v>
      </c>
      <c r="CC354" s="27">
        <v>10.23937034806276</v>
      </c>
      <c r="CD354" s="27">
        <v>10.058433064215109</v>
      </c>
      <c r="CE354" s="27">
        <v>9.7802770746474632</v>
      </c>
      <c r="CF354" s="27">
        <v>9.4593128737516015</v>
      </c>
      <c r="CG354" s="27">
        <v>9.1488919839656742</v>
      </c>
      <c r="CH354" s="27">
        <v>8.8566311478198294</v>
      </c>
      <c r="CI354" s="27">
        <v>8.4244929100479027</v>
      </c>
      <c r="CJ354" s="27">
        <v>6.5345467822262933</v>
      </c>
      <c r="CK354" s="27">
        <v>5.124188129590495</v>
      </c>
      <c r="CL354" s="27">
        <v>4.5616000162934398</v>
      </c>
      <c r="CM354" s="27">
        <v>4.4379090112632014</v>
      </c>
      <c r="CO354" s="28">
        <v>7.1824096169671172</v>
      </c>
      <c r="CP354" s="28">
        <v>7.1315090780789703</v>
      </c>
      <c r="CQ354" s="28">
        <v>6.8572017331434498</v>
      </c>
      <c r="CR354" s="28">
        <v>6.6900709933540856</v>
      </c>
      <c r="CS354" s="28">
        <v>6.5184353746643851</v>
      </c>
      <c r="CT354" s="28">
        <v>6.2616328617690513</v>
      </c>
      <c r="CU354" s="28">
        <v>5.9783113545147746</v>
      </c>
      <c r="CV354" s="28">
        <v>5.7052624801980496</v>
      </c>
      <c r="CW354" s="28">
        <v>5.4791913794798042</v>
      </c>
      <c r="CX354" s="28">
        <v>5.1440012745162509</v>
      </c>
      <c r="CY354" s="28">
        <v>3.5730690771651172</v>
      </c>
      <c r="CZ354" s="28">
        <v>-1.6369120652453972</v>
      </c>
      <c r="DA354" s="28">
        <v>-6.3178868504353431</v>
      </c>
      <c r="DB354" s="28">
        <v>-10.065692644187962</v>
      </c>
      <c r="DD354" s="28">
        <v>10.682409616967117</v>
      </c>
      <c r="DE354" s="28">
        <v>10.63150907807897</v>
      </c>
      <c r="DF354" s="28">
        <v>10.35720173314345</v>
      </c>
      <c r="DG354" s="28">
        <v>10.190070993354086</v>
      </c>
      <c r="DH354" s="28">
        <v>10.018435374664385</v>
      </c>
      <c r="DI354" s="28">
        <v>9.7616328617690513</v>
      </c>
      <c r="DJ354" s="28">
        <v>9.4783113545147746</v>
      </c>
      <c r="DK354" s="28">
        <v>9.2052624801980496</v>
      </c>
      <c r="DL354" s="28">
        <v>8.9791913794798042</v>
      </c>
      <c r="DM354" s="28">
        <v>8.6440012745162509</v>
      </c>
      <c r="DN354" s="28">
        <v>7.0730690771651172</v>
      </c>
      <c r="DO354" s="28">
        <v>1.8630879347546028</v>
      </c>
      <c r="DP354" s="28">
        <v>-2.8178868504353431</v>
      </c>
      <c r="DQ354" s="28">
        <v>-6.5656926441879619</v>
      </c>
      <c r="DS354" s="29">
        <v>7.2412881433040877</v>
      </c>
      <c r="DT354" s="29">
        <v>7.2472896895744352</v>
      </c>
      <c r="DU354" s="29">
        <v>7.0307993141673926</v>
      </c>
      <c r="DV354" s="29">
        <v>6.906871944166534</v>
      </c>
      <c r="DW354" s="29">
        <v>6.7814675111280263</v>
      </c>
      <c r="DX354" s="29">
        <v>6.5565872136917296</v>
      </c>
      <c r="DY354" s="29">
        <v>6.3071193962909913</v>
      </c>
      <c r="DZ354" s="29">
        <v>6.0740445859651153</v>
      </c>
      <c r="EA354" s="29">
        <v>5.8797428235026974</v>
      </c>
      <c r="EB354" s="29">
        <v>5.3947853205365046</v>
      </c>
      <c r="EC354" s="29">
        <v>0.29690940710563751</v>
      </c>
      <c r="ED354" s="29">
        <v>-4.8856208509705787</v>
      </c>
      <c r="EE354" s="29">
        <v>-8.887597436837833</v>
      </c>
      <c r="EF354" s="29">
        <v>-9.4140988428848331</v>
      </c>
      <c r="EH354" s="29">
        <v>10.741288143304088</v>
      </c>
      <c r="EI354" s="29">
        <v>10.747289689574435</v>
      </c>
      <c r="EJ354" s="29">
        <v>10.530799314167393</v>
      </c>
      <c r="EK354" s="29">
        <v>10.406871944166534</v>
      </c>
      <c r="EL354" s="29">
        <v>10.281467511128026</v>
      </c>
      <c r="EM354" s="29">
        <v>10.05658721369173</v>
      </c>
      <c r="EN354" s="29">
        <v>9.8071193962909913</v>
      </c>
      <c r="EO354" s="29">
        <v>9.5740445859651153</v>
      </c>
      <c r="EP354" s="29">
        <v>9.3797428235026974</v>
      </c>
      <c r="EQ354" s="29">
        <v>8.8947853205365046</v>
      </c>
      <c r="ER354" s="29">
        <v>3.7969094071056375</v>
      </c>
      <c r="ES354" s="29">
        <v>-1.3856208509705787</v>
      </c>
      <c r="ET354" s="29">
        <v>-5.387597436837833</v>
      </c>
      <c r="EU354" s="29">
        <v>-5.9140988428848331</v>
      </c>
      <c r="EW354" s="1">
        <v>357874</v>
      </c>
      <c r="EX354" s="1">
        <v>421203</v>
      </c>
      <c r="EY354" s="1" t="s">
        <v>526</v>
      </c>
      <c r="EZ354" s="1" t="s">
        <v>887</v>
      </c>
    </row>
    <row r="355" spans="2:156" ht="16.2" thickBot="1" x14ac:dyDescent="0.35">
      <c r="B355" s="21" t="s">
        <v>355</v>
      </c>
      <c r="C355" s="22">
        <v>4.2471291170225101</v>
      </c>
      <c r="D355" s="23">
        <v>4.3909807386229334</v>
      </c>
      <c r="E355" s="23">
        <v>4.3229167516926683</v>
      </c>
      <c r="F355" s="23">
        <v>4.2443183402287037</v>
      </c>
      <c r="G355" s="23">
        <v>4.248882139193217</v>
      </c>
      <c r="H355" s="23">
        <v>4.2105483578563971</v>
      </c>
      <c r="I355" s="23">
        <v>4.0985282906410934</v>
      </c>
      <c r="J355" s="23">
        <v>4.1236827296539351</v>
      </c>
      <c r="K355" s="23">
        <v>4.061002945387898</v>
      </c>
      <c r="L355" s="23">
        <v>3.947675544797046</v>
      </c>
      <c r="M355" s="23">
        <v>3.4345621384453482</v>
      </c>
      <c r="N355" s="23">
        <v>3.0051141591931883</v>
      </c>
      <c r="O355" s="23">
        <v>2.881421259154636</v>
      </c>
      <c r="P355" s="23">
        <v>2.8871668862902098</v>
      </c>
      <c r="Q355" s="24"/>
      <c r="R355" s="23">
        <v>5.7471291170225101</v>
      </c>
      <c r="S355" s="23">
        <v>5.8909807386229334</v>
      </c>
      <c r="T355" s="23">
        <v>5.8229167516926683</v>
      </c>
      <c r="U355" s="23">
        <v>5.7443183402287037</v>
      </c>
      <c r="V355" s="23">
        <v>5.748882139193217</v>
      </c>
      <c r="W355" s="23">
        <v>5.7105483578563971</v>
      </c>
      <c r="X355" s="23">
        <v>5.5985282906410934</v>
      </c>
      <c r="Y355" s="23">
        <v>5.6236827296539351</v>
      </c>
      <c r="Z355" s="23">
        <v>5.561002945387898</v>
      </c>
      <c r="AA355" s="23">
        <v>5.447675544797046</v>
      </c>
      <c r="AB355" s="23">
        <v>4.9345621384453482</v>
      </c>
      <c r="AC355" s="23">
        <v>4.5051141591931883</v>
      </c>
      <c r="AD355" s="23">
        <v>4.381421259154636</v>
      </c>
      <c r="AE355" s="23">
        <v>4.3871668862902098</v>
      </c>
      <c r="AG355" s="25">
        <v>4.2333199287225849</v>
      </c>
      <c r="AH355" s="25">
        <v>4.3665187611230571</v>
      </c>
      <c r="AI355" s="25">
        <v>4.3202414680087085</v>
      </c>
      <c r="AJ355" s="25">
        <v>4.2632002412555376</v>
      </c>
      <c r="AK355" s="25">
        <v>4.2877920157088845</v>
      </c>
      <c r="AL355" s="25">
        <v>4.2666317483603926</v>
      </c>
      <c r="AM355" s="25">
        <v>4.1699400661179506</v>
      </c>
      <c r="AN355" s="25">
        <v>4.2057804223345734</v>
      </c>
      <c r="AO355" s="25">
        <v>4.1637326299400792</v>
      </c>
      <c r="AP355" s="25">
        <v>4.0617135650971932</v>
      </c>
      <c r="AQ355" s="25">
        <v>3.7559043983303741</v>
      </c>
      <c r="AR355" s="25">
        <v>3.3403327378070653</v>
      </c>
      <c r="AS355" s="25">
        <v>2.9768617689678871</v>
      </c>
      <c r="AT355" s="25">
        <v>2.8685226150474392</v>
      </c>
      <c r="AV355" s="26">
        <v>5.7333199287225849</v>
      </c>
      <c r="AW355" s="26">
        <v>5.8665187611230571</v>
      </c>
      <c r="AX355" s="26">
        <v>5.8202414680087085</v>
      </c>
      <c r="AY355" s="26">
        <v>5.7632002412555376</v>
      </c>
      <c r="AZ355" s="26">
        <v>5.7877920157088845</v>
      </c>
      <c r="BA355" s="26">
        <v>5.7666317483603926</v>
      </c>
      <c r="BB355" s="26">
        <v>5.6699400661179506</v>
      </c>
      <c r="BC355" s="26">
        <v>5.7057804223345734</v>
      </c>
      <c r="BD355" s="26">
        <v>5.6637326299400792</v>
      </c>
      <c r="BE355" s="26">
        <v>5.5617135650971932</v>
      </c>
      <c r="BF355" s="26">
        <v>5.2559043983303741</v>
      </c>
      <c r="BG355" s="26">
        <v>4.8403327378070653</v>
      </c>
      <c r="BH355" s="26">
        <v>4.4768617689678871</v>
      </c>
      <c r="BI355" s="26">
        <v>4.3685226150474392</v>
      </c>
      <c r="BK355" s="27">
        <v>4.2472910325207494</v>
      </c>
      <c r="BL355" s="27">
        <v>4.3943194795536229</v>
      </c>
      <c r="BM355" s="27">
        <v>4.330462018287264</v>
      </c>
      <c r="BN355" s="27">
        <v>4.2561057698871085</v>
      </c>
      <c r="BO355" s="27">
        <v>4.2644412856458045</v>
      </c>
      <c r="BP355" s="27">
        <v>4.2332058873958207</v>
      </c>
      <c r="BQ355" s="27">
        <v>4.1286541636326337</v>
      </c>
      <c r="BR355" s="27">
        <v>4.1619277641490271</v>
      </c>
      <c r="BS355" s="27">
        <v>4.1200308795023339</v>
      </c>
      <c r="BT355" s="27">
        <v>4.0181524069542869</v>
      </c>
      <c r="BU355" s="27">
        <v>3.655963262106761</v>
      </c>
      <c r="BV355" s="27">
        <v>3.2957413968438978</v>
      </c>
      <c r="BW355" s="27">
        <v>3.1967656069788699</v>
      </c>
      <c r="BX355" s="27">
        <v>3.2317321528107499</v>
      </c>
      <c r="BZ355" s="27">
        <v>5.7472910325207494</v>
      </c>
      <c r="CA355" s="27">
        <v>5.8943194795536229</v>
      </c>
      <c r="CB355" s="27">
        <v>5.830462018287264</v>
      </c>
      <c r="CC355" s="27">
        <v>5.7561057698871085</v>
      </c>
      <c r="CD355" s="27">
        <v>5.7644412856458045</v>
      </c>
      <c r="CE355" s="27">
        <v>5.7332058873958207</v>
      </c>
      <c r="CF355" s="27">
        <v>5.6286541636326337</v>
      </c>
      <c r="CG355" s="27">
        <v>5.6619277641490271</v>
      </c>
      <c r="CH355" s="27">
        <v>5.6200308795023339</v>
      </c>
      <c r="CI355" s="27">
        <v>5.5181524069542869</v>
      </c>
      <c r="CJ355" s="27">
        <v>5.155963262106761</v>
      </c>
      <c r="CK355" s="27">
        <v>4.7957413968438978</v>
      </c>
      <c r="CL355" s="27">
        <v>4.6967656069788699</v>
      </c>
      <c r="CM355" s="27">
        <v>4.7317321528107499</v>
      </c>
      <c r="CO355" s="28">
        <v>4.2459188453659173</v>
      </c>
      <c r="CP355" s="28">
        <v>4.3958645014848923</v>
      </c>
      <c r="CQ355" s="28">
        <v>4.3350754478371805</v>
      </c>
      <c r="CR355" s="28">
        <v>4.2648062090639947</v>
      </c>
      <c r="CS355" s="28">
        <v>4.2780091270439549</v>
      </c>
      <c r="CT355" s="28">
        <v>4.2502292698361028</v>
      </c>
      <c r="CU355" s="28">
        <v>4.1484254053271279</v>
      </c>
      <c r="CV355" s="28">
        <v>4.1751014798238231</v>
      </c>
      <c r="CW355" s="28">
        <v>4.1284690718606285</v>
      </c>
      <c r="CX355" s="28">
        <v>4.0272777091938732</v>
      </c>
      <c r="CY355" s="28">
        <v>3.804993372036134</v>
      </c>
      <c r="CZ355" s="28">
        <v>2.5795281736262394</v>
      </c>
      <c r="DA355" s="28">
        <v>1.6822337652047024</v>
      </c>
      <c r="DB355" s="28">
        <v>0.96888736124001529</v>
      </c>
      <c r="DD355" s="28">
        <v>5.7459188453659173</v>
      </c>
      <c r="DE355" s="28">
        <v>5.8958645014848923</v>
      </c>
      <c r="DF355" s="28">
        <v>5.8350754478371805</v>
      </c>
      <c r="DG355" s="28">
        <v>5.7648062090639947</v>
      </c>
      <c r="DH355" s="28">
        <v>5.7780091270439549</v>
      </c>
      <c r="DI355" s="28">
        <v>5.7502292698361028</v>
      </c>
      <c r="DJ355" s="28">
        <v>5.6484254053271279</v>
      </c>
      <c r="DK355" s="28">
        <v>5.6751014798238231</v>
      </c>
      <c r="DL355" s="28">
        <v>5.6284690718606285</v>
      </c>
      <c r="DM355" s="28">
        <v>5.5272777091938732</v>
      </c>
      <c r="DN355" s="28">
        <v>5.304993372036134</v>
      </c>
      <c r="DO355" s="28">
        <v>4.0795281736262394</v>
      </c>
      <c r="DP355" s="28">
        <v>3.1822337652047024</v>
      </c>
      <c r="DQ355" s="28">
        <v>2.4688873612400153</v>
      </c>
      <c r="DS355" s="29">
        <v>4.2556086596372396</v>
      </c>
      <c r="DT355" s="29">
        <v>4.4152325928879215</v>
      </c>
      <c r="DU355" s="29">
        <v>4.3643186514082117</v>
      </c>
      <c r="DV355" s="29">
        <v>4.3020181559506216</v>
      </c>
      <c r="DW355" s="29">
        <v>4.3177839441650274</v>
      </c>
      <c r="DX355" s="29">
        <v>4.2860268870651614</v>
      </c>
      <c r="DY355" s="29">
        <v>4.1808526211434778</v>
      </c>
      <c r="DZ355" s="29">
        <v>4.2091378116781488</v>
      </c>
      <c r="EA355" s="29">
        <v>4.1626853191088458</v>
      </c>
      <c r="EB355" s="29">
        <v>4.0219168383163053</v>
      </c>
      <c r="EC355" s="29">
        <v>2.8159136010710695</v>
      </c>
      <c r="ED355" s="29">
        <v>1.6905673933006424</v>
      </c>
      <c r="EE355" s="29">
        <v>1.0340425613204332</v>
      </c>
      <c r="EF355" s="29">
        <v>1.1473374622269263</v>
      </c>
      <c r="EH355" s="29">
        <v>5.7556086596372396</v>
      </c>
      <c r="EI355" s="29">
        <v>5.9152325928879215</v>
      </c>
      <c r="EJ355" s="29">
        <v>5.8643186514082117</v>
      </c>
      <c r="EK355" s="29">
        <v>5.8020181559506216</v>
      </c>
      <c r="EL355" s="29">
        <v>5.8177839441650274</v>
      </c>
      <c r="EM355" s="29">
        <v>5.7860268870651614</v>
      </c>
      <c r="EN355" s="29">
        <v>5.6808526211434778</v>
      </c>
      <c r="EO355" s="29">
        <v>5.7091378116781488</v>
      </c>
      <c r="EP355" s="29">
        <v>5.6626853191088458</v>
      </c>
      <c r="EQ355" s="29">
        <v>5.5219168383163053</v>
      </c>
      <c r="ER355" s="29">
        <v>4.3159136010710695</v>
      </c>
      <c r="ES355" s="29">
        <v>3.1905673933006424</v>
      </c>
      <c r="ET355" s="29">
        <v>2.5340425613204332</v>
      </c>
      <c r="EU355" s="29">
        <v>2.6473374622269263</v>
      </c>
      <c r="EW355" s="1">
        <v>388779</v>
      </c>
      <c r="EX355" s="1">
        <v>419157</v>
      </c>
      <c r="EY355" s="1" t="s">
        <v>769</v>
      </c>
      <c r="EZ355" s="1" t="s">
        <v>871</v>
      </c>
    </row>
    <row r="356" spans="2:156" ht="16.2" thickBot="1" x14ac:dyDescent="0.35">
      <c r="B356" s="21" t="s">
        <v>356</v>
      </c>
      <c r="C356" s="22">
        <v>0.80367070535153218</v>
      </c>
      <c r="D356" s="23">
        <v>1.0673685943943312</v>
      </c>
      <c r="E356" s="23">
        <v>0.92875228822316558</v>
      </c>
      <c r="F356" s="23">
        <v>0.74055065081636684</v>
      </c>
      <c r="G356" s="23">
        <v>0.47154271153801375</v>
      </c>
      <c r="H356" s="23">
        <v>0.20597376091030384</v>
      </c>
      <c r="I356" s="23">
        <v>2.5328000818579E-2</v>
      </c>
      <c r="J356" s="23">
        <v>-0.3056164763325917</v>
      </c>
      <c r="K356" s="23">
        <v>-0.60061552121126738</v>
      </c>
      <c r="L356" s="23">
        <v>-0.9467379885779863</v>
      </c>
      <c r="M356" s="23">
        <v>-3.2741588689415835</v>
      </c>
      <c r="N356" s="23">
        <v>-6.3918392350661897</v>
      </c>
      <c r="O356" s="23">
        <v>-7.3090106245720463</v>
      </c>
      <c r="P356" s="23">
        <v>-7.5312529558479113</v>
      </c>
      <c r="Q356" s="24"/>
      <c r="R356" s="23">
        <v>4.9036707053515336</v>
      </c>
      <c r="S356" s="23">
        <v>5.1673685943943326</v>
      </c>
      <c r="T356" s="23">
        <v>5.028752288223167</v>
      </c>
      <c r="U356" s="23">
        <v>4.8405506508163683</v>
      </c>
      <c r="V356" s="23">
        <v>4.5715427115380152</v>
      </c>
      <c r="W356" s="23">
        <v>4.3059737609103053</v>
      </c>
      <c r="X356" s="23">
        <v>4.1253280008185804</v>
      </c>
      <c r="Y356" s="23">
        <v>3.7943835236674097</v>
      </c>
      <c r="Z356" s="23">
        <v>3.499384478788734</v>
      </c>
      <c r="AA356" s="23">
        <v>3.1532620114220151</v>
      </c>
      <c r="AB356" s="23">
        <v>0.82584113105841794</v>
      </c>
      <c r="AC356" s="23">
        <v>-2.2918392350661883</v>
      </c>
      <c r="AD356" s="23">
        <v>-3.2090106245720449</v>
      </c>
      <c r="AE356" s="23">
        <v>-3.4312529558479099</v>
      </c>
      <c r="AG356" s="25">
        <v>0.71664534073989117</v>
      </c>
      <c r="AH356" s="25">
        <v>0.94990673934496428</v>
      </c>
      <c r="AI356" s="25">
        <v>0.93351877583191012</v>
      </c>
      <c r="AJ356" s="25">
        <v>0.83377265745026818</v>
      </c>
      <c r="AK356" s="25">
        <v>0.64276793806989829</v>
      </c>
      <c r="AL356" s="25">
        <v>0.44976074531581389</v>
      </c>
      <c r="AM356" s="25">
        <v>0.31484228955801896</v>
      </c>
      <c r="AN356" s="25">
        <v>1.8370541775347249E-2</v>
      </c>
      <c r="AO356" s="25">
        <v>-0.2646161593002887</v>
      </c>
      <c r="AP356" s="25">
        <v>-0.56294909812788418</v>
      </c>
      <c r="AQ356" s="25">
        <v>-1.6343043771187524</v>
      </c>
      <c r="AR356" s="25">
        <v>-3.9345856821259169</v>
      </c>
      <c r="AS356" s="25">
        <v>-6.2480468898560098</v>
      </c>
      <c r="AT356" s="25">
        <v>-6.3822676584575113</v>
      </c>
      <c r="AV356" s="26">
        <v>4.8166453407398926</v>
      </c>
      <c r="AW356" s="26">
        <v>5.0499067393449657</v>
      </c>
      <c r="AX356" s="26">
        <v>5.0335187758319115</v>
      </c>
      <c r="AY356" s="26">
        <v>4.9337726574502696</v>
      </c>
      <c r="AZ356" s="26">
        <v>4.7427679380698997</v>
      </c>
      <c r="BA356" s="26">
        <v>4.5497607453158153</v>
      </c>
      <c r="BB356" s="26">
        <v>4.4148422895580204</v>
      </c>
      <c r="BC356" s="26">
        <v>4.1183705417753487</v>
      </c>
      <c r="BD356" s="26">
        <v>3.8353838406997127</v>
      </c>
      <c r="BE356" s="26">
        <v>3.5370509018721172</v>
      </c>
      <c r="BF356" s="26">
        <v>2.465695622881249</v>
      </c>
      <c r="BG356" s="26">
        <v>0.16541431787408456</v>
      </c>
      <c r="BH356" s="26">
        <v>-2.1480468898560083</v>
      </c>
      <c r="BI356" s="26">
        <v>-2.2822676584575099</v>
      </c>
      <c r="BK356" s="27">
        <v>0.80537226727224365</v>
      </c>
      <c r="BL356" s="27">
        <v>1.101291902910809</v>
      </c>
      <c r="BM356" s="27">
        <v>1.00226348582245</v>
      </c>
      <c r="BN356" s="27">
        <v>0.85134945050617006</v>
      </c>
      <c r="BO356" s="27">
        <v>0.62328788031101823</v>
      </c>
      <c r="BP356" s="27">
        <v>0.41300777642066677</v>
      </c>
      <c r="BQ356" s="27">
        <v>0.28716494064730469</v>
      </c>
      <c r="BR356" s="27">
        <v>2.477850606520704E-2</v>
      </c>
      <c r="BS356" s="27">
        <v>-0.20333983533715028</v>
      </c>
      <c r="BT356" s="27">
        <v>-0.48387675010651776</v>
      </c>
      <c r="BU356" s="27">
        <v>-2.513526378496497</v>
      </c>
      <c r="BV356" s="27">
        <v>-4.8380321657508496</v>
      </c>
      <c r="BW356" s="27">
        <v>-5.1228928739205024</v>
      </c>
      <c r="BX356" s="27">
        <v>-4.7525679423154727</v>
      </c>
      <c r="BZ356" s="27">
        <v>4.9053722672722451</v>
      </c>
      <c r="CA356" s="27">
        <v>5.2012919029108104</v>
      </c>
      <c r="CB356" s="27">
        <v>5.1022634858224514</v>
      </c>
      <c r="CC356" s="27">
        <v>4.9513494505061715</v>
      </c>
      <c r="CD356" s="27">
        <v>4.7232878803110196</v>
      </c>
      <c r="CE356" s="27">
        <v>4.5130077764206682</v>
      </c>
      <c r="CF356" s="27">
        <v>4.3871649406473061</v>
      </c>
      <c r="CG356" s="27">
        <v>4.1247785060652085</v>
      </c>
      <c r="CH356" s="27">
        <v>3.8966601646628511</v>
      </c>
      <c r="CI356" s="27">
        <v>3.6161232498934837</v>
      </c>
      <c r="CJ356" s="27">
        <v>1.5864736215035045</v>
      </c>
      <c r="CK356" s="27">
        <v>-0.73803216575084818</v>
      </c>
      <c r="CL356" s="27">
        <v>-1.022892873920501</v>
      </c>
      <c r="CM356" s="27">
        <v>-0.65256794231547133</v>
      </c>
      <c r="CO356" s="28">
        <v>0.80309303871582571</v>
      </c>
      <c r="CP356" s="28">
        <v>1.1042210682029641</v>
      </c>
      <c r="CQ356" s="28">
        <v>1.0179305302606458</v>
      </c>
      <c r="CR356" s="28">
        <v>0.8943545297431541</v>
      </c>
      <c r="CS356" s="28">
        <v>0.70873642243741131</v>
      </c>
      <c r="CT356" s="28">
        <v>0.55496015591262093</v>
      </c>
      <c r="CU356" s="28">
        <v>0.43586108435305349</v>
      </c>
      <c r="CV356" s="28">
        <v>1.6872021100304835E-2</v>
      </c>
      <c r="CW356" s="28">
        <v>-0.34307191009859395</v>
      </c>
      <c r="CX356" s="28">
        <v>-0.67611378155572766</v>
      </c>
      <c r="CY356" s="28">
        <v>-2.9237409790073663</v>
      </c>
      <c r="CZ356" s="28">
        <v>-7.740131333336226</v>
      </c>
      <c r="DA356" s="28">
        <v>-10.405580394123326</v>
      </c>
      <c r="DB356" s="28">
        <v>-12.18687854508638</v>
      </c>
      <c r="DD356" s="28">
        <v>4.9030930387158271</v>
      </c>
      <c r="DE356" s="28">
        <v>5.2042210682029655</v>
      </c>
      <c r="DF356" s="28">
        <v>5.1179305302606473</v>
      </c>
      <c r="DG356" s="28">
        <v>4.9943545297431555</v>
      </c>
      <c r="DH356" s="28">
        <v>4.8087364224374127</v>
      </c>
      <c r="DI356" s="28">
        <v>4.6549601559126224</v>
      </c>
      <c r="DJ356" s="28">
        <v>4.5358610843530549</v>
      </c>
      <c r="DK356" s="28">
        <v>4.1168720211003063</v>
      </c>
      <c r="DL356" s="28">
        <v>3.7569280899014075</v>
      </c>
      <c r="DM356" s="28">
        <v>3.4238862184442738</v>
      </c>
      <c r="DN356" s="28">
        <v>1.1762590209926351</v>
      </c>
      <c r="DO356" s="28">
        <v>-3.6401313333362246</v>
      </c>
      <c r="DP356" s="28">
        <v>-6.305580394123325</v>
      </c>
      <c r="DQ356" s="28">
        <v>-8.0868785450863783</v>
      </c>
      <c r="DS356" s="29">
        <v>0.86499719958133525</v>
      </c>
      <c r="DT356" s="29">
        <v>1.2264087071595746</v>
      </c>
      <c r="DU356" s="29">
        <v>1.1996403207013664</v>
      </c>
      <c r="DV356" s="29">
        <v>1.123664499119549</v>
      </c>
      <c r="DW356" s="29">
        <v>0.92964856198383572</v>
      </c>
      <c r="DX356" s="29">
        <v>0.58703095530018956</v>
      </c>
      <c r="DY356" s="29">
        <v>0.33444063303024407</v>
      </c>
      <c r="DZ356" s="29">
        <v>-5.356560149690992E-2</v>
      </c>
      <c r="EA356" s="29">
        <v>-0.39202585405892876</v>
      </c>
      <c r="EB356" s="29">
        <v>-0.79455527878685928</v>
      </c>
      <c r="EC356" s="29">
        <v>-5.8468166299695774</v>
      </c>
      <c r="ED356" s="29">
        <v>-10.159376201037354</v>
      </c>
      <c r="EE356" s="29">
        <v>-12.360085037117223</v>
      </c>
      <c r="EF356" s="29">
        <v>-12.117140448771167</v>
      </c>
      <c r="EH356" s="29">
        <v>4.9649971995813367</v>
      </c>
      <c r="EI356" s="29">
        <v>5.326408707159576</v>
      </c>
      <c r="EJ356" s="29">
        <v>5.2996403207013678</v>
      </c>
      <c r="EK356" s="29">
        <v>5.2236644991195504</v>
      </c>
      <c r="EL356" s="29">
        <v>5.0296485619838371</v>
      </c>
      <c r="EM356" s="29">
        <v>4.687030955300191</v>
      </c>
      <c r="EN356" s="29">
        <v>4.4344406330302455</v>
      </c>
      <c r="EO356" s="29">
        <v>4.0464343985030915</v>
      </c>
      <c r="EP356" s="29">
        <v>3.7079741459410727</v>
      </c>
      <c r="EQ356" s="29">
        <v>3.3054447212131421</v>
      </c>
      <c r="ER356" s="29">
        <v>-1.746816629969576</v>
      </c>
      <c r="ES356" s="29">
        <v>-6.0593762010373524</v>
      </c>
      <c r="ET356" s="29">
        <v>-8.2600850371172214</v>
      </c>
      <c r="EU356" s="29">
        <v>-8.0171404487711655</v>
      </c>
      <c r="EW356" s="1">
        <v>325814</v>
      </c>
      <c r="EX356" s="1">
        <v>549933</v>
      </c>
      <c r="EY356" s="1" t="s">
        <v>554</v>
      </c>
      <c r="EZ356" s="1" t="s">
        <v>886</v>
      </c>
    </row>
    <row r="357" spans="2:156" ht="16.2" thickBot="1" x14ac:dyDescent="0.35">
      <c r="B357" s="21" t="s">
        <v>357</v>
      </c>
      <c r="C357" s="22">
        <v>12.626632719132516</v>
      </c>
      <c r="D357" s="23">
        <v>12.799067821441731</v>
      </c>
      <c r="E357" s="23">
        <v>12.640169470284841</v>
      </c>
      <c r="F357" s="23">
        <v>12.480205832888375</v>
      </c>
      <c r="G357" s="23">
        <v>12.316523957324184</v>
      </c>
      <c r="H357" s="23">
        <v>12.121451968807939</v>
      </c>
      <c r="I357" s="23">
        <v>11.951061388365579</v>
      </c>
      <c r="J357" s="23">
        <v>11.74225253416709</v>
      </c>
      <c r="K357" s="23">
        <v>11.542967938648575</v>
      </c>
      <c r="L357" s="23">
        <v>11.265103829783831</v>
      </c>
      <c r="M357" s="23">
        <v>9.9200652786094761</v>
      </c>
      <c r="N357" s="23">
        <v>8.1923023896594565</v>
      </c>
      <c r="O357" s="23">
        <v>7.1652363140330593</v>
      </c>
      <c r="P357" s="23">
        <v>6.4595699711181993</v>
      </c>
      <c r="Q357" s="24"/>
      <c r="R357" s="23">
        <v>17.226632719132517</v>
      </c>
      <c r="S357" s="23">
        <v>17.399067821441733</v>
      </c>
      <c r="T357" s="23">
        <v>17.24016947028484</v>
      </c>
      <c r="U357" s="23">
        <v>17.080205832888375</v>
      </c>
      <c r="V357" s="23">
        <v>16.916523957324188</v>
      </c>
      <c r="W357" s="23">
        <v>16.721451968807941</v>
      </c>
      <c r="X357" s="23">
        <v>16.551061388365582</v>
      </c>
      <c r="Y357" s="23">
        <v>16.342252534167091</v>
      </c>
      <c r="Z357" s="23">
        <v>16.142967938648574</v>
      </c>
      <c r="AA357" s="23">
        <v>15.865103829783832</v>
      </c>
      <c r="AB357" s="23">
        <v>14.520065278609477</v>
      </c>
      <c r="AC357" s="23">
        <v>12.792302389659458</v>
      </c>
      <c r="AD357" s="23">
        <v>11.765236314033061</v>
      </c>
      <c r="AE357" s="23">
        <v>11.059569971118201</v>
      </c>
      <c r="AG357" s="25">
        <v>12.56977690319601</v>
      </c>
      <c r="AH357" s="25">
        <v>12.703709781946696</v>
      </c>
      <c r="AI357" s="25">
        <v>12.602264198063901</v>
      </c>
      <c r="AJ357" s="25">
        <v>12.495158866234194</v>
      </c>
      <c r="AK357" s="25">
        <v>12.377433068392564</v>
      </c>
      <c r="AL357" s="25">
        <v>12.225022218858225</v>
      </c>
      <c r="AM357" s="25">
        <v>12.079777158819343</v>
      </c>
      <c r="AN357" s="25">
        <v>11.860058329912286</v>
      </c>
      <c r="AO357" s="25">
        <v>11.607032640921933</v>
      </c>
      <c r="AP357" s="25">
        <v>11.320257897880538</v>
      </c>
      <c r="AQ357" s="25">
        <v>10.494523460081878</v>
      </c>
      <c r="AR357" s="25">
        <v>9.5951832231130911</v>
      </c>
      <c r="AS357" s="25">
        <v>8.8222553969733486</v>
      </c>
      <c r="AT357" s="25">
        <v>8.6113500554306253</v>
      </c>
      <c r="AV357" s="26">
        <v>17.169776903196009</v>
      </c>
      <c r="AW357" s="26">
        <v>17.303709781946697</v>
      </c>
      <c r="AX357" s="26">
        <v>17.202264198063901</v>
      </c>
      <c r="AY357" s="26">
        <v>17.095158866234193</v>
      </c>
      <c r="AZ357" s="26">
        <v>16.977433068392564</v>
      </c>
      <c r="BA357" s="26">
        <v>16.825022218858226</v>
      </c>
      <c r="BB357" s="26">
        <v>16.679777158819345</v>
      </c>
      <c r="BC357" s="26">
        <v>16.460058329912286</v>
      </c>
      <c r="BD357" s="26">
        <v>16.207032640921934</v>
      </c>
      <c r="BE357" s="26">
        <v>15.920257897880539</v>
      </c>
      <c r="BF357" s="26">
        <v>15.094523460081879</v>
      </c>
      <c r="BG357" s="26">
        <v>14.195183223113093</v>
      </c>
      <c r="BH357" s="26">
        <v>13.42225539697335</v>
      </c>
      <c r="BI357" s="26">
        <v>13.211350055430627</v>
      </c>
      <c r="BK357" s="27">
        <v>12.627530607259418</v>
      </c>
      <c r="BL357" s="27">
        <v>12.819201582870233</v>
      </c>
      <c r="BM357" s="27">
        <v>12.683930352063536</v>
      </c>
      <c r="BN357" s="27">
        <v>12.546542774480706</v>
      </c>
      <c r="BO357" s="27">
        <v>12.407675614379183</v>
      </c>
      <c r="BP357" s="27">
        <v>12.246409449720437</v>
      </c>
      <c r="BQ357" s="27">
        <v>12.109464956725883</v>
      </c>
      <c r="BR357" s="27">
        <v>11.941722276808376</v>
      </c>
      <c r="BS357" s="27">
        <v>11.783209401345873</v>
      </c>
      <c r="BT357" s="27">
        <v>11.605877314680567</v>
      </c>
      <c r="BU357" s="27">
        <v>10.596397347357669</v>
      </c>
      <c r="BV357" s="27">
        <v>9.7631739617156228</v>
      </c>
      <c r="BW357" s="27">
        <v>9.5062933142467596</v>
      </c>
      <c r="BX357" s="27">
        <v>9.5455815996090454</v>
      </c>
      <c r="BZ357" s="27">
        <v>17.227530607259418</v>
      </c>
      <c r="CA357" s="27">
        <v>17.419201582870237</v>
      </c>
      <c r="CB357" s="27">
        <v>17.283930352063535</v>
      </c>
      <c r="CC357" s="27">
        <v>17.146542774480707</v>
      </c>
      <c r="CD357" s="27">
        <v>17.007675614379185</v>
      </c>
      <c r="CE357" s="27">
        <v>16.84640944972044</v>
      </c>
      <c r="CF357" s="27">
        <v>16.709464956725885</v>
      </c>
      <c r="CG357" s="27">
        <v>16.541722276808379</v>
      </c>
      <c r="CH357" s="27">
        <v>16.383209401345873</v>
      </c>
      <c r="CI357" s="27">
        <v>16.205877314680571</v>
      </c>
      <c r="CJ357" s="27">
        <v>15.196397347357671</v>
      </c>
      <c r="CK357" s="27">
        <v>14.363173961715624</v>
      </c>
      <c r="CL357" s="27">
        <v>14.106293314246761</v>
      </c>
      <c r="CM357" s="27">
        <v>14.145581599609047</v>
      </c>
      <c r="CO357" s="28">
        <v>12.626919476791336</v>
      </c>
      <c r="CP357" s="28">
        <v>12.818472317225684</v>
      </c>
      <c r="CQ357" s="28">
        <v>12.68057102355163</v>
      </c>
      <c r="CR357" s="28">
        <v>12.543324677187714</v>
      </c>
      <c r="CS357" s="28">
        <v>12.40343610540223</v>
      </c>
      <c r="CT357" s="28">
        <v>12.235727858811059</v>
      </c>
      <c r="CU357" s="28">
        <v>12.094694220687622</v>
      </c>
      <c r="CV357" s="28">
        <v>11.916288852689487</v>
      </c>
      <c r="CW357" s="28">
        <v>11.751301119643237</v>
      </c>
      <c r="CX357" s="28">
        <v>11.572285935653939</v>
      </c>
      <c r="CY357" s="28">
        <v>10.453389166156335</v>
      </c>
      <c r="CZ357" s="28">
        <v>6.4854747662262326</v>
      </c>
      <c r="DA357" s="28">
        <v>3.1072023553067751</v>
      </c>
      <c r="DB357" s="28">
        <v>0.48635542792423792</v>
      </c>
      <c r="DD357" s="28">
        <v>17.226919476791338</v>
      </c>
      <c r="DE357" s="28">
        <v>17.418472317225685</v>
      </c>
      <c r="DF357" s="28">
        <v>17.28057102355163</v>
      </c>
      <c r="DG357" s="28">
        <v>17.143324677187714</v>
      </c>
      <c r="DH357" s="28">
        <v>17.00343610540223</v>
      </c>
      <c r="DI357" s="28">
        <v>16.835727858811062</v>
      </c>
      <c r="DJ357" s="28">
        <v>16.694694220687623</v>
      </c>
      <c r="DK357" s="28">
        <v>16.516288852689488</v>
      </c>
      <c r="DL357" s="28">
        <v>16.351301119643239</v>
      </c>
      <c r="DM357" s="28">
        <v>16.172285935653939</v>
      </c>
      <c r="DN357" s="28">
        <v>15.053389166156336</v>
      </c>
      <c r="DO357" s="28">
        <v>11.085474766226234</v>
      </c>
      <c r="DP357" s="28">
        <v>7.7072023553067766</v>
      </c>
      <c r="DQ357" s="28">
        <v>5.0863554279242393</v>
      </c>
      <c r="DS357" s="29">
        <v>12.658753517849958</v>
      </c>
      <c r="DT357" s="29">
        <v>12.881948624444751</v>
      </c>
      <c r="DU357" s="29">
        <v>12.776356456713865</v>
      </c>
      <c r="DV357" s="29">
        <v>12.666847288966808</v>
      </c>
      <c r="DW357" s="29">
        <v>12.55108318456687</v>
      </c>
      <c r="DX357" s="29">
        <v>12.397178711238928</v>
      </c>
      <c r="DY357" s="29">
        <v>12.267875776795041</v>
      </c>
      <c r="DZ357" s="29">
        <v>12.09858566918175</v>
      </c>
      <c r="EA357" s="29">
        <v>11.911243281173382</v>
      </c>
      <c r="EB357" s="29">
        <v>11.603146106319739</v>
      </c>
      <c r="EC357" s="29">
        <v>7.5995932302004405</v>
      </c>
      <c r="ED357" s="29">
        <v>3.3911697289520717</v>
      </c>
      <c r="EE357" s="29">
        <v>0.48928966850341027</v>
      </c>
      <c r="EF357" s="29">
        <v>0.54799007750324336</v>
      </c>
      <c r="EH357" s="29">
        <v>17.258753517849961</v>
      </c>
      <c r="EI357" s="29">
        <v>17.481948624444755</v>
      </c>
      <c r="EJ357" s="29">
        <v>17.376356456713864</v>
      </c>
      <c r="EK357" s="29">
        <v>17.266847288966808</v>
      </c>
      <c r="EL357" s="29">
        <v>17.151083184566872</v>
      </c>
      <c r="EM357" s="29">
        <v>16.997178711238931</v>
      </c>
      <c r="EN357" s="29">
        <v>16.867875776795042</v>
      </c>
      <c r="EO357" s="29">
        <v>16.698585669181753</v>
      </c>
      <c r="EP357" s="29">
        <v>16.511243281173385</v>
      </c>
      <c r="EQ357" s="29">
        <v>16.203146106319743</v>
      </c>
      <c r="ER357" s="29">
        <v>12.199593230200442</v>
      </c>
      <c r="ES357" s="29">
        <v>7.9911697289520731</v>
      </c>
      <c r="ET357" s="29">
        <v>5.0892896685034117</v>
      </c>
      <c r="EU357" s="29">
        <v>5.1479900775032448</v>
      </c>
      <c r="EW357" s="1">
        <v>347779</v>
      </c>
      <c r="EX357" s="1">
        <v>406066</v>
      </c>
      <c r="EY357" s="1" t="s">
        <v>745</v>
      </c>
      <c r="EZ357" s="1" t="s">
        <v>891</v>
      </c>
    </row>
    <row r="358" spans="2:156" ht="16.2" thickBot="1" x14ac:dyDescent="0.35">
      <c r="B358" s="21" t="s">
        <v>358</v>
      </c>
      <c r="C358" s="22">
        <v>3.6074105058322061</v>
      </c>
      <c r="D358" s="23">
        <v>3.799394040350446</v>
      </c>
      <c r="E358" s="23">
        <v>3.5243587053739649</v>
      </c>
      <c r="F358" s="23">
        <v>3.2773238138794145</v>
      </c>
      <c r="G358" s="23">
        <v>3.0955254585624772</v>
      </c>
      <c r="H358" s="23">
        <v>2.8722381676455662</v>
      </c>
      <c r="I358" s="23">
        <v>2.6006797163821229</v>
      </c>
      <c r="J358" s="23">
        <v>2.4228630700098961</v>
      </c>
      <c r="K358" s="23">
        <v>2.1776282692507642</v>
      </c>
      <c r="L358" s="23">
        <v>1.8354776863130731</v>
      </c>
      <c r="M358" s="23">
        <v>0.3729813532242332</v>
      </c>
      <c r="N358" s="23">
        <v>-1.738439216666869</v>
      </c>
      <c r="O358" s="23">
        <v>-3.1552920339879265</v>
      </c>
      <c r="P358" s="23">
        <v>-4.2076809879784136</v>
      </c>
      <c r="Q358" s="24"/>
      <c r="R358" s="23">
        <v>7.1074105058322061</v>
      </c>
      <c r="S358" s="23">
        <v>7.299394040350446</v>
      </c>
      <c r="T358" s="23">
        <v>7.0243587053739649</v>
      </c>
      <c r="U358" s="23">
        <v>6.7773238138794145</v>
      </c>
      <c r="V358" s="23">
        <v>6.5955254585624772</v>
      </c>
      <c r="W358" s="23">
        <v>6.3722381676455662</v>
      </c>
      <c r="X358" s="23">
        <v>6.1006797163821229</v>
      </c>
      <c r="Y358" s="23">
        <v>5.9228630700098961</v>
      </c>
      <c r="Z358" s="23">
        <v>5.6776282692507642</v>
      </c>
      <c r="AA358" s="23">
        <v>5.3354776863130731</v>
      </c>
      <c r="AB358" s="23">
        <v>3.8729813532242332</v>
      </c>
      <c r="AC358" s="23">
        <v>1.761560783333131</v>
      </c>
      <c r="AD358" s="23">
        <v>0.34470796601207354</v>
      </c>
      <c r="AE358" s="23">
        <v>-0.70768098797841361</v>
      </c>
      <c r="AG358" s="25">
        <v>3.5482167430079983</v>
      </c>
      <c r="AH358" s="25">
        <v>3.7054703060812173</v>
      </c>
      <c r="AI358" s="25">
        <v>3.543222138507824</v>
      </c>
      <c r="AJ358" s="25">
        <v>3.4020257606226281</v>
      </c>
      <c r="AK358" s="25">
        <v>3.3188167581811552</v>
      </c>
      <c r="AL358" s="25">
        <v>3.1893862771695591</v>
      </c>
      <c r="AM358" s="25">
        <v>2.9838152269442784</v>
      </c>
      <c r="AN358" s="25">
        <v>2.8534437791240173</v>
      </c>
      <c r="AO358" s="25">
        <v>2.634760914836388</v>
      </c>
      <c r="AP358" s="25">
        <v>2.3357475015883491</v>
      </c>
      <c r="AQ358" s="25">
        <v>1.3907161981232008</v>
      </c>
      <c r="AR358" s="25">
        <v>0.37694781554413481</v>
      </c>
      <c r="AS358" s="25">
        <v>-0.50527628645572875</v>
      </c>
      <c r="AT358" s="25">
        <v>-0.86804085967729705</v>
      </c>
      <c r="AV358" s="26">
        <v>7.0482167430079983</v>
      </c>
      <c r="AW358" s="26">
        <v>7.2054703060812173</v>
      </c>
      <c r="AX358" s="26">
        <v>7.043222138507824</v>
      </c>
      <c r="AY358" s="26">
        <v>6.9020257606226281</v>
      </c>
      <c r="AZ358" s="26">
        <v>6.8188167581811552</v>
      </c>
      <c r="BA358" s="26">
        <v>6.6893862771695591</v>
      </c>
      <c r="BB358" s="26">
        <v>6.4838152269442784</v>
      </c>
      <c r="BC358" s="26">
        <v>6.3534437791240173</v>
      </c>
      <c r="BD358" s="26">
        <v>6.134760914836388</v>
      </c>
      <c r="BE358" s="26">
        <v>5.8357475015883491</v>
      </c>
      <c r="BF358" s="26">
        <v>4.8907161981232008</v>
      </c>
      <c r="BG358" s="26">
        <v>3.8769478155441348</v>
      </c>
      <c r="BH358" s="26">
        <v>2.9947237135442712</v>
      </c>
      <c r="BI358" s="26">
        <v>2.631959140322703</v>
      </c>
      <c r="BK358" s="27">
        <v>3.6083622906530053</v>
      </c>
      <c r="BL358" s="27">
        <v>3.8250771778071293</v>
      </c>
      <c r="BM358" s="27">
        <v>3.5791647807072771</v>
      </c>
      <c r="BN358" s="27">
        <v>3.3598968737364618</v>
      </c>
      <c r="BO358" s="27">
        <v>3.2081842738241271</v>
      </c>
      <c r="BP358" s="27">
        <v>3.0252332577565859</v>
      </c>
      <c r="BQ358" s="27">
        <v>2.7925633697721324</v>
      </c>
      <c r="BR358" s="27">
        <v>2.6605660079888143</v>
      </c>
      <c r="BS358" s="27">
        <v>2.4803220923673752</v>
      </c>
      <c r="BT358" s="27">
        <v>2.2053460591143743</v>
      </c>
      <c r="BU358" s="27">
        <v>1.0481325665379018</v>
      </c>
      <c r="BV358" s="27">
        <v>-2.325910082058158E-2</v>
      </c>
      <c r="BW358" s="27">
        <v>-0.51348176957196046</v>
      </c>
      <c r="BX358" s="27">
        <v>-0.65505032661400264</v>
      </c>
      <c r="BZ358" s="27">
        <v>7.1083622906530053</v>
      </c>
      <c r="CA358" s="27">
        <v>7.3250771778071293</v>
      </c>
      <c r="CB358" s="27">
        <v>7.0791647807072771</v>
      </c>
      <c r="CC358" s="27">
        <v>6.8598968737364618</v>
      </c>
      <c r="CD358" s="27">
        <v>6.7081842738241271</v>
      </c>
      <c r="CE358" s="27">
        <v>6.5252332577565859</v>
      </c>
      <c r="CF358" s="27">
        <v>6.2925633697721324</v>
      </c>
      <c r="CG358" s="27">
        <v>6.1605660079888143</v>
      </c>
      <c r="CH358" s="27">
        <v>5.9803220923673752</v>
      </c>
      <c r="CI358" s="27">
        <v>5.7053460591143743</v>
      </c>
      <c r="CJ358" s="27">
        <v>4.5481325665379018</v>
      </c>
      <c r="CK358" s="27">
        <v>3.4767408991794184</v>
      </c>
      <c r="CL358" s="27">
        <v>2.9865182304280395</v>
      </c>
      <c r="CM358" s="27">
        <v>2.8449496733859974</v>
      </c>
      <c r="CO358" s="28">
        <v>3.6040813311046644</v>
      </c>
      <c r="CP358" s="28">
        <v>3.8195569462866583</v>
      </c>
      <c r="CQ358" s="28">
        <v>3.5751103264509219</v>
      </c>
      <c r="CR358" s="28">
        <v>3.3600460591522481</v>
      </c>
      <c r="CS358" s="28">
        <v>3.2101992485576059</v>
      </c>
      <c r="CT358" s="28">
        <v>3.0258367727093365</v>
      </c>
      <c r="CU358" s="28">
        <v>2.7937782549977435</v>
      </c>
      <c r="CV358" s="28">
        <v>2.6116900379098684</v>
      </c>
      <c r="CW358" s="28">
        <v>2.3896518149458892</v>
      </c>
      <c r="CX358" s="28">
        <v>2.0700394479085613</v>
      </c>
      <c r="CY358" s="28">
        <v>0.72380827237613943</v>
      </c>
      <c r="CZ358" s="28">
        <v>-3.6409996548402646</v>
      </c>
      <c r="DA358" s="28">
        <v>-7.3869793216955841</v>
      </c>
      <c r="DB358" s="28">
        <v>-10.439150277267842</v>
      </c>
      <c r="DD358" s="28">
        <v>7.1040813311046644</v>
      </c>
      <c r="DE358" s="28">
        <v>7.3195569462866583</v>
      </c>
      <c r="DF358" s="28">
        <v>7.0751103264509219</v>
      </c>
      <c r="DG358" s="28">
        <v>6.8600460591522481</v>
      </c>
      <c r="DH358" s="28">
        <v>6.7101992485576059</v>
      </c>
      <c r="DI358" s="28">
        <v>6.5258367727093365</v>
      </c>
      <c r="DJ358" s="28">
        <v>6.2937782549977435</v>
      </c>
      <c r="DK358" s="28">
        <v>6.1116900379098684</v>
      </c>
      <c r="DL358" s="28">
        <v>5.8896518149458892</v>
      </c>
      <c r="DM358" s="28">
        <v>5.5700394479085613</v>
      </c>
      <c r="DN358" s="28">
        <v>4.2238082723761394</v>
      </c>
      <c r="DO358" s="28">
        <v>-0.14099965484026455</v>
      </c>
      <c r="DP358" s="28">
        <v>-3.8869793216955841</v>
      </c>
      <c r="DQ358" s="28">
        <v>-6.9391502772678422</v>
      </c>
      <c r="DS358" s="29">
        <v>3.6418232419547998</v>
      </c>
      <c r="DT358" s="29">
        <v>3.899642700321861</v>
      </c>
      <c r="DU358" s="29">
        <v>3.6889808434804845</v>
      </c>
      <c r="DV358" s="29">
        <v>3.5028062769420565</v>
      </c>
      <c r="DW358" s="29">
        <v>3.3742550218938714</v>
      </c>
      <c r="DX358" s="29">
        <v>3.1885467162647796</v>
      </c>
      <c r="DY358" s="29">
        <v>2.9450922021631332</v>
      </c>
      <c r="DZ358" s="29">
        <v>2.761208920989251</v>
      </c>
      <c r="EA358" s="29">
        <v>2.5322736660660574</v>
      </c>
      <c r="EB358" s="29">
        <v>2.0637619153748457</v>
      </c>
      <c r="EC358" s="29">
        <v>-2.887282659049319</v>
      </c>
      <c r="ED358" s="29">
        <v>-7.4810883374560788</v>
      </c>
      <c r="EE358" s="29">
        <v>-10.876861591176116</v>
      </c>
      <c r="EF358" s="29">
        <v>-10.581637588133923</v>
      </c>
      <c r="EH358" s="29">
        <v>7.1418232419547998</v>
      </c>
      <c r="EI358" s="29">
        <v>7.399642700321861</v>
      </c>
      <c r="EJ358" s="29">
        <v>7.1889808434804845</v>
      </c>
      <c r="EK358" s="29">
        <v>7.0028062769420565</v>
      </c>
      <c r="EL358" s="29">
        <v>6.8742550218938714</v>
      </c>
      <c r="EM358" s="29">
        <v>6.6885467162647796</v>
      </c>
      <c r="EN358" s="29">
        <v>6.4450922021631332</v>
      </c>
      <c r="EO358" s="29">
        <v>6.261208920989251</v>
      </c>
      <c r="EP358" s="29">
        <v>6.0322736660660574</v>
      </c>
      <c r="EQ358" s="29">
        <v>5.5637619153748457</v>
      </c>
      <c r="ER358" s="29">
        <v>0.61271734095068098</v>
      </c>
      <c r="ES358" s="29">
        <v>-3.9810883374560788</v>
      </c>
      <c r="ET358" s="29">
        <v>-7.376861591176116</v>
      </c>
      <c r="EU358" s="29">
        <v>-7.0816375881339226</v>
      </c>
      <c r="EW358" s="1">
        <v>391885</v>
      </c>
      <c r="EX358" s="1">
        <v>406064</v>
      </c>
      <c r="EY358" s="1" t="s">
        <v>508</v>
      </c>
      <c r="EZ358" s="1" t="s">
        <v>874</v>
      </c>
    </row>
    <row r="359" spans="2:156" ht="16.2" thickBot="1" x14ac:dyDescent="0.35">
      <c r="B359" s="21" t="s">
        <v>359</v>
      </c>
      <c r="C359" s="22">
        <v>12.552587580575643</v>
      </c>
      <c r="D359" s="23">
        <v>12.757705049562789</v>
      </c>
      <c r="E359" s="23">
        <v>12.410094339578677</v>
      </c>
      <c r="F359" s="23">
        <v>12.302195398442622</v>
      </c>
      <c r="G359" s="23">
        <v>12.143660005302126</v>
      </c>
      <c r="H359" s="23">
        <v>11.868305709051018</v>
      </c>
      <c r="I359" s="23">
        <v>11.654395785455195</v>
      </c>
      <c r="J359" s="23">
        <v>11.38038938667521</v>
      </c>
      <c r="K359" s="23">
        <v>11.118911059149438</v>
      </c>
      <c r="L359" s="23">
        <v>10.757120351890313</v>
      </c>
      <c r="M359" s="23">
        <v>9.1914437137784759</v>
      </c>
      <c r="N359" s="23">
        <v>7.6408896989569079</v>
      </c>
      <c r="O359" s="23">
        <v>6.9725906693755277</v>
      </c>
      <c r="P359" s="23">
        <v>6.7254432420941015</v>
      </c>
      <c r="Q359" s="24"/>
      <c r="R359" s="23">
        <v>16.652587580575645</v>
      </c>
      <c r="S359" s="23">
        <v>16.857705049562789</v>
      </c>
      <c r="T359" s="23">
        <v>16.510094339578679</v>
      </c>
      <c r="U359" s="23">
        <v>16.402195398442622</v>
      </c>
      <c r="V359" s="23">
        <v>16.243660005302125</v>
      </c>
      <c r="W359" s="23">
        <v>15.96830570905102</v>
      </c>
      <c r="X359" s="23">
        <v>15.754395785455197</v>
      </c>
      <c r="Y359" s="23">
        <v>15.480389386675212</v>
      </c>
      <c r="Z359" s="23">
        <v>15.218911059149439</v>
      </c>
      <c r="AA359" s="23">
        <v>14.857120351890314</v>
      </c>
      <c r="AB359" s="23">
        <v>13.291443713778477</v>
      </c>
      <c r="AC359" s="23">
        <v>11.740889698956909</v>
      </c>
      <c r="AD359" s="23">
        <v>11.072590669375529</v>
      </c>
      <c r="AE359" s="23">
        <v>10.825443242094103</v>
      </c>
      <c r="AG359" s="25">
        <v>12.509138619741863</v>
      </c>
      <c r="AH359" s="25">
        <v>12.729851447304371</v>
      </c>
      <c r="AI359" s="25">
        <v>12.513258645169445</v>
      </c>
      <c r="AJ359" s="25">
        <v>12.500658760521032</v>
      </c>
      <c r="AK359" s="25">
        <v>12.431305184753954</v>
      </c>
      <c r="AL359" s="25">
        <v>12.247510160513146</v>
      </c>
      <c r="AM359" s="25">
        <v>12.110303205762275</v>
      </c>
      <c r="AN359" s="25">
        <v>11.911638760499002</v>
      </c>
      <c r="AO359" s="25">
        <v>11.713434246550282</v>
      </c>
      <c r="AP359" s="25">
        <v>11.413985515439494</v>
      </c>
      <c r="AQ359" s="25">
        <v>10.320960069171235</v>
      </c>
      <c r="AR359" s="25">
        <v>9.2227095117329903</v>
      </c>
      <c r="AS359" s="25">
        <v>8.3806355197440077</v>
      </c>
      <c r="AT359" s="25">
        <v>8.3672486246152928</v>
      </c>
      <c r="AV359" s="26">
        <v>16.609138619741863</v>
      </c>
      <c r="AW359" s="26">
        <v>16.829851447304371</v>
      </c>
      <c r="AX359" s="26">
        <v>16.613258645169445</v>
      </c>
      <c r="AY359" s="26">
        <v>16.600658760521036</v>
      </c>
      <c r="AZ359" s="26">
        <v>16.531305184753954</v>
      </c>
      <c r="BA359" s="26">
        <v>16.347510160513146</v>
      </c>
      <c r="BB359" s="26">
        <v>16.210303205762276</v>
      </c>
      <c r="BC359" s="26">
        <v>16.011638760499004</v>
      </c>
      <c r="BD359" s="26">
        <v>15.813434246550283</v>
      </c>
      <c r="BE359" s="26">
        <v>15.513985515439495</v>
      </c>
      <c r="BF359" s="26">
        <v>14.420960069171237</v>
      </c>
      <c r="BG359" s="26">
        <v>13.322709511732992</v>
      </c>
      <c r="BH359" s="26">
        <v>12.480635519744009</v>
      </c>
      <c r="BI359" s="26">
        <v>12.467248624615294</v>
      </c>
      <c r="BK359" s="27">
        <v>12.554296930762947</v>
      </c>
      <c r="BL359" s="27">
        <v>12.788975219979568</v>
      </c>
      <c r="BM359" s="27">
        <v>12.479434483781883</v>
      </c>
      <c r="BN359" s="27">
        <v>12.406378427475897</v>
      </c>
      <c r="BO359" s="27">
        <v>12.28554357829843</v>
      </c>
      <c r="BP359" s="27">
        <v>12.062532496156528</v>
      </c>
      <c r="BQ359" s="27">
        <v>11.901414907794075</v>
      </c>
      <c r="BR359" s="27">
        <v>11.692822787873501</v>
      </c>
      <c r="BS359" s="27">
        <v>11.494567446589798</v>
      </c>
      <c r="BT359" s="27">
        <v>11.196776395107184</v>
      </c>
      <c r="BU359" s="27">
        <v>9.9214869852921908</v>
      </c>
      <c r="BV359" s="27">
        <v>9.0020506648644805</v>
      </c>
      <c r="BW359" s="27">
        <v>8.8317800858359021</v>
      </c>
      <c r="BX359" s="27">
        <v>9.0556087072867975</v>
      </c>
      <c r="BZ359" s="27">
        <v>16.654296930762946</v>
      </c>
      <c r="CA359" s="27">
        <v>16.888975219979571</v>
      </c>
      <c r="CB359" s="27">
        <v>16.579434483781885</v>
      </c>
      <c r="CC359" s="27">
        <v>16.506378427475898</v>
      </c>
      <c r="CD359" s="27">
        <v>16.385543578298432</v>
      </c>
      <c r="CE359" s="27">
        <v>16.16253249615653</v>
      </c>
      <c r="CF359" s="27">
        <v>16.001414907794079</v>
      </c>
      <c r="CG359" s="27">
        <v>15.792822787873503</v>
      </c>
      <c r="CH359" s="27">
        <v>15.594567446589799</v>
      </c>
      <c r="CI359" s="27">
        <v>15.296776395107186</v>
      </c>
      <c r="CJ359" s="27">
        <v>14.021486985292192</v>
      </c>
      <c r="CK359" s="27">
        <v>13.102050664864482</v>
      </c>
      <c r="CL359" s="27">
        <v>12.931780085835904</v>
      </c>
      <c r="CM359" s="27">
        <v>13.155608707286799</v>
      </c>
      <c r="CO359" s="28">
        <v>12.548858191345923</v>
      </c>
      <c r="CP359" s="28">
        <v>12.778739807739028</v>
      </c>
      <c r="CQ359" s="28">
        <v>12.46695586097902</v>
      </c>
      <c r="CR359" s="28">
        <v>12.405337914954995</v>
      </c>
      <c r="CS359" s="28">
        <v>12.306235319742081</v>
      </c>
      <c r="CT359" s="28">
        <v>12.12174775331383</v>
      </c>
      <c r="CU359" s="28">
        <v>12.002821806756721</v>
      </c>
      <c r="CV359" s="28">
        <v>11.823653596336033</v>
      </c>
      <c r="CW359" s="28">
        <v>11.677818171596735</v>
      </c>
      <c r="CX359" s="28">
        <v>11.46118891900433</v>
      </c>
      <c r="CY359" s="28">
        <v>10.492414753322175</v>
      </c>
      <c r="CZ359" s="28">
        <v>6.7517402245310976</v>
      </c>
      <c r="DA359" s="28">
        <v>3.6769596743180593</v>
      </c>
      <c r="DB359" s="28">
        <v>0.61205599592373972</v>
      </c>
      <c r="DD359" s="28">
        <v>16.648858191345923</v>
      </c>
      <c r="DE359" s="28">
        <v>16.878739807739031</v>
      </c>
      <c r="DF359" s="28">
        <v>16.566955860979022</v>
      </c>
      <c r="DG359" s="28">
        <v>16.505337914954996</v>
      </c>
      <c r="DH359" s="28">
        <v>16.40623531974208</v>
      </c>
      <c r="DI359" s="28">
        <v>16.221747753313831</v>
      </c>
      <c r="DJ359" s="28">
        <v>16.102821806756722</v>
      </c>
      <c r="DK359" s="28">
        <v>15.923653596336035</v>
      </c>
      <c r="DL359" s="28">
        <v>15.777818171596737</v>
      </c>
      <c r="DM359" s="28">
        <v>15.561188919004332</v>
      </c>
      <c r="DN359" s="28">
        <v>14.592414753322176</v>
      </c>
      <c r="DO359" s="28">
        <v>10.851740224531099</v>
      </c>
      <c r="DP359" s="28">
        <v>7.7769596743180607</v>
      </c>
      <c r="DQ359" s="28">
        <v>4.7120559959237411</v>
      </c>
      <c r="DS359" s="29">
        <v>12.590040731096094</v>
      </c>
      <c r="DT359" s="29">
        <v>12.859108511750271</v>
      </c>
      <c r="DU359" s="29">
        <v>12.587600229442634</v>
      </c>
      <c r="DV359" s="29">
        <v>12.554908407259637</v>
      </c>
      <c r="DW359" s="29">
        <v>12.47824729727596</v>
      </c>
      <c r="DX359" s="29">
        <v>12.289653732775642</v>
      </c>
      <c r="DY359" s="29">
        <v>12.169996169530215</v>
      </c>
      <c r="DZ359" s="29">
        <v>12.004531444067865</v>
      </c>
      <c r="EA359" s="29">
        <v>11.864487859869911</v>
      </c>
      <c r="EB359" s="29">
        <v>11.498029751367358</v>
      </c>
      <c r="EC359" s="29">
        <v>7.1216554111771728</v>
      </c>
      <c r="ED359" s="29">
        <v>3.5067370486124432</v>
      </c>
      <c r="EE359" s="29">
        <v>0.83082798602392316</v>
      </c>
      <c r="EF359" s="29">
        <v>0.70644646292332425</v>
      </c>
      <c r="EH359" s="29">
        <v>16.690040731096097</v>
      </c>
      <c r="EI359" s="29">
        <v>16.959108511750273</v>
      </c>
      <c r="EJ359" s="29">
        <v>16.687600229442637</v>
      </c>
      <c r="EK359" s="29">
        <v>16.65490840725964</v>
      </c>
      <c r="EL359" s="29">
        <v>16.578247297275961</v>
      </c>
      <c r="EM359" s="29">
        <v>16.389653732775642</v>
      </c>
      <c r="EN359" s="29">
        <v>16.269996169530216</v>
      </c>
      <c r="EO359" s="29">
        <v>16.104531444067867</v>
      </c>
      <c r="EP359" s="29">
        <v>15.964487859869912</v>
      </c>
      <c r="EQ359" s="29">
        <v>15.59802975136736</v>
      </c>
      <c r="ER359" s="29">
        <v>11.221655411177174</v>
      </c>
      <c r="ES359" s="29">
        <v>7.6067370486124446</v>
      </c>
      <c r="ET359" s="29">
        <v>4.9308279860239246</v>
      </c>
      <c r="EU359" s="29">
        <v>4.8064464629233257</v>
      </c>
      <c r="EW359" s="1">
        <v>338653</v>
      </c>
      <c r="EX359" s="1">
        <v>556688</v>
      </c>
      <c r="EY359" s="1" t="s">
        <v>554</v>
      </c>
      <c r="EZ359" s="1" t="s">
        <v>886</v>
      </c>
    </row>
    <row r="360" spans="2:156" ht="16.2" thickBot="1" x14ac:dyDescent="0.35">
      <c r="B360" s="21" t="s">
        <v>360</v>
      </c>
      <c r="C360" s="22">
        <v>5.0332257915719545</v>
      </c>
      <c r="D360" s="23">
        <v>5.1197997213761095</v>
      </c>
      <c r="E360" s="23">
        <v>5.0012772602633522</v>
      </c>
      <c r="F360" s="23">
        <v>4.8355182252269184</v>
      </c>
      <c r="G360" s="23">
        <v>4.6614412448747427</v>
      </c>
      <c r="H360" s="23">
        <v>4.4321901226543119</v>
      </c>
      <c r="I360" s="23">
        <v>4.1965010687342286</v>
      </c>
      <c r="J360" s="23">
        <v>3.9094158942501434</v>
      </c>
      <c r="K360" s="23">
        <v>3.6339711320087638</v>
      </c>
      <c r="L360" s="23">
        <v>3.2948437628976581</v>
      </c>
      <c r="M360" s="23">
        <v>1.8321052513641423</v>
      </c>
      <c r="N360" s="23">
        <v>0.46555924990101261</v>
      </c>
      <c r="O360" s="23">
        <v>-0.14151569214890714</v>
      </c>
      <c r="P360" s="23">
        <v>-0.47362198855487492</v>
      </c>
      <c r="Q360" s="24"/>
      <c r="R360" s="23">
        <v>8.5332257915719545</v>
      </c>
      <c r="S360" s="23">
        <v>8.6197997213761095</v>
      </c>
      <c r="T360" s="23">
        <v>8.5012772602633522</v>
      </c>
      <c r="U360" s="23">
        <v>8.3355182252269184</v>
      </c>
      <c r="V360" s="23">
        <v>8.1614412448747427</v>
      </c>
      <c r="W360" s="23">
        <v>7.9321901226543119</v>
      </c>
      <c r="X360" s="23">
        <v>7.6965010687342286</v>
      </c>
      <c r="Y360" s="23">
        <v>7.4094158942501434</v>
      </c>
      <c r="Z360" s="23">
        <v>7.1339711320087638</v>
      </c>
      <c r="AA360" s="23">
        <v>6.7948437628976581</v>
      </c>
      <c r="AB360" s="23">
        <v>5.3321052513641423</v>
      </c>
      <c r="AC360" s="23">
        <v>3.9655592499010126</v>
      </c>
      <c r="AD360" s="23">
        <v>3.3584843078510929</v>
      </c>
      <c r="AE360" s="23">
        <v>3.0263780114451251</v>
      </c>
      <c r="AG360" s="25">
        <v>4.9778692685588872</v>
      </c>
      <c r="AH360" s="25">
        <v>5.0217541681948301</v>
      </c>
      <c r="AI360" s="25">
        <v>4.9404249470766146</v>
      </c>
      <c r="AJ360" s="25">
        <v>4.8125500903170568</v>
      </c>
      <c r="AK360" s="25">
        <v>4.6729569454436088</v>
      </c>
      <c r="AL360" s="25">
        <v>4.4750093170157825</v>
      </c>
      <c r="AM360" s="25">
        <v>4.2586473194238543</v>
      </c>
      <c r="AN360" s="25">
        <v>3.9864282189843099</v>
      </c>
      <c r="AO360" s="25">
        <v>3.7155753831781979</v>
      </c>
      <c r="AP360" s="25">
        <v>3.3718750874609924</v>
      </c>
      <c r="AQ360" s="25">
        <v>2.1752085948470565</v>
      </c>
      <c r="AR360" s="25">
        <v>1.1338555280239255</v>
      </c>
      <c r="AS360" s="25">
        <v>0.4023728138746705</v>
      </c>
      <c r="AT360" s="25">
        <v>0.26061543391542941</v>
      </c>
      <c r="AV360" s="26">
        <v>8.4778692685588872</v>
      </c>
      <c r="AW360" s="26">
        <v>8.5217541681948301</v>
      </c>
      <c r="AX360" s="26">
        <v>8.4404249470766146</v>
      </c>
      <c r="AY360" s="26">
        <v>8.3125500903170568</v>
      </c>
      <c r="AZ360" s="26">
        <v>8.1729569454436088</v>
      </c>
      <c r="BA360" s="26">
        <v>7.9750093170157825</v>
      </c>
      <c r="BB360" s="26">
        <v>7.7586473194238543</v>
      </c>
      <c r="BC360" s="26">
        <v>7.4864282189843099</v>
      </c>
      <c r="BD360" s="26">
        <v>7.2155753831781979</v>
      </c>
      <c r="BE360" s="26">
        <v>6.8718750874609924</v>
      </c>
      <c r="BF360" s="26">
        <v>5.6752085948470565</v>
      </c>
      <c r="BG360" s="26">
        <v>4.6338555280239255</v>
      </c>
      <c r="BH360" s="26">
        <v>3.9023728138746705</v>
      </c>
      <c r="BI360" s="26">
        <v>3.7606154339154294</v>
      </c>
      <c r="BK360" s="27">
        <v>5.0344686919622443</v>
      </c>
      <c r="BL360" s="27">
        <v>5.1420486033572779</v>
      </c>
      <c r="BM360" s="27">
        <v>5.0509038628485801</v>
      </c>
      <c r="BN360" s="27">
        <v>4.9114822815211685</v>
      </c>
      <c r="BO360" s="27">
        <v>4.7663743915166137</v>
      </c>
      <c r="BP360" s="27">
        <v>4.5773259315563344</v>
      </c>
      <c r="BQ360" s="27">
        <v>4.3816089880084483</v>
      </c>
      <c r="BR360" s="27">
        <v>4.1346857344592944</v>
      </c>
      <c r="BS360" s="27">
        <v>3.9180894228895919</v>
      </c>
      <c r="BT360" s="27">
        <v>3.6252650011931369</v>
      </c>
      <c r="BU360" s="27">
        <v>2.441392575616673</v>
      </c>
      <c r="BV360" s="27">
        <v>1.5878711106085888</v>
      </c>
      <c r="BW360" s="27">
        <v>1.3268271582203681</v>
      </c>
      <c r="BX360" s="27">
        <v>1.3215161261523427</v>
      </c>
      <c r="BZ360" s="27">
        <v>8.5344686919622443</v>
      </c>
      <c r="CA360" s="27">
        <v>8.6420486033572779</v>
      </c>
      <c r="CB360" s="27">
        <v>8.5509038628485801</v>
      </c>
      <c r="CC360" s="27">
        <v>8.4114822815211685</v>
      </c>
      <c r="CD360" s="27">
        <v>8.2663743915166137</v>
      </c>
      <c r="CE360" s="27">
        <v>8.0773259315563344</v>
      </c>
      <c r="CF360" s="27">
        <v>7.8816089880084483</v>
      </c>
      <c r="CG360" s="27">
        <v>7.6346857344592944</v>
      </c>
      <c r="CH360" s="27">
        <v>7.4180894228895919</v>
      </c>
      <c r="CI360" s="27">
        <v>7.1252650011931369</v>
      </c>
      <c r="CJ360" s="27">
        <v>5.941392575616673</v>
      </c>
      <c r="CK360" s="27">
        <v>5.0878711106085888</v>
      </c>
      <c r="CL360" s="27">
        <v>4.8268271582203681</v>
      </c>
      <c r="CM360" s="27">
        <v>4.8215161261523427</v>
      </c>
      <c r="CO360" s="28">
        <v>5.031810295100275</v>
      </c>
      <c r="CP360" s="28">
        <v>5.1357453610675954</v>
      </c>
      <c r="CQ360" s="28">
        <v>5.0419580411821663</v>
      </c>
      <c r="CR360" s="28">
        <v>4.9092110114934364</v>
      </c>
      <c r="CS360" s="28">
        <v>4.7710769228426084</v>
      </c>
      <c r="CT360" s="28">
        <v>4.5799894570295088</v>
      </c>
      <c r="CU360" s="28">
        <v>4.394394992346756</v>
      </c>
      <c r="CV360" s="28">
        <v>4.1582561534199876</v>
      </c>
      <c r="CW360" s="28">
        <v>3.9645678160424076</v>
      </c>
      <c r="CX360" s="28">
        <v>3.7143924870601275</v>
      </c>
      <c r="CY360" s="28">
        <v>2.5964939863689676</v>
      </c>
      <c r="CZ360" s="28">
        <v>-0.63494796720978997</v>
      </c>
      <c r="DA360" s="28">
        <v>-3.5593106804898014</v>
      </c>
      <c r="DB360" s="28">
        <v>-6.0086121287063108</v>
      </c>
      <c r="DD360" s="28">
        <v>8.531810295100275</v>
      </c>
      <c r="DE360" s="28">
        <v>8.6357453610675954</v>
      </c>
      <c r="DF360" s="28">
        <v>8.5419580411821663</v>
      </c>
      <c r="DG360" s="28">
        <v>8.4092110114934364</v>
      </c>
      <c r="DH360" s="28">
        <v>8.2710769228426084</v>
      </c>
      <c r="DI360" s="28">
        <v>8.0799894570295088</v>
      </c>
      <c r="DJ360" s="28">
        <v>7.894394992346756</v>
      </c>
      <c r="DK360" s="28">
        <v>7.6582561534199876</v>
      </c>
      <c r="DL360" s="28">
        <v>7.4645678160424076</v>
      </c>
      <c r="DM360" s="28">
        <v>7.2143924870601275</v>
      </c>
      <c r="DN360" s="28">
        <v>6.0964939863689676</v>
      </c>
      <c r="DO360" s="28">
        <v>2.86505203279021</v>
      </c>
      <c r="DP360" s="28">
        <v>-5.9310680489801371E-2</v>
      </c>
      <c r="DQ360" s="28">
        <v>-2.5086121287063108</v>
      </c>
      <c r="DS360" s="29">
        <v>5.0864384479617097</v>
      </c>
      <c r="DT360" s="29">
        <v>5.2439236752711729</v>
      </c>
      <c r="DU360" s="29">
        <v>5.2036098966232078</v>
      </c>
      <c r="DV360" s="29">
        <v>5.1087715368168158</v>
      </c>
      <c r="DW360" s="29">
        <v>5.0039309274301225</v>
      </c>
      <c r="DX360" s="29">
        <v>4.8400750674518846</v>
      </c>
      <c r="DY360" s="29">
        <v>4.6811440849711339</v>
      </c>
      <c r="DZ360" s="29">
        <v>4.4722588398866669</v>
      </c>
      <c r="EA360" s="29">
        <v>4.2986917623743057</v>
      </c>
      <c r="EB360" s="29">
        <v>3.9320314779748831</v>
      </c>
      <c r="EC360" s="29">
        <v>3.4861654934204012E-2</v>
      </c>
      <c r="ED360" s="29">
        <v>-3.2147311447556888</v>
      </c>
      <c r="EE360" s="29">
        <v>-5.7746100130936</v>
      </c>
      <c r="EF360" s="29">
        <v>-5.8312247273383591</v>
      </c>
      <c r="EH360" s="29">
        <v>8.5864384479617097</v>
      </c>
      <c r="EI360" s="29">
        <v>8.7439236752711729</v>
      </c>
      <c r="EJ360" s="29">
        <v>8.7036098966232078</v>
      </c>
      <c r="EK360" s="29">
        <v>8.6087715368168158</v>
      </c>
      <c r="EL360" s="29">
        <v>8.5039309274301225</v>
      </c>
      <c r="EM360" s="29">
        <v>8.3400750674518846</v>
      </c>
      <c r="EN360" s="29">
        <v>8.1811440849711339</v>
      </c>
      <c r="EO360" s="29">
        <v>7.9722588398866669</v>
      </c>
      <c r="EP360" s="29">
        <v>7.7986917623743057</v>
      </c>
      <c r="EQ360" s="29">
        <v>7.4320314779748831</v>
      </c>
      <c r="ER360" s="29">
        <v>3.534861654934204</v>
      </c>
      <c r="ES360" s="29">
        <v>0.28526885524431123</v>
      </c>
      <c r="ET360" s="29">
        <v>-2.2746100130936</v>
      </c>
      <c r="EU360" s="29">
        <v>-2.3312247273383591</v>
      </c>
      <c r="EW360" s="1">
        <v>384710</v>
      </c>
      <c r="EX360" s="1">
        <v>381286</v>
      </c>
      <c r="EY360" s="1" t="s">
        <v>462</v>
      </c>
      <c r="EZ360" s="1" t="s">
        <v>872</v>
      </c>
    </row>
    <row r="361" spans="2:156" ht="16.2" thickBot="1" x14ac:dyDescent="0.35">
      <c r="B361" s="21" t="s">
        <v>361</v>
      </c>
      <c r="C361" s="22">
        <v>7.2842805852602179</v>
      </c>
      <c r="D361" s="23">
        <v>7.2977746445406968</v>
      </c>
      <c r="E361" s="23">
        <v>6.9742966587969981</v>
      </c>
      <c r="F361" s="23">
        <v>6.787801976307291</v>
      </c>
      <c r="G361" s="23">
        <v>6.584503202443635</v>
      </c>
      <c r="H361" s="23">
        <v>6.2516934934797685</v>
      </c>
      <c r="I361" s="23">
        <v>5.9540491117937169</v>
      </c>
      <c r="J361" s="23">
        <v>5.5994918490406533</v>
      </c>
      <c r="K361" s="23">
        <v>5.2986897851217734</v>
      </c>
      <c r="L361" s="23">
        <v>4.8673514676098453</v>
      </c>
      <c r="M361" s="23">
        <v>2.8427651416135475</v>
      </c>
      <c r="N361" s="23">
        <v>-4.2024997588001156E-2</v>
      </c>
      <c r="O361" s="23">
        <v>-1.6505875947755939</v>
      </c>
      <c r="P361" s="23">
        <v>-2.6513436434885662</v>
      </c>
      <c r="Q361" s="24"/>
      <c r="R361" s="23">
        <v>13.784280585260218</v>
      </c>
      <c r="S361" s="23">
        <v>13.797774644540697</v>
      </c>
      <c r="T361" s="23">
        <v>13.474296658796998</v>
      </c>
      <c r="U361" s="23">
        <v>13.287801976307291</v>
      </c>
      <c r="V361" s="23">
        <v>13.084503202443635</v>
      </c>
      <c r="W361" s="23">
        <v>12.751693493479769</v>
      </c>
      <c r="X361" s="23">
        <v>12.454049111793717</v>
      </c>
      <c r="Y361" s="23">
        <v>12.099491849040653</v>
      </c>
      <c r="Z361" s="23">
        <v>11.798689785121773</v>
      </c>
      <c r="AA361" s="23">
        <v>11.367351467609845</v>
      </c>
      <c r="AB361" s="23">
        <v>9.3427651416135475</v>
      </c>
      <c r="AC361" s="23">
        <v>6.4579750024119988</v>
      </c>
      <c r="AD361" s="23">
        <v>4.8494124052244061</v>
      </c>
      <c r="AE361" s="23">
        <v>3.8486563565114338</v>
      </c>
      <c r="AG361" s="25">
        <v>7.2053751538254449</v>
      </c>
      <c r="AH361" s="25">
        <v>7.2230454392482688</v>
      </c>
      <c r="AI361" s="25">
        <v>6.957386218335456</v>
      </c>
      <c r="AJ361" s="25">
        <v>6.7898111959572134</v>
      </c>
      <c r="AK361" s="25">
        <v>6.6044240654472741</v>
      </c>
      <c r="AL361" s="25">
        <v>6.305713634135266</v>
      </c>
      <c r="AM361" s="25">
        <v>6.0077886399883464</v>
      </c>
      <c r="AN361" s="25">
        <v>5.6613589793077175</v>
      </c>
      <c r="AO361" s="25">
        <v>5.3535201028705224</v>
      </c>
      <c r="AP361" s="25">
        <v>4.6087579638646528</v>
      </c>
      <c r="AQ361" s="25">
        <v>3.1302631214410752</v>
      </c>
      <c r="AR361" s="25">
        <v>2.1008993359420174</v>
      </c>
      <c r="AS361" s="25">
        <v>0.65303576325469237</v>
      </c>
      <c r="AT361" s="25">
        <v>0.15854243839952886</v>
      </c>
      <c r="AV361" s="26">
        <v>13.705375153825445</v>
      </c>
      <c r="AW361" s="26">
        <v>13.723045439248269</v>
      </c>
      <c r="AX361" s="26">
        <v>13.457386218335456</v>
      </c>
      <c r="AY361" s="26">
        <v>13.289811195957213</v>
      </c>
      <c r="AZ361" s="26">
        <v>13.104424065447274</v>
      </c>
      <c r="BA361" s="26">
        <v>12.805713634135266</v>
      </c>
      <c r="BB361" s="26">
        <v>12.507788639988346</v>
      </c>
      <c r="BC361" s="26">
        <v>12.161358979307717</v>
      </c>
      <c r="BD361" s="26">
        <v>11.853520102870522</v>
      </c>
      <c r="BE361" s="26">
        <v>11.108757963864653</v>
      </c>
      <c r="BF361" s="26">
        <v>9.6302631214410752</v>
      </c>
      <c r="BG361" s="26">
        <v>8.6008993359420174</v>
      </c>
      <c r="BH361" s="26">
        <v>7.1530357632546924</v>
      </c>
      <c r="BI361" s="26">
        <v>6.6585424383995289</v>
      </c>
      <c r="BK361" s="27">
        <v>7.2867068818854044</v>
      </c>
      <c r="BL361" s="27">
        <v>7.3492435234579094</v>
      </c>
      <c r="BM361" s="27">
        <v>7.0851922804374947</v>
      </c>
      <c r="BN361" s="27">
        <v>6.9526461290068919</v>
      </c>
      <c r="BO361" s="27">
        <v>6.806318752665744</v>
      </c>
      <c r="BP361" s="27">
        <v>6.5598397778005637</v>
      </c>
      <c r="BQ361" s="27">
        <v>6.3366135549593565</v>
      </c>
      <c r="BR361" s="27">
        <v>6.0867857009674733</v>
      </c>
      <c r="BS361" s="27">
        <v>5.8750258977580376</v>
      </c>
      <c r="BT361" s="27">
        <v>5.5301217498752084</v>
      </c>
      <c r="BU361" s="27">
        <v>3.9198216225330853</v>
      </c>
      <c r="BV361" s="27">
        <v>2.4535522222762154</v>
      </c>
      <c r="BW361" s="27">
        <v>2.0240039255740143</v>
      </c>
      <c r="BX361" s="27">
        <v>2.123484338485973</v>
      </c>
      <c r="BZ361" s="27">
        <v>13.786706881885404</v>
      </c>
      <c r="CA361" s="27">
        <v>13.849243523457909</v>
      </c>
      <c r="CB361" s="27">
        <v>13.585192280437495</v>
      </c>
      <c r="CC361" s="27">
        <v>13.452646129006892</v>
      </c>
      <c r="CD361" s="27">
        <v>13.306318752665744</v>
      </c>
      <c r="CE361" s="27">
        <v>13.059839777800564</v>
      </c>
      <c r="CF361" s="27">
        <v>12.836613554959357</v>
      </c>
      <c r="CG361" s="27">
        <v>12.586785700967473</v>
      </c>
      <c r="CH361" s="27">
        <v>12.375025897758038</v>
      </c>
      <c r="CI361" s="27">
        <v>12.030121749875208</v>
      </c>
      <c r="CJ361" s="27">
        <v>10.419821622533085</v>
      </c>
      <c r="CK361" s="27">
        <v>8.9535522222762154</v>
      </c>
      <c r="CL361" s="27">
        <v>8.5240039255740143</v>
      </c>
      <c r="CM361" s="27">
        <v>8.623484338485973</v>
      </c>
      <c r="CO361" s="28">
        <v>7.2870376617005501</v>
      </c>
      <c r="CP361" s="28">
        <v>7.3151019449122821</v>
      </c>
      <c r="CQ361" s="28">
        <v>7.0160116645130763</v>
      </c>
      <c r="CR361" s="28">
        <v>6.8626586849252202</v>
      </c>
      <c r="CS361" s="28">
        <v>6.7053918462424171</v>
      </c>
      <c r="CT361" s="28">
        <v>6.4494155803455318</v>
      </c>
      <c r="CU361" s="28">
        <v>6.2152420216123776</v>
      </c>
      <c r="CV361" s="28">
        <v>5.9133445752469651</v>
      </c>
      <c r="CW361" s="28">
        <v>5.6936010371599632</v>
      </c>
      <c r="CX361" s="28">
        <v>5.3609030520221808</v>
      </c>
      <c r="CY361" s="28">
        <v>3.8726644693294041</v>
      </c>
      <c r="CZ361" s="28">
        <v>-1.4276805893737361</v>
      </c>
      <c r="DA361" s="28">
        <v>-5.2334919770932586</v>
      </c>
      <c r="DB361" s="28">
        <v>-8.2601562094487377</v>
      </c>
      <c r="DD361" s="28">
        <v>13.78703766170055</v>
      </c>
      <c r="DE361" s="28">
        <v>13.815101944912282</v>
      </c>
      <c r="DF361" s="28">
        <v>13.516011664513076</v>
      </c>
      <c r="DG361" s="28">
        <v>13.36265868492522</v>
      </c>
      <c r="DH361" s="28">
        <v>13.205391846242417</v>
      </c>
      <c r="DI361" s="28">
        <v>12.949415580345532</v>
      </c>
      <c r="DJ361" s="28">
        <v>12.715242021612378</v>
      </c>
      <c r="DK361" s="28">
        <v>12.413344575246965</v>
      </c>
      <c r="DL361" s="28">
        <v>12.193601037159963</v>
      </c>
      <c r="DM361" s="28">
        <v>11.860903052022181</v>
      </c>
      <c r="DN361" s="28">
        <v>10.372664469329404</v>
      </c>
      <c r="DO361" s="28">
        <v>5.0723194106262639</v>
      </c>
      <c r="DP361" s="28">
        <v>1.2665080229067414</v>
      </c>
      <c r="DQ361" s="28">
        <v>-1.7601562094487377</v>
      </c>
      <c r="DS361" s="29">
        <v>7.3523741854145168</v>
      </c>
      <c r="DT361" s="29">
        <v>7.4438281547378011</v>
      </c>
      <c r="DU361" s="29">
        <v>7.2104953228076329</v>
      </c>
      <c r="DV361" s="29">
        <v>7.1098968217101586</v>
      </c>
      <c r="DW361" s="29">
        <v>6.9838058192351689</v>
      </c>
      <c r="DX361" s="29">
        <v>6.700728657103868</v>
      </c>
      <c r="DY361" s="29">
        <v>6.4751276094107695</v>
      </c>
      <c r="DZ361" s="29">
        <v>6.2123451285538334</v>
      </c>
      <c r="EA361" s="29">
        <v>6.0219388712284072</v>
      </c>
      <c r="EB361" s="29">
        <v>5.6007956104733836</v>
      </c>
      <c r="EC361" s="29">
        <v>8.6347490529213644E-2</v>
      </c>
      <c r="ED361" s="29">
        <v>-4.6461960350047633</v>
      </c>
      <c r="EE361" s="29">
        <v>-7.8887575323537646</v>
      </c>
      <c r="EF361" s="29">
        <v>-7.4406046879916019</v>
      </c>
      <c r="EH361" s="29">
        <v>13.852374185414517</v>
      </c>
      <c r="EI361" s="29">
        <v>13.943828154737801</v>
      </c>
      <c r="EJ361" s="29">
        <v>13.710495322807633</v>
      </c>
      <c r="EK361" s="29">
        <v>13.609896821710159</v>
      </c>
      <c r="EL361" s="29">
        <v>13.483805819235169</v>
      </c>
      <c r="EM361" s="29">
        <v>13.200728657103868</v>
      </c>
      <c r="EN361" s="29">
        <v>12.975127609410769</v>
      </c>
      <c r="EO361" s="29">
        <v>12.712345128553833</v>
      </c>
      <c r="EP361" s="29">
        <v>12.521938871228407</v>
      </c>
      <c r="EQ361" s="29">
        <v>12.100795610473384</v>
      </c>
      <c r="ER361" s="29">
        <v>6.5863474905292136</v>
      </c>
      <c r="ES361" s="29">
        <v>1.8538039649952367</v>
      </c>
      <c r="ET361" s="29">
        <v>-1.3887575323537646</v>
      </c>
      <c r="EU361" s="29">
        <v>-0.94060468799160191</v>
      </c>
      <c r="EW361" s="1">
        <v>341657</v>
      </c>
      <c r="EX361" s="1">
        <v>498418</v>
      </c>
      <c r="EY361" s="1" t="s">
        <v>466</v>
      </c>
      <c r="EZ361" s="1" t="s">
        <v>885</v>
      </c>
    </row>
    <row r="362" spans="2:156" ht="16.2" thickBot="1" x14ac:dyDescent="0.35">
      <c r="B362" s="21" t="s">
        <v>362</v>
      </c>
      <c r="C362" s="22">
        <v>5.7357282195194426</v>
      </c>
      <c r="D362" s="23">
        <v>5.8772866403293733</v>
      </c>
      <c r="E362" s="23">
        <v>5.7947958080547579</v>
      </c>
      <c r="F362" s="23">
        <v>5.516921883857048</v>
      </c>
      <c r="G362" s="23">
        <v>5.2322375413969926</v>
      </c>
      <c r="H362" s="23">
        <v>5.0363977393247357</v>
      </c>
      <c r="I362" s="23">
        <v>4.793048255738519</v>
      </c>
      <c r="J362" s="23">
        <v>4.4090937714830414</v>
      </c>
      <c r="K362" s="23">
        <v>4.0154040910370679</v>
      </c>
      <c r="L362" s="23">
        <v>3.5622671618505244</v>
      </c>
      <c r="M362" s="23">
        <v>1.6651492907568599</v>
      </c>
      <c r="N362" s="23">
        <v>-0.13130043611028697</v>
      </c>
      <c r="O362" s="23">
        <v>-0.97395198152972995</v>
      </c>
      <c r="P362" s="23">
        <v>-1.3934832888355473</v>
      </c>
      <c r="Q362" s="24"/>
      <c r="R362" s="23">
        <v>9.2357282195194426</v>
      </c>
      <c r="S362" s="23">
        <v>9.3772866403293733</v>
      </c>
      <c r="T362" s="23">
        <v>9.2947958080547579</v>
      </c>
      <c r="U362" s="23">
        <v>9.016921883857048</v>
      </c>
      <c r="V362" s="23">
        <v>8.7322375413969926</v>
      </c>
      <c r="W362" s="23">
        <v>8.5363977393247357</v>
      </c>
      <c r="X362" s="23">
        <v>8.293048255738519</v>
      </c>
      <c r="Y362" s="23">
        <v>7.9090937714830414</v>
      </c>
      <c r="Z362" s="23">
        <v>7.5154040910370679</v>
      </c>
      <c r="AA362" s="23">
        <v>7.0622671618505244</v>
      </c>
      <c r="AB362" s="23">
        <v>5.1651492907568599</v>
      </c>
      <c r="AC362" s="23">
        <v>3.368699563889713</v>
      </c>
      <c r="AD362" s="23">
        <v>2.5260480184702701</v>
      </c>
      <c r="AE362" s="23">
        <v>2.1065167111644527</v>
      </c>
      <c r="AG362" s="25">
        <v>5.6633300084423883</v>
      </c>
      <c r="AH362" s="25">
        <v>5.7614225996481458</v>
      </c>
      <c r="AI362" s="25">
        <v>5.7227285283420439</v>
      </c>
      <c r="AJ362" s="25">
        <v>5.4900369818901407</v>
      </c>
      <c r="AK362" s="25">
        <v>5.249741689759194</v>
      </c>
      <c r="AL362" s="25">
        <v>5.1298673508160508</v>
      </c>
      <c r="AM362" s="25">
        <v>4.8931777416659834</v>
      </c>
      <c r="AN362" s="25">
        <v>4.5400970762177302</v>
      </c>
      <c r="AO362" s="25">
        <v>4.2216703154938831</v>
      </c>
      <c r="AP362" s="25">
        <v>3.8679347395407397</v>
      </c>
      <c r="AQ362" s="25">
        <v>2.455821399677534</v>
      </c>
      <c r="AR362" s="25">
        <v>1.0421917455610412</v>
      </c>
      <c r="AS362" s="25">
        <v>-0.13118200650912826</v>
      </c>
      <c r="AT362" s="25">
        <v>-0.73892217821823181</v>
      </c>
      <c r="AV362" s="26">
        <v>9.1633300084423883</v>
      </c>
      <c r="AW362" s="26">
        <v>9.2614225996481458</v>
      </c>
      <c r="AX362" s="26">
        <v>9.2227285283420439</v>
      </c>
      <c r="AY362" s="26">
        <v>8.9900369818901407</v>
      </c>
      <c r="AZ362" s="26">
        <v>8.749741689759194</v>
      </c>
      <c r="BA362" s="26">
        <v>8.6298673508160508</v>
      </c>
      <c r="BB362" s="26">
        <v>8.3931777416659834</v>
      </c>
      <c r="BC362" s="26">
        <v>8.0400970762177302</v>
      </c>
      <c r="BD362" s="26">
        <v>7.7216703154938831</v>
      </c>
      <c r="BE362" s="26">
        <v>7.3679347395407397</v>
      </c>
      <c r="BF362" s="26">
        <v>5.955821399677534</v>
      </c>
      <c r="BG362" s="26">
        <v>4.5421917455610412</v>
      </c>
      <c r="BH362" s="26">
        <v>3.3688179934908717</v>
      </c>
      <c r="BI362" s="26">
        <v>2.7610778217817682</v>
      </c>
      <c r="BK362" s="27">
        <v>5.7377316166214811</v>
      </c>
      <c r="BL362" s="27">
        <v>5.9127919465457524</v>
      </c>
      <c r="BM362" s="27">
        <v>5.8729002359976956</v>
      </c>
      <c r="BN362" s="27">
        <v>5.6361116756187943</v>
      </c>
      <c r="BO362" s="27">
        <v>5.3963086803623384</v>
      </c>
      <c r="BP362" s="27">
        <v>5.2868626540898269</v>
      </c>
      <c r="BQ362" s="27">
        <v>5.0794732929582072</v>
      </c>
      <c r="BR362" s="27">
        <v>4.7754063104289237</v>
      </c>
      <c r="BS362" s="27">
        <v>4.517751366245145</v>
      </c>
      <c r="BT362" s="27">
        <v>4.171744422277893</v>
      </c>
      <c r="BU362" s="27">
        <v>2.6941740295895311</v>
      </c>
      <c r="BV362" s="27">
        <v>1.5614586603742584</v>
      </c>
      <c r="BW362" s="27">
        <v>1.2108443492220502</v>
      </c>
      <c r="BX362" s="27">
        <v>1.2843478666775994</v>
      </c>
      <c r="BZ362" s="27">
        <v>9.2377316166214811</v>
      </c>
      <c r="CA362" s="27">
        <v>9.4127919465457524</v>
      </c>
      <c r="CB362" s="27">
        <v>9.3729002359976956</v>
      </c>
      <c r="CC362" s="27">
        <v>9.1361116756187943</v>
      </c>
      <c r="CD362" s="27">
        <v>8.8963086803623384</v>
      </c>
      <c r="CE362" s="27">
        <v>8.7868626540898269</v>
      </c>
      <c r="CF362" s="27">
        <v>8.5794732929582072</v>
      </c>
      <c r="CG362" s="27">
        <v>8.2754063104289237</v>
      </c>
      <c r="CH362" s="27">
        <v>8.017751366245145</v>
      </c>
      <c r="CI362" s="27">
        <v>7.671744422277893</v>
      </c>
      <c r="CJ362" s="27">
        <v>6.1941740295895311</v>
      </c>
      <c r="CK362" s="27">
        <v>5.0614586603742584</v>
      </c>
      <c r="CL362" s="27">
        <v>4.7108443492220502</v>
      </c>
      <c r="CM362" s="27">
        <v>4.7843478666775994</v>
      </c>
      <c r="CO362" s="28">
        <v>5.7350179558491874</v>
      </c>
      <c r="CP362" s="28">
        <v>5.8980188319590425</v>
      </c>
      <c r="CQ362" s="28">
        <v>5.8496462702594965</v>
      </c>
      <c r="CR362" s="28">
        <v>5.6197760073789382</v>
      </c>
      <c r="CS362" s="28">
        <v>5.4001934609442586</v>
      </c>
      <c r="CT362" s="28">
        <v>5.31740315036072</v>
      </c>
      <c r="CU362" s="28">
        <v>5.1654511601665014</v>
      </c>
      <c r="CV362" s="28">
        <v>4.9239468645102811</v>
      </c>
      <c r="CW362" s="28">
        <v>4.7573028922627341</v>
      </c>
      <c r="CX362" s="28">
        <v>4.5421339348622212</v>
      </c>
      <c r="CY362" s="28">
        <v>3.3919588678128907</v>
      </c>
      <c r="CZ362" s="28">
        <v>-2.2467224161544692</v>
      </c>
      <c r="DA362" s="28">
        <v>-6.7910312144900971</v>
      </c>
      <c r="DB362" s="28">
        <v>-11.096863707037031</v>
      </c>
      <c r="DD362" s="28">
        <v>9.2350179558491874</v>
      </c>
      <c r="DE362" s="28">
        <v>9.3980188319590425</v>
      </c>
      <c r="DF362" s="28">
        <v>9.3496462702594965</v>
      </c>
      <c r="DG362" s="28">
        <v>9.1197760073789382</v>
      </c>
      <c r="DH362" s="28">
        <v>8.9001934609442586</v>
      </c>
      <c r="DI362" s="28">
        <v>8.81740315036072</v>
      </c>
      <c r="DJ362" s="28">
        <v>8.6654511601665014</v>
      </c>
      <c r="DK362" s="28">
        <v>8.4239468645102811</v>
      </c>
      <c r="DL362" s="28">
        <v>8.2573028922627341</v>
      </c>
      <c r="DM362" s="28">
        <v>8.0421339348622212</v>
      </c>
      <c r="DN362" s="28">
        <v>6.8919588678128907</v>
      </c>
      <c r="DO362" s="28">
        <v>1.2532775838455308</v>
      </c>
      <c r="DP362" s="28">
        <v>-3.2910312144900971</v>
      </c>
      <c r="DQ362" s="28">
        <v>-7.5968637070370306</v>
      </c>
      <c r="DS362" s="29">
        <v>5.8025098832202815</v>
      </c>
      <c r="DT362" s="29">
        <v>6.0309281479525261</v>
      </c>
      <c r="DU362" s="29">
        <v>6.0472106595989441</v>
      </c>
      <c r="DV362" s="29">
        <v>5.8701866243577889</v>
      </c>
      <c r="DW362" s="29">
        <v>5.7088677214005621</v>
      </c>
      <c r="DX362" s="29">
        <v>5.6642597274042004</v>
      </c>
      <c r="DY362" s="29">
        <v>5.5654702950126413</v>
      </c>
      <c r="DZ362" s="29">
        <v>5.362383029167102</v>
      </c>
      <c r="EA362" s="29">
        <v>5.2240799086310705</v>
      </c>
      <c r="EB362" s="29">
        <v>4.7770240345781811</v>
      </c>
      <c r="EC362" s="29">
        <v>-1.304035741100229</v>
      </c>
      <c r="ED362" s="29">
        <v>-6.6574166142028588</v>
      </c>
      <c r="EE362" s="29">
        <v>-10.474133948158354</v>
      </c>
      <c r="EF362" s="29">
        <v>-10.4495251455537</v>
      </c>
      <c r="EH362" s="29">
        <v>9.3025098832202815</v>
      </c>
      <c r="EI362" s="29">
        <v>9.5309281479525261</v>
      </c>
      <c r="EJ362" s="29">
        <v>9.5472106595989441</v>
      </c>
      <c r="EK362" s="29">
        <v>9.3701866243577889</v>
      </c>
      <c r="EL362" s="29">
        <v>9.2088677214005621</v>
      </c>
      <c r="EM362" s="29">
        <v>9.1642597274042004</v>
      </c>
      <c r="EN362" s="29">
        <v>9.0654702950126413</v>
      </c>
      <c r="EO362" s="29">
        <v>8.862383029167102</v>
      </c>
      <c r="EP362" s="29">
        <v>8.7240799086310705</v>
      </c>
      <c r="EQ362" s="29">
        <v>8.2770240345781811</v>
      </c>
      <c r="ER362" s="29">
        <v>2.195964258899771</v>
      </c>
      <c r="ES362" s="29">
        <v>-3.1574166142028588</v>
      </c>
      <c r="ET362" s="29">
        <v>-6.9741339481583537</v>
      </c>
      <c r="EU362" s="29">
        <v>-6.9495251455537002</v>
      </c>
      <c r="EW362" s="1">
        <v>389971</v>
      </c>
      <c r="EX362" s="1">
        <v>388470</v>
      </c>
      <c r="EY362" s="1" t="s">
        <v>538</v>
      </c>
      <c r="EZ362" s="1" t="s">
        <v>882</v>
      </c>
    </row>
    <row r="363" spans="2:156" ht="16.2" thickBot="1" x14ac:dyDescent="0.35">
      <c r="B363" s="21" t="s">
        <v>363</v>
      </c>
      <c r="C363" s="22">
        <v>2.9650669718055376</v>
      </c>
      <c r="D363" s="23">
        <v>3.0605098100567147</v>
      </c>
      <c r="E363" s="23">
        <v>2.7805633265130272</v>
      </c>
      <c r="F363" s="23">
        <v>2.5126149356121754</v>
      </c>
      <c r="G363" s="23">
        <v>2.1536013047368741</v>
      </c>
      <c r="H363" s="23">
        <v>1.7756337909599065</v>
      </c>
      <c r="I363" s="23">
        <v>1.3497354527951835</v>
      </c>
      <c r="J363" s="23">
        <v>0.86396929709551529</v>
      </c>
      <c r="K363" s="23">
        <v>0.37095781011187512</v>
      </c>
      <c r="L363" s="23">
        <v>-0.21141976140219754</v>
      </c>
      <c r="M363" s="23">
        <v>-2.8880807846107146</v>
      </c>
      <c r="N363" s="23">
        <v>-5.2189848233409322</v>
      </c>
      <c r="O363" s="23">
        <v>-6.3858883273274145</v>
      </c>
      <c r="P363" s="23">
        <v>-7.0842755418326746</v>
      </c>
      <c r="Q363" s="24"/>
      <c r="R363" s="23">
        <v>6.4650669718055376</v>
      </c>
      <c r="S363" s="23">
        <v>6.5605098100567147</v>
      </c>
      <c r="T363" s="23">
        <v>6.2805633265130272</v>
      </c>
      <c r="U363" s="23">
        <v>6.0126149356121754</v>
      </c>
      <c r="V363" s="23">
        <v>5.6536013047368741</v>
      </c>
      <c r="W363" s="23">
        <v>5.2756337909599065</v>
      </c>
      <c r="X363" s="23">
        <v>4.8497354527951835</v>
      </c>
      <c r="Y363" s="23">
        <v>4.3639692970955153</v>
      </c>
      <c r="Z363" s="23">
        <v>3.8709578101118751</v>
      </c>
      <c r="AA363" s="23">
        <v>3.2885802385978025</v>
      </c>
      <c r="AB363" s="23">
        <v>0.6119192153892854</v>
      </c>
      <c r="AC363" s="23">
        <v>-1.7189848233409322</v>
      </c>
      <c r="AD363" s="23">
        <v>-2.8858883273274145</v>
      </c>
      <c r="AE363" s="23">
        <v>-3.5842755418326746</v>
      </c>
      <c r="AG363" s="25">
        <v>2.8991194478104738</v>
      </c>
      <c r="AH363" s="25">
        <v>2.9558694205056444</v>
      </c>
      <c r="AI363" s="25">
        <v>2.7342916804896262</v>
      </c>
      <c r="AJ363" s="25">
        <v>2.5310154521085622</v>
      </c>
      <c r="AK363" s="25">
        <v>2.2381068041404646</v>
      </c>
      <c r="AL363" s="25">
        <v>1.9311981346437488</v>
      </c>
      <c r="AM363" s="25">
        <v>1.5639273220756404</v>
      </c>
      <c r="AN363" s="25">
        <v>1.1370134126619504</v>
      </c>
      <c r="AO363" s="25">
        <v>0.69007636076573675</v>
      </c>
      <c r="AP363" s="25">
        <v>0.14668230799001947</v>
      </c>
      <c r="AQ363" s="25">
        <v>-1.9671832281380617</v>
      </c>
      <c r="AR363" s="25">
        <v>-3.9618183087006145</v>
      </c>
      <c r="AS363" s="25">
        <v>-5.5944703886483964</v>
      </c>
      <c r="AT363" s="25">
        <v>-6.4333126305345161</v>
      </c>
      <c r="AV363" s="26">
        <v>6.3991194478104738</v>
      </c>
      <c r="AW363" s="26">
        <v>6.4558694205056444</v>
      </c>
      <c r="AX363" s="26">
        <v>6.2342916804896262</v>
      </c>
      <c r="AY363" s="26">
        <v>6.0310154521085622</v>
      </c>
      <c r="AZ363" s="26">
        <v>5.7381068041404646</v>
      </c>
      <c r="BA363" s="26">
        <v>5.4311981346437488</v>
      </c>
      <c r="BB363" s="26">
        <v>5.0639273220756404</v>
      </c>
      <c r="BC363" s="26">
        <v>4.6370134126619504</v>
      </c>
      <c r="BD363" s="26">
        <v>4.1900763607657368</v>
      </c>
      <c r="BE363" s="26">
        <v>3.6466823079900195</v>
      </c>
      <c r="BF363" s="26">
        <v>1.5328167718619383</v>
      </c>
      <c r="BG363" s="26">
        <v>-0.46181830870061447</v>
      </c>
      <c r="BH363" s="26">
        <v>-2.0944703886483964</v>
      </c>
      <c r="BI363" s="26">
        <v>-2.9333126305345161</v>
      </c>
      <c r="BK363" s="27">
        <v>2.967437266149906</v>
      </c>
      <c r="BL363" s="27">
        <v>3.0993555269659598</v>
      </c>
      <c r="BM363" s="27">
        <v>2.8679215983418622</v>
      </c>
      <c r="BN363" s="27">
        <v>2.6456888750890926</v>
      </c>
      <c r="BO363" s="27">
        <v>2.3371087799168606</v>
      </c>
      <c r="BP363" s="27">
        <v>2.0281561944503927</v>
      </c>
      <c r="BQ363" s="27">
        <v>1.6767339593566462</v>
      </c>
      <c r="BR363" s="27">
        <v>1.2844965929118928</v>
      </c>
      <c r="BS363" s="27">
        <v>0.88361904214961129</v>
      </c>
      <c r="BT363" s="27">
        <v>0.3942837484203281</v>
      </c>
      <c r="BU363" s="27">
        <v>-1.8509851913070676</v>
      </c>
      <c r="BV363" s="27">
        <v>-3.5811905788811664</v>
      </c>
      <c r="BW363" s="27">
        <v>-4.2967780357122329</v>
      </c>
      <c r="BX363" s="27">
        <v>-4.5373297035266802</v>
      </c>
      <c r="BZ363" s="27">
        <v>6.467437266149906</v>
      </c>
      <c r="CA363" s="27">
        <v>6.5993555269659598</v>
      </c>
      <c r="CB363" s="27">
        <v>6.3679215983418622</v>
      </c>
      <c r="CC363" s="27">
        <v>6.1456888750890926</v>
      </c>
      <c r="CD363" s="27">
        <v>5.8371087799168606</v>
      </c>
      <c r="CE363" s="27">
        <v>5.5281561944503927</v>
      </c>
      <c r="CF363" s="27">
        <v>5.1767339593566462</v>
      </c>
      <c r="CG363" s="27">
        <v>4.7844965929118928</v>
      </c>
      <c r="CH363" s="27">
        <v>4.3836190421496113</v>
      </c>
      <c r="CI363" s="27">
        <v>3.8942837484203281</v>
      </c>
      <c r="CJ363" s="27">
        <v>1.6490148086929324</v>
      </c>
      <c r="CK363" s="27">
        <v>-8.1190578881166431E-2</v>
      </c>
      <c r="CL363" s="27">
        <v>-0.79677803571223293</v>
      </c>
      <c r="CM363" s="27">
        <v>-1.0373297035266802</v>
      </c>
      <c r="CO363" s="28">
        <v>2.9595496670231221</v>
      </c>
      <c r="CP363" s="28">
        <v>3.0711687354464079</v>
      </c>
      <c r="CQ363" s="28">
        <v>2.8229185658357174</v>
      </c>
      <c r="CR363" s="28">
        <v>2.6019817239864089</v>
      </c>
      <c r="CS363" s="28">
        <v>2.3092845730629143</v>
      </c>
      <c r="CT363" s="28">
        <v>2.0354545876720511</v>
      </c>
      <c r="CU363" s="28">
        <v>1.7288485210967544</v>
      </c>
      <c r="CV363" s="28">
        <v>1.3784029282276293</v>
      </c>
      <c r="CW363" s="28">
        <v>1.054423994977757</v>
      </c>
      <c r="CX363" s="28">
        <v>0.67915364514242782</v>
      </c>
      <c r="CY363" s="28">
        <v>-1.2356256960435061</v>
      </c>
      <c r="CZ363" s="28">
        <v>-7.3047547282133465</v>
      </c>
      <c r="DA363" s="28">
        <v>-11.877692980917239</v>
      </c>
      <c r="DB363" s="28">
        <v>-16.203631651715369</v>
      </c>
      <c r="DD363" s="28">
        <v>6.4595496670231221</v>
      </c>
      <c r="DE363" s="28">
        <v>6.5711687354464079</v>
      </c>
      <c r="DF363" s="28">
        <v>6.3229185658357174</v>
      </c>
      <c r="DG363" s="28">
        <v>6.1019817239864089</v>
      </c>
      <c r="DH363" s="28">
        <v>5.8092845730629143</v>
      </c>
      <c r="DI363" s="28">
        <v>5.5354545876720511</v>
      </c>
      <c r="DJ363" s="28">
        <v>5.2288485210967544</v>
      </c>
      <c r="DK363" s="28">
        <v>4.8784029282276293</v>
      </c>
      <c r="DL363" s="28">
        <v>4.554423994977757</v>
      </c>
      <c r="DM363" s="28">
        <v>4.1791536451424278</v>
      </c>
      <c r="DN363" s="28">
        <v>2.2643743039564939</v>
      </c>
      <c r="DO363" s="28">
        <v>-3.8047547282133465</v>
      </c>
      <c r="DP363" s="28">
        <v>-8.3776929809172387</v>
      </c>
      <c r="DQ363" s="28">
        <v>-12.703631651715369</v>
      </c>
      <c r="DS363" s="29">
        <v>3.0369335689311896</v>
      </c>
      <c r="DT363" s="29">
        <v>3.2234184793229907</v>
      </c>
      <c r="DU363" s="29">
        <v>3.0513725954079565</v>
      </c>
      <c r="DV363" s="29">
        <v>2.8887859763340629</v>
      </c>
      <c r="DW363" s="29">
        <v>2.6589950713791737</v>
      </c>
      <c r="DX363" s="29">
        <v>2.4249552852372052</v>
      </c>
      <c r="DY363" s="29">
        <v>2.1631126605763722</v>
      </c>
      <c r="DZ363" s="29">
        <v>1.8656071541433317</v>
      </c>
      <c r="EA363" s="29">
        <v>1.5853607089774684</v>
      </c>
      <c r="EB363" s="29">
        <v>1.0026879952719057</v>
      </c>
      <c r="EC363" s="29">
        <v>-5.8411289051468458</v>
      </c>
      <c r="ED363" s="29">
        <v>-11.581043243714809</v>
      </c>
      <c r="EE363" s="29">
        <v>-15.338978632984009</v>
      </c>
      <c r="EF363" s="29">
        <v>-15.473238904346175</v>
      </c>
      <c r="EH363" s="29">
        <v>6.5369335689311896</v>
      </c>
      <c r="EI363" s="29">
        <v>6.7234184793229907</v>
      </c>
      <c r="EJ363" s="29">
        <v>6.5513725954079565</v>
      </c>
      <c r="EK363" s="29">
        <v>6.3887859763340629</v>
      </c>
      <c r="EL363" s="29">
        <v>6.1589950713791737</v>
      </c>
      <c r="EM363" s="29">
        <v>5.9249552852372052</v>
      </c>
      <c r="EN363" s="29">
        <v>5.6631126605763722</v>
      </c>
      <c r="EO363" s="29">
        <v>5.3656071541433317</v>
      </c>
      <c r="EP363" s="29">
        <v>5.0853607089774684</v>
      </c>
      <c r="EQ363" s="29">
        <v>4.5026879952719057</v>
      </c>
      <c r="ER363" s="29">
        <v>-2.3411289051468458</v>
      </c>
      <c r="ES363" s="29">
        <v>-8.0810432437148094</v>
      </c>
      <c r="ET363" s="29">
        <v>-11.838978632984009</v>
      </c>
      <c r="EU363" s="29">
        <v>-11.973238904346175</v>
      </c>
      <c r="EW363" s="1">
        <v>384841</v>
      </c>
      <c r="EX363" s="1">
        <v>392774</v>
      </c>
      <c r="EY363" s="1" t="s">
        <v>510</v>
      </c>
      <c r="EZ363" s="1" t="s">
        <v>872</v>
      </c>
    </row>
    <row r="364" spans="2:156" ht="16.2" thickBot="1" x14ac:dyDescent="0.35">
      <c r="B364" s="21" t="s">
        <v>364</v>
      </c>
      <c r="C364" s="22">
        <v>16.814742294632541</v>
      </c>
      <c r="D364" s="23">
        <v>16.920816270415216</v>
      </c>
      <c r="E364" s="23">
        <v>16.686848387716005</v>
      </c>
      <c r="F364" s="23">
        <v>16.408140470552038</v>
      </c>
      <c r="G364" s="23">
        <v>16.093490277907023</v>
      </c>
      <c r="H364" s="23">
        <v>15.702038083969903</v>
      </c>
      <c r="I364" s="23">
        <v>15.342129523338755</v>
      </c>
      <c r="J364" s="23">
        <v>14.937082676374811</v>
      </c>
      <c r="K364" s="23">
        <v>14.358527581478988</v>
      </c>
      <c r="L364" s="23">
        <v>13.792334933406991</v>
      </c>
      <c r="M364" s="23">
        <v>10.657070231120279</v>
      </c>
      <c r="N364" s="23">
        <v>8.1551107686583926</v>
      </c>
      <c r="O364" s="23">
        <v>7.1610013524739848</v>
      </c>
      <c r="P364" s="23">
        <v>6.4969408456411166</v>
      </c>
      <c r="Q364" s="24"/>
      <c r="R364" s="23">
        <v>23.814742294632541</v>
      </c>
      <c r="S364" s="23">
        <v>23.920816270415216</v>
      </c>
      <c r="T364" s="23">
        <v>23.686848387716005</v>
      </c>
      <c r="U364" s="23">
        <v>23.408140470552038</v>
      </c>
      <c r="V364" s="23">
        <v>23.093490277907023</v>
      </c>
      <c r="W364" s="23">
        <v>22.702038083969903</v>
      </c>
      <c r="X364" s="23">
        <v>22.342129523338755</v>
      </c>
      <c r="Y364" s="23">
        <v>21.937082676374811</v>
      </c>
      <c r="Z364" s="23">
        <v>21.358527581478988</v>
      </c>
      <c r="AA364" s="23">
        <v>20.792334933406991</v>
      </c>
      <c r="AB364" s="23">
        <v>17.657070231120279</v>
      </c>
      <c r="AC364" s="23">
        <v>15.155110768658393</v>
      </c>
      <c r="AD364" s="23">
        <v>14.161001352473985</v>
      </c>
      <c r="AE364" s="23">
        <v>13.496940845641117</v>
      </c>
      <c r="AG364" s="25">
        <v>16.743909388627035</v>
      </c>
      <c r="AH364" s="25">
        <v>16.808015481268356</v>
      </c>
      <c r="AI364" s="25">
        <v>16.614047495893409</v>
      </c>
      <c r="AJ364" s="25">
        <v>16.384285432106861</v>
      </c>
      <c r="AK364" s="25">
        <v>16.1241590960094</v>
      </c>
      <c r="AL364" s="25">
        <v>15.795764449101735</v>
      </c>
      <c r="AM364" s="25">
        <v>15.457719152843719</v>
      </c>
      <c r="AN364" s="25">
        <v>15.007090130509045</v>
      </c>
      <c r="AO364" s="25">
        <v>14.49954995853907</v>
      </c>
      <c r="AP364" s="25">
        <v>13.850349104345757</v>
      </c>
      <c r="AQ364" s="25">
        <v>11.737253471228936</v>
      </c>
      <c r="AR364" s="25">
        <v>9.7833438380071591</v>
      </c>
      <c r="AS364" s="25">
        <v>8.3491268492597506</v>
      </c>
      <c r="AT364" s="25">
        <v>8.0902323525515989</v>
      </c>
      <c r="AV364" s="26">
        <v>23.743909388627035</v>
      </c>
      <c r="AW364" s="26">
        <v>23.808015481268356</v>
      </c>
      <c r="AX364" s="26">
        <v>23.614047495893409</v>
      </c>
      <c r="AY364" s="26">
        <v>23.384285432106861</v>
      </c>
      <c r="AZ364" s="26">
        <v>23.1241590960094</v>
      </c>
      <c r="BA364" s="26">
        <v>22.795764449101735</v>
      </c>
      <c r="BB364" s="26">
        <v>22.457719152843719</v>
      </c>
      <c r="BC364" s="26">
        <v>22.007090130509045</v>
      </c>
      <c r="BD364" s="26">
        <v>21.49954995853907</v>
      </c>
      <c r="BE364" s="26">
        <v>20.850349104345757</v>
      </c>
      <c r="BF364" s="26">
        <v>18.737253471228936</v>
      </c>
      <c r="BG364" s="26">
        <v>16.783343838007159</v>
      </c>
      <c r="BH364" s="26">
        <v>15.349126849259751</v>
      </c>
      <c r="BI364" s="26">
        <v>15.090232352551599</v>
      </c>
      <c r="BK364" s="27">
        <v>16.817172070817822</v>
      </c>
      <c r="BL364" s="27">
        <v>16.964395552876304</v>
      </c>
      <c r="BM364" s="27">
        <v>16.78405184729878</v>
      </c>
      <c r="BN364" s="27">
        <v>16.556646282872098</v>
      </c>
      <c r="BO364" s="27">
        <v>16.298348159400959</v>
      </c>
      <c r="BP364" s="27">
        <v>15.991683753656005</v>
      </c>
      <c r="BQ364" s="27">
        <v>15.715564373312045</v>
      </c>
      <c r="BR364" s="27">
        <v>15.414563874648199</v>
      </c>
      <c r="BS364" s="27">
        <v>14.941685225065495</v>
      </c>
      <c r="BT364" s="27">
        <v>14.499037030291799</v>
      </c>
      <c r="BU364" s="27">
        <v>11.89133596840146</v>
      </c>
      <c r="BV364" s="27">
        <v>10.219958927217522</v>
      </c>
      <c r="BW364" s="27">
        <v>9.8827005456496551</v>
      </c>
      <c r="BX364" s="27">
        <v>9.8744097588638269</v>
      </c>
      <c r="BZ364" s="27">
        <v>23.817172070817822</v>
      </c>
      <c r="CA364" s="27">
        <v>23.964395552876304</v>
      </c>
      <c r="CB364" s="27">
        <v>23.78405184729878</v>
      </c>
      <c r="CC364" s="27">
        <v>23.556646282872098</v>
      </c>
      <c r="CD364" s="27">
        <v>23.298348159400959</v>
      </c>
      <c r="CE364" s="27">
        <v>22.991683753656005</v>
      </c>
      <c r="CF364" s="27">
        <v>22.715564373312045</v>
      </c>
      <c r="CG364" s="27">
        <v>22.414563874648199</v>
      </c>
      <c r="CH364" s="27">
        <v>21.941685225065495</v>
      </c>
      <c r="CI364" s="27">
        <v>21.499037030291799</v>
      </c>
      <c r="CJ364" s="27">
        <v>18.89133596840146</v>
      </c>
      <c r="CK364" s="27">
        <v>17.219958927217522</v>
      </c>
      <c r="CL364" s="27">
        <v>16.882700545649655</v>
      </c>
      <c r="CM364" s="27">
        <v>16.874409758863827</v>
      </c>
      <c r="CO364" s="28">
        <v>16.811773666887817</v>
      </c>
      <c r="CP364" s="28">
        <v>16.935110536962092</v>
      </c>
      <c r="CQ364" s="28">
        <v>16.732779403911458</v>
      </c>
      <c r="CR364" s="28">
        <v>16.502506699066277</v>
      </c>
      <c r="CS364" s="28">
        <v>16.257075580228289</v>
      </c>
      <c r="CT364" s="28">
        <v>15.996585879415626</v>
      </c>
      <c r="CU364" s="28">
        <v>15.75524036674603</v>
      </c>
      <c r="CV364" s="28">
        <v>15.490186526221134</v>
      </c>
      <c r="CW364" s="28">
        <v>15.104849942990857</v>
      </c>
      <c r="CX364" s="28">
        <v>14.747142410788221</v>
      </c>
      <c r="CY364" s="28">
        <v>12.641534969587646</v>
      </c>
      <c r="CZ364" s="28">
        <v>5.1474052517619278</v>
      </c>
      <c r="DA364" s="28">
        <v>0.16448889691841373</v>
      </c>
      <c r="DB364" s="28">
        <v>-4.1150875276378116</v>
      </c>
      <c r="DD364" s="28">
        <v>23.811773666887817</v>
      </c>
      <c r="DE364" s="28">
        <v>23.935110536962092</v>
      </c>
      <c r="DF364" s="28">
        <v>23.732779403911458</v>
      </c>
      <c r="DG364" s="28">
        <v>23.502506699066277</v>
      </c>
      <c r="DH364" s="28">
        <v>23.257075580228289</v>
      </c>
      <c r="DI364" s="28">
        <v>22.996585879415626</v>
      </c>
      <c r="DJ364" s="28">
        <v>22.75524036674603</v>
      </c>
      <c r="DK364" s="28">
        <v>22.490186526221134</v>
      </c>
      <c r="DL364" s="28">
        <v>22.104849942990857</v>
      </c>
      <c r="DM364" s="28">
        <v>21.747142410788221</v>
      </c>
      <c r="DN364" s="28">
        <v>19.641534969587646</v>
      </c>
      <c r="DO364" s="28">
        <v>12.147405251761928</v>
      </c>
      <c r="DP364" s="28">
        <v>7.1644888969184137</v>
      </c>
      <c r="DQ364" s="28">
        <v>2.8849124723621884</v>
      </c>
      <c r="DS364" s="29">
        <v>16.901627292173298</v>
      </c>
      <c r="DT364" s="29">
        <v>17.11158310647459</v>
      </c>
      <c r="DU364" s="29">
        <v>16.99699036541416</v>
      </c>
      <c r="DV364" s="29">
        <v>16.833974929472124</v>
      </c>
      <c r="DW364" s="29">
        <v>16.657207425811833</v>
      </c>
      <c r="DX364" s="29">
        <v>16.406617111728199</v>
      </c>
      <c r="DY364" s="29">
        <v>16.214783376444299</v>
      </c>
      <c r="DZ364" s="29">
        <v>16.004465754534667</v>
      </c>
      <c r="EA364" s="29">
        <v>15.660513061243684</v>
      </c>
      <c r="EB364" s="29">
        <v>15.173442989677071</v>
      </c>
      <c r="EC364" s="29">
        <v>8.3493581063992615</v>
      </c>
      <c r="ED364" s="29">
        <v>0.68595523917116452</v>
      </c>
      <c r="EE364" s="29">
        <v>-3.1935617157692491</v>
      </c>
      <c r="EF364" s="29">
        <v>-3.4412647229621527</v>
      </c>
      <c r="EH364" s="29">
        <v>23.901627292173298</v>
      </c>
      <c r="EI364" s="29">
        <v>24.11158310647459</v>
      </c>
      <c r="EJ364" s="29">
        <v>23.99699036541416</v>
      </c>
      <c r="EK364" s="29">
        <v>23.833974929472124</v>
      </c>
      <c r="EL364" s="29">
        <v>23.657207425811833</v>
      </c>
      <c r="EM364" s="29">
        <v>23.406617111728199</v>
      </c>
      <c r="EN364" s="29">
        <v>23.214783376444299</v>
      </c>
      <c r="EO364" s="29">
        <v>23.004465754534667</v>
      </c>
      <c r="EP364" s="29">
        <v>22.660513061243684</v>
      </c>
      <c r="EQ364" s="29">
        <v>22.173442989677071</v>
      </c>
      <c r="ER364" s="29">
        <v>15.349358106399261</v>
      </c>
      <c r="ES364" s="29">
        <v>7.6859552391711645</v>
      </c>
      <c r="ET364" s="29">
        <v>3.8064382842307509</v>
      </c>
      <c r="EU364" s="29">
        <v>3.5587352770378473</v>
      </c>
      <c r="EW364" s="1">
        <v>392132</v>
      </c>
      <c r="EX364" s="1">
        <v>374352</v>
      </c>
      <c r="EY364" s="1" t="s">
        <v>520</v>
      </c>
      <c r="EZ364" s="1" t="s">
        <v>520</v>
      </c>
    </row>
    <row r="365" spans="2:156" ht="16.2" thickBot="1" x14ac:dyDescent="0.35">
      <c r="B365" s="21" t="s">
        <v>365</v>
      </c>
      <c r="C365" s="22">
        <v>6.424805558880168</v>
      </c>
      <c r="D365" s="23">
        <v>6.5393101662323012</v>
      </c>
      <c r="E365" s="23">
        <v>6.4112739747479672</v>
      </c>
      <c r="F365" s="23">
        <v>6.261555027181938</v>
      </c>
      <c r="G365" s="23">
        <v>6.1117123082132458</v>
      </c>
      <c r="H365" s="23">
        <v>5.9023800694446784</v>
      </c>
      <c r="I365" s="23">
        <v>5.7235019943320733</v>
      </c>
      <c r="J365" s="23">
        <v>5.4408588428539471</v>
      </c>
      <c r="K365" s="23">
        <v>5.2490261418096598</v>
      </c>
      <c r="L365" s="23">
        <v>4.9866477258476767</v>
      </c>
      <c r="M365" s="23">
        <v>3.8759082904778097</v>
      </c>
      <c r="N365" s="23">
        <v>2.7083433151971388</v>
      </c>
      <c r="O365" s="23">
        <v>2.0435423333012306</v>
      </c>
      <c r="P365" s="23">
        <v>1.6045923364985608</v>
      </c>
      <c r="Q365" s="24"/>
      <c r="R365" s="23">
        <v>9.924805558880168</v>
      </c>
      <c r="S365" s="23">
        <v>10.039310166232301</v>
      </c>
      <c r="T365" s="23">
        <v>9.9112739747479672</v>
      </c>
      <c r="U365" s="23">
        <v>9.761555027181938</v>
      </c>
      <c r="V365" s="23">
        <v>9.6117123082132458</v>
      </c>
      <c r="W365" s="23">
        <v>9.4023800694446784</v>
      </c>
      <c r="X365" s="23">
        <v>9.2235019943320733</v>
      </c>
      <c r="Y365" s="23">
        <v>8.9408588428539471</v>
      </c>
      <c r="Z365" s="23">
        <v>8.7490261418096598</v>
      </c>
      <c r="AA365" s="23">
        <v>8.4866477258476767</v>
      </c>
      <c r="AB365" s="23">
        <v>7.3759082904778097</v>
      </c>
      <c r="AC365" s="23">
        <v>6.2083433151971388</v>
      </c>
      <c r="AD365" s="23">
        <v>5.5435423333012306</v>
      </c>
      <c r="AE365" s="23">
        <v>5.1045923364985608</v>
      </c>
      <c r="AG365" s="25">
        <v>6.3782006795679536</v>
      </c>
      <c r="AH365" s="25">
        <v>6.4641047492491381</v>
      </c>
      <c r="AI365" s="25">
        <v>6.3857523202427888</v>
      </c>
      <c r="AJ365" s="25">
        <v>6.2884759228303242</v>
      </c>
      <c r="AK365" s="25">
        <v>6.2057761442024564</v>
      </c>
      <c r="AL365" s="25">
        <v>6.0518296374243263</v>
      </c>
      <c r="AM365" s="25">
        <v>5.8973083921027616</v>
      </c>
      <c r="AN365" s="25">
        <v>5.6531700711634336</v>
      </c>
      <c r="AO365" s="25">
        <v>5.5088574376193602</v>
      </c>
      <c r="AP365" s="25">
        <v>5.2643861820137907</v>
      </c>
      <c r="AQ365" s="25">
        <v>4.3670254339452725</v>
      </c>
      <c r="AR365" s="25">
        <v>3.6197359923776151</v>
      </c>
      <c r="AS365" s="25">
        <v>3.0238204965004805</v>
      </c>
      <c r="AT365" s="25">
        <v>2.7741928932841891</v>
      </c>
      <c r="AV365" s="26">
        <v>9.8782006795679536</v>
      </c>
      <c r="AW365" s="26">
        <v>9.9641047492491381</v>
      </c>
      <c r="AX365" s="26">
        <v>9.8857523202427888</v>
      </c>
      <c r="AY365" s="26">
        <v>9.7884759228303242</v>
      </c>
      <c r="AZ365" s="26">
        <v>9.7057761442024564</v>
      </c>
      <c r="BA365" s="26">
        <v>9.5518296374243263</v>
      </c>
      <c r="BB365" s="26">
        <v>9.3973083921027616</v>
      </c>
      <c r="BC365" s="26">
        <v>9.1531700711634336</v>
      </c>
      <c r="BD365" s="26">
        <v>9.0088574376193602</v>
      </c>
      <c r="BE365" s="26">
        <v>8.7643861820137907</v>
      </c>
      <c r="BF365" s="26">
        <v>7.8670254339452725</v>
      </c>
      <c r="BG365" s="26">
        <v>7.1197359923776151</v>
      </c>
      <c r="BH365" s="26">
        <v>6.5238204965004805</v>
      </c>
      <c r="BI365" s="26">
        <v>6.2741928932841891</v>
      </c>
      <c r="BK365" s="27">
        <v>6.4258599636616776</v>
      </c>
      <c r="BL365" s="27">
        <v>6.560549268443939</v>
      </c>
      <c r="BM365" s="27">
        <v>6.4579053192388312</v>
      </c>
      <c r="BN365" s="27">
        <v>6.3323473198649758</v>
      </c>
      <c r="BO365" s="27">
        <v>6.2085497043885987</v>
      </c>
      <c r="BP365" s="27">
        <v>6.0352644783767868</v>
      </c>
      <c r="BQ365" s="27">
        <v>5.893264677151711</v>
      </c>
      <c r="BR365" s="27">
        <v>5.6569072043282453</v>
      </c>
      <c r="BS365" s="27">
        <v>5.5085467143830478</v>
      </c>
      <c r="BT365" s="27">
        <v>5.2912070498549948</v>
      </c>
      <c r="BU365" s="27">
        <v>4.3788564118328779</v>
      </c>
      <c r="BV365" s="27">
        <v>3.7395857685198433</v>
      </c>
      <c r="BW365" s="27">
        <v>3.5180018467593914</v>
      </c>
      <c r="BX365" s="27">
        <v>3.5162398908330577</v>
      </c>
      <c r="BZ365" s="27">
        <v>9.9258599636616776</v>
      </c>
      <c r="CA365" s="27">
        <v>10.060549268443939</v>
      </c>
      <c r="CB365" s="27">
        <v>9.9579053192388312</v>
      </c>
      <c r="CC365" s="27">
        <v>9.8323473198649758</v>
      </c>
      <c r="CD365" s="27">
        <v>9.7085497043885987</v>
      </c>
      <c r="CE365" s="27">
        <v>9.5352644783767868</v>
      </c>
      <c r="CF365" s="27">
        <v>9.393264677151711</v>
      </c>
      <c r="CG365" s="27">
        <v>9.1569072043282453</v>
      </c>
      <c r="CH365" s="27">
        <v>9.0085467143830478</v>
      </c>
      <c r="CI365" s="27">
        <v>8.7912070498549948</v>
      </c>
      <c r="CJ365" s="27">
        <v>7.8788564118328779</v>
      </c>
      <c r="CK365" s="27">
        <v>7.2395857685198433</v>
      </c>
      <c r="CL365" s="27">
        <v>7.0180018467593914</v>
      </c>
      <c r="CM365" s="27">
        <v>7.0162398908330577</v>
      </c>
      <c r="CO365" s="28">
        <v>6.4190836087365657</v>
      </c>
      <c r="CP365" s="28">
        <v>6.5456189476353082</v>
      </c>
      <c r="CQ365" s="28">
        <v>6.4353457503883327</v>
      </c>
      <c r="CR365" s="28">
        <v>6.3106141201360924</v>
      </c>
      <c r="CS365" s="28">
        <v>6.1956547243149949</v>
      </c>
      <c r="CT365" s="28">
        <v>6.0330304462097857</v>
      </c>
      <c r="CU365" s="28">
        <v>5.9022732495514418</v>
      </c>
      <c r="CV365" s="28">
        <v>5.6867390986817252</v>
      </c>
      <c r="CW365" s="28">
        <v>5.584403896195747</v>
      </c>
      <c r="CX365" s="28">
        <v>5.4220597311677423</v>
      </c>
      <c r="CY365" s="28">
        <v>4.6428737493442984</v>
      </c>
      <c r="CZ365" s="28">
        <v>0.87910127953948347</v>
      </c>
      <c r="DA365" s="28">
        <v>-2.9486771552577054</v>
      </c>
      <c r="DB365" s="28">
        <v>-5.900337818462738</v>
      </c>
      <c r="DD365" s="28">
        <v>9.9190836087365657</v>
      </c>
      <c r="DE365" s="28">
        <v>10.045618947635308</v>
      </c>
      <c r="DF365" s="28">
        <v>9.9353457503883327</v>
      </c>
      <c r="DG365" s="28">
        <v>9.8106141201360924</v>
      </c>
      <c r="DH365" s="28">
        <v>9.6956547243149949</v>
      </c>
      <c r="DI365" s="28">
        <v>9.5330304462097857</v>
      </c>
      <c r="DJ365" s="28">
        <v>9.4022732495514418</v>
      </c>
      <c r="DK365" s="28">
        <v>9.1867390986817252</v>
      </c>
      <c r="DL365" s="28">
        <v>9.084403896195747</v>
      </c>
      <c r="DM365" s="28">
        <v>8.9220597311677423</v>
      </c>
      <c r="DN365" s="28">
        <v>8.1428737493442984</v>
      </c>
      <c r="DO365" s="28">
        <v>4.3791012795394835</v>
      </c>
      <c r="DP365" s="28">
        <v>0.55132284474229465</v>
      </c>
      <c r="DQ365" s="28">
        <v>-2.400337818462738</v>
      </c>
      <c r="DS365" s="29">
        <v>6.4701875074824482</v>
      </c>
      <c r="DT365" s="29">
        <v>6.6403436865182002</v>
      </c>
      <c r="DU365" s="29">
        <v>6.5857395201620026</v>
      </c>
      <c r="DV365" s="29">
        <v>6.4990631590535575</v>
      </c>
      <c r="DW365" s="29">
        <v>6.4103138020760646</v>
      </c>
      <c r="DX365" s="29">
        <v>6.2751564456876654</v>
      </c>
      <c r="DY365" s="29">
        <v>6.1898707632620305</v>
      </c>
      <c r="DZ365" s="29">
        <v>6.0003126457448186</v>
      </c>
      <c r="EA365" s="29">
        <v>5.8878850084261405</v>
      </c>
      <c r="EB365" s="29">
        <v>5.5756680882344511</v>
      </c>
      <c r="EC365" s="29">
        <v>1.4165420775552846</v>
      </c>
      <c r="ED365" s="29">
        <v>-2.5398959694383052</v>
      </c>
      <c r="EE365" s="29">
        <v>-5.8311921108044942</v>
      </c>
      <c r="EF365" s="29">
        <v>-5.804291383891794</v>
      </c>
      <c r="EH365" s="29">
        <v>9.9701875074824482</v>
      </c>
      <c r="EI365" s="29">
        <v>10.1403436865182</v>
      </c>
      <c r="EJ365" s="29">
        <v>10.085739520162003</v>
      </c>
      <c r="EK365" s="29">
        <v>9.9990631590535575</v>
      </c>
      <c r="EL365" s="29">
        <v>9.9103138020760646</v>
      </c>
      <c r="EM365" s="29">
        <v>9.7751564456876654</v>
      </c>
      <c r="EN365" s="29">
        <v>9.6898707632620305</v>
      </c>
      <c r="EO365" s="29">
        <v>9.5003126457448186</v>
      </c>
      <c r="EP365" s="29">
        <v>9.3878850084261405</v>
      </c>
      <c r="EQ365" s="29">
        <v>9.0756680882344511</v>
      </c>
      <c r="ER365" s="29">
        <v>4.9165420775552846</v>
      </c>
      <c r="ES365" s="29">
        <v>0.9601040305616948</v>
      </c>
      <c r="ET365" s="29">
        <v>-2.3311921108044942</v>
      </c>
      <c r="EU365" s="29">
        <v>-2.304291383891794</v>
      </c>
      <c r="EW365" s="1">
        <v>390519</v>
      </c>
      <c r="EX365" s="1">
        <v>412388</v>
      </c>
      <c r="EY365" s="1" t="s">
        <v>559</v>
      </c>
      <c r="EZ365" s="1" t="s">
        <v>871</v>
      </c>
    </row>
    <row r="366" spans="2:156" ht="16.2" thickBot="1" x14ac:dyDescent="0.35">
      <c r="B366" s="21" t="s">
        <v>366</v>
      </c>
      <c r="C366" s="22">
        <v>7.0557395710596094</v>
      </c>
      <c r="D366" s="23">
        <v>6.9964106683177718</v>
      </c>
      <c r="E366" s="23">
        <v>6.4322633325081711</v>
      </c>
      <c r="F366" s="23">
        <v>6.0737095558578034</v>
      </c>
      <c r="G366" s="23">
        <v>5.7196716719769327</v>
      </c>
      <c r="H366" s="23">
        <v>5.2387505510194714</v>
      </c>
      <c r="I366" s="23">
        <v>4.6798161991152014</v>
      </c>
      <c r="J366" s="23">
        <v>4.0953423902948529</v>
      </c>
      <c r="K366" s="23">
        <v>3.49397233181746</v>
      </c>
      <c r="L366" s="23">
        <v>2.7703850243978607</v>
      </c>
      <c r="M366" s="23">
        <v>-0.62744228373380651</v>
      </c>
      <c r="N366" s="23">
        <v>-3.7327898184853723</v>
      </c>
      <c r="O366" s="23">
        <v>-5.3598453395939458</v>
      </c>
      <c r="P366" s="23">
        <v>-6.386161156029722</v>
      </c>
      <c r="Q366" s="24"/>
      <c r="R366" s="23">
        <v>11.655739571059611</v>
      </c>
      <c r="S366" s="23">
        <v>11.596410668317773</v>
      </c>
      <c r="T366" s="23">
        <v>11.032263332508172</v>
      </c>
      <c r="U366" s="23">
        <v>10.673709555857805</v>
      </c>
      <c r="V366" s="23">
        <v>10.319671671976934</v>
      </c>
      <c r="W366" s="23">
        <v>9.8387505510194728</v>
      </c>
      <c r="X366" s="23">
        <v>9.2798161991152028</v>
      </c>
      <c r="Y366" s="23">
        <v>8.6953423902948543</v>
      </c>
      <c r="Z366" s="23">
        <v>8.0939723318174615</v>
      </c>
      <c r="AA366" s="23">
        <v>7.3703850243978621</v>
      </c>
      <c r="AB366" s="23">
        <v>3.9725577162661949</v>
      </c>
      <c r="AC366" s="23">
        <v>0.86721018151462914</v>
      </c>
      <c r="AD366" s="23">
        <v>-0.7598453395939444</v>
      </c>
      <c r="AE366" s="23">
        <v>-1.7861611560297206</v>
      </c>
      <c r="AG366" s="25">
        <v>6.9971856961536343</v>
      </c>
      <c r="AH366" s="25">
        <v>6.9814288179639608</v>
      </c>
      <c r="AI366" s="25">
        <v>6.6117599415241237</v>
      </c>
      <c r="AJ366" s="25">
        <v>6.3740374456090159</v>
      </c>
      <c r="AK366" s="25">
        <v>6.0687781536705785</v>
      </c>
      <c r="AL366" s="25">
        <v>5.6497876231445261</v>
      </c>
      <c r="AM366" s="25">
        <v>5.1718071218623756</v>
      </c>
      <c r="AN366" s="25">
        <v>4.669738708866678</v>
      </c>
      <c r="AO366" s="25">
        <v>4.1368432723663595</v>
      </c>
      <c r="AP366" s="25">
        <v>3.4754400123034621</v>
      </c>
      <c r="AQ366" s="25">
        <v>0.80177459658533223</v>
      </c>
      <c r="AR366" s="25">
        <v>-1.644289268008496</v>
      </c>
      <c r="AS366" s="25">
        <v>-3.3920196366654558</v>
      </c>
      <c r="AT366" s="25">
        <v>-3.7163145369895609</v>
      </c>
      <c r="AV366" s="26">
        <v>11.597185696153636</v>
      </c>
      <c r="AW366" s="26">
        <v>11.581428817963962</v>
      </c>
      <c r="AX366" s="26">
        <v>11.211759941524125</v>
      </c>
      <c r="AY366" s="26">
        <v>10.974037445609017</v>
      </c>
      <c r="AZ366" s="26">
        <v>10.66877815367058</v>
      </c>
      <c r="BA366" s="26">
        <v>10.249787623144528</v>
      </c>
      <c r="BB366" s="26">
        <v>9.771807121862377</v>
      </c>
      <c r="BC366" s="26">
        <v>9.2697387088666794</v>
      </c>
      <c r="BD366" s="26">
        <v>8.7368432723663609</v>
      </c>
      <c r="BE366" s="26">
        <v>8.0754400123034635</v>
      </c>
      <c r="BF366" s="26">
        <v>5.4017745965853337</v>
      </c>
      <c r="BG366" s="26">
        <v>2.9557107319915055</v>
      </c>
      <c r="BH366" s="26">
        <v>1.2079803633345456</v>
      </c>
      <c r="BI366" s="26">
        <v>0.88368546301044049</v>
      </c>
      <c r="BK366" s="27">
        <v>7.0579315358725339</v>
      </c>
      <c r="BL366" s="27">
        <v>7.0364733672136044</v>
      </c>
      <c r="BM366" s="27">
        <v>6.5205427594856218</v>
      </c>
      <c r="BN366" s="27">
        <v>6.206769151171649</v>
      </c>
      <c r="BO366" s="27">
        <v>5.9005976479385538</v>
      </c>
      <c r="BP366" s="27">
        <v>5.5333092323386524</v>
      </c>
      <c r="BQ366" s="27">
        <v>5.0572199727873652</v>
      </c>
      <c r="BR366" s="27">
        <v>4.6251887541548484</v>
      </c>
      <c r="BS366" s="27">
        <v>4.1332465395494964</v>
      </c>
      <c r="BT366" s="27">
        <v>3.5183281458829612</v>
      </c>
      <c r="BU366" s="27">
        <v>0.63878163866375104</v>
      </c>
      <c r="BV366" s="27">
        <v>-1.5329215334155393</v>
      </c>
      <c r="BW366" s="27">
        <v>-2.4089432196079414</v>
      </c>
      <c r="BX366" s="27">
        <v>-2.6647191143785491</v>
      </c>
      <c r="BZ366" s="27">
        <v>11.657931535872535</v>
      </c>
      <c r="CA366" s="27">
        <v>11.636473367213606</v>
      </c>
      <c r="CB366" s="27">
        <v>11.120542759485623</v>
      </c>
      <c r="CC366" s="27">
        <v>10.80676915117165</v>
      </c>
      <c r="CD366" s="27">
        <v>10.500597647938555</v>
      </c>
      <c r="CE366" s="27">
        <v>10.133309232338654</v>
      </c>
      <c r="CF366" s="27">
        <v>9.6572199727873667</v>
      </c>
      <c r="CG366" s="27">
        <v>9.2251887541548498</v>
      </c>
      <c r="CH366" s="27">
        <v>8.7332465395494978</v>
      </c>
      <c r="CI366" s="27">
        <v>8.1183281458829626</v>
      </c>
      <c r="CJ366" s="27">
        <v>5.2387816386637525</v>
      </c>
      <c r="CK366" s="27">
        <v>3.0670784665844621</v>
      </c>
      <c r="CL366" s="27">
        <v>2.19105678039206</v>
      </c>
      <c r="CM366" s="27">
        <v>1.9352808856214523</v>
      </c>
      <c r="CO366" s="28">
        <v>7.044534497091794</v>
      </c>
      <c r="CP366" s="28">
        <v>7.0039904000144571</v>
      </c>
      <c r="CQ366" s="28">
        <v>6.4625523326321783</v>
      </c>
      <c r="CR366" s="28">
        <v>6.1309166977143406</v>
      </c>
      <c r="CS366" s="28">
        <v>5.8054962244203097</v>
      </c>
      <c r="CT366" s="28">
        <v>5.4184748257854878</v>
      </c>
      <c r="CU366" s="28">
        <v>4.9230078149649685</v>
      </c>
      <c r="CV366" s="28">
        <v>4.4626319782232002</v>
      </c>
      <c r="CW366" s="28">
        <v>4.1137395633065879</v>
      </c>
      <c r="CX366" s="28">
        <v>3.4975877658655179</v>
      </c>
      <c r="CY366" s="28">
        <v>0.33792349235869779</v>
      </c>
      <c r="CZ366" s="28">
        <v>-6.5196473937323347</v>
      </c>
      <c r="DA366" s="28">
        <v>-12.328156366008194</v>
      </c>
      <c r="DB366" s="28">
        <v>-17.302287609037826</v>
      </c>
      <c r="DD366" s="28">
        <v>11.644534497091795</v>
      </c>
      <c r="DE366" s="28">
        <v>11.603990400014458</v>
      </c>
      <c r="DF366" s="28">
        <v>11.06255233263218</v>
      </c>
      <c r="DG366" s="28">
        <v>10.730916697714342</v>
      </c>
      <c r="DH366" s="28">
        <v>10.405496224420311</v>
      </c>
      <c r="DI366" s="28">
        <v>10.018474825785489</v>
      </c>
      <c r="DJ366" s="28">
        <v>9.52300781496497</v>
      </c>
      <c r="DK366" s="28">
        <v>9.0626319782232017</v>
      </c>
      <c r="DL366" s="28">
        <v>8.7137395633065893</v>
      </c>
      <c r="DM366" s="28">
        <v>8.0975877658655193</v>
      </c>
      <c r="DN366" s="28">
        <v>4.9379234923586992</v>
      </c>
      <c r="DO366" s="28">
        <v>-1.9196473937323333</v>
      </c>
      <c r="DP366" s="28">
        <v>-7.7281563660081929</v>
      </c>
      <c r="DQ366" s="28">
        <v>-12.702287609037825</v>
      </c>
      <c r="DS366" s="29">
        <v>7.1071669716963886</v>
      </c>
      <c r="DT366" s="29">
        <v>7.1283376578258899</v>
      </c>
      <c r="DU366" s="29">
        <v>6.6502070854442046</v>
      </c>
      <c r="DV366" s="29">
        <v>6.3683535159026405</v>
      </c>
      <c r="DW366" s="29">
        <v>6.0891353742809642</v>
      </c>
      <c r="DX366" s="29">
        <v>5.7239993838723748</v>
      </c>
      <c r="DY366" s="29">
        <v>5.2538987668349435</v>
      </c>
      <c r="DZ366" s="29">
        <v>4.8219987058434839</v>
      </c>
      <c r="EA366" s="29">
        <v>4.4390405574469867</v>
      </c>
      <c r="EB366" s="29">
        <v>3.5838222899681185</v>
      </c>
      <c r="EC366" s="29">
        <v>-4.4604682254159584</v>
      </c>
      <c r="ED366" s="29">
        <v>-11.081958136113379</v>
      </c>
      <c r="EE366" s="29">
        <v>-16.209929530277769</v>
      </c>
      <c r="EF366" s="29">
        <v>-16.624111496627158</v>
      </c>
      <c r="EH366" s="29">
        <v>11.70716697169639</v>
      </c>
      <c r="EI366" s="29">
        <v>11.728337657825891</v>
      </c>
      <c r="EJ366" s="29">
        <v>11.250207085444206</v>
      </c>
      <c r="EK366" s="29">
        <v>10.968353515902642</v>
      </c>
      <c r="EL366" s="29">
        <v>10.689135374280966</v>
      </c>
      <c r="EM366" s="29">
        <v>10.323999383872376</v>
      </c>
      <c r="EN366" s="29">
        <v>9.8538987668349449</v>
      </c>
      <c r="EO366" s="29">
        <v>9.4219987058434853</v>
      </c>
      <c r="EP366" s="29">
        <v>9.0390405574469881</v>
      </c>
      <c r="EQ366" s="29">
        <v>8.1838222899681199</v>
      </c>
      <c r="ER366" s="29">
        <v>0.13953177458404298</v>
      </c>
      <c r="ES366" s="29">
        <v>-6.4819581361133771</v>
      </c>
      <c r="ET366" s="29">
        <v>-11.609929530277768</v>
      </c>
      <c r="EU366" s="29">
        <v>-12.024111496627157</v>
      </c>
      <c r="EW366" s="1">
        <v>358258</v>
      </c>
      <c r="EX366" s="1">
        <v>418014</v>
      </c>
      <c r="EY366" s="1" t="s">
        <v>546</v>
      </c>
      <c r="EZ366" s="1" t="s">
        <v>887</v>
      </c>
    </row>
    <row r="367" spans="2:156" ht="16.2" thickBot="1" x14ac:dyDescent="0.35">
      <c r="B367" s="21" t="s">
        <v>367</v>
      </c>
      <c r="C367" s="22">
        <v>0.60640836746573612</v>
      </c>
      <c r="D367" s="23">
        <v>0.70429074245279821</v>
      </c>
      <c r="E367" s="23">
        <v>0.53844445280517128</v>
      </c>
      <c r="F367" s="23">
        <v>0.38174586952562883</v>
      </c>
      <c r="G367" s="23">
        <v>0.22405719006673586</v>
      </c>
      <c r="H367" s="23">
        <v>4.0393669536985755E-2</v>
      </c>
      <c r="I367" s="23">
        <v>-0.16692949877846885</v>
      </c>
      <c r="J367" s="23">
        <v>-0.36544117995921965</v>
      </c>
      <c r="K367" s="23">
        <v>-0.57158639434300262</v>
      </c>
      <c r="L367" s="23">
        <v>-0.78685002394543879</v>
      </c>
      <c r="M367" s="23">
        <v>-2.1432621010773865</v>
      </c>
      <c r="N367" s="23">
        <v>-4.0511220945936177</v>
      </c>
      <c r="O367" s="23">
        <v>-5.3727579710157602</v>
      </c>
      <c r="P367" s="23">
        <v>-5.6604868571382383</v>
      </c>
      <c r="Q367" s="24"/>
      <c r="R367" s="23">
        <v>1.6064083674657361</v>
      </c>
      <c r="S367" s="23">
        <v>1.7042907424527982</v>
      </c>
      <c r="T367" s="23">
        <v>1.5384444528051713</v>
      </c>
      <c r="U367" s="23">
        <v>1.3817458695256288</v>
      </c>
      <c r="V367" s="23">
        <v>1.2240571900667359</v>
      </c>
      <c r="W367" s="23">
        <v>1.0403936695369858</v>
      </c>
      <c r="X367" s="23">
        <v>0.83307050122153115</v>
      </c>
      <c r="Y367" s="23">
        <v>0.63455882004078035</v>
      </c>
      <c r="Z367" s="23">
        <v>0.42841360565699738</v>
      </c>
      <c r="AA367" s="23">
        <v>0.21314997605456121</v>
      </c>
      <c r="AB367" s="23">
        <v>-1.1432621010773865</v>
      </c>
      <c r="AC367" s="23">
        <v>-3.0511220945936177</v>
      </c>
      <c r="AD367" s="23">
        <v>-4.3727579710157602</v>
      </c>
      <c r="AE367" s="23">
        <v>-4.6604868571382383</v>
      </c>
      <c r="AG367" s="25">
        <v>0.55733060473552598</v>
      </c>
      <c r="AH367" s="25">
        <v>0.63043031234363944</v>
      </c>
      <c r="AI367" s="25">
        <v>0.50981881749068236</v>
      </c>
      <c r="AJ367" s="25">
        <v>0.39604789475769664</v>
      </c>
      <c r="AK367" s="25">
        <v>0.27704515893767656</v>
      </c>
      <c r="AL367" s="25">
        <v>0.13204783601242731</v>
      </c>
      <c r="AM367" s="25">
        <v>-5.4483188385983539E-2</v>
      </c>
      <c r="AN367" s="25">
        <v>-0.24042273827920368</v>
      </c>
      <c r="AO367" s="25">
        <v>-0.45225966132876039</v>
      </c>
      <c r="AP367" s="25">
        <v>-0.6893568178604923</v>
      </c>
      <c r="AQ367" s="25">
        <v>-1.402639738384309</v>
      </c>
      <c r="AR367" s="25">
        <v>-2.0661335201980986</v>
      </c>
      <c r="AS367" s="25">
        <v>-2.8566612395619302</v>
      </c>
      <c r="AT367" s="25">
        <v>-2.8183328520617685</v>
      </c>
      <c r="AV367" s="26">
        <v>1.557330604735526</v>
      </c>
      <c r="AW367" s="26">
        <v>1.6304303123436394</v>
      </c>
      <c r="AX367" s="26">
        <v>1.5098188174906824</v>
      </c>
      <c r="AY367" s="26">
        <v>1.3960478947576966</v>
      </c>
      <c r="AZ367" s="26">
        <v>1.2770451589376766</v>
      </c>
      <c r="BA367" s="26">
        <v>1.1320478360124273</v>
      </c>
      <c r="BB367" s="26">
        <v>0.94551681161401646</v>
      </c>
      <c r="BC367" s="26">
        <v>0.75957726172079632</v>
      </c>
      <c r="BD367" s="26">
        <v>0.54774033867123961</v>
      </c>
      <c r="BE367" s="26">
        <v>0.3106431821395077</v>
      </c>
      <c r="BF367" s="26">
        <v>-0.402639738384309</v>
      </c>
      <c r="BG367" s="26">
        <v>-1.0661335201980986</v>
      </c>
      <c r="BH367" s="26">
        <v>-1.8566612395619302</v>
      </c>
      <c r="BI367" s="26">
        <v>-1.8183328520617685</v>
      </c>
      <c r="BK367" s="27">
        <v>0.6077888026561773</v>
      </c>
      <c r="BL367" s="27">
        <v>0.73184177015877161</v>
      </c>
      <c r="BM367" s="27">
        <v>0.59764440202121349</v>
      </c>
      <c r="BN367" s="27">
        <v>0.46958964808552928</v>
      </c>
      <c r="BO367" s="27">
        <v>0.34181988427766541</v>
      </c>
      <c r="BP367" s="27">
        <v>0.19771605991439678</v>
      </c>
      <c r="BQ367" s="27">
        <v>2.840181808138631E-2</v>
      </c>
      <c r="BR367" s="27">
        <v>-0.12633919851890418</v>
      </c>
      <c r="BS367" s="27">
        <v>-0.29176562666856398</v>
      </c>
      <c r="BT367" s="27">
        <v>-0.46937496862383199</v>
      </c>
      <c r="BU367" s="27">
        <v>-1.2875043480733286</v>
      </c>
      <c r="BV367" s="27">
        <v>-2.3931469270807799</v>
      </c>
      <c r="BW367" s="27">
        <v>-3.0448143080432182</v>
      </c>
      <c r="BX367" s="27">
        <v>-2.8000376426512652</v>
      </c>
      <c r="BZ367" s="27">
        <v>1.6077888026561773</v>
      </c>
      <c r="CA367" s="27">
        <v>1.7318417701587716</v>
      </c>
      <c r="CB367" s="27">
        <v>1.5976444020212135</v>
      </c>
      <c r="CC367" s="27">
        <v>1.4695896480855293</v>
      </c>
      <c r="CD367" s="27">
        <v>1.3418198842776654</v>
      </c>
      <c r="CE367" s="27">
        <v>1.1977160599143968</v>
      </c>
      <c r="CF367" s="27">
        <v>1.0284018180813863</v>
      </c>
      <c r="CG367" s="27">
        <v>0.87366080148109582</v>
      </c>
      <c r="CH367" s="27">
        <v>0.70823437333143602</v>
      </c>
      <c r="CI367" s="27">
        <v>0.53062503137616801</v>
      </c>
      <c r="CJ367" s="27">
        <v>-0.28750434807332859</v>
      </c>
      <c r="CK367" s="27">
        <v>-1.3931469270807799</v>
      </c>
      <c r="CL367" s="27">
        <v>-2.0448143080432182</v>
      </c>
      <c r="CM367" s="27">
        <v>-1.8000376426512652</v>
      </c>
      <c r="CO367" s="28">
        <v>0.60472415751747377</v>
      </c>
      <c r="CP367" s="28">
        <v>0.71456904476486471</v>
      </c>
      <c r="CQ367" s="28">
        <v>0.5625263092945687</v>
      </c>
      <c r="CR367" s="28">
        <v>0.4216133781588578</v>
      </c>
      <c r="CS367" s="28">
        <v>0.28115666859450883</v>
      </c>
      <c r="CT367" s="28">
        <v>0.12012475562102232</v>
      </c>
      <c r="CU367" s="28">
        <v>-6.3547257799118739E-2</v>
      </c>
      <c r="CV367" s="28">
        <v>-0.24302470166462875</v>
      </c>
      <c r="CW367" s="28">
        <v>-0.42511303720250737</v>
      </c>
      <c r="CX367" s="28">
        <v>-0.60564849370260987</v>
      </c>
      <c r="CY367" s="28">
        <v>-1.9818175678981227</v>
      </c>
      <c r="CZ367" s="28">
        <v>-5.1758299792055187</v>
      </c>
      <c r="DA367" s="28">
        <v>-7.6514897408770501</v>
      </c>
      <c r="DB367" s="28">
        <v>-8.6890298560280321</v>
      </c>
      <c r="DD367" s="28">
        <v>1.6047241575174738</v>
      </c>
      <c r="DE367" s="28">
        <v>1.7145690447648647</v>
      </c>
      <c r="DF367" s="28">
        <v>1.5625263092945687</v>
      </c>
      <c r="DG367" s="28">
        <v>1.4216133781588578</v>
      </c>
      <c r="DH367" s="28">
        <v>1.2811566685945088</v>
      </c>
      <c r="DI367" s="28">
        <v>1.1201247556210223</v>
      </c>
      <c r="DJ367" s="28">
        <v>0.93645274220088126</v>
      </c>
      <c r="DK367" s="28">
        <v>0.75697529833537125</v>
      </c>
      <c r="DL367" s="28">
        <v>0.57488696279749263</v>
      </c>
      <c r="DM367" s="28">
        <v>0.39435150629739013</v>
      </c>
      <c r="DN367" s="28">
        <v>-0.98181756789812269</v>
      </c>
      <c r="DO367" s="28">
        <v>-4.1758299792055187</v>
      </c>
      <c r="DP367" s="28">
        <v>-6.6514897408770501</v>
      </c>
      <c r="DQ367" s="28">
        <v>-7.6890298560280321</v>
      </c>
      <c r="DS367" s="29">
        <v>0.64122277406731065</v>
      </c>
      <c r="DT367" s="29">
        <v>0.78697517992393529</v>
      </c>
      <c r="DU367" s="29">
        <v>0.67168407012613507</v>
      </c>
      <c r="DV367" s="29">
        <v>0.56134186300391775</v>
      </c>
      <c r="DW367" s="29">
        <v>0.44919471268942956</v>
      </c>
      <c r="DX367" s="29">
        <v>0.30422404686419569</v>
      </c>
      <c r="DY367" s="29">
        <v>0.13957744526464388</v>
      </c>
      <c r="DZ367" s="29">
        <v>-1.7845221651224819E-2</v>
      </c>
      <c r="EA367" s="29">
        <v>-0.20308450231979513</v>
      </c>
      <c r="EB367" s="29">
        <v>-0.44900725164176336</v>
      </c>
      <c r="EC367" s="29">
        <v>-4.1702241315300856</v>
      </c>
      <c r="ED367" s="29">
        <v>-7.242003473543015</v>
      </c>
      <c r="EE367" s="29">
        <v>-9.5870612732849381</v>
      </c>
      <c r="EF367" s="29">
        <v>-8.7218679387950075</v>
      </c>
      <c r="EH367" s="29">
        <v>1.6412227740673107</v>
      </c>
      <c r="EI367" s="29">
        <v>1.7869751799239353</v>
      </c>
      <c r="EJ367" s="29">
        <v>1.6716840701261351</v>
      </c>
      <c r="EK367" s="29">
        <v>1.5613418630039178</v>
      </c>
      <c r="EL367" s="29">
        <v>1.4491947126894296</v>
      </c>
      <c r="EM367" s="29">
        <v>1.3042240468641957</v>
      </c>
      <c r="EN367" s="29">
        <v>1.1395774452646439</v>
      </c>
      <c r="EO367" s="29">
        <v>0.98215477834877518</v>
      </c>
      <c r="EP367" s="29">
        <v>0.79691549768020487</v>
      </c>
      <c r="EQ367" s="29">
        <v>0.55099274835823664</v>
      </c>
      <c r="ER367" s="29">
        <v>-3.1702241315300856</v>
      </c>
      <c r="ES367" s="29">
        <v>-6.242003473543015</v>
      </c>
      <c r="ET367" s="29">
        <v>-8.5870612732849381</v>
      </c>
      <c r="EU367" s="29">
        <v>-7.7218679387950075</v>
      </c>
      <c r="EW367" s="1">
        <v>343294</v>
      </c>
      <c r="EX367" s="1">
        <v>463785</v>
      </c>
      <c r="EY367" s="1" t="s">
        <v>524</v>
      </c>
      <c r="EZ367" s="1" t="s">
        <v>881</v>
      </c>
    </row>
    <row r="368" spans="2:156" ht="16.2" thickBot="1" x14ac:dyDescent="0.35">
      <c r="B368" s="21" t="s">
        <v>368</v>
      </c>
      <c r="C368" s="22">
        <v>6.0595193032793393</v>
      </c>
      <c r="D368" s="23">
        <v>6.1265200882060196</v>
      </c>
      <c r="E368" s="23">
        <v>6.0051295063628398</v>
      </c>
      <c r="F368" s="23">
        <v>5.8242544838577164</v>
      </c>
      <c r="G368" s="23">
        <v>5.6406079453597666</v>
      </c>
      <c r="H368" s="23">
        <v>5.3888931806718876</v>
      </c>
      <c r="I368" s="23">
        <v>5.1301466309280563</v>
      </c>
      <c r="J368" s="23">
        <v>4.8167602891627812</v>
      </c>
      <c r="K368" s="23">
        <v>4.5320820956478371</v>
      </c>
      <c r="L368" s="23">
        <v>4.1613693705449819</v>
      </c>
      <c r="M368" s="23">
        <v>2.5836618533253226</v>
      </c>
      <c r="N368" s="23">
        <v>1.1239634413849373</v>
      </c>
      <c r="O368" s="23">
        <v>0.20017939829366327</v>
      </c>
      <c r="P368" s="23">
        <v>-0.43819539725374312</v>
      </c>
      <c r="Q368" s="24"/>
      <c r="R368" s="23">
        <v>9.5595193032793393</v>
      </c>
      <c r="S368" s="23">
        <v>9.6265200882060196</v>
      </c>
      <c r="T368" s="23">
        <v>9.5051295063628398</v>
      </c>
      <c r="U368" s="23">
        <v>9.3242544838577164</v>
      </c>
      <c r="V368" s="23">
        <v>9.1406079453597666</v>
      </c>
      <c r="W368" s="23">
        <v>8.8888931806718876</v>
      </c>
      <c r="X368" s="23">
        <v>8.6301466309280563</v>
      </c>
      <c r="Y368" s="23">
        <v>8.3167602891627812</v>
      </c>
      <c r="Z368" s="23">
        <v>8.0320820956478371</v>
      </c>
      <c r="AA368" s="23">
        <v>7.6613693705449819</v>
      </c>
      <c r="AB368" s="23">
        <v>6.0836618533253226</v>
      </c>
      <c r="AC368" s="23">
        <v>4.6239634413849373</v>
      </c>
      <c r="AD368" s="23">
        <v>3.7001793982936633</v>
      </c>
      <c r="AE368" s="23">
        <v>3.0618046027462569</v>
      </c>
      <c r="AG368" s="25">
        <v>6.0229459805912313</v>
      </c>
      <c r="AH368" s="25">
        <v>6.0645984830909807</v>
      </c>
      <c r="AI368" s="25">
        <v>6.0002814735441934</v>
      </c>
      <c r="AJ368" s="25">
        <v>5.8816991647823436</v>
      </c>
      <c r="AK368" s="25">
        <v>5.7653349948623678</v>
      </c>
      <c r="AL368" s="25">
        <v>5.5790210056906329</v>
      </c>
      <c r="AM368" s="25">
        <v>5.378179624396342</v>
      </c>
      <c r="AN368" s="25">
        <v>5.1238796542989977</v>
      </c>
      <c r="AO368" s="25">
        <v>4.8920315398995271</v>
      </c>
      <c r="AP368" s="25">
        <v>4.5687515090268285</v>
      </c>
      <c r="AQ368" s="25">
        <v>3.1864907098090587</v>
      </c>
      <c r="AR368" s="25">
        <v>1.9813382240403925</v>
      </c>
      <c r="AS368" s="25">
        <v>1.0930519484054422</v>
      </c>
      <c r="AT368" s="25">
        <v>0.45812589934693904</v>
      </c>
      <c r="AV368" s="26">
        <v>9.5229459805912313</v>
      </c>
      <c r="AW368" s="26">
        <v>9.5645984830909807</v>
      </c>
      <c r="AX368" s="26">
        <v>9.5002814735441934</v>
      </c>
      <c r="AY368" s="26">
        <v>9.3816991647823436</v>
      </c>
      <c r="AZ368" s="26">
        <v>9.2653349948623678</v>
      </c>
      <c r="BA368" s="26">
        <v>9.0790210056906329</v>
      </c>
      <c r="BB368" s="26">
        <v>8.878179624396342</v>
      </c>
      <c r="BC368" s="26">
        <v>8.6238796542989977</v>
      </c>
      <c r="BD368" s="26">
        <v>8.3920315398995271</v>
      </c>
      <c r="BE368" s="26">
        <v>8.0687515090268285</v>
      </c>
      <c r="BF368" s="26">
        <v>6.6864907098090587</v>
      </c>
      <c r="BG368" s="26">
        <v>5.4813382240403925</v>
      </c>
      <c r="BH368" s="26">
        <v>4.5930519484054422</v>
      </c>
      <c r="BI368" s="26">
        <v>3.958125899346939</v>
      </c>
      <c r="BK368" s="27">
        <v>6.0604522403418208</v>
      </c>
      <c r="BL368" s="27">
        <v>6.1441972258879467</v>
      </c>
      <c r="BM368" s="27">
        <v>6.0444690317839473</v>
      </c>
      <c r="BN368" s="27">
        <v>5.8846895200739411</v>
      </c>
      <c r="BO368" s="27">
        <v>5.7243606115313135</v>
      </c>
      <c r="BP368" s="27">
        <v>5.5050934205157631</v>
      </c>
      <c r="BQ368" s="27">
        <v>5.2807239425686294</v>
      </c>
      <c r="BR368" s="27">
        <v>5.0109363945178398</v>
      </c>
      <c r="BS368" s="27">
        <v>4.7697041733504246</v>
      </c>
      <c r="BT368" s="27">
        <v>4.4442388579636951</v>
      </c>
      <c r="BU368" s="27">
        <v>3.0667948213579805</v>
      </c>
      <c r="BV368" s="27">
        <v>2.1125002718670611</v>
      </c>
      <c r="BW368" s="27">
        <v>1.5287942928641716</v>
      </c>
      <c r="BX368" s="27">
        <v>1.2373395889275187</v>
      </c>
      <c r="BZ368" s="27">
        <v>9.5604522403418208</v>
      </c>
      <c r="CA368" s="27">
        <v>9.6441972258879467</v>
      </c>
      <c r="CB368" s="27">
        <v>9.5444690317839473</v>
      </c>
      <c r="CC368" s="27">
        <v>9.3846895200739411</v>
      </c>
      <c r="CD368" s="27">
        <v>9.2243606115313135</v>
      </c>
      <c r="CE368" s="27">
        <v>9.0050934205157631</v>
      </c>
      <c r="CF368" s="27">
        <v>8.7807239425686294</v>
      </c>
      <c r="CG368" s="27">
        <v>8.5109363945178398</v>
      </c>
      <c r="CH368" s="27">
        <v>8.2697041733504246</v>
      </c>
      <c r="CI368" s="27">
        <v>7.9442388579636951</v>
      </c>
      <c r="CJ368" s="27">
        <v>6.5667948213579805</v>
      </c>
      <c r="CK368" s="27">
        <v>5.6125002718670611</v>
      </c>
      <c r="CL368" s="27">
        <v>5.0287942928641716</v>
      </c>
      <c r="CM368" s="27">
        <v>4.7373395889275187</v>
      </c>
      <c r="CO368" s="28">
        <v>6.0489443758843162</v>
      </c>
      <c r="CP368" s="28">
        <v>6.1192163701460363</v>
      </c>
      <c r="CQ368" s="28">
        <v>6.012916830567212</v>
      </c>
      <c r="CR368" s="28">
        <v>5.8524501631500119</v>
      </c>
      <c r="CS368" s="28">
        <v>5.6933990955580658</v>
      </c>
      <c r="CT368" s="28">
        <v>5.482155844490002</v>
      </c>
      <c r="CU368" s="28">
        <v>5.2732103329167579</v>
      </c>
      <c r="CV368" s="28">
        <v>5.0223183267925062</v>
      </c>
      <c r="CW368" s="28">
        <v>4.8105732701953468</v>
      </c>
      <c r="CX368" s="28">
        <v>4.5301129243460192</v>
      </c>
      <c r="CY368" s="28">
        <v>3.2231811713194745</v>
      </c>
      <c r="CZ368" s="28">
        <v>-1.2725599968224586</v>
      </c>
      <c r="DA368" s="28">
        <v>-5.2647277223598579</v>
      </c>
      <c r="DB368" s="28">
        <v>-8.9108043053004025</v>
      </c>
      <c r="DD368" s="28">
        <v>9.5489443758843162</v>
      </c>
      <c r="DE368" s="28">
        <v>9.6192163701460363</v>
      </c>
      <c r="DF368" s="28">
        <v>9.512916830567212</v>
      </c>
      <c r="DG368" s="28">
        <v>9.3524501631500119</v>
      </c>
      <c r="DH368" s="28">
        <v>9.1933990955580658</v>
      </c>
      <c r="DI368" s="28">
        <v>8.982155844490002</v>
      </c>
      <c r="DJ368" s="28">
        <v>8.7732103329167579</v>
      </c>
      <c r="DK368" s="28">
        <v>8.5223183267925062</v>
      </c>
      <c r="DL368" s="28">
        <v>8.3105732701953468</v>
      </c>
      <c r="DM368" s="28">
        <v>8.0301129243460192</v>
      </c>
      <c r="DN368" s="28">
        <v>6.7231811713194745</v>
      </c>
      <c r="DO368" s="28">
        <v>2.2274400031775414</v>
      </c>
      <c r="DP368" s="28">
        <v>-1.7647277223598579</v>
      </c>
      <c r="DQ368" s="28">
        <v>-5.4108043053004025</v>
      </c>
      <c r="DS368" s="29">
        <v>6.1053414281886802</v>
      </c>
      <c r="DT368" s="29">
        <v>6.2302613443538917</v>
      </c>
      <c r="DU368" s="29">
        <v>6.1782347488070162</v>
      </c>
      <c r="DV368" s="29">
        <v>6.058324525167631</v>
      </c>
      <c r="DW368" s="29">
        <v>5.944818062591434</v>
      </c>
      <c r="DX368" s="29">
        <v>5.7709574684468823</v>
      </c>
      <c r="DY368" s="29">
        <v>5.5957141331679079</v>
      </c>
      <c r="DZ368" s="29">
        <v>5.370628986479824</v>
      </c>
      <c r="EA368" s="29">
        <v>5.1760642835890707</v>
      </c>
      <c r="EB368" s="29">
        <v>4.726520464593559</v>
      </c>
      <c r="EC368" s="29">
        <v>-0.32010039226599218</v>
      </c>
      <c r="ED368" s="29">
        <v>-4.6734050365250965</v>
      </c>
      <c r="EE368" s="29">
        <v>-8.1109004307492114</v>
      </c>
      <c r="EF368" s="29">
        <v>-8.3882861344752655</v>
      </c>
      <c r="EH368" s="29">
        <v>9.6053414281886802</v>
      </c>
      <c r="EI368" s="29">
        <v>9.7302613443538917</v>
      </c>
      <c r="EJ368" s="29">
        <v>9.6782347488070162</v>
      </c>
      <c r="EK368" s="29">
        <v>9.558324525167631</v>
      </c>
      <c r="EL368" s="29">
        <v>9.444818062591434</v>
      </c>
      <c r="EM368" s="29">
        <v>9.2709574684468823</v>
      </c>
      <c r="EN368" s="29">
        <v>9.0957141331679079</v>
      </c>
      <c r="EO368" s="29">
        <v>8.870628986479824</v>
      </c>
      <c r="EP368" s="29">
        <v>8.6760642835890707</v>
      </c>
      <c r="EQ368" s="29">
        <v>8.226520464593559</v>
      </c>
      <c r="ER368" s="29">
        <v>3.1798996077340078</v>
      </c>
      <c r="ES368" s="29">
        <v>-1.1734050365250965</v>
      </c>
      <c r="ET368" s="29">
        <v>-4.6109004307492114</v>
      </c>
      <c r="EU368" s="29">
        <v>-4.8882861344752655</v>
      </c>
      <c r="EW368" s="1">
        <v>382132</v>
      </c>
      <c r="EX368" s="1">
        <v>386340</v>
      </c>
      <c r="EY368" s="1" t="s">
        <v>462</v>
      </c>
      <c r="EZ368" s="1" t="s">
        <v>872</v>
      </c>
    </row>
    <row r="369" spans="2:156" ht="16.2" thickBot="1" x14ac:dyDescent="0.35">
      <c r="B369" s="21" t="s">
        <v>369</v>
      </c>
      <c r="C369" s="22">
        <v>10.130989023339845</v>
      </c>
      <c r="D369" s="23">
        <v>10.193577971557843</v>
      </c>
      <c r="E369" s="23">
        <v>10.209699596689587</v>
      </c>
      <c r="F369" s="23">
        <v>9.9307666461694115</v>
      </c>
      <c r="G369" s="23">
        <v>9.8003498459295777</v>
      </c>
      <c r="H369" s="23">
        <v>9.6717768970299716</v>
      </c>
      <c r="I369" s="23">
        <v>9.5356672000437772</v>
      </c>
      <c r="J369" s="23">
        <v>9.3588502245613938</v>
      </c>
      <c r="K369" s="23">
        <v>9.256085047643559</v>
      </c>
      <c r="L369" s="23">
        <v>9.105611863908333</v>
      </c>
      <c r="M369" s="23">
        <v>8.4489518703361046</v>
      </c>
      <c r="N369" s="23">
        <v>7.2959850689981103</v>
      </c>
      <c r="O369" s="23">
        <v>5.989298785885147</v>
      </c>
      <c r="P369" s="23">
        <v>4.8849320626688666</v>
      </c>
      <c r="Q369" s="24"/>
      <c r="R369" s="23">
        <v>14.730989023339847</v>
      </c>
      <c r="S369" s="23">
        <v>14.793577971557845</v>
      </c>
      <c r="T369" s="23">
        <v>14.809699596689589</v>
      </c>
      <c r="U369" s="23">
        <v>14.530766646169413</v>
      </c>
      <c r="V369" s="23">
        <v>14.400349845929579</v>
      </c>
      <c r="W369" s="23">
        <v>14.271776897029973</v>
      </c>
      <c r="X369" s="23">
        <v>14.135667200043779</v>
      </c>
      <c r="Y369" s="23">
        <v>13.958850224561395</v>
      </c>
      <c r="Z369" s="23">
        <v>13.85608504764356</v>
      </c>
      <c r="AA369" s="23">
        <v>13.705611863908334</v>
      </c>
      <c r="AB369" s="23">
        <v>13.048951870336106</v>
      </c>
      <c r="AC369" s="23">
        <v>11.895985068998112</v>
      </c>
      <c r="AD369" s="23">
        <v>10.589298785885148</v>
      </c>
      <c r="AE369" s="23">
        <v>9.484932062668868</v>
      </c>
      <c r="AG369" s="25">
        <v>10.073366707884226</v>
      </c>
      <c r="AH369" s="25">
        <v>10.094539509660711</v>
      </c>
      <c r="AI369" s="25">
        <v>10.159878362220841</v>
      </c>
      <c r="AJ369" s="25">
        <v>9.92360116459251</v>
      </c>
      <c r="AK369" s="25">
        <v>9.8307929751042096</v>
      </c>
      <c r="AL369" s="25">
        <v>9.7348398677163566</v>
      </c>
      <c r="AM369" s="25">
        <v>9.6136938211126122</v>
      </c>
      <c r="AN369" s="25">
        <v>9.4423186403398827</v>
      </c>
      <c r="AO369" s="25">
        <v>9.3312997021043689</v>
      </c>
      <c r="AP369" s="25">
        <v>9.0289252168621861</v>
      </c>
      <c r="AQ369" s="25">
        <v>8.5509193885248767</v>
      </c>
      <c r="AR369" s="25">
        <v>8.191423277567031</v>
      </c>
      <c r="AS369" s="25">
        <v>7.9375855062166902</v>
      </c>
      <c r="AT369" s="25">
        <v>7.7130080170560813</v>
      </c>
      <c r="AV369" s="26">
        <v>14.673366707884227</v>
      </c>
      <c r="AW369" s="26">
        <v>14.694539509660713</v>
      </c>
      <c r="AX369" s="26">
        <v>14.759878362220842</v>
      </c>
      <c r="AY369" s="26">
        <v>14.523601164592511</v>
      </c>
      <c r="AZ369" s="26">
        <v>14.430792975104211</v>
      </c>
      <c r="BA369" s="26">
        <v>14.334839867716358</v>
      </c>
      <c r="BB369" s="26">
        <v>14.213693821112614</v>
      </c>
      <c r="BC369" s="26">
        <v>14.042318640339884</v>
      </c>
      <c r="BD369" s="26">
        <v>13.93129970210437</v>
      </c>
      <c r="BE369" s="26">
        <v>13.628925216862187</v>
      </c>
      <c r="BF369" s="26">
        <v>13.150919388524878</v>
      </c>
      <c r="BG369" s="26">
        <v>12.791423277567032</v>
      </c>
      <c r="BH369" s="26">
        <v>12.537585506216692</v>
      </c>
      <c r="BI369" s="26">
        <v>12.313008017056083</v>
      </c>
      <c r="BK369" s="27">
        <v>10.131428590051145</v>
      </c>
      <c r="BL369" s="27">
        <v>10.210027367843377</v>
      </c>
      <c r="BM369" s="27">
        <v>10.243919426053173</v>
      </c>
      <c r="BN369" s="27">
        <v>9.9833014396881605</v>
      </c>
      <c r="BO369" s="27">
        <v>9.8728681918977053</v>
      </c>
      <c r="BP369" s="27">
        <v>9.7708852185691804</v>
      </c>
      <c r="BQ369" s="27">
        <v>9.659652673814703</v>
      </c>
      <c r="BR369" s="27">
        <v>9.5129832564715784</v>
      </c>
      <c r="BS369" s="27">
        <v>9.4402022915029882</v>
      </c>
      <c r="BT369" s="27">
        <v>9.3211611778646208</v>
      </c>
      <c r="BU369" s="27">
        <v>8.8038310613371245</v>
      </c>
      <c r="BV369" s="27">
        <v>8.4284225829107129</v>
      </c>
      <c r="BW369" s="27">
        <v>8.2499988790017014</v>
      </c>
      <c r="BX369" s="27">
        <v>8.1969088649621344</v>
      </c>
      <c r="BZ369" s="27">
        <v>14.731428590051147</v>
      </c>
      <c r="CA369" s="27">
        <v>14.810027367843379</v>
      </c>
      <c r="CB369" s="27">
        <v>14.843919426053175</v>
      </c>
      <c r="CC369" s="27">
        <v>14.583301439688162</v>
      </c>
      <c r="CD369" s="27">
        <v>14.472868191897707</v>
      </c>
      <c r="CE369" s="27">
        <v>14.370885218569182</v>
      </c>
      <c r="CF369" s="27">
        <v>14.259652673814704</v>
      </c>
      <c r="CG369" s="27">
        <v>14.11298325647158</v>
      </c>
      <c r="CH369" s="27">
        <v>14.04020229150299</v>
      </c>
      <c r="CI369" s="27">
        <v>13.921161177864622</v>
      </c>
      <c r="CJ369" s="27">
        <v>13.403831061337126</v>
      </c>
      <c r="CK369" s="27">
        <v>13.028422582910714</v>
      </c>
      <c r="CL369" s="27">
        <v>12.849998879001703</v>
      </c>
      <c r="CM369" s="27">
        <v>12.796908864962136</v>
      </c>
      <c r="CO369" s="28">
        <v>10.13116168540226</v>
      </c>
      <c r="CP369" s="28">
        <v>10.21512302522131</v>
      </c>
      <c r="CQ369" s="28">
        <v>10.254298265136375</v>
      </c>
      <c r="CR369" s="28">
        <v>10.001461575270399</v>
      </c>
      <c r="CS369" s="28">
        <v>9.8977074064923798</v>
      </c>
      <c r="CT369" s="28">
        <v>9.7986015896936678</v>
      </c>
      <c r="CU369" s="28">
        <v>9.6947650318250851</v>
      </c>
      <c r="CV369" s="28">
        <v>9.5533720079194691</v>
      </c>
      <c r="CW369" s="28">
        <v>9.4878118524134454</v>
      </c>
      <c r="CX369" s="28">
        <v>9.3806464306548119</v>
      </c>
      <c r="CY369" s="28">
        <v>8.9187539690769206</v>
      </c>
      <c r="CZ369" s="28">
        <v>5.197720399735335</v>
      </c>
      <c r="DA369" s="28">
        <v>1.5974869052776874</v>
      </c>
      <c r="DB369" s="28">
        <v>-1.2172867882739098</v>
      </c>
      <c r="DD369" s="28">
        <v>14.731161685402261</v>
      </c>
      <c r="DE369" s="28">
        <v>14.815123025221311</v>
      </c>
      <c r="DF369" s="28">
        <v>14.854298265136377</v>
      </c>
      <c r="DG369" s="28">
        <v>14.601461575270401</v>
      </c>
      <c r="DH369" s="28">
        <v>14.497707406492381</v>
      </c>
      <c r="DI369" s="28">
        <v>14.398601589693669</v>
      </c>
      <c r="DJ369" s="28">
        <v>14.294765031825087</v>
      </c>
      <c r="DK369" s="28">
        <v>14.15337200791947</v>
      </c>
      <c r="DL369" s="28">
        <v>14.087811852413447</v>
      </c>
      <c r="DM369" s="28">
        <v>13.980646430654813</v>
      </c>
      <c r="DN369" s="28">
        <v>13.518753969076922</v>
      </c>
      <c r="DO369" s="28">
        <v>9.7977203997353364</v>
      </c>
      <c r="DP369" s="28">
        <v>6.1974869052776889</v>
      </c>
      <c r="DQ369" s="28">
        <v>3.3827132117260916</v>
      </c>
      <c r="DS369" s="29">
        <v>10.163022784252028</v>
      </c>
      <c r="DT369" s="29">
        <v>10.279162189405746</v>
      </c>
      <c r="DU369" s="29">
        <v>10.349421187919313</v>
      </c>
      <c r="DV369" s="29">
        <v>10.125066388805672</v>
      </c>
      <c r="DW369" s="29">
        <v>10.045665762423425</v>
      </c>
      <c r="DX369" s="29">
        <v>9.9617918745875205</v>
      </c>
      <c r="DY369" s="29">
        <v>9.8708473293105303</v>
      </c>
      <c r="DZ369" s="29">
        <v>9.7379653773501218</v>
      </c>
      <c r="EA369" s="29">
        <v>9.6748579497019609</v>
      </c>
      <c r="EB369" s="29">
        <v>9.5317426854327216</v>
      </c>
      <c r="EC369" s="29">
        <v>6.2362799565505043</v>
      </c>
      <c r="ED369" s="29">
        <v>1.8775612712573349</v>
      </c>
      <c r="EE369" s="29">
        <v>-1.1672679141111963</v>
      </c>
      <c r="EF369" s="29">
        <v>-1.0727748604181251</v>
      </c>
      <c r="EH369" s="29">
        <v>14.76302278425203</v>
      </c>
      <c r="EI369" s="29">
        <v>14.879162189405747</v>
      </c>
      <c r="EJ369" s="29">
        <v>14.949421187919315</v>
      </c>
      <c r="EK369" s="29">
        <v>14.725066388805674</v>
      </c>
      <c r="EL369" s="29">
        <v>14.645665762423427</v>
      </c>
      <c r="EM369" s="29">
        <v>14.561791874587522</v>
      </c>
      <c r="EN369" s="29">
        <v>14.470847329310532</v>
      </c>
      <c r="EO369" s="29">
        <v>14.337965377350123</v>
      </c>
      <c r="EP369" s="29">
        <v>14.274857949701962</v>
      </c>
      <c r="EQ369" s="29">
        <v>14.131742685432723</v>
      </c>
      <c r="ER369" s="29">
        <v>10.836279956550506</v>
      </c>
      <c r="ES369" s="29">
        <v>6.4775612712573363</v>
      </c>
      <c r="ET369" s="29">
        <v>3.4327320858888051</v>
      </c>
      <c r="EU369" s="29">
        <v>3.5272251395818763</v>
      </c>
      <c r="EW369" s="1">
        <v>393116</v>
      </c>
      <c r="EX369" s="1">
        <v>392019</v>
      </c>
      <c r="EY369" s="1" t="s">
        <v>658</v>
      </c>
      <c r="EZ369" s="1" t="s">
        <v>882</v>
      </c>
    </row>
    <row r="370" spans="2:156" ht="16.2" thickBot="1" x14ac:dyDescent="0.35">
      <c r="B370" s="21" t="s">
        <v>370</v>
      </c>
      <c r="C370" s="22">
        <v>11.203799045180309</v>
      </c>
      <c r="D370" s="23">
        <v>11.450674660335993</v>
      </c>
      <c r="E370" s="23">
        <v>11.162631643764724</v>
      </c>
      <c r="F370" s="23">
        <v>10.940179243958758</v>
      </c>
      <c r="G370" s="23">
        <v>10.691697449701318</v>
      </c>
      <c r="H370" s="23">
        <v>10.464522741152251</v>
      </c>
      <c r="I370" s="23">
        <v>10.107486917673866</v>
      </c>
      <c r="J370" s="23">
        <v>9.7991560726035711</v>
      </c>
      <c r="K370" s="23">
        <v>9.5099866066267627</v>
      </c>
      <c r="L370" s="23">
        <v>9.0839169821612629</v>
      </c>
      <c r="M370" s="23">
        <v>7.4121068448139091</v>
      </c>
      <c r="N370" s="23">
        <v>6.1783219956415749</v>
      </c>
      <c r="O370" s="23">
        <v>5.7436832984667205</v>
      </c>
      <c r="P370" s="23">
        <v>5.8665172639076246</v>
      </c>
      <c r="Q370" s="24"/>
      <c r="R370" s="23">
        <v>15.303799045180311</v>
      </c>
      <c r="S370" s="23">
        <v>15.550674660335995</v>
      </c>
      <c r="T370" s="23">
        <v>15.262631643764726</v>
      </c>
      <c r="U370" s="23">
        <v>15.040179243958759</v>
      </c>
      <c r="V370" s="23">
        <v>14.791697449701319</v>
      </c>
      <c r="W370" s="23">
        <v>14.564522741152253</v>
      </c>
      <c r="X370" s="23">
        <v>14.207486917673867</v>
      </c>
      <c r="Y370" s="23">
        <v>13.899156072603573</v>
      </c>
      <c r="Z370" s="23">
        <v>13.609986606626764</v>
      </c>
      <c r="AA370" s="23">
        <v>13.183916982161264</v>
      </c>
      <c r="AB370" s="23">
        <v>11.512106844813911</v>
      </c>
      <c r="AC370" s="23">
        <v>10.278321995641576</v>
      </c>
      <c r="AD370" s="23">
        <v>9.843683298466722</v>
      </c>
      <c r="AE370" s="23">
        <v>9.966517263907626</v>
      </c>
      <c r="AG370" s="25">
        <v>11.160058625730382</v>
      </c>
      <c r="AH370" s="25">
        <v>11.387419097314213</v>
      </c>
      <c r="AI370" s="25">
        <v>11.20866488837893</v>
      </c>
      <c r="AJ370" s="25">
        <v>11.098078864727565</v>
      </c>
      <c r="AK370" s="25">
        <v>10.953692690840059</v>
      </c>
      <c r="AL370" s="25">
        <v>10.835102943190384</v>
      </c>
      <c r="AM370" s="25">
        <v>10.581702586411941</v>
      </c>
      <c r="AN370" s="25">
        <v>10.376084174610106</v>
      </c>
      <c r="AO370" s="25">
        <v>10.177074242755671</v>
      </c>
      <c r="AP370" s="25">
        <v>9.8380985257726277</v>
      </c>
      <c r="AQ370" s="25">
        <v>8.6112292085481492</v>
      </c>
      <c r="AR370" s="25">
        <v>7.4096368172896607</v>
      </c>
      <c r="AS370" s="25">
        <v>6.3843641754046416</v>
      </c>
      <c r="AT370" s="25">
        <v>6.1108456133110138</v>
      </c>
      <c r="AV370" s="26">
        <v>15.260058625730384</v>
      </c>
      <c r="AW370" s="26">
        <v>15.487419097314215</v>
      </c>
      <c r="AX370" s="26">
        <v>15.308664888378932</v>
      </c>
      <c r="AY370" s="26">
        <v>15.198078864727567</v>
      </c>
      <c r="AZ370" s="26">
        <v>15.053692690840061</v>
      </c>
      <c r="BA370" s="26">
        <v>14.935102943190385</v>
      </c>
      <c r="BB370" s="26">
        <v>14.681702586411943</v>
      </c>
      <c r="BC370" s="26">
        <v>14.476084174610108</v>
      </c>
      <c r="BD370" s="26">
        <v>14.277074242755672</v>
      </c>
      <c r="BE370" s="26">
        <v>13.938098525772629</v>
      </c>
      <c r="BF370" s="26">
        <v>12.711229208548151</v>
      </c>
      <c r="BG370" s="26">
        <v>11.509636817289662</v>
      </c>
      <c r="BH370" s="26">
        <v>10.484364175404643</v>
      </c>
      <c r="BI370" s="26">
        <v>10.210845613311015</v>
      </c>
      <c r="BK370" s="27">
        <v>11.20583586383491</v>
      </c>
      <c r="BL370" s="27">
        <v>11.481619747535465</v>
      </c>
      <c r="BM370" s="27">
        <v>11.233143753122222</v>
      </c>
      <c r="BN370" s="27">
        <v>11.047903493051766</v>
      </c>
      <c r="BO370" s="27">
        <v>10.840140684092471</v>
      </c>
      <c r="BP370" s="27">
        <v>10.668689344856555</v>
      </c>
      <c r="BQ370" s="27">
        <v>10.374832948686151</v>
      </c>
      <c r="BR370" s="27">
        <v>10.144294624388284</v>
      </c>
      <c r="BS370" s="27">
        <v>9.9309979533184691</v>
      </c>
      <c r="BT370" s="27">
        <v>9.5841205205657438</v>
      </c>
      <c r="BU370" s="27">
        <v>8.2676824447610358</v>
      </c>
      <c r="BV370" s="27">
        <v>7.3218317417347798</v>
      </c>
      <c r="BW370" s="27">
        <v>7.0474497512852494</v>
      </c>
      <c r="BX370" s="27">
        <v>7.22869383405801</v>
      </c>
      <c r="BZ370" s="27">
        <v>15.305835863834911</v>
      </c>
      <c r="CA370" s="27">
        <v>15.581619747535466</v>
      </c>
      <c r="CB370" s="27">
        <v>15.333143753122224</v>
      </c>
      <c r="CC370" s="27">
        <v>15.147903493051768</v>
      </c>
      <c r="CD370" s="27">
        <v>14.940140684092473</v>
      </c>
      <c r="CE370" s="27">
        <v>14.768689344856556</v>
      </c>
      <c r="CF370" s="27">
        <v>14.474832948686153</v>
      </c>
      <c r="CG370" s="27">
        <v>14.244294624388285</v>
      </c>
      <c r="CH370" s="27">
        <v>14.030997953318471</v>
      </c>
      <c r="CI370" s="27">
        <v>13.684120520565745</v>
      </c>
      <c r="CJ370" s="27">
        <v>12.367682444761037</v>
      </c>
      <c r="CK370" s="27">
        <v>11.421831741734781</v>
      </c>
      <c r="CL370" s="27">
        <v>11.147449751285251</v>
      </c>
      <c r="CM370" s="27">
        <v>11.328693834058011</v>
      </c>
      <c r="CO370" s="28">
        <v>11.200588393201995</v>
      </c>
      <c r="CP370" s="28">
        <v>11.473986426151587</v>
      </c>
      <c r="CQ370" s="28">
        <v>11.226418634526679</v>
      </c>
      <c r="CR370" s="28">
        <v>11.058581943375325</v>
      </c>
      <c r="CS370" s="28">
        <v>10.880269700702957</v>
      </c>
      <c r="CT370" s="28">
        <v>10.758449920370616</v>
      </c>
      <c r="CU370" s="28">
        <v>10.527008364237936</v>
      </c>
      <c r="CV370" s="28">
        <v>10.367481341728475</v>
      </c>
      <c r="CW370" s="28">
        <v>10.252356973265615</v>
      </c>
      <c r="CX370" s="28">
        <v>10.03602479634641</v>
      </c>
      <c r="CY370" s="28">
        <v>9.0916215769433339</v>
      </c>
      <c r="CZ370" s="28">
        <v>4.2347116944325833</v>
      </c>
      <c r="DA370" s="28">
        <v>0.41705409280339012</v>
      </c>
      <c r="DB370" s="28">
        <v>-2.3321133624762211</v>
      </c>
      <c r="DD370" s="28">
        <v>15.300588393201997</v>
      </c>
      <c r="DE370" s="28">
        <v>15.573986426151588</v>
      </c>
      <c r="DF370" s="28">
        <v>15.32641863452668</v>
      </c>
      <c r="DG370" s="28">
        <v>15.158581943375326</v>
      </c>
      <c r="DH370" s="28">
        <v>14.980269700702959</v>
      </c>
      <c r="DI370" s="28">
        <v>14.858449920370617</v>
      </c>
      <c r="DJ370" s="28">
        <v>14.627008364237938</v>
      </c>
      <c r="DK370" s="28">
        <v>14.467481341728476</v>
      </c>
      <c r="DL370" s="28">
        <v>14.352356973265616</v>
      </c>
      <c r="DM370" s="28">
        <v>14.136024796346412</v>
      </c>
      <c r="DN370" s="28">
        <v>13.191621576943335</v>
      </c>
      <c r="DO370" s="28">
        <v>8.3347116944325847</v>
      </c>
      <c r="DP370" s="28">
        <v>4.5170540928033915</v>
      </c>
      <c r="DQ370" s="28">
        <v>1.7678866375237803</v>
      </c>
      <c r="DS370" s="29">
        <v>11.237423136842606</v>
      </c>
      <c r="DT370" s="29">
        <v>11.546103710959146</v>
      </c>
      <c r="DU370" s="29">
        <v>11.334640521228701</v>
      </c>
      <c r="DV370" s="29">
        <v>11.193720784791456</v>
      </c>
      <c r="DW370" s="29">
        <v>11.040223160712548</v>
      </c>
      <c r="DX370" s="29">
        <v>10.929916820713858</v>
      </c>
      <c r="DY370" s="29">
        <v>10.708295072176833</v>
      </c>
      <c r="DZ370" s="29">
        <v>10.55232572394976</v>
      </c>
      <c r="EA370" s="29">
        <v>10.432271838907459</v>
      </c>
      <c r="EB370" s="29">
        <v>9.9748396345811248</v>
      </c>
      <c r="EC370" s="29">
        <v>4.4793104260404135</v>
      </c>
      <c r="ED370" s="29">
        <v>-0.22428381321072521</v>
      </c>
      <c r="EE370" s="29">
        <v>-3.4257531590578125</v>
      </c>
      <c r="EF370" s="29">
        <v>-2.3578908771332507</v>
      </c>
      <c r="EH370" s="29">
        <v>15.337423136842608</v>
      </c>
      <c r="EI370" s="29">
        <v>15.646103710959148</v>
      </c>
      <c r="EJ370" s="29">
        <v>15.434640521228703</v>
      </c>
      <c r="EK370" s="29">
        <v>15.293720784791457</v>
      </c>
      <c r="EL370" s="29">
        <v>15.14022316071255</v>
      </c>
      <c r="EM370" s="29">
        <v>15.02991682071386</v>
      </c>
      <c r="EN370" s="29">
        <v>14.808295072176834</v>
      </c>
      <c r="EO370" s="29">
        <v>14.652325723949762</v>
      </c>
      <c r="EP370" s="29">
        <v>14.532271838907461</v>
      </c>
      <c r="EQ370" s="29">
        <v>14.074839634581126</v>
      </c>
      <c r="ER370" s="29">
        <v>8.5793104260404149</v>
      </c>
      <c r="ES370" s="29">
        <v>3.8757161867892762</v>
      </c>
      <c r="ET370" s="29">
        <v>0.6742468409421889</v>
      </c>
      <c r="EU370" s="29">
        <v>1.7421091228667507</v>
      </c>
      <c r="EW370" s="1">
        <v>378874</v>
      </c>
      <c r="EX370" s="1">
        <v>411666</v>
      </c>
      <c r="EY370" s="1" t="s">
        <v>548</v>
      </c>
      <c r="EZ370" s="1" t="s">
        <v>880</v>
      </c>
    </row>
    <row r="371" spans="2:156" ht="16.2" thickBot="1" x14ac:dyDescent="0.35">
      <c r="B371" s="21" t="s">
        <v>371</v>
      </c>
      <c r="C371" s="22">
        <v>10.203109951232477</v>
      </c>
      <c r="D371" s="23">
        <v>10.33821303870274</v>
      </c>
      <c r="E371" s="23">
        <v>10.113186118672408</v>
      </c>
      <c r="F371" s="23">
        <v>9.8769223624617712</v>
      </c>
      <c r="G371" s="23">
        <v>9.6059979178871053</v>
      </c>
      <c r="H371" s="23">
        <v>9.3215932083686894</v>
      </c>
      <c r="I371" s="23">
        <v>8.9686864362174763</v>
      </c>
      <c r="J371" s="23">
        <v>8.5959359003185511</v>
      </c>
      <c r="K371" s="23">
        <v>8.2883928276598429</v>
      </c>
      <c r="L371" s="23">
        <v>7.7647580298163543</v>
      </c>
      <c r="M371" s="23">
        <v>5.4809795678584123</v>
      </c>
      <c r="N371" s="23">
        <v>3.5592825325084689</v>
      </c>
      <c r="O371" s="23">
        <v>2.8010519168731633</v>
      </c>
      <c r="P371" s="23">
        <v>2.6081880628399716</v>
      </c>
      <c r="Q371" s="24"/>
      <c r="R371" s="23">
        <v>14.803109951232479</v>
      </c>
      <c r="S371" s="23">
        <v>14.938213038702742</v>
      </c>
      <c r="T371" s="23">
        <v>14.713186118672409</v>
      </c>
      <c r="U371" s="23">
        <v>14.476922362461773</v>
      </c>
      <c r="V371" s="23">
        <v>14.205997917887107</v>
      </c>
      <c r="W371" s="23">
        <v>13.921593208368691</v>
      </c>
      <c r="X371" s="23">
        <v>13.568686436217478</v>
      </c>
      <c r="Y371" s="23">
        <v>13.195935900318553</v>
      </c>
      <c r="Z371" s="23">
        <v>12.888392827659844</v>
      </c>
      <c r="AA371" s="23">
        <v>12.364758029816356</v>
      </c>
      <c r="AB371" s="23">
        <v>10.080979567858414</v>
      </c>
      <c r="AC371" s="23">
        <v>8.1592825325084704</v>
      </c>
      <c r="AD371" s="23">
        <v>7.4010519168731648</v>
      </c>
      <c r="AE371" s="23">
        <v>7.208188062839973</v>
      </c>
      <c r="AG371" s="25">
        <v>10.128610256886578</v>
      </c>
      <c r="AH371" s="25">
        <v>10.216548560622668</v>
      </c>
      <c r="AI371" s="25">
        <v>10.049008006802536</v>
      </c>
      <c r="AJ371" s="25">
        <v>9.8708047877241043</v>
      </c>
      <c r="AK371" s="25">
        <v>9.6522744373901883</v>
      </c>
      <c r="AL371" s="25">
        <v>9.425199206785333</v>
      </c>
      <c r="AM371" s="25">
        <v>9.2079710127043448</v>
      </c>
      <c r="AN371" s="25">
        <v>8.7813741314956602</v>
      </c>
      <c r="AO371" s="25">
        <v>8.5245386098690688</v>
      </c>
      <c r="AP371" s="25">
        <v>8.1529967046590937</v>
      </c>
      <c r="AQ371" s="25">
        <v>6.6504491734086315</v>
      </c>
      <c r="AR371" s="25">
        <v>4.9298176177443409</v>
      </c>
      <c r="AS371" s="25">
        <v>3.4689311136610641</v>
      </c>
      <c r="AT371" s="25">
        <v>2.8571134139949024</v>
      </c>
      <c r="AV371" s="26">
        <v>14.728610256886579</v>
      </c>
      <c r="AW371" s="26">
        <v>14.816548560622669</v>
      </c>
      <c r="AX371" s="26">
        <v>14.649008006802537</v>
      </c>
      <c r="AY371" s="26">
        <v>14.470804787724106</v>
      </c>
      <c r="AZ371" s="26">
        <v>14.25227443739019</v>
      </c>
      <c r="BA371" s="26">
        <v>14.025199206785334</v>
      </c>
      <c r="BB371" s="26">
        <v>13.807971012704346</v>
      </c>
      <c r="BC371" s="26">
        <v>13.381374131495662</v>
      </c>
      <c r="BD371" s="26">
        <v>13.12453860986907</v>
      </c>
      <c r="BE371" s="26">
        <v>12.752996704659095</v>
      </c>
      <c r="BF371" s="26">
        <v>11.250449173408633</v>
      </c>
      <c r="BG371" s="26">
        <v>9.5298176177443423</v>
      </c>
      <c r="BH371" s="26">
        <v>8.0689311136610655</v>
      </c>
      <c r="BI371" s="26">
        <v>7.4571134139949038</v>
      </c>
      <c r="BK371" s="27">
        <v>10.205481699145864</v>
      </c>
      <c r="BL371" s="27">
        <v>10.374003509619916</v>
      </c>
      <c r="BM371" s="27">
        <v>10.193835073961766</v>
      </c>
      <c r="BN371" s="27">
        <v>10.000029331616737</v>
      </c>
      <c r="BO371" s="27">
        <v>9.7755843706042</v>
      </c>
      <c r="BP371" s="27">
        <v>9.5553368128496228</v>
      </c>
      <c r="BQ371" s="27">
        <v>9.3543493154289514</v>
      </c>
      <c r="BR371" s="27">
        <v>8.9888383113788759</v>
      </c>
      <c r="BS371" s="27">
        <v>8.7963590554292175</v>
      </c>
      <c r="BT371" s="27">
        <v>8.4660105198372069</v>
      </c>
      <c r="BU371" s="27">
        <v>6.670122781568594</v>
      </c>
      <c r="BV371" s="27">
        <v>5.3185423081638703</v>
      </c>
      <c r="BW371" s="27">
        <v>4.9360338119439788</v>
      </c>
      <c r="BX371" s="27">
        <v>5.1170782642572448</v>
      </c>
      <c r="BZ371" s="27">
        <v>14.805481699145865</v>
      </c>
      <c r="CA371" s="27">
        <v>14.974003509619918</v>
      </c>
      <c r="CB371" s="27">
        <v>14.793835073961768</v>
      </c>
      <c r="CC371" s="27">
        <v>14.600029331616739</v>
      </c>
      <c r="CD371" s="27">
        <v>14.375584370604201</v>
      </c>
      <c r="CE371" s="27">
        <v>14.155336812849624</v>
      </c>
      <c r="CF371" s="27">
        <v>13.954349315428953</v>
      </c>
      <c r="CG371" s="27">
        <v>13.588838311378877</v>
      </c>
      <c r="CH371" s="27">
        <v>13.396359055429219</v>
      </c>
      <c r="CI371" s="27">
        <v>13.066010519837208</v>
      </c>
      <c r="CJ371" s="27">
        <v>11.270122781568595</v>
      </c>
      <c r="CK371" s="27">
        <v>9.9185423081638717</v>
      </c>
      <c r="CL371" s="27">
        <v>9.5360338119439803</v>
      </c>
      <c r="CM371" s="27">
        <v>9.7170782642572462</v>
      </c>
      <c r="CO371" s="28">
        <v>10.20274740348121</v>
      </c>
      <c r="CP371" s="28">
        <v>10.363566501449325</v>
      </c>
      <c r="CQ371" s="28">
        <v>10.179713607977046</v>
      </c>
      <c r="CR371" s="28">
        <v>10.001062027973546</v>
      </c>
      <c r="CS371" s="28">
        <v>9.808398358303311</v>
      </c>
      <c r="CT371" s="28">
        <v>9.637017009677681</v>
      </c>
      <c r="CU371" s="28">
        <v>9.3950147887680338</v>
      </c>
      <c r="CV371" s="28">
        <v>9.211368611107007</v>
      </c>
      <c r="CW371" s="28">
        <v>9.0972059298872239</v>
      </c>
      <c r="CX371" s="28">
        <v>8.833967382735592</v>
      </c>
      <c r="CY371" s="28">
        <v>7.423428597862932</v>
      </c>
      <c r="CZ371" s="28">
        <v>0.15824985712553286</v>
      </c>
      <c r="DA371" s="28">
        <v>-5.5190660609578046</v>
      </c>
      <c r="DB371" s="28">
        <v>-10.991124128036638</v>
      </c>
      <c r="DD371" s="28">
        <v>14.802747403481211</v>
      </c>
      <c r="DE371" s="28">
        <v>14.963566501449327</v>
      </c>
      <c r="DF371" s="28">
        <v>14.779713607977047</v>
      </c>
      <c r="DG371" s="28">
        <v>14.601062027973548</v>
      </c>
      <c r="DH371" s="28">
        <v>14.408398358303312</v>
      </c>
      <c r="DI371" s="28">
        <v>14.237017009677682</v>
      </c>
      <c r="DJ371" s="28">
        <v>13.995014788768035</v>
      </c>
      <c r="DK371" s="28">
        <v>13.811368611107008</v>
      </c>
      <c r="DL371" s="28">
        <v>13.697205929887225</v>
      </c>
      <c r="DM371" s="28">
        <v>13.433967382735593</v>
      </c>
      <c r="DN371" s="28">
        <v>12.023428597862933</v>
      </c>
      <c r="DO371" s="28">
        <v>4.7582498571255343</v>
      </c>
      <c r="DP371" s="28">
        <v>-0.91906606095780319</v>
      </c>
      <c r="DQ371" s="28">
        <v>-6.3911241280366369</v>
      </c>
      <c r="DS371" s="29">
        <v>10.262316361206658</v>
      </c>
      <c r="DT371" s="29">
        <v>10.481603778244024</v>
      </c>
      <c r="DU371" s="29">
        <v>10.357067905685808</v>
      </c>
      <c r="DV371" s="29">
        <v>10.226354239249396</v>
      </c>
      <c r="DW371" s="29">
        <v>10.083900337527608</v>
      </c>
      <c r="DX371" s="29">
        <v>9.9504715003315276</v>
      </c>
      <c r="DY371" s="29">
        <v>9.8107321549517703</v>
      </c>
      <c r="DZ371" s="29">
        <v>9.5945907890866167</v>
      </c>
      <c r="EA371" s="29">
        <v>9.5333969377964163</v>
      </c>
      <c r="EB371" s="29">
        <v>9.0277505417115425</v>
      </c>
      <c r="EC371" s="29">
        <v>1.2067886013859592</v>
      </c>
      <c r="ED371" s="29">
        <v>-5.5583385448558644</v>
      </c>
      <c r="EE371" s="29">
        <v>-10.385921347525375</v>
      </c>
      <c r="EF371" s="29">
        <v>-10.202348842003985</v>
      </c>
      <c r="EH371" s="29">
        <v>14.862316361206659</v>
      </c>
      <c r="EI371" s="29">
        <v>15.081603778244025</v>
      </c>
      <c r="EJ371" s="29">
        <v>14.957067905685809</v>
      </c>
      <c r="EK371" s="29">
        <v>14.826354239249397</v>
      </c>
      <c r="EL371" s="29">
        <v>14.683900337527609</v>
      </c>
      <c r="EM371" s="29">
        <v>14.550471500331529</v>
      </c>
      <c r="EN371" s="29">
        <v>14.410732154951772</v>
      </c>
      <c r="EO371" s="29">
        <v>14.194590789086618</v>
      </c>
      <c r="EP371" s="29">
        <v>14.133396937796418</v>
      </c>
      <c r="EQ371" s="29">
        <v>13.627750541711544</v>
      </c>
      <c r="ER371" s="29">
        <v>5.8067886013859606</v>
      </c>
      <c r="ES371" s="29">
        <v>-0.95833854485586301</v>
      </c>
      <c r="ET371" s="29">
        <v>-5.7859213475253739</v>
      </c>
      <c r="EU371" s="29">
        <v>-5.602348842003984</v>
      </c>
      <c r="EW371" s="1">
        <v>370709</v>
      </c>
      <c r="EX371" s="1">
        <v>410873</v>
      </c>
      <c r="EY371" s="1" t="s">
        <v>501</v>
      </c>
      <c r="EZ371" s="1" t="s">
        <v>880</v>
      </c>
    </row>
    <row r="372" spans="2:156" ht="16.2" thickBot="1" x14ac:dyDescent="0.35">
      <c r="B372" s="21" t="s">
        <v>372</v>
      </c>
      <c r="C372" s="22">
        <v>13.716667435455037</v>
      </c>
      <c r="D372" s="23">
        <v>13.774375553045751</v>
      </c>
      <c r="E372" s="23">
        <v>13.648726285898423</v>
      </c>
      <c r="F372" s="23">
        <v>13.503908903540195</v>
      </c>
      <c r="G372" s="23">
        <v>12.491748144767477</v>
      </c>
      <c r="H372" s="23">
        <v>11.423953689289212</v>
      </c>
      <c r="I372" s="23">
        <v>9.1301534929693329</v>
      </c>
      <c r="J372" s="23">
        <v>6.7791849527170776</v>
      </c>
      <c r="K372" s="23">
        <v>5.2366331247922062</v>
      </c>
      <c r="L372" s="23">
        <v>3.6449676530266331</v>
      </c>
      <c r="M372" s="23">
        <v>1.1003224090974797</v>
      </c>
      <c r="N372" s="23">
        <v>-0.21021117251045141</v>
      </c>
      <c r="O372" s="23">
        <v>-0.62297872077582639</v>
      </c>
      <c r="P372" s="23">
        <v>-0.64043980847971937</v>
      </c>
      <c r="Q372" s="24"/>
      <c r="R372" s="23">
        <v>18.316667435455038</v>
      </c>
      <c r="S372" s="23">
        <v>18.374375553045752</v>
      </c>
      <c r="T372" s="23">
        <v>18.248726285898424</v>
      </c>
      <c r="U372" s="23">
        <v>18.103908903540194</v>
      </c>
      <c r="V372" s="23">
        <v>17.091748144767479</v>
      </c>
      <c r="W372" s="23">
        <v>16.023953689289215</v>
      </c>
      <c r="X372" s="23">
        <v>13.730153492969334</v>
      </c>
      <c r="Y372" s="23">
        <v>11.379184952717079</v>
      </c>
      <c r="Z372" s="23">
        <v>9.8366331247922076</v>
      </c>
      <c r="AA372" s="23">
        <v>8.2449676530266345</v>
      </c>
      <c r="AB372" s="23">
        <v>5.7003224090974811</v>
      </c>
      <c r="AC372" s="23">
        <v>4.38978882748955</v>
      </c>
      <c r="AD372" s="23">
        <v>3.977021279224175</v>
      </c>
      <c r="AE372" s="23">
        <v>3.959560191520282</v>
      </c>
      <c r="AG372" s="25">
        <v>13.680502665693227</v>
      </c>
      <c r="AH372" s="25">
        <v>13.721781099190716</v>
      </c>
      <c r="AI372" s="25">
        <v>13.635608435810115</v>
      </c>
      <c r="AJ372" s="25">
        <v>13.541694191168327</v>
      </c>
      <c r="AK372" s="25">
        <v>13.210750944970732</v>
      </c>
      <c r="AL372" s="25">
        <v>12.840360144453873</v>
      </c>
      <c r="AM372" s="25">
        <v>12.148102439380802</v>
      </c>
      <c r="AN372" s="25">
        <v>11.412992420006798</v>
      </c>
      <c r="AO372" s="25">
        <v>10.861061526055515</v>
      </c>
      <c r="AP372" s="25">
        <v>10.262747579961841</v>
      </c>
      <c r="AQ372" s="25">
        <v>8.7918627885068972</v>
      </c>
      <c r="AR372" s="25">
        <v>7.5074726841357915</v>
      </c>
      <c r="AS372" s="25">
        <v>6.449036371724727</v>
      </c>
      <c r="AT372" s="25">
        <v>6.0933119279842494</v>
      </c>
      <c r="AV372" s="26">
        <v>18.280502665693227</v>
      </c>
      <c r="AW372" s="26">
        <v>18.321781099190716</v>
      </c>
      <c r="AX372" s="26">
        <v>18.235608435810114</v>
      </c>
      <c r="AY372" s="26">
        <v>18.141694191168327</v>
      </c>
      <c r="AZ372" s="26">
        <v>17.810750944970735</v>
      </c>
      <c r="BA372" s="26">
        <v>17.440360144453877</v>
      </c>
      <c r="BB372" s="26">
        <v>16.748102439380801</v>
      </c>
      <c r="BC372" s="26">
        <v>16.0129924200068</v>
      </c>
      <c r="BD372" s="26">
        <v>15.461061526055516</v>
      </c>
      <c r="BE372" s="26">
        <v>14.862747579961843</v>
      </c>
      <c r="BF372" s="26">
        <v>13.391862788506899</v>
      </c>
      <c r="BG372" s="26">
        <v>12.107472684135793</v>
      </c>
      <c r="BH372" s="26">
        <v>11.049036371724728</v>
      </c>
      <c r="BI372" s="26">
        <v>10.693311927984251</v>
      </c>
      <c r="BK372" s="27">
        <v>13.718390355987699</v>
      </c>
      <c r="BL372" s="27">
        <v>13.8013819295753</v>
      </c>
      <c r="BM372" s="27">
        <v>13.709774781104212</v>
      </c>
      <c r="BN372" s="27">
        <v>13.600558998274991</v>
      </c>
      <c r="BO372" s="27">
        <v>12.634617636285462</v>
      </c>
      <c r="BP372" s="27">
        <v>11.621310237943518</v>
      </c>
      <c r="BQ372" s="27">
        <v>9.386777458100811</v>
      </c>
      <c r="BR372" s="27">
        <v>7.1108141849159434</v>
      </c>
      <c r="BS372" s="27">
        <v>5.6423638856284164</v>
      </c>
      <c r="BT372" s="27">
        <v>4.1249278600735977</v>
      </c>
      <c r="BU372" s="27">
        <v>1.9226242139879872</v>
      </c>
      <c r="BV372" s="27">
        <v>0.89574338792734665</v>
      </c>
      <c r="BW372" s="27">
        <v>0.63283314716660755</v>
      </c>
      <c r="BX372" s="27">
        <v>0.76758934846499827</v>
      </c>
      <c r="BZ372" s="27">
        <v>18.318390355987702</v>
      </c>
      <c r="CA372" s="27">
        <v>18.401381929575301</v>
      </c>
      <c r="CB372" s="27">
        <v>18.309774781104213</v>
      </c>
      <c r="CC372" s="27">
        <v>18.200558998274992</v>
      </c>
      <c r="CD372" s="27">
        <v>17.234617636285464</v>
      </c>
      <c r="CE372" s="27">
        <v>16.22131023794352</v>
      </c>
      <c r="CF372" s="27">
        <v>13.986777458100812</v>
      </c>
      <c r="CG372" s="27">
        <v>11.710814184915945</v>
      </c>
      <c r="CH372" s="27">
        <v>10.242363885628418</v>
      </c>
      <c r="CI372" s="27">
        <v>8.7249278600735991</v>
      </c>
      <c r="CJ372" s="27">
        <v>6.5226242139879886</v>
      </c>
      <c r="CK372" s="27">
        <v>5.4957433879273481</v>
      </c>
      <c r="CL372" s="27">
        <v>5.232833147166609</v>
      </c>
      <c r="CM372" s="27">
        <v>5.3675893484649997</v>
      </c>
      <c r="CO372" s="28">
        <v>13.711882959561072</v>
      </c>
      <c r="CP372" s="28">
        <v>13.778314488515292</v>
      </c>
      <c r="CQ372" s="28">
        <v>13.67236637919852</v>
      </c>
      <c r="CR372" s="28">
        <v>13.56240162002273</v>
      </c>
      <c r="CS372" s="28">
        <v>12.600432001244259</v>
      </c>
      <c r="CT372" s="28">
        <v>11.613276708164372</v>
      </c>
      <c r="CU372" s="28">
        <v>9.414983170080232</v>
      </c>
      <c r="CV372" s="28">
        <v>7.1766533867349906</v>
      </c>
      <c r="CW372" s="28">
        <v>5.7759667090405351</v>
      </c>
      <c r="CX372" s="28">
        <v>4.358713595938859</v>
      </c>
      <c r="CY372" s="28">
        <v>2.453529551820786</v>
      </c>
      <c r="CZ372" s="28">
        <v>-2.2046836120486759</v>
      </c>
      <c r="DA372" s="28">
        <v>-5.8455177687792741</v>
      </c>
      <c r="DB372" s="28">
        <v>-8.6965459136643162</v>
      </c>
      <c r="DD372" s="28">
        <v>18.311882959561075</v>
      </c>
      <c r="DE372" s="28">
        <v>18.378314488515294</v>
      </c>
      <c r="DF372" s="28">
        <v>18.272366379198523</v>
      </c>
      <c r="DG372" s="28">
        <v>18.162401620022731</v>
      </c>
      <c r="DH372" s="28">
        <v>17.200432001244259</v>
      </c>
      <c r="DI372" s="28">
        <v>16.213276708164372</v>
      </c>
      <c r="DJ372" s="28">
        <v>14.014983170080233</v>
      </c>
      <c r="DK372" s="28">
        <v>11.776653386734992</v>
      </c>
      <c r="DL372" s="28">
        <v>10.375966709040537</v>
      </c>
      <c r="DM372" s="28">
        <v>8.9587135959388604</v>
      </c>
      <c r="DN372" s="28">
        <v>7.0535295518207874</v>
      </c>
      <c r="DO372" s="28">
        <v>2.3953163879513255</v>
      </c>
      <c r="DP372" s="28">
        <v>-1.2455177687792727</v>
      </c>
      <c r="DQ372" s="28">
        <v>-4.0965459136643148</v>
      </c>
      <c r="DS372" s="29">
        <v>13.767164939020494</v>
      </c>
      <c r="DT372" s="29">
        <v>13.886729071365842</v>
      </c>
      <c r="DU372" s="29">
        <v>13.833920135387325</v>
      </c>
      <c r="DV372" s="29">
        <v>13.756413218974656</v>
      </c>
      <c r="DW372" s="29">
        <v>12.83305535689097</v>
      </c>
      <c r="DX372" s="29">
        <v>11.871511163397235</v>
      </c>
      <c r="DY372" s="29">
        <v>9.7016469841843538</v>
      </c>
      <c r="DZ372" s="29">
        <v>7.497884309372056</v>
      </c>
      <c r="EA372" s="29">
        <v>6.1253864254336143</v>
      </c>
      <c r="EB372" s="29">
        <v>4.5237100319978012</v>
      </c>
      <c r="EC372" s="29">
        <v>-1.3548679408564119</v>
      </c>
      <c r="ED372" s="29">
        <v>-5.7280935127773205</v>
      </c>
      <c r="EE372" s="29">
        <v>-8.6047595968676021</v>
      </c>
      <c r="EF372" s="29">
        <v>-7.9009319596407153</v>
      </c>
      <c r="EH372" s="29">
        <v>18.367164939020498</v>
      </c>
      <c r="EI372" s="29">
        <v>18.486729071365843</v>
      </c>
      <c r="EJ372" s="29">
        <v>18.433920135387325</v>
      </c>
      <c r="EK372" s="29">
        <v>18.356413218974659</v>
      </c>
      <c r="EL372" s="29">
        <v>17.433055356890971</v>
      </c>
      <c r="EM372" s="29">
        <v>16.471511163397238</v>
      </c>
      <c r="EN372" s="29">
        <v>14.301646984184355</v>
      </c>
      <c r="EO372" s="29">
        <v>12.097884309372057</v>
      </c>
      <c r="EP372" s="29">
        <v>10.725386425433616</v>
      </c>
      <c r="EQ372" s="29">
        <v>9.1237100319978026</v>
      </c>
      <c r="ER372" s="29">
        <v>3.2451320591435895</v>
      </c>
      <c r="ES372" s="29">
        <v>-1.1280935127773191</v>
      </c>
      <c r="ET372" s="29">
        <v>-4.0047595968676006</v>
      </c>
      <c r="EU372" s="29">
        <v>-3.3009319596407138</v>
      </c>
      <c r="EW372" s="1">
        <v>357435</v>
      </c>
      <c r="EX372" s="1">
        <v>403977</v>
      </c>
      <c r="EY372" s="1" t="s">
        <v>626</v>
      </c>
      <c r="EZ372" s="1" t="s">
        <v>890</v>
      </c>
    </row>
    <row r="373" spans="2:156" ht="16.2" thickBot="1" x14ac:dyDescent="0.35">
      <c r="B373" s="21" t="s">
        <v>373</v>
      </c>
      <c r="C373" s="22">
        <v>11.652303286867618</v>
      </c>
      <c r="D373" s="23">
        <v>11.554734146260515</v>
      </c>
      <c r="E373" s="23">
        <v>11.167823886471696</v>
      </c>
      <c r="F373" s="23">
        <v>10.897354776237218</v>
      </c>
      <c r="G373" s="23">
        <v>10.593185558179581</v>
      </c>
      <c r="H373" s="23">
        <v>10.162759440615099</v>
      </c>
      <c r="I373" s="23">
        <v>9.7108991019822231</v>
      </c>
      <c r="J373" s="23">
        <v>9.2315432980588241</v>
      </c>
      <c r="K373" s="23">
        <v>8.7679549216908228</v>
      </c>
      <c r="L373" s="23">
        <v>8.1705488376278748</v>
      </c>
      <c r="M373" s="23">
        <v>5.1056772566722799</v>
      </c>
      <c r="N373" s="23">
        <v>2.3107999665239589</v>
      </c>
      <c r="O373" s="23">
        <v>1.1725932736912412</v>
      </c>
      <c r="P373" s="23">
        <v>0.73136496684158203</v>
      </c>
      <c r="Q373" s="24"/>
      <c r="R373" s="23">
        <v>16.252303286867619</v>
      </c>
      <c r="S373" s="23">
        <v>16.154734146260516</v>
      </c>
      <c r="T373" s="23">
        <v>15.767823886471698</v>
      </c>
      <c r="U373" s="23">
        <v>15.49735477623722</v>
      </c>
      <c r="V373" s="23">
        <v>15.193185558179582</v>
      </c>
      <c r="W373" s="23">
        <v>14.762759440615101</v>
      </c>
      <c r="X373" s="23">
        <v>14.310899101982224</v>
      </c>
      <c r="Y373" s="23">
        <v>13.831543298058826</v>
      </c>
      <c r="Z373" s="23">
        <v>13.367954921690824</v>
      </c>
      <c r="AA373" s="23">
        <v>12.770548837627876</v>
      </c>
      <c r="AB373" s="23">
        <v>9.7056772566722813</v>
      </c>
      <c r="AC373" s="23">
        <v>6.9107999665239603</v>
      </c>
      <c r="AD373" s="23">
        <v>5.7725932736912426</v>
      </c>
      <c r="AE373" s="23">
        <v>5.3313649668415835</v>
      </c>
      <c r="AG373" s="25">
        <v>11.615226535554571</v>
      </c>
      <c r="AH373" s="25">
        <v>11.561998532418873</v>
      </c>
      <c r="AI373" s="25">
        <v>11.300901342733454</v>
      </c>
      <c r="AJ373" s="25">
        <v>11.108642682173439</v>
      </c>
      <c r="AK373" s="25">
        <v>10.888117458598829</v>
      </c>
      <c r="AL373" s="25">
        <v>10.555253151961637</v>
      </c>
      <c r="AM373" s="25">
        <v>10.187503608838989</v>
      </c>
      <c r="AN373" s="25">
        <v>9.7956582733534745</v>
      </c>
      <c r="AO373" s="25">
        <v>9.4043074571187937</v>
      </c>
      <c r="AP373" s="25">
        <v>8.8921974721747716</v>
      </c>
      <c r="AQ373" s="25">
        <v>6.8145675665702825</v>
      </c>
      <c r="AR373" s="25">
        <v>4.3121129936612874</v>
      </c>
      <c r="AS373" s="25">
        <v>2.2208310439058536</v>
      </c>
      <c r="AT373" s="25">
        <v>1.6426024626631914</v>
      </c>
      <c r="AV373" s="26">
        <v>16.215226535554571</v>
      </c>
      <c r="AW373" s="26">
        <v>16.161998532418874</v>
      </c>
      <c r="AX373" s="26">
        <v>15.900901342733455</v>
      </c>
      <c r="AY373" s="26">
        <v>15.708642682173441</v>
      </c>
      <c r="AZ373" s="26">
        <v>15.488117458598831</v>
      </c>
      <c r="BA373" s="26">
        <v>15.155253151961638</v>
      </c>
      <c r="BB373" s="26">
        <v>14.787503608838991</v>
      </c>
      <c r="BC373" s="26">
        <v>14.395658273353476</v>
      </c>
      <c r="BD373" s="26">
        <v>14.004307457118795</v>
      </c>
      <c r="BE373" s="26">
        <v>13.492197472174773</v>
      </c>
      <c r="BF373" s="26">
        <v>11.414567566570284</v>
      </c>
      <c r="BG373" s="26">
        <v>8.9121129936612888</v>
      </c>
      <c r="BH373" s="26">
        <v>6.820831043905855</v>
      </c>
      <c r="BI373" s="26">
        <v>6.2426024626631929</v>
      </c>
      <c r="BK373" s="27">
        <v>11.655161283188605</v>
      </c>
      <c r="BL373" s="27">
        <v>11.597889786821417</v>
      </c>
      <c r="BM373" s="27">
        <v>11.264276977906652</v>
      </c>
      <c r="BN373" s="27">
        <v>11.042416528293815</v>
      </c>
      <c r="BO373" s="27">
        <v>10.789610121368456</v>
      </c>
      <c r="BP373" s="27">
        <v>10.444938832803411</v>
      </c>
      <c r="BQ373" s="27">
        <v>10.075970047151971</v>
      </c>
      <c r="BR373" s="27">
        <v>9.6957038184152058</v>
      </c>
      <c r="BS373" s="27">
        <v>9.3253229224354808</v>
      </c>
      <c r="BT373" s="27">
        <v>8.8197098102595959</v>
      </c>
      <c r="BU373" s="27">
        <v>6.2119062327278627</v>
      </c>
      <c r="BV373" s="27">
        <v>3.8895045023462984</v>
      </c>
      <c r="BW373" s="27">
        <v>3.0560396784307429</v>
      </c>
      <c r="BX373" s="27">
        <v>2.9294416690997025</v>
      </c>
      <c r="BZ373" s="27">
        <v>16.255161283188606</v>
      </c>
      <c r="CA373" s="27">
        <v>16.19788978682142</v>
      </c>
      <c r="CB373" s="27">
        <v>15.864276977906654</v>
      </c>
      <c r="CC373" s="27">
        <v>15.642416528293817</v>
      </c>
      <c r="CD373" s="27">
        <v>15.389610121368458</v>
      </c>
      <c r="CE373" s="27">
        <v>15.044938832803412</v>
      </c>
      <c r="CF373" s="27">
        <v>14.675970047151973</v>
      </c>
      <c r="CG373" s="27">
        <v>14.295703818415207</v>
      </c>
      <c r="CH373" s="27">
        <v>13.925322922435482</v>
      </c>
      <c r="CI373" s="27">
        <v>13.419709810259597</v>
      </c>
      <c r="CJ373" s="27">
        <v>10.811906232727864</v>
      </c>
      <c r="CK373" s="27">
        <v>8.4895045023462998</v>
      </c>
      <c r="CL373" s="27">
        <v>7.6560396784307443</v>
      </c>
      <c r="CM373" s="27">
        <v>7.5294416690997039</v>
      </c>
      <c r="CO373" s="28">
        <v>11.640931041718488</v>
      </c>
      <c r="CP373" s="28">
        <v>11.549937309834457</v>
      </c>
      <c r="CQ373" s="28">
        <v>11.183286426518579</v>
      </c>
      <c r="CR373" s="28">
        <v>10.945698899164414</v>
      </c>
      <c r="CS373" s="28">
        <v>10.691682284411586</v>
      </c>
      <c r="CT373" s="28">
        <v>10.356609120597385</v>
      </c>
      <c r="CU373" s="28">
        <v>9.9864805322337098</v>
      </c>
      <c r="CV373" s="28">
        <v>9.5471864279493932</v>
      </c>
      <c r="CW373" s="28">
        <v>9.1546817561270633</v>
      </c>
      <c r="CX373" s="28">
        <v>8.6837656694305583</v>
      </c>
      <c r="CY373" s="28">
        <v>6.3261016433254298</v>
      </c>
      <c r="CZ373" s="28">
        <v>1.0872795739689209</v>
      </c>
      <c r="DA373" s="28">
        <v>-3.6543360331747294</v>
      </c>
      <c r="DB373" s="28">
        <v>-7.2513966799702771</v>
      </c>
      <c r="DD373" s="28">
        <v>16.24093104171849</v>
      </c>
      <c r="DE373" s="28">
        <v>16.149937309834456</v>
      </c>
      <c r="DF373" s="28">
        <v>15.783286426518581</v>
      </c>
      <c r="DG373" s="28">
        <v>15.545698899164416</v>
      </c>
      <c r="DH373" s="28">
        <v>15.291682284411587</v>
      </c>
      <c r="DI373" s="28">
        <v>14.956609120597387</v>
      </c>
      <c r="DJ373" s="28">
        <v>14.586480532233711</v>
      </c>
      <c r="DK373" s="28">
        <v>14.147186427949395</v>
      </c>
      <c r="DL373" s="28">
        <v>13.754681756127065</v>
      </c>
      <c r="DM373" s="28">
        <v>13.28376566943056</v>
      </c>
      <c r="DN373" s="28">
        <v>10.926101643325431</v>
      </c>
      <c r="DO373" s="28">
        <v>5.6872795739689224</v>
      </c>
      <c r="DP373" s="28">
        <v>0.94566396682527198</v>
      </c>
      <c r="DQ373" s="28">
        <v>-2.6513966799702757</v>
      </c>
      <c r="DS373" s="29">
        <v>11.705220392205678</v>
      </c>
      <c r="DT373" s="29">
        <v>11.676578796747981</v>
      </c>
      <c r="DU373" s="29">
        <v>11.373348066889744</v>
      </c>
      <c r="DV373" s="29">
        <v>11.183806141888113</v>
      </c>
      <c r="DW373" s="29">
        <v>10.961593188504342</v>
      </c>
      <c r="DX373" s="29">
        <v>10.584337962066821</v>
      </c>
      <c r="DY373" s="29">
        <v>10.196251190263697</v>
      </c>
      <c r="DZ373" s="29">
        <v>9.8007429787865927</v>
      </c>
      <c r="EA373" s="29">
        <v>9.4441668360943432</v>
      </c>
      <c r="EB373" s="29">
        <v>8.8472709199153563</v>
      </c>
      <c r="EC373" s="29">
        <v>3.1588390967170881</v>
      </c>
      <c r="ED373" s="29">
        <v>-1.3674873585973941</v>
      </c>
      <c r="EE373" s="29">
        <v>-5.1320921236422521</v>
      </c>
      <c r="EF373" s="29">
        <v>-5.5782927275339489</v>
      </c>
      <c r="EH373" s="29">
        <v>16.30522039220568</v>
      </c>
      <c r="EI373" s="29">
        <v>16.276578796747984</v>
      </c>
      <c r="EJ373" s="29">
        <v>15.973348066889745</v>
      </c>
      <c r="EK373" s="29">
        <v>15.783806141888114</v>
      </c>
      <c r="EL373" s="29">
        <v>15.561593188504343</v>
      </c>
      <c r="EM373" s="29">
        <v>15.184337962066822</v>
      </c>
      <c r="EN373" s="29">
        <v>14.796251190263698</v>
      </c>
      <c r="EO373" s="29">
        <v>14.400742978786594</v>
      </c>
      <c r="EP373" s="29">
        <v>14.044166836094345</v>
      </c>
      <c r="EQ373" s="29">
        <v>13.447270919915358</v>
      </c>
      <c r="ER373" s="29">
        <v>7.7588390967170895</v>
      </c>
      <c r="ES373" s="29">
        <v>3.2325126414026073</v>
      </c>
      <c r="ET373" s="29">
        <v>-0.53209212364225067</v>
      </c>
      <c r="EU373" s="29">
        <v>-0.97829272753394747</v>
      </c>
      <c r="EW373" s="1">
        <v>353466</v>
      </c>
      <c r="EX373" s="1">
        <v>413290</v>
      </c>
      <c r="EY373" s="1" t="s">
        <v>546</v>
      </c>
      <c r="EZ373" s="1" t="s">
        <v>887</v>
      </c>
    </row>
    <row r="374" spans="2:156" ht="16.2" thickBot="1" x14ac:dyDescent="0.35">
      <c r="B374" s="21" t="s">
        <v>374</v>
      </c>
      <c r="C374" s="22">
        <v>0.7443777697813152</v>
      </c>
      <c r="D374" s="23">
        <v>0.82344043107582499</v>
      </c>
      <c r="E374" s="23">
        <v>0.75953679810927266</v>
      </c>
      <c r="F374" s="23">
        <v>0.72553057966142287</v>
      </c>
      <c r="G374" s="23">
        <v>0.69130791801534963</v>
      </c>
      <c r="H374" s="23">
        <v>0.65215358416796354</v>
      </c>
      <c r="I374" s="23">
        <v>0.56489980307256316</v>
      </c>
      <c r="J374" s="23">
        <v>0.50281852350235212</v>
      </c>
      <c r="K374" s="23">
        <v>0.46388032211194252</v>
      </c>
      <c r="L374" s="23">
        <v>0.40822618460026971</v>
      </c>
      <c r="M374" s="23">
        <v>1.8544975562988952E-2</v>
      </c>
      <c r="N374" s="23">
        <v>-0.53551503374148801</v>
      </c>
      <c r="O374" s="23">
        <v>-0.79740280679150466</v>
      </c>
      <c r="P374" s="23">
        <v>-0.9775035459653747</v>
      </c>
      <c r="Q374" s="24"/>
      <c r="R374" s="23">
        <v>8.7443777697813161</v>
      </c>
      <c r="S374" s="23">
        <v>8.8234404310758254</v>
      </c>
      <c r="T374" s="23">
        <v>8.7595367981092735</v>
      </c>
      <c r="U374" s="23">
        <v>8.7255305796614238</v>
      </c>
      <c r="V374" s="23">
        <v>8.6913079180153492</v>
      </c>
      <c r="W374" s="23">
        <v>8.652153584167964</v>
      </c>
      <c r="X374" s="23">
        <v>8.5648998030725636</v>
      </c>
      <c r="Y374" s="23">
        <v>8.5028185235023521</v>
      </c>
      <c r="Z374" s="23">
        <v>8.4638803221119421</v>
      </c>
      <c r="AA374" s="23">
        <v>8.4082261846002702</v>
      </c>
      <c r="AB374" s="23">
        <v>8.018544975562989</v>
      </c>
      <c r="AC374" s="23">
        <v>7.464484966258512</v>
      </c>
      <c r="AD374" s="23">
        <v>7.2025971932084953</v>
      </c>
      <c r="AE374" s="23">
        <v>7.0224964540346253</v>
      </c>
      <c r="AG374" s="25">
        <v>0.73461736908697128</v>
      </c>
      <c r="AH374" s="25">
        <v>0.81466252944258422</v>
      </c>
      <c r="AI374" s="25">
        <v>0.78096358488117756</v>
      </c>
      <c r="AJ374" s="25">
        <v>0.77319713146464109</v>
      </c>
      <c r="AK374" s="25">
        <v>0.73474186146342024</v>
      </c>
      <c r="AL374" s="25">
        <v>0.71433584449631349</v>
      </c>
      <c r="AM374" s="25">
        <v>0.65783257506305537</v>
      </c>
      <c r="AN374" s="25">
        <v>0.59381753911355473</v>
      </c>
      <c r="AO374" s="25">
        <v>0.56461883564615079</v>
      </c>
      <c r="AP374" s="25">
        <v>0.51659136668609751</v>
      </c>
      <c r="AQ374" s="25">
        <v>0.30651025477538774</v>
      </c>
      <c r="AR374" s="25">
        <v>-4.0649993781723737E-2</v>
      </c>
      <c r="AS374" s="25">
        <v>-0.36925873717758506</v>
      </c>
      <c r="AT374" s="25">
        <v>-0.4376928199638126</v>
      </c>
      <c r="AV374" s="26">
        <v>8.7346173690869708</v>
      </c>
      <c r="AW374" s="26">
        <v>8.8146625294425842</v>
      </c>
      <c r="AX374" s="26">
        <v>8.780963584881178</v>
      </c>
      <c r="AY374" s="26">
        <v>8.7731971314646415</v>
      </c>
      <c r="AZ374" s="26">
        <v>8.7347418614634194</v>
      </c>
      <c r="BA374" s="26">
        <v>8.714335844496313</v>
      </c>
      <c r="BB374" s="26">
        <v>8.6578325750630558</v>
      </c>
      <c r="BC374" s="26">
        <v>8.5938175391135552</v>
      </c>
      <c r="BD374" s="26">
        <v>8.5646188356461508</v>
      </c>
      <c r="BE374" s="26">
        <v>8.5165913666860966</v>
      </c>
      <c r="BF374" s="26">
        <v>8.3065102547753877</v>
      </c>
      <c r="BG374" s="26">
        <v>7.9593500062182763</v>
      </c>
      <c r="BH374" s="26">
        <v>7.6307412628224149</v>
      </c>
      <c r="BI374" s="26">
        <v>7.5623071800361874</v>
      </c>
      <c r="BK374" s="27">
        <v>0.74460490691686587</v>
      </c>
      <c r="BL374" s="27">
        <v>0.82949400651992677</v>
      </c>
      <c r="BM374" s="27">
        <v>0.7727613149867163</v>
      </c>
      <c r="BN374" s="27">
        <v>0.74546218769774431</v>
      </c>
      <c r="BO374" s="27">
        <v>0.718595119870586</v>
      </c>
      <c r="BP374" s="27">
        <v>0.68927462043394216</v>
      </c>
      <c r="BQ374" s="27">
        <v>0.61213630707623246</v>
      </c>
      <c r="BR374" s="27">
        <v>0.56906405095364443</v>
      </c>
      <c r="BS374" s="27">
        <v>0.55618543368081097</v>
      </c>
      <c r="BT374" s="27">
        <v>0.50158988779562863</v>
      </c>
      <c r="BU374" s="27">
        <v>0.20020759000938293</v>
      </c>
      <c r="BV374" s="27">
        <v>-0.12484724810284575</v>
      </c>
      <c r="BW374" s="27">
        <v>-0.19543292218002506</v>
      </c>
      <c r="BX374" s="27">
        <v>-0.17264769730783858</v>
      </c>
      <c r="BZ374" s="27">
        <v>8.7446049069168659</v>
      </c>
      <c r="CA374" s="27">
        <v>8.8294940065199263</v>
      </c>
      <c r="CB374" s="27">
        <v>8.7727613149867167</v>
      </c>
      <c r="CC374" s="27">
        <v>8.7454621876977434</v>
      </c>
      <c r="CD374" s="27">
        <v>8.7185951198705851</v>
      </c>
      <c r="CE374" s="27">
        <v>8.6892746204339417</v>
      </c>
      <c r="CF374" s="27">
        <v>8.6121363070762325</v>
      </c>
      <c r="CG374" s="27">
        <v>8.569064050953644</v>
      </c>
      <c r="CH374" s="27">
        <v>8.5561854336808114</v>
      </c>
      <c r="CI374" s="27">
        <v>8.5015898877956282</v>
      </c>
      <c r="CJ374" s="27">
        <v>8.2002075900093825</v>
      </c>
      <c r="CK374" s="27">
        <v>7.8751527518971542</v>
      </c>
      <c r="CL374" s="27">
        <v>7.8045670778199749</v>
      </c>
      <c r="CM374" s="27">
        <v>7.8273523026921614</v>
      </c>
      <c r="CO374" s="28">
        <v>0.74364094465901864</v>
      </c>
      <c r="CP374" s="28">
        <v>0.82794045228014745</v>
      </c>
      <c r="CQ374" s="28">
        <v>0.76995174319774584</v>
      </c>
      <c r="CR374" s="28">
        <v>0.74191904464237446</v>
      </c>
      <c r="CS374" s="28">
        <v>0.71361971525037937</v>
      </c>
      <c r="CT374" s="28">
        <v>0.68068608585643053</v>
      </c>
      <c r="CU374" s="28">
        <v>0.59425492330513663</v>
      </c>
      <c r="CV374" s="28">
        <v>0.52233400722456746</v>
      </c>
      <c r="CW374" s="28">
        <v>0.4807524995159147</v>
      </c>
      <c r="CX374" s="28">
        <v>0.40171659276434823</v>
      </c>
      <c r="CY374" s="28">
        <v>-2.4901607833778705E-2</v>
      </c>
      <c r="CZ374" s="28">
        <v>-1.09149167178197</v>
      </c>
      <c r="DA374" s="28">
        <v>-1.8239772284222155</v>
      </c>
      <c r="DB374" s="28">
        <v>-2.3584361736111354</v>
      </c>
      <c r="DD374" s="28">
        <v>8.7436409446590186</v>
      </c>
      <c r="DE374" s="28">
        <v>8.8279404522801475</v>
      </c>
      <c r="DF374" s="28">
        <v>8.7699517431977458</v>
      </c>
      <c r="DG374" s="28">
        <v>8.7419190446423745</v>
      </c>
      <c r="DH374" s="28">
        <v>8.7136197152503794</v>
      </c>
      <c r="DI374" s="28">
        <v>8.680686085856431</v>
      </c>
      <c r="DJ374" s="28">
        <v>8.5942549233051366</v>
      </c>
      <c r="DK374" s="28">
        <v>8.5223340072245684</v>
      </c>
      <c r="DL374" s="28">
        <v>8.4807524995159156</v>
      </c>
      <c r="DM374" s="28">
        <v>8.4017165927643482</v>
      </c>
      <c r="DN374" s="28">
        <v>7.9750983921662213</v>
      </c>
      <c r="DO374" s="28">
        <v>6.90850832821803</v>
      </c>
      <c r="DP374" s="28">
        <v>6.1760227715777845</v>
      </c>
      <c r="DQ374" s="28">
        <v>5.6415638263888646</v>
      </c>
      <c r="DS374" s="29">
        <v>0.74993226534729507</v>
      </c>
      <c r="DT374" s="29">
        <v>0.84015028117103752</v>
      </c>
      <c r="DU374" s="29">
        <v>0.78824162332842729</v>
      </c>
      <c r="DV374" s="29">
        <v>0.76465175990303536</v>
      </c>
      <c r="DW374" s="29">
        <v>0.73415294420994393</v>
      </c>
      <c r="DX374" s="29">
        <v>0.68027968758606949</v>
      </c>
      <c r="DY374" s="29">
        <v>0.57768362223361347</v>
      </c>
      <c r="DZ374" s="29">
        <v>0.50499725814209073</v>
      </c>
      <c r="EA374" s="29">
        <v>0.47452303390939088</v>
      </c>
      <c r="EB374" s="29">
        <v>0.35553626201512989</v>
      </c>
      <c r="EC374" s="29">
        <v>-0.74969939414958908</v>
      </c>
      <c r="ED374" s="29">
        <v>-1.7183956835026812</v>
      </c>
      <c r="EE374" s="29">
        <v>-2.3335927851899694</v>
      </c>
      <c r="EF374" s="29">
        <v>-2.2986009905572402</v>
      </c>
      <c r="EH374" s="29">
        <v>8.7499322653472955</v>
      </c>
      <c r="EI374" s="29">
        <v>8.840150281171038</v>
      </c>
      <c r="EJ374" s="29">
        <v>8.7882416233284282</v>
      </c>
      <c r="EK374" s="29">
        <v>8.7646517599030354</v>
      </c>
      <c r="EL374" s="29">
        <v>8.7341529442099439</v>
      </c>
      <c r="EM374" s="29">
        <v>8.6802796875860686</v>
      </c>
      <c r="EN374" s="29">
        <v>8.5776836222336144</v>
      </c>
      <c r="EO374" s="29">
        <v>8.5049972581420903</v>
      </c>
      <c r="EP374" s="29">
        <v>8.4745230339093904</v>
      </c>
      <c r="EQ374" s="29">
        <v>8.3555362620151303</v>
      </c>
      <c r="ER374" s="29">
        <v>7.2503006058504109</v>
      </c>
      <c r="ES374" s="29">
        <v>6.2816043164973188</v>
      </c>
      <c r="ET374" s="29">
        <v>5.6664072148100306</v>
      </c>
      <c r="EU374" s="29">
        <v>5.7013990094427598</v>
      </c>
      <c r="EW374" s="1">
        <v>351537</v>
      </c>
      <c r="EX374" s="1">
        <v>475934</v>
      </c>
      <c r="EY374" s="1" t="s">
        <v>466</v>
      </c>
      <c r="EZ374" s="1" t="s">
        <v>885</v>
      </c>
    </row>
  </sheetData>
  <sheetProtection algorithmName="SHA-512" hashValue="bR+zGnVPkL0WrCsQ0r+7bNc4FFgikYBg/+EbzNQDlKHN84zvFjUuzaOW0ODjXbquIIv0MPRmOyPDZcZ/IJp1pA==" saltValue="hZ4vdA8ch5YMAh7apIPrPw==" spinCount="100000" sheet="1" objects="1" scenarios="1"/>
  <mergeCells count="12">
    <mergeCell ref="BZ7:CF7"/>
    <mergeCell ref="CO7:CU7"/>
    <mergeCell ref="DD7:DJ7"/>
    <mergeCell ref="DS7:DX7"/>
    <mergeCell ref="EH7:EN7"/>
    <mergeCell ref="A1:A3"/>
    <mergeCell ref="BK7:BQ7"/>
    <mergeCell ref="B7:B8"/>
    <mergeCell ref="C7:H7"/>
    <mergeCell ref="R7:W7"/>
    <mergeCell ref="AG7:AL7"/>
    <mergeCell ref="AV7:BB7"/>
  </mergeCells>
  <conditionalFormatting sqref="C9:Q374">
    <cfRule type="cellIs" dxfId="59" priority="19" operator="lessThan">
      <formula>0</formula>
    </cfRule>
    <cfRule type="cellIs" dxfId="58" priority="20" operator="greaterThan">
      <formula>#REF!</formula>
    </cfRule>
  </conditionalFormatting>
  <conditionalFormatting sqref="AG9:AT374">
    <cfRule type="cellIs" dxfId="57" priority="17" operator="lessThan">
      <formula>0</formula>
    </cfRule>
    <cfRule type="cellIs" dxfId="56" priority="18" operator="greaterThan">
      <formula>#REF!</formula>
    </cfRule>
  </conditionalFormatting>
  <conditionalFormatting sqref="AV9:BI374">
    <cfRule type="cellIs" dxfId="55" priority="15" operator="lessThan">
      <formula>0</formula>
    </cfRule>
    <cfRule type="cellIs" dxfId="54" priority="16" operator="greaterThan">
      <formula>#REF!</formula>
    </cfRule>
  </conditionalFormatting>
  <conditionalFormatting sqref="BK9:BX374">
    <cfRule type="cellIs" dxfId="53" priority="13" operator="lessThan">
      <formula>0</formula>
    </cfRule>
    <cfRule type="cellIs" dxfId="52" priority="14" operator="greaterThan">
      <formula>#REF!</formula>
    </cfRule>
  </conditionalFormatting>
  <conditionalFormatting sqref="BZ9:CM374">
    <cfRule type="cellIs" dxfId="51" priority="11" operator="lessThan">
      <formula>0</formula>
    </cfRule>
    <cfRule type="cellIs" dxfId="50" priority="12" operator="greaterThan">
      <formula>#REF!</formula>
    </cfRule>
  </conditionalFormatting>
  <conditionalFormatting sqref="CO9:DB374">
    <cfRule type="cellIs" dxfId="49" priority="9" operator="lessThan">
      <formula>0</formula>
    </cfRule>
    <cfRule type="cellIs" dxfId="48" priority="10" operator="greaterThan">
      <formula>#REF!</formula>
    </cfRule>
  </conditionalFormatting>
  <conditionalFormatting sqref="EH9:EU374">
    <cfRule type="cellIs" dxfId="47" priority="5" operator="lessThan">
      <formula>0</formula>
    </cfRule>
    <cfRule type="cellIs" dxfId="46" priority="6" operator="greaterThan">
      <formula>#REF!</formula>
    </cfRule>
  </conditionalFormatting>
  <conditionalFormatting sqref="DS9:EF374">
    <cfRule type="cellIs" dxfId="45" priority="7" operator="lessThan">
      <formula>0</formula>
    </cfRule>
    <cfRule type="cellIs" dxfId="44" priority="8" operator="greaterThan">
      <formula>#REF!</formula>
    </cfRule>
  </conditionalFormatting>
  <conditionalFormatting sqref="DD9:DQ374">
    <cfRule type="cellIs" dxfId="43" priority="3" operator="lessThan">
      <formula>0</formula>
    </cfRule>
    <cfRule type="cellIs" dxfId="42" priority="4" operator="greaterThan">
      <formula>#REF!</formula>
    </cfRule>
  </conditionalFormatting>
  <conditionalFormatting sqref="R9:AE374">
    <cfRule type="cellIs" dxfId="41" priority="1" operator="lessThan">
      <formula>0</formula>
    </cfRule>
    <cfRule type="cellIs" dxfId="40" priority="2" operator="greaterThan">
      <formula>#REF!</formula>
    </cfRule>
  </conditionalFormatting>
  <hyperlinks>
    <hyperlink ref="B1" location="'Primary Headroom'!C7" display="Central Outlook " xr:uid="{123EBF29-C941-4130-B19F-F6128DD3D515}"/>
    <hyperlink ref="B2" location="'Primary Headroom'!AG7" display="Steady Progression " xr:uid="{9E8597D1-1B6F-40C3-88F8-A5C35C0639B7}"/>
    <hyperlink ref="B3" location="'Primary Headroom'!BK7" display="System Transformation " xr:uid="{B9A0F21B-71DE-476F-881C-5044446893C2}"/>
    <hyperlink ref="B4" location="'Primary Headroom'!CO7" display="Consumer Transformation" xr:uid="{F9335DE8-125B-4F14-A78A-6E7B1E44CC70}"/>
    <hyperlink ref="B5" location="'Primary Headroom'!DS7" display="Leading the Way" xr:uid="{43221741-D7EF-4CF6-AF97-7F4DABFED0DC}"/>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85C7-F32D-455C-BB57-A430C041F695}">
  <dimension ref="A1:EY74"/>
  <sheetViews>
    <sheetView zoomScaleNormal="100" workbookViewId="0">
      <pane xSplit="2" ySplit="8" topLeftCell="C9" activePane="bottomRight" state="frozen"/>
      <selection activeCell="D22" sqref="D22:E22"/>
      <selection pane="topRight" activeCell="D22" sqref="D22:E22"/>
      <selection pane="bottomLeft" activeCell="D22" sqref="D22:E22"/>
      <selection pane="bottomRight" activeCell="J36" sqref="J36"/>
    </sheetView>
  </sheetViews>
  <sheetFormatPr defaultRowHeight="14.4" x14ac:dyDescent="0.3"/>
  <cols>
    <col min="1" max="1" width="29" customWidth="1"/>
    <col min="2" max="2" width="29.44140625" bestFit="1" customWidth="1"/>
    <col min="3" max="15" width="8.77734375" customWidth="1"/>
    <col min="16" max="16" width="9.44140625" customWidth="1"/>
    <col min="17" max="17" width="5.21875" style="3" customWidth="1"/>
    <col min="18" max="21" width="8.77734375" customWidth="1"/>
    <col min="22" max="22" width="10.44140625" customWidth="1"/>
    <col min="23" max="36" width="8.77734375" customWidth="1"/>
    <col min="37" max="37" width="10.21875" customWidth="1"/>
    <col min="38" max="38" width="8" customWidth="1"/>
    <col min="39" max="82" width="8.77734375" customWidth="1"/>
    <col min="83" max="83" width="10" customWidth="1"/>
    <col min="84" max="97" width="8.77734375" customWidth="1"/>
    <col min="98" max="98" width="10.5546875" customWidth="1"/>
    <col min="99" max="108" width="8.77734375" customWidth="1"/>
    <col min="109" max="109" width="9.21875" customWidth="1"/>
    <col min="110" max="110" width="9.77734375" customWidth="1"/>
    <col min="111" max="111" width="9.5546875" customWidth="1"/>
    <col min="112" max="112" width="9.77734375" customWidth="1"/>
    <col min="113" max="113" width="11.21875" customWidth="1"/>
    <col min="114" max="152" width="8.77734375" customWidth="1"/>
    <col min="153" max="153" width="10.5546875" customWidth="1"/>
    <col min="154" max="154" width="10.77734375" customWidth="1"/>
    <col min="155" max="155" width="18.77734375" bestFit="1" customWidth="1"/>
  </cols>
  <sheetData>
    <row r="1" spans="1:155" ht="15" customHeight="1" thickBot="1" x14ac:dyDescent="0.35">
      <c r="A1" s="223" t="s">
        <v>914</v>
      </c>
      <c r="B1" s="96" t="s">
        <v>911</v>
      </c>
    </row>
    <row r="2" spans="1:155" ht="15" thickBot="1" x14ac:dyDescent="0.35">
      <c r="A2" s="223"/>
      <c r="B2" s="97" t="s">
        <v>912</v>
      </c>
    </row>
    <row r="3" spans="1:155" x14ac:dyDescent="0.3">
      <c r="A3" s="223"/>
      <c r="B3" s="98" t="s">
        <v>913</v>
      </c>
    </row>
    <row r="4" spans="1:155" x14ac:dyDescent="0.3">
      <c r="B4" s="99" t="s">
        <v>863</v>
      </c>
    </row>
    <row r="5" spans="1:155" x14ac:dyDescent="0.3">
      <c r="B5" s="100" t="s">
        <v>8</v>
      </c>
    </row>
    <row r="6" spans="1:155" ht="15" thickBot="1" x14ac:dyDescent="0.35"/>
    <row r="7" spans="1:155" ht="21.6" thickBot="1" x14ac:dyDescent="0.35">
      <c r="B7" s="227" t="s">
        <v>4</v>
      </c>
      <c r="C7" s="229" t="s">
        <v>429</v>
      </c>
      <c r="D7" s="230"/>
      <c r="E7" s="230"/>
      <c r="F7" s="230"/>
      <c r="G7" s="230"/>
      <c r="H7" s="231"/>
      <c r="R7" s="232" t="s">
        <v>430</v>
      </c>
      <c r="S7" s="233"/>
      <c r="T7" s="233"/>
      <c r="U7" s="233"/>
      <c r="V7" s="233"/>
      <c r="W7" s="234"/>
      <c r="AG7" s="235" t="s">
        <v>431</v>
      </c>
      <c r="AH7" s="236"/>
      <c r="AI7" s="236"/>
      <c r="AJ7" s="236"/>
      <c r="AK7" s="236"/>
      <c r="AL7" s="237"/>
      <c r="AV7" s="238" t="s">
        <v>432</v>
      </c>
      <c r="AW7" s="239"/>
      <c r="AX7" s="239"/>
      <c r="AY7" s="239"/>
      <c r="AZ7" s="239"/>
      <c r="BA7" s="239"/>
      <c r="BB7" s="240"/>
      <c r="BK7" s="224" t="s">
        <v>433</v>
      </c>
      <c r="BL7" s="225"/>
      <c r="BM7" s="225"/>
      <c r="BN7" s="225"/>
      <c r="BO7" s="225"/>
      <c r="BP7" s="225"/>
      <c r="BQ7" s="226"/>
      <c r="BZ7" s="224" t="s">
        <v>434</v>
      </c>
      <c r="CA7" s="225"/>
      <c r="CB7" s="225"/>
      <c r="CC7" s="225"/>
      <c r="CD7" s="225"/>
      <c r="CE7" s="225"/>
      <c r="CF7" s="226"/>
      <c r="CO7" s="241" t="s">
        <v>435</v>
      </c>
      <c r="CP7" s="242"/>
      <c r="CQ7" s="242"/>
      <c r="CR7" s="242"/>
      <c r="CS7" s="242"/>
      <c r="CT7" s="242"/>
      <c r="CU7" s="243"/>
      <c r="DD7" s="241" t="s">
        <v>436</v>
      </c>
      <c r="DE7" s="242"/>
      <c r="DF7" s="242"/>
      <c r="DG7" s="242"/>
      <c r="DH7" s="242"/>
      <c r="DI7" s="242"/>
      <c r="DJ7" s="243"/>
      <c r="DS7" s="244" t="s">
        <v>437</v>
      </c>
      <c r="DT7" s="244"/>
      <c r="DU7" s="244"/>
      <c r="DV7" s="244"/>
      <c r="DW7" s="244"/>
      <c r="DX7" s="244"/>
      <c r="EH7" s="245" t="s">
        <v>438</v>
      </c>
      <c r="EI7" s="245"/>
      <c r="EJ7" s="245"/>
      <c r="EK7" s="245"/>
      <c r="EL7" s="245"/>
      <c r="EM7" s="245"/>
      <c r="EN7" s="245"/>
    </row>
    <row r="8" spans="1:155" ht="15" thickBot="1" x14ac:dyDescent="0.35">
      <c r="B8" s="228"/>
      <c r="C8" s="11" t="s">
        <v>409</v>
      </c>
      <c r="D8" s="11" t="s">
        <v>410</v>
      </c>
      <c r="E8" s="11" t="s">
        <v>411</v>
      </c>
      <c r="F8" s="11" t="s">
        <v>412</v>
      </c>
      <c r="G8" s="11" t="s">
        <v>413</v>
      </c>
      <c r="H8" s="11" t="s">
        <v>414</v>
      </c>
      <c r="I8" s="11" t="s">
        <v>415</v>
      </c>
      <c r="J8" s="11" t="s">
        <v>416</v>
      </c>
      <c r="K8" s="11" t="s">
        <v>417</v>
      </c>
      <c r="L8" s="11" t="s">
        <v>418</v>
      </c>
      <c r="M8" s="11" t="s">
        <v>419</v>
      </c>
      <c r="N8" s="11" t="s">
        <v>420</v>
      </c>
      <c r="O8" s="11" t="s">
        <v>421</v>
      </c>
      <c r="P8" s="11" t="s">
        <v>422</v>
      </c>
      <c r="Q8" s="4"/>
      <c r="R8" s="11" t="s">
        <v>409</v>
      </c>
      <c r="S8" s="11" t="s">
        <v>410</v>
      </c>
      <c r="T8" s="11" t="s">
        <v>411</v>
      </c>
      <c r="U8" s="11" t="s">
        <v>412</v>
      </c>
      <c r="V8" s="11" t="s">
        <v>413</v>
      </c>
      <c r="W8" s="11" t="s">
        <v>414</v>
      </c>
      <c r="X8" s="11" t="s">
        <v>415</v>
      </c>
      <c r="Y8" s="11" t="s">
        <v>416</v>
      </c>
      <c r="Z8" s="11" t="s">
        <v>417</v>
      </c>
      <c r="AA8" s="11" t="s">
        <v>418</v>
      </c>
      <c r="AB8" s="11" t="s">
        <v>419</v>
      </c>
      <c r="AC8" s="11" t="s">
        <v>420</v>
      </c>
      <c r="AD8" s="11" t="s">
        <v>421</v>
      </c>
      <c r="AE8" s="11" t="s">
        <v>422</v>
      </c>
      <c r="AG8" s="12">
        <v>2021</v>
      </c>
      <c r="AH8" s="12">
        <v>2022</v>
      </c>
      <c r="AI8" s="12">
        <v>2023</v>
      </c>
      <c r="AJ8" s="12">
        <v>2024</v>
      </c>
      <c r="AK8" s="12">
        <v>2025</v>
      </c>
      <c r="AL8" s="12">
        <v>2026</v>
      </c>
      <c r="AM8" s="13">
        <v>2027</v>
      </c>
      <c r="AN8" s="13">
        <v>2028</v>
      </c>
      <c r="AO8" s="13">
        <v>2029</v>
      </c>
      <c r="AP8" s="13">
        <v>2030</v>
      </c>
      <c r="AQ8" s="13">
        <v>2035</v>
      </c>
      <c r="AR8" s="13">
        <v>2040</v>
      </c>
      <c r="AS8" s="13">
        <v>2045</v>
      </c>
      <c r="AT8" s="13">
        <v>2050</v>
      </c>
      <c r="AV8" s="14">
        <v>2021</v>
      </c>
      <c r="AW8" s="14">
        <v>2022</v>
      </c>
      <c r="AX8" s="14">
        <v>2023</v>
      </c>
      <c r="AY8" s="14">
        <v>2024</v>
      </c>
      <c r="AZ8" s="14">
        <v>2025</v>
      </c>
      <c r="BA8" s="14">
        <v>2026</v>
      </c>
      <c r="BB8" s="14">
        <v>2027</v>
      </c>
      <c r="BC8" s="15">
        <v>2028</v>
      </c>
      <c r="BD8" s="15">
        <v>2029</v>
      </c>
      <c r="BE8" s="15">
        <v>2030</v>
      </c>
      <c r="BF8" s="15">
        <v>2035</v>
      </c>
      <c r="BG8" s="15">
        <v>2040</v>
      </c>
      <c r="BH8" s="15">
        <v>2045</v>
      </c>
      <c r="BI8" s="15">
        <v>2050</v>
      </c>
      <c r="BK8" s="16">
        <v>2021</v>
      </c>
      <c r="BL8" s="16">
        <v>2022</v>
      </c>
      <c r="BM8" s="16">
        <v>2023</v>
      </c>
      <c r="BN8" s="16">
        <v>2024</v>
      </c>
      <c r="BO8" s="16">
        <v>2025</v>
      </c>
      <c r="BP8" s="16">
        <v>2026</v>
      </c>
      <c r="BQ8" s="16">
        <v>2027</v>
      </c>
      <c r="BR8" s="17">
        <v>2028</v>
      </c>
      <c r="BS8" s="17">
        <v>2029</v>
      </c>
      <c r="BT8" s="17">
        <v>2030</v>
      </c>
      <c r="BU8" s="17">
        <v>2035</v>
      </c>
      <c r="BV8" s="17">
        <v>2040</v>
      </c>
      <c r="BW8" s="17">
        <v>2045</v>
      </c>
      <c r="BX8" s="17">
        <v>2050</v>
      </c>
      <c r="BZ8" s="16">
        <v>2021</v>
      </c>
      <c r="CA8" s="16">
        <v>2022</v>
      </c>
      <c r="CB8" s="16">
        <v>2023</v>
      </c>
      <c r="CC8" s="16">
        <v>2024</v>
      </c>
      <c r="CD8" s="16">
        <v>2025</v>
      </c>
      <c r="CE8" s="16">
        <v>2026</v>
      </c>
      <c r="CF8" s="16">
        <v>2027</v>
      </c>
      <c r="CG8" s="17">
        <v>2028</v>
      </c>
      <c r="CH8" s="17">
        <v>2029</v>
      </c>
      <c r="CI8" s="17">
        <v>2030</v>
      </c>
      <c r="CJ8" s="17">
        <v>2035</v>
      </c>
      <c r="CK8" s="17">
        <v>2040</v>
      </c>
      <c r="CL8" s="17">
        <v>2045</v>
      </c>
      <c r="CM8" s="17">
        <v>2050</v>
      </c>
      <c r="CO8" s="18">
        <v>2021</v>
      </c>
      <c r="CP8" s="18">
        <v>2022</v>
      </c>
      <c r="CQ8" s="18">
        <v>2023</v>
      </c>
      <c r="CR8" s="18">
        <v>2024</v>
      </c>
      <c r="CS8" s="18">
        <v>2025</v>
      </c>
      <c r="CT8" s="18">
        <v>2026</v>
      </c>
      <c r="CU8" s="18">
        <v>2027</v>
      </c>
      <c r="CV8" s="19">
        <v>2028</v>
      </c>
      <c r="CW8" s="19">
        <v>2029</v>
      </c>
      <c r="CX8" s="19">
        <v>2030</v>
      </c>
      <c r="CY8" s="19">
        <v>2035</v>
      </c>
      <c r="CZ8" s="19">
        <v>2040</v>
      </c>
      <c r="DA8" s="19">
        <v>2045</v>
      </c>
      <c r="DB8" s="19">
        <v>2050</v>
      </c>
      <c r="DD8" s="18">
        <v>2021</v>
      </c>
      <c r="DE8" s="18">
        <v>2022</v>
      </c>
      <c r="DF8" s="18">
        <v>2023</v>
      </c>
      <c r="DG8" s="18">
        <v>2024</v>
      </c>
      <c r="DH8" s="18">
        <v>2025</v>
      </c>
      <c r="DI8" s="18">
        <v>2026</v>
      </c>
      <c r="DJ8" s="18">
        <v>2027</v>
      </c>
      <c r="DK8" s="19">
        <v>2028</v>
      </c>
      <c r="DL8" s="19">
        <v>2029</v>
      </c>
      <c r="DM8" s="19">
        <v>2030</v>
      </c>
      <c r="DN8" s="19">
        <v>2035</v>
      </c>
      <c r="DO8" s="19">
        <v>2040</v>
      </c>
      <c r="DP8" s="19">
        <v>2045</v>
      </c>
      <c r="DQ8" s="19">
        <v>2050</v>
      </c>
      <c r="DS8" s="20">
        <v>2021</v>
      </c>
      <c r="DT8" s="20">
        <v>2022</v>
      </c>
      <c r="DU8" s="20">
        <v>2023</v>
      </c>
      <c r="DV8" s="20">
        <v>2024</v>
      </c>
      <c r="DW8" s="20">
        <v>2025</v>
      </c>
      <c r="DX8" s="20">
        <v>2026</v>
      </c>
      <c r="DY8" s="20">
        <v>2027</v>
      </c>
      <c r="DZ8" s="20">
        <v>2028</v>
      </c>
      <c r="EA8" s="20">
        <v>2029</v>
      </c>
      <c r="EB8" s="20">
        <v>2030</v>
      </c>
      <c r="EC8" s="20">
        <v>2035</v>
      </c>
      <c r="ED8" s="20">
        <v>2040</v>
      </c>
      <c r="EE8" s="20">
        <v>2045</v>
      </c>
      <c r="EF8" s="20">
        <v>2050</v>
      </c>
      <c r="EH8" s="20">
        <v>2021</v>
      </c>
      <c r="EI8" s="20">
        <v>2022</v>
      </c>
      <c r="EJ8" s="20">
        <v>2023</v>
      </c>
      <c r="EK8" s="20">
        <v>2024</v>
      </c>
      <c r="EL8" s="20">
        <v>2025</v>
      </c>
      <c r="EM8" s="20">
        <v>2026</v>
      </c>
      <c r="EN8" s="20">
        <v>2027</v>
      </c>
      <c r="EO8" s="20">
        <v>2028</v>
      </c>
      <c r="EP8" s="20">
        <v>2029</v>
      </c>
      <c r="EQ8" s="20">
        <v>2030</v>
      </c>
      <c r="ER8" s="20">
        <v>2035</v>
      </c>
      <c r="ES8" s="20">
        <v>2040</v>
      </c>
      <c r="ET8" s="20">
        <v>2045</v>
      </c>
      <c r="EU8" s="20">
        <v>2050</v>
      </c>
      <c r="EW8" s="33" t="s">
        <v>0</v>
      </c>
      <c r="EX8" s="78" t="s">
        <v>1</v>
      </c>
      <c r="EY8" s="79" t="s">
        <v>869</v>
      </c>
    </row>
    <row r="9" spans="1:155" ht="16.2" thickBot="1" x14ac:dyDescent="0.35">
      <c r="B9" s="21" t="s">
        <v>375</v>
      </c>
      <c r="C9" s="23">
        <v>64.601255797126299</v>
      </c>
      <c r="D9" s="23">
        <v>64.97662443492932</v>
      </c>
      <c r="E9" s="23">
        <v>64.202536021729898</v>
      </c>
      <c r="F9" s="23">
        <v>63.493536378872122</v>
      </c>
      <c r="G9" s="23">
        <v>62.626856522926751</v>
      </c>
      <c r="H9" s="23">
        <v>61.587300197267332</v>
      </c>
      <c r="I9" s="23">
        <v>60.511312190137012</v>
      </c>
      <c r="J9" s="23">
        <v>59.253753333228126</v>
      </c>
      <c r="K9" s="23">
        <v>57.874741268126002</v>
      </c>
      <c r="L9" s="23">
        <v>56.365530734609209</v>
      </c>
      <c r="M9" s="23">
        <v>49.109650223790254</v>
      </c>
      <c r="N9" s="23">
        <v>42.280945702130751</v>
      </c>
      <c r="O9" s="23">
        <v>39.196665641249083</v>
      </c>
      <c r="P9" s="23">
        <v>37.844198199975963</v>
      </c>
      <c r="Q9" s="24"/>
      <c r="R9" s="23">
        <v>82.601255797126299</v>
      </c>
      <c r="S9" s="23">
        <v>82.97662443492932</v>
      </c>
      <c r="T9" s="23">
        <v>82.202536021729898</v>
      </c>
      <c r="U9" s="23">
        <v>81.493536378872122</v>
      </c>
      <c r="V9" s="23">
        <v>80.626856522926744</v>
      </c>
      <c r="W9" s="23">
        <v>79.587300197267325</v>
      </c>
      <c r="X9" s="23">
        <v>78.511312190137005</v>
      </c>
      <c r="Y9" s="23">
        <v>77.253753333228133</v>
      </c>
      <c r="Z9" s="23">
        <v>75.874741268126002</v>
      </c>
      <c r="AA9" s="23">
        <v>74.365530734609209</v>
      </c>
      <c r="AB9" s="23">
        <v>67.109650223790254</v>
      </c>
      <c r="AC9" s="23">
        <v>60.280945702130751</v>
      </c>
      <c r="AD9" s="23">
        <v>57.196665641249083</v>
      </c>
      <c r="AE9" s="23">
        <v>55.844198199975963</v>
      </c>
      <c r="AG9" s="25">
        <v>64.35902430753805</v>
      </c>
      <c r="AH9" s="25">
        <v>64.674996961185329</v>
      </c>
      <c r="AI9" s="25">
        <v>64.167143548831376</v>
      </c>
      <c r="AJ9" s="25">
        <v>63.699579713138341</v>
      </c>
      <c r="AK9" s="25">
        <v>63.076506963283279</v>
      </c>
      <c r="AL9" s="25">
        <v>62.322149733729901</v>
      </c>
      <c r="AM9" s="25">
        <v>61.491108770097036</v>
      </c>
      <c r="AN9" s="25">
        <v>60.486865057933862</v>
      </c>
      <c r="AO9" s="25">
        <v>59.326925311817988</v>
      </c>
      <c r="AP9" s="25">
        <v>58.005445896958946</v>
      </c>
      <c r="AQ9" s="25">
        <v>52.73026647320971</v>
      </c>
      <c r="AR9" s="25">
        <v>47.573605709270154</v>
      </c>
      <c r="AS9" s="25">
        <v>42.923455354471884</v>
      </c>
      <c r="AT9" s="25">
        <v>41.11649526264236</v>
      </c>
      <c r="AV9" s="26">
        <v>82.35902430753805</v>
      </c>
      <c r="AW9" s="26">
        <v>82.674996961185329</v>
      </c>
      <c r="AX9" s="26">
        <v>82.167143548831376</v>
      </c>
      <c r="AY9" s="26">
        <v>81.699579713138348</v>
      </c>
      <c r="AZ9" s="26">
        <v>81.076506963283279</v>
      </c>
      <c r="BA9" s="26">
        <v>80.322149733729901</v>
      </c>
      <c r="BB9" s="26">
        <v>79.491108770097043</v>
      </c>
      <c r="BC9" s="26">
        <v>78.486865057933869</v>
      </c>
      <c r="BD9" s="26">
        <v>77.326925311817988</v>
      </c>
      <c r="BE9" s="26">
        <v>76.005445896958946</v>
      </c>
      <c r="BF9" s="26">
        <v>70.73026647320971</v>
      </c>
      <c r="BG9" s="26">
        <v>65.573605709270154</v>
      </c>
      <c r="BH9" s="26">
        <v>60.923455354471884</v>
      </c>
      <c r="BI9" s="26">
        <v>59.11649526264236</v>
      </c>
      <c r="BK9" s="27">
        <v>64.610133850111396</v>
      </c>
      <c r="BL9" s="27">
        <v>65.125063540620189</v>
      </c>
      <c r="BM9" s="27">
        <v>64.532278030947566</v>
      </c>
      <c r="BN9" s="27">
        <v>63.992318680335757</v>
      </c>
      <c r="BO9" s="27">
        <v>63.308706366829519</v>
      </c>
      <c r="BP9" s="27">
        <v>62.520150343165398</v>
      </c>
      <c r="BQ9" s="27">
        <v>61.708014893312537</v>
      </c>
      <c r="BR9" s="27">
        <v>60.777361041524976</v>
      </c>
      <c r="BS9" s="27">
        <v>59.720459447613095</v>
      </c>
      <c r="BT9" s="27">
        <v>58.529664361347663</v>
      </c>
      <c r="BU9" s="27">
        <v>52.985967166616234</v>
      </c>
      <c r="BV9" s="27">
        <v>48.566454622631611</v>
      </c>
      <c r="BW9" s="27">
        <v>47.209439818805961</v>
      </c>
      <c r="BX9" s="27">
        <v>47.571889419108473</v>
      </c>
      <c r="BZ9" s="27">
        <v>82.610133850111396</v>
      </c>
      <c r="CA9" s="27">
        <v>83.125063540620189</v>
      </c>
      <c r="CB9" s="27">
        <v>82.532278030947566</v>
      </c>
      <c r="CC9" s="27">
        <v>81.992318680335757</v>
      </c>
      <c r="CD9" s="27">
        <v>81.308706366829512</v>
      </c>
      <c r="CE9" s="27">
        <v>80.520150343165398</v>
      </c>
      <c r="CF9" s="27">
        <v>79.708014893312537</v>
      </c>
      <c r="CG9" s="27">
        <v>78.777361041524983</v>
      </c>
      <c r="CH9" s="27">
        <v>77.720459447613095</v>
      </c>
      <c r="CI9" s="27">
        <v>76.52966436134767</v>
      </c>
      <c r="CJ9" s="27">
        <v>70.985967166616234</v>
      </c>
      <c r="CK9" s="27">
        <v>66.566454622631611</v>
      </c>
      <c r="CL9" s="27">
        <v>65.209439818805961</v>
      </c>
      <c r="CM9" s="27">
        <v>65.571889419108473</v>
      </c>
      <c r="CO9" s="28">
        <v>64.603354884764229</v>
      </c>
      <c r="CP9" s="28">
        <v>65.058243454363804</v>
      </c>
      <c r="CQ9" s="28">
        <v>64.410004425509371</v>
      </c>
      <c r="CR9" s="28">
        <v>63.876332805861352</v>
      </c>
      <c r="CS9" s="28">
        <v>63.243012886475682</v>
      </c>
      <c r="CT9" s="28">
        <v>62.56034435911932</v>
      </c>
      <c r="CU9" s="28">
        <v>61.902361480334015</v>
      </c>
      <c r="CV9" s="28">
        <v>61.151117607860805</v>
      </c>
      <c r="CW9" s="28">
        <v>60.392510168809082</v>
      </c>
      <c r="CX9" s="28">
        <v>59.607400323759883</v>
      </c>
      <c r="CY9" s="28">
        <v>55.087811534680327</v>
      </c>
      <c r="CZ9" s="28">
        <v>35.755273056664237</v>
      </c>
      <c r="DA9" s="28">
        <v>17.066835472954509</v>
      </c>
      <c r="DB9" s="28">
        <v>2.9935654024995131</v>
      </c>
      <c r="DD9" s="28">
        <v>82.603354884764229</v>
      </c>
      <c r="DE9" s="28">
        <v>83.058243454363804</v>
      </c>
      <c r="DF9" s="28">
        <v>82.410004425509371</v>
      </c>
      <c r="DG9" s="28">
        <v>81.876332805861352</v>
      </c>
      <c r="DH9" s="28">
        <v>81.243012886475682</v>
      </c>
      <c r="DI9" s="28">
        <v>80.560344359119313</v>
      </c>
      <c r="DJ9" s="28">
        <v>79.902361480334008</v>
      </c>
      <c r="DK9" s="28">
        <v>79.151117607860812</v>
      </c>
      <c r="DL9" s="28">
        <v>78.392510168809082</v>
      </c>
      <c r="DM9" s="28">
        <v>77.60740032375989</v>
      </c>
      <c r="DN9" s="28">
        <v>73.087811534680327</v>
      </c>
      <c r="DO9" s="28">
        <v>53.755273056664237</v>
      </c>
      <c r="DP9" s="28">
        <v>35.066835472954509</v>
      </c>
      <c r="DQ9" s="28">
        <v>20.993565402499513</v>
      </c>
      <c r="DS9" s="29">
        <v>64.854394545804837</v>
      </c>
      <c r="DT9" s="29">
        <v>65.550706348219364</v>
      </c>
      <c r="DU9" s="29">
        <v>65.14497039358352</v>
      </c>
      <c r="DV9" s="29">
        <v>64.793343748442638</v>
      </c>
      <c r="DW9" s="29">
        <v>64.360538877944379</v>
      </c>
      <c r="DX9" s="29">
        <v>63.828515407349322</v>
      </c>
      <c r="DY9" s="29">
        <v>63.321717256971205</v>
      </c>
      <c r="DZ9" s="29">
        <v>62.710107264349787</v>
      </c>
      <c r="EA9" s="29">
        <v>62.064885725461878</v>
      </c>
      <c r="EB9" s="29">
        <v>60.557333939784812</v>
      </c>
      <c r="EC9" s="29">
        <v>39.154554127505108</v>
      </c>
      <c r="ED9" s="29">
        <v>20.020747336108514</v>
      </c>
      <c r="EE9" s="29">
        <v>4.3261184273691384</v>
      </c>
      <c r="EF9" s="29">
        <v>4.5230905124648899</v>
      </c>
      <c r="EH9" s="29">
        <v>82.854394545804837</v>
      </c>
      <c r="EI9" s="29">
        <v>83.550706348219364</v>
      </c>
      <c r="EJ9" s="29">
        <v>83.14497039358352</v>
      </c>
      <c r="EK9" s="29">
        <v>82.793343748442638</v>
      </c>
      <c r="EL9" s="29">
        <v>82.360538877944379</v>
      </c>
      <c r="EM9" s="29">
        <v>81.828515407349329</v>
      </c>
      <c r="EN9" s="29">
        <v>81.321717256971198</v>
      </c>
      <c r="EO9" s="29">
        <v>80.710107264349787</v>
      </c>
      <c r="EP9" s="29">
        <v>80.064885725461878</v>
      </c>
      <c r="EQ9" s="29">
        <v>78.557333939784812</v>
      </c>
      <c r="ER9" s="29">
        <v>57.154554127505108</v>
      </c>
      <c r="ES9" s="29">
        <v>38.020747336108514</v>
      </c>
      <c r="ET9" s="29">
        <v>22.326118427369138</v>
      </c>
      <c r="EU9" s="29">
        <v>22.52309051246489</v>
      </c>
      <c r="EW9" s="1">
        <v>389188</v>
      </c>
      <c r="EX9" s="80">
        <v>388310</v>
      </c>
      <c r="EY9" s="80" t="s">
        <v>882</v>
      </c>
    </row>
    <row r="10" spans="1:155" ht="16.2" thickBot="1" x14ac:dyDescent="0.35">
      <c r="B10" s="21" t="s">
        <v>376</v>
      </c>
      <c r="C10" s="23">
        <v>22.644646465003511</v>
      </c>
      <c r="D10" s="23">
        <v>20.396004445020701</v>
      </c>
      <c r="E10" s="23">
        <v>16.778577119759795</v>
      </c>
      <c r="F10" s="23">
        <v>7.78977448698339</v>
      </c>
      <c r="G10" s="23">
        <v>-1.3266825417600216</v>
      </c>
      <c r="H10" s="23">
        <v>-8.0480228004492744</v>
      </c>
      <c r="I10" s="23">
        <v>-9.3636860705716742</v>
      </c>
      <c r="J10" s="23">
        <v>-10.953458019100452</v>
      </c>
      <c r="K10" s="23">
        <v>-12.596554149362788</v>
      </c>
      <c r="L10" s="23">
        <v>-14.450381063071802</v>
      </c>
      <c r="M10" s="23">
        <v>-23.466068905197972</v>
      </c>
      <c r="N10" s="23">
        <v>-31.885684472140468</v>
      </c>
      <c r="O10" s="23">
        <v>-35.704231142484389</v>
      </c>
      <c r="P10" s="23">
        <v>-37.649769767033206</v>
      </c>
      <c r="Q10" s="24"/>
      <c r="R10" s="23">
        <v>34.644646465003511</v>
      </c>
      <c r="S10" s="23">
        <v>32.396004445020701</v>
      </c>
      <c r="T10" s="23">
        <v>28.778577119759795</v>
      </c>
      <c r="U10" s="23">
        <v>19.78977448698339</v>
      </c>
      <c r="V10" s="23">
        <v>10.673317458239978</v>
      </c>
      <c r="W10" s="23">
        <v>3.9519771995507256</v>
      </c>
      <c r="X10" s="23">
        <v>2.6363139294283258</v>
      </c>
      <c r="Y10" s="23">
        <v>1.0465419808995478</v>
      </c>
      <c r="Z10" s="23">
        <v>-0.59655414936278817</v>
      </c>
      <c r="AA10" s="23">
        <v>-2.4503810630718021</v>
      </c>
      <c r="AB10" s="23">
        <v>-11.466068905197972</v>
      </c>
      <c r="AC10" s="23">
        <v>-19.885684472140468</v>
      </c>
      <c r="AD10" s="23">
        <v>-23.704231142484389</v>
      </c>
      <c r="AE10" s="23">
        <v>-25.649769767033206</v>
      </c>
      <c r="AG10" s="25">
        <v>22.428780004321112</v>
      </c>
      <c r="AH10" s="25">
        <v>22.535994290254806</v>
      </c>
      <c r="AI10" s="25">
        <v>21.93941149353212</v>
      </c>
      <c r="AJ10" s="25">
        <v>21.433461104374956</v>
      </c>
      <c r="AK10" s="25">
        <v>20.618613689854719</v>
      </c>
      <c r="AL10" s="25">
        <v>19.540583204684381</v>
      </c>
      <c r="AM10" s="25">
        <v>18.420465409803015</v>
      </c>
      <c r="AN10" s="25">
        <v>17.064634502570847</v>
      </c>
      <c r="AO10" s="25">
        <v>15.602584183389546</v>
      </c>
      <c r="AP10" s="25">
        <v>13.915075808153063</v>
      </c>
      <c r="AQ10" s="25">
        <v>6.8784802065522399</v>
      </c>
      <c r="AR10" s="25">
        <v>-0.42512806555365046</v>
      </c>
      <c r="AS10" s="25">
        <v>-6.146678361798763</v>
      </c>
      <c r="AT10" s="25">
        <v>-7.9670515728243174</v>
      </c>
      <c r="AV10" s="26">
        <v>34.428780004321112</v>
      </c>
      <c r="AW10" s="26">
        <v>34.535994290254806</v>
      </c>
      <c r="AX10" s="26">
        <v>33.93941149353212</v>
      </c>
      <c r="AY10" s="26">
        <v>33.433461104374956</v>
      </c>
      <c r="AZ10" s="26">
        <v>32.618613689854719</v>
      </c>
      <c r="BA10" s="26">
        <v>31.540583204684381</v>
      </c>
      <c r="BB10" s="26">
        <v>30.420465409803015</v>
      </c>
      <c r="BC10" s="26">
        <v>29.064634502570847</v>
      </c>
      <c r="BD10" s="26">
        <v>27.602584183389546</v>
      </c>
      <c r="BE10" s="26">
        <v>25.915075808153063</v>
      </c>
      <c r="BF10" s="26">
        <v>18.87848020655224</v>
      </c>
      <c r="BG10" s="26">
        <v>11.57487193444635</v>
      </c>
      <c r="BH10" s="26">
        <v>5.853321638201237</v>
      </c>
      <c r="BI10" s="26">
        <v>4.0329484271756826</v>
      </c>
      <c r="BK10" s="27">
        <v>22.653190989536519</v>
      </c>
      <c r="BL10" s="27">
        <v>20.52388407497903</v>
      </c>
      <c r="BM10" s="27">
        <v>17.088943458841655</v>
      </c>
      <c r="BN10" s="27">
        <v>8.2618020110464556</v>
      </c>
      <c r="BO10" s="27">
        <v>-0.67921943037411836</v>
      </c>
      <c r="BP10" s="27">
        <v>-7.1581354953288496</v>
      </c>
      <c r="BQ10" s="27">
        <v>-8.2162325267458698</v>
      </c>
      <c r="BR10" s="27">
        <v>-9.4835104553199869</v>
      </c>
      <c r="BS10" s="27">
        <v>-10.809899391742263</v>
      </c>
      <c r="BT10" s="27">
        <v>-12.349729584569005</v>
      </c>
      <c r="BU10" s="27">
        <v>-19.852111603307335</v>
      </c>
      <c r="BV10" s="27">
        <v>-26.011839583656808</v>
      </c>
      <c r="BW10" s="27">
        <v>-28.343269303208643</v>
      </c>
      <c r="BX10" s="27">
        <v>-28.833764987692462</v>
      </c>
      <c r="BZ10" s="27">
        <v>34.653190989536519</v>
      </c>
      <c r="CA10" s="27">
        <v>32.52388407497903</v>
      </c>
      <c r="CB10" s="27">
        <v>29.088943458841655</v>
      </c>
      <c r="CC10" s="27">
        <v>20.261802011046456</v>
      </c>
      <c r="CD10" s="27">
        <v>11.320780569625882</v>
      </c>
      <c r="CE10" s="27">
        <v>4.8418645046711504</v>
      </c>
      <c r="CF10" s="27">
        <v>3.7837674732541302</v>
      </c>
      <c r="CG10" s="27">
        <v>2.5164895446800131</v>
      </c>
      <c r="CH10" s="27">
        <v>1.1901006082577368</v>
      </c>
      <c r="CI10" s="27">
        <v>-0.34972958456900471</v>
      </c>
      <c r="CJ10" s="27">
        <v>-7.8521116033073355</v>
      </c>
      <c r="CK10" s="27">
        <v>-14.011839583656808</v>
      </c>
      <c r="CL10" s="27">
        <v>-16.343269303208643</v>
      </c>
      <c r="CM10" s="27">
        <v>-16.833764987692462</v>
      </c>
      <c r="CO10" s="28">
        <v>22.635710684531645</v>
      </c>
      <c r="CP10" s="28">
        <v>20.431161769238834</v>
      </c>
      <c r="CQ10" s="28">
        <v>16.928636917272421</v>
      </c>
      <c r="CR10" s="28">
        <v>8.094949781807685</v>
      </c>
      <c r="CS10" s="28">
        <v>-0.80319344710943597</v>
      </c>
      <c r="CT10" s="28">
        <v>-7.1688869533385571</v>
      </c>
      <c r="CU10" s="28">
        <v>-8.0777105333719987</v>
      </c>
      <c r="CV10" s="28">
        <v>-9.2081446042948869</v>
      </c>
      <c r="CW10" s="28">
        <v>-10.266434249501458</v>
      </c>
      <c r="CX10" s="28">
        <v>-11.411141512620475</v>
      </c>
      <c r="CY10" s="28">
        <v>-17.728425788545394</v>
      </c>
      <c r="CZ10" s="28">
        <v>-38.342121154648055</v>
      </c>
      <c r="DA10" s="28">
        <v>-53.877393907289587</v>
      </c>
      <c r="DB10" s="28">
        <v>-64.583872380746612</v>
      </c>
      <c r="DD10" s="28">
        <v>34.635710684531645</v>
      </c>
      <c r="DE10" s="28">
        <v>32.431161769238834</v>
      </c>
      <c r="DF10" s="28">
        <v>28.928636917272421</v>
      </c>
      <c r="DG10" s="28">
        <v>20.094949781807685</v>
      </c>
      <c r="DH10" s="28">
        <v>11.196806552890564</v>
      </c>
      <c r="DI10" s="28">
        <v>4.8311130466614429</v>
      </c>
      <c r="DJ10" s="28">
        <v>3.9222894666280013</v>
      </c>
      <c r="DK10" s="28">
        <v>2.7918553957051131</v>
      </c>
      <c r="DL10" s="28">
        <v>1.733565750498542</v>
      </c>
      <c r="DM10" s="28">
        <v>0.58885848737952529</v>
      </c>
      <c r="DN10" s="28">
        <v>-5.728425788545394</v>
      </c>
      <c r="DO10" s="28">
        <v>-26.342121154648055</v>
      </c>
      <c r="DP10" s="28">
        <v>-41.877393907289587</v>
      </c>
      <c r="DQ10" s="28">
        <v>-52.583872380746612</v>
      </c>
      <c r="DS10" s="29">
        <v>22.913162636154375</v>
      </c>
      <c r="DT10" s="29">
        <v>20.98657833717342</v>
      </c>
      <c r="DU10" s="29">
        <v>17.739117898437087</v>
      </c>
      <c r="DV10" s="29">
        <v>9.1088260286107072</v>
      </c>
      <c r="DW10" s="29">
        <v>0.43161333932141588</v>
      </c>
      <c r="DX10" s="29">
        <v>-5.7906566189523687</v>
      </c>
      <c r="DY10" s="29">
        <v>-6.5375001783510527</v>
      </c>
      <c r="DZ10" s="29">
        <v>-7.4690191213439903</v>
      </c>
      <c r="EA10" s="29">
        <v>-8.3571672638887264</v>
      </c>
      <c r="EB10" s="29">
        <v>-10.163234377621194</v>
      </c>
      <c r="EC10" s="29">
        <v>-32.754272002038732</v>
      </c>
      <c r="ED10" s="29">
        <v>-52.177601499109954</v>
      </c>
      <c r="EE10" s="29">
        <v>-62.774753173330225</v>
      </c>
      <c r="EF10" s="29">
        <v>-60.056861464979164</v>
      </c>
      <c r="EH10" s="29">
        <v>34.913162636154375</v>
      </c>
      <c r="EI10" s="29">
        <v>32.98657833717342</v>
      </c>
      <c r="EJ10" s="29">
        <v>29.739117898437087</v>
      </c>
      <c r="EK10" s="29">
        <v>21.108826028610707</v>
      </c>
      <c r="EL10" s="29">
        <v>12.431613339321416</v>
      </c>
      <c r="EM10" s="29">
        <v>6.2093433810476313</v>
      </c>
      <c r="EN10" s="29">
        <v>5.4624998216489473</v>
      </c>
      <c r="EO10" s="29">
        <v>4.5309808786560097</v>
      </c>
      <c r="EP10" s="29">
        <v>3.6428327361112736</v>
      </c>
      <c r="EQ10" s="29">
        <v>1.836765622378806</v>
      </c>
      <c r="ER10" s="29">
        <v>-20.754272002038732</v>
      </c>
      <c r="ES10" s="29">
        <v>-40.177601499109954</v>
      </c>
      <c r="ET10" s="29">
        <v>-50.774753173330225</v>
      </c>
      <c r="EU10" s="29">
        <v>-48.056861464979164</v>
      </c>
      <c r="EW10" s="1">
        <v>380345</v>
      </c>
      <c r="EX10" s="80">
        <v>401831</v>
      </c>
      <c r="EY10" s="80" t="s">
        <v>880</v>
      </c>
    </row>
    <row r="11" spans="1:155" ht="16.2" thickBot="1" x14ac:dyDescent="0.35">
      <c r="B11" s="21" t="s">
        <v>377</v>
      </c>
      <c r="C11" s="23">
        <v>61.410077067006455</v>
      </c>
      <c r="D11" s="23">
        <v>60.915149129216012</v>
      </c>
      <c r="E11" s="23">
        <v>59.228301393176892</v>
      </c>
      <c r="F11" s="23">
        <v>58.159409221464912</v>
      </c>
      <c r="G11" s="23">
        <v>56.944294818665064</v>
      </c>
      <c r="H11" s="23">
        <v>55.453113631474821</v>
      </c>
      <c r="I11" s="23">
        <v>53.913309156348916</v>
      </c>
      <c r="J11" s="23">
        <v>52.186144455331998</v>
      </c>
      <c r="K11" s="23">
        <v>50.337448827469828</v>
      </c>
      <c r="L11" s="23">
        <v>48.319458022972881</v>
      </c>
      <c r="M11" s="23">
        <v>38.884222948755209</v>
      </c>
      <c r="N11" s="23">
        <v>30.733997311626624</v>
      </c>
      <c r="O11" s="23">
        <v>27.197197624064842</v>
      </c>
      <c r="P11" s="23">
        <v>25.723762313911763</v>
      </c>
      <c r="Q11" s="24"/>
      <c r="R11" s="23">
        <v>79.410077067006455</v>
      </c>
      <c r="S11" s="23">
        <v>78.915149129216019</v>
      </c>
      <c r="T11" s="23">
        <v>77.228301393176892</v>
      </c>
      <c r="U11" s="23">
        <v>76.159409221464912</v>
      </c>
      <c r="V11" s="23">
        <v>74.944294818665071</v>
      </c>
      <c r="W11" s="23">
        <v>73.453113631474821</v>
      </c>
      <c r="X11" s="23">
        <v>71.913309156348916</v>
      </c>
      <c r="Y11" s="23">
        <v>70.186144455331998</v>
      </c>
      <c r="Z11" s="23">
        <v>68.337448827469828</v>
      </c>
      <c r="AA11" s="23">
        <v>66.319458022972881</v>
      </c>
      <c r="AB11" s="23">
        <v>56.884222948755209</v>
      </c>
      <c r="AC11" s="23">
        <v>48.733997311626624</v>
      </c>
      <c r="AD11" s="23">
        <v>45.197197624064842</v>
      </c>
      <c r="AE11" s="23">
        <v>43.723762313911763</v>
      </c>
      <c r="AG11" s="25">
        <v>61.154889732768901</v>
      </c>
      <c r="AH11" s="25">
        <v>60.911269201439737</v>
      </c>
      <c r="AI11" s="25">
        <v>59.810162058894022</v>
      </c>
      <c r="AJ11" s="25">
        <v>59.060467961930414</v>
      </c>
      <c r="AK11" s="25">
        <v>58.156898449491244</v>
      </c>
      <c r="AL11" s="25">
        <v>57.020709697171711</v>
      </c>
      <c r="AM11" s="25">
        <v>55.785927226250131</v>
      </c>
      <c r="AN11" s="25">
        <v>54.348157616647519</v>
      </c>
      <c r="AO11" s="25">
        <v>52.598792562990525</v>
      </c>
      <c r="AP11" s="25">
        <v>50.641161152530572</v>
      </c>
      <c r="AQ11" s="25">
        <v>43.519254170744389</v>
      </c>
      <c r="AR11" s="25">
        <v>36.891531636783768</v>
      </c>
      <c r="AS11" s="25">
        <v>30.942491047063996</v>
      </c>
      <c r="AT11" s="25">
        <v>28.697135533401593</v>
      </c>
      <c r="AV11" s="26">
        <v>79.154889732768908</v>
      </c>
      <c r="AW11" s="26">
        <v>78.911269201439737</v>
      </c>
      <c r="AX11" s="26">
        <v>77.810162058894022</v>
      </c>
      <c r="AY11" s="26">
        <v>77.060467961930414</v>
      </c>
      <c r="AZ11" s="26">
        <v>76.156898449491251</v>
      </c>
      <c r="BA11" s="26">
        <v>75.020709697171711</v>
      </c>
      <c r="BB11" s="26">
        <v>73.785927226250124</v>
      </c>
      <c r="BC11" s="26">
        <v>72.348157616647512</v>
      </c>
      <c r="BD11" s="26">
        <v>70.598792562990525</v>
      </c>
      <c r="BE11" s="26">
        <v>68.641161152530572</v>
      </c>
      <c r="BF11" s="26">
        <v>61.519254170744389</v>
      </c>
      <c r="BG11" s="26">
        <v>54.891531636783768</v>
      </c>
      <c r="BH11" s="26">
        <v>48.942491047063996</v>
      </c>
      <c r="BI11" s="26">
        <v>46.697135533401593</v>
      </c>
      <c r="BK11" s="27">
        <v>61.419853610892091</v>
      </c>
      <c r="BL11" s="27">
        <v>61.076267891420947</v>
      </c>
      <c r="BM11" s="27">
        <v>59.592715017380108</v>
      </c>
      <c r="BN11" s="27">
        <v>58.754066612810107</v>
      </c>
      <c r="BO11" s="27">
        <v>57.760479920778096</v>
      </c>
      <c r="BP11" s="27">
        <v>56.576067622982997</v>
      </c>
      <c r="BQ11" s="27">
        <v>55.365093730465091</v>
      </c>
      <c r="BR11" s="27">
        <v>54.047632944730637</v>
      </c>
      <c r="BS11" s="27">
        <v>52.603765555249765</v>
      </c>
      <c r="BT11" s="27">
        <v>50.988060954331132</v>
      </c>
      <c r="BU11" s="27">
        <v>43.44384881870829</v>
      </c>
      <c r="BV11" s="27">
        <v>37.705648028163864</v>
      </c>
      <c r="BW11" s="27">
        <v>35.875674378352755</v>
      </c>
      <c r="BX11" s="27">
        <v>36.134206846831404</v>
      </c>
      <c r="BZ11" s="27">
        <v>79.419853610892091</v>
      </c>
      <c r="CA11" s="27">
        <v>79.07626789142094</v>
      </c>
      <c r="CB11" s="27">
        <v>77.592715017380101</v>
      </c>
      <c r="CC11" s="27">
        <v>76.754066612810107</v>
      </c>
      <c r="CD11" s="27">
        <v>75.760479920778096</v>
      </c>
      <c r="CE11" s="27">
        <v>74.576067622983004</v>
      </c>
      <c r="CF11" s="27">
        <v>73.365093730465091</v>
      </c>
      <c r="CG11" s="27">
        <v>72.047632944730637</v>
      </c>
      <c r="CH11" s="27">
        <v>70.603765555249765</v>
      </c>
      <c r="CI11" s="27">
        <v>68.988060954331132</v>
      </c>
      <c r="CJ11" s="27">
        <v>61.44384881870829</v>
      </c>
      <c r="CK11" s="27">
        <v>55.705648028163864</v>
      </c>
      <c r="CL11" s="27">
        <v>53.875674378352755</v>
      </c>
      <c r="CM11" s="27">
        <v>54.134206846831404</v>
      </c>
      <c r="CO11" s="28">
        <v>61.407726580715085</v>
      </c>
      <c r="CP11" s="28">
        <v>60.99018579106307</v>
      </c>
      <c r="CQ11" s="28">
        <v>59.438105101840158</v>
      </c>
      <c r="CR11" s="28">
        <v>58.584187450781819</v>
      </c>
      <c r="CS11" s="28">
        <v>57.654230889957766</v>
      </c>
      <c r="CT11" s="28">
        <v>56.605930223029262</v>
      </c>
      <c r="CU11" s="28">
        <v>55.591215026845425</v>
      </c>
      <c r="CV11" s="28">
        <v>54.499145002448039</v>
      </c>
      <c r="CW11" s="28">
        <v>53.438182228446223</v>
      </c>
      <c r="CX11" s="28">
        <v>52.362777875823298</v>
      </c>
      <c r="CY11" s="28">
        <v>46.503675770457434</v>
      </c>
      <c r="CZ11" s="28">
        <v>20.758433397341236</v>
      </c>
      <c r="DA11" s="28">
        <v>-0.3972170365953076</v>
      </c>
      <c r="DB11" s="28">
        <v>-16.420039809941699</v>
      </c>
      <c r="DD11" s="28">
        <v>79.407726580715092</v>
      </c>
      <c r="DE11" s="28">
        <v>78.99018579106307</v>
      </c>
      <c r="DF11" s="28">
        <v>77.438105101840165</v>
      </c>
      <c r="DG11" s="28">
        <v>76.584187450781826</v>
      </c>
      <c r="DH11" s="28">
        <v>75.654230889957773</v>
      </c>
      <c r="DI11" s="28">
        <v>74.605930223029262</v>
      </c>
      <c r="DJ11" s="28">
        <v>73.591215026845418</v>
      </c>
      <c r="DK11" s="28">
        <v>72.499145002448046</v>
      </c>
      <c r="DL11" s="28">
        <v>71.438182228446223</v>
      </c>
      <c r="DM11" s="28">
        <v>70.362777875823298</v>
      </c>
      <c r="DN11" s="28">
        <v>64.503675770457434</v>
      </c>
      <c r="DO11" s="28">
        <v>38.758433397341236</v>
      </c>
      <c r="DP11" s="28">
        <v>17.602782963404692</v>
      </c>
      <c r="DQ11" s="28">
        <v>1.5799601900583014</v>
      </c>
      <c r="DS11" s="29">
        <v>61.681609643313159</v>
      </c>
      <c r="DT11" s="29">
        <v>61.529806163147278</v>
      </c>
      <c r="DU11" s="29">
        <v>60.234763711925211</v>
      </c>
      <c r="DV11" s="29">
        <v>59.572358802237694</v>
      </c>
      <c r="DW11" s="29">
        <v>58.859131083091263</v>
      </c>
      <c r="DX11" s="29">
        <v>57.962162080561505</v>
      </c>
      <c r="DY11" s="29">
        <v>57.108765699956379</v>
      </c>
      <c r="DZ11" s="29">
        <v>56.184348852629995</v>
      </c>
      <c r="EA11" s="29">
        <v>55.263000865134941</v>
      </c>
      <c r="EB11" s="29">
        <v>53.439333939631126</v>
      </c>
      <c r="EC11" s="29">
        <v>29.759326569946751</v>
      </c>
      <c r="ED11" s="29">
        <v>3.7283224118897778</v>
      </c>
      <c r="EE11" s="29">
        <v>-14.217384564625405</v>
      </c>
      <c r="EF11" s="29">
        <v>-14.771781797503678</v>
      </c>
      <c r="EH11" s="29">
        <v>79.681609643313152</v>
      </c>
      <c r="EI11" s="29">
        <v>79.529806163147271</v>
      </c>
      <c r="EJ11" s="29">
        <v>78.234763711925211</v>
      </c>
      <c r="EK11" s="29">
        <v>77.572358802237687</v>
      </c>
      <c r="EL11" s="29">
        <v>76.859131083091256</v>
      </c>
      <c r="EM11" s="29">
        <v>75.962162080561512</v>
      </c>
      <c r="EN11" s="29">
        <v>75.108765699956379</v>
      </c>
      <c r="EO11" s="29">
        <v>74.184348852629995</v>
      </c>
      <c r="EP11" s="29">
        <v>73.263000865134941</v>
      </c>
      <c r="EQ11" s="29">
        <v>71.439333939631126</v>
      </c>
      <c r="ER11" s="29">
        <v>47.759326569946751</v>
      </c>
      <c r="ES11" s="29">
        <v>21.728322411889778</v>
      </c>
      <c r="ET11" s="29">
        <v>3.7826154353745949</v>
      </c>
      <c r="EU11" s="29">
        <v>3.228218202496322</v>
      </c>
      <c r="EW11" s="1">
        <v>376380</v>
      </c>
      <c r="EX11" s="80">
        <v>389012</v>
      </c>
      <c r="EY11" s="80" t="s">
        <v>879</v>
      </c>
    </row>
    <row r="12" spans="1:155" ht="16.2" thickBot="1" x14ac:dyDescent="0.35">
      <c r="B12" s="21" t="s">
        <v>378</v>
      </c>
      <c r="C12" s="23">
        <v>32.848615745862347</v>
      </c>
      <c r="D12" s="23">
        <v>32.334003276953453</v>
      </c>
      <c r="E12" s="23">
        <v>24.874218162225574</v>
      </c>
      <c r="F12" s="23">
        <v>18.018308040667065</v>
      </c>
      <c r="G12" s="23">
        <v>15.946361767197473</v>
      </c>
      <c r="H12" s="23">
        <v>13.498936034400671</v>
      </c>
      <c r="I12" s="23">
        <v>10.13498431907945</v>
      </c>
      <c r="J12" s="23">
        <v>6.4337185099591068</v>
      </c>
      <c r="K12" s="23">
        <v>3.1026089515334263</v>
      </c>
      <c r="L12" s="23">
        <v>-0.53804086541404672</v>
      </c>
      <c r="M12" s="23">
        <v>-15.072744431437457</v>
      </c>
      <c r="N12" s="23">
        <v>-27.17066846978372</v>
      </c>
      <c r="O12" s="23">
        <v>-32.157404539186217</v>
      </c>
      <c r="P12" s="23">
        <v>-33.842474845993138</v>
      </c>
      <c r="Q12" s="24"/>
      <c r="R12" s="23">
        <v>50.848615745862347</v>
      </c>
      <c r="S12" s="23">
        <v>50.334003276953453</v>
      </c>
      <c r="T12" s="23">
        <v>42.874218162225574</v>
      </c>
      <c r="U12" s="23">
        <v>36.018308040667065</v>
      </c>
      <c r="V12" s="23">
        <v>33.946361767197473</v>
      </c>
      <c r="W12" s="23">
        <v>31.498936034400671</v>
      </c>
      <c r="X12" s="23">
        <v>28.13498431907945</v>
      </c>
      <c r="Y12" s="23">
        <v>24.433718509959107</v>
      </c>
      <c r="Z12" s="23">
        <v>21.102608951533426</v>
      </c>
      <c r="AA12" s="23">
        <v>17.461959134585953</v>
      </c>
      <c r="AB12" s="23">
        <v>2.9272555685625434</v>
      </c>
      <c r="AC12" s="23">
        <v>-9.1706684697837204</v>
      </c>
      <c r="AD12" s="23">
        <v>-14.157404539186217</v>
      </c>
      <c r="AE12" s="23">
        <v>-15.842474845993138</v>
      </c>
      <c r="AG12" s="25">
        <v>32.52323477215198</v>
      </c>
      <c r="AH12" s="25">
        <v>32.355108124377466</v>
      </c>
      <c r="AI12" s="25">
        <v>31.246040499074567</v>
      </c>
      <c r="AJ12" s="25">
        <v>30.350859914545552</v>
      </c>
      <c r="AK12" s="25">
        <v>29.071725207510354</v>
      </c>
      <c r="AL12" s="25">
        <v>27.492931458649124</v>
      </c>
      <c r="AM12" s="25">
        <v>25.576344272613923</v>
      </c>
      <c r="AN12" s="25">
        <v>23.359523103711297</v>
      </c>
      <c r="AO12" s="25">
        <v>21.063325869241538</v>
      </c>
      <c r="AP12" s="25">
        <v>18.367724231357201</v>
      </c>
      <c r="AQ12" s="25">
        <v>8.2413464143205033</v>
      </c>
      <c r="AR12" s="25">
        <v>-2.1520838289972772</v>
      </c>
      <c r="AS12" s="25">
        <v>-10.852751347311482</v>
      </c>
      <c r="AT12" s="25">
        <v>-14.128422663320805</v>
      </c>
      <c r="AV12" s="26">
        <v>50.52323477215198</v>
      </c>
      <c r="AW12" s="26">
        <v>50.355108124377466</v>
      </c>
      <c r="AX12" s="26">
        <v>49.246040499074567</v>
      </c>
      <c r="AY12" s="26">
        <v>48.350859914545552</v>
      </c>
      <c r="AZ12" s="26">
        <v>47.071725207510354</v>
      </c>
      <c r="BA12" s="26">
        <v>45.492931458649124</v>
      </c>
      <c r="BB12" s="26">
        <v>43.576344272613923</v>
      </c>
      <c r="BC12" s="26">
        <v>41.359523103711297</v>
      </c>
      <c r="BD12" s="26">
        <v>39.063325869241538</v>
      </c>
      <c r="BE12" s="26">
        <v>36.367724231357201</v>
      </c>
      <c r="BF12" s="26">
        <v>26.241346414320503</v>
      </c>
      <c r="BG12" s="26">
        <v>15.847916171002723</v>
      </c>
      <c r="BH12" s="26">
        <v>7.1472486526885177</v>
      </c>
      <c r="BI12" s="26">
        <v>3.871577336679195</v>
      </c>
      <c r="BK12" s="27">
        <v>32.863433053255534</v>
      </c>
      <c r="BL12" s="27">
        <v>32.579246074688669</v>
      </c>
      <c r="BM12" s="27">
        <v>25.421595487014358</v>
      </c>
      <c r="BN12" s="27">
        <v>18.850327993175938</v>
      </c>
      <c r="BO12" s="27">
        <v>17.088637020932353</v>
      </c>
      <c r="BP12" s="27">
        <v>15.069556262901429</v>
      </c>
      <c r="BQ12" s="27">
        <v>12.162181296085393</v>
      </c>
      <c r="BR12" s="27">
        <v>9.0309310522680306</v>
      </c>
      <c r="BS12" s="27">
        <v>6.2635150859555608</v>
      </c>
      <c r="BT12" s="27">
        <v>3.1841917449260251</v>
      </c>
      <c r="BU12" s="27">
        <v>-8.2176293587642846</v>
      </c>
      <c r="BV12" s="27">
        <v>-16.738413108449834</v>
      </c>
      <c r="BW12" s="27">
        <v>-19.294495916601591</v>
      </c>
      <c r="BX12" s="27">
        <v>-18.587612354365149</v>
      </c>
      <c r="BZ12" s="27">
        <v>50.863433053255534</v>
      </c>
      <c r="CA12" s="27">
        <v>50.579246074688669</v>
      </c>
      <c r="CB12" s="27">
        <v>43.421595487014358</v>
      </c>
      <c r="CC12" s="27">
        <v>36.850327993175938</v>
      </c>
      <c r="CD12" s="27">
        <v>35.088637020932353</v>
      </c>
      <c r="CE12" s="27">
        <v>33.069556262901429</v>
      </c>
      <c r="CF12" s="27">
        <v>30.162181296085393</v>
      </c>
      <c r="CG12" s="27">
        <v>27.030931052268031</v>
      </c>
      <c r="CH12" s="27">
        <v>24.263515085955561</v>
      </c>
      <c r="CI12" s="27">
        <v>21.184191744926025</v>
      </c>
      <c r="CJ12" s="27">
        <v>9.7823706412357154</v>
      </c>
      <c r="CK12" s="27">
        <v>1.2615868915501665</v>
      </c>
      <c r="CL12" s="27">
        <v>-1.2944959166015906</v>
      </c>
      <c r="CM12" s="27">
        <v>-0.5876123543651488</v>
      </c>
      <c r="CO12" s="28">
        <v>32.818627356712767</v>
      </c>
      <c r="CP12" s="28">
        <v>32.367425991621147</v>
      </c>
      <c r="CQ12" s="28">
        <v>25.061348214829295</v>
      </c>
      <c r="CR12" s="28">
        <v>18.451911929590835</v>
      </c>
      <c r="CS12" s="28">
        <v>16.73660867753668</v>
      </c>
      <c r="CT12" s="28">
        <v>14.874046675922784</v>
      </c>
      <c r="CU12" s="28">
        <v>12.195373491013768</v>
      </c>
      <c r="CV12" s="28">
        <v>9.2969568813561096</v>
      </c>
      <c r="CW12" s="28">
        <v>6.9829114786232367</v>
      </c>
      <c r="CX12" s="28">
        <v>4.5823762229677101</v>
      </c>
      <c r="CY12" s="28">
        <v>-4.8852158899695723</v>
      </c>
      <c r="CZ12" s="28">
        <v>-42.003630437469752</v>
      </c>
      <c r="DA12" s="28">
        <v>-72.310488590109912</v>
      </c>
      <c r="DB12" s="28">
        <v>-100.35518971095303</v>
      </c>
      <c r="DD12" s="28">
        <v>50.818627356712767</v>
      </c>
      <c r="DE12" s="28">
        <v>50.367425991621147</v>
      </c>
      <c r="DF12" s="28">
        <v>43.061348214829295</v>
      </c>
      <c r="DG12" s="28">
        <v>36.451911929590835</v>
      </c>
      <c r="DH12" s="28">
        <v>34.73660867753668</v>
      </c>
      <c r="DI12" s="28">
        <v>32.874046675922784</v>
      </c>
      <c r="DJ12" s="28">
        <v>30.195373491013768</v>
      </c>
      <c r="DK12" s="28">
        <v>27.29695688135611</v>
      </c>
      <c r="DL12" s="28">
        <v>24.982911478623237</v>
      </c>
      <c r="DM12" s="28">
        <v>22.58237622296771</v>
      </c>
      <c r="DN12" s="28">
        <v>13.114784110030428</v>
      </c>
      <c r="DO12" s="28">
        <v>-24.003630437469752</v>
      </c>
      <c r="DP12" s="28">
        <v>-54.310488590109912</v>
      </c>
      <c r="DQ12" s="28">
        <v>-82.355189710953027</v>
      </c>
      <c r="DS12" s="29">
        <v>33.289390622424406</v>
      </c>
      <c r="DT12" s="29">
        <v>33.289329779068183</v>
      </c>
      <c r="DU12" s="29">
        <v>26.433776919116866</v>
      </c>
      <c r="DV12" s="29">
        <v>20.159103405033122</v>
      </c>
      <c r="DW12" s="29">
        <v>18.818722787700892</v>
      </c>
      <c r="DX12" s="29">
        <v>17.21555274219736</v>
      </c>
      <c r="DY12" s="29">
        <v>14.823509218833436</v>
      </c>
      <c r="DZ12" s="29">
        <v>12.251145197134292</v>
      </c>
      <c r="EA12" s="29">
        <v>10.218844226791035</v>
      </c>
      <c r="EB12" s="29">
        <v>6.4852300502645619</v>
      </c>
      <c r="EC12" s="29">
        <v>-34.1703510665632</v>
      </c>
      <c r="ED12" s="29">
        <v>-68.693791032228177</v>
      </c>
      <c r="EE12" s="29">
        <v>-94.345606250493887</v>
      </c>
      <c r="EF12" s="29">
        <v>-94.754521466272138</v>
      </c>
      <c r="EH12" s="29">
        <v>51.289390622424406</v>
      </c>
      <c r="EI12" s="29">
        <v>51.289329779068183</v>
      </c>
      <c r="EJ12" s="29">
        <v>44.433776919116866</v>
      </c>
      <c r="EK12" s="29">
        <v>38.159103405033122</v>
      </c>
      <c r="EL12" s="29">
        <v>36.818722787700892</v>
      </c>
      <c r="EM12" s="29">
        <v>35.21555274219736</v>
      </c>
      <c r="EN12" s="29">
        <v>32.823509218833436</v>
      </c>
      <c r="EO12" s="29">
        <v>30.251145197134292</v>
      </c>
      <c r="EP12" s="29">
        <v>28.218844226791035</v>
      </c>
      <c r="EQ12" s="29">
        <v>24.485230050264562</v>
      </c>
      <c r="ER12" s="29">
        <v>-16.1703510665632</v>
      </c>
      <c r="ES12" s="29">
        <v>-50.693791032228177</v>
      </c>
      <c r="ET12" s="29">
        <v>-76.345606250493887</v>
      </c>
      <c r="EU12" s="29">
        <v>-76.754521466272138</v>
      </c>
      <c r="EW12" s="1">
        <v>366150</v>
      </c>
      <c r="EX12" s="80">
        <v>402088</v>
      </c>
      <c r="EY12" s="80" t="s">
        <v>880</v>
      </c>
    </row>
    <row r="13" spans="1:155" ht="16.2" thickBot="1" x14ac:dyDescent="0.35">
      <c r="B13" s="21" t="s">
        <v>379</v>
      </c>
      <c r="C13" s="23">
        <v>56.391732333150358</v>
      </c>
      <c r="D13" s="23">
        <v>56.647008462151405</v>
      </c>
      <c r="E13" s="23">
        <v>51.984128941619574</v>
      </c>
      <c r="F13" s="23">
        <v>47.436757990584169</v>
      </c>
      <c r="G13" s="23">
        <v>44.276315910755244</v>
      </c>
      <c r="H13" s="23">
        <v>43.761957318192316</v>
      </c>
      <c r="I13" s="23">
        <v>43.234651382633402</v>
      </c>
      <c r="J13" s="23">
        <v>42.612246594636815</v>
      </c>
      <c r="K13" s="23">
        <v>41.974202817364187</v>
      </c>
      <c r="L13" s="23">
        <v>41.296491622422266</v>
      </c>
      <c r="M13" s="23">
        <v>39.128712599504482</v>
      </c>
      <c r="N13" s="23">
        <v>37.799203283381715</v>
      </c>
      <c r="O13" s="23">
        <v>37.207543459887276</v>
      </c>
      <c r="P13" s="23">
        <v>37.75691627533547</v>
      </c>
      <c r="Q13" s="24"/>
      <c r="R13" s="23">
        <v>96.391732333150358</v>
      </c>
      <c r="S13" s="23">
        <v>96.647008462151405</v>
      </c>
      <c r="T13" s="23">
        <v>91.984128941619574</v>
      </c>
      <c r="U13" s="23">
        <v>87.436757990584169</v>
      </c>
      <c r="V13" s="23">
        <v>84.276315910755244</v>
      </c>
      <c r="W13" s="23">
        <v>83.761957318192316</v>
      </c>
      <c r="X13" s="23">
        <v>83.234651382633402</v>
      </c>
      <c r="Y13" s="23">
        <v>82.612246594636815</v>
      </c>
      <c r="Z13" s="23">
        <v>81.974202817364187</v>
      </c>
      <c r="AA13" s="23">
        <v>81.296491622422266</v>
      </c>
      <c r="AB13" s="23">
        <v>79.128712599504482</v>
      </c>
      <c r="AC13" s="23">
        <v>77.799203283381715</v>
      </c>
      <c r="AD13" s="23">
        <v>77.207543459887276</v>
      </c>
      <c r="AE13" s="23">
        <v>77.75691627533547</v>
      </c>
      <c r="AG13" s="25">
        <v>57.940112681792982</v>
      </c>
      <c r="AH13" s="25">
        <v>58.822251315074254</v>
      </c>
      <c r="AI13" s="25">
        <v>58.459517130397614</v>
      </c>
      <c r="AJ13" s="25">
        <v>58.119138564915247</v>
      </c>
      <c r="AK13" s="25">
        <v>57.728465654851973</v>
      </c>
      <c r="AL13" s="25">
        <v>57.186574468842494</v>
      </c>
      <c r="AM13" s="25">
        <v>56.540108148756616</v>
      </c>
      <c r="AN13" s="25">
        <v>55.366748015848913</v>
      </c>
      <c r="AO13" s="25">
        <v>53.934004230304794</v>
      </c>
      <c r="AP13" s="25">
        <v>52.273554243223629</v>
      </c>
      <c r="AQ13" s="25">
        <v>49.696733054380104</v>
      </c>
      <c r="AR13" s="25">
        <v>48.766756136360641</v>
      </c>
      <c r="AS13" s="25">
        <v>48.124299264422547</v>
      </c>
      <c r="AT13" s="25">
        <v>48.578376004946577</v>
      </c>
      <c r="AV13" s="26">
        <v>97.940112681792982</v>
      </c>
      <c r="AW13" s="26">
        <v>98.822251315074254</v>
      </c>
      <c r="AX13" s="26">
        <v>98.459517130397614</v>
      </c>
      <c r="AY13" s="26">
        <v>98.119138564915247</v>
      </c>
      <c r="AZ13" s="26">
        <v>97.728465654851973</v>
      </c>
      <c r="BA13" s="26">
        <v>97.186574468842494</v>
      </c>
      <c r="BB13" s="26">
        <v>96.540108148756616</v>
      </c>
      <c r="BC13" s="26">
        <v>95.366748015848913</v>
      </c>
      <c r="BD13" s="26">
        <v>93.934004230304794</v>
      </c>
      <c r="BE13" s="26">
        <v>92.273554243223629</v>
      </c>
      <c r="BF13" s="26">
        <v>89.696733054380104</v>
      </c>
      <c r="BG13" s="26">
        <v>88.766756136360641</v>
      </c>
      <c r="BH13" s="26">
        <v>88.124299264422547</v>
      </c>
      <c r="BI13" s="26">
        <v>88.578376004946577</v>
      </c>
      <c r="BK13" s="27">
        <v>56.393545138865633</v>
      </c>
      <c r="BL13" s="27">
        <v>56.688238683626821</v>
      </c>
      <c r="BM13" s="27">
        <v>52.078790477072531</v>
      </c>
      <c r="BN13" s="27">
        <v>47.583945566369508</v>
      </c>
      <c r="BO13" s="27">
        <v>44.485934480552189</v>
      </c>
      <c r="BP13" s="27">
        <v>44.065542093543471</v>
      </c>
      <c r="BQ13" s="27">
        <v>43.635564897610408</v>
      </c>
      <c r="BR13" s="27">
        <v>43.138243040803459</v>
      </c>
      <c r="BS13" s="27">
        <v>42.628364121878064</v>
      </c>
      <c r="BT13" s="27">
        <v>42.082795121895032</v>
      </c>
      <c r="BU13" s="27">
        <v>40.547410933167228</v>
      </c>
      <c r="BV13" s="27">
        <v>39.747407471326198</v>
      </c>
      <c r="BW13" s="27">
        <v>40.199520581508182</v>
      </c>
      <c r="BX13" s="27">
        <v>41.401014714448934</v>
      </c>
      <c r="BZ13" s="27">
        <v>96.393545138865633</v>
      </c>
      <c r="CA13" s="27">
        <v>96.688238683626821</v>
      </c>
      <c r="CB13" s="27">
        <v>92.078790477072531</v>
      </c>
      <c r="CC13" s="27">
        <v>87.583945566369508</v>
      </c>
      <c r="CD13" s="27">
        <v>84.485934480552189</v>
      </c>
      <c r="CE13" s="27">
        <v>84.065542093543471</v>
      </c>
      <c r="CF13" s="27">
        <v>83.635564897610408</v>
      </c>
      <c r="CG13" s="27">
        <v>83.138243040803459</v>
      </c>
      <c r="CH13" s="27">
        <v>82.628364121878064</v>
      </c>
      <c r="CI13" s="27">
        <v>82.082795121895032</v>
      </c>
      <c r="CJ13" s="27">
        <v>80.547410933167228</v>
      </c>
      <c r="CK13" s="27">
        <v>79.747407471326198</v>
      </c>
      <c r="CL13" s="27">
        <v>80.199520581508182</v>
      </c>
      <c r="CM13" s="27">
        <v>81.401014714448934</v>
      </c>
      <c r="CO13" s="28">
        <v>56.390547559079678</v>
      </c>
      <c r="CP13" s="28">
        <v>56.728320470313449</v>
      </c>
      <c r="CQ13" s="28">
        <v>52.157252381339916</v>
      </c>
      <c r="CR13" s="28">
        <v>47.71348466867876</v>
      </c>
      <c r="CS13" s="28">
        <v>44.668901191878987</v>
      </c>
      <c r="CT13" s="28">
        <v>44.28887075947668</v>
      </c>
      <c r="CU13" s="28">
        <v>43.918245970520488</v>
      </c>
      <c r="CV13" s="28">
        <v>43.47996083263692</v>
      </c>
      <c r="CW13" s="28">
        <v>43.055722421156432</v>
      </c>
      <c r="CX13" s="28">
        <v>42.635519603713078</v>
      </c>
      <c r="CY13" s="28">
        <v>41.589279355417219</v>
      </c>
      <c r="CZ13" s="28">
        <v>29.514922681969381</v>
      </c>
      <c r="DA13" s="28">
        <v>14.130875630900348</v>
      </c>
      <c r="DB13" s="28">
        <v>1.0944669695037987</v>
      </c>
      <c r="DD13" s="28">
        <v>96.390547559079678</v>
      </c>
      <c r="DE13" s="28">
        <v>96.728320470313449</v>
      </c>
      <c r="DF13" s="28">
        <v>92.157252381339916</v>
      </c>
      <c r="DG13" s="28">
        <v>87.71348466867876</v>
      </c>
      <c r="DH13" s="28">
        <v>84.668901191878987</v>
      </c>
      <c r="DI13" s="28">
        <v>84.28887075947668</v>
      </c>
      <c r="DJ13" s="28">
        <v>83.918245970520488</v>
      </c>
      <c r="DK13" s="28">
        <v>83.47996083263692</v>
      </c>
      <c r="DL13" s="28">
        <v>83.055722421156432</v>
      </c>
      <c r="DM13" s="28">
        <v>82.635519603713078</v>
      </c>
      <c r="DN13" s="28">
        <v>81.589279355417219</v>
      </c>
      <c r="DO13" s="28">
        <v>69.514922681969381</v>
      </c>
      <c r="DP13" s="28">
        <v>54.130875630900348</v>
      </c>
      <c r="DQ13" s="28">
        <v>41.094466969503799</v>
      </c>
      <c r="DS13" s="29">
        <v>56.527259607972766</v>
      </c>
      <c r="DT13" s="29">
        <v>57.066845430218549</v>
      </c>
      <c r="DU13" s="29">
        <v>52.6696509503399</v>
      </c>
      <c r="DV13" s="29">
        <v>48.381851002954804</v>
      </c>
      <c r="DW13" s="29">
        <v>45.486148798494526</v>
      </c>
      <c r="DX13" s="29">
        <v>45.232640814853696</v>
      </c>
      <c r="DY13" s="29">
        <v>44.972935176319936</v>
      </c>
      <c r="DZ13" s="29">
        <v>44.624288928564624</v>
      </c>
      <c r="EA13" s="29">
        <v>44.267054970358956</v>
      </c>
      <c r="EB13" s="29">
        <v>43.748713247150121</v>
      </c>
      <c r="EC13" s="29">
        <v>30.867066713983348</v>
      </c>
      <c r="ED13" s="29">
        <v>13.353332071285578</v>
      </c>
      <c r="EE13" s="29">
        <v>-0.83765914630154725</v>
      </c>
      <c r="EF13" s="29">
        <v>1.4022435958454906</v>
      </c>
      <c r="EH13" s="29">
        <v>96.527259607972766</v>
      </c>
      <c r="EI13" s="29">
        <v>97.066845430218549</v>
      </c>
      <c r="EJ13" s="29">
        <v>92.6696509503399</v>
      </c>
      <c r="EK13" s="29">
        <v>88.381851002954804</v>
      </c>
      <c r="EL13" s="29">
        <v>85.486148798494526</v>
      </c>
      <c r="EM13" s="29">
        <v>85.232640814853696</v>
      </c>
      <c r="EN13" s="29">
        <v>84.972935176319936</v>
      </c>
      <c r="EO13" s="29">
        <v>84.624288928564624</v>
      </c>
      <c r="EP13" s="29">
        <v>84.267054970358956</v>
      </c>
      <c r="EQ13" s="29">
        <v>83.748713247150121</v>
      </c>
      <c r="ER13" s="29">
        <v>70.867066713983348</v>
      </c>
      <c r="ES13" s="29">
        <v>53.353332071285578</v>
      </c>
      <c r="ET13" s="29">
        <v>39.162340853698453</v>
      </c>
      <c r="EU13" s="29">
        <v>41.402243595845491</v>
      </c>
      <c r="EW13" s="1">
        <v>319709</v>
      </c>
      <c r="EX13" s="80">
        <v>470489</v>
      </c>
      <c r="EY13" s="80" t="s">
        <v>886</v>
      </c>
    </row>
    <row r="14" spans="1:155" ht="16.2" thickBot="1" x14ac:dyDescent="0.35">
      <c r="B14" s="21" t="s">
        <v>380</v>
      </c>
      <c r="C14" s="23">
        <v>72.549407782482874</v>
      </c>
      <c r="D14" s="23">
        <v>71.911124862299829</v>
      </c>
      <c r="E14" s="23">
        <v>69.039392511840006</v>
      </c>
      <c r="F14" s="23">
        <v>67.707912501362642</v>
      </c>
      <c r="G14" s="23">
        <v>66.324157604487411</v>
      </c>
      <c r="H14" s="23">
        <v>64.768131453298324</v>
      </c>
      <c r="I14" s="23">
        <v>63.217969423689453</v>
      </c>
      <c r="J14" s="23">
        <v>61.542008273691479</v>
      </c>
      <c r="K14" s="23">
        <v>59.802491119806859</v>
      </c>
      <c r="L14" s="23">
        <v>57.919106344009663</v>
      </c>
      <c r="M14" s="23">
        <v>48.739749497739595</v>
      </c>
      <c r="N14" s="23">
        <v>36.943163036495449</v>
      </c>
      <c r="O14" s="23">
        <v>29.248200589098346</v>
      </c>
      <c r="P14" s="23">
        <v>23.365927194824565</v>
      </c>
      <c r="Q14" s="24"/>
      <c r="R14" s="23">
        <v>102.54940778248287</v>
      </c>
      <c r="S14" s="23">
        <v>101.91112486229983</v>
      </c>
      <c r="T14" s="23">
        <v>99.039392511840006</v>
      </c>
      <c r="U14" s="23">
        <v>97.707912501362642</v>
      </c>
      <c r="V14" s="23">
        <v>96.324157604487411</v>
      </c>
      <c r="W14" s="23">
        <v>94.768131453298324</v>
      </c>
      <c r="X14" s="23">
        <v>93.217969423689453</v>
      </c>
      <c r="Y14" s="23">
        <v>91.542008273691479</v>
      </c>
      <c r="Z14" s="23">
        <v>89.802491119806859</v>
      </c>
      <c r="AA14" s="23">
        <v>87.919106344009663</v>
      </c>
      <c r="AB14" s="23">
        <v>78.739749497739595</v>
      </c>
      <c r="AC14" s="23">
        <v>66.943163036495449</v>
      </c>
      <c r="AD14" s="23">
        <v>59.248200589098346</v>
      </c>
      <c r="AE14" s="23">
        <v>53.365927194824565</v>
      </c>
      <c r="AG14" s="25">
        <v>72.256517765590502</v>
      </c>
      <c r="AH14" s="25">
        <v>72.213264434962127</v>
      </c>
      <c r="AI14" s="25">
        <v>70.613600965735657</v>
      </c>
      <c r="AJ14" s="25">
        <v>69.839781273754028</v>
      </c>
      <c r="AK14" s="25">
        <v>68.941434289721258</v>
      </c>
      <c r="AL14" s="25">
        <v>67.865494832294388</v>
      </c>
      <c r="AM14" s="25">
        <v>66.6947257876446</v>
      </c>
      <c r="AN14" s="25">
        <v>65.365135546434246</v>
      </c>
      <c r="AO14" s="25">
        <v>63.902257162179936</v>
      </c>
      <c r="AP14" s="25">
        <v>62.242349242074056</v>
      </c>
      <c r="AQ14" s="25">
        <v>55.264066348085692</v>
      </c>
      <c r="AR14" s="25">
        <v>48.673392121262609</v>
      </c>
      <c r="AS14" s="25">
        <v>43.467512128484799</v>
      </c>
      <c r="AT14" s="25">
        <v>41.531828424637951</v>
      </c>
      <c r="AV14" s="26">
        <v>102.2565177655905</v>
      </c>
      <c r="AW14" s="26">
        <v>102.21326443496213</v>
      </c>
      <c r="AX14" s="26">
        <v>100.61360096573566</v>
      </c>
      <c r="AY14" s="26">
        <v>99.839781273754028</v>
      </c>
      <c r="AZ14" s="26">
        <v>98.941434289721258</v>
      </c>
      <c r="BA14" s="26">
        <v>97.865494832294388</v>
      </c>
      <c r="BB14" s="26">
        <v>96.6947257876446</v>
      </c>
      <c r="BC14" s="26">
        <v>95.365135546434246</v>
      </c>
      <c r="BD14" s="26">
        <v>93.902257162179936</v>
      </c>
      <c r="BE14" s="26">
        <v>92.242349242074056</v>
      </c>
      <c r="BF14" s="26">
        <v>85.264066348085692</v>
      </c>
      <c r="BG14" s="26">
        <v>78.673392121262609</v>
      </c>
      <c r="BH14" s="26">
        <v>73.467512128484799</v>
      </c>
      <c r="BI14" s="26">
        <v>71.531828424637951</v>
      </c>
      <c r="BK14" s="27">
        <v>72.556985352904888</v>
      </c>
      <c r="BL14" s="27">
        <v>72.081984860023397</v>
      </c>
      <c r="BM14" s="27">
        <v>69.408163311092622</v>
      </c>
      <c r="BN14" s="27">
        <v>68.262606515459737</v>
      </c>
      <c r="BO14" s="27">
        <v>67.081423664849453</v>
      </c>
      <c r="BP14" s="27">
        <v>65.797177052444752</v>
      </c>
      <c r="BQ14" s="27">
        <v>64.511544448054551</v>
      </c>
      <c r="BR14" s="27">
        <v>63.152978083119862</v>
      </c>
      <c r="BS14" s="27">
        <v>61.72499399424693</v>
      </c>
      <c r="BT14" s="27">
        <v>60.14835880198558</v>
      </c>
      <c r="BU14" s="27">
        <v>52.608868595910792</v>
      </c>
      <c r="BV14" s="27">
        <v>46.485488665599547</v>
      </c>
      <c r="BW14" s="27">
        <v>43.894940889005696</v>
      </c>
      <c r="BX14" s="27">
        <v>43.103710313525582</v>
      </c>
      <c r="BZ14" s="27">
        <v>102.55698535290489</v>
      </c>
      <c r="CA14" s="27">
        <v>102.0819848600234</v>
      </c>
      <c r="CB14" s="27">
        <v>99.408163311092622</v>
      </c>
      <c r="CC14" s="27">
        <v>98.262606515459737</v>
      </c>
      <c r="CD14" s="27">
        <v>97.081423664849453</v>
      </c>
      <c r="CE14" s="27">
        <v>95.797177052444752</v>
      </c>
      <c r="CF14" s="27">
        <v>94.511544448054551</v>
      </c>
      <c r="CG14" s="27">
        <v>93.152978083119862</v>
      </c>
      <c r="CH14" s="27">
        <v>91.72499399424693</v>
      </c>
      <c r="CI14" s="27">
        <v>90.14835880198558</v>
      </c>
      <c r="CJ14" s="27">
        <v>82.608868595910792</v>
      </c>
      <c r="CK14" s="27">
        <v>76.485488665599547</v>
      </c>
      <c r="CL14" s="27">
        <v>73.894940889005696</v>
      </c>
      <c r="CM14" s="27">
        <v>73.103710313525582</v>
      </c>
      <c r="CO14" s="28">
        <v>72.533091036697328</v>
      </c>
      <c r="CP14" s="28">
        <v>72.042493858773284</v>
      </c>
      <c r="CQ14" s="28">
        <v>69.374332422275089</v>
      </c>
      <c r="CR14" s="28">
        <v>68.292596848121249</v>
      </c>
      <c r="CS14" s="28">
        <v>67.219829048703104</v>
      </c>
      <c r="CT14" s="28">
        <v>65.950799203390517</v>
      </c>
      <c r="CU14" s="28">
        <v>64.682614972908482</v>
      </c>
      <c r="CV14" s="28">
        <v>63.305507568730164</v>
      </c>
      <c r="CW14" s="28">
        <v>61.950197364225161</v>
      </c>
      <c r="CX14" s="28">
        <v>60.585402607157434</v>
      </c>
      <c r="CY14" s="28">
        <v>54.057629832042764</v>
      </c>
      <c r="CZ14" s="28">
        <v>29.557460176892789</v>
      </c>
      <c r="DA14" s="28">
        <v>10.742778034337618</v>
      </c>
      <c r="DB14" s="28">
        <v>-3.9044221199766014</v>
      </c>
      <c r="DD14" s="28">
        <v>102.53309103669733</v>
      </c>
      <c r="DE14" s="28">
        <v>102.04249385877328</v>
      </c>
      <c r="DF14" s="28">
        <v>99.374332422275089</v>
      </c>
      <c r="DG14" s="28">
        <v>98.292596848121249</v>
      </c>
      <c r="DH14" s="28">
        <v>97.219829048703104</v>
      </c>
      <c r="DI14" s="28">
        <v>95.950799203390517</v>
      </c>
      <c r="DJ14" s="28">
        <v>94.682614972908482</v>
      </c>
      <c r="DK14" s="28">
        <v>93.305507568730164</v>
      </c>
      <c r="DL14" s="28">
        <v>91.950197364225161</v>
      </c>
      <c r="DM14" s="28">
        <v>90.585402607157434</v>
      </c>
      <c r="DN14" s="28">
        <v>84.057629832042764</v>
      </c>
      <c r="DO14" s="28">
        <v>59.557460176892789</v>
      </c>
      <c r="DP14" s="28">
        <v>40.742778034337618</v>
      </c>
      <c r="DQ14" s="28">
        <v>26.095577880023399</v>
      </c>
      <c r="DS14" s="29">
        <v>72.774435489762567</v>
      </c>
      <c r="DT14" s="29">
        <v>72.518954060332092</v>
      </c>
      <c r="DU14" s="29">
        <v>70.088663232605256</v>
      </c>
      <c r="DV14" s="29">
        <v>69.189926155225862</v>
      </c>
      <c r="DW14" s="29">
        <v>68.246264933699877</v>
      </c>
      <c r="DX14" s="29">
        <v>66.969951423494507</v>
      </c>
      <c r="DY14" s="29">
        <v>65.738055836201767</v>
      </c>
      <c r="DZ14" s="29">
        <v>64.415075617514148</v>
      </c>
      <c r="EA14" s="29">
        <v>63.070952778725726</v>
      </c>
      <c r="EB14" s="29">
        <v>60.947891379855889</v>
      </c>
      <c r="EC14" s="29">
        <v>33.911358729576946</v>
      </c>
      <c r="ED14" s="29">
        <v>9.396532515039894</v>
      </c>
      <c r="EE14" s="29">
        <v>-7.9374657157189858</v>
      </c>
      <c r="EF14" s="29">
        <v>-7.1719041467015074</v>
      </c>
      <c r="EH14" s="29">
        <v>102.77443548976257</v>
      </c>
      <c r="EI14" s="29">
        <v>102.51895406033209</v>
      </c>
      <c r="EJ14" s="29">
        <v>100.08866323260526</v>
      </c>
      <c r="EK14" s="29">
        <v>99.189926155225862</v>
      </c>
      <c r="EL14" s="29">
        <v>98.246264933699877</v>
      </c>
      <c r="EM14" s="29">
        <v>96.969951423494507</v>
      </c>
      <c r="EN14" s="29">
        <v>95.738055836201767</v>
      </c>
      <c r="EO14" s="29">
        <v>94.415075617514148</v>
      </c>
      <c r="EP14" s="29">
        <v>93.070952778725726</v>
      </c>
      <c r="EQ14" s="29">
        <v>90.947891379855889</v>
      </c>
      <c r="ER14" s="29">
        <v>63.911358729576946</v>
      </c>
      <c r="ES14" s="29">
        <v>39.396532515039894</v>
      </c>
      <c r="ET14" s="29">
        <v>22.062534284281014</v>
      </c>
      <c r="EU14" s="29">
        <v>22.828095853298493</v>
      </c>
      <c r="EW14" s="1">
        <v>376758</v>
      </c>
      <c r="EX14" s="80">
        <v>397174</v>
      </c>
      <c r="EY14" s="80" t="s">
        <v>879</v>
      </c>
    </row>
    <row r="15" spans="1:155" ht="16.2" thickBot="1" x14ac:dyDescent="0.35">
      <c r="B15" s="21" t="s">
        <v>381</v>
      </c>
      <c r="C15" s="23">
        <v>66.659633363343275</v>
      </c>
      <c r="D15" s="23">
        <v>67.054013748395761</v>
      </c>
      <c r="E15" s="23">
        <v>65.877841478546628</v>
      </c>
      <c r="F15" s="23">
        <v>65.195046608606461</v>
      </c>
      <c r="G15" s="23">
        <v>64.490667342913611</v>
      </c>
      <c r="H15" s="23">
        <v>63.690955957017529</v>
      </c>
      <c r="I15" s="23">
        <v>62.914808503574335</v>
      </c>
      <c r="J15" s="23">
        <v>62.066431044185471</v>
      </c>
      <c r="K15" s="23">
        <v>61.179995087432673</v>
      </c>
      <c r="L15" s="23">
        <v>60.247843738098588</v>
      </c>
      <c r="M15" s="23">
        <v>56.447392057102405</v>
      </c>
      <c r="N15" s="23">
        <v>52.056226572998881</v>
      </c>
      <c r="O15" s="23">
        <v>49.785490754606286</v>
      </c>
      <c r="P15" s="23">
        <v>48.573077683987378</v>
      </c>
      <c r="Q15" s="24"/>
      <c r="R15" s="23">
        <v>84.659633363343275</v>
      </c>
      <c r="S15" s="23">
        <v>85.054013748395761</v>
      </c>
      <c r="T15" s="23">
        <v>83.877841478546628</v>
      </c>
      <c r="U15" s="23">
        <v>83.195046608606461</v>
      </c>
      <c r="V15" s="23">
        <v>82.490667342913611</v>
      </c>
      <c r="W15" s="23">
        <v>81.690955957017536</v>
      </c>
      <c r="X15" s="23">
        <v>80.914808503574335</v>
      </c>
      <c r="Y15" s="23">
        <v>80.066431044185464</v>
      </c>
      <c r="Z15" s="23">
        <v>79.179995087432673</v>
      </c>
      <c r="AA15" s="23">
        <v>78.247843738098595</v>
      </c>
      <c r="AB15" s="23">
        <v>74.447392057102405</v>
      </c>
      <c r="AC15" s="23">
        <v>70.056226572998881</v>
      </c>
      <c r="AD15" s="23">
        <v>67.785490754606286</v>
      </c>
      <c r="AE15" s="23">
        <v>66.573077683987378</v>
      </c>
      <c r="AG15" s="25">
        <v>66.432416647209607</v>
      </c>
      <c r="AH15" s="25">
        <v>66.876183186031597</v>
      </c>
      <c r="AI15" s="25">
        <v>66.202758497319067</v>
      </c>
      <c r="AJ15" s="25">
        <v>65.802436370822079</v>
      </c>
      <c r="AK15" s="25">
        <v>65.32887650663443</v>
      </c>
      <c r="AL15" s="25">
        <v>64.747824791724497</v>
      </c>
      <c r="AM15" s="25">
        <v>64.131491610191333</v>
      </c>
      <c r="AN15" s="25">
        <v>63.409202462378175</v>
      </c>
      <c r="AO15" s="25">
        <v>62.587082880585292</v>
      </c>
      <c r="AP15" s="25">
        <v>61.657018204465658</v>
      </c>
      <c r="AQ15" s="25">
        <v>58.711926230201087</v>
      </c>
      <c r="AR15" s="25">
        <v>56.248290899214716</v>
      </c>
      <c r="AS15" s="25">
        <v>53.752806005695241</v>
      </c>
      <c r="AT15" s="25">
        <v>52.963208255323877</v>
      </c>
      <c r="AV15" s="26">
        <v>84.432416647209607</v>
      </c>
      <c r="AW15" s="26">
        <v>84.876183186031597</v>
      </c>
      <c r="AX15" s="26">
        <v>84.202758497319067</v>
      </c>
      <c r="AY15" s="26">
        <v>83.802436370822079</v>
      </c>
      <c r="AZ15" s="26">
        <v>83.32887650663443</v>
      </c>
      <c r="BA15" s="26">
        <v>82.747824791724497</v>
      </c>
      <c r="BB15" s="26">
        <v>82.131491610191333</v>
      </c>
      <c r="BC15" s="26">
        <v>81.409202462378175</v>
      </c>
      <c r="BD15" s="26">
        <v>80.587082880585285</v>
      </c>
      <c r="BE15" s="26">
        <v>79.657018204465658</v>
      </c>
      <c r="BF15" s="26">
        <v>76.711926230201087</v>
      </c>
      <c r="BG15" s="26">
        <v>74.248290899214709</v>
      </c>
      <c r="BH15" s="26">
        <v>71.752806005695248</v>
      </c>
      <c r="BI15" s="26">
        <v>70.963208255323877</v>
      </c>
      <c r="BK15" s="27">
        <v>66.664487083783996</v>
      </c>
      <c r="BL15" s="27">
        <v>67.130686582665334</v>
      </c>
      <c r="BM15" s="27">
        <v>66.050805344940628</v>
      </c>
      <c r="BN15" s="27">
        <v>65.458894022677768</v>
      </c>
      <c r="BO15" s="27">
        <v>64.853779448462575</v>
      </c>
      <c r="BP15" s="27">
        <v>64.192169086382847</v>
      </c>
      <c r="BQ15" s="27">
        <v>63.565612969452189</v>
      </c>
      <c r="BR15" s="27">
        <v>62.904997592427286</v>
      </c>
      <c r="BS15" s="27">
        <v>62.205194142969582</v>
      </c>
      <c r="BT15" s="27">
        <v>61.459722919195592</v>
      </c>
      <c r="BU15" s="27">
        <v>58.520747052036832</v>
      </c>
      <c r="BV15" s="27">
        <v>55.834423239401062</v>
      </c>
      <c r="BW15" s="27">
        <v>55.009289975824522</v>
      </c>
      <c r="BX15" s="27">
        <v>55.218901788774424</v>
      </c>
      <c r="BZ15" s="27">
        <v>84.664487083783996</v>
      </c>
      <c r="CA15" s="27">
        <v>85.130686582665334</v>
      </c>
      <c r="CB15" s="27">
        <v>84.050805344940628</v>
      </c>
      <c r="CC15" s="27">
        <v>83.458894022677768</v>
      </c>
      <c r="CD15" s="27">
        <v>82.853779448462575</v>
      </c>
      <c r="CE15" s="27">
        <v>82.192169086382847</v>
      </c>
      <c r="CF15" s="27">
        <v>81.565612969452189</v>
      </c>
      <c r="CG15" s="27">
        <v>80.904997592427293</v>
      </c>
      <c r="CH15" s="27">
        <v>80.205194142969589</v>
      </c>
      <c r="CI15" s="27">
        <v>79.459722919195599</v>
      </c>
      <c r="CJ15" s="27">
        <v>76.520747052036825</v>
      </c>
      <c r="CK15" s="27">
        <v>73.834423239401062</v>
      </c>
      <c r="CL15" s="27">
        <v>73.009289975824515</v>
      </c>
      <c r="CM15" s="27">
        <v>73.218901788774417</v>
      </c>
      <c r="CO15" s="28">
        <v>66.662674416318424</v>
      </c>
      <c r="CP15" s="28">
        <v>67.169697978428843</v>
      </c>
      <c r="CQ15" s="28">
        <v>66.145935071106635</v>
      </c>
      <c r="CR15" s="28">
        <v>65.653480167299307</v>
      </c>
      <c r="CS15" s="28">
        <v>65.19193426680124</v>
      </c>
      <c r="CT15" s="28">
        <v>64.717149893388438</v>
      </c>
      <c r="CU15" s="28">
        <v>64.298453145454403</v>
      </c>
      <c r="CV15" s="28">
        <v>63.869715191798775</v>
      </c>
      <c r="CW15" s="28">
        <v>63.46665040500708</v>
      </c>
      <c r="CX15" s="28">
        <v>63.079139687057051</v>
      </c>
      <c r="CY15" s="28">
        <v>60.51998103785931</v>
      </c>
      <c r="CZ15" s="28">
        <v>46.740388998790934</v>
      </c>
      <c r="DA15" s="28">
        <v>36.020890347782768</v>
      </c>
      <c r="DB15" s="28">
        <v>25.722249354327346</v>
      </c>
      <c r="DD15" s="28">
        <v>84.662674416318424</v>
      </c>
      <c r="DE15" s="28">
        <v>85.169697978428843</v>
      </c>
      <c r="DF15" s="28">
        <v>84.145935071106635</v>
      </c>
      <c r="DG15" s="28">
        <v>83.653480167299307</v>
      </c>
      <c r="DH15" s="28">
        <v>83.19193426680124</v>
      </c>
      <c r="DI15" s="28">
        <v>82.717149893388438</v>
      </c>
      <c r="DJ15" s="28">
        <v>82.298453145454403</v>
      </c>
      <c r="DK15" s="28">
        <v>81.869715191798775</v>
      </c>
      <c r="DL15" s="28">
        <v>81.466650405007073</v>
      </c>
      <c r="DM15" s="28">
        <v>81.079139687057051</v>
      </c>
      <c r="DN15" s="28">
        <v>78.51998103785931</v>
      </c>
      <c r="DO15" s="28">
        <v>64.740388998790934</v>
      </c>
      <c r="DP15" s="28">
        <v>54.020890347782768</v>
      </c>
      <c r="DQ15" s="28">
        <v>43.722249354327346</v>
      </c>
      <c r="DS15" s="29">
        <v>66.798756327944091</v>
      </c>
      <c r="DT15" s="29">
        <v>67.439969537564821</v>
      </c>
      <c r="DU15" s="29">
        <v>66.552923213069192</v>
      </c>
      <c r="DV15" s="29">
        <v>66.172357357117107</v>
      </c>
      <c r="DW15" s="29">
        <v>65.814079838060152</v>
      </c>
      <c r="DX15" s="29">
        <v>65.405865061489209</v>
      </c>
      <c r="DY15" s="29">
        <v>65.036302336466832</v>
      </c>
      <c r="DZ15" s="29">
        <v>64.630613440411707</v>
      </c>
      <c r="EA15" s="29">
        <v>64.224905008721606</v>
      </c>
      <c r="EB15" s="29">
        <v>63.69267044284976</v>
      </c>
      <c r="EC15" s="29">
        <v>48.579271312353029</v>
      </c>
      <c r="ED15" s="29">
        <v>35.378248243385912</v>
      </c>
      <c r="EE15" s="29">
        <v>25.399855379798225</v>
      </c>
      <c r="EF15" s="29">
        <v>25.70427524035793</v>
      </c>
      <c r="EH15" s="29">
        <v>84.798756327944091</v>
      </c>
      <c r="EI15" s="29">
        <v>85.439969537564821</v>
      </c>
      <c r="EJ15" s="29">
        <v>84.552923213069192</v>
      </c>
      <c r="EK15" s="29">
        <v>84.172357357117107</v>
      </c>
      <c r="EL15" s="29">
        <v>83.814079838060152</v>
      </c>
      <c r="EM15" s="29">
        <v>83.405865061489209</v>
      </c>
      <c r="EN15" s="29">
        <v>83.036302336466832</v>
      </c>
      <c r="EO15" s="29">
        <v>82.630613440411707</v>
      </c>
      <c r="EP15" s="29">
        <v>82.224905008721606</v>
      </c>
      <c r="EQ15" s="29">
        <v>81.69267044284976</v>
      </c>
      <c r="ER15" s="29">
        <v>66.579271312353029</v>
      </c>
      <c r="ES15" s="29">
        <v>53.378248243385912</v>
      </c>
      <c r="ET15" s="29">
        <v>43.399855379798225</v>
      </c>
      <c r="EU15" s="29">
        <v>43.70427524035793</v>
      </c>
      <c r="EW15" s="1">
        <v>391033</v>
      </c>
      <c r="EX15" s="80">
        <v>413945</v>
      </c>
      <c r="EY15" s="80" t="s">
        <v>871</v>
      </c>
    </row>
    <row r="16" spans="1:155" ht="16.2" thickBot="1" x14ac:dyDescent="0.35">
      <c r="B16" s="21" t="s">
        <v>41</v>
      </c>
      <c r="C16" s="23">
        <v>45.269066822678113</v>
      </c>
      <c r="D16" s="23">
        <v>44.892143317875068</v>
      </c>
      <c r="E16" s="23">
        <v>43.037273358667449</v>
      </c>
      <c r="F16" s="23">
        <v>42.059302529738858</v>
      </c>
      <c r="G16" s="23">
        <v>40.850199394178844</v>
      </c>
      <c r="H16" s="23">
        <v>39.350422648857148</v>
      </c>
      <c r="I16" s="23">
        <v>37.648766329443717</v>
      </c>
      <c r="J16" s="23">
        <v>35.664892294658472</v>
      </c>
      <c r="K16" s="23">
        <v>33.558306808086371</v>
      </c>
      <c r="L16" s="23">
        <v>31.169042564485167</v>
      </c>
      <c r="M16" s="23">
        <v>19.23805615796195</v>
      </c>
      <c r="N16" s="23">
        <v>8.8952397512944117</v>
      </c>
      <c r="O16" s="23">
        <v>5.4315178402031989</v>
      </c>
      <c r="P16" s="23">
        <v>4.9594410800838347</v>
      </c>
      <c r="Q16" s="24"/>
      <c r="R16" s="23">
        <v>63.269066822678113</v>
      </c>
      <c r="S16" s="23">
        <v>62.892143317875068</v>
      </c>
      <c r="T16" s="23">
        <v>61.037273358667449</v>
      </c>
      <c r="U16" s="23">
        <v>60.059302529738858</v>
      </c>
      <c r="V16" s="23">
        <v>58.850199394178844</v>
      </c>
      <c r="W16" s="23">
        <v>57.350422648857148</v>
      </c>
      <c r="X16" s="23">
        <v>55.648766329443717</v>
      </c>
      <c r="Y16" s="23">
        <v>53.664892294658472</v>
      </c>
      <c r="Z16" s="23">
        <v>51.558306808086371</v>
      </c>
      <c r="AA16" s="23">
        <v>49.169042564485167</v>
      </c>
      <c r="AB16" s="23">
        <v>37.23805615796195</v>
      </c>
      <c r="AC16" s="23">
        <v>26.895239751294412</v>
      </c>
      <c r="AD16" s="23">
        <v>23.431517840203199</v>
      </c>
      <c r="AE16" s="23">
        <v>22.959441080083835</v>
      </c>
      <c r="AG16" s="25">
        <v>44.964823353453284</v>
      </c>
      <c r="AH16" s="25">
        <v>44.911253322435428</v>
      </c>
      <c r="AI16" s="25">
        <v>43.800820354319455</v>
      </c>
      <c r="AJ16" s="25">
        <v>43.125704349775845</v>
      </c>
      <c r="AK16" s="25">
        <v>42.212194617856753</v>
      </c>
      <c r="AL16" s="25">
        <v>41.07218078065398</v>
      </c>
      <c r="AM16" s="25">
        <v>39.780400523958903</v>
      </c>
      <c r="AN16" s="25">
        <v>38.249931771848367</v>
      </c>
      <c r="AO16" s="25">
        <v>36.539646036713592</v>
      </c>
      <c r="AP16" s="25">
        <v>34.545533865464023</v>
      </c>
      <c r="AQ16" s="25">
        <v>26.664801514931355</v>
      </c>
      <c r="AR16" s="25">
        <v>17.770392923808629</v>
      </c>
      <c r="AS16" s="25">
        <v>10.013848239520783</v>
      </c>
      <c r="AT16" s="25">
        <v>7.7290816277995305</v>
      </c>
      <c r="AV16" s="26">
        <v>62.964823353453284</v>
      </c>
      <c r="AW16" s="26">
        <v>62.911253322435428</v>
      </c>
      <c r="AX16" s="26">
        <v>61.800820354319455</v>
      </c>
      <c r="AY16" s="26">
        <v>61.125704349775845</v>
      </c>
      <c r="AZ16" s="26">
        <v>60.212194617856753</v>
      </c>
      <c r="BA16" s="26">
        <v>59.07218078065398</v>
      </c>
      <c r="BB16" s="26">
        <v>57.780400523958903</v>
      </c>
      <c r="BC16" s="26">
        <v>56.249931771848367</v>
      </c>
      <c r="BD16" s="26">
        <v>54.539646036713592</v>
      </c>
      <c r="BE16" s="26">
        <v>52.545533865464023</v>
      </c>
      <c r="BF16" s="26">
        <v>44.664801514931355</v>
      </c>
      <c r="BG16" s="26">
        <v>35.770392923808629</v>
      </c>
      <c r="BH16" s="26">
        <v>28.013848239520783</v>
      </c>
      <c r="BI16" s="26">
        <v>25.72908162779953</v>
      </c>
      <c r="BK16" s="27">
        <v>45.281062547443071</v>
      </c>
      <c r="BL16" s="27">
        <v>45.092653343221414</v>
      </c>
      <c r="BM16" s="27">
        <v>43.485501506483644</v>
      </c>
      <c r="BN16" s="27">
        <v>42.740515134558606</v>
      </c>
      <c r="BO16" s="27">
        <v>41.785697421390751</v>
      </c>
      <c r="BP16" s="27">
        <v>40.651021048794391</v>
      </c>
      <c r="BQ16" s="27">
        <v>39.437051079691116</v>
      </c>
      <c r="BR16" s="27">
        <v>37.998909672698815</v>
      </c>
      <c r="BS16" s="27">
        <v>36.398384795211356</v>
      </c>
      <c r="BT16" s="27">
        <v>34.512426792773994</v>
      </c>
      <c r="BU16" s="27">
        <v>25.3966062558451</v>
      </c>
      <c r="BV16" s="27">
        <v>18.019103295757404</v>
      </c>
      <c r="BW16" s="27">
        <v>16.483560647892816</v>
      </c>
      <c r="BX16" s="27">
        <v>17.907577418489595</v>
      </c>
      <c r="BZ16" s="27">
        <v>63.281062547443071</v>
      </c>
      <c r="CA16" s="27">
        <v>63.092653343221414</v>
      </c>
      <c r="CB16" s="27">
        <v>61.485501506483644</v>
      </c>
      <c r="CC16" s="27">
        <v>60.740515134558606</v>
      </c>
      <c r="CD16" s="27">
        <v>59.785697421390751</v>
      </c>
      <c r="CE16" s="27">
        <v>58.651021048794391</v>
      </c>
      <c r="CF16" s="27">
        <v>57.437051079691116</v>
      </c>
      <c r="CG16" s="27">
        <v>55.998909672698815</v>
      </c>
      <c r="CH16" s="27">
        <v>54.398384795211356</v>
      </c>
      <c r="CI16" s="27">
        <v>52.512426792773994</v>
      </c>
      <c r="CJ16" s="27">
        <v>43.3966062558451</v>
      </c>
      <c r="CK16" s="27">
        <v>36.019103295757404</v>
      </c>
      <c r="CL16" s="27">
        <v>34.483560647892816</v>
      </c>
      <c r="CM16" s="27">
        <v>35.907577418489595</v>
      </c>
      <c r="CO16" s="28">
        <v>45.262247757515013</v>
      </c>
      <c r="CP16" s="28">
        <v>44.981052107638774</v>
      </c>
      <c r="CQ16" s="28">
        <v>43.286576754404678</v>
      </c>
      <c r="CR16" s="28">
        <v>42.545431065301628</v>
      </c>
      <c r="CS16" s="28">
        <v>41.652853540766472</v>
      </c>
      <c r="CT16" s="28">
        <v>40.688953286865171</v>
      </c>
      <c r="CU16" s="28">
        <v>39.69673458758389</v>
      </c>
      <c r="CV16" s="28">
        <v>38.430340963428151</v>
      </c>
      <c r="CW16" s="28">
        <v>37.216547711191936</v>
      </c>
      <c r="CX16" s="28">
        <v>35.948929727209702</v>
      </c>
      <c r="CY16" s="28">
        <v>28.996549058827313</v>
      </c>
      <c r="CZ16" s="28">
        <v>-4.2035622761423923</v>
      </c>
      <c r="DA16" s="28">
        <v>-34.212078738886589</v>
      </c>
      <c r="DB16" s="28">
        <v>-57.752806204471995</v>
      </c>
      <c r="DD16" s="28">
        <v>63.262247757515013</v>
      </c>
      <c r="DE16" s="28">
        <v>62.981052107638774</v>
      </c>
      <c r="DF16" s="28">
        <v>61.286576754404678</v>
      </c>
      <c r="DG16" s="28">
        <v>60.545431065301628</v>
      </c>
      <c r="DH16" s="28">
        <v>59.652853540766472</v>
      </c>
      <c r="DI16" s="28">
        <v>58.688953286865171</v>
      </c>
      <c r="DJ16" s="28">
        <v>57.69673458758389</v>
      </c>
      <c r="DK16" s="28">
        <v>56.430340963428151</v>
      </c>
      <c r="DL16" s="28">
        <v>55.216547711191936</v>
      </c>
      <c r="DM16" s="28">
        <v>53.948929727209702</v>
      </c>
      <c r="DN16" s="28">
        <v>46.996549058827313</v>
      </c>
      <c r="DO16" s="28">
        <v>13.796437723857608</v>
      </c>
      <c r="DP16" s="28">
        <v>-16.212078738886589</v>
      </c>
      <c r="DQ16" s="28">
        <v>-39.752806204471995</v>
      </c>
      <c r="DS16" s="29">
        <v>45.589780572747387</v>
      </c>
      <c r="DT16" s="29">
        <v>45.624535141517029</v>
      </c>
      <c r="DU16" s="29">
        <v>44.24752513233868</v>
      </c>
      <c r="DV16" s="29">
        <v>43.74805840588958</v>
      </c>
      <c r="DW16" s="29">
        <v>43.095541363948314</v>
      </c>
      <c r="DX16" s="29">
        <v>42.208288850497397</v>
      </c>
      <c r="DY16" s="29">
        <v>41.270391449177566</v>
      </c>
      <c r="DZ16" s="29">
        <v>40.202394374157251</v>
      </c>
      <c r="EA16" s="29">
        <v>39.167739564644478</v>
      </c>
      <c r="EB16" s="29">
        <v>36.786264915569831</v>
      </c>
      <c r="EC16" s="29">
        <v>4.0653756841338833</v>
      </c>
      <c r="ED16" s="29">
        <v>-28.480682060861113</v>
      </c>
      <c r="EE16" s="29">
        <v>-54.53421282384943</v>
      </c>
      <c r="EF16" s="29">
        <v>-55.132311327068976</v>
      </c>
      <c r="EH16" s="29">
        <v>63.589780572747387</v>
      </c>
      <c r="EI16" s="29">
        <v>63.624535141517029</v>
      </c>
      <c r="EJ16" s="29">
        <v>62.24752513233868</v>
      </c>
      <c r="EK16" s="29">
        <v>61.74805840588958</v>
      </c>
      <c r="EL16" s="29">
        <v>61.095541363948314</v>
      </c>
      <c r="EM16" s="29">
        <v>60.208288850497397</v>
      </c>
      <c r="EN16" s="29">
        <v>59.270391449177566</v>
      </c>
      <c r="EO16" s="29">
        <v>58.202394374157251</v>
      </c>
      <c r="EP16" s="29">
        <v>57.167739564644478</v>
      </c>
      <c r="EQ16" s="29">
        <v>54.786264915569831</v>
      </c>
      <c r="ER16" s="29">
        <v>22.065375684133883</v>
      </c>
      <c r="ES16" s="29">
        <v>-10.480682060861113</v>
      </c>
      <c r="ET16" s="29">
        <v>-36.53421282384943</v>
      </c>
      <c r="EU16" s="29">
        <v>-37.132311327068976</v>
      </c>
      <c r="EW16" s="1">
        <v>332328</v>
      </c>
      <c r="EX16" s="80">
        <v>439711</v>
      </c>
      <c r="EY16" s="80" t="s">
        <v>887</v>
      </c>
    </row>
    <row r="17" spans="2:155" ht="16.2" thickBot="1" x14ac:dyDescent="0.35">
      <c r="B17" s="21" t="s">
        <v>43</v>
      </c>
      <c r="C17" s="23">
        <v>70.907445302548723</v>
      </c>
      <c r="D17" s="23">
        <v>70.930817147463472</v>
      </c>
      <c r="E17" s="23">
        <v>67.021468661320398</v>
      </c>
      <c r="F17" s="23">
        <v>63.058842033141389</v>
      </c>
      <c r="G17" s="23">
        <v>59.028115245836858</v>
      </c>
      <c r="H17" s="23">
        <v>56.02806003391008</v>
      </c>
      <c r="I17" s="23">
        <v>55.186890466776418</v>
      </c>
      <c r="J17" s="23">
        <v>54.279031667921224</v>
      </c>
      <c r="K17" s="23">
        <v>53.343501390605915</v>
      </c>
      <c r="L17" s="23">
        <v>52.369012327005322</v>
      </c>
      <c r="M17" s="23">
        <v>47.706511512163573</v>
      </c>
      <c r="N17" s="23">
        <v>41.523914814969771</v>
      </c>
      <c r="O17" s="23">
        <v>37.600542352727132</v>
      </c>
      <c r="P17" s="23">
        <v>34.595265443627198</v>
      </c>
      <c r="Q17" s="24"/>
      <c r="R17" s="23">
        <v>88.907445302548723</v>
      </c>
      <c r="S17" s="23">
        <v>88.930817147463472</v>
      </c>
      <c r="T17" s="23">
        <v>85.021468661320398</v>
      </c>
      <c r="U17" s="23">
        <v>81.058842033141389</v>
      </c>
      <c r="V17" s="23">
        <v>77.028115245836858</v>
      </c>
      <c r="W17" s="23">
        <v>74.02806003391008</v>
      </c>
      <c r="X17" s="23">
        <v>73.186890466776418</v>
      </c>
      <c r="Y17" s="23">
        <v>72.279031667921231</v>
      </c>
      <c r="Z17" s="23">
        <v>71.343501390605923</v>
      </c>
      <c r="AA17" s="23">
        <v>70.369012327005322</v>
      </c>
      <c r="AB17" s="23">
        <v>65.706511512163573</v>
      </c>
      <c r="AC17" s="23">
        <v>59.523914814969771</v>
      </c>
      <c r="AD17" s="23">
        <v>55.600542352727132</v>
      </c>
      <c r="AE17" s="23">
        <v>52.595265443627198</v>
      </c>
      <c r="AG17" s="25">
        <v>70.68617547671812</v>
      </c>
      <c r="AH17" s="25">
        <v>71.047104965496473</v>
      </c>
      <c r="AI17" s="25">
        <v>70.141212178233815</v>
      </c>
      <c r="AJ17" s="25">
        <v>69.77548942907579</v>
      </c>
      <c r="AK17" s="25">
        <v>69.296625545788629</v>
      </c>
      <c r="AL17" s="25">
        <v>68.664130515797169</v>
      </c>
      <c r="AM17" s="25">
        <v>67.951190936544648</v>
      </c>
      <c r="AN17" s="25">
        <v>67.119919090262584</v>
      </c>
      <c r="AO17" s="25">
        <v>66.17980428684983</v>
      </c>
      <c r="AP17" s="25">
        <v>65.110394791398363</v>
      </c>
      <c r="AQ17" s="25">
        <v>61.567647671581355</v>
      </c>
      <c r="AR17" s="25">
        <v>58.546689113650281</v>
      </c>
      <c r="AS17" s="25">
        <v>56.188046167623476</v>
      </c>
      <c r="AT17" s="25">
        <v>55.244409570938217</v>
      </c>
      <c r="AV17" s="26">
        <v>88.68617547671812</v>
      </c>
      <c r="AW17" s="26">
        <v>89.047104965496473</v>
      </c>
      <c r="AX17" s="26">
        <v>88.141212178233815</v>
      </c>
      <c r="AY17" s="26">
        <v>87.77548942907579</v>
      </c>
      <c r="AZ17" s="26">
        <v>87.296625545788629</v>
      </c>
      <c r="BA17" s="26">
        <v>86.664130515797169</v>
      </c>
      <c r="BB17" s="26">
        <v>85.951190936544648</v>
      </c>
      <c r="BC17" s="26">
        <v>85.119919090262584</v>
      </c>
      <c r="BD17" s="26">
        <v>84.17980428684983</v>
      </c>
      <c r="BE17" s="26">
        <v>83.110394791398363</v>
      </c>
      <c r="BF17" s="26">
        <v>79.567647671581355</v>
      </c>
      <c r="BG17" s="26">
        <v>76.546689113650274</v>
      </c>
      <c r="BH17" s="26">
        <v>74.188046167623469</v>
      </c>
      <c r="BI17" s="26">
        <v>73.244409570938217</v>
      </c>
      <c r="BK17" s="27">
        <v>70.911232688255637</v>
      </c>
      <c r="BL17" s="27">
        <v>71.026961521373835</v>
      </c>
      <c r="BM17" s="27">
        <v>67.227976318629629</v>
      </c>
      <c r="BN17" s="27">
        <v>63.370328507417121</v>
      </c>
      <c r="BO17" s="27">
        <v>59.455182921584345</v>
      </c>
      <c r="BP17" s="27">
        <v>56.6098813434402</v>
      </c>
      <c r="BQ17" s="27">
        <v>55.917797052831837</v>
      </c>
      <c r="BR17" s="27">
        <v>55.188785705986604</v>
      </c>
      <c r="BS17" s="27">
        <v>54.431680750462455</v>
      </c>
      <c r="BT17" s="27">
        <v>53.635417996059388</v>
      </c>
      <c r="BU17" s="27">
        <v>50.02266030872542</v>
      </c>
      <c r="BV17" s="27">
        <v>47.353360216333186</v>
      </c>
      <c r="BW17" s="27">
        <v>46.52020755372746</v>
      </c>
      <c r="BX17" s="27">
        <v>46.65560554447265</v>
      </c>
      <c r="BZ17" s="27">
        <v>88.911232688255637</v>
      </c>
      <c r="CA17" s="27">
        <v>89.026961521373835</v>
      </c>
      <c r="CB17" s="27">
        <v>85.227976318629629</v>
      </c>
      <c r="CC17" s="27">
        <v>81.370328507417128</v>
      </c>
      <c r="CD17" s="27">
        <v>77.455182921584338</v>
      </c>
      <c r="CE17" s="27">
        <v>74.609881343440208</v>
      </c>
      <c r="CF17" s="27">
        <v>73.917797052831844</v>
      </c>
      <c r="CG17" s="27">
        <v>73.188785705986604</v>
      </c>
      <c r="CH17" s="27">
        <v>72.431680750462448</v>
      </c>
      <c r="CI17" s="27">
        <v>71.635417996059388</v>
      </c>
      <c r="CJ17" s="27">
        <v>68.02266030872542</v>
      </c>
      <c r="CK17" s="27">
        <v>65.353360216333186</v>
      </c>
      <c r="CL17" s="27">
        <v>64.52020755372746</v>
      </c>
      <c r="CM17" s="27">
        <v>64.65560554447265</v>
      </c>
      <c r="CO17" s="28">
        <v>70.895351116001024</v>
      </c>
      <c r="CP17" s="28">
        <v>70.999428686833468</v>
      </c>
      <c r="CQ17" s="28">
        <v>67.183434278574467</v>
      </c>
      <c r="CR17" s="28">
        <v>63.323474632745338</v>
      </c>
      <c r="CS17" s="28">
        <v>59.399915881136799</v>
      </c>
      <c r="CT17" s="28">
        <v>56.532087418529635</v>
      </c>
      <c r="CU17" s="28">
        <v>55.834381534380292</v>
      </c>
      <c r="CV17" s="28">
        <v>55.070113290240442</v>
      </c>
      <c r="CW17" s="28">
        <v>54.297168093175202</v>
      </c>
      <c r="CX17" s="28">
        <v>53.521466684663807</v>
      </c>
      <c r="CY17" s="28">
        <v>49.867954543856968</v>
      </c>
      <c r="CZ17" s="28">
        <v>32.879665893830207</v>
      </c>
      <c r="DA17" s="28">
        <v>18.638466306805739</v>
      </c>
      <c r="DB17" s="28">
        <v>7.5885938908063935</v>
      </c>
      <c r="DD17" s="28">
        <v>88.895351116001024</v>
      </c>
      <c r="DE17" s="28">
        <v>88.999428686833468</v>
      </c>
      <c r="DF17" s="28">
        <v>85.183434278574467</v>
      </c>
      <c r="DG17" s="28">
        <v>81.323474632745331</v>
      </c>
      <c r="DH17" s="28">
        <v>77.399915881136792</v>
      </c>
      <c r="DI17" s="28">
        <v>74.532087418529642</v>
      </c>
      <c r="DJ17" s="28">
        <v>73.834381534380299</v>
      </c>
      <c r="DK17" s="28">
        <v>73.070113290240442</v>
      </c>
      <c r="DL17" s="28">
        <v>72.297168093175202</v>
      </c>
      <c r="DM17" s="28">
        <v>71.521466684663807</v>
      </c>
      <c r="DN17" s="28">
        <v>67.867954543856968</v>
      </c>
      <c r="DO17" s="28">
        <v>50.879665893830207</v>
      </c>
      <c r="DP17" s="28">
        <v>36.638466306805739</v>
      </c>
      <c r="DQ17" s="28">
        <v>25.588593890806393</v>
      </c>
      <c r="DS17" s="29">
        <v>71.048662200548591</v>
      </c>
      <c r="DT17" s="29">
        <v>71.302037701658719</v>
      </c>
      <c r="DU17" s="29">
        <v>67.637314974870293</v>
      </c>
      <c r="DV17" s="29">
        <v>63.898022513862927</v>
      </c>
      <c r="DW17" s="29">
        <v>60.075900079713264</v>
      </c>
      <c r="DX17" s="29">
        <v>57.249147106500992</v>
      </c>
      <c r="DY17" s="29">
        <v>56.582023306546787</v>
      </c>
      <c r="DZ17" s="29">
        <v>55.834010001760042</v>
      </c>
      <c r="EA17" s="29">
        <v>55.04907651612794</v>
      </c>
      <c r="EB17" s="29">
        <v>53.729917355676015</v>
      </c>
      <c r="EC17" s="29">
        <v>34.81080741180827</v>
      </c>
      <c r="ED17" s="29">
        <v>17.687450124633401</v>
      </c>
      <c r="EE17" s="29">
        <v>5.5419072165818903</v>
      </c>
      <c r="EF17" s="29">
        <v>8.1941011124116585</v>
      </c>
      <c r="EH17" s="29">
        <v>89.048662200548591</v>
      </c>
      <c r="EI17" s="29">
        <v>89.302037701658719</v>
      </c>
      <c r="EJ17" s="29">
        <v>85.637314974870293</v>
      </c>
      <c r="EK17" s="29">
        <v>81.898022513862927</v>
      </c>
      <c r="EL17" s="29">
        <v>78.075900079713264</v>
      </c>
      <c r="EM17" s="29">
        <v>75.249147106500999</v>
      </c>
      <c r="EN17" s="29">
        <v>74.582023306546787</v>
      </c>
      <c r="EO17" s="29">
        <v>73.834010001760049</v>
      </c>
      <c r="EP17" s="29">
        <v>73.04907651612794</v>
      </c>
      <c r="EQ17" s="29">
        <v>71.729917355676008</v>
      </c>
      <c r="ER17" s="29">
        <v>52.81080741180827</v>
      </c>
      <c r="ES17" s="29">
        <v>35.687450124633401</v>
      </c>
      <c r="ET17" s="29">
        <v>23.54190721658189</v>
      </c>
      <c r="EU17" s="29">
        <v>26.194101112411659</v>
      </c>
      <c r="EW17" s="1">
        <v>370584</v>
      </c>
      <c r="EX17" s="80">
        <v>429294</v>
      </c>
      <c r="EY17" s="80" t="s">
        <v>887</v>
      </c>
    </row>
    <row r="18" spans="2:155" ht="16.2" thickBot="1" x14ac:dyDescent="0.35">
      <c r="B18" s="21" t="s">
        <v>47</v>
      </c>
      <c r="C18" s="23">
        <v>40.202832624068861</v>
      </c>
      <c r="D18" s="23">
        <v>40.884147034592175</v>
      </c>
      <c r="E18" s="23">
        <v>40.008339560528583</v>
      </c>
      <c r="F18" s="23">
        <v>39.254494512300596</v>
      </c>
      <c r="G18" s="23">
        <v>38.373468096686281</v>
      </c>
      <c r="H18" s="23">
        <v>37.252291742298823</v>
      </c>
      <c r="I18" s="23">
        <v>36.11371870646758</v>
      </c>
      <c r="J18" s="23">
        <v>34.800146147058271</v>
      </c>
      <c r="K18" s="23">
        <v>33.397216978210338</v>
      </c>
      <c r="L18" s="23">
        <v>31.828012081204577</v>
      </c>
      <c r="M18" s="23">
        <v>24.444130651569196</v>
      </c>
      <c r="N18" s="23">
        <v>15.140656452840531</v>
      </c>
      <c r="O18" s="23">
        <v>7.8806992560674871</v>
      </c>
      <c r="P18" s="23">
        <v>2.3358436421792135</v>
      </c>
      <c r="Q18" s="24"/>
      <c r="R18" s="23">
        <v>58.202832624068861</v>
      </c>
      <c r="S18" s="23">
        <v>58.884147034592175</v>
      </c>
      <c r="T18" s="23">
        <v>58.008339560528583</v>
      </c>
      <c r="U18" s="23">
        <v>57.254494512300596</v>
      </c>
      <c r="V18" s="23">
        <v>56.373468096686281</v>
      </c>
      <c r="W18" s="23">
        <v>55.252291742298823</v>
      </c>
      <c r="X18" s="23">
        <v>54.11371870646758</v>
      </c>
      <c r="Y18" s="23">
        <v>52.800146147058271</v>
      </c>
      <c r="Z18" s="23">
        <v>51.397216978210338</v>
      </c>
      <c r="AA18" s="23">
        <v>49.828012081204577</v>
      </c>
      <c r="AB18" s="23">
        <v>42.444130651569196</v>
      </c>
      <c r="AC18" s="23">
        <v>33.140656452840531</v>
      </c>
      <c r="AD18" s="23">
        <v>25.880699256067487</v>
      </c>
      <c r="AE18" s="23">
        <v>20.335843642179213</v>
      </c>
      <c r="AG18" s="25">
        <v>39.778210668885677</v>
      </c>
      <c r="AH18" s="25">
        <v>40.284594600937396</v>
      </c>
      <c r="AI18" s="25">
        <v>39.654278528758141</v>
      </c>
      <c r="AJ18" s="25">
        <v>39.056137472195729</v>
      </c>
      <c r="AK18" s="25">
        <v>38.30249189085481</v>
      </c>
      <c r="AL18" s="25">
        <v>37.320933380654296</v>
      </c>
      <c r="AM18" s="25">
        <v>36.202713162018668</v>
      </c>
      <c r="AN18" s="25">
        <v>33.371463696770633</v>
      </c>
      <c r="AO18" s="25">
        <v>30.111519327858389</v>
      </c>
      <c r="AP18" s="25">
        <v>26.387267615550613</v>
      </c>
      <c r="AQ18" s="25">
        <v>20.843879938594768</v>
      </c>
      <c r="AR18" s="25">
        <v>19.042351778195552</v>
      </c>
      <c r="AS18" s="25">
        <v>15.628933810765844</v>
      </c>
      <c r="AT18" s="25">
        <v>14.457888614468445</v>
      </c>
      <c r="AV18" s="26">
        <v>57.778210668885677</v>
      </c>
      <c r="AW18" s="26">
        <v>58.284594600937396</v>
      </c>
      <c r="AX18" s="26">
        <v>57.654278528758141</v>
      </c>
      <c r="AY18" s="26">
        <v>57.056137472195729</v>
      </c>
      <c r="AZ18" s="26">
        <v>56.30249189085481</v>
      </c>
      <c r="BA18" s="26">
        <v>55.320933380654296</v>
      </c>
      <c r="BB18" s="26">
        <v>54.202713162018668</v>
      </c>
      <c r="BC18" s="26">
        <v>51.371463696770633</v>
      </c>
      <c r="BD18" s="26">
        <v>48.111519327858389</v>
      </c>
      <c r="BE18" s="26">
        <v>44.387267615550613</v>
      </c>
      <c r="BF18" s="26">
        <v>38.843879938594768</v>
      </c>
      <c r="BG18" s="26">
        <v>37.042351778195552</v>
      </c>
      <c r="BH18" s="26">
        <v>33.628933810765844</v>
      </c>
      <c r="BI18" s="26">
        <v>32.457888614468445</v>
      </c>
      <c r="BK18" s="27">
        <v>40.212039532917984</v>
      </c>
      <c r="BL18" s="27">
        <v>41.066818148403314</v>
      </c>
      <c r="BM18" s="27">
        <v>40.406932571330316</v>
      </c>
      <c r="BN18" s="27">
        <v>39.855000520676541</v>
      </c>
      <c r="BO18" s="27">
        <v>39.192498326527215</v>
      </c>
      <c r="BP18" s="27">
        <v>38.367796433017901</v>
      </c>
      <c r="BQ18" s="27">
        <v>37.527368244550246</v>
      </c>
      <c r="BR18" s="27">
        <v>36.576327893493072</v>
      </c>
      <c r="BS18" s="27">
        <v>35.528698220972046</v>
      </c>
      <c r="BT18" s="27">
        <v>34.309439584292505</v>
      </c>
      <c r="BU18" s="27">
        <v>28.587165963264297</v>
      </c>
      <c r="BV18" s="27">
        <v>23.756384514392806</v>
      </c>
      <c r="BW18" s="27">
        <v>22.586299662731363</v>
      </c>
      <c r="BX18" s="27">
        <v>23.439342814097188</v>
      </c>
      <c r="BZ18" s="27">
        <v>58.212039532917984</v>
      </c>
      <c r="CA18" s="27">
        <v>59.066818148403314</v>
      </c>
      <c r="CB18" s="27">
        <v>58.406932571330316</v>
      </c>
      <c r="CC18" s="27">
        <v>57.855000520676541</v>
      </c>
      <c r="CD18" s="27">
        <v>57.192498326527215</v>
      </c>
      <c r="CE18" s="27">
        <v>56.367796433017901</v>
      </c>
      <c r="CF18" s="27">
        <v>55.527368244550246</v>
      </c>
      <c r="CG18" s="27">
        <v>54.576327893493072</v>
      </c>
      <c r="CH18" s="27">
        <v>53.528698220972046</v>
      </c>
      <c r="CI18" s="27">
        <v>52.309439584292505</v>
      </c>
      <c r="CJ18" s="27">
        <v>46.587165963264297</v>
      </c>
      <c r="CK18" s="27">
        <v>41.756384514392806</v>
      </c>
      <c r="CL18" s="27">
        <v>40.586299662731363</v>
      </c>
      <c r="CM18" s="27">
        <v>41.439342814097188</v>
      </c>
      <c r="CO18" s="28">
        <v>40.2157229028806</v>
      </c>
      <c r="CP18" s="28">
        <v>41.009826545651848</v>
      </c>
      <c r="CQ18" s="28">
        <v>40.29455911854221</v>
      </c>
      <c r="CR18" s="28">
        <v>39.753652662802679</v>
      </c>
      <c r="CS18" s="28">
        <v>39.146209497193823</v>
      </c>
      <c r="CT18" s="28">
        <v>38.436558645796424</v>
      </c>
      <c r="CU18" s="28">
        <v>37.743768884096156</v>
      </c>
      <c r="CV18" s="28">
        <v>36.881096728699063</v>
      </c>
      <c r="CW18" s="28">
        <v>36.05074756160225</v>
      </c>
      <c r="CX18" s="28">
        <v>35.186811899475998</v>
      </c>
      <c r="CY18" s="28">
        <v>30.289410745710128</v>
      </c>
      <c r="CZ18" s="28">
        <v>2.3283240822780726</v>
      </c>
      <c r="DA18" s="28">
        <v>-20.919708096694109</v>
      </c>
      <c r="DB18" s="28">
        <v>-40.640607981115238</v>
      </c>
      <c r="DD18" s="28">
        <v>58.2157229028806</v>
      </c>
      <c r="DE18" s="28">
        <v>59.009826545651848</v>
      </c>
      <c r="DF18" s="28">
        <v>58.29455911854221</v>
      </c>
      <c r="DG18" s="28">
        <v>57.753652662802679</v>
      </c>
      <c r="DH18" s="28">
        <v>57.146209497193823</v>
      </c>
      <c r="DI18" s="28">
        <v>56.436558645796424</v>
      </c>
      <c r="DJ18" s="28">
        <v>55.743768884096156</v>
      </c>
      <c r="DK18" s="28">
        <v>54.881096728699063</v>
      </c>
      <c r="DL18" s="28">
        <v>54.05074756160225</v>
      </c>
      <c r="DM18" s="28">
        <v>53.186811899475998</v>
      </c>
      <c r="DN18" s="28">
        <v>48.289410745710128</v>
      </c>
      <c r="DO18" s="28">
        <v>20.328324082278073</v>
      </c>
      <c r="DP18" s="28">
        <v>-2.9197080966941087</v>
      </c>
      <c r="DQ18" s="28">
        <v>-22.640607981115238</v>
      </c>
      <c r="DS18" s="29">
        <v>40.581325934909216</v>
      </c>
      <c r="DT18" s="29">
        <v>41.729707884218911</v>
      </c>
      <c r="DU18" s="29">
        <v>41.370495065468532</v>
      </c>
      <c r="DV18" s="29">
        <v>41.109688465329199</v>
      </c>
      <c r="DW18" s="29">
        <v>40.783347992576253</v>
      </c>
      <c r="DX18" s="29">
        <v>40.234289893498499</v>
      </c>
      <c r="DY18" s="29">
        <v>39.734039478768736</v>
      </c>
      <c r="DZ18" s="29">
        <v>39.132219548054849</v>
      </c>
      <c r="EA18" s="29">
        <v>38.530939739758296</v>
      </c>
      <c r="EB18" s="29">
        <v>36.815974261224156</v>
      </c>
      <c r="EC18" s="29">
        <v>6.7431827232969823</v>
      </c>
      <c r="ED18" s="29">
        <v>-21.172963212191632</v>
      </c>
      <c r="EE18" s="29">
        <v>-40.29455253518833</v>
      </c>
      <c r="EF18" s="29">
        <v>-38.478829161730459</v>
      </c>
      <c r="EH18" s="29">
        <v>58.581325934909216</v>
      </c>
      <c r="EI18" s="29">
        <v>59.729707884218911</v>
      </c>
      <c r="EJ18" s="29">
        <v>59.370495065468532</v>
      </c>
      <c r="EK18" s="29">
        <v>59.109688465329199</v>
      </c>
      <c r="EL18" s="29">
        <v>58.783347992576253</v>
      </c>
      <c r="EM18" s="29">
        <v>58.234289893498499</v>
      </c>
      <c r="EN18" s="29">
        <v>57.734039478768736</v>
      </c>
      <c r="EO18" s="29">
        <v>57.132219548054849</v>
      </c>
      <c r="EP18" s="29">
        <v>56.530939739758296</v>
      </c>
      <c r="EQ18" s="29">
        <v>54.815974261224156</v>
      </c>
      <c r="ER18" s="29">
        <v>24.743182723296982</v>
      </c>
      <c r="ES18" s="29">
        <v>-3.1729632121916325</v>
      </c>
      <c r="ET18" s="29">
        <v>-22.29455253518833</v>
      </c>
      <c r="EU18" s="29">
        <v>-20.478829161730459</v>
      </c>
      <c r="EW18" s="1">
        <v>330835</v>
      </c>
      <c r="EX18" s="80">
        <v>435308</v>
      </c>
      <c r="EY18" s="80" t="s">
        <v>887</v>
      </c>
    </row>
    <row r="19" spans="2:155" ht="16.2" thickBot="1" x14ac:dyDescent="0.35">
      <c r="B19" s="21" t="s">
        <v>382</v>
      </c>
      <c r="C19" s="23">
        <v>13.622555086298505</v>
      </c>
      <c r="D19" s="23">
        <v>21.751443080877678</v>
      </c>
      <c r="E19" s="23">
        <v>18.714040643159905</v>
      </c>
      <c r="F19" s="23">
        <v>17.278103993149401</v>
      </c>
      <c r="G19" s="23">
        <v>16.001538703448148</v>
      </c>
      <c r="H19" s="23">
        <v>14.582211143276012</v>
      </c>
      <c r="I19" s="23">
        <v>13.215134738150894</v>
      </c>
      <c r="J19" s="23">
        <v>11.86052640203458</v>
      </c>
      <c r="K19" s="23">
        <v>10.536192880870544</v>
      </c>
      <c r="L19" s="23">
        <v>9.2444914172017434</v>
      </c>
      <c r="M19" s="23">
        <v>2.8484441353779033</v>
      </c>
      <c r="N19" s="23">
        <v>-6.2448440056373897</v>
      </c>
      <c r="O19" s="23">
        <v>-12.29861256388601</v>
      </c>
      <c r="P19" s="23">
        <v>-16.420187542479397</v>
      </c>
      <c r="Q19" s="24"/>
      <c r="R19" s="23">
        <v>57.622555086298505</v>
      </c>
      <c r="S19" s="23">
        <v>65.751443080877678</v>
      </c>
      <c r="T19" s="23">
        <v>62.714040643159905</v>
      </c>
      <c r="U19" s="23">
        <v>61.278103993149401</v>
      </c>
      <c r="V19" s="23">
        <v>60.001538703448148</v>
      </c>
      <c r="W19" s="23">
        <v>58.582211143276012</v>
      </c>
      <c r="X19" s="23">
        <v>57.215134738150894</v>
      </c>
      <c r="Y19" s="23">
        <v>55.86052640203458</v>
      </c>
      <c r="Z19" s="23">
        <v>54.536192880870544</v>
      </c>
      <c r="AA19" s="23">
        <v>53.244491417201743</v>
      </c>
      <c r="AB19" s="23">
        <v>46.848444135377903</v>
      </c>
      <c r="AC19" s="23">
        <v>37.75515599436261</v>
      </c>
      <c r="AD19" s="23">
        <v>31.70138743611399</v>
      </c>
      <c r="AE19" s="23">
        <v>27.579812457520603</v>
      </c>
      <c r="AG19" s="25">
        <v>13.288056041588632</v>
      </c>
      <c r="AH19" s="25">
        <v>22.425535101106433</v>
      </c>
      <c r="AI19" s="25">
        <v>20.801746702047083</v>
      </c>
      <c r="AJ19" s="25">
        <v>20.057848573352928</v>
      </c>
      <c r="AK19" s="25">
        <v>19.365008884399643</v>
      </c>
      <c r="AL19" s="25">
        <v>18.512697321333377</v>
      </c>
      <c r="AM19" s="25">
        <v>17.602147930056475</v>
      </c>
      <c r="AN19" s="25">
        <v>16.669293026461816</v>
      </c>
      <c r="AO19" s="25">
        <v>15.696859093228682</v>
      </c>
      <c r="AP19" s="25">
        <v>14.63128735262012</v>
      </c>
      <c r="AQ19" s="25">
        <v>10.774341001448235</v>
      </c>
      <c r="AR19" s="25">
        <v>7.2957464518908353</v>
      </c>
      <c r="AS19" s="25">
        <v>3.9448967072378025</v>
      </c>
      <c r="AT19" s="25">
        <v>2.4087070385591858</v>
      </c>
      <c r="AV19" s="26">
        <v>57.288056041588632</v>
      </c>
      <c r="AW19" s="26">
        <v>66.425535101106433</v>
      </c>
      <c r="AX19" s="26">
        <v>64.801746702047083</v>
      </c>
      <c r="AY19" s="26">
        <v>64.057848573352928</v>
      </c>
      <c r="AZ19" s="26">
        <v>63.365008884399643</v>
      </c>
      <c r="BA19" s="26">
        <v>62.512697321333377</v>
      </c>
      <c r="BB19" s="26">
        <v>61.602147930056475</v>
      </c>
      <c r="BC19" s="26">
        <v>60.669293026461816</v>
      </c>
      <c r="BD19" s="26">
        <v>59.696859093228682</v>
      </c>
      <c r="BE19" s="26">
        <v>58.63128735262012</v>
      </c>
      <c r="BF19" s="26">
        <v>54.774341001448235</v>
      </c>
      <c r="BG19" s="26">
        <v>51.295746451890835</v>
      </c>
      <c r="BH19" s="26">
        <v>47.944896707237803</v>
      </c>
      <c r="BI19" s="26">
        <v>46.408707038559186</v>
      </c>
      <c r="BK19" s="27">
        <v>13.629844440383536</v>
      </c>
      <c r="BL19" s="27">
        <v>21.884655661732708</v>
      </c>
      <c r="BM19" s="27">
        <v>19.000016273450953</v>
      </c>
      <c r="BN19" s="27">
        <v>17.701128210924537</v>
      </c>
      <c r="BO19" s="27">
        <v>16.567299414834565</v>
      </c>
      <c r="BP19" s="27">
        <v>15.336528581179167</v>
      </c>
      <c r="BQ19" s="27">
        <v>14.146853214682508</v>
      </c>
      <c r="BR19" s="27">
        <v>13.030325300139779</v>
      </c>
      <c r="BS19" s="27">
        <v>11.960216548626818</v>
      </c>
      <c r="BT19" s="27">
        <v>10.893021368980314</v>
      </c>
      <c r="BU19" s="27">
        <v>5.6494921213343332</v>
      </c>
      <c r="BV19" s="27">
        <v>1.1515390826079965</v>
      </c>
      <c r="BW19" s="27">
        <v>-1.2297218834493151</v>
      </c>
      <c r="BX19" s="27">
        <v>-2.1582185985242717</v>
      </c>
      <c r="BZ19" s="27">
        <v>57.629844440383536</v>
      </c>
      <c r="CA19" s="27">
        <v>65.884655661732708</v>
      </c>
      <c r="CB19" s="27">
        <v>63.000016273450953</v>
      </c>
      <c r="CC19" s="27">
        <v>61.701128210924537</v>
      </c>
      <c r="CD19" s="27">
        <v>60.567299414834565</v>
      </c>
      <c r="CE19" s="27">
        <v>59.336528581179167</v>
      </c>
      <c r="CF19" s="27">
        <v>58.146853214682508</v>
      </c>
      <c r="CG19" s="27">
        <v>57.030325300139779</v>
      </c>
      <c r="CH19" s="27">
        <v>55.960216548626818</v>
      </c>
      <c r="CI19" s="27">
        <v>54.893021368980314</v>
      </c>
      <c r="CJ19" s="27">
        <v>49.649492121334333</v>
      </c>
      <c r="CK19" s="27">
        <v>45.151539082607997</v>
      </c>
      <c r="CL19" s="27">
        <v>42.770278116550685</v>
      </c>
      <c r="CM19" s="27">
        <v>41.841781401475728</v>
      </c>
      <c r="CO19" s="28">
        <v>13.62539146041658</v>
      </c>
      <c r="CP19" s="28">
        <v>21.905718301974559</v>
      </c>
      <c r="CQ19" s="28">
        <v>19.025872623954186</v>
      </c>
      <c r="CR19" s="28">
        <v>17.752396393828036</v>
      </c>
      <c r="CS19" s="28">
        <v>16.640769369384316</v>
      </c>
      <c r="CT19" s="28">
        <v>15.389974959725691</v>
      </c>
      <c r="CU19" s="28">
        <v>14.192150480100636</v>
      </c>
      <c r="CV19" s="28">
        <v>12.958065214882637</v>
      </c>
      <c r="CW19" s="28">
        <v>11.791664546165833</v>
      </c>
      <c r="CX19" s="28">
        <v>10.690947810061758</v>
      </c>
      <c r="CY19" s="28">
        <v>5.2757501254542234</v>
      </c>
      <c r="CZ19" s="28">
        <v>-6.7517040506282484</v>
      </c>
      <c r="DA19" s="28">
        <v>-14.897591358022126</v>
      </c>
      <c r="DB19" s="28">
        <v>-20.188478797143176</v>
      </c>
      <c r="DD19" s="28">
        <v>57.62539146041658</v>
      </c>
      <c r="DE19" s="28">
        <v>65.905718301974559</v>
      </c>
      <c r="DF19" s="28">
        <v>63.025872623954186</v>
      </c>
      <c r="DG19" s="28">
        <v>61.752396393828036</v>
      </c>
      <c r="DH19" s="28">
        <v>60.640769369384316</v>
      </c>
      <c r="DI19" s="28">
        <v>59.389974959725691</v>
      </c>
      <c r="DJ19" s="28">
        <v>58.192150480100636</v>
      </c>
      <c r="DK19" s="28">
        <v>56.958065214882637</v>
      </c>
      <c r="DL19" s="28">
        <v>55.791664546165833</v>
      </c>
      <c r="DM19" s="28">
        <v>54.690947810061758</v>
      </c>
      <c r="DN19" s="28">
        <v>49.275750125454223</v>
      </c>
      <c r="DO19" s="28">
        <v>37.248295949371752</v>
      </c>
      <c r="DP19" s="28">
        <v>29.102408641977874</v>
      </c>
      <c r="DQ19" s="28">
        <v>23.811521202856824</v>
      </c>
      <c r="DS19" s="29">
        <v>13.735980840684476</v>
      </c>
      <c r="DT19" s="29">
        <v>22.095220612634904</v>
      </c>
      <c r="DU19" s="29">
        <v>19.312941627583285</v>
      </c>
      <c r="DV19" s="29">
        <v>18.123723580025356</v>
      </c>
      <c r="DW19" s="29">
        <v>17.047866815586076</v>
      </c>
      <c r="DX19" s="29">
        <v>15.760326494529409</v>
      </c>
      <c r="DY19" s="29">
        <v>14.460260534831647</v>
      </c>
      <c r="DZ19" s="29">
        <v>13.120157632752296</v>
      </c>
      <c r="EA19" s="29">
        <v>11.817067165806833</v>
      </c>
      <c r="EB19" s="29">
        <v>10.363568782538735</v>
      </c>
      <c r="EC19" s="29">
        <v>-3.590501734631502</v>
      </c>
      <c r="ED19" s="29">
        <v>-16.179422374490088</v>
      </c>
      <c r="EE19" s="29">
        <v>-23.918564756274819</v>
      </c>
      <c r="EF19" s="29">
        <v>-24.173636368799308</v>
      </c>
      <c r="EH19" s="29">
        <v>57.735980840684476</v>
      </c>
      <c r="EI19" s="29">
        <v>66.095220612634904</v>
      </c>
      <c r="EJ19" s="29">
        <v>63.312941627583285</v>
      </c>
      <c r="EK19" s="29">
        <v>62.123723580025356</v>
      </c>
      <c r="EL19" s="29">
        <v>61.047866815586076</v>
      </c>
      <c r="EM19" s="29">
        <v>59.760326494529409</v>
      </c>
      <c r="EN19" s="29">
        <v>58.460260534831647</v>
      </c>
      <c r="EO19" s="29">
        <v>57.120157632752296</v>
      </c>
      <c r="EP19" s="29">
        <v>55.817067165806833</v>
      </c>
      <c r="EQ19" s="29">
        <v>54.363568782538735</v>
      </c>
      <c r="ER19" s="29">
        <v>40.409498265368498</v>
      </c>
      <c r="ES19" s="29">
        <v>27.820577625509912</v>
      </c>
      <c r="ET19" s="29">
        <v>20.081435243725181</v>
      </c>
      <c r="EU19" s="29">
        <v>19.826363631200692</v>
      </c>
      <c r="EW19" s="1">
        <v>384221</v>
      </c>
      <c r="EX19" s="80">
        <v>397717</v>
      </c>
      <c r="EY19" s="80" t="s">
        <v>872</v>
      </c>
    </row>
    <row r="20" spans="2:155" ht="16.2" thickBot="1" x14ac:dyDescent="0.35">
      <c r="B20" s="21" t="s">
        <v>383</v>
      </c>
      <c r="C20" s="23">
        <v>31.193300407319157</v>
      </c>
      <c r="D20" s="23">
        <v>31.347479768863735</v>
      </c>
      <c r="E20" s="23">
        <v>28.983333889755528</v>
      </c>
      <c r="F20" s="23">
        <v>27.30403448390885</v>
      </c>
      <c r="G20" s="23">
        <v>25.410266469499092</v>
      </c>
      <c r="H20" s="23">
        <v>23.164751004517058</v>
      </c>
      <c r="I20" s="23">
        <v>20.828608080613719</v>
      </c>
      <c r="J20" s="23">
        <v>18.154393011739529</v>
      </c>
      <c r="K20" s="23">
        <v>15.338334246640159</v>
      </c>
      <c r="L20" s="23">
        <v>12.21654677926044</v>
      </c>
      <c r="M20" s="23">
        <v>-2.265728483479279</v>
      </c>
      <c r="N20" s="23">
        <v>-18.04989536849547</v>
      </c>
      <c r="O20" s="23">
        <v>-26.262885976217206</v>
      </c>
      <c r="P20" s="23">
        <v>-30.712709662067823</v>
      </c>
      <c r="Q20" s="24"/>
      <c r="R20" s="23">
        <v>50.193300407319157</v>
      </c>
      <c r="S20" s="23">
        <v>50.347479768863735</v>
      </c>
      <c r="T20" s="23">
        <v>47.983333889755528</v>
      </c>
      <c r="U20" s="23">
        <v>46.30403448390885</v>
      </c>
      <c r="V20" s="23">
        <v>44.410266469499092</v>
      </c>
      <c r="W20" s="23">
        <v>42.164751004517058</v>
      </c>
      <c r="X20" s="23">
        <v>39.828608080613719</v>
      </c>
      <c r="Y20" s="23">
        <v>37.154393011739529</v>
      </c>
      <c r="Z20" s="23">
        <v>34.338334246640159</v>
      </c>
      <c r="AA20" s="23">
        <v>31.21654677926044</v>
      </c>
      <c r="AB20" s="23">
        <v>16.734271516520721</v>
      </c>
      <c r="AC20" s="23">
        <v>0.95010463150453006</v>
      </c>
      <c r="AD20" s="23">
        <v>-7.2628859762172056</v>
      </c>
      <c r="AE20" s="23">
        <v>-11.712709662067823</v>
      </c>
      <c r="AG20" s="25">
        <v>30.721112846150064</v>
      </c>
      <c r="AH20" s="25">
        <v>31.126685643136497</v>
      </c>
      <c r="AI20" s="25">
        <v>29.745549392741026</v>
      </c>
      <c r="AJ20" s="25">
        <v>28.627768431154678</v>
      </c>
      <c r="AK20" s="25">
        <v>27.254547670814176</v>
      </c>
      <c r="AL20" s="25">
        <v>25.591156938652318</v>
      </c>
      <c r="AM20" s="25">
        <v>23.724527989566766</v>
      </c>
      <c r="AN20" s="25">
        <v>21.514662153661192</v>
      </c>
      <c r="AO20" s="25">
        <v>19.069710334071672</v>
      </c>
      <c r="AP20" s="25">
        <v>16.270427783757484</v>
      </c>
      <c r="AQ20" s="25">
        <v>5.7334930502783834</v>
      </c>
      <c r="AR20" s="25">
        <v>-4.8843241424793291</v>
      </c>
      <c r="AS20" s="25">
        <v>-14.190749550089549</v>
      </c>
      <c r="AT20" s="25">
        <v>-17.954592694551081</v>
      </c>
      <c r="AV20" s="26">
        <v>49.721112846150064</v>
      </c>
      <c r="AW20" s="26">
        <v>50.126685643136497</v>
      </c>
      <c r="AX20" s="26">
        <v>48.745549392741026</v>
      </c>
      <c r="AY20" s="26">
        <v>47.627768431154678</v>
      </c>
      <c r="AZ20" s="26">
        <v>46.254547670814176</v>
      </c>
      <c r="BA20" s="26">
        <v>44.591156938652318</v>
      </c>
      <c r="BB20" s="26">
        <v>42.724527989566766</v>
      </c>
      <c r="BC20" s="26">
        <v>40.514662153661192</v>
      </c>
      <c r="BD20" s="26">
        <v>38.069710334071672</v>
      </c>
      <c r="BE20" s="26">
        <v>35.270427783757484</v>
      </c>
      <c r="BF20" s="26">
        <v>24.733493050278383</v>
      </c>
      <c r="BG20" s="26">
        <v>14.115675857520671</v>
      </c>
      <c r="BH20" s="26">
        <v>4.8092504499104507</v>
      </c>
      <c r="BI20" s="26">
        <v>1.0454073054489186</v>
      </c>
      <c r="BK20" s="27">
        <v>31.20915209549392</v>
      </c>
      <c r="BL20" s="27">
        <v>31.64886447491287</v>
      </c>
      <c r="BM20" s="27">
        <v>29.645919238395905</v>
      </c>
      <c r="BN20" s="27">
        <v>28.307859014181105</v>
      </c>
      <c r="BO20" s="27">
        <v>26.786967201378729</v>
      </c>
      <c r="BP20" s="27">
        <v>25.051052766062014</v>
      </c>
      <c r="BQ20" s="27">
        <v>23.240298075479728</v>
      </c>
      <c r="BR20" s="27">
        <v>21.213517909721148</v>
      </c>
      <c r="BS20" s="27">
        <v>19.039122114689818</v>
      </c>
      <c r="BT20" s="27">
        <v>16.557127954616334</v>
      </c>
      <c r="BU20" s="27">
        <v>5.0009518194450493</v>
      </c>
      <c r="BV20" s="27">
        <v>-4.0309578311143923</v>
      </c>
      <c r="BW20" s="27">
        <v>-6.7559362803979184</v>
      </c>
      <c r="BX20" s="27">
        <v>-5.8620554738367332</v>
      </c>
      <c r="BZ20" s="27">
        <v>50.20915209549392</v>
      </c>
      <c r="CA20" s="27">
        <v>50.64886447491287</v>
      </c>
      <c r="CB20" s="27">
        <v>48.645919238395905</v>
      </c>
      <c r="CC20" s="27">
        <v>47.307859014181105</v>
      </c>
      <c r="CD20" s="27">
        <v>45.786967201378729</v>
      </c>
      <c r="CE20" s="27">
        <v>44.051052766062014</v>
      </c>
      <c r="CF20" s="27">
        <v>42.240298075479728</v>
      </c>
      <c r="CG20" s="27">
        <v>40.213517909721148</v>
      </c>
      <c r="CH20" s="27">
        <v>38.039122114689818</v>
      </c>
      <c r="CI20" s="27">
        <v>35.557127954616334</v>
      </c>
      <c r="CJ20" s="27">
        <v>24.000951819445049</v>
      </c>
      <c r="CK20" s="27">
        <v>14.969042168885608</v>
      </c>
      <c r="CL20" s="27">
        <v>12.244063719602082</v>
      </c>
      <c r="CM20" s="27">
        <v>13.137944526163267</v>
      </c>
      <c r="CO20" s="28">
        <v>31.178768561779933</v>
      </c>
      <c r="CP20" s="28">
        <v>31.487323282865333</v>
      </c>
      <c r="CQ20" s="28">
        <v>29.386029638963421</v>
      </c>
      <c r="CR20" s="28">
        <v>28.069565410535532</v>
      </c>
      <c r="CS20" s="28">
        <v>26.656912481891823</v>
      </c>
      <c r="CT20" s="28">
        <v>25.138400735114857</v>
      </c>
      <c r="CU20" s="28">
        <v>23.61284206595036</v>
      </c>
      <c r="CV20" s="28">
        <v>21.818848836126904</v>
      </c>
      <c r="CW20" s="28">
        <v>20.097537993951377</v>
      </c>
      <c r="CX20" s="28">
        <v>18.316916088175645</v>
      </c>
      <c r="CY20" s="28">
        <v>8.660842701251525</v>
      </c>
      <c r="CZ20" s="28">
        <v>-40.296332468854416</v>
      </c>
      <c r="DA20" s="28">
        <v>-84.021885807594515</v>
      </c>
      <c r="DB20" s="28">
        <v>-117.80459365869399</v>
      </c>
      <c r="DD20" s="28">
        <v>50.178768561779933</v>
      </c>
      <c r="DE20" s="28">
        <v>50.487323282865333</v>
      </c>
      <c r="DF20" s="28">
        <v>48.386029638963421</v>
      </c>
      <c r="DG20" s="28">
        <v>47.069565410535532</v>
      </c>
      <c r="DH20" s="28">
        <v>45.656912481891823</v>
      </c>
      <c r="DI20" s="28">
        <v>44.138400735114857</v>
      </c>
      <c r="DJ20" s="28">
        <v>42.61284206595036</v>
      </c>
      <c r="DK20" s="28">
        <v>40.818848836126904</v>
      </c>
      <c r="DL20" s="28">
        <v>39.097537993951377</v>
      </c>
      <c r="DM20" s="28">
        <v>37.316916088175645</v>
      </c>
      <c r="DN20" s="28">
        <v>27.660842701251525</v>
      </c>
      <c r="DO20" s="28">
        <v>-21.296332468854416</v>
      </c>
      <c r="DP20" s="28">
        <v>-65.021885807594515</v>
      </c>
      <c r="DQ20" s="28">
        <v>-98.804593658693989</v>
      </c>
      <c r="DS20" s="29">
        <v>31.6151841383234</v>
      </c>
      <c r="DT20" s="29">
        <v>32.345927995856172</v>
      </c>
      <c r="DU20" s="29">
        <v>30.669028990273986</v>
      </c>
      <c r="DV20" s="29">
        <v>29.682980675044362</v>
      </c>
      <c r="DW20" s="29">
        <v>28.586874726665641</v>
      </c>
      <c r="DX20" s="29">
        <v>27.208711639730282</v>
      </c>
      <c r="DY20" s="29">
        <v>25.863691898582431</v>
      </c>
      <c r="DZ20" s="29">
        <v>24.333660177622406</v>
      </c>
      <c r="EA20" s="29">
        <v>22.825145251517256</v>
      </c>
      <c r="EB20" s="29">
        <v>19.343826991681027</v>
      </c>
      <c r="EC20" s="29">
        <v>-30.652726302512747</v>
      </c>
      <c r="ED20" s="29">
        <v>-78.386930574040662</v>
      </c>
      <c r="EE20" s="29">
        <v>-115.9526264822116</v>
      </c>
      <c r="EF20" s="29">
        <v>-114.9329336100231</v>
      </c>
      <c r="EH20" s="29">
        <v>50.6151841383234</v>
      </c>
      <c r="EI20" s="29">
        <v>51.345927995856172</v>
      </c>
      <c r="EJ20" s="29">
        <v>49.669028990273986</v>
      </c>
      <c r="EK20" s="29">
        <v>48.682980675044362</v>
      </c>
      <c r="EL20" s="29">
        <v>47.586874726665641</v>
      </c>
      <c r="EM20" s="29">
        <v>46.208711639730282</v>
      </c>
      <c r="EN20" s="29">
        <v>44.863691898582431</v>
      </c>
      <c r="EO20" s="29">
        <v>43.333660177622406</v>
      </c>
      <c r="EP20" s="29">
        <v>41.825145251517256</v>
      </c>
      <c r="EQ20" s="29">
        <v>38.343826991681027</v>
      </c>
      <c r="ER20" s="29">
        <v>-11.652726302512747</v>
      </c>
      <c r="ES20" s="29">
        <v>-59.386930574040662</v>
      </c>
      <c r="ET20" s="29">
        <v>-96.952626482211599</v>
      </c>
      <c r="EU20" s="29">
        <v>-95.932933610023099</v>
      </c>
      <c r="EW20" s="1">
        <v>372255</v>
      </c>
      <c r="EX20" s="80">
        <v>410566</v>
      </c>
      <c r="EY20" s="80" t="s">
        <v>880</v>
      </c>
    </row>
    <row r="21" spans="2:155" ht="16.2" thickBot="1" x14ac:dyDescent="0.35">
      <c r="B21" s="21" t="s">
        <v>63</v>
      </c>
      <c r="C21" s="23">
        <v>70.399878126341662</v>
      </c>
      <c r="D21" s="23">
        <v>70.522548656245078</v>
      </c>
      <c r="E21" s="23">
        <v>69.681336465432906</v>
      </c>
      <c r="F21" s="23">
        <v>69.217268037541317</v>
      </c>
      <c r="G21" s="23">
        <v>68.656830145926904</v>
      </c>
      <c r="H21" s="23">
        <v>67.925976049113075</v>
      </c>
      <c r="I21" s="23">
        <v>67.181307223639664</v>
      </c>
      <c r="J21" s="23">
        <v>66.314653583027138</v>
      </c>
      <c r="K21" s="23">
        <v>65.38437300635016</v>
      </c>
      <c r="L21" s="23">
        <v>64.339684314763844</v>
      </c>
      <c r="M21" s="23">
        <v>59.593921673017917</v>
      </c>
      <c r="N21" s="23">
        <v>54.442994558073877</v>
      </c>
      <c r="O21" s="23">
        <v>51.815202816028872</v>
      </c>
      <c r="P21" s="23">
        <v>50.524032294878168</v>
      </c>
      <c r="Q21" s="24"/>
      <c r="R21" s="23">
        <v>88.399878126341662</v>
      </c>
      <c r="S21" s="23">
        <v>88.522548656245078</v>
      </c>
      <c r="T21" s="23">
        <v>87.681336465432906</v>
      </c>
      <c r="U21" s="23">
        <v>87.217268037541317</v>
      </c>
      <c r="V21" s="23">
        <v>86.656830145926904</v>
      </c>
      <c r="W21" s="23">
        <v>85.925976049113075</v>
      </c>
      <c r="X21" s="23">
        <v>85.181307223639664</v>
      </c>
      <c r="Y21" s="23">
        <v>84.314653583027138</v>
      </c>
      <c r="Z21" s="23">
        <v>83.38437300635016</v>
      </c>
      <c r="AA21" s="23">
        <v>82.339684314763844</v>
      </c>
      <c r="AB21" s="23">
        <v>77.593921673017917</v>
      </c>
      <c r="AC21" s="23">
        <v>72.442994558073877</v>
      </c>
      <c r="AD21" s="23">
        <v>69.815202816028872</v>
      </c>
      <c r="AE21" s="23">
        <v>68.524032294878168</v>
      </c>
      <c r="AG21" s="25">
        <v>70.183501023685253</v>
      </c>
      <c r="AH21" s="25">
        <v>70.366463344032312</v>
      </c>
      <c r="AI21" s="25">
        <v>69.850986613118522</v>
      </c>
      <c r="AJ21" s="25">
        <v>69.524495000176543</v>
      </c>
      <c r="AK21" s="25">
        <v>69.101865592788386</v>
      </c>
      <c r="AL21" s="25">
        <v>68.509617953082184</v>
      </c>
      <c r="AM21" s="25">
        <v>67.850640167440787</v>
      </c>
      <c r="AN21" s="25">
        <v>67.052763362128204</v>
      </c>
      <c r="AO21" s="25">
        <v>66.152549392487799</v>
      </c>
      <c r="AP21" s="25">
        <v>65.107662670518707</v>
      </c>
      <c r="AQ21" s="25">
        <v>61.533383280089346</v>
      </c>
      <c r="AR21" s="25">
        <v>58.26080287644254</v>
      </c>
      <c r="AS21" s="25">
        <v>55.664692047400244</v>
      </c>
      <c r="AT21" s="25">
        <v>54.933010561378772</v>
      </c>
      <c r="AV21" s="26">
        <v>88.183501023685253</v>
      </c>
      <c r="AW21" s="26">
        <v>88.366463344032312</v>
      </c>
      <c r="AX21" s="26">
        <v>87.850986613118522</v>
      </c>
      <c r="AY21" s="26">
        <v>87.524495000176543</v>
      </c>
      <c r="AZ21" s="26">
        <v>87.101865592788386</v>
      </c>
      <c r="BA21" s="26">
        <v>86.509617953082184</v>
      </c>
      <c r="BB21" s="26">
        <v>85.850640167440787</v>
      </c>
      <c r="BC21" s="26">
        <v>85.052763362128204</v>
      </c>
      <c r="BD21" s="26">
        <v>84.152549392487799</v>
      </c>
      <c r="BE21" s="26">
        <v>83.107662670518707</v>
      </c>
      <c r="BF21" s="26">
        <v>79.533383280089339</v>
      </c>
      <c r="BG21" s="26">
        <v>76.26080287644254</v>
      </c>
      <c r="BH21" s="26">
        <v>73.664692047400251</v>
      </c>
      <c r="BI21" s="26">
        <v>72.933010561378779</v>
      </c>
      <c r="BK21" s="27">
        <v>70.404904046783869</v>
      </c>
      <c r="BL21" s="27">
        <v>70.622952866948609</v>
      </c>
      <c r="BM21" s="27">
        <v>69.901181862784554</v>
      </c>
      <c r="BN21" s="27">
        <v>69.54969911592508</v>
      </c>
      <c r="BO21" s="27">
        <v>69.1120149269384</v>
      </c>
      <c r="BP21" s="27">
        <v>68.548409501189695</v>
      </c>
      <c r="BQ21" s="27">
        <v>67.973649041787581</v>
      </c>
      <c r="BR21" s="27">
        <v>67.315537438124508</v>
      </c>
      <c r="BS21" s="27">
        <v>66.591634543801106</v>
      </c>
      <c r="BT21" s="27">
        <v>65.752426099025271</v>
      </c>
      <c r="BU21" s="27">
        <v>61.938383886440391</v>
      </c>
      <c r="BV21" s="27">
        <v>59.19529706409385</v>
      </c>
      <c r="BW21" s="27">
        <v>58.524037473336143</v>
      </c>
      <c r="BX21" s="27">
        <v>59.032120892365626</v>
      </c>
      <c r="BZ21" s="27">
        <v>88.404904046783869</v>
      </c>
      <c r="CA21" s="27">
        <v>88.622952866948609</v>
      </c>
      <c r="CB21" s="27">
        <v>87.901181862784554</v>
      </c>
      <c r="CC21" s="27">
        <v>87.54969911592508</v>
      </c>
      <c r="CD21" s="27">
        <v>87.1120149269384</v>
      </c>
      <c r="CE21" s="27">
        <v>86.548409501189695</v>
      </c>
      <c r="CF21" s="27">
        <v>85.973649041787581</v>
      </c>
      <c r="CG21" s="27">
        <v>85.315537438124508</v>
      </c>
      <c r="CH21" s="27">
        <v>84.591634543801106</v>
      </c>
      <c r="CI21" s="27">
        <v>83.752426099025271</v>
      </c>
      <c r="CJ21" s="27">
        <v>79.938383886440391</v>
      </c>
      <c r="CK21" s="27">
        <v>77.19529706409385</v>
      </c>
      <c r="CL21" s="27">
        <v>76.524037473336136</v>
      </c>
      <c r="CM21" s="27">
        <v>77.032120892365626</v>
      </c>
      <c r="CO21" s="28">
        <v>70.386571456813073</v>
      </c>
      <c r="CP21" s="28">
        <v>70.561799697720005</v>
      </c>
      <c r="CQ21" s="28">
        <v>69.807168260571586</v>
      </c>
      <c r="CR21" s="28">
        <v>69.462694777080969</v>
      </c>
      <c r="CS21" s="28">
        <v>69.063596320843885</v>
      </c>
      <c r="CT21" s="28">
        <v>68.581222354409221</v>
      </c>
      <c r="CU21" s="28">
        <v>68.110040825293652</v>
      </c>
      <c r="CV21" s="28">
        <v>67.540245819568526</v>
      </c>
      <c r="CW21" s="28">
        <v>66.979729099134659</v>
      </c>
      <c r="CX21" s="28">
        <v>66.3773500341768</v>
      </c>
      <c r="CY21" s="28">
        <v>63.020144416651561</v>
      </c>
      <c r="CZ21" s="28">
        <v>44.799602993629435</v>
      </c>
      <c r="DA21" s="28">
        <v>28.380307818872581</v>
      </c>
      <c r="DB21" s="28">
        <v>16.241867318820113</v>
      </c>
      <c r="DD21" s="28">
        <v>88.386571456813073</v>
      </c>
      <c r="DE21" s="28">
        <v>88.561799697720005</v>
      </c>
      <c r="DF21" s="28">
        <v>87.807168260571586</v>
      </c>
      <c r="DG21" s="28">
        <v>87.462694777080969</v>
      </c>
      <c r="DH21" s="28">
        <v>87.063596320843885</v>
      </c>
      <c r="DI21" s="28">
        <v>86.581222354409221</v>
      </c>
      <c r="DJ21" s="28">
        <v>86.110040825293652</v>
      </c>
      <c r="DK21" s="28">
        <v>85.540245819568526</v>
      </c>
      <c r="DL21" s="28">
        <v>84.979729099134659</v>
      </c>
      <c r="DM21" s="28">
        <v>84.3773500341768</v>
      </c>
      <c r="DN21" s="28">
        <v>81.020144416651561</v>
      </c>
      <c r="DO21" s="28">
        <v>62.799602993629435</v>
      </c>
      <c r="DP21" s="28">
        <v>46.380307818872581</v>
      </c>
      <c r="DQ21" s="28">
        <v>34.241867318820113</v>
      </c>
      <c r="DS21" s="29">
        <v>70.630484260438422</v>
      </c>
      <c r="DT21" s="29">
        <v>71.040826302370675</v>
      </c>
      <c r="DU21" s="29">
        <v>70.521765856129136</v>
      </c>
      <c r="DV21" s="29">
        <v>70.356112720160652</v>
      </c>
      <c r="DW21" s="29">
        <v>70.14585449153472</v>
      </c>
      <c r="DX21" s="29">
        <v>69.784712929889821</v>
      </c>
      <c r="DY21" s="29">
        <v>69.44387459597462</v>
      </c>
      <c r="DZ21" s="29">
        <v>69.020918521204734</v>
      </c>
      <c r="EA21" s="29">
        <v>68.493839924894303</v>
      </c>
      <c r="EB21" s="29">
        <v>67.152245017687122</v>
      </c>
      <c r="EC21" s="29">
        <v>47.742233488841521</v>
      </c>
      <c r="ED21" s="29">
        <v>29.644119496746157</v>
      </c>
      <c r="EE21" s="29">
        <v>15.926073256681235</v>
      </c>
      <c r="EF21" s="29">
        <v>17.480779844055093</v>
      </c>
      <c r="EH21" s="29">
        <v>88.630484260438422</v>
      </c>
      <c r="EI21" s="29">
        <v>89.040826302370675</v>
      </c>
      <c r="EJ21" s="29">
        <v>88.521765856129136</v>
      </c>
      <c r="EK21" s="29">
        <v>88.356112720160652</v>
      </c>
      <c r="EL21" s="29">
        <v>88.14585449153472</v>
      </c>
      <c r="EM21" s="29">
        <v>87.784712929889821</v>
      </c>
      <c r="EN21" s="29">
        <v>87.44387459597462</v>
      </c>
      <c r="EO21" s="29">
        <v>87.020918521204734</v>
      </c>
      <c r="EP21" s="29">
        <v>86.493839924894303</v>
      </c>
      <c r="EQ21" s="29">
        <v>85.152245017687122</v>
      </c>
      <c r="ER21" s="29">
        <v>65.742233488841521</v>
      </c>
      <c r="ES21" s="29">
        <v>47.644119496746157</v>
      </c>
      <c r="ET21" s="29">
        <v>33.926073256681235</v>
      </c>
      <c r="EU21" s="29">
        <v>35.480779844055093</v>
      </c>
      <c r="EW21" s="1">
        <v>385569</v>
      </c>
      <c r="EX21" s="80">
        <v>434469</v>
      </c>
      <c r="EY21" s="80" t="s">
        <v>871</v>
      </c>
    </row>
    <row r="22" spans="2:155" ht="16.2" thickBot="1" x14ac:dyDescent="0.35">
      <c r="B22" s="21" t="s">
        <v>384</v>
      </c>
      <c r="C22" s="23">
        <v>47.223491468623678</v>
      </c>
      <c r="D22" s="23">
        <v>48.200069272128246</v>
      </c>
      <c r="E22" s="23">
        <v>46.581399258156239</v>
      </c>
      <c r="F22" s="23">
        <v>45.228917843785212</v>
      </c>
      <c r="G22" s="23">
        <v>43.799748720744759</v>
      </c>
      <c r="H22" s="23">
        <v>42.237257915867687</v>
      </c>
      <c r="I22" s="23">
        <v>40.684942576620344</v>
      </c>
      <c r="J22" s="23">
        <v>38.949854033056852</v>
      </c>
      <c r="K22" s="23">
        <v>37.201888795816473</v>
      </c>
      <c r="L22" s="23">
        <v>35.417595468427422</v>
      </c>
      <c r="M22" s="23">
        <v>27.439958937724555</v>
      </c>
      <c r="N22" s="23">
        <v>20.131497534656958</v>
      </c>
      <c r="O22" s="23">
        <v>15.335374802649625</v>
      </c>
      <c r="P22" s="23">
        <v>11.222806533941252</v>
      </c>
      <c r="Q22" s="24"/>
      <c r="R22" s="23">
        <v>65.223491468623678</v>
      </c>
      <c r="S22" s="23">
        <v>66.200069272128246</v>
      </c>
      <c r="T22" s="23">
        <v>64.581399258156239</v>
      </c>
      <c r="U22" s="23">
        <v>63.228917843785212</v>
      </c>
      <c r="V22" s="23">
        <v>61.799748720744759</v>
      </c>
      <c r="W22" s="23">
        <v>60.237257915867687</v>
      </c>
      <c r="X22" s="23">
        <v>58.684942576620344</v>
      </c>
      <c r="Y22" s="23">
        <v>56.949854033056852</v>
      </c>
      <c r="Z22" s="23">
        <v>55.201888795816473</v>
      </c>
      <c r="AA22" s="23">
        <v>53.417595468427422</v>
      </c>
      <c r="AB22" s="23">
        <v>45.439958937724555</v>
      </c>
      <c r="AC22" s="23">
        <v>38.131497534656958</v>
      </c>
      <c r="AD22" s="23">
        <v>33.335374802649625</v>
      </c>
      <c r="AE22" s="23">
        <v>29.222806533941252</v>
      </c>
      <c r="AG22" s="25">
        <v>46.8030576142922</v>
      </c>
      <c r="AH22" s="25">
        <v>47.602481538220019</v>
      </c>
      <c r="AI22" s="25">
        <v>46.554515853832669</v>
      </c>
      <c r="AJ22" s="25">
        <v>45.622983375870888</v>
      </c>
      <c r="AK22" s="25">
        <v>44.546051211883622</v>
      </c>
      <c r="AL22" s="25">
        <v>43.315338058186327</v>
      </c>
      <c r="AM22" s="25">
        <v>41.988403105223369</v>
      </c>
      <c r="AN22" s="25">
        <v>40.416696244553663</v>
      </c>
      <c r="AO22" s="25">
        <v>38.684864594578144</v>
      </c>
      <c r="AP22" s="25">
        <v>36.766457693632859</v>
      </c>
      <c r="AQ22" s="25">
        <v>31.052669984128158</v>
      </c>
      <c r="AR22" s="25">
        <v>26.371493944156072</v>
      </c>
      <c r="AS22" s="25">
        <v>20.969345208212843</v>
      </c>
      <c r="AT22" s="25">
        <v>18.791808315460614</v>
      </c>
      <c r="AV22" s="26">
        <v>64.8030576142922</v>
      </c>
      <c r="AW22" s="26">
        <v>65.602481538220019</v>
      </c>
      <c r="AX22" s="26">
        <v>64.554515853832669</v>
      </c>
      <c r="AY22" s="26">
        <v>63.622983375870888</v>
      </c>
      <c r="AZ22" s="26">
        <v>62.546051211883622</v>
      </c>
      <c r="BA22" s="26">
        <v>61.315338058186327</v>
      </c>
      <c r="BB22" s="26">
        <v>59.988403105223369</v>
      </c>
      <c r="BC22" s="26">
        <v>58.416696244553663</v>
      </c>
      <c r="BD22" s="26">
        <v>56.684864594578144</v>
      </c>
      <c r="BE22" s="26">
        <v>54.766457693632859</v>
      </c>
      <c r="BF22" s="26">
        <v>49.052669984128158</v>
      </c>
      <c r="BG22" s="26">
        <v>44.371493944156072</v>
      </c>
      <c r="BH22" s="26">
        <v>38.969345208212843</v>
      </c>
      <c r="BI22" s="26">
        <v>36.791808315460614</v>
      </c>
      <c r="BK22" s="27">
        <v>47.234320806273416</v>
      </c>
      <c r="BL22" s="27">
        <v>48.34339332905887</v>
      </c>
      <c r="BM22" s="27">
        <v>46.90921438527532</v>
      </c>
      <c r="BN22" s="27">
        <v>45.727206130347852</v>
      </c>
      <c r="BO22" s="27">
        <v>44.480712004973896</v>
      </c>
      <c r="BP22" s="27">
        <v>43.173255068661817</v>
      </c>
      <c r="BQ22" s="27">
        <v>41.90541109007188</v>
      </c>
      <c r="BR22" s="27">
        <v>40.529524440241602</v>
      </c>
      <c r="BS22" s="27">
        <v>39.129776930298263</v>
      </c>
      <c r="BT22" s="27">
        <v>37.685982854816601</v>
      </c>
      <c r="BU22" s="27">
        <v>31.544672995241896</v>
      </c>
      <c r="BV22" s="27">
        <v>26.780908661773722</v>
      </c>
      <c r="BW22" s="27">
        <v>24.710683631908012</v>
      </c>
      <c r="BX22" s="27">
        <v>24.783651979196051</v>
      </c>
      <c r="BZ22" s="27">
        <v>65.234320806273416</v>
      </c>
      <c r="CA22" s="27">
        <v>66.34339332905887</v>
      </c>
      <c r="CB22" s="27">
        <v>64.90921438527532</v>
      </c>
      <c r="CC22" s="27">
        <v>63.727206130347852</v>
      </c>
      <c r="CD22" s="27">
        <v>62.480712004973896</v>
      </c>
      <c r="CE22" s="27">
        <v>61.173255068661817</v>
      </c>
      <c r="CF22" s="27">
        <v>59.90541109007188</v>
      </c>
      <c r="CG22" s="27">
        <v>58.529524440241602</v>
      </c>
      <c r="CH22" s="27">
        <v>57.129776930298263</v>
      </c>
      <c r="CI22" s="27">
        <v>55.685982854816601</v>
      </c>
      <c r="CJ22" s="27">
        <v>49.544672995241896</v>
      </c>
      <c r="CK22" s="27">
        <v>44.780908661773722</v>
      </c>
      <c r="CL22" s="27">
        <v>42.710683631908012</v>
      </c>
      <c r="CM22" s="27">
        <v>42.783651979196051</v>
      </c>
      <c r="CO22" s="28">
        <v>47.218447919868723</v>
      </c>
      <c r="CP22" s="28">
        <v>48.337067160828752</v>
      </c>
      <c r="CQ22" s="28">
        <v>46.889237681008993</v>
      </c>
      <c r="CR22" s="28">
        <v>45.743661225337348</v>
      </c>
      <c r="CS22" s="28">
        <v>44.559089021425876</v>
      </c>
      <c r="CT22" s="28">
        <v>43.300275145074664</v>
      </c>
      <c r="CU22" s="28">
        <v>42.108995771226446</v>
      </c>
      <c r="CV22" s="28">
        <v>40.817677330470062</v>
      </c>
      <c r="CW22" s="28">
        <v>39.563169812976682</v>
      </c>
      <c r="CX22" s="28">
        <v>38.260478607078227</v>
      </c>
      <c r="CY22" s="28">
        <v>32.465786298157155</v>
      </c>
      <c r="CZ22" s="28">
        <v>2.0518140052097351</v>
      </c>
      <c r="DA22" s="28">
        <v>-26.828715530304663</v>
      </c>
      <c r="DB22" s="28">
        <v>-49.144426307184546</v>
      </c>
      <c r="DD22" s="28">
        <v>65.218447919868723</v>
      </c>
      <c r="DE22" s="28">
        <v>66.337067160828752</v>
      </c>
      <c r="DF22" s="28">
        <v>64.889237681008993</v>
      </c>
      <c r="DG22" s="28">
        <v>63.743661225337348</v>
      </c>
      <c r="DH22" s="28">
        <v>62.559089021425876</v>
      </c>
      <c r="DI22" s="28">
        <v>61.300275145074664</v>
      </c>
      <c r="DJ22" s="28">
        <v>60.108995771226446</v>
      </c>
      <c r="DK22" s="28">
        <v>58.817677330470062</v>
      </c>
      <c r="DL22" s="28">
        <v>57.563169812976682</v>
      </c>
      <c r="DM22" s="28">
        <v>56.260478607078227</v>
      </c>
      <c r="DN22" s="28">
        <v>50.465786298157155</v>
      </c>
      <c r="DO22" s="28">
        <v>20.051814005209735</v>
      </c>
      <c r="DP22" s="28">
        <v>-8.8287155303046632</v>
      </c>
      <c r="DQ22" s="28">
        <v>-31.144426307184546</v>
      </c>
      <c r="DS22" s="29">
        <v>47.467170265352536</v>
      </c>
      <c r="DT22" s="29">
        <v>48.833484583721585</v>
      </c>
      <c r="DU22" s="29">
        <v>47.639753458103058</v>
      </c>
      <c r="DV22" s="29">
        <v>46.713460016625518</v>
      </c>
      <c r="DW22" s="29">
        <v>45.742784644474611</v>
      </c>
      <c r="DX22" s="29">
        <v>44.652987151598808</v>
      </c>
      <c r="DY22" s="29">
        <v>43.602585730411306</v>
      </c>
      <c r="DZ22" s="29">
        <v>42.303387849723634</v>
      </c>
      <c r="EA22" s="29">
        <v>40.994621243838978</v>
      </c>
      <c r="EB22" s="29">
        <v>39.583625756001197</v>
      </c>
      <c r="EC22" s="29">
        <v>10.998512811113471</v>
      </c>
      <c r="ED22" s="29">
        <v>-22.51653134835729</v>
      </c>
      <c r="EE22" s="29">
        <v>-47.336305440716188</v>
      </c>
      <c r="EF22" s="29">
        <v>-47.302439348343228</v>
      </c>
      <c r="EH22" s="29">
        <v>65.467170265352536</v>
      </c>
      <c r="EI22" s="29">
        <v>66.833484583721585</v>
      </c>
      <c r="EJ22" s="29">
        <v>65.639753458103058</v>
      </c>
      <c r="EK22" s="29">
        <v>64.713460016625518</v>
      </c>
      <c r="EL22" s="29">
        <v>63.742784644474611</v>
      </c>
      <c r="EM22" s="29">
        <v>62.652987151598808</v>
      </c>
      <c r="EN22" s="29">
        <v>61.602585730411306</v>
      </c>
      <c r="EO22" s="29">
        <v>60.303387849723634</v>
      </c>
      <c r="EP22" s="29">
        <v>58.994621243838978</v>
      </c>
      <c r="EQ22" s="29">
        <v>57.583625756001197</v>
      </c>
      <c r="ER22" s="29">
        <v>28.998512811113471</v>
      </c>
      <c r="ES22" s="29">
        <v>-4.5165313483572902</v>
      </c>
      <c r="ET22" s="29">
        <v>-29.336305440716188</v>
      </c>
      <c r="EU22" s="29">
        <v>-29.302439348343228</v>
      </c>
      <c r="EW22" s="1">
        <v>380272</v>
      </c>
      <c r="EX22" s="80">
        <v>411184</v>
      </c>
      <c r="EY22" s="80" t="s">
        <v>880</v>
      </c>
    </row>
    <row r="23" spans="2:155" ht="16.2" thickBot="1" x14ac:dyDescent="0.35">
      <c r="B23" s="21" t="s">
        <v>385</v>
      </c>
      <c r="C23" s="23">
        <v>6.4864408277653922</v>
      </c>
      <c r="D23" s="23">
        <v>-12.595818050019588</v>
      </c>
      <c r="E23" s="23">
        <v>-12.94555298523052</v>
      </c>
      <c r="F23" s="23">
        <v>-33.384688481014436</v>
      </c>
      <c r="G23" s="23">
        <v>-33.781235453549073</v>
      </c>
      <c r="H23" s="23">
        <v>-34.159556667049827</v>
      </c>
      <c r="I23" s="23">
        <v>-34.582986220792861</v>
      </c>
      <c r="J23" s="23">
        <v>-35.025334115664492</v>
      </c>
      <c r="K23" s="23">
        <v>-35.505068487776171</v>
      </c>
      <c r="L23" s="23">
        <v>-35.984702858263574</v>
      </c>
      <c r="M23" s="23">
        <v>-38.025708728357714</v>
      </c>
      <c r="N23" s="23">
        <v>-40.069530454912879</v>
      </c>
      <c r="O23" s="23">
        <v>-40.769357504438162</v>
      </c>
      <c r="P23" s="23">
        <v>-40.89299365391318</v>
      </c>
      <c r="Q23" s="24"/>
      <c r="R23" s="23">
        <v>67.486440827765392</v>
      </c>
      <c r="S23" s="23">
        <v>48.404181949980412</v>
      </c>
      <c r="T23" s="23">
        <v>48.05444701476948</v>
      </c>
      <c r="U23" s="23">
        <v>27.615311518985564</v>
      </c>
      <c r="V23" s="23">
        <v>27.218764546450927</v>
      </c>
      <c r="W23" s="23">
        <v>26.840443332950173</v>
      </c>
      <c r="X23" s="23">
        <v>26.417013779207139</v>
      </c>
      <c r="Y23" s="23">
        <v>25.974665884335508</v>
      </c>
      <c r="Z23" s="23">
        <v>25.494931512223829</v>
      </c>
      <c r="AA23" s="23">
        <v>25.015297141736426</v>
      </c>
      <c r="AB23" s="23">
        <v>22.974291271642286</v>
      </c>
      <c r="AC23" s="23">
        <v>20.930469545087121</v>
      </c>
      <c r="AD23" s="23">
        <v>20.230642495561838</v>
      </c>
      <c r="AE23" s="23">
        <v>20.10700634608682</v>
      </c>
      <c r="AG23" s="25">
        <v>6.3252066306175578</v>
      </c>
      <c r="AH23" s="25">
        <v>7.2309031775904486</v>
      </c>
      <c r="AI23" s="25">
        <v>7.1209328633416078</v>
      </c>
      <c r="AJ23" s="25">
        <v>6.9994902474195158</v>
      </c>
      <c r="AK23" s="25">
        <v>6.820919262487223</v>
      </c>
      <c r="AL23" s="25">
        <v>6.6168926701330406</v>
      </c>
      <c r="AM23" s="25">
        <v>6.3533559822758718</v>
      </c>
      <c r="AN23" s="25">
        <v>6.0293006233048914</v>
      </c>
      <c r="AO23" s="25">
        <v>5.6448338433843617</v>
      </c>
      <c r="AP23" s="25">
        <v>5.227328825225726</v>
      </c>
      <c r="AQ23" s="25">
        <v>3.8366943148671311</v>
      </c>
      <c r="AR23" s="25">
        <v>2.6379598456589974</v>
      </c>
      <c r="AS23" s="25">
        <v>1.4185392863947612</v>
      </c>
      <c r="AT23" s="25">
        <v>1.3546508300421038</v>
      </c>
      <c r="AV23" s="26">
        <v>67.325206630617558</v>
      </c>
      <c r="AW23" s="26">
        <v>68.230903177590449</v>
      </c>
      <c r="AX23" s="26">
        <v>68.120932863341608</v>
      </c>
      <c r="AY23" s="26">
        <v>67.999490247419516</v>
      </c>
      <c r="AZ23" s="26">
        <v>67.820919262487223</v>
      </c>
      <c r="BA23" s="26">
        <v>67.616892670133041</v>
      </c>
      <c r="BB23" s="26">
        <v>67.353355982275872</v>
      </c>
      <c r="BC23" s="26">
        <v>67.029300623304891</v>
      </c>
      <c r="BD23" s="26">
        <v>66.644833843384362</v>
      </c>
      <c r="BE23" s="26">
        <v>66.227328825225726</v>
      </c>
      <c r="BF23" s="26">
        <v>64.836694314867131</v>
      </c>
      <c r="BG23" s="26">
        <v>63.637959845658997</v>
      </c>
      <c r="BH23" s="26">
        <v>62.418539286394761</v>
      </c>
      <c r="BI23" s="26">
        <v>62.354650830042104</v>
      </c>
      <c r="BK23" s="27">
        <v>6.4891189110061589</v>
      </c>
      <c r="BL23" s="27">
        <v>-12.545317342885596</v>
      </c>
      <c r="BM23" s="27">
        <v>-12.834360433425772</v>
      </c>
      <c r="BN23" s="27">
        <v>-33.216147341191032</v>
      </c>
      <c r="BO23" s="27">
        <v>-33.549979910569405</v>
      </c>
      <c r="BP23" s="27">
        <v>-33.842641865777864</v>
      </c>
      <c r="BQ23" s="27">
        <v>-34.177382043245174</v>
      </c>
      <c r="BR23" s="27">
        <v>-34.510324259880647</v>
      </c>
      <c r="BS23" s="27">
        <v>-34.881337938917838</v>
      </c>
      <c r="BT23" s="27">
        <v>-35.252530413296554</v>
      </c>
      <c r="BU23" s="27">
        <v>-36.799994658133826</v>
      </c>
      <c r="BV23" s="27">
        <v>-37.751154668591198</v>
      </c>
      <c r="BW23" s="27">
        <v>-37.577578802910949</v>
      </c>
      <c r="BX23" s="27">
        <v>-36.854972225063477</v>
      </c>
      <c r="BZ23" s="27">
        <v>67.489118911006159</v>
      </c>
      <c r="CA23" s="27">
        <v>48.454682657114404</v>
      </c>
      <c r="CB23" s="27">
        <v>48.165639566574228</v>
      </c>
      <c r="CC23" s="27">
        <v>27.783852658808968</v>
      </c>
      <c r="CD23" s="27">
        <v>27.450020089430595</v>
      </c>
      <c r="CE23" s="27">
        <v>27.157358134222136</v>
      </c>
      <c r="CF23" s="27">
        <v>26.822617956754826</v>
      </c>
      <c r="CG23" s="27">
        <v>26.489675740119353</v>
      </c>
      <c r="CH23" s="27">
        <v>26.118662061082162</v>
      </c>
      <c r="CI23" s="27">
        <v>25.747469586703446</v>
      </c>
      <c r="CJ23" s="27">
        <v>24.200005341866174</v>
      </c>
      <c r="CK23" s="27">
        <v>23.248845331408802</v>
      </c>
      <c r="CL23" s="27">
        <v>23.422421197089051</v>
      </c>
      <c r="CM23" s="27">
        <v>24.145027774936523</v>
      </c>
      <c r="CO23" s="28">
        <v>6.4957610105883816</v>
      </c>
      <c r="CP23" s="28">
        <v>-12.471497403267719</v>
      </c>
      <c r="CQ23" s="28">
        <v>-12.671059715560261</v>
      </c>
      <c r="CR23" s="28">
        <v>-32.934807125445417</v>
      </c>
      <c r="CS23" s="28">
        <v>-33.114916727677709</v>
      </c>
      <c r="CT23" s="28">
        <v>-33.207909230740071</v>
      </c>
      <c r="CU23" s="28">
        <v>-33.350034275314457</v>
      </c>
      <c r="CV23" s="28">
        <v>-33.501860179859335</v>
      </c>
      <c r="CW23" s="28">
        <v>-33.668877536873538</v>
      </c>
      <c r="CX23" s="28">
        <v>-33.862053742325955</v>
      </c>
      <c r="CY23" s="28">
        <v>-34.58698556041395</v>
      </c>
      <c r="CZ23" s="28">
        <v>-38.96297545916579</v>
      </c>
      <c r="DA23" s="28">
        <v>-43.220253715043924</v>
      </c>
      <c r="DB23" s="28">
        <v>-45.841376756024729</v>
      </c>
      <c r="DD23" s="28">
        <v>67.495761010588382</v>
      </c>
      <c r="DE23" s="28">
        <v>48.528502596732281</v>
      </c>
      <c r="DF23" s="28">
        <v>48.328940284439739</v>
      </c>
      <c r="DG23" s="28">
        <v>28.065192874554583</v>
      </c>
      <c r="DH23" s="28">
        <v>27.885083272322291</v>
      </c>
      <c r="DI23" s="28">
        <v>27.792090769259929</v>
      </c>
      <c r="DJ23" s="28">
        <v>27.649965724685543</v>
      </c>
      <c r="DK23" s="28">
        <v>27.498139820140665</v>
      </c>
      <c r="DL23" s="28">
        <v>27.331122463126462</v>
      </c>
      <c r="DM23" s="28">
        <v>27.137946257674045</v>
      </c>
      <c r="DN23" s="28">
        <v>26.41301443958605</v>
      </c>
      <c r="DO23" s="28">
        <v>22.03702454083421</v>
      </c>
      <c r="DP23" s="28">
        <v>17.779746284956076</v>
      </c>
      <c r="DQ23" s="28">
        <v>15.158623243975271</v>
      </c>
      <c r="DS23" s="29">
        <v>6.5711960421880917</v>
      </c>
      <c r="DT23" s="29">
        <v>-12.322639432447872</v>
      </c>
      <c r="DU23" s="29">
        <v>-12.448055289030989</v>
      </c>
      <c r="DV23" s="29">
        <v>-32.653105529124204</v>
      </c>
      <c r="DW23" s="29">
        <v>-32.793089553876371</v>
      </c>
      <c r="DX23" s="29">
        <v>-32.889293336265553</v>
      </c>
      <c r="DY23" s="29">
        <v>-33.047256590328558</v>
      </c>
      <c r="DZ23" s="29">
        <v>-33.226503127737175</v>
      </c>
      <c r="EA23" s="29">
        <v>-33.443257941638748</v>
      </c>
      <c r="EB23" s="29">
        <v>-33.859033011444112</v>
      </c>
      <c r="EC23" s="29">
        <v>-39.182079113928722</v>
      </c>
      <c r="ED23" s="29">
        <v>-45.283513223321464</v>
      </c>
      <c r="EE23" s="29">
        <v>-48.524024528704842</v>
      </c>
      <c r="EF23" s="29">
        <v>-46.682073883500962</v>
      </c>
      <c r="EH23" s="29">
        <v>67.571196042188092</v>
      </c>
      <c r="EI23" s="29">
        <v>48.677360567552128</v>
      </c>
      <c r="EJ23" s="29">
        <v>48.551944710969011</v>
      </c>
      <c r="EK23" s="29">
        <v>28.346894470875796</v>
      </c>
      <c r="EL23" s="29">
        <v>28.206910446123629</v>
      </c>
      <c r="EM23" s="29">
        <v>28.110706663734447</v>
      </c>
      <c r="EN23" s="29">
        <v>27.952743409671442</v>
      </c>
      <c r="EO23" s="29">
        <v>27.773496872262825</v>
      </c>
      <c r="EP23" s="29">
        <v>27.556742058361252</v>
      </c>
      <c r="EQ23" s="29">
        <v>27.140966988555888</v>
      </c>
      <c r="ER23" s="29">
        <v>21.817920886071278</v>
      </c>
      <c r="ES23" s="29">
        <v>15.716486776678536</v>
      </c>
      <c r="ET23" s="29">
        <v>12.475975471295158</v>
      </c>
      <c r="EU23" s="29">
        <v>14.317926116499038</v>
      </c>
      <c r="EW23" s="1">
        <v>407769</v>
      </c>
      <c r="EX23" s="80">
        <v>375476</v>
      </c>
      <c r="EY23" s="80" t="s">
        <v>876</v>
      </c>
    </row>
    <row r="24" spans="2:155" ht="16.2" thickBot="1" x14ac:dyDescent="0.35">
      <c r="B24" s="21" t="s">
        <v>386</v>
      </c>
      <c r="C24" s="23">
        <v>33.964673063952972</v>
      </c>
      <c r="D24" s="23">
        <v>35.171174642140045</v>
      </c>
      <c r="E24" s="23">
        <v>33.288439115138587</v>
      </c>
      <c r="F24" s="23">
        <v>31.738631087114541</v>
      </c>
      <c r="G24" s="23">
        <v>27.050305688703915</v>
      </c>
      <c r="H24" s="23">
        <v>22.042756562531324</v>
      </c>
      <c r="I24" s="23">
        <v>16.958488777411844</v>
      </c>
      <c r="J24" s="23">
        <v>11.460788028740552</v>
      </c>
      <c r="K24" s="23">
        <v>6.7609574598282052</v>
      </c>
      <c r="L24" s="23">
        <v>1.719658531939956</v>
      </c>
      <c r="M24" s="23">
        <v>-17.891004926429616</v>
      </c>
      <c r="N24" s="23">
        <v>-37.76175842590996</v>
      </c>
      <c r="O24" s="23">
        <v>-46.126733976034984</v>
      </c>
      <c r="P24" s="23">
        <v>-49.821168506744584</v>
      </c>
      <c r="Q24" s="24"/>
      <c r="R24" s="23">
        <v>56.964673063952972</v>
      </c>
      <c r="S24" s="23">
        <v>58.171174642140045</v>
      </c>
      <c r="T24" s="23">
        <v>56.288439115138587</v>
      </c>
      <c r="U24" s="23">
        <v>54.738631087114541</v>
      </c>
      <c r="V24" s="23">
        <v>50.050305688703915</v>
      </c>
      <c r="W24" s="23">
        <v>45.042756562531324</v>
      </c>
      <c r="X24" s="23">
        <v>39.958488777411844</v>
      </c>
      <c r="Y24" s="23">
        <v>34.460788028740552</v>
      </c>
      <c r="Z24" s="23">
        <v>29.760957459828205</v>
      </c>
      <c r="AA24" s="23">
        <v>24.719658531939956</v>
      </c>
      <c r="AB24" s="23">
        <v>5.1089950735703837</v>
      </c>
      <c r="AC24" s="23">
        <v>-14.76175842590996</v>
      </c>
      <c r="AD24" s="23">
        <v>-23.126733976034984</v>
      </c>
      <c r="AE24" s="23">
        <v>-26.821168506744584</v>
      </c>
      <c r="AG24" s="25">
        <v>33.455348772194839</v>
      </c>
      <c r="AH24" s="25">
        <v>34.586554172824222</v>
      </c>
      <c r="AI24" s="25">
        <v>33.511029175006968</v>
      </c>
      <c r="AJ24" s="25">
        <v>32.596555557397352</v>
      </c>
      <c r="AK24" s="25">
        <v>30.744998819258754</v>
      </c>
      <c r="AL24" s="25">
        <v>28.584348289062561</v>
      </c>
      <c r="AM24" s="25">
        <v>26.192026748559542</v>
      </c>
      <c r="AN24" s="25">
        <v>23.314314874825627</v>
      </c>
      <c r="AO24" s="25">
        <v>20.392294210229409</v>
      </c>
      <c r="AP24" s="25">
        <v>17.133906268806925</v>
      </c>
      <c r="AQ24" s="25">
        <v>5.9489545095971721</v>
      </c>
      <c r="AR24" s="25">
        <v>-7.5352781053862543</v>
      </c>
      <c r="AS24" s="25">
        <v>-19.815379667828552</v>
      </c>
      <c r="AT24" s="25">
        <v>-21.797254932759444</v>
      </c>
      <c r="AV24" s="26">
        <v>56.455348772194839</v>
      </c>
      <c r="AW24" s="26">
        <v>57.586554172824222</v>
      </c>
      <c r="AX24" s="26">
        <v>56.511029175006968</v>
      </c>
      <c r="AY24" s="26">
        <v>55.596555557397352</v>
      </c>
      <c r="AZ24" s="26">
        <v>53.744998819258754</v>
      </c>
      <c r="BA24" s="26">
        <v>51.584348289062561</v>
      </c>
      <c r="BB24" s="26">
        <v>49.192026748559542</v>
      </c>
      <c r="BC24" s="26">
        <v>46.314314874825627</v>
      </c>
      <c r="BD24" s="26">
        <v>43.392294210229409</v>
      </c>
      <c r="BE24" s="26">
        <v>40.133906268806925</v>
      </c>
      <c r="BF24" s="26">
        <v>28.948954509597172</v>
      </c>
      <c r="BG24" s="26">
        <v>15.464721894613746</v>
      </c>
      <c r="BH24" s="26">
        <v>3.1846203321714484</v>
      </c>
      <c r="BI24" s="26">
        <v>1.2027450672405564</v>
      </c>
      <c r="BK24" s="27">
        <v>33.979889680823518</v>
      </c>
      <c r="BL24" s="27">
        <v>35.466369720586627</v>
      </c>
      <c r="BM24" s="27">
        <v>33.933382927265157</v>
      </c>
      <c r="BN24" s="27">
        <v>32.759625376955555</v>
      </c>
      <c r="BO24" s="27">
        <v>28.467093281817313</v>
      </c>
      <c r="BP24" s="27">
        <v>23.973054386041355</v>
      </c>
      <c r="BQ24" s="27">
        <v>19.411690591563683</v>
      </c>
      <c r="BR24" s="27">
        <v>14.555939881800782</v>
      </c>
      <c r="BS24" s="27">
        <v>10.484787566982675</v>
      </c>
      <c r="BT24" s="27">
        <v>6.0622861653613995</v>
      </c>
      <c r="BU24" s="27">
        <v>-10.66359596162232</v>
      </c>
      <c r="BV24" s="27">
        <v>-23.691656824473398</v>
      </c>
      <c r="BW24" s="27">
        <v>-26.612472318174127</v>
      </c>
      <c r="BX24" s="27">
        <v>-25.157888489776496</v>
      </c>
      <c r="BZ24" s="27">
        <v>56.979889680823518</v>
      </c>
      <c r="CA24" s="27">
        <v>58.466369720586627</v>
      </c>
      <c r="CB24" s="27">
        <v>56.933382927265157</v>
      </c>
      <c r="CC24" s="27">
        <v>55.759625376955555</v>
      </c>
      <c r="CD24" s="27">
        <v>51.467093281817313</v>
      </c>
      <c r="CE24" s="27">
        <v>46.973054386041355</v>
      </c>
      <c r="CF24" s="27">
        <v>42.411690591563683</v>
      </c>
      <c r="CG24" s="27">
        <v>37.555939881800782</v>
      </c>
      <c r="CH24" s="27">
        <v>33.484787566982675</v>
      </c>
      <c r="CI24" s="27">
        <v>29.0622861653614</v>
      </c>
      <c r="CJ24" s="27">
        <v>12.33640403837768</v>
      </c>
      <c r="CK24" s="27">
        <v>-0.69165682447339805</v>
      </c>
      <c r="CL24" s="27">
        <v>-3.6124723181741274</v>
      </c>
      <c r="CM24" s="27">
        <v>-2.1578884897764965</v>
      </c>
      <c r="CO24" s="28">
        <v>33.927917265783989</v>
      </c>
      <c r="CP24" s="28">
        <v>35.314265200552626</v>
      </c>
      <c r="CQ24" s="28">
        <v>33.71255841828625</v>
      </c>
      <c r="CR24" s="28">
        <v>32.559376340939295</v>
      </c>
      <c r="CS24" s="28">
        <v>28.392658542012043</v>
      </c>
      <c r="CT24" s="28">
        <v>24.153723510575432</v>
      </c>
      <c r="CU24" s="28">
        <v>19.817057873370572</v>
      </c>
      <c r="CV24" s="28">
        <v>14.870118147641818</v>
      </c>
      <c r="CW24" s="28">
        <v>10.93045939480939</v>
      </c>
      <c r="CX24" s="28">
        <v>6.969950370868645</v>
      </c>
      <c r="CY24" s="28">
        <v>-8.097679188254034</v>
      </c>
      <c r="CZ24" s="28">
        <v>-45.903435389134415</v>
      </c>
      <c r="DA24" s="28">
        <v>-79.27913474486374</v>
      </c>
      <c r="DB24" s="28">
        <v>-104.49149979607978</v>
      </c>
      <c r="DD24" s="28">
        <v>56.927917265783989</v>
      </c>
      <c r="DE24" s="28">
        <v>58.314265200552626</v>
      </c>
      <c r="DF24" s="28">
        <v>56.71255841828625</v>
      </c>
      <c r="DG24" s="28">
        <v>55.559376340939295</v>
      </c>
      <c r="DH24" s="28">
        <v>51.392658542012043</v>
      </c>
      <c r="DI24" s="28">
        <v>47.153723510575432</v>
      </c>
      <c r="DJ24" s="28">
        <v>42.817057873370572</v>
      </c>
      <c r="DK24" s="28">
        <v>37.870118147641818</v>
      </c>
      <c r="DL24" s="28">
        <v>33.93045939480939</v>
      </c>
      <c r="DM24" s="28">
        <v>29.969950370868645</v>
      </c>
      <c r="DN24" s="28">
        <v>14.902320811745966</v>
      </c>
      <c r="DO24" s="28">
        <v>-22.903435389134415</v>
      </c>
      <c r="DP24" s="28">
        <v>-56.27913474486374</v>
      </c>
      <c r="DQ24" s="28">
        <v>-81.491499796079779</v>
      </c>
      <c r="DS24" s="29">
        <v>34.404315654657253</v>
      </c>
      <c r="DT24" s="29">
        <v>36.251934986094653</v>
      </c>
      <c r="DU24" s="29">
        <v>35.113699120779827</v>
      </c>
      <c r="DV24" s="29">
        <v>34.287490331800939</v>
      </c>
      <c r="DW24" s="29">
        <v>30.351020533351047</v>
      </c>
      <c r="DX24" s="29">
        <v>25.858289395984059</v>
      </c>
      <c r="DY24" s="29">
        <v>21.387620391859059</v>
      </c>
      <c r="DZ24" s="29">
        <v>16.645358851025776</v>
      </c>
      <c r="EA24" s="29">
        <v>12.851771416711756</v>
      </c>
      <c r="EB24" s="29">
        <v>8.0229034975004652</v>
      </c>
      <c r="EC24" s="29">
        <v>-37.076310997881109</v>
      </c>
      <c r="ED24" s="29">
        <v>-75.807122099266962</v>
      </c>
      <c r="EE24" s="29">
        <v>-105.0291079067506</v>
      </c>
      <c r="EF24" s="29">
        <v>-104.17430088427716</v>
      </c>
      <c r="EH24" s="29">
        <v>57.404315654657253</v>
      </c>
      <c r="EI24" s="29">
        <v>59.251934986094653</v>
      </c>
      <c r="EJ24" s="29">
        <v>58.113699120779827</v>
      </c>
      <c r="EK24" s="29">
        <v>57.287490331800939</v>
      </c>
      <c r="EL24" s="29">
        <v>53.351020533351047</v>
      </c>
      <c r="EM24" s="29">
        <v>48.858289395984059</v>
      </c>
      <c r="EN24" s="29">
        <v>44.387620391859059</v>
      </c>
      <c r="EO24" s="29">
        <v>39.645358851025776</v>
      </c>
      <c r="EP24" s="29">
        <v>35.851771416711756</v>
      </c>
      <c r="EQ24" s="29">
        <v>31.022903497500465</v>
      </c>
      <c r="ER24" s="29">
        <v>-14.076310997881109</v>
      </c>
      <c r="ES24" s="29">
        <v>-52.807122099266962</v>
      </c>
      <c r="ET24" s="29">
        <v>-82.029107906750596</v>
      </c>
      <c r="EU24" s="29">
        <v>-81.174300884277159</v>
      </c>
      <c r="EW24" s="1">
        <v>338655</v>
      </c>
      <c r="EX24" s="80">
        <v>556583</v>
      </c>
      <c r="EY24" s="80" t="s">
        <v>886</v>
      </c>
    </row>
    <row r="25" spans="2:155" ht="16.2" thickBot="1" x14ac:dyDescent="0.35">
      <c r="B25" s="21" t="s">
        <v>73</v>
      </c>
      <c r="C25" s="23">
        <v>12.388787502261419</v>
      </c>
      <c r="D25" s="23">
        <v>12.344463777273573</v>
      </c>
      <c r="E25" s="23">
        <v>11.807405473180856</v>
      </c>
      <c r="F25" s="23">
        <v>11.643770737347509</v>
      </c>
      <c r="G25" s="23">
        <v>11.474988102114057</v>
      </c>
      <c r="H25" s="23">
        <v>11.303040283032809</v>
      </c>
      <c r="I25" s="23">
        <v>11.12692553581075</v>
      </c>
      <c r="J25" s="23">
        <v>10.934434702849819</v>
      </c>
      <c r="K25" s="23">
        <v>10.738462972651453</v>
      </c>
      <c r="L25" s="23">
        <v>10.549110015483585</v>
      </c>
      <c r="M25" s="23">
        <v>9.7736328399817793</v>
      </c>
      <c r="N25" s="23">
        <v>8.8434830854971782</v>
      </c>
      <c r="O25" s="23">
        <v>8.2494191083844086</v>
      </c>
      <c r="P25" s="23">
        <v>7.7438022425869306</v>
      </c>
      <c r="Q25" s="24"/>
      <c r="R25" s="23">
        <v>32.888787502261422</v>
      </c>
      <c r="S25" s="23">
        <v>32.844463777273575</v>
      </c>
      <c r="T25" s="23">
        <v>32.307405473180857</v>
      </c>
      <c r="U25" s="23">
        <v>32.143770737347509</v>
      </c>
      <c r="V25" s="23">
        <v>31.974988102114057</v>
      </c>
      <c r="W25" s="23">
        <v>31.803040283032807</v>
      </c>
      <c r="X25" s="23">
        <v>31.626925535810749</v>
      </c>
      <c r="Y25" s="23">
        <v>31.434434702849821</v>
      </c>
      <c r="Z25" s="23">
        <v>31.238462972651455</v>
      </c>
      <c r="AA25" s="23">
        <v>31.049110015483585</v>
      </c>
      <c r="AB25" s="23">
        <v>30.273632839981779</v>
      </c>
      <c r="AC25" s="23">
        <v>29.343483085497176</v>
      </c>
      <c r="AD25" s="23">
        <v>28.749419108384409</v>
      </c>
      <c r="AE25" s="23">
        <v>28.243802242586931</v>
      </c>
      <c r="AG25" s="25">
        <v>12.323031819846285</v>
      </c>
      <c r="AH25" s="25">
        <v>12.405314610046284</v>
      </c>
      <c r="AI25" s="25">
        <v>12.13368022565289</v>
      </c>
      <c r="AJ25" s="25">
        <v>12.05393842670531</v>
      </c>
      <c r="AK25" s="25">
        <v>11.954547911827905</v>
      </c>
      <c r="AL25" s="25">
        <v>11.84387116847437</v>
      </c>
      <c r="AM25" s="25">
        <v>11.707491422562656</v>
      </c>
      <c r="AN25" s="25">
        <v>11.541130569896596</v>
      </c>
      <c r="AO25" s="25">
        <v>11.348749639047506</v>
      </c>
      <c r="AP25" s="25">
        <v>11.140087212356274</v>
      </c>
      <c r="AQ25" s="25">
        <v>10.659163591897997</v>
      </c>
      <c r="AR25" s="25">
        <v>10.35091765690462</v>
      </c>
      <c r="AS25" s="25">
        <v>10.104208289742921</v>
      </c>
      <c r="AT25" s="25">
        <v>10.158208892948165</v>
      </c>
      <c r="AV25" s="26">
        <v>32.823031819846285</v>
      </c>
      <c r="AW25" s="26">
        <v>32.905314610046283</v>
      </c>
      <c r="AX25" s="26">
        <v>32.633680225652888</v>
      </c>
      <c r="AY25" s="26">
        <v>32.553938426705308</v>
      </c>
      <c r="AZ25" s="26">
        <v>32.454547911827902</v>
      </c>
      <c r="BA25" s="26">
        <v>32.343871168474372</v>
      </c>
      <c r="BB25" s="26">
        <v>32.207491422562654</v>
      </c>
      <c r="BC25" s="26">
        <v>32.041130569896595</v>
      </c>
      <c r="BD25" s="26">
        <v>31.848749639047504</v>
      </c>
      <c r="BE25" s="26">
        <v>31.640087212356274</v>
      </c>
      <c r="BF25" s="26">
        <v>31.159163591897997</v>
      </c>
      <c r="BG25" s="26">
        <v>30.85091765690462</v>
      </c>
      <c r="BH25" s="26">
        <v>30.604208289742921</v>
      </c>
      <c r="BI25" s="26">
        <v>30.658208892948167</v>
      </c>
      <c r="BK25" s="27">
        <v>12.389890511592066</v>
      </c>
      <c r="BL25" s="27">
        <v>12.36468679400239</v>
      </c>
      <c r="BM25" s="27">
        <v>11.851767732896947</v>
      </c>
      <c r="BN25" s="27">
        <v>11.710543774999859</v>
      </c>
      <c r="BO25" s="27">
        <v>11.56591537777296</v>
      </c>
      <c r="BP25" s="27">
        <v>11.426764117021808</v>
      </c>
      <c r="BQ25" s="27">
        <v>11.284125233961413</v>
      </c>
      <c r="BR25" s="27">
        <v>11.132653530311133</v>
      </c>
      <c r="BS25" s="27">
        <v>10.976663935326689</v>
      </c>
      <c r="BT25" s="27">
        <v>10.826436879473357</v>
      </c>
      <c r="BU25" s="27">
        <v>10.256717378904778</v>
      </c>
      <c r="BV25" s="27">
        <v>9.8687017916804898</v>
      </c>
      <c r="BW25" s="27">
        <v>9.8596357908837149</v>
      </c>
      <c r="BX25" s="27">
        <v>10.039192659956502</v>
      </c>
      <c r="BZ25" s="27">
        <v>32.889890511592064</v>
      </c>
      <c r="CA25" s="27">
        <v>32.864686794002388</v>
      </c>
      <c r="CB25" s="27">
        <v>32.351767732896946</v>
      </c>
      <c r="CC25" s="27">
        <v>32.210543774999863</v>
      </c>
      <c r="CD25" s="27">
        <v>32.06591537777296</v>
      </c>
      <c r="CE25" s="27">
        <v>31.926764117021808</v>
      </c>
      <c r="CF25" s="27">
        <v>31.784125233961412</v>
      </c>
      <c r="CG25" s="27">
        <v>31.632653530311131</v>
      </c>
      <c r="CH25" s="27">
        <v>31.476663935326691</v>
      </c>
      <c r="CI25" s="27">
        <v>31.326436879473356</v>
      </c>
      <c r="CJ25" s="27">
        <v>30.756717378904778</v>
      </c>
      <c r="CK25" s="27">
        <v>30.36870179168049</v>
      </c>
      <c r="CL25" s="27">
        <v>30.359635790883715</v>
      </c>
      <c r="CM25" s="27">
        <v>30.539192659956502</v>
      </c>
      <c r="CO25" s="28">
        <v>12.388651764135027</v>
      </c>
      <c r="CP25" s="28">
        <v>12.372717661879941</v>
      </c>
      <c r="CQ25" s="28">
        <v>11.865307975177181</v>
      </c>
      <c r="CR25" s="28">
        <v>11.732791294833307</v>
      </c>
      <c r="CS25" s="28">
        <v>11.596422290446988</v>
      </c>
      <c r="CT25" s="28">
        <v>11.458323376677116</v>
      </c>
      <c r="CU25" s="28">
        <v>11.318514303159356</v>
      </c>
      <c r="CV25" s="28">
        <v>11.164371488971</v>
      </c>
      <c r="CW25" s="28">
        <v>11.010208197563967</v>
      </c>
      <c r="CX25" s="28">
        <v>10.867621989891306</v>
      </c>
      <c r="CY25" s="28">
        <v>10.332483433634676</v>
      </c>
      <c r="CZ25" s="28">
        <v>9.097307847486686</v>
      </c>
      <c r="DA25" s="28">
        <v>7.6901929944474823</v>
      </c>
      <c r="DB25" s="28">
        <v>6.76502545134732</v>
      </c>
      <c r="DD25" s="28">
        <v>32.888651764135027</v>
      </c>
      <c r="DE25" s="28">
        <v>32.872717661879939</v>
      </c>
      <c r="DF25" s="28">
        <v>32.365307975177181</v>
      </c>
      <c r="DG25" s="28">
        <v>32.232791294833305</v>
      </c>
      <c r="DH25" s="28">
        <v>32.096422290446988</v>
      </c>
      <c r="DI25" s="28">
        <v>31.958323376677114</v>
      </c>
      <c r="DJ25" s="28">
        <v>31.818514303159354</v>
      </c>
      <c r="DK25" s="28">
        <v>31.664371488971</v>
      </c>
      <c r="DL25" s="28">
        <v>31.510208197563969</v>
      </c>
      <c r="DM25" s="28">
        <v>31.367621989891305</v>
      </c>
      <c r="DN25" s="28">
        <v>30.832483433634678</v>
      </c>
      <c r="DO25" s="28">
        <v>29.597307847486686</v>
      </c>
      <c r="DP25" s="28">
        <v>28.190192994447482</v>
      </c>
      <c r="DQ25" s="28">
        <v>27.26502545134732</v>
      </c>
      <c r="DS25" s="29">
        <v>12.412426409423848</v>
      </c>
      <c r="DT25" s="29">
        <v>12.420631914650881</v>
      </c>
      <c r="DU25" s="29">
        <v>11.938229526160026</v>
      </c>
      <c r="DV25" s="29">
        <v>11.828946847459173</v>
      </c>
      <c r="DW25" s="29">
        <v>11.708889054547813</v>
      </c>
      <c r="DX25" s="29">
        <v>11.577330256792377</v>
      </c>
      <c r="DY25" s="29">
        <v>11.439386596247605</v>
      </c>
      <c r="DZ25" s="29">
        <v>11.280792048981858</v>
      </c>
      <c r="EA25" s="29">
        <v>11.115980516518936</v>
      </c>
      <c r="EB25" s="29">
        <v>10.95324232859317</v>
      </c>
      <c r="EC25" s="29">
        <v>9.3602125905374844</v>
      </c>
      <c r="ED25" s="29">
        <v>7.2300141782361038</v>
      </c>
      <c r="EE25" s="29">
        <v>5.870945683415485</v>
      </c>
      <c r="EF25" s="29">
        <v>6.1916596876875687</v>
      </c>
      <c r="EH25" s="29">
        <v>32.912426409423844</v>
      </c>
      <c r="EI25" s="29">
        <v>32.920631914650883</v>
      </c>
      <c r="EJ25" s="29">
        <v>32.438229526160029</v>
      </c>
      <c r="EK25" s="29">
        <v>32.328946847459171</v>
      </c>
      <c r="EL25" s="29">
        <v>32.208889054547811</v>
      </c>
      <c r="EM25" s="29">
        <v>32.077330256792379</v>
      </c>
      <c r="EN25" s="29">
        <v>31.939386596247605</v>
      </c>
      <c r="EO25" s="29">
        <v>31.780792048981858</v>
      </c>
      <c r="EP25" s="29">
        <v>31.615980516518938</v>
      </c>
      <c r="EQ25" s="29">
        <v>31.45324232859317</v>
      </c>
      <c r="ER25" s="29">
        <v>29.860212590537486</v>
      </c>
      <c r="ES25" s="29">
        <v>27.730014178236104</v>
      </c>
      <c r="ET25" s="29">
        <v>26.370945683415485</v>
      </c>
      <c r="EU25" s="29">
        <v>26.691659687687569</v>
      </c>
      <c r="EW25" s="1">
        <v>338547</v>
      </c>
      <c r="EX25" s="80">
        <v>560280</v>
      </c>
      <c r="EY25" s="80" t="s">
        <v>886</v>
      </c>
    </row>
    <row r="26" spans="2:155" ht="16.2" thickBot="1" x14ac:dyDescent="0.35">
      <c r="B26" s="21" t="s">
        <v>387</v>
      </c>
      <c r="C26" s="23">
        <v>23.699980818195527</v>
      </c>
      <c r="D26" s="23">
        <v>22.479651725156081</v>
      </c>
      <c r="E26" s="23">
        <v>20.780856687619533</v>
      </c>
      <c r="F26" s="23">
        <v>20.337602874863578</v>
      </c>
      <c r="G26" s="23">
        <v>19.909661162709781</v>
      </c>
      <c r="H26" s="23">
        <v>19.41760154329085</v>
      </c>
      <c r="I26" s="23">
        <v>18.904832663637066</v>
      </c>
      <c r="J26" s="23">
        <v>18.319709833429478</v>
      </c>
      <c r="K26" s="23">
        <v>17.704328309283142</v>
      </c>
      <c r="L26" s="23">
        <v>17.036669369878361</v>
      </c>
      <c r="M26" s="23">
        <v>13.193547543572194</v>
      </c>
      <c r="N26" s="23">
        <v>8.9358107445205874</v>
      </c>
      <c r="O26" s="23">
        <v>6.327840182828055</v>
      </c>
      <c r="P26" s="23">
        <v>4.4311316855160214</v>
      </c>
      <c r="Q26" s="24"/>
      <c r="R26" s="23">
        <v>53.699980818195527</v>
      </c>
      <c r="S26" s="23">
        <v>52.479651725156081</v>
      </c>
      <c r="T26" s="23">
        <v>50.780856687619533</v>
      </c>
      <c r="U26" s="23">
        <v>50.337602874863578</v>
      </c>
      <c r="V26" s="23">
        <v>49.909661162709781</v>
      </c>
      <c r="W26" s="23">
        <v>49.41760154329085</v>
      </c>
      <c r="X26" s="23">
        <v>48.904832663637066</v>
      </c>
      <c r="Y26" s="23">
        <v>48.319709833429478</v>
      </c>
      <c r="Z26" s="23">
        <v>47.704328309283142</v>
      </c>
      <c r="AA26" s="23">
        <v>47.036669369878361</v>
      </c>
      <c r="AB26" s="23">
        <v>43.193547543572194</v>
      </c>
      <c r="AC26" s="23">
        <v>38.935810744520587</v>
      </c>
      <c r="AD26" s="23">
        <v>36.327840182828055</v>
      </c>
      <c r="AE26" s="23">
        <v>34.431131685516021</v>
      </c>
      <c r="AG26" s="25">
        <v>23.623644153543417</v>
      </c>
      <c r="AH26" s="25">
        <v>23.029171961925307</v>
      </c>
      <c r="AI26" s="25">
        <v>22.10133964491218</v>
      </c>
      <c r="AJ26" s="25">
        <v>21.807245109365482</v>
      </c>
      <c r="AK26" s="25">
        <v>21.495808493747226</v>
      </c>
      <c r="AL26" s="25">
        <v>21.131344042095385</v>
      </c>
      <c r="AM26" s="25">
        <v>20.728249499709321</v>
      </c>
      <c r="AN26" s="25">
        <v>20.202755215821739</v>
      </c>
      <c r="AO26" s="25">
        <v>19.591008014071576</v>
      </c>
      <c r="AP26" s="25">
        <v>18.903457507045331</v>
      </c>
      <c r="AQ26" s="25">
        <v>16.773938918790869</v>
      </c>
      <c r="AR26" s="25">
        <v>13.862935250674575</v>
      </c>
      <c r="AS26" s="25">
        <v>11.610478523637973</v>
      </c>
      <c r="AT26" s="25">
        <v>10.766771225458676</v>
      </c>
      <c r="AV26" s="26">
        <v>53.623644153543417</v>
      </c>
      <c r="AW26" s="26">
        <v>53.029171961925307</v>
      </c>
      <c r="AX26" s="26">
        <v>52.10133964491218</v>
      </c>
      <c r="AY26" s="26">
        <v>51.807245109365482</v>
      </c>
      <c r="AZ26" s="26">
        <v>51.495808493747226</v>
      </c>
      <c r="BA26" s="26">
        <v>51.131344042095385</v>
      </c>
      <c r="BB26" s="26">
        <v>50.728249499709321</v>
      </c>
      <c r="BC26" s="26">
        <v>50.202755215821739</v>
      </c>
      <c r="BD26" s="26">
        <v>49.591008014071576</v>
      </c>
      <c r="BE26" s="26">
        <v>48.903457507045331</v>
      </c>
      <c r="BF26" s="26">
        <v>46.773938918790869</v>
      </c>
      <c r="BG26" s="26">
        <v>43.862935250674575</v>
      </c>
      <c r="BH26" s="26">
        <v>41.610478523637973</v>
      </c>
      <c r="BI26" s="26">
        <v>40.766771225458676</v>
      </c>
      <c r="BK26" s="27">
        <v>23.703145374562638</v>
      </c>
      <c r="BL26" s="27">
        <v>22.539016031092359</v>
      </c>
      <c r="BM26" s="27">
        <v>20.912074388312789</v>
      </c>
      <c r="BN26" s="27">
        <v>20.536824302813848</v>
      </c>
      <c r="BO26" s="27">
        <v>20.183369362467957</v>
      </c>
      <c r="BP26" s="27">
        <v>19.793324230092956</v>
      </c>
      <c r="BQ26" s="27">
        <v>19.386347196203211</v>
      </c>
      <c r="BR26" s="27">
        <v>18.932017300077682</v>
      </c>
      <c r="BS26" s="27">
        <v>18.446614950780841</v>
      </c>
      <c r="BT26" s="27">
        <v>17.908876116854486</v>
      </c>
      <c r="BU26" s="27">
        <v>14.721487231623819</v>
      </c>
      <c r="BV26" s="27">
        <v>12.184979028464383</v>
      </c>
      <c r="BW26" s="27">
        <v>11.078862786499649</v>
      </c>
      <c r="BX26" s="27">
        <v>10.693932548379934</v>
      </c>
      <c r="BZ26" s="27">
        <v>53.703145374562638</v>
      </c>
      <c r="CA26" s="27">
        <v>52.539016031092359</v>
      </c>
      <c r="CB26" s="27">
        <v>50.912074388312789</v>
      </c>
      <c r="CC26" s="27">
        <v>50.536824302813848</v>
      </c>
      <c r="CD26" s="27">
        <v>50.183369362467957</v>
      </c>
      <c r="CE26" s="27">
        <v>49.793324230092956</v>
      </c>
      <c r="CF26" s="27">
        <v>49.386347196203211</v>
      </c>
      <c r="CG26" s="27">
        <v>48.932017300077682</v>
      </c>
      <c r="CH26" s="27">
        <v>48.446614950780841</v>
      </c>
      <c r="CI26" s="27">
        <v>47.908876116854486</v>
      </c>
      <c r="CJ26" s="27">
        <v>44.721487231623819</v>
      </c>
      <c r="CK26" s="27">
        <v>42.184979028464383</v>
      </c>
      <c r="CL26" s="27">
        <v>41.078862786499649</v>
      </c>
      <c r="CM26" s="27">
        <v>40.693932548379934</v>
      </c>
      <c r="CO26" s="28">
        <v>23.692481975251084</v>
      </c>
      <c r="CP26" s="28">
        <v>22.507154678595732</v>
      </c>
      <c r="CQ26" s="28">
        <v>20.870377961691887</v>
      </c>
      <c r="CR26" s="28">
        <v>20.513725765252502</v>
      </c>
      <c r="CS26" s="28">
        <v>20.206340957363857</v>
      </c>
      <c r="CT26" s="28">
        <v>19.896366355604336</v>
      </c>
      <c r="CU26" s="28">
        <v>19.584286349591125</v>
      </c>
      <c r="CV26" s="28">
        <v>19.234493943903139</v>
      </c>
      <c r="CW26" s="28">
        <v>18.896062154399722</v>
      </c>
      <c r="CX26" s="28">
        <v>18.455846631512664</v>
      </c>
      <c r="CY26" s="28">
        <v>15.65534676138909</v>
      </c>
      <c r="CZ26" s="28">
        <v>6.487511592067861</v>
      </c>
      <c r="DA26" s="28">
        <v>-0.89371468096526741</v>
      </c>
      <c r="DB26" s="28">
        <v>-7.9764662424837525</v>
      </c>
      <c r="DD26" s="28">
        <v>53.692481975251084</v>
      </c>
      <c r="DE26" s="28">
        <v>52.507154678595732</v>
      </c>
      <c r="DF26" s="28">
        <v>50.870377961691887</v>
      </c>
      <c r="DG26" s="28">
        <v>50.513725765252502</v>
      </c>
      <c r="DH26" s="28">
        <v>50.206340957363857</v>
      </c>
      <c r="DI26" s="28">
        <v>49.896366355604336</v>
      </c>
      <c r="DJ26" s="28">
        <v>49.584286349591125</v>
      </c>
      <c r="DK26" s="28">
        <v>49.234493943903139</v>
      </c>
      <c r="DL26" s="28">
        <v>48.896062154399722</v>
      </c>
      <c r="DM26" s="28">
        <v>48.455846631512664</v>
      </c>
      <c r="DN26" s="28">
        <v>45.65534676138909</v>
      </c>
      <c r="DO26" s="28">
        <v>36.487511592067861</v>
      </c>
      <c r="DP26" s="28">
        <v>29.106285319034733</v>
      </c>
      <c r="DQ26" s="28">
        <v>22.023533757516248</v>
      </c>
      <c r="DS26" s="29">
        <v>23.783620331699197</v>
      </c>
      <c r="DT26" s="29">
        <v>22.686980703047119</v>
      </c>
      <c r="DU26" s="29">
        <v>21.139770009663181</v>
      </c>
      <c r="DV26" s="29">
        <v>20.850927724418369</v>
      </c>
      <c r="DW26" s="29">
        <v>20.613477382172647</v>
      </c>
      <c r="DX26" s="29">
        <v>20.346153500636561</v>
      </c>
      <c r="DY26" s="29">
        <v>20.076319499068397</v>
      </c>
      <c r="DZ26" s="29">
        <v>19.763980790645256</v>
      </c>
      <c r="EA26" s="29">
        <v>19.451838125887456</v>
      </c>
      <c r="EB26" s="29">
        <v>18.838891296629335</v>
      </c>
      <c r="EC26" s="29">
        <v>8.5294739818269676</v>
      </c>
      <c r="ED26" s="29">
        <v>-0.27906765824862134</v>
      </c>
      <c r="EE26" s="29">
        <v>-6.6612011164456533</v>
      </c>
      <c r="EF26" s="29">
        <v>-7.3081500115633276</v>
      </c>
      <c r="EH26" s="29">
        <v>53.783620331699197</v>
      </c>
      <c r="EI26" s="29">
        <v>52.686980703047119</v>
      </c>
      <c r="EJ26" s="29">
        <v>51.139770009663181</v>
      </c>
      <c r="EK26" s="29">
        <v>50.850927724418369</v>
      </c>
      <c r="EL26" s="29">
        <v>50.613477382172647</v>
      </c>
      <c r="EM26" s="29">
        <v>50.346153500636561</v>
      </c>
      <c r="EN26" s="29">
        <v>50.076319499068397</v>
      </c>
      <c r="EO26" s="29">
        <v>49.763980790645256</v>
      </c>
      <c r="EP26" s="29">
        <v>49.451838125887456</v>
      </c>
      <c r="EQ26" s="29">
        <v>48.838891296629335</v>
      </c>
      <c r="ER26" s="29">
        <v>38.529473981826968</v>
      </c>
      <c r="ES26" s="29">
        <v>29.720932341751379</v>
      </c>
      <c r="ET26" s="29">
        <v>23.338798883554347</v>
      </c>
      <c r="EU26" s="29">
        <v>22.691849988436672</v>
      </c>
      <c r="EW26" s="1">
        <v>373110</v>
      </c>
      <c r="EX26" s="80">
        <v>393020</v>
      </c>
      <c r="EY26" s="80" t="s">
        <v>879</v>
      </c>
    </row>
    <row r="27" spans="2:155" ht="16.2" thickBot="1" x14ac:dyDescent="0.35">
      <c r="B27" s="21" t="s">
        <v>75</v>
      </c>
      <c r="C27" s="23">
        <v>23.861441816341646</v>
      </c>
      <c r="D27" s="23">
        <v>23.207951733946189</v>
      </c>
      <c r="E27" s="23">
        <v>20.848076136799286</v>
      </c>
      <c r="F27" s="23">
        <v>18.046626678960273</v>
      </c>
      <c r="G27" s="23">
        <v>12.079068323167917</v>
      </c>
      <c r="H27" s="23">
        <v>6.0530094958743064</v>
      </c>
      <c r="I27" s="23">
        <v>-4.9944322930989244</v>
      </c>
      <c r="J27" s="23">
        <v>-8.0556069255731586</v>
      </c>
      <c r="K27" s="23">
        <v>-10.149325636386976</v>
      </c>
      <c r="L27" s="23">
        <v>-11.319669164998118</v>
      </c>
      <c r="M27" s="23">
        <v>-16.904538525638031</v>
      </c>
      <c r="N27" s="23">
        <v>-24.09257854312213</v>
      </c>
      <c r="O27" s="23">
        <v>-28.793532001073658</v>
      </c>
      <c r="P27" s="23">
        <v>-32.125423257060334</v>
      </c>
      <c r="Q27" s="24"/>
      <c r="R27" s="23">
        <v>80.861441816341653</v>
      </c>
      <c r="S27" s="23">
        <v>80.207951733946189</v>
      </c>
      <c r="T27" s="23">
        <v>77.848076136799278</v>
      </c>
      <c r="U27" s="23">
        <v>75.04662667896028</v>
      </c>
      <c r="V27" s="23">
        <v>69.079068323167917</v>
      </c>
      <c r="W27" s="23">
        <v>63.053009495874306</v>
      </c>
      <c r="X27" s="23">
        <v>52.005567706901076</v>
      </c>
      <c r="Y27" s="23">
        <v>48.944393074426841</v>
      </c>
      <c r="Z27" s="23">
        <v>46.850674363613024</v>
      </c>
      <c r="AA27" s="23">
        <v>45.680330835001882</v>
      </c>
      <c r="AB27" s="23">
        <v>40.095461474361969</v>
      </c>
      <c r="AC27" s="23">
        <v>32.90742145687787</v>
      </c>
      <c r="AD27" s="23">
        <v>28.206467998926342</v>
      </c>
      <c r="AE27" s="23">
        <v>24.874576742939666</v>
      </c>
      <c r="AG27" s="25">
        <v>23.647733796185705</v>
      </c>
      <c r="AH27" s="25">
        <v>23.628894646198717</v>
      </c>
      <c r="AI27" s="25">
        <v>22.409513086540848</v>
      </c>
      <c r="AJ27" s="25">
        <v>20.538179871258073</v>
      </c>
      <c r="AK27" s="25">
        <v>16.208029480506177</v>
      </c>
      <c r="AL27" s="25">
        <v>11.810220422584109</v>
      </c>
      <c r="AM27" s="25">
        <v>3.5764322554024091</v>
      </c>
      <c r="AN27" s="25">
        <v>1.2903502313062063</v>
      </c>
      <c r="AO27" s="25">
        <v>-0.33891225711690254</v>
      </c>
      <c r="AP27" s="25">
        <v>-1.3458044982339743</v>
      </c>
      <c r="AQ27" s="25">
        <v>-5.0981901633963673</v>
      </c>
      <c r="AR27" s="25">
        <v>-8.5466645796725231</v>
      </c>
      <c r="AS27" s="25">
        <v>-11.965374962989245</v>
      </c>
      <c r="AT27" s="25">
        <v>-13.729936306794201</v>
      </c>
      <c r="AV27" s="26">
        <v>80.647733796185705</v>
      </c>
      <c r="AW27" s="26">
        <v>80.628894646198717</v>
      </c>
      <c r="AX27" s="26">
        <v>79.409513086540841</v>
      </c>
      <c r="AY27" s="26">
        <v>77.53817987125808</v>
      </c>
      <c r="AZ27" s="26">
        <v>73.208029480506184</v>
      </c>
      <c r="BA27" s="26">
        <v>68.810220422584109</v>
      </c>
      <c r="BB27" s="26">
        <v>60.576432255402409</v>
      </c>
      <c r="BC27" s="26">
        <v>58.290350231306206</v>
      </c>
      <c r="BD27" s="26">
        <v>56.661087742883097</v>
      </c>
      <c r="BE27" s="26">
        <v>55.654195501766026</v>
      </c>
      <c r="BF27" s="26">
        <v>51.901809836603633</v>
      </c>
      <c r="BG27" s="26">
        <v>48.453335420327477</v>
      </c>
      <c r="BH27" s="26">
        <v>45.034625037010755</v>
      </c>
      <c r="BI27" s="26">
        <v>43.270063693205799</v>
      </c>
      <c r="BK27" s="27">
        <v>23.866614816175229</v>
      </c>
      <c r="BL27" s="27">
        <v>23.320727118844502</v>
      </c>
      <c r="BM27" s="27">
        <v>21.091698754943373</v>
      </c>
      <c r="BN27" s="27">
        <v>18.412118570748611</v>
      </c>
      <c r="BO27" s="27">
        <v>12.577597001454734</v>
      </c>
      <c r="BP27" s="27">
        <v>6.7295806134570455</v>
      </c>
      <c r="BQ27" s="27">
        <v>-4.1439496539284448</v>
      </c>
      <c r="BR27" s="27">
        <v>-6.9965873669888765</v>
      </c>
      <c r="BS27" s="27">
        <v>-8.8867087745367996</v>
      </c>
      <c r="BT27" s="27">
        <v>-9.8577030627366753</v>
      </c>
      <c r="BU27" s="27">
        <v>-14.443120554323826</v>
      </c>
      <c r="BV27" s="27">
        <v>-18.12520637972645</v>
      </c>
      <c r="BW27" s="27">
        <v>-19.766275797590936</v>
      </c>
      <c r="BX27" s="27">
        <v>-20.123808009726076</v>
      </c>
      <c r="BZ27" s="27">
        <v>80.866614816175229</v>
      </c>
      <c r="CA27" s="27">
        <v>80.320727118844502</v>
      </c>
      <c r="CB27" s="27">
        <v>78.091698754943366</v>
      </c>
      <c r="CC27" s="27">
        <v>75.412118570748618</v>
      </c>
      <c r="CD27" s="27">
        <v>69.577597001454734</v>
      </c>
      <c r="CE27" s="27">
        <v>63.729580613457046</v>
      </c>
      <c r="CF27" s="27">
        <v>52.856050346071555</v>
      </c>
      <c r="CG27" s="27">
        <v>50.003412633011123</v>
      </c>
      <c r="CH27" s="27">
        <v>48.1132912254632</v>
      </c>
      <c r="CI27" s="27">
        <v>47.142296937263325</v>
      </c>
      <c r="CJ27" s="27">
        <v>42.556879445676174</v>
      </c>
      <c r="CK27" s="27">
        <v>38.87479362027355</v>
      </c>
      <c r="CL27" s="27">
        <v>37.233724202409064</v>
      </c>
      <c r="CM27" s="27">
        <v>36.876191990273924</v>
      </c>
      <c r="CO27" s="28">
        <v>23.840851579047168</v>
      </c>
      <c r="CP27" s="28">
        <v>23.268757140153262</v>
      </c>
      <c r="CQ27" s="28">
        <v>21.007546930334243</v>
      </c>
      <c r="CR27" s="28">
        <v>18.315456431818788</v>
      </c>
      <c r="CS27" s="28">
        <v>12.462367826434445</v>
      </c>
      <c r="CT27" s="28">
        <v>6.5872107726407023</v>
      </c>
      <c r="CU27" s="28">
        <v>-4.2997377113211144</v>
      </c>
      <c r="CV27" s="28">
        <v>-7.2152864491854132</v>
      </c>
      <c r="CW27" s="28">
        <v>-9.1364710623018652</v>
      </c>
      <c r="CX27" s="28">
        <v>-10.076899739489278</v>
      </c>
      <c r="CY27" s="28">
        <v>-14.927605824292982</v>
      </c>
      <c r="CZ27" s="28">
        <v>-32.601616012425012</v>
      </c>
      <c r="DA27" s="28">
        <v>-49.111959456193986</v>
      </c>
      <c r="DB27" s="28">
        <v>-65.372760772592414</v>
      </c>
      <c r="DD27" s="28">
        <v>80.840851579047168</v>
      </c>
      <c r="DE27" s="28">
        <v>80.268757140153269</v>
      </c>
      <c r="DF27" s="28">
        <v>78.007546930334243</v>
      </c>
      <c r="DG27" s="28">
        <v>75.315456431818788</v>
      </c>
      <c r="DH27" s="28">
        <v>69.462367826434445</v>
      </c>
      <c r="DI27" s="28">
        <v>63.587210772640702</v>
      </c>
      <c r="DJ27" s="28">
        <v>52.700262288678886</v>
      </c>
      <c r="DK27" s="28">
        <v>49.784713550814587</v>
      </c>
      <c r="DL27" s="28">
        <v>47.863528937698135</v>
      </c>
      <c r="DM27" s="28">
        <v>46.923100260510722</v>
      </c>
      <c r="DN27" s="28">
        <v>42.072394175707018</v>
      </c>
      <c r="DO27" s="28">
        <v>24.398383987574988</v>
      </c>
      <c r="DP27" s="28">
        <v>7.8880405438060137</v>
      </c>
      <c r="DQ27" s="28">
        <v>-8.3727607725924145</v>
      </c>
      <c r="DS27" s="29">
        <v>24.013393396470683</v>
      </c>
      <c r="DT27" s="29">
        <v>23.609064088282913</v>
      </c>
      <c r="DU27" s="29">
        <v>21.517233992160648</v>
      </c>
      <c r="DV27" s="29">
        <v>18.955472755473828</v>
      </c>
      <c r="DW27" s="29">
        <v>13.218783548855072</v>
      </c>
      <c r="DX27" s="29">
        <v>7.3892739858124799</v>
      </c>
      <c r="DY27" s="29">
        <v>-3.4543792605426802</v>
      </c>
      <c r="DZ27" s="29">
        <v>-6.3242017568455537</v>
      </c>
      <c r="EA27" s="29">
        <v>-8.2302842885849543</v>
      </c>
      <c r="EB27" s="29">
        <v>-9.8090618409765113</v>
      </c>
      <c r="EC27" s="29">
        <v>-29.760464031171836</v>
      </c>
      <c r="ED27" s="29">
        <v>-48.993572013376721</v>
      </c>
      <c r="EE27" s="29">
        <v>-65.311290601764085</v>
      </c>
      <c r="EF27" s="29">
        <v>-65.115515810853822</v>
      </c>
      <c r="EH27" s="29">
        <v>81.01339339647069</v>
      </c>
      <c r="EI27" s="29">
        <v>80.609064088282906</v>
      </c>
      <c r="EJ27" s="29">
        <v>78.517233992160641</v>
      </c>
      <c r="EK27" s="29">
        <v>75.955472755473835</v>
      </c>
      <c r="EL27" s="29">
        <v>70.218783548855072</v>
      </c>
      <c r="EM27" s="29">
        <v>64.38927398581248</v>
      </c>
      <c r="EN27" s="29">
        <v>53.54562073945732</v>
      </c>
      <c r="EO27" s="29">
        <v>50.675798243154446</v>
      </c>
      <c r="EP27" s="29">
        <v>48.769715711415046</v>
      </c>
      <c r="EQ27" s="29">
        <v>47.190938159023489</v>
      </c>
      <c r="ER27" s="29">
        <v>27.239535968828164</v>
      </c>
      <c r="ES27" s="29">
        <v>8.0064279866232795</v>
      </c>
      <c r="ET27" s="29">
        <v>-8.3112906017640853</v>
      </c>
      <c r="EU27" s="29">
        <v>-8.1155158108538199</v>
      </c>
      <c r="EW27" s="1">
        <v>388461</v>
      </c>
      <c r="EX27" s="80">
        <v>411290</v>
      </c>
      <c r="EY27" s="80" t="s">
        <v>871</v>
      </c>
    </row>
    <row r="28" spans="2:155" ht="16.2" thickBot="1" x14ac:dyDescent="0.35">
      <c r="B28" s="21" t="s">
        <v>79</v>
      </c>
      <c r="C28" s="23">
        <v>28.260154865978365</v>
      </c>
      <c r="D28" s="23">
        <v>27.930074346421904</v>
      </c>
      <c r="E28" s="23">
        <v>25.28434301582449</v>
      </c>
      <c r="F28" s="23">
        <v>23.693948218839566</v>
      </c>
      <c r="G28" s="23">
        <v>21.953665104398098</v>
      </c>
      <c r="H28" s="23">
        <v>19.861539985218059</v>
      </c>
      <c r="I28" s="23">
        <v>17.722249178654309</v>
      </c>
      <c r="J28" s="23">
        <v>15.361504710224125</v>
      </c>
      <c r="K28" s="23">
        <v>12.888315589372525</v>
      </c>
      <c r="L28" s="23">
        <v>10.061098227863909</v>
      </c>
      <c r="M28" s="23">
        <v>-4.7075987366051066</v>
      </c>
      <c r="N28" s="23">
        <v>-18.82632697670789</v>
      </c>
      <c r="O28" s="23">
        <v>-25.747240946623549</v>
      </c>
      <c r="P28" s="23">
        <v>-29.467727509641293</v>
      </c>
      <c r="Q28" s="24"/>
      <c r="R28" s="23">
        <v>46.260154865978365</v>
      </c>
      <c r="S28" s="23">
        <v>45.930074346421904</v>
      </c>
      <c r="T28" s="23">
        <v>43.28434301582449</v>
      </c>
      <c r="U28" s="23">
        <v>41.693948218839566</v>
      </c>
      <c r="V28" s="23">
        <v>39.953665104398098</v>
      </c>
      <c r="W28" s="23">
        <v>37.861539985218059</v>
      </c>
      <c r="X28" s="23">
        <v>35.722249178654309</v>
      </c>
      <c r="Y28" s="23">
        <v>33.361504710224125</v>
      </c>
      <c r="Z28" s="23">
        <v>30.888315589372525</v>
      </c>
      <c r="AA28" s="23">
        <v>28.061098227863909</v>
      </c>
      <c r="AB28" s="23">
        <v>13.292401263394893</v>
      </c>
      <c r="AC28" s="23">
        <v>-0.82632697670788957</v>
      </c>
      <c r="AD28" s="23">
        <v>-7.747240946623549</v>
      </c>
      <c r="AE28" s="23">
        <v>-11.467727509641293</v>
      </c>
      <c r="AG28" s="25">
        <v>27.942980313982218</v>
      </c>
      <c r="AH28" s="25">
        <v>28.032659355544737</v>
      </c>
      <c r="AI28" s="25">
        <v>26.49587751256027</v>
      </c>
      <c r="AJ28" s="25">
        <v>25.513043075024754</v>
      </c>
      <c r="AK28" s="25">
        <v>24.337508532840587</v>
      </c>
      <c r="AL28" s="25">
        <v>22.847886317891721</v>
      </c>
      <c r="AM28" s="25">
        <v>21.06762502087858</v>
      </c>
      <c r="AN28" s="25">
        <v>18.94049368620999</v>
      </c>
      <c r="AO28" s="25">
        <v>16.610836831261537</v>
      </c>
      <c r="AP28" s="25">
        <v>13.969334042456722</v>
      </c>
      <c r="AQ28" s="25">
        <v>4.2550598173000225</v>
      </c>
      <c r="AR28" s="25">
        <v>-6.9641891133558005</v>
      </c>
      <c r="AS28" s="25">
        <v>-16.377069733429437</v>
      </c>
      <c r="AT28" s="25">
        <v>-20.111065098011352</v>
      </c>
      <c r="AV28" s="26">
        <v>45.942980313982218</v>
      </c>
      <c r="AW28" s="26">
        <v>46.032659355544737</v>
      </c>
      <c r="AX28" s="26">
        <v>44.49587751256027</v>
      </c>
      <c r="AY28" s="26">
        <v>43.513043075024754</v>
      </c>
      <c r="AZ28" s="26">
        <v>42.337508532840587</v>
      </c>
      <c r="BA28" s="26">
        <v>40.847886317891721</v>
      </c>
      <c r="BB28" s="26">
        <v>39.06762502087858</v>
      </c>
      <c r="BC28" s="26">
        <v>36.94049368620999</v>
      </c>
      <c r="BD28" s="26">
        <v>34.610836831261537</v>
      </c>
      <c r="BE28" s="26">
        <v>31.969334042456722</v>
      </c>
      <c r="BF28" s="26">
        <v>22.255059817300022</v>
      </c>
      <c r="BG28" s="26">
        <v>11.0358108866442</v>
      </c>
      <c r="BH28" s="26">
        <v>1.6229302665705632</v>
      </c>
      <c r="BI28" s="26">
        <v>-2.1110650980113519</v>
      </c>
      <c r="BK28" s="27">
        <v>28.275767922072788</v>
      </c>
      <c r="BL28" s="27">
        <v>28.159246640886167</v>
      </c>
      <c r="BM28" s="27">
        <v>25.79955721663876</v>
      </c>
      <c r="BN28" s="27">
        <v>24.472036129005645</v>
      </c>
      <c r="BO28" s="27">
        <v>23.012129960131332</v>
      </c>
      <c r="BP28" s="27">
        <v>21.306390217098979</v>
      </c>
      <c r="BQ28" s="27">
        <v>19.582618311884417</v>
      </c>
      <c r="BR28" s="27">
        <v>17.737123218201361</v>
      </c>
      <c r="BS28" s="27">
        <v>15.759087781822728</v>
      </c>
      <c r="BT28" s="27">
        <v>13.519403653612443</v>
      </c>
      <c r="BU28" s="27">
        <v>1.7733581120201762</v>
      </c>
      <c r="BV28" s="27">
        <v>-7.8655639990158051</v>
      </c>
      <c r="BW28" s="27">
        <v>-11.49606240164627</v>
      </c>
      <c r="BX28" s="27">
        <v>-12.109509696736467</v>
      </c>
      <c r="BZ28" s="27">
        <v>46.275767922072788</v>
      </c>
      <c r="CA28" s="27">
        <v>46.159246640886167</v>
      </c>
      <c r="CB28" s="27">
        <v>43.79955721663876</v>
      </c>
      <c r="CC28" s="27">
        <v>42.472036129005645</v>
      </c>
      <c r="CD28" s="27">
        <v>41.012129960131332</v>
      </c>
      <c r="CE28" s="27">
        <v>39.306390217098979</v>
      </c>
      <c r="CF28" s="27">
        <v>37.582618311884417</v>
      </c>
      <c r="CG28" s="27">
        <v>35.737123218201361</v>
      </c>
      <c r="CH28" s="27">
        <v>33.759087781822728</v>
      </c>
      <c r="CI28" s="27">
        <v>31.519403653612443</v>
      </c>
      <c r="CJ28" s="27">
        <v>19.773358112020176</v>
      </c>
      <c r="CK28" s="27">
        <v>10.134436000984195</v>
      </c>
      <c r="CL28" s="27">
        <v>6.5039375983537298</v>
      </c>
      <c r="CM28" s="27">
        <v>5.8904903032635332</v>
      </c>
      <c r="CO28" s="28">
        <v>28.225094665363955</v>
      </c>
      <c r="CP28" s="28">
        <v>28.006698604002111</v>
      </c>
      <c r="CQ28" s="28">
        <v>25.561805184609398</v>
      </c>
      <c r="CR28" s="28">
        <v>24.250145936410519</v>
      </c>
      <c r="CS28" s="28">
        <v>22.87777400712713</v>
      </c>
      <c r="CT28" s="28">
        <v>21.365419405840854</v>
      </c>
      <c r="CU28" s="28">
        <v>19.863310320506343</v>
      </c>
      <c r="CV28" s="28">
        <v>18.165701954979511</v>
      </c>
      <c r="CW28" s="28">
        <v>16.525040040387509</v>
      </c>
      <c r="CX28" s="28">
        <v>14.837962201668049</v>
      </c>
      <c r="CY28" s="28">
        <v>4.4241122908647412</v>
      </c>
      <c r="CZ28" s="28">
        <v>-37.457314652508444</v>
      </c>
      <c r="DA28" s="28">
        <v>-74.534502488268231</v>
      </c>
      <c r="DB28" s="28">
        <v>-103.57882414153141</v>
      </c>
      <c r="DD28" s="28">
        <v>46.225094665363955</v>
      </c>
      <c r="DE28" s="28">
        <v>46.006698604002111</v>
      </c>
      <c r="DF28" s="28">
        <v>43.561805184609398</v>
      </c>
      <c r="DG28" s="28">
        <v>42.250145936410519</v>
      </c>
      <c r="DH28" s="28">
        <v>40.87777400712713</v>
      </c>
      <c r="DI28" s="28">
        <v>39.365419405840854</v>
      </c>
      <c r="DJ28" s="28">
        <v>37.863310320506343</v>
      </c>
      <c r="DK28" s="28">
        <v>36.165701954979511</v>
      </c>
      <c r="DL28" s="28">
        <v>34.525040040387509</v>
      </c>
      <c r="DM28" s="28">
        <v>32.837962201668049</v>
      </c>
      <c r="DN28" s="28">
        <v>22.424112290864741</v>
      </c>
      <c r="DO28" s="28">
        <v>-19.457314652508444</v>
      </c>
      <c r="DP28" s="28">
        <v>-56.534502488268231</v>
      </c>
      <c r="DQ28" s="28">
        <v>-85.578824141531413</v>
      </c>
      <c r="DS28" s="29">
        <v>28.60159469702711</v>
      </c>
      <c r="DT28" s="29">
        <v>28.746317637400452</v>
      </c>
      <c r="DU28" s="29">
        <v>26.66718315496756</v>
      </c>
      <c r="DV28" s="29">
        <v>25.629014137433373</v>
      </c>
      <c r="DW28" s="29">
        <v>24.529914321387906</v>
      </c>
      <c r="DX28" s="29">
        <v>23.141165221846776</v>
      </c>
      <c r="DY28" s="29">
        <v>21.788151051988322</v>
      </c>
      <c r="DZ28" s="29">
        <v>20.309694843490163</v>
      </c>
      <c r="EA28" s="29">
        <v>18.832666762491499</v>
      </c>
      <c r="EB28" s="29">
        <v>15.8304964815528</v>
      </c>
      <c r="EC28" s="29">
        <v>-24.663088600054778</v>
      </c>
      <c r="ED28" s="29">
        <v>-67.413573563648185</v>
      </c>
      <c r="EE28" s="29">
        <v>-99.048973847024399</v>
      </c>
      <c r="EF28" s="29">
        <v>-99.773599248871221</v>
      </c>
      <c r="EH28" s="29">
        <v>46.60159469702711</v>
      </c>
      <c r="EI28" s="29">
        <v>46.746317637400452</v>
      </c>
      <c r="EJ28" s="29">
        <v>44.66718315496756</v>
      </c>
      <c r="EK28" s="29">
        <v>43.629014137433373</v>
      </c>
      <c r="EL28" s="29">
        <v>42.529914321387906</v>
      </c>
      <c r="EM28" s="29">
        <v>41.141165221846776</v>
      </c>
      <c r="EN28" s="29">
        <v>39.788151051988322</v>
      </c>
      <c r="EO28" s="29">
        <v>38.309694843490163</v>
      </c>
      <c r="EP28" s="29">
        <v>36.832666762491499</v>
      </c>
      <c r="EQ28" s="29">
        <v>33.8304964815528</v>
      </c>
      <c r="ER28" s="29">
        <v>-6.6630886000547775</v>
      </c>
      <c r="ES28" s="29">
        <v>-49.413573563648185</v>
      </c>
      <c r="ET28" s="29">
        <v>-81.048973847024399</v>
      </c>
      <c r="EU28" s="29">
        <v>-81.773599248871221</v>
      </c>
      <c r="EW28" s="1">
        <v>389137</v>
      </c>
      <c r="EX28" s="80">
        <v>403821</v>
      </c>
      <c r="EY28" s="80" t="s">
        <v>874</v>
      </c>
    </row>
    <row r="29" spans="2:155" ht="16.2" thickBot="1" x14ac:dyDescent="0.35">
      <c r="B29" s="21" t="s">
        <v>388</v>
      </c>
      <c r="C29" s="23">
        <v>49.914497926500118</v>
      </c>
      <c r="D29" s="23">
        <v>49.300554075664792</v>
      </c>
      <c r="E29" s="23">
        <v>47.498834731990428</v>
      </c>
      <c r="F29" s="23">
        <v>46.617294015506587</v>
      </c>
      <c r="G29" s="23">
        <v>45.519708689947009</v>
      </c>
      <c r="H29" s="23">
        <v>44.166232761940961</v>
      </c>
      <c r="I29" s="23">
        <v>42.738485843391857</v>
      </c>
      <c r="J29" s="23">
        <v>41.105345026867099</v>
      </c>
      <c r="K29" s="23">
        <v>39.340284348464081</v>
      </c>
      <c r="L29" s="23">
        <v>37.35018070059013</v>
      </c>
      <c r="M29" s="23">
        <v>27.057111870947267</v>
      </c>
      <c r="N29" s="23">
        <v>16.588127294033001</v>
      </c>
      <c r="O29" s="23">
        <v>11.120502741943</v>
      </c>
      <c r="P29" s="23">
        <v>7.9189931939498877</v>
      </c>
      <c r="Q29" s="24"/>
      <c r="R29" s="23">
        <v>67.914497926500118</v>
      </c>
      <c r="S29" s="23">
        <v>67.300554075664792</v>
      </c>
      <c r="T29" s="23">
        <v>65.498834731990428</v>
      </c>
      <c r="U29" s="23">
        <v>64.617294015506587</v>
      </c>
      <c r="V29" s="23">
        <v>63.519708689947009</v>
      </c>
      <c r="W29" s="23">
        <v>62.166232761940961</v>
      </c>
      <c r="X29" s="23">
        <v>60.738485843391857</v>
      </c>
      <c r="Y29" s="23">
        <v>59.105345026867099</v>
      </c>
      <c r="Z29" s="23">
        <v>57.340284348464081</v>
      </c>
      <c r="AA29" s="23">
        <v>55.35018070059013</v>
      </c>
      <c r="AB29" s="23">
        <v>45.057111870947267</v>
      </c>
      <c r="AC29" s="23">
        <v>34.588127294033001</v>
      </c>
      <c r="AD29" s="23">
        <v>29.120502741943</v>
      </c>
      <c r="AE29" s="23">
        <v>25.918993193949888</v>
      </c>
      <c r="AG29" s="25">
        <v>49.638593333159022</v>
      </c>
      <c r="AH29" s="25">
        <v>49.401936045259674</v>
      </c>
      <c r="AI29" s="25">
        <v>48.312786836320811</v>
      </c>
      <c r="AJ29" s="25">
        <v>47.721512534466427</v>
      </c>
      <c r="AK29" s="25">
        <v>46.964341096735097</v>
      </c>
      <c r="AL29" s="25">
        <v>45.965133420418454</v>
      </c>
      <c r="AM29" s="25">
        <v>44.782811625127323</v>
      </c>
      <c r="AN29" s="25">
        <v>43.39361997966904</v>
      </c>
      <c r="AO29" s="25">
        <v>41.826418622131911</v>
      </c>
      <c r="AP29" s="25">
        <v>40.009049462263732</v>
      </c>
      <c r="AQ29" s="25">
        <v>32.768276075260445</v>
      </c>
      <c r="AR29" s="25">
        <v>25.257090112074394</v>
      </c>
      <c r="AS29" s="25">
        <v>18.827178296792226</v>
      </c>
      <c r="AT29" s="25">
        <v>16.27190874333408</v>
      </c>
      <c r="AV29" s="26">
        <v>67.638593333159022</v>
      </c>
      <c r="AW29" s="26">
        <v>67.401936045259674</v>
      </c>
      <c r="AX29" s="26">
        <v>66.312786836320811</v>
      </c>
      <c r="AY29" s="26">
        <v>65.721512534466427</v>
      </c>
      <c r="AZ29" s="26">
        <v>64.964341096735097</v>
      </c>
      <c r="BA29" s="26">
        <v>63.965133420418454</v>
      </c>
      <c r="BB29" s="26">
        <v>62.782811625127323</v>
      </c>
      <c r="BC29" s="26">
        <v>61.39361997966904</v>
      </c>
      <c r="BD29" s="26">
        <v>59.826418622131911</v>
      </c>
      <c r="BE29" s="26">
        <v>58.009049462263732</v>
      </c>
      <c r="BF29" s="26">
        <v>50.768276075260445</v>
      </c>
      <c r="BG29" s="26">
        <v>43.257090112074394</v>
      </c>
      <c r="BH29" s="26">
        <v>36.827178296792226</v>
      </c>
      <c r="BI29" s="26">
        <v>34.27190874333408</v>
      </c>
      <c r="BK29" s="27">
        <v>49.921933094323833</v>
      </c>
      <c r="BL29" s="27">
        <v>49.451031528898341</v>
      </c>
      <c r="BM29" s="27">
        <v>47.829399855913692</v>
      </c>
      <c r="BN29" s="27">
        <v>47.168988385557071</v>
      </c>
      <c r="BO29" s="27">
        <v>46.277730081932859</v>
      </c>
      <c r="BP29" s="27">
        <v>45.206573856630413</v>
      </c>
      <c r="BQ29" s="27">
        <v>44.070161952569933</v>
      </c>
      <c r="BR29" s="27">
        <v>42.797079627506065</v>
      </c>
      <c r="BS29" s="27">
        <v>41.390918134754997</v>
      </c>
      <c r="BT29" s="27">
        <v>39.760486137754711</v>
      </c>
      <c r="BU29" s="27">
        <v>31.809923523326432</v>
      </c>
      <c r="BV29" s="27">
        <v>25.254170030925636</v>
      </c>
      <c r="BW29" s="27">
        <v>22.934410201906203</v>
      </c>
      <c r="BX29" s="27">
        <v>22.855535559744681</v>
      </c>
      <c r="BZ29" s="27">
        <v>67.921933094323833</v>
      </c>
      <c r="CA29" s="27">
        <v>67.451031528898341</v>
      </c>
      <c r="CB29" s="27">
        <v>65.829399855913692</v>
      </c>
      <c r="CC29" s="27">
        <v>65.168988385557071</v>
      </c>
      <c r="CD29" s="27">
        <v>64.277730081932859</v>
      </c>
      <c r="CE29" s="27">
        <v>63.206573856630413</v>
      </c>
      <c r="CF29" s="27">
        <v>62.070161952569933</v>
      </c>
      <c r="CG29" s="27">
        <v>60.797079627506065</v>
      </c>
      <c r="CH29" s="27">
        <v>59.390918134754997</v>
      </c>
      <c r="CI29" s="27">
        <v>57.760486137754711</v>
      </c>
      <c r="CJ29" s="27">
        <v>49.809923523326432</v>
      </c>
      <c r="CK29" s="27">
        <v>43.254170030925636</v>
      </c>
      <c r="CL29" s="27">
        <v>40.934410201906203</v>
      </c>
      <c r="CM29" s="27">
        <v>40.855535559744681</v>
      </c>
      <c r="CO29" s="28">
        <v>49.889661518711961</v>
      </c>
      <c r="CP29" s="28">
        <v>49.332968250505132</v>
      </c>
      <c r="CQ29" s="28">
        <v>47.643143790343515</v>
      </c>
      <c r="CR29" s="28">
        <v>46.979389518224593</v>
      </c>
      <c r="CS29" s="28">
        <v>46.137191305275479</v>
      </c>
      <c r="CT29" s="28">
        <v>45.202337716829192</v>
      </c>
      <c r="CU29" s="28">
        <v>44.250917539764089</v>
      </c>
      <c r="CV29" s="28">
        <v>43.146225558075798</v>
      </c>
      <c r="CW29" s="28">
        <v>42.046839204411128</v>
      </c>
      <c r="CX29" s="28">
        <v>40.86452372295895</v>
      </c>
      <c r="CY29" s="28">
        <v>34.322218652299824</v>
      </c>
      <c r="CZ29" s="28">
        <v>0.86538385539026308</v>
      </c>
      <c r="DA29" s="28">
        <v>-28.083465423181053</v>
      </c>
      <c r="DB29" s="28">
        <v>-50.737988286190614</v>
      </c>
      <c r="DD29" s="28">
        <v>67.889661518711961</v>
      </c>
      <c r="DE29" s="28">
        <v>67.332968250505132</v>
      </c>
      <c r="DF29" s="28">
        <v>65.643143790343515</v>
      </c>
      <c r="DG29" s="28">
        <v>64.979389518224593</v>
      </c>
      <c r="DH29" s="28">
        <v>64.137191305275479</v>
      </c>
      <c r="DI29" s="28">
        <v>63.202337716829192</v>
      </c>
      <c r="DJ29" s="28">
        <v>62.250917539764089</v>
      </c>
      <c r="DK29" s="28">
        <v>61.146225558075798</v>
      </c>
      <c r="DL29" s="28">
        <v>60.046839204411128</v>
      </c>
      <c r="DM29" s="28">
        <v>58.86452372295895</v>
      </c>
      <c r="DN29" s="28">
        <v>52.322218652299824</v>
      </c>
      <c r="DO29" s="28">
        <v>18.865383855390263</v>
      </c>
      <c r="DP29" s="28">
        <v>-10.083465423181053</v>
      </c>
      <c r="DQ29" s="28">
        <v>-32.737988286190614</v>
      </c>
      <c r="DS29" s="29">
        <v>50.267792733195677</v>
      </c>
      <c r="DT29" s="29">
        <v>50.074513640109245</v>
      </c>
      <c r="DU29" s="29">
        <v>48.749412546838087</v>
      </c>
      <c r="DV29" s="29">
        <v>48.258494409365881</v>
      </c>
      <c r="DW29" s="29">
        <v>47.685294340322116</v>
      </c>
      <c r="DX29" s="29">
        <v>46.916243172261545</v>
      </c>
      <c r="DY29" s="29">
        <v>46.150889090292821</v>
      </c>
      <c r="DZ29" s="29">
        <v>45.269768501814326</v>
      </c>
      <c r="EA29" s="29">
        <v>44.356814600630884</v>
      </c>
      <c r="EB29" s="29">
        <v>42.101025630675224</v>
      </c>
      <c r="EC29" s="29">
        <v>9.8505580824705987</v>
      </c>
      <c r="ED29" s="29">
        <v>-23.239118022574502</v>
      </c>
      <c r="EE29" s="29">
        <v>-47.86547483019072</v>
      </c>
      <c r="EF29" s="29">
        <v>-47.908064609338112</v>
      </c>
      <c r="EH29" s="29">
        <v>68.267792733195677</v>
      </c>
      <c r="EI29" s="29">
        <v>68.074513640109245</v>
      </c>
      <c r="EJ29" s="29">
        <v>66.749412546838087</v>
      </c>
      <c r="EK29" s="29">
        <v>66.258494409365881</v>
      </c>
      <c r="EL29" s="29">
        <v>65.685294340322116</v>
      </c>
      <c r="EM29" s="29">
        <v>64.916243172261545</v>
      </c>
      <c r="EN29" s="29">
        <v>64.150889090292821</v>
      </c>
      <c r="EO29" s="29">
        <v>63.269768501814326</v>
      </c>
      <c r="EP29" s="29">
        <v>62.356814600630884</v>
      </c>
      <c r="EQ29" s="29">
        <v>60.101025630675224</v>
      </c>
      <c r="ER29" s="29">
        <v>27.850558082470599</v>
      </c>
      <c r="ES29" s="29">
        <v>-5.2391180225745018</v>
      </c>
      <c r="ET29" s="29">
        <v>-29.86547483019072</v>
      </c>
      <c r="EU29" s="29">
        <v>-29.908064609338112</v>
      </c>
      <c r="EW29" s="1">
        <v>390140</v>
      </c>
      <c r="EX29" s="80">
        <v>398146</v>
      </c>
      <c r="EY29" s="80" t="s">
        <v>876</v>
      </c>
    </row>
    <row r="30" spans="2:155" ht="16.2" thickBot="1" x14ac:dyDescent="0.35">
      <c r="B30" s="21" t="s">
        <v>119</v>
      </c>
      <c r="C30" s="23">
        <v>82.928430900129754</v>
      </c>
      <c r="D30" s="23">
        <v>83.405800927047352</v>
      </c>
      <c r="E30" s="23">
        <v>73.878834501077932</v>
      </c>
      <c r="F30" s="23">
        <v>64.482344052292916</v>
      </c>
      <c r="G30" s="23">
        <v>63.897529282444886</v>
      </c>
      <c r="H30" s="23">
        <v>63.147179257350821</v>
      </c>
      <c r="I30" s="23">
        <v>62.347634619823289</v>
      </c>
      <c r="J30" s="23">
        <v>61.407450782917842</v>
      </c>
      <c r="K30" s="23">
        <v>60.404109732811172</v>
      </c>
      <c r="L30" s="23">
        <v>59.247117755756925</v>
      </c>
      <c r="M30" s="23">
        <v>53.265511233096881</v>
      </c>
      <c r="N30" s="23">
        <v>47.179546484154031</v>
      </c>
      <c r="O30" s="23">
        <v>45.319597294370567</v>
      </c>
      <c r="P30" s="23">
        <v>45.441608599261457</v>
      </c>
      <c r="Q30" s="24"/>
      <c r="R30" s="23">
        <v>100.92843090012975</v>
      </c>
      <c r="S30" s="23">
        <v>101.40580092704735</v>
      </c>
      <c r="T30" s="23">
        <v>91.878834501077932</v>
      </c>
      <c r="U30" s="23">
        <v>82.482344052292916</v>
      </c>
      <c r="V30" s="23">
        <v>81.897529282444879</v>
      </c>
      <c r="W30" s="23">
        <v>81.147179257350814</v>
      </c>
      <c r="X30" s="23">
        <v>80.347634619823282</v>
      </c>
      <c r="Y30" s="23">
        <v>79.407450782917834</v>
      </c>
      <c r="Z30" s="23">
        <v>78.404109732811179</v>
      </c>
      <c r="AA30" s="23">
        <v>77.247117755756932</v>
      </c>
      <c r="AB30" s="23">
        <v>71.265511233096873</v>
      </c>
      <c r="AC30" s="23">
        <v>65.179546484154031</v>
      </c>
      <c r="AD30" s="23">
        <v>63.319597294370567</v>
      </c>
      <c r="AE30" s="23">
        <v>63.441608599261457</v>
      </c>
      <c r="AG30" s="25">
        <v>82.736227192622437</v>
      </c>
      <c r="AH30" s="25">
        <v>83.190438957775655</v>
      </c>
      <c r="AI30" s="25">
        <v>82.848755218544653</v>
      </c>
      <c r="AJ30" s="25">
        <v>82.577680922243587</v>
      </c>
      <c r="AK30" s="25">
        <v>82.192014102633252</v>
      </c>
      <c r="AL30" s="25">
        <v>81.664566701625816</v>
      </c>
      <c r="AM30" s="25">
        <v>81.041358883120253</v>
      </c>
      <c r="AN30" s="25">
        <v>80.273439304360409</v>
      </c>
      <c r="AO30" s="25">
        <v>79.393986697606977</v>
      </c>
      <c r="AP30" s="25">
        <v>78.370396848524479</v>
      </c>
      <c r="AQ30" s="25">
        <v>74.74169054770347</v>
      </c>
      <c r="AR30" s="25">
        <v>69.960796417621765</v>
      </c>
      <c r="AS30" s="25">
        <v>65.695309593368648</v>
      </c>
      <c r="AT30" s="25">
        <v>64.688680220520837</v>
      </c>
      <c r="AV30" s="26">
        <v>100.73622719262244</v>
      </c>
      <c r="AW30" s="26">
        <v>101.19043895777565</v>
      </c>
      <c r="AX30" s="26">
        <v>100.84875521854465</v>
      </c>
      <c r="AY30" s="26">
        <v>100.57768092224359</v>
      </c>
      <c r="AZ30" s="26">
        <v>100.19201410263325</v>
      </c>
      <c r="BA30" s="26">
        <v>99.664566701625816</v>
      </c>
      <c r="BB30" s="26">
        <v>99.041358883120253</v>
      </c>
      <c r="BC30" s="26">
        <v>98.273439304360409</v>
      </c>
      <c r="BD30" s="26">
        <v>97.393986697606977</v>
      </c>
      <c r="BE30" s="26">
        <v>96.370396848524479</v>
      </c>
      <c r="BF30" s="26">
        <v>92.74169054770347</v>
      </c>
      <c r="BG30" s="26">
        <v>87.960796417621765</v>
      </c>
      <c r="BH30" s="26">
        <v>83.695309593368648</v>
      </c>
      <c r="BI30" s="26">
        <v>82.688680220520837</v>
      </c>
      <c r="BK30" s="27">
        <v>82.935916024976294</v>
      </c>
      <c r="BL30" s="27">
        <v>83.533202041013681</v>
      </c>
      <c r="BM30" s="27">
        <v>74.161177657899998</v>
      </c>
      <c r="BN30" s="27">
        <v>64.908700646548908</v>
      </c>
      <c r="BO30" s="27">
        <v>64.479244669477012</v>
      </c>
      <c r="BP30" s="27">
        <v>63.941701377382159</v>
      </c>
      <c r="BQ30" s="27">
        <v>63.364839035542872</v>
      </c>
      <c r="BR30" s="27">
        <v>62.699906480438642</v>
      </c>
      <c r="BS30" s="27">
        <v>61.965355350207176</v>
      </c>
      <c r="BT30" s="27">
        <v>61.072604821070925</v>
      </c>
      <c r="BU30" s="27">
        <v>56.339187197474317</v>
      </c>
      <c r="BV30" s="27">
        <v>52.15263055912979</v>
      </c>
      <c r="BW30" s="27">
        <v>51.567921888746156</v>
      </c>
      <c r="BX30" s="27">
        <v>52.83886202019373</v>
      </c>
      <c r="BZ30" s="27">
        <v>100.93591602497629</v>
      </c>
      <c r="CA30" s="27">
        <v>101.53320204101368</v>
      </c>
      <c r="CB30" s="27">
        <v>92.161177657899998</v>
      </c>
      <c r="CC30" s="27">
        <v>82.908700646548908</v>
      </c>
      <c r="CD30" s="27">
        <v>82.479244669477012</v>
      </c>
      <c r="CE30" s="27">
        <v>81.941701377382159</v>
      </c>
      <c r="CF30" s="27">
        <v>81.364839035542872</v>
      </c>
      <c r="CG30" s="27">
        <v>80.699906480438642</v>
      </c>
      <c r="CH30" s="27">
        <v>79.965355350207176</v>
      </c>
      <c r="CI30" s="27">
        <v>79.072604821070925</v>
      </c>
      <c r="CJ30" s="27">
        <v>74.339187197474317</v>
      </c>
      <c r="CK30" s="27">
        <v>70.15263055912979</v>
      </c>
      <c r="CL30" s="27">
        <v>69.567921888746156</v>
      </c>
      <c r="CM30" s="27">
        <v>70.83886202019373</v>
      </c>
      <c r="CO30" s="28">
        <v>82.920839530100267</v>
      </c>
      <c r="CP30" s="28">
        <v>83.459093327046645</v>
      </c>
      <c r="CQ30" s="28">
        <v>74.042882670740426</v>
      </c>
      <c r="CR30" s="28">
        <v>64.799058420007242</v>
      </c>
      <c r="CS30" s="28">
        <v>64.422181984391244</v>
      </c>
      <c r="CT30" s="28">
        <v>63.982349711298561</v>
      </c>
      <c r="CU30" s="28">
        <v>63.483404731344017</v>
      </c>
      <c r="CV30" s="28">
        <v>62.759115428930592</v>
      </c>
      <c r="CW30" s="28">
        <v>62.058588098071006</v>
      </c>
      <c r="CX30" s="28">
        <v>61.343178448269448</v>
      </c>
      <c r="CY30" s="28">
        <v>55.320173650302898</v>
      </c>
      <c r="CZ30" s="28">
        <v>34.072443734104183</v>
      </c>
      <c r="DA30" s="28">
        <v>18.920985580202853</v>
      </c>
      <c r="DB30" s="28">
        <v>7.8025305786324282</v>
      </c>
      <c r="DD30" s="28">
        <v>100.92083953010027</v>
      </c>
      <c r="DE30" s="28">
        <v>101.45909332704665</v>
      </c>
      <c r="DF30" s="28">
        <v>92.042882670740426</v>
      </c>
      <c r="DG30" s="28">
        <v>82.799058420007242</v>
      </c>
      <c r="DH30" s="28">
        <v>82.422181984391244</v>
      </c>
      <c r="DI30" s="28">
        <v>81.982349711298554</v>
      </c>
      <c r="DJ30" s="28">
        <v>81.483404731344024</v>
      </c>
      <c r="DK30" s="28">
        <v>80.759115428930585</v>
      </c>
      <c r="DL30" s="28">
        <v>80.058588098070999</v>
      </c>
      <c r="DM30" s="28">
        <v>79.343178448269441</v>
      </c>
      <c r="DN30" s="28">
        <v>73.320173650302905</v>
      </c>
      <c r="DO30" s="28">
        <v>52.072443734104183</v>
      </c>
      <c r="DP30" s="28">
        <v>36.920985580202853</v>
      </c>
      <c r="DQ30" s="28">
        <v>25.802530578632428</v>
      </c>
      <c r="DS30" s="29">
        <v>83.098340796574263</v>
      </c>
      <c r="DT30" s="29">
        <v>83.807624377146595</v>
      </c>
      <c r="DU30" s="29">
        <v>74.562911227268899</v>
      </c>
      <c r="DV30" s="29">
        <v>65.453065978367476</v>
      </c>
      <c r="DW30" s="29">
        <v>65.167380300961696</v>
      </c>
      <c r="DX30" s="29">
        <v>64.639821552253665</v>
      </c>
      <c r="DY30" s="29">
        <v>64.108804142435929</v>
      </c>
      <c r="DZ30" s="29">
        <v>63.500206620857703</v>
      </c>
      <c r="EA30" s="29">
        <v>62.895967158823105</v>
      </c>
      <c r="EB30" s="29">
        <v>61.631888415224473</v>
      </c>
      <c r="EC30" s="29">
        <v>41.132281613089759</v>
      </c>
      <c r="ED30" s="29">
        <v>21.944649422998083</v>
      </c>
      <c r="EE30" s="29">
        <v>9.5098417299772393</v>
      </c>
      <c r="EF30" s="29">
        <v>10.379915764432297</v>
      </c>
      <c r="EH30" s="29">
        <v>101.09834079657426</v>
      </c>
      <c r="EI30" s="29">
        <v>101.8076243771466</v>
      </c>
      <c r="EJ30" s="29">
        <v>92.562911227268899</v>
      </c>
      <c r="EK30" s="29">
        <v>83.453065978367476</v>
      </c>
      <c r="EL30" s="29">
        <v>83.167380300961696</v>
      </c>
      <c r="EM30" s="29">
        <v>82.639821552253665</v>
      </c>
      <c r="EN30" s="29">
        <v>82.108804142435929</v>
      </c>
      <c r="EO30" s="29">
        <v>81.500206620857711</v>
      </c>
      <c r="EP30" s="29">
        <v>80.895967158823112</v>
      </c>
      <c r="EQ30" s="29">
        <v>79.631888415224466</v>
      </c>
      <c r="ER30" s="29">
        <v>59.132281613089759</v>
      </c>
      <c r="ES30" s="29">
        <v>39.944649422998083</v>
      </c>
      <c r="ET30" s="29">
        <v>27.509841729977239</v>
      </c>
      <c r="EU30" s="29">
        <v>28.379915764432297</v>
      </c>
      <c r="EW30" s="1">
        <v>301070</v>
      </c>
      <c r="EX30" s="80">
        <v>513074</v>
      </c>
      <c r="EY30" s="80" t="s">
        <v>886</v>
      </c>
    </row>
    <row r="31" spans="2:155" ht="16.2" thickBot="1" x14ac:dyDescent="0.35">
      <c r="B31" s="21" t="s">
        <v>128</v>
      </c>
      <c r="C31" s="23">
        <v>21.631815519330985</v>
      </c>
      <c r="D31" s="23">
        <v>12.374857182718799</v>
      </c>
      <c r="E31" s="23">
        <v>-2.0672637185457461</v>
      </c>
      <c r="F31" s="23">
        <v>-6.8520585290031306</v>
      </c>
      <c r="G31" s="23">
        <v>-10.309657448150006</v>
      </c>
      <c r="H31" s="23">
        <v>-12.41903000339795</v>
      </c>
      <c r="I31" s="23">
        <v>-14.396062064090756</v>
      </c>
      <c r="J31" s="23">
        <v>-16.417161252394692</v>
      </c>
      <c r="K31" s="23">
        <v>-18.511485876043309</v>
      </c>
      <c r="L31" s="23">
        <v>-20.653785277803138</v>
      </c>
      <c r="M31" s="23">
        <v>-31.579990334459808</v>
      </c>
      <c r="N31" s="23">
        <v>-47.829216527889116</v>
      </c>
      <c r="O31" s="23">
        <v>-59.608171161252017</v>
      </c>
      <c r="P31" s="23">
        <v>-69.280025603917949</v>
      </c>
      <c r="Q31" s="24"/>
      <c r="R31" s="23">
        <v>65.631815519330985</v>
      </c>
      <c r="S31" s="23">
        <v>56.374857182718799</v>
      </c>
      <c r="T31" s="23">
        <v>41.932736281454254</v>
      </c>
      <c r="U31" s="23">
        <v>37.147941470996869</v>
      </c>
      <c r="V31" s="23">
        <v>33.690342551849994</v>
      </c>
      <c r="W31" s="23">
        <v>31.58096999660205</v>
      </c>
      <c r="X31" s="23">
        <v>29.603937935909244</v>
      </c>
      <c r="Y31" s="23">
        <v>27.582838747605308</v>
      </c>
      <c r="Z31" s="23">
        <v>25.488514123956691</v>
      </c>
      <c r="AA31" s="23">
        <v>23.346214722196862</v>
      </c>
      <c r="AB31" s="23">
        <v>12.420009665540192</v>
      </c>
      <c r="AC31" s="23">
        <v>-3.8292165278891162</v>
      </c>
      <c r="AD31" s="23">
        <v>-15.608171161252017</v>
      </c>
      <c r="AE31" s="23">
        <v>-25.280025603917949</v>
      </c>
      <c r="AG31" s="25">
        <v>23.919916845822414</v>
      </c>
      <c r="AH31" s="25">
        <v>19.706980017853624</v>
      </c>
      <c r="AI31" s="25">
        <v>13.549533426070127</v>
      </c>
      <c r="AJ31" s="25">
        <v>12.213966832360185</v>
      </c>
      <c r="AK31" s="25">
        <v>11.079062149543063</v>
      </c>
      <c r="AL31" s="25">
        <v>9.6110780126260096</v>
      </c>
      <c r="AM31" s="25">
        <v>8.1026906335403481</v>
      </c>
      <c r="AN31" s="25">
        <v>6.4674888080368476</v>
      </c>
      <c r="AO31" s="25">
        <v>4.6240861322391424</v>
      </c>
      <c r="AP31" s="25">
        <v>2.6357039435208094</v>
      </c>
      <c r="AQ31" s="25">
        <v>-5.2566484067656347</v>
      </c>
      <c r="AR31" s="25">
        <v>-14.039140802126354</v>
      </c>
      <c r="AS31" s="25">
        <v>-21.479985120212518</v>
      </c>
      <c r="AT31" s="25">
        <v>-23.772528609957305</v>
      </c>
      <c r="AV31" s="26">
        <v>67.919916845822414</v>
      </c>
      <c r="AW31" s="26">
        <v>63.706980017853624</v>
      </c>
      <c r="AX31" s="26">
        <v>57.549533426070127</v>
      </c>
      <c r="AY31" s="26">
        <v>56.213966832360185</v>
      </c>
      <c r="AZ31" s="26">
        <v>55.079062149543063</v>
      </c>
      <c r="BA31" s="26">
        <v>53.61107801262601</v>
      </c>
      <c r="BB31" s="26">
        <v>52.102690633540348</v>
      </c>
      <c r="BC31" s="26">
        <v>50.467488808036848</v>
      </c>
      <c r="BD31" s="26">
        <v>48.624086132239142</v>
      </c>
      <c r="BE31" s="26">
        <v>46.635703943520809</v>
      </c>
      <c r="BF31" s="26">
        <v>38.743351593234365</v>
      </c>
      <c r="BG31" s="26">
        <v>29.960859197873646</v>
      </c>
      <c r="BH31" s="26">
        <v>22.520014879787482</v>
      </c>
      <c r="BI31" s="26">
        <v>20.227471390042695</v>
      </c>
      <c r="BK31" s="27">
        <v>21.640987179391061</v>
      </c>
      <c r="BL31" s="27">
        <v>12.589719422659954</v>
      </c>
      <c r="BM31" s="27">
        <v>-1.6108739870743136</v>
      </c>
      <c r="BN31" s="27">
        <v>-6.1731153280686328</v>
      </c>
      <c r="BO31" s="27">
        <v>-9.3936113077367338</v>
      </c>
      <c r="BP31" s="27">
        <v>-11.189130164629717</v>
      </c>
      <c r="BQ31" s="27">
        <v>-12.876484773504927</v>
      </c>
      <c r="BR31" s="27">
        <v>-14.561984381686045</v>
      </c>
      <c r="BS31" s="27">
        <v>-16.337629651068937</v>
      </c>
      <c r="BT31" s="27">
        <v>-18.179250444582323</v>
      </c>
      <c r="BU31" s="27">
        <v>-27.53188124277932</v>
      </c>
      <c r="BV31" s="27">
        <v>-35.880252643045765</v>
      </c>
      <c r="BW31" s="27">
        <v>-39.935013185018335</v>
      </c>
      <c r="BX31" s="27">
        <v>-42.014018354727455</v>
      </c>
      <c r="BZ31" s="27">
        <v>65.640987179391061</v>
      </c>
      <c r="CA31" s="27">
        <v>56.589719422659954</v>
      </c>
      <c r="CB31" s="27">
        <v>42.389126012925686</v>
      </c>
      <c r="CC31" s="27">
        <v>37.826884671931367</v>
      </c>
      <c r="CD31" s="27">
        <v>34.606388692263266</v>
      </c>
      <c r="CE31" s="27">
        <v>32.810869835370283</v>
      </c>
      <c r="CF31" s="27">
        <v>31.123515226495073</v>
      </c>
      <c r="CG31" s="27">
        <v>29.438015618313955</v>
      </c>
      <c r="CH31" s="27">
        <v>27.662370348931063</v>
      </c>
      <c r="CI31" s="27">
        <v>25.820749555417677</v>
      </c>
      <c r="CJ31" s="27">
        <v>16.46811875722068</v>
      </c>
      <c r="CK31" s="27">
        <v>8.1197473569542353</v>
      </c>
      <c r="CL31" s="27">
        <v>4.0649868149816655</v>
      </c>
      <c r="CM31" s="27">
        <v>1.9859816452725454</v>
      </c>
      <c r="CO31" s="28">
        <v>21.623741504884777</v>
      </c>
      <c r="CP31" s="28">
        <v>12.554304397808266</v>
      </c>
      <c r="CQ31" s="28">
        <v>-1.6829968084816187</v>
      </c>
      <c r="CR31" s="28">
        <v>-6.25063218968819</v>
      </c>
      <c r="CS31" s="28">
        <v>-9.482773481332714</v>
      </c>
      <c r="CT31" s="28">
        <v>-11.337241301592826</v>
      </c>
      <c r="CU31" s="28">
        <v>-13.094634579436615</v>
      </c>
      <c r="CV31" s="28">
        <v>-15.039972741933383</v>
      </c>
      <c r="CW31" s="28">
        <v>-17.033585360836696</v>
      </c>
      <c r="CX31" s="28">
        <v>-18.984598884416016</v>
      </c>
      <c r="CY31" s="28">
        <v>-28.561652032059555</v>
      </c>
      <c r="CZ31" s="28">
        <v>-56.412147476997802</v>
      </c>
      <c r="DA31" s="28">
        <v>-78.681489999587228</v>
      </c>
      <c r="DB31" s="28">
        <v>-95.479766046991813</v>
      </c>
      <c r="DD31" s="28">
        <v>65.623741504884777</v>
      </c>
      <c r="DE31" s="28">
        <v>56.554304397808266</v>
      </c>
      <c r="DF31" s="28">
        <v>42.317003191518381</v>
      </c>
      <c r="DG31" s="28">
        <v>37.74936781031181</v>
      </c>
      <c r="DH31" s="28">
        <v>34.517226518667286</v>
      </c>
      <c r="DI31" s="28">
        <v>32.662758698407174</v>
      </c>
      <c r="DJ31" s="28">
        <v>30.905365420563385</v>
      </c>
      <c r="DK31" s="28">
        <v>28.960027258066617</v>
      </c>
      <c r="DL31" s="28">
        <v>26.966414639163304</v>
      </c>
      <c r="DM31" s="28">
        <v>25.015401115583984</v>
      </c>
      <c r="DN31" s="28">
        <v>15.438347967940445</v>
      </c>
      <c r="DO31" s="28">
        <v>-12.412147476997802</v>
      </c>
      <c r="DP31" s="28">
        <v>-34.681489999587228</v>
      </c>
      <c r="DQ31" s="28">
        <v>-51.479766046991813</v>
      </c>
      <c r="DS31" s="29">
        <v>21.873514559757083</v>
      </c>
      <c r="DT31" s="29">
        <v>13.050039880470294</v>
      </c>
      <c r="DU31" s="29">
        <v>-0.9374359111459114</v>
      </c>
      <c r="DV31" s="29">
        <v>-5.3001517220027949</v>
      </c>
      <c r="DW31" s="29">
        <v>-8.3985177272870715</v>
      </c>
      <c r="DX31" s="29">
        <v>-10.307916786965336</v>
      </c>
      <c r="DY31" s="29">
        <v>-12.093517553052067</v>
      </c>
      <c r="DZ31" s="29">
        <v>-13.972955419057286</v>
      </c>
      <c r="EA31" s="29">
        <v>-15.953600932101637</v>
      </c>
      <c r="EB31" s="29">
        <v>-18.479536611348749</v>
      </c>
      <c r="EC31" s="29">
        <v>-47.610806162569588</v>
      </c>
      <c r="ED31" s="29">
        <v>-76.878282669258027</v>
      </c>
      <c r="EE31" s="29">
        <v>-96.068939459768046</v>
      </c>
      <c r="EF31" s="29">
        <v>-96.681195809365988</v>
      </c>
      <c r="EH31" s="29">
        <v>65.873514559757083</v>
      </c>
      <c r="EI31" s="29">
        <v>57.050039880470294</v>
      </c>
      <c r="EJ31" s="29">
        <v>43.062564088854089</v>
      </c>
      <c r="EK31" s="29">
        <v>38.699848277997205</v>
      </c>
      <c r="EL31" s="29">
        <v>35.601482272712929</v>
      </c>
      <c r="EM31" s="29">
        <v>33.692083213034664</v>
      </c>
      <c r="EN31" s="29">
        <v>31.906482446947933</v>
      </c>
      <c r="EO31" s="29">
        <v>30.027044580942714</v>
      </c>
      <c r="EP31" s="29">
        <v>28.046399067898363</v>
      </c>
      <c r="EQ31" s="29">
        <v>25.520463388651251</v>
      </c>
      <c r="ER31" s="29">
        <v>-3.6108061625695882</v>
      </c>
      <c r="ES31" s="29">
        <v>-32.878282669258027</v>
      </c>
      <c r="ET31" s="29">
        <v>-52.068939459768046</v>
      </c>
      <c r="EU31" s="29">
        <v>-52.681195809365988</v>
      </c>
      <c r="EW31" s="1">
        <v>381795</v>
      </c>
      <c r="EX31" s="80">
        <v>399250</v>
      </c>
      <c r="EY31" s="80" t="s">
        <v>880</v>
      </c>
    </row>
    <row r="32" spans="2:155" ht="16.2" thickBot="1" x14ac:dyDescent="0.35">
      <c r="B32" s="21" t="s">
        <v>137</v>
      </c>
      <c r="C32" s="23">
        <v>54.634679052211524</v>
      </c>
      <c r="D32" s="23">
        <v>53.879387472414287</v>
      </c>
      <c r="E32" s="23">
        <v>51.530862092273992</v>
      </c>
      <c r="F32" s="23">
        <v>50.424437166813959</v>
      </c>
      <c r="G32" s="23">
        <v>48.952713442490221</v>
      </c>
      <c r="H32" s="23">
        <v>47.015813152555438</v>
      </c>
      <c r="I32" s="23">
        <v>44.838100650809707</v>
      </c>
      <c r="J32" s="23">
        <v>42.357564629770309</v>
      </c>
      <c r="K32" s="23">
        <v>39.936422429495281</v>
      </c>
      <c r="L32" s="23">
        <v>37.41010963569579</v>
      </c>
      <c r="M32" s="23">
        <v>27.040139599046213</v>
      </c>
      <c r="N32" s="23">
        <v>18.143719512295263</v>
      </c>
      <c r="O32" s="23">
        <v>14.293085205906522</v>
      </c>
      <c r="P32" s="23">
        <v>12.854993024153458</v>
      </c>
      <c r="Q32" s="24"/>
      <c r="R32" s="23">
        <v>72.634679052211524</v>
      </c>
      <c r="S32" s="23">
        <v>71.879387472414294</v>
      </c>
      <c r="T32" s="23">
        <v>69.530862092273992</v>
      </c>
      <c r="U32" s="23">
        <v>68.424437166813959</v>
      </c>
      <c r="V32" s="23">
        <v>66.952713442490221</v>
      </c>
      <c r="W32" s="23">
        <v>65.015813152555438</v>
      </c>
      <c r="X32" s="23">
        <v>62.838100650809707</v>
      </c>
      <c r="Y32" s="23">
        <v>60.357564629770309</v>
      </c>
      <c r="Z32" s="23">
        <v>57.936422429495281</v>
      </c>
      <c r="AA32" s="23">
        <v>55.41010963569579</v>
      </c>
      <c r="AB32" s="23">
        <v>45.040139599046213</v>
      </c>
      <c r="AC32" s="23">
        <v>36.143719512295263</v>
      </c>
      <c r="AD32" s="23">
        <v>32.293085205906522</v>
      </c>
      <c r="AE32" s="23">
        <v>30.854993024153458</v>
      </c>
      <c r="AG32" s="25">
        <v>54.383385785027883</v>
      </c>
      <c r="AH32" s="25">
        <v>54.186658832915356</v>
      </c>
      <c r="AI32" s="25">
        <v>52.77602160481193</v>
      </c>
      <c r="AJ32" s="25">
        <v>52.087180765992912</v>
      </c>
      <c r="AK32" s="25">
        <v>51.265244639806241</v>
      </c>
      <c r="AL32" s="25">
        <v>50.014442918215906</v>
      </c>
      <c r="AM32" s="25">
        <v>48.701061025894958</v>
      </c>
      <c r="AN32" s="25">
        <v>47.12227015187392</v>
      </c>
      <c r="AO32" s="25">
        <v>45.403638596831243</v>
      </c>
      <c r="AP32" s="25">
        <v>43.522633801644304</v>
      </c>
      <c r="AQ32" s="25">
        <v>35.808494445503101</v>
      </c>
      <c r="AR32" s="25">
        <v>28.617964640774247</v>
      </c>
      <c r="AS32" s="25">
        <v>22.812679290378099</v>
      </c>
      <c r="AT32" s="25">
        <v>20.476930334701308</v>
      </c>
      <c r="AV32" s="26">
        <v>72.383385785027883</v>
      </c>
      <c r="AW32" s="26">
        <v>72.186658832915356</v>
      </c>
      <c r="AX32" s="26">
        <v>70.77602160481193</v>
      </c>
      <c r="AY32" s="26">
        <v>70.087180765992912</v>
      </c>
      <c r="AZ32" s="26">
        <v>69.265244639806241</v>
      </c>
      <c r="BA32" s="26">
        <v>68.014442918215906</v>
      </c>
      <c r="BB32" s="26">
        <v>66.701061025894958</v>
      </c>
      <c r="BC32" s="26">
        <v>65.12227015187392</v>
      </c>
      <c r="BD32" s="26">
        <v>63.403638596831243</v>
      </c>
      <c r="BE32" s="26">
        <v>61.522633801644304</v>
      </c>
      <c r="BF32" s="26">
        <v>53.808494445503101</v>
      </c>
      <c r="BG32" s="26">
        <v>46.617964640774247</v>
      </c>
      <c r="BH32" s="26">
        <v>40.812679290378099</v>
      </c>
      <c r="BI32" s="26">
        <v>38.476930334701308</v>
      </c>
      <c r="BK32" s="27">
        <v>54.645670238446741</v>
      </c>
      <c r="BL32" s="27">
        <v>54.064142106669074</v>
      </c>
      <c r="BM32" s="27">
        <v>51.921266020112768</v>
      </c>
      <c r="BN32" s="27">
        <v>51.088066136441142</v>
      </c>
      <c r="BO32" s="27">
        <v>49.894728800050913</v>
      </c>
      <c r="BP32" s="27">
        <v>48.280577519011615</v>
      </c>
      <c r="BQ32" s="27">
        <v>46.446651588958929</v>
      </c>
      <c r="BR32" s="27">
        <v>44.414202994747967</v>
      </c>
      <c r="BS32" s="27">
        <v>42.435567063917517</v>
      </c>
      <c r="BT32" s="27">
        <v>40.34666231155532</v>
      </c>
      <c r="BU32" s="27">
        <v>32.028798930306792</v>
      </c>
      <c r="BV32" s="27">
        <v>26.158384707847887</v>
      </c>
      <c r="BW32" s="27">
        <v>24.373476209794134</v>
      </c>
      <c r="BX32" s="27">
        <v>24.962002657645542</v>
      </c>
      <c r="BZ32" s="27">
        <v>72.645670238446741</v>
      </c>
      <c r="CA32" s="27">
        <v>72.064142106669067</v>
      </c>
      <c r="CB32" s="27">
        <v>69.921266020112768</v>
      </c>
      <c r="CC32" s="27">
        <v>69.088066136441142</v>
      </c>
      <c r="CD32" s="27">
        <v>67.894728800050913</v>
      </c>
      <c r="CE32" s="27">
        <v>66.280577519011615</v>
      </c>
      <c r="CF32" s="27">
        <v>64.446651588958929</v>
      </c>
      <c r="CG32" s="27">
        <v>62.414202994747967</v>
      </c>
      <c r="CH32" s="27">
        <v>60.435567063917517</v>
      </c>
      <c r="CI32" s="27">
        <v>58.34666231155532</v>
      </c>
      <c r="CJ32" s="27">
        <v>50.028798930306792</v>
      </c>
      <c r="CK32" s="27">
        <v>44.158384707847887</v>
      </c>
      <c r="CL32" s="27">
        <v>42.373476209794134</v>
      </c>
      <c r="CM32" s="27">
        <v>42.962002657645542</v>
      </c>
      <c r="CO32" s="28">
        <v>54.612962660736187</v>
      </c>
      <c r="CP32" s="28">
        <v>53.924845970848949</v>
      </c>
      <c r="CQ32" s="28">
        <v>51.707922322616895</v>
      </c>
      <c r="CR32" s="28">
        <v>50.844594086450542</v>
      </c>
      <c r="CS32" s="28">
        <v>49.687258357125572</v>
      </c>
      <c r="CT32" s="28">
        <v>48.223966631358493</v>
      </c>
      <c r="CU32" s="28">
        <v>46.615363994037153</v>
      </c>
      <c r="CV32" s="28">
        <v>44.845157293532168</v>
      </c>
      <c r="CW32" s="28">
        <v>43.302099612700204</v>
      </c>
      <c r="CX32" s="28">
        <v>41.798756660383788</v>
      </c>
      <c r="CY32" s="28">
        <v>35.145772157313644</v>
      </c>
      <c r="CZ32" s="28">
        <v>6.8873544262700079</v>
      </c>
      <c r="DA32" s="28">
        <v>-18.16580548756491</v>
      </c>
      <c r="DB32" s="28">
        <v>-37.68077833308098</v>
      </c>
      <c r="DD32" s="28">
        <v>72.612962660736187</v>
      </c>
      <c r="DE32" s="28">
        <v>71.924845970848949</v>
      </c>
      <c r="DF32" s="28">
        <v>69.707922322616895</v>
      </c>
      <c r="DG32" s="28">
        <v>68.844594086450542</v>
      </c>
      <c r="DH32" s="28">
        <v>67.687258357125572</v>
      </c>
      <c r="DI32" s="28">
        <v>66.223966631358493</v>
      </c>
      <c r="DJ32" s="28">
        <v>64.615363994037153</v>
      </c>
      <c r="DK32" s="28">
        <v>62.845157293532168</v>
      </c>
      <c r="DL32" s="28">
        <v>61.302099612700204</v>
      </c>
      <c r="DM32" s="28">
        <v>59.798756660383788</v>
      </c>
      <c r="DN32" s="28">
        <v>53.145772157313644</v>
      </c>
      <c r="DO32" s="28">
        <v>24.887354426270008</v>
      </c>
      <c r="DP32" s="28">
        <v>-0.16580548756490998</v>
      </c>
      <c r="DQ32" s="28">
        <v>-19.68077833308098</v>
      </c>
      <c r="DS32" s="29">
        <v>54.941264890274105</v>
      </c>
      <c r="DT32" s="29">
        <v>54.567606181516766</v>
      </c>
      <c r="DU32" s="29">
        <v>52.663000695764026</v>
      </c>
      <c r="DV32" s="29">
        <v>51.954726122055604</v>
      </c>
      <c r="DW32" s="29">
        <v>51.036709078909283</v>
      </c>
      <c r="DX32" s="29">
        <v>49.744426351992615</v>
      </c>
      <c r="DY32" s="29">
        <v>48.307180712109144</v>
      </c>
      <c r="DZ32" s="29">
        <v>46.688214559447616</v>
      </c>
      <c r="EA32" s="29">
        <v>45.252125787652233</v>
      </c>
      <c r="EB32" s="29">
        <v>42.836657469928042</v>
      </c>
      <c r="EC32" s="29">
        <v>15.073869159507993</v>
      </c>
      <c r="ED32" s="29">
        <v>-12.672930710796095</v>
      </c>
      <c r="EE32" s="29">
        <v>-34.121955487510064</v>
      </c>
      <c r="EF32" s="29">
        <v>-35.127917750143752</v>
      </c>
      <c r="EH32" s="29">
        <v>72.941264890274113</v>
      </c>
      <c r="EI32" s="29">
        <v>72.567606181516766</v>
      </c>
      <c r="EJ32" s="29">
        <v>70.663000695764026</v>
      </c>
      <c r="EK32" s="29">
        <v>69.954726122055604</v>
      </c>
      <c r="EL32" s="29">
        <v>69.036709078909283</v>
      </c>
      <c r="EM32" s="29">
        <v>67.744426351992615</v>
      </c>
      <c r="EN32" s="29">
        <v>66.307180712109144</v>
      </c>
      <c r="EO32" s="29">
        <v>64.688214559447616</v>
      </c>
      <c r="EP32" s="29">
        <v>63.252125787652233</v>
      </c>
      <c r="EQ32" s="29">
        <v>60.836657469928042</v>
      </c>
      <c r="ER32" s="29">
        <v>33.073869159507993</v>
      </c>
      <c r="ES32" s="29">
        <v>5.3270692892039051</v>
      </c>
      <c r="ET32" s="29">
        <v>-16.121955487510064</v>
      </c>
      <c r="EU32" s="29">
        <v>-17.127917750143752</v>
      </c>
      <c r="EW32" s="1">
        <v>360607</v>
      </c>
      <c r="EX32" s="80">
        <v>397690</v>
      </c>
      <c r="EY32" s="80" t="s">
        <v>883</v>
      </c>
    </row>
    <row r="33" spans="2:155" ht="16.2" thickBot="1" x14ac:dyDescent="0.35">
      <c r="B33" s="21" t="s">
        <v>147</v>
      </c>
      <c r="C33" s="23">
        <v>47.100412993252888</v>
      </c>
      <c r="D33" s="23">
        <v>47.349365466466821</v>
      </c>
      <c r="E33" s="23">
        <v>45.634391914705404</v>
      </c>
      <c r="F33" s="23">
        <v>44.562078157627496</v>
      </c>
      <c r="G33" s="23">
        <v>43.386228943855798</v>
      </c>
      <c r="H33" s="23">
        <v>42.049239783264753</v>
      </c>
      <c r="I33" s="23">
        <v>40.703831220059158</v>
      </c>
      <c r="J33" s="23">
        <v>39.232062345993157</v>
      </c>
      <c r="K33" s="23">
        <v>37.708369629489468</v>
      </c>
      <c r="L33" s="23">
        <v>36.049115535927754</v>
      </c>
      <c r="M33" s="23">
        <v>28.432992775330845</v>
      </c>
      <c r="N33" s="23">
        <v>19.119167034820336</v>
      </c>
      <c r="O33" s="23">
        <v>13.330267432803979</v>
      </c>
      <c r="P33" s="23">
        <v>9.4733322773608677</v>
      </c>
      <c r="Q33" s="24"/>
      <c r="R33" s="23">
        <v>65.100412993252888</v>
      </c>
      <c r="S33" s="23">
        <v>65.349365466466821</v>
      </c>
      <c r="T33" s="23">
        <v>63.634391914705404</v>
      </c>
      <c r="U33" s="23">
        <v>62.562078157627496</v>
      </c>
      <c r="V33" s="23">
        <v>61.386228943855798</v>
      </c>
      <c r="W33" s="23">
        <v>60.049239783264753</v>
      </c>
      <c r="X33" s="23">
        <v>58.703831220059158</v>
      </c>
      <c r="Y33" s="23">
        <v>57.232062345993157</v>
      </c>
      <c r="Z33" s="23">
        <v>55.708369629489468</v>
      </c>
      <c r="AA33" s="23">
        <v>54.049115535927754</v>
      </c>
      <c r="AB33" s="23">
        <v>46.432992775330845</v>
      </c>
      <c r="AC33" s="23">
        <v>37.119167034820336</v>
      </c>
      <c r="AD33" s="23">
        <v>31.330267432803979</v>
      </c>
      <c r="AE33" s="23">
        <v>27.473332277360868</v>
      </c>
      <c r="AG33" s="25">
        <v>46.772760651371698</v>
      </c>
      <c r="AH33" s="25">
        <v>47.12258273063307</v>
      </c>
      <c r="AI33" s="25">
        <v>46.078453654421239</v>
      </c>
      <c r="AJ33" s="25">
        <v>45.38593769817912</v>
      </c>
      <c r="AK33" s="25">
        <v>44.564291036863324</v>
      </c>
      <c r="AL33" s="25">
        <v>43.569401469642287</v>
      </c>
      <c r="AM33" s="25">
        <v>42.473787332963141</v>
      </c>
      <c r="AN33" s="25">
        <v>41.213169535246436</v>
      </c>
      <c r="AO33" s="25">
        <v>39.822734164221416</v>
      </c>
      <c r="AP33" s="25">
        <v>38.244692032484636</v>
      </c>
      <c r="AQ33" s="25">
        <v>32.515606905486266</v>
      </c>
      <c r="AR33" s="25">
        <v>26.454550495040664</v>
      </c>
      <c r="AS33" s="25">
        <v>21.057199677024443</v>
      </c>
      <c r="AT33" s="25">
        <v>18.622961700820014</v>
      </c>
      <c r="AV33" s="26">
        <v>64.772760651371698</v>
      </c>
      <c r="AW33" s="26">
        <v>65.12258273063307</v>
      </c>
      <c r="AX33" s="26">
        <v>64.078453654421239</v>
      </c>
      <c r="AY33" s="26">
        <v>63.38593769817912</v>
      </c>
      <c r="AZ33" s="26">
        <v>62.564291036863324</v>
      </c>
      <c r="BA33" s="26">
        <v>61.569401469642287</v>
      </c>
      <c r="BB33" s="26">
        <v>60.473787332963141</v>
      </c>
      <c r="BC33" s="26">
        <v>59.213169535246436</v>
      </c>
      <c r="BD33" s="26">
        <v>57.822734164221416</v>
      </c>
      <c r="BE33" s="26">
        <v>56.244692032484636</v>
      </c>
      <c r="BF33" s="26">
        <v>50.515606905486266</v>
      </c>
      <c r="BG33" s="26">
        <v>44.454550495040664</v>
      </c>
      <c r="BH33" s="26">
        <v>39.057199677024443</v>
      </c>
      <c r="BI33" s="26">
        <v>36.622961700820014</v>
      </c>
      <c r="BK33" s="27">
        <v>47.10668207745745</v>
      </c>
      <c r="BL33" s="27">
        <v>47.484301009752926</v>
      </c>
      <c r="BM33" s="27">
        <v>45.927895262869697</v>
      </c>
      <c r="BN33" s="27">
        <v>45.005451248532893</v>
      </c>
      <c r="BO33" s="27">
        <v>43.99358466710278</v>
      </c>
      <c r="BP33" s="27">
        <v>42.878518518183</v>
      </c>
      <c r="BQ33" s="27">
        <v>41.75420281528659</v>
      </c>
      <c r="BR33" s="27">
        <v>40.551034824601885</v>
      </c>
      <c r="BS33" s="27">
        <v>39.2933242948002</v>
      </c>
      <c r="BT33" s="27">
        <v>37.898694817560227</v>
      </c>
      <c r="BU33" s="27">
        <v>31.480449903785669</v>
      </c>
      <c r="BV33" s="27">
        <v>26.314955101745213</v>
      </c>
      <c r="BW33" s="27">
        <v>24.185148733839611</v>
      </c>
      <c r="BX33" s="27">
        <v>23.817136748925066</v>
      </c>
      <c r="BZ33" s="27">
        <v>65.10668207745745</v>
      </c>
      <c r="CA33" s="27">
        <v>65.484301009752926</v>
      </c>
      <c r="CB33" s="27">
        <v>63.927895262869697</v>
      </c>
      <c r="CC33" s="27">
        <v>63.005451248532893</v>
      </c>
      <c r="CD33" s="27">
        <v>61.99358466710278</v>
      </c>
      <c r="CE33" s="27">
        <v>60.878518518183</v>
      </c>
      <c r="CF33" s="27">
        <v>59.75420281528659</v>
      </c>
      <c r="CG33" s="27">
        <v>58.551034824601885</v>
      </c>
      <c r="CH33" s="27">
        <v>57.2933242948002</v>
      </c>
      <c r="CI33" s="27">
        <v>55.898694817560227</v>
      </c>
      <c r="CJ33" s="27">
        <v>49.480449903785669</v>
      </c>
      <c r="CK33" s="27">
        <v>44.314955101745213</v>
      </c>
      <c r="CL33" s="27">
        <v>42.185148733839611</v>
      </c>
      <c r="CM33" s="27">
        <v>41.817136748925066</v>
      </c>
      <c r="CO33" s="28">
        <v>47.074671604820196</v>
      </c>
      <c r="CP33" s="28">
        <v>47.41140568284824</v>
      </c>
      <c r="CQ33" s="28">
        <v>45.820326854602186</v>
      </c>
      <c r="CR33" s="28">
        <v>44.901446682597381</v>
      </c>
      <c r="CS33" s="28">
        <v>43.901410224504133</v>
      </c>
      <c r="CT33" s="28">
        <v>42.813401614655007</v>
      </c>
      <c r="CU33" s="28">
        <v>41.735958770296179</v>
      </c>
      <c r="CV33" s="28">
        <v>40.496866213170179</v>
      </c>
      <c r="CW33" s="28">
        <v>39.272588347447652</v>
      </c>
      <c r="CX33" s="28">
        <v>38.041213095926139</v>
      </c>
      <c r="CY33" s="28">
        <v>32.062362111608451</v>
      </c>
      <c r="CZ33" s="28">
        <v>5.232437285081744</v>
      </c>
      <c r="DA33" s="28">
        <v>-16.108995637636212</v>
      </c>
      <c r="DB33" s="28">
        <v>-32.636809940183525</v>
      </c>
      <c r="DD33" s="28">
        <v>65.074671604820196</v>
      </c>
      <c r="DE33" s="28">
        <v>65.41140568284824</v>
      </c>
      <c r="DF33" s="28">
        <v>63.820326854602186</v>
      </c>
      <c r="DG33" s="28">
        <v>62.901446682597381</v>
      </c>
      <c r="DH33" s="28">
        <v>61.901410224504133</v>
      </c>
      <c r="DI33" s="28">
        <v>60.813401614655007</v>
      </c>
      <c r="DJ33" s="28">
        <v>59.735958770296179</v>
      </c>
      <c r="DK33" s="28">
        <v>58.496866213170179</v>
      </c>
      <c r="DL33" s="28">
        <v>57.272588347447652</v>
      </c>
      <c r="DM33" s="28">
        <v>56.041213095926139</v>
      </c>
      <c r="DN33" s="28">
        <v>50.062362111608451</v>
      </c>
      <c r="DO33" s="28">
        <v>23.232437285081744</v>
      </c>
      <c r="DP33" s="28">
        <v>1.8910043623637875</v>
      </c>
      <c r="DQ33" s="28">
        <v>-14.636809940183525</v>
      </c>
      <c r="DS33" s="29">
        <v>47.380726850453982</v>
      </c>
      <c r="DT33" s="29">
        <v>48.014754911427858</v>
      </c>
      <c r="DU33" s="29">
        <v>46.72472598033292</v>
      </c>
      <c r="DV33" s="29">
        <v>46.039262888847546</v>
      </c>
      <c r="DW33" s="29">
        <v>45.261197686014327</v>
      </c>
      <c r="DX33" s="29">
        <v>44.269099622998084</v>
      </c>
      <c r="DY33" s="29">
        <v>43.305927928838514</v>
      </c>
      <c r="DZ33" s="29">
        <v>42.238221495931626</v>
      </c>
      <c r="EA33" s="29">
        <v>41.144674274519531</v>
      </c>
      <c r="EB33" s="29">
        <v>38.936380326993373</v>
      </c>
      <c r="EC33" s="29">
        <v>9.6457925674581162</v>
      </c>
      <c r="ED33" s="29">
        <v>-16.01011720693765</v>
      </c>
      <c r="EE33" s="29">
        <v>-33.625717367780055</v>
      </c>
      <c r="EF33" s="29">
        <v>-30.774980244386086</v>
      </c>
      <c r="EH33" s="29">
        <v>65.380726850453982</v>
      </c>
      <c r="EI33" s="29">
        <v>66.014754911427858</v>
      </c>
      <c r="EJ33" s="29">
        <v>64.72472598033292</v>
      </c>
      <c r="EK33" s="29">
        <v>64.039262888847546</v>
      </c>
      <c r="EL33" s="29">
        <v>63.261197686014327</v>
      </c>
      <c r="EM33" s="29">
        <v>62.269099622998084</v>
      </c>
      <c r="EN33" s="29">
        <v>61.305927928838514</v>
      </c>
      <c r="EO33" s="29">
        <v>60.238221495931626</v>
      </c>
      <c r="EP33" s="29">
        <v>59.144674274519531</v>
      </c>
      <c r="EQ33" s="29">
        <v>56.936380326993373</v>
      </c>
      <c r="ER33" s="29">
        <v>27.645792567458116</v>
      </c>
      <c r="ES33" s="29">
        <v>1.9898827930623497</v>
      </c>
      <c r="ET33" s="29">
        <v>-15.625717367780055</v>
      </c>
      <c r="EU33" s="29">
        <v>-12.774980244386086</v>
      </c>
      <c r="EW33" s="1">
        <v>393262</v>
      </c>
      <c r="EX33" s="80">
        <v>404755</v>
      </c>
      <c r="EY33" s="80" t="s">
        <v>874</v>
      </c>
    </row>
    <row r="34" spans="2:155" ht="16.2" thickBot="1" x14ac:dyDescent="0.35">
      <c r="B34" s="21" t="s">
        <v>389</v>
      </c>
      <c r="C34" s="23">
        <v>38.263165831999288</v>
      </c>
      <c r="D34" s="23">
        <v>38.604717571773847</v>
      </c>
      <c r="E34" s="23">
        <v>36.800412598514214</v>
      </c>
      <c r="F34" s="23">
        <v>35.488029970549135</v>
      </c>
      <c r="G34" s="23">
        <v>33.973772904363599</v>
      </c>
      <c r="H34" s="23">
        <v>32.12239044322061</v>
      </c>
      <c r="I34" s="23">
        <v>30.209336210944855</v>
      </c>
      <c r="J34" s="23">
        <v>27.987707036240494</v>
      </c>
      <c r="K34" s="23">
        <v>25.60419629161072</v>
      </c>
      <c r="L34" s="23">
        <v>22.860553954678508</v>
      </c>
      <c r="M34" s="23">
        <v>9.9680359139372428</v>
      </c>
      <c r="N34" s="23">
        <v>-2.4838229579087425</v>
      </c>
      <c r="O34" s="23">
        <v>-8.4712762704340321</v>
      </c>
      <c r="P34" s="23">
        <v>-11.306177138253076</v>
      </c>
      <c r="Q34" s="24"/>
      <c r="R34" s="23">
        <v>95.263165831999288</v>
      </c>
      <c r="S34" s="23">
        <v>95.604717571773847</v>
      </c>
      <c r="T34" s="23">
        <v>93.800412598514214</v>
      </c>
      <c r="U34" s="23">
        <v>92.488029970549135</v>
      </c>
      <c r="V34" s="23">
        <v>90.973772904363599</v>
      </c>
      <c r="W34" s="23">
        <v>89.12239044322061</v>
      </c>
      <c r="X34" s="23">
        <v>87.209336210944855</v>
      </c>
      <c r="Y34" s="23">
        <v>84.987707036240494</v>
      </c>
      <c r="Z34" s="23">
        <v>82.60419629161072</v>
      </c>
      <c r="AA34" s="23">
        <v>79.860553954678508</v>
      </c>
      <c r="AB34" s="23">
        <v>66.968035913937243</v>
      </c>
      <c r="AC34" s="23">
        <v>54.516177042091257</v>
      </c>
      <c r="AD34" s="23">
        <v>48.528723729565968</v>
      </c>
      <c r="AE34" s="23">
        <v>45.693822861746924</v>
      </c>
      <c r="AG34" s="25">
        <v>37.845692447055981</v>
      </c>
      <c r="AH34" s="25">
        <v>38.259367003930564</v>
      </c>
      <c r="AI34" s="25">
        <v>37.153710671286973</v>
      </c>
      <c r="AJ34" s="25">
        <v>36.298995043690979</v>
      </c>
      <c r="AK34" s="25">
        <v>35.235209910895904</v>
      </c>
      <c r="AL34" s="25">
        <v>33.876767724315073</v>
      </c>
      <c r="AM34" s="25">
        <v>32.374476459301491</v>
      </c>
      <c r="AN34" s="25">
        <v>30.560251599486577</v>
      </c>
      <c r="AO34" s="25">
        <v>28.532626724528114</v>
      </c>
      <c r="AP34" s="25">
        <v>26.213113930849758</v>
      </c>
      <c r="AQ34" s="25">
        <v>17.112805839219106</v>
      </c>
      <c r="AR34" s="25">
        <v>7.600102885767086</v>
      </c>
      <c r="AS34" s="25">
        <v>-0.6399553815799095</v>
      </c>
      <c r="AT34" s="25">
        <v>-4.1423223252334935</v>
      </c>
      <c r="AV34" s="26">
        <v>94.845692447055981</v>
      </c>
      <c r="AW34" s="26">
        <v>95.259367003930564</v>
      </c>
      <c r="AX34" s="26">
        <v>94.153710671286973</v>
      </c>
      <c r="AY34" s="26">
        <v>93.298995043690979</v>
      </c>
      <c r="AZ34" s="26">
        <v>92.235209910895904</v>
      </c>
      <c r="BA34" s="26">
        <v>90.876767724315073</v>
      </c>
      <c r="BB34" s="26">
        <v>89.374476459301491</v>
      </c>
      <c r="BC34" s="26">
        <v>87.560251599486577</v>
      </c>
      <c r="BD34" s="26">
        <v>85.532626724528114</v>
      </c>
      <c r="BE34" s="26">
        <v>83.213113930849758</v>
      </c>
      <c r="BF34" s="26">
        <v>74.112805839219106</v>
      </c>
      <c r="BG34" s="26">
        <v>64.600102885767086</v>
      </c>
      <c r="BH34" s="26">
        <v>56.360044618420091</v>
      </c>
      <c r="BI34" s="26">
        <v>52.857677674766506</v>
      </c>
      <c r="BK34" s="27">
        <v>38.276268194215007</v>
      </c>
      <c r="BL34" s="27">
        <v>38.837577192690105</v>
      </c>
      <c r="BM34" s="27">
        <v>37.316861176828624</v>
      </c>
      <c r="BN34" s="27">
        <v>36.271696124708114</v>
      </c>
      <c r="BO34" s="27">
        <v>35.048605487654712</v>
      </c>
      <c r="BP34" s="27">
        <v>33.597327629518531</v>
      </c>
      <c r="BQ34" s="27">
        <v>32.102932181032912</v>
      </c>
      <c r="BR34" s="27">
        <v>30.401170916834815</v>
      </c>
      <c r="BS34" s="27">
        <v>28.54299658027135</v>
      </c>
      <c r="BT34" s="27">
        <v>26.429694375341839</v>
      </c>
      <c r="BU34" s="27">
        <v>16.212446829582888</v>
      </c>
      <c r="BV34" s="27">
        <v>8.1812208023884523</v>
      </c>
      <c r="BW34" s="27">
        <v>5.5920490117923123</v>
      </c>
      <c r="BX34" s="27">
        <v>6.1174104292661582</v>
      </c>
      <c r="BZ34" s="27">
        <v>95.276268194215007</v>
      </c>
      <c r="CA34" s="27">
        <v>95.837577192690105</v>
      </c>
      <c r="CB34" s="27">
        <v>94.316861176828624</v>
      </c>
      <c r="CC34" s="27">
        <v>93.271696124708114</v>
      </c>
      <c r="CD34" s="27">
        <v>92.048605487654712</v>
      </c>
      <c r="CE34" s="27">
        <v>90.597327629518531</v>
      </c>
      <c r="CF34" s="27">
        <v>89.102932181032912</v>
      </c>
      <c r="CG34" s="27">
        <v>87.401170916834815</v>
      </c>
      <c r="CH34" s="27">
        <v>85.54299658027135</v>
      </c>
      <c r="CI34" s="27">
        <v>83.429694375341839</v>
      </c>
      <c r="CJ34" s="27">
        <v>73.212446829582888</v>
      </c>
      <c r="CK34" s="27">
        <v>65.181220802388452</v>
      </c>
      <c r="CL34" s="27">
        <v>62.592049011792312</v>
      </c>
      <c r="CM34" s="27">
        <v>63.117410429266158</v>
      </c>
      <c r="CO34" s="28">
        <v>38.245714844489825</v>
      </c>
      <c r="CP34" s="28">
        <v>38.713937244619814</v>
      </c>
      <c r="CQ34" s="28">
        <v>37.12664223069099</v>
      </c>
      <c r="CR34" s="28">
        <v>36.116769109965659</v>
      </c>
      <c r="CS34" s="28">
        <v>35.009646090138403</v>
      </c>
      <c r="CT34" s="28">
        <v>33.777230225988802</v>
      </c>
      <c r="CU34" s="28">
        <v>32.559504001980514</v>
      </c>
      <c r="CV34" s="28">
        <v>31.114662796137608</v>
      </c>
      <c r="CW34" s="28">
        <v>29.707117919936024</v>
      </c>
      <c r="CX34" s="28">
        <v>28.241342659766929</v>
      </c>
      <c r="CY34" s="28">
        <v>20.073637505777825</v>
      </c>
      <c r="CZ34" s="28">
        <v>-16.454712252960576</v>
      </c>
      <c r="DA34" s="28">
        <v>-44.710638077944509</v>
      </c>
      <c r="DB34" s="28">
        <v>-71.439181176152033</v>
      </c>
      <c r="DD34" s="28">
        <v>95.245714844489825</v>
      </c>
      <c r="DE34" s="28">
        <v>95.713937244619814</v>
      </c>
      <c r="DF34" s="28">
        <v>94.12664223069099</v>
      </c>
      <c r="DG34" s="28">
        <v>93.116769109965659</v>
      </c>
      <c r="DH34" s="28">
        <v>92.009646090138403</v>
      </c>
      <c r="DI34" s="28">
        <v>90.777230225988802</v>
      </c>
      <c r="DJ34" s="28">
        <v>89.559504001980514</v>
      </c>
      <c r="DK34" s="28">
        <v>88.114662796137608</v>
      </c>
      <c r="DL34" s="28">
        <v>86.707117919936024</v>
      </c>
      <c r="DM34" s="28">
        <v>85.241342659766929</v>
      </c>
      <c r="DN34" s="28">
        <v>77.073637505777825</v>
      </c>
      <c r="DO34" s="28">
        <v>40.545287747039424</v>
      </c>
      <c r="DP34" s="28">
        <v>12.289361922055491</v>
      </c>
      <c r="DQ34" s="28">
        <v>-14.439181176152033</v>
      </c>
      <c r="DS34" s="29">
        <v>38.709712731582528</v>
      </c>
      <c r="DT34" s="29">
        <v>39.624669024515626</v>
      </c>
      <c r="DU34" s="29">
        <v>38.48554709811458</v>
      </c>
      <c r="DV34" s="29">
        <v>37.810888168629077</v>
      </c>
      <c r="DW34" s="29">
        <v>37.053730782107706</v>
      </c>
      <c r="DX34" s="29">
        <v>36.027536638935103</v>
      </c>
      <c r="DY34" s="29">
        <v>35.033851071894432</v>
      </c>
      <c r="DZ34" s="29">
        <v>33.853103506058488</v>
      </c>
      <c r="EA34" s="29">
        <v>32.655075676353775</v>
      </c>
      <c r="EB34" s="29">
        <v>29.831742033278971</v>
      </c>
      <c r="EC34" s="29">
        <v>-9.913282870982016</v>
      </c>
      <c r="ED34" s="29">
        <v>-44.237152814256831</v>
      </c>
      <c r="EE34" s="29">
        <v>-67.33076201986961</v>
      </c>
      <c r="EF34" s="29">
        <v>-66.989387123416975</v>
      </c>
      <c r="EH34" s="29">
        <v>95.709712731582528</v>
      </c>
      <c r="EI34" s="29">
        <v>96.624669024515626</v>
      </c>
      <c r="EJ34" s="29">
        <v>95.48554709811458</v>
      </c>
      <c r="EK34" s="29">
        <v>94.810888168629077</v>
      </c>
      <c r="EL34" s="29">
        <v>94.053730782107706</v>
      </c>
      <c r="EM34" s="29">
        <v>93.027536638935103</v>
      </c>
      <c r="EN34" s="29">
        <v>92.033851071894432</v>
      </c>
      <c r="EO34" s="29">
        <v>90.853103506058488</v>
      </c>
      <c r="EP34" s="29">
        <v>89.655075676353775</v>
      </c>
      <c r="EQ34" s="29">
        <v>86.831742033278971</v>
      </c>
      <c r="ER34" s="29">
        <v>47.086717129017984</v>
      </c>
      <c r="ES34" s="29">
        <v>12.762847185743169</v>
      </c>
      <c r="ET34" s="29">
        <v>-10.33076201986961</v>
      </c>
      <c r="EU34" s="29">
        <v>-9.9893871234169751</v>
      </c>
      <c r="EW34" s="1">
        <v>397322</v>
      </c>
      <c r="EX34" s="80">
        <v>399942</v>
      </c>
      <c r="EY34" s="80" t="s">
        <v>876</v>
      </c>
    </row>
    <row r="35" spans="2:155" ht="16.2" thickBot="1" x14ac:dyDescent="0.35">
      <c r="B35" s="21" t="s">
        <v>390</v>
      </c>
      <c r="C35" s="23">
        <v>48.458377176490245</v>
      </c>
      <c r="D35" s="23">
        <v>48.691953328432788</v>
      </c>
      <c r="E35" s="23">
        <v>47.938284768052284</v>
      </c>
      <c r="F35" s="23">
        <v>47.072072746766963</v>
      </c>
      <c r="G35" s="23">
        <v>45.969048465455032</v>
      </c>
      <c r="H35" s="23">
        <v>44.564951435806904</v>
      </c>
      <c r="I35" s="23">
        <v>42.984388291707091</v>
      </c>
      <c r="J35" s="23">
        <v>41.114557993135293</v>
      </c>
      <c r="K35" s="23">
        <v>39.085775794611507</v>
      </c>
      <c r="L35" s="23">
        <v>36.800807619758814</v>
      </c>
      <c r="M35" s="23">
        <v>25.912218633173737</v>
      </c>
      <c r="N35" s="23">
        <v>17.126437963390487</v>
      </c>
      <c r="O35" s="23">
        <v>14.003855906254103</v>
      </c>
      <c r="P35" s="23">
        <v>13.269082112673672</v>
      </c>
      <c r="Q35" s="24"/>
      <c r="R35" s="23">
        <v>66.458377176490245</v>
      </c>
      <c r="S35" s="23">
        <v>66.691953328432788</v>
      </c>
      <c r="T35" s="23">
        <v>65.938284768052284</v>
      </c>
      <c r="U35" s="23">
        <v>65.072072746766963</v>
      </c>
      <c r="V35" s="23">
        <v>63.969048465455032</v>
      </c>
      <c r="W35" s="23">
        <v>62.564951435806904</v>
      </c>
      <c r="X35" s="23">
        <v>60.984388291707091</v>
      </c>
      <c r="Y35" s="23">
        <v>59.114557993135293</v>
      </c>
      <c r="Z35" s="23">
        <v>57.085775794611507</v>
      </c>
      <c r="AA35" s="23">
        <v>54.800807619758814</v>
      </c>
      <c r="AB35" s="23">
        <v>43.912218633173737</v>
      </c>
      <c r="AC35" s="23">
        <v>35.126437963390487</v>
      </c>
      <c r="AD35" s="23">
        <v>32.003855906254103</v>
      </c>
      <c r="AE35" s="23">
        <v>31.269082112673672</v>
      </c>
      <c r="AG35" s="25">
        <v>48.185412324989983</v>
      </c>
      <c r="AH35" s="25">
        <v>48.277717932926819</v>
      </c>
      <c r="AI35" s="25">
        <v>47.665022535288387</v>
      </c>
      <c r="AJ35" s="25">
        <v>46.989002832384699</v>
      </c>
      <c r="AK35" s="25">
        <v>46.101644020679842</v>
      </c>
      <c r="AL35" s="25">
        <v>44.973291562251362</v>
      </c>
      <c r="AM35" s="25">
        <v>43.740206449478904</v>
      </c>
      <c r="AN35" s="25">
        <v>42.26718779214626</v>
      </c>
      <c r="AO35" s="25">
        <v>40.621547280510228</v>
      </c>
      <c r="AP35" s="25">
        <v>38.72766868233677</v>
      </c>
      <c r="AQ35" s="25">
        <v>30.88200007811389</v>
      </c>
      <c r="AR35" s="25">
        <v>22.517809939965829</v>
      </c>
      <c r="AS35" s="25">
        <v>15.425942455497605</v>
      </c>
      <c r="AT35" s="25">
        <v>12.989171467750396</v>
      </c>
      <c r="AV35" s="26">
        <v>66.185412324989983</v>
      </c>
      <c r="AW35" s="26">
        <v>66.277717932926819</v>
      </c>
      <c r="AX35" s="26">
        <v>65.665022535288387</v>
      </c>
      <c r="AY35" s="26">
        <v>64.989002832384699</v>
      </c>
      <c r="AZ35" s="26">
        <v>64.101644020679842</v>
      </c>
      <c r="BA35" s="26">
        <v>62.973291562251362</v>
      </c>
      <c r="BB35" s="26">
        <v>61.740206449478904</v>
      </c>
      <c r="BC35" s="26">
        <v>60.26718779214626</v>
      </c>
      <c r="BD35" s="26">
        <v>58.621547280510228</v>
      </c>
      <c r="BE35" s="26">
        <v>56.72766868233677</v>
      </c>
      <c r="BF35" s="26">
        <v>48.88200007811389</v>
      </c>
      <c r="BG35" s="26">
        <v>40.517809939965829</v>
      </c>
      <c r="BH35" s="26">
        <v>33.425942455497605</v>
      </c>
      <c r="BI35" s="26">
        <v>30.989171467750396</v>
      </c>
      <c r="BK35" s="27">
        <v>48.469249756203709</v>
      </c>
      <c r="BL35" s="27">
        <v>48.863736567367255</v>
      </c>
      <c r="BM35" s="27">
        <v>48.325677642205676</v>
      </c>
      <c r="BN35" s="27">
        <v>47.662836421621108</v>
      </c>
      <c r="BO35" s="27">
        <v>46.782003495975829</v>
      </c>
      <c r="BP35" s="27">
        <v>45.692014975638187</v>
      </c>
      <c r="BQ35" s="27">
        <v>44.549139611099207</v>
      </c>
      <c r="BR35" s="27">
        <v>43.191620067119572</v>
      </c>
      <c r="BS35" s="27">
        <v>41.624211132706904</v>
      </c>
      <c r="BT35" s="27">
        <v>39.799610499113442</v>
      </c>
      <c r="BU35" s="27">
        <v>31.044954793861109</v>
      </c>
      <c r="BV35" s="27">
        <v>24.246910697591886</v>
      </c>
      <c r="BW35" s="27">
        <v>22.3019062445548</v>
      </c>
      <c r="BX35" s="27">
        <v>22.780737349983639</v>
      </c>
      <c r="BZ35" s="27">
        <v>66.469249756203709</v>
      </c>
      <c r="CA35" s="27">
        <v>66.863736567367255</v>
      </c>
      <c r="CB35" s="27">
        <v>66.325677642205676</v>
      </c>
      <c r="CC35" s="27">
        <v>65.662836421621108</v>
      </c>
      <c r="CD35" s="27">
        <v>64.782003495975829</v>
      </c>
      <c r="CE35" s="27">
        <v>63.692014975638187</v>
      </c>
      <c r="CF35" s="27">
        <v>62.549139611099207</v>
      </c>
      <c r="CG35" s="27">
        <v>61.191620067119572</v>
      </c>
      <c r="CH35" s="27">
        <v>59.624211132706904</v>
      </c>
      <c r="CI35" s="27">
        <v>57.799610499113442</v>
      </c>
      <c r="CJ35" s="27">
        <v>49.044954793861109</v>
      </c>
      <c r="CK35" s="27">
        <v>42.246910697591886</v>
      </c>
      <c r="CL35" s="27">
        <v>40.3019062445548</v>
      </c>
      <c r="CM35" s="27">
        <v>40.780737349983639</v>
      </c>
      <c r="CO35" s="28">
        <v>48.449990486322619</v>
      </c>
      <c r="CP35" s="28">
        <v>48.744218154368824</v>
      </c>
      <c r="CQ35" s="28">
        <v>48.112954728962592</v>
      </c>
      <c r="CR35" s="28">
        <v>47.44097574579601</v>
      </c>
      <c r="CS35" s="28">
        <v>46.611367404200479</v>
      </c>
      <c r="CT35" s="28">
        <v>45.672661910800642</v>
      </c>
      <c r="CU35" s="28">
        <v>44.732785772003453</v>
      </c>
      <c r="CV35" s="28">
        <v>43.554238566461194</v>
      </c>
      <c r="CW35" s="28">
        <v>42.378059614877941</v>
      </c>
      <c r="CX35" s="28">
        <v>41.147037365166199</v>
      </c>
      <c r="CY35" s="28">
        <v>34.280663949292119</v>
      </c>
      <c r="CZ35" s="28">
        <v>3.3566739575489635</v>
      </c>
      <c r="DA35" s="28">
        <v>-23.73731362542776</v>
      </c>
      <c r="DB35" s="28">
        <v>-44.425461807742693</v>
      </c>
      <c r="DD35" s="28">
        <v>66.449990486322619</v>
      </c>
      <c r="DE35" s="28">
        <v>66.744218154368824</v>
      </c>
      <c r="DF35" s="28">
        <v>66.112954728962592</v>
      </c>
      <c r="DG35" s="28">
        <v>65.44097574579601</v>
      </c>
      <c r="DH35" s="28">
        <v>64.611367404200479</v>
      </c>
      <c r="DI35" s="28">
        <v>63.672661910800642</v>
      </c>
      <c r="DJ35" s="28">
        <v>62.732785772003453</v>
      </c>
      <c r="DK35" s="28">
        <v>61.554238566461194</v>
      </c>
      <c r="DL35" s="28">
        <v>60.378059614877941</v>
      </c>
      <c r="DM35" s="28">
        <v>59.147037365166199</v>
      </c>
      <c r="DN35" s="28">
        <v>52.280663949292119</v>
      </c>
      <c r="DO35" s="28">
        <v>21.356673957548963</v>
      </c>
      <c r="DP35" s="28">
        <v>-5.7373136254277597</v>
      </c>
      <c r="DQ35" s="28">
        <v>-26.425461807742693</v>
      </c>
      <c r="DS35" s="29">
        <v>48.817268020361354</v>
      </c>
      <c r="DT35" s="29">
        <v>49.464891974556309</v>
      </c>
      <c r="DU35" s="29">
        <v>49.18864444578702</v>
      </c>
      <c r="DV35" s="29">
        <v>48.780661153134872</v>
      </c>
      <c r="DW35" s="29">
        <v>48.24242810363522</v>
      </c>
      <c r="DX35" s="29">
        <v>47.464494241889128</v>
      </c>
      <c r="DY35" s="29">
        <v>46.658745698181988</v>
      </c>
      <c r="DZ35" s="29">
        <v>45.707942728297198</v>
      </c>
      <c r="EA35" s="29">
        <v>44.75039128825965</v>
      </c>
      <c r="EB35" s="29">
        <v>42.558120819891116</v>
      </c>
      <c r="EC35" s="29">
        <v>13.273441424149325</v>
      </c>
      <c r="ED35" s="29">
        <v>-16.889711394576011</v>
      </c>
      <c r="EE35" s="29">
        <v>-39.336574110933554</v>
      </c>
      <c r="EF35" s="29">
        <v>-40.03117176400184</v>
      </c>
      <c r="EH35" s="29">
        <v>66.817268020361354</v>
      </c>
      <c r="EI35" s="29">
        <v>67.464891974556309</v>
      </c>
      <c r="EJ35" s="29">
        <v>67.18864444578702</v>
      </c>
      <c r="EK35" s="29">
        <v>66.780661153134872</v>
      </c>
      <c r="EL35" s="29">
        <v>66.24242810363522</v>
      </c>
      <c r="EM35" s="29">
        <v>65.464494241889128</v>
      </c>
      <c r="EN35" s="29">
        <v>64.658745698181988</v>
      </c>
      <c r="EO35" s="29">
        <v>63.707942728297198</v>
      </c>
      <c r="EP35" s="29">
        <v>62.75039128825965</v>
      </c>
      <c r="EQ35" s="29">
        <v>60.558120819891116</v>
      </c>
      <c r="ER35" s="29">
        <v>31.273441424149325</v>
      </c>
      <c r="ES35" s="29">
        <v>1.1102886054239889</v>
      </c>
      <c r="ET35" s="29">
        <v>-21.336574110933554</v>
      </c>
      <c r="EU35" s="29">
        <v>-22.03117176400184</v>
      </c>
      <c r="EW35" s="1">
        <v>391313</v>
      </c>
      <c r="EX35" s="80">
        <v>386877</v>
      </c>
      <c r="EY35" s="80" t="s">
        <v>882</v>
      </c>
    </row>
    <row r="36" spans="2:155" ht="16.2" thickBot="1" x14ac:dyDescent="0.35">
      <c r="B36" s="21" t="s">
        <v>391</v>
      </c>
      <c r="C36" s="23">
        <v>32.278818359712972</v>
      </c>
      <c r="D36" s="23">
        <v>33.52167103459459</v>
      </c>
      <c r="E36" s="23">
        <v>32.606730204079639</v>
      </c>
      <c r="F36" s="23">
        <v>31.895590913534761</v>
      </c>
      <c r="G36" s="23">
        <v>31.095399789433529</v>
      </c>
      <c r="H36" s="23">
        <v>30.160667053421506</v>
      </c>
      <c r="I36" s="23">
        <v>29.259967229256077</v>
      </c>
      <c r="J36" s="23">
        <v>28.212327623294371</v>
      </c>
      <c r="K36" s="23">
        <v>27.165389631037016</v>
      </c>
      <c r="L36" s="23">
        <v>25.989686838751879</v>
      </c>
      <c r="M36" s="23">
        <v>18.610326696402026</v>
      </c>
      <c r="N36" s="23">
        <v>11.191695747750728</v>
      </c>
      <c r="O36" s="23">
        <v>8.2147776845841065</v>
      </c>
      <c r="P36" s="23">
        <v>5.2768645402675247</v>
      </c>
      <c r="Q36" s="24"/>
      <c r="R36" s="23">
        <v>50.278818359712972</v>
      </c>
      <c r="S36" s="23">
        <v>51.52167103459459</v>
      </c>
      <c r="T36" s="23">
        <v>50.606730204079639</v>
      </c>
      <c r="U36" s="23">
        <v>49.895590913534761</v>
      </c>
      <c r="V36" s="23">
        <v>49.095399789433529</v>
      </c>
      <c r="W36" s="23">
        <v>48.160667053421506</v>
      </c>
      <c r="X36" s="23">
        <v>47.259967229256077</v>
      </c>
      <c r="Y36" s="23">
        <v>46.212327623294371</v>
      </c>
      <c r="Z36" s="23">
        <v>45.165389631037016</v>
      </c>
      <c r="AA36" s="23">
        <v>43.989686838751879</v>
      </c>
      <c r="AB36" s="23">
        <v>36.610326696402026</v>
      </c>
      <c r="AC36" s="23">
        <v>29.191695747750728</v>
      </c>
      <c r="AD36" s="23">
        <v>26.214777684584107</v>
      </c>
      <c r="AE36" s="23">
        <v>23.276864540267525</v>
      </c>
      <c r="AG36" s="25">
        <v>32.009742614704393</v>
      </c>
      <c r="AH36" s="25">
        <v>33.190995995693385</v>
      </c>
      <c r="AI36" s="25">
        <v>32.842903823761844</v>
      </c>
      <c r="AJ36" s="25">
        <v>32.621040994687235</v>
      </c>
      <c r="AK36" s="25">
        <v>32.289673855183707</v>
      </c>
      <c r="AL36" s="25">
        <v>31.826832445904557</v>
      </c>
      <c r="AM36" s="25">
        <v>31.314417884259953</v>
      </c>
      <c r="AN36" s="25">
        <v>30.638781491287801</v>
      </c>
      <c r="AO36" s="25">
        <v>29.903338951477053</v>
      </c>
      <c r="AP36" s="25">
        <v>28.999676009367008</v>
      </c>
      <c r="AQ36" s="25">
        <v>23.339985628586859</v>
      </c>
      <c r="AR36" s="25">
        <v>17.667419899732906</v>
      </c>
      <c r="AS36" s="25">
        <v>12.796835274491897</v>
      </c>
      <c r="AT36" s="25">
        <v>11.159591860370583</v>
      </c>
      <c r="AV36" s="26">
        <v>50.009742614704393</v>
      </c>
      <c r="AW36" s="26">
        <v>51.190995995693385</v>
      </c>
      <c r="AX36" s="26">
        <v>50.842903823761844</v>
      </c>
      <c r="AY36" s="26">
        <v>50.621040994687235</v>
      </c>
      <c r="AZ36" s="26">
        <v>50.289673855183707</v>
      </c>
      <c r="BA36" s="26">
        <v>49.826832445904557</v>
      </c>
      <c r="BB36" s="26">
        <v>49.314417884259953</v>
      </c>
      <c r="BC36" s="26">
        <v>48.638781491287801</v>
      </c>
      <c r="BD36" s="26">
        <v>47.903338951477053</v>
      </c>
      <c r="BE36" s="26">
        <v>46.999676009367008</v>
      </c>
      <c r="BF36" s="26">
        <v>41.339985628586859</v>
      </c>
      <c r="BG36" s="26">
        <v>35.667419899732906</v>
      </c>
      <c r="BH36" s="26">
        <v>30.796835274491897</v>
      </c>
      <c r="BI36" s="26">
        <v>29.159591860370583</v>
      </c>
      <c r="BK36" s="27">
        <v>32.284128733237281</v>
      </c>
      <c r="BL36" s="27">
        <v>33.65115213862228</v>
      </c>
      <c r="BM36" s="27">
        <v>32.886380321698496</v>
      </c>
      <c r="BN36" s="27">
        <v>32.31871538731238</v>
      </c>
      <c r="BO36" s="27">
        <v>31.67690195874529</v>
      </c>
      <c r="BP36" s="27">
        <v>30.956261263943844</v>
      </c>
      <c r="BQ36" s="27">
        <v>30.266255296805923</v>
      </c>
      <c r="BR36" s="27">
        <v>29.475017427017349</v>
      </c>
      <c r="BS36" s="27">
        <v>28.684922709307855</v>
      </c>
      <c r="BT36" s="27">
        <v>27.768037135269765</v>
      </c>
      <c r="BU36" s="27">
        <v>23.204741296247306</v>
      </c>
      <c r="BV36" s="27">
        <v>18.360055040129907</v>
      </c>
      <c r="BW36" s="27">
        <v>17.280834216552677</v>
      </c>
      <c r="BX36" s="27">
        <v>18.443825579697418</v>
      </c>
      <c r="BZ36" s="27">
        <v>50.284128733237281</v>
      </c>
      <c r="CA36" s="27">
        <v>51.65115213862228</v>
      </c>
      <c r="CB36" s="27">
        <v>50.886380321698496</v>
      </c>
      <c r="CC36" s="27">
        <v>50.31871538731238</v>
      </c>
      <c r="CD36" s="27">
        <v>49.67690195874529</v>
      </c>
      <c r="CE36" s="27">
        <v>48.956261263943844</v>
      </c>
      <c r="CF36" s="27">
        <v>48.266255296805923</v>
      </c>
      <c r="CG36" s="27">
        <v>47.475017427017349</v>
      </c>
      <c r="CH36" s="27">
        <v>46.684922709307855</v>
      </c>
      <c r="CI36" s="27">
        <v>45.768037135269765</v>
      </c>
      <c r="CJ36" s="27">
        <v>41.204741296247306</v>
      </c>
      <c r="CK36" s="27">
        <v>36.360055040129907</v>
      </c>
      <c r="CL36" s="27">
        <v>35.280834216552677</v>
      </c>
      <c r="CM36" s="27">
        <v>36.443825579697418</v>
      </c>
      <c r="CO36" s="28">
        <v>32.266173506235262</v>
      </c>
      <c r="CP36" s="28">
        <v>33.624211752866415</v>
      </c>
      <c r="CQ36" s="28">
        <v>32.839014868233136</v>
      </c>
      <c r="CR36" s="28">
        <v>32.267380403629289</v>
      </c>
      <c r="CS36" s="28">
        <v>31.608632605135</v>
      </c>
      <c r="CT36" s="28">
        <v>30.849734027875343</v>
      </c>
      <c r="CU36" s="28">
        <v>30.128756647205748</v>
      </c>
      <c r="CV36" s="28">
        <v>29.235640589883573</v>
      </c>
      <c r="CW36" s="28">
        <v>28.366702255625228</v>
      </c>
      <c r="CX36" s="28">
        <v>27.42913652356647</v>
      </c>
      <c r="CY36" s="28">
        <v>22.498947485521228</v>
      </c>
      <c r="CZ36" s="28">
        <v>-7.8207724794613824</v>
      </c>
      <c r="DA36" s="28">
        <v>-36.420156254146775</v>
      </c>
      <c r="DB36" s="28">
        <v>-57.971928956599527</v>
      </c>
      <c r="DD36" s="28">
        <v>50.266173506235262</v>
      </c>
      <c r="DE36" s="28">
        <v>51.624211752866415</v>
      </c>
      <c r="DF36" s="28">
        <v>50.839014868233136</v>
      </c>
      <c r="DG36" s="28">
        <v>50.267380403629289</v>
      </c>
      <c r="DH36" s="28">
        <v>49.608632605135</v>
      </c>
      <c r="DI36" s="28">
        <v>48.849734027875343</v>
      </c>
      <c r="DJ36" s="28">
        <v>48.128756647205748</v>
      </c>
      <c r="DK36" s="28">
        <v>47.235640589883573</v>
      </c>
      <c r="DL36" s="28">
        <v>46.366702255625228</v>
      </c>
      <c r="DM36" s="28">
        <v>45.42913652356647</v>
      </c>
      <c r="DN36" s="28">
        <v>40.498947485521228</v>
      </c>
      <c r="DO36" s="28">
        <v>10.179227520538618</v>
      </c>
      <c r="DP36" s="28">
        <v>-18.420156254146775</v>
      </c>
      <c r="DQ36" s="28">
        <v>-39.971928956599527</v>
      </c>
      <c r="DS36" s="29">
        <v>32.459994077998616</v>
      </c>
      <c r="DT36" s="29">
        <v>34.005221303319061</v>
      </c>
      <c r="DU36" s="29">
        <v>33.407257431700728</v>
      </c>
      <c r="DV36" s="29">
        <v>32.978362313092916</v>
      </c>
      <c r="DW36" s="29">
        <v>32.438552202435659</v>
      </c>
      <c r="DX36" s="29">
        <v>31.712499398635543</v>
      </c>
      <c r="DY36" s="29">
        <v>31.020979372347938</v>
      </c>
      <c r="DZ36" s="29">
        <v>30.159466821354357</v>
      </c>
      <c r="EA36" s="29">
        <v>29.286491050634822</v>
      </c>
      <c r="EB36" s="29">
        <v>27.323292852552086</v>
      </c>
      <c r="EC36" s="29">
        <v>-0.12116127982868363</v>
      </c>
      <c r="ED36" s="29">
        <v>-35.222309595662125</v>
      </c>
      <c r="EE36" s="29">
        <v>-59.624212064521373</v>
      </c>
      <c r="EF36" s="29">
        <v>-57.23264331355341</v>
      </c>
      <c r="EH36" s="29">
        <v>50.459994077998616</v>
      </c>
      <c r="EI36" s="29">
        <v>52.005221303319061</v>
      </c>
      <c r="EJ36" s="29">
        <v>51.407257431700728</v>
      </c>
      <c r="EK36" s="29">
        <v>50.978362313092916</v>
      </c>
      <c r="EL36" s="29">
        <v>50.438552202435659</v>
      </c>
      <c r="EM36" s="29">
        <v>49.712499398635543</v>
      </c>
      <c r="EN36" s="29">
        <v>49.020979372347938</v>
      </c>
      <c r="EO36" s="29">
        <v>48.159466821354357</v>
      </c>
      <c r="EP36" s="29">
        <v>47.286491050634822</v>
      </c>
      <c r="EQ36" s="29">
        <v>45.323292852552086</v>
      </c>
      <c r="ER36" s="29">
        <v>17.878838720171316</v>
      </c>
      <c r="ES36" s="29">
        <v>-17.222309595662125</v>
      </c>
      <c r="ET36" s="29">
        <v>-41.624212064521373</v>
      </c>
      <c r="EU36" s="29">
        <v>-39.23264331355341</v>
      </c>
      <c r="EW36" s="1">
        <v>377997</v>
      </c>
      <c r="EX36" s="80">
        <v>431083</v>
      </c>
      <c r="EY36" s="80" t="s">
        <v>522</v>
      </c>
    </row>
    <row r="37" spans="2:155" ht="16.2" thickBot="1" x14ac:dyDescent="0.35">
      <c r="B37" s="21" t="s">
        <v>181</v>
      </c>
      <c r="C37" s="23">
        <v>60.820953347285673</v>
      </c>
      <c r="D37" s="23">
        <v>61.179218213828719</v>
      </c>
      <c r="E37" s="23">
        <v>60.048123602598949</v>
      </c>
      <c r="F37" s="23">
        <v>59.060024926025498</v>
      </c>
      <c r="G37" s="23">
        <v>57.308656858803822</v>
      </c>
      <c r="H37" s="23">
        <v>54.360451469224849</v>
      </c>
      <c r="I37" s="23">
        <v>53.026208432819203</v>
      </c>
      <c r="J37" s="23">
        <v>51.470738838839111</v>
      </c>
      <c r="K37" s="23">
        <v>49.829077721096496</v>
      </c>
      <c r="L37" s="23">
        <v>48.01916208282438</v>
      </c>
      <c r="M37" s="23">
        <v>39.063444964142064</v>
      </c>
      <c r="N37" s="23">
        <v>31.720801004177588</v>
      </c>
      <c r="O37" s="23">
        <v>28.828139566191595</v>
      </c>
      <c r="P37" s="23">
        <v>27.650598757159372</v>
      </c>
      <c r="Q37" s="24"/>
      <c r="R37" s="23">
        <v>78.820953347285666</v>
      </c>
      <c r="S37" s="23">
        <v>79.179218213828719</v>
      </c>
      <c r="T37" s="23">
        <v>78.048123602598949</v>
      </c>
      <c r="U37" s="23">
        <v>77.060024926025505</v>
      </c>
      <c r="V37" s="23">
        <v>75.308656858803829</v>
      </c>
      <c r="W37" s="23">
        <v>72.360451469224842</v>
      </c>
      <c r="X37" s="23">
        <v>71.026208432819203</v>
      </c>
      <c r="Y37" s="23">
        <v>69.470738838839111</v>
      </c>
      <c r="Z37" s="23">
        <v>67.829077721096496</v>
      </c>
      <c r="AA37" s="23">
        <v>66.01916208282438</v>
      </c>
      <c r="AB37" s="23">
        <v>57.063444964142064</v>
      </c>
      <c r="AC37" s="23">
        <v>49.720801004177588</v>
      </c>
      <c r="AD37" s="23">
        <v>46.828139566191595</v>
      </c>
      <c r="AE37" s="23">
        <v>45.650598757159372</v>
      </c>
      <c r="AG37" s="25">
        <v>60.554875562951565</v>
      </c>
      <c r="AH37" s="25">
        <v>60.840420538866269</v>
      </c>
      <c r="AI37" s="25">
        <v>60.067774895635758</v>
      </c>
      <c r="AJ37" s="25">
        <v>59.363822308716315</v>
      </c>
      <c r="AK37" s="25">
        <v>58.031040597233336</v>
      </c>
      <c r="AL37" s="25">
        <v>56.022683498877875</v>
      </c>
      <c r="AM37" s="25">
        <v>54.886610174667545</v>
      </c>
      <c r="AN37" s="25">
        <v>53.52445115916435</v>
      </c>
      <c r="AO37" s="25">
        <v>52.01695996392354</v>
      </c>
      <c r="AP37" s="25">
        <v>50.313498969858017</v>
      </c>
      <c r="AQ37" s="25">
        <v>44.209325029895439</v>
      </c>
      <c r="AR37" s="25">
        <v>38.469953893401851</v>
      </c>
      <c r="AS37" s="25">
        <v>33.59548849621288</v>
      </c>
      <c r="AT37" s="25">
        <v>31.728832216658503</v>
      </c>
      <c r="AV37" s="26">
        <v>78.554875562951565</v>
      </c>
      <c r="AW37" s="26">
        <v>78.840420538866269</v>
      </c>
      <c r="AX37" s="26">
        <v>78.06777489563575</v>
      </c>
      <c r="AY37" s="26">
        <v>77.363822308716323</v>
      </c>
      <c r="AZ37" s="26">
        <v>76.031040597233329</v>
      </c>
      <c r="BA37" s="26">
        <v>74.022683498877882</v>
      </c>
      <c r="BB37" s="26">
        <v>72.886610174667538</v>
      </c>
      <c r="BC37" s="26">
        <v>71.524451159164357</v>
      </c>
      <c r="BD37" s="26">
        <v>70.01695996392354</v>
      </c>
      <c r="BE37" s="26">
        <v>68.313498969858017</v>
      </c>
      <c r="BF37" s="26">
        <v>62.209325029895439</v>
      </c>
      <c r="BG37" s="26">
        <v>56.469953893401851</v>
      </c>
      <c r="BH37" s="26">
        <v>51.59548849621288</v>
      </c>
      <c r="BI37" s="26">
        <v>49.728832216658503</v>
      </c>
      <c r="BK37" s="27">
        <v>60.831575055770386</v>
      </c>
      <c r="BL37" s="27">
        <v>61.334924604745254</v>
      </c>
      <c r="BM37" s="27">
        <v>60.400188944778755</v>
      </c>
      <c r="BN37" s="27">
        <v>59.594550177869706</v>
      </c>
      <c r="BO37" s="27">
        <v>58.039712006349909</v>
      </c>
      <c r="BP37" s="27">
        <v>55.383493823529847</v>
      </c>
      <c r="BQ37" s="27">
        <v>54.349430627371767</v>
      </c>
      <c r="BR37" s="27">
        <v>53.169760932716727</v>
      </c>
      <c r="BS37" s="27">
        <v>51.894875208451978</v>
      </c>
      <c r="BT37" s="27">
        <v>50.445562117717998</v>
      </c>
      <c r="BU37" s="27">
        <v>43.315145557930862</v>
      </c>
      <c r="BV37" s="27">
        <v>37.499460904325474</v>
      </c>
      <c r="BW37" s="27">
        <v>35.435074707837856</v>
      </c>
      <c r="BX37" s="27">
        <v>35.547743214941832</v>
      </c>
      <c r="BZ37" s="27">
        <v>78.831575055770386</v>
      </c>
      <c r="CA37" s="27">
        <v>79.334924604745254</v>
      </c>
      <c r="CB37" s="27">
        <v>78.400188944778762</v>
      </c>
      <c r="CC37" s="27">
        <v>77.594550177869706</v>
      </c>
      <c r="CD37" s="27">
        <v>76.039712006349902</v>
      </c>
      <c r="CE37" s="27">
        <v>73.383493823529847</v>
      </c>
      <c r="CF37" s="27">
        <v>72.34943062737176</v>
      </c>
      <c r="CG37" s="27">
        <v>71.169760932716727</v>
      </c>
      <c r="CH37" s="27">
        <v>69.894875208451978</v>
      </c>
      <c r="CI37" s="27">
        <v>68.445562117717998</v>
      </c>
      <c r="CJ37" s="27">
        <v>61.315145557930862</v>
      </c>
      <c r="CK37" s="27">
        <v>55.499460904325474</v>
      </c>
      <c r="CL37" s="27">
        <v>53.435074707837856</v>
      </c>
      <c r="CM37" s="27">
        <v>53.547743214941832</v>
      </c>
      <c r="CO37" s="28">
        <v>60.804826361052619</v>
      </c>
      <c r="CP37" s="28">
        <v>61.247876694660896</v>
      </c>
      <c r="CQ37" s="28">
        <v>60.261628585030898</v>
      </c>
      <c r="CR37" s="28">
        <v>59.478119339295581</v>
      </c>
      <c r="CS37" s="28">
        <v>58.005141365755684</v>
      </c>
      <c r="CT37" s="28">
        <v>55.338189996078107</v>
      </c>
      <c r="CU37" s="28">
        <v>54.448788921037711</v>
      </c>
      <c r="CV37" s="28">
        <v>53.399460683392235</v>
      </c>
      <c r="CW37" s="28">
        <v>52.386549730272833</v>
      </c>
      <c r="CX37" s="28">
        <v>51.355262096753734</v>
      </c>
      <c r="CY37" s="28">
        <v>45.034093674599461</v>
      </c>
      <c r="CZ37" s="28">
        <v>19.244090750244709</v>
      </c>
      <c r="DA37" s="28">
        <v>-6.3349550797704097</v>
      </c>
      <c r="DB37" s="28">
        <v>-26.22171239326218</v>
      </c>
      <c r="DD37" s="28">
        <v>78.804826361052619</v>
      </c>
      <c r="DE37" s="28">
        <v>79.247876694660903</v>
      </c>
      <c r="DF37" s="28">
        <v>78.261628585030905</v>
      </c>
      <c r="DG37" s="28">
        <v>77.478119339295574</v>
      </c>
      <c r="DH37" s="28">
        <v>76.005141365755691</v>
      </c>
      <c r="DI37" s="28">
        <v>73.338189996078114</v>
      </c>
      <c r="DJ37" s="28">
        <v>72.448788921037703</v>
      </c>
      <c r="DK37" s="28">
        <v>71.399460683392235</v>
      </c>
      <c r="DL37" s="28">
        <v>70.386549730272833</v>
      </c>
      <c r="DM37" s="28">
        <v>69.355262096753734</v>
      </c>
      <c r="DN37" s="28">
        <v>63.034093674599461</v>
      </c>
      <c r="DO37" s="28">
        <v>37.244090750244709</v>
      </c>
      <c r="DP37" s="28">
        <v>11.66504492022959</v>
      </c>
      <c r="DQ37" s="28">
        <v>-8.2217123932621803</v>
      </c>
      <c r="DS37" s="29">
        <v>61.045472190406223</v>
      </c>
      <c r="DT37" s="29">
        <v>61.723969758697287</v>
      </c>
      <c r="DU37" s="29">
        <v>60.976388335298395</v>
      </c>
      <c r="DV37" s="29">
        <v>60.383483706469953</v>
      </c>
      <c r="DW37" s="29">
        <v>59.103338737426931</v>
      </c>
      <c r="DX37" s="29">
        <v>56.313877950571005</v>
      </c>
      <c r="DY37" s="29">
        <v>55.4676608861717</v>
      </c>
      <c r="DZ37" s="29">
        <v>54.514439484212055</v>
      </c>
      <c r="EA37" s="29">
        <v>53.557045794991417</v>
      </c>
      <c r="EB37" s="29">
        <v>51.564993800692406</v>
      </c>
      <c r="EC37" s="29">
        <v>26.425798345150554</v>
      </c>
      <c r="ED37" s="29">
        <v>-2.1016017660777493</v>
      </c>
      <c r="EE37" s="29">
        <v>-23.846650544362831</v>
      </c>
      <c r="EF37" s="29">
        <v>-23.666933979252576</v>
      </c>
      <c r="EH37" s="29">
        <v>79.04547219040623</v>
      </c>
      <c r="EI37" s="29">
        <v>79.72396975869728</v>
      </c>
      <c r="EJ37" s="29">
        <v>78.976388335298395</v>
      </c>
      <c r="EK37" s="29">
        <v>78.383483706469946</v>
      </c>
      <c r="EL37" s="29">
        <v>77.103338737426924</v>
      </c>
      <c r="EM37" s="29">
        <v>74.313877950570998</v>
      </c>
      <c r="EN37" s="29">
        <v>73.4676608861717</v>
      </c>
      <c r="EO37" s="29">
        <v>72.514439484212062</v>
      </c>
      <c r="EP37" s="29">
        <v>71.55704579499141</v>
      </c>
      <c r="EQ37" s="29">
        <v>69.564993800692406</v>
      </c>
      <c r="ER37" s="29">
        <v>44.425798345150554</v>
      </c>
      <c r="ES37" s="29">
        <v>15.898398233922251</v>
      </c>
      <c r="ET37" s="29">
        <v>-5.8466505443628307</v>
      </c>
      <c r="EU37" s="29">
        <v>-5.6669339792525761</v>
      </c>
      <c r="EW37" s="1">
        <v>395522</v>
      </c>
      <c r="EX37" s="80">
        <v>395647</v>
      </c>
      <c r="EY37" s="80" t="s">
        <v>876</v>
      </c>
    </row>
    <row r="38" spans="2:155" ht="16.2" thickBot="1" x14ac:dyDescent="0.35">
      <c r="B38" s="21" t="s">
        <v>392</v>
      </c>
      <c r="C38" s="23">
        <v>27.190283913747749</v>
      </c>
      <c r="D38" s="23">
        <v>27.227186916955233</v>
      </c>
      <c r="E38" s="23">
        <v>25.594798389219847</v>
      </c>
      <c r="F38" s="23">
        <v>24.593098686828895</v>
      </c>
      <c r="G38" s="23">
        <v>23.317406150607425</v>
      </c>
      <c r="H38" s="23">
        <v>21.765115092740658</v>
      </c>
      <c r="I38" s="23">
        <v>20.145689355517533</v>
      </c>
      <c r="J38" s="23">
        <v>18.006319929173927</v>
      </c>
      <c r="K38" s="23">
        <v>15.786573429638977</v>
      </c>
      <c r="L38" s="23">
        <v>13.193689833848012</v>
      </c>
      <c r="M38" s="23">
        <v>-0.80889287192850645</v>
      </c>
      <c r="N38" s="23">
        <v>-19.323970202587162</v>
      </c>
      <c r="O38" s="23">
        <v>-27.953105117790415</v>
      </c>
      <c r="P38" s="23">
        <v>-32.588976174524163</v>
      </c>
      <c r="Q38" s="24"/>
      <c r="R38" s="23">
        <v>45.190283913747749</v>
      </c>
      <c r="S38" s="23">
        <v>45.227186916955233</v>
      </c>
      <c r="T38" s="23">
        <v>43.594798389219847</v>
      </c>
      <c r="U38" s="23">
        <v>42.593098686828895</v>
      </c>
      <c r="V38" s="23">
        <v>41.317406150607425</v>
      </c>
      <c r="W38" s="23">
        <v>39.765115092740658</v>
      </c>
      <c r="X38" s="23">
        <v>38.145689355517533</v>
      </c>
      <c r="Y38" s="23">
        <v>36.006319929173927</v>
      </c>
      <c r="Z38" s="23">
        <v>33.786573429638977</v>
      </c>
      <c r="AA38" s="23">
        <v>31.193689833848012</v>
      </c>
      <c r="AB38" s="23">
        <v>17.191107128071494</v>
      </c>
      <c r="AC38" s="23">
        <v>-1.3239702025871622</v>
      </c>
      <c r="AD38" s="23">
        <v>-9.9531051177904146</v>
      </c>
      <c r="AE38" s="23">
        <v>-14.588976174524163</v>
      </c>
      <c r="AG38" s="25">
        <v>26.698614630971662</v>
      </c>
      <c r="AH38" s="25">
        <v>26.808690039158847</v>
      </c>
      <c r="AI38" s="25">
        <v>25.683755996969865</v>
      </c>
      <c r="AJ38" s="25">
        <v>24.858081439396983</v>
      </c>
      <c r="AK38" s="25">
        <v>23.756311991272653</v>
      </c>
      <c r="AL38" s="25">
        <v>22.402626721199866</v>
      </c>
      <c r="AM38" s="25">
        <v>20.781839631409284</v>
      </c>
      <c r="AN38" s="25">
        <v>18.656190310810516</v>
      </c>
      <c r="AO38" s="25">
        <v>16.334963387382416</v>
      </c>
      <c r="AP38" s="25">
        <v>13.695070507043482</v>
      </c>
      <c r="AQ38" s="25">
        <v>5.0417540331544046</v>
      </c>
      <c r="AR38" s="25">
        <v>-7.0073657744703013</v>
      </c>
      <c r="AS38" s="25">
        <v>-18.211710369593447</v>
      </c>
      <c r="AT38" s="25">
        <v>-20.518079296037854</v>
      </c>
      <c r="AV38" s="26">
        <v>44.698614630971662</v>
      </c>
      <c r="AW38" s="26">
        <v>44.808690039158847</v>
      </c>
      <c r="AX38" s="26">
        <v>43.683755996969865</v>
      </c>
      <c r="AY38" s="26">
        <v>42.858081439396983</v>
      </c>
      <c r="AZ38" s="26">
        <v>41.756311991272653</v>
      </c>
      <c r="BA38" s="26">
        <v>40.402626721199866</v>
      </c>
      <c r="BB38" s="26">
        <v>38.781839631409284</v>
      </c>
      <c r="BC38" s="26">
        <v>36.656190310810516</v>
      </c>
      <c r="BD38" s="26">
        <v>34.334963387382416</v>
      </c>
      <c r="BE38" s="26">
        <v>31.695070507043482</v>
      </c>
      <c r="BF38" s="26">
        <v>23.041754033154405</v>
      </c>
      <c r="BG38" s="26">
        <v>10.992634225529699</v>
      </c>
      <c r="BH38" s="26">
        <v>-0.21171036959344747</v>
      </c>
      <c r="BI38" s="26">
        <v>-2.518079296037854</v>
      </c>
      <c r="BK38" s="27">
        <v>27.20309685302486</v>
      </c>
      <c r="BL38" s="27">
        <v>27.49783958179033</v>
      </c>
      <c r="BM38" s="27">
        <v>26.178872138751913</v>
      </c>
      <c r="BN38" s="27">
        <v>25.46746721517907</v>
      </c>
      <c r="BO38" s="27">
        <v>24.504487355853186</v>
      </c>
      <c r="BP38" s="27">
        <v>23.37127971965316</v>
      </c>
      <c r="BQ38" s="27">
        <v>22.1778949847794</v>
      </c>
      <c r="BR38" s="27">
        <v>20.663083959495012</v>
      </c>
      <c r="BS38" s="27">
        <v>18.965342749262291</v>
      </c>
      <c r="BT38" s="27">
        <v>16.875773506267365</v>
      </c>
      <c r="BU38" s="27">
        <v>5.2323058678935155</v>
      </c>
      <c r="BV38" s="27">
        <v>-6.0025227222830608</v>
      </c>
      <c r="BW38" s="27">
        <v>-8.6283741233653757</v>
      </c>
      <c r="BX38" s="27">
        <v>-7.6486194090603021</v>
      </c>
      <c r="BZ38" s="27">
        <v>45.20309685302486</v>
      </c>
      <c r="CA38" s="27">
        <v>45.49783958179033</v>
      </c>
      <c r="CB38" s="27">
        <v>44.178872138751913</v>
      </c>
      <c r="CC38" s="27">
        <v>43.46746721517907</v>
      </c>
      <c r="CD38" s="27">
        <v>42.504487355853186</v>
      </c>
      <c r="CE38" s="27">
        <v>41.37127971965316</v>
      </c>
      <c r="CF38" s="27">
        <v>40.1778949847794</v>
      </c>
      <c r="CG38" s="27">
        <v>38.663083959495012</v>
      </c>
      <c r="CH38" s="27">
        <v>36.965342749262291</v>
      </c>
      <c r="CI38" s="27">
        <v>34.875773506267365</v>
      </c>
      <c r="CJ38" s="27">
        <v>23.232305867893515</v>
      </c>
      <c r="CK38" s="27">
        <v>11.997477277716939</v>
      </c>
      <c r="CL38" s="27">
        <v>9.3716258766346243</v>
      </c>
      <c r="CM38" s="27">
        <v>10.351380590939698</v>
      </c>
      <c r="CO38" s="28">
        <v>27.197546600949536</v>
      </c>
      <c r="CP38" s="28">
        <v>27.346116349514361</v>
      </c>
      <c r="CQ38" s="28">
        <v>25.893099481498254</v>
      </c>
      <c r="CR38" s="28">
        <v>25.135018077670196</v>
      </c>
      <c r="CS38" s="28">
        <v>24.193116228211053</v>
      </c>
      <c r="CT38" s="28">
        <v>23.13127961999605</v>
      </c>
      <c r="CU38" s="28">
        <v>21.917339643788608</v>
      </c>
      <c r="CV38" s="28">
        <v>19.896096880692284</v>
      </c>
      <c r="CW38" s="28">
        <v>17.893866437024712</v>
      </c>
      <c r="CX38" s="28">
        <v>15.837541269687307</v>
      </c>
      <c r="CY38" s="28">
        <v>5.619748005267823</v>
      </c>
      <c r="CZ38" s="28">
        <v>-30.710085300468592</v>
      </c>
      <c r="DA38" s="28">
        <v>-57.952166714926307</v>
      </c>
      <c r="DB38" s="28">
        <v>-77.95492029484447</v>
      </c>
      <c r="DD38" s="28">
        <v>45.197546600949536</v>
      </c>
      <c r="DE38" s="28">
        <v>45.346116349514361</v>
      </c>
      <c r="DF38" s="28">
        <v>43.893099481498254</v>
      </c>
      <c r="DG38" s="28">
        <v>43.135018077670196</v>
      </c>
      <c r="DH38" s="28">
        <v>42.193116228211053</v>
      </c>
      <c r="DI38" s="28">
        <v>41.13127961999605</v>
      </c>
      <c r="DJ38" s="28">
        <v>39.917339643788608</v>
      </c>
      <c r="DK38" s="28">
        <v>37.896096880692284</v>
      </c>
      <c r="DL38" s="28">
        <v>35.893866437024712</v>
      </c>
      <c r="DM38" s="28">
        <v>33.837541269687307</v>
      </c>
      <c r="DN38" s="28">
        <v>23.619748005267823</v>
      </c>
      <c r="DO38" s="28">
        <v>-12.710085300468592</v>
      </c>
      <c r="DP38" s="28">
        <v>-39.952166714926307</v>
      </c>
      <c r="DQ38" s="28">
        <v>-59.95492029484447</v>
      </c>
      <c r="DS38" s="29">
        <v>27.649494394851146</v>
      </c>
      <c r="DT38" s="29">
        <v>28.23646061754684</v>
      </c>
      <c r="DU38" s="29">
        <v>27.225474416307222</v>
      </c>
      <c r="DV38" s="29">
        <v>26.816059801430015</v>
      </c>
      <c r="DW38" s="29">
        <v>26.082601659647707</v>
      </c>
      <c r="DX38" s="29">
        <v>24.656102778544934</v>
      </c>
      <c r="DY38" s="29">
        <v>23.265627652265735</v>
      </c>
      <c r="DZ38" s="29">
        <v>21.412051613569446</v>
      </c>
      <c r="EA38" s="29">
        <v>19.559453180473724</v>
      </c>
      <c r="EB38" s="29">
        <v>16.76679799104005</v>
      </c>
      <c r="EC38" s="29">
        <v>-16.908091622904664</v>
      </c>
      <c r="ED38" s="29">
        <v>-52.562685528148336</v>
      </c>
      <c r="EE38" s="29">
        <v>-75.277807332612895</v>
      </c>
      <c r="EF38" s="29">
        <v>-74.213593668700014</v>
      </c>
      <c r="EH38" s="29">
        <v>45.649494394851146</v>
      </c>
      <c r="EI38" s="29">
        <v>46.23646061754684</v>
      </c>
      <c r="EJ38" s="29">
        <v>45.225474416307222</v>
      </c>
      <c r="EK38" s="29">
        <v>44.816059801430015</v>
      </c>
      <c r="EL38" s="29">
        <v>44.082601659647707</v>
      </c>
      <c r="EM38" s="29">
        <v>42.656102778544934</v>
      </c>
      <c r="EN38" s="29">
        <v>41.265627652265735</v>
      </c>
      <c r="EO38" s="29">
        <v>39.412051613569446</v>
      </c>
      <c r="EP38" s="29">
        <v>37.559453180473724</v>
      </c>
      <c r="EQ38" s="29">
        <v>34.76679799104005</v>
      </c>
      <c r="ER38" s="29">
        <v>1.0919083770953364</v>
      </c>
      <c r="ES38" s="29">
        <v>-34.562685528148336</v>
      </c>
      <c r="ET38" s="29">
        <v>-57.277807332612895</v>
      </c>
      <c r="EU38" s="29">
        <v>-56.213593668700014</v>
      </c>
      <c r="EW38" s="1">
        <v>351915</v>
      </c>
      <c r="EX38" s="80">
        <v>491858</v>
      </c>
      <c r="EY38" s="80" t="s">
        <v>885</v>
      </c>
    </row>
    <row r="39" spans="2:155" ht="16.2" thickBot="1" x14ac:dyDescent="0.35">
      <c r="B39" s="21" t="s">
        <v>200</v>
      </c>
      <c r="C39" s="23">
        <v>29.196619392148108</v>
      </c>
      <c r="D39" s="23">
        <v>29.799794768444642</v>
      </c>
      <c r="E39" s="23">
        <v>28.139816904741167</v>
      </c>
      <c r="F39" s="23">
        <v>26.81960886474117</v>
      </c>
      <c r="G39" s="23">
        <v>25.141543914741177</v>
      </c>
      <c r="H39" s="23">
        <v>23.06758811474117</v>
      </c>
      <c r="I39" s="23">
        <v>20.921923114741176</v>
      </c>
      <c r="J39" s="23">
        <v>18.438817914741179</v>
      </c>
      <c r="K39" s="23">
        <v>15.84007101474117</v>
      </c>
      <c r="L39" s="23">
        <v>12.895490714741172</v>
      </c>
      <c r="M39" s="23">
        <v>-2.8360602811326316</v>
      </c>
      <c r="N39" s="23">
        <v>-19.896276681132633</v>
      </c>
      <c r="O39" s="23">
        <v>-27.724494081132605</v>
      </c>
      <c r="P39" s="23">
        <v>-31.532212081132627</v>
      </c>
      <c r="Q39" s="24"/>
      <c r="R39" s="23">
        <v>29.196619392148108</v>
      </c>
      <c r="S39" s="23">
        <v>29.799794768444642</v>
      </c>
      <c r="T39" s="23">
        <v>28.139816904741167</v>
      </c>
      <c r="U39" s="23">
        <v>26.81960886474117</v>
      </c>
      <c r="V39" s="23">
        <v>25.141543914741177</v>
      </c>
      <c r="W39" s="23">
        <v>23.06758811474117</v>
      </c>
      <c r="X39" s="23">
        <v>20.921923114741176</v>
      </c>
      <c r="Y39" s="23">
        <v>18.438817914741179</v>
      </c>
      <c r="Z39" s="23">
        <v>15.84007101474117</v>
      </c>
      <c r="AA39" s="23">
        <v>12.895490714741172</v>
      </c>
      <c r="AB39" s="23">
        <v>-2.8360602811326316</v>
      </c>
      <c r="AC39" s="23">
        <v>-19.896276681132633</v>
      </c>
      <c r="AD39" s="23">
        <v>-27.724494081132605</v>
      </c>
      <c r="AE39" s="23">
        <v>-31.532212081132627</v>
      </c>
      <c r="AG39" s="25">
        <v>28.718574402148107</v>
      </c>
      <c r="AH39" s="25">
        <v>29.274720296621751</v>
      </c>
      <c r="AI39" s="25">
        <v>28.180074681095405</v>
      </c>
      <c r="AJ39" s="25">
        <v>27.245736451095397</v>
      </c>
      <c r="AK39" s="25">
        <v>25.955953331095401</v>
      </c>
      <c r="AL39" s="25">
        <v>24.302458501095401</v>
      </c>
      <c r="AM39" s="25">
        <v>22.457260301095403</v>
      </c>
      <c r="AN39" s="25">
        <v>20.251925301095397</v>
      </c>
      <c r="AO39" s="25">
        <v>17.833686401095392</v>
      </c>
      <c r="AP39" s="25">
        <v>15.064365401095401</v>
      </c>
      <c r="AQ39" s="25">
        <v>5.0766038010954162</v>
      </c>
      <c r="AR39" s="25">
        <v>-6.333829920602625</v>
      </c>
      <c r="AS39" s="25">
        <v>-16.735083520602586</v>
      </c>
      <c r="AT39" s="25">
        <v>-19.720051020602625</v>
      </c>
      <c r="AV39" s="26">
        <v>28.718574402148107</v>
      </c>
      <c r="AW39" s="26">
        <v>29.274720296621751</v>
      </c>
      <c r="AX39" s="26">
        <v>28.180074681095405</v>
      </c>
      <c r="AY39" s="26">
        <v>27.245736451095397</v>
      </c>
      <c r="AZ39" s="26">
        <v>25.955953331095401</v>
      </c>
      <c r="BA39" s="26">
        <v>24.302458501095401</v>
      </c>
      <c r="BB39" s="26">
        <v>22.457260301095403</v>
      </c>
      <c r="BC39" s="26">
        <v>20.251925301095397</v>
      </c>
      <c r="BD39" s="26">
        <v>17.833686401095392</v>
      </c>
      <c r="BE39" s="26">
        <v>15.064365401095401</v>
      </c>
      <c r="BF39" s="26">
        <v>5.0766038010954162</v>
      </c>
      <c r="BG39" s="26">
        <v>-6.333829920602625</v>
      </c>
      <c r="BH39" s="26">
        <v>-16.735083520602586</v>
      </c>
      <c r="BI39" s="26">
        <v>-19.720051020602625</v>
      </c>
      <c r="BK39" s="27">
        <v>29.211215952148123</v>
      </c>
      <c r="BL39" s="27">
        <v>30.079678882368171</v>
      </c>
      <c r="BM39" s="27">
        <v>28.752827602588226</v>
      </c>
      <c r="BN39" s="27">
        <v>27.744042142588228</v>
      </c>
      <c r="BO39" s="27">
        <v>26.403929722588217</v>
      </c>
      <c r="BP39" s="27">
        <v>24.789113802588219</v>
      </c>
      <c r="BQ39" s="27">
        <v>23.109599602588219</v>
      </c>
      <c r="BR39" s="27">
        <v>21.196280502588223</v>
      </c>
      <c r="BS39" s="27">
        <v>19.15526410258822</v>
      </c>
      <c r="BT39" s="27">
        <v>16.760197702588229</v>
      </c>
      <c r="BU39" s="27">
        <v>4.5332278407259139</v>
      </c>
      <c r="BV39" s="27">
        <v>-6.0484652592740531</v>
      </c>
      <c r="BW39" s="27">
        <v>-8.7765641592740735</v>
      </c>
      <c r="BX39" s="27">
        <v>-7.7115921592740619</v>
      </c>
      <c r="BZ39" s="27">
        <v>29.211215952148123</v>
      </c>
      <c r="CA39" s="27">
        <v>30.079678882368171</v>
      </c>
      <c r="CB39" s="27">
        <v>28.752827602588226</v>
      </c>
      <c r="CC39" s="27">
        <v>27.744042142588228</v>
      </c>
      <c r="CD39" s="27">
        <v>26.403929722588217</v>
      </c>
      <c r="CE39" s="27">
        <v>24.789113802588219</v>
      </c>
      <c r="CF39" s="27">
        <v>23.109599602588219</v>
      </c>
      <c r="CG39" s="27">
        <v>21.196280502588223</v>
      </c>
      <c r="CH39" s="27">
        <v>19.15526410258822</v>
      </c>
      <c r="CI39" s="27">
        <v>16.760197702588229</v>
      </c>
      <c r="CJ39" s="27">
        <v>4.5332278407259139</v>
      </c>
      <c r="CK39" s="27">
        <v>-6.0484652592740531</v>
      </c>
      <c r="CL39" s="27">
        <v>-8.7765641592740735</v>
      </c>
      <c r="CM39" s="27">
        <v>-7.7115921592740619</v>
      </c>
      <c r="CO39" s="28">
        <v>29.177108162148116</v>
      </c>
      <c r="CP39" s="28">
        <v>29.906524958444649</v>
      </c>
      <c r="CQ39" s="28">
        <v>28.457490304741171</v>
      </c>
      <c r="CR39" s="28">
        <v>27.432864844741175</v>
      </c>
      <c r="CS39" s="28">
        <v>26.157663354741175</v>
      </c>
      <c r="CT39" s="28">
        <v>24.705011814741169</v>
      </c>
      <c r="CU39" s="28">
        <v>23.18942391474117</v>
      </c>
      <c r="CV39" s="28">
        <v>21.219468714741168</v>
      </c>
      <c r="CW39" s="28">
        <v>19.328751814741167</v>
      </c>
      <c r="CX39" s="28">
        <v>17.354734814741178</v>
      </c>
      <c r="CY39" s="28">
        <v>7.1609092147411673</v>
      </c>
      <c r="CZ39" s="28">
        <v>-31.496671557780189</v>
      </c>
      <c r="DA39" s="28">
        <v>-63.149198196157897</v>
      </c>
      <c r="DB39" s="28">
        <v>-90.872678596157925</v>
      </c>
      <c r="DD39" s="28">
        <v>29.177108162148116</v>
      </c>
      <c r="DE39" s="28">
        <v>29.906524958444649</v>
      </c>
      <c r="DF39" s="28">
        <v>28.457490304741171</v>
      </c>
      <c r="DG39" s="28">
        <v>27.432864844741175</v>
      </c>
      <c r="DH39" s="28">
        <v>26.157663354741175</v>
      </c>
      <c r="DI39" s="28">
        <v>24.705011814741169</v>
      </c>
      <c r="DJ39" s="28">
        <v>23.18942391474117</v>
      </c>
      <c r="DK39" s="28">
        <v>21.219468714741168</v>
      </c>
      <c r="DL39" s="28">
        <v>19.328751814741167</v>
      </c>
      <c r="DM39" s="28">
        <v>17.354734814741178</v>
      </c>
      <c r="DN39" s="28">
        <v>7.1609092147411673</v>
      </c>
      <c r="DO39" s="28">
        <v>-31.496671557780189</v>
      </c>
      <c r="DP39" s="28">
        <v>-63.149198196157897</v>
      </c>
      <c r="DQ39" s="28">
        <v>-90.872678596157925</v>
      </c>
      <c r="DS39" s="29">
        <v>29.690364422148107</v>
      </c>
      <c r="DT39" s="29">
        <v>30.914422748444636</v>
      </c>
      <c r="DU39" s="29">
        <v>29.962495344741171</v>
      </c>
      <c r="DV39" s="29">
        <v>29.317971554741177</v>
      </c>
      <c r="DW39" s="29">
        <v>28.376823654741173</v>
      </c>
      <c r="DX39" s="29">
        <v>26.924666884741171</v>
      </c>
      <c r="DY39" s="29">
        <v>25.505872714741173</v>
      </c>
      <c r="DZ39" s="29">
        <v>23.875318914741172</v>
      </c>
      <c r="EA39" s="29">
        <v>22.273313714741178</v>
      </c>
      <c r="EB39" s="29">
        <v>19.110899314741175</v>
      </c>
      <c r="EC39" s="29">
        <v>-23.113114785258801</v>
      </c>
      <c r="ED39" s="29">
        <v>-58.886450557780222</v>
      </c>
      <c r="EE39" s="29">
        <v>-86.196353011334054</v>
      </c>
      <c r="EF39" s="29">
        <v>-85.523600711334041</v>
      </c>
      <c r="EH39" s="29">
        <v>29.690364422148107</v>
      </c>
      <c r="EI39" s="29">
        <v>30.914422748444636</v>
      </c>
      <c r="EJ39" s="29">
        <v>29.962495344741171</v>
      </c>
      <c r="EK39" s="29">
        <v>29.317971554741177</v>
      </c>
      <c r="EL39" s="29">
        <v>28.376823654741173</v>
      </c>
      <c r="EM39" s="29">
        <v>26.924666884741171</v>
      </c>
      <c r="EN39" s="29">
        <v>25.505872714741173</v>
      </c>
      <c r="EO39" s="29">
        <v>23.875318914741172</v>
      </c>
      <c r="EP39" s="29">
        <v>22.273313714741178</v>
      </c>
      <c r="EQ39" s="29">
        <v>19.110899314741175</v>
      </c>
      <c r="ER39" s="29">
        <v>-23.113114785258801</v>
      </c>
      <c r="ES39" s="29">
        <v>-58.886450557780222</v>
      </c>
      <c r="ET39" s="29">
        <v>-86.196353011334054</v>
      </c>
      <c r="EU39" s="29">
        <v>-85.523600711334041</v>
      </c>
      <c r="EW39" s="1">
        <v>348644</v>
      </c>
      <c r="EX39" s="80">
        <v>463628</v>
      </c>
      <c r="EY39" s="80" t="s">
        <v>881</v>
      </c>
    </row>
    <row r="40" spans="2:155" ht="16.2" thickBot="1" x14ac:dyDescent="0.35">
      <c r="B40" s="21" t="s">
        <v>393</v>
      </c>
      <c r="C40" s="23">
        <v>41.169983959010395</v>
      </c>
      <c r="D40" s="23">
        <v>40.709938830990311</v>
      </c>
      <c r="E40" s="23">
        <v>38.237589374290408</v>
      </c>
      <c r="F40" s="23">
        <v>36.841880803244194</v>
      </c>
      <c r="G40" s="23">
        <v>35.21818572298848</v>
      </c>
      <c r="H40" s="23">
        <v>33.275733683345493</v>
      </c>
      <c r="I40" s="23">
        <v>31.310874664431097</v>
      </c>
      <c r="J40" s="23">
        <v>29.064910336309268</v>
      </c>
      <c r="K40" s="23">
        <v>26.733595485782857</v>
      </c>
      <c r="L40" s="23">
        <v>24.087110497355582</v>
      </c>
      <c r="M40" s="23">
        <v>11.762292779941504</v>
      </c>
      <c r="N40" s="23">
        <v>-0.27759320768923601</v>
      </c>
      <c r="O40" s="23">
        <v>-6.4484668442012918</v>
      </c>
      <c r="P40" s="23">
        <v>-10.073575816770131</v>
      </c>
      <c r="Q40" s="24"/>
      <c r="R40" s="23">
        <v>59.169983959010395</v>
      </c>
      <c r="S40" s="23">
        <v>58.709938830990311</v>
      </c>
      <c r="T40" s="23">
        <v>56.237589374290408</v>
      </c>
      <c r="U40" s="23">
        <v>54.841880803244194</v>
      </c>
      <c r="V40" s="23">
        <v>53.21818572298848</v>
      </c>
      <c r="W40" s="23">
        <v>51.275733683345493</v>
      </c>
      <c r="X40" s="23">
        <v>49.310874664431097</v>
      </c>
      <c r="Y40" s="23">
        <v>47.064910336309268</v>
      </c>
      <c r="Z40" s="23">
        <v>44.733595485782857</v>
      </c>
      <c r="AA40" s="23">
        <v>42.087110497355582</v>
      </c>
      <c r="AB40" s="23">
        <v>29.762292779941504</v>
      </c>
      <c r="AC40" s="23">
        <v>17.722406792310764</v>
      </c>
      <c r="AD40" s="23">
        <v>11.551533155798708</v>
      </c>
      <c r="AE40" s="23">
        <v>7.9264241832298694</v>
      </c>
      <c r="AG40" s="25">
        <v>40.912682172784272</v>
      </c>
      <c r="AH40" s="25">
        <v>40.860692120414512</v>
      </c>
      <c r="AI40" s="25">
        <v>39.387605021494139</v>
      </c>
      <c r="AJ40" s="25">
        <v>38.501105400174907</v>
      </c>
      <c r="AK40" s="25">
        <v>37.389009861849615</v>
      </c>
      <c r="AL40" s="25">
        <v>35.983136319096289</v>
      </c>
      <c r="AM40" s="25">
        <v>34.483361553064825</v>
      </c>
      <c r="AN40" s="25">
        <v>32.708884371293522</v>
      </c>
      <c r="AO40" s="25">
        <v>30.791761223649189</v>
      </c>
      <c r="AP40" s="25">
        <v>28.533364912741789</v>
      </c>
      <c r="AQ40" s="25">
        <v>19.217664685580942</v>
      </c>
      <c r="AR40" s="25">
        <v>10.404931575315814</v>
      </c>
      <c r="AS40" s="25">
        <v>3.7645110588314452</v>
      </c>
      <c r="AT40" s="25">
        <v>1.9137826431025076</v>
      </c>
      <c r="AV40" s="26">
        <v>58.912682172784272</v>
      </c>
      <c r="AW40" s="26">
        <v>58.860692120414512</v>
      </c>
      <c r="AX40" s="26">
        <v>57.387605021494139</v>
      </c>
      <c r="AY40" s="26">
        <v>56.501105400174907</v>
      </c>
      <c r="AZ40" s="26">
        <v>55.389009861849615</v>
      </c>
      <c r="BA40" s="26">
        <v>53.983136319096289</v>
      </c>
      <c r="BB40" s="26">
        <v>52.483361553064825</v>
      </c>
      <c r="BC40" s="26">
        <v>50.708884371293522</v>
      </c>
      <c r="BD40" s="26">
        <v>48.791761223649189</v>
      </c>
      <c r="BE40" s="26">
        <v>46.533364912741789</v>
      </c>
      <c r="BF40" s="26">
        <v>37.217664685580942</v>
      </c>
      <c r="BG40" s="26">
        <v>28.404931575315814</v>
      </c>
      <c r="BH40" s="26">
        <v>21.764511058831445</v>
      </c>
      <c r="BI40" s="26">
        <v>19.913782643102508</v>
      </c>
      <c r="BK40" s="27">
        <v>41.181618231666775</v>
      </c>
      <c r="BL40" s="27">
        <v>40.92133147237891</v>
      </c>
      <c r="BM40" s="27">
        <v>38.706160202813479</v>
      </c>
      <c r="BN40" s="27">
        <v>37.553091918681346</v>
      </c>
      <c r="BO40" s="27">
        <v>36.194525413379026</v>
      </c>
      <c r="BP40" s="27">
        <v>34.615445041996509</v>
      </c>
      <c r="BQ40" s="27">
        <v>33.028181345474991</v>
      </c>
      <c r="BR40" s="27">
        <v>31.250033706790305</v>
      </c>
      <c r="BS40" s="27">
        <v>29.380966934379543</v>
      </c>
      <c r="BT40" s="27">
        <v>27.1950391726715</v>
      </c>
      <c r="BU40" s="27">
        <v>16.987164528528638</v>
      </c>
      <c r="BV40" s="27">
        <v>9.4359235416175835</v>
      </c>
      <c r="BW40" s="27">
        <v>6.9269642709773223</v>
      </c>
      <c r="BX40" s="27">
        <v>6.9365570096871636</v>
      </c>
      <c r="BZ40" s="27">
        <v>59.181618231666775</v>
      </c>
      <c r="CA40" s="27">
        <v>58.92133147237891</v>
      </c>
      <c r="CB40" s="27">
        <v>56.706160202813479</v>
      </c>
      <c r="CC40" s="27">
        <v>55.553091918681346</v>
      </c>
      <c r="CD40" s="27">
        <v>54.194525413379026</v>
      </c>
      <c r="CE40" s="27">
        <v>52.615445041996509</v>
      </c>
      <c r="CF40" s="27">
        <v>51.028181345474991</v>
      </c>
      <c r="CG40" s="27">
        <v>49.250033706790305</v>
      </c>
      <c r="CH40" s="27">
        <v>47.380966934379543</v>
      </c>
      <c r="CI40" s="27">
        <v>45.1950391726715</v>
      </c>
      <c r="CJ40" s="27">
        <v>34.987164528528638</v>
      </c>
      <c r="CK40" s="27">
        <v>27.435923541617584</v>
      </c>
      <c r="CL40" s="27">
        <v>24.926964270977322</v>
      </c>
      <c r="CM40" s="27">
        <v>24.936557009687164</v>
      </c>
      <c r="CO40" s="28">
        <v>41.130203110729454</v>
      </c>
      <c r="CP40" s="28">
        <v>40.766888994393028</v>
      </c>
      <c r="CQ40" s="28">
        <v>38.467707656961053</v>
      </c>
      <c r="CR40" s="28">
        <v>37.322203152389008</v>
      </c>
      <c r="CS40" s="28">
        <v>36.044316598174149</v>
      </c>
      <c r="CT40" s="28">
        <v>34.643798617109866</v>
      </c>
      <c r="CU40" s="28">
        <v>33.286873418704857</v>
      </c>
      <c r="CV40" s="28">
        <v>31.719211098236997</v>
      </c>
      <c r="CW40" s="28">
        <v>30.227381525464963</v>
      </c>
      <c r="CX40" s="28">
        <v>28.599946631219936</v>
      </c>
      <c r="CY40" s="28">
        <v>20.270881555176203</v>
      </c>
      <c r="CZ40" s="28">
        <v>-9.7806599358736719</v>
      </c>
      <c r="DA40" s="28">
        <v>-36.518466351486182</v>
      </c>
      <c r="DB40" s="28">
        <v>-57.523617699958265</v>
      </c>
      <c r="DD40" s="28">
        <v>59.130203110729454</v>
      </c>
      <c r="DE40" s="28">
        <v>58.766888994393028</v>
      </c>
      <c r="DF40" s="28">
        <v>56.467707656961053</v>
      </c>
      <c r="DG40" s="28">
        <v>55.322203152389008</v>
      </c>
      <c r="DH40" s="28">
        <v>54.044316598174149</v>
      </c>
      <c r="DI40" s="28">
        <v>52.643798617109866</v>
      </c>
      <c r="DJ40" s="28">
        <v>51.286873418704857</v>
      </c>
      <c r="DK40" s="28">
        <v>49.719211098236997</v>
      </c>
      <c r="DL40" s="28">
        <v>48.227381525464963</v>
      </c>
      <c r="DM40" s="28">
        <v>46.599946631219936</v>
      </c>
      <c r="DN40" s="28">
        <v>38.270881555176203</v>
      </c>
      <c r="DO40" s="28">
        <v>8.2193400641263281</v>
      </c>
      <c r="DP40" s="28">
        <v>-18.518466351486182</v>
      </c>
      <c r="DQ40" s="28">
        <v>-39.523617699958265</v>
      </c>
      <c r="DS40" s="29">
        <v>41.456885429234219</v>
      </c>
      <c r="DT40" s="29">
        <v>41.409930899962404</v>
      </c>
      <c r="DU40" s="29">
        <v>39.430271322527233</v>
      </c>
      <c r="DV40" s="29">
        <v>38.52506968787273</v>
      </c>
      <c r="DW40" s="29">
        <v>37.479609228576749</v>
      </c>
      <c r="DX40" s="29">
        <v>36.173427645784557</v>
      </c>
      <c r="DY40" s="29">
        <v>34.927383115249526</v>
      </c>
      <c r="DZ40" s="29">
        <v>33.512947449146736</v>
      </c>
      <c r="EA40" s="29">
        <v>32.129064394455966</v>
      </c>
      <c r="EB40" s="29">
        <v>29.584567773794348</v>
      </c>
      <c r="EC40" s="29">
        <v>-1.1904011059310164</v>
      </c>
      <c r="ED40" s="29">
        <v>-30.941682892825895</v>
      </c>
      <c r="EE40" s="29">
        <v>-54.150711890477538</v>
      </c>
      <c r="EF40" s="29">
        <v>-55.63682558606132</v>
      </c>
      <c r="EH40" s="29">
        <v>59.456885429234219</v>
      </c>
      <c r="EI40" s="29">
        <v>59.409930899962404</v>
      </c>
      <c r="EJ40" s="29">
        <v>57.430271322527233</v>
      </c>
      <c r="EK40" s="29">
        <v>56.52506968787273</v>
      </c>
      <c r="EL40" s="29">
        <v>55.479609228576749</v>
      </c>
      <c r="EM40" s="29">
        <v>54.173427645784557</v>
      </c>
      <c r="EN40" s="29">
        <v>52.927383115249526</v>
      </c>
      <c r="EO40" s="29">
        <v>51.512947449146736</v>
      </c>
      <c r="EP40" s="29">
        <v>50.129064394455966</v>
      </c>
      <c r="EQ40" s="29">
        <v>47.584567773794348</v>
      </c>
      <c r="ER40" s="29">
        <v>16.809598894068984</v>
      </c>
      <c r="ES40" s="29">
        <v>-12.941682892825895</v>
      </c>
      <c r="ET40" s="29">
        <v>-36.150711890477538</v>
      </c>
      <c r="EU40" s="29">
        <v>-37.63682558606132</v>
      </c>
      <c r="EW40" s="1">
        <v>354121</v>
      </c>
      <c r="EX40" s="80">
        <v>423373</v>
      </c>
      <c r="EY40" s="80" t="s">
        <v>887</v>
      </c>
    </row>
    <row r="41" spans="2:155" ht="16.2" thickBot="1" x14ac:dyDescent="0.35">
      <c r="B41" s="21" t="s">
        <v>211</v>
      </c>
      <c r="C41" s="23">
        <v>42.99222584577835</v>
      </c>
      <c r="D41" s="23">
        <v>41.827795871580619</v>
      </c>
      <c r="E41" s="23">
        <v>37.501399106768403</v>
      </c>
      <c r="F41" s="23">
        <v>32.657269628446514</v>
      </c>
      <c r="G41" s="23">
        <v>28.093143326768129</v>
      </c>
      <c r="H41" s="23">
        <v>24.182326623439977</v>
      </c>
      <c r="I41" s="23">
        <v>20.276912033318638</v>
      </c>
      <c r="J41" s="23">
        <v>16.326755104422503</v>
      </c>
      <c r="K41" s="23">
        <v>13.640181697115054</v>
      </c>
      <c r="L41" s="23">
        <v>10.83568577687798</v>
      </c>
      <c r="M41" s="23">
        <v>1.9870032753702702</v>
      </c>
      <c r="N41" s="23">
        <v>-7.1123654630716544</v>
      </c>
      <c r="O41" s="23">
        <v>-13.002792139782002</v>
      </c>
      <c r="P41" s="23">
        <v>-17.484644071694163</v>
      </c>
      <c r="Q41" s="24"/>
      <c r="R41" s="23">
        <v>60.99222584577835</v>
      </c>
      <c r="S41" s="23">
        <v>59.827795871580619</v>
      </c>
      <c r="T41" s="23">
        <v>55.501399106768403</v>
      </c>
      <c r="U41" s="23">
        <v>50.657269628446514</v>
      </c>
      <c r="V41" s="23">
        <v>46.093143326768129</v>
      </c>
      <c r="W41" s="23">
        <v>42.182326623439977</v>
      </c>
      <c r="X41" s="23">
        <v>38.276912033318638</v>
      </c>
      <c r="Y41" s="23">
        <v>34.326755104422503</v>
      </c>
      <c r="Z41" s="23">
        <v>31.640181697115054</v>
      </c>
      <c r="AA41" s="23">
        <v>28.83568577687798</v>
      </c>
      <c r="AB41" s="23">
        <v>19.98700327537027</v>
      </c>
      <c r="AC41" s="23">
        <v>10.887634536928346</v>
      </c>
      <c r="AD41" s="23">
        <v>4.9972078602179977</v>
      </c>
      <c r="AE41" s="23">
        <v>0.5153559283058371</v>
      </c>
      <c r="AG41" s="25">
        <v>44.6596060119399</v>
      </c>
      <c r="AH41" s="25">
        <v>44.425072902417043</v>
      </c>
      <c r="AI41" s="25">
        <v>42.835096092712703</v>
      </c>
      <c r="AJ41" s="25">
        <v>39.661623635485199</v>
      </c>
      <c r="AK41" s="25">
        <v>36.382207581467654</v>
      </c>
      <c r="AL41" s="25">
        <v>32.902483370481733</v>
      </c>
      <c r="AM41" s="25">
        <v>29.33090729279381</v>
      </c>
      <c r="AN41" s="25">
        <v>25.624839334691487</v>
      </c>
      <c r="AO41" s="25">
        <v>23.085985430492784</v>
      </c>
      <c r="AP41" s="25">
        <v>20.342363922345186</v>
      </c>
      <c r="AQ41" s="25">
        <v>13.198824109628234</v>
      </c>
      <c r="AR41" s="25">
        <v>7.6075998910335159</v>
      </c>
      <c r="AS41" s="25">
        <v>3.2018677826418696</v>
      </c>
      <c r="AT41" s="25">
        <v>1.4898309414917748</v>
      </c>
      <c r="AV41" s="26">
        <v>62.6596060119399</v>
      </c>
      <c r="AW41" s="26">
        <v>62.425072902417043</v>
      </c>
      <c r="AX41" s="26">
        <v>60.835096092712703</v>
      </c>
      <c r="AY41" s="26">
        <v>57.661623635485199</v>
      </c>
      <c r="AZ41" s="26">
        <v>54.382207581467654</v>
      </c>
      <c r="BA41" s="26">
        <v>50.902483370481733</v>
      </c>
      <c r="BB41" s="26">
        <v>47.33090729279381</v>
      </c>
      <c r="BC41" s="26">
        <v>43.624839334691487</v>
      </c>
      <c r="BD41" s="26">
        <v>41.085985430492784</v>
      </c>
      <c r="BE41" s="26">
        <v>38.342363922345186</v>
      </c>
      <c r="BF41" s="26">
        <v>31.198824109628234</v>
      </c>
      <c r="BG41" s="26">
        <v>25.607599891033516</v>
      </c>
      <c r="BH41" s="26">
        <v>21.20186778264187</v>
      </c>
      <c r="BI41" s="26">
        <v>19.489830941491775</v>
      </c>
      <c r="BK41" s="27">
        <v>42.996771165473291</v>
      </c>
      <c r="BL41" s="27">
        <v>41.933831348327942</v>
      </c>
      <c r="BM41" s="27">
        <v>37.694133678666375</v>
      </c>
      <c r="BN41" s="27">
        <v>33.001440200094223</v>
      </c>
      <c r="BO41" s="27">
        <v>28.537773609242848</v>
      </c>
      <c r="BP41" s="27">
        <v>24.787160728795754</v>
      </c>
      <c r="BQ41" s="27">
        <v>21.035889242625331</v>
      </c>
      <c r="BR41" s="27">
        <v>17.269944388134434</v>
      </c>
      <c r="BS41" s="27">
        <v>14.765745446071705</v>
      </c>
      <c r="BT41" s="27">
        <v>12.142190973909265</v>
      </c>
      <c r="BU41" s="27">
        <v>4.5417461447496947</v>
      </c>
      <c r="BV41" s="27">
        <v>-0.77141386593532957</v>
      </c>
      <c r="BW41" s="27">
        <v>-3.2101128383154247</v>
      </c>
      <c r="BX41" s="27">
        <v>-4.215410957148805</v>
      </c>
      <c r="BZ41" s="27">
        <v>60.996771165473291</v>
      </c>
      <c r="CA41" s="27">
        <v>59.933831348327942</v>
      </c>
      <c r="CB41" s="27">
        <v>55.694133678666375</v>
      </c>
      <c r="CC41" s="27">
        <v>51.001440200094223</v>
      </c>
      <c r="CD41" s="27">
        <v>46.537773609242848</v>
      </c>
      <c r="CE41" s="27">
        <v>42.787160728795754</v>
      </c>
      <c r="CF41" s="27">
        <v>39.035889242625331</v>
      </c>
      <c r="CG41" s="27">
        <v>35.269944388134434</v>
      </c>
      <c r="CH41" s="27">
        <v>32.765745446071705</v>
      </c>
      <c r="CI41" s="27">
        <v>30.142190973909265</v>
      </c>
      <c r="CJ41" s="27">
        <v>22.541746144749695</v>
      </c>
      <c r="CK41" s="27">
        <v>17.22858613406467</v>
      </c>
      <c r="CL41" s="27">
        <v>14.789887161684575</v>
      </c>
      <c r="CM41" s="27">
        <v>13.784589042851195</v>
      </c>
      <c r="CO41" s="28">
        <v>42.977047492595204</v>
      </c>
      <c r="CP41" s="28">
        <v>41.944334319452466</v>
      </c>
      <c r="CQ41" s="28">
        <v>37.75798305172377</v>
      </c>
      <c r="CR41" s="28">
        <v>33.179692034695904</v>
      </c>
      <c r="CS41" s="28">
        <v>28.879599142801283</v>
      </c>
      <c r="CT41" s="28">
        <v>25.339980154991167</v>
      </c>
      <c r="CU41" s="28">
        <v>21.798146073213701</v>
      </c>
      <c r="CV41" s="28">
        <v>18.175152573156041</v>
      </c>
      <c r="CW41" s="28">
        <v>15.871099098952612</v>
      </c>
      <c r="CX41" s="28">
        <v>13.506262196067581</v>
      </c>
      <c r="CY41" s="28">
        <v>6.800061342671853</v>
      </c>
      <c r="CZ41" s="28">
        <v>-13.366223659482245</v>
      </c>
      <c r="DA41" s="28">
        <v>-29.09167214632734</v>
      </c>
      <c r="DB41" s="28">
        <v>-40.75549600932257</v>
      </c>
      <c r="DD41" s="28">
        <v>60.977047492595204</v>
      </c>
      <c r="DE41" s="28">
        <v>59.944334319452466</v>
      </c>
      <c r="DF41" s="28">
        <v>55.75798305172377</v>
      </c>
      <c r="DG41" s="28">
        <v>51.179692034695904</v>
      </c>
      <c r="DH41" s="28">
        <v>46.879599142801283</v>
      </c>
      <c r="DI41" s="28">
        <v>43.339980154991167</v>
      </c>
      <c r="DJ41" s="28">
        <v>39.798146073213701</v>
      </c>
      <c r="DK41" s="28">
        <v>36.175152573156041</v>
      </c>
      <c r="DL41" s="28">
        <v>33.871099098952612</v>
      </c>
      <c r="DM41" s="28">
        <v>31.506262196067581</v>
      </c>
      <c r="DN41" s="28">
        <v>24.800061342671853</v>
      </c>
      <c r="DO41" s="28">
        <v>4.6337763405177554</v>
      </c>
      <c r="DP41" s="28">
        <v>-11.09167214632734</v>
      </c>
      <c r="DQ41" s="28">
        <v>-22.75549600932257</v>
      </c>
      <c r="DS41" s="29">
        <v>43.216796907936924</v>
      </c>
      <c r="DT41" s="29">
        <v>42.415871777112983</v>
      </c>
      <c r="DU41" s="29">
        <v>38.23841593549281</v>
      </c>
      <c r="DV41" s="29">
        <v>33.921911484841758</v>
      </c>
      <c r="DW41" s="29">
        <v>29.874941384002824</v>
      </c>
      <c r="DX41" s="29">
        <v>26.363786359747905</v>
      </c>
      <c r="DY41" s="29">
        <v>22.851178955410219</v>
      </c>
      <c r="DZ41" s="29">
        <v>19.274024974439044</v>
      </c>
      <c r="EA41" s="29">
        <v>16.854622520532288</v>
      </c>
      <c r="EB41" s="29">
        <v>13.710727875500524</v>
      </c>
      <c r="EC41" s="29">
        <v>-9.9120376406019517</v>
      </c>
      <c r="ED41" s="29">
        <v>-29.595611319335859</v>
      </c>
      <c r="EE41" s="29">
        <v>-42.362385751262337</v>
      </c>
      <c r="EF41" s="29">
        <v>-40.700835765104699</v>
      </c>
      <c r="EH41" s="29">
        <v>61.216796907936924</v>
      </c>
      <c r="EI41" s="29">
        <v>60.415871777112983</v>
      </c>
      <c r="EJ41" s="29">
        <v>56.23841593549281</v>
      </c>
      <c r="EK41" s="29">
        <v>51.921911484841758</v>
      </c>
      <c r="EL41" s="29">
        <v>47.874941384002824</v>
      </c>
      <c r="EM41" s="29">
        <v>44.363786359747905</v>
      </c>
      <c r="EN41" s="29">
        <v>40.851178955410219</v>
      </c>
      <c r="EO41" s="29">
        <v>37.274024974439044</v>
      </c>
      <c r="EP41" s="29">
        <v>34.854622520532288</v>
      </c>
      <c r="EQ41" s="29">
        <v>31.710727875500524</v>
      </c>
      <c r="ER41" s="29">
        <v>8.0879623593980483</v>
      </c>
      <c r="ES41" s="29">
        <v>-11.595611319335859</v>
      </c>
      <c r="ET41" s="29">
        <v>-24.362385751262337</v>
      </c>
      <c r="EU41" s="29">
        <v>-22.700835765104699</v>
      </c>
      <c r="EW41" s="1">
        <v>385592</v>
      </c>
      <c r="EX41" s="80">
        <v>396016</v>
      </c>
      <c r="EY41" s="80" t="s">
        <v>882</v>
      </c>
    </row>
    <row r="42" spans="2:155" ht="16.2" thickBot="1" x14ac:dyDescent="0.35">
      <c r="B42" s="21" t="s">
        <v>213</v>
      </c>
      <c r="C42" s="23">
        <v>9.4696888631707026</v>
      </c>
      <c r="D42" s="23">
        <v>9.9944199950924428</v>
      </c>
      <c r="E42" s="23">
        <v>8.0229777207220536</v>
      </c>
      <c r="F42" s="23">
        <v>7.1021090441949042</v>
      </c>
      <c r="G42" s="23">
        <v>6.072979223824774</v>
      </c>
      <c r="H42" s="23">
        <v>4.8457891607590682</v>
      </c>
      <c r="I42" s="23">
        <v>3.6447274023790186</v>
      </c>
      <c r="J42" s="23">
        <v>2.3437775117887014</v>
      </c>
      <c r="K42" s="23">
        <v>0.94937193524894781</v>
      </c>
      <c r="L42" s="23">
        <v>-0.57379938432328004</v>
      </c>
      <c r="M42" s="23">
        <v>-9.0990901649534521</v>
      </c>
      <c r="N42" s="23">
        <v>-16.270832641911468</v>
      </c>
      <c r="O42" s="23">
        <v>-21.415798735221117</v>
      </c>
      <c r="P42" s="23">
        <v>-24.645021804649531</v>
      </c>
      <c r="Q42" s="24"/>
      <c r="R42" s="23">
        <v>59.469688863170703</v>
      </c>
      <c r="S42" s="23">
        <v>59.994419995092443</v>
      </c>
      <c r="T42" s="23">
        <v>58.022977720722054</v>
      </c>
      <c r="U42" s="23">
        <v>57.102109044194904</v>
      </c>
      <c r="V42" s="23">
        <v>56.072979223824774</v>
      </c>
      <c r="W42" s="23">
        <v>54.845789160759068</v>
      </c>
      <c r="X42" s="23">
        <v>53.644727402379019</v>
      </c>
      <c r="Y42" s="23">
        <v>52.343777511788701</v>
      </c>
      <c r="Z42" s="23">
        <v>50.949371935248948</v>
      </c>
      <c r="AA42" s="23">
        <v>49.42620061567672</v>
      </c>
      <c r="AB42" s="23">
        <v>40.900909835046548</v>
      </c>
      <c r="AC42" s="23">
        <v>33.729167358088532</v>
      </c>
      <c r="AD42" s="23">
        <v>28.584201264778883</v>
      </c>
      <c r="AE42" s="23">
        <v>25.354978195350469</v>
      </c>
      <c r="AG42" s="25">
        <v>9.1766118994283801</v>
      </c>
      <c r="AH42" s="25">
        <v>9.9720945335857181</v>
      </c>
      <c r="AI42" s="25">
        <v>8.9313671916418116</v>
      </c>
      <c r="AJ42" s="25">
        <v>8.4304298646965918</v>
      </c>
      <c r="AK42" s="25">
        <v>7.8045152721584117</v>
      </c>
      <c r="AL42" s="25">
        <v>6.9605764745707575</v>
      </c>
      <c r="AM42" s="25">
        <v>6.0478670866736621</v>
      </c>
      <c r="AN42" s="25">
        <v>4.9948958100377041</v>
      </c>
      <c r="AO42" s="25">
        <v>3.5061327879174655</v>
      </c>
      <c r="AP42" s="25">
        <v>1.7314034352710337</v>
      </c>
      <c r="AQ42" s="25">
        <v>-4.3808741080161155</v>
      </c>
      <c r="AR42" s="25">
        <v>-10.168486755771298</v>
      </c>
      <c r="AS42" s="25">
        <v>-15.109433993835538</v>
      </c>
      <c r="AT42" s="25">
        <v>-16.452422260613673</v>
      </c>
      <c r="AV42" s="26">
        <v>59.17661189942838</v>
      </c>
      <c r="AW42" s="26">
        <v>59.972094533585718</v>
      </c>
      <c r="AX42" s="26">
        <v>58.931367191641812</v>
      </c>
      <c r="AY42" s="26">
        <v>58.430429864696592</v>
      </c>
      <c r="AZ42" s="26">
        <v>57.804515272158412</v>
      </c>
      <c r="BA42" s="26">
        <v>56.960576474570757</v>
      </c>
      <c r="BB42" s="26">
        <v>56.047867086673662</v>
      </c>
      <c r="BC42" s="26">
        <v>54.994895810037704</v>
      </c>
      <c r="BD42" s="26">
        <v>53.506132787917466</v>
      </c>
      <c r="BE42" s="26">
        <v>51.731403435271034</v>
      </c>
      <c r="BF42" s="26">
        <v>45.619125891983884</v>
      </c>
      <c r="BG42" s="26">
        <v>39.831513244228702</v>
      </c>
      <c r="BH42" s="26">
        <v>34.890566006164462</v>
      </c>
      <c r="BI42" s="26">
        <v>33.547577739386327</v>
      </c>
      <c r="BK42" s="27">
        <v>9.47347323093733</v>
      </c>
      <c r="BL42" s="27">
        <v>10.099826724784791</v>
      </c>
      <c r="BM42" s="27">
        <v>8.2542480926631185</v>
      </c>
      <c r="BN42" s="27">
        <v>7.4622652393189242</v>
      </c>
      <c r="BO42" s="27">
        <v>6.6033183704063418</v>
      </c>
      <c r="BP42" s="27">
        <v>5.635671981337353</v>
      </c>
      <c r="BQ42" s="27">
        <v>4.6483754070420389</v>
      </c>
      <c r="BR42" s="27">
        <v>3.6080609451297647</v>
      </c>
      <c r="BS42" s="27">
        <v>2.4769459735518069</v>
      </c>
      <c r="BT42" s="27">
        <v>1.220024521324035</v>
      </c>
      <c r="BU42" s="27">
        <v>-4.8220016652389432</v>
      </c>
      <c r="BV42" s="27">
        <v>-10.155154819886405</v>
      </c>
      <c r="BW42" s="27">
        <v>-11.609417523456614</v>
      </c>
      <c r="BX42" s="27">
        <v>-11.233985386113247</v>
      </c>
      <c r="BZ42" s="27">
        <v>59.47347323093733</v>
      </c>
      <c r="CA42" s="27">
        <v>60.099826724784791</v>
      </c>
      <c r="CB42" s="27">
        <v>58.254248092663119</v>
      </c>
      <c r="CC42" s="27">
        <v>57.462265239318924</v>
      </c>
      <c r="CD42" s="27">
        <v>56.603318370406342</v>
      </c>
      <c r="CE42" s="27">
        <v>55.635671981337353</v>
      </c>
      <c r="CF42" s="27">
        <v>54.648375407042039</v>
      </c>
      <c r="CG42" s="27">
        <v>53.608060945129765</v>
      </c>
      <c r="CH42" s="27">
        <v>52.476945973551807</v>
      </c>
      <c r="CI42" s="27">
        <v>51.220024521324035</v>
      </c>
      <c r="CJ42" s="27">
        <v>45.177998334761057</v>
      </c>
      <c r="CK42" s="27">
        <v>39.844845180113595</v>
      </c>
      <c r="CL42" s="27">
        <v>38.390582476543386</v>
      </c>
      <c r="CM42" s="27">
        <v>38.766014613886753</v>
      </c>
      <c r="CO42" s="28">
        <v>9.4532218102797145</v>
      </c>
      <c r="CP42" s="28">
        <v>10.073363911406631</v>
      </c>
      <c r="CQ42" s="28">
        <v>8.2161698346158261</v>
      </c>
      <c r="CR42" s="28">
        <v>7.4509432634704069</v>
      </c>
      <c r="CS42" s="28">
        <v>6.6036943230816121</v>
      </c>
      <c r="CT42" s="28">
        <v>5.6327339625163546</v>
      </c>
      <c r="CU42" s="28">
        <v>4.7029919250847314</v>
      </c>
      <c r="CV42" s="28">
        <v>3.6320817568352339</v>
      </c>
      <c r="CW42" s="28">
        <v>2.5350010663877214</v>
      </c>
      <c r="CX42" s="28">
        <v>1.4377937127431295</v>
      </c>
      <c r="CY42" s="28">
        <v>-8.0727088628529486</v>
      </c>
      <c r="CZ42" s="28">
        <v>-34.74868069078984</v>
      </c>
      <c r="DA42" s="28">
        <v>-60.652993890788224</v>
      </c>
      <c r="DB42" s="28">
        <v>-80.2654815923851</v>
      </c>
      <c r="DD42" s="28">
        <v>59.453221810279715</v>
      </c>
      <c r="DE42" s="28">
        <v>60.073363911406631</v>
      </c>
      <c r="DF42" s="28">
        <v>58.216169834615826</v>
      </c>
      <c r="DG42" s="28">
        <v>57.450943263470407</v>
      </c>
      <c r="DH42" s="28">
        <v>56.603694323081612</v>
      </c>
      <c r="DI42" s="28">
        <v>55.632733962516355</v>
      </c>
      <c r="DJ42" s="28">
        <v>54.702991925084731</v>
      </c>
      <c r="DK42" s="28">
        <v>53.632081756835234</v>
      </c>
      <c r="DL42" s="28">
        <v>52.535001066387721</v>
      </c>
      <c r="DM42" s="28">
        <v>51.43779371274313</v>
      </c>
      <c r="DN42" s="28">
        <v>41.927291137147051</v>
      </c>
      <c r="DO42" s="28">
        <v>15.25131930921016</v>
      </c>
      <c r="DP42" s="28">
        <v>-10.652993890788224</v>
      </c>
      <c r="DQ42" s="28">
        <v>-30.2654815923851</v>
      </c>
      <c r="DS42" s="29">
        <v>9.6774144986076323</v>
      </c>
      <c r="DT42" s="29">
        <v>10.530855537143566</v>
      </c>
      <c r="DU42" s="29">
        <v>8.9130813351896592</v>
      </c>
      <c r="DV42" s="29">
        <v>8.3175559846053915</v>
      </c>
      <c r="DW42" s="29">
        <v>7.6145213812672097</v>
      </c>
      <c r="DX42" s="29">
        <v>6.737296984007088</v>
      </c>
      <c r="DY42" s="29">
        <v>5.8513648868696322</v>
      </c>
      <c r="DZ42" s="29">
        <v>4.8905143380402478</v>
      </c>
      <c r="EA42" s="29">
        <v>3.8807312263484164</v>
      </c>
      <c r="EB42" s="29">
        <v>1.4257515710936275</v>
      </c>
      <c r="EC42" s="29">
        <v>-27.860545711094943</v>
      </c>
      <c r="ED42" s="29">
        <v>-57.956198514289724</v>
      </c>
      <c r="EE42" s="29">
        <v>-80.118233685587313</v>
      </c>
      <c r="EF42" s="29">
        <v>-79.104404459074459</v>
      </c>
      <c r="EH42" s="29">
        <v>59.677414498607632</v>
      </c>
      <c r="EI42" s="29">
        <v>60.530855537143566</v>
      </c>
      <c r="EJ42" s="29">
        <v>58.913081335189659</v>
      </c>
      <c r="EK42" s="29">
        <v>58.317555984605391</v>
      </c>
      <c r="EL42" s="29">
        <v>57.61452138126721</v>
      </c>
      <c r="EM42" s="29">
        <v>56.737296984007088</v>
      </c>
      <c r="EN42" s="29">
        <v>55.851364886869632</v>
      </c>
      <c r="EO42" s="29">
        <v>54.890514338040248</v>
      </c>
      <c r="EP42" s="29">
        <v>53.880731226348416</v>
      </c>
      <c r="EQ42" s="29">
        <v>51.425751571093627</v>
      </c>
      <c r="ER42" s="29">
        <v>22.139454288905057</v>
      </c>
      <c r="ES42" s="29">
        <v>-7.9561985142897242</v>
      </c>
      <c r="ET42" s="29">
        <v>-30.118233685587313</v>
      </c>
      <c r="EU42" s="29">
        <v>-29.104404459074459</v>
      </c>
      <c r="EW42" s="1">
        <v>369695</v>
      </c>
      <c r="EX42" s="80">
        <v>424981</v>
      </c>
      <c r="EY42" s="80" t="s">
        <v>871</v>
      </c>
    </row>
    <row r="43" spans="2:155" ht="16.2" thickBot="1" x14ac:dyDescent="0.35">
      <c r="B43" s="21" t="s">
        <v>394</v>
      </c>
      <c r="C43" s="23">
        <v>26.464214708650637</v>
      </c>
      <c r="D43" s="23">
        <v>26.42538180834805</v>
      </c>
      <c r="E43" s="23">
        <v>25.85713138804546</v>
      </c>
      <c r="F43" s="23">
        <v>25.294445618045458</v>
      </c>
      <c r="G43" s="23">
        <v>24.626750848045461</v>
      </c>
      <c r="H43" s="23">
        <v>23.783412668045457</v>
      </c>
      <c r="I43" s="23">
        <v>22.915118568045457</v>
      </c>
      <c r="J43" s="23">
        <v>21.897055078045454</v>
      </c>
      <c r="K43" s="23">
        <v>20.822010888045455</v>
      </c>
      <c r="L43" s="23">
        <v>19.610357328045453</v>
      </c>
      <c r="M43" s="23">
        <v>13.965252308045457</v>
      </c>
      <c r="N43" s="23">
        <v>8.9632591880454555</v>
      </c>
      <c r="O43" s="23">
        <v>6.8199293580454565</v>
      </c>
      <c r="P43" s="23">
        <v>5.8383477980454543</v>
      </c>
      <c r="Q43" s="24"/>
      <c r="R43" s="23">
        <v>34.464214708650637</v>
      </c>
      <c r="S43" s="23">
        <v>34.42538180834805</v>
      </c>
      <c r="T43" s="23">
        <v>33.85713138804546</v>
      </c>
      <c r="U43" s="23">
        <v>33.294445618045458</v>
      </c>
      <c r="V43" s="23">
        <v>32.626750848045461</v>
      </c>
      <c r="W43" s="23">
        <v>31.783412668045457</v>
      </c>
      <c r="X43" s="23">
        <v>30.915118568045457</v>
      </c>
      <c r="Y43" s="23">
        <v>29.897055078045454</v>
      </c>
      <c r="Z43" s="23">
        <v>28.822010888045455</v>
      </c>
      <c r="AA43" s="23">
        <v>27.610357328045453</v>
      </c>
      <c r="AB43" s="23">
        <v>21.965252308045457</v>
      </c>
      <c r="AC43" s="23">
        <v>16.963259188045456</v>
      </c>
      <c r="AD43" s="23">
        <v>14.819929358045457</v>
      </c>
      <c r="AE43" s="23">
        <v>13.838347798045454</v>
      </c>
      <c r="AG43" s="25">
        <v>26.333134948650638</v>
      </c>
      <c r="AH43" s="25">
        <v>26.266512617636657</v>
      </c>
      <c r="AI43" s="25">
        <v>25.828253946622674</v>
      </c>
      <c r="AJ43" s="25">
        <v>25.380287906622669</v>
      </c>
      <c r="AK43" s="25">
        <v>24.833801166622678</v>
      </c>
      <c r="AL43" s="25">
        <v>24.13641735662268</v>
      </c>
      <c r="AM43" s="25">
        <v>23.391221496622677</v>
      </c>
      <c r="AN43" s="25">
        <v>22.505960606622672</v>
      </c>
      <c r="AO43" s="25">
        <v>21.540675386622674</v>
      </c>
      <c r="AP43" s="25">
        <v>20.428522816622674</v>
      </c>
      <c r="AQ43" s="25">
        <v>16.016213756622676</v>
      </c>
      <c r="AR43" s="25">
        <v>11.781951866622677</v>
      </c>
      <c r="AS43" s="25">
        <v>8.4067070966226751</v>
      </c>
      <c r="AT43" s="25">
        <v>7.2647604166226714</v>
      </c>
      <c r="AV43" s="26">
        <v>34.333134948650638</v>
      </c>
      <c r="AW43" s="26">
        <v>34.266512617636657</v>
      </c>
      <c r="AX43" s="26">
        <v>33.828253946622674</v>
      </c>
      <c r="AY43" s="26">
        <v>33.380287906622669</v>
      </c>
      <c r="AZ43" s="26">
        <v>32.833801166622678</v>
      </c>
      <c r="BA43" s="26">
        <v>32.13641735662268</v>
      </c>
      <c r="BB43" s="26">
        <v>31.391221496622677</v>
      </c>
      <c r="BC43" s="26">
        <v>30.505960606622672</v>
      </c>
      <c r="BD43" s="26">
        <v>29.540675386622674</v>
      </c>
      <c r="BE43" s="26">
        <v>28.428522816622674</v>
      </c>
      <c r="BF43" s="26">
        <v>24.016213756622676</v>
      </c>
      <c r="BG43" s="26">
        <v>19.781951866622677</v>
      </c>
      <c r="BH43" s="26">
        <v>16.406707096622675</v>
      </c>
      <c r="BI43" s="26">
        <v>15.264760416622671</v>
      </c>
      <c r="BK43" s="27">
        <v>26.470164998650631</v>
      </c>
      <c r="BL43" s="27">
        <v>26.525061288759517</v>
      </c>
      <c r="BM43" s="27">
        <v>26.079978458868396</v>
      </c>
      <c r="BN43" s="27">
        <v>25.633318678868392</v>
      </c>
      <c r="BO43" s="27">
        <v>25.092082738868392</v>
      </c>
      <c r="BP43" s="27">
        <v>24.423277998868393</v>
      </c>
      <c r="BQ43" s="27">
        <v>23.740361478868394</v>
      </c>
      <c r="BR43" s="27">
        <v>22.953601198868398</v>
      </c>
      <c r="BS43" s="27">
        <v>22.107193168868399</v>
      </c>
      <c r="BT43" s="27">
        <v>21.123271778868393</v>
      </c>
      <c r="BU43" s="27">
        <v>16.528282318868392</v>
      </c>
      <c r="BV43" s="27">
        <v>13.095164728868397</v>
      </c>
      <c r="BW43" s="27">
        <v>12.105273518868394</v>
      </c>
      <c r="BX43" s="27">
        <v>12.273160018868396</v>
      </c>
      <c r="BZ43" s="27">
        <v>34.470164998650631</v>
      </c>
      <c r="CA43" s="27">
        <v>34.525061288759517</v>
      </c>
      <c r="CB43" s="27">
        <v>34.079978458868396</v>
      </c>
      <c r="CC43" s="27">
        <v>33.633318678868392</v>
      </c>
      <c r="CD43" s="27">
        <v>33.092082738868392</v>
      </c>
      <c r="CE43" s="27">
        <v>32.423277998868393</v>
      </c>
      <c r="CF43" s="27">
        <v>31.740361478868394</v>
      </c>
      <c r="CG43" s="27">
        <v>30.953601198868398</v>
      </c>
      <c r="CH43" s="27">
        <v>30.107193168868399</v>
      </c>
      <c r="CI43" s="27">
        <v>29.123271778868393</v>
      </c>
      <c r="CJ43" s="27">
        <v>24.528282318868392</v>
      </c>
      <c r="CK43" s="27">
        <v>21.095164728868397</v>
      </c>
      <c r="CL43" s="27">
        <v>20.105273518868394</v>
      </c>
      <c r="CM43" s="27">
        <v>20.273160018868396</v>
      </c>
      <c r="CO43" s="28">
        <v>26.462900038650638</v>
      </c>
      <c r="CP43" s="28">
        <v>26.462735048348051</v>
      </c>
      <c r="CQ43" s="28">
        <v>25.964120358045456</v>
      </c>
      <c r="CR43" s="28">
        <v>25.509975168045457</v>
      </c>
      <c r="CS43" s="28">
        <v>24.997157478045452</v>
      </c>
      <c r="CT43" s="28">
        <v>24.402735298045457</v>
      </c>
      <c r="CU43" s="28">
        <v>23.826903188045456</v>
      </c>
      <c r="CV43" s="28">
        <v>23.151653108045458</v>
      </c>
      <c r="CW43" s="28">
        <v>22.511129698045458</v>
      </c>
      <c r="CX43" s="28">
        <v>21.830834748045454</v>
      </c>
      <c r="CY43" s="28">
        <v>18.259466278045458</v>
      </c>
      <c r="CZ43" s="28">
        <v>4.1566040193719473</v>
      </c>
      <c r="DA43" s="28">
        <v>-8.2689862806280416</v>
      </c>
      <c r="DB43" s="28">
        <v>-17.821814150628057</v>
      </c>
      <c r="DD43" s="28">
        <v>34.462900038650638</v>
      </c>
      <c r="DE43" s="28">
        <v>34.462735048348051</v>
      </c>
      <c r="DF43" s="28">
        <v>33.964120358045456</v>
      </c>
      <c r="DG43" s="28">
        <v>33.509975168045457</v>
      </c>
      <c r="DH43" s="28">
        <v>32.997157478045452</v>
      </c>
      <c r="DI43" s="28">
        <v>32.402735298045457</v>
      </c>
      <c r="DJ43" s="28">
        <v>31.826903188045456</v>
      </c>
      <c r="DK43" s="28">
        <v>31.151653108045458</v>
      </c>
      <c r="DL43" s="28">
        <v>30.511129698045458</v>
      </c>
      <c r="DM43" s="28">
        <v>29.830834748045454</v>
      </c>
      <c r="DN43" s="28">
        <v>26.259466278045458</v>
      </c>
      <c r="DO43" s="28">
        <v>12.156604019371947</v>
      </c>
      <c r="DP43" s="28">
        <v>-0.26898628062804164</v>
      </c>
      <c r="DQ43" s="28">
        <v>-9.8218141506280574</v>
      </c>
      <c r="DS43" s="29">
        <v>26.61161623865064</v>
      </c>
      <c r="DT43" s="29">
        <v>26.756406208348047</v>
      </c>
      <c r="DU43" s="29">
        <v>26.404337028045461</v>
      </c>
      <c r="DV43" s="29">
        <v>26.063605898045452</v>
      </c>
      <c r="DW43" s="29">
        <v>25.670928208045453</v>
      </c>
      <c r="DX43" s="29">
        <v>25.151770448045454</v>
      </c>
      <c r="DY43" s="29">
        <v>24.666249008045455</v>
      </c>
      <c r="DZ43" s="29">
        <v>24.106609328045458</v>
      </c>
      <c r="EA43" s="29">
        <v>23.567973808045458</v>
      </c>
      <c r="EB43" s="29">
        <v>22.482173368045459</v>
      </c>
      <c r="EC43" s="29">
        <v>8.6198897380454582</v>
      </c>
      <c r="ED43" s="29">
        <v>-5.5893830506280437</v>
      </c>
      <c r="EE43" s="29">
        <v>-16.270063750628054</v>
      </c>
      <c r="EF43" s="29">
        <v>-16.602030010628056</v>
      </c>
      <c r="EH43" s="29">
        <v>34.61161623865064</v>
      </c>
      <c r="EI43" s="29">
        <v>34.756406208348047</v>
      </c>
      <c r="EJ43" s="29">
        <v>34.404337028045461</v>
      </c>
      <c r="EK43" s="29">
        <v>34.063605898045452</v>
      </c>
      <c r="EL43" s="29">
        <v>33.670928208045453</v>
      </c>
      <c r="EM43" s="29">
        <v>33.151770448045454</v>
      </c>
      <c r="EN43" s="29">
        <v>32.666249008045455</v>
      </c>
      <c r="EO43" s="29">
        <v>32.106609328045458</v>
      </c>
      <c r="EP43" s="29">
        <v>31.567973808045458</v>
      </c>
      <c r="EQ43" s="29">
        <v>30.482173368045459</v>
      </c>
      <c r="ER43" s="29">
        <v>16.619889738045458</v>
      </c>
      <c r="ES43" s="29">
        <v>2.4106169493719563</v>
      </c>
      <c r="ET43" s="29">
        <v>-8.2700637506280543</v>
      </c>
      <c r="EU43" s="29">
        <v>-8.6020300106280558</v>
      </c>
      <c r="EW43" s="1">
        <v>335361</v>
      </c>
      <c r="EX43" s="80">
        <v>429316</v>
      </c>
      <c r="EY43" s="80" t="s">
        <v>887</v>
      </c>
    </row>
    <row r="44" spans="2:155" ht="16.2" thickBot="1" x14ac:dyDescent="0.35">
      <c r="B44" s="21" t="s">
        <v>395</v>
      </c>
      <c r="C44" s="23">
        <v>11.702541303322505</v>
      </c>
      <c r="D44" s="23">
        <v>7.3808733997438907</v>
      </c>
      <c r="E44" s="23">
        <v>1.0742671082739719</v>
      </c>
      <c r="F44" s="23">
        <v>-5.2156441055561515</v>
      </c>
      <c r="G44" s="23">
        <v>-11.694190087651506</v>
      </c>
      <c r="H44" s="23">
        <v>-18.498053915778144</v>
      </c>
      <c r="I44" s="23">
        <v>-20.335484729681582</v>
      </c>
      <c r="J44" s="23">
        <v>-22.410791406334795</v>
      </c>
      <c r="K44" s="23">
        <v>-24.595575010750679</v>
      </c>
      <c r="L44" s="23">
        <v>-27.023971815690743</v>
      </c>
      <c r="M44" s="23">
        <v>-39.228650171822693</v>
      </c>
      <c r="N44" s="23">
        <v>-48.680702651446154</v>
      </c>
      <c r="O44" s="23">
        <v>-52.115831645023604</v>
      </c>
      <c r="P44" s="23">
        <v>-52.919839023592317</v>
      </c>
      <c r="Q44" s="24"/>
      <c r="R44" s="23">
        <v>47.702541303322505</v>
      </c>
      <c r="S44" s="23">
        <v>43.380873399743891</v>
      </c>
      <c r="T44" s="23">
        <v>37.074267108273972</v>
      </c>
      <c r="U44" s="23">
        <v>30.784355894443848</v>
      </c>
      <c r="V44" s="23">
        <v>24.305809912348494</v>
      </c>
      <c r="W44" s="23">
        <v>17.501946084221856</v>
      </c>
      <c r="X44" s="23">
        <v>15.664515270318418</v>
      </c>
      <c r="Y44" s="23">
        <v>13.589208593665205</v>
      </c>
      <c r="Z44" s="23">
        <v>11.404424989249321</v>
      </c>
      <c r="AA44" s="23">
        <v>8.9760281843092571</v>
      </c>
      <c r="AB44" s="23">
        <v>-3.228650171822693</v>
      </c>
      <c r="AC44" s="23">
        <v>-12.680702651446154</v>
      </c>
      <c r="AD44" s="23">
        <v>-16.115831645023604</v>
      </c>
      <c r="AE44" s="23">
        <v>-16.919839023592317</v>
      </c>
      <c r="AG44" s="25">
        <v>11.420534697505119</v>
      </c>
      <c r="AH44" s="25">
        <v>6.9656322184084019</v>
      </c>
      <c r="AI44" s="25">
        <v>1.1094769245160165</v>
      </c>
      <c r="AJ44" s="25">
        <v>-4.7221995267040313</v>
      </c>
      <c r="AK44" s="25">
        <v>-10.761332496180401</v>
      </c>
      <c r="AL44" s="25">
        <v>-17.093024038874432</v>
      </c>
      <c r="AM44" s="25">
        <v>-18.507898978695238</v>
      </c>
      <c r="AN44" s="25">
        <v>-20.154483751574219</v>
      </c>
      <c r="AO44" s="25">
        <v>-21.977234252234666</v>
      </c>
      <c r="AP44" s="25">
        <v>-24.074943902107293</v>
      </c>
      <c r="AQ44" s="25">
        <v>-32.806861498953253</v>
      </c>
      <c r="AR44" s="25">
        <v>-41.593519876075902</v>
      </c>
      <c r="AS44" s="25">
        <v>-48.72328993327568</v>
      </c>
      <c r="AT44" s="25">
        <v>-50.832504053359372</v>
      </c>
      <c r="AV44" s="26">
        <v>47.420534697505119</v>
      </c>
      <c r="AW44" s="26">
        <v>42.965632218408402</v>
      </c>
      <c r="AX44" s="26">
        <v>37.109476924516017</v>
      </c>
      <c r="AY44" s="26">
        <v>31.277800473295969</v>
      </c>
      <c r="AZ44" s="26">
        <v>25.238667503819599</v>
      </c>
      <c r="BA44" s="26">
        <v>18.906975961125568</v>
      </c>
      <c r="BB44" s="26">
        <v>17.492101021304762</v>
      </c>
      <c r="BC44" s="26">
        <v>15.845516248425781</v>
      </c>
      <c r="BD44" s="26">
        <v>14.022765747765334</v>
      </c>
      <c r="BE44" s="26">
        <v>11.925056097892707</v>
      </c>
      <c r="BF44" s="26">
        <v>3.1931385010467466</v>
      </c>
      <c r="BG44" s="26">
        <v>-5.5935198760759022</v>
      </c>
      <c r="BH44" s="26">
        <v>-12.72328993327568</v>
      </c>
      <c r="BI44" s="26">
        <v>-14.832504053359372</v>
      </c>
      <c r="BK44" s="27">
        <v>11.715903959298871</v>
      </c>
      <c r="BL44" s="27">
        <v>7.5712350983302343</v>
      </c>
      <c r="BM44" s="27">
        <v>1.5059527970262394</v>
      </c>
      <c r="BN44" s="27">
        <v>-4.5603126001370242</v>
      </c>
      <c r="BO44" s="27">
        <v>-10.798517476710259</v>
      </c>
      <c r="BP44" s="27">
        <v>-17.268571590913041</v>
      </c>
      <c r="BQ44" s="27">
        <v>-18.740727495407697</v>
      </c>
      <c r="BR44" s="27">
        <v>-20.357816632261716</v>
      </c>
      <c r="BS44" s="27">
        <v>-22.097239282387733</v>
      </c>
      <c r="BT44" s="27">
        <v>-24.08933179220378</v>
      </c>
      <c r="BU44" s="27">
        <v>-34.038629256471523</v>
      </c>
      <c r="BV44" s="27">
        <v>-42.237718878916525</v>
      </c>
      <c r="BW44" s="27">
        <v>-45.241857121781095</v>
      </c>
      <c r="BX44" s="27">
        <v>-45.559691414566657</v>
      </c>
      <c r="BZ44" s="27">
        <v>47.715903959298871</v>
      </c>
      <c r="CA44" s="27">
        <v>43.571235098330234</v>
      </c>
      <c r="CB44" s="27">
        <v>37.505952797026239</v>
      </c>
      <c r="CC44" s="27">
        <v>31.439687399862976</v>
      </c>
      <c r="CD44" s="27">
        <v>25.201482523289741</v>
      </c>
      <c r="CE44" s="27">
        <v>18.731428409086959</v>
      </c>
      <c r="CF44" s="27">
        <v>17.259272504592303</v>
      </c>
      <c r="CG44" s="27">
        <v>15.642183367738284</v>
      </c>
      <c r="CH44" s="27">
        <v>13.902760717612267</v>
      </c>
      <c r="CI44" s="27">
        <v>11.91066820779622</v>
      </c>
      <c r="CJ44" s="27">
        <v>1.9613707435284766</v>
      </c>
      <c r="CK44" s="27">
        <v>-6.2377188789165245</v>
      </c>
      <c r="CL44" s="27">
        <v>-9.241857121781095</v>
      </c>
      <c r="CM44" s="27">
        <v>-9.5596914145666574</v>
      </c>
      <c r="CO44" s="28">
        <v>11.688687963495809</v>
      </c>
      <c r="CP44" s="28">
        <v>7.4842258520647817</v>
      </c>
      <c r="CQ44" s="28">
        <v>1.3765010803772384</v>
      </c>
      <c r="CR44" s="28">
        <v>-4.642348844359347</v>
      </c>
      <c r="CS44" s="28">
        <v>-10.757144843611826</v>
      </c>
      <c r="CT44" s="28">
        <v>-17.003992679242771</v>
      </c>
      <c r="CU44" s="28">
        <v>-18.241681684055948</v>
      </c>
      <c r="CV44" s="28">
        <v>-19.68513479924178</v>
      </c>
      <c r="CW44" s="28">
        <v>-21.094498125465094</v>
      </c>
      <c r="CX44" s="28">
        <v>-22.589167097462905</v>
      </c>
      <c r="CY44" s="28">
        <v>-31.30801993879146</v>
      </c>
      <c r="CZ44" s="28">
        <v>-54.896307605060372</v>
      </c>
      <c r="DA44" s="28">
        <v>-78.480285005209964</v>
      </c>
      <c r="DB44" s="28">
        <v>-97.773610223385731</v>
      </c>
      <c r="DD44" s="28">
        <v>47.688687963495809</v>
      </c>
      <c r="DE44" s="28">
        <v>43.484225852064782</v>
      </c>
      <c r="DF44" s="28">
        <v>37.376501080377238</v>
      </c>
      <c r="DG44" s="28">
        <v>31.357651155640653</v>
      </c>
      <c r="DH44" s="28">
        <v>25.242855156388174</v>
      </c>
      <c r="DI44" s="28">
        <v>18.996007320757229</v>
      </c>
      <c r="DJ44" s="28">
        <v>17.758318315944052</v>
      </c>
      <c r="DK44" s="28">
        <v>16.31486520075822</v>
      </c>
      <c r="DL44" s="28">
        <v>14.905501874534906</v>
      </c>
      <c r="DM44" s="28">
        <v>13.410832902537095</v>
      </c>
      <c r="DN44" s="28">
        <v>4.6919800612085396</v>
      </c>
      <c r="DO44" s="28">
        <v>-18.896307605060372</v>
      </c>
      <c r="DP44" s="28">
        <v>-42.480285005209964</v>
      </c>
      <c r="DQ44" s="28">
        <v>-61.773610223385731</v>
      </c>
      <c r="DS44" s="29">
        <v>11.990949485663592</v>
      </c>
      <c r="DT44" s="29">
        <v>8.0788247420785382</v>
      </c>
      <c r="DU44" s="29">
        <v>2.2660711135482785</v>
      </c>
      <c r="DV44" s="29">
        <v>-3.5289732392512292</v>
      </c>
      <c r="DW44" s="29">
        <v>-9.4259068504454575</v>
      </c>
      <c r="DX44" s="29">
        <v>-15.585832574480094</v>
      </c>
      <c r="DY44" s="29">
        <v>-16.719241179728186</v>
      </c>
      <c r="DZ44" s="29">
        <v>-18.004591199875307</v>
      </c>
      <c r="EA44" s="29">
        <v>-19.300764271124592</v>
      </c>
      <c r="EB44" s="29">
        <v>-21.627677503787822</v>
      </c>
      <c r="EC44" s="29">
        <v>-48.547177231723367</v>
      </c>
      <c r="ED44" s="29">
        <v>-74.888148539199335</v>
      </c>
      <c r="EE44" s="29">
        <v>-95.989739163465629</v>
      </c>
      <c r="EF44" s="29">
        <v>-97.147372777572571</v>
      </c>
      <c r="EH44" s="29">
        <v>47.990949485663592</v>
      </c>
      <c r="EI44" s="29">
        <v>44.078824742078538</v>
      </c>
      <c r="EJ44" s="29">
        <v>38.266071113548279</v>
      </c>
      <c r="EK44" s="29">
        <v>32.471026760748771</v>
      </c>
      <c r="EL44" s="29">
        <v>26.574093149554542</v>
      </c>
      <c r="EM44" s="29">
        <v>20.414167425519906</v>
      </c>
      <c r="EN44" s="29">
        <v>19.280758820271814</v>
      </c>
      <c r="EO44" s="29">
        <v>17.995408800124693</v>
      </c>
      <c r="EP44" s="29">
        <v>16.699235728875408</v>
      </c>
      <c r="EQ44" s="29">
        <v>14.372322496212178</v>
      </c>
      <c r="ER44" s="29">
        <v>-12.547177231723367</v>
      </c>
      <c r="ES44" s="29">
        <v>-38.888148539199335</v>
      </c>
      <c r="ET44" s="29">
        <v>-59.989739163465629</v>
      </c>
      <c r="EU44" s="29">
        <v>-61.147372777572571</v>
      </c>
      <c r="EW44" s="1">
        <v>384073</v>
      </c>
      <c r="EX44" s="80">
        <v>385068</v>
      </c>
      <c r="EY44" s="80" t="s">
        <v>520</v>
      </c>
    </row>
    <row r="45" spans="2:155" ht="16.2" thickBot="1" x14ac:dyDescent="0.35">
      <c r="B45" s="21" t="s">
        <v>232</v>
      </c>
      <c r="C45" s="23">
        <v>132.29465329376765</v>
      </c>
      <c r="D45" s="23">
        <v>132.03028109494275</v>
      </c>
      <c r="E45" s="23">
        <v>131.29926577165233</v>
      </c>
      <c r="F45" s="23">
        <v>131.09521565386351</v>
      </c>
      <c r="G45" s="23">
        <v>130.90151284375699</v>
      </c>
      <c r="H45" s="23">
        <v>130.68687947125466</v>
      </c>
      <c r="I45" s="23">
        <v>130.46187141232812</v>
      </c>
      <c r="J45" s="23">
        <v>130.20709594418491</v>
      </c>
      <c r="K45" s="23">
        <v>129.93476761632928</v>
      </c>
      <c r="L45" s="23">
        <v>129.63445263248849</v>
      </c>
      <c r="M45" s="23">
        <v>128.34795335836128</v>
      </c>
      <c r="N45" s="23">
        <v>126.78684434219704</v>
      </c>
      <c r="O45" s="23">
        <v>125.73763146436762</v>
      </c>
      <c r="P45" s="23">
        <v>125.06716253054455</v>
      </c>
      <c r="Q45" s="24"/>
      <c r="R45" s="23">
        <v>159.29465329376765</v>
      </c>
      <c r="S45" s="23">
        <v>159.03028109494275</v>
      </c>
      <c r="T45" s="23">
        <v>158.29926577165233</v>
      </c>
      <c r="U45" s="23">
        <v>158.09521565386351</v>
      </c>
      <c r="V45" s="23">
        <v>157.90151284375699</v>
      </c>
      <c r="W45" s="23">
        <v>157.68687947125466</v>
      </c>
      <c r="X45" s="23">
        <v>157.46187141232812</v>
      </c>
      <c r="Y45" s="23">
        <v>157.20709594418491</v>
      </c>
      <c r="Z45" s="23">
        <v>156.93476761632928</v>
      </c>
      <c r="AA45" s="23">
        <v>156.63445263248849</v>
      </c>
      <c r="AB45" s="23">
        <v>155.34795335836128</v>
      </c>
      <c r="AC45" s="23">
        <v>153.78684434219704</v>
      </c>
      <c r="AD45" s="23">
        <v>152.73763146436761</v>
      </c>
      <c r="AE45" s="23">
        <v>152.06716253054455</v>
      </c>
      <c r="AG45" s="25">
        <v>132.23999392639624</v>
      </c>
      <c r="AH45" s="25">
        <v>132.19675292127414</v>
      </c>
      <c r="AI45" s="25">
        <v>131.82639984777242</v>
      </c>
      <c r="AJ45" s="25">
        <v>131.73197443335371</v>
      </c>
      <c r="AK45" s="25">
        <v>131.62935329749362</v>
      </c>
      <c r="AL45" s="25">
        <v>131.50511576959232</v>
      </c>
      <c r="AM45" s="25">
        <v>131.36309313420622</v>
      </c>
      <c r="AN45" s="25">
        <v>131.19272203211992</v>
      </c>
      <c r="AO45" s="25">
        <v>130.99981139889968</v>
      </c>
      <c r="AP45" s="25">
        <v>130.77562807015983</v>
      </c>
      <c r="AQ45" s="25">
        <v>129.52590995941807</v>
      </c>
      <c r="AR45" s="25">
        <v>128.44494826121615</v>
      </c>
      <c r="AS45" s="25">
        <v>127.50771489773169</v>
      </c>
      <c r="AT45" s="25">
        <v>127.23325114159533</v>
      </c>
      <c r="AV45" s="26">
        <v>159.23999392639624</v>
      </c>
      <c r="AW45" s="26">
        <v>159.19675292127414</v>
      </c>
      <c r="AX45" s="26">
        <v>158.82639984777242</v>
      </c>
      <c r="AY45" s="26">
        <v>158.73197443335371</v>
      </c>
      <c r="AZ45" s="26">
        <v>158.62935329749362</v>
      </c>
      <c r="BA45" s="26">
        <v>158.50511576959232</v>
      </c>
      <c r="BB45" s="26">
        <v>158.36309313420622</v>
      </c>
      <c r="BC45" s="26">
        <v>158.19272203211992</v>
      </c>
      <c r="BD45" s="26">
        <v>157.99981139889968</v>
      </c>
      <c r="BE45" s="26">
        <v>157.77562807015983</v>
      </c>
      <c r="BF45" s="26">
        <v>156.52590995941807</v>
      </c>
      <c r="BG45" s="26">
        <v>155.44494826121615</v>
      </c>
      <c r="BH45" s="26">
        <v>154.50771489773169</v>
      </c>
      <c r="BI45" s="26">
        <v>154.23325114159533</v>
      </c>
      <c r="BK45" s="27">
        <v>132.29531750077498</v>
      </c>
      <c r="BL45" s="27">
        <v>132.04193791695553</v>
      </c>
      <c r="BM45" s="27">
        <v>131.32707444206605</v>
      </c>
      <c r="BN45" s="27">
        <v>131.14022471508736</v>
      </c>
      <c r="BO45" s="27">
        <v>130.96721093880242</v>
      </c>
      <c r="BP45" s="27">
        <v>130.78297247564959</v>
      </c>
      <c r="BQ45" s="27">
        <v>130.59420477619327</v>
      </c>
      <c r="BR45" s="27">
        <v>130.38814198083318</v>
      </c>
      <c r="BS45" s="27">
        <v>130.16958327521368</v>
      </c>
      <c r="BT45" s="27">
        <v>129.92879387988509</v>
      </c>
      <c r="BU45" s="27">
        <v>128.95872550976782</v>
      </c>
      <c r="BV45" s="27">
        <v>128.12916218497787</v>
      </c>
      <c r="BW45" s="27">
        <v>127.76963497633827</v>
      </c>
      <c r="BX45" s="27">
        <v>127.80977977594526</v>
      </c>
      <c r="BZ45" s="27">
        <v>159.29531750077498</v>
      </c>
      <c r="CA45" s="27">
        <v>159.04193791695553</v>
      </c>
      <c r="CB45" s="27">
        <v>158.32707444206605</v>
      </c>
      <c r="CC45" s="27">
        <v>158.14022471508736</v>
      </c>
      <c r="CD45" s="27">
        <v>157.96721093880242</v>
      </c>
      <c r="CE45" s="27">
        <v>157.78297247564959</v>
      </c>
      <c r="CF45" s="27">
        <v>157.59420477619327</v>
      </c>
      <c r="CG45" s="27">
        <v>157.38814198083318</v>
      </c>
      <c r="CH45" s="27">
        <v>157.16958327521368</v>
      </c>
      <c r="CI45" s="27">
        <v>156.92879387988509</v>
      </c>
      <c r="CJ45" s="27">
        <v>155.95872550976782</v>
      </c>
      <c r="CK45" s="27">
        <v>155.12916218497787</v>
      </c>
      <c r="CL45" s="27">
        <v>154.76963497633827</v>
      </c>
      <c r="CM45" s="27">
        <v>154.80977977594526</v>
      </c>
      <c r="CO45" s="28">
        <v>132.29432888923893</v>
      </c>
      <c r="CP45" s="28">
        <v>132.05838814422293</v>
      </c>
      <c r="CQ45" s="28">
        <v>131.3571613558677</v>
      </c>
      <c r="CR45" s="28">
        <v>131.1840723297413</v>
      </c>
      <c r="CS45" s="28">
        <v>131.0218418639281</v>
      </c>
      <c r="CT45" s="28">
        <v>130.84077368431065</v>
      </c>
      <c r="CU45" s="28">
        <v>130.65055233530899</v>
      </c>
      <c r="CV45" s="28">
        <v>130.42980024479198</v>
      </c>
      <c r="CW45" s="28">
        <v>130.19096731772481</v>
      </c>
      <c r="CX45" s="28">
        <v>129.92304727694511</v>
      </c>
      <c r="CY45" s="28">
        <v>128.84086593256472</v>
      </c>
      <c r="CZ45" s="28">
        <v>124.36466267588212</v>
      </c>
      <c r="DA45" s="28">
        <v>119.8883945398459</v>
      </c>
      <c r="DB45" s="28">
        <v>116.36975719208127</v>
      </c>
      <c r="DD45" s="28">
        <v>159.29432888923893</v>
      </c>
      <c r="DE45" s="28">
        <v>159.05838814422293</v>
      </c>
      <c r="DF45" s="28">
        <v>158.3571613558677</v>
      </c>
      <c r="DG45" s="28">
        <v>158.1840723297413</v>
      </c>
      <c r="DH45" s="28">
        <v>158.0218418639281</v>
      </c>
      <c r="DI45" s="28">
        <v>157.84077368431065</v>
      </c>
      <c r="DJ45" s="28">
        <v>157.65055233530899</v>
      </c>
      <c r="DK45" s="28">
        <v>157.42980024479198</v>
      </c>
      <c r="DL45" s="28">
        <v>157.19096731772481</v>
      </c>
      <c r="DM45" s="28">
        <v>156.92304727694511</v>
      </c>
      <c r="DN45" s="28">
        <v>155.84086593256472</v>
      </c>
      <c r="DO45" s="28">
        <v>151.36466267588213</v>
      </c>
      <c r="DP45" s="28">
        <v>146.8883945398459</v>
      </c>
      <c r="DQ45" s="28">
        <v>143.36975719208127</v>
      </c>
      <c r="DS45" s="29">
        <v>132.32021916986199</v>
      </c>
      <c r="DT45" s="29">
        <v>132.10985538089443</v>
      </c>
      <c r="DU45" s="29">
        <v>131.43482559501101</v>
      </c>
      <c r="DV45" s="29">
        <v>131.28334189075338</v>
      </c>
      <c r="DW45" s="29">
        <v>131.13782626005647</v>
      </c>
      <c r="DX45" s="29">
        <v>130.96303407461306</v>
      </c>
      <c r="DY45" s="29">
        <v>130.77308744605025</v>
      </c>
      <c r="DZ45" s="29">
        <v>130.54464204665217</v>
      </c>
      <c r="EA45" s="29">
        <v>130.29005806204754</v>
      </c>
      <c r="EB45" s="29">
        <v>129.97372578597157</v>
      </c>
      <c r="EC45" s="29">
        <v>126.11423565415268</v>
      </c>
      <c r="ED45" s="29">
        <v>120.55172310915572</v>
      </c>
      <c r="EE45" s="29">
        <v>116.60901564076536</v>
      </c>
      <c r="EF45" s="29">
        <v>116.45663428552673</v>
      </c>
      <c r="EH45" s="29">
        <v>159.32021916986199</v>
      </c>
      <c r="EI45" s="29">
        <v>159.10985538089443</v>
      </c>
      <c r="EJ45" s="29">
        <v>158.43482559501101</v>
      </c>
      <c r="EK45" s="29">
        <v>158.28334189075338</v>
      </c>
      <c r="EL45" s="29">
        <v>158.13782626005647</v>
      </c>
      <c r="EM45" s="29">
        <v>157.96303407461306</v>
      </c>
      <c r="EN45" s="29">
        <v>157.77308744605025</v>
      </c>
      <c r="EO45" s="29">
        <v>157.54464204665217</v>
      </c>
      <c r="EP45" s="29">
        <v>157.29005806204754</v>
      </c>
      <c r="EQ45" s="29">
        <v>156.97372578597157</v>
      </c>
      <c r="ER45" s="29">
        <v>153.11423565415268</v>
      </c>
      <c r="ES45" s="29">
        <v>147.55172310915572</v>
      </c>
      <c r="ET45" s="29">
        <v>143.60901564076536</v>
      </c>
      <c r="EU45" s="29">
        <v>143.45663428552672</v>
      </c>
      <c r="EW45" s="1">
        <v>384084</v>
      </c>
      <c r="EX45" s="80">
        <v>385010</v>
      </c>
      <c r="EY45" s="80" t="s">
        <v>872</v>
      </c>
    </row>
    <row r="46" spans="2:155" ht="16.2" thickBot="1" x14ac:dyDescent="0.35">
      <c r="B46" s="21" t="s">
        <v>238</v>
      </c>
      <c r="C46" s="23">
        <v>12.06722936332342</v>
      </c>
      <c r="D46" s="23">
        <v>12.493483217175559</v>
      </c>
      <c r="E46" s="23">
        <v>11.080358013788484</v>
      </c>
      <c r="F46" s="23">
        <v>10.493837812803321</v>
      </c>
      <c r="G46" s="23">
        <v>9.8145963466635209</v>
      </c>
      <c r="H46" s="23">
        <v>9.063781601095485</v>
      </c>
      <c r="I46" s="23">
        <v>8.2643940848906823</v>
      </c>
      <c r="J46" s="23">
        <v>7.4188308154326279</v>
      </c>
      <c r="K46" s="23">
        <v>6.5394489987674405</v>
      </c>
      <c r="L46" s="23">
        <v>5.564283998118583</v>
      </c>
      <c r="M46" s="23">
        <v>1.2832761469727956</v>
      </c>
      <c r="N46" s="23">
        <v>-4.3342879590382637</v>
      </c>
      <c r="O46" s="23">
        <v>-7.2950323634548937</v>
      </c>
      <c r="P46" s="23">
        <v>-8.78407342190701</v>
      </c>
      <c r="Q46" s="24"/>
      <c r="R46" s="23">
        <v>33.06722936332342</v>
      </c>
      <c r="S46" s="23">
        <v>33.493483217175559</v>
      </c>
      <c r="T46" s="23">
        <v>32.080358013788484</v>
      </c>
      <c r="U46" s="23">
        <v>31.493837812803321</v>
      </c>
      <c r="V46" s="23">
        <v>30.814596346663521</v>
      </c>
      <c r="W46" s="23">
        <v>30.063781601095485</v>
      </c>
      <c r="X46" s="23">
        <v>29.264394084890682</v>
      </c>
      <c r="Y46" s="23">
        <v>28.418830815432628</v>
      </c>
      <c r="Z46" s="23">
        <v>27.53944899876744</v>
      </c>
      <c r="AA46" s="23">
        <v>26.564283998118583</v>
      </c>
      <c r="AB46" s="23">
        <v>22.283276146972796</v>
      </c>
      <c r="AC46" s="23">
        <v>16.665712040961736</v>
      </c>
      <c r="AD46" s="23">
        <v>13.704967636545106</v>
      </c>
      <c r="AE46" s="23">
        <v>12.21592657809299</v>
      </c>
      <c r="AG46" s="25">
        <v>11.77498716174339</v>
      </c>
      <c r="AH46" s="25">
        <v>12.374327543417635</v>
      </c>
      <c r="AI46" s="25">
        <v>11.665026047693758</v>
      </c>
      <c r="AJ46" s="25">
        <v>11.398919593978732</v>
      </c>
      <c r="AK46" s="25">
        <v>11.017317001746257</v>
      </c>
      <c r="AL46" s="25">
        <v>10.538176430617945</v>
      </c>
      <c r="AM46" s="25">
        <v>9.926993876306895</v>
      </c>
      <c r="AN46" s="25">
        <v>9.2235026831554379</v>
      </c>
      <c r="AO46" s="25">
        <v>8.4174594864099177</v>
      </c>
      <c r="AP46" s="25">
        <v>7.4701405393959206</v>
      </c>
      <c r="AQ46" s="25">
        <v>4.700260751825482</v>
      </c>
      <c r="AR46" s="25">
        <v>1.6001400483388011</v>
      </c>
      <c r="AS46" s="25">
        <v>-1.0671368024758578</v>
      </c>
      <c r="AT46" s="25">
        <v>-1.6184890020456919</v>
      </c>
      <c r="AV46" s="26">
        <v>32.77498716174339</v>
      </c>
      <c r="AW46" s="26">
        <v>33.374327543417635</v>
      </c>
      <c r="AX46" s="26">
        <v>32.665026047693758</v>
      </c>
      <c r="AY46" s="26">
        <v>32.398919593978732</v>
      </c>
      <c r="AZ46" s="26">
        <v>32.017317001746257</v>
      </c>
      <c r="BA46" s="26">
        <v>31.538176430617945</v>
      </c>
      <c r="BB46" s="26">
        <v>30.926993876306895</v>
      </c>
      <c r="BC46" s="26">
        <v>30.223502683155438</v>
      </c>
      <c r="BD46" s="26">
        <v>29.417459486409918</v>
      </c>
      <c r="BE46" s="26">
        <v>28.470140539395921</v>
      </c>
      <c r="BF46" s="26">
        <v>25.700260751825482</v>
      </c>
      <c r="BG46" s="26">
        <v>22.600140048338801</v>
      </c>
      <c r="BH46" s="26">
        <v>19.932863197524142</v>
      </c>
      <c r="BI46" s="26">
        <v>19.381510997954308</v>
      </c>
      <c r="BK46" s="27">
        <v>12.071213442139403</v>
      </c>
      <c r="BL46" s="27">
        <v>12.589192916070758</v>
      </c>
      <c r="BM46" s="27">
        <v>11.287166768823205</v>
      </c>
      <c r="BN46" s="27">
        <v>10.806636425736272</v>
      </c>
      <c r="BO46" s="27">
        <v>10.244223463757514</v>
      </c>
      <c r="BP46" s="27">
        <v>9.6512266837919753</v>
      </c>
      <c r="BQ46" s="27">
        <v>9.007957721076771</v>
      </c>
      <c r="BR46" s="27">
        <v>8.3521135205860659</v>
      </c>
      <c r="BS46" s="27">
        <v>7.6632591533411372</v>
      </c>
      <c r="BT46" s="27">
        <v>6.880163142123628</v>
      </c>
      <c r="BU46" s="27">
        <v>3.4648727179169043</v>
      </c>
      <c r="BV46" s="27">
        <v>0.86828561794919779</v>
      </c>
      <c r="BW46" s="27">
        <v>0.45890332586634486</v>
      </c>
      <c r="BX46" s="27">
        <v>1.3573937258198612</v>
      </c>
      <c r="BZ46" s="27">
        <v>33.071213442139403</v>
      </c>
      <c r="CA46" s="27">
        <v>33.589192916070758</v>
      </c>
      <c r="CB46" s="27">
        <v>32.287166768823205</v>
      </c>
      <c r="CC46" s="27">
        <v>31.806636425736272</v>
      </c>
      <c r="CD46" s="27">
        <v>31.244223463757514</v>
      </c>
      <c r="CE46" s="27">
        <v>30.651226683791975</v>
      </c>
      <c r="CF46" s="27">
        <v>30.007957721076771</v>
      </c>
      <c r="CG46" s="27">
        <v>29.352113520586066</v>
      </c>
      <c r="CH46" s="27">
        <v>28.663259153341137</v>
      </c>
      <c r="CI46" s="27">
        <v>27.880163142123628</v>
      </c>
      <c r="CJ46" s="27">
        <v>24.464872717916904</v>
      </c>
      <c r="CK46" s="27">
        <v>21.868285617949198</v>
      </c>
      <c r="CL46" s="27">
        <v>21.458903325866345</v>
      </c>
      <c r="CM46" s="27">
        <v>22.357393725819861</v>
      </c>
      <c r="CO46" s="28">
        <v>12.052637655642165</v>
      </c>
      <c r="CP46" s="28">
        <v>12.579999841996099</v>
      </c>
      <c r="CQ46" s="28">
        <v>11.29034306801077</v>
      </c>
      <c r="CR46" s="28">
        <v>10.848164739470526</v>
      </c>
      <c r="CS46" s="28">
        <v>10.330323547172533</v>
      </c>
      <c r="CT46" s="28">
        <v>9.7875584790434118</v>
      </c>
      <c r="CU46" s="28">
        <v>9.2038167998832279</v>
      </c>
      <c r="CV46" s="28">
        <v>8.5329199503995028</v>
      </c>
      <c r="CW46" s="28">
        <v>7.8743422541125767</v>
      </c>
      <c r="CX46" s="28">
        <v>7.2145811728453566</v>
      </c>
      <c r="CY46" s="28">
        <v>4.0449596975198574</v>
      </c>
      <c r="CZ46" s="28">
        <v>-17.546217621906251</v>
      </c>
      <c r="DA46" s="28">
        <v>-36.727585771829354</v>
      </c>
      <c r="DB46" s="28">
        <v>-50.675713852492663</v>
      </c>
      <c r="DD46" s="28">
        <v>33.052637655642165</v>
      </c>
      <c r="DE46" s="28">
        <v>33.579999841996099</v>
      </c>
      <c r="DF46" s="28">
        <v>32.29034306801077</v>
      </c>
      <c r="DG46" s="28">
        <v>31.848164739470526</v>
      </c>
      <c r="DH46" s="28">
        <v>31.330323547172533</v>
      </c>
      <c r="DI46" s="28">
        <v>30.787558479043412</v>
      </c>
      <c r="DJ46" s="28">
        <v>30.203816799883228</v>
      </c>
      <c r="DK46" s="28">
        <v>29.532919950399503</v>
      </c>
      <c r="DL46" s="28">
        <v>28.874342254112577</v>
      </c>
      <c r="DM46" s="28">
        <v>28.214581172845357</v>
      </c>
      <c r="DN46" s="28">
        <v>25.044959697519857</v>
      </c>
      <c r="DO46" s="28">
        <v>3.4537823780937487</v>
      </c>
      <c r="DP46" s="28">
        <v>-15.727585771829354</v>
      </c>
      <c r="DQ46" s="28">
        <v>-29.675713852492663</v>
      </c>
      <c r="DS46" s="29">
        <v>12.283074518255461</v>
      </c>
      <c r="DT46" s="29">
        <v>13.033999320275143</v>
      </c>
      <c r="DU46" s="29">
        <v>11.969398654342449</v>
      </c>
      <c r="DV46" s="29">
        <v>11.70147920904229</v>
      </c>
      <c r="DW46" s="29">
        <v>11.333715500413597</v>
      </c>
      <c r="DX46" s="29">
        <v>10.819037624277115</v>
      </c>
      <c r="DY46" s="29">
        <v>10.275148863501691</v>
      </c>
      <c r="DZ46" s="29">
        <v>9.6940199998421903</v>
      </c>
      <c r="EA46" s="29">
        <v>9.0911660936534773</v>
      </c>
      <c r="EB46" s="29">
        <v>7.5391431252802334</v>
      </c>
      <c r="EC46" s="29">
        <v>-15.227996001359841</v>
      </c>
      <c r="ED46" s="29">
        <v>-36.312708639524601</v>
      </c>
      <c r="EE46" s="29">
        <v>-52.314510599991721</v>
      </c>
      <c r="EF46" s="29">
        <v>-49.884024472411255</v>
      </c>
      <c r="EH46" s="29">
        <v>33.283074518255461</v>
      </c>
      <c r="EI46" s="29">
        <v>34.033999320275143</v>
      </c>
      <c r="EJ46" s="29">
        <v>32.969398654342449</v>
      </c>
      <c r="EK46" s="29">
        <v>32.70147920904229</v>
      </c>
      <c r="EL46" s="29">
        <v>32.333715500413597</v>
      </c>
      <c r="EM46" s="29">
        <v>31.819037624277115</v>
      </c>
      <c r="EN46" s="29">
        <v>31.275148863501691</v>
      </c>
      <c r="EO46" s="29">
        <v>30.69401999984219</v>
      </c>
      <c r="EP46" s="29">
        <v>30.091166093653477</v>
      </c>
      <c r="EQ46" s="29">
        <v>28.539143125280233</v>
      </c>
      <c r="ER46" s="29">
        <v>5.7720039986401588</v>
      </c>
      <c r="ES46" s="29">
        <v>-15.312708639524601</v>
      </c>
      <c r="ET46" s="29">
        <v>-31.314510599991721</v>
      </c>
      <c r="EU46" s="29">
        <v>-28.884024472411255</v>
      </c>
      <c r="EW46" s="1">
        <v>385989</v>
      </c>
      <c r="EX46" s="80">
        <v>438643</v>
      </c>
      <c r="EY46" s="80" t="s">
        <v>522</v>
      </c>
    </row>
    <row r="47" spans="2:155" ht="16.2" thickBot="1" x14ac:dyDescent="0.35">
      <c r="B47" s="21" t="s">
        <v>396</v>
      </c>
      <c r="C47" s="23">
        <v>16.528831608230185</v>
      </c>
      <c r="D47" s="23">
        <v>17.073737495580119</v>
      </c>
      <c r="E47" s="23">
        <v>16.763981618070069</v>
      </c>
      <c r="F47" s="23">
        <v>16.356814195323768</v>
      </c>
      <c r="G47" s="23">
        <v>15.880790558178393</v>
      </c>
      <c r="H47" s="23">
        <v>15.300866548489797</v>
      </c>
      <c r="I47" s="23">
        <v>14.704380949463651</v>
      </c>
      <c r="J47" s="23">
        <v>13.977921444806213</v>
      </c>
      <c r="K47" s="23">
        <v>13.214225969549812</v>
      </c>
      <c r="L47" s="23">
        <v>12.374565118627096</v>
      </c>
      <c r="M47" s="23">
        <v>8.5059551313328718</v>
      </c>
      <c r="N47" s="23">
        <v>5.2494588418087176</v>
      </c>
      <c r="O47" s="23">
        <v>4.1107522141672064</v>
      </c>
      <c r="P47" s="23">
        <v>3.9596844169910668</v>
      </c>
      <c r="Q47" s="24"/>
      <c r="R47" s="23">
        <v>44.528831608230185</v>
      </c>
      <c r="S47" s="23">
        <v>45.073737495580119</v>
      </c>
      <c r="T47" s="23">
        <v>44.763981618070069</v>
      </c>
      <c r="U47" s="23">
        <v>44.356814195323764</v>
      </c>
      <c r="V47" s="23">
        <v>43.88079055817839</v>
      </c>
      <c r="W47" s="23">
        <v>43.300866548489793</v>
      </c>
      <c r="X47" s="23">
        <v>42.704380949463655</v>
      </c>
      <c r="Y47" s="23">
        <v>41.977921444806213</v>
      </c>
      <c r="Z47" s="23">
        <v>41.214225969549815</v>
      </c>
      <c r="AA47" s="23">
        <v>40.374565118627096</v>
      </c>
      <c r="AB47" s="23">
        <v>36.505955131332868</v>
      </c>
      <c r="AC47" s="23">
        <v>33.249458841808718</v>
      </c>
      <c r="AD47" s="23">
        <v>32.110752214167206</v>
      </c>
      <c r="AE47" s="23">
        <v>31.959684416991067</v>
      </c>
      <c r="AG47" s="25">
        <v>16.416439527889391</v>
      </c>
      <c r="AH47" s="25">
        <v>16.876720522644597</v>
      </c>
      <c r="AI47" s="25">
        <v>16.636203665519872</v>
      </c>
      <c r="AJ47" s="25">
        <v>16.326893045569562</v>
      </c>
      <c r="AK47" s="25">
        <v>15.948382077376955</v>
      </c>
      <c r="AL47" s="25">
        <v>15.476499496347127</v>
      </c>
      <c r="AM47" s="25">
        <v>14.959883307183791</v>
      </c>
      <c r="AN47" s="25">
        <v>14.309188349020403</v>
      </c>
      <c r="AO47" s="25">
        <v>13.591968013450625</v>
      </c>
      <c r="AP47" s="25">
        <v>12.782723323560941</v>
      </c>
      <c r="AQ47" s="25">
        <v>9.9256443465825051</v>
      </c>
      <c r="AR47" s="25">
        <v>7.0257299506796542</v>
      </c>
      <c r="AS47" s="25">
        <v>4.4750253264992352</v>
      </c>
      <c r="AT47" s="25">
        <v>3.500021471507182</v>
      </c>
      <c r="AV47" s="26">
        <v>44.416439527889395</v>
      </c>
      <c r="AW47" s="26">
        <v>44.876720522644597</v>
      </c>
      <c r="AX47" s="26">
        <v>44.636203665519872</v>
      </c>
      <c r="AY47" s="26">
        <v>44.326893045569562</v>
      </c>
      <c r="AZ47" s="26">
        <v>43.948382077376955</v>
      </c>
      <c r="BA47" s="26">
        <v>43.476499496347131</v>
      </c>
      <c r="BB47" s="26">
        <v>42.959883307183787</v>
      </c>
      <c r="BC47" s="26">
        <v>42.309188349020403</v>
      </c>
      <c r="BD47" s="26">
        <v>41.591968013450625</v>
      </c>
      <c r="BE47" s="26">
        <v>40.782723323560944</v>
      </c>
      <c r="BF47" s="26">
        <v>37.925644346582501</v>
      </c>
      <c r="BG47" s="26">
        <v>35.025729950679654</v>
      </c>
      <c r="BH47" s="26">
        <v>32.475025326499235</v>
      </c>
      <c r="BI47" s="26">
        <v>31.500021471507182</v>
      </c>
      <c r="BK47" s="27">
        <v>16.529844275422128</v>
      </c>
      <c r="BL47" s="27">
        <v>17.095578360630242</v>
      </c>
      <c r="BM47" s="27">
        <v>16.864973121128539</v>
      </c>
      <c r="BN47" s="27">
        <v>16.601433050352259</v>
      </c>
      <c r="BO47" s="27">
        <v>16.216528291419031</v>
      </c>
      <c r="BP47" s="27">
        <v>15.76286112290552</v>
      </c>
      <c r="BQ47" s="27">
        <v>15.302242874047312</v>
      </c>
      <c r="BR47" s="27">
        <v>14.746665856297735</v>
      </c>
      <c r="BS47" s="27">
        <v>14.152076176190509</v>
      </c>
      <c r="BT47" s="27">
        <v>13.480979264228601</v>
      </c>
      <c r="BU47" s="27">
        <v>10.394527555576271</v>
      </c>
      <c r="BV47" s="27">
        <v>8.0138090252482534</v>
      </c>
      <c r="BW47" s="27">
        <v>7.4393950137849707</v>
      </c>
      <c r="BX47" s="27">
        <v>7.8524702776234214</v>
      </c>
      <c r="BZ47" s="27">
        <v>44.529844275422128</v>
      </c>
      <c r="CA47" s="27">
        <v>45.095578360630242</v>
      </c>
      <c r="CB47" s="27">
        <v>44.864973121128543</v>
      </c>
      <c r="CC47" s="27">
        <v>44.601433050352256</v>
      </c>
      <c r="CD47" s="27">
        <v>44.216528291419031</v>
      </c>
      <c r="CE47" s="27">
        <v>43.76286112290552</v>
      </c>
      <c r="CF47" s="27">
        <v>43.302242874047309</v>
      </c>
      <c r="CG47" s="27">
        <v>42.746665856297739</v>
      </c>
      <c r="CH47" s="27">
        <v>42.152076176190505</v>
      </c>
      <c r="CI47" s="27">
        <v>41.480979264228601</v>
      </c>
      <c r="CJ47" s="27">
        <v>38.394527555576275</v>
      </c>
      <c r="CK47" s="27">
        <v>36.01380902524825</v>
      </c>
      <c r="CL47" s="27">
        <v>35.439395013784974</v>
      </c>
      <c r="CM47" s="27">
        <v>35.852470277623425</v>
      </c>
      <c r="CO47" s="28">
        <v>16.528589028200432</v>
      </c>
      <c r="CP47" s="28">
        <v>17.122036577040458</v>
      </c>
      <c r="CQ47" s="28">
        <v>16.863518586112569</v>
      </c>
      <c r="CR47" s="28">
        <v>16.554183143964345</v>
      </c>
      <c r="CS47" s="28">
        <v>16.216900239086094</v>
      </c>
      <c r="CT47" s="28">
        <v>15.839278802404191</v>
      </c>
      <c r="CU47" s="28">
        <v>15.4661199951742</v>
      </c>
      <c r="CV47" s="28">
        <v>14.982215521547776</v>
      </c>
      <c r="CW47" s="28">
        <v>14.525608427395802</v>
      </c>
      <c r="CX47" s="28">
        <v>14.069684246697289</v>
      </c>
      <c r="CY47" s="28">
        <v>11.832051218130967</v>
      </c>
      <c r="CZ47" s="28">
        <v>0.5406423621322034</v>
      </c>
      <c r="DA47" s="28">
        <v>-9.1860497702695625</v>
      </c>
      <c r="DB47" s="28">
        <v>-16.420699280971419</v>
      </c>
      <c r="DD47" s="28">
        <v>44.528589028200429</v>
      </c>
      <c r="DE47" s="28">
        <v>45.122036577040461</v>
      </c>
      <c r="DF47" s="28">
        <v>44.863518586112569</v>
      </c>
      <c r="DG47" s="28">
        <v>44.554183143964345</v>
      </c>
      <c r="DH47" s="28">
        <v>44.216900239086094</v>
      </c>
      <c r="DI47" s="28">
        <v>43.839278802404195</v>
      </c>
      <c r="DJ47" s="28">
        <v>43.466119995174196</v>
      </c>
      <c r="DK47" s="28">
        <v>42.982215521547772</v>
      </c>
      <c r="DL47" s="28">
        <v>42.525608427395802</v>
      </c>
      <c r="DM47" s="28">
        <v>42.069684246697292</v>
      </c>
      <c r="DN47" s="28">
        <v>39.832051218130971</v>
      </c>
      <c r="DO47" s="28">
        <v>28.540642362132203</v>
      </c>
      <c r="DP47" s="28">
        <v>18.813950229730438</v>
      </c>
      <c r="DQ47" s="28">
        <v>11.579300719028581</v>
      </c>
      <c r="DS47" s="29">
        <v>16.604014527572858</v>
      </c>
      <c r="DT47" s="29">
        <v>17.270658401260238</v>
      </c>
      <c r="DU47" s="29">
        <v>17.135748992325404</v>
      </c>
      <c r="DV47" s="29">
        <v>17.017277811115406</v>
      </c>
      <c r="DW47" s="29">
        <v>16.812603214574853</v>
      </c>
      <c r="DX47" s="29">
        <v>16.468543605621999</v>
      </c>
      <c r="DY47" s="29">
        <v>16.14154654948663</v>
      </c>
      <c r="DZ47" s="29">
        <v>15.736371352149085</v>
      </c>
      <c r="EA47" s="29">
        <v>15.345005298056989</v>
      </c>
      <c r="EB47" s="29">
        <v>14.662039601258865</v>
      </c>
      <c r="EC47" s="29">
        <v>5.3273318465337098</v>
      </c>
      <c r="ED47" s="29">
        <v>-6.1634542820246878</v>
      </c>
      <c r="EE47" s="29">
        <v>-13.824815075116476</v>
      </c>
      <c r="EF47" s="29">
        <v>-13.729586742750456</v>
      </c>
      <c r="EH47" s="29">
        <v>44.604014527572858</v>
      </c>
      <c r="EI47" s="29">
        <v>45.270658401260235</v>
      </c>
      <c r="EJ47" s="29">
        <v>45.135748992325404</v>
      </c>
      <c r="EK47" s="29">
        <v>45.017277811115406</v>
      </c>
      <c r="EL47" s="29">
        <v>44.81260321457485</v>
      </c>
      <c r="EM47" s="29">
        <v>44.468543605622003</v>
      </c>
      <c r="EN47" s="29">
        <v>44.141546549486634</v>
      </c>
      <c r="EO47" s="29">
        <v>43.736371352149085</v>
      </c>
      <c r="EP47" s="29">
        <v>43.345005298056989</v>
      </c>
      <c r="EQ47" s="29">
        <v>42.662039601258869</v>
      </c>
      <c r="ER47" s="29">
        <v>33.32733184653371</v>
      </c>
      <c r="ES47" s="29">
        <v>21.836545717975312</v>
      </c>
      <c r="ET47" s="29">
        <v>14.175184924883524</v>
      </c>
      <c r="EU47" s="29">
        <v>14.270413257249544</v>
      </c>
      <c r="EW47" s="1">
        <v>401141</v>
      </c>
      <c r="EX47" s="80">
        <v>383916</v>
      </c>
      <c r="EY47" s="80" t="s">
        <v>876</v>
      </c>
    </row>
    <row r="48" spans="2:155" ht="16.2" thickBot="1" x14ac:dyDescent="0.35">
      <c r="B48" s="21" t="s">
        <v>397</v>
      </c>
      <c r="C48" s="23">
        <v>31.146705148339066</v>
      </c>
      <c r="D48" s="23">
        <v>30.94750240214745</v>
      </c>
      <c r="E48" s="23">
        <v>29.331236113439012</v>
      </c>
      <c r="F48" s="23">
        <v>28.43977859898429</v>
      </c>
      <c r="G48" s="23">
        <v>27.436750132634316</v>
      </c>
      <c r="H48" s="23">
        <v>26.341603121585045</v>
      </c>
      <c r="I48" s="23">
        <v>25.121649280133504</v>
      </c>
      <c r="J48" s="23">
        <v>23.753538987709007</v>
      </c>
      <c r="K48" s="23">
        <v>22.364860094069812</v>
      </c>
      <c r="L48" s="23">
        <v>20.802384832961138</v>
      </c>
      <c r="M48" s="23">
        <v>13.452403246892743</v>
      </c>
      <c r="N48" s="23">
        <v>7.8721397477628301</v>
      </c>
      <c r="O48" s="23">
        <v>5.8112056775040628</v>
      </c>
      <c r="P48" s="23">
        <v>5.5378700538134495</v>
      </c>
      <c r="Q48" s="24"/>
      <c r="R48" s="23">
        <v>79.146705148339066</v>
      </c>
      <c r="S48" s="23">
        <v>78.94750240214745</v>
      </c>
      <c r="T48" s="23">
        <v>77.331236113439019</v>
      </c>
      <c r="U48" s="23">
        <v>76.43977859898429</v>
      </c>
      <c r="V48" s="23">
        <v>75.436750132634316</v>
      </c>
      <c r="W48" s="23">
        <v>74.341603121585052</v>
      </c>
      <c r="X48" s="23">
        <v>73.121649280133511</v>
      </c>
      <c r="Y48" s="23">
        <v>71.753538987709007</v>
      </c>
      <c r="Z48" s="23">
        <v>70.364860094069812</v>
      </c>
      <c r="AA48" s="23">
        <v>68.802384832961138</v>
      </c>
      <c r="AB48" s="23">
        <v>61.452403246892743</v>
      </c>
      <c r="AC48" s="23">
        <v>55.87213974776283</v>
      </c>
      <c r="AD48" s="23">
        <v>53.811205677504063</v>
      </c>
      <c r="AE48" s="23">
        <v>53.53787005381345</v>
      </c>
      <c r="AG48" s="25">
        <v>30.948498446160642</v>
      </c>
      <c r="AH48" s="25">
        <v>31.066264075917431</v>
      </c>
      <c r="AI48" s="25">
        <v>30.201216145960949</v>
      </c>
      <c r="AJ48" s="25">
        <v>29.700083730357136</v>
      </c>
      <c r="AK48" s="25">
        <v>29.037115798044397</v>
      </c>
      <c r="AL48" s="25">
        <v>28.330224402715487</v>
      </c>
      <c r="AM48" s="25">
        <v>27.490572407078083</v>
      </c>
      <c r="AN48" s="25">
        <v>26.483309807277706</v>
      </c>
      <c r="AO48" s="25">
        <v>25.396842307097742</v>
      </c>
      <c r="AP48" s="25">
        <v>24.114052487984821</v>
      </c>
      <c r="AQ48" s="25">
        <v>18.885968079660003</v>
      </c>
      <c r="AR48" s="25">
        <v>13.706822003653798</v>
      </c>
      <c r="AS48" s="25">
        <v>9.3800914391324284</v>
      </c>
      <c r="AT48" s="25">
        <v>8.0156883385745203</v>
      </c>
      <c r="AV48" s="26">
        <v>78.948498446160642</v>
      </c>
      <c r="AW48" s="26">
        <v>79.066264075917431</v>
      </c>
      <c r="AX48" s="26">
        <v>78.201216145960956</v>
      </c>
      <c r="AY48" s="26">
        <v>77.700083730357136</v>
      </c>
      <c r="AZ48" s="26">
        <v>77.037115798044397</v>
      </c>
      <c r="BA48" s="26">
        <v>76.330224402715487</v>
      </c>
      <c r="BB48" s="26">
        <v>75.490572407078076</v>
      </c>
      <c r="BC48" s="26">
        <v>74.483309807277706</v>
      </c>
      <c r="BD48" s="26">
        <v>73.396842307097742</v>
      </c>
      <c r="BE48" s="26">
        <v>72.114052487984821</v>
      </c>
      <c r="BF48" s="26">
        <v>66.885968079660003</v>
      </c>
      <c r="BG48" s="26">
        <v>61.706822003653798</v>
      </c>
      <c r="BH48" s="26">
        <v>57.380091439132428</v>
      </c>
      <c r="BI48" s="26">
        <v>56.01568833857452</v>
      </c>
      <c r="BK48" s="27">
        <v>31.15462785559702</v>
      </c>
      <c r="BL48" s="27">
        <v>31.076364768508881</v>
      </c>
      <c r="BM48" s="27">
        <v>29.650381406927515</v>
      </c>
      <c r="BN48" s="27">
        <v>28.924686474021456</v>
      </c>
      <c r="BO48" s="27">
        <v>28.084144931353663</v>
      </c>
      <c r="BP48" s="27">
        <v>27.245405520193088</v>
      </c>
      <c r="BQ48" s="27">
        <v>26.304953133197245</v>
      </c>
      <c r="BR48" s="27">
        <v>25.277662399715766</v>
      </c>
      <c r="BS48" s="27">
        <v>24.220984012124362</v>
      </c>
      <c r="BT48" s="27">
        <v>22.985852242257906</v>
      </c>
      <c r="BU48" s="27">
        <v>17.238699083986575</v>
      </c>
      <c r="BV48" s="27">
        <v>12.923946452214437</v>
      </c>
      <c r="BW48" s="27">
        <v>11.901431115271123</v>
      </c>
      <c r="BX48" s="27">
        <v>12.591090566978849</v>
      </c>
      <c r="BZ48" s="27">
        <v>79.154627855597028</v>
      </c>
      <c r="CA48" s="27">
        <v>79.076364768508881</v>
      </c>
      <c r="CB48" s="27">
        <v>77.650381406927522</v>
      </c>
      <c r="CC48" s="27">
        <v>76.924686474021456</v>
      </c>
      <c r="CD48" s="27">
        <v>76.084144931353663</v>
      </c>
      <c r="CE48" s="27">
        <v>75.245405520193088</v>
      </c>
      <c r="CF48" s="27">
        <v>74.304953133197245</v>
      </c>
      <c r="CG48" s="27">
        <v>73.277662399715766</v>
      </c>
      <c r="CH48" s="27">
        <v>72.220984012124362</v>
      </c>
      <c r="CI48" s="27">
        <v>70.985852242257906</v>
      </c>
      <c r="CJ48" s="27">
        <v>65.238699083986575</v>
      </c>
      <c r="CK48" s="27">
        <v>60.923946452214437</v>
      </c>
      <c r="CL48" s="27">
        <v>59.901431115271123</v>
      </c>
      <c r="CM48" s="27">
        <v>60.591090566978849</v>
      </c>
      <c r="CO48" s="28">
        <v>31.13008513107377</v>
      </c>
      <c r="CP48" s="28">
        <v>31.00659801370093</v>
      </c>
      <c r="CQ48" s="28">
        <v>29.554915235805588</v>
      </c>
      <c r="CR48" s="28">
        <v>28.87037197413779</v>
      </c>
      <c r="CS48" s="28">
        <v>28.141745195591504</v>
      </c>
      <c r="CT48" s="28">
        <v>27.467592300287876</v>
      </c>
      <c r="CU48" s="28">
        <v>26.730031730895888</v>
      </c>
      <c r="CV48" s="28">
        <v>25.930195275744524</v>
      </c>
      <c r="CW48" s="28">
        <v>25.228504443105045</v>
      </c>
      <c r="CX48" s="28">
        <v>24.488956712979871</v>
      </c>
      <c r="CY48" s="28">
        <v>20.18871302697076</v>
      </c>
      <c r="CZ48" s="28">
        <v>-0.52173363124639138</v>
      </c>
      <c r="DA48" s="28">
        <v>-19.145152157684322</v>
      </c>
      <c r="DB48" s="28">
        <v>-33.400453400015778</v>
      </c>
      <c r="DD48" s="28">
        <v>79.13008513107377</v>
      </c>
      <c r="DE48" s="28">
        <v>79.006598013700938</v>
      </c>
      <c r="DF48" s="28">
        <v>77.554915235805595</v>
      </c>
      <c r="DG48" s="28">
        <v>76.870371974137782</v>
      </c>
      <c r="DH48" s="28">
        <v>76.141745195591511</v>
      </c>
      <c r="DI48" s="28">
        <v>75.467592300287876</v>
      </c>
      <c r="DJ48" s="28">
        <v>74.730031730895888</v>
      </c>
      <c r="DK48" s="28">
        <v>73.930195275744524</v>
      </c>
      <c r="DL48" s="28">
        <v>73.228504443105038</v>
      </c>
      <c r="DM48" s="28">
        <v>72.488956712979871</v>
      </c>
      <c r="DN48" s="28">
        <v>68.18871302697076</v>
      </c>
      <c r="DO48" s="28">
        <v>47.478266368753609</v>
      </c>
      <c r="DP48" s="28">
        <v>28.854847842315678</v>
      </c>
      <c r="DQ48" s="28">
        <v>14.599546599984222</v>
      </c>
      <c r="DS48" s="29">
        <v>31.360810956138053</v>
      </c>
      <c r="DT48" s="29">
        <v>31.458915460982922</v>
      </c>
      <c r="DU48" s="29">
        <v>30.198905236047722</v>
      </c>
      <c r="DV48" s="29">
        <v>29.673243709889682</v>
      </c>
      <c r="DW48" s="29">
        <v>29.106630513162173</v>
      </c>
      <c r="DX48" s="29">
        <v>28.525422131450938</v>
      </c>
      <c r="DY48" s="29">
        <v>27.876739978284732</v>
      </c>
      <c r="DZ48" s="29">
        <v>27.16563346978927</v>
      </c>
      <c r="EA48" s="29">
        <v>26.523509930498484</v>
      </c>
      <c r="EB48" s="29">
        <v>25.233268589912711</v>
      </c>
      <c r="EC48" s="29">
        <v>4.8511421972604296</v>
      </c>
      <c r="ED48" s="29">
        <v>-15.439395867745958</v>
      </c>
      <c r="EE48" s="29">
        <v>-31.309046770369534</v>
      </c>
      <c r="EF48" s="29">
        <v>-31.553716488773318</v>
      </c>
      <c r="EH48" s="29">
        <v>79.360810956138053</v>
      </c>
      <c r="EI48" s="29">
        <v>79.458915460982922</v>
      </c>
      <c r="EJ48" s="29">
        <v>78.198905236047722</v>
      </c>
      <c r="EK48" s="29">
        <v>77.673243709889675</v>
      </c>
      <c r="EL48" s="29">
        <v>77.106630513162173</v>
      </c>
      <c r="EM48" s="29">
        <v>76.525422131450938</v>
      </c>
      <c r="EN48" s="29">
        <v>75.876739978284732</v>
      </c>
      <c r="EO48" s="29">
        <v>75.16563346978927</v>
      </c>
      <c r="EP48" s="29">
        <v>74.523509930498477</v>
      </c>
      <c r="EQ48" s="29">
        <v>73.233268589912711</v>
      </c>
      <c r="ER48" s="29">
        <v>52.85114219726043</v>
      </c>
      <c r="ES48" s="29">
        <v>32.560604132254042</v>
      </c>
      <c r="ET48" s="29">
        <v>16.690953229630466</v>
      </c>
      <c r="EU48" s="29">
        <v>16.446283511226682</v>
      </c>
      <c r="EW48" s="1">
        <v>352784</v>
      </c>
      <c r="EX48" s="80">
        <v>404565</v>
      </c>
      <c r="EY48" s="80" t="s">
        <v>890</v>
      </c>
    </row>
    <row r="49" spans="2:155" ht="16.2" thickBot="1" x14ac:dyDescent="0.35">
      <c r="B49" s="21" t="s">
        <v>254</v>
      </c>
      <c r="C49" s="23">
        <v>13.446968590433912</v>
      </c>
      <c r="D49" s="23">
        <v>13.41652856467644</v>
      </c>
      <c r="E49" s="23">
        <v>11.899282618135345</v>
      </c>
      <c r="F49" s="23">
        <v>11.016349881267331</v>
      </c>
      <c r="G49" s="23">
        <v>9.954356915731907</v>
      </c>
      <c r="H49" s="23">
        <v>8.8250954597941131</v>
      </c>
      <c r="I49" s="23">
        <v>7.633604257524695</v>
      </c>
      <c r="J49" s="23">
        <v>6.2928184054967602</v>
      </c>
      <c r="K49" s="23">
        <v>4.6688628753258286</v>
      </c>
      <c r="L49" s="23">
        <v>2.7444773694939926</v>
      </c>
      <c r="M49" s="23">
        <v>-7.594973302084199</v>
      </c>
      <c r="N49" s="23">
        <v>-19.409101967809832</v>
      </c>
      <c r="O49" s="23">
        <v>-24.931078889858668</v>
      </c>
      <c r="P49" s="23">
        <v>-28.259673487700709</v>
      </c>
      <c r="Q49" s="24"/>
      <c r="R49" s="23">
        <v>58.446968590433912</v>
      </c>
      <c r="S49" s="23">
        <v>58.41652856467644</v>
      </c>
      <c r="T49" s="23">
        <v>56.899282618135345</v>
      </c>
      <c r="U49" s="23">
        <v>56.016349881267331</v>
      </c>
      <c r="V49" s="23">
        <v>54.954356915731907</v>
      </c>
      <c r="W49" s="23">
        <v>53.825095459794113</v>
      </c>
      <c r="X49" s="23">
        <v>52.633604257524695</v>
      </c>
      <c r="Y49" s="23">
        <v>51.29281840549676</v>
      </c>
      <c r="Z49" s="23">
        <v>49.668862875325829</v>
      </c>
      <c r="AA49" s="23">
        <v>47.744477369493993</v>
      </c>
      <c r="AB49" s="23">
        <v>37.405026697915801</v>
      </c>
      <c r="AC49" s="23">
        <v>25.590898032190168</v>
      </c>
      <c r="AD49" s="23">
        <v>20.068921110141332</v>
      </c>
      <c r="AE49" s="23">
        <v>16.740326512299291</v>
      </c>
      <c r="AG49" s="25">
        <v>13.238250813390664</v>
      </c>
      <c r="AH49" s="25">
        <v>13.371809547478165</v>
      </c>
      <c r="AI49" s="25">
        <v>12.441345743494281</v>
      </c>
      <c r="AJ49" s="25">
        <v>11.89353003545591</v>
      </c>
      <c r="AK49" s="25">
        <v>11.157883774762013</v>
      </c>
      <c r="AL49" s="25">
        <v>10.358391335348685</v>
      </c>
      <c r="AM49" s="25">
        <v>9.3157707262198102</v>
      </c>
      <c r="AN49" s="25">
        <v>7.9470541321280166</v>
      </c>
      <c r="AO49" s="25">
        <v>6.4252688154911652</v>
      </c>
      <c r="AP49" s="25">
        <v>4.6807113348001366</v>
      </c>
      <c r="AQ49" s="25">
        <v>-1.7708442542342766</v>
      </c>
      <c r="AR49" s="25">
        <v>-9.992339171670281</v>
      </c>
      <c r="AS49" s="25">
        <v>-17.210442011112448</v>
      </c>
      <c r="AT49" s="25">
        <v>-18.838823442578146</v>
      </c>
      <c r="AV49" s="26">
        <v>58.238250813390664</v>
      </c>
      <c r="AW49" s="26">
        <v>58.371809547478165</v>
      </c>
      <c r="AX49" s="26">
        <v>57.441345743494281</v>
      </c>
      <c r="AY49" s="26">
        <v>56.89353003545591</v>
      </c>
      <c r="AZ49" s="26">
        <v>56.157883774762013</v>
      </c>
      <c r="BA49" s="26">
        <v>55.358391335348685</v>
      </c>
      <c r="BB49" s="26">
        <v>54.31577072621981</v>
      </c>
      <c r="BC49" s="26">
        <v>52.947054132128017</v>
      </c>
      <c r="BD49" s="26">
        <v>51.425268815491165</v>
      </c>
      <c r="BE49" s="26">
        <v>49.680711334800137</v>
      </c>
      <c r="BF49" s="26">
        <v>43.229155745765723</v>
      </c>
      <c r="BG49" s="26">
        <v>35.007660828329719</v>
      </c>
      <c r="BH49" s="26">
        <v>27.789557988887552</v>
      </c>
      <c r="BI49" s="26">
        <v>26.161176557421854</v>
      </c>
      <c r="BK49" s="27">
        <v>13.454294609275919</v>
      </c>
      <c r="BL49" s="27">
        <v>13.565637141867157</v>
      </c>
      <c r="BM49" s="27">
        <v>12.221351968982944</v>
      </c>
      <c r="BN49" s="27">
        <v>11.49697232231685</v>
      </c>
      <c r="BO49" s="27">
        <v>10.604856636788426</v>
      </c>
      <c r="BP49" s="27">
        <v>9.7015414018737118</v>
      </c>
      <c r="BQ49" s="27">
        <v>8.7294786932153841</v>
      </c>
      <c r="BR49" s="27">
        <v>7.6502486273139425</v>
      </c>
      <c r="BS49" s="27">
        <v>6.6302052606183679</v>
      </c>
      <c r="BT49" s="27">
        <v>5.1927580580989741</v>
      </c>
      <c r="BU49" s="27">
        <v>-3.2880471807523151</v>
      </c>
      <c r="BV49" s="27">
        <v>-10.984749260632341</v>
      </c>
      <c r="BW49" s="27">
        <v>-13.136959458560412</v>
      </c>
      <c r="BX49" s="27">
        <v>-12.916824523393913</v>
      </c>
      <c r="BZ49" s="27">
        <v>58.454294609275919</v>
      </c>
      <c r="CA49" s="27">
        <v>58.565637141867157</v>
      </c>
      <c r="CB49" s="27">
        <v>57.221351968982944</v>
      </c>
      <c r="CC49" s="27">
        <v>56.49697232231685</v>
      </c>
      <c r="CD49" s="27">
        <v>55.604856636788426</v>
      </c>
      <c r="CE49" s="27">
        <v>54.701541401873712</v>
      </c>
      <c r="CF49" s="27">
        <v>53.729478693215384</v>
      </c>
      <c r="CG49" s="27">
        <v>52.650248627313943</v>
      </c>
      <c r="CH49" s="27">
        <v>51.630205260618368</v>
      </c>
      <c r="CI49" s="27">
        <v>50.192758058098974</v>
      </c>
      <c r="CJ49" s="27">
        <v>41.711952819247685</v>
      </c>
      <c r="CK49" s="27">
        <v>34.015250739367659</v>
      </c>
      <c r="CL49" s="27">
        <v>31.863040541439588</v>
      </c>
      <c r="CM49" s="27">
        <v>32.083175476606087</v>
      </c>
      <c r="CO49" s="28">
        <v>13.423243337453826</v>
      </c>
      <c r="CP49" s="28">
        <v>13.447269531940421</v>
      </c>
      <c r="CQ49" s="28">
        <v>11.997285574225742</v>
      </c>
      <c r="CR49" s="28">
        <v>11.191637120732281</v>
      </c>
      <c r="CS49" s="28">
        <v>10.214998202637062</v>
      </c>
      <c r="CT49" s="28">
        <v>9.199415360349974</v>
      </c>
      <c r="CU49" s="28">
        <v>8.0756658762559823</v>
      </c>
      <c r="CV49" s="28">
        <v>6.6278010718058624</v>
      </c>
      <c r="CW49" s="28">
        <v>5.2843411856414377</v>
      </c>
      <c r="CX49" s="28">
        <v>3.6851588452039721</v>
      </c>
      <c r="CY49" s="28">
        <v>-5.5175347583191439</v>
      </c>
      <c r="CZ49" s="28">
        <v>-29.068195311718739</v>
      </c>
      <c r="DA49" s="28">
        <v>-47.926223855154149</v>
      </c>
      <c r="DB49" s="28">
        <v>-61.973012877690167</v>
      </c>
      <c r="DD49" s="28">
        <v>58.423243337453826</v>
      </c>
      <c r="DE49" s="28">
        <v>58.447269531940421</v>
      </c>
      <c r="DF49" s="28">
        <v>56.997285574225742</v>
      </c>
      <c r="DG49" s="28">
        <v>56.191637120732281</v>
      </c>
      <c r="DH49" s="28">
        <v>55.214998202637062</v>
      </c>
      <c r="DI49" s="28">
        <v>54.199415360349974</v>
      </c>
      <c r="DJ49" s="28">
        <v>53.075665876255982</v>
      </c>
      <c r="DK49" s="28">
        <v>51.627801071805862</v>
      </c>
      <c r="DL49" s="28">
        <v>50.284341185641438</v>
      </c>
      <c r="DM49" s="28">
        <v>48.685158845203972</v>
      </c>
      <c r="DN49" s="28">
        <v>39.482465241680856</v>
      </c>
      <c r="DO49" s="28">
        <v>15.931804688281261</v>
      </c>
      <c r="DP49" s="28">
        <v>-2.9262238551541486</v>
      </c>
      <c r="DQ49" s="28">
        <v>-16.973012877690167</v>
      </c>
      <c r="DS49" s="29">
        <v>13.599551987658089</v>
      </c>
      <c r="DT49" s="29">
        <v>13.796906053807788</v>
      </c>
      <c r="DU49" s="29">
        <v>12.523531022861079</v>
      </c>
      <c r="DV49" s="29">
        <v>11.860749411374357</v>
      </c>
      <c r="DW49" s="29">
        <v>10.959616172323337</v>
      </c>
      <c r="DX49" s="29">
        <v>9.7906618751834742</v>
      </c>
      <c r="DY49" s="29">
        <v>8.577830719562229</v>
      </c>
      <c r="DZ49" s="29">
        <v>7.2152587759310904</v>
      </c>
      <c r="EA49" s="29">
        <v>5.8477617459778486</v>
      </c>
      <c r="EB49" s="29">
        <v>3.5806359101687661</v>
      </c>
      <c r="EC49" s="29">
        <v>-21.7660489449094</v>
      </c>
      <c r="ED49" s="29">
        <v>-44.159957030503335</v>
      </c>
      <c r="EE49" s="29">
        <v>-60.032867558685211</v>
      </c>
      <c r="EF49" s="29">
        <v>-59.901241907786073</v>
      </c>
      <c r="EH49" s="29">
        <v>58.599551987658089</v>
      </c>
      <c r="EI49" s="29">
        <v>58.796906053807788</v>
      </c>
      <c r="EJ49" s="29">
        <v>57.523531022861079</v>
      </c>
      <c r="EK49" s="29">
        <v>56.860749411374357</v>
      </c>
      <c r="EL49" s="29">
        <v>55.959616172323337</v>
      </c>
      <c r="EM49" s="29">
        <v>54.790661875183474</v>
      </c>
      <c r="EN49" s="29">
        <v>53.577830719562229</v>
      </c>
      <c r="EO49" s="29">
        <v>52.21525877593109</v>
      </c>
      <c r="EP49" s="29">
        <v>50.847761745977849</v>
      </c>
      <c r="EQ49" s="29">
        <v>48.580635910168766</v>
      </c>
      <c r="ER49" s="29">
        <v>23.2339510550906</v>
      </c>
      <c r="ES49" s="29">
        <v>0.84004296949666468</v>
      </c>
      <c r="ET49" s="29">
        <v>-15.032867558685211</v>
      </c>
      <c r="EU49" s="29">
        <v>-14.901241907786073</v>
      </c>
      <c r="EW49" s="1">
        <v>378571</v>
      </c>
      <c r="EX49" s="80">
        <v>433224</v>
      </c>
      <c r="EY49" s="80" t="s">
        <v>522</v>
      </c>
    </row>
    <row r="50" spans="2:155" ht="16.2" thickBot="1" x14ac:dyDescent="0.35">
      <c r="B50" s="21" t="s">
        <v>398</v>
      </c>
      <c r="C50" s="23">
        <v>16.73437816487251</v>
      </c>
      <c r="D50" s="23">
        <v>17.272679691843166</v>
      </c>
      <c r="E50" s="23">
        <v>16.559303992940023</v>
      </c>
      <c r="F50" s="23">
        <v>16.081992182584329</v>
      </c>
      <c r="G50" s="23">
        <v>15.56196971416896</v>
      </c>
      <c r="H50" s="23">
        <v>15.00187776469074</v>
      </c>
      <c r="I50" s="23">
        <v>14.491711692505085</v>
      </c>
      <c r="J50" s="23">
        <v>13.908984244793736</v>
      </c>
      <c r="K50" s="23">
        <v>13.32606246202117</v>
      </c>
      <c r="L50" s="23">
        <v>12.609142654551675</v>
      </c>
      <c r="M50" s="23">
        <v>9.2103818770514252</v>
      </c>
      <c r="N50" s="23">
        <v>5.3790884081972337</v>
      </c>
      <c r="O50" s="23">
        <v>3.6125887912286672</v>
      </c>
      <c r="P50" s="23">
        <v>2.7444159771886589</v>
      </c>
      <c r="Q50" s="24"/>
      <c r="R50" s="23">
        <v>25.23437816487251</v>
      </c>
      <c r="S50" s="23">
        <v>25.772679691843166</v>
      </c>
      <c r="T50" s="23">
        <v>25.059303992940023</v>
      </c>
      <c r="U50" s="23">
        <v>24.581992182584329</v>
      </c>
      <c r="V50" s="23">
        <v>24.06196971416896</v>
      </c>
      <c r="W50" s="23">
        <v>23.50187776469074</v>
      </c>
      <c r="X50" s="23">
        <v>22.991711692505085</v>
      </c>
      <c r="Y50" s="23">
        <v>22.408984244793736</v>
      </c>
      <c r="Z50" s="23">
        <v>21.82606246202117</v>
      </c>
      <c r="AA50" s="23">
        <v>21.109142654551675</v>
      </c>
      <c r="AB50" s="23">
        <v>17.710381877051425</v>
      </c>
      <c r="AC50" s="23">
        <v>13.879088408197234</v>
      </c>
      <c r="AD50" s="23">
        <v>12.112588791228667</v>
      </c>
      <c r="AE50" s="23">
        <v>11.244415977188659</v>
      </c>
      <c r="AG50" s="25">
        <v>16.606259819865834</v>
      </c>
      <c r="AH50" s="25">
        <v>17.131422599325276</v>
      </c>
      <c r="AI50" s="25">
        <v>16.679681660283471</v>
      </c>
      <c r="AJ50" s="25">
        <v>16.375816097039689</v>
      </c>
      <c r="AK50" s="25">
        <v>16.032394598067178</v>
      </c>
      <c r="AL50" s="25">
        <v>15.618363545998271</v>
      </c>
      <c r="AM50" s="25">
        <v>15.198163982217181</v>
      </c>
      <c r="AN50" s="25">
        <v>14.668268594909506</v>
      </c>
      <c r="AO50" s="25">
        <v>13.739828596135752</v>
      </c>
      <c r="AP50" s="25">
        <v>12.620727152103555</v>
      </c>
      <c r="AQ50" s="25">
        <v>10.526026419709034</v>
      </c>
      <c r="AR50" s="25">
        <v>8.4854121476842934</v>
      </c>
      <c r="AS50" s="25">
        <v>6.1692611785582514</v>
      </c>
      <c r="AT50" s="25">
        <v>5.4596704419413413</v>
      </c>
      <c r="AV50" s="26">
        <v>25.106259819865834</v>
      </c>
      <c r="AW50" s="26">
        <v>25.631422599325276</v>
      </c>
      <c r="AX50" s="26">
        <v>25.179681660283471</v>
      </c>
      <c r="AY50" s="26">
        <v>24.875816097039689</v>
      </c>
      <c r="AZ50" s="26">
        <v>24.532394598067178</v>
      </c>
      <c r="BA50" s="26">
        <v>24.118363545998271</v>
      </c>
      <c r="BB50" s="26">
        <v>23.698163982217181</v>
      </c>
      <c r="BC50" s="26">
        <v>23.168268594909506</v>
      </c>
      <c r="BD50" s="26">
        <v>22.239828596135752</v>
      </c>
      <c r="BE50" s="26">
        <v>21.120727152103555</v>
      </c>
      <c r="BF50" s="26">
        <v>19.026026419709034</v>
      </c>
      <c r="BG50" s="26">
        <v>16.985412147684293</v>
      </c>
      <c r="BH50" s="26">
        <v>14.669261178558251</v>
      </c>
      <c r="BI50" s="26">
        <v>13.959670441941341</v>
      </c>
      <c r="BK50" s="27">
        <v>16.735986118897124</v>
      </c>
      <c r="BL50" s="27">
        <v>17.312050220456186</v>
      </c>
      <c r="BM50" s="27">
        <v>16.645923594081971</v>
      </c>
      <c r="BN50" s="27">
        <v>16.213948863796965</v>
      </c>
      <c r="BO50" s="27">
        <v>15.745142458031594</v>
      </c>
      <c r="BP50" s="27">
        <v>15.255932929113484</v>
      </c>
      <c r="BQ50" s="27">
        <v>14.82027124177916</v>
      </c>
      <c r="BR50" s="27">
        <v>14.33106097097496</v>
      </c>
      <c r="BS50" s="27">
        <v>13.864404457807993</v>
      </c>
      <c r="BT50" s="27">
        <v>13.371726803662156</v>
      </c>
      <c r="BU50" s="27">
        <v>10.813862727905253</v>
      </c>
      <c r="BV50" s="27">
        <v>8.3222343721729146</v>
      </c>
      <c r="BW50" s="27">
        <v>7.6020038795549354</v>
      </c>
      <c r="BX50" s="27">
        <v>7.6993571003633647</v>
      </c>
      <c r="BZ50" s="27">
        <v>25.235986118897124</v>
      </c>
      <c r="CA50" s="27">
        <v>25.812050220456186</v>
      </c>
      <c r="CB50" s="27">
        <v>25.145923594081971</v>
      </c>
      <c r="CC50" s="27">
        <v>24.713948863796965</v>
      </c>
      <c r="CD50" s="27">
        <v>24.245142458031594</v>
      </c>
      <c r="CE50" s="27">
        <v>23.755932929113484</v>
      </c>
      <c r="CF50" s="27">
        <v>23.32027124177916</v>
      </c>
      <c r="CG50" s="27">
        <v>22.83106097097496</v>
      </c>
      <c r="CH50" s="27">
        <v>22.364404457807993</v>
      </c>
      <c r="CI50" s="27">
        <v>21.871726803662156</v>
      </c>
      <c r="CJ50" s="27">
        <v>19.313862727905253</v>
      </c>
      <c r="CK50" s="27">
        <v>16.822234372172915</v>
      </c>
      <c r="CL50" s="27">
        <v>16.102003879554935</v>
      </c>
      <c r="CM50" s="27">
        <v>16.199357100363365</v>
      </c>
      <c r="CO50" s="28">
        <v>16.723883584578317</v>
      </c>
      <c r="CP50" s="28">
        <v>17.3280486915138</v>
      </c>
      <c r="CQ50" s="28">
        <v>16.688581280046613</v>
      </c>
      <c r="CR50" s="28">
        <v>16.299137641161181</v>
      </c>
      <c r="CS50" s="28">
        <v>15.901229038664418</v>
      </c>
      <c r="CT50" s="28">
        <v>15.454386448856887</v>
      </c>
      <c r="CU50" s="28">
        <v>15.046763977329718</v>
      </c>
      <c r="CV50" s="28">
        <v>14.533423586280989</v>
      </c>
      <c r="CW50" s="28">
        <v>14.044072825019981</v>
      </c>
      <c r="CX50" s="28">
        <v>13.491274699460376</v>
      </c>
      <c r="CY50" s="28">
        <v>10.649443050027031</v>
      </c>
      <c r="CZ50" s="28">
        <v>1.7239449373267988</v>
      </c>
      <c r="DA50" s="28">
        <v>-5.5712575828801079</v>
      </c>
      <c r="DB50" s="28">
        <v>-12.411705567546704</v>
      </c>
      <c r="DD50" s="28">
        <v>25.223883584578317</v>
      </c>
      <c r="DE50" s="28">
        <v>25.8280486915138</v>
      </c>
      <c r="DF50" s="28">
        <v>25.188581280046613</v>
      </c>
      <c r="DG50" s="28">
        <v>24.799137641161181</v>
      </c>
      <c r="DH50" s="28">
        <v>24.401229038664418</v>
      </c>
      <c r="DI50" s="28">
        <v>23.954386448856887</v>
      </c>
      <c r="DJ50" s="28">
        <v>23.546763977329718</v>
      </c>
      <c r="DK50" s="28">
        <v>23.033423586280989</v>
      </c>
      <c r="DL50" s="28">
        <v>22.544072825019981</v>
      </c>
      <c r="DM50" s="28">
        <v>21.991274699460376</v>
      </c>
      <c r="DN50" s="28">
        <v>19.149443050027031</v>
      </c>
      <c r="DO50" s="28">
        <v>10.223944937326799</v>
      </c>
      <c r="DP50" s="28">
        <v>2.9287424171198921</v>
      </c>
      <c r="DQ50" s="28">
        <v>-3.9117055675467043</v>
      </c>
      <c r="DS50" s="29">
        <v>16.801480282505267</v>
      </c>
      <c r="DT50" s="29">
        <v>17.481396391739729</v>
      </c>
      <c r="DU50" s="29">
        <v>16.918618566445673</v>
      </c>
      <c r="DV50" s="29">
        <v>16.589177409360254</v>
      </c>
      <c r="DW50" s="29">
        <v>16.227574549914756</v>
      </c>
      <c r="DX50" s="29">
        <v>15.773076682646582</v>
      </c>
      <c r="DY50" s="29">
        <v>15.317845484230496</v>
      </c>
      <c r="DZ50" s="29">
        <v>14.795112071331005</v>
      </c>
      <c r="EA50" s="29">
        <v>14.274366575942167</v>
      </c>
      <c r="EB50" s="29">
        <v>13.38464282217187</v>
      </c>
      <c r="EC50" s="29">
        <v>3.3789463969365485</v>
      </c>
      <c r="ED50" s="29">
        <v>-5.1890648789624763</v>
      </c>
      <c r="EE50" s="29">
        <v>-11.617599782875345</v>
      </c>
      <c r="EF50" s="29">
        <v>-11.856889263493542</v>
      </c>
      <c r="EH50" s="29">
        <v>25.301480282505267</v>
      </c>
      <c r="EI50" s="29">
        <v>25.981396391739729</v>
      </c>
      <c r="EJ50" s="29">
        <v>25.418618566445673</v>
      </c>
      <c r="EK50" s="29">
        <v>25.089177409360254</v>
      </c>
      <c r="EL50" s="29">
        <v>24.727574549914756</v>
      </c>
      <c r="EM50" s="29">
        <v>24.273076682646582</v>
      </c>
      <c r="EN50" s="29">
        <v>23.817845484230496</v>
      </c>
      <c r="EO50" s="29">
        <v>23.295112071331005</v>
      </c>
      <c r="EP50" s="29">
        <v>22.774366575942167</v>
      </c>
      <c r="EQ50" s="29">
        <v>21.88464282217187</v>
      </c>
      <c r="ER50" s="29">
        <v>11.878946396936549</v>
      </c>
      <c r="ES50" s="29">
        <v>3.3109351210375237</v>
      </c>
      <c r="ET50" s="29">
        <v>-3.1175997828753452</v>
      </c>
      <c r="EU50" s="29">
        <v>-3.3568892634935423</v>
      </c>
      <c r="EW50" s="1">
        <v>335644</v>
      </c>
      <c r="EX50" s="80">
        <v>432080</v>
      </c>
      <c r="EY50" s="80" t="s">
        <v>887</v>
      </c>
    </row>
    <row r="51" spans="2:155" ht="16.2" thickBot="1" x14ac:dyDescent="0.35">
      <c r="B51" s="21" t="s">
        <v>399</v>
      </c>
      <c r="C51" s="23">
        <v>36.88026219014705</v>
      </c>
      <c r="D51" s="23">
        <v>37.096088230659518</v>
      </c>
      <c r="E51" s="23">
        <v>35.803695805638156</v>
      </c>
      <c r="F51" s="23">
        <v>34.847962381339812</v>
      </c>
      <c r="G51" s="23">
        <v>33.753761237724689</v>
      </c>
      <c r="H51" s="23">
        <v>32.471699340907449</v>
      </c>
      <c r="I51" s="23">
        <v>31.202472444156157</v>
      </c>
      <c r="J51" s="23">
        <v>29.740848076215059</v>
      </c>
      <c r="K51" s="23">
        <v>28.25593075800235</v>
      </c>
      <c r="L51" s="23">
        <v>26.471508959869951</v>
      </c>
      <c r="M51" s="23">
        <v>14.864618813082586</v>
      </c>
      <c r="N51" s="23">
        <v>-1.8758687815973474</v>
      </c>
      <c r="O51" s="23">
        <v>-8.4620125075271631</v>
      </c>
      <c r="P51" s="23">
        <v>-11.755367817667747</v>
      </c>
      <c r="Q51" s="24"/>
      <c r="R51" s="23">
        <v>52.88026219014705</v>
      </c>
      <c r="S51" s="23">
        <v>53.096088230659518</v>
      </c>
      <c r="T51" s="23">
        <v>51.803695805638156</v>
      </c>
      <c r="U51" s="23">
        <v>50.847962381339812</v>
      </c>
      <c r="V51" s="23">
        <v>49.753761237724689</v>
      </c>
      <c r="W51" s="23">
        <v>48.471699340907449</v>
      </c>
      <c r="X51" s="23">
        <v>47.202472444156157</v>
      </c>
      <c r="Y51" s="23">
        <v>45.740848076215059</v>
      </c>
      <c r="Z51" s="23">
        <v>44.25593075800235</v>
      </c>
      <c r="AA51" s="23">
        <v>42.471508959869951</v>
      </c>
      <c r="AB51" s="23">
        <v>30.864618813082586</v>
      </c>
      <c r="AC51" s="23">
        <v>14.124131218402653</v>
      </c>
      <c r="AD51" s="23">
        <v>7.5379874924728369</v>
      </c>
      <c r="AE51" s="23">
        <v>4.2446321823322535</v>
      </c>
      <c r="AG51" s="25">
        <v>36.524742154865592</v>
      </c>
      <c r="AH51" s="25">
        <v>36.702694179969882</v>
      </c>
      <c r="AI51" s="25">
        <v>35.790138796340258</v>
      </c>
      <c r="AJ51" s="25">
        <v>35.04464114952718</v>
      </c>
      <c r="AK51" s="25">
        <v>34.134673393790209</v>
      </c>
      <c r="AL51" s="25">
        <v>33.045519274608651</v>
      </c>
      <c r="AM51" s="25">
        <v>31.85707186270821</v>
      </c>
      <c r="AN51" s="25">
        <v>30.431540722262469</v>
      </c>
      <c r="AO51" s="25">
        <v>28.890886159400978</v>
      </c>
      <c r="AP51" s="25">
        <v>27.199748245876151</v>
      </c>
      <c r="AQ51" s="25">
        <v>21.47763803079512</v>
      </c>
      <c r="AR51" s="25">
        <v>10.168136878174209</v>
      </c>
      <c r="AS51" s="25">
        <v>-0.77898834103910986</v>
      </c>
      <c r="AT51" s="25">
        <v>-1.8120997223497994</v>
      </c>
      <c r="AV51" s="26">
        <v>52.524742154865592</v>
      </c>
      <c r="AW51" s="26">
        <v>52.702694179969882</v>
      </c>
      <c r="AX51" s="26">
        <v>51.790138796340258</v>
      </c>
      <c r="AY51" s="26">
        <v>51.04464114952718</v>
      </c>
      <c r="AZ51" s="26">
        <v>50.134673393790209</v>
      </c>
      <c r="BA51" s="26">
        <v>49.045519274608651</v>
      </c>
      <c r="BB51" s="26">
        <v>47.85707186270821</v>
      </c>
      <c r="BC51" s="26">
        <v>46.431540722262469</v>
      </c>
      <c r="BD51" s="26">
        <v>44.890886159400978</v>
      </c>
      <c r="BE51" s="26">
        <v>43.199748245876151</v>
      </c>
      <c r="BF51" s="26">
        <v>37.47763803079512</v>
      </c>
      <c r="BG51" s="26">
        <v>26.168136878174209</v>
      </c>
      <c r="BH51" s="26">
        <v>15.22101165896089</v>
      </c>
      <c r="BI51" s="26">
        <v>14.187900277650201</v>
      </c>
      <c r="BK51" s="27">
        <v>36.889097786244818</v>
      </c>
      <c r="BL51" s="27">
        <v>37.285967209511284</v>
      </c>
      <c r="BM51" s="27">
        <v>36.21331418239194</v>
      </c>
      <c r="BN51" s="27">
        <v>35.461848466838802</v>
      </c>
      <c r="BO51" s="27">
        <v>34.587939508646144</v>
      </c>
      <c r="BP51" s="27">
        <v>33.601464053388113</v>
      </c>
      <c r="BQ51" s="27">
        <v>32.62009378013822</v>
      </c>
      <c r="BR51" s="27">
        <v>31.503872907488045</v>
      </c>
      <c r="BS51" s="27">
        <v>30.353751528112284</v>
      </c>
      <c r="BT51" s="27">
        <v>28.894570455298719</v>
      </c>
      <c r="BU51" s="27">
        <v>18.805101386616485</v>
      </c>
      <c r="BV51" s="27">
        <v>7.6820507468034549</v>
      </c>
      <c r="BW51" s="27">
        <v>5.6303825083900705</v>
      </c>
      <c r="BX51" s="27">
        <v>6.5342334709267647</v>
      </c>
      <c r="BZ51" s="27">
        <v>52.889097786244818</v>
      </c>
      <c r="CA51" s="27">
        <v>53.285967209511284</v>
      </c>
      <c r="CB51" s="27">
        <v>52.21331418239194</v>
      </c>
      <c r="CC51" s="27">
        <v>51.461848466838802</v>
      </c>
      <c r="CD51" s="27">
        <v>50.587939508646144</v>
      </c>
      <c r="CE51" s="27">
        <v>49.601464053388113</v>
      </c>
      <c r="CF51" s="27">
        <v>48.62009378013822</v>
      </c>
      <c r="CG51" s="27">
        <v>47.503872907488045</v>
      </c>
      <c r="CH51" s="27">
        <v>46.353751528112284</v>
      </c>
      <c r="CI51" s="27">
        <v>44.894570455298719</v>
      </c>
      <c r="CJ51" s="27">
        <v>34.805101386616485</v>
      </c>
      <c r="CK51" s="27">
        <v>23.682050746803455</v>
      </c>
      <c r="CL51" s="27">
        <v>21.63038250839007</v>
      </c>
      <c r="CM51" s="27">
        <v>22.534233470926765</v>
      </c>
      <c r="CO51" s="28">
        <v>36.887480577435468</v>
      </c>
      <c r="CP51" s="28">
        <v>37.210562706217317</v>
      </c>
      <c r="CQ51" s="28">
        <v>36.080437772275005</v>
      </c>
      <c r="CR51" s="28">
        <v>35.335696683232015</v>
      </c>
      <c r="CS51" s="28">
        <v>34.52248716027654</v>
      </c>
      <c r="CT51" s="28">
        <v>33.637231249379553</v>
      </c>
      <c r="CU51" s="28">
        <v>32.565538285117157</v>
      </c>
      <c r="CV51" s="28">
        <v>30.65746938282156</v>
      </c>
      <c r="CW51" s="28">
        <v>28.838402417994843</v>
      </c>
      <c r="CX51" s="28">
        <v>27.057331380434704</v>
      </c>
      <c r="CY51" s="28">
        <v>18.349164779280699</v>
      </c>
      <c r="CZ51" s="28">
        <v>-0.29275862032869782</v>
      </c>
      <c r="DA51" s="28">
        <v>-14.488694854908289</v>
      </c>
      <c r="DB51" s="28">
        <v>-24.873880791182614</v>
      </c>
      <c r="DD51" s="28">
        <v>52.887480577435468</v>
      </c>
      <c r="DE51" s="28">
        <v>53.210562706217317</v>
      </c>
      <c r="DF51" s="28">
        <v>52.080437772275005</v>
      </c>
      <c r="DG51" s="28">
        <v>51.335696683232015</v>
      </c>
      <c r="DH51" s="28">
        <v>50.52248716027654</v>
      </c>
      <c r="DI51" s="28">
        <v>49.637231249379553</v>
      </c>
      <c r="DJ51" s="28">
        <v>48.565538285117157</v>
      </c>
      <c r="DK51" s="28">
        <v>46.65746938282156</v>
      </c>
      <c r="DL51" s="28">
        <v>44.838402417994843</v>
      </c>
      <c r="DM51" s="28">
        <v>43.057331380434704</v>
      </c>
      <c r="DN51" s="28">
        <v>34.349164779280699</v>
      </c>
      <c r="DO51" s="28">
        <v>15.707241379671302</v>
      </c>
      <c r="DP51" s="28">
        <v>1.5113051450917112</v>
      </c>
      <c r="DQ51" s="28">
        <v>-8.8738807911826143</v>
      </c>
      <c r="DS51" s="29">
        <v>37.163785539307952</v>
      </c>
      <c r="DT51" s="29">
        <v>37.757476796387621</v>
      </c>
      <c r="DU51" s="29">
        <v>36.902051421683012</v>
      </c>
      <c r="DV51" s="29">
        <v>36.379615003743638</v>
      </c>
      <c r="DW51" s="29">
        <v>35.561289112610794</v>
      </c>
      <c r="DX51" s="29">
        <v>33.925306923460866</v>
      </c>
      <c r="DY51" s="29">
        <v>32.359450617782556</v>
      </c>
      <c r="DZ51" s="29">
        <v>30.675701875567157</v>
      </c>
      <c r="EA51" s="29">
        <v>29.053901582979876</v>
      </c>
      <c r="EB51" s="29">
        <v>27.058670375109557</v>
      </c>
      <c r="EC51" s="29">
        <v>5.9301725993430239</v>
      </c>
      <c r="ED51" s="29">
        <v>-11.899391235695376</v>
      </c>
      <c r="EE51" s="29">
        <v>-25.069471443821669</v>
      </c>
      <c r="EF51" s="29">
        <v>-24.416815050636728</v>
      </c>
      <c r="EH51" s="29">
        <v>53.163785539307952</v>
      </c>
      <c r="EI51" s="29">
        <v>53.757476796387621</v>
      </c>
      <c r="EJ51" s="29">
        <v>52.902051421683012</v>
      </c>
      <c r="EK51" s="29">
        <v>52.379615003743638</v>
      </c>
      <c r="EL51" s="29">
        <v>51.561289112610794</v>
      </c>
      <c r="EM51" s="29">
        <v>49.925306923460866</v>
      </c>
      <c r="EN51" s="29">
        <v>48.359450617782556</v>
      </c>
      <c r="EO51" s="29">
        <v>46.675701875567157</v>
      </c>
      <c r="EP51" s="29">
        <v>45.053901582979876</v>
      </c>
      <c r="EQ51" s="29">
        <v>43.058670375109557</v>
      </c>
      <c r="ER51" s="29">
        <v>21.930172599343024</v>
      </c>
      <c r="ES51" s="29">
        <v>4.1006087643046243</v>
      </c>
      <c r="ET51" s="29">
        <v>-9.0694714438216693</v>
      </c>
      <c r="EU51" s="29">
        <v>-8.4168150506367283</v>
      </c>
      <c r="EW51" s="1">
        <v>349996</v>
      </c>
      <c r="EX51" s="80">
        <v>530398</v>
      </c>
      <c r="EY51" s="80" t="s">
        <v>885</v>
      </c>
    </row>
    <row r="52" spans="2:155" ht="16.2" thickBot="1" x14ac:dyDescent="0.35">
      <c r="B52" s="21" t="s">
        <v>265</v>
      </c>
      <c r="C52" s="23">
        <v>58.8838813075077</v>
      </c>
      <c r="D52" s="23">
        <v>59.150666066473796</v>
      </c>
      <c r="E52" s="23">
        <v>58.119476414517493</v>
      </c>
      <c r="F52" s="23">
        <v>57.379317661555035</v>
      </c>
      <c r="G52" s="23">
        <v>56.534293568317494</v>
      </c>
      <c r="H52" s="23">
        <v>55.493740478674901</v>
      </c>
      <c r="I52" s="23">
        <v>54.434829167049621</v>
      </c>
      <c r="J52" s="23">
        <v>53.209181499524249</v>
      </c>
      <c r="K52" s="23">
        <v>51.947666334123596</v>
      </c>
      <c r="L52" s="23">
        <v>50.546597896590271</v>
      </c>
      <c r="M52" s="23">
        <v>43.89256577739414</v>
      </c>
      <c r="N52" s="23">
        <v>36.89154345880587</v>
      </c>
      <c r="O52" s="23">
        <v>33.23366959806232</v>
      </c>
      <c r="P52" s="23">
        <v>29.796633365310782</v>
      </c>
      <c r="Q52" s="24"/>
      <c r="R52" s="23">
        <v>76.883881307507693</v>
      </c>
      <c r="S52" s="23">
        <v>77.150666066473804</v>
      </c>
      <c r="T52" s="23">
        <v>76.119476414517493</v>
      </c>
      <c r="U52" s="23">
        <v>75.379317661555035</v>
      </c>
      <c r="V52" s="23">
        <v>74.534293568317494</v>
      </c>
      <c r="W52" s="23">
        <v>73.493740478674908</v>
      </c>
      <c r="X52" s="23">
        <v>72.434829167049628</v>
      </c>
      <c r="Y52" s="23">
        <v>71.209181499524249</v>
      </c>
      <c r="Z52" s="23">
        <v>69.947666334123596</v>
      </c>
      <c r="AA52" s="23">
        <v>68.546597896590271</v>
      </c>
      <c r="AB52" s="23">
        <v>61.89256577739414</v>
      </c>
      <c r="AC52" s="23">
        <v>54.89154345880587</v>
      </c>
      <c r="AD52" s="23">
        <v>51.23366959806232</v>
      </c>
      <c r="AE52" s="23">
        <v>47.796633365310782</v>
      </c>
      <c r="AG52" s="25">
        <v>58.574028605272446</v>
      </c>
      <c r="AH52" s="25">
        <v>58.766035874768917</v>
      </c>
      <c r="AI52" s="25">
        <v>58.008769359742466</v>
      </c>
      <c r="AJ52" s="25">
        <v>57.331442457069159</v>
      </c>
      <c r="AK52" s="25">
        <v>56.476746458276395</v>
      </c>
      <c r="AL52" s="25">
        <v>55.409345035458387</v>
      </c>
      <c r="AM52" s="25">
        <v>54.205076080995049</v>
      </c>
      <c r="AN52" s="25">
        <v>52.785963977109489</v>
      </c>
      <c r="AO52" s="25">
        <v>51.208786661076715</v>
      </c>
      <c r="AP52" s="25">
        <v>49.387265798969452</v>
      </c>
      <c r="AQ52" s="25">
        <v>44.395997349320652</v>
      </c>
      <c r="AR52" s="25">
        <v>39.83007878873866</v>
      </c>
      <c r="AS52" s="25">
        <v>35.978669655638527</v>
      </c>
      <c r="AT52" s="25">
        <v>35.079417601352134</v>
      </c>
      <c r="AV52" s="26">
        <v>76.574028605272446</v>
      </c>
      <c r="AW52" s="26">
        <v>76.766035874768917</v>
      </c>
      <c r="AX52" s="26">
        <v>76.008769359742473</v>
      </c>
      <c r="AY52" s="26">
        <v>75.331442457069159</v>
      </c>
      <c r="AZ52" s="26">
        <v>74.476746458276395</v>
      </c>
      <c r="BA52" s="26">
        <v>73.409345035458387</v>
      </c>
      <c r="BB52" s="26">
        <v>72.205076080995042</v>
      </c>
      <c r="BC52" s="26">
        <v>70.785963977109489</v>
      </c>
      <c r="BD52" s="26">
        <v>69.208786661076715</v>
      </c>
      <c r="BE52" s="26">
        <v>67.387265798969452</v>
      </c>
      <c r="BF52" s="26">
        <v>62.395997349320652</v>
      </c>
      <c r="BG52" s="26">
        <v>57.83007878873866</v>
      </c>
      <c r="BH52" s="26">
        <v>53.978669655638527</v>
      </c>
      <c r="BI52" s="26">
        <v>53.079417601352134</v>
      </c>
      <c r="BK52" s="27">
        <v>58.892210995446327</v>
      </c>
      <c r="BL52" s="27">
        <v>59.279840210376314</v>
      </c>
      <c r="BM52" s="27">
        <v>58.407939731776864</v>
      </c>
      <c r="BN52" s="27">
        <v>57.814580319987222</v>
      </c>
      <c r="BO52" s="27">
        <v>57.126434906447436</v>
      </c>
      <c r="BP52" s="27">
        <v>56.301425904662516</v>
      </c>
      <c r="BQ52" s="27">
        <v>55.47112637483351</v>
      </c>
      <c r="BR52" s="27">
        <v>54.52854102074199</v>
      </c>
      <c r="BS52" s="27">
        <v>53.539729890067129</v>
      </c>
      <c r="BT52" s="27">
        <v>52.403175038697583</v>
      </c>
      <c r="BU52" s="27">
        <v>47.118240754832186</v>
      </c>
      <c r="BV52" s="27">
        <v>42.784761149115752</v>
      </c>
      <c r="BW52" s="27">
        <v>41.662956971414388</v>
      </c>
      <c r="BX52" s="27">
        <v>42.204075320596218</v>
      </c>
      <c r="BZ52" s="27">
        <v>76.892210995446334</v>
      </c>
      <c r="CA52" s="27">
        <v>77.279840210376307</v>
      </c>
      <c r="CB52" s="27">
        <v>76.407939731776864</v>
      </c>
      <c r="CC52" s="27">
        <v>75.814580319987215</v>
      </c>
      <c r="CD52" s="27">
        <v>75.126434906447429</v>
      </c>
      <c r="CE52" s="27">
        <v>74.301425904662523</v>
      </c>
      <c r="CF52" s="27">
        <v>73.471126374833517</v>
      </c>
      <c r="CG52" s="27">
        <v>72.528541020741983</v>
      </c>
      <c r="CH52" s="27">
        <v>71.539729890067122</v>
      </c>
      <c r="CI52" s="27">
        <v>70.403175038697583</v>
      </c>
      <c r="CJ52" s="27">
        <v>65.118240754832186</v>
      </c>
      <c r="CK52" s="27">
        <v>60.784761149115752</v>
      </c>
      <c r="CL52" s="27">
        <v>59.662956971414388</v>
      </c>
      <c r="CM52" s="27">
        <v>60.204075320596218</v>
      </c>
      <c r="CO52" s="28">
        <v>58.87364640053422</v>
      </c>
      <c r="CP52" s="28">
        <v>59.223752977144883</v>
      </c>
      <c r="CQ52" s="28">
        <v>58.324380385177733</v>
      </c>
      <c r="CR52" s="28">
        <v>57.759289109306003</v>
      </c>
      <c r="CS52" s="28">
        <v>57.148056034851116</v>
      </c>
      <c r="CT52" s="28">
        <v>56.4498540471266</v>
      </c>
      <c r="CU52" s="28">
        <v>55.744775151304779</v>
      </c>
      <c r="CV52" s="28">
        <v>54.860112250570381</v>
      </c>
      <c r="CW52" s="28">
        <v>53.964860982361721</v>
      </c>
      <c r="CX52" s="28">
        <v>53.002019073411326</v>
      </c>
      <c r="CY52" s="28">
        <v>48.653270233682903</v>
      </c>
      <c r="CZ52" s="28">
        <v>25.133051216869603</v>
      </c>
      <c r="DA52" s="28">
        <v>4.947012992628018</v>
      </c>
      <c r="DB52" s="28">
        <v>-10.592423344642327</v>
      </c>
      <c r="DD52" s="28">
        <v>76.873646400534227</v>
      </c>
      <c r="DE52" s="28">
        <v>77.223752977144883</v>
      </c>
      <c r="DF52" s="28">
        <v>76.324380385177733</v>
      </c>
      <c r="DG52" s="28">
        <v>75.759289109305996</v>
      </c>
      <c r="DH52" s="28">
        <v>75.148056034851123</v>
      </c>
      <c r="DI52" s="28">
        <v>74.449854047126593</v>
      </c>
      <c r="DJ52" s="28">
        <v>73.744775151304779</v>
      </c>
      <c r="DK52" s="28">
        <v>72.860112250570381</v>
      </c>
      <c r="DL52" s="28">
        <v>71.964860982361728</v>
      </c>
      <c r="DM52" s="28">
        <v>71.002019073411333</v>
      </c>
      <c r="DN52" s="28">
        <v>66.653270233682903</v>
      </c>
      <c r="DO52" s="28">
        <v>43.133051216869603</v>
      </c>
      <c r="DP52" s="28">
        <v>22.947012992628018</v>
      </c>
      <c r="DQ52" s="28">
        <v>7.4075766553576727</v>
      </c>
      <c r="DS52" s="29">
        <v>59.105216476849101</v>
      </c>
      <c r="DT52" s="29">
        <v>59.684662553627781</v>
      </c>
      <c r="DU52" s="29">
        <v>59.019029471380463</v>
      </c>
      <c r="DV52" s="29">
        <v>58.652746787039113</v>
      </c>
      <c r="DW52" s="29">
        <v>58.223029161308567</v>
      </c>
      <c r="DX52" s="29">
        <v>57.595770666770292</v>
      </c>
      <c r="DY52" s="29">
        <v>56.987256128274588</v>
      </c>
      <c r="DZ52" s="29">
        <v>56.267943894191255</v>
      </c>
      <c r="EA52" s="29">
        <v>55.5739225540324</v>
      </c>
      <c r="EB52" s="29">
        <v>54.267496493622566</v>
      </c>
      <c r="EC52" s="29">
        <v>33.349638757461406</v>
      </c>
      <c r="ED52" s="29">
        <v>8.4803551472853087</v>
      </c>
      <c r="EE52" s="29">
        <v>-8.7158240161290905</v>
      </c>
      <c r="EF52" s="29">
        <v>-8.2179517446687953</v>
      </c>
      <c r="EH52" s="29">
        <v>77.105216476849108</v>
      </c>
      <c r="EI52" s="29">
        <v>77.684662553627788</v>
      </c>
      <c r="EJ52" s="29">
        <v>77.019029471380463</v>
      </c>
      <c r="EK52" s="29">
        <v>76.652746787039121</v>
      </c>
      <c r="EL52" s="29">
        <v>76.223029161308574</v>
      </c>
      <c r="EM52" s="29">
        <v>75.595770666770292</v>
      </c>
      <c r="EN52" s="29">
        <v>74.987256128274595</v>
      </c>
      <c r="EO52" s="29">
        <v>74.267943894191262</v>
      </c>
      <c r="EP52" s="29">
        <v>73.573922554032407</v>
      </c>
      <c r="EQ52" s="29">
        <v>72.267496493622559</v>
      </c>
      <c r="ER52" s="29">
        <v>51.349638757461406</v>
      </c>
      <c r="ES52" s="29">
        <v>26.480355147285309</v>
      </c>
      <c r="ET52" s="29">
        <v>9.2841759838709095</v>
      </c>
      <c r="EU52" s="29">
        <v>9.7820482553312047</v>
      </c>
      <c r="EW52" s="1">
        <v>356774</v>
      </c>
      <c r="EX52" s="80">
        <v>432942</v>
      </c>
      <c r="EY52" s="80" t="s">
        <v>887</v>
      </c>
    </row>
    <row r="53" spans="2:155" ht="16.2" thickBot="1" x14ac:dyDescent="0.35">
      <c r="B53" s="21" t="s">
        <v>270</v>
      </c>
      <c r="C53" s="23">
        <v>10.940305123436779</v>
      </c>
      <c r="D53" s="23">
        <v>11.309762956504549</v>
      </c>
      <c r="E53" s="23">
        <v>10.701369295819131</v>
      </c>
      <c r="F53" s="23">
        <v>10.216698037966971</v>
      </c>
      <c r="G53" s="23">
        <v>9.6506862730875405</v>
      </c>
      <c r="H53" s="23">
        <v>8.9397308706935554</v>
      </c>
      <c r="I53" s="23">
        <v>8.2173777851699938</v>
      </c>
      <c r="J53" s="23">
        <v>7.3873698783004969</v>
      </c>
      <c r="K53" s="23">
        <v>6.5172002983581336</v>
      </c>
      <c r="L53" s="23">
        <v>5.567663168530899</v>
      </c>
      <c r="M53" s="23">
        <v>1.2015922452054468</v>
      </c>
      <c r="N53" s="23">
        <v>-2.2430225046125472</v>
      </c>
      <c r="O53" s="23">
        <v>-3.3924509919002972</v>
      </c>
      <c r="P53" s="23">
        <v>-3.4423051069869075</v>
      </c>
      <c r="Q53" s="24"/>
      <c r="R53" s="23">
        <v>17.940305123436779</v>
      </c>
      <c r="S53" s="23">
        <v>18.309762956504549</v>
      </c>
      <c r="T53" s="23">
        <v>17.701369295819131</v>
      </c>
      <c r="U53" s="23">
        <v>17.216698037966971</v>
      </c>
      <c r="V53" s="23">
        <v>16.65068627308754</v>
      </c>
      <c r="W53" s="23">
        <v>15.939730870693555</v>
      </c>
      <c r="X53" s="23">
        <v>15.217377785169994</v>
      </c>
      <c r="Y53" s="23">
        <v>14.387369878300497</v>
      </c>
      <c r="Z53" s="23">
        <v>13.517200298358134</v>
      </c>
      <c r="AA53" s="23">
        <v>12.567663168530899</v>
      </c>
      <c r="AB53" s="23">
        <v>8.2015922452054468</v>
      </c>
      <c r="AC53" s="23">
        <v>4.7569774953874528</v>
      </c>
      <c r="AD53" s="23">
        <v>3.6075490080997028</v>
      </c>
      <c r="AE53" s="23">
        <v>3.5576948930130925</v>
      </c>
      <c r="AG53" s="25">
        <v>10.824029964739378</v>
      </c>
      <c r="AH53" s="25">
        <v>11.206635330346984</v>
      </c>
      <c r="AI53" s="25">
        <v>10.891888570844156</v>
      </c>
      <c r="AJ53" s="25">
        <v>10.631424897941361</v>
      </c>
      <c r="AK53" s="25">
        <v>10.307501771250664</v>
      </c>
      <c r="AL53" s="25">
        <v>9.8958927279924644</v>
      </c>
      <c r="AM53" s="25">
        <v>9.449650257529342</v>
      </c>
      <c r="AN53" s="25">
        <v>8.8962730665589689</v>
      </c>
      <c r="AO53" s="25">
        <v>8.2506249664237181</v>
      </c>
      <c r="AP53" s="25">
        <v>7.5104546130148009</v>
      </c>
      <c r="AQ53" s="25">
        <v>4.3516097000237224</v>
      </c>
      <c r="AR53" s="25">
        <v>1.1839839511627233</v>
      </c>
      <c r="AS53" s="25">
        <v>-1.4749947698382613</v>
      </c>
      <c r="AT53" s="25">
        <v>-2.4734730976747983</v>
      </c>
      <c r="AV53" s="26">
        <v>17.824029964739378</v>
      </c>
      <c r="AW53" s="26">
        <v>18.206635330346984</v>
      </c>
      <c r="AX53" s="26">
        <v>17.891888570844156</v>
      </c>
      <c r="AY53" s="26">
        <v>17.631424897941361</v>
      </c>
      <c r="AZ53" s="26">
        <v>17.307501771250664</v>
      </c>
      <c r="BA53" s="26">
        <v>16.895892727992464</v>
      </c>
      <c r="BB53" s="26">
        <v>16.449650257529342</v>
      </c>
      <c r="BC53" s="26">
        <v>15.896273066558969</v>
      </c>
      <c r="BD53" s="26">
        <v>15.250624966423718</v>
      </c>
      <c r="BE53" s="26">
        <v>14.510454613014801</v>
      </c>
      <c r="BF53" s="26">
        <v>11.351609700023722</v>
      </c>
      <c r="BG53" s="26">
        <v>8.1839839511627233</v>
      </c>
      <c r="BH53" s="26">
        <v>5.5250052301617387</v>
      </c>
      <c r="BI53" s="26">
        <v>4.5265269023252017</v>
      </c>
      <c r="BK53" s="27">
        <v>10.944490200242925</v>
      </c>
      <c r="BL53" s="27">
        <v>11.377933127144018</v>
      </c>
      <c r="BM53" s="27">
        <v>10.854632782437751</v>
      </c>
      <c r="BN53" s="27">
        <v>10.450743157023471</v>
      </c>
      <c r="BO53" s="27">
        <v>10.012044354965678</v>
      </c>
      <c r="BP53" s="27">
        <v>9.4798654330802776</v>
      </c>
      <c r="BQ53" s="27">
        <v>8.9181247138320572</v>
      </c>
      <c r="BR53" s="27">
        <v>8.2899081033803377</v>
      </c>
      <c r="BS53" s="27">
        <v>7.6193942649957691</v>
      </c>
      <c r="BT53" s="27">
        <v>6.8689091568337943</v>
      </c>
      <c r="BU53" s="27">
        <v>3.4243982733070268</v>
      </c>
      <c r="BV53" s="27">
        <v>0.81896188143667104</v>
      </c>
      <c r="BW53" s="27">
        <v>0.10382632427941729</v>
      </c>
      <c r="BX53" s="27">
        <v>0.519410003796132</v>
      </c>
      <c r="BZ53" s="27">
        <v>17.944490200242925</v>
      </c>
      <c r="CA53" s="27">
        <v>18.377933127144018</v>
      </c>
      <c r="CB53" s="27">
        <v>17.854632782437751</v>
      </c>
      <c r="CC53" s="27">
        <v>17.450743157023471</v>
      </c>
      <c r="CD53" s="27">
        <v>17.012044354965678</v>
      </c>
      <c r="CE53" s="27">
        <v>16.479865433080278</v>
      </c>
      <c r="CF53" s="27">
        <v>15.918124713832057</v>
      </c>
      <c r="CG53" s="27">
        <v>15.289908103380338</v>
      </c>
      <c r="CH53" s="27">
        <v>14.619394264995769</v>
      </c>
      <c r="CI53" s="27">
        <v>13.868909156833794</v>
      </c>
      <c r="CJ53" s="27">
        <v>10.424398273307027</v>
      </c>
      <c r="CK53" s="27">
        <v>7.818961881436671</v>
      </c>
      <c r="CL53" s="27">
        <v>7.1038263242794173</v>
      </c>
      <c r="CM53" s="27">
        <v>7.519410003796132</v>
      </c>
      <c r="CO53" s="28">
        <v>10.934776351276529</v>
      </c>
      <c r="CP53" s="28">
        <v>11.364830134398471</v>
      </c>
      <c r="CQ53" s="28">
        <v>10.848843636788565</v>
      </c>
      <c r="CR53" s="28">
        <v>10.48775918092668</v>
      </c>
      <c r="CS53" s="28">
        <v>10.11606204170349</v>
      </c>
      <c r="CT53" s="28">
        <v>9.6690417515163354</v>
      </c>
      <c r="CU53" s="28">
        <v>9.2501076069648995</v>
      </c>
      <c r="CV53" s="28">
        <v>8.7774669995282402</v>
      </c>
      <c r="CW53" s="28">
        <v>8.3372521044947732</v>
      </c>
      <c r="CX53" s="28">
        <v>7.900910475637108</v>
      </c>
      <c r="CY53" s="28">
        <v>5.2786798459993634</v>
      </c>
      <c r="CZ53" s="28">
        <v>-6.3557090976682531</v>
      </c>
      <c r="DA53" s="28">
        <v>-18.110363866393612</v>
      </c>
      <c r="DB53" s="28">
        <v>-27.274694879311497</v>
      </c>
      <c r="DD53" s="28">
        <v>17.934776351276529</v>
      </c>
      <c r="DE53" s="28">
        <v>18.364830134398471</v>
      </c>
      <c r="DF53" s="28">
        <v>17.848843636788565</v>
      </c>
      <c r="DG53" s="28">
        <v>17.48775918092668</v>
      </c>
      <c r="DH53" s="28">
        <v>17.11606204170349</v>
      </c>
      <c r="DI53" s="28">
        <v>16.669041751516335</v>
      </c>
      <c r="DJ53" s="28">
        <v>16.2501076069649</v>
      </c>
      <c r="DK53" s="28">
        <v>15.77746699952824</v>
      </c>
      <c r="DL53" s="28">
        <v>15.337252104494773</v>
      </c>
      <c r="DM53" s="28">
        <v>14.900910475637108</v>
      </c>
      <c r="DN53" s="28">
        <v>12.278679845999363</v>
      </c>
      <c r="DO53" s="28">
        <v>0.64429090233174691</v>
      </c>
      <c r="DP53" s="28">
        <v>-11.110363866393612</v>
      </c>
      <c r="DQ53" s="28">
        <v>-20.274694879311497</v>
      </c>
      <c r="DS53" s="29">
        <v>11.030034715425586</v>
      </c>
      <c r="DT53" s="29">
        <v>11.551963859073208</v>
      </c>
      <c r="DU53" s="29">
        <v>11.12828707098998</v>
      </c>
      <c r="DV53" s="29">
        <v>10.838023016270871</v>
      </c>
      <c r="DW53" s="29">
        <v>10.51751513424686</v>
      </c>
      <c r="DX53" s="29">
        <v>10.093553741226742</v>
      </c>
      <c r="DY53" s="29">
        <v>9.6963994935001026</v>
      </c>
      <c r="DZ53" s="29">
        <v>9.2443634260066077</v>
      </c>
      <c r="EA53" s="29">
        <v>8.8055041645963605</v>
      </c>
      <c r="EB53" s="29">
        <v>7.8633643800967548</v>
      </c>
      <c r="EC53" s="29">
        <v>-4.8172584117203314</v>
      </c>
      <c r="ED53" s="29">
        <v>-16.392937052393663</v>
      </c>
      <c r="EE53" s="29">
        <v>-26.618056749360349</v>
      </c>
      <c r="EF53" s="29">
        <v>-26.765508695684389</v>
      </c>
      <c r="EH53" s="29">
        <v>18.030034715425586</v>
      </c>
      <c r="EI53" s="29">
        <v>18.551963859073208</v>
      </c>
      <c r="EJ53" s="29">
        <v>18.12828707098998</v>
      </c>
      <c r="EK53" s="29">
        <v>17.838023016270871</v>
      </c>
      <c r="EL53" s="29">
        <v>17.51751513424686</v>
      </c>
      <c r="EM53" s="29">
        <v>17.093553741226742</v>
      </c>
      <c r="EN53" s="29">
        <v>16.696399493500103</v>
      </c>
      <c r="EO53" s="29">
        <v>16.244363426006608</v>
      </c>
      <c r="EP53" s="29">
        <v>15.805504164596361</v>
      </c>
      <c r="EQ53" s="29">
        <v>14.863364380096755</v>
      </c>
      <c r="ER53" s="29">
        <v>2.1827415882796686</v>
      </c>
      <c r="ES53" s="29">
        <v>-9.3929370523936626</v>
      </c>
      <c r="ET53" s="29">
        <v>-19.618056749360349</v>
      </c>
      <c r="EU53" s="29">
        <v>-19.765508695684389</v>
      </c>
      <c r="EW53" s="1">
        <v>377524</v>
      </c>
      <c r="EX53" s="80">
        <v>406160</v>
      </c>
      <c r="EY53" s="80" t="s">
        <v>880</v>
      </c>
    </row>
    <row r="54" spans="2:155" ht="16.2" thickBot="1" x14ac:dyDescent="0.35">
      <c r="B54" s="21" t="s">
        <v>400</v>
      </c>
      <c r="C54" s="23">
        <v>51.583308394516138</v>
      </c>
      <c r="D54" s="23">
        <v>50.744810084636072</v>
      </c>
      <c r="E54" s="23">
        <v>46.916290178583324</v>
      </c>
      <c r="F54" s="23">
        <v>43.774274716985914</v>
      </c>
      <c r="G54" s="23">
        <v>41.205210214655366</v>
      </c>
      <c r="H54" s="23">
        <v>39.993687225026264</v>
      </c>
      <c r="I54" s="23">
        <v>38.728924858916727</v>
      </c>
      <c r="J54" s="23">
        <v>37.40600503443757</v>
      </c>
      <c r="K54" s="23">
        <v>36.156193183709988</v>
      </c>
      <c r="L54" s="23">
        <v>34.810243248325691</v>
      </c>
      <c r="M54" s="23">
        <v>27.560441533893027</v>
      </c>
      <c r="N54" s="23">
        <v>18.517398319560868</v>
      </c>
      <c r="O54" s="23">
        <v>12.526147088420672</v>
      </c>
      <c r="P54" s="23">
        <v>7.8327611220522897</v>
      </c>
      <c r="Q54" s="24"/>
      <c r="R54" s="23">
        <v>69.583308394516138</v>
      </c>
      <c r="S54" s="23">
        <v>68.744810084636072</v>
      </c>
      <c r="T54" s="23">
        <v>64.916290178583324</v>
      </c>
      <c r="U54" s="23">
        <v>61.774274716985914</v>
      </c>
      <c r="V54" s="23">
        <v>59.205210214655366</v>
      </c>
      <c r="W54" s="23">
        <v>57.993687225026264</v>
      </c>
      <c r="X54" s="23">
        <v>56.728924858916727</v>
      </c>
      <c r="Y54" s="23">
        <v>55.40600503443757</v>
      </c>
      <c r="Z54" s="23">
        <v>54.156193183709988</v>
      </c>
      <c r="AA54" s="23">
        <v>52.810243248325691</v>
      </c>
      <c r="AB54" s="23">
        <v>45.560441533893027</v>
      </c>
      <c r="AC54" s="23">
        <v>36.517398319560868</v>
      </c>
      <c r="AD54" s="23">
        <v>30.526147088420672</v>
      </c>
      <c r="AE54" s="23">
        <v>25.83276112205229</v>
      </c>
      <c r="AG54" s="25">
        <v>51.296979477293036</v>
      </c>
      <c r="AH54" s="25">
        <v>51.875229247389484</v>
      </c>
      <c r="AI54" s="25">
        <v>50.819823978354322</v>
      </c>
      <c r="AJ54" s="25">
        <v>50.1892419677459</v>
      </c>
      <c r="AK54" s="25">
        <v>49.359784962596621</v>
      </c>
      <c r="AL54" s="25">
        <v>48.367777172365734</v>
      </c>
      <c r="AM54" s="25">
        <v>47.179422674735832</v>
      </c>
      <c r="AN54" s="25">
        <v>45.850390020005335</v>
      </c>
      <c r="AO54" s="25">
        <v>44.462704297584409</v>
      </c>
      <c r="AP54" s="25">
        <v>42.686733711935318</v>
      </c>
      <c r="AQ54" s="25">
        <v>36.963040616658418</v>
      </c>
      <c r="AR54" s="25">
        <v>31.576606620483489</v>
      </c>
      <c r="AS54" s="25">
        <v>27.07089858129099</v>
      </c>
      <c r="AT54" s="25">
        <v>25.131959651416068</v>
      </c>
      <c r="AV54" s="26">
        <v>69.296979477293036</v>
      </c>
      <c r="AW54" s="26">
        <v>69.875229247389484</v>
      </c>
      <c r="AX54" s="26">
        <v>68.819823978354322</v>
      </c>
      <c r="AY54" s="26">
        <v>68.1892419677459</v>
      </c>
      <c r="AZ54" s="26">
        <v>67.359784962596621</v>
      </c>
      <c r="BA54" s="26">
        <v>66.367777172365734</v>
      </c>
      <c r="BB54" s="26">
        <v>65.179422674735832</v>
      </c>
      <c r="BC54" s="26">
        <v>63.850390020005335</v>
      </c>
      <c r="BD54" s="26">
        <v>62.462704297584409</v>
      </c>
      <c r="BE54" s="26">
        <v>60.686733711935318</v>
      </c>
      <c r="BF54" s="26">
        <v>54.963040616658418</v>
      </c>
      <c r="BG54" s="26">
        <v>49.576606620483489</v>
      </c>
      <c r="BH54" s="26">
        <v>45.07089858129099</v>
      </c>
      <c r="BI54" s="26">
        <v>43.131959651416068</v>
      </c>
      <c r="BK54" s="27">
        <v>51.586840655590464</v>
      </c>
      <c r="BL54" s="27">
        <v>50.838211215055736</v>
      </c>
      <c r="BM54" s="27">
        <v>47.116530640289653</v>
      </c>
      <c r="BN54" s="27">
        <v>44.076102747253003</v>
      </c>
      <c r="BO54" s="27">
        <v>41.619502886130476</v>
      </c>
      <c r="BP54" s="27">
        <v>40.557933289201046</v>
      </c>
      <c r="BQ54" s="27">
        <v>39.436821631153279</v>
      </c>
      <c r="BR54" s="27">
        <v>38.285595443402514</v>
      </c>
      <c r="BS54" s="27">
        <v>37.206086267665768</v>
      </c>
      <c r="BT54" s="27">
        <v>36.031111911533998</v>
      </c>
      <c r="BU54" s="27">
        <v>30.092422067541762</v>
      </c>
      <c r="BV54" s="27">
        <v>24.949360381977002</v>
      </c>
      <c r="BW54" s="27">
        <v>22.540507375695114</v>
      </c>
      <c r="BX54" s="27">
        <v>21.461191487554672</v>
      </c>
      <c r="BZ54" s="27">
        <v>69.586840655590464</v>
      </c>
      <c r="CA54" s="27">
        <v>68.838211215055736</v>
      </c>
      <c r="CB54" s="27">
        <v>65.116530640289653</v>
      </c>
      <c r="CC54" s="27">
        <v>62.076102747253003</v>
      </c>
      <c r="CD54" s="27">
        <v>59.619502886130476</v>
      </c>
      <c r="CE54" s="27">
        <v>58.557933289201046</v>
      </c>
      <c r="CF54" s="27">
        <v>57.436821631153279</v>
      </c>
      <c r="CG54" s="27">
        <v>56.285595443402514</v>
      </c>
      <c r="CH54" s="27">
        <v>55.206086267665768</v>
      </c>
      <c r="CI54" s="27">
        <v>54.031111911533998</v>
      </c>
      <c r="CJ54" s="27">
        <v>48.092422067541762</v>
      </c>
      <c r="CK54" s="27">
        <v>42.949360381977002</v>
      </c>
      <c r="CL54" s="27">
        <v>40.540507375695114</v>
      </c>
      <c r="CM54" s="27">
        <v>39.461191487554672</v>
      </c>
      <c r="CO54" s="28">
        <v>51.574058705653115</v>
      </c>
      <c r="CP54" s="28">
        <v>50.853518531550094</v>
      </c>
      <c r="CQ54" s="28">
        <v>47.157506354202766</v>
      </c>
      <c r="CR54" s="28">
        <v>44.156371867847383</v>
      </c>
      <c r="CS54" s="28">
        <v>41.732446879362612</v>
      </c>
      <c r="CT54" s="28">
        <v>40.685733224287375</v>
      </c>
      <c r="CU54" s="28">
        <v>39.584825936491001</v>
      </c>
      <c r="CV54" s="28">
        <v>38.387704161656174</v>
      </c>
      <c r="CW54" s="28">
        <v>37.278184453086453</v>
      </c>
      <c r="CX54" s="28">
        <v>36.118237341588355</v>
      </c>
      <c r="CY54" s="28">
        <v>30.898206058534655</v>
      </c>
      <c r="CZ54" s="28">
        <v>13.693708397722943</v>
      </c>
      <c r="DA54" s="28">
        <v>-0.9559296287769854</v>
      </c>
      <c r="DB54" s="28">
        <v>-12.097918987106311</v>
      </c>
      <c r="DD54" s="28">
        <v>69.574058705653115</v>
      </c>
      <c r="DE54" s="28">
        <v>68.853518531550094</v>
      </c>
      <c r="DF54" s="28">
        <v>65.157506354202766</v>
      </c>
      <c r="DG54" s="28">
        <v>62.156371867847383</v>
      </c>
      <c r="DH54" s="28">
        <v>59.732446879362612</v>
      </c>
      <c r="DI54" s="28">
        <v>58.685733224287375</v>
      </c>
      <c r="DJ54" s="28">
        <v>57.584825936491001</v>
      </c>
      <c r="DK54" s="28">
        <v>56.387704161656174</v>
      </c>
      <c r="DL54" s="28">
        <v>55.278184453086453</v>
      </c>
      <c r="DM54" s="28">
        <v>54.118237341588355</v>
      </c>
      <c r="DN54" s="28">
        <v>48.898206058534655</v>
      </c>
      <c r="DO54" s="28">
        <v>31.693708397722943</v>
      </c>
      <c r="DP54" s="28">
        <v>17.044070371223015</v>
      </c>
      <c r="DQ54" s="28">
        <v>5.9020810128936887</v>
      </c>
      <c r="DS54" s="29">
        <v>51.729783317942449</v>
      </c>
      <c r="DT54" s="29">
        <v>51.163087534481846</v>
      </c>
      <c r="DU54" s="29">
        <v>47.625154223506556</v>
      </c>
      <c r="DV54" s="29">
        <v>44.755202554086694</v>
      </c>
      <c r="DW54" s="29">
        <v>42.426784482628591</v>
      </c>
      <c r="DX54" s="29">
        <v>41.385618633995833</v>
      </c>
      <c r="DY54" s="29">
        <v>40.284089967203755</v>
      </c>
      <c r="DZ54" s="29">
        <v>39.09632051463781</v>
      </c>
      <c r="EA54" s="29">
        <v>37.957155233851154</v>
      </c>
      <c r="EB54" s="29">
        <v>36.344981900532176</v>
      </c>
      <c r="EC54" s="29">
        <v>18.103778413767571</v>
      </c>
      <c r="ED54" s="29">
        <v>0.11766166286348323</v>
      </c>
      <c r="EE54" s="29">
        <v>-11.395142630565942</v>
      </c>
      <c r="EF54" s="29">
        <v>-10.678888664790321</v>
      </c>
      <c r="EH54" s="29">
        <v>69.729783317942449</v>
      </c>
      <c r="EI54" s="29">
        <v>69.163087534481846</v>
      </c>
      <c r="EJ54" s="29">
        <v>65.625154223506556</v>
      </c>
      <c r="EK54" s="29">
        <v>62.755202554086694</v>
      </c>
      <c r="EL54" s="29">
        <v>60.426784482628591</v>
      </c>
      <c r="EM54" s="29">
        <v>59.385618633995833</v>
      </c>
      <c r="EN54" s="29">
        <v>58.284089967203755</v>
      </c>
      <c r="EO54" s="29">
        <v>57.09632051463781</v>
      </c>
      <c r="EP54" s="29">
        <v>55.957155233851154</v>
      </c>
      <c r="EQ54" s="29">
        <v>54.344981900532176</v>
      </c>
      <c r="ER54" s="29">
        <v>36.103778413767571</v>
      </c>
      <c r="ES54" s="29">
        <v>18.117661662863483</v>
      </c>
      <c r="ET54" s="29">
        <v>6.6048573694340575</v>
      </c>
      <c r="EU54" s="29">
        <v>7.3211113352096788</v>
      </c>
      <c r="EW54" s="1">
        <v>384542</v>
      </c>
      <c r="EX54" s="80">
        <v>399276</v>
      </c>
      <c r="EY54" s="80" t="s">
        <v>874</v>
      </c>
    </row>
    <row r="55" spans="2:155" ht="16.2" thickBot="1" x14ac:dyDescent="0.35">
      <c r="B55" s="21" t="s">
        <v>401</v>
      </c>
      <c r="C55" s="23">
        <v>111.08733769003832</v>
      </c>
      <c r="D55" s="23">
        <v>111.03002017350292</v>
      </c>
      <c r="E55" s="23">
        <v>106.15261609074794</v>
      </c>
      <c r="F55" s="23">
        <v>101.76496979765344</v>
      </c>
      <c r="G55" s="23">
        <v>96.995586342066758</v>
      </c>
      <c r="H55" s="23">
        <v>92.790602939102143</v>
      </c>
      <c r="I55" s="23">
        <v>90.590981845564841</v>
      </c>
      <c r="J55" s="23">
        <v>87.87657797852313</v>
      </c>
      <c r="K55" s="23">
        <v>85.025845015378593</v>
      </c>
      <c r="L55" s="23">
        <v>81.743045227780499</v>
      </c>
      <c r="M55" s="23">
        <v>65.061579573154461</v>
      </c>
      <c r="N55" s="23">
        <v>49.783824257426204</v>
      </c>
      <c r="O55" s="23">
        <v>44.086995616015543</v>
      </c>
      <c r="P55" s="23">
        <v>42.538751599549357</v>
      </c>
      <c r="Q55" s="24"/>
      <c r="R55" s="23">
        <v>151.08733769003834</v>
      </c>
      <c r="S55" s="23">
        <v>151.03002017350292</v>
      </c>
      <c r="T55" s="23">
        <v>146.15261609074793</v>
      </c>
      <c r="U55" s="23">
        <v>141.76496979765344</v>
      </c>
      <c r="V55" s="23">
        <v>136.99558634206676</v>
      </c>
      <c r="W55" s="23">
        <v>132.79060293910214</v>
      </c>
      <c r="X55" s="23">
        <v>130.59098184556484</v>
      </c>
      <c r="Y55" s="23">
        <v>127.87657797852313</v>
      </c>
      <c r="Z55" s="23">
        <v>125.02584501537859</v>
      </c>
      <c r="AA55" s="23">
        <v>121.7430452277805</v>
      </c>
      <c r="AB55" s="23">
        <v>105.06157957315446</v>
      </c>
      <c r="AC55" s="23">
        <v>89.783824257426204</v>
      </c>
      <c r="AD55" s="23">
        <v>84.086995616015543</v>
      </c>
      <c r="AE55" s="23">
        <v>82.538751599549357</v>
      </c>
      <c r="AG55" s="25">
        <v>110.61621302159666</v>
      </c>
      <c r="AH55" s="25">
        <v>111.06365075919619</v>
      </c>
      <c r="AI55" s="25">
        <v>109.54147370378571</v>
      </c>
      <c r="AJ55" s="25">
        <v>108.79867611984538</v>
      </c>
      <c r="AK55" s="25">
        <v>107.66746690331037</v>
      </c>
      <c r="AL55" s="25">
        <v>106.01434600059413</v>
      </c>
      <c r="AM55" s="25">
        <v>104.17189936523471</v>
      </c>
      <c r="AN55" s="25">
        <v>101.93610047109783</v>
      </c>
      <c r="AO55" s="25">
        <v>99.476575124338751</v>
      </c>
      <c r="AP55" s="25">
        <v>96.56683617744676</v>
      </c>
      <c r="AQ55" s="25">
        <v>85.24221188455499</v>
      </c>
      <c r="AR55" s="25">
        <v>73.470116621717466</v>
      </c>
      <c r="AS55" s="25">
        <v>63.634134574203244</v>
      </c>
      <c r="AT55" s="25">
        <v>60.988829292341848</v>
      </c>
      <c r="AV55" s="26">
        <v>150.61621302159665</v>
      </c>
      <c r="AW55" s="26">
        <v>151.06365075919621</v>
      </c>
      <c r="AX55" s="26">
        <v>149.5414737037857</v>
      </c>
      <c r="AY55" s="26">
        <v>148.79867611984537</v>
      </c>
      <c r="AZ55" s="26">
        <v>147.66746690331036</v>
      </c>
      <c r="BA55" s="26">
        <v>146.01434600059412</v>
      </c>
      <c r="BB55" s="26">
        <v>144.17189936523471</v>
      </c>
      <c r="BC55" s="26">
        <v>141.93610047109783</v>
      </c>
      <c r="BD55" s="26">
        <v>139.47657512433875</v>
      </c>
      <c r="BE55" s="26">
        <v>136.56683617744676</v>
      </c>
      <c r="BF55" s="26">
        <v>125.24221188455499</v>
      </c>
      <c r="BG55" s="26">
        <v>113.47011662171747</v>
      </c>
      <c r="BH55" s="26">
        <v>103.63413457420324</v>
      </c>
      <c r="BI55" s="26">
        <v>100.98882929234185</v>
      </c>
      <c r="BK55" s="27">
        <v>111.10273017436855</v>
      </c>
      <c r="BL55" s="27">
        <v>111.29971490820625</v>
      </c>
      <c r="BM55" s="27">
        <v>106.75097509447897</v>
      </c>
      <c r="BN55" s="27">
        <v>102.67167935881615</v>
      </c>
      <c r="BO55" s="27">
        <v>98.238150796665252</v>
      </c>
      <c r="BP55" s="27">
        <v>94.494800047383762</v>
      </c>
      <c r="BQ55" s="27">
        <v>92.824700040842231</v>
      </c>
      <c r="BR55" s="27">
        <v>90.882560543590841</v>
      </c>
      <c r="BS55" s="27">
        <v>88.706412044098414</v>
      </c>
      <c r="BT55" s="27">
        <v>86.062735574077436</v>
      </c>
      <c r="BU55" s="27">
        <v>73.009397845150517</v>
      </c>
      <c r="BV55" s="27">
        <v>62.444244933461704</v>
      </c>
      <c r="BW55" s="27">
        <v>60.061662935853263</v>
      </c>
      <c r="BX55" s="27">
        <v>61.708104942353117</v>
      </c>
      <c r="BZ55" s="27">
        <v>151.10273017436856</v>
      </c>
      <c r="CA55" s="27">
        <v>151.29971490820625</v>
      </c>
      <c r="CB55" s="27">
        <v>146.75097509447897</v>
      </c>
      <c r="CC55" s="27">
        <v>142.67167935881616</v>
      </c>
      <c r="CD55" s="27">
        <v>138.23815079666525</v>
      </c>
      <c r="CE55" s="27">
        <v>134.49480004738376</v>
      </c>
      <c r="CF55" s="27">
        <v>132.82470004084223</v>
      </c>
      <c r="CG55" s="27">
        <v>130.88256054359084</v>
      </c>
      <c r="CH55" s="27">
        <v>128.70641204409841</v>
      </c>
      <c r="CI55" s="27">
        <v>126.06273557407744</v>
      </c>
      <c r="CJ55" s="27">
        <v>113.00939784515052</v>
      </c>
      <c r="CK55" s="27">
        <v>102.4442449334617</v>
      </c>
      <c r="CL55" s="27">
        <v>100.06166293585326</v>
      </c>
      <c r="CM55" s="27">
        <v>101.70810494235312</v>
      </c>
      <c r="CO55" s="28">
        <v>111.05729283376014</v>
      </c>
      <c r="CP55" s="28">
        <v>111.16611958215398</v>
      </c>
      <c r="CQ55" s="28">
        <v>106.54846080287425</v>
      </c>
      <c r="CR55" s="28">
        <v>102.51678403379955</v>
      </c>
      <c r="CS55" s="28">
        <v>98.219237965847867</v>
      </c>
      <c r="CT55" s="28">
        <v>94.751446417578848</v>
      </c>
      <c r="CU55" s="28">
        <v>93.384828103829648</v>
      </c>
      <c r="CV55" s="28">
        <v>91.521259471441226</v>
      </c>
      <c r="CW55" s="28">
        <v>89.74302688657599</v>
      </c>
      <c r="CX55" s="28">
        <v>87.812601406108627</v>
      </c>
      <c r="CY55" s="28">
        <v>77.403585964338731</v>
      </c>
      <c r="CZ55" s="28">
        <v>33.561985335656914</v>
      </c>
      <c r="DA55" s="28">
        <v>-5.8613925721866167</v>
      </c>
      <c r="DB55" s="28">
        <v>-35.87565437170872</v>
      </c>
      <c r="DD55" s="28">
        <v>151.05729283376013</v>
      </c>
      <c r="DE55" s="28">
        <v>151.16611958215398</v>
      </c>
      <c r="DF55" s="28">
        <v>146.54846080287425</v>
      </c>
      <c r="DG55" s="28">
        <v>142.51678403379955</v>
      </c>
      <c r="DH55" s="28">
        <v>138.21923796584787</v>
      </c>
      <c r="DI55" s="28">
        <v>134.75144641757885</v>
      </c>
      <c r="DJ55" s="28">
        <v>133.38482810382965</v>
      </c>
      <c r="DK55" s="28">
        <v>131.52125947144123</v>
      </c>
      <c r="DL55" s="28">
        <v>129.74302688657599</v>
      </c>
      <c r="DM55" s="28">
        <v>127.81260140610863</v>
      </c>
      <c r="DN55" s="28">
        <v>117.40358596433873</v>
      </c>
      <c r="DO55" s="28">
        <v>73.561985335656914</v>
      </c>
      <c r="DP55" s="28">
        <v>34.138607427813383</v>
      </c>
      <c r="DQ55" s="28">
        <v>4.1243456282912803</v>
      </c>
      <c r="DS55" s="29">
        <v>111.5802277776295</v>
      </c>
      <c r="DT55" s="29">
        <v>112.19196053233847</v>
      </c>
      <c r="DU55" s="29">
        <v>108.07731924835892</v>
      </c>
      <c r="DV55" s="29">
        <v>104.42269583936582</v>
      </c>
      <c r="DW55" s="29">
        <v>100.48289300520699</v>
      </c>
      <c r="DX55" s="29">
        <v>97.114724936205704</v>
      </c>
      <c r="DY55" s="29">
        <v>95.902193576162119</v>
      </c>
      <c r="DZ55" s="29">
        <v>94.434532952060806</v>
      </c>
      <c r="EA55" s="29">
        <v>93.002903729277534</v>
      </c>
      <c r="EB55" s="29">
        <v>89.746380371846385</v>
      </c>
      <c r="EC55" s="29">
        <v>45.261508871498222</v>
      </c>
      <c r="ED55" s="29">
        <v>1.9531953635771515</v>
      </c>
      <c r="EE55" s="29">
        <v>-31.584331107985349</v>
      </c>
      <c r="EF55" s="29">
        <v>-31.954047501738444</v>
      </c>
      <c r="EH55" s="29">
        <v>151.58022777762949</v>
      </c>
      <c r="EI55" s="29">
        <v>152.19196053233847</v>
      </c>
      <c r="EJ55" s="29">
        <v>148.07731924835892</v>
      </c>
      <c r="EK55" s="29">
        <v>144.42269583936582</v>
      </c>
      <c r="EL55" s="29">
        <v>140.48289300520699</v>
      </c>
      <c r="EM55" s="29">
        <v>137.1147249362057</v>
      </c>
      <c r="EN55" s="29">
        <v>135.90219357616212</v>
      </c>
      <c r="EO55" s="29">
        <v>134.43453295206081</v>
      </c>
      <c r="EP55" s="29">
        <v>133.00290372927753</v>
      </c>
      <c r="EQ55" s="29">
        <v>129.74638037184639</v>
      </c>
      <c r="ER55" s="29">
        <v>85.261508871498222</v>
      </c>
      <c r="ES55" s="29">
        <v>41.953195363577152</v>
      </c>
      <c r="ET55" s="29">
        <v>8.4156688920146507</v>
      </c>
      <c r="EU55" s="29">
        <v>8.0459524982615562</v>
      </c>
      <c r="EW55" s="1">
        <v>351794</v>
      </c>
      <c r="EX55" s="80">
        <v>429241</v>
      </c>
      <c r="EY55" s="80" t="s">
        <v>887</v>
      </c>
    </row>
    <row r="56" spans="2:155" ht="16.2" thickBot="1" x14ac:dyDescent="0.35">
      <c r="B56" s="21" t="s">
        <v>277</v>
      </c>
      <c r="C56" s="23">
        <v>5.1521972565239249</v>
      </c>
      <c r="D56" s="23">
        <v>4.8973233520570894</v>
      </c>
      <c r="E56" s="23">
        <v>4.0515845827965506</v>
      </c>
      <c r="F56" s="23">
        <v>3.6211027713757105</v>
      </c>
      <c r="G56" s="23">
        <v>3.1812841877937252</v>
      </c>
      <c r="H56" s="23">
        <v>2.6842187790638157</v>
      </c>
      <c r="I56" s="23">
        <v>2.1962270285879306</v>
      </c>
      <c r="J56" s="23">
        <v>1.6507213569973587</v>
      </c>
      <c r="K56" s="23">
        <v>1.1125869140180953</v>
      </c>
      <c r="L56" s="23">
        <v>0.55399158917944646</v>
      </c>
      <c r="M56" s="23">
        <v>-2.4072838341662894</v>
      </c>
      <c r="N56" s="23">
        <v>-6.5186984370414933</v>
      </c>
      <c r="O56" s="23">
        <v>-9.1953315637150013</v>
      </c>
      <c r="P56" s="23">
        <v>-11.159480332690318</v>
      </c>
      <c r="Q56" s="24"/>
      <c r="R56" s="23">
        <v>15.852197256523924</v>
      </c>
      <c r="S56" s="23">
        <v>15.597323352057089</v>
      </c>
      <c r="T56" s="23">
        <v>14.75158458279655</v>
      </c>
      <c r="U56" s="23">
        <v>14.32110277137571</v>
      </c>
      <c r="V56" s="23">
        <v>13.881284187793725</v>
      </c>
      <c r="W56" s="23">
        <v>13.384218779063815</v>
      </c>
      <c r="X56" s="23">
        <v>12.89622702858793</v>
      </c>
      <c r="Y56" s="23">
        <v>12.350721356997358</v>
      </c>
      <c r="Z56" s="23">
        <v>11.812586914018095</v>
      </c>
      <c r="AA56" s="23">
        <v>11.253991589179446</v>
      </c>
      <c r="AB56" s="23">
        <v>8.2927161658337099</v>
      </c>
      <c r="AC56" s="23">
        <v>4.181301562958506</v>
      </c>
      <c r="AD56" s="23">
        <v>1.504668436284998</v>
      </c>
      <c r="AE56" s="23">
        <v>-0.45948033269031896</v>
      </c>
      <c r="AG56" s="25">
        <v>5.105392874083762</v>
      </c>
      <c r="AH56" s="25">
        <v>5.0953788149300312</v>
      </c>
      <c r="AI56" s="25">
        <v>4.6843597536709947</v>
      </c>
      <c r="AJ56" s="25">
        <v>4.4958765188267549</v>
      </c>
      <c r="AK56" s="25">
        <v>4.2898796824145151</v>
      </c>
      <c r="AL56" s="25">
        <v>4.0563828528219918</v>
      </c>
      <c r="AM56" s="25">
        <v>3.8095017136390013</v>
      </c>
      <c r="AN56" s="25">
        <v>3.5180181999869884</v>
      </c>
      <c r="AO56" s="25">
        <v>3.2155600064270438</v>
      </c>
      <c r="AP56" s="25">
        <v>2.8821007772275173</v>
      </c>
      <c r="AQ56" s="25">
        <v>1.2617925142078583</v>
      </c>
      <c r="AR56" s="25">
        <v>-0.44337911965466148</v>
      </c>
      <c r="AS56" s="25">
        <v>-1.9343109832222645</v>
      </c>
      <c r="AT56" s="25">
        <v>-2.5413738350945145</v>
      </c>
      <c r="AV56" s="26">
        <v>15.805392874083761</v>
      </c>
      <c r="AW56" s="26">
        <v>15.79537881493003</v>
      </c>
      <c r="AX56" s="26">
        <v>15.384359753670994</v>
      </c>
      <c r="AY56" s="26">
        <v>15.195876518826754</v>
      </c>
      <c r="AZ56" s="26">
        <v>14.989879682414514</v>
      </c>
      <c r="BA56" s="26">
        <v>14.756382852821991</v>
      </c>
      <c r="BB56" s="26">
        <v>14.509501713639001</v>
      </c>
      <c r="BC56" s="26">
        <v>14.218018199986988</v>
      </c>
      <c r="BD56" s="26">
        <v>13.915560006427043</v>
      </c>
      <c r="BE56" s="26">
        <v>13.582100777227517</v>
      </c>
      <c r="BF56" s="26">
        <v>11.961792514207858</v>
      </c>
      <c r="BG56" s="26">
        <v>10.256620880345338</v>
      </c>
      <c r="BH56" s="26">
        <v>8.7656890167777348</v>
      </c>
      <c r="BI56" s="26">
        <v>8.1586261649054848</v>
      </c>
      <c r="BK56" s="27">
        <v>5.1563889536608567</v>
      </c>
      <c r="BL56" s="27">
        <v>4.9781960176302089</v>
      </c>
      <c r="BM56" s="27">
        <v>4.2264244029715154</v>
      </c>
      <c r="BN56" s="27">
        <v>3.8816230696388061</v>
      </c>
      <c r="BO56" s="27">
        <v>3.5327510604859729</v>
      </c>
      <c r="BP56" s="27">
        <v>3.1572003445597652</v>
      </c>
      <c r="BQ56" s="27">
        <v>2.787693433258287</v>
      </c>
      <c r="BR56" s="27">
        <v>2.3832068028306246</v>
      </c>
      <c r="BS56" s="27">
        <v>1.9782766777117864</v>
      </c>
      <c r="BT56" s="27">
        <v>1.5457974451182714</v>
      </c>
      <c r="BU56" s="27">
        <v>-0.72684843141371047</v>
      </c>
      <c r="BV56" s="27">
        <v>-2.7389531518460579</v>
      </c>
      <c r="BW56" s="27">
        <v>-3.6131200698419796</v>
      </c>
      <c r="BX56" s="27">
        <v>-3.8158247777259824</v>
      </c>
      <c r="BZ56" s="27">
        <v>15.856388953660856</v>
      </c>
      <c r="CA56" s="27">
        <v>15.678196017630208</v>
      </c>
      <c r="CB56" s="27">
        <v>14.926424402971515</v>
      </c>
      <c r="CC56" s="27">
        <v>14.581623069638805</v>
      </c>
      <c r="CD56" s="27">
        <v>14.232751060485972</v>
      </c>
      <c r="CE56" s="27">
        <v>13.857200344559764</v>
      </c>
      <c r="CF56" s="27">
        <v>13.487693433258286</v>
      </c>
      <c r="CG56" s="27">
        <v>13.083206802830624</v>
      </c>
      <c r="CH56" s="27">
        <v>12.678276677711786</v>
      </c>
      <c r="CI56" s="27">
        <v>12.245797445118271</v>
      </c>
      <c r="CJ56" s="27">
        <v>9.9731515685862888</v>
      </c>
      <c r="CK56" s="27">
        <v>7.9610468481539414</v>
      </c>
      <c r="CL56" s="27">
        <v>7.0868799301580196</v>
      </c>
      <c r="CM56" s="27">
        <v>6.8841752222740169</v>
      </c>
      <c r="CO56" s="28">
        <v>5.1474390579960136</v>
      </c>
      <c r="CP56" s="28">
        <v>4.919536768327438</v>
      </c>
      <c r="CQ56" s="28">
        <v>4.1040124572362817</v>
      </c>
      <c r="CR56" s="28">
        <v>3.7053023880814955</v>
      </c>
      <c r="CS56" s="28">
        <v>3.2971172440058929</v>
      </c>
      <c r="CT56" s="28">
        <v>2.8377580385707759</v>
      </c>
      <c r="CU56" s="28">
        <v>2.3872011379450164</v>
      </c>
      <c r="CV56" s="28">
        <v>1.8712104127924967</v>
      </c>
      <c r="CW56" s="28">
        <v>1.3647963159314109</v>
      </c>
      <c r="CX56" s="28">
        <v>0.84502571491051981</v>
      </c>
      <c r="CY56" s="28">
        <v>-1.9773061413508266</v>
      </c>
      <c r="CZ56" s="28">
        <v>-8.1301199783617442</v>
      </c>
      <c r="DA56" s="28">
        <v>-12.676555796308204</v>
      </c>
      <c r="DB56" s="28">
        <v>-16.355888811859618</v>
      </c>
      <c r="DD56" s="28">
        <v>15.847439057996013</v>
      </c>
      <c r="DE56" s="28">
        <v>15.619536768327437</v>
      </c>
      <c r="DF56" s="28">
        <v>14.804012457236281</v>
      </c>
      <c r="DG56" s="28">
        <v>14.405302388081495</v>
      </c>
      <c r="DH56" s="28">
        <v>13.997117244005892</v>
      </c>
      <c r="DI56" s="28">
        <v>13.537758038570775</v>
      </c>
      <c r="DJ56" s="28">
        <v>13.087201137945016</v>
      </c>
      <c r="DK56" s="28">
        <v>12.571210412792496</v>
      </c>
      <c r="DL56" s="28">
        <v>12.06479631593141</v>
      </c>
      <c r="DM56" s="28">
        <v>11.545025714910519</v>
      </c>
      <c r="DN56" s="28">
        <v>8.7226938586491727</v>
      </c>
      <c r="DO56" s="28">
        <v>2.5698800216382551</v>
      </c>
      <c r="DP56" s="28">
        <v>-1.9765557963082045</v>
      </c>
      <c r="DQ56" s="28">
        <v>-5.6558888118596187</v>
      </c>
      <c r="DS56" s="29">
        <v>5.1783279964294291</v>
      </c>
      <c r="DT56" s="29">
        <v>4.9803016986769002</v>
      </c>
      <c r="DU56" s="29">
        <v>4.1948306313876049</v>
      </c>
      <c r="DV56" s="29">
        <v>3.8187719019026662</v>
      </c>
      <c r="DW56" s="29">
        <v>3.4221787172766938</v>
      </c>
      <c r="DX56" s="29">
        <v>2.952297504015732</v>
      </c>
      <c r="DY56" s="29">
        <v>2.4923501578827185</v>
      </c>
      <c r="DZ56" s="29">
        <v>1.9633282604557891</v>
      </c>
      <c r="EA56" s="29">
        <v>1.4351487648119488</v>
      </c>
      <c r="EB56" s="29">
        <v>0.76404204786589247</v>
      </c>
      <c r="EC56" s="29">
        <v>-6.5745082751135726</v>
      </c>
      <c r="ED56" s="29">
        <v>-12.610637781458298</v>
      </c>
      <c r="EE56" s="29">
        <v>-16.969422072705878</v>
      </c>
      <c r="EF56" s="29">
        <v>-16.821502542893814</v>
      </c>
      <c r="EH56" s="29">
        <v>15.878327996429428</v>
      </c>
      <c r="EI56" s="29">
        <v>15.680301698676899</v>
      </c>
      <c r="EJ56" s="29">
        <v>14.894830631387604</v>
      </c>
      <c r="EK56" s="29">
        <v>14.518771901902666</v>
      </c>
      <c r="EL56" s="29">
        <v>14.122178717276693</v>
      </c>
      <c r="EM56" s="29">
        <v>13.652297504015731</v>
      </c>
      <c r="EN56" s="29">
        <v>13.192350157882718</v>
      </c>
      <c r="EO56" s="29">
        <v>12.663328260455788</v>
      </c>
      <c r="EP56" s="29">
        <v>12.135148764811948</v>
      </c>
      <c r="EQ56" s="29">
        <v>11.464042047865892</v>
      </c>
      <c r="ER56" s="29">
        <v>4.1254917248864267</v>
      </c>
      <c r="ES56" s="29">
        <v>-1.9106377814582984</v>
      </c>
      <c r="ET56" s="29">
        <v>-6.2694220727058791</v>
      </c>
      <c r="EU56" s="29">
        <v>-6.1215025428938148</v>
      </c>
      <c r="EW56" s="1">
        <v>365181</v>
      </c>
      <c r="EX56" s="80">
        <v>392989</v>
      </c>
      <c r="EY56" s="81" t="s">
        <v>883</v>
      </c>
    </row>
    <row r="57" spans="2:155" ht="16.2" thickBot="1" x14ac:dyDescent="0.35">
      <c r="B57" s="21" t="s">
        <v>279</v>
      </c>
      <c r="C57" s="23">
        <v>39.524609209986352</v>
      </c>
      <c r="D57" s="23">
        <v>39.023867384035661</v>
      </c>
      <c r="E57" s="23">
        <v>37.94883986457971</v>
      </c>
      <c r="F57" s="23">
        <v>37.475716020894026</v>
      </c>
      <c r="G57" s="23">
        <v>36.939363696034285</v>
      </c>
      <c r="H57" s="23">
        <v>36.266749756718852</v>
      </c>
      <c r="I57" s="23">
        <v>35.579687399452325</v>
      </c>
      <c r="J57" s="23">
        <v>34.7862883160671</v>
      </c>
      <c r="K57" s="23">
        <v>33.941248098711753</v>
      </c>
      <c r="L57" s="23">
        <v>32.98786714206318</v>
      </c>
      <c r="M57" s="23">
        <v>28.125528486171987</v>
      </c>
      <c r="N57" s="23">
        <v>22.995147007093124</v>
      </c>
      <c r="O57" s="23">
        <v>20.574837608349753</v>
      </c>
      <c r="P57" s="23">
        <v>19.32255932175859</v>
      </c>
      <c r="Q57" s="24"/>
      <c r="R57" s="23">
        <v>60.524609209986352</v>
      </c>
      <c r="S57" s="23">
        <v>60.023867384035661</v>
      </c>
      <c r="T57" s="23">
        <v>58.94883986457971</v>
      </c>
      <c r="U57" s="23">
        <v>58.475716020894026</v>
      </c>
      <c r="V57" s="23">
        <v>57.939363696034285</v>
      </c>
      <c r="W57" s="23">
        <v>57.266749756718852</v>
      </c>
      <c r="X57" s="23">
        <v>56.579687399452325</v>
      </c>
      <c r="Y57" s="23">
        <v>55.7862883160671</v>
      </c>
      <c r="Z57" s="23">
        <v>54.941248098711753</v>
      </c>
      <c r="AA57" s="23">
        <v>53.98786714206318</v>
      </c>
      <c r="AB57" s="23">
        <v>49.125528486171987</v>
      </c>
      <c r="AC57" s="23">
        <v>43.995147007093124</v>
      </c>
      <c r="AD57" s="23">
        <v>41.574837608349753</v>
      </c>
      <c r="AE57" s="23">
        <v>40.32255932175859</v>
      </c>
      <c r="AG57" s="25">
        <v>39.335533075639624</v>
      </c>
      <c r="AH57" s="25">
        <v>39.122231409683785</v>
      </c>
      <c r="AI57" s="25">
        <v>38.449413430706407</v>
      </c>
      <c r="AJ57" s="25">
        <v>38.076002036590474</v>
      </c>
      <c r="AK57" s="25">
        <v>37.540726271113748</v>
      </c>
      <c r="AL57" s="25">
        <v>36.89880258968779</v>
      </c>
      <c r="AM57" s="25">
        <v>36.202612520358301</v>
      </c>
      <c r="AN57" s="25">
        <v>35.35432768273381</v>
      </c>
      <c r="AO57" s="25">
        <v>34.45810334656386</v>
      </c>
      <c r="AP57" s="25">
        <v>33.445537179626115</v>
      </c>
      <c r="AQ57" s="25">
        <v>30.224069904472515</v>
      </c>
      <c r="AR57" s="25">
        <v>26.583784473430697</v>
      </c>
      <c r="AS57" s="25">
        <v>23.584225806415304</v>
      </c>
      <c r="AT57" s="25">
        <v>22.504124795529194</v>
      </c>
      <c r="AV57" s="26">
        <v>60.335533075639624</v>
      </c>
      <c r="AW57" s="26">
        <v>60.122231409683785</v>
      </c>
      <c r="AX57" s="26">
        <v>59.449413430706407</v>
      </c>
      <c r="AY57" s="26">
        <v>59.076002036590474</v>
      </c>
      <c r="AZ57" s="26">
        <v>58.540726271113748</v>
      </c>
      <c r="BA57" s="26">
        <v>57.89880258968779</v>
      </c>
      <c r="BB57" s="26">
        <v>57.202612520358301</v>
      </c>
      <c r="BC57" s="26">
        <v>56.35432768273381</v>
      </c>
      <c r="BD57" s="26">
        <v>55.45810334656386</v>
      </c>
      <c r="BE57" s="26">
        <v>54.445537179626115</v>
      </c>
      <c r="BF57" s="26">
        <v>51.224069904472515</v>
      </c>
      <c r="BG57" s="26">
        <v>47.583784473430697</v>
      </c>
      <c r="BH57" s="26">
        <v>44.584225806415304</v>
      </c>
      <c r="BI57" s="26">
        <v>43.504124795529194</v>
      </c>
      <c r="BK57" s="27">
        <v>39.52904585487444</v>
      </c>
      <c r="BL57" s="27">
        <v>39.105077112249319</v>
      </c>
      <c r="BM57" s="27">
        <v>38.128064403849784</v>
      </c>
      <c r="BN57" s="27">
        <v>37.747027236937271</v>
      </c>
      <c r="BO57" s="27">
        <v>37.310956393830992</v>
      </c>
      <c r="BP57" s="27">
        <v>36.77549809036627</v>
      </c>
      <c r="BQ57" s="27">
        <v>36.229998914997481</v>
      </c>
      <c r="BR57" s="27">
        <v>35.611231870518864</v>
      </c>
      <c r="BS57" s="27">
        <v>34.938308313098361</v>
      </c>
      <c r="BT57" s="27">
        <v>34.15573857986783</v>
      </c>
      <c r="BU57" s="27">
        <v>30.35432145493651</v>
      </c>
      <c r="BV57" s="27">
        <v>27.177028067714275</v>
      </c>
      <c r="BW57" s="27">
        <v>26.071779076549348</v>
      </c>
      <c r="BX57" s="27">
        <v>26.063039389312891</v>
      </c>
      <c r="BZ57" s="27">
        <v>60.52904585487444</v>
      </c>
      <c r="CA57" s="27">
        <v>60.105077112249319</v>
      </c>
      <c r="CB57" s="27">
        <v>59.128064403849784</v>
      </c>
      <c r="CC57" s="27">
        <v>58.747027236937271</v>
      </c>
      <c r="CD57" s="27">
        <v>58.310956393830992</v>
      </c>
      <c r="CE57" s="27">
        <v>57.77549809036627</v>
      </c>
      <c r="CF57" s="27">
        <v>57.229998914997481</v>
      </c>
      <c r="CG57" s="27">
        <v>56.611231870518864</v>
      </c>
      <c r="CH57" s="27">
        <v>55.938308313098361</v>
      </c>
      <c r="CI57" s="27">
        <v>55.15573857986783</v>
      </c>
      <c r="CJ57" s="27">
        <v>51.35432145493651</v>
      </c>
      <c r="CK57" s="27">
        <v>48.177028067714275</v>
      </c>
      <c r="CL57" s="27">
        <v>47.071779076549348</v>
      </c>
      <c r="CM57" s="27">
        <v>47.063039389312891</v>
      </c>
      <c r="CO57" s="28">
        <v>39.520437181600116</v>
      </c>
      <c r="CP57" s="28">
        <v>39.04001422629311</v>
      </c>
      <c r="CQ57" s="28">
        <v>38.017898916327013</v>
      </c>
      <c r="CR57" s="28">
        <v>37.623802702549106</v>
      </c>
      <c r="CS57" s="28">
        <v>37.19790255674441</v>
      </c>
      <c r="CT57" s="28">
        <v>36.705677307952151</v>
      </c>
      <c r="CU57" s="28">
        <v>36.21859756358036</v>
      </c>
      <c r="CV57" s="28">
        <v>35.633670782965837</v>
      </c>
      <c r="CW57" s="28">
        <v>35.059389718458419</v>
      </c>
      <c r="CX57" s="28">
        <v>34.444628101030787</v>
      </c>
      <c r="CY57" s="28">
        <v>30.982621628026649</v>
      </c>
      <c r="CZ57" s="28">
        <v>17.549778426136925</v>
      </c>
      <c r="DA57" s="28">
        <v>5.2779797852963171</v>
      </c>
      <c r="DB57" s="28">
        <v>-4.6458540692844679</v>
      </c>
      <c r="DD57" s="28">
        <v>60.520437181600116</v>
      </c>
      <c r="DE57" s="28">
        <v>60.04001422629311</v>
      </c>
      <c r="DF57" s="28">
        <v>59.017898916327013</v>
      </c>
      <c r="DG57" s="28">
        <v>58.623802702549106</v>
      </c>
      <c r="DH57" s="28">
        <v>58.19790255674441</v>
      </c>
      <c r="DI57" s="28">
        <v>57.705677307952151</v>
      </c>
      <c r="DJ57" s="28">
        <v>57.21859756358036</v>
      </c>
      <c r="DK57" s="28">
        <v>56.633670782965837</v>
      </c>
      <c r="DL57" s="28">
        <v>56.059389718458419</v>
      </c>
      <c r="DM57" s="28">
        <v>55.444628101030787</v>
      </c>
      <c r="DN57" s="28">
        <v>51.982621628026649</v>
      </c>
      <c r="DO57" s="28">
        <v>38.549778426136925</v>
      </c>
      <c r="DP57" s="28">
        <v>26.277979785296317</v>
      </c>
      <c r="DQ57" s="28">
        <v>16.354145930715532</v>
      </c>
      <c r="DS57" s="29">
        <v>39.660133788091912</v>
      </c>
      <c r="DT57" s="29">
        <v>39.381673818460683</v>
      </c>
      <c r="DU57" s="29">
        <v>38.529331863994344</v>
      </c>
      <c r="DV57" s="29">
        <v>38.265704909102595</v>
      </c>
      <c r="DW57" s="29">
        <v>37.976711294477496</v>
      </c>
      <c r="DX57" s="29">
        <v>37.564783391867394</v>
      </c>
      <c r="DY57" s="29">
        <v>37.173832127033904</v>
      </c>
      <c r="DZ57" s="29">
        <v>36.639042263426816</v>
      </c>
      <c r="EA57" s="29">
        <v>36.126818596385114</v>
      </c>
      <c r="EB57" s="29">
        <v>35.204134463824431</v>
      </c>
      <c r="EC57" s="29">
        <v>20.803999595699409</v>
      </c>
      <c r="ED57" s="29">
        <v>8.1880770483291201</v>
      </c>
      <c r="EE57" s="29">
        <v>-2.6826784273056035</v>
      </c>
      <c r="EF57" s="29">
        <v>-2.7279671643103427</v>
      </c>
      <c r="EH57" s="29">
        <v>60.660133788091912</v>
      </c>
      <c r="EI57" s="29">
        <v>60.381673818460683</v>
      </c>
      <c r="EJ57" s="29">
        <v>59.529331863994344</v>
      </c>
      <c r="EK57" s="29">
        <v>59.265704909102595</v>
      </c>
      <c r="EL57" s="29">
        <v>58.976711294477496</v>
      </c>
      <c r="EM57" s="29">
        <v>58.564783391867394</v>
      </c>
      <c r="EN57" s="29">
        <v>58.173832127033904</v>
      </c>
      <c r="EO57" s="29">
        <v>57.639042263426816</v>
      </c>
      <c r="EP57" s="29">
        <v>57.126818596385114</v>
      </c>
      <c r="EQ57" s="29">
        <v>56.204134463824431</v>
      </c>
      <c r="ER57" s="29">
        <v>41.803999595699409</v>
      </c>
      <c r="ES57" s="29">
        <v>29.18807704832912</v>
      </c>
      <c r="ET57" s="29">
        <v>18.317321572694397</v>
      </c>
      <c r="EU57" s="29">
        <v>18.272032835689657</v>
      </c>
      <c r="EW57" s="1">
        <v>389111</v>
      </c>
      <c r="EX57" s="80">
        <v>413393</v>
      </c>
      <c r="EY57" s="80" t="s">
        <v>871</v>
      </c>
    </row>
    <row r="58" spans="2:155" ht="16.2" thickBot="1" x14ac:dyDescent="0.35">
      <c r="B58" s="21" t="s">
        <v>402</v>
      </c>
      <c r="C58" s="23">
        <v>62.080872828240118</v>
      </c>
      <c r="D58" s="23">
        <v>61.636118799497488</v>
      </c>
      <c r="E58" s="23">
        <v>59.986460759784158</v>
      </c>
      <c r="F58" s="23">
        <v>59.163112017997818</v>
      </c>
      <c r="G58" s="23">
        <v>58.263232570771642</v>
      </c>
      <c r="H58" s="23">
        <v>57.167616994620978</v>
      </c>
      <c r="I58" s="23">
        <v>56.07414647003889</v>
      </c>
      <c r="J58" s="23">
        <v>54.80434369186144</v>
      </c>
      <c r="K58" s="23">
        <v>53.473614966435711</v>
      </c>
      <c r="L58" s="23">
        <v>51.970230641252613</v>
      </c>
      <c r="M58" s="23">
        <v>45.025965519725474</v>
      </c>
      <c r="N58" s="23">
        <v>37.418534910871074</v>
      </c>
      <c r="O58" s="23">
        <v>33.356269660464164</v>
      </c>
      <c r="P58" s="23">
        <v>30.953549169263539</v>
      </c>
      <c r="Q58" s="24"/>
      <c r="R58" s="23">
        <v>80.080872828240118</v>
      </c>
      <c r="S58" s="23">
        <v>79.636118799497496</v>
      </c>
      <c r="T58" s="23">
        <v>77.986460759784165</v>
      </c>
      <c r="U58" s="23">
        <v>77.163112017997818</v>
      </c>
      <c r="V58" s="23">
        <v>76.263232570771635</v>
      </c>
      <c r="W58" s="23">
        <v>75.167616994620971</v>
      </c>
      <c r="X58" s="23">
        <v>74.074146470038897</v>
      </c>
      <c r="Y58" s="23">
        <v>72.804343691861447</v>
      </c>
      <c r="Z58" s="23">
        <v>71.473614966435719</v>
      </c>
      <c r="AA58" s="23">
        <v>69.970230641252613</v>
      </c>
      <c r="AB58" s="23">
        <v>63.025965519725474</v>
      </c>
      <c r="AC58" s="23">
        <v>55.418534910871074</v>
      </c>
      <c r="AD58" s="23">
        <v>51.356269660464164</v>
      </c>
      <c r="AE58" s="23">
        <v>48.953549169263539</v>
      </c>
      <c r="AG58" s="25">
        <v>61.827926619740076</v>
      </c>
      <c r="AH58" s="25">
        <v>61.696131902275333</v>
      </c>
      <c r="AI58" s="25">
        <v>60.702015360131469</v>
      </c>
      <c r="AJ58" s="25">
        <v>60.106891242795612</v>
      </c>
      <c r="AK58" s="25">
        <v>59.414891269731697</v>
      </c>
      <c r="AL58" s="25">
        <v>58.534759431851484</v>
      </c>
      <c r="AM58" s="25">
        <v>57.591498063132939</v>
      </c>
      <c r="AN58" s="25">
        <v>56.455538624024641</v>
      </c>
      <c r="AO58" s="25">
        <v>55.211759424949442</v>
      </c>
      <c r="AP58" s="25">
        <v>53.759821140928928</v>
      </c>
      <c r="AQ58" s="25">
        <v>48.606888852898109</v>
      </c>
      <c r="AR58" s="25">
        <v>43.895090466839108</v>
      </c>
      <c r="AS58" s="25">
        <v>40.039037077607105</v>
      </c>
      <c r="AT58" s="25">
        <v>38.658426260046866</v>
      </c>
      <c r="AV58" s="26">
        <v>79.827926619740083</v>
      </c>
      <c r="AW58" s="26">
        <v>79.69613190227534</v>
      </c>
      <c r="AX58" s="26">
        <v>78.702015360131469</v>
      </c>
      <c r="AY58" s="26">
        <v>78.106891242795612</v>
      </c>
      <c r="AZ58" s="26">
        <v>77.414891269731697</v>
      </c>
      <c r="BA58" s="26">
        <v>76.534759431851484</v>
      </c>
      <c r="BB58" s="26">
        <v>75.591498063132946</v>
      </c>
      <c r="BC58" s="26">
        <v>74.455538624024641</v>
      </c>
      <c r="BD58" s="26">
        <v>73.211759424949435</v>
      </c>
      <c r="BE58" s="26">
        <v>71.759821140928921</v>
      </c>
      <c r="BF58" s="26">
        <v>66.606888852898109</v>
      </c>
      <c r="BG58" s="26">
        <v>61.895090466839108</v>
      </c>
      <c r="BH58" s="26">
        <v>58.039037077607105</v>
      </c>
      <c r="BI58" s="26">
        <v>56.658426260046866</v>
      </c>
      <c r="BK58" s="27">
        <v>62.086634441101005</v>
      </c>
      <c r="BL58" s="27">
        <v>61.758879607963941</v>
      </c>
      <c r="BM58" s="27">
        <v>60.269976103897953</v>
      </c>
      <c r="BN58" s="27">
        <v>59.606022641147739</v>
      </c>
      <c r="BO58" s="27">
        <v>58.870950861758267</v>
      </c>
      <c r="BP58" s="27">
        <v>57.999873181540693</v>
      </c>
      <c r="BQ58" s="27">
        <v>57.134402156077797</v>
      </c>
      <c r="BR58" s="27">
        <v>56.144774347698757</v>
      </c>
      <c r="BS58" s="27">
        <v>55.092322456907411</v>
      </c>
      <c r="BT58" s="27">
        <v>53.86755005787083</v>
      </c>
      <c r="BU58" s="27">
        <v>48.451634978195884</v>
      </c>
      <c r="BV58" s="27">
        <v>44.273830845281481</v>
      </c>
      <c r="BW58" s="27">
        <v>43.042031834146073</v>
      </c>
      <c r="BX58" s="27">
        <v>43.394252522377357</v>
      </c>
      <c r="BZ58" s="27">
        <v>80.086634441101012</v>
      </c>
      <c r="CA58" s="27">
        <v>79.758879607963934</v>
      </c>
      <c r="CB58" s="27">
        <v>78.26997610389796</v>
      </c>
      <c r="CC58" s="27">
        <v>77.606022641147746</v>
      </c>
      <c r="CD58" s="27">
        <v>76.870950861758274</v>
      </c>
      <c r="CE58" s="27">
        <v>75.999873181540693</v>
      </c>
      <c r="CF58" s="27">
        <v>75.134402156077797</v>
      </c>
      <c r="CG58" s="27">
        <v>74.144774347698757</v>
      </c>
      <c r="CH58" s="27">
        <v>73.092322456907411</v>
      </c>
      <c r="CI58" s="27">
        <v>71.86755005787083</v>
      </c>
      <c r="CJ58" s="27">
        <v>66.451634978195884</v>
      </c>
      <c r="CK58" s="27">
        <v>62.273830845281481</v>
      </c>
      <c r="CL58" s="27">
        <v>61.042031834146073</v>
      </c>
      <c r="CM58" s="27">
        <v>61.394252522377357</v>
      </c>
      <c r="CO58" s="28">
        <v>62.065369916761476</v>
      </c>
      <c r="CP58" s="28">
        <v>61.692168481495941</v>
      </c>
      <c r="CQ58" s="28">
        <v>60.162732579263199</v>
      </c>
      <c r="CR58" s="28">
        <v>59.505327175039447</v>
      </c>
      <c r="CS58" s="28">
        <v>58.829441270397005</v>
      </c>
      <c r="CT58" s="28">
        <v>58.07712112883226</v>
      </c>
      <c r="CU58" s="28">
        <v>57.368747554133719</v>
      </c>
      <c r="CV58" s="28">
        <v>56.533593182382823</v>
      </c>
      <c r="CW58" s="28">
        <v>55.738590960812196</v>
      </c>
      <c r="CX58" s="28">
        <v>54.872774953006761</v>
      </c>
      <c r="CY58" s="28">
        <v>50.413809578534526</v>
      </c>
      <c r="CZ58" s="28">
        <v>26.419719633967816</v>
      </c>
      <c r="DA58" s="28">
        <v>6.1532253392271912</v>
      </c>
      <c r="DB58" s="28">
        <v>-9.2569874059102517</v>
      </c>
      <c r="DD58" s="28">
        <v>80.065369916761483</v>
      </c>
      <c r="DE58" s="28">
        <v>79.692168481495941</v>
      </c>
      <c r="DF58" s="28">
        <v>78.162732579263206</v>
      </c>
      <c r="DG58" s="28">
        <v>77.50532717503944</v>
      </c>
      <c r="DH58" s="28">
        <v>76.829441270397012</v>
      </c>
      <c r="DI58" s="28">
        <v>76.07712112883226</v>
      </c>
      <c r="DJ58" s="28">
        <v>75.368747554133719</v>
      </c>
      <c r="DK58" s="28">
        <v>74.533593182382816</v>
      </c>
      <c r="DL58" s="28">
        <v>73.738590960812189</v>
      </c>
      <c r="DM58" s="28">
        <v>72.872774953006768</v>
      </c>
      <c r="DN58" s="28">
        <v>68.413809578534526</v>
      </c>
      <c r="DO58" s="28">
        <v>44.419719633967816</v>
      </c>
      <c r="DP58" s="28">
        <v>24.153225339227191</v>
      </c>
      <c r="DQ58" s="28">
        <v>8.7430125940897483</v>
      </c>
      <c r="DS58" s="29">
        <v>62.346034092405048</v>
      </c>
      <c r="DT58" s="29">
        <v>62.244448534369127</v>
      </c>
      <c r="DU58" s="29">
        <v>60.99761144547827</v>
      </c>
      <c r="DV58" s="29">
        <v>60.551886535085195</v>
      </c>
      <c r="DW58" s="29">
        <v>60.097776426175173</v>
      </c>
      <c r="DX58" s="29">
        <v>59.48789528504205</v>
      </c>
      <c r="DY58" s="29">
        <v>58.930923641512216</v>
      </c>
      <c r="DZ58" s="29">
        <v>58.261962255324704</v>
      </c>
      <c r="EA58" s="29">
        <v>57.60374359092522</v>
      </c>
      <c r="EB58" s="29">
        <v>55.963850428585872</v>
      </c>
      <c r="EC58" s="29">
        <v>32.275592002010086</v>
      </c>
      <c r="ED58" s="29">
        <v>7.388704797192247</v>
      </c>
      <c r="EE58" s="29">
        <v>-10.170266714856695</v>
      </c>
      <c r="EF58" s="29">
        <v>-9.2611359397568833</v>
      </c>
      <c r="EH58" s="29">
        <v>80.346034092405048</v>
      </c>
      <c r="EI58" s="29">
        <v>80.244448534369127</v>
      </c>
      <c r="EJ58" s="29">
        <v>78.99761144547827</v>
      </c>
      <c r="EK58" s="29">
        <v>78.551886535085202</v>
      </c>
      <c r="EL58" s="29">
        <v>78.097776426175173</v>
      </c>
      <c r="EM58" s="29">
        <v>77.487895285042043</v>
      </c>
      <c r="EN58" s="29">
        <v>76.930923641512209</v>
      </c>
      <c r="EO58" s="29">
        <v>76.261962255324704</v>
      </c>
      <c r="EP58" s="29">
        <v>75.60374359092522</v>
      </c>
      <c r="EQ58" s="29">
        <v>73.963850428585872</v>
      </c>
      <c r="ER58" s="29">
        <v>50.275592002010086</v>
      </c>
      <c r="ES58" s="29">
        <v>25.388704797192247</v>
      </c>
      <c r="ET58" s="29">
        <v>7.8297332851433055</v>
      </c>
      <c r="EU58" s="29">
        <v>8.7388640602431167</v>
      </c>
      <c r="EW58" s="1">
        <v>380261</v>
      </c>
      <c r="EX58" s="80">
        <v>422010</v>
      </c>
      <c r="EY58" s="80" t="s">
        <v>522</v>
      </c>
    </row>
    <row r="59" spans="2:155" ht="16.2" thickBot="1" x14ac:dyDescent="0.35">
      <c r="B59" s="21" t="s">
        <v>283</v>
      </c>
      <c r="C59" s="23">
        <v>84.197719614467616</v>
      </c>
      <c r="D59" s="23">
        <v>84.233166078947264</v>
      </c>
      <c r="E59" s="23">
        <v>83.61067865520576</v>
      </c>
      <c r="F59" s="23">
        <v>83.103199638019618</v>
      </c>
      <c r="G59" s="23">
        <v>82.504207921504246</v>
      </c>
      <c r="H59" s="23">
        <v>81.779189877880725</v>
      </c>
      <c r="I59" s="23">
        <v>80.865350030523672</v>
      </c>
      <c r="J59" s="23">
        <v>79.794616160337895</v>
      </c>
      <c r="K59" s="23">
        <v>78.662275070825373</v>
      </c>
      <c r="L59" s="23">
        <v>77.421513520523192</v>
      </c>
      <c r="M59" s="23">
        <v>71.583971647281544</v>
      </c>
      <c r="N59" s="23">
        <v>66.209103816821184</v>
      </c>
      <c r="O59" s="23">
        <v>63.634717761730023</v>
      </c>
      <c r="P59" s="23">
        <v>62.347474463722008</v>
      </c>
      <c r="Q59" s="24"/>
      <c r="R59" s="23">
        <v>102.19771961446762</v>
      </c>
      <c r="S59" s="23">
        <v>102.23316607894726</v>
      </c>
      <c r="T59" s="23">
        <v>101.61067865520576</v>
      </c>
      <c r="U59" s="23">
        <v>101.10319963801962</v>
      </c>
      <c r="V59" s="23">
        <v>100.50420792150425</v>
      </c>
      <c r="W59" s="23">
        <v>99.779189877880725</v>
      </c>
      <c r="X59" s="23">
        <v>98.865350030523672</v>
      </c>
      <c r="Y59" s="23">
        <v>97.794616160337895</v>
      </c>
      <c r="Z59" s="23">
        <v>96.662275070825373</v>
      </c>
      <c r="AA59" s="23">
        <v>95.421513520523192</v>
      </c>
      <c r="AB59" s="23">
        <v>89.583971647281544</v>
      </c>
      <c r="AC59" s="23">
        <v>84.209103816821184</v>
      </c>
      <c r="AD59" s="23">
        <v>81.63471776173003</v>
      </c>
      <c r="AE59" s="23">
        <v>80.347474463722008</v>
      </c>
      <c r="AG59" s="25">
        <v>84.055266909342649</v>
      </c>
      <c r="AH59" s="25">
        <v>84.101951523811323</v>
      </c>
      <c r="AI59" s="25">
        <v>83.680438902685509</v>
      </c>
      <c r="AJ59" s="25">
        <v>83.318211527723022</v>
      </c>
      <c r="AK59" s="25">
        <v>82.870664221259034</v>
      </c>
      <c r="AL59" s="25">
        <v>82.318312417783289</v>
      </c>
      <c r="AM59" s="25">
        <v>81.718590800221136</v>
      </c>
      <c r="AN59" s="25">
        <v>81.009288410038266</v>
      </c>
      <c r="AO59" s="25">
        <v>80.226451605249153</v>
      </c>
      <c r="AP59" s="25">
        <v>79.252121819823785</v>
      </c>
      <c r="AQ59" s="25">
        <v>74.899942111888379</v>
      </c>
      <c r="AR59" s="25">
        <v>70.585271829897721</v>
      </c>
      <c r="AS59" s="25">
        <v>66.903778525512422</v>
      </c>
      <c r="AT59" s="25">
        <v>65.34383019314717</v>
      </c>
      <c r="AV59" s="26">
        <v>102.05526690934265</v>
      </c>
      <c r="AW59" s="26">
        <v>102.10195152381132</v>
      </c>
      <c r="AX59" s="26">
        <v>101.68043890268551</v>
      </c>
      <c r="AY59" s="26">
        <v>101.31821152772302</v>
      </c>
      <c r="AZ59" s="26">
        <v>100.87066422125903</v>
      </c>
      <c r="BA59" s="26">
        <v>100.31831241778329</v>
      </c>
      <c r="BB59" s="26">
        <v>99.718590800221136</v>
      </c>
      <c r="BC59" s="26">
        <v>99.009288410038266</v>
      </c>
      <c r="BD59" s="26">
        <v>98.226451605249153</v>
      </c>
      <c r="BE59" s="26">
        <v>97.252121819823785</v>
      </c>
      <c r="BF59" s="26">
        <v>92.899942111888379</v>
      </c>
      <c r="BG59" s="26">
        <v>88.585271829897721</v>
      </c>
      <c r="BH59" s="26">
        <v>84.903778525512422</v>
      </c>
      <c r="BI59" s="26">
        <v>83.34383019314717</v>
      </c>
      <c r="BK59" s="27">
        <v>84.202530774157168</v>
      </c>
      <c r="BL59" s="27">
        <v>84.320582832589736</v>
      </c>
      <c r="BM59" s="27">
        <v>83.804576011670775</v>
      </c>
      <c r="BN59" s="27">
        <v>83.397845046879013</v>
      </c>
      <c r="BO59" s="27">
        <v>82.909165680221648</v>
      </c>
      <c r="BP59" s="27">
        <v>82.335650861195276</v>
      </c>
      <c r="BQ59" s="27">
        <v>81.744777953046082</v>
      </c>
      <c r="BR59" s="27">
        <v>80.98427459168758</v>
      </c>
      <c r="BS59" s="27">
        <v>80.106577640411658</v>
      </c>
      <c r="BT59" s="27">
        <v>79.118398326580234</v>
      </c>
      <c r="BU59" s="27">
        <v>74.460420364443678</v>
      </c>
      <c r="BV59" s="27">
        <v>70.917815918515345</v>
      </c>
      <c r="BW59" s="27">
        <v>69.735432972016568</v>
      </c>
      <c r="BX59" s="27">
        <v>69.856906863994709</v>
      </c>
      <c r="BZ59" s="27">
        <v>102.20253077415717</v>
      </c>
      <c r="CA59" s="27">
        <v>102.32058283258974</v>
      </c>
      <c r="CB59" s="27">
        <v>101.80457601167078</v>
      </c>
      <c r="CC59" s="27">
        <v>101.39784504687901</v>
      </c>
      <c r="CD59" s="27">
        <v>100.90916568022165</v>
      </c>
      <c r="CE59" s="27">
        <v>100.33565086119528</v>
      </c>
      <c r="CF59" s="27">
        <v>99.744777953046082</v>
      </c>
      <c r="CG59" s="27">
        <v>98.98427459168758</v>
      </c>
      <c r="CH59" s="27">
        <v>98.106577640411658</v>
      </c>
      <c r="CI59" s="27">
        <v>97.118398326580234</v>
      </c>
      <c r="CJ59" s="27">
        <v>92.460420364443678</v>
      </c>
      <c r="CK59" s="27">
        <v>88.917815918515345</v>
      </c>
      <c r="CL59" s="27">
        <v>87.735432972016568</v>
      </c>
      <c r="CM59" s="27">
        <v>87.856906863994709</v>
      </c>
      <c r="CO59" s="28">
        <v>84.190858675804634</v>
      </c>
      <c r="CP59" s="28">
        <v>84.262236923665029</v>
      </c>
      <c r="CQ59" s="28">
        <v>83.705950352363374</v>
      </c>
      <c r="CR59" s="28">
        <v>83.296717602495676</v>
      </c>
      <c r="CS59" s="28">
        <v>82.831179867862161</v>
      </c>
      <c r="CT59" s="28">
        <v>82.326121668689836</v>
      </c>
      <c r="CU59" s="28">
        <v>81.836437816877549</v>
      </c>
      <c r="CV59" s="28">
        <v>81.187510310392128</v>
      </c>
      <c r="CW59" s="28">
        <v>80.548968135581944</v>
      </c>
      <c r="CX59" s="28">
        <v>79.900230360561707</v>
      </c>
      <c r="CY59" s="28">
        <v>76.187893588124041</v>
      </c>
      <c r="CZ59" s="28">
        <v>58.613736258080479</v>
      </c>
      <c r="DA59" s="28">
        <v>42.843920903233212</v>
      </c>
      <c r="DB59" s="28">
        <v>30.496976827813853</v>
      </c>
      <c r="DD59" s="28">
        <v>102.19085867580463</v>
      </c>
      <c r="DE59" s="28">
        <v>102.26223692366503</v>
      </c>
      <c r="DF59" s="28">
        <v>101.70595035236337</v>
      </c>
      <c r="DG59" s="28">
        <v>101.29671760249568</v>
      </c>
      <c r="DH59" s="28">
        <v>100.83117986786216</v>
      </c>
      <c r="DI59" s="28">
        <v>100.32612166868984</v>
      </c>
      <c r="DJ59" s="28">
        <v>99.836437816877549</v>
      </c>
      <c r="DK59" s="28">
        <v>99.187510310392128</v>
      </c>
      <c r="DL59" s="28">
        <v>98.548968135581944</v>
      </c>
      <c r="DM59" s="28">
        <v>97.900230360561707</v>
      </c>
      <c r="DN59" s="28">
        <v>94.187893588124041</v>
      </c>
      <c r="DO59" s="28">
        <v>76.613736258080479</v>
      </c>
      <c r="DP59" s="28">
        <v>60.843920903233212</v>
      </c>
      <c r="DQ59" s="28">
        <v>48.496976827813853</v>
      </c>
      <c r="DS59" s="29">
        <v>84.376613177823515</v>
      </c>
      <c r="DT59" s="29">
        <v>84.626613708921468</v>
      </c>
      <c r="DU59" s="29">
        <v>84.25002812956825</v>
      </c>
      <c r="DV59" s="29">
        <v>83.973801015907767</v>
      </c>
      <c r="DW59" s="29">
        <v>83.656363647808746</v>
      </c>
      <c r="DX59" s="29">
        <v>83.25674810316994</v>
      </c>
      <c r="DY59" s="29">
        <v>82.826862597446706</v>
      </c>
      <c r="DZ59" s="29">
        <v>82.255074473861612</v>
      </c>
      <c r="EA59" s="29">
        <v>81.69872526665516</v>
      </c>
      <c r="EB59" s="29">
        <v>80.46321054438026</v>
      </c>
      <c r="EC59" s="29">
        <v>63.257979726418931</v>
      </c>
      <c r="ED59" s="29">
        <v>45.77439238617211</v>
      </c>
      <c r="EE59" s="29">
        <v>32.324720753440374</v>
      </c>
      <c r="EF59" s="29">
        <v>32.022594380395134</v>
      </c>
      <c r="EH59" s="29">
        <v>102.37661317782351</v>
      </c>
      <c r="EI59" s="29">
        <v>102.62661370892147</v>
      </c>
      <c r="EJ59" s="29">
        <v>102.25002812956825</v>
      </c>
      <c r="EK59" s="29">
        <v>101.97380101590777</v>
      </c>
      <c r="EL59" s="29">
        <v>101.65636364780875</v>
      </c>
      <c r="EM59" s="29">
        <v>101.25674810316994</v>
      </c>
      <c r="EN59" s="29">
        <v>100.82686259744671</v>
      </c>
      <c r="EO59" s="29">
        <v>100.25507447386161</v>
      </c>
      <c r="EP59" s="29">
        <v>99.69872526665516</v>
      </c>
      <c r="EQ59" s="29">
        <v>98.46321054438026</v>
      </c>
      <c r="ER59" s="29">
        <v>81.257979726418938</v>
      </c>
      <c r="ES59" s="29">
        <v>63.77439238617211</v>
      </c>
      <c r="ET59" s="29">
        <v>50.324720753440374</v>
      </c>
      <c r="EU59" s="29">
        <v>50.022594380395134</v>
      </c>
      <c r="EW59" s="1">
        <v>392426</v>
      </c>
      <c r="EX59" s="80">
        <v>407533</v>
      </c>
      <c r="EY59" s="80" t="s">
        <v>874</v>
      </c>
    </row>
    <row r="60" spans="2:155" ht="16.2" thickBot="1" x14ac:dyDescent="0.35">
      <c r="B60" s="21" t="s">
        <v>286</v>
      </c>
      <c r="C60" s="23">
        <v>25.784920624306459</v>
      </c>
      <c r="D60" s="23">
        <v>25.653143646401205</v>
      </c>
      <c r="E60" s="23">
        <v>24.663223101904023</v>
      </c>
      <c r="F60" s="23">
        <v>23.826395367126068</v>
      </c>
      <c r="G60" s="23">
        <v>22.809186312947034</v>
      </c>
      <c r="H60" s="23">
        <v>21.578410995099695</v>
      </c>
      <c r="I60" s="23">
        <v>20.282424709370233</v>
      </c>
      <c r="J60" s="23">
        <v>18.755930140502095</v>
      </c>
      <c r="K60" s="23">
        <v>17.090536922178963</v>
      </c>
      <c r="L60" s="23">
        <v>15.240369369024194</v>
      </c>
      <c r="M60" s="23">
        <v>6.0082154028101513</v>
      </c>
      <c r="N60" s="23">
        <v>-2.9729029437785357</v>
      </c>
      <c r="O60" s="23">
        <v>-7.5880553319472313</v>
      </c>
      <c r="P60" s="23">
        <v>-10.326301824815062</v>
      </c>
      <c r="Q60" s="24"/>
      <c r="R60" s="23">
        <v>37.784920624306459</v>
      </c>
      <c r="S60" s="23">
        <v>37.653143646401205</v>
      </c>
      <c r="T60" s="23">
        <v>36.663223101904023</v>
      </c>
      <c r="U60" s="23">
        <v>35.826395367126068</v>
      </c>
      <c r="V60" s="23">
        <v>34.809186312947034</v>
      </c>
      <c r="W60" s="23">
        <v>33.578410995099695</v>
      </c>
      <c r="X60" s="23">
        <v>32.282424709370233</v>
      </c>
      <c r="Y60" s="23">
        <v>30.755930140502095</v>
      </c>
      <c r="Z60" s="23">
        <v>29.090536922178963</v>
      </c>
      <c r="AA60" s="23">
        <v>27.240369369024194</v>
      </c>
      <c r="AB60" s="23">
        <v>18.008215402810151</v>
      </c>
      <c r="AC60" s="23">
        <v>9.0270970562214643</v>
      </c>
      <c r="AD60" s="23">
        <v>4.4119446680527687</v>
      </c>
      <c r="AE60" s="23">
        <v>1.6736981751849385</v>
      </c>
      <c r="AG60" s="25">
        <v>25.560555708523111</v>
      </c>
      <c r="AH60" s="25">
        <v>25.442080143075955</v>
      </c>
      <c r="AI60" s="25">
        <v>24.705467124716613</v>
      </c>
      <c r="AJ60" s="25">
        <v>24.038426522526649</v>
      </c>
      <c r="AK60" s="25">
        <v>23.205279900014105</v>
      </c>
      <c r="AL60" s="25">
        <v>22.1935483058814</v>
      </c>
      <c r="AM60" s="25">
        <v>21.078046695813541</v>
      </c>
      <c r="AN60" s="25">
        <v>19.790816183673314</v>
      </c>
      <c r="AO60" s="25">
        <v>18.376438017115198</v>
      </c>
      <c r="AP60" s="25">
        <v>16.772165035405365</v>
      </c>
      <c r="AQ60" s="25">
        <v>10.127793614312196</v>
      </c>
      <c r="AR60" s="25">
        <v>3.1953152114829777</v>
      </c>
      <c r="AS60" s="25">
        <v>-2.8028598607895105</v>
      </c>
      <c r="AT60" s="25">
        <v>-5.1861516843140691</v>
      </c>
      <c r="AV60" s="26">
        <v>37.560555708523111</v>
      </c>
      <c r="AW60" s="26">
        <v>37.442080143075955</v>
      </c>
      <c r="AX60" s="26">
        <v>36.705467124716613</v>
      </c>
      <c r="AY60" s="26">
        <v>36.038426522526649</v>
      </c>
      <c r="AZ60" s="26">
        <v>35.205279900014105</v>
      </c>
      <c r="BA60" s="26">
        <v>34.1935483058814</v>
      </c>
      <c r="BB60" s="26">
        <v>33.078046695813541</v>
      </c>
      <c r="BC60" s="26">
        <v>31.790816183673314</v>
      </c>
      <c r="BD60" s="26">
        <v>30.376438017115198</v>
      </c>
      <c r="BE60" s="26">
        <v>28.772165035405365</v>
      </c>
      <c r="BF60" s="26">
        <v>22.127793614312196</v>
      </c>
      <c r="BG60" s="26">
        <v>15.195315211482978</v>
      </c>
      <c r="BH60" s="26">
        <v>9.1971401392104895</v>
      </c>
      <c r="BI60" s="26">
        <v>6.8138483156859309</v>
      </c>
      <c r="BK60" s="27">
        <v>25.792956301953446</v>
      </c>
      <c r="BL60" s="27">
        <v>25.798611013582516</v>
      </c>
      <c r="BM60" s="27">
        <v>24.985583748745356</v>
      </c>
      <c r="BN60" s="27">
        <v>24.315600903406235</v>
      </c>
      <c r="BO60" s="27">
        <v>23.480808864466418</v>
      </c>
      <c r="BP60" s="27">
        <v>22.499970133183425</v>
      </c>
      <c r="BQ60" s="27">
        <v>21.464696484265772</v>
      </c>
      <c r="BR60" s="27">
        <v>20.309783023992196</v>
      </c>
      <c r="BS60" s="27">
        <v>19.050315506700819</v>
      </c>
      <c r="BT60" s="27">
        <v>17.564495262415228</v>
      </c>
      <c r="BU60" s="27">
        <v>10.23036882775375</v>
      </c>
      <c r="BV60" s="27">
        <v>4.2976692385446711</v>
      </c>
      <c r="BW60" s="27">
        <v>2.0913474895376396</v>
      </c>
      <c r="BX60" s="27">
        <v>1.7852431396602242</v>
      </c>
      <c r="BZ60" s="27">
        <v>37.792956301953446</v>
      </c>
      <c r="CA60" s="27">
        <v>37.798611013582516</v>
      </c>
      <c r="CB60" s="27">
        <v>36.985583748745356</v>
      </c>
      <c r="CC60" s="27">
        <v>36.315600903406235</v>
      </c>
      <c r="CD60" s="27">
        <v>35.480808864466418</v>
      </c>
      <c r="CE60" s="27">
        <v>34.499970133183425</v>
      </c>
      <c r="CF60" s="27">
        <v>33.464696484265772</v>
      </c>
      <c r="CG60" s="27">
        <v>32.309783023992196</v>
      </c>
      <c r="CH60" s="27">
        <v>31.050315506700819</v>
      </c>
      <c r="CI60" s="27">
        <v>29.564495262415228</v>
      </c>
      <c r="CJ60" s="27">
        <v>22.23036882775375</v>
      </c>
      <c r="CK60" s="27">
        <v>16.297669238544671</v>
      </c>
      <c r="CL60" s="27">
        <v>14.09134748953764</v>
      </c>
      <c r="CM60" s="27">
        <v>13.785243139660224</v>
      </c>
      <c r="CO60" s="28">
        <v>25.778895585923856</v>
      </c>
      <c r="CP60" s="28">
        <v>25.694041964622279</v>
      </c>
      <c r="CQ60" s="28">
        <v>24.802456652074937</v>
      </c>
      <c r="CR60" s="28">
        <v>24.114570749691197</v>
      </c>
      <c r="CS60" s="28">
        <v>23.306345330090636</v>
      </c>
      <c r="CT60" s="28">
        <v>22.415150235460004</v>
      </c>
      <c r="CU60" s="28">
        <v>21.513093101402248</v>
      </c>
      <c r="CV60" s="28">
        <v>20.484461185965699</v>
      </c>
      <c r="CW60" s="28">
        <v>19.479610061520283</v>
      </c>
      <c r="CX60" s="28">
        <v>18.379339471649509</v>
      </c>
      <c r="CY60" s="28">
        <v>12.287556116474548</v>
      </c>
      <c r="CZ60" s="28">
        <v>-13.111573534946189</v>
      </c>
      <c r="DA60" s="28">
        <v>-34.53073986997228</v>
      </c>
      <c r="DB60" s="28">
        <v>-51.060473477862018</v>
      </c>
      <c r="DD60" s="28">
        <v>37.778895585923856</v>
      </c>
      <c r="DE60" s="28">
        <v>37.694041964622279</v>
      </c>
      <c r="DF60" s="28">
        <v>36.802456652074937</v>
      </c>
      <c r="DG60" s="28">
        <v>36.114570749691197</v>
      </c>
      <c r="DH60" s="28">
        <v>35.306345330090636</v>
      </c>
      <c r="DI60" s="28">
        <v>34.415150235460004</v>
      </c>
      <c r="DJ60" s="28">
        <v>33.513093101402248</v>
      </c>
      <c r="DK60" s="28">
        <v>32.484461185965699</v>
      </c>
      <c r="DL60" s="28">
        <v>31.479610061520283</v>
      </c>
      <c r="DM60" s="28">
        <v>30.379339471649509</v>
      </c>
      <c r="DN60" s="28">
        <v>24.287556116474548</v>
      </c>
      <c r="DO60" s="28">
        <v>-1.1115735349461886</v>
      </c>
      <c r="DP60" s="28">
        <v>-22.53073986997228</v>
      </c>
      <c r="DQ60" s="28">
        <v>-39.060473477862018</v>
      </c>
      <c r="DS60" s="29">
        <v>26.058827582180669</v>
      </c>
      <c r="DT60" s="29">
        <v>26.2445854695195</v>
      </c>
      <c r="DU60" s="29">
        <v>25.626595558452983</v>
      </c>
      <c r="DV60" s="29">
        <v>25.145319214983303</v>
      </c>
      <c r="DW60" s="29">
        <v>24.563902413684481</v>
      </c>
      <c r="DX60" s="29">
        <v>23.823136898801408</v>
      </c>
      <c r="DY60" s="29">
        <v>23.093962693619069</v>
      </c>
      <c r="DZ60" s="29">
        <v>22.271866684089417</v>
      </c>
      <c r="EA60" s="29">
        <v>21.435281225104497</v>
      </c>
      <c r="EB60" s="29">
        <v>19.644450653090999</v>
      </c>
      <c r="EC60" s="29">
        <v>-4.4376924559681186</v>
      </c>
      <c r="ED60" s="29">
        <v>-29.895005508506159</v>
      </c>
      <c r="EE60" s="29">
        <v>-47.868309919479486</v>
      </c>
      <c r="EF60" s="29">
        <v>-48.703277913423847</v>
      </c>
      <c r="EH60" s="29">
        <v>38.058827582180669</v>
      </c>
      <c r="EI60" s="29">
        <v>38.2445854695195</v>
      </c>
      <c r="EJ60" s="29">
        <v>37.626595558452983</v>
      </c>
      <c r="EK60" s="29">
        <v>37.145319214983303</v>
      </c>
      <c r="EL60" s="29">
        <v>36.563902413684481</v>
      </c>
      <c r="EM60" s="29">
        <v>35.823136898801408</v>
      </c>
      <c r="EN60" s="29">
        <v>35.093962693619069</v>
      </c>
      <c r="EO60" s="29">
        <v>34.271866684089417</v>
      </c>
      <c r="EP60" s="29">
        <v>33.435281225104497</v>
      </c>
      <c r="EQ60" s="29">
        <v>31.644450653090999</v>
      </c>
      <c r="ER60" s="29">
        <v>7.5623075440318814</v>
      </c>
      <c r="ES60" s="29">
        <v>-17.895005508506159</v>
      </c>
      <c r="ET60" s="29">
        <v>-35.868309919479486</v>
      </c>
      <c r="EU60" s="29">
        <v>-36.703277913423847</v>
      </c>
      <c r="EW60" s="1">
        <v>378726</v>
      </c>
      <c r="EX60" s="80">
        <v>392892</v>
      </c>
      <c r="EY60" s="80" t="s">
        <v>879</v>
      </c>
    </row>
    <row r="61" spans="2:155" ht="16.2" thickBot="1" x14ac:dyDescent="0.35">
      <c r="B61" s="21" t="s">
        <v>299</v>
      </c>
      <c r="C61" s="23">
        <v>57.281372565017932</v>
      </c>
      <c r="D61" s="23">
        <v>56.620868477836076</v>
      </c>
      <c r="E61" s="23">
        <v>54.478917655177007</v>
      </c>
      <c r="F61" s="23">
        <v>53.65371151048403</v>
      </c>
      <c r="G61" s="23">
        <v>52.77719551790905</v>
      </c>
      <c r="H61" s="23">
        <v>51.734400113161087</v>
      </c>
      <c r="I61" s="23">
        <v>50.675647685776454</v>
      </c>
      <c r="J61" s="23">
        <v>49.489603041574611</v>
      </c>
      <c r="K61" s="23">
        <v>48.251878294707211</v>
      </c>
      <c r="L61" s="23">
        <v>46.855307095736691</v>
      </c>
      <c r="M61" s="23">
        <v>39.783428323465927</v>
      </c>
      <c r="N61" s="23">
        <v>30.955509752156928</v>
      </c>
      <c r="O61" s="23">
        <v>26.394543510546725</v>
      </c>
      <c r="P61" s="23">
        <v>22.971746228957386</v>
      </c>
      <c r="Q61" s="24"/>
      <c r="R61" s="23">
        <v>75.281372565017932</v>
      </c>
      <c r="S61" s="23">
        <v>74.620868477836069</v>
      </c>
      <c r="T61" s="23">
        <v>72.478917655177014</v>
      </c>
      <c r="U61" s="23">
        <v>71.65371151048403</v>
      </c>
      <c r="V61" s="23">
        <v>70.77719551790905</v>
      </c>
      <c r="W61" s="23">
        <v>69.734400113161087</v>
      </c>
      <c r="X61" s="23">
        <v>68.675647685776454</v>
      </c>
      <c r="Y61" s="23">
        <v>67.489603041574611</v>
      </c>
      <c r="Z61" s="23">
        <v>66.251878294707211</v>
      </c>
      <c r="AA61" s="23">
        <v>64.855307095736691</v>
      </c>
      <c r="AB61" s="23">
        <v>57.783428323465927</v>
      </c>
      <c r="AC61" s="23">
        <v>48.955509752156928</v>
      </c>
      <c r="AD61" s="23">
        <v>44.394543510546725</v>
      </c>
      <c r="AE61" s="23">
        <v>40.971746228957386</v>
      </c>
      <c r="AG61" s="25">
        <v>57.069948501186467</v>
      </c>
      <c r="AH61" s="25">
        <v>56.989441389689482</v>
      </c>
      <c r="AI61" s="25">
        <v>55.840377379107849</v>
      </c>
      <c r="AJ61" s="25">
        <v>55.368535443664257</v>
      </c>
      <c r="AK61" s="25">
        <v>54.813685880387638</v>
      </c>
      <c r="AL61" s="25">
        <v>54.102921541293043</v>
      </c>
      <c r="AM61" s="25">
        <v>53.31175937277817</v>
      </c>
      <c r="AN61" s="25">
        <v>52.381919409134454</v>
      </c>
      <c r="AO61" s="25">
        <v>51.347497293546056</v>
      </c>
      <c r="AP61" s="25">
        <v>50.166448256151568</v>
      </c>
      <c r="AQ61" s="25">
        <v>45.648571553090051</v>
      </c>
      <c r="AR61" s="25">
        <v>39.710672275143523</v>
      </c>
      <c r="AS61" s="25">
        <v>34.406559116817476</v>
      </c>
      <c r="AT61" s="25">
        <v>33.135495073934706</v>
      </c>
      <c r="AV61" s="26">
        <v>75.069948501186474</v>
      </c>
      <c r="AW61" s="26">
        <v>74.989441389689489</v>
      </c>
      <c r="AX61" s="26">
        <v>73.840377379107849</v>
      </c>
      <c r="AY61" s="26">
        <v>73.368535443664257</v>
      </c>
      <c r="AZ61" s="26">
        <v>72.813685880387638</v>
      </c>
      <c r="BA61" s="26">
        <v>72.102921541293043</v>
      </c>
      <c r="BB61" s="26">
        <v>71.31175937277817</v>
      </c>
      <c r="BC61" s="26">
        <v>70.381919409134454</v>
      </c>
      <c r="BD61" s="26">
        <v>69.347497293546056</v>
      </c>
      <c r="BE61" s="26">
        <v>68.166448256151568</v>
      </c>
      <c r="BF61" s="26">
        <v>63.648571553090051</v>
      </c>
      <c r="BG61" s="26">
        <v>57.710672275143523</v>
      </c>
      <c r="BH61" s="26">
        <v>52.406559116817476</v>
      </c>
      <c r="BI61" s="26">
        <v>51.135495073934706</v>
      </c>
      <c r="BK61" s="27">
        <v>57.287540660295015</v>
      </c>
      <c r="BL61" s="27">
        <v>56.750836828833847</v>
      </c>
      <c r="BM61" s="27">
        <v>54.761421761167931</v>
      </c>
      <c r="BN61" s="27">
        <v>54.079576242402773</v>
      </c>
      <c r="BO61" s="27">
        <v>53.359166184372533</v>
      </c>
      <c r="BP61" s="27">
        <v>52.527312585933274</v>
      </c>
      <c r="BQ61" s="27">
        <v>51.678356054275753</v>
      </c>
      <c r="BR61" s="27">
        <v>50.746642488506069</v>
      </c>
      <c r="BS61" s="27">
        <v>49.759246108841864</v>
      </c>
      <c r="BT61" s="27">
        <v>48.610173309933316</v>
      </c>
      <c r="BU61" s="27">
        <v>42.659898215387599</v>
      </c>
      <c r="BV61" s="27">
        <v>37.520286925332812</v>
      </c>
      <c r="BW61" s="27">
        <v>36.167679801681444</v>
      </c>
      <c r="BX61" s="27">
        <v>36.51886029465868</v>
      </c>
      <c r="BZ61" s="27">
        <v>75.287540660295008</v>
      </c>
      <c r="CA61" s="27">
        <v>74.750836828833854</v>
      </c>
      <c r="CB61" s="27">
        <v>72.761421761167924</v>
      </c>
      <c r="CC61" s="27">
        <v>72.079576242402766</v>
      </c>
      <c r="CD61" s="27">
        <v>71.359166184372526</v>
      </c>
      <c r="CE61" s="27">
        <v>70.527312585933274</v>
      </c>
      <c r="CF61" s="27">
        <v>69.678356054275753</v>
      </c>
      <c r="CG61" s="27">
        <v>68.746642488506069</v>
      </c>
      <c r="CH61" s="27">
        <v>67.759246108841864</v>
      </c>
      <c r="CI61" s="27">
        <v>66.610173309933316</v>
      </c>
      <c r="CJ61" s="27">
        <v>60.659898215387599</v>
      </c>
      <c r="CK61" s="27">
        <v>55.520286925332812</v>
      </c>
      <c r="CL61" s="27">
        <v>54.167679801681444</v>
      </c>
      <c r="CM61" s="27">
        <v>54.51886029465868</v>
      </c>
      <c r="CO61" s="28">
        <v>57.264266602068936</v>
      </c>
      <c r="CP61" s="28">
        <v>56.667723496618592</v>
      </c>
      <c r="CQ61" s="28">
        <v>54.624288831054152</v>
      </c>
      <c r="CR61" s="28">
        <v>53.927001283677882</v>
      </c>
      <c r="CS61" s="28">
        <v>53.20468237684085</v>
      </c>
      <c r="CT61" s="28">
        <v>52.385755056899143</v>
      </c>
      <c r="CU61" s="28">
        <v>51.53485752959773</v>
      </c>
      <c r="CV61" s="28">
        <v>50.426895497055966</v>
      </c>
      <c r="CW61" s="28">
        <v>49.335265461718919</v>
      </c>
      <c r="CX61" s="28">
        <v>48.2450659233007</v>
      </c>
      <c r="CY61" s="28">
        <v>42.251899964992134</v>
      </c>
      <c r="CZ61" s="28">
        <v>23.837580499558925</v>
      </c>
      <c r="DA61" s="28">
        <v>6.7301552677848804</v>
      </c>
      <c r="DB61" s="28">
        <v>-6.3614215006581105</v>
      </c>
      <c r="DD61" s="28">
        <v>75.264266602068943</v>
      </c>
      <c r="DE61" s="28">
        <v>74.667723496618592</v>
      </c>
      <c r="DF61" s="28">
        <v>72.624288831054145</v>
      </c>
      <c r="DG61" s="28">
        <v>71.927001283677882</v>
      </c>
      <c r="DH61" s="28">
        <v>71.20468237684085</v>
      </c>
      <c r="DI61" s="28">
        <v>70.385755056899143</v>
      </c>
      <c r="DJ61" s="28">
        <v>69.53485752959773</v>
      </c>
      <c r="DK61" s="28">
        <v>68.426895497055966</v>
      </c>
      <c r="DL61" s="28">
        <v>67.335265461718919</v>
      </c>
      <c r="DM61" s="28">
        <v>66.2450659233007</v>
      </c>
      <c r="DN61" s="28">
        <v>60.251899964992134</v>
      </c>
      <c r="DO61" s="28">
        <v>41.837580499558925</v>
      </c>
      <c r="DP61" s="28">
        <v>24.73015526778488</v>
      </c>
      <c r="DQ61" s="28">
        <v>11.638578499341889</v>
      </c>
      <c r="DS61" s="29">
        <v>57.465662688987003</v>
      </c>
      <c r="DT61" s="29">
        <v>57.06351139157335</v>
      </c>
      <c r="DU61" s="29">
        <v>55.215980943858654</v>
      </c>
      <c r="DV61" s="29">
        <v>54.66860912780357</v>
      </c>
      <c r="DW61" s="29">
        <v>54.039524586647211</v>
      </c>
      <c r="DX61" s="29">
        <v>53.093423101938754</v>
      </c>
      <c r="DY61" s="29">
        <v>52.175589279222763</v>
      </c>
      <c r="DZ61" s="29">
        <v>51.171136962532728</v>
      </c>
      <c r="EA61" s="29">
        <v>50.155779742600828</v>
      </c>
      <c r="EB61" s="29">
        <v>48.524402420004705</v>
      </c>
      <c r="EC61" s="29">
        <v>28.725459016879398</v>
      </c>
      <c r="ED61" s="29">
        <v>9.8425764380067733</v>
      </c>
      <c r="EE61" s="29">
        <v>-4.8094242181755078</v>
      </c>
      <c r="EF61" s="29">
        <v>-5.0838676204661795</v>
      </c>
      <c r="EH61" s="29">
        <v>75.46566268898701</v>
      </c>
      <c r="EI61" s="29">
        <v>75.063511391573343</v>
      </c>
      <c r="EJ61" s="29">
        <v>73.215980943858654</v>
      </c>
      <c r="EK61" s="29">
        <v>72.668609127803563</v>
      </c>
      <c r="EL61" s="29">
        <v>72.039524586647218</v>
      </c>
      <c r="EM61" s="29">
        <v>71.093423101938754</v>
      </c>
      <c r="EN61" s="29">
        <v>70.175589279222763</v>
      </c>
      <c r="EO61" s="29">
        <v>69.171136962532728</v>
      </c>
      <c r="EP61" s="29">
        <v>68.155779742600828</v>
      </c>
      <c r="EQ61" s="29">
        <v>66.524402420004705</v>
      </c>
      <c r="ER61" s="29">
        <v>46.725459016879398</v>
      </c>
      <c r="ES61" s="29">
        <v>27.842576438006773</v>
      </c>
      <c r="ET61" s="29">
        <v>13.190575781824492</v>
      </c>
      <c r="EU61" s="29">
        <v>12.916132379533821</v>
      </c>
      <c r="EW61" s="1">
        <v>347172</v>
      </c>
      <c r="EX61" s="80">
        <v>407455</v>
      </c>
      <c r="EY61" s="80" t="s">
        <v>891</v>
      </c>
    </row>
    <row r="62" spans="2:155" ht="16.2" thickBot="1" x14ac:dyDescent="0.35">
      <c r="B62" s="21" t="s">
        <v>304</v>
      </c>
      <c r="C62" s="23">
        <v>6.585130132775479</v>
      </c>
      <c r="D62" s="23">
        <v>6.598297295417316</v>
      </c>
      <c r="E62" s="23">
        <v>6.5299187989625693</v>
      </c>
      <c r="F62" s="23">
        <v>6.4722335071092729</v>
      </c>
      <c r="G62" s="23">
        <v>6.4080927577042299</v>
      </c>
      <c r="H62" s="23">
        <v>6.3368857715399356</v>
      </c>
      <c r="I62" s="23">
        <v>6.262650045669691</v>
      </c>
      <c r="J62" s="23">
        <v>6.1775097449050334</v>
      </c>
      <c r="K62" s="23">
        <v>6.0889001392768574</v>
      </c>
      <c r="L62" s="23">
        <v>5.9827513436767186</v>
      </c>
      <c r="M62" s="23">
        <v>5.3010760905609704</v>
      </c>
      <c r="N62" s="23">
        <v>4.315033193012864</v>
      </c>
      <c r="O62" s="23">
        <v>4.0503412222472495</v>
      </c>
      <c r="P62" s="23">
        <v>3.9992743627219074</v>
      </c>
      <c r="Q62" s="24"/>
      <c r="R62" s="23">
        <v>6.585130132775479</v>
      </c>
      <c r="S62" s="23">
        <v>6.598297295417316</v>
      </c>
      <c r="T62" s="23">
        <v>6.5299187989625693</v>
      </c>
      <c r="U62" s="23">
        <v>6.4722335071092729</v>
      </c>
      <c r="V62" s="23">
        <v>6.4080927577042299</v>
      </c>
      <c r="W62" s="23">
        <v>6.3368857715399356</v>
      </c>
      <c r="X62" s="23">
        <v>6.262650045669691</v>
      </c>
      <c r="Y62" s="23">
        <v>6.1775097449050334</v>
      </c>
      <c r="Z62" s="23">
        <v>6.0889001392768574</v>
      </c>
      <c r="AA62" s="23">
        <v>5.9827513436767186</v>
      </c>
      <c r="AB62" s="23">
        <v>5.3010760905609704</v>
      </c>
      <c r="AC62" s="23">
        <v>4.315033193012864</v>
      </c>
      <c r="AD62" s="23">
        <v>4.0503412222472495</v>
      </c>
      <c r="AE62" s="23">
        <v>3.9992743627219074</v>
      </c>
      <c r="AG62" s="25">
        <v>6.5617518709334579</v>
      </c>
      <c r="AH62" s="25">
        <v>6.5631882759792282</v>
      </c>
      <c r="AI62" s="25">
        <v>6.5043824492240896</v>
      </c>
      <c r="AJ62" s="25">
        <v>6.4482540574943767</v>
      </c>
      <c r="AK62" s="25">
        <v>6.3816459152672511</v>
      </c>
      <c r="AL62" s="25">
        <v>6.3071626048109097</v>
      </c>
      <c r="AM62" s="25">
        <v>6.2172477995081081</v>
      </c>
      <c r="AN62" s="25">
        <v>6.0631939804232484</v>
      </c>
      <c r="AO62" s="25">
        <v>5.8901442640350687</v>
      </c>
      <c r="AP62" s="25">
        <v>5.6970300900241302</v>
      </c>
      <c r="AQ62" s="25">
        <v>5.3172745278886779</v>
      </c>
      <c r="AR62" s="25">
        <v>4.9200751466060693</v>
      </c>
      <c r="AS62" s="25">
        <v>4.1464788639229315</v>
      </c>
      <c r="AT62" s="25">
        <v>4.0640184035307696</v>
      </c>
      <c r="AV62" s="26">
        <v>6.5617518709334579</v>
      </c>
      <c r="AW62" s="26">
        <v>6.5631882759792282</v>
      </c>
      <c r="AX62" s="26">
        <v>6.5043824492240896</v>
      </c>
      <c r="AY62" s="26">
        <v>6.4482540574943767</v>
      </c>
      <c r="AZ62" s="26">
        <v>6.3816459152672511</v>
      </c>
      <c r="BA62" s="26">
        <v>6.3071626048109097</v>
      </c>
      <c r="BB62" s="26">
        <v>6.2172477995081081</v>
      </c>
      <c r="BC62" s="26">
        <v>6.0631939804232484</v>
      </c>
      <c r="BD62" s="26">
        <v>5.8901442640350687</v>
      </c>
      <c r="BE62" s="26">
        <v>5.6970300900241302</v>
      </c>
      <c r="BF62" s="26">
        <v>5.3172745278886779</v>
      </c>
      <c r="BG62" s="26">
        <v>4.9200751466060693</v>
      </c>
      <c r="BH62" s="26">
        <v>4.1464788639229315</v>
      </c>
      <c r="BI62" s="26">
        <v>4.0640184035307696</v>
      </c>
      <c r="BK62" s="27">
        <v>6.5856801689040312</v>
      </c>
      <c r="BL62" s="27">
        <v>6.607360635097157</v>
      </c>
      <c r="BM62" s="27">
        <v>6.5500386930452477</v>
      </c>
      <c r="BN62" s="27">
        <v>6.5025802587190515</v>
      </c>
      <c r="BO62" s="27">
        <v>6.4494342895772867</v>
      </c>
      <c r="BP62" s="27">
        <v>6.3932717811043878</v>
      </c>
      <c r="BQ62" s="27">
        <v>6.3348105772399972</v>
      </c>
      <c r="BR62" s="27">
        <v>6.2691705235696347</v>
      </c>
      <c r="BS62" s="27">
        <v>6.1994977964904825</v>
      </c>
      <c r="BT62" s="27">
        <v>6.1118430084210829</v>
      </c>
      <c r="BU62" s="27">
        <v>5.5243663989159533</v>
      </c>
      <c r="BV62" s="27">
        <v>4.7040712518867318</v>
      </c>
      <c r="BW62" s="27">
        <v>4.564209492076527</v>
      </c>
      <c r="BX62" s="27">
        <v>4.6323869380445046</v>
      </c>
      <c r="BZ62" s="27">
        <v>6.5856801689040312</v>
      </c>
      <c r="CA62" s="27">
        <v>6.607360635097157</v>
      </c>
      <c r="CB62" s="27">
        <v>6.5500386930452477</v>
      </c>
      <c r="CC62" s="27">
        <v>6.5025802587190515</v>
      </c>
      <c r="CD62" s="27">
        <v>6.4494342895772867</v>
      </c>
      <c r="CE62" s="27">
        <v>6.3932717811043878</v>
      </c>
      <c r="CF62" s="27">
        <v>6.3348105772399972</v>
      </c>
      <c r="CG62" s="27">
        <v>6.2691705235696347</v>
      </c>
      <c r="CH62" s="27">
        <v>6.1994977964904825</v>
      </c>
      <c r="CI62" s="27">
        <v>6.1118430084210829</v>
      </c>
      <c r="CJ62" s="27">
        <v>5.5243663989159533</v>
      </c>
      <c r="CK62" s="27">
        <v>4.7040712518867318</v>
      </c>
      <c r="CL62" s="27">
        <v>4.564209492076527</v>
      </c>
      <c r="CM62" s="27">
        <v>4.6323869380445046</v>
      </c>
      <c r="CO62" s="28">
        <v>6.5854737772808036</v>
      </c>
      <c r="CP62" s="28">
        <v>6.6040812402938851</v>
      </c>
      <c r="CQ62" s="28">
        <v>6.5442423669765155</v>
      </c>
      <c r="CR62" s="28">
        <v>6.4980208084628819</v>
      </c>
      <c r="CS62" s="28">
        <v>6.4493087677736396</v>
      </c>
      <c r="CT62" s="28">
        <v>6.3992914682588609</v>
      </c>
      <c r="CU62" s="28">
        <v>6.3352352956212021</v>
      </c>
      <c r="CV62" s="28">
        <v>6.223595231152137</v>
      </c>
      <c r="CW62" s="28">
        <v>6.1149514439726236</v>
      </c>
      <c r="CX62" s="28">
        <v>6.0097984896390857</v>
      </c>
      <c r="CY62" s="28">
        <v>5.4414839337791587</v>
      </c>
      <c r="CZ62" s="28">
        <v>4.6262377066519758</v>
      </c>
      <c r="DA62" s="28">
        <v>4.1614515588127503</v>
      </c>
      <c r="DB62" s="28">
        <v>3.875979701400766</v>
      </c>
      <c r="DD62" s="28">
        <v>6.5854737772808036</v>
      </c>
      <c r="DE62" s="28">
        <v>6.6040812402938851</v>
      </c>
      <c r="DF62" s="28">
        <v>6.5442423669765155</v>
      </c>
      <c r="DG62" s="28">
        <v>6.4980208084628819</v>
      </c>
      <c r="DH62" s="28">
        <v>6.4493087677736396</v>
      </c>
      <c r="DI62" s="28">
        <v>6.3992914682588609</v>
      </c>
      <c r="DJ62" s="28">
        <v>6.3352352956212021</v>
      </c>
      <c r="DK62" s="28">
        <v>6.223595231152137</v>
      </c>
      <c r="DL62" s="28">
        <v>6.1149514439726236</v>
      </c>
      <c r="DM62" s="28">
        <v>6.0097984896390857</v>
      </c>
      <c r="DN62" s="28">
        <v>5.4414839337791587</v>
      </c>
      <c r="DO62" s="28">
        <v>4.6262377066519758</v>
      </c>
      <c r="DP62" s="28">
        <v>4.1614515588127503</v>
      </c>
      <c r="DQ62" s="28">
        <v>3.875979701400766</v>
      </c>
      <c r="DS62" s="29">
        <v>6.5980749662770517</v>
      </c>
      <c r="DT62" s="29">
        <v>6.6294871566339708</v>
      </c>
      <c r="DU62" s="29">
        <v>6.5829182663436772</v>
      </c>
      <c r="DV62" s="29">
        <v>6.5490165101549493</v>
      </c>
      <c r="DW62" s="29">
        <v>6.4985581168585487</v>
      </c>
      <c r="DX62" s="29">
        <v>6.4036988358913671</v>
      </c>
      <c r="DY62" s="29">
        <v>6.3098978461327757</v>
      </c>
      <c r="DZ62" s="29">
        <v>6.1947879968047861</v>
      </c>
      <c r="EA62" s="29">
        <v>6.0773601278302838</v>
      </c>
      <c r="EB62" s="29">
        <v>5.9545984544588482</v>
      </c>
      <c r="EC62" s="29">
        <v>5.0611762149967365</v>
      </c>
      <c r="ED62" s="29">
        <v>4.2765201351279778</v>
      </c>
      <c r="EE62" s="29">
        <v>3.8248520048100652</v>
      </c>
      <c r="EF62" s="29">
        <v>3.8443352221812201</v>
      </c>
      <c r="EH62" s="29">
        <v>6.5980749662770517</v>
      </c>
      <c r="EI62" s="29">
        <v>6.6294871566339708</v>
      </c>
      <c r="EJ62" s="29">
        <v>6.5829182663436772</v>
      </c>
      <c r="EK62" s="29">
        <v>6.5490165101549493</v>
      </c>
      <c r="EL62" s="29">
        <v>6.4985581168585487</v>
      </c>
      <c r="EM62" s="29">
        <v>6.4036988358913671</v>
      </c>
      <c r="EN62" s="29">
        <v>6.3098978461327757</v>
      </c>
      <c r="EO62" s="29">
        <v>6.1947879968047861</v>
      </c>
      <c r="EP62" s="29">
        <v>6.0773601278302838</v>
      </c>
      <c r="EQ62" s="29">
        <v>5.9545984544588482</v>
      </c>
      <c r="ER62" s="29">
        <v>5.0611762149967365</v>
      </c>
      <c r="ES62" s="29">
        <v>4.2765201351279778</v>
      </c>
      <c r="ET62" s="29">
        <v>3.8248520048100652</v>
      </c>
      <c r="EU62" s="29">
        <v>3.8443352221812201</v>
      </c>
      <c r="EW62" s="1">
        <v>361282</v>
      </c>
      <c r="EX62" s="80">
        <v>570359</v>
      </c>
      <c r="EY62" s="80" t="s">
        <v>886</v>
      </c>
    </row>
    <row r="63" spans="2:155" ht="16.2" thickBot="1" x14ac:dyDescent="0.35">
      <c r="B63" s="21" t="s">
        <v>305</v>
      </c>
      <c r="C63" s="23">
        <v>26.926578399926139</v>
      </c>
      <c r="D63" s="23">
        <v>27.184454075692283</v>
      </c>
      <c r="E63" s="23">
        <v>27.097134357262082</v>
      </c>
      <c r="F63" s="23">
        <v>27.036614922392101</v>
      </c>
      <c r="G63" s="23">
        <v>26.978268799298426</v>
      </c>
      <c r="H63" s="23">
        <v>26.921634170555361</v>
      </c>
      <c r="I63" s="23">
        <v>26.862869124614896</v>
      </c>
      <c r="J63" s="23">
        <v>26.803423107846413</v>
      </c>
      <c r="K63" s="23">
        <v>26.741957040755832</v>
      </c>
      <c r="L63" s="23">
        <v>26.686894900365246</v>
      </c>
      <c r="M63" s="23">
        <v>26.496279860702209</v>
      </c>
      <c r="N63" s="23">
        <v>26.445296599149241</v>
      </c>
      <c r="O63" s="23">
        <v>26.562875005797412</v>
      </c>
      <c r="P63" s="23">
        <v>26.767882779904383</v>
      </c>
      <c r="Q63" s="24"/>
      <c r="R63" s="23">
        <v>33.926578399926143</v>
      </c>
      <c r="S63" s="23">
        <v>34.184454075692287</v>
      </c>
      <c r="T63" s="23">
        <v>34.097134357262078</v>
      </c>
      <c r="U63" s="23">
        <v>34.036614922392104</v>
      </c>
      <c r="V63" s="23">
        <v>33.978268799298426</v>
      </c>
      <c r="W63" s="23">
        <v>33.921634170555365</v>
      </c>
      <c r="X63" s="23">
        <v>33.862869124614896</v>
      </c>
      <c r="Y63" s="23">
        <v>33.803423107846413</v>
      </c>
      <c r="Z63" s="23">
        <v>33.741957040755835</v>
      </c>
      <c r="AA63" s="23">
        <v>33.686894900365246</v>
      </c>
      <c r="AB63" s="23">
        <v>33.496279860702209</v>
      </c>
      <c r="AC63" s="23">
        <v>33.445296599149245</v>
      </c>
      <c r="AD63" s="23">
        <v>33.562875005797409</v>
      </c>
      <c r="AE63" s="23">
        <v>33.767882779904383</v>
      </c>
      <c r="AG63" s="25">
        <v>26.901607769753696</v>
      </c>
      <c r="AH63" s="25">
        <v>27.140009463932866</v>
      </c>
      <c r="AI63" s="25">
        <v>27.131954334718642</v>
      </c>
      <c r="AJ63" s="25">
        <v>27.144824870537374</v>
      </c>
      <c r="AK63" s="25">
        <v>27.148892584111927</v>
      </c>
      <c r="AL63" s="25">
        <v>27.148956190144169</v>
      </c>
      <c r="AM63" s="25">
        <v>27.138968775929573</v>
      </c>
      <c r="AN63" s="25">
        <v>27.122447641016823</v>
      </c>
      <c r="AO63" s="25">
        <v>27.096429404815208</v>
      </c>
      <c r="AP63" s="25">
        <v>27.06949150615635</v>
      </c>
      <c r="AQ63" s="25">
        <v>26.983163260473415</v>
      </c>
      <c r="AR63" s="25">
        <v>26.940579814202241</v>
      </c>
      <c r="AS63" s="25">
        <v>26.933200105709258</v>
      </c>
      <c r="AT63" s="25">
        <v>27.038594274628842</v>
      </c>
      <c r="AV63" s="26">
        <v>33.901607769753696</v>
      </c>
      <c r="AW63" s="26">
        <v>34.14000946393287</v>
      </c>
      <c r="AX63" s="26">
        <v>34.131954334718642</v>
      </c>
      <c r="AY63" s="26">
        <v>34.144824870537377</v>
      </c>
      <c r="AZ63" s="26">
        <v>34.148892584111927</v>
      </c>
      <c r="BA63" s="26">
        <v>34.148956190144169</v>
      </c>
      <c r="BB63" s="26">
        <v>34.13896877592957</v>
      </c>
      <c r="BC63" s="26">
        <v>34.122447641016819</v>
      </c>
      <c r="BD63" s="26">
        <v>34.096429404815211</v>
      </c>
      <c r="BE63" s="26">
        <v>34.069491506156353</v>
      </c>
      <c r="BF63" s="26">
        <v>33.983163260473418</v>
      </c>
      <c r="BG63" s="26">
        <v>33.940579814202238</v>
      </c>
      <c r="BH63" s="26">
        <v>33.933200105709261</v>
      </c>
      <c r="BI63" s="26">
        <v>34.038594274628842</v>
      </c>
      <c r="BK63" s="27">
        <v>26.926887316301507</v>
      </c>
      <c r="BL63" s="27">
        <v>27.189052819380645</v>
      </c>
      <c r="BM63" s="27">
        <v>27.107706708013318</v>
      </c>
      <c r="BN63" s="27">
        <v>27.052941344474181</v>
      </c>
      <c r="BO63" s="27">
        <v>27.000989719435879</v>
      </c>
      <c r="BP63" s="27">
        <v>26.953391380800333</v>
      </c>
      <c r="BQ63" s="27">
        <v>26.904802532753692</v>
      </c>
      <c r="BR63" s="27">
        <v>26.858435232465325</v>
      </c>
      <c r="BS63" s="27">
        <v>26.810245472557042</v>
      </c>
      <c r="BT63" s="27">
        <v>26.768758564651314</v>
      </c>
      <c r="BU63" s="27">
        <v>26.63979685582915</v>
      </c>
      <c r="BV63" s="27">
        <v>26.620582536730659</v>
      </c>
      <c r="BW63" s="27">
        <v>26.746918658586907</v>
      </c>
      <c r="BX63" s="27">
        <v>26.961753568679846</v>
      </c>
      <c r="BZ63" s="27">
        <v>33.926887316301503</v>
      </c>
      <c r="CA63" s="27">
        <v>34.189052819380649</v>
      </c>
      <c r="CB63" s="27">
        <v>34.107706708013318</v>
      </c>
      <c r="CC63" s="27">
        <v>34.052941344474178</v>
      </c>
      <c r="CD63" s="27">
        <v>34.000989719435879</v>
      </c>
      <c r="CE63" s="27">
        <v>33.953391380800333</v>
      </c>
      <c r="CF63" s="27">
        <v>33.904802532753692</v>
      </c>
      <c r="CG63" s="27">
        <v>33.858435232465325</v>
      </c>
      <c r="CH63" s="27">
        <v>33.810245472557042</v>
      </c>
      <c r="CI63" s="27">
        <v>33.768758564651314</v>
      </c>
      <c r="CJ63" s="27">
        <v>33.639796855829147</v>
      </c>
      <c r="CK63" s="27">
        <v>33.620582536730659</v>
      </c>
      <c r="CL63" s="27">
        <v>33.746918658586907</v>
      </c>
      <c r="CM63" s="27">
        <v>33.961753568679846</v>
      </c>
      <c r="CO63" s="28">
        <v>26.927660945322017</v>
      </c>
      <c r="CP63" s="28">
        <v>27.209803334140251</v>
      </c>
      <c r="CQ63" s="28">
        <v>27.151734841844512</v>
      </c>
      <c r="CR63" s="28">
        <v>27.123864029750422</v>
      </c>
      <c r="CS63" s="28">
        <v>27.103624394874618</v>
      </c>
      <c r="CT63" s="28">
        <v>27.093457258402978</v>
      </c>
      <c r="CU63" s="28">
        <v>27.081299314652334</v>
      </c>
      <c r="CV63" s="28">
        <v>27.071436625282917</v>
      </c>
      <c r="CW63" s="28">
        <v>27.061757413370977</v>
      </c>
      <c r="CX63" s="28">
        <v>27.060366076872121</v>
      </c>
      <c r="CY63" s="28">
        <v>27.103927376476573</v>
      </c>
      <c r="CZ63" s="28">
        <v>27.214968085592012</v>
      </c>
      <c r="DA63" s="28">
        <v>27.457280311029137</v>
      </c>
      <c r="DB63" s="28">
        <v>27.772343355688456</v>
      </c>
      <c r="DD63" s="28">
        <v>33.927660945322017</v>
      </c>
      <c r="DE63" s="28">
        <v>34.209803334140247</v>
      </c>
      <c r="DF63" s="28">
        <v>34.151734841844515</v>
      </c>
      <c r="DG63" s="28">
        <v>34.123864029750422</v>
      </c>
      <c r="DH63" s="28">
        <v>34.103624394874615</v>
      </c>
      <c r="DI63" s="28">
        <v>34.093457258402978</v>
      </c>
      <c r="DJ63" s="28">
        <v>34.081299314652334</v>
      </c>
      <c r="DK63" s="28">
        <v>34.071436625282914</v>
      </c>
      <c r="DL63" s="28">
        <v>34.061757413370977</v>
      </c>
      <c r="DM63" s="28">
        <v>34.060366076872121</v>
      </c>
      <c r="DN63" s="28">
        <v>34.103927376476577</v>
      </c>
      <c r="DO63" s="28">
        <v>34.214968085592012</v>
      </c>
      <c r="DP63" s="28">
        <v>34.457280311029137</v>
      </c>
      <c r="DQ63" s="28">
        <v>34.772343355688456</v>
      </c>
      <c r="DS63" s="29">
        <v>26.92944304436466</v>
      </c>
      <c r="DT63" s="29">
        <v>27.213379859454481</v>
      </c>
      <c r="DU63" s="29">
        <v>27.157161880661086</v>
      </c>
      <c r="DV63" s="29">
        <v>27.13096276237534</v>
      </c>
      <c r="DW63" s="29">
        <v>27.106450268334278</v>
      </c>
      <c r="DX63" s="29">
        <v>27.086317156435705</v>
      </c>
      <c r="DY63" s="29">
        <v>27.058950581942646</v>
      </c>
      <c r="DZ63" s="29">
        <v>27.028332821520067</v>
      </c>
      <c r="EA63" s="29">
        <v>26.992897353934204</v>
      </c>
      <c r="EB63" s="29">
        <v>26.958351471306372</v>
      </c>
      <c r="EC63" s="29">
        <v>26.741122615010724</v>
      </c>
      <c r="ED63" s="29">
        <v>26.723230166965308</v>
      </c>
      <c r="EE63" s="29">
        <v>26.857688372256597</v>
      </c>
      <c r="EF63" s="29">
        <v>27.145636724727684</v>
      </c>
      <c r="EH63" s="29">
        <v>33.92944304436466</v>
      </c>
      <c r="EI63" s="29">
        <v>34.213379859454477</v>
      </c>
      <c r="EJ63" s="29">
        <v>34.157161880661086</v>
      </c>
      <c r="EK63" s="29">
        <v>34.13096276237534</v>
      </c>
      <c r="EL63" s="29">
        <v>34.106450268334278</v>
      </c>
      <c r="EM63" s="29">
        <v>34.086317156435705</v>
      </c>
      <c r="EN63" s="29">
        <v>34.058950581942646</v>
      </c>
      <c r="EO63" s="29">
        <v>34.028332821520067</v>
      </c>
      <c r="EP63" s="29">
        <v>33.992897353934204</v>
      </c>
      <c r="EQ63" s="29">
        <v>33.958351471306372</v>
      </c>
      <c r="ER63" s="29">
        <v>33.741122615010724</v>
      </c>
      <c r="ES63" s="29">
        <v>33.723230166965308</v>
      </c>
      <c r="ET63" s="29">
        <v>33.857688372256597</v>
      </c>
      <c r="EU63" s="29">
        <v>34.14563672472768</v>
      </c>
      <c r="EW63" s="1">
        <v>361282</v>
      </c>
      <c r="EX63" s="80">
        <v>570359</v>
      </c>
      <c r="EY63" s="80" t="s">
        <v>886</v>
      </c>
    </row>
    <row r="64" spans="2:155" ht="16.2" thickBot="1" x14ac:dyDescent="0.35">
      <c r="B64" s="21" t="s">
        <v>403</v>
      </c>
      <c r="C64" s="23">
        <v>46.696700138681322</v>
      </c>
      <c r="D64" s="23">
        <v>47.794986746160262</v>
      </c>
      <c r="E64" s="23">
        <v>46.215390015134489</v>
      </c>
      <c r="F64" s="23">
        <v>44.976517130155372</v>
      </c>
      <c r="G64" s="23">
        <v>43.631298249854893</v>
      </c>
      <c r="H64" s="23">
        <v>41.924124985754105</v>
      </c>
      <c r="I64" s="23">
        <v>40.275384058868852</v>
      </c>
      <c r="J64" s="23">
        <v>38.266344510506769</v>
      </c>
      <c r="K64" s="23">
        <v>36.192917915049136</v>
      </c>
      <c r="L64" s="23">
        <v>33.805841331613436</v>
      </c>
      <c r="M64" s="23">
        <v>21.847383278483235</v>
      </c>
      <c r="N64" s="23">
        <v>8.1932006460877602</v>
      </c>
      <c r="O64" s="23">
        <v>2.3167177016329106</v>
      </c>
      <c r="P64" s="23">
        <v>5.3982256638846593E-2</v>
      </c>
      <c r="Q64" s="24"/>
      <c r="R64" s="23">
        <v>90.696700138681322</v>
      </c>
      <c r="S64" s="23">
        <v>91.794986746160262</v>
      </c>
      <c r="T64" s="23">
        <v>90.215390015134489</v>
      </c>
      <c r="U64" s="23">
        <v>88.976517130155372</v>
      </c>
      <c r="V64" s="23">
        <v>87.631298249854893</v>
      </c>
      <c r="W64" s="23">
        <v>85.924124985754105</v>
      </c>
      <c r="X64" s="23">
        <v>84.275384058868852</v>
      </c>
      <c r="Y64" s="23">
        <v>82.266344510506769</v>
      </c>
      <c r="Z64" s="23">
        <v>80.192917915049136</v>
      </c>
      <c r="AA64" s="23">
        <v>77.805841331613436</v>
      </c>
      <c r="AB64" s="23">
        <v>65.847383278483235</v>
      </c>
      <c r="AC64" s="23">
        <v>52.19320064608776</v>
      </c>
      <c r="AD64" s="23">
        <v>46.316717701632911</v>
      </c>
      <c r="AE64" s="23">
        <v>44.053982256638847</v>
      </c>
      <c r="AG64" s="25">
        <v>46.425929498882866</v>
      </c>
      <c r="AH64" s="25">
        <v>47.563440694967085</v>
      </c>
      <c r="AI64" s="25">
        <v>46.797359171920775</v>
      </c>
      <c r="AJ64" s="25">
        <v>46.209559298449733</v>
      </c>
      <c r="AK64" s="25">
        <v>45.442545631610415</v>
      </c>
      <c r="AL64" s="25">
        <v>44.33565566097289</v>
      </c>
      <c r="AM64" s="25">
        <v>43.167440110638353</v>
      </c>
      <c r="AN64" s="25">
        <v>41.623440932112814</v>
      </c>
      <c r="AO64" s="25">
        <v>39.902656647775075</v>
      </c>
      <c r="AP64" s="25">
        <v>37.870879975775296</v>
      </c>
      <c r="AQ64" s="25">
        <v>30.212506107836035</v>
      </c>
      <c r="AR64" s="25">
        <v>21.004943548669345</v>
      </c>
      <c r="AS64" s="25">
        <v>13.250419666703394</v>
      </c>
      <c r="AT64" s="25">
        <v>11.586635294752156</v>
      </c>
      <c r="AV64" s="26">
        <v>90.425929498882866</v>
      </c>
      <c r="AW64" s="26">
        <v>91.563440694967085</v>
      </c>
      <c r="AX64" s="26">
        <v>90.797359171920775</v>
      </c>
      <c r="AY64" s="26">
        <v>90.209559298449733</v>
      </c>
      <c r="AZ64" s="26">
        <v>89.442545631610415</v>
      </c>
      <c r="BA64" s="26">
        <v>88.33565566097289</v>
      </c>
      <c r="BB64" s="26">
        <v>87.167440110638353</v>
      </c>
      <c r="BC64" s="26">
        <v>85.623440932112814</v>
      </c>
      <c r="BD64" s="26">
        <v>83.902656647775075</v>
      </c>
      <c r="BE64" s="26">
        <v>81.870879975775296</v>
      </c>
      <c r="BF64" s="26">
        <v>74.212506107836035</v>
      </c>
      <c r="BG64" s="26">
        <v>65.004943548669345</v>
      </c>
      <c r="BH64" s="26">
        <v>57.250419666703394</v>
      </c>
      <c r="BI64" s="26">
        <v>55.586635294752156</v>
      </c>
      <c r="BK64" s="27">
        <v>46.709371332464883</v>
      </c>
      <c r="BL64" s="27">
        <v>48.041125485586647</v>
      </c>
      <c r="BM64" s="27">
        <v>46.753210821657476</v>
      </c>
      <c r="BN64" s="27">
        <v>45.786750699591693</v>
      </c>
      <c r="BO64" s="27">
        <v>44.736406782884671</v>
      </c>
      <c r="BP64" s="27">
        <v>43.430450178894304</v>
      </c>
      <c r="BQ64" s="27">
        <v>42.187343781811293</v>
      </c>
      <c r="BR64" s="27">
        <v>40.67667259216725</v>
      </c>
      <c r="BS64" s="27">
        <v>39.092781684144455</v>
      </c>
      <c r="BT64" s="27">
        <v>37.18932490318943</v>
      </c>
      <c r="BU64" s="27">
        <v>27.458701846721723</v>
      </c>
      <c r="BV64" s="27">
        <v>19.317072645803179</v>
      </c>
      <c r="BW64" s="27">
        <v>17.787146696070508</v>
      </c>
      <c r="BX64" s="27">
        <v>19.575404631704615</v>
      </c>
      <c r="BZ64" s="27">
        <v>90.709371332464883</v>
      </c>
      <c r="CA64" s="27">
        <v>92.041125485586647</v>
      </c>
      <c r="CB64" s="27">
        <v>90.753210821657476</v>
      </c>
      <c r="CC64" s="27">
        <v>89.786750699591693</v>
      </c>
      <c r="CD64" s="27">
        <v>88.736406782884671</v>
      </c>
      <c r="CE64" s="27">
        <v>87.430450178894304</v>
      </c>
      <c r="CF64" s="27">
        <v>86.187343781811293</v>
      </c>
      <c r="CG64" s="27">
        <v>84.67667259216725</v>
      </c>
      <c r="CH64" s="27">
        <v>83.092781684144455</v>
      </c>
      <c r="CI64" s="27">
        <v>81.18932490318943</v>
      </c>
      <c r="CJ64" s="27">
        <v>71.458701846721723</v>
      </c>
      <c r="CK64" s="27">
        <v>63.317072645803179</v>
      </c>
      <c r="CL64" s="27">
        <v>61.787146696070508</v>
      </c>
      <c r="CM64" s="27">
        <v>63.575404631704615</v>
      </c>
      <c r="CO64" s="28">
        <v>46.664236349532558</v>
      </c>
      <c r="CP64" s="28">
        <v>47.930439636635455</v>
      </c>
      <c r="CQ64" s="28">
        <v>46.619384950707612</v>
      </c>
      <c r="CR64" s="28">
        <v>45.731061755440209</v>
      </c>
      <c r="CS64" s="28">
        <v>44.846559003789665</v>
      </c>
      <c r="CT64" s="28">
        <v>43.798726394192272</v>
      </c>
      <c r="CU64" s="28">
        <v>42.778000761610286</v>
      </c>
      <c r="CV64" s="28">
        <v>41.240872409316253</v>
      </c>
      <c r="CW64" s="28">
        <v>39.774047849906651</v>
      </c>
      <c r="CX64" s="28">
        <v>38.250776472240418</v>
      </c>
      <c r="CY64" s="28">
        <v>30.511198068736647</v>
      </c>
      <c r="CZ64" s="28">
        <v>2.4117546184594403</v>
      </c>
      <c r="DA64" s="28">
        <v>-17.21159460710993</v>
      </c>
      <c r="DB64" s="28">
        <v>-33.872912012948746</v>
      </c>
      <c r="DD64" s="28">
        <v>90.664236349532558</v>
      </c>
      <c r="DE64" s="28">
        <v>91.930439636635455</v>
      </c>
      <c r="DF64" s="28">
        <v>90.619384950707612</v>
      </c>
      <c r="DG64" s="28">
        <v>89.731061755440209</v>
      </c>
      <c r="DH64" s="28">
        <v>88.846559003789665</v>
      </c>
      <c r="DI64" s="28">
        <v>87.798726394192272</v>
      </c>
      <c r="DJ64" s="28">
        <v>86.778000761610286</v>
      </c>
      <c r="DK64" s="28">
        <v>85.240872409316253</v>
      </c>
      <c r="DL64" s="28">
        <v>83.774047849906651</v>
      </c>
      <c r="DM64" s="28">
        <v>82.250776472240418</v>
      </c>
      <c r="DN64" s="28">
        <v>74.511198068736647</v>
      </c>
      <c r="DO64" s="28">
        <v>46.41175461845944</v>
      </c>
      <c r="DP64" s="28">
        <v>26.78840539289007</v>
      </c>
      <c r="DQ64" s="28">
        <v>10.127087987051254</v>
      </c>
      <c r="DS64" s="29">
        <v>46.79890200175457</v>
      </c>
      <c r="DT64" s="29">
        <v>48.199864771791141</v>
      </c>
      <c r="DU64" s="29">
        <v>47.027238930719989</v>
      </c>
      <c r="DV64" s="29">
        <v>46.261454424288587</v>
      </c>
      <c r="DW64" s="29">
        <v>45.361368134290515</v>
      </c>
      <c r="DX64" s="29">
        <v>43.951694336949146</v>
      </c>
      <c r="DY64" s="29">
        <v>42.6631480793191</v>
      </c>
      <c r="DZ64" s="29">
        <v>41.130760448930943</v>
      </c>
      <c r="EA64" s="29">
        <v>39.637200995190867</v>
      </c>
      <c r="EB64" s="29">
        <v>37.088452620540579</v>
      </c>
      <c r="EC64" s="29">
        <v>5.0605310506061016</v>
      </c>
      <c r="ED64" s="29">
        <v>-20.636629042803918</v>
      </c>
      <c r="EE64" s="29">
        <v>-36.581769367707011</v>
      </c>
      <c r="EF64" s="29">
        <v>-30.757263871521104</v>
      </c>
      <c r="EH64" s="29">
        <v>90.79890200175457</v>
      </c>
      <c r="EI64" s="29">
        <v>92.199864771791141</v>
      </c>
      <c r="EJ64" s="29">
        <v>91.027238930719989</v>
      </c>
      <c r="EK64" s="29">
        <v>90.261454424288587</v>
      </c>
      <c r="EL64" s="29">
        <v>89.361368134290515</v>
      </c>
      <c r="EM64" s="29">
        <v>87.951694336949146</v>
      </c>
      <c r="EN64" s="29">
        <v>86.6631480793191</v>
      </c>
      <c r="EO64" s="29">
        <v>85.130760448930943</v>
      </c>
      <c r="EP64" s="29">
        <v>83.637200995190867</v>
      </c>
      <c r="EQ64" s="29">
        <v>81.088452620540579</v>
      </c>
      <c r="ER64" s="29">
        <v>49.060531050606102</v>
      </c>
      <c r="ES64" s="29">
        <v>23.363370957196082</v>
      </c>
      <c r="ET64" s="29">
        <v>7.418230632292989</v>
      </c>
      <c r="EU64" s="29">
        <v>13.242736128478896</v>
      </c>
      <c r="EW64" s="1">
        <v>302535</v>
      </c>
      <c r="EX64" s="80">
        <v>529330</v>
      </c>
      <c r="EY64" s="80" t="s">
        <v>886</v>
      </c>
    </row>
    <row r="65" spans="2:155" ht="16.2" thickBot="1" x14ac:dyDescent="0.35">
      <c r="B65" s="21" t="s">
        <v>404</v>
      </c>
      <c r="C65" s="23">
        <v>43.788392933690353</v>
      </c>
      <c r="D65" s="23">
        <v>41.596868020355828</v>
      </c>
      <c r="E65" s="23">
        <v>37.701595775968727</v>
      </c>
      <c r="F65" s="23">
        <v>36.738922371724627</v>
      </c>
      <c r="G65" s="23">
        <v>35.858336022755935</v>
      </c>
      <c r="H65" s="23">
        <v>34.895684017454784</v>
      </c>
      <c r="I65" s="23">
        <v>33.962512744922606</v>
      </c>
      <c r="J65" s="23">
        <v>32.96741690816836</v>
      </c>
      <c r="K65" s="23">
        <v>31.95969255474445</v>
      </c>
      <c r="L65" s="23">
        <v>30.903944895418093</v>
      </c>
      <c r="M65" s="23">
        <v>25.812672349076038</v>
      </c>
      <c r="N65" s="23">
        <v>17.400472065587763</v>
      </c>
      <c r="O65" s="23">
        <v>11.760839097085764</v>
      </c>
      <c r="P65" s="23">
        <v>7.5206042842274883</v>
      </c>
      <c r="Q65" s="24"/>
      <c r="R65" s="23">
        <v>75.288392933690346</v>
      </c>
      <c r="S65" s="23">
        <v>73.096868020355828</v>
      </c>
      <c r="T65" s="23">
        <v>69.201595775968727</v>
      </c>
      <c r="U65" s="23">
        <v>68.238922371724627</v>
      </c>
      <c r="V65" s="23">
        <v>67.358336022755935</v>
      </c>
      <c r="W65" s="23">
        <v>66.395684017454784</v>
      </c>
      <c r="X65" s="23">
        <v>65.462512744922606</v>
      </c>
      <c r="Y65" s="23">
        <v>64.46741690816836</v>
      </c>
      <c r="Z65" s="23">
        <v>63.45969255474445</v>
      </c>
      <c r="AA65" s="23">
        <v>62.403944895418093</v>
      </c>
      <c r="AB65" s="23">
        <v>57.312672349076038</v>
      </c>
      <c r="AC65" s="23">
        <v>48.900472065587763</v>
      </c>
      <c r="AD65" s="23">
        <v>43.260839097085764</v>
      </c>
      <c r="AE65" s="23">
        <v>39.020604284227488</v>
      </c>
      <c r="AG65" s="25">
        <v>43.569588995759204</v>
      </c>
      <c r="AH65" s="25">
        <v>42.757321222416401</v>
      </c>
      <c r="AI65" s="25">
        <v>40.739084839301633</v>
      </c>
      <c r="AJ65" s="25">
        <v>40.232924944750287</v>
      </c>
      <c r="AK65" s="25">
        <v>39.714448016827092</v>
      </c>
      <c r="AL65" s="25">
        <v>39.113344461317524</v>
      </c>
      <c r="AM65" s="25">
        <v>38.466139381081632</v>
      </c>
      <c r="AN65" s="25">
        <v>37.731506100400637</v>
      </c>
      <c r="AO65" s="25">
        <v>36.928883541836655</v>
      </c>
      <c r="AP65" s="25">
        <v>36.03852024279206</v>
      </c>
      <c r="AQ65" s="25">
        <v>32.836397679837802</v>
      </c>
      <c r="AR65" s="25">
        <v>29.689087687321049</v>
      </c>
      <c r="AS65" s="25">
        <v>26.121267120243502</v>
      </c>
      <c r="AT65" s="25">
        <v>24.851074999356513</v>
      </c>
      <c r="AV65" s="26">
        <v>75.069588995759204</v>
      </c>
      <c r="AW65" s="26">
        <v>74.257321222416408</v>
      </c>
      <c r="AX65" s="26">
        <v>72.239084839301626</v>
      </c>
      <c r="AY65" s="26">
        <v>71.732924944750295</v>
      </c>
      <c r="AZ65" s="26">
        <v>71.214448016827092</v>
      </c>
      <c r="BA65" s="26">
        <v>70.613344461317524</v>
      </c>
      <c r="BB65" s="26">
        <v>69.966139381081632</v>
      </c>
      <c r="BC65" s="26">
        <v>69.231506100400637</v>
      </c>
      <c r="BD65" s="26">
        <v>68.428883541836655</v>
      </c>
      <c r="BE65" s="26">
        <v>67.53852024279206</v>
      </c>
      <c r="BF65" s="26">
        <v>64.336397679837802</v>
      </c>
      <c r="BG65" s="26">
        <v>61.189087687321049</v>
      </c>
      <c r="BH65" s="26">
        <v>57.621267120243502</v>
      </c>
      <c r="BI65" s="26">
        <v>56.351074999356513</v>
      </c>
      <c r="BK65" s="27">
        <v>43.79248083531153</v>
      </c>
      <c r="BL65" s="27">
        <v>41.704193189551091</v>
      </c>
      <c r="BM65" s="27">
        <v>37.930808582255779</v>
      </c>
      <c r="BN65" s="27">
        <v>37.083486984370069</v>
      </c>
      <c r="BO65" s="27">
        <v>36.329421037267366</v>
      </c>
      <c r="BP65" s="27">
        <v>35.535770549187561</v>
      </c>
      <c r="BQ65" s="27">
        <v>34.762994011896723</v>
      </c>
      <c r="BR65" s="27">
        <v>33.95882988067865</v>
      </c>
      <c r="BS65" s="27">
        <v>33.140496234222326</v>
      </c>
      <c r="BT65" s="27">
        <v>32.272988006092163</v>
      </c>
      <c r="BU65" s="27">
        <v>28.194613014945929</v>
      </c>
      <c r="BV65" s="27">
        <v>24.424599661451055</v>
      </c>
      <c r="BW65" s="27">
        <v>22.553877157228271</v>
      </c>
      <c r="BX65" s="27">
        <v>22.010850012785113</v>
      </c>
      <c r="BZ65" s="27">
        <v>75.292480835311522</v>
      </c>
      <c r="CA65" s="27">
        <v>73.204193189551091</v>
      </c>
      <c r="CB65" s="27">
        <v>69.430808582255779</v>
      </c>
      <c r="CC65" s="27">
        <v>68.583486984370069</v>
      </c>
      <c r="CD65" s="27">
        <v>67.829421037267366</v>
      </c>
      <c r="CE65" s="27">
        <v>67.035770549187561</v>
      </c>
      <c r="CF65" s="27">
        <v>66.262994011896723</v>
      </c>
      <c r="CG65" s="27">
        <v>65.45882988067865</v>
      </c>
      <c r="CH65" s="27">
        <v>64.640496234222326</v>
      </c>
      <c r="CI65" s="27">
        <v>63.772988006092163</v>
      </c>
      <c r="CJ65" s="27">
        <v>59.694613014945929</v>
      </c>
      <c r="CK65" s="27">
        <v>55.924599661451055</v>
      </c>
      <c r="CL65" s="27">
        <v>54.053877157228271</v>
      </c>
      <c r="CM65" s="27">
        <v>53.510850012785113</v>
      </c>
      <c r="CO65" s="28">
        <v>43.782108360414909</v>
      </c>
      <c r="CP65" s="28">
        <v>41.690652042400373</v>
      </c>
      <c r="CQ65" s="28">
        <v>37.9056927009199</v>
      </c>
      <c r="CR65" s="28">
        <v>37.061915897962137</v>
      </c>
      <c r="CS65" s="28">
        <v>36.30245566534586</v>
      </c>
      <c r="CT65" s="28">
        <v>35.485207063816929</v>
      </c>
      <c r="CU65" s="28">
        <v>34.699068717456498</v>
      </c>
      <c r="CV65" s="28">
        <v>33.81874325225094</v>
      </c>
      <c r="CW65" s="28">
        <v>32.945270768286733</v>
      </c>
      <c r="CX65" s="28">
        <v>32.072291209486082</v>
      </c>
      <c r="CY65" s="28">
        <v>27.338993804545467</v>
      </c>
      <c r="CZ65" s="28">
        <v>11.48304277580722</v>
      </c>
      <c r="DA65" s="28">
        <v>-4.1139365890703061</v>
      </c>
      <c r="DB65" s="28">
        <v>-16.141848755482059</v>
      </c>
      <c r="DD65" s="28">
        <v>75.282108360414909</v>
      </c>
      <c r="DE65" s="28">
        <v>73.190652042400373</v>
      </c>
      <c r="DF65" s="28">
        <v>69.4056927009199</v>
      </c>
      <c r="DG65" s="28">
        <v>68.561915897962137</v>
      </c>
      <c r="DH65" s="28">
        <v>67.80245566534586</v>
      </c>
      <c r="DI65" s="28">
        <v>66.985207063816929</v>
      </c>
      <c r="DJ65" s="28">
        <v>66.199068717456498</v>
      </c>
      <c r="DK65" s="28">
        <v>65.31874325225094</v>
      </c>
      <c r="DL65" s="28">
        <v>64.445270768286733</v>
      </c>
      <c r="DM65" s="28">
        <v>63.572291209486082</v>
      </c>
      <c r="DN65" s="28">
        <v>58.838993804545467</v>
      </c>
      <c r="DO65" s="28">
        <v>42.98304277580722</v>
      </c>
      <c r="DP65" s="28">
        <v>27.386063410929694</v>
      </c>
      <c r="DQ65" s="28">
        <v>15.358151244517941</v>
      </c>
      <c r="DS65" s="29">
        <v>43.911219015052197</v>
      </c>
      <c r="DT65" s="29">
        <v>41.946117917062303</v>
      </c>
      <c r="DU65" s="29">
        <v>38.289815617553046</v>
      </c>
      <c r="DV65" s="29">
        <v>37.548552722519275</v>
      </c>
      <c r="DW65" s="29">
        <v>36.863693348889541</v>
      </c>
      <c r="DX65" s="29">
        <v>36.044075924845103</v>
      </c>
      <c r="DY65" s="29">
        <v>35.258888758763632</v>
      </c>
      <c r="DZ65" s="29">
        <v>34.397202978727108</v>
      </c>
      <c r="EA65" s="29">
        <v>33.514202056595451</v>
      </c>
      <c r="EB65" s="29">
        <v>32.2013131860313</v>
      </c>
      <c r="EC65" s="29">
        <v>14.247954109134625</v>
      </c>
      <c r="ED65" s="29">
        <v>-2.9561413701577521</v>
      </c>
      <c r="EE65" s="29">
        <v>-16.665819706788312</v>
      </c>
      <c r="EF65" s="29">
        <v>-16.552372522236226</v>
      </c>
      <c r="EH65" s="29">
        <v>75.411219015052197</v>
      </c>
      <c r="EI65" s="29">
        <v>73.44611791706231</v>
      </c>
      <c r="EJ65" s="29">
        <v>69.789815617553046</v>
      </c>
      <c r="EK65" s="29">
        <v>69.048552722519275</v>
      </c>
      <c r="EL65" s="29">
        <v>68.363693348889541</v>
      </c>
      <c r="EM65" s="29">
        <v>67.544075924845103</v>
      </c>
      <c r="EN65" s="29">
        <v>66.758888758763632</v>
      </c>
      <c r="EO65" s="29">
        <v>65.897202978727108</v>
      </c>
      <c r="EP65" s="29">
        <v>65.014202056595451</v>
      </c>
      <c r="EQ65" s="29">
        <v>63.7013131860313</v>
      </c>
      <c r="ER65" s="29">
        <v>45.747954109134625</v>
      </c>
      <c r="ES65" s="29">
        <v>28.543858629842248</v>
      </c>
      <c r="ET65" s="29">
        <v>14.834180293211688</v>
      </c>
      <c r="EU65" s="29">
        <v>14.947627477763774</v>
      </c>
      <c r="EW65" s="1">
        <v>380069</v>
      </c>
      <c r="EX65" s="80">
        <v>395104</v>
      </c>
      <c r="EY65" s="80" t="s">
        <v>872</v>
      </c>
    </row>
    <row r="66" spans="2:155" ht="16.2" thickBot="1" x14ac:dyDescent="0.35">
      <c r="B66" s="21" t="s">
        <v>319</v>
      </c>
      <c r="C66" s="23">
        <v>38.918852262571292</v>
      </c>
      <c r="D66" s="23">
        <v>27.179432333944348</v>
      </c>
      <c r="E66" s="23">
        <v>20.693079616050213</v>
      </c>
      <c r="F66" s="23">
        <v>11.092097404568037</v>
      </c>
      <c r="G66" s="23">
        <v>-2.4993951048488299</v>
      </c>
      <c r="H66" s="23">
        <v>-20.124776363895478</v>
      </c>
      <c r="I66" s="23">
        <v>-39.695915780639865</v>
      </c>
      <c r="J66" s="23">
        <v>-59.428636322800145</v>
      </c>
      <c r="K66" s="23">
        <v>-63.937423744024557</v>
      </c>
      <c r="L66" s="23">
        <v>-68.456532992046306</v>
      </c>
      <c r="M66" s="23">
        <v>-76.807495696419579</v>
      </c>
      <c r="N66" s="23">
        <v>-88.777144866891462</v>
      </c>
      <c r="O66" s="23">
        <v>-98.043417280611095</v>
      </c>
      <c r="P66" s="23">
        <v>-106.09117642750178</v>
      </c>
      <c r="Q66" s="24"/>
      <c r="R66" s="23">
        <v>56.918852262571292</v>
      </c>
      <c r="S66" s="23">
        <v>45.179432333944348</v>
      </c>
      <c r="T66" s="23">
        <v>38.693079616050213</v>
      </c>
      <c r="U66" s="23">
        <v>29.092097404568037</v>
      </c>
      <c r="V66" s="23">
        <v>15.50060489515117</v>
      </c>
      <c r="W66" s="23">
        <v>-2.124776363895478</v>
      </c>
      <c r="X66" s="23">
        <v>-21.695915780639865</v>
      </c>
      <c r="Y66" s="23">
        <v>-41.428636322800145</v>
      </c>
      <c r="Z66" s="23">
        <v>-45.937423744024557</v>
      </c>
      <c r="AA66" s="23">
        <v>-50.456532992046306</v>
      </c>
      <c r="AB66" s="23">
        <v>-58.807495696419579</v>
      </c>
      <c r="AC66" s="23">
        <v>-70.777144866891462</v>
      </c>
      <c r="AD66" s="23">
        <v>-80.043417280611095</v>
      </c>
      <c r="AE66" s="23">
        <v>-88.091176427501779</v>
      </c>
      <c r="AG66" s="25">
        <v>38.611804539373594</v>
      </c>
      <c r="AH66" s="25">
        <v>28.657179128133691</v>
      </c>
      <c r="AI66" s="25">
        <v>25.319366902354105</v>
      </c>
      <c r="AJ66" s="25">
        <v>16.527611404032058</v>
      </c>
      <c r="AK66" s="25">
        <v>3.5681033796782913</v>
      </c>
      <c r="AL66" s="25">
        <v>-13.481705613916688</v>
      </c>
      <c r="AM66" s="25">
        <v>-32.637685862453253</v>
      </c>
      <c r="AN66" s="25">
        <v>-52.037313749646216</v>
      </c>
      <c r="AO66" s="25">
        <v>-56.350782310556866</v>
      </c>
      <c r="AP66" s="25">
        <v>-60.773490003947984</v>
      </c>
      <c r="AQ66" s="25">
        <v>-66.946209594525527</v>
      </c>
      <c r="AR66" s="25">
        <v>-71.42137208358497</v>
      </c>
      <c r="AS66" s="25">
        <v>-75.123364410626635</v>
      </c>
      <c r="AT66" s="25">
        <v>-76.828580088014093</v>
      </c>
      <c r="AV66" s="26">
        <v>56.611804539373594</v>
      </c>
      <c r="AW66" s="26">
        <v>46.657179128133691</v>
      </c>
      <c r="AX66" s="26">
        <v>43.319366902354105</v>
      </c>
      <c r="AY66" s="26">
        <v>34.527611404032058</v>
      </c>
      <c r="AZ66" s="26">
        <v>21.568103379678291</v>
      </c>
      <c r="BA66" s="26">
        <v>4.518294386083312</v>
      </c>
      <c r="BB66" s="26">
        <v>-14.637685862453253</v>
      </c>
      <c r="BC66" s="26">
        <v>-34.037313749646216</v>
      </c>
      <c r="BD66" s="26">
        <v>-38.350782310556866</v>
      </c>
      <c r="BE66" s="26">
        <v>-42.773490003947984</v>
      </c>
      <c r="BF66" s="26">
        <v>-48.946209594525527</v>
      </c>
      <c r="BG66" s="26">
        <v>-53.42137208358497</v>
      </c>
      <c r="BH66" s="26">
        <v>-57.123364410626635</v>
      </c>
      <c r="BI66" s="26">
        <v>-58.828580088014093</v>
      </c>
      <c r="BK66" s="27">
        <v>38.923309791088073</v>
      </c>
      <c r="BL66" s="27">
        <v>27.324211616713768</v>
      </c>
      <c r="BM66" s="27">
        <v>20.997169343284483</v>
      </c>
      <c r="BN66" s="27">
        <v>11.545047458710414</v>
      </c>
      <c r="BO66" s="27">
        <v>-1.8846037551570305</v>
      </c>
      <c r="BP66" s="27">
        <v>-19.298019786221204</v>
      </c>
      <c r="BQ66" s="27">
        <v>-38.680019863938725</v>
      </c>
      <c r="BR66" s="27">
        <v>-58.194649866579766</v>
      </c>
      <c r="BS66" s="27">
        <v>-62.492167472064665</v>
      </c>
      <c r="BT66" s="27">
        <v>-66.806665177781838</v>
      </c>
      <c r="BU66" s="27">
        <v>-74.161715090395887</v>
      </c>
      <c r="BV66" s="27">
        <v>-79.309937708775095</v>
      </c>
      <c r="BW66" s="27">
        <v>-82.0532998736617</v>
      </c>
      <c r="BX66" s="27">
        <v>-83.411553669398415</v>
      </c>
      <c r="BZ66" s="27">
        <v>56.923309791088073</v>
      </c>
      <c r="CA66" s="27">
        <v>45.324211616713768</v>
      </c>
      <c r="CB66" s="27">
        <v>38.997169343284483</v>
      </c>
      <c r="CC66" s="27">
        <v>29.545047458710414</v>
      </c>
      <c r="CD66" s="27">
        <v>16.11539624484297</v>
      </c>
      <c r="CE66" s="27">
        <v>-1.2980197862212037</v>
      </c>
      <c r="CF66" s="27">
        <v>-20.680019863938725</v>
      </c>
      <c r="CG66" s="27">
        <v>-40.194649866579766</v>
      </c>
      <c r="CH66" s="27">
        <v>-44.492167472064665</v>
      </c>
      <c r="CI66" s="27">
        <v>-48.806665177781838</v>
      </c>
      <c r="CJ66" s="27">
        <v>-56.161715090395887</v>
      </c>
      <c r="CK66" s="27">
        <v>-61.309937708775095</v>
      </c>
      <c r="CL66" s="27">
        <v>-64.0532998736617</v>
      </c>
      <c r="CM66" s="27">
        <v>-65.411553669398415</v>
      </c>
      <c r="CO66" s="28">
        <v>38.905203638671736</v>
      </c>
      <c r="CP66" s="28">
        <v>27.340210145287159</v>
      </c>
      <c r="CQ66" s="28">
        <v>21.044588638474536</v>
      </c>
      <c r="CR66" s="28">
        <v>11.643303152499499</v>
      </c>
      <c r="CS66" s="28">
        <v>-1.743195049452595</v>
      </c>
      <c r="CT66" s="28">
        <v>-19.14658436513912</v>
      </c>
      <c r="CU66" s="28">
        <v>-38.500888792077632</v>
      </c>
      <c r="CV66" s="28">
        <v>-58.066811117041055</v>
      </c>
      <c r="CW66" s="28">
        <v>-62.392307364925159</v>
      </c>
      <c r="CX66" s="28">
        <v>-66.676936498252758</v>
      </c>
      <c r="CY66" s="28">
        <v>-73.811208401321494</v>
      </c>
      <c r="CZ66" s="28">
        <v>-91.656340851360198</v>
      </c>
      <c r="DA66" s="28">
        <v>-105.96406978681338</v>
      </c>
      <c r="DB66" s="28">
        <v>-119.10055998485143</v>
      </c>
      <c r="DD66" s="28">
        <v>56.905203638671736</v>
      </c>
      <c r="DE66" s="28">
        <v>45.340210145287159</v>
      </c>
      <c r="DF66" s="28">
        <v>39.044588638474536</v>
      </c>
      <c r="DG66" s="28">
        <v>29.643303152499499</v>
      </c>
      <c r="DH66" s="28">
        <v>16.256804950547405</v>
      </c>
      <c r="DI66" s="28">
        <v>-1.1465843651391197</v>
      </c>
      <c r="DJ66" s="28">
        <v>-20.500888792077632</v>
      </c>
      <c r="DK66" s="28">
        <v>-40.066811117041055</v>
      </c>
      <c r="DL66" s="28">
        <v>-44.392307364925159</v>
      </c>
      <c r="DM66" s="28">
        <v>-48.676936498252758</v>
      </c>
      <c r="DN66" s="28">
        <v>-55.811208401321494</v>
      </c>
      <c r="DO66" s="28">
        <v>-73.656340851360198</v>
      </c>
      <c r="DP66" s="28">
        <v>-87.964069786813383</v>
      </c>
      <c r="DQ66" s="28">
        <v>-101.10055998485143</v>
      </c>
      <c r="DS66" s="29">
        <v>39.059774965821333</v>
      </c>
      <c r="DT66" s="29">
        <v>27.678776544565281</v>
      </c>
      <c r="DU66" s="29">
        <v>21.555364447531787</v>
      </c>
      <c r="DV66" s="29">
        <v>12.297821694299586</v>
      </c>
      <c r="DW66" s="29">
        <v>-1.0072774804957163</v>
      </c>
      <c r="DX66" s="29">
        <v>-18.452524705938458</v>
      </c>
      <c r="DY66" s="29">
        <v>-37.861397705100927</v>
      </c>
      <c r="DZ66" s="29">
        <v>-57.474361634548984</v>
      </c>
      <c r="EA66" s="29">
        <v>-61.898776580753974</v>
      </c>
      <c r="EB66" s="29">
        <v>-66.736763804690099</v>
      </c>
      <c r="EC66" s="29">
        <v>-89.258401751292297</v>
      </c>
      <c r="ED66" s="29">
        <v>-107.99436447421348</v>
      </c>
      <c r="EE66" s="29">
        <v>-121.58173603217486</v>
      </c>
      <c r="EF66" s="29">
        <v>-121.68298185416458</v>
      </c>
      <c r="EH66" s="29">
        <v>57.059774965821333</v>
      </c>
      <c r="EI66" s="29">
        <v>45.678776544565281</v>
      </c>
      <c r="EJ66" s="29">
        <v>39.555364447531787</v>
      </c>
      <c r="EK66" s="29">
        <v>30.297821694299586</v>
      </c>
      <c r="EL66" s="29">
        <v>16.992722519504284</v>
      </c>
      <c r="EM66" s="29">
        <v>-0.45252470593845828</v>
      </c>
      <c r="EN66" s="29">
        <v>-19.861397705100927</v>
      </c>
      <c r="EO66" s="29">
        <v>-39.474361634548984</v>
      </c>
      <c r="EP66" s="29">
        <v>-43.898776580753974</v>
      </c>
      <c r="EQ66" s="29">
        <v>-48.736763804690099</v>
      </c>
      <c r="ER66" s="29">
        <v>-71.258401751292297</v>
      </c>
      <c r="ES66" s="29">
        <v>-89.994364474213484</v>
      </c>
      <c r="ET66" s="29">
        <v>-103.58173603217486</v>
      </c>
      <c r="EU66" s="29">
        <v>-103.68298185416458</v>
      </c>
      <c r="EW66" s="1">
        <v>387247</v>
      </c>
      <c r="EX66" s="80">
        <v>398875</v>
      </c>
      <c r="EY66" s="80" t="s">
        <v>876</v>
      </c>
    </row>
    <row r="67" spans="2:155" ht="16.2" thickBot="1" x14ac:dyDescent="0.35">
      <c r="B67" s="21" t="s">
        <v>326</v>
      </c>
      <c r="C67" s="23">
        <v>15.036759492263712</v>
      </c>
      <c r="D67" s="23">
        <v>15.42967277286008</v>
      </c>
      <c r="E67" s="23">
        <v>14.753765485153046</v>
      </c>
      <c r="F67" s="23">
        <v>14.167258954498834</v>
      </c>
      <c r="G67" s="23">
        <v>13.541776346575048</v>
      </c>
      <c r="H67" s="23">
        <v>12.851965867011515</v>
      </c>
      <c r="I67" s="23">
        <v>12.077478530731703</v>
      </c>
      <c r="J67" s="23">
        <v>11.026746438889617</v>
      </c>
      <c r="K67" s="23">
        <v>9.9406502087155104</v>
      </c>
      <c r="L67" s="23">
        <v>8.7541273525252734</v>
      </c>
      <c r="M67" s="23">
        <v>2.0886939940606908</v>
      </c>
      <c r="N67" s="23">
        <v>-6.4118171803143866</v>
      </c>
      <c r="O67" s="23">
        <v>-10.341526306037423</v>
      </c>
      <c r="P67" s="23">
        <v>-12.299612515376026</v>
      </c>
      <c r="Q67" s="24"/>
      <c r="R67" s="23">
        <v>30.036759492263712</v>
      </c>
      <c r="S67" s="23">
        <v>30.42967277286008</v>
      </c>
      <c r="T67" s="23">
        <v>29.753765485153046</v>
      </c>
      <c r="U67" s="23">
        <v>29.167258954498834</v>
      </c>
      <c r="V67" s="23">
        <v>28.541776346575048</v>
      </c>
      <c r="W67" s="23">
        <v>27.851965867011515</v>
      </c>
      <c r="X67" s="23">
        <v>27.077478530731703</v>
      </c>
      <c r="Y67" s="23">
        <v>26.026746438889617</v>
      </c>
      <c r="Z67" s="23">
        <v>24.94065020871551</v>
      </c>
      <c r="AA67" s="23">
        <v>23.754127352525273</v>
      </c>
      <c r="AB67" s="23">
        <v>17.088693994060691</v>
      </c>
      <c r="AC67" s="23">
        <v>8.5881828196856134</v>
      </c>
      <c r="AD67" s="23">
        <v>4.658473693962577</v>
      </c>
      <c r="AE67" s="23">
        <v>2.7003874846239739</v>
      </c>
      <c r="AG67" s="25">
        <v>14.789595345704214</v>
      </c>
      <c r="AH67" s="25">
        <v>15.021128966177073</v>
      </c>
      <c r="AI67" s="25">
        <v>14.476096058571549</v>
      </c>
      <c r="AJ67" s="25">
        <v>13.968772314764486</v>
      </c>
      <c r="AK67" s="25">
        <v>13.390409703319527</v>
      </c>
      <c r="AL67" s="25">
        <v>12.729259928031702</v>
      </c>
      <c r="AM67" s="25">
        <v>11.979915534234095</v>
      </c>
      <c r="AN67" s="25">
        <v>11.1225471994996</v>
      </c>
      <c r="AO67" s="25">
        <v>10.056467281164373</v>
      </c>
      <c r="AP67" s="25">
        <v>8.342221276359183</v>
      </c>
      <c r="AQ67" s="25">
        <v>4.3694652018548368</v>
      </c>
      <c r="AR67" s="25">
        <v>-1.1363617709361762</v>
      </c>
      <c r="AS67" s="25">
        <v>-6.5514883070226517</v>
      </c>
      <c r="AT67" s="25">
        <v>-7.9499749048070214</v>
      </c>
      <c r="AV67" s="26">
        <v>29.789595345704214</v>
      </c>
      <c r="AW67" s="26">
        <v>30.021128966177073</v>
      </c>
      <c r="AX67" s="26">
        <v>29.476096058571549</v>
      </c>
      <c r="AY67" s="26">
        <v>28.968772314764486</v>
      </c>
      <c r="AZ67" s="26">
        <v>28.390409703319527</v>
      </c>
      <c r="BA67" s="26">
        <v>27.729259928031702</v>
      </c>
      <c r="BB67" s="26">
        <v>26.979915534234095</v>
      </c>
      <c r="BC67" s="26">
        <v>26.1225471994996</v>
      </c>
      <c r="BD67" s="26">
        <v>25.056467281164373</v>
      </c>
      <c r="BE67" s="26">
        <v>23.342221276359183</v>
      </c>
      <c r="BF67" s="26">
        <v>19.369465201854837</v>
      </c>
      <c r="BG67" s="26">
        <v>13.863638229063824</v>
      </c>
      <c r="BH67" s="26">
        <v>8.4485116929773483</v>
      </c>
      <c r="BI67" s="26">
        <v>7.0500250951929786</v>
      </c>
      <c r="BK67" s="27">
        <v>15.040706790045668</v>
      </c>
      <c r="BL67" s="27">
        <v>15.49986080218688</v>
      </c>
      <c r="BM67" s="27">
        <v>14.909046524954498</v>
      </c>
      <c r="BN67" s="27">
        <v>14.402267179032457</v>
      </c>
      <c r="BO67" s="27">
        <v>13.863306227648152</v>
      </c>
      <c r="BP67" s="27">
        <v>13.29194583686435</v>
      </c>
      <c r="BQ67" s="27">
        <v>12.704935144627193</v>
      </c>
      <c r="BR67" s="27">
        <v>12.082876062089774</v>
      </c>
      <c r="BS67" s="27">
        <v>11.386206351237355</v>
      </c>
      <c r="BT67" s="27">
        <v>10.443466807810935</v>
      </c>
      <c r="BU67" s="27">
        <v>4.8149937990712743</v>
      </c>
      <c r="BV67" s="27">
        <v>-0.74563060085876032</v>
      </c>
      <c r="BW67" s="27">
        <v>-2.510645013019996</v>
      </c>
      <c r="BX67" s="27">
        <v>-2.4717426483697267</v>
      </c>
      <c r="BZ67" s="27">
        <v>30.040706790045668</v>
      </c>
      <c r="CA67" s="27">
        <v>30.49986080218688</v>
      </c>
      <c r="CB67" s="27">
        <v>29.909046524954498</v>
      </c>
      <c r="CC67" s="27">
        <v>29.402267179032457</v>
      </c>
      <c r="CD67" s="27">
        <v>28.863306227648152</v>
      </c>
      <c r="CE67" s="27">
        <v>28.29194583686435</v>
      </c>
      <c r="CF67" s="27">
        <v>27.704935144627193</v>
      </c>
      <c r="CG67" s="27">
        <v>27.082876062089774</v>
      </c>
      <c r="CH67" s="27">
        <v>26.386206351237355</v>
      </c>
      <c r="CI67" s="27">
        <v>25.443466807810935</v>
      </c>
      <c r="CJ67" s="27">
        <v>19.814993799071274</v>
      </c>
      <c r="CK67" s="27">
        <v>14.25436939914124</v>
      </c>
      <c r="CL67" s="27">
        <v>12.489354986980004</v>
      </c>
      <c r="CM67" s="27">
        <v>12.528257351630273</v>
      </c>
      <c r="CO67" s="28">
        <v>15.039351762875974</v>
      </c>
      <c r="CP67" s="28">
        <v>15.497820423382194</v>
      </c>
      <c r="CQ67" s="28">
        <v>14.896184131154456</v>
      </c>
      <c r="CR67" s="28">
        <v>14.394688355908976</v>
      </c>
      <c r="CS67" s="28">
        <v>13.865054463481002</v>
      </c>
      <c r="CT67" s="28">
        <v>13.286867151985071</v>
      </c>
      <c r="CU67" s="28">
        <v>12.702881173311624</v>
      </c>
      <c r="CV67" s="28">
        <v>12.069568301216854</v>
      </c>
      <c r="CW67" s="28">
        <v>11.458343753490595</v>
      </c>
      <c r="CX67" s="28">
        <v>10.83882902148369</v>
      </c>
      <c r="CY67" s="28">
        <v>4.7475851803986302</v>
      </c>
      <c r="CZ67" s="28">
        <v>-15.203296694406262</v>
      </c>
      <c r="DA67" s="28">
        <v>-29.712727442135773</v>
      </c>
      <c r="DB67" s="28">
        <v>-40.745182707020604</v>
      </c>
      <c r="DD67" s="28">
        <v>30.039351762875974</v>
      </c>
      <c r="DE67" s="28">
        <v>30.497820423382194</v>
      </c>
      <c r="DF67" s="28">
        <v>29.896184131154456</v>
      </c>
      <c r="DG67" s="28">
        <v>29.394688355908976</v>
      </c>
      <c r="DH67" s="28">
        <v>28.865054463481002</v>
      </c>
      <c r="DI67" s="28">
        <v>28.286867151985071</v>
      </c>
      <c r="DJ67" s="28">
        <v>27.702881173311624</v>
      </c>
      <c r="DK67" s="28">
        <v>27.069568301216854</v>
      </c>
      <c r="DL67" s="28">
        <v>26.458343753490595</v>
      </c>
      <c r="DM67" s="28">
        <v>25.83882902148369</v>
      </c>
      <c r="DN67" s="28">
        <v>19.74758518039863</v>
      </c>
      <c r="DO67" s="28">
        <v>-0.20329669440626219</v>
      </c>
      <c r="DP67" s="28">
        <v>-14.712727442135773</v>
      </c>
      <c r="DQ67" s="28">
        <v>-25.745182707020604</v>
      </c>
      <c r="DS67" s="29">
        <v>15.179355996777268</v>
      </c>
      <c r="DT67" s="29">
        <v>15.778558087967269</v>
      </c>
      <c r="DU67" s="29">
        <v>15.322385050292631</v>
      </c>
      <c r="DV67" s="29">
        <v>14.950028537953173</v>
      </c>
      <c r="DW67" s="29">
        <v>14.545731690162789</v>
      </c>
      <c r="DX67" s="29">
        <v>14.063463675251832</v>
      </c>
      <c r="DY67" s="29">
        <v>13.571727021093153</v>
      </c>
      <c r="DZ67" s="29">
        <v>13.021892504873392</v>
      </c>
      <c r="EA67" s="29">
        <v>12.166867996226024</v>
      </c>
      <c r="EB67" s="29">
        <v>10.460125251543914</v>
      </c>
      <c r="EC67" s="29">
        <v>-7.9182517971370459</v>
      </c>
      <c r="ED67" s="29">
        <v>-26.078657472666549</v>
      </c>
      <c r="EE67" s="29">
        <v>-38.103011222445971</v>
      </c>
      <c r="EF67" s="29">
        <v>-38.342780611535375</v>
      </c>
      <c r="EH67" s="29">
        <v>30.179355996777268</v>
      </c>
      <c r="EI67" s="29">
        <v>30.778558087967269</v>
      </c>
      <c r="EJ67" s="29">
        <v>30.322385050292631</v>
      </c>
      <c r="EK67" s="29">
        <v>29.950028537953173</v>
      </c>
      <c r="EL67" s="29">
        <v>29.545731690162789</v>
      </c>
      <c r="EM67" s="29">
        <v>29.063463675251832</v>
      </c>
      <c r="EN67" s="29">
        <v>28.571727021093153</v>
      </c>
      <c r="EO67" s="29">
        <v>28.021892504873392</v>
      </c>
      <c r="EP67" s="29">
        <v>27.166867996226024</v>
      </c>
      <c r="EQ67" s="29">
        <v>25.460125251543914</v>
      </c>
      <c r="ER67" s="29">
        <v>7.0817482028629541</v>
      </c>
      <c r="ES67" s="29">
        <v>-11.078657472666549</v>
      </c>
      <c r="ET67" s="29">
        <v>-23.103011222445971</v>
      </c>
      <c r="EU67" s="29">
        <v>-23.342780611535375</v>
      </c>
      <c r="EW67" s="1">
        <v>334559</v>
      </c>
      <c r="EX67" s="80">
        <v>443368</v>
      </c>
      <c r="EY67" s="80" t="s">
        <v>889</v>
      </c>
    </row>
    <row r="68" spans="2:155" ht="16.2" thickBot="1" x14ac:dyDescent="0.35">
      <c r="B68" s="21" t="s">
        <v>330</v>
      </c>
      <c r="C68" s="23">
        <v>19.490040154084113</v>
      </c>
      <c r="D68" s="23">
        <v>19.447845610615971</v>
      </c>
      <c r="E68" s="23">
        <v>19.296421150401454</v>
      </c>
      <c r="F68" s="23">
        <v>19.250934506985782</v>
      </c>
      <c r="G68" s="23">
        <v>19.19734710291565</v>
      </c>
      <c r="H68" s="23">
        <v>19.136041149733213</v>
      </c>
      <c r="I68" s="23">
        <v>19.073852277066866</v>
      </c>
      <c r="J68" s="23">
        <v>19.003797066253636</v>
      </c>
      <c r="K68" s="23">
        <v>18.935514121754149</v>
      </c>
      <c r="L68" s="23">
        <v>18.860170895204263</v>
      </c>
      <c r="M68" s="23">
        <v>18.51505570031398</v>
      </c>
      <c r="N68" s="23">
        <v>17.94986177528769</v>
      </c>
      <c r="O68" s="23">
        <v>17.616665338459754</v>
      </c>
      <c r="P68" s="23">
        <v>17.392577673524855</v>
      </c>
      <c r="Q68" s="24"/>
      <c r="R68" s="23">
        <v>24.090040154084114</v>
      </c>
      <c r="S68" s="23">
        <v>24.047845610615973</v>
      </c>
      <c r="T68" s="23">
        <v>23.896421150401455</v>
      </c>
      <c r="U68" s="23">
        <v>23.850934506985784</v>
      </c>
      <c r="V68" s="23">
        <v>23.797347102915651</v>
      </c>
      <c r="W68" s="23">
        <v>23.736041149733214</v>
      </c>
      <c r="X68" s="23">
        <v>23.673852277066867</v>
      </c>
      <c r="Y68" s="23">
        <v>23.603797066253637</v>
      </c>
      <c r="Z68" s="23">
        <v>23.535514121754151</v>
      </c>
      <c r="AA68" s="23">
        <v>23.460170895204264</v>
      </c>
      <c r="AB68" s="23">
        <v>23.115055700313981</v>
      </c>
      <c r="AC68" s="23">
        <v>22.549861775287692</v>
      </c>
      <c r="AD68" s="23">
        <v>22.216665338459755</v>
      </c>
      <c r="AE68" s="23">
        <v>21.992577673524856</v>
      </c>
      <c r="AG68" s="25">
        <v>19.476959750862843</v>
      </c>
      <c r="AH68" s="25">
        <v>19.481846105473515</v>
      </c>
      <c r="AI68" s="25">
        <v>19.407657260620443</v>
      </c>
      <c r="AJ68" s="25">
        <v>19.388014336924186</v>
      </c>
      <c r="AK68" s="25">
        <v>19.359765220713804</v>
      </c>
      <c r="AL68" s="25">
        <v>19.324752560061803</v>
      </c>
      <c r="AM68" s="25">
        <v>19.283902089196662</v>
      </c>
      <c r="AN68" s="25">
        <v>19.234282985881272</v>
      </c>
      <c r="AO68" s="25">
        <v>19.183110974758556</v>
      </c>
      <c r="AP68" s="25">
        <v>19.124251292752547</v>
      </c>
      <c r="AQ68" s="25">
        <v>18.900471870781292</v>
      </c>
      <c r="AR68" s="25">
        <v>18.639498727412146</v>
      </c>
      <c r="AS68" s="25">
        <v>18.407009758942969</v>
      </c>
      <c r="AT68" s="25">
        <v>18.369431528208445</v>
      </c>
      <c r="AV68" s="26">
        <v>24.076959750862844</v>
      </c>
      <c r="AW68" s="26">
        <v>24.081846105473517</v>
      </c>
      <c r="AX68" s="26">
        <v>24.007657260620444</v>
      </c>
      <c r="AY68" s="26">
        <v>23.988014336924188</v>
      </c>
      <c r="AZ68" s="26">
        <v>23.959765220713805</v>
      </c>
      <c r="BA68" s="26">
        <v>23.924752560061805</v>
      </c>
      <c r="BB68" s="26">
        <v>23.883902089196663</v>
      </c>
      <c r="BC68" s="26">
        <v>23.834282985881273</v>
      </c>
      <c r="BD68" s="26">
        <v>23.783110974758557</v>
      </c>
      <c r="BE68" s="26">
        <v>23.724251292752548</v>
      </c>
      <c r="BF68" s="26">
        <v>23.500471870781293</v>
      </c>
      <c r="BG68" s="26">
        <v>23.239498727412148</v>
      </c>
      <c r="BH68" s="26">
        <v>23.007009758942971</v>
      </c>
      <c r="BI68" s="26">
        <v>22.969431528208446</v>
      </c>
      <c r="BK68" s="27">
        <v>19.490354208091819</v>
      </c>
      <c r="BL68" s="27">
        <v>19.45681875576371</v>
      </c>
      <c r="BM68" s="27">
        <v>19.315484959600511</v>
      </c>
      <c r="BN68" s="27">
        <v>19.279591418123033</v>
      </c>
      <c r="BO68" s="27">
        <v>19.236578426287732</v>
      </c>
      <c r="BP68" s="27">
        <v>19.189370966016391</v>
      </c>
      <c r="BQ68" s="27">
        <v>19.140459251952862</v>
      </c>
      <c r="BR68" s="27">
        <v>19.086211560844763</v>
      </c>
      <c r="BS68" s="27">
        <v>19.03365327082637</v>
      </c>
      <c r="BT68" s="27">
        <v>18.97404772487042</v>
      </c>
      <c r="BU68" s="27">
        <v>18.694311089879744</v>
      </c>
      <c r="BV68" s="27">
        <v>18.485573207135669</v>
      </c>
      <c r="BW68" s="27">
        <v>18.464549586482185</v>
      </c>
      <c r="BX68" s="27">
        <v>18.523322396136585</v>
      </c>
      <c r="BZ68" s="27">
        <v>24.090354208091821</v>
      </c>
      <c r="CA68" s="27">
        <v>24.056818755763711</v>
      </c>
      <c r="CB68" s="27">
        <v>23.915484959600512</v>
      </c>
      <c r="CC68" s="27">
        <v>23.879591418123034</v>
      </c>
      <c r="CD68" s="27">
        <v>23.836578426287733</v>
      </c>
      <c r="CE68" s="27">
        <v>23.789370966016392</v>
      </c>
      <c r="CF68" s="27">
        <v>23.740459251952863</v>
      </c>
      <c r="CG68" s="27">
        <v>23.686211560844765</v>
      </c>
      <c r="CH68" s="27">
        <v>23.633653270826372</v>
      </c>
      <c r="CI68" s="27">
        <v>23.574047724870422</v>
      </c>
      <c r="CJ68" s="27">
        <v>23.294311089879745</v>
      </c>
      <c r="CK68" s="27">
        <v>23.085573207135671</v>
      </c>
      <c r="CL68" s="27">
        <v>23.064549586482187</v>
      </c>
      <c r="CM68" s="27">
        <v>23.123322396136587</v>
      </c>
      <c r="CO68" s="28">
        <v>19.489742795990495</v>
      </c>
      <c r="CP68" s="28">
        <v>19.454146406793946</v>
      </c>
      <c r="CQ68" s="28">
        <v>19.310979347826397</v>
      </c>
      <c r="CR68" s="28">
        <v>19.275820449136347</v>
      </c>
      <c r="CS68" s="28">
        <v>19.234584078250879</v>
      </c>
      <c r="CT68" s="28">
        <v>19.189887269434955</v>
      </c>
      <c r="CU68" s="28">
        <v>19.145341315635548</v>
      </c>
      <c r="CV68" s="28">
        <v>19.0905501624664</v>
      </c>
      <c r="CW68" s="28">
        <v>19.04199352322243</v>
      </c>
      <c r="CX68" s="28">
        <v>18.994773051980388</v>
      </c>
      <c r="CY68" s="28">
        <v>18.800448201708416</v>
      </c>
      <c r="CZ68" s="28">
        <v>17.5507449976425</v>
      </c>
      <c r="DA68" s="28">
        <v>16.596699564137943</v>
      </c>
      <c r="DB68" s="28">
        <v>15.865680402807516</v>
      </c>
      <c r="DD68" s="28">
        <v>24.089742795990496</v>
      </c>
      <c r="DE68" s="28">
        <v>24.054146406793947</v>
      </c>
      <c r="DF68" s="28">
        <v>23.910979347826398</v>
      </c>
      <c r="DG68" s="28">
        <v>23.875820449136349</v>
      </c>
      <c r="DH68" s="28">
        <v>23.834584078250881</v>
      </c>
      <c r="DI68" s="28">
        <v>23.789887269434956</v>
      </c>
      <c r="DJ68" s="28">
        <v>23.74534131563555</v>
      </c>
      <c r="DK68" s="28">
        <v>23.690550162466401</v>
      </c>
      <c r="DL68" s="28">
        <v>23.641993523222432</v>
      </c>
      <c r="DM68" s="28">
        <v>23.59477305198039</v>
      </c>
      <c r="DN68" s="28">
        <v>23.400448201708418</v>
      </c>
      <c r="DO68" s="28">
        <v>22.150744997642501</v>
      </c>
      <c r="DP68" s="28">
        <v>21.196699564137944</v>
      </c>
      <c r="DQ68" s="28">
        <v>20.465680402807518</v>
      </c>
      <c r="DS68" s="29">
        <v>19.498788662367431</v>
      </c>
      <c r="DT68" s="29">
        <v>19.471900920296584</v>
      </c>
      <c r="DU68" s="29">
        <v>19.3374820895182</v>
      </c>
      <c r="DV68" s="29">
        <v>19.308980944888578</v>
      </c>
      <c r="DW68" s="29">
        <v>19.271581507834085</v>
      </c>
      <c r="DX68" s="29">
        <v>19.222322212362023</v>
      </c>
      <c r="DY68" s="29">
        <v>19.175220204053876</v>
      </c>
      <c r="DZ68" s="29">
        <v>19.123237779338034</v>
      </c>
      <c r="EA68" s="29">
        <v>19.075805240887508</v>
      </c>
      <c r="EB68" s="29">
        <v>19.002432580503722</v>
      </c>
      <c r="EC68" s="29">
        <v>17.936139567292958</v>
      </c>
      <c r="ED68" s="29">
        <v>16.70679822804647</v>
      </c>
      <c r="EE68" s="29">
        <v>15.846895074215551</v>
      </c>
      <c r="EF68" s="29">
        <v>15.834964092600526</v>
      </c>
      <c r="EH68" s="29">
        <v>24.098788662367433</v>
      </c>
      <c r="EI68" s="29">
        <v>24.071900920296585</v>
      </c>
      <c r="EJ68" s="29">
        <v>23.937482089518202</v>
      </c>
      <c r="EK68" s="29">
        <v>23.90898094488858</v>
      </c>
      <c r="EL68" s="29">
        <v>23.871581507834087</v>
      </c>
      <c r="EM68" s="29">
        <v>23.822322212362025</v>
      </c>
      <c r="EN68" s="29">
        <v>23.775220204053877</v>
      </c>
      <c r="EO68" s="29">
        <v>23.723237779338035</v>
      </c>
      <c r="EP68" s="29">
        <v>23.675805240887509</v>
      </c>
      <c r="EQ68" s="29">
        <v>23.602432580503724</v>
      </c>
      <c r="ER68" s="29">
        <v>22.53613956729296</v>
      </c>
      <c r="ES68" s="29">
        <v>21.306798228046471</v>
      </c>
      <c r="ET68" s="29">
        <v>20.446895074215554</v>
      </c>
      <c r="EU68" s="29">
        <v>20.434964092600527</v>
      </c>
      <c r="EW68" s="1">
        <v>341861</v>
      </c>
      <c r="EX68" s="80">
        <v>458979</v>
      </c>
      <c r="EY68" s="80" t="s">
        <v>881</v>
      </c>
    </row>
    <row r="69" spans="2:155" ht="16.2" thickBot="1" x14ac:dyDescent="0.35">
      <c r="B69" s="21" t="s">
        <v>333</v>
      </c>
      <c r="C69" s="23">
        <v>64.202330258842025</v>
      </c>
      <c r="D69" s="23">
        <v>64.557282787110552</v>
      </c>
      <c r="E69" s="23">
        <v>63.774512260820785</v>
      </c>
      <c r="F69" s="23">
        <v>63.197063512153832</v>
      </c>
      <c r="G69" s="23">
        <v>62.453114179857806</v>
      </c>
      <c r="H69" s="23">
        <v>61.553194938848726</v>
      </c>
      <c r="I69" s="23">
        <v>60.611844281974896</v>
      </c>
      <c r="J69" s="23">
        <v>59.496143590120795</v>
      </c>
      <c r="K69" s="23">
        <v>58.321098882533306</v>
      </c>
      <c r="L69" s="23">
        <v>56.942953257447762</v>
      </c>
      <c r="M69" s="23">
        <v>49.599917456457334</v>
      </c>
      <c r="N69" s="23">
        <v>39.930714887474622</v>
      </c>
      <c r="O69" s="23">
        <v>35.597734356296172</v>
      </c>
      <c r="P69" s="23">
        <v>33.59207475215041</v>
      </c>
      <c r="Q69" s="24"/>
      <c r="R69" s="23">
        <v>82.202330258842025</v>
      </c>
      <c r="S69" s="23">
        <v>82.557282787110552</v>
      </c>
      <c r="T69" s="23">
        <v>81.774512260820785</v>
      </c>
      <c r="U69" s="23">
        <v>81.197063512153832</v>
      </c>
      <c r="V69" s="23">
        <v>80.453114179857806</v>
      </c>
      <c r="W69" s="23">
        <v>79.553194938848719</v>
      </c>
      <c r="X69" s="23">
        <v>78.611844281974896</v>
      </c>
      <c r="Y69" s="23">
        <v>77.496143590120795</v>
      </c>
      <c r="Z69" s="23">
        <v>76.321098882533306</v>
      </c>
      <c r="AA69" s="23">
        <v>74.942953257447755</v>
      </c>
      <c r="AB69" s="23">
        <v>67.599917456457334</v>
      </c>
      <c r="AC69" s="23">
        <v>57.930714887474622</v>
      </c>
      <c r="AD69" s="23">
        <v>53.597734356296172</v>
      </c>
      <c r="AE69" s="23">
        <v>51.59207475215041</v>
      </c>
      <c r="AG69" s="25">
        <v>63.948098844477826</v>
      </c>
      <c r="AH69" s="25">
        <v>64.304270625016898</v>
      </c>
      <c r="AI69" s="25">
        <v>63.84081035997783</v>
      </c>
      <c r="AJ69" s="25">
        <v>63.48526697488488</v>
      </c>
      <c r="AK69" s="25">
        <v>62.967187629428949</v>
      </c>
      <c r="AL69" s="25">
        <v>62.319592311854585</v>
      </c>
      <c r="AM69" s="25">
        <v>61.510319950118522</v>
      </c>
      <c r="AN69" s="25">
        <v>60.442694533770862</v>
      </c>
      <c r="AO69" s="25">
        <v>59.257408028999563</v>
      </c>
      <c r="AP69" s="25">
        <v>57.895455861785223</v>
      </c>
      <c r="AQ69" s="25">
        <v>53.994612011179306</v>
      </c>
      <c r="AR69" s="25">
        <v>47.778965198079945</v>
      </c>
      <c r="AS69" s="25">
        <v>42.048206629316056</v>
      </c>
      <c r="AT69" s="25">
        <v>40.791780774030514</v>
      </c>
      <c r="AV69" s="26">
        <v>81.948098844477826</v>
      </c>
      <c r="AW69" s="26">
        <v>82.304270625016898</v>
      </c>
      <c r="AX69" s="26">
        <v>81.840810359977837</v>
      </c>
      <c r="AY69" s="26">
        <v>81.48526697488488</v>
      </c>
      <c r="AZ69" s="26">
        <v>80.967187629428949</v>
      </c>
      <c r="BA69" s="26">
        <v>80.319592311854592</v>
      </c>
      <c r="BB69" s="26">
        <v>79.510319950118514</v>
      </c>
      <c r="BC69" s="26">
        <v>78.442694533770862</v>
      </c>
      <c r="BD69" s="26">
        <v>77.257408028999563</v>
      </c>
      <c r="BE69" s="26">
        <v>75.895455861785223</v>
      </c>
      <c r="BF69" s="26">
        <v>71.994612011179299</v>
      </c>
      <c r="BG69" s="26">
        <v>65.778965198079945</v>
      </c>
      <c r="BH69" s="26">
        <v>60.048206629316056</v>
      </c>
      <c r="BI69" s="26">
        <v>58.791780774030514</v>
      </c>
      <c r="BK69" s="27">
        <v>64.210197031175127</v>
      </c>
      <c r="BL69" s="27">
        <v>64.717922177175382</v>
      </c>
      <c r="BM69" s="27">
        <v>64.122781409586608</v>
      </c>
      <c r="BN69" s="27">
        <v>63.72026149326652</v>
      </c>
      <c r="BO69" s="27">
        <v>63.16593708466678</v>
      </c>
      <c r="BP69" s="27">
        <v>62.521642610478722</v>
      </c>
      <c r="BQ69" s="27">
        <v>61.834534942380579</v>
      </c>
      <c r="BR69" s="27">
        <v>61.027295514200063</v>
      </c>
      <c r="BS69" s="27">
        <v>60.154528386916276</v>
      </c>
      <c r="BT69" s="27">
        <v>59.073979174511777</v>
      </c>
      <c r="BU69" s="27">
        <v>53.089816388509796</v>
      </c>
      <c r="BV69" s="27">
        <v>47.482239676459173</v>
      </c>
      <c r="BW69" s="27">
        <v>46.437790738139896</v>
      </c>
      <c r="BX69" s="27">
        <v>47.470729702303743</v>
      </c>
      <c r="BZ69" s="27">
        <v>82.210197031175127</v>
      </c>
      <c r="CA69" s="27">
        <v>82.717922177175382</v>
      </c>
      <c r="CB69" s="27">
        <v>82.122781409586608</v>
      </c>
      <c r="CC69" s="27">
        <v>81.72026149326652</v>
      </c>
      <c r="CD69" s="27">
        <v>81.16593708466678</v>
      </c>
      <c r="CE69" s="27">
        <v>80.521642610478722</v>
      </c>
      <c r="CF69" s="27">
        <v>79.834534942380571</v>
      </c>
      <c r="CG69" s="27">
        <v>79.027295514200063</v>
      </c>
      <c r="CH69" s="27">
        <v>78.154528386916269</v>
      </c>
      <c r="CI69" s="27">
        <v>77.073979174511777</v>
      </c>
      <c r="CJ69" s="27">
        <v>71.089816388509803</v>
      </c>
      <c r="CK69" s="27">
        <v>65.482239676459173</v>
      </c>
      <c r="CL69" s="27">
        <v>64.437790738139896</v>
      </c>
      <c r="CM69" s="27">
        <v>65.470729702303743</v>
      </c>
      <c r="CO69" s="28">
        <v>64.199181640429558</v>
      </c>
      <c r="CP69" s="28">
        <v>64.627150355573647</v>
      </c>
      <c r="CQ69" s="28">
        <v>63.966296788694557</v>
      </c>
      <c r="CR69" s="28">
        <v>63.557206778988984</v>
      </c>
      <c r="CS69" s="28">
        <v>63.045156434870265</v>
      </c>
      <c r="CT69" s="28">
        <v>62.48231173021702</v>
      </c>
      <c r="CU69" s="28">
        <v>61.844536585815071</v>
      </c>
      <c r="CV69" s="28">
        <v>60.865578370968862</v>
      </c>
      <c r="CW69" s="28">
        <v>59.932627928093424</v>
      </c>
      <c r="CX69" s="28">
        <v>58.97790345586327</v>
      </c>
      <c r="CY69" s="28">
        <v>54.017958865690318</v>
      </c>
      <c r="CZ69" s="28">
        <v>30.793924281244387</v>
      </c>
      <c r="DA69" s="28">
        <v>13.575760493003202</v>
      </c>
      <c r="DB69" s="28">
        <v>0.93945816278844063</v>
      </c>
      <c r="DD69" s="28">
        <v>82.199181640429558</v>
      </c>
      <c r="DE69" s="28">
        <v>82.627150355573647</v>
      </c>
      <c r="DF69" s="28">
        <v>81.966296788694564</v>
      </c>
      <c r="DG69" s="28">
        <v>81.557206778988984</v>
      </c>
      <c r="DH69" s="28">
        <v>81.045156434870265</v>
      </c>
      <c r="DI69" s="28">
        <v>80.48231173021702</v>
      </c>
      <c r="DJ69" s="28">
        <v>79.844536585815064</v>
      </c>
      <c r="DK69" s="28">
        <v>78.865578370968862</v>
      </c>
      <c r="DL69" s="28">
        <v>77.932627928093424</v>
      </c>
      <c r="DM69" s="28">
        <v>76.97790345586327</v>
      </c>
      <c r="DN69" s="28">
        <v>72.017958865690318</v>
      </c>
      <c r="DO69" s="28">
        <v>48.793924281244387</v>
      </c>
      <c r="DP69" s="28">
        <v>31.575760493003202</v>
      </c>
      <c r="DQ69" s="28">
        <v>18.939458162788441</v>
      </c>
      <c r="DS69" s="29">
        <v>64.444856735245565</v>
      </c>
      <c r="DT69" s="29">
        <v>65.109291705386028</v>
      </c>
      <c r="DU69" s="29">
        <v>64.685051495038067</v>
      </c>
      <c r="DV69" s="29">
        <v>64.45622671678224</v>
      </c>
      <c r="DW69" s="29">
        <v>64.053106728966327</v>
      </c>
      <c r="DX69" s="29">
        <v>63.303983558796453</v>
      </c>
      <c r="DY69" s="29">
        <v>62.57050714961251</v>
      </c>
      <c r="DZ69" s="29">
        <v>61.738902941263341</v>
      </c>
      <c r="EA69" s="29">
        <v>60.929186235558468</v>
      </c>
      <c r="EB69" s="29">
        <v>59.424991785866901</v>
      </c>
      <c r="EC69" s="29">
        <v>38.23866778693889</v>
      </c>
      <c r="ED69" s="29">
        <v>16.247477606731337</v>
      </c>
      <c r="EE69" s="29">
        <v>2.003829724838468</v>
      </c>
      <c r="EF69" s="29">
        <v>3.3320970900534661</v>
      </c>
      <c r="EH69" s="29">
        <v>82.444856735245565</v>
      </c>
      <c r="EI69" s="29">
        <v>83.109291705386028</v>
      </c>
      <c r="EJ69" s="29">
        <v>82.685051495038067</v>
      </c>
      <c r="EK69" s="29">
        <v>82.45622671678224</v>
      </c>
      <c r="EL69" s="29">
        <v>82.053106728966327</v>
      </c>
      <c r="EM69" s="29">
        <v>81.30398355879646</v>
      </c>
      <c r="EN69" s="29">
        <v>80.57050714961251</v>
      </c>
      <c r="EO69" s="29">
        <v>79.738902941263348</v>
      </c>
      <c r="EP69" s="29">
        <v>78.929186235558461</v>
      </c>
      <c r="EQ69" s="29">
        <v>77.424991785866894</v>
      </c>
      <c r="ER69" s="29">
        <v>56.23866778693889</v>
      </c>
      <c r="ES69" s="29">
        <v>34.247477606731337</v>
      </c>
      <c r="ET69" s="29">
        <v>20.003829724838468</v>
      </c>
      <c r="EU69" s="29">
        <v>21.332097090053466</v>
      </c>
      <c r="EW69" s="1">
        <v>327495</v>
      </c>
      <c r="EX69" s="80">
        <v>477808</v>
      </c>
      <c r="EY69" s="80" t="s">
        <v>886</v>
      </c>
    </row>
    <row r="70" spans="2:155" ht="16.2" thickBot="1" x14ac:dyDescent="0.35">
      <c r="B70" s="21" t="s">
        <v>405</v>
      </c>
      <c r="C70" s="23">
        <v>40.994280795639327</v>
      </c>
      <c r="D70" s="23">
        <v>41.268647836224545</v>
      </c>
      <c r="E70" s="23">
        <v>38.130613675116891</v>
      </c>
      <c r="F70" s="23">
        <v>35.637977152350189</v>
      </c>
      <c r="G70" s="23">
        <v>32.900437799955</v>
      </c>
      <c r="H70" s="23">
        <v>29.852971681337792</v>
      </c>
      <c r="I70" s="23">
        <v>26.733593537549837</v>
      </c>
      <c r="J70" s="23">
        <v>23.334693827669696</v>
      </c>
      <c r="K70" s="23">
        <v>21.182388139442509</v>
      </c>
      <c r="L70" s="23">
        <v>18.781115340380026</v>
      </c>
      <c r="M70" s="23">
        <v>7.5340795676186332</v>
      </c>
      <c r="N70" s="23">
        <v>-4.798569651048993</v>
      </c>
      <c r="O70" s="23">
        <v>-11.444734250494747</v>
      </c>
      <c r="P70" s="23">
        <v>-15.507943919508193</v>
      </c>
      <c r="Q70" s="24"/>
      <c r="R70" s="23">
        <v>58.994280795639327</v>
      </c>
      <c r="S70" s="23">
        <v>59.268647836224545</v>
      </c>
      <c r="T70" s="23">
        <v>56.130613675116891</v>
      </c>
      <c r="U70" s="23">
        <v>53.637977152350189</v>
      </c>
      <c r="V70" s="23">
        <v>50.900437799955</v>
      </c>
      <c r="W70" s="23">
        <v>47.852971681337792</v>
      </c>
      <c r="X70" s="23">
        <v>44.733593537549837</v>
      </c>
      <c r="Y70" s="23">
        <v>41.334693827669696</v>
      </c>
      <c r="Z70" s="23">
        <v>39.182388139442509</v>
      </c>
      <c r="AA70" s="23">
        <v>36.781115340380026</v>
      </c>
      <c r="AB70" s="23">
        <v>25.534079567618633</v>
      </c>
      <c r="AC70" s="23">
        <v>13.201430348951007</v>
      </c>
      <c r="AD70" s="23">
        <v>6.5552657495052529</v>
      </c>
      <c r="AE70" s="23">
        <v>2.4920560804918068</v>
      </c>
      <c r="AG70" s="25">
        <v>40.602129975041834</v>
      </c>
      <c r="AH70" s="25">
        <v>40.699947895267115</v>
      </c>
      <c r="AI70" s="25">
        <v>37.732079174088085</v>
      </c>
      <c r="AJ70" s="25">
        <v>35.434668499445721</v>
      </c>
      <c r="AK70" s="25">
        <v>32.91367558839103</v>
      </c>
      <c r="AL70" s="25">
        <v>30.142694708381853</v>
      </c>
      <c r="AM70" s="25">
        <v>27.228616536385985</v>
      </c>
      <c r="AN70" s="25">
        <v>24.040563995916756</v>
      </c>
      <c r="AO70" s="25">
        <v>22.051163640373957</v>
      </c>
      <c r="AP70" s="25">
        <v>19.788011719984794</v>
      </c>
      <c r="AQ70" s="25">
        <v>11.245212242497416</v>
      </c>
      <c r="AR70" s="25">
        <v>2.5924695039615386</v>
      </c>
      <c r="AS70" s="25">
        <v>-5.0087894356265963</v>
      </c>
      <c r="AT70" s="25">
        <v>-8.009941717030884</v>
      </c>
      <c r="AV70" s="26">
        <v>58.602129975041834</v>
      </c>
      <c r="AW70" s="26">
        <v>58.699947895267115</v>
      </c>
      <c r="AX70" s="26">
        <v>55.732079174088085</v>
      </c>
      <c r="AY70" s="26">
        <v>53.434668499445721</v>
      </c>
      <c r="AZ70" s="26">
        <v>50.91367558839103</v>
      </c>
      <c r="BA70" s="26">
        <v>48.142694708381853</v>
      </c>
      <c r="BB70" s="26">
        <v>45.228616536385985</v>
      </c>
      <c r="BC70" s="26">
        <v>42.040563995916756</v>
      </c>
      <c r="BD70" s="26">
        <v>40.051163640373957</v>
      </c>
      <c r="BE70" s="26">
        <v>37.788011719984794</v>
      </c>
      <c r="BF70" s="26">
        <v>29.245212242497416</v>
      </c>
      <c r="BG70" s="26">
        <v>20.592469503961539</v>
      </c>
      <c r="BH70" s="26">
        <v>12.991210564373404</v>
      </c>
      <c r="BI70" s="26">
        <v>9.990058282969116</v>
      </c>
      <c r="BK70" s="27">
        <v>41.006423480295922</v>
      </c>
      <c r="BL70" s="27">
        <v>41.499052731703145</v>
      </c>
      <c r="BM70" s="27">
        <v>38.637437340723892</v>
      </c>
      <c r="BN70" s="27">
        <v>36.404750822073837</v>
      </c>
      <c r="BO70" s="27">
        <v>33.950499842364351</v>
      </c>
      <c r="BP70" s="27">
        <v>31.289713993464289</v>
      </c>
      <c r="BQ70" s="27">
        <v>28.56776337704504</v>
      </c>
      <c r="BR70" s="27">
        <v>25.657963206050013</v>
      </c>
      <c r="BS70" s="27">
        <v>23.990595198669396</v>
      </c>
      <c r="BT70" s="27">
        <v>22.072000161230775</v>
      </c>
      <c r="BU70" s="27">
        <v>13.019451562871339</v>
      </c>
      <c r="BV70" s="27">
        <v>5.8150305348566889</v>
      </c>
      <c r="BW70" s="27">
        <v>3.3691110942906448</v>
      </c>
      <c r="BX70" s="27">
        <v>3.4255100080090273</v>
      </c>
      <c r="BZ70" s="27">
        <v>59.006423480295922</v>
      </c>
      <c r="CA70" s="27">
        <v>59.499052731703145</v>
      </c>
      <c r="CB70" s="27">
        <v>56.637437340723892</v>
      </c>
      <c r="CC70" s="27">
        <v>54.404750822073837</v>
      </c>
      <c r="CD70" s="27">
        <v>51.950499842364351</v>
      </c>
      <c r="CE70" s="27">
        <v>49.289713993464289</v>
      </c>
      <c r="CF70" s="27">
        <v>46.56776337704504</v>
      </c>
      <c r="CG70" s="27">
        <v>43.657963206050013</v>
      </c>
      <c r="CH70" s="27">
        <v>41.990595198669396</v>
      </c>
      <c r="CI70" s="27">
        <v>40.072000161230775</v>
      </c>
      <c r="CJ70" s="27">
        <v>31.019451562871339</v>
      </c>
      <c r="CK70" s="27">
        <v>23.815030534856689</v>
      </c>
      <c r="CL70" s="27">
        <v>21.369111094290645</v>
      </c>
      <c r="CM70" s="27">
        <v>21.425510008009027</v>
      </c>
      <c r="CO70" s="28">
        <v>40.998711106850052</v>
      </c>
      <c r="CP70" s="28">
        <v>41.360236970553714</v>
      </c>
      <c r="CQ70" s="28">
        <v>38.378623999199434</v>
      </c>
      <c r="CR70" s="28">
        <v>36.116902394440999</v>
      </c>
      <c r="CS70" s="28">
        <v>33.695165136055181</v>
      </c>
      <c r="CT70" s="28">
        <v>31.154269459886265</v>
      </c>
      <c r="CU70" s="28">
        <v>28.619056092209107</v>
      </c>
      <c r="CV70" s="28">
        <v>25.875378602371924</v>
      </c>
      <c r="CW70" s="28">
        <v>24.564223191716039</v>
      </c>
      <c r="CX70" s="28">
        <v>23.189787889458088</v>
      </c>
      <c r="CY70" s="28">
        <v>15.648755810577057</v>
      </c>
      <c r="CZ70" s="28">
        <v>-18.175042694657236</v>
      </c>
      <c r="DA70" s="28">
        <v>-49.704229102200827</v>
      </c>
      <c r="DB70" s="28">
        <v>-75.498166335955943</v>
      </c>
      <c r="DD70" s="28">
        <v>58.998711106850052</v>
      </c>
      <c r="DE70" s="28">
        <v>59.360236970553714</v>
      </c>
      <c r="DF70" s="28">
        <v>56.378623999199434</v>
      </c>
      <c r="DG70" s="28">
        <v>54.116902394440999</v>
      </c>
      <c r="DH70" s="28">
        <v>51.695165136055181</v>
      </c>
      <c r="DI70" s="28">
        <v>49.154269459886265</v>
      </c>
      <c r="DJ70" s="28">
        <v>46.619056092209107</v>
      </c>
      <c r="DK70" s="28">
        <v>43.875378602371924</v>
      </c>
      <c r="DL70" s="28">
        <v>42.564223191716039</v>
      </c>
      <c r="DM70" s="28">
        <v>41.189787889458088</v>
      </c>
      <c r="DN70" s="28">
        <v>33.648755810577057</v>
      </c>
      <c r="DO70" s="28">
        <v>-0.1750426946572361</v>
      </c>
      <c r="DP70" s="28">
        <v>-31.704229102200827</v>
      </c>
      <c r="DQ70" s="28">
        <v>-57.498166335955943</v>
      </c>
      <c r="DS70" s="29">
        <v>41.433471475619569</v>
      </c>
      <c r="DT70" s="29">
        <v>42.214795375767281</v>
      </c>
      <c r="DU70" s="29">
        <v>39.656092534088913</v>
      </c>
      <c r="DV70" s="29">
        <v>37.715381860163049</v>
      </c>
      <c r="DW70" s="29">
        <v>35.640170499722643</v>
      </c>
      <c r="DX70" s="29">
        <v>33.324501062949835</v>
      </c>
      <c r="DY70" s="29">
        <v>31.052864441179693</v>
      </c>
      <c r="DZ70" s="29">
        <v>28.633903015339968</v>
      </c>
      <c r="EA70" s="29">
        <v>27.612310336578787</v>
      </c>
      <c r="EB70" s="29">
        <v>25.132092069029468</v>
      </c>
      <c r="EC70" s="29">
        <v>-11.554617545364323</v>
      </c>
      <c r="ED70" s="29">
        <v>-45.040161751346943</v>
      </c>
      <c r="EE70" s="29">
        <v>-74.023420935923127</v>
      </c>
      <c r="EF70" s="29">
        <v>-73.9218727742292</v>
      </c>
      <c r="EH70" s="29">
        <v>59.433471475619569</v>
      </c>
      <c r="EI70" s="29">
        <v>60.214795375767281</v>
      </c>
      <c r="EJ70" s="29">
        <v>57.656092534088913</v>
      </c>
      <c r="EK70" s="29">
        <v>55.715381860163049</v>
      </c>
      <c r="EL70" s="29">
        <v>53.640170499722643</v>
      </c>
      <c r="EM70" s="29">
        <v>51.324501062949835</v>
      </c>
      <c r="EN70" s="29">
        <v>49.052864441179693</v>
      </c>
      <c r="EO70" s="29">
        <v>46.633903015339968</v>
      </c>
      <c r="EP70" s="29">
        <v>45.612310336578787</v>
      </c>
      <c r="EQ70" s="29">
        <v>43.132092069029468</v>
      </c>
      <c r="ER70" s="29">
        <v>6.445382454635677</v>
      </c>
      <c r="ES70" s="29">
        <v>-27.040161751346943</v>
      </c>
      <c r="ET70" s="29">
        <v>-56.023420935923127</v>
      </c>
      <c r="EU70" s="29">
        <v>-55.9218727742292</v>
      </c>
      <c r="EW70" s="1">
        <v>391131</v>
      </c>
      <c r="EX70" s="80">
        <v>390929</v>
      </c>
      <c r="EY70" s="80" t="s">
        <v>882</v>
      </c>
    </row>
    <row r="71" spans="2:155" ht="16.2" thickBot="1" x14ac:dyDescent="0.35">
      <c r="B71" s="21" t="s">
        <v>346</v>
      </c>
      <c r="C71" s="23">
        <v>26.792406751711553</v>
      </c>
      <c r="D71" s="23">
        <v>25.849238675789039</v>
      </c>
      <c r="E71" s="23">
        <v>22.531058477497467</v>
      </c>
      <c r="F71" s="23">
        <v>20.720364118482948</v>
      </c>
      <c r="G71" s="23">
        <v>18.578338435524742</v>
      </c>
      <c r="H71" s="23">
        <v>15.92664360853405</v>
      </c>
      <c r="I71" s="23">
        <v>13.191697764275901</v>
      </c>
      <c r="J71" s="23">
        <v>10.131761795995146</v>
      </c>
      <c r="K71" s="23">
        <v>6.8694637775033414</v>
      </c>
      <c r="L71" s="23">
        <v>3.2282846250771087</v>
      </c>
      <c r="M71" s="23">
        <v>-14.167802836493848</v>
      </c>
      <c r="N71" s="23">
        <v>-30.126993048951448</v>
      </c>
      <c r="O71" s="23">
        <v>-38.368616879751812</v>
      </c>
      <c r="P71" s="23">
        <v>-43.21737521420971</v>
      </c>
      <c r="Q71" s="24"/>
      <c r="R71" s="23">
        <v>64.792406751711553</v>
      </c>
      <c r="S71" s="23">
        <v>63.849238675789039</v>
      </c>
      <c r="T71" s="23">
        <v>60.531058477497467</v>
      </c>
      <c r="U71" s="23">
        <v>58.720364118482948</v>
      </c>
      <c r="V71" s="23">
        <v>56.578338435524742</v>
      </c>
      <c r="W71" s="23">
        <v>53.92664360853405</v>
      </c>
      <c r="X71" s="23">
        <v>51.191697764275901</v>
      </c>
      <c r="Y71" s="23">
        <v>48.131761795995146</v>
      </c>
      <c r="Z71" s="23">
        <v>44.869463777503341</v>
      </c>
      <c r="AA71" s="23">
        <v>41.228284625077109</v>
      </c>
      <c r="AB71" s="23">
        <v>23.832197163506152</v>
      </c>
      <c r="AC71" s="23">
        <v>7.8730069510485521</v>
      </c>
      <c r="AD71" s="23">
        <v>-0.36861687975181212</v>
      </c>
      <c r="AE71" s="23">
        <v>-5.2173752142097101</v>
      </c>
      <c r="AG71" s="25">
        <v>26.421438201380766</v>
      </c>
      <c r="AH71" s="25">
        <v>26.027478923745335</v>
      </c>
      <c r="AI71" s="25">
        <v>23.917690283781482</v>
      </c>
      <c r="AJ71" s="25">
        <v>22.663213822173319</v>
      </c>
      <c r="AK71" s="25">
        <v>21.048163654383615</v>
      </c>
      <c r="AL71" s="25">
        <v>18.971390027427063</v>
      </c>
      <c r="AM71" s="25">
        <v>16.730607249036979</v>
      </c>
      <c r="AN71" s="25">
        <v>14.175137603985775</v>
      </c>
      <c r="AO71" s="25">
        <v>11.340051164204326</v>
      </c>
      <c r="AP71" s="25">
        <v>8.0884016227679325</v>
      </c>
      <c r="AQ71" s="25">
        <v>-5.4153812809149713</v>
      </c>
      <c r="AR71" s="25">
        <v>-18.45151179216009</v>
      </c>
      <c r="AS71" s="25">
        <v>-29.117235070451216</v>
      </c>
      <c r="AT71" s="25">
        <v>-34.039224011253737</v>
      </c>
      <c r="AV71" s="26">
        <v>64.421438201380766</v>
      </c>
      <c r="AW71" s="26">
        <v>64.027478923745335</v>
      </c>
      <c r="AX71" s="26">
        <v>61.917690283781482</v>
      </c>
      <c r="AY71" s="26">
        <v>60.663213822173319</v>
      </c>
      <c r="AZ71" s="26">
        <v>59.048163654383615</v>
      </c>
      <c r="BA71" s="26">
        <v>56.971390027427063</v>
      </c>
      <c r="BB71" s="26">
        <v>54.730607249036979</v>
      </c>
      <c r="BC71" s="26">
        <v>52.175137603985775</v>
      </c>
      <c r="BD71" s="26">
        <v>49.340051164204326</v>
      </c>
      <c r="BE71" s="26">
        <v>46.088401622767933</v>
      </c>
      <c r="BF71" s="26">
        <v>32.584618719085029</v>
      </c>
      <c r="BG71" s="26">
        <v>19.54848820783991</v>
      </c>
      <c r="BH71" s="26">
        <v>8.8827649295487845</v>
      </c>
      <c r="BI71" s="26">
        <v>3.9607759887462635</v>
      </c>
      <c r="BK71" s="27">
        <v>26.808518041891944</v>
      </c>
      <c r="BL71" s="27">
        <v>26.119761000141963</v>
      </c>
      <c r="BM71" s="27">
        <v>23.135757820984026</v>
      </c>
      <c r="BN71" s="27">
        <v>21.637939841026792</v>
      </c>
      <c r="BO71" s="27">
        <v>19.837179128909</v>
      </c>
      <c r="BP71" s="27">
        <v>17.656046089382031</v>
      </c>
      <c r="BQ71" s="27">
        <v>15.419131447502266</v>
      </c>
      <c r="BR71" s="27">
        <v>12.978675424487449</v>
      </c>
      <c r="BS71" s="27">
        <v>10.327451076507771</v>
      </c>
      <c r="BT71" s="27">
        <v>7.2932677252280342</v>
      </c>
      <c r="BU71" s="27">
        <v>-7.2573200022707738</v>
      </c>
      <c r="BV71" s="27">
        <v>-18.544814705268408</v>
      </c>
      <c r="BW71" s="27">
        <v>-23.097124228566713</v>
      </c>
      <c r="BX71" s="27">
        <v>-24.147024545860006</v>
      </c>
      <c r="BZ71" s="27">
        <v>64.808518041891944</v>
      </c>
      <c r="CA71" s="27">
        <v>64.119761000141963</v>
      </c>
      <c r="CB71" s="27">
        <v>61.135757820984026</v>
      </c>
      <c r="CC71" s="27">
        <v>59.637939841026792</v>
      </c>
      <c r="CD71" s="27">
        <v>57.837179128909</v>
      </c>
      <c r="CE71" s="27">
        <v>55.656046089382031</v>
      </c>
      <c r="CF71" s="27">
        <v>53.419131447502266</v>
      </c>
      <c r="CG71" s="27">
        <v>50.978675424487449</v>
      </c>
      <c r="CH71" s="27">
        <v>48.327451076507771</v>
      </c>
      <c r="CI71" s="27">
        <v>45.293267725228034</v>
      </c>
      <c r="CJ71" s="27">
        <v>30.742679997729226</v>
      </c>
      <c r="CK71" s="27">
        <v>19.455185294731592</v>
      </c>
      <c r="CL71" s="27">
        <v>14.902875771433287</v>
      </c>
      <c r="CM71" s="27">
        <v>13.852975454139994</v>
      </c>
      <c r="CO71" s="28">
        <v>26.761400410111492</v>
      </c>
      <c r="CP71" s="28">
        <v>25.930809206611386</v>
      </c>
      <c r="CQ71" s="28">
        <v>22.833799745528225</v>
      </c>
      <c r="CR71" s="28">
        <v>21.345890842083833</v>
      </c>
      <c r="CS71" s="28">
        <v>19.654978561030447</v>
      </c>
      <c r="CT71" s="28">
        <v>17.705537360378585</v>
      </c>
      <c r="CU71" s="28">
        <v>15.764338793701327</v>
      </c>
      <c r="CV71" s="28">
        <v>13.590246291463146</v>
      </c>
      <c r="CW71" s="28">
        <v>11.438877274339191</v>
      </c>
      <c r="CX71" s="28">
        <v>9.1560517439065023</v>
      </c>
      <c r="CY71" s="28">
        <v>-3.1341351198673522</v>
      </c>
      <c r="CZ71" s="28">
        <v>-43.184298616325691</v>
      </c>
      <c r="DA71" s="28">
        <v>-77.470411616606839</v>
      </c>
      <c r="DB71" s="28">
        <v>-107.40363476622898</v>
      </c>
      <c r="DD71" s="28">
        <v>64.761400410111492</v>
      </c>
      <c r="DE71" s="28">
        <v>63.930809206611386</v>
      </c>
      <c r="DF71" s="28">
        <v>60.833799745528225</v>
      </c>
      <c r="DG71" s="28">
        <v>59.345890842083833</v>
      </c>
      <c r="DH71" s="28">
        <v>57.654978561030447</v>
      </c>
      <c r="DI71" s="28">
        <v>55.705537360378585</v>
      </c>
      <c r="DJ71" s="28">
        <v>53.764338793701327</v>
      </c>
      <c r="DK71" s="28">
        <v>51.590246291463146</v>
      </c>
      <c r="DL71" s="28">
        <v>49.438877274339191</v>
      </c>
      <c r="DM71" s="28">
        <v>47.156051743906502</v>
      </c>
      <c r="DN71" s="28">
        <v>34.865864880132648</v>
      </c>
      <c r="DO71" s="28">
        <v>-5.184298616325691</v>
      </c>
      <c r="DP71" s="28">
        <v>-39.470411616606839</v>
      </c>
      <c r="DQ71" s="28">
        <v>-69.403634766228976</v>
      </c>
      <c r="DS71" s="29">
        <v>27.185681513027674</v>
      </c>
      <c r="DT71" s="29">
        <v>26.766206154207197</v>
      </c>
      <c r="DU71" s="29">
        <v>24.086995334606655</v>
      </c>
      <c r="DV71" s="29">
        <v>22.91727152785063</v>
      </c>
      <c r="DW71" s="29">
        <v>21.550454133234808</v>
      </c>
      <c r="DX71" s="29">
        <v>19.776394506821106</v>
      </c>
      <c r="DY71" s="29">
        <v>18.043376104347473</v>
      </c>
      <c r="DZ71" s="29">
        <v>16.144512476213549</v>
      </c>
      <c r="EA71" s="29">
        <v>14.216870014927011</v>
      </c>
      <c r="EB71" s="29">
        <v>10.544207163200454</v>
      </c>
      <c r="EC71" s="29">
        <v>-34.363280385625984</v>
      </c>
      <c r="ED71" s="29">
        <v>-72.257062221601132</v>
      </c>
      <c r="EE71" s="29">
        <v>-103.12132397818883</v>
      </c>
      <c r="EF71" s="29">
        <v>-104.19594674449479</v>
      </c>
      <c r="EH71" s="29">
        <v>65.185681513027674</v>
      </c>
      <c r="EI71" s="29">
        <v>64.766206154207197</v>
      </c>
      <c r="EJ71" s="29">
        <v>62.086995334606655</v>
      </c>
      <c r="EK71" s="29">
        <v>60.91727152785063</v>
      </c>
      <c r="EL71" s="29">
        <v>59.550454133234808</v>
      </c>
      <c r="EM71" s="29">
        <v>57.776394506821106</v>
      </c>
      <c r="EN71" s="29">
        <v>56.043376104347473</v>
      </c>
      <c r="EO71" s="29">
        <v>54.144512476213549</v>
      </c>
      <c r="EP71" s="29">
        <v>52.216870014927011</v>
      </c>
      <c r="EQ71" s="29">
        <v>48.544207163200454</v>
      </c>
      <c r="ER71" s="29">
        <v>3.6367196143740159</v>
      </c>
      <c r="ES71" s="29">
        <v>-34.257062221601132</v>
      </c>
      <c r="ET71" s="29">
        <v>-65.121323978188826</v>
      </c>
      <c r="EU71" s="29">
        <v>-66.19594674449479</v>
      </c>
      <c r="EW71" s="1">
        <v>382900</v>
      </c>
      <c r="EX71" s="80">
        <v>393269</v>
      </c>
      <c r="EY71" s="80" t="s">
        <v>872</v>
      </c>
    </row>
    <row r="72" spans="2:155" ht="16.2" thickBot="1" x14ac:dyDescent="0.35">
      <c r="B72" s="21" t="s">
        <v>348</v>
      </c>
      <c r="C72" s="23">
        <v>46.367049116551826</v>
      </c>
      <c r="D72" s="23">
        <v>45.8176943962821</v>
      </c>
      <c r="E72" s="23">
        <v>43.780981224818802</v>
      </c>
      <c r="F72" s="23">
        <v>42.8517689996483</v>
      </c>
      <c r="G72" s="23">
        <v>41.834219526883537</v>
      </c>
      <c r="H72" s="23">
        <v>40.622127798167831</v>
      </c>
      <c r="I72" s="23">
        <v>39.39179538998475</v>
      </c>
      <c r="J72" s="23">
        <v>37.952944852455602</v>
      </c>
      <c r="K72" s="23">
        <v>36.450048379081181</v>
      </c>
      <c r="L72" s="23">
        <v>34.802142399188142</v>
      </c>
      <c r="M72" s="23">
        <v>26.769331777053793</v>
      </c>
      <c r="N72" s="23">
        <v>19.626106174678782</v>
      </c>
      <c r="O72" s="23">
        <v>15.72033718674011</v>
      </c>
      <c r="P72" s="23">
        <v>13.449699539693569</v>
      </c>
      <c r="Q72" s="24"/>
      <c r="R72" s="23">
        <v>77.367049116551826</v>
      </c>
      <c r="S72" s="23">
        <v>76.817694396282093</v>
      </c>
      <c r="T72" s="23">
        <v>74.780981224818802</v>
      </c>
      <c r="U72" s="23">
        <v>73.8517689996483</v>
      </c>
      <c r="V72" s="23">
        <v>72.834219526883544</v>
      </c>
      <c r="W72" s="23">
        <v>71.622127798167838</v>
      </c>
      <c r="X72" s="23">
        <v>70.39179538998475</v>
      </c>
      <c r="Y72" s="23">
        <v>68.952944852455602</v>
      </c>
      <c r="Z72" s="23">
        <v>67.450048379081181</v>
      </c>
      <c r="AA72" s="23">
        <v>65.802142399188142</v>
      </c>
      <c r="AB72" s="23">
        <v>57.769331777053793</v>
      </c>
      <c r="AC72" s="23">
        <v>50.626106174678782</v>
      </c>
      <c r="AD72" s="23">
        <v>46.72033718674011</v>
      </c>
      <c r="AE72" s="23">
        <v>44.449699539693569</v>
      </c>
      <c r="AG72" s="25">
        <v>46.139169707239283</v>
      </c>
      <c r="AH72" s="25">
        <v>46.117700725402095</v>
      </c>
      <c r="AI72" s="25">
        <v>45.107581735026919</v>
      </c>
      <c r="AJ72" s="25">
        <v>44.543702845490415</v>
      </c>
      <c r="AK72" s="25">
        <v>43.860355705669299</v>
      </c>
      <c r="AL72" s="25">
        <v>43.030184609501809</v>
      </c>
      <c r="AM72" s="25">
        <v>42.111119558097862</v>
      </c>
      <c r="AN72" s="25">
        <v>41.018247386047996</v>
      </c>
      <c r="AO72" s="25">
        <v>39.824301589468831</v>
      </c>
      <c r="AP72" s="25">
        <v>38.460221945747307</v>
      </c>
      <c r="AQ72" s="25">
        <v>32.742307794940331</v>
      </c>
      <c r="AR72" s="25">
        <v>26.906910545833</v>
      </c>
      <c r="AS72" s="25">
        <v>21.901159072505294</v>
      </c>
      <c r="AT72" s="25">
        <v>20.04871445395753</v>
      </c>
      <c r="AV72" s="26">
        <v>77.13916970723929</v>
      </c>
      <c r="AW72" s="26">
        <v>77.117700725402102</v>
      </c>
      <c r="AX72" s="26">
        <v>76.107581735026912</v>
      </c>
      <c r="AY72" s="26">
        <v>75.543702845490415</v>
      </c>
      <c r="AZ72" s="26">
        <v>74.860355705669292</v>
      </c>
      <c r="BA72" s="26">
        <v>74.030184609501816</v>
      </c>
      <c r="BB72" s="26">
        <v>73.111119558097869</v>
      </c>
      <c r="BC72" s="26">
        <v>72.018247386047989</v>
      </c>
      <c r="BD72" s="26">
        <v>70.824301589468831</v>
      </c>
      <c r="BE72" s="26">
        <v>69.460221945747307</v>
      </c>
      <c r="BF72" s="26">
        <v>63.742307794940331</v>
      </c>
      <c r="BG72" s="26">
        <v>57.906910545833</v>
      </c>
      <c r="BH72" s="26">
        <v>52.901159072505294</v>
      </c>
      <c r="BI72" s="26">
        <v>51.04871445395753</v>
      </c>
      <c r="BK72" s="27">
        <v>46.376944767995148</v>
      </c>
      <c r="BL72" s="27">
        <v>45.97540650787915</v>
      </c>
      <c r="BM72" s="27">
        <v>44.132105440584539</v>
      </c>
      <c r="BN72" s="27">
        <v>43.383668649179313</v>
      </c>
      <c r="BO72" s="27">
        <v>42.561362860322539</v>
      </c>
      <c r="BP72" s="27">
        <v>41.618136238917316</v>
      </c>
      <c r="BQ72" s="27">
        <v>40.67348314950334</v>
      </c>
      <c r="BR72" s="27">
        <v>39.589959023111959</v>
      </c>
      <c r="BS72" s="27">
        <v>38.433862498027196</v>
      </c>
      <c r="BT72" s="27">
        <v>37.12687524202542</v>
      </c>
      <c r="BU72" s="27">
        <v>30.761841981825114</v>
      </c>
      <c r="BV72" s="27">
        <v>25.704890807954229</v>
      </c>
      <c r="BW72" s="27">
        <v>24.06501753212325</v>
      </c>
      <c r="BX72" s="27">
        <v>24.424096018642985</v>
      </c>
      <c r="BZ72" s="27">
        <v>77.376944767995155</v>
      </c>
      <c r="CA72" s="27">
        <v>76.975406507879143</v>
      </c>
      <c r="CB72" s="27">
        <v>75.132105440584539</v>
      </c>
      <c r="CC72" s="27">
        <v>74.383668649179313</v>
      </c>
      <c r="CD72" s="27">
        <v>73.561362860322532</v>
      </c>
      <c r="CE72" s="27">
        <v>72.618136238917316</v>
      </c>
      <c r="CF72" s="27">
        <v>71.67348314950334</v>
      </c>
      <c r="CG72" s="27">
        <v>70.589959023111959</v>
      </c>
      <c r="CH72" s="27">
        <v>69.433862498027196</v>
      </c>
      <c r="CI72" s="27">
        <v>68.12687524202542</v>
      </c>
      <c r="CJ72" s="27">
        <v>61.761841981825114</v>
      </c>
      <c r="CK72" s="27">
        <v>56.704890807954229</v>
      </c>
      <c r="CL72" s="27">
        <v>55.06501753212325</v>
      </c>
      <c r="CM72" s="27">
        <v>55.424096018642985</v>
      </c>
      <c r="CO72" s="28">
        <v>46.360898718782138</v>
      </c>
      <c r="CP72" s="28">
        <v>45.898639677495417</v>
      </c>
      <c r="CQ72" s="28">
        <v>43.997483855148559</v>
      </c>
      <c r="CR72" s="28">
        <v>43.266121590003202</v>
      </c>
      <c r="CS72" s="28">
        <v>42.519564975514768</v>
      </c>
      <c r="CT72" s="28">
        <v>41.712924757294701</v>
      </c>
      <c r="CU72" s="28">
        <v>40.944920211599943</v>
      </c>
      <c r="CV72" s="28">
        <v>40.040563467565853</v>
      </c>
      <c r="CW72" s="28">
        <v>39.198942545424288</v>
      </c>
      <c r="CX72" s="28">
        <v>38.344528517857128</v>
      </c>
      <c r="CY72" s="28">
        <v>33.213381570981269</v>
      </c>
      <c r="CZ72" s="28">
        <v>10.610001247619905</v>
      </c>
      <c r="DA72" s="28">
        <v>-10.694917977636194</v>
      </c>
      <c r="DB72" s="28">
        <v>-27.195878808383213</v>
      </c>
      <c r="DD72" s="28">
        <v>77.360898718782138</v>
      </c>
      <c r="DE72" s="28">
        <v>76.898639677495424</v>
      </c>
      <c r="DF72" s="28">
        <v>74.997483855148559</v>
      </c>
      <c r="DG72" s="28">
        <v>74.266121590003195</v>
      </c>
      <c r="DH72" s="28">
        <v>73.519564975514768</v>
      </c>
      <c r="DI72" s="28">
        <v>72.712924757294701</v>
      </c>
      <c r="DJ72" s="28">
        <v>71.944920211599936</v>
      </c>
      <c r="DK72" s="28">
        <v>71.040563467565846</v>
      </c>
      <c r="DL72" s="28">
        <v>70.198942545424288</v>
      </c>
      <c r="DM72" s="28">
        <v>69.344528517857128</v>
      </c>
      <c r="DN72" s="28">
        <v>64.213381570981269</v>
      </c>
      <c r="DO72" s="28">
        <v>41.610001247619905</v>
      </c>
      <c r="DP72" s="28">
        <v>20.305082022363806</v>
      </c>
      <c r="DQ72" s="28">
        <v>3.8041211916167867</v>
      </c>
      <c r="DS72" s="29">
        <v>46.60895329613156</v>
      </c>
      <c r="DT72" s="29">
        <v>46.38380662799991</v>
      </c>
      <c r="DU72" s="29">
        <v>44.747615873881017</v>
      </c>
      <c r="DV72" s="29">
        <v>44.199289874773569</v>
      </c>
      <c r="DW72" s="29">
        <v>43.644309691016872</v>
      </c>
      <c r="DX72" s="29">
        <v>42.947611926548269</v>
      </c>
      <c r="DY72" s="29">
        <v>42.285588429804847</v>
      </c>
      <c r="DZ72" s="29">
        <v>41.499532418933171</v>
      </c>
      <c r="EA72" s="29">
        <v>40.748602146484806</v>
      </c>
      <c r="EB72" s="29">
        <v>39.169239797520206</v>
      </c>
      <c r="EC72" s="29">
        <v>16.722504482340298</v>
      </c>
      <c r="ED72" s="29">
        <v>-6.0766722244215146</v>
      </c>
      <c r="EE72" s="29">
        <v>-23.965297311919969</v>
      </c>
      <c r="EF72" s="29">
        <v>-24.335923285341778</v>
      </c>
      <c r="EH72" s="29">
        <v>77.60895329613156</v>
      </c>
      <c r="EI72" s="29">
        <v>77.383806627999917</v>
      </c>
      <c r="EJ72" s="29">
        <v>75.747615873881017</v>
      </c>
      <c r="EK72" s="29">
        <v>75.199289874773569</v>
      </c>
      <c r="EL72" s="29">
        <v>74.644309691016872</v>
      </c>
      <c r="EM72" s="29">
        <v>73.947611926548262</v>
      </c>
      <c r="EN72" s="29">
        <v>73.285588429804847</v>
      </c>
      <c r="EO72" s="29">
        <v>72.499532418933171</v>
      </c>
      <c r="EP72" s="29">
        <v>71.748602146484814</v>
      </c>
      <c r="EQ72" s="29">
        <v>70.169239797520206</v>
      </c>
      <c r="ER72" s="29">
        <v>47.722504482340298</v>
      </c>
      <c r="ES72" s="29">
        <v>24.923327775578485</v>
      </c>
      <c r="ET72" s="29">
        <v>7.0347026880800314</v>
      </c>
      <c r="EU72" s="29">
        <v>6.664076714658222</v>
      </c>
      <c r="EW72" s="1">
        <v>365831</v>
      </c>
      <c r="EX72" s="80">
        <v>407025</v>
      </c>
      <c r="EY72" s="80" t="s">
        <v>880</v>
      </c>
    </row>
    <row r="73" spans="2:155" ht="16.2" thickBot="1" x14ac:dyDescent="0.35">
      <c r="B73" s="21" t="s">
        <v>406</v>
      </c>
      <c r="C73" s="23">
        <v>11.696035978890976</v>
      </c>
      <c r="D73" s="23">
        <v>11.40899594269456</v>
      </c>
      <c r="E73" s="23">
        <v>9.5675465707250069</v>
      </c>
      <c r="F73" s="23">
        <v>8.4666680024809722</v>
      </c>
      <c r="G73" s="23">
        <v>6.5498012450271403</v>
      </c>
      <c r="H73" s="23">
        <v>4.5035941330085052</v>
      </c>
      <c r="I73" s="23">
        <v>1.2999791974427239</v>
      </c>
      <c r="J73" s="23">
        <v>-2.0885771033730833</v>
      </c>
      <c r="K73" s="23">
        <v>-4.9079677097496983</v>
      </c>
      <c r="L73" s="23">
        <v>-8.0925201377054776</v>
      </c>
      <c r="M73" s="23">
        <v>-18.164629474712171</v>
      </c>
      <c r="N73" s="23">
        <v>-27.284573073521287</v>
      </c>
      <c r="O73" s="23">
        <v>-31.556402153485323</v>
      </c>
      <c r="P73" s="23">
        <v>-33.58189985486014</v>
      </c>
      <c r="Q73" s="24"/>
      <c r="R73" s="23">
        <v>74.696035978890976</v>
      </c>
      <c r="S73" s="23">
        <v>74.40899594269456</v>
      </c>
      <c r="T73" s="23">
        <v>72.567546570725</v>
      </c>
      <c r="U73" s="23">
        <v>71.466668002480972</v>
      </c>
      <c r="V73" s="23">
        <v>69.54980124502714</v>
      </c>
      <c r="W73" s="23">
        <v>67.503594133008505</v>
      </c>
      <c r="X73" s="23">
        <v>64.299979197442724</v>
      </c>
      <c r="Y73" s="23">
        <v>60.911422896626917</v>
      </c>
      <c r="Z73" s="23">
        <v>58.092032290250302</v>
      </c>
      <c r="AA73" s="23">
        <v>54.907479862294522</v>
      </c>
      <c r="AB73" s="23">
        <v>44.835370525287829</v>
      </c>
      <c r="AC73" s="23">
        <v>35.715426926478713</v>
      </c>
      <c r="AD73" s="23">
        <v>31.443597846514677</v>
      </c>
      <c r="AE73" s="23">
        <v>29.41810014513986</v>
      </c>
      <c r="AG73" s="25">
        <v>11.387567720062066</v>
      </c>
      <c r="AH73" s="25">
        <v>11.334999182498727</v>
      </c>
      <c r="AI73" s="25">
        <v>10.216016695899327</v>
      </c>
      <c r="AJ73" s="25">
        <v>9.4534087040729418</v>
      </c>
      <c r="AK73" s="25">
        <v>8.3261290621664799</v>
      </c>
      <c r="AL73" s="25">
        <v>7.1140086269603273</v>
      </c>
      <c r="AM73" s="25">
        <v>5.4574065439465897</v>
      </c>
      <c r="AN73" s="25">
        <v>3.5771298494980073</v>
      </c>
      <c r="AO73" s="25">
        <v>1.7333176949355789</v>
      </c>
      <c r="AP73" s="25">
        <v>-0.37526385502043524</v>
      </c>
      <c r="AQ73" s="25">
        <v>-7.1179164727820705</v>
      </c>
      <c r="AR73" s="25">
        <v>-13.241692633544091</v>
      </c>
      <c r="AS73" s="25">
        <v>-18.369388560609352</v>
      </c>
      <c r="AT73" s="25">
        <v>-20.009380277161327</v>
      </c>
      <c r="AV73" s="26">
        <v>74.387567720062066</v>
      </c>
      <c r="AW73" s="26">
        <v>74.334999182498734</v>
      </c>
      <c r="AX73" s="26">
        <v>73.216016695899327</v>
      </c>
      <c r="AY73" s="26">
        <v>72.453408704072942</v>
      </c>
      <c r="AZ73" s="26">
        <v>71.326129062166473</v>
      </c>
      <c r="BA73" s="26">
        <v>70.114008626960327</v>
      </c>
      <c r="BB73" s="26">
        <v>68.45740654394659</v>
      </c>
      <c r="BC73" s="26">
        <v>66.577129849498007</v>
      </c>
      <c r="BD73" s="26">
        <v>64.733317694935579</v>
      </c>
      <c r="BE73" s="26">
        <v>62.624736144979565</v>
      </c>
      <c r="BF73" s="26">
        <v>55.882083527217929</v>
      </c>
      <c r="BG73" s="26">
        <v>49.758307366455909</v>
      </c>
      <c r="BH73" s="26">
        <v>44.630611439390648</v>
      </c>
      <c r="BI73" s="26">
        <v>42.990619722838673</v>
      </c>
      <c r="BK73" s="27">
        <v>11.706418732578967</v>
      </c>
      <c r="BL73" s="27">
        <v>11.578780504169586</v>
      </c>
      <c r="BM73" s="27">
        <v>9.9712722702498056</v>
      </c>
      <c r="BN73" s="27">
        <v>9.0846397446241269</v>
      </c>
      <c r="BO73" s="27">
        <v>7.3801823114454947</v>
      </c>
      <c r="BP73" s="27">
        <v>5.6565748766642514</v>
      </c>
      <c r="BQ73" s="27">
        <v>2.7930718352551622</v>
      </c>
      <c r="BR73" s="27">
        <v>-0.18307250723259472</v>
      </c>
      <c r="BS73" s="27">
        <v>-2.6587377886491339</v>
      </c>
      <c r="BT73" s="27">
        <v>-5.3899598498946659</v>
      </c>
      <c r="BU73" s="27">
        <v>-13.467509226594416</v>
      </c>
      <c r="BV73" s="27">
        <v>-18.998350661116746</v>
      </c>
      <c r="BW73" s="27">
        <v>-20.501215525136388</v>
      </c>
      <c r="BX73" s="27">
        <v>-19.837548957728487</v>
      </c>
      <c r="BZ73" s="27">
        <v>74.706418732578967</v>
      </c>
      <c r="CA73" s="27">
        <v>74.578780504169586</v>
      </c>
      <c r="CB73" s="27">
        <v>72.971272270249813</v>
      </c>
      <c r="CC73" s="27">
        <v>72.084639744624127</v>
      </c>
      <c r="CD73" s="27">
        <v>70.380182311445495</v>
      </c>
      <c r="CE73" s="27">
        <v>68.656574876664251</v>
      </c>
      <c r="CF73" s="27">
        <v>65.793071835255162</v>
      </c>
      <c r="CG73" s="27">
        <v>62.816927492767405</v>
      </c>
      <c r="CH73" s="27">
        <v>60.341262211350866</v>
      </c>
      <c r="CI73" s="27">
        <v>57.610040150105334</v>
      </c>
      <c r="CJ73" s="27">
        <v>49.532490773405584</v>
      </c>
      <c r="CK73" s="27">
        <v>44.001649338883254</v>
      </c>
      <c r="CL73" s="27">
        <v>42.498784474863612</v>
      </c>
      <c r="CM73" s="27">
        <v>43.162451042271513</v>
      </c>
      <c r="CO73" s="28">
        <v>11.682290865530227</v>
      </c>
      <c r="CP73" s="28">
        <v>11.492792241992419</v>
      </c>
      <c r="CQ73" s="28">
        <v>9.8159333516341292</v>
      </c>
      <c r="CR73" s="28">
        <v>8.9457747280659277</v>
      </c>
      <c r="CS73" s="28">
        <v>7.3357186457795223</v>
      </c>
      <c r="CT73" s="28">
        <v>5.7620277583124988</v>
      </c>
      <c r="CU73" s="28">
        <v>3.1014337534178651</v>
      </c>
      <c r="CV73" s="28">
        <v>0.18294954747027248</v>
      </c>
      <c r="CW73" s="28">
        <v>-2.0013262957375986</v>
      </c>
      <c r="CX73" s="28">
        <v>-4.2750627066948965</v>
      </c>
      <c r="CY73" s="28">
        <v>-10.889156008746042</v>
      </c>
      <c r="CZ73" s="28">
        <v>-36.19501543943457</v>
      </c>
      <c r="DA73" s="28">
        <v>-56.11195977653793</v>
      </c>
      <c r="DB73" s="28">
        <v>-71.687872974623275</v>
      </c>
      <c r="DD73" s="28">
        <v>74.682290865530234</v>
      </c>
      <c r="DE73" s="28">
        <v>74.492792241992419</v>
      </c>
      <c r="DF73" s="28">
        <v>72.815933351634129</v>
      </c>
      <c r="DG73" s="28">
        <v>71.945774728065928</v>
      </c>
      <c r="DH73" s="28">
        <v>70.335718645779522</v>
      </c>
      <c r="DI73" s="28">
        <v>68.762027758312499</v>
      </c>
      <c r="DJ73" s="28">
        <v>66.101433753417865</v>
      </c>
      <c r="DK73" s="28">
        <v>63.182949547470272</v>
      </c>
      <c r="DL73" s="28">
        <v>60.998673704262401</v>
      </c>
      <c r="DM73" s="28">
        <v>58.724937293305103</v>
      </c>
      <c r="DN73" s="28">
        <v>52.110843991253958</v>
      </c>
      <c r="DO73" s="28">
        <v>26.80498456056543</v>
      </c>
      <c r="DP73" s="28">
        <v>6.8880402234620703</v>
      </c>
      <c r="DQ73" s="28">
        <v>-8.687872974623275</v>
      </c>
      <c r="DS73" s="29">
        <v>11.960738477740776</v>
      </c>
      <c r="DT73" s="29">
        <v>12.044436168515674</v>
      </c>
      <c r="DU73" s="29">
        <v>10.644839107795811</v>
      </c>
      <c r="DV73" s="29">
        <v>9.9932393776153674</v>
      </c>
      <c r="DW73" s="29">
        <v>8.6048349916113196</v>
      </c>
      <c r="DX73" s="29">
        <v>7.1752573700979667</v>
      </c>
      <c r="DY73" s="29">
        <v>4.664115745185768</v>
      </c>
      <c r="DZ73" s="29">
        <v>1.8110172426673188</v>
      </c>
      <c r="EA73" s="29">
        <v>-0.24429341938525795</v>
      </c>
      <c r="EB73" s="29">
        <v>-3.4344121170972812</v>
      </c>
      <c r="EC73" s="29">
        <v>-31.782309352587362</v>
      </c>
      <c r="ED73" s="29">
        <v>-55.968259553056868</v>
      </c>
      <c r="EE73" s="29">
        <v>-72.148425950877368</v>
      </c>
      <c r="EF73" s="29">
        <v>-69.9303454442001</v>
      </c>
      <c r="EH73" s="29">
        <v>74.960738477740776</v>
      </c>
      <c r="EI73" s="29">
        <v>75.044436168515674</v>
      </c>
      <c r="EJ73" s="29">
        <v>73.644839107795804</v>
      </c>
      <c r="EK73" s="29">
        <v>72.993239377615367</v>
      </c>
      <c r="EL73" s="29">
        <v>71.604834991611312</v>
      </c>
      <c r="EM73" s="29">
        <v>70.175257370097967</v>
      </c>
      <c r="EN73" s="29">
        <v>67.664115745185768</v>
      </c>
      <c r="EO73" s="29">
        <v>64.811017242667319</v>
      </c>
      <c r="EP73" s="29">
        <v>62.755706580614742</v>
      </c>
      <c r="EQ73" s="29">
        <v>59.565587882902719</v>
      </c>
      <c r="ER73" s="29">
        <v>31.217690647412638</v>
      </c>
      <c r="ES73" s="29">
        <v>7.0317404469431324</v>
      </c>
      <c r="ET73" s="29">
        <v>-9.1484259508773675</v>
      </c>
      <c r="EU73" s="29">
        <v>-6.9303454442000998</v>
      </c>
      <c r="EW73" s="1">
        <v>358343</v>
      </c>
      <c r="EX73" s="80">
        <v>404626</v>
      </c>
      <c r="EY73" s="80" t="s">
        <v>890</v>
      </c>
    </row>
    <row r="74" spans="2:155" ht="16.2" thickBot="1" x14ac:dyDescent="0.35">
      <c r="B74" s="21" t="s">
        <v>373</v>
      </c>
      <c r="C74" s="23">
        <v>34.194837069540469</v>
      </c>
      <c r="D74" s="23">
        <v>33.096188250230412</v>
      </c>
      <c r="E74" s="23">
        <v>30.006417163732891</v>
      </c>
      <c r="F74" s="23">
        <v>28.361313382192307</v>
      </c>
      <c r="G74" s="23">
        <v>26.486041341112397</v>
      </c>
      <c r="H74" s="23">
        <v>24.167116868890631</v>
      </c>
      <c r="I74" s="23">
        <v>21.786355023865099</v>
      </c>
      <c r="J74" s="23">
        <v>19.109319785482441</v>
      </c>
      <c r="K74" s="23">
        <v>16.288268164743442</v>
      </c>
      <c r="L74" s="23">
        <v>13.045454721305163</v>
      </c>
      <c r="M74" s="23">
        <v>-4.3859155087452848</v>
      </c>
      <c r="N74" s="23">
        <v>-20.172371347878254</v>
      </c>
      <c r="O74" s="23">
        <v>-26.812316811952428</v>
      </c>
      <c r="P74" s="23">
        <v>-29.482280306390692</v>
      </c>
      <c r="Q74" s="24"/>
      <c r="R74" s="23">
        <v>52.194837069540469</v>
      </c>
      <c r="S74" s="23">
        <v>51.096188250230412</v>
      </c>
      <c r="T74" s="23">
        <v>48.006417163732891</v>
      </c>
      <c r="U74" s="23">
        <v>46.361313382192307</v>
      </c>
      <c r="V74" s="23">
        <v>44.486041341112397</v>
      </c>
      <c r="W74" s="23">
        <v>42.167116868890631</v>
      </c>
      <c r="X74" s="23">
        <v>39.786355023865099</v>
      </c>
      <c r="Y74" s="23">
        <v>37.109319785482441</v>
      </c>
      <c r="Z74" s="23">
        <v>34.288268164743442</v>
      </c>
      <c r="AA74" s="23">
        <v>31.045454721305163</v>
      </c>
      <c r="AB74" s="23">
        <v>13.614084491254715</v>
      </c>
      <c r="AC74" s="23">
        <v>-2.1723713478782543</v>
      </c>
      <c r="AD74" s="23">
        <v>-8.812316811952428</v>
      </c>
      <c r="AE74" s="23">
        <v>-11.482280306390692</v>
      </c>
      <c r="AG74" s="25">
        <v>33.908057192974212</v>
      </c>
      <c r="AH74" s="25">
        <v>33.406333106760826</v>
      </c>
      <c r="AI74" s="25">
        <v>31.511347096900181</v>
      </c>
      <c r="AJ74" s="25">
        <v>30.355743189587258</v>
      </c>
      <c r="AK74" s="25">
        <v>28.965236696731196</v>
      </c>
      <c r="AL74" s="25">
        <v>27.146127622878964</v>
      </c>
      <c r="AM74" s="25">
        <v>25.188822231653532</v>
      </c>
      <c r="AN74" s="25">
        <v>22.938633365078815</v>
      </c>
      <c r="AO74" s="25">
        <v>20.467429904503277</v>
      </c>
      <c r="AP74" s="25">
        <v>17.589243326792101</v>
      </c>
      <c r="AQ74" s="25">
        <v>5.888386084066525</v>
      </c>
      <c r="AR74" s="25">
        <v>-7.8399355392169667</v>
      </c>
      <c r="AS74" s="25">
        <v>-19.17838384488465</v>
      </c>
      <c r="AT74" s="25">
        <v>-22.712231325575459</v>
      </c>
      <c r="AV74" s="26">
        <v>51.908057192974212</v>
      </c>
      <c r="AW74" s="26">
        <v>51.406333106760826</v>
      </c>
      <c r="AX74" s="26">
        <v>49.511347096900181</v>
      </c>
      <c r="AY74" s="26">
        <v>48.355743189587258</v>
      </c>
      <c r="AZ74" s="26">
        <v>46.965236696731196</v>
      </c>
      <c r="BA74" s="26">
        <v>45.146127622878964</v>
      </c>
      <c r="BB74" s="26">
        <v>43.188822231653532</v>
      </c>
      <c r="BC74" s="26">
        <v>40.938633365078815</v>
      </c>
      <c r="BD74" s="26">
        <v>38.467429904503277</v>
      </c>
      <c r="BE74" s="26">
        <v>35.589243326792101</v>
      </c>
      <c r="BF74" s="26">
        <v>23.888386084066525</v>
      </c>
      <c r="BG74" s="26">
        <v>10.160064460783033</v>
      </c>
      <c r="BH74" s="26">
        <v>-1.1783838448846495</v>
      </c>
      <c r="BI74" s="26">
        <v>-4.7122313255754591</v>
      </c>
      <c r="BK74" s="27">
        <v>34.209171458816371</v>
      </c>
      <c r="BL74" s="27">
        <v>33.330399649668919</v>
      </c>
      <c r="BM74" s="27">
        <v>30.530176474121518</v>
      </c>
      <c r="BN74" s="27">
        <v>29.15617512790233</v>
      </c>
      <c r="BO74" s="27">
        <v>27.574725501741156</v>
      </c>
      <c r="BP74" s="27">
        <v>25.660828715016152</v>
      </c>
      <c r="BQ74" s="27">
        <v>23.710333647559978</v>
      </c>
      <c r="BR74" s="27">
        <v>21.568662395534645</v>
      </c>
      <c r="BS74" s="27">
        <v>19.272682745673109</v>
      </c>
      <c r="BT74" s="27">
        <v>16.548868082203683</v>
      </c>
      <c r="BU74" s="27">
        <v>2.8102853316155318</v>
      </c>
      <c r="BV74" s="27">
        <v>-9.7372818746610221</v>
      </c>
      <c r="BW74" s="27">
        <v>-14.263419338976973</v>
      </c>
      <c r="BX74" s="27">
        <v>-14.472039136394756</v>
      </c>
      <c r="BZ74" s="27">
        <v>52.209171458816371</v>
      </c>
      <c r="CA74" s="27">
        <v>51.330399649668919</v>
      </c>
      <c r="CB74" s="27">
        <v>48.530176474121518</v>
      </c>
      <c r="CC74" s="27">
        <v>47.15617512790233</v>
      </c>
      <c r="CD74" s="27">
        <v>45.574725501741156</v>
      </c>
      <c r="CE74" s="27">
        <v>43.660828715016152</v>
      </c>
      <c r="CF74" s="27">
        <v>41.710333647559978</v>
      </c>
      <c r="CG74" s="27">
        <v>39.568662395534645</v>
      </c>
      <c r="CH74" s="27">
        <v>37.272682745673109</v>
      </c>
      <c r="CI74" s="27">
        <v>34.548868082203683</v>
      </c>
      <c r="CJ74" s="27">
        <v>20.810285331615532</v>
      </c>
      <c r="CK74" s="27">
        <v>8.2627181253389779</v>
      </c>
      <c r="CL74" s="27">
        <v>3.7365806610230266</v>
      </c>
      <c r="CM74" s="27">
        <v>3.5279608636052444</v>
      </c>
      <c r="CO74" s="28">
        <v>34.134060780957142</v>
      </c>
      <c r="CP74" s="28">
        <v>33.115947277202906</v>
      </c>
      <c r="CQ74" s="28">
        <v>30.196134365385788</v>
      </c>
      <c r="CR74" s="28">
        <v>28.807559354248554</v>
      </c>
      <c r="CS74" s="28">
        <v>27.300075529001049</v>
      </c>
      <c r="CT74" s="28">
        <v>25.572716076872922</v>
      </c>
      <c r="CU74" s="28">
        <v>23.798400613957085</v>
      </c>
      <c r="CV74" s="28">
        <v>21.631529664272264</v>
      </c>
      <c r="CW74" s="28">
        <v>19.510662462939365</v>
      </c>
      <c r="CX74" s="28">
        <v>17.238726975885328</v>
      </c>
      <c r="CY74" s="28">
        <v>5.4343151322503473</v>
      </c>
      <c r="CZ74" s="28">
        <v>-40.602251596318467</v>
      </c>
      <c r="DA74" s="28">
        <v>-74.497006679052731</v>
      </c>
      <c r="DB74" s="28">
        <v>-100.42427723266132</v>
      </c>
      <c r="DD74" s="28">
        <v>52.134060780957142</v>
      </c>
      <c r="DE74" s="28">
        <v>51.115947277202906</v>
      </c>
      <c r="DF74" s="28">
        <v>48.196134365385788</v>
      </c>
      <c r="DG74" s="28">
        <v>46.807559354248554</v>
      </c>
      <c r="DH74" s="28">
        <v>45.300075529001049</v>
      </c>
      <c r="DI74" s="28">
        <v>43.572716076872922</v>
      </c>
      <c r="DJ74" s="28">
        <v>41.798400613957085</v>
      </c>
      <c r="DK74" s="28">
        <v>39.631529664272264</v>
      </c>
      <c r="DL74" s="28">
        <v>37.510662462939365</v>
      </c>
      <c r="DM74" s="28">
        <v>35.238726975885328</v>
      </c>
      <c r="DN74" s="28">
        <v>23.434315132250347</v>
      </c>
      <c r="DO74" s="28">
        <v>-22.602251596318467</v>
      </c>
      <c r="DP74" s="28">
        <v>-56.497006679052731</v>
      </c>
      <c r="DQ74" s="28">
        <v>-82.424277232661325</v>
      </c>
      <c r="DS74" s="29">
        <v>34.527141336607201</v>
      </c>
      <c r="DT74" s="29">
        <v>33.891819741076361</v>
      </c>
      <c r="DU74" s="29">
        <v>31.359524429638469</v>
      </c>
      <c r="DV74" s="29">
        <v>30.268853678550073</v>
      </c>
      <c r="DW74" s="29">
        <v>29.004085447339065</v>
      </c>
      <c r="DX74" s="29">
        <v>27.202317296211774</v>
      </c>
      <c r="DY74" s="29">
        <v>25.437674372140521</v>
      </c>
      <c r="DZ74" s="29">
        <v>23.51064453365278</v>
      </c>
      <c r="EA74" s="29">
        <v>21.581466080173698</v>
      </c>
      <c r="EB74" s="29">
        <v>18.226920677802383</v>
      </c>
      <c r="EC74" s="29">
        <v>-21.4780994917665</v>
      </c>
      <c r="ED74" s="29">
        <v>-63.220847669494731</v>
      </c>
      <c r="EE74" s="29">
        <v>-91.19051083537795</v>
      </c>
      <c r="EF74" s="29">
        <v>-93.481667102032588</v>
      </c>
      <c r="EH74" s="29">
        <v>52.527141336607201</v>
      </c>
      <c r="EI74" s="29">
        <v>51.891819741076361</v>
      </c>
      <c r="EJ74" s="29">
        <v>49.359524429638469</v>
      </c>
      <c r="EK74" s="29">
        <v>48.268853678550073</v>
      </c>
      <c r="EL74" s="29">
        <v>47.004085447339065</v>
      </c>
      <c r="EM74" s="29">
        <v>45.202317296211774</v>
      </c>
      <c r="EN74" s="29">
        <v>43.437674372140521</v>
      </c>
      <c r="EO74" s="29">
        <v>41.51064453365278</v>
      </c>
      <c r="EP74" s="29">
        <v>39.581466080173698</v>
      </c>
      <c r="EQ74" s="29">
        <v>36.226920677802383</v>
      </c>
      <c r="ER74" s="29">
        <v>-3.4780994917664998</v>
      </c>
      <c r="ES74" s="29">
        <v>-45.220847669494731</v>
      </c>
      <c r="ET74" s="29">
        <v>-73.19051083537795</v>
      </c>
      <c r="EU74" s="29">
        <v>-75.481667102032588</v>
      </c>
      <c r="EW74" s="1">
        <v>354460</v>
      </c>
      <c r="EX74" s="80">
        <v>413610</v>
      </c>
      <c r="EY74" s="80" t="s">
        <v>887</v>
      </c>
    </row>
  </sheetData>
  <sheetProtection algorithmName="SHA-512" hashValue="/OYMa565lxTKnD/htu3eQBEmkO51iAWX+bKi2Omy5pibHDe9OmuqQKl1bqXk6dwYlMkf0MldCNL936Kntn5e2g==" saltValue="LjH0qnq03BXcih5Dvc21VA==" spinCount="100000" sheet="1" objects="1" scenarios="1"/>
  <mergeCells count="12">
    <mergeCell ref="BZ7:CF7"/>
    <mergeCell ref="CO7:CU7"/>
    <mergeCell ref="DD7:DJ7"/>
    <mergeCell ref="DS7:DX7"/>
    <mergeCell ref="EH7:EN7"/>
    <mergeCell ref="A1:A3"/>
    <mergeCell ref="BK7:BQ7"/>
    <mergeCell ref="B7:B8"/>
    <mergeCell ref="C7:H7"/>
    <mergeCell ref="R7:W7"/>
    <mergeCell ref="AG7:AL7"/>
    <mergeCell ref="AV7:BB7"/>
  </mergeCells>
  <conditionalFormatting sqref="C9:Q74">
    <cfRule type="cellIs" dxfId="39" priority="19" operator="lessThan">
      <formula>0</formula>
    </cfRule>
    <cfRule type="cellIs" dxfId="38" priority="20" operator="greaterThan">
      <formula>#REF!</formula>
    </cfRule>
  </conditionalFormatting>
  <conditionalFormatting sqref="AG9:AT74">
    <cfRule type="cellIs" dxfId="37" priority="17" operator="lessThan">
      <formula>0</formula>
    </cfRule>
    <cfRule type="cellIs" dxfId="36" priority="18" operator="greaterThan">
      <formula>#REF!</formula>
    </cfRule>
  </conditionalFormatting>
  <conditionalFormatting sqref="AV9:BI74">
    <cfRule type="cellIs" dxfId="35" priority="15" operator="lessThan">
      <formula>0</formula>
    </cfRule>
    <cfRule type="cellIs" dxfId="34" priority="16" operator="greaterThan">
      <formula>#REF!</formula>
    </cfRule>
  </conditionalFormatting>
  <conditionalFormatting sqref="BK9:BX74">
    <cfRule type="cellIs" dxfId="33" priority="13" operator="lessThan">
      <formula>0</formula>
    </cfRule>
    <cfRule type="cellIs" dxfId="32" priority="14" operator="greaterThan">
      <formula>#REF!</formula>
    </cfRule>
  </conditionalFormatting>
  <conditionalFormatting sqref="BZ9:CM74">
    <cfRule type="cellIs" dxfId="31" priority="11" operator="lessThan">
      <formula>0</formula>
    </cfRule>
    <cfRule type="cellIs" dxfId="30" priority="12" operator="greaterThan">
      <formula>#REF!</formula>
    </cfRule>
  </conditionalFormatting>
  <conditionalFormatting sqref="CO9:DB74">
    <cfRule type="cellIs" dxfId="29" priority="9" operator="lessThan">
      <formula>0</formula>
    </cfRule>
    <cfRule type="cellIs" dxfId="28" priority="10" operator="greaterThan">
      <formula>#REF!</formula>
    </cfRule>
  </conditionalFormatting>
  <conditionalFormatting sqref="DS9:EF74">
    <cfRule type="cellIs" dxfId="27" priority="7" operator="lessThan">
      <formula>0</formula>
    </cfRule>
    <cfRule type="cellIs" dxfId="26" priority="8" operator="greaterThan">
      <formula>#REF!</formula>
    </cfRule>
  </conditionalFormatting>
  <conditionalFormatting sqref="EH9:EU74">
    <cfRule type="cellIs" dxfId="25" priority="5" operator="lessThan">
      <formula>0</formula>
    </cfRule>
    <cfRule type="cellIs" dxfId="24" priority="6" operator="greaterThan">
      <formula>#REF!</formula>
    </cfRule>
  </conditionalFormatting>
  <conditionalFormatting sqref="DD9:DQ74">
    <cfRule type="cellIs" dxfId="23" priority="3" operator="lessThan">
      <formula>0</formula>
    </cfRule>
    <cfRule type="cellIs" dxfId="22" priority="4" operator="greaterThan">
      <formula>#REF!</formula>
    </cfRule>
  </conditionalFormatting>
  <conditionalFormatting sqref="R9:AE74">
    <cfRule type="cellIs" dxfId="21" priority="1" operator="lessThan">
      <formula>0</formula>
    </cfRule>
    <cfRule type="cellIs" dxfId="20" priority="2" operator="greaterThan">
      <formula>#REF!</formula>
    </cfRule>
  </conditionalFormatting>
  <hyperlinks>
    <hyperlink ref="B1" location="'BSP Headroom'!C7" display="Central Outlook " xr:uid="{FA0D1C72-7814-48D1-92A9-2B6190E5620E}"/>
    <hyperlink ref="B2" location="'BSP Headroom'!AG7" display="Steady Progression " xr:uid="{5DF2AB2D-BB15-4AF9-8683-B4E2E8D2F05A}"/>
    <hyperlink ref="B3" location="'BSP Headroom'!BK7" display="System Transformation " xr:uid="{26CC3655-1C52-4B34-9F3A-708027EA3079}"/>
    <hyperlink ref="B4" location="'BSP Headroom'!CO7" display="Consumer Transformation" xr:uid="{A4335469-F02F-4E5D-B763-A71FDF2D6D86}"/>
    <hyperlink ref="B5" location="'BSP Headroom'!DS7" display="Leading the Way" xr:uid="{B8F1326B-56E1-4744-A266-C57C8631BFEC}"/>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EC9B5-F141-4CE0-86C9-9AC8D2ADCE6D}">
  <sheetPr codeName="Sheet6"/>
  <dimension ref="A1:JZ389"/>
  <sheetViews>
    <sheetView zoomScaleNormal="100" workbookViewId="0">
      <pane xSplit="6" ySplit="10" topLeftCell="HW11" activePane="bottomRight" state="frozen"/>
      <selection activeCell="D22" sqref="D22:E22"/>
      <selection pane="topRight" activeCell="D22" sqref="D22:E22"/>
      <selection pane="bottomLeft" activeCell="D22" sqref="D22:E22"/>
      <selection pane="bottomRight" activeCell="F21" sqref="F21"/>
    </sheetView>
  </sheetViews>
  <sheetFormatPr defaultRowHeight="14.4" x14ac:dyDescent="0.3"/>
  <cols>
    <col min="1" max="1" width="2.77734375" customWidth="1"/>
    <col min="2" max="4" width="30.21875" customWidth="1"/>
    <col min="5" max="5" width="13.21875" customWidth="1"/>
    <col min="6" max="6" width="12.44140625" customWidth="1"/>
    <col min="7" max="7" width="14" bestFit="1" customWidth="1"/>
    <col min="8" max="8" width="15" bestFit="1" customWidth="1"/>
    <col min="9" max="9" width="15.44140625" bestFit="1" customWidth="1"/>
    <col min="10" max="10" width="16.77734375" customWidth="1"/>
    <col min="11" max="11" width="14" bestFit="1" customWidth="1"/>
    <col min="12" max="12" width="15" bestFit="1" customWidth="1"/>
    <col min="13" max="13" width="15.44140625" bestFit="1" customWidth="1"/>
    <col min="14" max="14" width="16.77734375" customWidth="1"/>
    <col min="15" max="15" width="14" bestFit="1" customWidth="1"/>
    <col min="16" max="16" width="15" bestFit="1" customWidth="1"/>
    <col min="17" max="17" width="15.44140625" bestFit="1" customWidth="1"/>
    <col min="18" max="18" width="16.77734375" customWidth="1"/>
    <col min="19" max="19" width="14" bestFit="1" customWidth="1"/>
    <col min="20" max="20" width="15" bestFit="1" customWidth="1"/>
    <col min="21" max="21" width="15.44140625" bestFit="1" customWidth="1"/>
    <col min="22" max="22" width="16.77734375" customWidth="1"/>
    <col min="23" max="23" width="14" bestFit="1" customWidth="1"/>
    <col min="24" max="24" width="15" bestFit="1" customWidth="1"/>
    <col min="25" max="25" width="15.44140625" bestFit="1" customWidth="1"/>
    <col min="26" max="26" width="16.77734375" customWidth="1"/>
    <col min="27" max="27" width="14" bestFit="1" customWidth="1"/>
    <col min="28" max="28" width="15" bestFit="1" customWidth="1"/>
    <col min="29" max="29" width="15.44140625" bestFit="1" customWidth="1"/>
    <col min="30" max="30" width="16.77734375" customWidth="1"/>
    <col min="31" max="31" width="14" bestFit="1" customWidth="1"/>
    <col min="32" max="32" width="15" bestFit="1" customWidth="1"/>
    <col min="33" max="33" width="15.44140625" bestFit="1" customWidth="1"/>
    <col min="34" max="34" width="16.77734375" customWidth="1"/>
    <col min="35" max="35" width="14" bestFit="1" customWidth="1"/>
    <col min="36" max="36" width="15" bestFit="1" customWidth="1"/>
    <col min="37" max="37" width="15.44140625" bestFit="1" customWidth="1"/>
    <col min="38" max="38" width="16.77734375" customWidth="1"/>
    <col min="39" max="39" width="14" bestFit="1" customWidth="1"/>
    <col min="40" max="40" width="15" bestFit="1" customWidth="1"/>
    <col min="41" max="41" width="15.44140625" bestFit="1" customWidth="1"/>
    <col min="42" max="42" width="16.77734375" customWidth="1"/>
    <col min="43" max="43" width="14" bestFit="1" customWidth="1"/>
    <col min="44" max="44" width="15" bestFit="1" customWidth="1"/>
    <col min="45" max="45" width="15.44140625" bestFit="1" customWidth="1"/>
    <col min="46" max="46" width="16.77734375" customWidth="1"/>
    <col min="47" max="47" width="14" bestFit="1" customWidth="1"/>
    <col min="48" max="48" width="15" bestFit="1" customWidth="1"/>
    <col min="49" max="49" width="15.44140625" bestFit="1" customWidth="1"/>
    <col min="50" max="50" width="16.77734375" customWidth="1"/>
    <col min="51" max="51" width="14" bestFit="1" customWidth="1"/>
    <col min="52" max="52" width="15" bestFit="1" customWidth="1"/>
    <col min="53" max="53" width="15.44140625" bestFit="1" customWidth="1"/>
    <col min="54" max="54" width="16.77734375" customWidth="1"/>
    <col min="55" max="55" width="14" bestFit="1" customWidth="1"/>
    <col min="56" max="56" width="15" bestFit="1" customWidth="1"/>
    <col min="57" max="57" width="15.44140625" bestFit="1" customWidth="1"/>
    <col min="58" max="58" width="16.77734375" customWidth="1"/>
    <col min="59" max="59" width="14" bestFit="1" customWidth="1"/>
    <col min="60" max="60" width="15" bestFit="1" customWidth="1"/>
    <col min="61" max="61" width="15.44140625" bestFit="1" customWidth="1"/>
    <col min="62" max="62" width="16.77734375" customWidth="1"/>
    <col min="63" max="63" width="14" bestFit="1" customWidth="1"/>
    <col min="64" max="64" width="15" bestFit="1" customWidth="1"/>
    <col min="65" max="65" width="15.44140625" bestFit="1" customWidth="1"/>
    <col min="66" max="66" width="16.77734375" customWidth="1"/>
    <col min="67" max="67" width="14" bestFit="1" customWidth="1"/>
    <col min="68" max="68" width="15" bestFit="1" customWidth="1"/>
    <col min="69" max="69" width="15.44140625" bestFit="1" customWidth="1"/>
    <col min="70" max="70" width="16.77734375" customWidth="1"/>
    <col min="71" max="71" width="14" bestFit="1" customWidth="1"/>
    <col min="72" max="72" width="15" bestFit="1" customWidth="1"/>
    <col min="73" max="73" width="15.44140625" bestFit="1" customWidth="1"/>
    <col min="74" max="74" width="16.77734375" customWidth="1"/>
    <col min="75" max="75" width="14" bestFit="1" customWidth="1"/>
    <col min="76" max="76" width="15" bestFit="1" customWidth="1"/>
    <col min="77" max="77" width="15.44140625" bestFit="1" customWidth="1"/>
    <col min="78" max="78" width="16.77734375" customWidth="1"/>
    <col min="79" max="79" width="14" bestFit="1" customWidth="1"/>
    <col min="80" max="80" width="15" bestFit="1" customWidth="1"/>
    <col min="81" max="81" width="15.44140625" bestFit="1" customWidth="1"/>
    <col min="82" max="82" width="16.77734375" customWidth="1"/>
    <col min="83" max="83" width="14" bestFit="1" customWidth="1"/>
    <col min="84" max="84" width="15" bestFit="1" customWidth="1"/>
    <col min="85" max="85" width="15.44140625" bestFit="1" customWidth="1"/>
    <col min="86" max="86" width="16.77734375" customWidth="1"/>
    <col min="87" max="87" width="14" bestFit="1" customWidth="1"/>
    <col min="88" max="88" width="15" bestFit="1" customWidth="1"/>
    <col min="89" max="89" width="15.44140625" bestFit="1" customWidth="1"/>
    <col min="90" max="90" width="16.77734375" customWidth="1"/>
    <col min="91" max="91" width="14" bestFit="1" customWidth="1"/>
    <col min="92" max="92" width="15" bestFit="1" customWidth="1"/>
    <col min="93" max="93" width="15.44140625" bestFit="1" customWidth="1"/>
    <col min="94" max="94" width="16.77734375" customWidth="1"/>
    <col min="95" max="95" width="14" bestFit="1" customWidth="1"/>
    <col min="96" max="96" width="15" bestFit="1" customWidth="1"/>
    <col min="97" max="97" width="15.44140625" bestFit="1" customWidth="1"/>
    <col min="98" max="98" width="16.77734375" customWidth="1"/>
    <col min="99" max="99" width="14" bestFit="1" customWidth="1"/>
    <col min="100" max="100" width="15" bestFit="1" customWidth="1"/>
    <col min="101" max="101" width="15.44140625" bestFit="1" customWidth="1"/>
    <col min="102" max="102" width="16.77734375" customWidth="1"/>
    <col min="103" max="103" width="14" bestFit="1" customWidth="1"/>
    <col min="104" max="104" width="15" bestFit="1" customWidth="1"/>
    <col min="105" max="105" width="15.44140625" bestFit="1" customWidth="1"/>
    <col min="106" max="106" width="16.77734375" customWidth="1"/>
    <col min="107" max="107" width="14" bestFit="1" customWidth="1"/>
    <col min="108" max="108" width="15" bestFit="1" customWidth="1"/>
    <col min="109" max="109" width="15.44140625" bestFit="1" customWidth="1"/>
    <col min="110" max="110" width="16.77734375" customWidth="1"/>
    <col min="111" max="111" width="14" bestFit="1" customWidth="1"/>
    <col min="112" max="112" width="15" bestFit="1" customWidth="1"/>
    <col min="113" max="113" width="15.44140625" bestFit="1" customWidth="1"/>
    <col min="114" max="114" width="16.77734375" customWidth="1"/>
    <col min="115" max="115" width="14" bestFit="1" customWidth="1"/>
    <col min="116" max="116" width="15" bestFit="1" customWidth="1"/>
    <col min="117" max="117" width="15.44140625" bestFit="1" customWidth="1"/>
    <col min="118" max="118" width="16.77734375" customWidth="1"/>
    <col min="119" max="119" width="14" bestFit="1" customWidth="1"/>
    <col min="120" max="120" width="15" bestFit="1" customWidth="1"/>
    <col min="121" max="121" width="15.44140625" bestFit="1" customWidth="1"/>
    <col min="122" max="122" width="16.77734375" customWidth="1"/>
    <col min="123" max="123" width="14" bestFit="1" customWidth="1"/>
    <col min="124" max="124" width="15" bestFit="1" customWidth="1"/>
    <col min="125" max="125" width="15.44140625" bestFit="1" customWidth="1"/>
    <col min="126" max="126" width="16.77734375" customWidth="1"/>
    <col min="127" max="127" width="14" bestFit="1" customWidth="1"/>
    <col min="128" max="128" width="15" bestFit="1" customWidth="1"/>
    <col min="129" max="129" width="15.44140625" bestFit="1" customWidth="1"/>
    <col min="130" max="130" width="16.77734375" customWidth="1"/>
    <col min="131" max="131" width="14" bestFit="1" customWidth="1"/>
    <col min="132" max="132" width="15" bestFit="1" customWidth="1"/>
    <col min="133" max="133" width="15.44140625" bestFit="1" customWidth="1"/>
    <col min="134" max="134" width="16.77734375" customWidth="1"/>
    <col min="135" max="135" width="14" bestFit="1" customWidth="1"/>
    <col min="136" max="136" width="15" bestFit="1" customWidth="1"/>
    <col min="137" max="137" width="15.44140625" bestFit="1" customWidth="1"/>
    <col min="138" max="138" width="16.77734375" customWidth="1"/>
    <col min="139" max="139" width="14" bestFit="1" customWidth="1"/>
    <col min="140" max="140" width="15" bestFit="1" customWidth="1"/>
    <col min="141" max="141" width="15.44140625" bestFit="1" customWidth="1"/>
    <col min="142" max="142" width="16.77734375" customWidth="1"/>
    <col min="143" max="143" width="14" bestFit="1" customWidth="1"/>
    <col min="144" max="144" width="15" bestFit="1" customWidth="1"/>
    <col min="145" max="145" width="15.44140625" bestFit="1" customWidth="1"/>
    <col min="146" max="146" width="16.77734375" customWidth="1"/>
    <col min="147" max="147" width="14" bestFit="1" customWidth="1"/>
    <col min="148" max="148" width="15" bestFit="1" customWidth="1"/>
    <col min="149" max="149" width="15.44140625" bestFit="1" customWidth="1"/>
    <col min="150" max="150" width="16.77734375" customWidth="1"/>
    <col min="151" max="151" width="14" bestFit="1" customWidth="1"/>
    <col min="152" max="152" width="15" bestFit="1" customWidth="1"/>
    <col min="153" max="153" width="15.44140625" bestFit="1" customWidth="1"/>
    <col min="154" max="154" width="16.77734375" customWidth="1"/>
    <col min="155" max="155" width="14" bestFit="1" customWidth="1"/>
    <col min="156" max="156" width="15" bestFit="1" customWidth="1"/>
    <col min="157" max="157" width="15.44140625" bestFit="1" customWidth="1"/>
    <col min="158" max="158" width="16.77734375" customWidth="1"/>
    <col min="159" max="159" width="14" bestFit="1" customWidth="1"/>
    <col min="160" max="160" width="15" bestFit="1" customWidth="1"/>
    <col min="161" max="161" width="15.44140625" bestFit="1" customWidth="1"/>
    <col min="162" max="162" width="16.77734375" customWidth="1"/>
    <col min="163" max="163" width="14" bestFit="1" customWidth="1"/>
    <col min="164" max="164" width="15" bestFit="1" customWidth="1"/>
    <col min="165" max="165" width="15.44140625" bestFit="1" customWidth="1"/>
    <col min="166" max="166" width="16.77734375" customWidth="1"/>
    <col min="167" max="167" width="14" bestFit="1" customWidth="1"/>
    <col min="168" max="168" width="15" bestFit="1" customWidth="1"/>
    <col min="169" max="169" width="15.44140625" bestFit="1" customWidth="1"/>
    <col min="170" max="170" width="16.77734375" customWidth="1"/>
    <col min="171" max="171" width="14" bestFit="1" customWidth="1"/>
    <col min="172" max="172" width="15" bestFit="1" customWidth="1"/>
    <col min="173" max="173" width="15.44140625" bestFit="1" customWidth="1"/>
    <col min="174" max="174" width="16.77734375" customWidth="1"/>
    <col min="175" max="175" width="14" bestFit="1" customWidth="1"/>
    <col min="176" max="176" width="15" bestFit="1" customWidth="1"/>
    <col min="177" max="177" width="15.44140625" bestFit="1" customWidth="1"/>
    <col min="178" max="178" width="16.77734375" customWidth="1"/>
    <col min="179" max="179" width="14" bestFit="1" customWidth="1"/>
    <col min="180" max="180" width="15" bestFit="1" customWidth="1"/>
    <col min="181" max="181" width="15.44140625" bestFit="1" customWidth="1"/>
    <col min="182" max="182" width="16.77734375" customWidth="1"/>
    <col min="183" max="183" width="14" bestFit="1" customWidth="1"/>
    <col min="184" max="184" width="15" bestFit="1" customWidth="1"/>
    <col min="185" max="185" width="15.44140625" bestFit="1" customWidth="1"/>
    <col min="186" max="186" width="16.77734375" customWidth="1"/>
    <col min="187" max="187" width="14" bestFit="1" customWidth="1"/>
    <col min="188" max="188" width="15" bestFit="1" customWidth="1"/>
    <col min="189" max="189" width="15.44140625" bestFit="1" customWidth="1"/>
    <col min="190" max="190" width="16.77734375" customWidth="1"/>
    <col min="191" max="191" width="14" bestFit="1" customWidth="1"/>
    <col min="192" max="192" width="15" bestFit="1" customWidth="1"/>
    <col min="193" max="193" width="15.44140625" bestFit="1" customWidth="1"/>
    <col min="194" max="194" width="16.77734375" customWidth="1"/>
    <col min="195" max="195" width="14" bestFit="1" customWidth="1"/>
    <col min="196" max="196" width="15" bestFit="1" customWidth="1"/>
    <col min="197" max="197" width="15.44140625" bestFit="1" customWidth="1"/>
    <col min="198" max="198" width="16.77734375" customWidth="1"/>
    <col min="199" max="199" width="14" bestFit="1" customWidth="1"/>
    <col min="200" max="200" width="15" bestFit="1" customWidth="1"/>
    <col min="201" max="201" width="15.44140625" bestFit="1" customWidth="1"/>
    <col min="202" max="202" width="16.77734375" customWidth="1"/>
    <col min="203" max="203" width="14" bestFit="1" customWidth="1"/>
    <col min="204" max="204" width="15" bestFit="1" customWidth="1"/>
    <col min="205" max="205" width="15.44140625" bestFit="1" customWidth="1"/>
    <col min="206" max="206" width="16.77734375" customWidth="1"/>
    <col min="207" max="207" width="14" bestFit="1" customWidth="1"/>
    <col min="208" max="208" width="15" bestFit="1" customWidth="1"/>
    <col min="209" max="209" width="15.44140625" bestFit="1" customWidth="1"/>
    <col min="210" max="210" width="16.77734375" customWidth="1"/>
    <col min="211" max="211" width="14" bestFit="1" customWidth="1"/>
    <col min="212" max="212" width="15" bestFit="1" customWidth="1"/>
    <col min="213" max="213" width="15.44140625" bestFit="1" customWidth="1"/>
    <col min="214" max="214" width="16.77734375" customWidth="1"/>
    <col min="215" max="215" width="14" bestFit="1" customWidth="1"/>
    <col min="216" max="216" width="15" bestFit="1" customWidth="1"/>
    <col min="217" max="217" width="15.44140625" bestFit="1" customWidth="1"/>
    <col min="218" max="218" width="16.77734375" customWidth="1"/>
    <col min="219" max="219" width="14" bestFit="1" customWidth="1"/>
    <col min="220" max="220" width="15" bestFit="1" customWidth="1"/>
    <col min="221" max="221" width="15.44140625" bestFit="1" customWidth="1"/>
    <col min="222" max="222" width="16.77734375" customWidth="1"/>
    <col min="223" max="223" width="14" bestFit="1" customWidth="1"/>
    <col min="224" max="224" width="15" bestFit="1" customWidth="1"/>
    <col min="225" max="225" width="15.44140625" bestFit="1" customWidth="1"/>
    <col min="226" max="226" width="16.77734375" customWidth="1"/>
    <col min="227" max="227" width="14" bestFit="1" customWidth="1"/>
    <col min="228" max="228" width="15" bestFit="1" customWidth="1"/>
    <col min="229" max="229" width="15.44140625" bestFit="1" customWidth="1"/>
    <col min="230" max="230" width="16.77734375" customWidth="1"/>
    <col min="231" max="231" width="14" bestFit="1" customWidth="1"/>
    <col min="232" max="232" width="15" bestFit="1" customWidth="1"/>
    <col min="233" max="233" width="15.44140625" bestFit="1" customWidth="1"/>
    <col min="234" max="234" width="16.77734375" customWidth="1"/>
    <col min="235" max="235" width="14" bestFit="1" customWidth="1"/>
    <col min="236" max="236" width="15" bestFit="1" customWidth="1"/>
    <col min="237" max="237" width="15.44140625" bestFit="1" customWidth="1"/>
    <col min="238" max="238" width="16.77734375" customWidth="1"/>
    <col min="239" max="239" width="14" bestFit="1" customWidth="1"/>
    <col min="240" max="240" width="15" bestFit="1" customWidth="1"/>
    <col min="241" max="241" width="15.44140625" bestFit="1" customWidth="1"/>
    <col min="242" max="242" width="16.77734375" customWidth="1"/>
    <col min="243" max="243" width="14" bestFit="1" customWidth="1"/>
    <col min="244" max="244" width="15" bestFit="1" customWidth="1"/>
    <col min="245" max="245" width="15.44140625" bestFit="1" customWidth="1"/>
    <col min="246" max="246" width="16.77734375" customWidth="1"/>
    <col min="247" max="247" width="14" bestFit="1" customWidth="1"/>
    <col min="248" max="248" width="15" bestFit="1" customWidth="1"/>
    <col min="249" max="249" width="15.44140625" bestFit="1" customWidth="1"/>
    <col min="250" max="250" width="16.77734375" customWidth="1"/>
    <col min="251" max="251" width="14" bestFit="1" customWidth="1"/>
    <col min="252" max="252" width="15" bestFit="1" customWidth="1"/>
    <col min="253" max="253" width="15.44140625" bestFit="1" customWidth="1"/>
    <col min="254" max="254" width="16.77734375" customWidth="1"/>
    <col min="255" max="255" width="14" bestFit="1" customWidth="1"/>
    <col min="256" max="256" width="15" bestFit="1" customWidth="1"/>
    <col min="257" max="257" width="15.44140625" bestFit="1" customWidth="1"/>
    <col min="258" max="258" width="16.77734375" customWidth="1"/>
    <col min="259" max="259" width="14" bestFit="1" customWidth="1"/>
    <col min="260" max="260" width="15" bestFit="1" customWidth="1"/>
    <col min="261" max="261" width="15.44140625" bestFit="1" customWidth="1"/>
    <col min="262" max="262" width="16.77734375" customWidth="1"/>
    <col min="263" max="263" width="14" bestFit="1" customWidth="1"/>
    <col min="264" max="264" width="15" bestFit="1" customWidth="1"/>
    <col min="265" max="265" width="15.44140625" bestFit="1" customWidth="1"/>
    <col min="266" max="266" width="16.77734375" customWidth="1"/>
    <col min="267" max="267" width="14" bestFit="1" customWidth="1"/>
    <col min="268" max="268" width="15" bestFit="1" customWidth="1"/>
    <col min="269" max="269" width="15.44140625" bestFit="1" customWidth="1"/>
    <col min="270" max="270" width="16.77734375" customWidth="1"/>
    <col min="271" max="271" width="14" bestFit="1" customWidth="1"/>
    <col min="272" max="272" width="15" bestFit="1" customWidth="1"/>
    <col min="273" max="273" width="15.44140625" bestFit="1" customWidth="1"/>
    <col min="274" max="274" width="16.77734375" customWidth="1"/>
    <col min="275" max="275" width="14" bestFit="1" customWidth="1"/>
    <col min="276" max="276" width="15" bestFit="1" customWidth="1"/>
    <col min="277" max="277" width="15.44140625" bestFit="1" customWidth="1"/>
    <col min="278" max="278" width="16.77734375" customWidth="1"/>
    <col min="279" max="279" width="14" bestFit="1" customWidth="1"/>
    <col min="280" max="280" width="15" bestFit="1" customWidth="1"/>
    <col min="281" max="281" width="15.44140625" bestFit="1" customWidth="1"/>
    <col min="282" max="282" width="16.77734375" customWidth="1"/>
    <col min="283" max="283" width="14" bestFit="1" customWidth="1"/>
    <col min="284" max="284" width="15" bestFit="1" customWidth="1"/>
    <col min="285" max="285" width="15.44140625" bestFit="1" customWidth="1"/>
    <col min="286" max="286" width="16.77734375" customWidth="1"/>
  </cols>
  <sheetData>
    <row r="1" spans="1:286" ht="15" customHeight="1" thickBot="1" x14ac:dyDescent="0.35">
      <c r="B1" s="223" t="s">
        <v>914</v>
      </c>
      <c r="C1" s="91" t="s">
        <v>911</v>
      </c>
    </row>
    <row r="2" spans="1:286" ht="15" thickBot="1" x14ac:dyDescent="0.35">
      <c r="B2" s="223"/>
      <c r="C2" s="92" t="s">
        <v>912</v>
      </c>
    </row>
    <row r="3" spans="1:286" x14ac:dyDescent="0.3">
      <c r="C3" s="93" t="s">
        <v>913</v>
      </c>
    </row>
    <row r="4" spans="1:286" x14ac:dyDescent="0.3">
      <c r="C4" s="94" t="s">
        <v>863</v>
      </c>
    </row>
    <row r="5" spans="1:286" x14ac:dyDescent="0.3">
      <c r="C5" s="95" t="s">
        <v>8</v>
      </c>
    </row>
    <row r="6" spans="1:286" ht="15" thickBot="1" x14ac:dyDescent="0.35"/>
    <row r="7" spans="1:286" ht="21.6" thickBot="1" x14ac:dyDescent="0.35">
      <c r="A7" s="2"/>
      <c r="B7" s="2"/>
      <c r="C7" s="2"/>
      <c r="D7" s="2"/>
      <c r="E7" s="2"/>
      <c r="F7" s="2"/>
      <c r="G7" s="261" t="s">
        <v>6</v>
      </c>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262"/>
      <c r="AX7" s="262"/>
      <c r="AY7" s="262"/>
      <c r="AZ7" s="262"/>
      <c r="BA7" s="262"/>
      <c r="BB7" s="262"/>
      <c r="BC7" s="262"/>
      <c r="BD7" s="262"/>
      <c r="BE7" s="262"/>
      <c r="BF7" s="262"/>
      <c r="BG7" s="262"/>
      <c r="BH7" s="262"/>
      <c r="BI7" s="262"/>
      <c r="BJ7" s="262"/>
      <c r="BK7" s="254" t="s">
        <v>407</v>
      </c>
      <c r="BL7" s="255"/>
      <c r="BM7" s="255"/>
      <c r="BN7" s="255"/>
      <c r="BO7" s="255"/>
      <c r="BP7" s="255"/>
      <c r="BQ7" s="255"/>
      <c r="BR7" s="255"/>
      <c r="BS7" s="255"/>
      <c r="BT7" s="255"/>
      <c r="BU7" s="255"/>
      <c r="BV7" s="255"/>
      <c r="BW7" s="255"/>
      <c r="BX7" s="255"/>
      <c r="BY7" s="255"/>
      <c r="BZ7" s="255"/>
      <c r="CA7" s="255"/>
      <c r="CB7" s="255"/>
      <c r="CC7" s="255"/>
      <c r="CD7" s="255"/>
      <c r="CE7" s="255"/>
      <c r="CF7" s="255"/>
      <c r="CG7" s="255"/>
      <c r="CH7" s="255"/>
      <c r="CI7" s="255"/>
      <c r="CJ7" s="255"/>
      <c r="CK7" s="255"/>
      <c r="CL7" s="255"/>
      <c r="CM7" s="255"/>
      <c r="CN7" s="255"/>
      <c r="CO7" s="255"/>
      <c r="CP7" s="255"/>
      <c r="CQ7" s="255"/>
      <c r="CR7" s="255"/>
      <c r="CS7" s="255"/>
      <c r="CT7" s="255"/>
      <c r="CU7" s="255"/>
      <c r="CV7" s="255"/>
      <c r="CW7" s="255"/>
      <c r="CX7" s="255"/>
      <c r="CY7" s="255"/>
      <c r="CZ7" s="255"/>
      <c r="DA7" s="255"/>
      <c r="DB7" s="255"/>
      <c r="DC7" s="255"/>
      <c r="DD7" s="255"/>
      <c r="DE7" s="255"/>
      <c r="DF7" s="255"/>
      <c r="DG7" s="255"/>
      <c r="DH7" s="255"/>
      <c r="DI7" s="255"/>
      <c r="DJ7" s="255"/>
      <c r="DK7" s="255"/>
      <c r="DL7" s="255"/>
      <c r="DM7" s="255"/>
      <c r="DN7" s="255"/>
      <c r="DO7" s="246" t="s">
        <v>408</v>
      </c>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c r="FL7" s="247"/>
      <c r="FM7" s="247"/>
      <c r="FN7" s="247"/>
      <c r="FO7" s="247"/>
      <c r="FP7" s="247"/>
      <c r="FQ7" s="247"/>
      <c r="FR7" s="247"/>
      <c r="FS7" s="292" t="s">
        <v>863</v>
      </c>
      <c r="FT7" s="293"/>
      <c r="FU7" s="293"/>
      <c r="FV7" s="293"/>
      <c r="FW7" s="293"/>
      <c r="FX7" s="293"/>
      <c r="FY7" s="293"/>
      <c r="FZ7" s="293"/>
      <c r="GA7" s="293"/>
      <c r="GB7" s="293"/>
      <c r="GC7" s="293"/>
      <c r="GD7" s="293"/>
      <c r="GE7" s="293"/>
      <c r="GF7" s="293"/>
      <c r="GG7" s="293"/>
      <c r="GH7" s="293"/>
      <c r="GI7" s="293"/>
      <c r="GJ7" s="293"/>
      <c r="GK7" s="293"/>
      <c r="GL7" s="293"/>
      <c r="GM7" s="293"/>
      <c r="GN7" s="293"/>
      <c r="GO7" s="293"/>
      <c r="GP7" s="293"/>
      <c r="GQ7" s="293"/>
      <c r="GR7" s="293"/>
      <c r="GS7" s="293"/>
      <c r="GT7" s="293"/>
      <c r="GU7" s="293"/>
      <c r="GV7" s="293"/>
      <c r="GW7" s="293"/>
      <c r="GX7" s="293"/>
      <c r="GY7" s="293"/>
      <c r="GZ7" s="293"/>
      <c r="HA7" s="293"/>
      <c r="HB7" s="293"/>
      <c r="HC7" s="293"/>
      <c r="HD7" s="293"/>
      <c r="HE7" s="293"/>
      <c r="HF7" s="293"/>
      <c r="HG7" s="293"/>
      <c r="HH7" s="293"/>
      <c r="HI7" s="293"/>
      <c r="HJ7" s="293"/>
      <c r="HK7" s="293"/>
      <c r="HL7" s="293"/>
      <c r="HM7" s="293"/>
      <c r="HN7" s="293"/>
      <c r="HO7" s="293"/>
      <c r="HP7" s="293"/>
      <c r="HQ7" s="293"/>
      <c r="HR7" s="293"/>
      <c r="HS7" s="293"/>
      <c r="HT7" s="293"/>
      <c r="HU7" s="293"/>
      <c r="HV7" s="293"/>
      <c r="HW7" s="294" t="s">
        <v>862</v>
      </c>
      <c r="HX7" s="295"/>
      <c r="HY7" s="295"/>
      <c r="HZ7" s="295"/>
      <c r="IA7" s="295"/>
      <c r="IB7" s="295"/>
      <c r="IC7" s="295"/>
      <c r="ID7" s="295"/>
      <c r="IE7" s="295"/>
      <c r="IF7" s="295"/>
      <c r="IG7" s="295"/>
      <c r="IH7" s="295"/>
      <c r="II7" s="295"/>
      <c r="IJ7" s="295"/>
      <c r="IK7" s="295"/>
      <c r="IL7" s="295"/>
      <c r="IM7" s="295"/>
      <c r="IN7" s="295"/>
      <c r="IO7" s="295"/>
      <c r="IP7" s="295"/>
      <c r="IQ7" s="295"/>
      <c r="IR7" s="295"/>
      <c r="IS7" s="295"/>
      <c r="IT7" s="295"/>
      <c r="IU7" s="295"/>
      <c r="IV7" s="295"/>
      <c r="IW7" s="295"/>
      <c r="IX7" s="295"/>
      <c r="IY7" s="295"/>
      <c r="IZ7" s="295"/>
      <c r="JA7" s="295"/>
      <c r="JB7" s="295"/>
      <c r="JC7" s="295"/>
      <c r="JD7" s="295"/>
      <c r="JE7" s="295"/>
      <c r="JF7" s="295"/>
      <c r="JG7" s="295"/>
      <c r="JH7" s="295"/>
      <c r="JI7" s="295"/>
      <c r="JJ7" s="295"/>
      <c r="JK7" s="295"/>
      <c r="JL7" s="295"/>
      <c r="JM7" s="295"/>
      <c r="JN7" s="295"/>
      <c r="JO7" s="295"/>
      <c r="JP7" s="295"/>
      <c r="JQ7" s="295"/>
      <c r="JR7" s="295"/>
      <c r="JS7" s="295"/>
      <c r="JT7" s="295"/>
      <c r="JU7" s="295"/>
      <c r="JV7" s="295"/>
      <c r="JW7" s="295"/>
      <c r="JX7" s="295"/>
      <c r="JY7" s="295"/>
      <c r="JZ7" s="295"/>
    </row>
    <row r="8" spans="1:286" ht="18" customHeight="1" thickBot="1" x14ac:dyDescent="0.35">
      <c r="A8" s="2"/>
      <c r="B8" s="270" t="s">
        <v>451</v>
      </c>
      <c r="C8" s="271"/>
      <c r="D8" s="271"/>
      <c r="E8" s="272"/>
      <c r="F8" s="272"/>
      <c r="G8" s="267">
        <v>2021</v>
      </c>
      <c r="H8" s="267"/>
      <c r="I8" s="267"/>
      <c r="J8" s="267"/>
      <c r="K8" s="267">
        <v>2022</v>
      </c>
      <c r="L8" s="267"/>
      <c r="M8" s="267"/>
      <c r="N8" s="267"/>
      <c r="O8" s="267">
        <v>2023</v>
      </c>
      <c r="P8" s="267"/>
      <c r="Q8" s="267"/>
      <c r="R8" s="267"/>
      <c r="S8" s="267">
        <v>2024</v>
      </c>
      <c r="T8" s="267"/>
      <c r="U8" s="267"/>
      <c r="V8" s="267"/>
      <c r="W8" s="267">
        <v>2025</v>
      </c>
      <c r="X8" s="267"/>
      <c r="Y8" s="267"/>
      <c r="Z8" s="267"/>
      <c r="AA8" s="267">
        <v>2026</v>
      </c>
      <c r="AB8" s="267"/>
      <c r="AC8" s="267"/>
      <c r="AD8" s="267"/>
      <c r="AE8" s="267">
        <v>2027</v>
      </c>
      <c r="AF8" s="267"/>
      <c r="AG8" s="267"/>
      <c r="AH8" s="267"/>
      <c r="AI8" s="267">
        <v>2028</v>
      </c>
      <c r="AJ8" s="267"/>
      <c r="AK8" s="267"/>
      <c r="AL8" s="267"/>
      <c r="AM8" s="267">
        <v>2029</v>
      </c>
      <c r="AN8" s="267"/>
      <c r="AO8" s="267"/>
      <c r="AP8" s="267"/>
      <c r="AQ8" s="267">
        <v>2030</v>
      </c>
      <c r="AR8" s="267"/>
      <c r="AS8" s="267"/>
      <c r="AT8" s="267"/>
      <c r="AU8" s="267">
        <v>2035</v>
      </c>
      <c r="AV8" s="267"/>
      <c r="AW8" s="267"/>
      <c r="AX8" s="267"/>
      <c r="AY8" s="267">
        <v>2040</v>
      </c>
      <c r="AZ8" s="267"/>
      <c r="BA8" s="267"/>
      <c r="BB8" s="267"/>
      <c r="BC8" s="267">
        <v>2045</v>
      </c>
      <c r="BD8" s="267"/>
      <c r="BE8" s="267"/>
      <c r="BF8" s="267"/>
      <c r="BG8" s="267">
        <v>2050</v>
      </c>
      <c r="BH8" s="267"/>
      <c r="BI8" s="267"/>
      <c r="BJ8" s="267"/>
      <c r="BK8" s="263">
        <v>2021</v>
      </c>
      <c r="BL8" s="263"/>
      <c r="BM8" s="263"/>
      <c r="BN8" s="263"/>
      <c r="BO8" s="263">
        <v>2022</v>
      </c>
      <c r="BP8" s="263"/>
      <c r="BQ8" s="263"/>
      <c r="BR8" s="263"/>
      <c r="BS8" s="263">
        <v>2023</v>
      </c>
      <c r="BT8" s="263"/>
      <c r="BU8" s="263"/>
      <c r="BV8" s="263"/>
      <c r="BW8" s="263">
        <v>2024</v>
      </c>
      <c r="BX8" s="263"/>
      <c r="BY8" s="263"/>
      <c r="BZ8" s="263"/>
      <c r="CA8" s="263">
        <v>2025</v>
      </c>
      <c r="CB8" s="263"/>
      <c r="CC8" s="263"/>
      <c r="CD8" s="263"/>
      <c r="CE8" s="263">
        <v>2026</v>
      </c>
      <c r="CF8" s="263"/>
      <c r="CG8" s="263"/>
      <c r="CH8" s="263"/>
      <c r="CI8" s="263">
        <v>2027</v>
      </c>
      <c r="CJ8" s="263"/>
      <c r="CK8" s="263"/>
      <c r="CL8" s="263"/>
      <c r="CM8" s="263">
        <v>2028</v>
      </c>
      <c r="CN8" s="263"/>
      <c r="CO8" s="263"/>
      <c r="CP8" s="263"/>
      <c r="CQ8" s="263">
        <v>2029</v>
      </c>
      <c r="CR8" s="263"/>
      <c r="CS8" s="263"/>
      <c r="CT8" s="263"/>
      <c r="CU8" s="263">
        <v>2030</v>
      </c>
      <c r="CV8" s="263"/>
      <c r="CW8" s="263"/>
      <c r="CX8" s="263"/>
      <c r="CY8" s="263">
        <v>2035</v>
      </c>
      <c r="CZ8" s="263"/>
      <c r="DA8" s="263"/>
      <c r="DB8" s="263"/>
      <c r="DC8" s="263">
        <v>2040</v>
      </c>
      <c r="DD8" s="263"/>
      <c r="DE8" s="263"/>
      <c r="DF8" s="263"/>
      <c r="DG8" s="263">
        <v>2045</v>
      </c>
      <c r="DH8" s="263"/>
      <c r="DI8" s="263"/>
      <c r="DJ8" s="263"/>
      <c r="DK8" s="263">
        <v>2050</v>
      </c>
      <c r="DL8" s="263"/>
      <c r="DM8" s="263"/>
      <c r="DN8" s="263"/>
      <c r="DO8" s="253">
        <v>2021</v>
      </c>
      <c r="DP8" s="253"/>
      <c r="DQ8" s="253"/>
      <c r="DR8" s="253"/>
      <c r="DS8" s="253">
        <v>2022</v>
      </c>
      <c r="DT8" s="253"/>
      <c r="DU8" s="253"/>
      <c r="DV8" s="253"/>
      <c r="DW8" s="253">
        <v>2023</v>
      </c>
      <c r="DX8" s="253"/>
      <c r="DY8" s="253"/>
      <c r="DZ8" s="253"/>
      <c r="EA8" s="253">
        <v>2024</v>
      </c>
      <c r="EB8" s="253"/>
      <c r="EC8" s="253"/>
      <c r="ED8" s="253"/>
      <c r="EE8" s="253">
        <v>2025</v>
      </c>
      <c r="EF8" s="253"/>
      <c r="EG8" s="253"/>
      <c r="EH8" s="253"/>
      <c r="EI8" s="253">
        <v>2026</v>
      </c>
      <c r="EJ8" s="253"/>
      <c r="EK8" s="253"/>
      <c r="EL8" s="253"/>
      <c r="EM8" s="253">
        <v>2027</v>
      </c>
      <c r="EN8" s="253"/>
      <c r="EO8" s="253"/>
      <c r="EP8" s="253"/>
      <c r="EQ8" s="253">
        <v>2028</v>
      </c>
      <c r="ER8" s="253"/>
      <c r="ES8" s="253"/>
      <c r="ET8" s="253"/>
      <c r="EU8" s="253">
        <v>2029</v>
      </c>
      <c r="EV8" s="253"/>
      <c r="EW8" s="253"/>
      <c r="EX8" s="253"/>
      <c r="EY8" s="253">
        <v>2030</v>
      </c>
      <c r="EZ8" s="253"/>
      <c r="FA8" s="253"/>
      <c r="FB8" s="253"/>
      <c r="FC8" s="253">
        <v>2035</v>
      </c>
      <c r="FD8" s="253"/>
      <c r="FE8" s="253"/>
      <c r="FF8" s="253"/>
      <c r="FG8" s="253">
        <v>2040</v>
      </c>
      <c r="FH8" s="253"/>
      <c r="FI8" s="253"/>
      <c r="FJ8" s="253"/>
      <c r="FK8" s="253">
        <v>2045</v>
      </c>
      <c r="FL8" s="253"/>
      <c r="FM8" s="253"/>
      <c r="FN8" s="253"/>
      <c r="FO8" s="253">
        <v>2050</v>
      </c>
      <c r="FP8" s="253"/>
      <c r="FQ8" s="253"/>
      <c r="FR8" s="253"/>
      <c r="FS8" s="280">
        <v>2021</v>
      </c>
      <c r="FT8" s="280"/>
      <c r="FU8" s="280"/>
      <c r="FV8" s="280"/>
      <c r="FW8" s="280">
        <v>2022</v>
      </c>
      <c r="FX8" s="280"/>
      <c r="FY8" s="280"/>
      <c r="FZ8" s="280"/>
      <c r="GA8" s="280">
        <v>2023</v>
      </c>
      <c r="GB8" s="280"/>
      <c r="GC8" s="280"/>
      <c r="GD8" s="280"/>
      <c r="GE8" s="280">
        <v>2024</v>
      </c>
      <c r="GF8" s="280"/>
      <c r="GG8" s="280"/>
      <c r="GH8" s="280"/>
      <c r="GI8" s="280">
        <v>2025</v>
      </c>
      <c r="GJ8" s="280"/>
      <c r="GK8" s="280"/>
      <c r="GL8" s="280"/>
      <c r="GM8" s="280">
        <v>2026</v>
      </c>
      <c r="GN8" s="280"/>
      <c r="GO8" s="280"/>
      <c r="GP8" s="280"/>
      <c r="GQ8" s="280">
        <v>2027</v>
      </c>
      <c r="GR8" s="280"/>
      <c r="GS8" s="280"/>
      <c r="GT8" s="280"/>
      <c r="GU8" s="280">
        <v>2028</v>
      </c>
      <c r="GV8" s="280"/>
      <c r="GW8" s="280"/>
      <c r="GX8" s="280"/>
      <c r="GY8" s="280">
        <v>2029</v>
      </c>
      <c r="GZ8" s="280"/>
      <c r="HA8" s="280"/>
      <c r="HB8" s="280"/>
      <c r="HC8" s="280">
        <v>2030</v>
      </c>
      <c r="HD8" s="280"/>
      <c r="HE8" s="280"/>
      <c r="HF8" s="280"/>
      <c r="HG8" s="280">
        <v>2035</v>
      </c>
      <c r="HH8" s="280"/>
      <c r="HI8" s="280"/>
      <c r="HJ8" s="280"/>
      <c r="HK8" s="280">
        <v>2040</v>
      </c>
      <c r="HL8" s="280"/>
      <c r="HM8" s="280"/>
      <c r="HN8" s="280"/>
      <c r="HO8" s="280">
        <v>2045</v>
      </c>
      <c r="HP8" s="280"/>
      <c r="HQ8" s="280"/>
      <c r="HR8" s="280"/>
      <c r="HS8" s="280">
        <v>2050</v>
      </c>
      <c r="HT8" s="280"/>
      <c r="HU8" s="280"/>
      <c r="HV8" s="280"/>
      <c r="HW8" s="291">
        <v>2021</v>
      </c>
      <c r="HX8" s="291"/>
      <c r="HY8" s="291"/>
      <c r="HZ8" s="291"/>
      <c r="IA8" s="291">
        <v>2022</v>
      </c>
      <c r="IB8" s="291"/>
      <c r="IC8" s="291"/>
      <c r="ID8" s="291"/>
      <c r="IE8" s="291">
        <v>2023</v>
      </c>
      <c r="IF8" s="291"/>
      <c r="IG8" s="291"/>
      <c r="IH8" s="291"/>
      <c r="II8" s="291">
        <v>2024</v>
      </c>
      <c r="IJ8" s="291"/>
      <c r="IK8" s="291"/>
      <c r="IL8" s="291"/>
      <c r="IM8" s="291">
        <v>2025</v>
      </c>
      <c r="IN8" s="291"/>
      <c r="IO8" s="291"/>
      <c r="IP8" s="291"/>
      <c r="IQ8" s="291">
        <v>2026</v>
      </c>
      <c r="IR8" s="291"/>
      <c r="IS8" s="291"/>
      <c r="IT8" s="291"/>
      <c r="IU8" s="291">
        <v>2027</v>
      </c>
      <c r="IV8" s="291"/>
      <c r="IW8" s="291"/>
      <c r="IX8" s="291"/>
      <c r="IY8" s="291">
        <v>2028</v>
      </c>
      <c r="IZ8" s="291"/>
      <c r="JA8" s="291"/>
      <c r="JB8" s="291"/>
      <c r="JC8" s="291">
        <v>2029</v>
      </c>
      <c r="JD8" s="291"/>
      <c r="JE8" s="291"/>
      <c r="JF8" s="291"/>
      <c r="JG8" s="291">
        <v>2030</v>
      </c>
      <c r="JH8" s="291"/>
      <c r="JI8" s="291"/>
      <c r="JJ8" s="291"/>
      <c r="JK8" s="291">
        <v>2035</v>
      </c>
      <c r="JL8" s="291"/>
      <c r="JM8" s="291"/>
      <c r="JN8" s="291"/>
      <c r="JO8" s="291">
        <v>2040</v>
      </c>
      <c r="JP8" s="291"/>
      <c r="JQ8" s="291"/>
      <c r="JR8" s="291"/>
      <c r="JS8" s="291">
        <v>2045</v>
      </c>
      <c r="JT8" s="291"/>
      <c r="JU8" s="291"/>
      <c r="JV8" s="291"/>
      <c r="JW8" s="291">
        <v>2050</v>
      </c>
      <c r="JX8" s="291"/>
      <c r="JY8" s="291"/>
      <c r="JZ8" s="291"/>
    </row>
    <row r="9" spans="1:286" ht="33.75" customHeight="1" x14ac:dyDescent="0.3">
      <c r="A9" s="2"/>
      <c r="B9" s="273" t="s">
        <v>452</v>
      </c>
      <c r="C9" s="278" t="s">
        <v>884</v>
      </c>
      <c r="D9" s="276" t="s">
        <v>870</v>
      </c>
      <c r="E9" s="275" t="s">
        <v>453</v>
      </c>
      <c r="F9" s="275"/>
      <c r="G9" s="264" t="s">
        <v>454</v>
      </c>
      <c r="H9" s="265"/>
      <c r="I9" s="266"/>
      <c r="J9" s="268" t="s">
        <v>455</v>
      </c>
      <c r="K9" s="264" t="s">
        <v>454</v>
      </c>
      <c r="L9" s="265"/>
      <c r="M9" s="266"/>
      <c r="N9" s="268" t="s">
        <v>455</v>
      </c>
      <c r="O9" s="264" t="s">
        <v>454</v>
      </c>
      <c r="P9" s="265"/>
      <c r="Q9" s="266"/>
      <c r="R9" s="268" t="s">
        <v>455</v>
      </c>
      <c r="S9" s="264" t="s">
        <v>454</v>
      </c>
      <c r="T9" s="265"/>
      <c r="U9" s="266"/>
      <c r="V9" s="268" t="s">
        <v>455</v>
      </c>
      <c r="W9" s="264" t="s">
        <v>454</v>
      </c>
      <c r="X9" s="265"/>
      <c r="Y9" s="266"/>
      <c r="Z9" s="268" t="s">
        <v>455</v>
      </c>
      <c r="AA9" s="264" t="s">
        <v>454</v>
      </c>
      <c r="AB9" s="265"/>
      <c r="AC9" s="266"/>
      <c r="AD9" s="268" t="s">
        <v>455</v>
      </c>
      <c r="AE9" s="264" t="s">
        <v>454</v>
      </c>
      <c r="AF9" s="265"/>
      <c r="AG9" s="266"/>
      <c r="AH9" s="268" t="s">
        <v>455</v>
      </c>
      <c r="AI9" s="264" t="s">
        <v>454</v>
      </c>
      <c r="AJ9" s="265"/>
      <c r="AK9" s="266"/>
      <c r="AL9" s="268" t="s">
        <v>455</v>
      </c>
      <c r="AM9" s="264" t="s">
        <v>454</v>
      </c>
      <c r="AN9" s="265"/>
      <c r="AO9" s="266"/>
      <c r="AP9" s="268" t="s">
        <v>455</v>
      </c>
      <c r="AQ9" s="264" t="s">
        <v>454</v>
      </c>
      <c r="AR9" s="265"/>
      <c r="AS9" s="266"/>
      <c r="AT9" s="268" t="s">
        <v>455</v>
      </c>
      <c r="AU9" s="264" t="s">
        <v>454</v>
      </c>
      <c r="AV9" s="265"/>
      <c r="AW9" s="266"/>
      <c r="AX9" s="268" t="s">
        <v>455</v>
      </c>
      <c r="AY9" s="264" t="s">
        <v>454</v>
      </c>
      <c r="AZ9" s="265"/>
      <c r="BA9" s="266"/>
      <c r="BB9" s="268" t="s">
        <v>455</v>
      </c>
      <c r="BC9" s="264" t="s">
        <v>454</v>
      </c>
      <c r="BD9" s="265"/>
      <c r="BE9" s="266"/>
      <c r="BF9" s="268" t="s">
        <v>455</v>
      </c>
      <c r="BG9" s="264" t="s">
        <v>454</v>
      </c>
      <c r="BH9" s="265"/>
      <c r="BI9" s="266"/>
      <c r="BJ9" s="268" t="s">
        <v>455</v>
      </c>
      <c r="BK9" s="256" t="s">
        <v>454</v>
      </c>
      <c r="BL9" s="257"/>
      <c r="BM9" s="258"/>
      <c r="BN9" s="259" t="s">
        <v>455</v>
      </c>
      <c r="BO9" s="256" t="s">
        <v>454</v>
      </c>
      <c r="BP9" s="257"/>
      <c r="BQ9" s="258"/>
      <c r="BR9" s="259" t="s">
        <v>455</v>
      </c>
      <c r="BS9" s="256" t="s">
        <v>454</v>
      </c>
      <c r="BT9" s="257"/>
      <c r="BU9" s="258"/>
      <c r="BV9" s="259" t="s">
        <v>455</v>
      </c>
      <c r="BW9" s="256" t="s">
        <v>454</v>
      </c>
      <c r="BX9" s="257"/>
      <c r="BY9" s="258"/>
      <c r="BZ9" s="259" t="s">
        <v>455</v>
      </c>
      <c r="CA9" s="256" t="s">
        <v>454</v>
      </c>
      <c r="CB9" s="257"/>
      <c r="CC9" s="258"/>
      <c r="CD9" s="259" t="s">
        <v>455</v>
      </c>
      <c r="CE9" s="256" t="s">
        <v>454</v>
      </c>
      <c r="CF9" s="257"/>
      <c r="CG9" s="258"/>
      <c r="CH9" s="259" t="s">
        <v>455</v>
      </c>
      <c r="CI9" s="256" t="s">
        <v>454</v>
      </c>
      <c r="CJ9" s="257"/>
      <c r="CK9" s="258"/>
      <c r="CL9" s="259" t="s">
        <v>455</v>
      </c>
      <c r="CM9" s="256" t="s">
        <v>454</v>
      </c>
      <c r="CN9" s="257"/>
      <c r="CO9" s="258"/>
      <c r="CP9" s="259" t="s">
        <v>455</v>
      </c>
      <c r="CQ9" s="256" t="s">
        <v>454</v>
      </c>
      <c r="CR9" s="257"/>
      <c r="CS9" s="258"/>
      <c r="CT9" s="259" t="s">
        <v>455</v>
      </c>
      <c r="CU9" s="256" t="s">
        <v>454</v>
      </c>
      <c r="CV9" s="257"/>
      <c r="CW9" s="258"/>
      <c r="CX9" s="259" t="s">
        <v>455</v>
      </c>
      <c r="CY9" s="256" t="s">
        <v>454</v>
      </c>
      <c r="CZ9" s="257"/>
      <c r="DA9" s="258"/>
      <c r="DB9" s="259" t="s">
        <v>455</v>
      </c>
      <c r="DC9" s="256" t="s">
        <v>454</v>
      </c>
      <c r="DD9" s="257"/>
      <c r="DE9" s="258"/>
      <c r="DF9" s="259" t="s">
        <v>455</v>
      </c>
      <c r="DG9" s="256" t="s">
        <v>454</v>
      </c>
      <c r="DH9" s="257"/>
      <c r="DI9" s="258"/>
      <c r="DJ9" s="259" t="s">
        <v>455</v>
      </c>
      <c r="DK9" s="256" t="s">
        <v>454</v>
      </c>
      <c r="DL9" s="257"/>
      <c r="DM9" s="258"/>
      <c r="DN9" s="259" t="s">
        <v>455</v>
      </c>
      <c r="DO9" s="250" t="s">
        <v>454</v>
      </c>
      <c r="DP9" s="251"/>
      <c r="DQ9" s="252"/>
      <c r="DR9" s="248" t="s">
        <v>455</v>
      </c>
      <c r="DS9" s="250" t="s">
        <v>454</v>
      </c>
      <c r="DT9" s="251"/>
      <c r="DU9" s="252"/>
      <c r="DV9" s="248" t="s">
        <v>455</v>
      </c>
      <c r="DW9" s="250" t="s">
        <v>454</v>
      </c>
      <c r="DX9" s="251"/>
      <c r="DY9" s="252"/>
      <c r="DZ9" s="248" t="s">
        <v>455</v>
      </c>
      <c r="EA9" s="250" t="s">
        <v>454</v>
      </c>
      <c r="EB9" s="251"/>
      <c r="EC9" s="252"/>
      <c r="ED9" s="248" t="s">
        <v>455</v>
      </c>
      <c r="EE9" s="250" t="s">
        <v>454</v>
      </c>
      <c r="EF9" s="251"/>
      <c r="EG9" s="252"/>
      <c r="EH9" s="248" t="s">
        <v>455</v>
      </c>
      <c r="EI9" s="250" t="s">
        <v>454</v>
      </c>
      <c r="EJ9" s="251"/>
      <c r="EK9" s="252"/>
      <c r="EL9" s="248" t="s">
        <v>455</v>
      </c>
      <c r="EM9" s="250" t="s">
        <v>454</v>
      </c>
      <c r="EN9" s="251"/>
      <c r="EO9" s="252"/>
      <c r="EP9" s="248" t="s">
        <v>455</v>
      </c>
      <c r="EQ9" s="250" t="s">
        <v>454</v>
      </c>
      <c r="ER9" s="251"/>
      <c r="ES9" s="252"/>
      <c r="ET9" s="248" t="s">
        <v>455</v>
      </c>
      <c r="EU9" s="250" t="s">
        <v>454</v>
      </c>
      <c r="EV9" s="251"/>
      <c r="EW9" s="252"/>
      <c r="EX9" s="248" t="s">
        <v>455</v>
      </c>
      <c r="EY9" s="250" t="s">
        <v>454</v>
      </c>
      <c r="EZ9" s="251"/>
      <c r="FA9" s="252"/>
      <c r="FB9" s="248" t="s">
        <v>455</v>
      </c>
      <c r="FC9" s="250" t="s">
        <v>454</v>
      </c>
      <c r="FD9" s="251"/>
      <c r="FE9" s="252"/>
      <c r="FF9" s="248" t="s">
        <v>455</v>
      </c>
      <c r="FG9" s="250" t="s">
        <v>454</v>
      </c>
      <c r="FH9" s="251"/>
      <c r="FI9" s="252"/>
      <c r="FJ9" s="248" t="s">
        <v>455</v>
      </c>
      <c r="FK9" s="250" t="s">
        <v>454</v>
      </c>
      <c r="FL9" s="251"/>
      <c r="FM9" s="252"/>
      <c r="FN9" s="248" t="s">
        <v>455</v>
      </c>
      <c r="FO9" s="250" t="s">
        <v>454</v>
      </c>
      <c r="FP9" s="251"/>
      <c r="FQ9" s="252"/>
      <c r="FR9" s="248" t="s">
        <v>455</v>
      </c>
      <c r="FS9" s="281" t="s">
        <v>454</v>
      </c>
      <c r="FT9" s="282"/>
      <c r="FU9" s="283"/>
      <c r="FV9" s="284" t="s">
        <v>455</v>
      </c>
      <c r="FW9" s="281" t="s">
        <v>454</v>
      </c>
      <c r="FX9" s="282"/>
      <c r="FY9" s="283"/>
      <c r="FZ9" s="284" t="s">
        <v>455</v>
      </c>
      <c r="GA9" s="281" t="s">
        <v>454</v>
      </c>
      <c r="GB9" s="282"/>
      <c r="GC9" s="283"/>
      <c r="GD9" s="284" t="s">
        <v>455</v>
      </c>
      <c r="GE9" s="281" t="s">
        <v>454</v>
      </c>
      <c r="GF9" s="282"/>
      <c r="GG9" s="283"/>
      <c r="GH9" s="284" t="s">
        <v>455</v>
      </c>
      <c r="GI9" s="281" t="s">
        <v>454</v>
      </c>
      <c r="GJ9" s="282"/>
      <c r="GK9" s="283"/>
      <c r="GL9" s="284" t="s">
        <v>455</v>
      </c>
      <c r="GM9" s="281" t="s">
        <v>454</v>
      </c>
      <c r="GN9" s="282"/>
      <c r="GO9" s="283"/>
      <c r="GP9" s="284" t="s">
        <v>455</v>
      </c>
      <c r="GQ9" s="281" t="s">
        <v>454</v>
      </c>
      <c r="GR9" s="282"/>
      <c r="GS9" s="283"/>
      <c r="GT9" s="284" t="s">
        <v>455</v>
      </c>
      <c r="GU9" s="281" t="s">
        <v>454</v>
      </c>
      <c r="GV9" s="282"/>
      <c r="GW9" s="283"/>
      <c r="GX9" s="284" t="s">
        <v>455</v>
      </c>
      <c r="GY9" s="281" t="s">
        <v>454</v>
      </c>
      <c r="GZ9" s="282"/>
      <c r="HA9" s="283"/>
      <c r="HB9" s="284" t="s">
        <v>455</v>
      </c>
      <c r="HC9" s="281" t="s">
        <v>454</v>
      </c>
      <c r="HD9" s="282"/>
      <c r="HE9" s="283"/>
      <c r="HF9" s="284" t="s">
        <v>455</v>
      </c>
      <c r="HG9" s="281" t="s">
        <v>454</v>
      </c>
      <c r="HH9" s="282"/>
      <c r="HI9" s="283"/>
      <c r="HJ9" s="284" t="s">
        <v>455</v>
      </c>
      <c r="HK9" s="281" t="s">
        <v>454</v>
      </c>
      <c r="HL9" s="282"/>
      <c r="HM9" s="283"/>
      <c r="HN9" s="284" t="s">
        <v>455</v>
      </c>
      <c r="HO9" s="281" t="s">
        <v>454</v>
      </c>
      <c r="HP9" s="282"/>
      <c r="HQ9" s="283"/>
      <c r="HR9" s="284" t="s">
        <v>455</v>
      </c>
      <c r="HS9" s="281" t="s">
        <v>454</v>
      </c>
      <c r="HT9" s="282"/>
      <c r="HU9" s="283"/>
      <c r="HV9" s="284" t="s">
        <v>455</v>
      </c>
      <c r="HW9" s="288" t="s">
        <v>454</v>
      </c>
      <c r="HX9" s="289"/>
      <c r="HY9" s="290"/>
      <c r="HZ9" s="286" t="s">
        <v>455</v>
      </c>
      <c r="IA9" s="288" t="s">
        <v>454</v>
      </c>
      <c r="IB9" s="289"/>
      <c r="IC9" s="290"/>
      <c r="ID9" s="286" t="s">
        <v>455</v>
      </c>
      <c r="IE9" s="288" t="s">
        <v>454</v>
      </c>
      <c r="IF9" s="289"/>
      <c r="IG9" s="290"/>
      <c r="IH9" s="286" t="s">
        <v>455</v>
      </c>
      <c r="II9" s="288" t="s">
        <v>454</v>
      </c>
      <c r="IJ9" s="289"/>
      <c r="IK9" s="290"/>
      <c r="IL9" s="286" t="s">
        <v>455</v>
      </c>
      <c r="IM9" s="288" t="s">
        <v>454</v>
      </c>
      <c r="IN9" s="289"/>
      <c r="IO9" s="290"/>
      <c r="IP9" s="286" t="s">
        <v>455</v>
      </c>
      <c r="IQ9" s="288" t="s">
        <v>454</v>
      </c>
      <c r="IR9" s="289"/>
      <c r="IS9" s="290"/>
      <c r="IT9" s="286" t="s">
        <v>455</v>
      </c>
      <c r="IU9" s="288" t="s">
        <v>454</v>
      </c>
      <c r="IV9" s="289"/>
      <c r="IW9" s="290"/>
      <c r="IX9" s="286" t="s">
        <v>455</v>
      </c>
      <c r="IY9" s="288" t="s">
        <v>454</v>
      </c>
      <c r="IZ9" s="289"/>
      <c r="JA9" s="290"/>
      <c r="JB9" s="286" t="s">
        <v>455</v>
      </c>
      <c r="JC9" s="288" t="s">
        <v>454</v>
      </c>
      <c r="JD9" s="289"/>
      <c r="JE9" s="290"/>
      <c r="JF9" s="286" t="s">
        <v>455</v>
      </c>
      <c r="JG9" s="288" t="s">
        <v>454</v>
      </c>
      <c r="JH9" s="289"/>
      <c r="JI9" s="290"/>
      <c r="JJ9" s="286" t="s">
        <v>455</v>
      </c>
      <c r="JK9" s="288" t="s">
        <v>454</v>
      </c>
      <c r="JL9" s="289"/>
      <c r="JM9" s="290"/>
      <c r="JN9" s="286" t="s">
        <v>455</v>
      </c>
      <c r="JO9" s="288" t="s">
        <v>454</v>
      </c>
      <c r="JP9" s="289"/>
      <c r="JQ9" s="290"/>
      <c r="JR9" s="286" t="s">
        <v>455</v>
      </c>
      <c r="JS9" s="288" t="s">
        <v>454</v>
      </c>
      <c r="JT9" s="289"/>
      <c r="JU9" s="290"/>
      <c r="JV9" s="286" t="s">
        <v>455</v>
      </c>
      <c r="JW9" s="288" t="s">
        <v>454</v>
      </c>
      <c r="JX9" s="289"/>
      <c r="JY9" s="290"/>
      <c r="JZ9" s="286" t="s">
        <v>455</v>
      </c>
    </row>
    <row r="10" spans="1:286" ht="34.5" customHeight="1" thickBot="1" x14ac:dyDescent="0.35">
      <c r="A10" s="2"/>
      <c r="B10" s="274"/>
      <c r="C10" s="279"/>
      <c r="D10" s="277"/>
      <c r="E10" s="75" t="s">
        <v>0</v>
      </c>
      <c r="F10" s="41" t="s">
        <v>1</v>
      </c>
      <c r="G10" s="49" t="s">
        <v>456</v>
      </c>
      <c r="H10" s="50" t="s">
        <v>457</v>
      </c>
      <c r="I10" s="51" t="s">
        <v>458</v>
      </c>
      <c r="J10" s="269"/>
      <c r="K10" s="49" t="s">
        <v>456</v>
      </c>
      <c r="L10" s="50" t="s">
        <v>457</v>
      </c>
      <c r="M10" s="51" t="s">
        <v>458</v>
      </c>
      <c r="N10" s="269"/>
      <c r="O10" s="49" t="s">
        <v>456</v>
      </c>
      <c r="P10" s="50" t="s">
        <v>457</v>
      </c>
      <c r="Q10" s="51" t="s">
        <v>458</v>
      </c>
      <c r="R10" s="269"/>
      <c r="S10" s="49" t="s">
        <v>456</v>
      </c>
      <c r="T10" s="50" t="s">
        <v>457</v>
      </c>
      <c r="U10" s="51" t="s">
        <v>458</v>
      </c>
      <c r="V10" s="269"/>
      <c r="W10" s="49" t="s">
        <v>456</v>
      </c>
      <c r="X10" s="50" t="s">
        <v>457</v>
      </c>
      <c r="Y10" s="51" t="s">
        <v>458</v>
      </c>
      <c r="Z10" s="269"/>
      <c r="AA10" s="49" t="s">
        <v>456</v>
      </c>
      <c r="AB10" s="50" t="s">
        <v>457</v>
      </c>
      <c r="AC10" s="51" t="s">
        <v>458</v>
      </c>
      <c r="AD10" s="269"/>
      <c r="AE10" s="49" t="s">
        <v>456</v>
      </c>
      <c r="AF10" s="50" t="s">
        <v>457</v>
      </c>
      <c r="AG10" s="51" t="s">
        <v>458</v>
      </c>
      <c r="AH10" s="269"/>
      <c r="AI10" s="49" t="s">
        <v>456</v>
      </c>
      <c r="AJ10" s="50" t="s">
        <v>457</v>
      </c>
      <c r="AK10" s="51" t="s">
        <v>458</v>
      </c>
      <c r="AL10" s="269"/>
      <c r="AM10" s="49" t="s">
        <v>456</v>
      </c>
      <c r="AN10" s="50" t="s">
        <v>457</v>
      </c>
      <c r="AO10" s="51" t="s">
        <v>458</v>
      </c>
      <c r="AP10" s="269"/>
      <c r="AQ10" s="49" t="s">
        <v>456</v>
      </c>
      <c r="AR10" s="50" t="s">
        <v>457</v>
      </c>
      <c r="AS10" s="51" t="s">
        <v>458</v>
      </c>
      <c r="AT10" s="269"/>
      <c r="AU10" s="49" t="s">
        <v>456</v>
      </c>
      <c r="AV10" s="50" t="s">
        <v>457</v>
      </c>
      <c r="AW10" s="51" t="s">
        <v>458</v>
      </c>
      <c r="AX10" s="269"/>
      <c r="AY10" s="49" t="s">
        <v>456</v>
      </c>
      <c r="AZ10" s="50" t="s">
        <v>457</v>
      </c>
      <c r="BA10" s="51" t="s">
        <v>458</v>
      </c>
      <c r="BB10" s="269"/>
      <c r="BC10" s="49" t="s">
        <v>456</v>
      </c>
      <c r="BD10" s="50" t="s">
        <v>457</v>
      </c>
      <c r="BE10" s="51" t="s">
        <v>458</v>
      </c>
      <c r="BF10" s="269"/>
      <c r="BG10" s="49" t="s">
        <v>456</v>
      </c>
      <c r="BH10" s="50" t="s">
        <v>457</v>
      </c>
      <c r="BI10" s="51" t="s">
        <v>458</v>
      </c>
      <c r="BJ10" s="269"/>
      <c r="BK10" s="52" t="s">
        <v>456</v>
      </c>
      <c r="BL10" s="53" t="s">
        <v>457</v>
      </c>
      <c r="BM10" s="54" t="s">
        <v>458</v>
      </c>
      <c r="BN10" s="260"/>
      <c r="BO10" s="52" t="s">
        <v>456</v>
      </c>
      <c r="BP10" s="53" t="s">
        <v>457</v>
      </c>
      <c r="BQ10" s="54" t="s">
        <v>458</v>
      </c>
      <c r="BR10" s="260"/>
      <c r="BS10" s="52" t="s">
        <v>456</v>
      </c>
      <c r="BT10" s="53" t="s">
        <v>457</v>
      </c>
      <c r="BU10" s="54" t="s">
        <v>458</v>
      </c>
      <c r="BV10" s="260"/>
      <c r="BW10" s="52" t="s">
        <v>456</v>
      </c>
      <c r="BX10" s="53" t="s">
        <v>457</v>
      </c>
      <c r="BY10" s="54" t="s">
        <v>458</v>
      </c>
      <c r="BZ10" s="260"/>
      <c r="CA10" s="52" t="s">
        <v>456</v>
      </c>
      <c r="CB10" s="53" t="s">
        <v>457</v>
      </c>
      <c r="CC10" s="54" t="s">
        <v>458</v>
      </c>
      <c r="CD10" s="260"/>
      <c r="CE10" s="52" t="s">
        <v>456</v>
      </c>
      <c r="CF10" s="53" t="s">
        <v>457</v>
      </c>
      <c r="CG10" s="54" t="s">
        <v>458</v>
      </c>
      <c r="CH10" s="260"/>
      <c r="CI10" s="52" t="s">
        <v>456</v>
      </c>
      <c r="CJ10" s="53" t="s">
        <v>457</v>
      </c>
      <c r="CK10" s="54" t="s">
        <v>458</v>
      </c>
      <c r="CL10" s="260"/>
      <c r="CM10" s="52" t="s">
        <v>456</v>
      </c>
      <c r="CN10" s="53" t="s">
        <v>457</v>
      </c>
      <c r="CO10" s="54" t="s">
        <v>458</v>
      </c>
      <c r="CP10" s="260"/>
      <c r="CQ10" s="52" t="s">
        <v>456</v>
      </c>
      <c r="CR10" s="53" t="s">
        <v>457</v>
      </c>
      <c r="CS10" s="54" t="s">
        <v>458</v>
      </c>
      <c r="CT10" s="260"/>
      <c r="CU10" s="52" t="s">
        <v>456</v>
      </c>
      <c r="CV10" s="53" t="s">
        <v>457</v>
      </c>
      <c r="CW10" s="54" t="s">
        <v>458</v>
      </c>
      <c r="CX10" s="260"/>
      <c r="CY10" s="52" t="s">
        <v>456</v>
      </c>
      <c r="CZ10" s="53" t="s">
        <v>457</v>
      </c>
      <c r="DA10" s="54" t="s">
        <v>458</v>
      </c>
      <c r="DB10" s="260"/>
      <c r="DC10" s="52" t="s">
        <v>456</v>
      </c>
      <c r="DD10" s="53" t="s">
        <v>457</v>
      </c>
      <c r="DE10" s="54" t="s">
        <v>458</v>
      </c>
      <c r="DF10" s="260"/>
      <c r="DG10" s="52" t="s">
        <v>456</v>
      </c>
      <c r="DH10" s="53" t="s">
        <v>457</v>
      </c>
      <c r="DI10" s="54" t="s">
        <v>458</v>
      </c>
      <c r="DJ10" s="260"/>
      <c r="DK10" s="52" t="s">
        <v>456</v>
      </c>
      <c r="DL10" s="53" t="s">
        <v>457</v>
      </c>
      <c r="DM10" s="54" t="s">
        <v>458</v>
      </c>
      <c r="DN10" s="260"/>
      <c r="DO10" s="55" t="s">
        <v>456</v>
      </c>
      <c r="DP10" s="56" t="s">
        <v>457</v>
      </c>
      <c r="DQ10" s="57" t="s">
        <v>458</v>
      </c>
      <c r="DR10" s="249"/>
      <c r="DS10" s="55" t="s">
        <v>456</v>
      </c>
      <c r="DT10" s="56" t="s">
        <v>457</v>
      </c>
      <c r="DU10" s="57" t="s">
        <v>458</v>
      </c>
      <c r="DV10" s="249"/>
      <c r="DW10" s="55" t="s">
        <v>456</v>
      </c>
      <c r="DX10" s="56" t="s">
        <v>457</v>
      </c>
      <c r="DY10" s="57" t="s">
        <v>458</v>
      </c>
      <c r="DZ10" s="249"/>
      <c r="EA10" s="55" t="s">
        <v>456</v>
      </c>
      <c r="EB10" s="56" t="s">
        <v>457</v>
      </c>
      <c r="EC10" s="57" t="s">
        <v>458</v>
      </c>
      <c r="ED10" s="249"/>
      <c r="EE10" s="55" t="s">
        <v>456</v>
      </c>
      <c r="EF10" s="56" t="s">
        <v>457</v>
      </c>
      <c r="EG10" s="57" t="s">
        <v>458</v>
      </c>
      <c r="EH10" s="249"/>
      <c r="EI10" s="55" t="s">
        <v>456</v>
      </c>
      <c r="EJ10" s="56" t="s">
        <v>457</v>
      </c>
      <c r="EK10" s="57" t="s">
        <v>458</v>
      </c>
      <c r="EL10" s="249"/>
      <c r="EM10" s="55" t="s">
        <v>456</v>
      </c>
      <c r="EN10" s="56" t="s">
        <v>457</v>
      </c>
      <c r="EO10" s="57" t="s">
        <v>458</v>
      </c>
      <c r="EP10" s="249"/>
      <c r="EQ10" s="55" t="s">
        <v>456</v>
      </c>
      <c r="ER10" s="56" t="s">
        <v>457</v>
      </c>
      <c r="ES10" s="57" t="s">
        <v>458</v>
      </c>
      <c r="ET10" s="249"/>
      <c r="EU10" s="55" t="s">
        <v>456</v>
      </c>
      <c r="EV10" s="56" t="s">
        <v>457</v>
      </c>
      <c r="EW10" s="57" t="s">
        <v>458</v>
      </c>
      <c r="EX10" s="249"/>
      <c r="EY10" s="55" t="s">
        <v>456</v>
      </c>
      <c r="EZ10" s="56" t="s">
        <v>457</v>
      </c>
      <c r="FA10" s="57" t="s">
        <v>458</v>
      </c>
      <c r="FB10" s="249"/>
      <c r="FC10" s="55" t="s">
        <v>456</v>
      </c>
      <c r="FD10" s="56" t="s">
        <v>457</v>
      </c>
      <c r="FE10" s="57" t="s">
        <v>458</v>
      </c>
      <c r="FF10" s="249"/>
      <c r="FG10" s="55" t="s">
        <v>456</v>
      </c>
      <c r="FH10" s="56" t="s">
        <v>457</v>
      </c>
      <c r="FI10" s="57" t="s">
        <v>458</v>
      </c>
      <c r="FJ10" s="249"/>
      <c r="FK10" s="55" t="s">
        <v>456</v>
      </c>
      <c r="FL10" s="56" t="s">
        <v>457</v>
      </c>
      <c r="FM10" s="57" t="s">
        <v>458</v>
      </c>
      <c r="FN10" s="249"/>
      <c r="FO10" s="55" t="s">
        <v>456</v>
      </c>
      <c r="FP10" s="56" t="s">
        <v>457</v>
      </c>
      <c r="FQ10" s="57" t="s">
        <v>458</v>
      </c>
      <c r="FR10" s="249"/>
      <c r="FS10" s="62" t="s">
        <v>456</v>
      </c>
      <c r="FT10" s="63" t="s">
        <v>457</v>
      </c>
      <c r="FU10" s="64" t="s">
        <v>458</v>
      </c>
      <c r="FV10" s="285"/>
      <c r="FW10" s="62" t="s">
        <v>456</v>
      </c>
      <c r="FX10" s="63" t="s">
        <v>457</v>
      </c>
      <c r="FY10" s="64" t="s">
        <v>458</v>
      </c>
      <c r="FZ10" s="285"/>
      <c r="GA10" s="62" t="s">
        <v>456</v>
      </c>
      <c r="GB10" s="63" t="s">
        <v>457</v>
      </c>
      <c r="GC10" s="64" t="s">
        <v>458</v>
      </c>
      <c r="GD10" s="285"/>
      <c r="GE10" s="62" t="s">
        <v>456</v>
      </c>
      <c r="GF10" s="63" t="s">
        <v>457</v>
      </c>
      <c r="GG10" s="64" t="s">
        <v>458</v>
      </c>
      <c r="GH10" s="285"/>
      <c r="GI10" s="62" t="s">
        <v>456</v>
      </c>
      <c r="GJ10" s="63" t="s">
        <v>457</v>
      </c>
      <c r="GK10" s="64" t="s">
        <v>458</v>
      </c>
      <c r="GL10" s="285"/>
      <c r="GM10" s="62" t="s">
        <v>456</v>
      </c>
      <c r="GN10" s="63" t="s">
        <v>457</v>
      </c>
      <c r="GO10" s="64" t="s">
        <v>458</v>
      </c>
      <c r="GP10" s="285"/>
      <c r="GQ10" s="62" t="s">
        <v>456</v>
      </c>
      <c r="GR10" s="63" t="s">
        <v>457</v>
      </c>
      <c r="GS10" s="64" t="s">
        <v>458</v>
      </c>
      <c r="GT10" s="285"/>
      <c r="GU10" s="62" t="s">
        <v>456</v>
      </c>
      <c r="GV10" s="63" t="s">
        <v>457</v>
      </c>
      <c r="GW10" s="64" t="s">
        <v>458</v>
      </c>
      <c r="GX10" s="285"/>
      <c r="GY10" s="62" t="s">
        <v>456</v>
      </c>
      <c r="GZ10" s="63" t="s">
        <v>457</v>
      </c>
      <c r="HA10" s="64" t="s">
        <v>458</v>
      </c>
      <c r="HB10" s="285"/>
      <c r="HC10" s="62" t="s">
        <v>456</v>
      </c>
      <c r="HD10" s="63" t="s">
        <v>457</v>
      </c>
      <c r="HE10" s="64" t="s">
        <v>458</v>
      </c>
      <c r="HF10" s="285"/>
      <c r="HG10" s="62" t="s">
        <v>456</v>
      </c>
      <c r="HH10" s="63" t="s">
        <v>457</v>
      </c>
      <c r="HI10" s="64" t="s">
        <v>458</v>
      </c>
      <c r="HJ10" s="285"/>
      <c r="HK10" s="62" t="s">
        <v>456</v>
      </c>
      <c r="HL10" s="63" t="s">
        <v>457</v>
      </c>
      <c r="HM10" s="64" t="s">
        <v>458</v>
      </c>
      <c r="HN10" s="285"/>
      <c r="HO10" s="62" t="s">
        <v>456</v>
      </c>
      <c r="HP10" s="63" t="s">
        <v>457</v>
      </c>
      <c r="HQ10" s="64" t="s">
        <v>458</v>
      </c>
      <c r="HR10" s="285"/>
      <c r="HS10" s="62" t="s">
        <v>456</v>
      </c>
      <c r="HT10" s="63" t="s">
        <v>457</v>
      </c>
      <c r="HU10" s="64" t="s">
        <v>458</v>
      </c>
      <c r="HV10" s="285"/>
      <c r="HW10" s="59" t="s">
        <v>456</v>
      </c>
      <c r="HX10" s="60" t="s">
        <v>457</v>
      </c>
      <c r="HY10" s="61" t="s">
        <v>458</v>
      </c>
      <c r="HZ10" s="287"/>
      <c r="IA10" s="59" t="s">
        <v>456</v>
      </c>
      <c r="IB10" s="60" t="s">
        <v>457</v>
      </c>
      <c r="IC10" s="61" t="s">
        <v>458</v>
      </c>
      <c r="ID10" s="287"/>
      <c r="IE10" s="59" t="s">
        <v>456</v>
      </c>
      <c r="IF10" s="60" t="s">
        <v>457</v>
      </c>
      <c r="IG10" s="61" t="s">
        <v>458</v>
      </c>
      <c r="IH10" s="287"/>
      <c r="II10" s="59" t="s">
        <v>456</v>
      </c>
      <c r="IJ10" s="60" t="s">
        <v>457</v>
      </c>
      <c r="IK10" s="61" t="s">
        <v>458</v>
      </c>
      <c r="IL10" s="287"/>
      <c r="IM10" s="59" t="s">
        <v>456</v>
      </c>
      <c r="IN10" s="60" t="s">
        <v>457</v>
      </c>
      <c r="IO10" s="61" t="s">
        <v>458</v>
      </c>
      <c r="IP10" s="287"/>
      <c r="IQ10" s="59" t="s">
        <v>456</v>
      </c>
      <c r="IR10" s="60" t="s">
        <v>457</v>
      </c>
      <c r="IS10" s="61" t="s">
        <v>458</v>
      </c>
      <c r="IT10" s="287"/>
      <c r="IU10" s="59" t="s">
        <v>456</v>
      </c>
      <c r="IV10" s="60" t="s">
        <v>457</v>
      </c>
      <c r="IW10" s="61" t="s">
        <v>458</v>
      </c>
      <c r="IX10" s="287"/>
      <c r="IY10" s="59" t="s">
        <v>456</v>
      </c>
      <c r="IZ10" s="60" t="s">
        <v>457</v>
      </c>
      <c r="JA10" s="61" t="s">
        <v>458</v>
      </c>
      <c r="JB10" s="287"/>
      <c r="JC10" s="59" t="s">
        <v>456</v>
      </c>
      <c r="JD10" s="60" t="s">
        <v>457</v>
      </c>
      <c r="JE10" s="61" t="s">
        <v>458</v>
      </c>
      <c r="JF10" s="287"/>
      <c r="JG10" s="59" t="s">
        <v>456</v>
      </c>
      <c r="JH10" s="60" t="s">
        <v>457</v>
      </c>
      <c r="JI10" s="61" t="s">
        <v>458</v>
      </c>
      <c r="JJ10" s="287"/>
      <c r="JK10" s="59" t="s">
        <v>456</v>
      </c>
      <c r="JL10" s="60" t="s">
        <v>457</v>
      </c>
      <c r="JM10" s="61" t="s">
        <v>458</v>
      </c>
      <c r="JN10" s="287"/>
      <c r="JO10" s="59" t="s">
        <v>456</v>
      </c>
      <c r="JP10" s="60" t="s">
        <v>457</v>
      </c>
      <c r="JQ10" s="61" t="s">
        <v>458</v>
      </c>
      <c r="JR10" s="287"/>
      <c r="JS10" s="59" t="s">
        <v>456</v>
      </c>
      <c r="JT10" s="60" t="s">
        <v>457</v>
      </c>
      <c r="JU10" s="61" t="s">
        <v>458</v>
      </c>
      <c r="JV10" s="287"/>
      <c r="JW10" s="59" t="s">
        <v>456</v>
      </c>
      <c r="JX10" s="60" t="s">
        <v>457</v>
      </c>
      <c r="JY10" s="61" t="s">
        <v>458</v>
      </c>
      <c r="JZ10" s="287"/>
    </row>
    <row r="11" spans="1:286" ht="15" thickBot="1" x14ac:dyDescent="0.35">
      <c r="A11" s="2"/>
      <c r="B11" s="74" t="s">
        <v>459</v>
      </c>
      <c r="C11" s="74" t="s">
        <v>460</v>
      </c>
      <c r="D11" s="74" t="s">
        <v>871</v>
      </c>
      <c r="E11" s="86">
        <v>367434</v>
      </c>
      <c r="F11" s="84">
        <v>426087</v>
      </c>
      <c r="G11" s="22">
        <v>31.116288297000001</v>
      </c>
      <c r="H11" s="22">
        <v>14.576094324047874</v>
      </c>
      <c r="I11" s="22">
        <v>10.633057873644987</v>
      </c>
      <c r="J11" s="22">
        <v>14.717357569083916</v>
      </c>
      <c r="K11" s="22">
        <v>31.06194696</v>
      </c>
      <c r="L11" s="22">
        <v>14.565421398059536</v>
      </c>
      <c r="M11" s="22">
        <v>10.62527212273036</v>
      </c>
      <c r="N11" s="22">
        <v>14.888220979590958</v>
      </c>
      <c r="O11" s="22">
        <v>31.124038627000001</v>
      </c>
      <c r="P11" s="22">
        <v>14.551387039408217</v>
      </c>
      <c r="Q11" s="22">
        <v>10.615034253487654</v>
      </c>
      <c r="R11" s="22">
        <v>14.62267082322883</v>
      </c>
      <c r="S11" s="22">
        <v>31.193031011999999</v>
      </c>
      <c r="T11" s="22">
        <v>14.524697243907116</v>
      </c>
      <c r="U11" s="22">
        <v>10.595564419258416</v>
      </c>
      <c r="V11" s="22">
        <v>14.387764456993835</v>
      </c>
      <c r="W11" s="22">
        <v>31.280468109000001</v>
      </c>
      <c r="X11" s="22">
        <v>14.491090419322637</v>
      </c>
      <c r="Y11" s="22">
        <v>10.571048708615224</v>
      </c>
      <c r="Z11" s="22">
        <v>14.164702022263642</v>
      </c>
      <c r="AA11" s="22">
        <v>31.390971674999999</v>
      </c>
      <c r="AB11" s="22">
        <v>14.450509231569043</v>
      </c>
      <c r="AC11" s="22">
        <v>10.541445297140774</v>
      </c>
      <c r="AD11" s="22">
        <v>13.965449153638692</v>
      </c>
      <c r="AE11" s="22">
        <v>31.514349058000001</v>
      </c>
      <c r="AF11" s="22">
        <v>14.40149270632212</v>
      </c>
      <c r="AG11" s="22">
        <v>10.505688424405966</v>
      </c>
      <c r="AH11" s="22">
        <v>13.594550315879308</v>
      </c>
      <c r="AI11" s="22">
        <v>31.669170486999999</v>
      </c>
      <c r="AJ11" s="22">
        <v>14.344214295835787</v>
      </c>
      <c r="AK11" s="22">
        <v>10.46390462141515</v>
      </c>
      <c r="AL11" s="22">
        <v>13.301782933708896</v>
      </c>
      <c r="AM11" s="22">
        <v>31.844566893</v>
      </c>
      <c r="AN11" s="22">
        <v>14.280928404698113</v>
      </c>
      <c r="AO11" s="22">
        <v>10.417738444928359</v>
      </c>
      <c r="AP11" s="22">
        <v>13.096457638218698</v>
      </c>
      <c r="AQ11" s="22">
        <v>32.044674888999999</v>
      </c>
      <c r="AR11" s="22">
        <v>13.858161785673211</v>
      </c>
      <c r="AS11" s="22">
        <v>10.109336082320116</v>
      </c>
      <c r="AT11" s="22">
        <v>12.700354827829706</v>
      </c>
      <c r="AU11" s="22">
        <v>33.078733317999998</v>
      </c>
      <c r="AV11" s="22">
        <v>13.426838909823966</v>
      </c>
      <c r="AW11" s="22">
        <v>9.7946920494830394</v>
      </c>
      <c r="AX11" s="22">
        <v>11.070787522489319</v>
      </c>
      <c r="AY11" s="22">
        <v>33.982735429999998</v>
      </c>
      <c r="AZ11" s="22">
        <v>12.925330087508449</v>
      </c>
      <c r="BA11" s="22">
        <v>9.4288483458630203</v>
      </c>
      <c r="BB11" s="22">
        <v>9.5513166646249914</v>
      </c>
      <c r="BC11" s="22">
        <v>34.489783854000002</v>
      </c>
      <c r="BD11" s="22">
        <v>13.426639104491858</v>
      </c>
      <c r="BE11" s="22">
        <v>9.7945462942750599</v>
      </c>
      <c r="BF11" s="22">
        <v>8.9354546374334447</v>
      </c>
      <c r="BG11" s="22">
        <v>34.771477132999998</v>
      </c>
      <c r="BH11" s="22">
        <v>14.397563635239177</v>
      </c>
      <c r="BI11" s="22">
        <v>10.502822221753471</v>
      </c>
      <c r="BJ11" s="22">
        <v>8.8710611907908117</v>
      </c>
      <c r="BK11" s="25">
        <v>31.138315765000002</v>
      </c>
      <c r="BL11" s="25">
        <v>14.580196510998446</v>
      </c>
      <c r="BM11" s="25">
        <v>10.63605036191271</v>
      </c>
      <c r="BN11" s="25">
        <v>14.659253535383629</v>
      </c>
      <c r="BO11" s="25">
        <v>31.098246483</v>
      </c>
      <c r="BP11" s="25">
        <v>14.575898076092903</v>
      </c>
      <c r="BQ11" s="25">
        <v>10.632914713494097</v>
      </c>
      <c r="BR11" s="25">
        <v>14.840274025478928</v>
      </c>
      <c r="BS11" s="25">
        <v>31.136606001000001</v>
      </c>
      <c r="BT11" s="25">
        <v>14.570967363273445</v>
      </c>
      <c r="BU11" s="25">
        <v>10.629317827140177</v>
      </c>
      <c r="BV11" s="25">
        <v>14.675646574793308</v>
      </c>
      <c r="BW11" s="25">
        <v>31.174235721999999</v>
      </c>
      <c r="BX11" s="25">
        <v>14.563031251593411</v>
      </c>
      <c r="BY11" s="25">
        <v>10.623528544160148</v>
      </c>
      <c r="BZ11" s="25">
        <v>14.507355542176933</v>
      </c>
      <c r="CA11" s="25">
        <v>31.222039391999999</v>
      </c>
      <c r="CB11" s="25">
        <v>14.553940781664126</v>
      </c>
      <c r="CC11" s="25">
        <v>10.61689717290885</v>
      </c>
      <c r="CD11" s="25">
        <v>14.353874329413772</v>
      </c>
      <c r="CE11" s="25">
        <v>31.281129474</v>
      </c>
      <c r="CF11" s="25">
        <v>14.543753079131825</v>
      </c>
      <c r="CG11" s="25">
        <v>10.609465385749877</v>
      </c>
      <c r="CH11" s="25">
        <v>14.227465576947221</v>
      </c>
      <c r="CI11" s="25">
        <v>31.34608867</v>
      </c>
      <c r="CJ11" s="25">
        <v>14.532411916653427</v>
      </c>
      <c r="CK11" s="25">
        <v>10.601192165619278</v>
      </c>
      <c r="CL11" s="25">
        <v>13.922246644011143</v>
      </c>
      <c r="CM11" s="25">
        <v>31.424690635000001</v>
      </c>
      <c r="CN11" s="25">
        <v>14.519851242595589</v>
      </c>
      <c r="CO11" s="25">
        <v>10.592029328770133</v>
      </c>
      <c r="CP11" s="25">
        <v>13.692312668197674</v>
      </c>
      <c r="CQ11" s="25">
        <v>31.513889828</v>
      </c>
      <c r="CR11" s="25">
        <v>14.506483888746411</v>
      </c>
      <c r="CS11" s="25">
        <v>10.582278030244211</v>
      </c>
      <c r="CT11" s="25">
        <v>13.538536871542368</v>
      </c>
      <c r="CU11" s="25">
        <v>31.614688856000001</v>
      </c>
      <c r="CV11" s="25">
        <v>13.961752488005411</v>
      </c>
      <c r="CW11" s="25">
        <v>10.184904057429371</v>
      </c>
      <c r="CX11" s="25">
        <v>13.190145901220959</v>
      </c>
      <c r="CY11" s="25">
        <v>31.935568559</v>
      </c>
      <c r="CZ11" s="25">
        <v>13.903191439959901</v>
      </c>
      <c r="DA11" s="25">
        <v>10.142184588196661</v>
      </c>
      <c r="DB11" s="25">
        <v>11.953743792827197</v>
      </c>
      <c r="DC11" s="25">
        <v>32.255441697000002</v>
      </c>
      <c r="DD11" s="25">
        <v>13.576267995806896</v>
      </c>
      <c r="DE11" s="25">
        <v>9.9036984872803728</v>
      </c>
      <c r="DF11" s="25">
        <v>10.825405106209821</v>
      </c>
      <c r="DG11" s="25">
        <v>32.598575163999996</v>
      </c>
      <c r="DH11" s="25">
        <v>14.184848039746544</v>
      </c>
      <c r="DI11" s="25">
        <v>10.347649156375565</v>
      </c>
      <c r="DJ11" s="25">
        <v>9.7517715471758493</v>
      </c>
      <c r="DK11" s="25">
        <v>32.808756864999999</v>
      </c>
      <c r="DL11" s="25">
        <v>14.966394975360462</v>
      </c>
      <c r="DM11" s="25">
        <v>10.9177767648147</v>
      </c>
      <c r="DN11" s="25">
        <v>9.4104362815979457</v>
      </c>
      <c r="DO11" s="27">
        <v>31.115774582</v>
      </c>
      <c r="DP11" s="27">
        <v>14.576900905738436</v>
      </c>
      <c r="DQ11" s="27">
        <v>10.633646263758612</v>
      </c>
      <c r="DR11" s="27">
        <v>14.719275122326829</v>
      </c>
      <c r="DS11" s="27">
        <v>31.054946976</v>
      </c>
      <c r="DT11" s="27">
        <v>14.568875780722506</v>
      </c>
      <c r="DU11" s="27">
        <v>10.627792046789336</v>
      </c>
      <c r="DV11" s="27">
        <v>14.919774820898802</v>
      </c>
      <c r="DW11" s="27">
        <v>31.106314365999999</v>
      </c>
      <c r="DX11" s="27">
        <v>14.55962234900689</v>
      </c>
      <c r="DY11" s="27">
        <v>10.621041797183745</v>
      </c>
      <c r="DZ11" s="27">
        <v>14.693417039162256</v>
      </c>
      <c r="EA11" s="27">
        <v>31.163347018</v>
      </c>
      <c r="EB11" s="27">
        <v>14.540451839491737</v>
      </c>
      <c r="EC11" s="27">
        <v>10.607057177393958</v>
      </c>
      <c r="ED11" s="27">
        <v>14.495900267717033</v>
      </c>
      <c r="EE11" s="27">
        <v>31.236013032999999</v>
      </c>
      <c r="EF11" s="27">
        <v>14.518659099161214</v>
      </c>
      <c r="EG11" s="27">
        <v>10.59115967673238</v>
      </c>
      <c r="EH11" s="27">
        <v>14.313354036420122</v>
      </c>
      <c r="EI11" s="27">
        <v>31.324321124000001</v>
      </c>
      <c r="EJ11" s="27">
        <v>14.494642108094675</v>
      </c>
      <c r="EK11" s="27">
        <v>10.573639616126021</v>
      </c>
      <c r="EL11" s="27">
        <v>14.168973189066616</v>
      </c>
      <c r="EM11" s="27">
        <v>31.419949844000001</v>
      </c>
      <c r="EN11" s="27">
        <v>14.468069109374435</v>
      </c>
      <c r="EO11" s="27">
        <v>10.554254983522316</v>
      </c>
      <c r="EP11" s="27">
        <v>13.859240914634585</v>
      </c>
      <c r="EQ11" s="27">
        <v>31.536931940999999</v>
      </c>
      <c r="ER11" s="27">
        <v>14.439403241739445</v>
      </c>
      <c r="ES11" s="27">
        <v>10.533343632183282</v>
      </c>
      <c r="ET11" s="27">
        <v>13.640439005950665</v>
      </c>
      <c r="EU11" s="27">
        <v>31.670438832999999</v>
      </c>
      <c r="EV11" s="27">
        <v>14.409066220329533</v>
      </c>
      <c r="EW11" s="27">
        <v>10.511213197432086</v>
      </c>
      <c r="EX11" s="27">
        <v>13.504999606728234</v>
      </c>
      <c r="EY11" s="27">
        <v>31.824227628999999</v>
      </c>
      <c r="EZ11" s="27">
        <v>13.836288705174184</v>
      </c>
      <c r="FA11" s="27">
        <v>10.093379974624149</v>
      </c>
      <c r="FB11" s="27">
        <v>13.182452456241537</v>
      </c>
      <c r="FC11" s="27">
        <v>32.595417832000003</v>
      </c>
      <c r="FD11" s="27">
        <v>13.648327769770768</v>
      </c>
      <c r="FE11" s="27">
        <v>9.956265089134444</v>
      </c>
      <c r="FF11" s="27">
        <v>11.891203782869351</v>
      </c>
      <c r="FG11" s="27">
        <v>33.394054261000001</v>
      </c>
      <c r="FH11" s="27">
        <v>13.211768023637569</v>
      </c>
      <c r="FI11" s="27">
        <v>9.6378008323355786</v>
      </c>
      <c r="FJ11" s="27">
        <v>11.000792761309672</v>
      </c>
      <c r="FK11" s="27">
        <v>33.883444003000001</v>
      </c>
      <c r="FL11" s="27">
        <v>13.870489680264278</v>
      </c>
      <c r="FM11" s="27">
        <v>10.118329109789123</v>
      </c>
      <c r="FN11" s="27">
        <v>10.709511245360563</v>
      </c>
      <c r="FO11" s="27">
        <v>34.148727417000003</v>
      </c>
      <c r="FP11" s="27">
        <v>15.129801707034149</v>
      </c>
      <c r="FQ11" s="27">
        <v>11.036979700539597</v>
      </c>
      <c r="FR11" s="27">
        <v>10.958878038639448</v>
      </c>
      <c r="FS11" s="28">
        <v>31.116686036000001</v>
      </c>
      <c r="FT11" s="28">
        <v>14.576094213709164</v>
      </c>
      <c r="FU11" s="28">
        <v>10.633057793154434</v>
      </c>
      <c r="FV11" s="28">
        <v>14.713517926031297</v>
      </c>
      <c r="FW11" s="28">
        <v>31.061609082</v>
      </c>
      <c r="FX11" s="28">
        <v>14.565420935189641</v>
      </c>
      <c r="FY11" s="28">
        <v>10.625271785073217</v>
      </c>
      <c r="FZ11" s="28">
        <v>14.899524274330265</v>
      </c>
      <c r="GA11" s="28">
        <v>31.133163818</v>
      </c>
      <c r="GB11" s="28">
        <v>14.551386072809544</v>
      </c>
      <c r="GC11" s="28">
        <v>10.615033548367379</v>
      </c>
      <c r="GD11" s="28">
        <v>14.661680290843913</v>
      </c>
      <c r="GE11" s="28">
        <v>31.224953916</v>
      </c>
      <c r="GF11" s="28">
        <v>14.523720818373983</v>
      </c>
      <c r="GG11" s="28">
        <v>10.594852130426284</v>
      </c>
      <c r="GH11" s="28">
        <v>14.467927236977152</v>
      </c>
      <c r="GI11" s="28">
        <v>31.351428101</v>
      </c>
      <c r="GJ11" s="28">
        <v>14.489060177001354</v>
      </c>
      <c r="GK11" s="28">
        <v>10.569567675107908</v>
      </c>
      <c r="GL11" s="28">
        <v>14.302039417530874</v>
      </c>
      <c r="GM11" s="28">
        <v>31.522950561000002</v>
      </c>
      <c r="GN11" s="28">
        <v>14.447406468567955</v>
      </c>
      <c r="GO11" s="28">
        <v>10.539181874729712</v>
      </c>
      <c r="GP11" s="28">
        <v>14.19102638759364</v>
      </c>
      <c r="GQ11" s="28">
        <v>31.728010732999998</v>
      </c>
      <c r="GR11" s="28">
        <v>14.397263268836856</v>
      </c>
      <c r="GS11" s="28">
        <v>10.502603108644831</v>
      </c>
      <c r="GT11" s="28">
        <v>13.927366940544738</v>
      </c>
      <c r="GU11" s="28">
        <v>31.998967779000001</v>
      </c>
      <c r="GV11" s="28">
        <v>14.338856428908452</v>
      </c>
      <c r="GW11" s="28">
        <v>10.459996132086589</v>
      </c>
      <c r="GX11" s="28">
        <v>13.763427431771792</v>
      </c>
      <c r="GY11" s="28">
        <v>32.319076469999999</v>
      </c>
      <c r="GZ11" s="28">
        <v>14.274424328597764</v>
      </c>
      <c r="HA11" s="28">
        <v>10.412993811966189</v>
      </c>
      <c r="HB11" s="28">
        <v>13.71161722812751</v>
      </c>
      <c r="HC11" s="28">
        <v>32.697591928999998</v>
      </c>
      <c r="HD11" s="28">
        <v>13.913578726856839</v>
      </c>
      <c r="HE11" s="28">
        <v>10.149761969370923</v>
      </c>
      <c r="HF11" s="28">
        <v>13.501008595647553</v>
      </c>
      <c r="HG11" s="28">
        <v>33.999623235999998</v>
      </c>
      <c r="HH11" s="28">
        <v>13.477048088544828</v>
      </c>
      <c r="HI11" s="28">
        <v>9.8313189463223623</v>
      </c>
      <c r="HJ11" s="28">
        <v>12.450359984797764</v>
      </c>
      <c r="HK11" s="28">
        <v>35.156085978</v>
      </c>
      <c r="HL11" s="28">
        <v>12.382871114529539</v>
      </c>
      <c r="HM11" s="28">
        <v>9.0331320774627368</v>
      </c>
      <c r="HN11" s="28">
        <v>6.5771722688409611</v>
      </c>
      <c r="HO11" s="28">
        <v>35.662555846000004</v>
      </c>
      <c r="HP11" s="28">
        <v>12.882989813165359</v>
      </c>
      <c r="HQ11" s="28">
        <v>9.3979617052124222</v>
      </c>
      <c r="HR11" s="28">
        <v>0.7584394784120434</v>
      </c>
      <c r="HS11" s="28">
        <v>35.898681908</v>
      </c>
      <c r="HT11" s="28">
        <v>12.594019304634436</v>
      </c>
      <c r="HU11" s="28">
        <v>9.1871617424325009</v>
      </c>
      <c r="HV11" s="28">
        <v>-3.6670639874204589</v>
      </c>
      <c r="HW11" s="29">
        <v>31.096232751999999</v>
      </c>
      <c r="HX11" s="29">
        <v>14.576172194555824</v>
      </c>
      <c r="HY11" s="29">
        <v>10.633114679096382</v>
      </c>
      <c r="HZ11" s="29">
        <v>14.79009444020971</v>
      </c>
      <c r="IA11" s="29">
        <v>31.021225975</v>
      </c>
      <c r="IB11" s="29">
        <v>14.56760081318402</v>
      </c>
      <c r="IC11" s="29">
        <v>10.626861975720754</v>
      </c>
      <c r="ID11" s="29">
        <v>15.048064370894405</v>
      </c>
      <c r="IE11" s="29">
        <v>31.072554139000001</v>
      </c>
      <c r="IF11" s="29">
        <v>14.55749639525709</v>
      </c>
      <c r="IG11" s="29">
        <v>10.619490943521868</v>
      </c>
      <c r="IH11" s="29">
        <v>14.883105927988886</v>
      </c>
      <c r="II11" s="29">
        <v>31.148108324999999</v>
      </c>
      <c r="IJ11" s="29">
        <v>14.52884873528564</v>
      </c>
      <c r="IK11" s="29">
        <v>10.598592874419888</v>
      </c>
      <c r="IL11" s="29">
        <v>14.743904429150584</v>
      </c>
      <c r="IM11" s="29">
        <v>31.256616244</v>
      </c>
      <c r="IN11" s="29">
        <v>14.496420276403409</v>
      </c>
      <c r="IO11" s="29">
        <v>10.574936765150685</v>
      </c>
      <c r="IP11" s="29">
        <v>14.638497289471809</v>
      </c>
      <c r="IQ11" s="29">
        <v>31.412002821000002</v>
      </c>
      <c r="IR11" s="29">
        <v>14.460249607945611</v>
      </c>
      <c r="IS11" s="29">
        <v>10.548550766097039</v>
      </c>
      <c r="IT11" s="29">
        <v>14.571727312959293</v>
      </c>
      <c r="IU11" s="29">
        <v>31.601615299999999</v>
      </c>
      <c r="IV11" s="29">
        <v>14.420116168161389</v>
      </c>
      <c r="IW11" s="29">
        <v>10.51927398053247</v>
      </c>
      <c r="IX11" s="29">
        <v>14.355204627151602</v>
      </c>
      <c r="IY11" s="29">
        <v>31.861288536</v>
      </c>
      <c r="IZ11" s="29">
        <v>14.377116616642542</v>
      </c>
      <c r="JA11" s="29">
        <v>10.487906406360947</v>
      </c>
      <c r="JB11" s="29">
        <v>14.229750692582146</v>
      </c>
      <c r="JC11" s="29">
        <v>32.172948844000004</v>
      </c>
      <c r="JD11" s="29">
        <v>14.331479294512398</v>
      </c>
      <c r="JE11" s="29">
        <v>10.454614615252858</v>
      </c>
      <c r="JF11" s="29">
        <v>14.203749695567138</v>
      </c>
      <c r="JG11" s="29">
        <v>32.563643315999997</v>
      </c>
      <c r="JH11" s="29">
        <v>13.994391577178693</v>
      </c>
      <c r="JI11" s="29">
        <v>10.208713818563393</v>
      </c>
      <c r="JJ11" s="29">
        <v>13.74307320731576</v>
      </c>
      <c r="JK11" s="29">
        <v>34.708215453999998</v>
      </c>
      <c r="JL11" s="29">
        <v>13.723058573135843</v>
      </c>
      <c r="JM11" s="29">
        <v>10.010780169749275</v>
      </c>
      <c r="JN11" s="29">
        <v>7.4267060692949372</v>
      </c>
      <c r="JO11" s="29">
        <v>35.707711822999997</v>
      </c>
      <c r="JP11" s="29">
        <v>12.20998457565414</v>
      </c>
      <c r="JQ11" s="29">
        <v>8.9070137543668579</v>
      </c>
      <c r="JR11" s="29">
        <v>1.8171567509481505</v>
      </c>
      <c r="JS11" s="29">
        <v>35.985468926999999</v>
      </c>
      <c r="JT11" s="29">
        <v>14.062118074724827</v>
      </c>
      <c r="JU11" s="29">
        <v>10.258119355600789</v>
      </c>
      <c r="JV11" s="29">
        <v>-3.1446146827495589</v>
      </c>
      <c r="JW11" s="29">
        <v>35.651527639999998</v>
      </c>
      <c r="JX11" s="29">
        <v>13.357641327760659</v>
      </c>
      <c r="JY11" s="29">
        <v>9.7442133767715475</v>
      </c>
      <c r="JZ11" s="29">
        <v>-2.989219607267497</v>
      </c>
    </row>
    <row r="12" spans="1:286" ht="15" thickBot="1" x14ac:dyDescent="0.35">
      <c r="A12" s="2"/>
      <c r="B12" s="74" t="s">
        <v>461</v>
      </c>
      <c r="C12" s="74" t="s">
        <v>462</v>
      </c>
      <c r="D12" s="74" t="s">
        <v>872</v>
      </c>
      <c r="E12" s="87">
        <v>385044</v>
      </c>
      <c r="F12" s="84">
        <v>379026</v>
      </c>
      <c r="G12" s="22">
        <v>18.853384015000064</v>
      </c>
      <c r="H12" s="22">
        <v>3.1040659241970414</v>
      </c>
      <c r="I12" s="22">
        <v>2.2309532976042754</v>
      </c>
      <c r="J12" s="22">
        <v>18.333904457872755</v>
      </c>
      <c r="K12" s="22">
        <v>18.821334678259277</v>
      </c>
      <c r="L12" s="22">
        <v>3.0987892452734571</v>
      </c>
      <c r="M12" s="22">
        <v>2.2271608445660833</v>
      </c>
      <c r="N12" s="22">
        <v>18.637967950470014</v>
      </c>
      <c r="O12" s="22">
        <v>18.779586599658732</v>
      </c>
      <c r="P12" s="22">
        <v>3.0919157424539341</v>
      </c>
      <c r="Q12" s="22">
        <v>2.2222207227530215</v>
      </c>
      <c r="R12" s="22">
        <v>18.260852172391921</v>
      </c>
      <c r="S12" s="22">
        <v>18.638792547873415</v>
      </c>
      <c r="T12" s="22">
        <v>3.0687350753583762</v>
      </c>
      <c r="U12" s="22">
        <v>2.2055603208928778</v>
      </c>
      <c r="V12" s="22">
        <v>17.905693541235475</v>
      </c>
      <c r="W12" s="22">
        <v>18.478078891400685</v>
      </c>
      <c r="X12" s="22">
        <v>3.0422747972346609</v>
      </c>
      <c r="Y12" s="22">
        <v>2.1865427980124963</v>
      </c>
      <c r="Z12" s="22">
        <v>17.508154071568448</v>
      </c>
      <c r="AA12" s="22">
        <v>18.297761033986852</v>
      </c>
      <c r="AB12" s="22">
        <v>3.0125868369047182</v>
      </c>
      <c r="AC12" s="22">
        <v>2.1652054763786577</v>
      </c>
      <c r="AD12" s="22">
        <v>17.07819388101678</v>
      </c>
      <c r="AE12" s="22">
        <v>18.095270901624861</v>
      </c>
      <c r="AF12" s="22">
        <v>2.979248380564417</v>
      </c>
      <c r="AG12" s="22">
        <v>2.1412444713852894</v>
      </c>
      <c r="AH12" s="22">
        <v>16.637967822217291</v>
      </c>
      <c r="AI12" s="22">
        <v>17.871516187844634</v>
      </c>
      <c r="AJ12" s="22">
        <v>2.9424088730324502</v>
      </c>
      <c r="AK12" s="22">
        <v>2.1147671919660969</v>
      </c>
      <c r="AL12" s="22">
        <v>16.141132283126247</v>
      </c>
      <c r="AM12" s="22">
        <v>17.632366395742803</v>
      </c>
      <c r="AN12" s="22">
        <v>2.903034683239706</v>
      </c>
      <c r="AO12" s="22">
        <v>2.0864681864991486</v>
      </c>
      <c r="AP12" s="22">
        <v>15.613295416353765</v>
      </c>
      <c r="AQ12" s="22">
        <v>19.053331850433626</v>
      </c>
      <c r="AR12" s="22">
        <v>3.1369858107326616</v>
      </c>
      <c r="AS12" s="22">
        <v>2.2546134682375389</v>
      </c>
      <c r="AT12" s="22">
        <v>15.073047596701834</v>
      </c>
      <c r="AU12" s="22">
        <v>17.79122518578334</v>
      </c>
      <c r="AV12" s="22">
        <v>2.9291895717484038</v>
      </c>
      <c r="AW12" s="22">
        <v>2.1052662198502108</v>
      </c>
      <c r="AX12" s="22">
        <v>12.198042060013226</v>
      </c>
      <c r="AY12" s="22">
        <v>18.110316219636893</v>
      </c>
      <c r="AZ12" s="22">
        <v>2.9817254774570863</v>
      </c>
      <c r="BA12" s="22">
        <v>2.1430248096951514</v>
      </c>
      <c r="BB12" s="22">
        <v>9.8920174574527451</v>
      </c>
      <c r="BC12" s="22">
        <v>25.174754185291047</v>
      </c>
      <c r="BD12" s="22">
        <v>4.1448313233542615</v>
      </c>
      <c r="BE12" s="22">
        <v>2.9789718822555846</v>
      </c>
      <c r="BF12" s="22">
        <v>9.2981328775416472</v>
      </c>
      <c r="BG12" s="22">
        <v>36.974916916702767</v>
      </c>
      <c r="BH12" s="22">
        <v>6.0876381428309552</v>
      </c>
      <c r="BI12" s="22">
        <v>4.3753053965448476</v>
      </c>
      <c r="BJ12" s="22">
        <v>9.3465565377461957</v>
      </c>
      <c r="BK12" s="25">
        <v>18.86414619924199</v>
      </c>
      <c r="BL12" s="25">
        <v>3.1058378357726353</v>
      </c>
      <c r="BM12" s="25">
        <v>2.2322268053419232</v>
      </c>
      <c r="BN12" s="25">
        <v>18.265849710806826</v>
      </c>
      <c r="BO12" s="25">
        <v>18.849738570712411</v>
      </c>
      <c r="BP12" s="25">
        <v>3.1034657295909769</v>
      </c>
      <c r="BQ12" s="25">
        <v>2.2305219259232922</v>
      </c>
      <c r="BR12" s="25">
        <v>18.533231008225062</v>
      </c>
      <c r="BS12" s="25">
        <v>18.833475429974392</v>
      </c>
      <c r="BT12" s="25">
        <v>3.1007881274721671</v>
      </c>
      <c r="BU12" s="25">
        <v>2.2285974805595306</v>
      </c>
      <c r="BV12" s="25">
        <v>18.328364583864321</v>
      </c>
      <c r="BW12" s="25">
        <v>18.789477179276293</v>
      </c>
      <c r="BX12" s="25">
        <v>3.0935441509739645</v>
      </c>
      <c r="BY12" s="25">
        <v>2.2233910920191153</v>
      </c>
      <c r="BZ12" s="25">
        <v>18.142852935299526</v>
      </c>
      <c r="CA12" s="25">
        <v>18.741955680122366</v>
      </c>
      <c r="CB12" s="25">
        <v>3.0857200984816853</v>
      </c>
      <c r="CC12" s="25">
        <v>2.2177677914402802</v>
      </c>
      <c r="CD12" s="25">
        <v>17.898989797919953</v>
      </c>
      <c r="CE12" s="25">
        <v>18.691259053313466</v>
      </c>
      <c r="CF12" s="25">
        <v>3.0773732854308271</v>
      </c>
      <c r="CG12" s="25">
        <v>2.211768772555037</v>
      </c>
      <c r="CH12" s="25">
        <v>17.624008445906441</v>
      </c>
      <c r="CI12" s="25">
        <v>18.638572789826434</v>
      </c>
      <c r="CJ12" s="25">
        <v>3.0686988938715589</v>
      </c>
      <c r="CK12" s="25">
        <v>2.205534316545902</v>
      </c>
      <c r="CL12" s="25">
        <v>17.319937063994256</v>
      </c>
      <c r="CM12" s="25">
        <v>18.583709748888335</v>
      </c>
      <c r="CN12" s="25">
        <v>3.0596661125025326</v>
      </c>
      <c r="CO12" s="25">
        <v>2.199042278723935</v>
      </c>
      <c r="CP12" s="25">
        <v>16.954178758783534</v>
      </c>
      <c r="CQ12" s="25">
        <v>18.527471414981267</v>
      </c>
      <c r="CR12" s="25">
        <v>3.0504068996325433</v>
      </c>
      <c r="CS12" s="25">
        <v>2.1923875001238744</v>
      </c>
      <c r="CT12" s="25">
        <v>16.533071233272086</v>
      </c>
      <c r="CU12" s="25">
        <v>18.439353741156502</v>
      </c>
      <c r="CV12" s="25">
        <v>3.0358989965196939</v>
      </c>
      <c r="CW12" s="25">
        <v>2.1819603845015454</v>
      </c>
      <c r="CX12" s="25">
        <v>16.092661978348715</v>
      </c>
      <c r="CY12" s="25">
        <v>18.428204372045577</v>
      </c>
      <c r="CZ12" s="25">
        <v>3.0340633379076389</v>
      </c>
      <c r="DA12" s="25">
        <v>2.1806410605136377</v>
      </c>
      <c r="DB12" s="25">
        <v>14.230606586999407</v>
      </c>
      <c r="DC12" s="25">
        <v>19.310969336879804</v>
      </c>
      <c r="DD12" s="25">
        <v>3.1794038584336515</v>
      </c>
      <c r="DE12" s="25">
        <v>2.285100154315554</v>
      </c>
      <c r="DF12" s="25">
        <v>12.100772694626063</v>
      </c>
      <c r="DG12" s="25">
        <v>25.544452752515358</v>
      </c>
      <c r="DH12" s="25">
        <v>4.2056993735585344</v>
      </c>
      <c r="DI12" s="25">
        <v>3.0227189484062795</v>
      </c>
      <c r="DJ12" s="25">
        <v>10.340620523861588</v>
      </c>
      <c r="DK12" s="25">
        <v>35.829619856473684</v>
      </c>
      <c r="DL12" s="25">
        <v>6.1371542050623571</v>
      </c>
      <c r="DM12" s="25">
        <v>4.4108935654230912</v>
      </c>
      <c r="DN12" s="25">
        <v>9.9946207899273674</v>
      </c>
      <c r="DO12" s="27">
        <v>18.855770458064995</v>
      </c>
      <c r="DP12" s="27">
        <v>3.1044588338514565</v>
      </c>
      <c r="DQ12" s="27">
        <v>2.2312356895091461</v>
      </c>
      <c r="DR12" s="27">
        <v>18.337033095728007</v>
      </c>
      <c r="DS12" s="27">
        <v>18.831574776821597</v>
      </c>
      <c r="DT12" s="27">
        <v>3.1004751994227191</v>
      </c>
      <c r="DU12" s="27">
        <v>2.2283725730089574</v>
      </c>
      <c r="DV12" s="27">
        <v>18.682401096787476</v>
      </c>
      <c r="DW12" s="27">
        <v>18.803873518006672</v>
      </c>
      <c r="DX12" s="27">
        <v>3.0959143983762671</v>
      </c>
      <c r="DY12" s="27">
        <v>2.2250946354964252</v>
      </c>
      <c r="DZ12" s="27">
        <v>18.361569045970821</v>
      </c>
      <c r="EA12" s="27">
        <v>18.684890553989682</v>
      </c>
      <c r="EB12" s="27">
        <v>3.0763247605758988</v>
      </c>
      <c r="EC12" s="27">
        <v>2.2110151770967423</v>
      </c>
      <c r="ED12" s="27">
        <v>18.058513208316786</v>
      </c>
      <c r="EE12" s="27">
        <v>18.557840798446836</v>
      </c>
      <c r="EF12" s="27">
        <v>3.0554069870587237</v>
      </c>
      <c r="EG12" s="27">
        <v>2.1959811614069005</v>
      </c>
      <c r="EH12" s="27">
        <v>17.717082203389698</v>
      </c>
      <c r="EI12" s="27">
        <v>18.424012119587974</v>
      </c>
      <c r="EJ12" s="27">
        <v>3.0333731155057122</v>
      </c>
      <c r="EK12" s="27">
        <v>2.1801449840831553</v>
      </c>
      <c r="EL12" s="27">
        <v>17.364651471914701</v>
      </c>
      <c r="EM12" s="27">
        <v>18.283726464083596</v>
      </c>
      <c r="EN12" s="27">
        <v>3.0102761519813743</v>
      </c>
      <c r="EO12" s="27">
        <v>2.1635447416277387</v>
      </c>
      <c r="EP12" s="27">
        <v>17.009428220247781</v>
      </c>
      <c r="EQ12" s="27">
        <v>18.13850570855044</v>
      </c>
      <c r="ER12" s="27">
        <v>2.986366661866604</v>
      </c>
      <c r="ES12" s="27">
        <v>2.1463605203134373</v>
      </c>
      <c r="ET12" s="27">
        <v>16.619403552748526</v>
      </c>
      <c r="EU12" s="27">
        <v>17.989287882225895</v>
      </c>
      <c r="EV12" s="27">
        <v>2.9617990845230215</v>
      </c>
      <c r="EW12" s="27">
        <v>2.1287033187502997</v>
      </c>
      <c r="EX12" s="27">
        <v>16.195857647135007</v>
      </c>
      <c r="EY12" s="27">
        <v>17.768156656975766</v>
      </c>
      <c r="EZ12" s="27">
        <v>2.9253915143738776</v>
      </c>
      <c r="FA12" s="27">
        <v>2.1025364812328258</v>
      </c>
      <c r="FB12" s="27">
        <v>15.756502407639534</v>
      </c>
      <c r="FC12" s="27">
        <v>17.160507871814183</v>
      </c>
      <c r="FD12" s="27">
        <v>2.8253467751165053</v>
      </c>
      <c r="FE12" s="27">
        <v>2.0306323572854805</v>
      </c>
      <c r="FF12" s="27">
        <v>13.404097025535073</v>
      </c>
      <c r="FG12" s="27">
        <v>18.022498926041088</v>
      </c>
      <c r="FH12" s="27">
        <v>2.9672670296585864</v>
      </c>
      <c r="FI12" s="27">
        <v>2.1326332385810018</v>
      </c>
      <c r="FJ12" s="27">
        <v>11.374935897956192</v>
      </c>
      <c r="FK12" s="27">
        <v>25.527334676625017</v>
      </c>
      <c r="FL12" s="27">
        <v>4.20288101288563</v>
      </c>
      <c r="FM12" s="27">
        <v>3.0206933370982076</v>
      </c>
      <c r="FN12" s="27">
        <v>10.86518099544752</v>
      </c>
      <c r="FO12" s="27">
        <v>36.392121720473682</v>
      </c>
      <c r="FP12" s="27">
        <v>6.1929869178863877</v>
      </c>
      <c r="FQ12" s="27">
        <v>4.4510216354547172</v>
      </c>
      <c r="FR12" s="27">
        <v>11.013372534059446</v>
      </c>
      <c r="FS12" s="28">
        <v>18.853378794776013</v>
      </c>
      <c r="FT12" s="28">
        <v>3.1040650647269552</v>
      </c>
      <c r="FU12" s="28">
        <v>2.2309526798862014</v>
      </c>
      <c r="FV12" s="28">
        <v>18.331623068993729</v>
      </c>
      <c r="FW12" s="28">
        <v>18.821312214260207</v>
      </c>
      <c r="FX12" s="28">
        <v>3.0987855467472945</v>
      </c>
      <c r="FY12" s="28">
        <v>2.2271581863625078</v>
      </c>
      <c r="FZ12" s="28">
        <v>18.678879794670781</v>
      </c>
      <c r="GA12" s="28">
        <v>18.779539805035007</v>
      </c>
      <c r="GB12" s="28">
        <v>3.0919080380759389</v>
      </c>
      <c r="GC12" s="28">
        <v>2.2222151854648602</v>
      </c>
      <c r="GD12" s="28">
        <v>18.363287517865643</v>
      </c>
      <c r="GE12" s="28">
        <v>18.613540732561511</v>
      </c>
      <c r="GF12" s="28">
        <v>3.064577556508103</v>
      </c>
      <c r="GG12" s="28">
        <v>2.2025722302352131</v>
      </c>
      <c r="GH12" s="28">
        <v>18.08762123198175</v>
      </c>
      <c r="GI12" s="28">
        <v>18.424279030008297</v>
      </c>
      <c r="GJ12" s="28">
        <v>3.0334170602712716</v>
      </c>
      <c r="GK12" s="28">
        <v>2.1801765680514182</v>
      </c>
      <c r="GL12" s="28">
        <v>17.793120114023303</v>
      </c>
      <c r="GM12" s="28">
        <v>18.214615554157813</v>
      </c>
      <c r="GN12" s="28">
        <v>2.9988975676211242</v>
      </c>
      <c r="GO12" s="28">
        <v>2.1553667290080054</v>
      </c>
      <c r="GP12" s="28">
        <v>17.508246036755747</v>
      </c>
      <c r="GQ12" s="28">
        <v>17.980469340716045</v>
      </c>
      <c r="GR12" s="28">
        <v>2.9603471789033167</v>
      </c>
      <c r="GS12" s="28">
        <v>2.1276598055939453</v>
      </c>
      <c r="GT12" s="28">
        <v>17.21385024091736</v>
      </c>
      <c r="GU12" s="28">
        <v>17.724984079177567</v>
      </c>
      <c r="GV12" s="28">
        <v>2.9182834786230272</v>
      </c>
      <c r="GW12" s="28">
        <v>2.0974277959841547</v>
      </c>
      <c r="GX12" s="28">
        <v>16.842700860148003</v>
      </c>
      <c r="GY12" s="28">
        <v>17.453345273618726</v>
      </c>
      <c r="GZ12" s="28">
        <v>2.8735602204878337</v>
      </c>
      <c r="HA12" s="28">
        <v>2.0652843097783555</v>
      </c>
      <c r="HB12" s="28">
        <v>16.474081416369799</v>
      </c>
      <c r="HC12" s="28">
        <v>17.064997674198487</v>
      </c>
      <c r="HD12" s="28">
        <v>2.8096217493282261</v>
      </c>
      <c r="HE12" s="28">
        <v>2.0193304716316351</v>
      </c>
      <c r="HF12" s="28">
        <v>16.142536924322521</v>
      </c>
      <c r="HG12" s="28">
        <v>15.662773938076326</v>
      </c>
      <c r="HH12" s="28">
        <v>2.5787563028951572</v>
      </c>
      <c r="HI12" s="28">
        <v>1.8534029296268786</v>
      </c>
      <c r="HJ12" s="28">
        <v>14.274134896284021</v>
      </c>
      <c r="HK12" s="28">
        <v>17.458864477134565</v>
      </c>
      <c r="HL12" s="28">
        <v>2.8744689152637206</v>
      </c>
      <c r="HM12" s="28">
        <v>2.065937406605642</v>
      </c>
      <c r="HN12" s="28">
        <v>10.402734726775865</v>
      </c>
      <c r="HO12" s="28">
        <v>24.50364653519263</v>
      </c>
      <c r="HP12" s="28">
        <v>4.034338565848179</v>
      </c>
      <c r="HQ12" s="28">
        <v>2.8995585618753648</v>
      </c>
      <c r="HR12" s="28">
        <v>6.3045548555658648</v>
      </c>
      <c r="HS12" s="28">
        <v>35.026342208131524</v>
      </c>
      <c r="HT12" s="28">
        <v>5.7668201746181449</v>
      </c>
      <c r="HU12" s="28">
        <v>4.1447272060058644</v>
      </c>
      <c r="HV12" s="28">
        <v>3.2264608017030234</v>
      </c>
      <c r="HW12" s="29">
        <v>18.853378963916139</v>
      </c>
      <c r="HX12" s="29">
        <v>3.104065092574587</v>
      </c>
      <c r="HY12" s="29">
        <v>2.2309526999008433</v>
      </c>
      <c r="HZ12" s="29">
        <v>18.373731266806931</v>
      </c>
      <c r="IA12" s="29">
        <v>18.827368466308787</v>
      </c>
      <c r="IB12" s="29">
        <v>3.0997826624691931</v>
      </c>
      <c r="IC12" s="29">
        <v>2.2278748330646674</v>
      </c>
      <c r="ID12" s="29">
        <v>18.762326884531273</v>
      </c>
      <c r="IE12" s="29">
        <v>18.794653715275444</v>
      </c>
      <c r="IF12" s="29">
        <v>3.0943964281560112</v>
      </c>
      <c r="IG12" s="29">
        <v>2.2240036404108676</v>
      </c>
      <c r="IH12" s="29">
        <v>18.488596740060427</v>
      </c>
      <c r="II12" s="29">
        <v>18.566450526127653</v>
      </c>
      <c r="IJ12" s="29">
        <v>3.0568245130736487</v>
      </c>
      <c r="IK12" s="29">
        <v>2.1969999652643781</v>
      </c>
      <c r="IL12" s="29">
        <v>18.246551213409525</v>
      </c>
      <c r="IM12" s="29">
        <v>18.316524921226929</v>
      </c>
      <c r="IN12" s="29">
        <v>3.0156761678673218</v>
      </c>
      <c r="IO12" s="29">
        <v>2.1674258393692392</v>
      </c>
      <c r="IP12" s="29">
        <v>17.96495737136258</v>
      </c>
      <c r="IQ12" s="29">
        <v>18.045434497161601</v>
      </c>
      <c r="IR12" s="29">
        <v>2.9710431965637181</v>
      </c>
      <c r="IS12" s="29">
        <v>2.1353472440870176</v>
      </c>
      <c r="IT12" s="29">
        <v>17.633241621036838</v>
      </c>
      <c r="IU12" s="29">
        <v>17.756077225411939</v>
      </c>
      <c r="IV12" s="29">
        <v>2.9234027280705215</v>
      </c>
      <c r="IW12" s="29">
        <v>2.1011071013581537</v>
      </c>
      <c r="IX12" s="29">
        <v>17.303021192159569</v>
      </c>
      <c r="IY12" s="29">
        <v>17.453877585583406</v>
      </c>
      <c r="IZ12" s="29">
        <v>2.8736478615940286</v>
      </c>
      <c r="JA12" s="29">
        <v>2.0653472991669983</v>
      </c>
      <c r="JB12" s="29">
        <v>16.936851369555718</v>
      </c>
      <c r="JC12" s="29">
        <v>17.139082545380255</v>
      </c>
      <c r="JD12" s="29">
        <v>2.8218192584836586</v>
      </c>
      <c r="JE12" s="29">
        <v>2.0280970616259859</v>
      </c>
      <c r="JF12" s="29">
        <v>16.561306768989425</v>
      </c>
      <c r="JG12" s="29">
        <v>16.665177574466664</v>
      </c>
      <c r="JH12" s="29">
        <v>2.7437944184681955</v>
      </c>
      <c r="JI12" s="29">
        <v>1.9720190728272873</v>
      </c>
      <c r="JJ12" s="29">
        <v>16.075270232792224</v>
      </c>
      <c r="JK12" s="29">
        <v>15.240768883971093</v>
      </c>
      <c r="JL12" s="29">
        <v>2.5092763884540803</v>
      </c>
      <c r="JM12" s="29">
        <v>1.8034663470848433</v>
      </c>
      <c r="JN12" s="29">
        <v>11.250931335929387</v>
      </c>
      <c r="JO12" s="29">
        <v>15.575172775166967</v>
      </c>
      <c r="JP12" s="29">
        <v>2.5643334393662216</v>
      </c>
      <c r="JQ12" s="29">
        <v>1.8430369336279051</v>
      </c>
      <c r="JR12" s="29">
        <v>6.9975824100447497</v>
      </c>
      <c r="JS12" s="29">
        <v>33.097745040089315</v>
      </c>
      <c r="JT12" s="29">
        <v>5.4492913561280645</v>
      </c>
      <c r="JU12" s="29">
        <v>3.9165129921347197</v>
      </c>
      <c r="JV12" s="29">
        <v>3.2127968356679055</v>
      </c>
      <c r="JW12" s="29">
        <v>36.749437924672684</v>
      </c>
      <c r="JX12" s="29">
        <v>6.05051474603248</v>
      </c>
      <c r="JY12" s="29">
        <v>4.3486240803201435</v>
      </c>
      <c r="JZ12" s="29">
        <v>2.9636967000692778</v>
      </c>
    </row>
    <row r="13" spans="1:286" ht="15" thickBot="1" x14ac:dyDescent="0.35">
      <c r="A13" s="2"/>
      <c r="B13" s="74" t="s">
        <v>463</v>
      </c>
      <c r="C13" s="74" t="s">
        <v>464</v>
      </c>
      <c r="D13" s="74" t="s">
        <v>873</v>
      </c>
      <c r="E13" s="87">
        <v>372125</v>
      </c>
      <c r="F13" s="84">
        <v>546499</v>
      </c>
      <c r="G13" s="22">
        <v>2.9401007774210526</v>
      </c>
      <c r="H13" s="22">
        <v>2.9401007774210526</v>
      </c>
      <c r="I13" s="22">
        <v>2.9401007774210526</v>
      </c>
      <c r="J13" s="22">
        <v>1.3847576063009084</v>
      </c>
      <c r="K13" s="22">
        <v>2.9422965274210524</v>
      </c>
      <c r="L13" s="22">
        <v>2.9422965274210524</v>
      </c>
      <c r="M13" s="22">
        <v>2.9422965274210524</v>
      </c>
      <c r="N13" s="22">
        <v>1.3990970284076096</v>
      </c>
      <c r="O13" s="22">
        <v>2.9536400524210524</v>
      </c>
      <c r="P13" s="22">
        <v>2.9536400524210524</v>
      </c>
      <c r="Q13" s="22">
        <v>2.9536400524210524</v>
      </c>
      <c r="R13" s="22">
        <v>1.3616561465460784</v>
      </c>
      <c r="S13" s="22">
        <v>2.9667276654210526</v>
      </c>
      <c r="T13" s="22">
        <v>2.9667276654210526</v>
      </c>
      <c r="U13" s="22">
        <v>2.9667276654210526</v>
      </c>
      <c r="V13" s="22">
        <v>1.3193500389358368</v>
      </c>
      <c r="W13" s="22">
        <v>2.9826534564210525</v>
      </c>
      <c r="X13" s="22">
        <v>2.9826534564210525</v>
      </c>
      <c r="Y13" s="22">
        <v>2.9826534564210525</v>
      </c>
      <c r="Z13" s="22">
        <v>1.2790625136401084</v>
      </c>
      <c r="AA13" s="22">
        <v>3.0020345674210525</v>
      </c>
      <c r="AB13" s="22">
        <v>3.0020345674210525</v>
      </c>
      <c r="AC13" s="22">
        <v>3.0020345674210525</v>
      </c>
      <c r="AD13" s="22">
        <v>1.2409032935754623</v>
      </c>
      <c r="AE13" s="22">
        <v>3.0236618914210527</v>
      </c>
      <c r="AF13" s="22">
        <v>3.0236618914210527</v>
      </c>
      <c r="AG13" s="22">
        <v>3.0236618914210527</v>
      </c>
      <c r="AH13" s="22">
        <v>1.1629924682391704</v>
      </c>
      <c r="AI13" s="22">
        <v>3.0502872514210528</v>
      </c>
      <c r="AJ13" s="22">
        <v>3.0502872514210528</v>
      </c>
      <c r="AK13" s="22">
        <v>3.0502872514210528</v>
      </c>
      <c r="AL13" s="22">
        <v>1.1204522813759425</v>
      </c>
      <c r="AM13" s="22">
        <v>3.0799393734210527</v>
      </c>
      <c r="AN13" s="22">
        <v>3.0799393734210527</v>
      </c>
      <c r="AO13" s="22">
        <v>3.0799393734210527</v>
      </c>
      <c r="AP13" s="22">
        <v>1.1025702071826828</v>
      </c>
      <c r="AQ13" s="22">
        <v>3.1141704854210528</v>
      </c>
      <c r="AR13" s="22">
        <v>3.1141704854210528</v>
      </c>
      <c r="AS13" s="22">
        <v>3.1141704854210528</v>
      </c>
      <c r="AT13" s="22">
        <v>1.0540683905297723</v>
      </c>
      <c r="AU13" s="22">
        <v>3.2901018584210524</v>
      </c>
      <c r="AV13" s="22">
        <v>3.2901018584210524</v>
      </c>
      <c r="AW13" s="22">
        <v>3.2901018584210524</v>
      </c>
      <c r="AX13" s="22">
        <v>0.51597765342993629</v>
      </c>
      <c r="AY13" s="22">
        <v>3.4511671364210526</v>
      </c>
      <c r="AZ13" s="22">
        <v>3.4511671364210526</v>
      </c>
      <c r="BA13" s="22">
        <v>3.4511671364210526</v>
      </c>
      <c r="BB13" s="22">
        <v>-0.45157088898009423</v>
      </c>
      <c r="BC13" s="22">
        <v>3.5285768834210529</v>
      </c>
      <c r="BD13" s="22">
        <v>3.5285768834210529</v>
      </c>
      <c r="BE13" s="22">
        <v>3.5285768834210529</v>
      </c>
      <c r="BF13" s="22">
        <v>-0.87373372407078609</v>
      </c>
      <c r="BG13" s="22">
        <v>3.5695253474210524</v>
      </c>
      <c r="BH13" s="22">
        <v>3.5695253474210524</v>
      </c>
      <c r="BI13" s="22">
        <v>3.5695253474210524</v>
      </c>
      <c r="BJ13" s="22">
        <v>-1.1229267243773275</v>
      </c>
      <c r="BK13" s="25">
        <v>2.9460634154210528</v>
      </c>
      <c r="BL13" s="25">
        <v>2.9460634154210528</v>
      </c>
      <c r="BM13" s="25">
        <v>2.9460634154210528</v>
      </c>
      <c r="BN13" s="25">
        <v>1.3753349203312235</v>
      </c>
      <c r="BO13" s="25">
        <v>2.9536832854210529</v>
      </c>
      <c r="BP13" s="25">
        <v>2.9536832854210529</v>
      </c>
      <c r="BQ13" s="25">
        <v>2.9536832854210529</v>
      </c>
      <c r="BR13" s="25">
        <v>1.3884197079322609</v>
      </c>
      <c r="BS13" s="25">
        <v>2.9677742044210529</v>
      </c>
      <c r="BT13" s="25">
        <v>2.9677742044210529</v>
      </c>
      <c r="BU13" s="25">
        <v>2.9677742044210529</v>
      </c>
      <c r="BV13" s="25">
        <v>1.3669065510076877</v>
      </c>
      <c r="BW13" s="25">
        <v>2.9805021744210527</v>
      </c>
      <c r="BX13" s="25">
        <v>2.9805021744210527</v>
      </c>
      <c r="BY13" s="25">
        <v>2.9805021744210527</v>
      </c>
      <c r="BZ13" s="25">
        <v>1.3122231074506023</v>
      </c>
      <c r="CA13" s="25">
        <v>2.9936165154210528</v>
      </c>
      <c r="CB13" s="25">
        <v>2.9936165154210528</v>
      </c>
      <c r="CC13" s="25">
        <v>2.9936165154210528</v>
      </c>
      <c r="CD13" s="25">
        <v>1.2746406891326436</v>
      </c>
      <c r="CE13" s="25">
        <v>3.0085235884210526</v>
      </c>
      <c r="CF13" s="25">
        <v>3.0085235884210526</v>
      </c>
      <c r="CG13" s="25">
        <v>3.0085235884210526</v>
      </c>
      <c r="CH13" s="25">
        <v>1.2388481829401994</v>
      </c>
      <c r="CI13" s="25">
        <v>3.0247492354210528</v>
      </c>
      <c r="CJ13" s="25">
        <v>3.0247492354210528</v>
      </c>
      <c r="CK13" s="25">
        <v>3.0247492354210528</v>
      </c>
      <c r="CL13" s="25">
        <v>1.1748312189127479</v>
      </c>
      <c r="CM13" s="25">
        <v>3.0438968874210528</v>
      </c>
      <c r="CN13" s="25">
        <v>3.0438968874210528</v>
      </c>
      <c r="CO13" s="25">
        <v>3.0438968874210528</v>
      </c>
      <c r="CP13" s="25">
        <v>1.1110458165964967</v>
      </c>
      <c r="CQ13" s="25">
        <v>3.0650123524210526</v>
      </c>
      <c r="CR13" s="25">
        <v>3.0650123524210526</v>
      </c>
      <c r="CS13" s="25">
        <v>3.0650123524210526</v>
      </c>
      <c r="CT13" s="25">
        <v>1.046221398396578</v>
      </c>
      <c r="CU13" s="25">
        <v>3.0883250774210529</v>
      </c>
      <c r="CV13" s="25">
        <v>3.0883250774210529</v>
      </c>
      <c r="CW13" s="25">
        <v>3.0883250774210529</v>
      </c>
      <c r="CX13" s="25">
        <v>0.98101387134908657</v>
      </c>
      <c r="CY13" s="25">
        <v>3.1570912074210526</v>
      </c>
      <c r="CZ13" s="25">
        <v>3.1570912074210526</v>
      </c>
      <c r="DA13" s="25">
        <v>3.1570912074210526</v>
      </c>
      <c r="DB13" s="25">
        <v>0.7643420813458337</v>
      </c>
      <c r="DC13" s="25">
        <v>3.2304886544210527</v>
      </c>
      <c r="DD13" s="25">
        <v>3.2304886544210527</v>
      </c>
      <c r="DE13" s="25">
        <v>3.2304886544210527</v>
      </c>
      <c r="DF13" s="25">
        <v>0.27802274285629913</v>
      </c>
      <c r="DG13" s="25">
        <v>3.3049449404210529</v>
      </c>
      <c r="DH13" s="25">
        <v>3.3049449404210529</v>
      </c>
      <c r="DI13" s="25">
        <v>3.3049449404210529</v>
      </c>
      <c r="DJ13" s="25">
        <v>-0.35831263337380559</v>
      </c>
      <c r="DK13" s="25">
        <v>3.3326927054210529</v>
      </c>
      <c r="DL13" s="25">
        <v>3.3326927054210529</v>
      </c>
      <c r="DM13" s="25">
        <v>3.3326927054210529</v>
      </c>
      <c r="DN13" s="25">
        <v>-0.4419705847556461</v>
      </c>
      <c r="DO13" s="27">
        <v>2.9400095874210526</v>
      </c>
      <c r="DP13" s="27">
        <v>2.9400095874210526</v>
      </c>
      <c r="DQ13" s="27">
        <v>2.9400095874210526</v>
      </c>
      <c r="DR13" s="27">
        <v>1.3849906653845616</v>
      </c>
      <c r="DS13" s="27">
        <v>2.9410838474210528</v>
      </c>
      <c r="DT13" s="27">
        <v>2.9410838474210528</v>
      </c>
      <c r="DU13" s="27">
        <v>2.9410838474210528</v>
      </c>
      <c r="DV13" s="27">
        <v>1.4053616439933978</v>
      </c>
      <c r="DW13" s="27">
        <v>2.9506324144210527</v>
      </c>
      <c r="DX13" s="27">
        <v>2.9506324144210527</v>
      </c>
      <c r="DY13" s="27">
        <v>2.9506324144210527</v>
      </c>
      <c r="DZ13" s="27">
        <v>1.374932998977735</v>
      </c>
      <c r="EA13" s="27">
        <v>2.9617796044210527</v>
      </c>
      <c r="EB13" s="27">
        <v>2.9617796044210527</v>
      </c>
      <c r="EC13" s="27">
        <v>2.9617796044210527</v>
      </c>
      <c r="ED13" s="27">
        <v>1.3393339025885522</v>
      </c>
      <c r="EE13" s="27">
        <v>2.9753573954210526</v>
      </c>
      <c r="EF13" s="27">
        <v>2.9753573954210526</v>
      </c>
      <c r="EG13" s="27">
        <v>2.9753573954210526</v>
      </c>
      <c r="EH13" s="27">
        <v>1.3063390565329165</v>
      </c>
      <c r="EI13" s="27">
        <v>2.9912441504210525</v>
      </c>
      <c r="EJ13" s="27">
        <v>2.9912441504210525</v>
      </c>
      <c r="EK13" s="27">
        <v>2.9912441504210525</v>
      </c>
      <c r="EL13" s="27">
        <v>1.2777741801433387</v>
      </c>
      <c r="EM13" s="27">
        <v>3.0085631644210524</v>
      </c>
      <c r="EN13" s="27">
        <v>3.0085631644210524</v>
      </c>
      <c r="EO13" s="27">
        <v>3.0085631644210524</v>
      </c>
      <c r="EP13" s="27">
        <v>1.217102532279017</v>
      </c>
      <c r="EQ13" s="27">
        <v>3.0293641524210528</v>
      </c>
      <c r="ER13" s="27">
        <v>3.0293641524210528</v>
      </c>
      <c r="ES13" s="27">
        <v>3.0293641524210528</v>
      </c>
      <c r="ET13" s="27">
        <v>1.1856726548253569</v>
      </c>
      <c r="EU13" s="27">
        <v>3.0526556994210527</v>
      </c>
      <c r="EV13" s="27">
        <v>3.0526556994210527</v>
      </c>
      <c r="EW13" s="27">
        <v>3.0526556994210527</v>
      </c>
      <c r="EX13" s="27">
        <v>1.1694428386789464</v>
      </c>
      <c r="EY13" s="27">
        <v>3.0799328264210528</v>
      </c>
      <c r="EZ13" s="27">
        <v>3.0799328264210528</v>
      </c>
      <c r="FA13" s="27">
        <v>3.0799328264210528</v>
      </c>
      <c r="FB13" s="27">
        <v>1.1304193964289428</v>
      </c>
      <c r="FC13" s="27">
        <v>3.2161863984210526</v>
      </c>
      <c r="FD13" s="27">
        <v>3.2161863984210526</v>
      </c>
      <c r="FE13" s="27">
        <v>3.2161863984210526</v>
      </c>
      <c r="FF13" s="27">
        <v>0.70461958253653201</v>
      </c>
      <c r="FG13" s="27">
        <v>3.3622917764210527</v>
      </c>
      <c r="FH13" s="27">
        <v>3.3622917764210527</v>
      </c>
      <c r="FI13" s="27">
        <v>3.3622917764210527</v>
      </c>
      <c r="FJ13" s="27">
        <v>6.6539925131766431E-2</v>
      </c>
      <c r="FK13" s="27">
        <v>3.4379276664210527</v>
      </c>
      <c r="FL13" s="27">
        <v>3.4379276664210527</v>
      </c>
      <c r="FM13" s="27">
        <v>3.4379276664210527</v>
      </c>
      <c r="FN13" s="27">
        <v>-7.0049948577855403E-2</v>
      </c>
      <c r="FO13" s="27">
        <v>3.4765058484210529</v>
      </c>
      <c r="FP13" s="27">
        <v>3.4765058484210529</v>
      </c>
      <c r="FQ13" s="27">
        <v>3.4765058484210529</v>
      </c>
      <c r="FR13" s="27">
        <v>-5.1010813278278277E-2</v>
      </c>
      <c r="FS13" s="28">
        <v>2.9401834684210528</v>
      </c>
      <c r="FT13" s="28">
        <v>2.9401834684210528</v>
      </c>
      <c r="FU13" s="28">
        <v>2.9401834684210528</v>
      </c>
      <c r="FV13" s="28">
        <v>1.3843355506539587</v>
      </c>
      <c r="FW13" s="28">
        <v>2.9426560714210526</v>
      </c>
      <c r="FX13" s="28">
        <v>2.9426560714210526</v>
      </c>
      <c r="FY13" s="28">
        <v>2.9426560714210526</v>
      </c>
      <c r="FZ13" s="28">
        <v>1.401716219330047</v>
      </c>
      <c r="GA13" s="28">
        <v>2.9557020014210527</v>
      </c>
      <c r="GB13" s="28">
        <v>2.9557020014210527</v>
      </c>
      <c r="GC13" s="28">
        <v>2.9557020014210527</v>
      </c>
      <c r="GD13" s="28">
        <v>1.3677388571972755</v>
      </c>
      <c r="GE13" s="28">
        <v>2.9723791514210527</v>
      </c>
      <c r="GF13" s="28">
        <v>2.9723791514210527</v>
      </c>
      <c r="GG13" s="28">
        <v>2.9723791514210527</v>
      </c>
      <c r="GH13" s="28">
        <v>1.3292055713725992</v>
      </c>
      <c r="GI13" s="28">
        <v>2.9941594544210526</v>
      </c>
      <c r="GJ13" s="28">
        <v>2.9941594544210526</v>
      </c>
      <c r="GK13" s="28">
        <v>2.9941594544210526</v>
      </c>
      <c r="GL13" s="28">
        <v>1.2929409144303177</v>
      </c>
      <c r="GM13" s="28">
        <v>3.0225092404210527</v>
      </c>
      <c r="GN13" s="28">
        <v>3.0225092404210527</v>
      </c>
      <c r="GO13" s="28">
        <v>3.0225092404210527</v>
      </c>
      <c r="GP13" s="28">
        <v>1.2592519968217537</v>
      </c>
      <c r="GQ13" s="28">
        <v>3.0569293284210528</v>
      </c>
      <c r="GR13" s="28">
        <v>3.0569293284210528</v>
      </c>
      <c r="GS13" s="28">
        <v>3.0569293284210528</v>
      </c>
      <c r="GT13" s="28">
        <v>1.1758151123140639</v>
      </c>
      <c r="GU13" s="28">
        <v>3.1038413194210528</v>
      </c>
      <c r="GV13" s="28">
        <v>3.1038413194210528</v>
      </c>
      <c r="GW13" s="28">
        <v>3.1038413194210528</v>
      </c>
      <c r="GX13" s="28">
        <v>1.0942454907905244</v>
      </c>
      <c r="GY13" s="28">
        <v>3.1577472754210527</v>
      </c>
      <c r="GZ13" s="28">
        <v>3.1577472754210527</v>
      </c>
      <c r="HA13" s="28">
        <v>3.1577472754210527</v>
      </c>
      <c r="HB13" s="28">
        <v>1.074011915150521</v>
      </c>
      <c r="HC13" s="28">
        <v>3.2200522214210525</v>
      </c>
      <c r="HD13" s="28">
        <v>3.2200522214210525</v>
      </c>
      <c r="HE13" s="28">
        <v>3.2200522214210525</v>
      </c>
      <c r="HF13" s="28">
        <v>0.97830321486482941</v>
      </c>
      <c r="HG13" s="28">
        <v>3.4554473984210525</v>
      </c>
      <c r="HH13" s="28">
        <v>3.4554473984210525</v>
      </c>
      <c r="HI13" s="28">
        <v>3.4554473984210525</v>
      </c>
      <c r="HJ13" s="28">
        <v>0.47867355618282303</v>
      </c>
      <c r="HK13" s="28">
        <v>3.5973195454210529</v>
      </c>
      <c r="HL13" s="28">
        <v>3.5973195454210529</v>
      </c>
      <c r="HM13" s="28">
        <v>3.5973195454210529</v>
      </c>
      <c r="HN13" s="28">
        <v>-0.63068805080158441</v>
      </c>
      <c r="HO13" s="28">
        <v>3.6363791834210524</v>
      </c>
      <c r="HP13" s="28">
        <v>3.6363791834210524</v>
      </c>
      <c r="HQ13" s="28">
        <v>3.6363791834210524</v>
      </c>
      <c r="HR13" s="28">
        <v>-1.3959220703783979</v>
      </c>
      <c r="HS13" s="28">
        <v>3.6351706724210526</v>
      </c>
      <c r="HT13" s="28">
        <v>3.6351706724210526</v>
      </c>
      <c r="HU13" s="28">
        <v>3.6351706724210526</v>
      </c>
      <c r="HV13" s="28">
        <v>-1.9565983280713999</v>
      </c>
      <c r="HW13" s="29">
        <v>2.9364083944210528</v>
      </c>
      <c r="HX13" s="29">
        <v>2.9364083944210528</v>
      </c>
      <c r="HY13" s="29">
        <v>2.9364083944210528</v>
      </c>
      <c r="HZ13" s="29">
        <v>1.3901760140544275</v>
      </c>
      <c r="IA13" s="29">
        <v>2.9350101794210528</v>
      </c>
      <c r="IB13" s="29">
        <v>2.9350101794210528</v>
      </c>
      <c r="IC13" s="29">
        <v>2.9350101794210528</v>
      </c>
      <c r="ID13" s="29">
        <v>1.4133865505941543</v>
      </c>
      <c r="IE13" s="29">
        <v>2.9440166604210525</v>
      </c>
      <c r="IF13" s="29">
        <v>2.9440166604210525</v>
      </c>
      <c r="IG13" s="29">
        <v>2.9440166604210525</v>
      </c>
      <c r="IH13" s="29">
        <v>1.3853244819464186</v>
      </c>
      <c r="II13" s="29">
        <v>2.9568542704210525</v>
      </c>
      <c r="IJ13" s="29">
        <v>2.9568542704210525</v>
      </c>
      <c r="IK13" s="29">
        <v>2.9568542704210525</v>
      </c>
      <c r="IL13" s="29">
        <v>1.3520238245215574</v>
      </c>
      <c r="IM13" s="29">
        <v>2.9753366294210526</v>
      </c>
      <c r="IN13" s="29">
        <v>2.9753366294210526</v>
      </c>
      <c r="IO13" s="29">
        <v>2.9753366294210526</v>
      </c>
      <c r="IP13" s="29">
        <v>1.3150308934159027</v>
      </c>
      <c r="IQ13" s="29">
        <v>3.0029873774210527</v>
      </c>
      <c r="IR13" s="29">
        <v>3.0029873774210527</v>
      </c>
      <c r="IS13" s="29">
        <v>3.0029873774210527</v>
      </c>
      <c r="IT13" s="29">
        <v>1.2619963422342488</v>
      </c>
      <c r="IU13" s="29">
        <v>3.0355649734210526</v>
      </c>
      <c r="IV13" s="29">
        <v>3.0355649734210526</v>
      </c>
      <c r="IW13" s="29">
        <v>3.0355649734210526</v>
      </c>
      <c r="IX13" s="29">
        <v>1.1233103723310121</v>
      </c>
      <c r="IY13" s="29">
        <v>3.0782138784210527</v>
      </c>
      <c r="IZ13" s="29">
        <v>3.0782138784210527</v>
      </c>
      <c r="JA13" s="29">
        <v>3.0782138784210527</v>
      </c>
      <c r="JB13" s="29">
        <v>1.0467850752173049</v>
      </c>
      <c r="JC13" s="29">
        <v>3.1279260954210528</v>
      </c>
      <c r="JD13" s="29">
        <v>3.1279260954210528</v>
      </c>
      <c r="JE13" s="29">
        <v>3.1279260954210528</v>
      </c>
      <c r="JF13" s="29">
        <v>1.0321665463961518</v>
      </c>
      <c r="JG13" s="29">
        <v>3.1874106374210527</v>
      </c>
      <c r="JH13" s="29">
        <v>3.1874106374210527</v>
      </c>
      <c r="JI13" s="29">
        <v>3.1874106374210527</v>
      </c>
      <c r="JJ13" s="29">
        <v>0.91351310819335474</v>
      </c>
      <c r="JK13" s="29">
        <v>3.4984844414210525</v>
      </c>
      <c r="JL13" s="29">
        <v>3.4984844414210525</v>
      </c>
      <c r="JM13" s="29">
        <v>3.4984844414210525</v>
      </c>
      <c r="JN13" s="29">
        <v>-0.29177966408998035</v>
      </c>
      <c r="JO13" s="29">
        <v>3.6268464504210529</v>
      </c>
      <c r="JP13" s="29">
        <v>3.6268464504210529</v>
      </c>
      <c r="JQ13" s="29">
        <v>3.6268464504210529</v>
      </c>
      <c r="JR13" s="29">
        <v>-1.2768126908205444</v>
      </c>
      <c r="JS13" s="29">
        <v>3.6414678824210527</v>
      </c>
      <c r="JT13" s="29">
        <v>3.6414678824210527</v>
      </c>
      <c r="JU13" s="29">
        <v>3.6414678824210527</v>
      </c>
      <c r="JV13" s="29">
        <v>-1.9132783063466441</v>
      </c>
      <c r="JW13" s="29">
        <v>3.5678083704210528</v>
      </c>
      <c r="JX13" s="29">
        <v>3.5678083704210528</v>
      </c>
      <c r="JY13" s="29">
        <v>3.5678083704210528</v>
      </c>
      <c r="JZ13" s="29">
        <v>-1.8788957452386406</v>
      </c>
    </row>
    <row r="14" spans="1:286" ht="15" thickBot="1" x14ac:dyDescent="0.35">
      <c r="A14" s="2"/>
      <c r="B14" s="74" t="s">
        <v>465</v>
      </c>
      <c r="C14" s="74" t="s">
        <v>466</v>
      </c>
      <c r="D14" s="74" t="s">
        <v>873</v>
      </c>
      <c r="E14" s="87">
        <v>337602</v>
      </c>
      <c r="F14" s="84">
        <v>503506</v>
      </c>
      <c r="G14" s="22">
        <v>28.56001143863158</v>
      </c>
      <c r="H14" s="22">
        <v>24.25461286012273</v>
      </c>
      <c r="I14" s="22">
        <v>17.432267826722544</v>
      </c>
      <c r="J14" s="22">
        <v>16.458761673421261</v>
      </c>
      <c r="K14" s="22">
        <v>28.553333845631578</v>
      </c>
      <c r="L14" s="22">
        <v>24.250234218852437</v>
      </c>
      <c r="M14" s="22">
        <v>17.429120811027794</v>
      </c>
      <c r="N14" s="22">
        <v>16.442547827037156</v>
      </c>
      <c r="O14" s="22">
        <v>28.57691543463158</v>
      </c>
      <c r="P14" s="22">
        <v>24.244449391363428</v>
      </c>
      <c r="Q14" s="22">
        <v>17.42496314161038</v>
      </c>
      <c r="R14" s="22">
        <v>16.305561590592287</v>
      </c>
      <c r="S14" s="22">
        <v>28.605953254631579</v>
      </c>
      <c r="T14" s="22">
        <v>24.221425074898644</v>
      </c>
      <c r="U14" s="22">
        <v>17.408415112027058</v>
      </c>
      <c r="V14" s="22">
        <v>16.187271008732619</v>
      </c>
      <c r="W14" s="22">
        <v>28.645685836631579</v>
      </c>
      <c r="X14" s="22">
        <v>24.19557475568239</v>
      </c>
      <c r="Y14" s="22">
        <v>17.389835978623328</v>
      </c>
      <c r="Z14" s="22">
        <v>15.980604305363386</v>
      </c>
      <c r="AA14" s="22">
        <v>28.697620965631579</v>
      </c>
      <c r="AB14" s="22">
        <v>24.166953508116979</v>
      </c>
      <c r="AC14" s="22">
        <v>17.369265324456531</v>
      </c>
      <c r="AD14" s="22">
        <v>15.726321451809461</v>
      </c>
      <c r="AE14" s="22">
        <v>28.753763916631577</v>
      </c>
      <c r="AF14" s="22">
        <v>24.135079021631718</v>
      </c>
      <c r="AG14" s="22">
        <v>17.346356503422992</v>
      </c>
      <c r="AH14" s="22">
        <v>15.565547067709653</v>
      </c>
      <c r="AI14" s="22">
        <v>28.82206630363158</v>
      </c>
      <c r="AJ14" s="22">
        <v>24.100124245648875</v>
      </c>
      <c r="AK14" s="22">
        <v>17.321233817677804</v>
      </c>
      <c r="AL14" s="22">
        <v>15.125607765346061</v>
      </c>
      <c r="AM14" s="22">
        <v>28.896436250631577</v>
      </c>
      <c r="AN14" s="22">
        <v>24.062914562347792</v>
      </c>
      <c r="AO14" s="22">
        <v>17.294490485644729</v>
      </c>
      <c r="AP14" s="22">
        <v>14.995557125640287</v>
      </c>
      <c r="AQ14" s="22">
        <v>28.98422218263158</v>
      </c>
      <c r="AR14" s="22">
        <v>23.784274405346512</v>
      </c>
      <c r="AS14" s="22">
        <v>17.094226318488619</v>
      </c>
      <c r="AT14" s="22">
        <v>14.750671851119959</v>
      </c>
      <c r="AU14" s="22">
        <v>29.490852901631577</v>
      </c>
      <c r="AV14" s="22">
        <v>23.552347898416865</v>
      </c>
      <c r="AW14" s="22">
        <v>16.927536171413092</v>
      </c>
      <c r="AX14" s="22">
        <v>13.352331080302973</v>
      </c>
      <c r="AY14" s="22">
        <v>29.965330776631578</v>
      </c>
      <c r="AZ14" s="22">
        <v>23.041628083086653</v>
      </c>
      <c r="BA14" s="22">
        <v>16.560471784255299</v>
      </c>
      <c r="BB14" s="22">
        <v>11.460922413897098</v>
      </c>
      <c r="BC14" s="22">
        <v>30.191594738631579</v>
      </c>
      <c r="BD14" s="22">
        <v>22.890797221335838</v>
      </c>
      <c r="BE14" s="22">
        <v>16.452066674112373</v>
      </c>
      <c r="BF14" s="22">
        <v>10.045868249910534</v>
      </c>
      <c r="BG14" s="22">
        <v>30.277122427631578</v>
      </c>
      <c r="BH14" s="22">
        <v>22.477414829383981</v>
      </c>
      <c r="BI14" s="22">
        <v>16.154960609673648</v>
      </c>
      <c r="BJ14" s="22">
        <v>9.1292417150292806</v>
      </c>
      <c r="BK14" s="25">
        <v>28.573136818631578</v>
      </c>
      <c r="BL14" s="25">
        <v>24.254950509336627</v>
      </c>
      <c r="BM14" s="25">
        <v>17.432510501860758</v>
      </c>
      <c r="BN14" s="25">
        <v>16.400358709194613</v>
      </c>
      <c r="BO14" s="25">
        <v>28.576537384631578</v>
      </c>
      <c r="BP14" s="25">
        <v>24.252168367807823</v>
      </c>
      <c r="BQ14" s="25">
        <v>17.430510921964693</v>
      </c>
      <c r="BR14" s="25">
        <v>16.375872724287632</v>
      </c>
      <c r="BS14" s="25">
        <v>28.600448455631579</v>
      </c>
      <c r="BT14" s="25">
        <v>24.249234784444528</v>
      </c>
      <c r="BU14" s="25">
        <v>17.428402497840345</v>
      </c>
      <c r="BV14" s="25">
        <v>16.20581587169001</v>
      </c>
      <c r="BW14" s="25">
        <v>28.62749045463158</v>
      </c>
      <c r="BX14" s="25">
        <v>24.241650560768726</v>
      </c>
      <c r="BY14" s="25">
        <v>17.422951566954051</v>
      </c>
      <c r="BZ14" s="25">
        <v>16.098618812601838</v>
      </c>
      <c r="CA14" s="25">
        <v>28.662641917631579</v>
      </c>
      <c r="CB14" s="25">
        <v>24.233669409966804</v>
      </c>
      <c r="CC14" s="25">
        <v>17.417215356726871</v>
      </c>
      <c r="CD14" s="25">
        <v>15.863986425682828</v>
      </c>
      <c r="CE14" s="25">
        <v>28.706978318631577</v>
      </c>
      <c r="CF14" s="25">
        <v>24.225291373309364</v>
      </c>
      <c r="CG14" s="25">
        <v>17.411193896820798</v>
      </c>
      <c r="CH14" s="25">
        <v>15.657114397728225</v>
      </c>
      <c r="CI14" s="25">
        <v>28.755169088631579</v>
      </c>
      <c r="CJ14" s="25">
        <v>24.216649497366607</v>
      </c>
      <c r="CK14" s="25">
        <v>17.404982810425466</v>
      </c>
      <c r="CL14" s="25">
        <v>15.483042626964405</v>
      </c>
      <c r="CM14" s="25">
        <v>28.81139786463158</v>
      </c>
      <c r="CN14" s="25">
        <v>24.207681772674121</v>
      </c>
      <c r="CO14" s="25">
        <v>17.398537530117871</v>
      </c>
      <c r="CP14" s="25">
        <v>15.184505790267146</v>
      </c>
      <c r="CQ14" s="25">
        <v>28.873748146631577</v>
      </c>
      <c r="CR14" s="25">
        <v>24.198531913448647</v>
      </c>
      <c r="CS14" s="25">
        <v>17.391961346135258</v>
      </c>
      <c r="CT14" s="25">
        <v>14.921345481989722</v>
      </c>
      <c r="CU14" s="25">
        <v>28.945349369631579</v>
      </c>
      <c r="CV14" s="25">
        <v>23.953764507391785</v>
      </c>
      <c r="CW14" s="25">
        <v>17.216042192024553</v>
      </c>
      <c r="CX14" s="25">
        <v>14.62737866498097</v>
      </c>
      <c r="CY14" s="25">
        <v>29.164279350631578</v>
      </c>
      <c r="CZ14" s="25">
        <v>23.924613424366484</v>
      </c>
      <c r="DA14" s="25">
        <v>17.195090734680473</v>
      </c>
      <c r="DB14" s="25">
        <v>13.791020818826158</v>
      </c>
      <c r="DC14" s="25">
        <v>29.449359659631579</v>
      </c>
      <c r="DD14" s="25">
        <v>23.836514116988148</v>
      </c>
      <c r="DE14" s="25">
        <v>17.131772027825622</v>
      </c>
      <c r="DF14" s="25">
        <v>13.296034608733589</v>
      </c>
      <c r="DG14" s="25">
        <v>29.730826616631578</v>
      </c>
      <c r="DH14" s="25">
        <v>23.798061202492384</v>
      </c>
      <c r="DI14" s="25">
        <v>17.104135161054181</v>
      </c>
      <c r="DJ14" s="25">
        <v>12.742239612959501</v>
      </c>
      <c r="DK14" s="25">
        <v>29.86117831563158</v>
      </c>
      <c r="DL14" s="25">
        <v>23.514126459571916</v>
      </c>
      <c r="DM14" s="25">
        <v>16.900065670749555</v>
      </c>
      <c r="DN14" s="25">
        <v>12.479366006709448</v>
      </c>
      <c r="DO14" s="27">
        <v>28.55960816763158</v>
      </c>
      <c r="DP14" s="27">
        <v>24.25495397278069</v>
      </c>
      <c r="DQ14" s="27">
        <v>17.432512991106201</v>
      </c>
      <c r="DR14" s="27">
        <v>16.460259942990575</v>
      </c>
      <c r="DS14" s="27">
        <v>28.548308092631579</v>
      </c>
      <c r="DT14" s="27">
        <v>24.251697748554612</v>
      </c>
      <c r="DU14" s="27">
        <v>17.430172678641096</v>
      </c>
      <c r="DV14" s="27">
        <v>16.47749320300932</v>
      </c>
      <c r="DW14" s="27">
        <v>28.565175291631579</v>
      </c>
      <c r="DX14" s="27">
        <v>24.247921575178744</v>
      </c>
      <c r="DY14" s="27">
        <v>17.427458668484434</v>
      </c>
      <c r="DZ14" s="27">
        <v>16.359393971275946</v>
      </c>
      <c r="EA14" s="27">
        <v>28.58768120963158</v>
      </c>
      <c r="EB14" s="27">
        <v>24.228018579794224</v>
      </c>
      <c r="EC14" s="27">
        <v>17.41315399381913</v>
      </c>
      <c r="ED14" s="27">
        <v>16.286719033427374</v>
      </c>
      <c r="EE14" s="27">
        <v>28.620098164631578</v>
      </c>
      <c r="EF14" s="27">
        <v>24.206991031512217</v>
      </c>
      <c r="EG14" s="27">
        <v>17.398041080844376</v>
      </c>
      <c r="EH14" s="27">
        <v>16.103466544233161</v>
      </c>
      <c r="EI14" s="27">
        <v>28.66155731963158</v>
      </c>
      <c r="EJ14" s="27">
        <v>24.185036180921031</v>
      </c>
      <c r="EK14" s="27">
        <v>17.382261697441791</v>
      </c>
      <c r="EL14" s="27">
        <v>15.96255072287458</v>
      </c>
      <c r="EM14" s="27">
        <v>28.705524312631578</v>
      </c>
      <c r="EN14" s="27">
        <v>24.162088630561239</v>
      </c>
      <c r="EO14" s="27">
        <v>17.365768841169622</v>
      </c>
      <c r="EP14" s="27">
        <v>15.875237612647997</v>
      </c>
      <c r="EQ14" s="27">
        <v>28.757984774631581</v>
      </c>
      <c r="ER14" s="27">
        <v>24.1384111773352</v>
      </c>
      <c r="ES14" s="27">
        <v>17.34875138933597</v>
      </c>
      <c r="ET14" s="27">
        <v>15.529187535857371</v>
      </c>
      <c r="EU14" s="27">
        <v>28.816129314631578</v>
      </c>
      <c r="EV14" s="27">
        <v>24.114120152221854</v>
      </c>
      <c r="EW14" s="27">
        <v>17.331292951305912</v>
      </c>
      <c r="EX14" s="27">
        <v>15.460159742555447</v>
      </c>
      <c r="EY14" s="27">
        <v>28.887148322631578</v>
      </c>
      <c r="EZ14" s="27">
        <v>24.101409416703333</v>
      </c>
      <c r="FA14" s="27">
        <v>17.322157495419177</v>
      </c>
      <c r="FB14" s="27">
        <v>15.273643979157429</v>
      </c>
      <c r="FC14" s="27">
        <v>29.292035625631577</v>
      </c>
      <c r="FD14" s="27">
        <v>23.963585128415001</v>
      </c>
      <c r="FE14" s="27">
        <v>17.22310046571825</v>
      </c>
      <c r="FF14" s="27">
        <v>14.247683732049898</v>
      </c>
      <c r="FG14" s="27">
        <v>29.729327681631577</v>
      </c>
      <c r="FH14" s="27">
        <v>23.557185925058214</v>
      </c>
      <c r="FI14" s="27">
        <v>16.931013356419143</v>
      </c>
      <c r="FJ14" s="27">
        <v>13.409764110180745</v>
      </c>
      <c r="FK14" s="27">
        <v>29.958795720631578</v>
      </c>
      <c r="FL14" s="27">
        <v>23.469519153061299</v>
      </c>
      <c r="FM14" s="27">
        <v>16.868005521259384</v>
      </c>
      <c r="FN14" s="27">
        <v>13.12402322907143</v>
      </c>
      <c r="FO14" s="27">
        <v>30.060204260631579</v>
      </c>
      <c r="FP14" s="27">
        <v>23.361338139898805</v>
      </c>
      <c r="FQ14" s="27">
        <v>16.790253697056272</v>
      </c>
      <c r="FR14" s="27">
        <v>13.087004412750854</v>
      </c>
      <c r="FS14" s="28">
        <v>28.559924607631579</v>
      </c>
      <c r="FT14" s="28">
        <v>24.254612433793511</v>
      </c>
      <c r="FU14" s="28">
        <v>17.432267520311342</v>
      </c>
      <c r="FV14" s="28">
        <v>16.461488405632295</v>
      </c>
      <c r="FW14" s="28">
        <v>28.553072573631578</v>
      </c>
      <c r="FX14" s="28">
        <v>24.250232356667251</v>
      </c>
      <c r="FY14" s="28">
        <v>17.429119472638636</v>
      </c>
      <c r="FZ14" s="28">
        <v>16.456920368168678</v>
      </c>
      <c r="GA14" s="28">
        <v>28.578999679631579</v>
      </c>
      <c r="GB14" s="28">
        <v>24.244445517537422</v>
      </c>
      <c r="GC14" s="28">
        <v>17.424960357415355</v>
      </c>
      <c r="GD14" s="28">
        <v>16.346369503263944</v>
      </c>
      <c r="GE14" s="28">
        <v>28.614210891631579</v>
      </c>
      <c r="GF14" s="28">
        <v>24.218953289820682</v>
      </c>
      <c r="GG14" s="28">
        <v>17.406638591423015</v>
      </c>
      <c r="GH14" s="28">
        <v>16.238085126494205</v>
      </c>
      <c r="GI14" s="28">
        <v>28.664796333631578</v>
      </c>
      <c r="GJ14" s="28">
        <v>24.190380731135427</v>
      </c>
      <c r="GK14" s="28">
        <v>17.386102930913047</v>
      </c>
      <c r="GL14" s="28">
        <v>16.056763256855955</v>
      </c>
      <c r="GM14" s="28">
        <v>28.733319786631579</v>
      </c>
      <c r="GN14" s="28">
        <v>24.158976588352058</v>
      </c>
      <c r="GO14" s="28">
        <v>17.36353215515895</v>
      </c>
      <c r="GP14" s="28">
        <v>15.808126810769453</v>
      </c>
      <c r="GQ14" s="28">
        <v>28.81543928063158</v>
      </c>
      <c r="GR14" s="28">
        <v>24.124143430191069</v>
      </c>
      <c r="GS14" s="28">
        <v>17.338496878536937</v>
      </c>
      <c r="GT14" s="28">
        <v>15.664458109976724</v>
      </c>
      <c r="GU14" s="28">
        <v>28.930053427631577</v>
      </c>
      <c r="GV14" s="28">
        <v>24.086224340081326</v>
      </c>
      <c r="GW14" s="28">
        <v>17.311243681862525</v>
      </c>
      <c r="GX14" s="28">
        <v>15.244827310141996</v>
      </c>
      <c r="GY14" s="28">
        <v>29.058670456631578</v>
      </c>
      <c r="GZ14" s="28">
        <v>24.045992644763693</v>
      </c>
      <c r="HA14" s="28">
        <v>17.28232837029088</v>
      </c>
      <c r="HB14" s="28">
        <v>15.132285409392921</v>
      </c>
      <c r="HC14" s="28">
        <v>29.205400918631579</v>
      </c>
      <c r="HD14" s="28">
        <v>23.768520927001127</v>
      </c>
      <c r="HE14" s="28">
        <v>17.082903983421762</v>
      </c>
      <c r="HF14" s="28">
        <v>14.908743824207569</v>
      </c>
      <c r="HG14" s="28">
        <v>29.95998345763158</v>
      </c>
      <c r="HH14" s="28">
        <v>23.523183177139536</v>
      </c>
      <c r="HI14" s="28">
        <v>16.906574911988749</v>
      </c>
      <c r="HJ14" s="28">
        <v>13.623615516451128</v>
      </c>
      <c r="HK14" s="28">
        <v>30.79074571563158</v>
      </c>
      <c r="HL14" s="28">
        <v>22.736279372475156</v>
      </c>
      <c r="HM14" s="28">
        <v>16.341011653738207</v>
      </c>
      <c r="HN14" s="28">
        <v>10.56981058072488</v>
      </c>
      <c r="HO14" s="28">
        <v>31.031985023631577</v>
      </c>
      <c r="HP14" s="28">
        <v>22.582910108600505</v>
      </c>
      <c r="HQ14" s="28">
        <v>16.230782144008703</v>
      </c>
      <c r="HR14" s="28">
        <v>8.2709731199040206</v>
      </c>
      <c r="HS14" s="28">
        <v>31.124529931631578</v>
      </c>
      <c r="HT14" s="28">
        <v>21.939168152401113</v>
      </c>
      <c r="HU14" s="28">
        <v>15.768112125052594</v>
      </c>
      <c r="HV14" s="28">
        <v>6.5297502469235766</v>
      </c>
      <c r="HW14" s="29">
        <v>28.54751704863158</v>
      </c>
      <c r="HX14" s="29">
        <v>24.254382430262748</v>
      </c>
      <c r="HY14" s="29">
        <v>17.432102212245098</v>
      </c>
      <c r="HZ14" s="29">
        <v>16.50012197207089</v>
      </c>
      <c r="IA14" s="29">
        <v>28.52846022563158</v>
      </c>
      <c r="IB14" s="29">
        <v>24.250672034797049</v>
      </c>
      <c r="IC14" s="29">
        <v>17.429435477967619</v>
      </c>
      <c r="ID14" s="29">
        <v>16.533835741322086</v>
      </c>
      <c r="IE14" s="29">
        <v>28.54197554963158</v>
      </c>
      <c r="IF14" s="29">
        <v>24.245917556674609</v>
      </c>
      <c r="IG14" s="29">
        <v>17.426018340927147</v>
      </c>
      <c r="IH14" s="29">
        <v>16.464592530949108</v>
      </c>
      <c r="II14" s="29">
        <v>28.566928713631579</v>
      </c>
      <c r="IJ14" s="29">
        <v>24.208082835273782</v>
      </c>
      <c r="IK14" s="29">
        <v>17.398825781705018</v>
      </c>
      <c r="IL14" s="29">
        <v>16.38629881335843</v>
      </c>
      <c r="IM14" s="29">
        <v>28.609102865631577</v>
      </c>
      <c r="IN14" s="29">
        <v>24.167186141105311</v>
      </c>
      <c r="IO14" s="29">
        <v>17.369432522365699</v>
      </c>
      <c r="IP14" s="29">
        <v>16.196126838805093</v>
      </c>
      <c r="IQ14" s="29">
        <v>28.680105172631578</v>
      </c>
      <c r="IR14" s="29">
        <v>24.123062490572135</v>
      </c>
      <c r="IS14" s="29">
        <v>17.337719985949519</v>
      </c>
      <c r="IT14" s="29">
        <v>15.968174482098599</v>
      </c>
      <c r="IU14" s="29">
        <v>28.760843090631578</v>
      </c>
      <c r="IV14" s="29">
        <v>24.076253180538359</v>
      </c>
      <c r="IW14" s="29">
        <v>17.304077213170636</v>
      </c>
      <c r="IX14" s="29">
        <v>15.843441634004213</v>
      </c>
      <c r="IY14" s="29">
        <v>28.864684565631578</v>
      </c>
      <c r="IZ14" s="29">
        <v>24.027397973288782</v>
      </c>
      <c r="JA14" s="29">
        <v>17.268964013779815</v>
      </c>
      <c r="JB14" s="29">
        <v>15.442873351893798</v>
      </c>
      <c r="JC14" s="29">
        <v>28.98334516663158</v>
      </c>
      <c r="JD14" s="29">
        <v>23.976593024894076</v>
      </c>
      <c r="JE14" s="29">
        <v>17.232449497038321</v>
      </c>
      <c r="JF14" s="29">
        <v>15.340423919237036</v>
      </c>
      <c r="JG14" s="29">
        <v>29.157745720631578</v>
      </c>
      <c r="JH14" s="29">
        <v>23.933680414300326</v>
      </c>
      <c r="JI14" s="29">
        <v>17.201607358871527</v>
      </c>
      <c r="JJ14" s="29">
        <v>15.121408606274921</v>
      </c>
      <c r="JK14" s="29">
        <v>30.273095571631579</v>
      </c>
      <c r="JL14" s="29">
        <v>23.656490734335168</v>
      </c>
      <c r="JM14" s="29">
        <v>17.002385678120621</v>
      </c>
      <c r="JN14" s="29">
        <v>11.575345402252479</v>
      </c>
      <c r="JO14" s="29">
        <v>30.767501240631578</v>
      </c>
      <c r="JP14" s="29">
        <v>22.585739095595812</v>
      </c>
      <c r="JQ14" s="29">
        <v>16.232815392663916</v>
      </c>
      <c r="JR14" s="29">
        <v>8.4969066453692221</v>
      </c>
      <c r="JS14" s="29">
        <v>30.986494872631578</v>
      </c>
      <c r="JT14" s="29">
        <v>22.439179541225069</v>
      </c>
      <c r="JU14" s="29">
        <v>16.127480155235478</v>
      </c>
      <c r="JV14" s="29">
        <v>6.3483855183863298</v>
      </c>
      <c r="JW14" s="29">
        <v>31.02788391063158</v>
      </c>
      <c r="JX14" s="29">
        <v>21.840863215484951</v>
      </c>
      <c r="JY14" s="29">
        <v>15.697458431303927</v>
      </c>
      <c r="JZ14" s="29">
        <v>6.7114420751354764</v>
      </c>
    </row>
    <row r="15" spans="1:286" ht="15" thickBot="1" x14ac:dyDescent="0.35">
      <c r="A15" s="2"/>
      <c r="B15" s="74" t="s">
        <v>467</v>
      </c>
      <c r="C15" s="74" t="s">
        <v>468</v>
      </c>
      <c r="D15" s="74" t="s">
        <v>874</v>
      </c>
      <c r="E15" s="87">
        <v>385022</v>
      </c>
      <c r="F15" s="84">
        <v>398830</v>
      </c>
      <c r="G15" s="22">
        <v>32.650785147000001</v>
      </c>
      <c r="H15" s="22">
        <v>6.9912536261541778</v>
      </c>
      <c r="I15" s="22">
        <v>5.1000221845150282</v>
      </c>
      <c r="J15" s="22">
        <v>11.293493573068751</v>
      </c>
      <c r="K15" s="22">
        <v>32.553110979000003</v>
      </c>
      <c r="L15" s="22">
        <v>6.9862595697567667</v>
      </c>
      <c r="M15" s="22">
        <v>5.096379089902892</v>
      </c>
      <c r="N15" s="22">
        <v>10.263422425359856</v>
      </c>
      <c r="O15" s="22">
        <v>32.651678144999998</v>
      </c>
      <c r="P15" s="22">
        <v>6.979624815515832</v>
      </c>
      <c r="Q15" s="22">
        <v>5.0915391290565308</v>
      </c>
      <c r="R15" s="22">
        <v>9.0033633153135568</v>
      </c>
      <c r="S15" s="22">
        <v>32.736768118999997</v>
      </c>
      <c r="T15" s="22">
        <v>6.9544910423140198</v>
      </c>
      <c r="U15" s="22">
        <v>5.0732043914308944</v>
      </c>
      <c r="V15" s="22">
        <v>8.740280242369046</v>
      </c>
      <c r="W15" s="22">
        <v>32.826930740000002</v>
      </c>
      <c r="X15" s="22">
        <v>6.9260949734110779</v>
      </c>
      <c r="Y15" s="22">
        <v>5.0524898545106138</v>
      </c>
      <c r="Z15" s="22">
        <v>8.5664415368555211</v>
      </c>
      <c r="AA15" s="22">
        <v>32.923060692</v>
      </c>
      <c r="AB15" s="22">
        <v>6.8944936792049445</v>
      </c>
      <c r="AC15" s="22">
        <v>5.0294371503564195</v>
      </c>
      <c r="AD15" s="22">
        <v>8.3548750579904372</v>
      </c>
      <c r="AE15" s="22">
        <v>33.020063434999997</v>
      </c>
      <c r="AF15" s="22">
        <v>6.8589508048433094</v>
      </c>
      <c r="AG15" s="22">
        <v>5.0035091183554572</v>
      </c>
      <c r="AH15" s="22">
        <v>8.1198738823702818</v>
      </c>
      <c r="AI15" s="22">
        <v>33.120407915000001</v>
      </c>
      <c r="AJ15" s="22">
        <v>6.8196637002668039</v>
      </c>
      <c r="AK15" s="22">
        <v>4.974849722541812</v>
      </c>
      <c r="AL15" s="22">
        <v>7.9260165060138945</v>
      </c>
      <c r="AM15" s="22">
        <v>33.221868188999998</v>
      </c>
      <c r="AN15" s="22">
        <v>6.7776207360127616</v>
      </c>
      <c r="AO15" s="22">
        <v>4.9441799654618723</v>
      </c>
      <c r="AP15" s="22">
        <v>7.6934328077285983</v>
      </c>
      <c r="AQ15" s="22">
        <v>33.326525902</v>
      </c>
      <c r="AR15" s="22">
        <v>6.0573728435230674</v>
      </c>
      <c r="AS15" s="22">
        <v>4.4187691555456157</v>
      </c>
      <c r="AT15" s="22">
        <v>7.4071881564260593</v>
      </c>
      <c r="AU15" s="22">
        <v>33.753647530999999</v>
      </c>
      <c r="AV15" s="22">
        <v>5.7817504279519616</v>
      </c>
      <c r="AW15" s="22">
        <v>4.2177064407409883</v>
      </c>
      <c r="AX15" s="22">
        <v>6.3155404953067489</v>
      </c>
      <c r="AY15" s="22">
        <v>30.653129777272515</v>
      </c>
      <c r="AZ15" s="22">
        <v>4.9722384344737298</v>
      </c>
      <c r="BA15" s="22">
        <v>3.6271787119334964</v>
      </c>
      <c r="BB15" s="22">
        <v>4.7326105147581288</v>
      </c>
      <c r="BC15" s="22">
        <v>29.408659361704007</v>
      </c>
      <c r="BD15" s="22">
        <v>4.7703731216715406</v>
      </c>
      <c r="BE15" s="22">
        <v>3.4799207767151512</v>
      </c>
      <c r="BF15" s="22">
        <v>3.4818401076575611</v>
      </c>
      <c r="BG15" s="22">
        <v>26.561189630798935</v>
      </c>
      <c r="BH15" s="22">
        <v>4.3084855904510153</v>
      </c>
      <c r="BI15" s="22">
        <v>3.1429802533212987</v>
      </c>
      <c r="BJ15" s="22">
        <v>2.3871662101443363</v>
      </c>
      <c r="BK15" s="25">
        <v>32.684755844000001</v>
      </c>
      <c r="BL15" s="25">
        <v>6.9933420810468219</v>
      </c>
      <c r="BM15" s="25">
        <v>5.101545683282688</v>
      </c>
      <c r="BN15" s="25">
        <v>11.212806298289172</v>
      </c>
      <c r="BO15" s="25">
        <v>32.619561716</v>
      </c>
      <c r="BP15" s="25">
        <v>6.9915781253113245</v>
      </c>
      <c r="BQ15" s="25">
        <v>5.1002589021323255</v>
      </c>
      <c r="BR15" s="25">
        <v>10.634424165499016</v>
      </c>
      <c r="BS15" s="25">
        <v>32.694606071999999</v>
      </c>
      <c r="BT15" s="25">
        <v>6.9895353983328388</v>
      </c>
      <c r="BU15" s="25">
        <v>5.0987687612413968</v>
      </c>
      <c r="BV15" s="25">
        <v>9.8895946384004709</v>
      </c>
      <c r="BW15" s="25">
        <v>32.759500332000002</v>
      </c>
      <c r="BX15" s="25">
        <v>6.982413266287371</v>
      </c>
      <c r="BY15" s="25">
        <v>5.0935732650721475</v>
      </c>
      <c r="BZ15" s="25">
        <v>9.6292807449721991</v>
      </c>
      <c r="CA15" s="25">
        <v>32.834394738</v>
      </c>
      <c r="CB15" s="25">
        <v>6.974732273336639</v>
      </c>
      <c r="CC15" s="25">
        <v>5.087970087653253</v>
      </c>
      <c r="CD15" s="25">
        <v>9.4178716187435541</v>
      </c>
      <c r="CE15" s="25">
        <v>32.921352630999998</v>
      </c>
      <c r="CF15" s="25">
        <v>6.9665691802259442</v>
      </c>
      <c r="CG15" s="25">
        <v>5.082015224879707</v>
      </c>
      <c r="CH15" s="25">
        <v>9.1561535755484513</v>
      </c>
      <c r="CI15" s="25">
        <v>33.016915271999999</v>
      </c>
      <c r="CJ15" s="25">
        <v>6.9578239818508356</v>
      </c>
      <c r="CK15" s="25">
        <v>5.0756357244201347</v>
      </c>
      <c r="CL15" s="25">
        <v>8.849357310440503</v>
      </c>
      <c r="CM15" s="25">
        <v>33.121716843999998</v>
      </c>
      <c r="CN15" s="25">
        <v>6.9485101058795751</v>
      </c>
      <c r="CO15" s="25">
        <v>5.0688413815715858</v>
      </c>
      <c r="CP15" s="25">
        <v>8.5611991733329518</v>
      </c>
      <c r="CQ15" s="25">
        <v>33.235856493</v>
      </c>
      <c r="CR15" s="25">
        <v>6.9387814353544668</v>
      </c>
      <c r="CS15" s="25">
        <v>5.0617444518709842</v>
      </c>
      <c r="CT15" s="25">
        <v>8.2007853954277934</v>
      </c>
      <c r="CU15" s="25">
        <v>33.360889624000002</v>
      </c>
      <c r="CV15" s="25">
        <v>6.3860013319258844</v>
      </c>
      <c r="CW15" s="25">
        <v>4.6584990625036564</v>
      </c>
      <c r="CX15" s="25">
        <v>7.5855298939602704</v>
      </c>
      <c r="CY15" s="25">
        <v>33.674906813999996</v>
      </c>
      <c r="CZ15" s="25">
        <v>6.3459922399787585</v>
      </c>
      <c r="DA15" s="25">
        <v>4.629312986955016</v>
      </c>
      <c r="DB15" s="25">
        <v>6.4560897107558475</v>
      </c>
      <c r="DC15" s="25">
        <v>33.894978694000002</v>
      </c>
      <c r="DD15" s="25">
        <v>6.0100044672794279</v>
      </c>
      <c r="DE15" s="25">
        <v>4.3842145845623417</v>
      </c>
      <c r="DF15" s="25">
        <v>5.9112374869333166</v>
      </c>
      <c r="DG15" s="25">
        <v>34.082937848</v>
      </c>
      <c r="DH15" s="25">
        <v>5.9558165468562843</v>
      </c>
      <c r="DI15" s="25">
        <v>4.3446852510452585</v>
      </c>
      <c r="DJ15" s="25">
        <v>5.1679941342166273</v>
      </c>
      <c r="DK15" s="25">
        <v>34.132115069000001</v>
      </c>
      <c r="DL15" s="25">
        <v>5.7516100343766583</v>
      </c>
      <c r="DM15" s="25">
        <v>4.1957194432575884</v>
      </c>
      <c r="DN15" s="25">
        <v>4.8870557416221878</v>
      </c>
      <c r="DO15" s="27">
        <v>32.650648289999999</v>
      </c>
      <c r="DP15" s="27">
        <v>6.9916514556281104</v>
      </c>
      <c r="DQ15" s="27">
        <v>5.100312395577479</v>
      </c>
      <c r="DR15" s="27">
        <v>11.294175436072759</v>
      </c>
      <c r="DS15" s="27">
        <v>32.551304553999998</v>
      </c>
      <c r="DT15" s="27">
        <v>6.9879659519774435</v>
      </c>
      <c r="DU15" s="27">
        <v>5.0976238719757605</v>
      </c>
      <c r="DV15" s="27">
        <v>10.276709573754257</v>
      </c>
      <c r="DW15" s="27">
        <v>32.647226850999999</v>
      </c>
      <c r="DX15" s="27">
        <v>6.9836762928483296</v>
      </c>
      <c r="DY15" s="27">
        <v>5.0944946253638737</v>
      </c>
      <c r="DZ15" s="27">
        <v>9.0323874938849826</v>
      </c>
      <c r="EA15" s="27">
        <v>32.729486301999998</v>
      </c>
      <c r="EB15" s="27">
        <v>6.9621937185384226</v>
      </c>
      <c r="EC15" s="27">
        <v>5.0788233864960475</v>
      </c>
      <c r="ED15" s="27">
        <v>8.7840420920509175</v>
      </c>
      <c r="EE15" s="27">
        <v>32.816246679999999</v>
      </c>
      <c r="EF15" s="27">
        <v>6.9394545309125855</v>
      </c>
      <c r="EG15" s="27">
        <v>5.0622354657094553</v>
      </c>
      <c r="EH15" s="27">
        <v>8.6259438555211645</v>
      </c>
      <c r="EI15" s="27">
        <v>32.907328745000001</v>
      </c>
      <c r="EJ15" s="27">
        <v>6.9156909716563693</v>
      </c>
      <c r="EK15" s="27">
        <v>5.0449002800803209</v>
      </c>
      <c r="EL15" s="27">
        <v>8.4357249922795674</v>
      </c>
      <c r="EM15" s="27">
        <v>32.998135490000003</v>
      </c>
      <c r="EN15" s="27">
        <v>6.8906641816434906</v>
      </c>
      <c r="EO15" s="27">
        <v>5.0266435852015388</v>
      </c>
      <c r="EP15" s="27">
        <v>8.2221981570302169</v>
      </c>
      <c r="EQ15" s="27">
        <v>33.090125901999997</v>
      </c>
      <c r="ER15" s="27">
        <v>6.8646823631221352</v>
      </c>
      <c r="ES15" s="27">
        <v>5.0076902103222114</v>
      </c>
      <c r="ET15" s="27">
        <v>8.053896366808452</v>
      </c>
      <c r="EU15" s="27">
        <v>33.182501694999999</v>
      </c>
      <c r="EV15" s="27">
        <v>6.8378946819870015</v>
      </c>
      <c r="EW15" s="27">
        <v>4.9881489698857591</v>
      </c>
      <c r="EX15" s="27">
        <v>7.8463106960874711</v>
      </c>
      <c r="EY15" s="27">
        <v>33.277260976000001</v>
      </c>
      <c r="EZ15" s="27">
        <v>6.2756859797657487</v>
      </c>
      <c r="FA15" s="27">
        <v>4.5780255489688937</v>
      </c>
      <c r="FB15" s="27">
        <v>7.584931466650854</v>
      </c>
      <c r="FC15" s="27">
        <v>33.653164232000002</v>
      </c>
      <c r="FD15" s="27">
        <v>6.1114497772821066</v>
      </c>
      <c r="FE15" s="27">
        <v>4.4582175258364476</v>
      </c>
      <c r="FF15" s="27">
        <v>6.6203013085141436</v>
      </c>
      <c r="FG15" s="27">
        <v>33.953055429999999</v>
      </c>
      <c r="FH15" s="27">
        <v>5.5569466137441594</v>
      </c>
      <c r="FI15" s="27">
        <v>4.0537151881086517</v>
      </c>
      <c r="FJ15" s="27">
        <v>5.655393923959501</v>
      </c>
      <c r="FK15" s="27">
        <v>33.471344312850626</v>
      </c>
      <c r="FL15" s="27">
        <v>5.4293804859448889</v>
      </c>
      <c r="FM15" s="27">
        <v>3.9606574739191518</v>
      </c>
      <c r="FN15" s="27">
        <v>5.1281400633789289</v>
      </c>
      <c r="FO15" s="27">
        <v>31.141766832955152</v>
      </c>
      <c r="FP15" s="27">
        <v>5.0515001596687448</v>
      </c>
      <c r="FQ15" s="27">
        <v>3.684999036941484</v>
      </c>
      <c r="FR15" s="27">
        <v>4.759492719747449</v>
      </c>
      <c r="FS15" s="28">
        <v>32.650605239999997</v>
      </c>
      <c r="FT15" s="28">
        <v>6.9912536170744284</v>
      </c>
      <c r="FU15" s="28">
        <v>5.1000221778914776</v>
      </c>
      <c r="FV15" s="28">
        <v>11.294995002624619</v>
      </c>
      <c r="FW15" s="28">
        <v>32.542422307000002</v>
      </c>
      <c r="FX15" s="28">
        <v>6.986259530871747</v>
      </c>
      <c r="FY15" s="28">
        <v>5.0963790615368119</v>
      </c>
      <c r="FZ15" s="28">
        <v>10.281321554991802</v>
      </c>
      <c r="GA15" s="28">
        <v>32.631992967000002</v>
      </c>
      <c r="GB15" s="28">
        <v>6.9796247341928472</v>
      </c>
      <c r="GC15" s="28">
        <v>5.0915390697325451</v>
      </c>
      <c r="GD15" s="28">
        <v>9.0427677563297379</v>
      </c>
      <c r="GE15" s="28">
        <v>32.710372245999999</v>
      </c>
      <c r="GF15" s="28">
        <v>6.9534403446570945</v>
      </c>
      <c r="GG15" s="28">
        <v>5.0724379221185112</v>
      </c>
      <c r="GH15" s="28">
        <v>8.8054760751261369</v>
      </c>
      <c r="GI15" s="28">
        <v>32.796946368</v>
      </c>
      <c r="GJ15" s="28">
        <v>6.9239882537116832</v>
      </c>
      <c r="GK15" s="28">
        <v>5.050953031820721</v>
      </c>
      <c r="GL15" s="28">
        <v>8.6642459524234745</v>
      </c>
      <c r="GM15" s="28">
        <v>32.893889160999997</v>
      </c>
      <c r="GN15" s="28">
        <v>6.8913296478226576</v>
      </c>
      <c r="GO15" s="28">
        <v>5.0271290335142842</v>
      </c>
      <c r="GP15" s="28">
        <v>8.4966933154578648</v>
      </c>
      <c r="GQ15" s="28">
        <v>32.995854913000002</v>
      </c>
      <c r="GR15" s="28">
        <v>6.8547257266253059</v>
      </c>
      <c r="GS15" s="28">
        <v>5.0004269826190972</v>
      </c>
      <c r="GT15" s="28">
        <v>8.279349221815437</v>
      </c>
      <c r="GU15" s="28">
        <v>33.109995972</v>
      </c>
      <c r="GV15" s="28">
        <v>6.8143774536233792</v>
      </c>
      <c r="GW15" s="28">
        <v>4.9709934792132291</v>
      </c>
      <c r="GX15" s="28">
        <v>8.1326942718388082</v>
      </c>
      <c r="GY15" s="28">
        <v>33.230560496999999</v>
      </c>
      <c r="GZ15" s="28">
        <v>6.771272095177566</v>
      </c>
      <c r="HA15" s="28">
        <v>4.9395487203615822</v>
      </c>
      <c r="HB15" s="28">
        <v>7.9308778304087326</v>
      </c>
      <c r="HC15" s="28">
        <v>33.354935343000001</v>
      </c>
      <c r="HD15" s="28">
        <v>6.2039337104841836</v>
      </c>
      <c r="HE15" s="28">
        <v>4.5256832674993284</v>
      </c>
      <c r="HF15" s="28">
        <v>7.6821143091126345</v>
      </c>
      <c r="HG15" s="28">
        <v>33.851573596000001</v>
      </c>
      <c r="HH15" s="28">
        <v>5.9230354337082245</v>
      </c>
      <c r="HI15" s="28">
        <v>4.3207718853989645</v>
      </c>
      <c r="HJ15" s="28">
        <v>6.7466593057437159</v>
      </c>
      <c r="HK15" s="28">
        <v>30.426429918067029</v>
      </c>
      <c r="HL15" s="28">
        <v>4.9354654928125798</v>
      </c>
      <c r="HM15" s="28">
        <v>3.6003533629631561</v>
      </c>
      <c r="HN15" s="28">
        <v>3.1516054483457268</v>
      </c>
      <c r="HO15" s="28">
        <v>29.169959253287892</v>
      </c>
      <c r="HP15" s="28">
        <v>4.7316536218356822</v>
      </c>
      <c r="HQ15" s="28">
        <v>3.4516754406573273</v>
      </c>
      <c r="HR15" s="28">
        <v>1.5316175972714063E-2</v>
      </c>
      <c r="HS15" s="28">
        <v>22.211530937484717</v>
      </c>
      <c r="HT15" s="28">
        <v>3.6029282692610831</v>
      </c>
      <c r="HU15" s="28">
        <v>2.6282860106386643</v>
      </c>
      <c r="HV15" s="28">
        <v>-2.3612768126897592</v>
      </c>
      <c r="HW15" s="29">
        <v>32.632957861999998</v>
      </c>
      <c r="HX15" s="29">
        <v>6.9908897134573191</v>
      </c>
      <c r="HY15" s="29">
        <v>5.0997567152692458</v>
      </c>
      <c r="HZ15" s="29">
        <v>11.351869691622705</v>
      </c>
      <c r="IA15" s="29">
        <v>32.507002039</v>
      </c>
      <c r="IB15" s="29">
        <v>6.9865766986828888</v>
      </c>
      <c r="IC15" s="29">
        <v>5.0966104310392693</v>
      </c>
      <c r="ID15" s="29">
        <v>10.40728291192859</v>
      </c>
      <c r="IE15" s="29">
        <v>32.578539925000001</v>
      </c>
      <c r="IF15" s="29">
        <v>6.9810989390955216</v>
      </c>
      <c r="IG15" s="29">
        <v>5.0926144816844205</v>
      </c>
      <c r="IH15" s="29">
        <v>9.224609012942139</v>
      </c>
      <c r="II15" s="29">
        <v>32.641015334000002</v>
      </c>
      <c r="IJ15" s="29">
        <v>6.9416919239363519</v>
      </c>
      <c r="IK15" s="29">
        <v>5.0638676127701778</v>
      </c>
      <c r="IL15" s="29">
        <v>9.0485141085300604</v>
      </c>
      <c r="IM15" s="29">
        <v>32.713122517000002</v>
      </c>
      <c r="IN15" s="29">
        <v>6.8991924611624196</v>
      </c>
      <c r="IO15" s="29">
        <v>5.0328648463755821</v>
      </c>
      <c r="IP15" s="29">
        <v>8.9644033370657112</v>
      </c>
      <c r="IQ15" s="29">
        <v>32.799296212999998</v>
      </c>
      <c r="IR15" s="29">
        <v>6.8532184593106189</v>
      </c>
      <c r="IS15" s="29">
        <v>4.9993274520979698</v>
      </c>
      <c r="IT15" s="29">
        <v>8.8166519793077356</v>
      </c>
      <c r="IU15" s="29">
        <v>32.891388243999998</v>
      </c>
      <c r="IV15" s="29">
        <v>6.8043380880045277</v>
      </c>
      <c r="IW15" s="29">
        <v>4.9636699017673962</v>
      </c>
      <c r="IX15" s="29">
        <v>8.5745299759308082</v>
      </c>
      <c r="IY15" s="29">
        <v>32.996411371000001</v>
      </c>
      <c r="IZ15" s="29">
        <v>6.7530773774684274</v>
      </c>
      <c r="JA15" s="29">
        <v>4.9262759271088159</v>
      </c>
      <c r="JB15" s="29">
        <v>8.4589840829213685</v>
      </c>
      <c r="JC15" s="29">
        <v>33.110413962999999</v>
      </c>
      <c r="JD15" s="29">
        <v>6.6996326198717178</v>
      </c>
      <c r="JE15" s="29">
        <v>4.8872887205269278</v>
      </c>
      <c r="JF15" s="29">
        <v>8.2849116519019539</v>
      </c>
      <c r="JG15" s="29">
        <v>33.241885711000002</v>
      </c>
      <c r="JH15" s="29">
        <v>6.1119301613152661</v>
      </c>
      <c r="JI15" s="29">
        <v>4.4585679593004883</v>
      </c>
      <c r="JJ15" s="29">
        <v>8.0068899150039279</v>
      </c>
      <c r="JK15" s="29">
        <v>33.972352385000001</v>
      </c>
      <c r="JL15" s="29">
        <v>5.8049389703730814</v>
      </c>
      <c r="JM15" s="29">
        <v>4.2346221595945934</v>
      </c>
      <c r="JN15" s="29">
        <v>4.5483251403935654</v>
      </c>
      <c r="JO15" s="29">
        <v>26.96924583670036</v>
      </c>
      <c r="JP15" s="29">
        <v>4.3746763111099192</v>
      </c>
      <c r="JQ15" s="29">
        <v>3.1912654625013217</v>
      </c>
      <c r="JR15" s="29">
        <v>0.94045317203439538</v>
      </c>
      <c r="JS15" s="29">
        <v>25.927860908936097</v>
      </c>
      <c r="JT15" s="29">
        <v>4.2057534572109905</v>
      </c>
      <c r="JU15" s="29">
        <v>3.0680385924113525</v>
      </c>
      <c r="JV15" s="29">
        <v>-1.6000831227105294</v>
      </c>
      <c r="JW15" s="29">
        <v>21.497800655954507</v>
      </c>
      <c r="JX15" s="29">
        <v>3.4871542141007024</v>
      </c>
      <c r="JY15" s="29">
        <v>2.5438304492640427</v>
      </c>
      <c r="JZ15" s="29">
        <v>-1.7415913422634901</v>
      </c>
    </row>
    <row r="16" spans="1:286" ht="15" thickBot="1" x14ac:dyDescent="0.35">
      <c r="A16" s="2"/>
      <c r="B16" s="74" t="s">
        <v>469</v>
      </c>
      <c r="C16" s="74" t="s">
        <v>468</v>
      </c>
      <c r="D16" s="74" t="s">
        <v>874</v>
      </c>
      <c r="E16" s="87">
        <v>385032</v>
      </c>
      <c r="F16" s="84">
        <v>398840</v>
      </c>
      <c r="G16" s="22">
        <v>19.625689480999998</v>
      </c>
      <c r="H16" s="22">
        <v>19.625689480999998</v>
      </c>
      <c r="I16" s="22">
        <v>15.773006749166644</v>
      </c>
      <c r="J16" s="22">
        <v>7.3893169176072142</v>
      </c>
      <c r="K16" s="22">
        <v>19.606290101999999</v>
      </c>
      <c r="L16" s="22">
        <v>19.606290101999999</v>
      </c>
      <c r="M16" s="22">
        <v>15.693904687165594</v>
      </c>
      <c r="N16" s="22">
        <v>7.0145418134196191</v>
      </c>
      <c r="O16" s="22">
        <v>19.642566333000001</v>
      </c>
      <c r="P16" s="22">
        <v>19.642566333000001</v>
      </c>
      <c r="Q16" s="22">
        <v>15.692182466626667</v>
      </c>
      <c r="R16" s="22">
        <v>6.344415838540808</v>
      </c>
      <c r="S16" s="22">
        <v>19.675327882000001</v>
      </c>
      <c r="T16" s="22">
        <v>19.675327882000001</v>
      </c>
      <c r="U16" s="22">
        <v>15.679783051349563</v>
      </c>
      <c r="V16" s="22">
        <v>6.0951556978548425</v>
      </c>
      <c r="W16" s="22">
        <v>19.709664683</v>
      </c>
      <c r="X16" s="22">
        <v>19.709664683</v>
      </c>
      <c r="Y16" s="22">
        <v>15.666682282099293</v>
      </c>
      <c r="Z16" s="22">
        <v>5.9229878724336071</v>
      </c>
      <c r="AA16" s="22">
        <v>19.745994429</v>
      </c>
      <c r="AB16" s="22">
        <v>19.745994429</v>
      </c>
      <c r="AC16" s="22">
        <v>15.652921423654888</v>
      </c>
      <c r="AD16" s="22">
        <v>5.7502934925563611</v>
      </c>
      <c r="AE16" s="22">
        <v>19.782553477</v>
      </c>
      <c r="AF16" s="22">
        <v>19.782553477</v>
      </c>
      <c r="AG16" s="22">
        <v>15.638375027297466</v>
      </c>
      <c r="AH16" s="22">
        <v>5.5790025286624267</v>
      </c>
      <c r="AI16" s="22">
        <v>19.820088215999998</v>
      </c>
      <c r="AJ16" s="22">
        <v>19.820088215999998</v>
      </c>
      <c r="AK16" s="22">
        <v>15.623105157808869</v>
      </c>
      <c r="AL16" s="22">
        <v>5.4306598927708425</v>
      </c>
      <c r="AM16" s="22">
        <v>19.857794157000001</v>
      </c>
      <c r="AN16" s="22">
        <v>19.857794157000001</v>
      </c>
      <c r="AO16" s="22">
        <v>15.607311177990574</v>
      </c>
      <c r="AP16" s="22">
        <v>5.2581285025151683</v>
      </c>
      <c r="AQ16" s="22">
        <v>19.896223266</v>
      </c>
      <c r="AR16" s="22">
        <v>19.896223266</v>
      </c>
      <c r="AS16" s="22">
        <v>15.368948074489348</v>
      </c>
      <c r="AT16" s="22">
        <v>5.0656010099589306</v>
      </c>
      <c r="AU16" s="22">
        <v>20.031066600999999</v>
      </c>
      <c r="AV16" s="22">
        <v>20.031066600999999</v>
      </c>
      <c r="AW16" s="22">
        <v>15.276359581654892</v>
      </c>
      <c r="AX16" s="22">
        <v>4.4300231319507226</v>
      </c>
      <c r="AY16" s="22">
        <v>20.127489608000001</v>
      </c>
      <c r="AZ16" s="22">
        <v>20.127489608000001</v>
      </c>
      <c r="BA16" s="22">
        <v>15.074041005095145</v>
      </c>
      <c r="BB16" s="22">
        <v>3.5988764571538336</v>
      </c>
      <c r="BC16" s="22">
        <v>20.189690894000002</v>
      </c>
      <c r="BD16" s="22">
        <v>20.189690894000002</v>
      </c>
      <c r="BE16" s="22">
        <v>15.046314940958327</v>
      </c>
      <c r="BF16" s="22">
        <v>3.011989808446728</v>
      </c>
      <c r="BG16" s="22">
        <v>20.222647621</v>
      </c>
      <c r="BH16" s="22">
        <v>20.222647621</v>
      </c>
      <c r="BI16" s="22">
        <v>14.959090057897484</v>
      </c>
      <c r="BJ16" s="22">
        <v>2.5230927482785255</v>
      </c>
      <c r="BK16" s="25">
        <v>19.643089208999999</v>
      </c>
      <c r="BL16" s="25">
        <v>19.643089208999999</v>
      </c>
      <c r="BM16" s="25">
        <v>15.77360606679861</v>
      </c>
      <c r="BN16" s="25">
        <v>7.3261988871831356</v>
      </c>
      <c r="BO16" s="25">
        <v>19.641810726999999</v>
      </c>
      <c r="BP16" s="25">
        <v>19.641810726999999</v>
      </c>
      <c r="BQ16" s="25">
        <v>15.695376436063217</v>
      </c>
      <c r="BR16" s="25">
        <v>7.139855284690567</v>
      </c>
      <c r="BS16" s="25">
        <v>19.681993631000001</v>
      </c>
      <c r="BT16" s="25">
        <v>19.681993631000001</v>
      </c>
      <c r="BU16" s="25">
        <v>15.694840528770342</v>
      </c>
      <c r="BV16" s="25">
        <v>6.7502608778193967</v>
      </c>
      <c r="BW16" s="25">
        <v>19.721561921999999</v>
      </c>
      <c r="BX16" s="25">
        <v>19.721561921999999</v>
      </c>
      <c r="BY16" s="25">
        <v>15.691257539308996</v>
      </c>
      <c r="BZ16" s="25">
        <v>6.5431796626009344</v>
      </c>
      <c r="CA16" s="25">
        <v>19.766352378000001</v>
      </c>
      <c r="CB16" s="25">
        <v>19.766352378000001</v>
      </c>
      <c r="CC16" s="25">
        <v>15.687539374258762</v>
      </c>
      <c r="CD16" s="25">
        <v>6.3828575368053606</v>
      </c>
      <c r="CE16" s="25">
        <v>19.817314782</v>
      </c>
      <c r="CF16" s="25">
        <v>19.817314782</v>
      </c>
      <c r="CG16" s="25">
        <v>15.683716427098448</v>
      </c>
      <c r="CH16" s="25">
        <v>6.2092646933076665</v>
      </c>
      <c r="CI16" s="25">
        <v>19.873621086</v>
      </c>
      <c r="CJ16" s="25">
        <v>19.873621086</v>
      </c>
      <c r="CK16" s="25">
        <v>15.679760415989367</v>
      </c>
      <c r="CL16" s="25">
        <v>5.9971274508463672</v>
      </c>
      <c r="CM16" s="25">
        <v>19.935979276000001</v>
      </c>
      <c r="CN16" s="25">
        <v>19.935979276000001</v>
      </c>
      <c r="CO16" s="25">
        <v>15.675679177002142</v>
      </c>
      <c r="CP16" s="25">
        <v>5.6636384025757529</v>
      </c>
      <c r="CQ16" s="25">
        <v>20.004683719999999</v>
      </c>
      <c r="CR16" s="25">
        <v>20.004683719999999</v>
      </c>
      <c r="CS16" s="25">
        <v>15.671502689930126</v>
      </c>
      <c r="CT16" s="25">
        <v>5.2443535714999356</v>
      </c>
      <c r="CU16" s="25">
        <v>20.080662569000001</v>
      </c>
      <c r="CV16" s="25">
        <v>20.080662569000001</v>
      </c>
      <c r="CW16" s="25">
        <v>15.391931325615976</v>
      </c>
      <c r="CX16" s="25">
        <v>4.7431921431849098</v>
      </c>
      <c r="CY16" s="25">
        <v>20.223736063</v>
      </c>
      <c r="CZ16" s="25">
        <v>20.223736063</v>
      </c>
      <c r="DA16" s="25">
        <v>15.380501345415768</v>
      </c>
      <c r="DB16" s="25">
        <v>4.0279039582226872</v>
      </c>
      <c r="DC16" s="25">
        <v>20.298170976000002</v>
      </c>
      <c r="DD16" s="25">
        <v>20.298170976000002</v>
      </c>
      <c r="DE16" s="25">
        <v>15.321023270786917</v>
      </c>
      <c r="DF16" s="25">
        <v>3.8027087616602877</v>
      </c>
      <c r="DG16" s="25">
        <v>20.371316230000001</v>
      </c>
      <c r="DH16" s="25">
        <v>20.371316230000001</v>
      </c>
      <c r="DI16" s="25">
        <v>15.32493822745923</v>
      </c>
      <c r="DJ16" s="25">
        <v>3.5976505732284245</v>
      </c>
      <c r="DK16" s="25">
        <v>20.445182687999999</v>
      </c>
      <c r="DL16" s="25">
        <v>20.445182687999999</v>
      </c>
      <c r="DM16" s="25">
        <v>15.319684955826572</v>
      </c>
      <c r="DN16" s="25">
        <v>3.5213204849622244</v>
      </c>
      <c r="DO16" s="27">
        <v>19.625624085999998</v>
      </c>
      <c r="DP16" s="27">
        <v>19.625624085999998</v>
      </c>
      <c r="DQ16" s="27">
        <v>15.773105210566753</v>
      </c>
      <c r="DR16" s="27">
        <v>7.3899410270501189</v>
      </c>
      <c r="DS16" s="27">
        <v>19.605480796999998</v>
      </c>
      <c r="DT16" s="27">
        <v>19.605480796999998</v>
      </c>
      <c r="DU16" s="27">
        <v>15.694328707363812</v>
      </c>
      <c r="DV16" s="27">
        <v>7.027644633991299</v>
      </c>
      <c r="DW16" s="27">
        <v>19.640689078000001</v>
      </c>
      <c r="DX16" s="27">
        <v>19.640689078000001</v>
      </c>
      <c r="DY16" s="27">
        <v>15.693178348009193</v>
      </c>
      <c r="DZ16" s="27">
        <v>6.3725427775702936</v>
      </c>
      <c r="EA16" s="27">
        <v>19.672426851000001</v>
      </c>
      <c r="EB16" s="27">
        <v>19.672426851000001</v>
      </c>
      <c r="EC16" s="27">
        <v>15.681644782563176</v>
      </c>
      <c r="ED16" s="27">
        <v>6.1373245504397076</v>
      </c>
      <c r="EE16" s="27">
        <v>19.705631165</v>
      </c>
      <c r="EF16" s="27">
        <v>19.705631165</v>
      </c>
      <c r="EG16" s="27">
        <v>15.669832236237689</v>
      </c>
      <c r="EH16" s="27">
        <v>5.9799363884686247</v>
      </c>
      <c r="EI16" s="27">
        <v>19.740350515999999</v>
      </c>
      <c r="EJ16" s="27">
        <v>19.740350515999999</v>
      </c>
      <c r="EK16" s="27">
        <v>15.657792860482948</v>
      </c>
      <c r="EL16" s="27">
        <v>5.8268386859777017</v>
      </c>
      <c r="EM16" s="27">
        <v>19.775059073000001</v>
      </c>
      <c r="EN16" s="27">
        <v>19.775059073000001</v>
      </c>
      <c r="EO16" s="27">
        <v>15.645485252107852</v>
      </c>
      <c r="EP16" s="27">
        <v>5.6742346911880084</v>
      </c>
      <c r="EQ16" s="27">
        <v>19.810206096000002</v>
      </c>
      <c r="ER16" s="27">
        <v>19.810206096000002</v>
      </c>
      <c r="ES16" s="27">
        <v>15.632977862006028</v>
      </c>
      <c r="ET16" s="27">
        <v>5.5475406777241734</v>
      </c>
      <c r="EU16" s="27">
        <v>19.845502495000002</v>
      </c>
      <c r="EV16" s="27">
        <v>19.845502495000002</v>
      </c>
      <c r="EW16" s="27">
        <v>15.620304893996952</v>
      </c>
      <c r="EX16" s="27">
        <v>5.3957685811168208</v>
      </c>
      <c r="EY16" s="27">
        <v>19.881478042000001</v>
      </c>
      <c r="EZ16" s="27">
        <v>19.881478042000001</v>
      </c>
      <c r="FA16" s="27">
        <v>15.420990594727874</v>
      </c>
      <c r="FB16" s="27">
        <v>5.2232575470830067</v>
      </c>
      <c r="FC16" s="27">
        <v>20.002428940999998</v>
      </c>
      <c r="FD16" s="27">
        <v>20.002428940999998</v>
      </c>
      <c r="FE16" s="27">
        <v>15.350286930595288</v>
      </c>
      <c r="FF16" s="27">
        <v>4.6942116214191589</v>
      </c>
      <c r="FG16" s="27">
        <v>20.095179101999999</v>
      </c>
      <c r="FH16" s="27">
        <v>20.095179101999999</v>
      </c>
      <c r="FI16" s="27">
        <v>15.232537742287931</v>
      </c>
      <c r="FJ16" s="27">
        <v>4.2876066509946256</v>
      </c>
      <c r="FK16" s="27">
        <v>20.158556766</v>
      </c>
      <c r="FL16" s="27">
        <v>20.158556766</v>
      </c>
      <c r="FM16" s="27">
        <v>15.22100453882266</v>
      </c>
      <c r="FN16" s="27">
        <v>4.0884642163604727</v>
      </c>
      <c r="FO16" s="27">
        <v>20.192492993000002</v>
      </c>
      <c r="FP16" s="27">
        <v>20.192492993000002</v>
      </c>
      <c r="FQ16" s="27">
        <v>15.241015834600066</v>
      </c>
      <c r="FR16" s="27">
        <v>3.9907928298541275</v>
      </c>
      <c r="FS16" s="28">
        <v>19.625739029000002</v>
      </c>
      <c r="FT16" s="28">
        <v>19.625739029000002</v>
      </c>
      <c r="FU16" s="28">
        <v>15.773006746805203</v>
      </c>
      <c r="FV16" s="28">
        <v>7.3892534790391391</v>
      </c>
      <c r="FW16" s="28">
        <v>19.603446549000001</v>
      </c>
      <c r="FX16" s="28">
        <v>19.603446549000001</v>
      </c>
      <c r="FY16" s="28">
        <v>15.693904675905555</v>
      </c>
      <c r="FZ16" s="28">
        <v>7.0328686457697103</v>
      </c>
      <c r="GA16" s="28">
        <v>19.636967412000001</v>
      </c>
      <c r="GB16" s="28">
        <v>19.636967412000001</v>
      </c>
      <c r="GC16" s="28">
        <v>15.692182443401039</v>
      </c>
      <c r="GD16" s="28">
        <v>6.3815301303659826</v>
      </c>
      <c r="GE16" s="28">
        <v>19.667176803</v>
      </c>
      <c r="GF16" s="28">
        <v>19.667176803</v>
      </c>
      <c r="GG16" s="28">
        <v>15.67914333809542</v>
      </c>
      <c r="GH16" s="28">
        <v>6.1517845621256182</v>
      </c>
      <c r="GI16" s="28">
        <v>19.699333539000001</v>
      </c>
      <c r="GJ16" s="28">
        <v>19.699333539000001</v>
      </c>
      <c r="GK16" s="28">
        <v>15.665402038437673</v>
      </c>
      <c r="GL16" s="28">
        <v>5.9990693163919442</v>
      </c>
      <c r="GM16" s="28">
        <v>19.734076432999998</v>
      </c>
      <c r="GN16" s="28">
        <v>19.734076432999998</v>
      </c>
      <c r="GO16" s="28">
        <v>15.651000449321263</v>
      </c>
      <c r="GP16" s="28">
        <v>5.8456567807442958</v>
      </c>
      <c r="GQ16" s="28">
        <v>19.769421161</v>
      </c>
      <c r="GR16" s="28">
        <v>19.769421161</v>
      </c>
      <c r="GS16" s="28">
        <v>15.635812740931183</v>
      </c>
      <c r="GT16" s="28">
        <v>5.694646123865132</v>
      </c>
      <c r="GU16" s="28">
        <v>19.806947401999999</v>
      </c>
      <c r="GV16" s="28">
        <v>19.806947401999999</v>
      </c>
      <c r="GW16" s="28">
        <v>15.619901542059102</v>
      </c>
      <c r="GX16" s="28">
        <v>5.566821773673313</v>
      </c>
      <c r="GY16" s="28">
        <v>19.845160916000001</v>
      </c>
      <c r="GZ16" s="28">
        <v>19.845160916000001</v>
      </c>
      <c r="HA16" s="28">
        <v>15.60346604175346</v>
      </c>
      <c r="HB16" s="28">
        <v>5.4164500356880669</v>
      </c>
      <c r="HC16" s="28">
        <v>19.884236698999999</v>
      </c>
      <c r="HD16" s="28">
        <v>19.884236698999999</v>
      </c>
      <c r="HE16" s="28">
        <v>15.401125328262546</v>
      </c>
      <c r="HF16" s="28">
        <v>5.2487976384137482</v>
      </c>
      <c r="HG16" s="28">
        <v>20.025808854000001</v>
      </c>
      <c r="HH16" s="28">
        <v>20.025808854000001</v>
      </c>
      <c r="HI16" s="28">
        <v>15.305334856182286</v>
      </c>
      <c r="HJ16" s="28">
        <v>4.740072185505543</v>
      </c>
      <c r="HK16" s="28">
        <v>20.341773399000001</v>
      </c>
      <c r="HL16" s="28">
        <v>20.341773399000001</v>
      </c>
      <c r="HM16" s="28">
        <v>15.142349428243929</v>
      </c>
      <c r="HN16" s="28">
        <v>3.9525823983244059</v>
      </c>
      <c r="HO16" s="28">
        <v>20.570720465000001</v>
      </c>
      <c r="HP16" s="28">
        <v>20.570720465000001</v>
      </c>
      <c r="HQ16" s="28">
        <v>15.113417547972238</v>
      </c>
      <c r="HR16" s="28">
        <v>3.4382232700114699</v>
      </c>
      <c r="HS16" s="28">
        <v>20.705261086</v>
      </c>
      <c r="HT16" s="28">
        <v>20.543301205801438</v>
      </c>
      <c r="HU16" s="28">
        <v>14.986052215415812</v>
      </c>
      <c r="HV16" s="28">
        <v>2.9233699271791878</v>
      </c>
      <c r="HW16" s="29">
        <v>19.617353917999999</v>
      </c>
      <c r="HX16" s="29">
        <v>19.617353917999999</v>
      </c>
      <c r="HY16" s="29">
        <v>15.772985225710714</v>
      </c>
      <c r="HZ16" s="29">
        <v>7.412618278254623</v>
      </c>
      <c r="IA16" s="29">
        <v>19.586408376000001</v>
      </c>
      <c r="IB16" s="29">
        <v>19.586408376000001</v>
      </c>
      <c r="IC16" s="29">
        <v>15.771863851438857</v>
      </c>
      <c r="ID16" s="29">
        <v>7.0807482201040148</v>
      </c>
      <c r="IE16" s="29">
        <v>19.610860844000001</v>
      </c>
      <c r="IF16" s="29">
        <v>19.610860844000001</v>
      </c>
      <c r="IG16" s="29">
        <v>15.770249202906154</v>
      </c>
      <c r="IH16" s="29">
        <v>6.4551044804918813</v>
      </c>
      <c r="II16" s="29">
        <v>19.632282574000001</v>
      </c>
      <c r="IJ16" s="29">
        <v>19.632282574000001</v>
      </c>
      <c r="IK16" s="29">
        <v>15.747787979745992</v>
      </c>
      <c r="IL16" s="29">
        <v>6.2517728378568691</v>
      </c>
      <c r="IM16" s="29">
        <v>19.655834259999999</v>
      </c>
      <c r="IN16" s="29">
        <v>19.655834259999999</v>
      </c>
      <c r="IO16" s="29">
        <v>15.723914032426835</v>
      </c>
      <c r="IP16" s="29">
        <v>6.1203975102552111</v>
      </c>
      <c r="IQ16" s="29">
        <v>19.683090540999999</v>
      </c>
      <c r="IR16" s="29">
        <v>19.683090540999999</v>
      </c>
      <c r="IS16" s="29">
        <v>15.698338728961128</v>
      </c>
      <c r="IT16" s="29">
        <v>5.9825473478351743</v>
      </c>
      <c r="IU16" s="29">
        <v>19.711173624000001</v>
      </c>
      <c r="IV16" s="29">
        <v>19.711173624000001</v>
      </c>
      <c r="IW16" s="29">
        <v>15.671552303981196</v>
      </c>
      <c r="IX16" s="29">
        <v>5.8442038545737187</v>
      </c>
      <c r="IY16" s="29">
        <v>19.741507045999999</v>
      </c>
      <c r="IZ16" s="29">
        <v>19.741507045999999</v>
      </c>
      <c r="JA16" s="29">
        <v>15.643681558789901</v>
      </c>
      <c r="JB16" s="29">
        <v>5.7241401020070128</v>
      </c>
      <c r="JC16" s="29">
        <v>19.773065836000001</v>
      </c>
      <c r="JD16" s="29">
        <v>19.773065836000001</v>
      </c>
      <c r="JE16" s="29">
        <v>15.614812786041334</v>
      </c>
      <c r="JF16" s="29">
        <v>5.578411791213906</v>
      </c>
      <c r="JG16" s="29">
        <v>19.818454971000001</v>
      </c>
      <c r="JH16" s="29">
        <v>19.818454971000001</v>
      </c>
      <c r="JI16" s="29">
        <v>15.399793150371526</v>
      </c>
      <c r="JJ16" s="29">
        <v>5.4061500474284454</v>
      </c>
      <c r="JK16" s="29">
        <v>20.196264854999999</v>
      </c>
      <c r="JL16" s="29">
        <v>20.196264854999999</v>
      </c>
      <c r="JM16" s="29">
        <v>15.243031553349116</v>
      </c>
      <c r="JN16" s="29">
        <v>4.2151392143288469</v>
      </c>
      <c r="JO16" s="29">
        <v>20.517698482</v>
      </c>
      <c r="JP16" s="29">
        <v>20.381468853390572</v>
      </c>
      <c r="JQ16" s="29">
        <v>14.867997767443843</v>
      </c>
      <c r="JR16" s="29">
        <v>3.2882634938627415</v>
      </c>
      <c r="JS16" s="29">
        <v>20.707001091999999</v>
      </c>
      <c r="JT16" s="29">
        <v>20.303927601899503</v>
      </c>
      <c r="JU16" s="29">
        <v>14.811432504049581</v>
      </c>
      <c r="JV16" s="29">
        <v>2.4900671764740085</v>
      </c>
      <c r="JW16" s="29">
        <v>20.698825676999999</v>
      </c>
      <c r="JX16" s="29">
        <v>20.119852051759381</v>
      </c>
      <c r="JY16" s="29">
        <v>14.67715195301515</v>
      </c>
      <c r="JZ16" s="29">
        <v>2.4749771534918192</v>
      </c>
    </row>
    <row r="17" spans="1:286" ht="15" thickBot="1" x14ac:dyDescent="0.35">
      <c r="A17" s="2"/>
      <c r="B17" s="74" t="s">
        <v>470</v>
      </c>
      <c r="C17" s="74" t="s">
        <v>471</v>
      </c>
      <c r="D17" s="74" t="s">
        <v>873</v>
      </c>
      <c r="E17" s="87">
        <v>300011</v>
      </c>
      <c r="F17" s="84">
        <v>527810</v>
      </c>
      <c r="G17" s="22">
        <v>25.969105430315786</v>
      </c>
      <c r="H17" s="22">
        <v>8.7610027917599247</v>
      </c>
      <c r="I17" s="22">
        <v>6.2967052072687721</v>
      </c>
      <c r="J17" s="22">
        <v>10.808423409202394</v>
      </c>
      <c r="K17" s="22">
        <v>25.873861302315788</v>
      </c>
      <c r="L17" s="22">
        <v>8.7463275756583414</v>
      </c>
      <c r="M17" s="22">
        <v>6.2861578405071104</v>
      </c>
      <c r="N17" s="22">
        <v>11.044000627511656</v>
      </c>
      <c r="O17" s="22">
        <v>25.942918175315789</v>
      </c>
      <c r="P17" s="22">
        <v>8.7273164561877348</v>
      </c>
      <c r="Q17" s="22">
        <v>6.2724941746218352</v>
      </c>
      <c r="R17" s="22">
        <v>10.669506205620856</v>
      </c>
      <c r="S17" s="22">
        <v>26.01577386231579</v>
      </c>
      <c r="T17" s="22">
        <v>8.6832154808394506</v>
      </c>
      <c r="U17" s="22">
        <v>6.2407979353075014</v>
      </c>
      <c r="V17" s="22">
        <v>10.535024858787803</v>
      </c>
      <c r="W17" s="22">
        <v>26.107437192315786</v>
      </c>
      <c r="X17" s="22">
        <v>8.630372967681236</v>
      </c>
      <c r="Y17" s="22">
        <v>6.202818980651597</v>
      </c>
      <c r="Z17" s="22">
        <v>10.220339222653966</v>
      </c>
      <c r="AA17" s="22">
        <v>26.222093185315789</v>
      </c>
      <c r="AB17" s="22">
        <v>8.5689265761734514</v>
      </c>
      <c r="AC17" s="22">
        <v>6.1586562492187475</v>
      </c>
      <c r="AD17" s="22">
        <v>9.8970202615656007</v>
      </c>
      <c r="AE17" s="22">
        <v>26.347161066315788</v>
      </c>
      <c r="AF17" s="22">
        <v>8.4974200111883356</v>
      </c>
      <c r="AG17" s="22">
        <v>6.1072630730267283</v>
      </c>
      <c r="AH17" s="22">
        <v>9.6431068539169082</v>
      </c>
      <c r="AI17" s="22">
        <v>26.50580470931579</v>
      </c>
      <c r="AJ17" s="22">
        <v>8.4162200540890257</v>
      </c>
      <c r="AK17" s="22">
        <v>6.0489030650630147</v>
      </c>
      <c r="AL17" s="22">
        <v>9.315182497479995</v>
      </c>
      <c r="AM17" s="22">
        <v>26.681213554315789</v>
      </c>
      <c r="AN17" s="22">
        <v>8.3280131038409397</v>
      </c>
      <c r="AO17" s="22">
        <v>5.9855069931582321</v>
      </c>
      <c r="AP17" s="22">
        <v>8.9181963515490601</v>
      </c>
      <c r="AQ17" s="22">
        <v>26.881258690315789</v>
      </c>
      <c r="AR17" s="22">
        <v>7.98903160940191</v>
      </c>
      <c r="AS17" s="22">
        <v>5.7418743186875032</v>
      </c>
      <c r="AT17" s="22">
        <v>8.4817199532557765</v>
      </c>
      <c r="AU17" s="22">
        <v>27.889687500315787</v>
      </c>
      <c r="AV17" s="22">
        <v>7.5186355191026495</v>
      </c>
      <c r="AW17" s="22">
        <v>5.4037913866683454</v>
      </c>
      <c r="AX17" s="22">
        <v>6.5270531293096283</v>
      </c>
      <c r="AY17" s="22">
        <v>28.74130713431579</v>
      </c>
      <c r="AZ17" s="22">
        <v>7.5955270984593231</v>
      </c>
      <c r="BA17" s="22">
        <v>5.4590548787180984</v>
      </c>
      <c r="BB17" s="22">
        <v>4.6801140591940715</v>
      </c>
      <c r="BC17" s="22">
        <v>29.186145558315786</v>
      </c>
      <c r="BD17" s="22">
        <v>9.1983106617523411</v>
      </c>
      <c r="BE17" s="22">
        <v>6.6110069838588599</v>
      </c>
      <c r="BF17" s="22">
        <v>3.6524344020927551</v>
      </c>
      <c r="BG17" s="22">
        <v>29.400111128315785</v>
      </c>
      <c r="BH17" s="22">
        <v>9.145356899946135</v>
      </c>
      <c r="BI17" s="22">
        <v>6.5729480726092016</v>
      </c>
      <c r="BJ17" s="22">
        <v>3.1316634277774433</v>
      </c>
      <c r="BK17" s="25">
        <v>25.999732444315789</v>
      </c>
      <c r="BL17" s="25">
        <v>8.7666995141490851</v>
      </c>
      <c r="BM17" s="25">
        <v>6.3007995538161721</v>
      </c>
      <c r="BN17" s="25">
        <v>10.7280267757594</v>
      </c>
      <c r="BO17" s="25">
        <v>25.927472758315787</v>
      </c>
      <c r="BP17" s="25">
        <v>8.76075225542872</v>
      </c>
      <c r="BQ17" s="25">
        <v>6.2965251418745707</v>
      </c>
      <c r="BR17" s="25">
        <v>10.885758053414683</v>
      </c>
      <c r="BS17" s="25">
        <v>25.967142630315788</v>
      </c>
      <c r="BT17" s="25">
        <v>8.7540048278552725</v>
      </c>
      <c r="BU17" s="25">
        <v>6.2916756328232371</v>
      </c>
      <c r="BV17" s="25">
        <v>10.586317872373474</v>
      </c>
      <c r="BW17" s="25">
        <v>26.004640824315786</v>
      </c>
      <c r="BX17" s="25">
        <v>8.7406238833474319</v>
      </c>
      <c r="BY17" s="25">
        <v>6.282058484539716</v>
      </c>
      <c r="BZ17" s="25">
        <v>10.369161288364193</v>
      </c>
      <c r="CA17" s="25">
        <v>26.054908889315787</v>
      </c>
      <c r="CB17" s="25">
        <v>8.7256871934065288</v>
      </c>
      <c r="CC17" s="25">
        <v>6.2713231913814154</v>
      </c>
      <c r="CD17" s="25">
        <v>10.033016250730078</v>
      </c>
      <c r="CE17" s="25">
        <v>26.119390024315788</v>
      </c>
      <c r="CF17" s="25">
        <v>8.7093669415447721</v>
      </c>
      <c r="CG17" s="25">
        <v>6.2595935050287839</v>
      </c>
      <c r="CH17" s="25">
        <v>9.6170729222210021</v>
      </c>
      <c r="CI17" s="25">
        <v>26.190460280315786</v>
      </c>
      <c r="CJ17" s="25">
        <v>8.6917706376530113</v>
      </c>
      <c r="CK17" s="25">
        <v>6.2469466949572086</v>
      </c>
      <c r="CL17" s="25">
        <v>9.2103489555451397</v>
      </c>
      <c r="CM17" s="25">
        <v>26.280413507315789</v>
      </c>
      <c r="CN17" s="25">
        <v>8.6728261100848805</v>
      </c>
      <c r="CO17" s="25">
        <v>6.2333308899834119</v>
      </c>
      <c r="CP17" s="25">
        <v>8.7435377105032686</v>
      </c>
      <c r="CQ17" s="25">
        <v>26.381094917315789</v>
      </c>
      <c r="CR17" s="25">
        <v>8.6529725684888632</v>
      </c>
      <c r="CS17" s="25">
        <v>6.2190617587296302</v>
      </c>
      <c r="CT17" s="25">
        <v>8.1354621626267303</v>
      </c>
      <c r="CU17" s="25">
        <v>26.497324589315788</v>
      </c>
      <c r="CV17" s="25">
        <v>8.3913225743265585</v>
      </c>
      <c r="CW17" s="25">
        <v>6.0310087561357717</v>
      </c>
      <c r="CX17" s="25">
        <v>7.4278083028025854</v>
      </c>
      <c r="CY17" s="25">
        <v>26.813214749315787</v>
      </c>
      <c r="CZ17" s="25">
        <v>8.3905230752190487</v>
      </c>
      <c r="DA17" s="25">
        <v>6.0304341403853687</v>
      </c>
      <c r="DB17" s="25">
        <v>6.1435936894142884</v>
      </c>
      <c r="DC17" s="25">
        <v>27.093941081315787</v>
      </c>
      <c r="DD17" s="25">
        <v>8.7501182222418574</v>
      </c>
      <c r="DE17" s="25">
        <v>6.2888822528430817</v>
      </c>
      <c r="DF17" s="25">
        <v>5.3411686728372239</v>
      </c>
      <c r="DG17" s="25">
        <v>27.386880082315788</v>
      </c>
      <c r="DH17" s="25">
        <v>10.294267472422565</v>
      </c>
      <c r="DI17" s="25">
        <v>7.3986927226625809</v>
      </c>
      <c r="DJ17" s="25">
        <v>4.7056416611139618</v>
      </c>
      <c r="DK17" s="25">
        <v>27.546656661315787</v>
      </c>
      <c r="DL17" s="25">
        <v>10.404292040050064</v>
      </c>
      <c r="DM17" s="25">
        <v>7.4777695457585827</v>
      </c>
      <c r="DN17" s="25">
        <v>4.5114658278091788</v>
      </c>
      <c r="DO17" s="27">
        <v>25.968489303315788</v>
      </c>
      <c r="DP17" s="27">
        <v>8.7620827599973499</v>
      </c>
      <c r="DQ17" s="27">
        <v>6.2974814017051761</v>
      </c>
      <c r="DR17" s="27">
        <v>10.81016494122948</v>
      </c>
      <c r="DS17" s="27">
        <v>25.866207665315788</v>
      </c>
      <c r="DT17" s="27">
        <v>8.7509632860338549</v>
      </c>
      <c r="DU17" s="27">
        <v>6.2894896168293757</v>
      </c>
      <c r="DV17" s="27">
        <v>11.08038393512377</v>
      </c>
      <c r="DW17" s="27">
        <v>25.923786008315787</v>
      </c>
      <c r="DX17" s="27">
        <v>8.7383007693647414</v>
      </c>
      <c r="DY17" s="27">
        <v>6.2803888167791202</v>
      </c>
      <c r="DZ17" s="27">
        <v>10.737561739792994</v>
      </c>
      <c r="EA17" s="27">
        <v>25.984082234315789</v>
      </c>
      <c r="EB17" s="27">
        <v>8.704034011606339</v>
      </c>
      <c r="EC17" s="27">
        <v>6.2557606232786584</v>
      </c>
      <c r="ED17" s="27">
        <v>10.655785387226146</v>
      </c>
      <c r="EE17" s="27">
        <v>26.060425588315788</v>
      </c>
      <c r="EF17" s="27">
        <v>8.6663186772116472</v>
      </c>
      <c r="EG17" s="27">
        <v>6.2286538698485261</v>
      </c>
      <c r="EH17" s="27">
        <v>10.389605539462831</v>
      </c>
      <c r="EI17" s="27">
        <v>26.152195798315788</v>
      </c>
      <c r="EJ17" s="27">
        <v>8.6257013925606802</v>
      </c>
      <c r="EK17" s="27">
        <v>6.1994614276309061</v>
      </c>
      <c r="EL17" s="27">
        <v>10.128735614430955</v>
      </c>
      <c r="EM17" s="27">
        <v>26.248891871315788</v>
      </c>
      <c r="EN17" s="27">
        <v>8.5819962638904528</v>
      </c>
      <c r="EO17" s="27">
        <v>6.1680496911181626</v>
      </c>
      <c r="EP17" s="27">
        <v>9.8982297263381298</v>
      </c>
      <c r="EQ17" s="27">
        <v>26.369049232315788</v>
      </c>
      <c r="ER17" s="27">
        <v>8.5358278430690397</v>
      </c>
      <c r="ES17" s="27">
        <v>6.1348675380350715</v>
      </c>
      <c r="ET17" s="27">
        <v>9.6481459998673884</v>
      </c>
      <c r="EU17" s="27">
        <v>26.502201685315789</v>
      </c>
      <c r="EV17" s="27">
        <v>8.4876915977717644</v>
      </c>
      <c r="EW17" s="27">
        <v>6.1002710707554586</v>
      </c>
      <c r="EX17" s="27">
        <v>9.3164494053521629</v>
      </c>
      <c r="EY17" s="27">
        <v>26.655841327315787</v>
      </c>
      <c r="EZ17" s="27">
        <v>8.4432186438047943</v>
      </c>
      <c r="FA17" s="27">
        <v>6.0683074830837569</v>
      </c>
      <c r="FB17" s="27">
        <v>8.949156988809154</v>
      </c>
      <c r="FC17" s="27">
        <v>27.400050240315789</v>
      </c>
      <c r="FD17" s="27">
        <v>8.263546503234533</v>
      </c>
      <c r="FE17" s="27">
        <v>5.9391735779794272</v>
      </c>
      <c r="FF17" s="27">
        <v>7.608181871129208</v>
      </c>
      <c r="FG17" s="27">
        <v>28.147599271315787</v>
      </c>
      <c r="FH17" s="27">
        <v>8.3894241096593625</v>
      </c>
      <c r="FI17" s="27">
        <v>6.0296442921994062</v>
      </c>
      <c r="FJ17" s="27">
        <v>6.3266870419119066</v>
      </c>
      <c r="FK17" s="27">
        <v>28.576859744315787</v>
      </c>
      <c r="FL17" s="27">
        <v>10.189402045718063</v>
      </c>
      <c r="FM17" s="27">
        <v>7.3233238757294723</v>
      </c>
      <c r="FN17" s="27">
        <v>5.9490425612962774</v>
      </c>
      <c r="FO17" s="27">
        <v>28.776230794315786</v>
      </c>
      <c r="FP17" s="27">
        <v>10.520362970373368</v>
      </c>
      <c r="FQ17" s="27">
        <v>7.5611920087746514</v>
      </c>
      <c r="FR17" s="27">
        <v>6.0487627665861972</v>
      </c>
      <c r="FS17" s="28">
        <v>25.970357625315788</v>
      </c>
      <c r="FT17" s="28">
        <v>8.7610017491766321</v>
      </c>
      <c r="FU17" s="28">
        <v>6.2967044579436315</v>
      </c>
      <c r="FV17" s="28">
        <v>10.807300593453299</v>
      </c>
      <c r="FW17" s="28">
        <v>25.870866088315786</v>
      </c>
      <c r="FX17" s="28">
        <v>8.7463231502889442</v>
      </c>
      <c r="FY17" s="28">
        <v>6.286154659906992</v>
      </c>
      <c r="FZ17" s="28">
        <v>11.04444732880537</v>
      </c>
      <c r="GA17" s="28">
        <v>25.945434347315789</v>
      </c>
      <c r="GB17" s="28">
        <v>8.7273072259999118</v>
      </c>
      <c r="GC17" s="28">
        <v>6.2724875407041072</v>
      </c>
      <c r="GD17" s="28">
        <v>10.721573897166365</v>
      </c>
      <c r="GE17" s="28">
        <v>26.036757718315787</v>
      </c>
      <c r="GF17" s="28">
        <v>8.6777916033392763</v>
      </c>
      <c r="GG17" s="28">
        <v>6.236899687754029</v>
      </c>
      <c r="GH17" s="28">
        <v>10.579834863585603</v>
      </c>
      <c r="GI17" s="28">
        <v>26.162821444315789</v>
      </c>
      <c r="GJ17" s="28">
        <v>8.6188254655947603</v>
      </c>
      <c r="GK17" s="28">
        <v>6.1945195635360983</v>
      </c>
      <c r="GL17" s="28">
        <v>10.434998808793015</v>
      </c>
      <c r="GM17" s="28">
        <v>26.333210365315786</v>
      </c>
      <c r="GN17" s="28">
        <v>8.5510862573049771</v>
      </c>
      <c r="GO17" s="28">
        <v>6.145834060778844</v>
      </c>
      <c r="GP17" s="28">
        <v>10.163244183019703</v>
      </c>
      <c r="GQ17" s="28">
        <v>26.533825499315789</v>
      </c>
      <c r="GR17" s="28">
        <v>8.4727968866337307</v>
      </c>
      <c r="GS17" s="28">
        <v>6.0895659485893265</v>
      </c>
      <c r="GT17" s="28">
        <v>9.9347744488908241</v>
      </c>
      <c r="GU17" s="28">
        <v>26.801193516315788</v>
      </c>
      <c r="GV17" s="28">
        <v>8.3847982815507454</v>
      </c>
      <c r="GW17" s="28">
        <v>6.0263196184569381</v>
      </c>
      <c r="GX17" s="28">
        <v>9.6552828073388035</v>
      </c>
      <c r="GY17" s="28">
        <v>27.113101640315787</v>
      </c>
      <c r="GZ17" s="28">
        <v>8.2896318219728453</v>
      </c>
      <c r="HA17" s="28">
        <v>5.9579216101667107</v>
      </c>
      <c r="HB17" s="28">
        <v>9.4604231088061184</v>
      </c>
      <c r="HC17" s="28">
        <v>27.481725143315789</v>
      </c>
      <c r="HD17" s="28">
        <v>8.1923992690687335</v>
      </c>
      <c r="HE17" s="28">
        <v>5.8880386599223389</v>
      </c>
      <c r="HF17" s="28">
        <v>9.0861065332073174</v>
      </c>
      <c r="HG17" s="28">
        <v>29.215809706315788</v>
      </c>
      <c r="HH17" s="28">
        <v>7.6919405037067152</v>
      </c>
      <c r="HI17" s="28">
        <v>5.5283490914128768</v>
      </c>
      <c r="HJ17" s="28">
        <v>7.1842476299851015</v>
      </c>
      <c r="HK17" s="28">
        <v>30.574227306315787</v>
      </c>
      <c r="HL17" s="28">
        <v>6.9888671102103928</v>
      </c>
      <c r="HM17" s="28">
        <v>5.0230364002579062</v>
      </c>
      <c r="HN17" s="28">
        <v>1.2623181364731977</v>
      </c>
      <c r="HO17" s="28">
        <v>31.045910866315786</v>
      </c>
      <c r="HP17" s="28">
        <v>8.5873495991815112</v>
      </c>
      <c r="HQ17" s="28">
        <v>6.1718972385969941</v>
      </c>
      <c r="HR17" s="28">
        <v>-4.7891430245392677</v>
      </c>
      <c r="HS17" s="28">
        <v>31.230252456315789</v>
      </c>
      <c r="HT17" s="28">
        <v>7.7978348178704122</v>
      </c>
      <c r="HU17" s="28">
        <v>5.6044574200213155</v>
      </c>
      <c r="HV17" s="28">
        <v>-9.5119707031824561</v>
      </c>
      <c r="HW17" s="29">
        <v>25.946445183315788</v>
      </c>
      <c r="HX17" s="29">
        <v>8.7611704563426986</v>
      </c>
      <c r="HY17" s="29">
        <v>6.2968257111056642</v>
      </c>
      <c r="HZ17" s="29">
        <v>10.859740438454963</v>
      </c>
      <c r="IA17" s="29">
        <v>25.823232709315789</v>
      </c>
      <c r="IB17" s="29">
        <v>8.7493549394288355</v>
      </c>
      <c r="IC17" s="29">
        <v>6.2883336664566132</v>
      </c>
      <c r="ID17" s="29">
        <v>11.224306966206075</v>
      </c>
      <c r="IE17" s="29">
        <v>25.873790071315788</v>
      </c>
      <c r="IF17" s="29">
        <v>8.7352450158348347</v>
      </c>
      <c r="IG17" s="29">
        <v>6.2781925865505457</v>
      </c>
      <c r="IH17" s="29">
        <v>10.890388814096916</v>
      </c>
      <c r="II17" s="29">
        <v>25.945368943315788</v>
      </c>
      <c r="IJ17" s="29">
        <v>8.6763584550030668</v>
      </c>
      <c r="IK17" s="29">
        <v>6.2358696558266473</v>
      </c>
      <c r="IL17" s="29">
        <v>10.900413923557139</v>
      </c>
      <c r="IM17" s="29">
        <v>26.050383194315788</v>
      </c>
      <c r="IN17" s="29">
        <v>8.6108327444022059</v>
      </c>
      <c r="IO17" s="29">
        <v>6.1887750374413528</v>
      </c>
      <c r="IP17" s="29">
        <v>10.699807641010672</v>
      </c>
      <c r="IQ17" s="29">
        <v>26.202299912315787</v>
      </c>
      <c r="IR17" s="29">
        <v>8.5389117523581177</v>
      </c>
      <c r="IS17" s="29">
        <v>6.1370840043621397</v>
      </c>
      <c r="IT17" s="29">
        <v>10.634894506446194</v>
      </c>
      <c r="IU17" s="29">
        <v>26.385883628315788</v>
      </c>
      <c r="IV17" s="29">
        <v>8.4608918361767369</v>
      </c>
      <c r="IW17" s="29">
        <v>6.0810095544199445</v>
      </c>
      <c r="IX17" s="29">
        <v>10.364215290348209</v>
      </c>
      <c r="IY17" s="29">
        <v>26.641304327315787</v>
      </c>
      <c r="IZ17" s="29">
        <v>8.3785324044478671</v>
      </c>
      <c r="JA17" s="29">
        <v>6.0218162092103489</v>
      </c>
      <c r="JB17" s="29">
        <v>10.149018985584714</v>
      </c>
      <c r="JC17" s="29">
        <v>26.94469611831579</v>
      </c>
      <c r="JD17" s="29">
        <v>8.2920683445358474</v>
      </c>
      <c r="JE17" s="29">
        <v>5.9596727869069479</v>
      </c>
      <c r="JF17" s="29">
        <v>9.8403518195565916</v>
      </c>
      <c r="JG17" s="29">
        <v>27.325296591315787</v>
      </c>
      <c r="JH17" s="29">
        <v>8.2063313302785339</v>
      </c>
      <c r="JI17" s="29">
        <v>5.8980519066308377</v>
      </c>
      <c r="JJ17" s="29">
        <v>9.3728747511964841</v>
      </c>
      <c r="JK17" s="29">
        <v>29.335052407315786</v>
      </c>
      <c r="JL17" s="29">
        <v>7.8482567020225549</v>
      </c>
      <c r="JM17" s="29">
        <v>5.6406966209492859</v>
      </c>
      <c r="JN17" s="29">
        <v>2.3979387790212279</v>
      </c>
      <c r="JO17" s="29">
        <v>30.286076709315786</v>
      </c>
      <c r="JP17" s="29">
        <v>6.6467206684922395</v>
      </c>
      <c r="JQ17" s="29">
        <v>4.7771290158610569</v>
      </c>
      <c r="JR17" s="29">
        <v>-4.0306622390796356</v>
      </c>
      <c r="JS17" s="29">
        <v>30.665842814315788</v>
      </c>
      <c r="JT17" s="29">
        <v>8.8994710081950537</v>
      </c>
      <c r="JU17" s="29">
        <v>6.3962250408075025</v>
      </c>
      <c r="JV17" s="29">
        <v>-9.1138882837653767</v>
      </c>
      <c r="JW17" s="29">
        <v>30.470848188315788</v>
      </c>
      <c r="JX17" s="29">
        <v>9.1616807990921316</v>
      </c>
      <c r="JY17" s="29">
        <v>6.5846803803368275</v>
      </c>
      <c r="JZ17" s="29">
        <v>-8.7895707826541809</v>
      </c>
    </row>
    <row r="18" spans="1:286" ht="15" thickBot="1" x14ac:dyDescent="0.35">
      <c r="A18" s="2"/>
      <c r="B18" s="74" t="s">
        <v>472</v>
      </c>
      <c r="C18" s="74" t="s">
        <v>473</v>
      </c>
      <c r="D18" s="74" t="s">
        <v>875</v>
      </c>
      <c r="E18" s="87">
        <v>334416</v>
      </c>
      <c r="F18" s="84">
        <v>428229</v>
      </c>
      <c r="G18" s="22">
        <v>21.113657615000001</v>
      </c>
      <c r="H18" s="22">
        <v>10.281248288194183</v>
      </c>
      <c r="I18" s="22">
        <v>7.500027485505667</v>
      </c>
      <c r="J18" s="22">
        <v>10.567894897373883</v>
      </c>
      <c r="K18" s="22">
        <v>21.094231288</v>
      </c>
      <c r="L18" s="22">
        <v>10.276335661843328</v>
      </c>
      <c r="M18" s="22">
        <v>7.4964437929787833</v>
      </c>
      <c r="N18" s="22">
        <v>10.582135307753308</v>
      </c>
      <c r="O18" s="22">
        <v>21.136358054999999</v>
      </c>
      <c r="P18" s="22">
        <v>10.269821659601615</v>
      </c>
      <c r="Q18" s="22">
        <v>7.4916919190346825</v>
      </c>
      <c r="R18" s="22">
        <v>10.419757912257111</v>
      </c>
      <c r="S18" s="22">
        <v>21.185919231</v>
      </c>
      <c r="T18" s="22">
        <v>10.255743703935194</v>
      </c>
      <c r="U18" s="22">
        <v>7.4814222463764386</v>
      </c>
      <c r="V18" s="22">
        <v>10.265669735555683</v>
      </c>
      <c r="W18" s="22">
        <v>21.247960023000001</v>
      </c>
      <c r="X18" s="22">
        <v>10.238390138791027</v>
      </c>
      <c r="Y18" s="22">
        <v>7.4687630622088692</v>
      </c>
      <c r="Z18" s="22">
        <v>10.107589672701716</v>
      </c>
      <c r="AA18" s="22">
        <v>21.329281522999999</v>
      </c>
      <c r="AB18" s="22">
        <v>10.217760133766703</v>
      </c>
      <c r="AC18" s="22">
        <v>7.453713760764975</v>
      </c>
      <c r="AD18" s="22">
        <v>9.8963331276087327</v>
      </c>
      <c r="AE18" s="22">
        <v>21.421201240999999</v>
      </c>
      <c r="AF18" s="22">
        <v>10.193165938211454</v>
      </c>
      <c r="AG18" s="22">
        <v>7.435772637520234</v>
      </c>
      <c r="AH18" s="22">
        <v>9.6469391892326151</v>
      </c>
      <c r="AI18" s="22">
        <v>21.538490545000002</v>
      </c>
      <c r="AJ18" s="22">
        <v>10.16472196191863</v>
      </c>
      <c r="AK18" s="22">
        <v>7.4150231528260253</v>
      </c>
      <c r="AL18" s="22">
        <v>9.3904289513595671</v>
      </c>
      <c r="AM18" s="22">
        <v>21.670793035999999</v>
      </c>
      <c r="AN18" s="22">
        <v>10.13346538046723</v>
      </c>
      <c r="AO18" s="22">
        <v>7.3922219118271446</v>
      </c>
      <c r="AP18" s="22">
        <v>9.1369196963479826</v>
      </c>
      <c r="AQ18" s="22">
        <v>21.824867576999999</v>
      </c>
      <c r="AR18" s="22">
        <v>9.8089145176049755</v>
      </c>
      <c r="AS18" s="22">
        <v>7.1554665759301814</v>
      </c>
      <c r="AT18" s="22">
        <v>8.8150074867222088</v>
      </c>
      <c r="AU18" s="22">
        <v>22.530450709</v>
      </c>
      <c r="AV18" s="22">
        <v>9.5925701127751868</v>
      </c>
      <c r="AW18" s="22">
        <v>6.997646344662936</v>
      </c>
      <c r="AX18" s="22">
        <v>7.337414252737732</v>
      </c>
      <c r="AY18" s="22">
        <v>22.900603391000001</v>
      </c>
      <c r="AZ18" s="22">
        <v>9.0552034723163111</v>
      </c>
      <c r="BA18" s="22">
        <v>6.6056448619379919</v>
      </c>
      <c r="BB18" s="22">
        <v>6.1610964923085785</v>
      </c>
      <c r="BC18" s="22">
        <v>23.066848760999999</v>
      </c>
      <c r="BD18" s="22">
        <v>8.9635429608537383</v>
      </c>
      <c r="BE18" s="22">
        <v>6.5387797949699866</v>
      </c>
      <c r="BF18" s="22">
        <v>5.7652631139463679</v>
      </c>
      <c r="BG18" s="22">
        <v>23.150751462999999</v>
      </c>
      <c r="BH18" s="22">
        <v>8.8837442026060387</v>
      </c>
      <c r="BI18" s="22">
        <v>6.48056771182691</v>
      </c>
      <c r="BJ18" s="22">
        <v>5.7413886457589012</v>
      </c>
      <c r="BK18" s="25">
        <v>21.122087130000001</v>
      </c>
      <c r="BL18" s="25">
        <v>10.283228531486586</v>
      </c>
      <c r="BM18" s="25">
        <v>7.5014720454175263</v>
      </c>
      <c r="BN18" s="25">
        <v>10.540913179190957</v>
      </c>
      <c r="BO18" s="25">
        <v>21.105574298000001</v>
      </c>
      <c r="BP18" s="25">
        <v>10.28136152867356</v>
      </c>
      <c r="BQ18" s="25">
        <v>7.5001100928587814</v>
      </c>
      <c r="BR18" s="25">
        <v>10.558717039639149</v>
      </c>
      <c r="BS18" s="25">
        <v>21.127648316999998</v>
      </c>
      <c r="BT18" s="25">
        <v>10.27918629872199</v>
      </c>
      <c r="BU18" s="25">
        <v>7.4985232928937613</v>
      </c>
      <c r="BV18" s="25">
        <v>10.44889191759189</v>
      </c>
      <c r="BW18" s="25">
        <v>21.150181173</v>
      </c>
      <c r="BX18" s="25">
        <v>10.275083564420363</v>
      </c>
      <c r="BY18" s="25">
        <v>7.4955304053410634</v>
      </c>
      <c r="BZ18" s="25">
        <v>10.338127449691868</v>
      </c>
      <c r="CA18" s="25">
        <v>21.177938068</v>
      </c>
      <c r="CB18" s="25">
        <v>10.270419314452287</v>
      </c>
      <c r="CC18" s="25">
        <v>7.4921278999273957</v>
      </c>
      <c r="CD18" s="25">
        <v>10.224468481897336</v>
      </c>
      <c r="CE18" s="25">
        <v>21.213862236000001</v>
      </c>
      <c r="CF18" s="25">
        <v>10.265242866667954</v>
      </c>
      <c r="CG18" s="25">
        <v>7.4883517533378461</v>
      </c>
      <c r="CH18" s="25">
        <v>10.064230371667396</v>
      </c>
      <c r="CI18" s="25">
        <v>21.252388653000001</v>
      </c>
      <c r="CJ18" s="25">
        <v>10.25952631208499</v>
      </c>
      <c r="CK18" s="25">
        <v>7.4841816063583337</v>
      </c>
      <c r="CL18" s="25">
        <v>9.8634237435670968</v>
      </c>
      <c r="CM18" s="25">
        <v>21.299627150999999</v>
      </c>
      <c r="CN18" s="25">
        <v>10.253253439598069</v>
      </c>
      <c r="CO18" s="25">
        <v>7.4796056332132244</v>
      </c>
      <c r="CP18" s="25">
        <v>9.65948379676475</v>
      </c>
      <c r="CQ18" s="25">
        <v>21.351517335</v>
      </c>
      <c r="CR18" s="25">
        <v>10.246596996201365</v>
      </c>
      <c r="CS18" s="25">
        <v>7.4747498504296965</v>
      </c>
      <c r="CT18" s="25">
        <v>9.4536812987105812</v>
      </c>
      <c r="CU18" s="25">
        <v>21.411704592</v>
      </c>
      <c r="CV18" s="25">
        <v>10.20150066779798</v>
      </c>
      <c r="CW18" s="25">
        <v>7.4418527067132896</v>
      </c>
      <c r="CX18" s="25">
        <v>9.1802314758418859</v>
      </c>
      <c r="CY18" s="25">
        <v>21.662337633</v>
      </c>
      <c r="CZ18" s="25">
        <v>10.166758839637156</v>
      </c>
      <c r="DA18" s="25">
        <v>7.4165090267632499</v>
      </c>
      <c r="DB18" s="25">
        <v>8.0446534820882576</v>
      </c>
      <c r="DC18" s="25">
        <v>21.924709049000001</v>
      </c>
      <c r="DD18" s="25">
        <v>9.5735952582050512</v>
      </c>
      <c r="DE18" s="25">
        <v>6.9838044524315324</v>
      </c>
      <c r="DF18" s="25">
        <v>6.9285841467199418</v>
      </c>
      <c r="DG18" s="25">
        <v>22.197164962999999</v>
      </c>
      <c r="DH18" s="25">
        <v>9.5686356639464698</v>
      </c>
      <c r="DI18" s="25">
        <v>6.980186497469874</v>
      </c>
      <c r="DJ18" s="25">
        <v>6.0105517919793279</v>
      </c>
      <c r="DK18" s="25">
        <v>22.33840348</v>
      </c>
      <c r="DL18" s="25">
        <v>9.626232414981768</v>
      </c>
      <c r="DM18" s="25">
        <v>7.0222025254590612</v>
      </c>
      <c r="DN18" s="25">
        <v>5.6949188795465204</v>
      </c>
      <c r="DO18" s="27">
        <v>21.113289566999999</v>
      </c>
      <c r="DP18" s="27">
        <v>10.281630649325885</v>
      </c>
      <c r="DQ18" s="27">
        <v>7.5003064126278174</v>
      </c>
      <c r="DR18" s="27">
        <v>10.569449067359745</v>
      </c>
      <c r="DS18" s="27">
        <v>21.089154738000001</v>
      </c>
      <c r="DT18" s="27">
        <v>10.277973670975284</v>
      </c>
      <c r="DU18" s="27">
        <v>7.4976386978353533</v>
      </c>
      <c r="DV18" s="27">
        <v>10.605993134838176</v>
      </c>
      <c r="DW18" s="27">
        <v>21.123374573</v>
      </c>
      <c r="DX18" s="27">
        <v>10.27372378372022</v>
      </c>
      <c r="DY18" s="27">
        <v>7.4945384642518613</v>
      </c>
      <c r="DZ18" s="27">
        <v>10.473787108375284</v>
      </c>
      <c r="EA18" s="27">
        <v>21.163991685999999</v>
      </c>
      <c r="EB18" s="27">
        <v>10.263200220420297</v>
      </c>
      <c r="EC18" s="27">
        <v>7.4868616713389322</v>
      </c>
      <c r="ED18" s="27">
        <v>10.348270930588855</v>
      </c>
      <c r="EE18" s="27">
        <v>21.214885880000001</v>
      </c>
      <c r="EF18" s="27">
        <v>10.251417158516283</v>
      </c>
      <c r="EG18" s="27">
        <v>7.4782660917296946</v>
      </c>
      <c r="EH18" s="27">
        <v>10.221139365401331</v>
      </c>
      <c r="EI18" s="27">
        <v>21.279388312000002</v>
      </c>
      <c r="EJ18" s="27">
        <v>10.238580907906002</v>
      </c>
      <c r="EK18" s="27">
        <v>7.4689022256222586</v>
      </c>
      <c r="EL18" s="27">
        <v>10.053036389768788</v>
      </c>
      <c r="EM18" s="27">
        <v>21.350156328000001</v>
      </c>
      <c r="EN18" s="27">
        <v>10.224528547464619</v>
      </c>
      <c r="EO18" s="27">
        <v>7.4586512243243304</v>
      </c>
      <c r="EP18" s="27">
        <v>9.8514176577516963</v>
      </c>
      <c r="EQ18" s="27">
        <v>21.438497375000001</v>
      </c>
      <c r="ER18" s="27">
        <v>10.209506171991483</v>
      </c>
      <c r="ES18" s="27">
        <v>7.4476926105657775</v>
      </c>
      <c r="ET18" s="27">
        <v>9.6543582366385081</v>
      </c>
      <c r="EU18" s="27">
        <v>21.538452138</v>
      </c>
      <c r="EV18" s="27">
        <v>10.193693570222182</v>
      </c>
      <c r="EW18" s="27">
        <v>7.4361575377261007</v>
      </c>
      <c r="EX18" s="27">
        <v>9.4590746465158535</v>
      </c>
      <c r="EY18" s="27">
        <v>21.654330810000001</v>
      </c>
      <c r="EZ18" s="27">
        <v>10.137561059663605</v>
      </c>
      <c r="FA18" s="27">
        <v>7.3952096527787852</v>
      </c>
      <c r="FB18" s="27">
        <v>9.1963408607603476</v>
      </c>
      <c r="FC18" s="27">
        <v>22.258141881</v>
      </c>
      <c r="FD18" s="27">
        <v>10.035059370784557</v>
      </c>
      <c r="FE18" s="27">
        <v>7.3204360978218093</v>
      </c>
      <c r="FF18" s="27">
        <v>7.9935724015084784</v>
      </c>
      <c r="FG18" s="27">
        <v>22.629980240999998</v>
      </c>
      <c r="FH18" s="27">
        <v>9.6287024527221536</v>
      </c>
      <c r="FI18" s="27">
        <v>7.02400438360156</v>
      </c>
      <c r="FJ18" s="27">
        <v>7.1054956603986259</v>
      </c>
      <c r="FK18" s="27">
        <v>22.761121524</v>
      </c>
      <c r="FL18" s="27">
        <v>9.6110749737017311</v>
      </c>
      <c r="FM18" s="27">
        <v>7.0111453830748278</v>
      </c>
      <c r="FN18" s="27">
        <v>6.8467596440110565</v>
      </c>
      <c r="FO18" s="27">
        <v>22.809729517000001</v>
      </c>
      <c r="FP18" s="27">
        <v>9.3446341262411323</v>
      </c>
      <c r="FQ18" s="27">
        <v>6.8167804943763866</v>
      </c>
      <c r="FR18" s="27">
        <v>6.9419731807369107</v>
      </c>
      <c r="FS18" s="28">
        <v>21.113617618999999</v>
      </c>
      <c r="FT18" s="28">
        <v>10.281248128509002</v>
      </c>
      <c r="FU18" s="28">
        <v>7.500027369017551</v>
      </c>
      <c r="FV18" s="28">
        <v>10.566872079872905</v>
      </c>
      <c r="FW18" s="28">
        <v>21.094130907</v>
      </c>
      <c r="FX18" s="28">
        <v>10.276334993494723</v>
      </c>
      <c r="FY18" s="28">
        <v>7.496443305427781</v>
      </c>
      <c r="FZ18" s="28">
        <v>10.59214584810022</v>
      </c>
      <c r="GA18" s="28">
        <v>21.144415059</v>
      </c>
      <c r="GB18" s="28">
        <v>10.269820263491251</v>
      </c>
      <c r="GC18" s="28">
        <v>7.4916909005916104</v>
      </c>
      <c r="GD18" s="28">
        <v>10.449447600126913</v>
      </c>
      <c r="GE18" s="28">
        <v>21.212798877000001</v>
      </c>
      <c r="GF18" s="28">
        <v>10.254721373748579</v>
      </c>
      <c r="GG18" s="28">
        <v>7.4806764707387003</v>
      </c>
      <c r="GH18" s="28">
        <v>10.325619341105609</v>
      </c>
      <c r="GI18" s="28">
        <v>21.306722715999999</v>
      </c>
      <c r="GJ18" s="28">
        <v>10.23623203028847</v>
      </c>
      <c r="GK18" s="28">
        <v>7.4671887521025306</v>
      </c>
      <c r="GL18" s="28">
        <v>10.209839162130493</v>
      </c>
      <c r="GM18" s="28">
        <v>21.436916633999999</v>
      </c>
      <c r="GN18" s="28">
        <v>10.214438832220081</v>
      </c>
      <c r="GO18" s="28">
        <v>7.4512909175275519</v>
      </c>
      <c r="GP18" s="28">
        <v>10.066977569898823</v>
      </c>
      <c r="GQ18" s="28">
        <v>21.594579134</v>
      </c>
      <c r="GR18" s="28">
        <v>10.188602073177474</v>
      </c>
      <c r="GS18" s="28">
        <v>7.4324433615183807</v>
      </c>
      <c r="GT18" s="28">
        <v>9.8986143591468263</v>
      </c>
      <c r="GU18" s="28">
        <v>21.804565563000001</v>
      </c>
      <c r="GV18" s="28">
        <v>10.158912958103663</v>
      </c>
      <c r="GW18" s="28">
        <v>7.4107855654188919</v>
      </c>
      <c r="GX18" s="28">
        <v>9.7361561362469953</v>
      </c>
      <c r="GY18" s="28">
        <v>21.996865414999998</v>
      </c>
      <c r="GZ18" s="28">
        <v>10.126385180960655</v>
      </c>
      <c r="HA18" s="28">
        <v>7.3870570048612123</v>
      </c>
      <c r="HB18" s="28">
        <v>9.5998803188319854</v>
      </c>
      <c r="HC18" s="28">
        <v>22.120107251</v>
      </c>
      <c r="HD18" s="28">
        <v>10.052721293963947</v>
      </c>
      <c r="HE18" s="28">
        <v>7.3333202248829563</v>
      </c>
      <c r="HF18" s="28">
        <v>9.422640314484104</v>
      </c>
      <c r="HG18" s="28">
        <v>22.665717521000001</v>
      </c>
      <c r="HH18" s="28">
        <v>9.830787846424796</v>
      </c>
      <c r="HI18" s="28">
        <v>7.1714228647727083</v>
      </c>
      <c r="HJ18" s="28">
        <v>8.5104514463740717</v>
      </c>
      <c r="HK18" s="28">
        <v>23.249972929000002</v>
      </c>
      <c r="HL18" s="28">
        <v>8.7488181093540884</v>
      </c>
      <c r="HM18" s="28">
        <v>6.3821410053088368</v>
      </c>
      <c r="HN18" s="28">
        <v>4.690155458516104</v>
      </c>
      <c r="HO18" s="28">
        <v>23.259265548999998</v>
      </c>
      <c r="HP18" s="28">
        <v>8.6561879951335907</v>
      </c>
      <c r="HQ18" s="28">
        <v>6.3145686266282235</v>
      </c>
      <c r="HR18" s="28">
        <v>1.3594634736020517</v>
      </c>
      <c r="HS18" s="28">
        <v>22.968090131</v>
      </c>
      <c r="HT18" s="28">
        <v>7.7128257693453532</v>
      </c>
      <c r="HU18" s="28">
        <v>5.6263990168811286</v>
      </c>
      <c r="HV18" s="28">
        <v>-1.2447653241121621</v>
      </c>
      <c r="HW18" s="29">
        <v>21.105896947000002</v>
      </c>
      <c r="HX18" s="29">
        <v>10.281093362381995</v>
      </c>
      <c r="HY18" s="29">
        <v>7.4999144692826301</v>
      </c>
      <c r="HZ18" s="29">
        <v>10.599826225814452</v>
      </c>
      <c r="IA18" s="29">
        <v>21.078821951999998</v>
      </c>
      <c r="IB18" s="29">
        <v>10.277013326667554</v>
      </c>
      <c r="IC18" s="29">
        <v>7.4969381400332642</v>
      </c>
      <c r="ID18" s="29">
        <v>10.656948131277074</v>
      </c>
      <c r="IE18" s="29">
        <v>21.121384273</v>
      </c>
      <c r="IF18" s="29">
        <v>10.272165815946169</v>
      </c>
      <c r="IG18" s="29">
        <v>7.4934019484515062</v>
      </c>
      <c r="IH18" s="29">
        <v>10.546442035359554</v>
      </c>
      <c r="II18" s="29">
        <v>21.183570066000001</v>
      </c>
      <c r="IJ18" s="29">
        <v>10.254992336011203</v>
      </c>
      <c r="IK18" s="29">
        <v>7.480874133936811</v>
      </c>
      <c r="IL18" s="29">
        <v>10.447085479709965</v>
      </c>
      <c r="IM18" s="29">
        <v>21.271068124999999</v>
      </c>
      <c r="IN18" s="29">
        <v>10.235813233696334</v>
      </c>
      <c r="IO18" s="29">
        <v>7.4668832458192647</v>
      </c>
      <c r="IP18" s="29">
        <v>10.356318616527069</v>
      </c>
      <c r="IQ18" s="29">
        <v>21.395058268</v>
      </c>
      <c r="IR18" s="29">
        <v>10.214671023157704</v>
      </c>
      <c r="IS18" s="29">
        <v>7.4514602975838695</v>
      </c>
      <c r="IT18" s="29">
        <v>10.226937895350652</v>
      </c>
      <c r="IU18" s="29">
        <v>21.545216625999998</v>
      </c>
      <c r="IV18" s="29">
        <v>10.191517212210277</v>
      </c>
      <c r="IW18" s="29">
        <v>7.4345699148567723</v>
      </c>
      <c r="IX18" s="29">
        <v>10.075755175788949</v>
      </c>
      <c r="IY18" s="29">
        <v>21.750641452</v>
      </c>
      <c r="IZ18" s="29">
        <v>10.166917221405452</v>
      </c>
      <c r="JA18" s="29">
        <v>7.416624564058151</v>
      </c>
      <c r="JB18" s="29">
        <v>9.9360854010825985</v>
      </c>
      <c r="JC18" s="29">
        <v>21.904692986000001</v>
      </c>
      <c r="JD18" s="29">
        <v>10.140971184010334</v>
      </c>
      <c r="JE18" s="29">
        <v>7.3976972910122507</v>
      </c>
      <c r="JF18" s="29">
        <v>9.818073380340957</v>
      </c>
      <c r="JG18" s="29">
        <v>22.041528732</v>
      </c>
      <c r="JH18" s="29">
        <v>10.077362138544695</v>
      </c>
      <c r="JI18" s="29">
        <v>7.3512953779423276</v>
      </c>
      <c r="JJ18" s="29">
        <v>9.5181082746863641</v>
      </c>
      <c r="JK18" s="29">
        <v>23.001109155999998</v>
      </c>
      <c r="JL18" s="29">
        <v>9.9210648229076668</v>
      </c>
      <c r="JM18" s="29">
        <v>7.237278662235294</v>
      </c>
      <c r="JN18" s="29">
        <v>5.9044271813090905</v>
      </c>
      <c r="JO18" s="29">
        <v>23.251316326999998</v>
      </c>
      <c r="JP18" s="29">
        <v>8.6359841719512662</v>
      </c>
      <c r="JQ18" s="29">
        <v>6.2998302189045496</v>
      </c>
      <c r="JR18" s="29">
        <v>2.1493777497873765</v>
      </c>
      <c r="JS18" s="29">
        <v>22.878147577</v>
      </c>
      <c r="JT18" s="29">
        <v>8.6096659835547467</v>
      </c>
      <c r="JU18" s="29">
        <v>6.2806314668844019</v>
      </c>
      <c r="JV18" s="29">
        <v>-0.81413582990754563</v>
      </c>
      <c r="JW18" s="29">
        <v>22.562764348000002</v>
      </c>
      <c r="JX18" s="29">
        <v>8.2018370343593112</v>
      </c>
      <c r="JY18" s="29">
        <v>5.9831259264469674</v>
      </c>
      <c r="JZ18" s="29">
        <v>-0.98635716682545294</v>
      </c>
    </row>
    <row r="19" spans="1:286" ht="15" thickBot="1" x14ac:dyDescent="0.35">
      <c r="A19" s="2"/>
      <c r="B19" s="74" t="s">
        <v>474</v>
      </c>
      <c r="C19" s="74" t="s">
        <v>475</v>
      </c>
      <c r="D19" s="74" t="s">
        <v>876</v>
      </c>
      <c r="E19" s="87">
        <v>384753</v>
      </c>
      <c r="F19" s="84">
        <v>397415</v>
      </c>
      <c r="G19" s="22">
        <v>25.45728703</v>
      </c>
      <c r="H19" s="22">
        <v>12.266608188559967</v>
      </c>
      <c r="I19" s="22">
        <v>8.9483198916391178</v>
      </c>
      <c r="J19" s="22">
        <v>7.4938663147728448</v>
      </c>
      <c r="K19" s="22">
        <v>25.374348257000001</v>
      </c>
      <c r="L19" s="22">
        <v>12.263505581098951</v>
      </c>
      <c r="M19" s="22">
        <v>8.946056582692373</v>
      </c>
      <c r="N19" s="22">
        <v>6.8301497006133829</v>
      </c>
      <c r="O19" s="22">
        <v>25.461572784000001</v>
      </c>
      <c r="P19" s="22">
        <v>12.259411122003153</v>
      </c>
      <c r="Q19" s="22">
        <v>8.9430697317871157</v>
      </c>
      <c r="R19" s="22">
        <v>5.6314024058961447</v>
      </c>
      <c r="S19" s="22">
        <v>25.536357891000002</v>
      </c>
      <c r="T19" s="22">
        <v>12.243676070127906</v>
      </c>
      <c r="U19" s="22">
        <v>8.9315912305154637</v>
      </c>
      <c r="V19" s="22">
        <v>3.2814782420022404</v>
      </c>
      <c r="W19" s="22">
        <v>25.613919639999999</v>
      </c>
      <c r="X19" s="22">
        <v>12.225970754415547</v>
      </c>
      <c r="Y19" s="22">
        <v>8.9186754492056473</v>
      </c>
      <c r="Z19" s="22">
        <v>1.0377863111185945</v>
      </c>
      <c r="AA19" s="22">
        <v>25.695398007000001</v>
      </c>
      <c r="AB19" s="22">
        <v>12.206323067149615</v>
      </c>
      <c r="AC19" s="22">
        <v>8.9043427348901769</v>
      </c>
      <c r="AD19" s="22">
        <v>-1.2883608917948273</v>
      </c>
      <c r="AE19" s="22">
        <v>25.776431576</v>
      </c>
      <c r="AF19" s="22">
        <v>12.18430963325395</v>
      </c>
      <c r="AG19" s="22">
        <v>8.8882842413454348</v>
      </c>
      <c r="AH19" s="22">
        <v>-3.606434227061257</v>
      </c>
      <c r="AI19" s="22">
        <v>25.860190305</v>
      </c>
      <c r="AJ19" s="22">
        <v>12.160032779130463</v>
      </c>
      <c r="AK19" s="22">
        <v>8.8705746142569772</v>
      </c>
      <c r="AL19" s="22">
        <v>-5.9369450669712833</v>
      </c>
      <c r="AM19" s="22">
        <v>25.943290181000002</v>
      </c>
      <c r="AN19" s="22">
        <v>12.134100584012657</v>
      </c>
      <c r="AO19" s="22">
        <v>8.8516574389596574</v>
      </c>
      <c r="AP19" s="22">
        <v>-7.1396522137801455</v>
      </c>
      <c r="AQ19" s="22">
        <v>26.027855108000001</v>
      </c>
      <c r="AR19" s="22">
        <v>10.372157976047369</v>
      </c>
      <c r="AS19" s="22">
        <v>7.566344837103971</v>
      </c>
      <c r="AT19" s="22">
        <v>-8.4476025539595341</v>
      </c>
      <c r="AU19" s="22">
        <v>26.383583497</v>
      </c>
      <c r="AV19" s="22">
        <v>10.203303458567609</v>
      </c>
      <c r="AW19" s="22">
        <v>7.4431678174803695</v>
      </c>
      <c r="AX19" s="22">
        <v>-11.057696919672956</v>
      </c>
      <c r="AY19" s="22">
        <v>26.652580215</v>
      </c>
      <c r="AZ19" s="22">
        <v>9.1410610549549762</v>
      </c>
      <c r="BA19" s="22">
        <v>6.6682767731202635</v>
      </c>
      <c r="BB19" s="22">
        <v>-12.979939422153528</v>
      </c>
      <c r="BC19" s="22">
        <v>26.785364600000001</v>
      </c>
      <c r="BD19" s="22">
        <v>9.0186833185511848</v>
      </c>
      <c r="BE19" s="22">
        <v>6.5790039182183611</v>
      </c>
      <c r="BF19" s="22">
        <v>-14.144142831121279</v>
      </c>
      <c r="BG19" s="22">
        <v>26.859378660000001</v>
      </c>
      <c r="BH19" s="22">
        <v>8.6432430774573685</v>
      </c>
      <c r="BI19" s="22">
        <v>6.3051254894091029</v>
      </c>
      <c r="BJ19" s="22">
        <v>-14.931298475161817</v>
      </c>
      <c r="BK19" s="25">
        <v>25.485494035999999</v>
      </c>
      <c r="BL19" s="25">
        <v>12.267797827483284</v>
      </c>
      <c r="BM19" s="25">
        <v>8.9491877166709219</v>
      </c>
      <c r="BN19" s="25">
        <v>7.4372933282374749</v>
      </c>
      <c r="BO19" s="25">
        <v>25.429085595</v>
      </c>
      <c r="BP19" s="25">
        <v>12.2665735523903</v>
      </c>
      <c r="BQ19" s="25">
        <v>8.9482946250355671</v>
      </c>
      <c r="BR19" s="25">
        <v>7.1980955693735496</v>
      </c>
      <c r="BS19" s="25">
        <v>25.493352506000001</v>
      </c>
      <c r="BT19" s="25">
        <v>12.265164463906634</v>
      </c>
      <c r="BU19" s="25">
        <v>8.9472667146047744</v>
      </c>
      <c r="BV19" s="25">
        <v>6.5790358163048239</v>
      </c>
      <c r="BW19" s="25">
        <v>25.548544717999999</v>
      </c>
      <c r="BX19" s="25">
        <v>12.260553683307373</v>
      </c>
      <c r="BY19" s="25">
        <v>8.9439032143512307</v>
      </c>
      <c r="BZ19" s="25">
        <v>4.3700618770974842</v>
      </c>
      <c r="CA19" s="25">
        <v>25.611705844999999</v>
      </c>
      <c r="CB19" s="25">
        <v>12.255598118065427</v>
      </c>
      <c r="CC19" s="25">
        <v>8.9402881985011131</v>
      </c>
      <c r="CD19" s="25">
        <v>2.2400888744674567</v>
      </c>
      <c r="CE19" s="25">
        <v>25.684263679000001</v>
      </c>
      <c r="CF19" s="25">
        <v>12.250329889002934</v>
      </c>
      <c r="CG19" s="25">
        <v>8.9364450987469706</v>
      </c>
      <c r="CH19" s="25">
        <v>1.9818651584753155E-2</v>
      </c>
      <c r="CI19" s="25">
        <v>25.763727961000001</v>
      </c>
      <c r="CJ19" s="25">
        <v>12.244717399140159</v>
      </c>
      <c r="CK19" s="25">
        <v>8.9323508655319941</v>
      </c>
      <c r="CL19" s="25">
        <v>-2.1951371613447144</v>
      </c>
      <c r="CM19" s="25">
        <v>25.851707482000002</v>
      </c>
      <c r="CN19" s="25">
        <v>12.238749048917949</v>
      </c>
      <c r="CO19" s="25">
        <v>8.9279970371392796</v>
      </c>
      <c r="CP19" s="25">
        <v>-4.4443931990304115</v>
      </c>
      <c r="CQ19" s="25">
        <v>25.947314106</v>
      </c>
      <c r="CR19" s="25">
        <v>12.23253934443424</v>
      </c>
      <c r="CS19" s="25">
        <v>8.9234671441730562</v>
      </c>
      <c r="CT19" s="25">
        <v>-5.5948105014038134</v>
      </c>
      <c r="CU19" s="25">
        <v>26.052318439</v>
      </c>
      <c r="CV19" s="25">
        <v>10.514804268050264</v>
      </c>
      <c r="CW19" s="25">
        <v>7.6704033211263507</v>
      </c>
      <c r="CX19" s="25">
        <v>-6.8648408179127678</v>
      </c>
      <c r="CY19" s="25">
        <v>26.296983642000001</v>
      </c>
      <c r="CZ19" s="25">
        <v>10.490295734850228</v>
      </c>
      <c r="DA19" s="25">
        <v>7.6525246873771042</v>
      </c>
      <c r="DB19" s="25">
        <v>-8.8840123093339614</v>
      </c>
      <c r="DC19" s="25">
        <v>26.455599825</v>
      </c>
      <c r="DD19" s="25">
        <v>10.16541926990215</v>
      </c>
      <c r="DE19" s="25">
        <v>7.4155318292917292</v>
      </c>
      <c r="DF19" s="25">
        <v>-9.9386938937602309</v>
      </c>
      <c r="DG19" s="25">
        <v>26.588879378999998</v>
      </c>
      <c r="DH19" s="25">
        <v>10.132644265118167</v>
      </c>
      <c r="DI19" s="25">
        <v>7.3916229196119856</v>
      </c>
      <c r="DJ19" s="25">
        <v>-10.834866565146918</v>
      </c>
      <c r="DK19" s="25">
        <v>26.621601198</v>
      </c>
      <c r="DL19" s="25">
        <v>9.8296296704737802</v>
      </c>
      <c r="DM19" s="25">
        <v>7.1705779915411521</v>
      </c>
      <c r="DN19" s="25">
        <v>-11.043743848657222</v>
      </c>
      <c r="DO19" s="27">
        <v>25.457096564</v>
      </c>
      <c r="DP19" s="27">
        <v>12.26684931416966</v>
      </c>
      <c r="DQ19" s="27">
        <v>8.9484957894143147</v>
      </c>
      <c r="DR19" s="27">
        <v>7.495473012855884</v>
      </c>
      <c r="DS19" s="27">
        <v>25.371956722</v>
      </c>
      <c r="DT19" s="27">
        <v>12.264539943336933</v>
      </c>
      <c r="DU19" s="27">
        <v>8.9468111355440687</v>
      </c>
      <c r="DV19" s="27">
        <v>6.8586191026977872</v>
      </c>
      <c r="DW19" s="27">
        <v>25.455945657000001</v>
      </c>
      <c r="DX19" s="27">
        <v>12.261866256192693</v>
      </c>
      <c r="DY19" s="27">
        <v>8.9448607179967681</v>
      </c>
      <c r="DZ19" s="27">
        <v>5.694942051099753</v>
      </c>
      <c r="EA19" s="27">
        <v>25.527538831000001</v>
      </c>
      <c r="EB19" s="27">
        <v>12.248341563429667</v>
      </c>
      <c r="EC19" s="27">
        <v>8.9349946429237459</v>
      </c>
      <c r="ED19" s="27">
        <v>3.3731396474938862</v>
      </c>
      <c r="EE19" s="27">
        <v>25.601486737999998</v>
      </c>
      <c r="EF19" s="27">
        <v>12.234057080306705</v>
      </c>
      <c r="EG19" s="27">
        <v>8.9245743113613329</v>
      </c>
      <c r="EH19" s="27">
        <v>1.1639584865959236</v>
      </c>
      <c r="EI19" s="27">
        <v>25.677761883999999</v>
      </c>
      <c r="EJ19" s="27">
        <v>12.219144600668345</v>
      </c>
      <c r="EK19" s="27">
        <v>8.9136958650842235</v>
      </c>
      <c r="EL19" s="27">
        <v>-1.1238630548445343</v>
      </c>
      <c r="EM19" s="27">
        <v>25.752695221</v>
      </c>
      <c r="EN19" s="27">
        <v>12.203479550216674</v>
      </c>
      <c r="EO19" s="27">
        <v>8.9022684288764751</v>
      </c>
      <c r="EP19" s="27">
        <v>-3.3960676083286003</v>
      </c>
      <c r="EQ19" s="27">
        <v>25.828472392000002</v>
      </c>
      <c r="ER19" s="27">
        <v>12.187229971430952</v>
      </c>
      <c r="ES19" s="27">
        <v>8.8904145873871343</v>
      </c>
      <c r="ET19" s="27">
        <v>-5.6778146539121366</v>
      </c>
      <c r="EU19" s="27">
        <v>25.903316875999998</v>
      </c>
      <c r="EV19" s="27">
        <v>12.170498273674381</v>
      </c>
      <c r="EW19" s="27">
        <v>8.8782090468208636</v>
      </c>
      <c r="EX19" s="27">
        <v>-6.8371330680925837</v>
      </c>
      <c r="EY19" s="27">
        <v>25.979276275</v>
      </c>
      <c r="EZ19" s="27">
        <v>10.429556668158938</v>
      </c>
      <c r="FA19" s="27">
        <v>7.6082163838657753</v>
      </c>
      <c r="FB19" s="27">
        <v>-8.1045620362127266</v>
      </c>
      <c r="FC19" s="27">
        <v>26.284170838999998</v>
      </c>
      <c r="FD19" s="27">
        <v>10.327816279858972</v>
      </c>
      <c r="FE19" s="27">
        <v>7.5339981870820276</v>
      </c>
      <c r="FF19" s="27">
        <v>-10.477191189922287</v>
      </c>
      <c r="FG19" s="27">
        <v>26.535319946999998</v>
      </c>
      <c r="FH19" s="27">
        <v>9.7126139673598129</v>
      </c>
      <c r="FI19" s="27">
        <v>7.0852166652712389</v>
      </c>
      <c r="FJ19" s="27">
        <v>-11.69240540467392</v>
      </c>
      <c r="FK19" s="27">
        <v>26.667779760999998</v>
      </c>
      <c r="FL19" s="27">
        <v>9.6351156364906902</v>
      </c>
      <c r="FM19" s="27">
        <v>7.028682711873123</v>
      </c>
      <c r="FN19" s="27">
        <v>-12.204695585097554</v>
      </c>
      <c r="FO19" s="27">
        <v>26.741323027</v>
      </c>
      <c r="FP19" s="27">
        <v>9.5524247271532481</v>
      </c>
      <c r="FQ19" s="27">
        <v>6.9683608447760683</v>
      </c>
      <c r="FR19" s="27">
        <v>-12.349490867955041</v>
      </c>
      <c r="FS19" s="28">
        <v>25.457407356000001</v>
      </c>
      <c r="FT19" s="28">
        <v>12.266608183033163</v>
      </c>
      <c r="FU19" s="28">
        <v>8.9483198876073917</v>
      </c>
      <c r="FV19" s="28">
        <v>7.4925660281145827</v>
      </c>
      <c r="FW19" s="28">
        <v>25.365544386</v>
      </c>
      <c r="FX19" s="28">
        <v>12.263505557215261</v>
      </c>
      <c r="FY19" s="28">
        <v>8.9460565652695543</v>
      </c>
      <c r="FZ19" s="28">
        <v>6.8548602701309367</v>
      </c>
      <c r="GA19" s="28">
        <v>25.445165936999999</v>
      </c>
      <c r="GB19" s="28">
        <v>12.259411072459296</v>
      </c>
      <c r="GC19" s="28">
        <v>8.943069695645562</v>
      </c>
      <c r="GD19" s="28">
        <v>5.684496111188464</v>
      </c>
      <c r="GE19" s="28">
        <v>25.514116049999998</v>
      </c>
      <c r="GF19" s="28">
        <v>12.24301268938982</v>
      </c>
      <c r="GG19" s="28">
        <v>8.9311073035029533</v>
      </c>
      <c r="GH19" s="28">
        <v>3.3639266311004548</v>
      </c>
      <c r="GI19" s="28">
        <v>25.588285159000002</v>
      </c>
      <c r="GJ19" s="28">
        <v>12.224640800795118</v>
      </c>
      <c r="GK19" s="28">
        <v>8.9177052665558296</v>
      </c>
      <c r="GL19" s="28">
        <v>1.1498391156546326</v>
      </c>
      <c r="GM19" s="28">
        <v>25.669905409999998</v>
      </c>
      <c r="GN19" s="28">
        <v>12.204325766203317</v>
      </c>
      <c r="GO19" s="28">
        <v>8.9028857316572854</v>
      </c>
      <c r="GP19" s="28">
        <v>-1.144451465446501</v>
      </c>
      <c r="GQ19" s="28">
        <v>25.753970446</v>
      </c>
      <c r="GR19" s="28">
        <v>12.181642746250814</v>
      </c>
      <c r="GS19" s="28">
        <v>8.8863387844063944</v>
      </c>
      <c r="GT19" s="28">
        <v>-3.4373004680761916</v>
      </c>
      <c r="GU19" s="28">
        <v>25.847042417000001</v>
      </c>
      <c r="GV19" s="28">
        <v>12.156696232879813</v>
      </c>
      <c r="GW19" s="28">
        <v>8.8681406502202123</v>
      </c>
      <c r="GX19" s="28">
        <v>-5.7635371817092356</v>
      </c>
      <c r="GY19" s="28">
        <v>25.943226122999999</v>
      </c>
      <c r="GZ19" s="28">
        <v>12.130093643844228</v>
      </c>
      <c r="HA19" s="28">
        <v>8.8487344318934333</v>
      </c>
      <c r="HB19" s="28">
        <v>-6.9604147763911541</v>
      </c>
      <c r="HC19" s="28">
        <v>26.044224200999999</v>
      </c>
      <c r="HD19" s="28">
        <v>10.385831073671683</v>
      </c>
      <c r="HE19" s="28">
        <v>7.5763191714571363</v>
      </c>
      <c r="HF19" s="28">
        <v>-8.2496099892302261</v>
      </c>
      <c r="HG19" s="28">
        <v>26.451447506000001</v>
      </c>
      <c r="HH19" s="28">
        <v>10.213646239163449</v>
      </c>
      <c r="HI19" s="28">
        <v>7.4507127319276201</v>
      </c>
      <c r="HJ19" s="28">
        <v>-10.674711400273452</v>
      </c>
      <c r="HK19" s="28">
        <v>26.794606354999999</v>
      </c>
      <c r="HL19" s="28">
        <v>9.1066714056513476</v>
      </c>
      <c r="HM19" s="28">
        <v>6.643190002743335</v>
      </c>
      <c r="HN19" s="28">
        <v>-13.24334967107324</v>
      </c>
      <c r="HO19" s="28">
        <v>26.950520067999999</v>
      </c>
      <c r="HP19" s="28">
        <v>8.983063222613179</v>
      </c>
      <c r="HQ19" s="28">
        <v>6.553019554152554</v>
      </c>
      <c r="HR19" s="28">
        <v>-15.159239678314606</v>
      </c>
      <c r="HS19" s="28">
        <v>26.951478831999999</v>
      </c>
      <c r="HT19" s="28">
        <v>8.6914452680188692</v>
      </c>
      <c r="HU19" s="28">
        <v>6.340288316328472</v>
      </c>
      <c r="HV19" s="28">
        <v>-16.342609940733489</v>
      </c>
      <c r="HW19" s="29">
        <v>25.444570129999999</v>
      </c>
      <c r="HX19" s="29">
        <v>12.26646476083085</v>
      </c>
      <c r="HY19" s="29">
        <v>8.9482152631075991</v>
      </c>
      <c r="HZ19" s="29">
        <v>7.5211587056006337</v>
      </c>
      <c r="IA19" s="29">
        <v>25.339681701</v>
      </c>
      <c r="IB19" s="29">
        <v>12.263846880479329</v>
      </c>
      <c r="IC19" s="29">
        <v>8.9463055558386166</v>
      </c>
      <c r="ID19" s="29">
        <v>6.9130818325382659</v>
      </c>
      <c r="IE19" s="29">
        <v>25.405761482999999</v>
      </c>
      <c r="IF19" s="29">
        <v>12.260502999685023</v>
      </c>
      <c r="IG19" s="29">
        <v>8.9438662413543693</v>
      </c>
      <c r="IH19" s="29">
        <v>5.7704193217841357</v>
      </c>
      <c r="II19" s="29">
        <v>25.462317398</v>
      </c>
      <c r="IJ19" s="29">
        <v>12.235719254583225</v>
      </c>
      <c r="IK19" s="29">
        <v>8.925786844354425</v>
      </c>
      <c r="IL19" s="29">
        <v>3.4761764225766534</v>
      </c>
      <c r="IM19" s="29">
        <v>25.525986281000002</v>
      </c>
      <c r="IN19" s="29">
        <v>12.208995240265171</v>
      </c>
      <c r="IO19" s="29">
        <v>8.906292047974631</v>
      </c>
      <c r="IP19" s="29">
        <v>1.2728571202903183</v>
      </c>
      <c r="IQ19" s="29">
        <v>25.601476659999999</v>
      </c>
      <c r="IR19" s="29">
        <v>12.180079828551985</v>
      </c>
      <c r="IS19" s="29">
        <v>8.8851986577048301</v>
      </c>
      <c r="IT19" s="29">
        <v>-1.0299848171844026</v>
      </c>
      <c r="IU19" s="29">
        <v>25.681144729</v>
      </c>
      <c r="IV19" s="29">
        <v>12.149351413513859</v>
      </c>
      <c r="IW19" s="29">
        <v>8.8627827067510321</v>
      </c>
      <c r="IX19" s="29">
        <v>-3.336034848694382</v>
      </c>
      <c r="IY19" s="29">
        <v>25.771285673000001</v>
      </c>
      <c r="IZ19" s="29">
        <v>12.117128581929588</v>
      </c>
      <c r="JA19" s="29">
        <v>8.8392765997328446</v>
      </c>
      <c r="JB19" s="29">
        <v>-5.6600707632406042</v>
      </c>
      <c r="JC19" s="29">
        <v>25.867197416</v>
      </c>
      <c r="JD19" s="29">
        <v>12.08353326466584</v>
      </c>
      <c r="JE19" s="29">
        <v>8.814769283519917</v>
      </c>
      <c r="JF19" s="29">
        <v>-6.8638007234452516</v>
      </c>
      <c r="JG19" s="29">
        <v>25.974773646999999</v>
      </c>
      <c r="JH19" s="29">
        <v>10.333711509335215</v>
      </c>
      <c r="JI19" s="29">
        <v>7.5382986749085834</v>
      </c>
      <c r="JJ19" s="29">
        <v>-8.2140715815678256</v>
      </c>
      <c r="JK19" s="29">
        <v>26.549233043000001</v>
      </c>
      <c r="JL19" s="29">
        <v>10.141258814987875</v>
      </c>
      <c r="JM19" s="29">
        <v>7.3979071138058226</v>
      </c>
      <c r="JN19" s="29">
        <v>-12.356252737171133</v>
      </c>
      <c r="JO19" s="29">
        <v>26.950932948000002</v>
      </c>
      <c r="JP19" s="29">
        <v>8.8335138113947931</v>
      </c>
      <c r="JQ19" s="29">
        <v>6.4439253407711847</v>
      </c>
      <c r="JR19" s="29">
        <v>-15.136996295548272</v>
      </c>
      <c r="JS19" s="29">
        <v>27.060780853000001</v>
      </c>
      <c r="JT19" s="29">
        <v>8.7296633924602016</v>
      </c>
      <c r="JU19" s="29">
        <v>6.3681679060163905</v>
      </c>
      <c r="JV19" s="29">
        <v>-16.842862050374826</v>
      </c>
      <c r="JW19" s="29">
        <v>27.115970410999999</v>
      </c>
      <c r="JX19" s="29">
        <v>8.616084095659307</v>
      </c>
      <c r="JY19" s="29">
        <v>6.2853133903084801</v>
      </c>
      <c r="JZ19" s="29">
        <v>-16.834019077999862</v>
      </c>
    </row>
    <row r="20" spans="1:286" ht="15" thickBot="1" x14ac:dyDescent="0.35">
      <c r="A20" s="2"/>
      <c r="B20" s="74" t="s">
        <v>476</v>
      </c>
      <c r="C20" s="74" t="s">
        <v>466</v>
      </c>
      <c r="D20" s="74" t="s">
        <v>873</v>
      </c>
      <c r="E20" s="87">
        <v>346495</v>
      </c>
      <c r="F20" s="84">
        <v>478180</v>
      </c>
      <c r="G20" s="22">
        <v>17.869397313</v>
      </c>
      <c r="H20" s="22">
        <v>17.869397313</v>
      </c>
      <c r="I20" s="22">
        <v>17.869397313</v>
      </c>
      <c r="J20" s="22">
        <v>13.42116793462432</v>
      </c>
      <c r="K20" s="22">
        <v>17.879268158999999</v>
      </c>
      <c r="L20" s="22">
        <v>17.879268158999999</v>
      </c>
      <c r="M20" s="22">
        <v>17.879268158999999</v>
      </c>
      <c r="N20" s="22">
        <v>13.507375929051495</v>
      </c>
      <c r="O20" s="22">
        <v>17.89896486</v>
      </c>
      <c r="P20" s="22">
        <v>17.89896486</v>
      </c>
      <c r="Q20" s="22">
        <v>17.89896486</v>
      </c>
      <c r="R20" s="22">
        <v>13.473720980886082</v>
      </c>
      <c r="S20" s="22">
        <v>17.924474392</v>
      </c>
      <c r="T20" s="22">
        <v>17.924474392</v>
      </c>
      <c r="U20" s="22">
        <v>17.924474392</v>
      </c>
      <c r="V20" s="22">
        <v>13.390350773712433</v>
      </c>
      <c r="W20" s="22">
        <v>17.954475916</v>
      </c>
      <c r="X20" s="22">
        <v>17.954475916</v>
      </c>
      <c r="Y20" s="22">
        <v>17.954475916</v>
      </c>
      <c r="Z20" s="22">
        <v>13.298575978599775</v>
      </c>
      <c r="AA20" s="22">
        <v>17.992385169999999</v>
      </c>
      <c r="AB20" s="22">
        <v>17.992385169999999</v>
      </c>
      <c r="AC20" s="22">
        <v>17.992385169999999</v>
      </c>
      <c r="AD20" s="22">
        <v>13.249353053967855</v>
      </c>
      <c r="AE20" s="22">
        <v>18.036274529</v>
      </c>
      <c r="AF20" s="22">
        <v>18.036274529</v>
      </c>
      <c r="AG20" s="22">
        <v>18.036274529</v>
      </c>
      <c r="AH20" s="22">
        <v>13.208096151053903</v>
      </c>
      <c r="AI20" s="22">
        <v>18.092483827999999</v>
      </c>
      <c r="AJ20" s="22">
        <v>18.092483827999999</v>
      </c>
      <c r="AK20" s="22">
        <v>18.092483827999999</v>
      </c>
      <c r="AL20" s="22">
        <v>13.095705197612084</v>
      </c>
      <c r="AM20" s="22">
        <v>18.156519788000001</v>
      </c>
      <c r="AN20" s="22">
        <v>18.156519788000001</v>
      </c>
      <c r="AO20" s="22">
        <v>18.155338863344035</v>
      </c>
      <c r="AP20" s="22">
        <v>12.981004452061107</v>
      </c>
      <c r="AQ20" s="22">
        <v>18.231627301</v>
      </c>
      <c r="AR20" s="22">
        <v>18.231627301</v>
      </c>
      <c r="AS20" s="22">
        <v>18.147877628392564</v>
      </c>
      <c r="AT20" s="22">
        <v>12.808290187509838</v>
      </c>
      <c r="AU20" s="22">
        <v>18.631630526999999</v>
      </c>
      <c r="AV20" s="22">
        <v>18.631630526999999</v>
      </c>
      <c r="AW20" s="22">
        <v>18.060100088369026</v>
      </c>
      <c r="AX20" s="22">
        <v>11.878368166649125</v>
      </c>
      <c r="AY20" s="22">
        <v>18.997428320000001</v>
      </c>
      <c r="AZ20" s="22">
        <v>18.997428320000001</v>
      </c>
      <c r="BA20" s="22">
        <v>17.388412292797064</v>
      </c>
      <c r="BB20" s="22">
        <v>10.88763605567696</v>
      </c>
      <c r="BC20" s="22">
        <v>19.198315960999999</v>
      </c>
      <c r="BD20" s="22">
        <v>19.198315960999999</v>
      </c>
      <c r="BE20" s="22">
        <v>17.310418684296678</v>
      </c>
      <c r="BF20" s="22">
        <v>10.597940571760113</v>
      </c>
      <c r="BG20" s="22">
        <v>19.312235824999998</v>
      </c>
      <c r="BH20" s="22">
        <v>19.312235824999998</v>
      </c>
      <c r="BI20" s="22">
        <v>17.712496960538058</v>
      </c>
      <c r="BJ20" s="22">
        <v>10.587193058076702</v>
      </c>
      <c r="BK20" s="25">
        <v>17.874920309</v>
      </c>
      <c r="BL20" s="25">
        <v>17.874920309</v>
      </c>
      <c r="BM20" s="25">
        <v>17.874920309</v>
      </c>
      <c r="BN20" s="25">
        <v>13.407524568399889</v>
      </c>
      <c r="BO20" s="25">
        <v>17.887478305999998</v>
      </c>
      <c r="BP20" s="25">
        <v>17.887478305999998</v>
      </c>
      <c r="BQ20" s="25">
        <v>17.887478305999998</v>
      </c>
      <c r="BR20" s="25">
        <v>13.488803029988761</v>
      </c>
      <c r="BS20" s="25">
        <v>17.90519535</v>
      </c>
      <c r="BT20" s="25">
        <v>17.90519535</v>
      </c>
      <c r="BU20" s="25">
        <v>17.90519535</v>
      </c>
      <c r="BV20" s="25">
        <v>13.493544491244251</v>
      </c>
      <c r="BW20" s="25">
        <v>17.925850236999999</v>
      </c>
      <c r="BX20" s="25">
        <v>17.925850236999999</v>
      </c>
      <c r="BY20" s="25">
        <v>17.925850236999999</v>
      </c>
      <c r="BZ20" s="25">
        <v>13.432766090325746</v>
      </c>
      <c r="CA20" s="25">
        <v>17.950033255000001</v>
      </c>
      <c r="CB20" s="25">
        <v>17.950033255000001</v>
      </c>
      <c r="CC20" s="25">
        <v>17.950033255000001</v>
      </c>
      <c r="CD20" s="25">
        <v>13.371649941500129</v>
      </c>
      <c r="CE20" s="25">
        <v>17.976566282</v>
      </c>
      <c r="CF20" s="25">
        <v>17.976566282</v>
      </c>
      <c r="CG20" s="25">
        <v>17.976566282</v>
      </c>
      <c r="CH20" s="25">
        <v>13.351614816811901</v>
      </c>
      <c r="CI20" s="25">
        <v>18.005097338999999</v>
      </c>
      <c r="CJ20" s="25">
        <v>18.005097338999999</v>
      </c>
      <c r="CK20" s="25">
        <v>18.005097338999999</v>
      </c>
      <c r="CL20" s="25">
        <v>13.339627939826789</v>
      </c>
      <c r="CM20" s="25">
        <v>18.038792900000001</v>
      </c>
      <c r="CN20" s="25">
        <v>18.038792900000001</v>
      </c>
      <c r="CO20" s="25">
        <v>18.038792900000001</v>
      </c>
      <c r="CP20" s="25">
        <v>13.251808336996893</v>
      </c>
      <c r="CQ20" s="25">
        <v>18.076492167000001</v>
      </c>
      <c r="CR20" s="25">
        <v>18.076492167000001</v>
      </c>
      <c r="CS20" s="25">
        <v>18.076492167000001</v>
      </c>
      <c r="CT20" s="25">
        <v>13.209693801540181</v>
      </c>
      <c r="CU20" s="25">
        <v>18.119276762999998</v>
      </c>
      <c r="CV20" s="25">
        <v>18.119276762999998</v>
      </c>
      <c r="CW20" s="25">
        <v>18.119276762999998</v>
      </c>
      <c r="CX20" s="25">
        <v>13.078413380723262</v>
      </c>
      <c r="CY20" s="25">
        <v>18.245322195</v>
      </c>
      <c r="CZ20" s="25">
        <v>18.245322195</v>
      </c>
      <c r="DA20" s="25">
        <v>18.221592556320743</v>
      </c>
      <c r="DB20" s="25">
        <v>12.588784052835523</v>
      </c>
      <c r="DC20" s="25">
        <v>18.390533263999998</v>
      </c>
      <c r="DD20" s="25">
        <v>18.390533263999998</v>
      </c>
      <c r="DE20" s="25">
        <v>17.835824354682316</v>
      </c>
      <c r="DF20" s="25">
        <v>11.729833522472182</v>
      </c>
      <c r="DG20" s="25">
        <v>18.550482291000002</v>
      </c>
      <c r="DH20" s="25">
        <v>18.550482291000002</v>
      </c>
      <c r="DI20" s="25">
        <v>17.814720746179308</v>
      </c>
      <c r="DJ20" s="25">
        <v>10.902602078036624</v>
      </c>
      <c r="DK20" s="25">
        <v>18.641534837999998</v>
      </c>
      <c r="DL20" s="25">
        <v>18.641534837999998</v>
      </c>
      <c r="DM20" s="25">
        <v>17.488111849955946</v>
      </c>
      <c r="DN20" s="25">
        <v>10.722978240801366</v>
      </c>
      <c r="DO20" s="27">
        <v>17.869139083</v>
      </c>
      <c r="DP20" s="27">
        <v>17.869139083</v>
      </c>
      <c r="DQ20" s="27">
        <v>17.869139083</v>
      </c>
      <c r="DR20" s="27">
        <v>13.421664837599351</v>
      </c>
      <c r="DS20" s="27">
        <v>17.875867582000001</v>
      </c>
      <c r="DT20" s="27">
        <v>17.875867582000001</v>
      </c>
      <c r="DU20" s="27">
        <v>17.875867582000001</v>
      </c>
      <c r="DV20" s="27">
        <v>13.51684332643255</v>
      </c>
      <c r="DW20" s="27">
        <v>17.890602961999999</v>
      </c>
      <c r="DX20" s="27">
        <v>17.890602961999999</v>
      </c>
      <c r="DY20" s="27">
        <v>17.890602961999999</v>
      </c>
      <c r="DZ20" s="27">
        <v>13.494343567306021</v>
      </c>
      <c r="EA20" s="27">
        <v>17.910821618</v>
      </c>
      <c r="EB20" s="27">
        <v>17.910821618</v>
      </c>
      <c r="EC20" s="27">
        <v>17.910821618</v>
      </c>
      <c r="ED20" s="27">
        <v>13.420714224040871</v>
      </c>
      <c r="EE20" s="27">
        <v>17.936575104999999</v>
      </c>
      <c r="EF20" s="27">
        <v>17.936575104999999</v>
      </c>
      <c r="EG20" s="27">
        <v>17.936575104999999</v>
      </c>
      <c r="EH20" s="27">
        <v>13.340276451826334</v>
      </c>
      <c r="EI20" s="27">
        <v>17.966787539999999</v>
      </c>
      <c r="EJ20" s="27">
        <v>17.966787539999999</v>
      </c>
      <c r="EK20" s="27">
        <v>17.966787539999999</v>
      </c>
      <c r="EL20" s="27">
        <v>13.305825756714018</v>
      </c>
      <c r="EM20" s="27">
        <v>18.000098599000001</v>
      </c>
      <c r="EN20" s="27">
        <v>18.000098599000001</v>
      </c>
      <c r="EO20" s="27">
        <v>18.000098599000001</v>
      </c>
      <c r="EP20" s="27">
        <v>13.282249703394928</v>
      </c>
      <c r="EQ20" s="27">
        <v>18.041905548999999</v>
      </c>
      <c r="ER20" s="27">
        <v>18.041905548999999</v>
      </c>
      <c r="ES20" s="27">
        <v>18.041905548999999</v>
      </c>
      <c r="ET20" s="27">
        <v>13.195047611915543</v>
      </c>
      <c r="EU20" s="27">
        <v>18.090036684000001</v>
      </c>
      <c r="EV20" s="27">
        <v>18.090036684000001</v>
      </c>
      <c r="EW20" s="27">
        <v>18.090036684000001</v>
      </c>
      <c r="EX20" s="27">
        <v>13.14447266832175</v>
      </c>
      <c r="EY20" s="27">
        <v>18.147593930999999</v>
      </c>
      <c r="EZ20" s="27">
        <v>18.147593930999999</v>
      </c>
      <c r="FA20" s="27">
        <v>18.137931686303702</v>
      </c>
      <c r="FB20" s="27">
        <v>13.032712406662373</v>
      </c>
      <c r="FC20" s="27">
        <v>18.447787315999999</v>
      </c>
      <c r="FD20" s="27">
        <v>18.447787315999999</v>
      </c>
      <c r="FE20" s="27">
        <v>18.09475182193551</v>
      </c>
      <c r="FF20" s="27">
        <v>12.256815846146797</v>
      </c>
      <c r="FG20" s="27">
        <v>18.773658726000001</v>
      </c>
      <c r="FH20" s="27">
        <v>18.773658726000001</v>
      </c>
      <c r="FI20" s="27">
        <v>17.588827892211604</v>
      </c>
      <c r="FJ20" s="27">
        <v>11.468373952195803</v>
      </c>
      <c r="FK20" s="27">
        <v>18.967961279000001</v>
      </c>
      <c r="FL20" s="27">
        <v>18.967961279000001</v>
      </c>
      <c r="FM20" s="27">
        <v>17.540064792769087</v>
      </c>
      <c r="FN20" s="27">
        <v>11.31426512790534</v>
      </c>
      <c r="FO20" s="27">
        <v>19.075755005000001</v>
      </c>
      <c r="FP20" s="27">
        <v>19.075755005000001</v>
      </c>
      <c r="FQ20" s="27">
        <v>17.540847478534506</v>
      </c>
      <c r="FR20" s="27">
        <v>11.432909378790807</v>
      </c>
      <c r="FS20" s="28">
        <v>17.869439715999999</v>
      </c>
      <c r="FT20" s="28">
        <v>17.869439715999999</v>
      </c>
      <c r="FU20" s="28">
        <v>17.869439715999999</v>
      </c>
      <c r="FV20" s="28">
        <v>13.419860480216199</v>
      </c>
      <c r="FW20" s="28">
        <v>17.880750716000001</v>
      </c>
      <c r="FX20" s="28">
        <v>17.880750716000001</v>
      </c>
      <c r="FY20" s="28">
        <v>17.880750716000001</v>
      </c>
      <c r="FZ20" s="28">
        <v>13.513496843634876</v>
      </c>
      <c r="GA20" s="28">
        <v>17.905652494999998</v>
      </c>
      <c r="GB20" s="28">
        <v>17.905652494999998</v>
      </c>
      <c r="GC20" s="28">
        <v>17.905652494999998</v>
      </c>
      <c r="GD20" s="28">
        <v>13.488786806607418</v>
      </c>
      <c r="GE20" s="28">
        <v>17.941248062</v>
      </c>
      <c r="GF20" s="28">
        <v>17.941248062</v>
      </c>
      <c r="GG20" s="28">
        <v>17.941248062</v>
      </c>
      <c r="GH20" s="28">
        <v>13.418539057088267</v>
      </c>
      <c r="GI20" s="28">
        <v>17.98823342</v>
      </c>
      <c r="GJ20" s="28">
        <v>17.98823342</v>
      </c>
      <c r="GK20" s="28">
        <v>17.98823342</v>
      </c>
      <c r="GL20" s="28">
        <v>13.339831379508345</v>
      </c>
      <c r="GM20" s="28">
        <v>18.051088973999999</v>
      </c>
      <c r="GN20" s="28">
        <v>18.051088973999999</v>
      </c>
      <c r="GO20" s="28">
        <v>18.051088973999999</v>
      </c>
      <c r="GP20" s="28">
        <v>13.299723196366065</v>
      </c>
      <c r="GQ20" s="28">
        <v>18.128522551</v>
      </c>
      <c r="GR20" s="28">
        <v>18.128522551</v>
      </c>
      <c r="GS20" s="28">
        <v>18.128522551</v>
      </c>
      <c r="GT20" s="28">
        <v>13.258006505893189</v>
      </c>
      <c r="GU20" s="28">
        <v>18.233543642000001</v>
      </c>
      <c r="GV20" s="28">
        <v>18.233543642000001</v>
      </c>
      <c r="GW20" s="28">
        <v>18.163490923885245</v>
      </c>
      <c r="GX20" s="28">
        <v>13.119322738907728</v>
      </c>
      <c r="GY20" s="28">
        <v>18.357062152000001</v>
      </c>
      <c r="GZ20" s="28">
        <v>18.357062152000001</v>
      </c>
      <c r="HA20" s="28">
        <v>18.149389964144955</v>
      </c>
      <c r="HB20" s="28">
        <v>13.01669456142746</v>
      </c>
      <c r="HC20" s="28">
        <v>18.503656853999999</v>
      </c>
      <c r="HD20" s="28">
        <v>18.503656853999999</v>
      </c>
      <c r="HE20" s="28">
        <v>18.160309645629876</v>
      </c>
      <c r="HF20" s="28">
        <v>12.897953520543405</v>
      </c>
      <c r="HG20" s="28">
        <v>19.209714047999999</v>
      </c>
      <c r="HH20" s="28">
        <v>19.209714047999999</v>
      </c>
      <c r="HI20" s="28">
        <v>18.067875746917078</v>
      </c>
      <c r="HJ20" s="28">
        <v>12.305261837080227</v>
      </c>
      <c r="HK20" s="28">
        <v>19.796028275000001</v>
      </c>
      <c r="HL20" s="28">
        <v>19.796028275000001</v>
      </c>
      <c r="HM20" s="28">
        <v>17.827262889563119</v>
      </c>
      <c r="HN20" s="28">
        <v>10.216451177389979</v>
      </c>
      <c r="HO20" s="28">
        <v>19.864067949999999</v>
      </c>
      <c r="HP20" s="28">
        <v>19.864067949999999</v>
      </c>
      <c r="HQ20" s="28">
        <v>17.748616084913202</v>
      </c>
      <c r="HR20" s="28">
        <v>8.7454115170577236</v>
      </c>
      <c r="HS20" s="28">
        <v>19.7878054</v>
      </c>
      <c r="HT20" s="28">
        <v>19.7878054</v>
      </c>
      <c r="HU20" s="28">
        <v>17.7055032869496</v>
      </c>
      <c r="HV20" s="28">
        <v>7.6852660005420415</v>
      </c>
      <c r="HW20" s="29">
        <v>17.865233755999999</v>
      </c>
      <c r="HX20" s="29">
        <v>17.865233755999999</v>
      </c>
      <c r="HY20" s="29">
        <v>17.865233755999999</v>
      </c>
      <c r="HZ20" s="29">
        <v>13.426339604223358</v>
      </c>
      <c r="IA20" s="29">
        <v>17.872252752000001</v>
      </c>
      <c r="IB20" s="29">
        <v>17.872252752000001</v>
      </c>
      <c r="IC20" s="29">
        <v>17.872252752000001</v>
      </c>
      <c r="ID20" s="29">
        <v>13.526332639349267</v>
      </c>
      <c r="IE20" s="29">
        <v>17.892684154000001</v>
      </c>
      <c r="IF20" s="29">
        <v>17.892684154000001</v>
      </c>
      <c r="IG20" s="29">
        <v>17.892684154000001</v>
      </c>
      <c r="IH20" s="29">
        <v>13.507932351934787</v>
      </c>
      <c r="II20" s="29">
        <v>17.924091184000002</v>
      </c>
      <c r="IJ20" s="29">
        <v>17.924091184000002</v>
      </c>
      <c r="IK20" s="29">
        <v>17.924091184000002</v>
      </c>
      <c r="IL20" s="29">
        <v>13.446921420557429</v>
      </c>
      <c r="IM20" s="29">
        <v>17.967887020999999</v>
      </c>
      <c r="IN20" s="29">
        <v>17.967887020999999</v>
      </c>
      <c r="IO20" s="29">
        <v>17.967887020999999</v>
      </c>
      <c r="IP20" s="29">
        <v>13.365532593992198</v>
      </c>
      <c r="IQ20" s="29">
        <v>18.029142114999999</v>
      </c>
      <c r="IR20" s="29">
        <v>18.029142114999999</v>
      </c>
      <c r="IS20" s="29">
        <v>18.029142114999999</v>
      </c>
      <c r="IT20" s="29">
        <v>13.26906053708551</v>
      </c>
      <c r="IU20" s="29">
        <v>18.103677781000002</v>
      </c>
      <c r="IV20" s="29">
        <v>18.103677781000002</v>
      </c>
      <c r="IW20" s="29">
        <v>18.103677781000002</v>
      </c>
      <c r="IX20" s="29">
        <v>13.19262099384971</v>
      </c>
      <c r="IY20" s="29">
        <v>18.204051164999999</v>
      </c>
      <c r="IZ20" s="29">
        <v>18.204051164999999</v>
      </c>
      <c r="JA20" s="29">
        <v>18.162183477161577</v>
      </c>
      <c r="JB20" s="29">
        <v>13.053069863390299</v>
      </c>
      <c r="JC20" s="29">
        <v>18.323136474000002</v>
      </c>
      <c r="JD20" s="29">
        <v>18.323136474000002</v>
      </c>
      <c r="JE20" s="29">
        <v>18.149606129328912</v>
      </c>
      <c r="JF20" s="29">
        <v>12.947911731374738</v>
      </c>
      <c r="JG20" s="29">
        <v>18.468994575</v>
      </c>
      <c r="JH20" s="29">
        <v>18.468994575</v>
      </c>
      <c r="JI20" s="29">
        <v>18.116182140996013</v>
      </c>
      <c r="JJ20" s="29">
        <v>12.783544247507917</v>
      </c>
      <c r="JK20" s="29">
        <v>19.277815213</v>
      </c>
      <c r="JL20" s="29">
        <v>19.277815213</v>
      </c>
      <c r="JM20" s="29">
        <v>18.043185720003486</v>
      </c>
      <c r="JN20" s="29">
        <v>11.12272377851466</v>
      </c>
      <c r="JO20" s="29">
        <v>19.865371530000001</v>
      </c>
      <c r="JP20" s="29">
        <v>19.865371530000001</v>
      </c>
      <c r="JQ20" s="29">
        <v>18.003879154241492</v>
      </c>
      <c r="JR20" s="29">
        <v>9.1907014309586899</v>
      </c>
      <c r="JS20" s="29">
        <v>19.851952558000001</v>
      </c>
      <c r="JT20" s="29">
        <v>19.851952558000001</v>
      </c>
      <c r="JU20" s="29">
        <v>17.946630857482038</v>
      </c>
      <c r="JV20" s="29">
        <v>8.0123867073408608</v>
      </c>
      <c r="JW20" s="29">
        <v>19.706442670000001</v>
      </c>
      <c r="JX20" s="29">
        <v>19.706442670000001</v>
      </c>
      <c r="JY20" s="29">
        <v>17.782469268363315</v>
      </c>
      <c r="JZ20" s="29">
        <v>8.0185559371557389</v>
      </c>
    </row>
    <row r="21" spans="1:286" ht="15" thickBot="1" x14ac:dyDescent="0.35">
      <c r="A21" s="2"/>
      <c r="B21" s="74" t="s">
        <v>477</v>
      </c>
      <c r="C21" s="74" t="s">
        <v>594</v>
      </c>
      <c r="D21" s="74" t="s">
        <v>877</v>
      </c>
      <c r="E21" s="87">
        <v>357056</v>
      </c>
      <c r="F21" s="84">
        <v>400663</v>
      </c>
      <c r="G21" s="22">
        <v>26.966168720631579</v>
      </c>
      <c r="H21" s="22">
        <v>13.137945430255057</v>
      </c>
      <c r="I21" s="22">
        <v>9.5839482782584717</v>
      </c>
      <c r="J21" s="22">
        <v>11.021436572760708</v>
      </c>
      <c r="K21" s="22">
        <v>26.901594681631579</v>
      </c>
      <c r="L21" s="22">
        <v>7.6029142499121773</v>
      </c>
      <c r="M21" s="22">
        <v>5.5462200936983193</v>
      </c>
      <c r="N21" s="22">
        <v>10.698897153692336</v>
      </c>
      <c r="O21" s="22">
        <v>26.98632464563158</v>
      </c>
      <c r="P21" s="22">
        <v>7.5921034177095503</v>
      </c>
      <c r="Q21" s="22">
        <v>5.5383337421203702</v>
      </c>
      <c r="R21" s="22">
        <v>10.100693781251977</v>
      </c>
      <c r="S21" s="22">
        <v>27.081578444631578</v>
      </c>
      <c r="T21" s="22">
        <v>7.5685103680982309</v>
      </c>
      <c r="U21" s="22">
        <v>5.5211229409032665</v>
      </c>
      <c r="V21" s="22">
        <v>9.8301955522020918</v>
      </c>
      <c r="W21" s="22">
        <v>27.201411267631578</v>
      </c>
      <c r="X21" s="22">
        <v>7.5396394520586041</v>
      </c>
      <c r="Y21" s="22">
        <v>5.5000620096078352</v>
      </c>
      <c r="Z21" s="22">
        <v>9.4719201734352296</v>
      </c>
      <c r="AA21" s="22">
        <v>27.35313523363158</v>
      </c>
      <c r="AB21" s="22">
        <v>7.5054578642540291</v>
      </c>
      <c r="AC21" s="22">
        <v>5.4751270171977291</v>
      </c>
      <c r="AD21" s="22">
        <v>9.217087488396178</v>
      </c>
      <c r="AE21" s="22">
        <v>27.526971582631578</v>
      </c>
      <c r="AF21" s="22">
        <v>7.4648933492913336</v>
      </c>
      <c r="AG21" s="22">
        <v>5.4455357682921104</v>
      </c>
      <c r="AH21" s="22">
        <v>8.7558567419386186</v>
      </c>
      <c r="AI21" s="22">
        <v>27.74552090863158</v>
      </c>
      <c r="AJ21" s="22">
        <v>7.4180746943543294</v>
      </c>
      <c r="AK21" s="22">
        <v>5.4113822113485286</v>
      </c>
      <c r="AL21" s="22">
        <v>8.2886426232878208</v>
      </c>
      <c r="AM21" s="22">
        <v>27.993593309631578</v>
      </c>
      <c r="AN21" s="22">
        <v>7.3667191749958878</v>
      </c>
      <c r="AO21" s="22">
        <v>5.3739190749740278</v>
      </c>
      <c r="AP21" s="22">
        <v>7.8648247636973387</v>
      </c>
      <c r="AQ21" s="22">
        <v>28.280069987631578</v>
      </c>
      <c r="AR21" s="22">
        <v>6.7553569250317782</v>
      </c>
      <c r="AS21" s="22">
        <v>4.9279388253192682</v>
      </c>
      <c r="AT21" s="22">
        <v>7.2853786191029357</v>
      </c>
      <c r="AU21" s="22">
        <v>29.79188524763158</v>
      </c>
      <c r="AV21" s="22">
        <v>6.5433002113938317</v>
      </c>
      <c r="AW21" s="22">
        <v>4.7732464050810686</v>
      </c>
      <c r="AX21" s="22">
        <v>4.679435782482539</v>
      </c>
      <c r="AY21" s="22">
        <v>31.130161855631577</v>
      </c>
      <c r="AZ21" s="22">
        <v>6.8386857466966822</v>
      </c>
      <c r="BA21" s="22">
        <v>4.9887260405778688</v>
      </c>
      <c r="BB21" s="22">
        <v>2.6038039091895016</v>
      </c>
      <c r="BC21" s="22">
        <v>31.695605138631578</v>
      </c>
      <c r="BD21" s="22">
        <v>9.2607918242020553</v>
      </c>
      <c r="BE21" s="22">
        <v>6.7556187023337593</v>
      </c>
      <c r="BF21" s="22">
        <v>1.7979882685378286</v>
      </c>
      <c r="BG21" s="22">
        <v>31.837899199631579</v>
      </c>
      <c r="BH21" s="22">
        <v>9.5782825758089611</v>
      </c>
      <c r="BI21" s="22">
        <v>6.9872237853643817</v>
      </c>
      <c r="BJ21" s="22">
        <v>1.5424532880884669</v>
      </c>
      <c r="BK21" s="25">
        <v>26.989226220631579</v>
      </c>
      <c r="BL21" s="25">
        <v>13.141056429971727</v>
      </c>
      <c r="BM21" s="25">
        <v>9.5862177092388716</v>
      </c>
      <c r="BN21" s="25">
        <v>10.95924552939999</v>
      </c>
      <c r="BO21" s="25">
        <v>26.936112638631577</v>
      </c>
      <c r="BP21" s="25">
        <v>7.6108111495045305</v>
      </c>
      <c r="BQ21" s="25">
        <v>5.5519807720063161</v>
      </c>
      <c r="BR21" s="25">
        <v>10.831258742812341</v>
      </c>
      <c r="BS21" s="25">
        <v>26.980167826631579</v>
      </c>
      <c r="BT21" s="25">
        <v>7.6068039973436612</v>
      </c>
      <c r="BU21" s="25">
        <v>5.5490576102945584</v>
      </c>
      <c r="BV21" s="25">
        <v>10.555929005649617</v>
      </c>
      <c r="BW21" s="25">
        <v>27.022301806631578</v>
      </c>
      <c r="BX21" s="25">
        <v>7.5995344611514737</v>
      </c>
      <c r="BY21" s="25">
        <v>5.543754584852512</v>
      </c>
      <c r="BZ21" s="25">
        <v>10.397983747500469</v>
      </c>
      <c r="CA21" s="25">
        <v>27.075884731631579</v>
      </c>
      <c r="CB21" s="25">
        <v>7.5913310011469841</v>
      </c>
      <c r="CC21" s="25">
        <v>5.5377702749919511</v>
      </c>
      <c r="CD21" s="25">
        <v>10.102174127907166</v>
      </c>
      <c r="CE21" s="25">
        <v>27.141632518631578</v>
      </c>
      <c r="CF21" s="25">
        <v>7.5822263652275304</v>
      </c>
      <c r="CG21" s="25">
        <v>5.5311285698480495</v>
      </c>
      <c r="CH21" s="25">
        <v>9.959396029110394</v>
      </c>
      <c r="CI21" s="25">
        <v>27.21627363563158</v>
      </c>
      <c r="CJ21" s="25">
        <v>7.5722434345622389</v>
      </c>
      <c r="CK21" s="25">
        <v>5.5238461609151228</v>
      </c>
      <c r="CL21" s="25">
        <v>9.6591854319170629</v>
      </c>
      <c r="CM21" s="25">
        <v>27.306360634631581</v>
      </c>
      <c r="CN21" s="25">
        <v>7.5613006046943889</v>
      </c>
      <c r="CO21" s="25">
        <v>5.5158635188781311</v>
      </c>
      <c r="CP21" s="25">
        <v>9.3109361896726242</v>
      </c>
      <c r="CQ21" s="25">
        <v>27.408233366631578</v>
      </c>
      <c r="CR21" s="25">
        <v>7.5497530150709471</v>
      </c>
      <c r="CS21" s="25">
        <v>5.507439713019207</v>
      </c>
      <c r="CT21" s="25">
        <v>8.9766614821069375</v>
      </c>
      <c r="CU21" s="25">
        <v>27.525097990631579</v>
      </c>
      <c r="CV21" s="25">
        <v>7.0039839483847377</v>
      </c>
      <c r="CW21" s="25">
        <v>5.1093087773442445</v>
      </c>
      <c r="CX21" s="25">
        <v>8.5081392803699956</v>
      </c>
      <c r="CY21" s="25">
        <v>27.95668400463158</v>
      </c>
      <c r="CZ21" s="25">
        <v>7.0623540551947848</v>
      </c>
      <c r="DA21" s="25">
        <v>5.1518889576040632</v>
      </c>
      <c r="DB21" s="25">
        <v>6.6017112424141047</v>
      </c>
      <c r="DC21" s="25">
        <v>28.42963567563158</v>
      </c>
      <c r="DD21" s="25">
        <v>7.6503479513868751</v>
      </c>
      <c r="DE21" s="25">
        <v>5.5808223185281589</v>
      </c>
      <c r="DF21" s="25">
        <v>4.7280444670869279</v>
      </c>
      <c r="DG21" s="25">
        <v>28.943554343631579</v>
      </c>
      <c r="DH21" s="25">
        <v>9.7369814823741194</v>
      </c>
      <c r="DI21" s="25">
        <v>7.1029924282173242</v>
      </c>
      <c r="DJ21" s="25">
        <v>3.1725805032192405</v>
      </c>
      <c r="DK21" s="25">
        <v>29.268790774631579</v>
      </c>
      <c r="DL21" s="25">
        <v>10.045721099820508</v>
      </c>
      <c r="DM21" s="25">
        <v>7.3282136807155576</v>
      </c>
      <c r="DN21" s="25">
        <v>2.6147242148722754</v>
      </c>
      <c r="DO21" s="27">
        <v>26.965439165631579</v>
      </c>
      <c r="DP21" s="27">
        <v>13.138565305624308</v>
      </c>
      <c r="DQ21" s="27">
        <v>9.5844004687101219</v>
      </c>
      <c r="DR21" s="27">
        <v>11.023601375070132</v>
      </c>
      <c r="DS21" s="27">
        <v>26.891590873631579</v>
      </c>
      <c r="DT21" s="27">
        <v>7.6055698567067749</v>
      </c>
      <c r="DU21" s="27">
        <v>5.5481573218822788</v>
      </c>
      <c r="DV21" s="27">
        <v>10.737304263785425</v>
      </c>
      <c r="DW21" s="27">
        <v>26.960861945631578</v>
      </c>
      <c r="DX21" s="27">
        <v>7.5984290411793536</v>
      </c>
      <c r="DY21" s="27">
        <v>5.5429481963730662</v>
      </c>
      <c r="DZ21" s="27">
        <v>10.208793675349199</v>
      </c>
      <c r="EA21" s="27">
        <v>27.038745824631579</v>
      </c>
      <c r="EB21" s="27">
        <v>7.5805960087463182</v>
      </c>
      <c r="EC21" s="27">
        <v>5.529939247493652</v>
      </c>
      <c r="ED21" s="27">
        <v>9.9948599801621967</v>
      </c>
      <c r="EE21" s="27">
        <v>27.137021472631581</v>
      </c>
      <c r="EF21" s="27">
        <v>7.5607491116910035</v>
      </c>
      <c r="EG21" s="27">
        <v>5.5154612124103259</v>
      </c>
      <c r="EH21" s="27">
        <v>9.6658008345648341</v>
      </c>
      <c r="EI21" s="27">
        <v>27.256279001631579</v>
      </c>
      <c r="EJ21" s="27">
        <v>7.5391893925031344</v>
      </c>
      <c r="EK21" s="27">
        <v>5.4997336974280762</v>
      </c>
      <c r="EL21" s="27">
        <v>9.5127817317278343</v>
      </c>
      <c r="EM21" s="27">
        <v>27.389393951631579</v>
      </c>
      <c r="EN21" s="27">
        <v>7.5156930773713686</v>
      </c>
      <c r="EO21" s="27">
        <v>5.4825934626670207</v>
      </c>
      <c r="EP21" s="27">
        <v>9.1601644986461892</v>
      </c>
      <c r="EQ21" s="27">
        <v>27.552300516631579</v>
      </c>
      <c r="ER21" s="27">
        <v>7.4906011650178952</v>
      </c>
      <c r="ES21" s="27">
        <v>5.4642892619474406</v>
      </c>
      <c r="ET21" s="27">
        <v>8.8088926485247114</v>
      </c>
      <c r="EU21" s="27">
        <v>27.738579343631578</v>
      </c>
      <c r="EV21" s="27">
        <v>7.464243526930451</v>
      </c>
      <c r="EW21" s="27">
        <v>5.4450617319270016</v>
      </c>
      <c r="EX21" s="27">
        <v>8.4985263223299796</v>
      </c>
      <c r="EY21" s="27">
        <v>27.956547259631577</v>
      </c>
      <c r="EZ21" s="27">
        <v>6.8946474081507434</v>
      </c>
      <c r="FA21" s="27">
        <v>5.0295492934820878</v>
      </c>
      <c r="FB21" s="27">
        <v>8.0335732581668111</v>
      </c>
      <c r="FC21" s="27">
        <v>29.080398420631578</v>
      </c>
      <c r="FD21" s="27">
        <v>6.8668065795629936</v>
      </c>
      <c r="FE21" s="27">
        <v>5.0092397966414026</v>
      </c>
      <c r="FF21" s="27">
        <v>5.9520117632173992</v>
      </c>
      <c r="FG21" s="27">
        <v>30.262533179631578</v>
      </c>
      <c r="FH21" s="27">
        <v>7.3530998042159359</v>
      </c>
      <c r="FI21" s="27">
        <v>5.3639839336058115</v>
      </c>
      <c r="FJ21" s="27">
        <v>4.4790379975479055</v>
      </c>
      <c r="FK21" s="27">
        <v>30.992565878631581</v>
      </c>
      <c r="FL21" s="27">
        <v>9.8950938982484171</v>
      </c>
      <c r="FM21" s="27">
        <v>7.2183332342767041</v>
      </c>
      <c r="FN21" s="27">
        <v>4.0719171346920575</v>
      </c>
      <c r="FO21" s="27">
        <v>31.086182343631577</v>
      </c>
      <c r="FP21" s="27">
        <v>10.522687270269834</v>
      </c>
      <c r="FQ21" s="27">
        <v>7.6761538614943881</v>
      </c>
      <c r="FR21" s="27">
        <v>4.21859942421829</v>
      </c>
      <c r="FS21" s="28">
        <v>26.967042546631578</v>
      </c>
      <c r="FT21" s="28">
        <v>13.137945311033985</v>
      </c>
      <c r="FU21" s="28">
        <v>9.5839481912883588</v>
      </c>
      <c r="FV21" s="28">
        <v>11.013668150985907</v>
      </c>
      <c r="FW21" s="28">
        <v>26.901345977631578</v>
      </c>
      <c r="FX21" s="28">
        <v>7.6029137430252289</v>
      </c>
      <c r="FY21" s="28">
        <v>5.5462197239313475</v>
      </c>
      <c r="FZ21" s="28">
        <v>10.710854816902753</v>
      </c>
      <c r="GA21" s="28">
        <v>27.000191137631578</v>
      </c>
      <c r="GB21" s="28">
        <v>7.5921023603133628</v>
      </c>
      <c r="GC21" s="28">
        <v>5.5383329707645732</v>
      </c>
      <c r="GD21" s="28">
        <v>10.151410195584603</v>
      </c>
      <c r="GE21" s="28">
        <v>27.129446392631579</v>
      </c>
      <c r="GF21" s="28">
        <v>7.5674442441027905</v>
      </c>
      <c r="GG21" s="28">
        <v>5.520345218291709</v>
      </c>
      <c r="GH21" s="28">
        <v>9.9394345338239134</v>
      </c>
      <c r="GI21" s="28">
        <v>27.307522495631581</v>
      </c>
      <c r="GJ21" s="28">
        <v>7.537427041909651</v>
      </c>
      <c r="GK21" s="28">
        <v>5.4984480872064649</v>
      </c>
      <c r="GL21" s="28">
        <v>9.6514791718952999</v>
      </c>
      <c r="GM21" s="28">
        <v>27.549984394631579</v>
      </c>
      <c r="GN21" s="28">
        <v>7.5020797860394017</v>
      </c>
      <c r="GO21" s="28">
        <v>5.4726627561714691</v>
      </c>
      <c r="GP21" s="28">
        <v>9.5345681640829412</v>
      </c>
      <c r="GQ21" s="28">
        <v>27.845415422631579</v>
      </c>
      <c r="GR21" s="28">
        <v>7.4602934702157855</v>
      </c>
      <c r="GS21" s="28">
        <v>5.4421802205483383</v>
      </c>
      <c r="GT21" s="28">
        <v>9.2323002158665375</v>
      </c>
      <c r="GU21" s="28">
        <v>28.237242596631578</v>
      </c>
      <c r="GV21" s="28">
        <v>7.4122511994546461</v>
      </c>
      <c r="GW21" s="28">
        <v>5.4071340528968479</v>
      </c>
      <c r="GX21" s="28">
        <v>8.949853155960362</v>
      </c>
      <c r="GY21" s="28">
        <v>28.70101978963158</v>
      </c>
      <c r="GZ21" s="28">
        <v>7.3596536361285034</v>
      </c>
      <c r="HA21" s="28">
        <v>5.3687648627402718</v>
      </c>
      <c r="HB21" s="28">
        <v>8.7480683589497232</v>
      </c>
      <c r="HC21" s="28">
        <v>29.253270251631577</v>
      </c>
      <c r="HD21" s="28">
        <v>6.7614544257582292</v>
      </c>
      <c r="HE21" s="28">
        <v>4.9323868672067288</v>
      </c>
      <c r="HF21" s="28">
        <v>8.4501148352974482</v>
      </c>
      <c r="HG21" s="28">
        <v>30.176775680631579</v>
      </c>
      <c r="HH21" s="28">
        <v>6.5437299134298925</v>
      </c>
      <c r="HI21" s="28">
        <v>4.7735598667338461</v>
      </c>
      <c r="HJ21" s="28">
        <v>6.8647523120507756</v>
      </c>
      <c r="HK21" s="28">
        <v>30.828374347631581</v>
      </c>
      <c r="HL21" s="28">
        <v>6.3047591337995872</v>
      </c>
      <c r="HM21" s="28">
        <v>4.5992340100654427</v>
      </c>
      <c r="HN21" s="28">
        <v>-1.1002178525971011</v>
      </c>
      <c r="HO21" s="28">
        <v>30.994022940631581</v>
      </c>
      <c r="HP21" s="28">
        <v>8.7255291566582436</v>
      </c>
      <c r="HQ21" s="28">
        <v>6.3651520385577811</v>
      </c>
      <c r="HR21" s="28">
        <v>-8.1334436230545037</v>
      </c>
      <c r="HS21" s="28">
        <v>30.937389269631581</v>
      </c>
      <c r="HT21" s="28">
        <v>7.7680175022307898</v>
      </c>
      <c r="HU21" s="28">
        <v>5.6666606176138705</v>
      </c>
      <c r="HV21" s="28">
        <v>-13.575916025820689</v>
      </c>
      <c r="HW21" s="29">
        <v>26.94590461863158</v>
      </c>
      <c r="HX21" s="29">
        <v>13.137980741010727</v>
      </c>
      <c r="HY21" s="29">
        <v>9.5839740369631183</v>
      </c>
      <c r="HZ21" s="29">
        <v>11.097761184262046</v>
      </c>
      <c r="IA21" s="29">
        <v>26.859517089631581</v>
      </c>
      <c r="IB21" s="29">
        <v>7.6045592078168145</v>
      </c>
      <c r="IC21" s="29">
        <v>5.5474200675878178</v>
      </c>
      <c r="ID21" s="29">
        <v>10.876150473741934</v>
      </c>
      <c r="IE21" s="29">
        <v>26.937382331631579</v>
      </c>
      <c r="IF21" s="29">
        <v>7.5966157326563621</v>
      </c>
      <c r="IG21" s="29">
        <v>5.5416254130513405</v>
      </c>
      <c r="IH21" s="29">
        <v>10.402463708743891</v>
      </c>
      <c r="II21" s="29">
        <v>27.04994747163158</v>
      </c>
      <c r="IJ21" s="29">
        <v>7.5680777235045928</v>
      </c>
      <c r="IK21" s="29">
        <v>5.5208073326957043</v>
      </c>
      <c r="IL21" s="29">
        <v>10.250669624549008</v>
      </c>
      <c r="IM21" s="29">
        <v>27.21005250563158</v>
      </c>
      <c r="IN21" s="29">
        <v>7.5361452900209294</v>
      </c>
      <c r="IO21" s="29">
        <v>5.4975130670488399</v>
      </c>
      <c r="IP21" s="29">
        <v>10.027871176476271</v>
      </c>
      <c r="IQ21" s="29">
        <v>27.437332013631579</v>
      </c>
      <c r="IR21" s="29">
        <v>7.5007292214835921</v>
      </c>
      <c r="IS21" s="29">
        <v>5.4716775381312486</v>
      </c>
      <c r="IT21" s="29">
        <v>9.9544188749162714</v>
      </c>
      <c r="IU21" s="29">
        <v>27.718182292631578</v>
      </c>
      <c r="IV21" s="29">
        <v>7.4619058606337809</v>
      </c>
      <c r="IW21" s="29">
        <v>5.4433564369097516</v>
      </c>
      <c r="IX21" s="29">
        <v>9.6960958216619879</v>
      </c>
      <c r="IY21" s="29">
        <v>28.10054748463158</v>
      </c>
      <c r="IZ21" s="29">
        <v>7.4205374963933295</v>
      </c>
      <c r="JA21" s="29">
        <v>5.4131787911476055</v>
      </c>
      <c r="JB21" s="29">
        <v>9.4627215324637284</v>
      </c>
      <c r="JC21" s="29">
        <v>28.558637043631578</v>
      </c>
      <c r="JD21" s="29">
        <v>7.3768223643930675</v>
      </c>
      <c r="JE21" s="29">
        <v>5.3812892109775641</v>
      </c>
      <c r="JF21" s="29">
        <v>9.307595683424509</v>
      </c>
      <c r="JG21" s="29">
        <v>29.07219047863158</v>
      </c>
      <c r="JH21" s="29">
        <v>7.0376828893897478</v>
      </c>
      <c r="JI21" s="29">
        <v>5.1338916856337216</v>
      </c>
      <c r="JJ21" s="29">
        <v>8.7235157074480085</v>
      </c>
      <c r="JK21" s="29">
        <v>30.284013004631579</v>
      </c>
      <c r="JL21" s="29">
        <v>6.9470695065945165</v>
      </c>
      <c r="JM21" s="29">
        <v>5.067790484449886</v>
      </c>
      <c r="JN21" s="29">
        <v>1.0494302019191935</v>
      </c>
      <c r="JO21" s="29">
        <v>30.890552888631579</v>
      </c>
      <c r="JP21" s="29">
        <v>6.0159500775789736</v>
      </c>
      <c r="JQ21" s="29">
        <v>4.3885518244980704</v>
      </c>
      <c r="JR21" s="29">
        <v>-6.8166299964136243</v>
      </c>
      <c r="JS21" s="29">
        <v>30.954977375631579</v>
      </c>
      <c r="JT21" s="29">
        <v>9.1842705263486675</v>
      </c>
      <c r="JU21" s="29">
        <v>6.6997974809178755</v>
      </c>
      <c r="JV21" s="29">
        <v>-12.843856395971642</v>
      </c>
      <c r="JW21" s="29">
        <v>30.480285218631579</v>
      </c>
      <c r="JX21" s="29">
        <v>9.2803003814186376</v>
      </c>
      <c r="JY21" s="29">
        <v>6.7698499232152685</v>
      </c>
      <c r="JZ21" s="29">
        <v>-12.925016968811349</v>
      </c>
    </row>
    <row r="22" spans="1:286" ht="15" thickBot="1" x14ac:dyDescent="0.35">
      <c r="A22" s="2"/>
      <c r="B22" s="74" t="s">
        <v>479</v>
      </c>
      <c r="C22" s="74" t="s">
        <v>480</v>
      </c>
      <c r="D22" s="74" t="s">
        <v>878</v>
      </c>
      <c r="E22" s="87">
        <v>350275</v>
      </c>
      <c r="F22" s="84">
        <v>430526</v>
      </c>
      <c r="G22" s="22">
        <v>5.3603557626842093</v>
      </c>
      <c r="H22" s="22">
        <v>5.3603557626842093</v>
      </c>
      <c r="I22" s="22">
        <v>5.3603557626842093</v>
      </c>
      <c r="J22" s="22">
        <v>4.1848161155382977</v>
      </c>
      <c r="K22" s="22">
        <v>5.3485021706842097</v>
      </c>
      <c r="L22" s="22">
        <v>5.3485021706842097</v>
      </c>
      <c r="M22" s="22">
        <v>5.3485021706842097</v>
      </c>
      <c r="N22" s="22">
        <v>4.3244094752103841</v>
      </c>
      <c r="O22" s="22">
        <v>5.37595684368421</v>
      </c>
      <c r="P22" s="22">
        <v>5.37595684368421</v>
      </c>
      <c r="Q22" s="22">
        <v>5.37595684368421</v>
      </c>
      <c r="R22" s="22">
        <v>4.1888045399599045</v>
      </c>
      <c r="S22" s="22">
        <v>5.4097076346842101</v>
      </c>
      <c r="T22" s="22">
        <v>5.4097076346842101</v>
      </c>
      <c r="U22" s="22">
        <v>5.4097076346842101</v>
      </c>
      <c r="V22" s="22">
        <v>4.0725810168708341</v>
      </c>
      <c r="W22" s="22">
        <v>5.4527211916842102</v>
      </c>
      <c r="X22" s="22">
        <v>5.4527211916842102</v>
      </c>
      <c r="Y22" s="22">
        <v>5.4527211916842102</v>
      </c>
      <c r="Z22" s="22">
        <v>3.9837920354118337</v>
      </c>
      <c r="AA22" s="22">
        <v>5.5093410506842098</v>
      </c>
      <c r="AB22" s="22">
        <v>5.5093410506842098</v>
      </c>
      <c r="AC22" s="22">
        <v>5.5093410506842098</v>
      </c>
      <c r="AD22" s="22">
        <v>3.8052678422716877</v>
      </c>
      <c r="AE22" s="22">
        <v>5.5744151356842098</v>
      </c>
      <c r="AF22" s="22">
        <v>5.5744151356842098</v>
      </c>
      <c r="AG22" s="22">
        <v>5.5744151356842098</v>
      </c>
      <c r="AH22" s="22">
        <v>3.6709185319690407</v>
      </c>
      <c r="AI22" s="22">
        <v>5.6582013126842092</v>
      </c>
      <c r="AJ22" s="22">
        <v>5.6582013126842092</v>
      </c>
      <c r="AK22" s="22">
        <v>5.6582013126842092</v>
      </c>
      <c r="AL22" s="22">
        <v>3.4981368768820635</v>
      </c>
      <c r="AM22" s="22">
        <v>5.7533081176842096</v>
      </c>
      <c r="AN22" s="22">
        <v>5.7533081176842096</v>
      </c>
      <c r="AO22" s="22">
        <v>5.7533081176842096</v>
      </c>
      <c r="AP22" s="22">
        <v>3.3284272020443648</v>
      </c>
      <c r="AQ22" s="22">
        <v>5.8645337556842101</v>
      </c>
      <c r="AR22" s="22">
        <v>5.8645337556842101</v>
      </c>
      <c r="AS22" s="22">
        <v>5.8645337556842101</v>
      </c>
      <c r="AT22" s="22">
        <v>3.105998745152224</v>
      </c>
      <c r="AU22" s="22">
        <v>6.4627640936842097</v>
      </c>
      <c r="AV22" s="22">
        <v>6.4627640936842097</v>
      </c>
      <c r="AW22" s="22">
        <v>6.4627640936842097</v>
      </c>
      <c r="AX22" s="22">
        <v>2.0146696081956241</v>
      </c>
      <c r="AY22" s="22">
        <v>7.00001756168421</v>
      </c>
      <c r="AZ22" s="22">
        <v>7.00001756168421</v>
      </c>
      <c r="BA22" s="22">
        <v>7.00001756168421</v>
      </c>
      <c r="BB22" s="22">
        <v>1.0546217895308345</v>
      </c>
      <c r="BC22" s="22">
        <v>7.2313169506842101</v>
      </c>
      <c r="BD22" s="22">
        <v>7.2313169506842101</v>
      </c>
      <c r="BE22" s="22">
        <v>7.2313169506842101</v>
      </c>
      <c r="BF22" s="22">
        <v>0.8410453243302598</v>
      </c>
      <c r="BG22" s="22">
        <v>7.2547097636842093</v>
      </c>
      <c r="BH22" s="22">
        <v>7.2547097636842093</v>
      </c>
      <c r="BI22" s="22">
        <v>7.2547097636842093</v>
      </c>
      <c r="BJ22" s="22">
        <v>0.98411541050113982</v>
      </c>
      <c r="BK22" s="25">
        <v>5.36639776168421</v>
      </c>
      <c r="BL22" s="25">
        <v>5.36639776168421</v>
      </c>
      <c r="BM22" s="25">
        <v>5.36639776168421</v>
      </c>
      <c r="BN22" s="25">
        <v>4.1640220877345007</v>
      </c>
      <c r="BO22" s="25">
        <v>5.3563226376842099</v>
      </c>
      <c r="BP22" s="25">
        <v>5.3563226376842099</v>
      </c>
      <c r="BQ22" s="25">
        <v>5.3563226376842099</v>
      </c>
      <c r="BR22" s="25">
        <v>4.3052901223494793</v>
      </c>
      <c r="BS22" s="25">
        <v>5.3710437626842094</v>
      </c>
      <c r="BT22" s="25">
        <v>5.3710437626842094</v>
      </c>
      <c r="BU22" s="25">
        <v>5.3710437626842094</v>
      </c>
      <c r="BV22" s="25">
        <v>4.2358586274117469</v>
      </c>
      <c r="BW22" s="25">
        <v>5.3872046296842093</v>
      </c>
      <c r="BX22" s="25">
        <v>5.3872046296842093</v>
      </c>
      <c r="BY22" s="25">
        <v>5.3872046296842093</v>
      </c>
      <c r="BZ22" s="25">
        <v>4.1769341606073223</v>
      </c>
      <c r="CA22" s="25">
        <v>5.4075689876842095</v>
      </c>
      <c r="CB22" s="25">
        <v>5.4075689876842095</v>
      </c>
      <c r="CC22" s="25">
        <v>5.4075689876842095</v>
      </c>
      <c r="CD22" s="25">
        <v>4.1408977315434603</v>
      </c>
      <c r="CE22" s="25">
        <v>5.4331858886842097</v>
      </c>
      <c r="CF22" s="25">
        <v>5.4331858886842097</v>
      </c>
      <c r="CG22" s="25">
        <v>5.4331858886842097</v>
      </c>
      <c r="CH22" s="25">
        <v>4.019413815066077</v>
      </c>
      <c r="CI22" s="25">
        <v>5.4616097006842095</v>
      </c>
      <c r="CJ22" s="25">
        <v>5.4616097006842095</v>
      </c>
      <c r="CK22" s="25">
        <v>5.4616097006842095</v>
      </c>
      <c r="CL22" s="25">
        <v>3.9357660269218302</v>
      </c>
      <c r="CM22" s="25">
        <v>5.4966921976842098</v>
      </c>
      <c r="CN22" s="25">
        <v>5.4966921976842098</v>
      </c>
      <c r="CO22" s="25">
        <v>5.4966921976842098</v>
      </c>
      <c r="CP22" s="25">
        <v>3.8154181362287947</v>
      </c>
      <c r="CQ22" s="25">
        <v>5.5359394586842097</v>
      </c>
      <c r="CR22" s="25">
        <v>5.5359394586842097</v>
      </c>
      <c r="CS22" s="25">
        <v>5.5359394586842097</v>
      </c>
      <c r="CT22" s="25">
        <v>3.690991258287144</v>
      </c>
      <c r="CU22" s="25">
        <v>5.5813545096842097</v>
      </c>
      <c r="CV22" s="25">
        <v>5.5813545096842097</v>
      </c>
      <c r="CW22" s="25">
        <v>5.5813545096842097</v>
      </c>
      <c r="CX22" s="25">
        <v>3.5182926544290041</v>
      </c>
      <c r="CY22" s="25">
        <v>5.7483519026842096</v>
      </c>
      <c r="CZ22" s="25">
        <v>5.7483519026842096</v>
      </c>
      <c r="DA22" s="25">
        <v>5.7483519026842096</v>
      </c>
      <c r="DB22" s="25">
        <v>2.8215405765603778</v>
      </c>
      <c r="DC22" s="25">
        <v>5.9422367676842098</v>
      </c>
      <c r="DD22" s="25">
        <v>5.9422367676842098</v>
      </c>
      <c r="DE22" s="25">
        <v>5.9422367676842098</v>
      </c>
      <c r="DF22" s="25">
        <v>1.966537107582365</v>
      </c>
      <c r="DG22" s="25">
        <v>6.15398672268421</v>
      </c>
      <c r="DH22" s="25">
        <v>6.15398672268421</v>
      </c>
      <c r="DI22" s="25">
        <v>6.15398672268421</v>
      </c>
      <c r="DJ22" s="25">
        <v>1.181499370521724</v>
      </c>
      <c r="DK22" s="25">
        <v>6.28145248568421</v>
      </c>
      <c r="DL22" s="25">
        <v>6.28145248568421</v>
      </c>
      <c r="DM22" s="25">
        <v>6.28145248568421</v>
      </c>
      <c r="DN22" s="25">
        <v>1.0280842791027922</v>
      </c>
      <c r="DO22" s="27">
        <v>5.3600527506842095</v>
      </c>
      <c r="DP22" s="27">
        <v>5.3600527506842095</v>
      </c>
      <c r="DQ22" s="27">
        <v>5.3600527506842095</v>
      </c>
      <c r="DR22" s="27">
        <v>4.1860057636641228</v>
      </c>
      <c r="DS22" s="27">
        <v>5.3443781646842101</v>
      </c>
      <c r="DT22" s="27">
        <v>5.3443781646842101</v>
      </c>
      <c r="DU22" s="27">
        <v>5.3443781646842101</v>
      </c>
      <c r="DV22" s="27">
        <v>4.3422378796116226</v>
      </c>
      <c r="DW22" s="27">
        <v>5.3655251636842101</v>
      </c>
      <c r="DX22" s="27">
        <v>5.3655251636842101</v>
      </c>
      <c r="DY22" s="27">
        <v>5.3655251636842101</v>
      </c>
      <c r="DZ22" s="27">
        <v>4.2291347532357948</v>
      </c>
      <c r="EA22" s="27">
        <v>5.3922521336842095</v>
      </c>
      <c r="EB22" s="27">
        <v>5.3922521336842095</v>
      </c>
      <c r="EC22" s="27">
        <v>5.3922521336842095</v>
      </c>
      <c r="ED22" s="27">
        <v>4.1340282456330248</v>
      </c>
      <c r="EE22" s="27">
        <v>5.4265994796842101</v>
      </c>
      <c r="EF22" s="27">
        <v>5.4265994796842101</v>
      </c>
      <c r="EG22" s="27">
        <v>5.4265994796842101</v>
      </c>
      <c r="EH22" s="27">
        <v>4.0676392060946007</v>
      </c>
      <c r="EI22" s="27">
        <v>5.4702037566842101</v>
      </c>
      <c r="EJ22" s="27">
        <v>5.4702037566842101</v>
      </c>
      <c r="EK22" s="27">
        <v>5.4702037566842101</v>
      </c>
      <c r="EL22" s="27">
        <v>3.9210831805973587</v>
      </c>
      <c r="EM22" s="27">
        <v>5.5190175056842099</v>
      </c>
      <c r="EN22" s="27">
        <v>5.5190175056842099</v>
      </c>
      <c r="EO22" s="27">
        <v>5.5190175056842099</v>
      </c>
      <c r="EP22" s="27">
        <v>3.8207134007070209</v>
      </c>
      <c r="EQ22" s="27">
        <v>5.5806409506842094</v>
      </c>
      <c r="ER22" s="27">
        <v>5.5806409506842094</v>
      </c>
      <c r="ES22" s="27">
        <v>5.5806409506842094</v>
      </c>
      <c r="ET22" s="27">
        <v>3.6908575314351415</v>
      </c>
      <c r="EU22" s="27">
        <v>5.6512310516842099</v>
      </c>
      <c r="EV22" s="27">
        <v>5.6512310516842099</v>
      </c>
      <c r="EW22" s="27">
        <v>5.6512310516842099</v>
      </c>
      <c r="EX22" s="27">
        <v>3.5629117744120657</v>
      </c>
      <c r="EY22" s="27">
        <v>5.7353651916842097</v>
      </c>
      <c r="EZ22" s="27">
        <v>5.7353651916842097</v>
      </c>
      <c r="FA22" s="27">
        <v>5.7353651916842097</v>
      </c>
      <c r="FB22" s="27">
        <v>3.3825028132187844</v>
      </c>
      <c r="FC22" s="27">
        <v>6.1793642646842102</v>
      </c>
      <c r="FD22" s="27">
        <v>6.1793642646842102</v>
      </c>
      <c r="FE22" s="27">
        <v>6.1793642646842102</v>
      </c>
      <c r="FF22" s="27">
        <v>2.4917113320418594</v>
      </c>
      <c r="FG22" s="27">
        <v>6.6544223346842095</v>
      </c>
      <c r="FH22" s="27">
        <v>6.6544223346842095</v>
      </c>
      <c r="FI22" s="27">
        <v>6.6544223346842095</v>
      </c>
      <c r="FJ22" s="27">
        <v>1.7624765705974816</v>
      </c>
      <c r="FK22" s="27">
        <v>6.9281249896842096</v>
      </c>
      <c r="FL22" s="27">
        <v>6.9281249896842096</v>
      </c>
      <c r="FM22" s="27">
        <v>6.9281249896842096</v>
      </c>
      <c r="FN22" s="27">
        <v>1.6136498360205902</v>
      </c>
      <c r="FO22" s="27">
        <v>6.9321805006842094</v>
      </c>
      <c r="FP22" s="27">
        <v>6.9321805006842094</v>
      </c>
      <c r="FQ22" s="27">
        <v>6.9321805006842094</v>
      </c>
      <c r="FR22" s="27">
        <v>1.8024102356761151</v>
      </c>
      <c r="FS22" s="28">
        <v>5.3607255006842101</v>
      </c>
      <c r="FT22" s="28">
        <v>5.3607255006842101</v>
      </c>
      <c r="FU22" s="28">
        <v>5.3607255006842101</v>
      </c>
      <c r="FV22" s="28">
        <v>4.1813501933629365</v>
      </c>
      <c r="FW22" s="28">
        <v>5.34969519768421</v>
      </c>
      <c r="FX22" s="28">
        <v>5.34969519768421</v>
      </c>
      <c r="FY22" s="28">
        <v>5.34969519768421</v>
      </c>
      <c r="FZ22" s="28">
        <v>4.3338846461300466</v>
      </c>
      <c r="GA22" s="28">
        <v>5.3840430256842096</v>
      </c>
      <c r="GB22" s="28">
        <v>5.3840430256842096</v>
      </c>
      <c r="GC22" s="28">
        <v>5.3840430256842096</v>
      </c>
      <c r="GD22" s="28">
        <v>4.2196379572827913</v>
      </c>
      <c r="GE22" s="28">
        <v>5.4325880346842101</v>
      </c>
      <c r="GF22" s="28">
        <v>5.4325880346842101</v>
      </c>
      <c r="GG22" s="28">
        <v>5.4325880346842101</v>
      </c>
      <c r="GH22" s="28">
        <v>4.1323555762059829</v>
      </c>
      <c r="GI22" s="28">
        <v>5.4999558666842097</v>
      </c>
      <c r="GJ22" s="28">
        <v>5.4999558666842097</v>
      </c>
      <c r="GK22" s="28">
        <v>5.4999558666842097</v>
      </c>
      <c r="GL22" s="28">
        <v>4.0808690983020171</v>
      </c>
      <c r="GM22" s="28">
        <v>5.5938345376842094</v>
      </c>
      <c r="GN22" s="28">
        <v>5.5938345376842094</v>
      </c>
      <c r="GO22" s="28">
        <v>5.5938345376842094</v>
      </c>
      <c r="GP22" s="28">
        <v>3.9596252156238156</v>
      </c>
      <c r="GQ22" s="28">
        <v>5.7087914536842099</v>
      </c>
      <c r="GR22" s="28">
        <v>5.7087914536842099</v>
      </c>
      <c r="GS22" s="28">
        <v>5.7087914536842099</v>
      </c>
      <c r="GT22" s="28">
        <v>3.8816258352795616</v>
      </c>
      <c r="GU22" s="28">
        <v>5.86398479068421</v>
      </c>
      <c r="GV22" s="28">
        <v>5.86398479068421</v>
      </c>
      <c r="GW22" s="28">
        <v>5.86398479068421</v>
      </c>
      <c r="GX22" s="28">
        <v>3.7539653510322486</v>
      </c>
      <c r="GY22" s="28">
        <v>6.04722070568421</v>
      </c>
      <c r="GZ22" s="28">
        <v>6.04722070568421</v>
      </c>
      <c r="HA22" s="28">
        <v>6.04722070568421</v>
      </c>
      <c r="HB22" s="28">
        <v>3.6435133692152277</v>
      </c>
      <c r="HC22" s="28">
        <v>6.1711242766842096</v>
      </c>
      <c r="HD22" s="28">
        <v>6.1711242766842096</v>
      </c>
      <c r="HE22" s="28">
        <v>6.1711242766842096</v>
      </c>
      <c r="HF22" s="28">
        <v>3.5058258993413052</v>
      </c>
      <c r="HG22" s="28">
        <v>6.5680186466842096</v>
      </c>
      <c r="HH22" s="28">
        <v>6.5680186466842096</v>
      </c>
      <c r="HI22" s="28">
        <v>6.5680186466842096</v>
      </c>
      <c r="HJ22" s="28">
        <v>2.8207228838138576</v>
      </c>
      <c r="HK22" s="28">
        <v>6.93642253368421</v>
      </c>
      <c r="HL22" s="28">
        <v>6.93642253368421</v>
      </c>
      <c r="HM22" s="28">
        <v>6.93642253368421</v>
      </c>
      <c r="HN22" s="28">
        <v>0.3623440542533487</v>
      </c>
      <c r="HO22" s="28">
        <v>6.9087440756842096</v>
      </c>
      <c r="HP22" s="28">
        <v>6.9087440756842096</v>
      </c>
      <c r="HQ22" s="28">
        <v>6.9087440756842096</v>
      </c>
      <c r="HR22" s="28">
        <v>-1.5024011239018158</v>
      </c>
      <c r="HS22" s="28">
        <v>6.6739601826842101</v>
      </c>
      <c r="HT22" s="28">
        <v>6.6739601826842101</v>
      </c>
      <c r="HU22" s="28">
        <v>6.6739601826842101</v>
      </c>
      <c r="HV22" s="28">
        <v>-3.5392862580351334</v>
      </c>
      <c r="HW22" s="29">
        <v>5.3536467646842096</v>
      </c>
      <c r="HX22" s="29">
        <v>5.3536467646842096</v>
      </c>
      <c r="HY22" s="29">
        <v>5.3536467646842096</v>
      </c>
      <c r="HZ22" s="29">
        <v>4.1986860807758788</v>
      </c>
      <c r="IA22" s="29">
        <v>5.3398449116842102</v>
      </c>
      <c r="IB22" s="29">
        <v>5.3398449116842102</v>
      </c>
      <c r="IC22" s="29">
        <v>5.3398449116842102</v>
      </c>
      <c r="ID22" s="29">
        <v>4.3677751377603657</v>
      </c>
      <c r="IE22" s="29">
        <v>5.3691580866842097</v>
      </c>
      <c r="IF22" s="29">
        <v>5.3691580866842097</v>
      </c>
      <c r="IG22" s="29">
        <v>5.3691580866842097</v>
      </c>
      <c r="IH22" s="29">
        <v>4.270320532912474</v>
      </c>
      <c r="II22" s="29">
        <v>5.4133476066842094</v>
      </c>
      <c r="IJ22" s="29">
        <v>5.4133476066842094</v>
      </c>
      <c r="IK22" s="29">
        <v>5.4133476066842094</v>
      </c>
      <c r="IL22" s="29">
        <v>4.1960491308631651</v>
      </c>
      <c r="IM22" s="29">
        <v>5.47654690268421</v>
      </c>
      <c r="IN22" s="29">
        <v>5.47654690268421</v>
      </c>
      <c r="IO22" s="29">
        <v>5.47654690268421</v>
      </c>
      <c r="IP22" s="29">
        <v>4.1485034990307437</v>
      </c>
      <c r="IQ22" s="29">
        <v>5.5678332346842101</v>
      </c>
      <c r="IR22" s="29">
        <v>5.5678332346842101</v>
      </c>
      <c r="IS22" s="29">
        <v>5.5678332346842101</v>
      </c>
      <c r="IT22" s="29">
        <v>4.0041343700607523</v>
      </c>
      <c r="IU22" s="29">
        <v>5.6795664746842096</v>
      </c>
      <c r="IV22" s="29">
        <v>5.6795664746842096</v>
      </c>
      <c r="IW22" s="29">
        <v>5.6795664746842096</v>
      </c>
      <c r="IX22" s="29">
        <v>3.91001673904643</v>
      </c>
      <c r="IY22" s="29">
        <v>5.83177457768421</v>
      </c>
      <c r="IZ22" s="29">
        <v>5.83177457768421</v>
      </c>
      <c r="JA22" s="29">
        <v>5.83177457768421</v>
      </c>
      <c r="JB22" s="29">
        <v>3.7889027311576822</v>
      </c>
      <c r="JC22" s="29">
        <v>5.9661817196842097</v>
      </c>
      <c r="JD22" s="29">
        <v>5.9661817196842097</v>
      </c>
      <c r="JE22" s="29">
        <v>5.9661817196842097</v>
      </c>
      <c r="JF22" s="29">
        <v>3.6810402124053914</v>
      </c>
      <c r="JG22" s="29">
        <v>6.0442562116842096</v>
      </c>
      <c r="JH22" s="29">
        <v>6.0442562116842096</v>
      </c>
      <c r="JI22" s="29">
        <v>6.0442562116842096</v>
      </c>
      <c r="JJ22" s="29">
        <v>3.4387358081255988</v>
      </c>
      <c r="JK22" s="29">
        <v>6.59164221268421</v>
      </c>
      <c r="JL22" s="29">
        <v>6.59164221268421</v>
      </c>
      <c r="JM22" s="29">
        <v>6.59164221268421</v>
      </c>
      <c r="JN22" s="29">
        <v>0.68447152797131139</v>
      </c>
      <c r="JO22" s="29">
        <v>6.9300310166842092</v>
      </c>
      <c r="JP22" s="29">
        <v>6.9300310166842092</v>
      </c>
      <c r="JQ22" s="29">
        <v>6.9300310166842092</v>
      </c>
      <c r="JR22" s="29">
        <v>-1.640286647863082</v>
      </c>
      <c r="JS22" s="29">
        <v>6.8338129406842096</v>
      </c>
      <c r="JT22" s="29">
        <v>6.8338129406842096</v>
      </c>
      <c r="JU22" s="29">
        <v>6.8338129406842096</v>
      </c>
      <c r="JV22" s="29">
        <v>-3.165336863702624</v>
      </c>
      <c r="JW22" s="29">
        <v>6.49252501568421</v>
      </c>
      <c r="JX22" s="29">
        <v>6.49252501568421</v>
      </c>
      <c r="JY22" s="29">
        <v>6.49252501568421</v>
      </c>
      <c r="JZ22" s="29">
        <v>-3.2442748255558236</v>
      </c>
    </row>
    <row r="23" spans="1:286" ht="15" thickBot="1" x14ac:dyDescent="0.35">
      <c r="A23" s="2"/>
      <c r="B23" s="74" t="s">
        <v>481</v>
      </c>
      <c r="C23" s="74" t="s">
        <v>482</v>
      </c>
      <c r="D23" s="74" t="s">
        <v>879</v>
      </c>
      <c r="E23" s="87">
        <v>377188</v>
      </c>
      <c r="F23" s="84">
        <v>392252</v>
      </c>
      <c r="G23" s="22">
        <v>29.200037303052632</v>
      </c>
      <c r="H23" s="22">
        <v>9.2599795378918746</v>
      </c>
      <c r="I23" s="22">
        <v>6.7550261507795435</v>
      </c>
      <c r="J23" s="22">
        <v>14.879841428356658</v>
      </c>
      <c r="K23" s="22">
        <v>29.17577081405263</v>
      </c>
      <c r="L23" s="22">
        <v>9.2562420241265038</v>
      </c>
      <c r="M23" s="22">
        <v>6.7522996865232594</v>
      </c>
      <c r="N23" s="22">
        <v>15.004145114943171</v>
      </c>
      <c r="O23" s="22">
        <v>29.242716550052631</v>
      </c>
      <c r="P23" s="22">
        <v>9.2514793869668619</v>
      </c>
      <c r="Q23" s="22">
        <v>6.7488254090231408</v>
      </c>
      <c r="R23" s="22">
        <v>14.725207347044291</v>
      </c>
      <c r="S23" s="22">
        <v>29.31797147505263</v>
      </c>
      <c r="T23" s="22">
        <v>9.2375205907903375</v>
      </c>
      <c r="U23" s="22">
        <v>6.7386426615537784</v>
      </c>
      <c r="V23" s="22">
        <v>14.543266347513315</v>
      </c>
      <c r="W23" s="22">
        <v>29.413155539052632</v>
      </c>
      <c r="X23" s="22">
        <v>9.2214844449668565</v>
      </c>
      <c r="Y23" s="22">
        <v>6.7269445164388717</v>
      </c>
      <c r="Z23" s="22">
        <v>14.351313913026686</v>
      </c>
      <c r="AA23" s="22">
        <v>29.536169138052628</v>
      </c>
      <c r="AB23" s="22">
        <v>9.2033401600618223</v>
      </c>
      <c r="AC23" s="22">
        <v>6.7137085132145478</v>
      </c>
      <c r="AD23" s="22">
        <v>13.919296024164121</v>
      </c>
      <c r="AE23" s="22">
        <v>29.674868283052632</v>
      </c>
      <c r="AF23" s="22">
        <v>9.1827610274989251</v>
      </c>
      <c r="AG23" s="22">
        <v>6.6986963225229923</v>
      </c>
      <c r="AH23" s="22">
        <v>13.743064908134389</v>
      </c>
      <c r="AI23" s="22">
        <v>29.848030820052628</v>
      </c>
      <c r="AJ23" s="22">
        <v>9.1597327314721078</v>
      </c>
      <c r="AK23" s="22">
        <v>6.6818975011830002</v>
      </c>
      <c r="AL23" s="22">
        <v>13.361713437132067</v>
      </c>
      <c r="AM23" s="22">
        <v>30.044598309052631</v>
      </c>
      <c r="AN23" s="22">
        <v>9.1349740741951937</v>
      </c>
      <c r="AO23" s="22">
        <v>6.6638364054020229</v>
      </c>
      <c r="AP23" s="22">
        <v>13.063565230754852</v>
      </c>
      <c r="AQ23" s="22">
        <v>30.26921475905263</v>
      </c>
      <c r="AR23" s="22">
        <v>8.7351733136912291</v>
      </c>
      <c r="AS23" s="22">
        <v>6.3721873168425187</v>
      </c>
      <c r="AT23" s="22">
        <v>12.564510551217191</v>
      </c>
      <c r="AU23" s="22">
        <v>31.445453886052629</v>
      </c>
      <c r="AV23" s="22">
        <v>8.5724054724222025</v>
      </c>
      <c r="AW23" s="22">
        <v>6.253450442772869</v>
      </c>
      <c r="AX23" s="22">
        <v>10.245695621970007</v>
      </c>
      <c r="AY23" s="22">
        <v>32.490864013052629</v>
      </c>
      <c r="AZ23" s="22">
        <v>7.7991232560979258</v>
      </c>
      <c r="BA23" s="22">
        <v>5.6893518319899279</v>
      </c>
      <c r="BB23" s="22">
        <v>8.3527927851033645</v>
      </c>
      <c r="BC23" s="22">
        <v>33.083500484052628</v>
      </c>
      <c r="BD23" s="22">
        <v>7.671144124871299</v>
      </c>
      <c r="BE23" s="22">
        <v>5.5959928375502148</v>
      </c>
      <c r="BF23" s="22">
        <v>7.6752197000142033</v>
      </c>
      <c r="BG23" s="22">
        <v>33.260962476052633</v>
      </c>
      <c r="BH23" s="22">
        <v>7.5167467294708157</v>
      </c>
      <c r="BI23" s="22">
        <v>5.4833620872040907</v>
      </c>
      <c r="BJ23" s="22">
        <v>7.6223338302536625</v>
      </c>
      <c r="BK23" s="25">
        <v>29.219347020052631</v>
      </c>
      <c r="BL23" s="25">
        <v>9.2612436590759959</v>
      </c>
      <c r="BM23" s="25">
        <v>6.7559483095836264</v>
      </c>
      <c r="BN23" s="25">
        <v>14.830458736880139</v>
      </c>
      <c r="BO23" s="25">
        <v>29.206155151052631</v>
      </c>
      <c r="BP23" s="25">
        <v>9.2593778605142578</v>
      </c>
      <c r="BQ23" s="25">
        <v>6.7545872355094279</v>
      </c>
      <c r="BR23" s="25">
        <v>14.966565337941288</v>
      </c>
      <c r="BS23" s="25">
        <v>29.249096271052629</v>
      </c>
      <c r="BT23" s="25">
        <v>9.2572062490407205</v>
      </c>
      <c r="BU23" s="25">
        <v>6.7530030751737549</v>
      </c>
      <c r="BV23" s="25">
        <v>14.763767356592448</v>
      </c>
      <c r="BW23" s="25">
        <v>29.292652656052631</v>
      </c>
      <c r="BX23" s="25">
        <v>9.2525161792027273</v>
      </c>
      <c r="BY23" s="25">
        <v>6.74958173452446</v>
      </c>
      <c r="BZ23" s="25">
        <v>14.630414546379384</v>
      </c>
      <c r="CA23" s="25">
        <v>29.34684322105263</v>
      </c>
      <c r="CB23" s="25">
        <v>9.2474131429989477</v>
      </c>
      <c r="CC23" s="25">
        <v>6.7458591406608504</v>
      </c>
      <c r="CD23" s="25">
        <v>14.523988381228159</v>
      </c>
      <c r="CE23" s="25">
        <v>29.41372547805263</v>
      </c>
      <c r="CF23" s="25">
        <v>9.2418742116310391</v>
      </c>
      <c r="CG23" s="25">
        <v>6.7418185673437616</v>
      </c>
      <c r="CH23" s="25">
        <v>14.119261286851792</v>
      </c>
      <c r="CI23" s="25">
        <v>29.486318884052629</v>
      </c>
      <c r="CJ23" s="25">
        <v>9.2360021232873581</v>
      </c>
      <c r="CK23" s="25">
        <v>6.7375349606512263</v>
      </c>
      <c r="CL23" s="25">
        <v>14.015021331125666</v>
      </c>
      <c r="CM23" s="25">
        <v>29.57147607705263</v>
      </c>
      <c r="CN23" s="25">
        <v>9.2296997104237199</v>
      </c>
      <c r="CO23" s="25">
        <v>6.732937438212578</v>
      </c>
      <c r="CP23" s="25">
        <v>13.697761538204761</v>
      </c>
      <c r="CQ23" s="25">
        <v>29.66706795105263</v>
      </c>
      <c r="CR23" s="25">
        <v>9.2231794326925751</v>
      </c>
      <c r="CS23" s="25">
        <v>6.7281809863863078</v>
      </c>
      <c r="CT23" s="25">
        <v>13.488379947192689</v>
      </c>
      <c r="CU23" s="25">
        <v>29.77581739105263</v>
      </c>
      <c r="CV23" s="25">
        <v>9.1263722108090413</v>
      </c>
      <c r="CW23" s="25">
        <v>6.6575614658213116</v>
      </c>
      <c r="CX23" s="25">
        <v>13.088577110113439</v>
      </c>
      <c r="CY23" s="25">
        <v>30.178079483052631</v>
      </c>
      <c r="CZ23" s="25">
        <v>9.1010097805085692</v>
      </c>
      <c r="DA23" s="25">
        <v>6.6390599260256842</v>
      </c>
      <c r="DB23" s="25">
        <v>11.595011486736793</v>
      </c>
      <c r="DC23" s="25">
        <v>30.58481918205263</v>
      </c>
      <c r="DD23" s="25">
        <v>8.4754408077960797</v>
      </c>
      <c r="DE23" s="25">
        <v>6.1827160699191523</v>
      </c>
      <c r="DF23" s="25">
        <v>9.707250432106477</v>
      </c>
      <c r="DG23" s="25">
        <v>31.01666758305263</v>
      </c>
      <c r="DH23" s="25">
        <v>8.4408906383513074</v>
      </c>
      <c r="DI23" s="25">
        <v>6.157512202334102</v>
      </c>
      <c r="DJ23" s="25">
        <v>7.9846109331008037</v>
      </c>
      <c r="DK23" s="25">
        <v>31.25845424905263</v>
      </c>
      <c r="DL23" s="25">
        <v>8.0970919546374134</v>
      </c>
      <c r="DM23" s="25">
        <v>5.9067158491037519</v>
      </c>
      <c r="DN23" s="25">
        <v>7.470897874235412</v>
      </c>
      <c r="DO23" s="27">
        <v>29.19946220805263</v>
      </c>
      <c r="DP23" s="27">
        <v>9.2602324705330297</v>
      </c>
      <c r="DQ23" s="27">
        <v>6.7552106616198087</v>
      </c>
      <c r="DR23" s="27">
        <v>14.881813616438974</v>
      </c>
      <c r="DS23" s="27">
        <v>29.167954093052629</v>
      </c>
      <c r="DT23" s="27">
        <v>9.2573267369376229</v>
      </c>
      <c r="DU23" s="27">
        <v>6.7530909694170518</v>
      </c>
      <c r="DV23" s="27">
        <v>15.033969952242101</v>
      </c>
      <c r="DW23" s="27">
        <v>29.22296566105263</v>
      </c>
      <c r="DX23" s="27">
        <v>9.2540559434780789</v>
      </c>
      <c r="DY23" s="27">
        <v>6.7507049711259528</v>
      </c>
      <c r="DZ23" s="27">
        <v>14.792824240834001</v>
      </c>
      <c r="EA23" s="27">
        <v>29.285532597052629</v>
      </c>
      <c r="EB23" s="27">
        <v>9.2424223885515673</v>
      </c>
      <c r="EC23" s="27">
        <v>6.7422184547752897</v>
      </c>
      <c r="ED23" s="27">
        <v>14.646254650307744</v>
      </c>
      <c r="EE23" s="27">
        <v>29.364552533052631</v>
      </c>
      <c r="EF23" s="27">
        <v>9.2299942472720868</v>
      </c>
      <c r="EG23" s="27">
        <v>6.7331522987427705</v>
      </c>
      <c r="EH23" s="27">
        <v>14.524533858518451</v>
      </c>
      <c r="EI23" s="27">
        <v>29.46327140205263</v>
      </c>
      <c r="EJ23" s="27">
        <v>9.2168554287739521</v>
      </c>
      <c r="EK23" s="27">
        <v>6.7235677135736482</v>
      </c>
      <c r="EL23" s="27">
        <v>14.120125824370669</v>
      </c>
      <c r="EM23" s="27">
        <v>29.57158669005263</v>
      </c>
      <c r="EN23" s="27">
        <v>9.2029995296616871</v>
      </c>
      <c r="EO23" s="27">
        <v>6.7134600280800782</v>
      </c>
      <c r="EP23" s="27">
        <v>14.022984801700668</v>
      </c>
      <c r="EQ23" s="27">
        <v>29.70330809305263</v>
      </c>
      <c r="ER23" s="27">
        <v>9.188484869371365</v>
      </c>
      <c r="ES23" s="27">
        <v>6.7028717854787203</v>
      </c>
      <c r="ET23" s="27">
        <v>13.723257732240567</v>
      </c>
      <c r="EU23" s="27">
        <v>29.852904371052631</v>
      </c>
      <c r="EV23" s="27">
        <v>9.1734923386439746</v>
      </c>
      <c r="EW23" s="27">
        <v>6.6919349430466752</v>
      </c>
      <c r="EX23" s="27">
        <v>13.53590693517334</v>
      </c>
      <c r="EY23" s="27">
        <v>30.02566212305263</v>
      </c>
      <c r="EZ23" s="27">
        <v>9.0673946447940352</v>
      </c>
      <c r="FA23" s="27">
        <v>6.61453815252883</v>
      </c>
      <c r="FB23" s="27">
        <v>13.150897778137075</v>
      </c>
      <c r="FC23" s="27">
        <v>30.912280191052631</v>
      </c>
      <c r="FD23" s="27">
        <v>8.9760265993096304</v>
      </c>
      <c r="FE23" s="27">
        <v>6.5478864354200388</v>
      </c>
      <c r="FF23" s="27">
        <v>11.300102460565967</v>
      </c>
      <c r="FG23" s="27">
        <v>31.841942502052632</v>
      </c>
      <c r="FH23" s="27">
        <v>8.2933372208639557</v>
      </c>
      <c r="FI23" s="27">
        <v>6.0498740385902892</v>
      </c>
      <c r="FJ23" s="27">
        <v>9.7046355916098967</v>
      </c>
      <c r="FK23" s="27">
        <v>32.415520001052627</v>
      </c>
      <c r="FL23" s="27">
        <v>8.2128212290287532</v>
      </c>
      <c r="FM23" s="27">
        <v>5.9911387435308185</v>
      </c>
      <c r="FN23" s="27">
        <v>9.1684805168220365</v>
      </c>
      <c r="FO23" s="27">
        <v>32.700424197052627</v>
      </c>
      <c r="FP23" s="27">
        <v>8.1312046917726608</v>
      </c>
      <c r="FQ23" s="27">
        <v>5.931600615909157</v>
      </c>
      <c r="FR23" s="27">
        <v>9.2636143060086056</v>
      </c>
      <c r="FS23" s="28">
        <v>29.19991314205263</v>
      </c>
      <c r="FT23" s="28">
        <v>9.2599795029545717</v>
      </c>
      <c r="FU23" s="28">
        <v>6.7550261252932664</v>
      </c>
      <c r="FV23" s="28">
        <v>14.878260676841411</v>
      </c>
      <c r="FW23" s="28">
        <v>29.175357691052632</v>
      </c>
      <c r="FX23" s="28">
        <v>9.2562418776661755</v>
      </c>
      <c r="FY23" s="28">
        <v>6.7522995796824894</v>
      </c>
      <c r="FZ23" s="28">
        <v>15.015739754984914</v>
      </c>
      <c r="GA23" s="28">
        <v>29.253297145052631</v>
      </c>
      <c r="GB23" s="28">
        <v>9.251479080821353</v>
      </c>
      <c r="GC23" s="28">
        <v>6.7488251856942547</v>
      </c>
      <c r="GD23" s="28">
        <v>14.761716886959171</v>
      </c>
      <c r="GE23" s="28">
        <v>29.356207997052628</v>
      </c>
      <c r="GF23" s="28">
        <v>9.2368847407840651</v>
      </c>
      <c r="GG23" s="28">
        <v>6.7381788178268271</v>
      </c>
      <c r="GH23" s="28">
        <v>14.616937927220672</v>
      </c>
      <c r="GI23" s="28">
        <v>29.496531739052632</v>
      </c>
      <c r="GJ23" s="28">
        <v>9.220188110801141</v>
      </c>
      <c r="GK23" s="28">
        <v>6.7259988587132007</v>
      </c>
      <c r="GL23" s="28">
        <v>14.492276986072703</v>
      </c>
      <c r="GM23" s="28">
        <v>29.686947715052629</v>
      </c>
      <c r="GN23" s="28">
        <v>9.2013773879862217</v>
      </c>
      <c r="GO23" s="28">
        <v>6.7122766983121016</v>
      </c>
      <c r="GP23" s="28">
        <v>14.133729579770275</v>
      </c>
      <c r="GQ23" s="28">
        <v>29.915671547052629</v>
      </c>
      <c r="GR23" s="28">
        <v>9.1801145801989108</v>
      </c>
      <c r="GS23" s="28">
        <v>6.6967657760628088</v>
      </c>
      <c r="GT23" s="28">
        <v>14.062364621221358</v>
      </c>
      <c r="GU23" s="28">
        <v>30.218385249052631</v>
      </c>
      <c r="GV23" s="28">
        <v>9.1564020503456316</v>
      </c>
      <c r="GW23" s="28">
        <v>6.6794678156726599</v>
      </c>
      <c r="GX23" s="28">
        <v>13.776970685198606</v>
      </c>
      <c r="GY23" s="28">
        <v>30.574652718052629</v>
      </c>
      <c r="GZ23" s="28">
        <v>9.1309534992020165</v>
      </c>
      <c r="HA23" s="28">
        <v>6.6609034519209764</v>
      </c>
      <c r="HB23" s="28">
        <v>13.637244694262284</v>
      </c>
      <c r="HC23" s="28">
        <v>30.996065650052628</v>
      </c>
      <c r="HD23" s="28">
        <v>9.0208636702611358</v>
      </c>
      <c r="HE23" s="28">
        <v>6.5805944544348121</v>
      </c>
      <c r="HF23" s="28">
        <v>13.344050312515327</v>
      </c>
      <c r="HG23" s="28">
        <v>32.338177573052633</v>
      </c>
      <c r="HH23" s="28">
        <v>8.8548129227503658</v>
      </c>
      <c r="HI23" s="28">
        <v>6.4594627459680884</v>
      </c>
      <c r="HJ23" s="28">
        <v>11.90473431338714</v>
      </c>
      <c r="HK23" s="28">
        <v>33.324068199052633</v>
      </c>
      <c r="HL23" s="28">
        <v>7.4661867402047335</v>
      </c>
      <c r="HM23" s="28">
        <v>5.4464792789561933</v>
      </c>
      <c r="HN23" s="28">
        <v>6.0496378695894002</v>
      </c>
      <c r="HO23" s="28">
        <v>33.837858807052626</v>
      </c>
      <c r="HP23" s="28">
        <v>7.3372123944338243</v>
      </c>
      <c r="HQ23" s="28">
        <v>5.3523942893623051</v>
      </c>
      <c r="HR23" s="28">
        <v>0.61062521459543362</v>
      </c>
      <c r="HS23" s="28">
        <v>33.983800001052629</v>
      </c>
      <c r="HT23" s="28">
        <v>5.8589601720310016</v>
      </c>
      <c r="HU23" s="28">
        <v>4.27402987409359</v>
      </c>
      <c r="HV23" s="28">
        <v>-3.3447190242826608</v>
      </c>
      <c r="HW23" s="29">
        <v>29.183784064052631</v>
      </c>
      <c r="HX23" s="29">
        <v>9.2603741641876738</v>
      </c>
      <c r="HY23" s="29">
        <v>6.7553140251681416</v>
      </c>
      <c r="HZ23" s="29">
        <v>14.941397038919668</v>
      </c>
      <c r="IA23" s="29">
        <v>29.143273953052631</v>
      </c>
      <c r="IB23" s="29">
        <v>9.2576377172144912</v>
      </c>
      <c r="IC23" s="29">
        <v>6.753317825199403</v>
      </c>
      <c r="ID23" s="29">
        <v>15.138264312651943</v>
      </c>
      <c r="IE23" s="29">
        <v>29.20486331205263</v>
      </c>
      <c r="IF23" s="29">
        <v>9.2542186768889376</v>
      </c>
      <c r="IG23" s="29">
        <v>6.7508236828835182</v>
      </c>
      <c r="IH23" s="29">
        <v>14.945464467666477</v>
      </c>
      <c r="II23" s="29">
        <v>29.294158766052629</v>
      </c>
      <c r="IJ23" s="29">
        <v>9.2343078345050582</v>
      </c>
      <c r="IK23" s="29">
        <v>6.7362990005732835</v>
      </c>
      <c r="IL23" s="29">
        <v>14.845991638574379</v>
      </c>
      <c r="IM23" s="29">
        <v>29.420217276052629</v>
      </c>
      <c r="IN23" s="29">
        <v>9.2125834783168639</v>
      </c>
      <c r="IO23" s="29">
        <v>6.7204513851914554</v>
      </c>
      <c r="IP23" s="29">
        <v>14.759444564933613</v>
      </c>
      <c r="IQ23" s="29">
        <v>29.598761067052632</v>
      </c>
      <c r="IR23" s="29">
        <v>9.1888713898184218</v>
      </c>
      <c r="IS23" s="29">
        <v>6.7031537467635145</v>
      </c>
      <c r="IT23" s="29">
        <v>14.426187791339171</v>
      </c>
      <c r="IU23" s="29">
        <v>29.81525379305263</v>
      </c>
      <c r="IV23" s="29">
        <v>9.1634384939414719</v>
      </c>
      <c r="IW23" s="29">
        <v>6.6846008033109037</v>
      </c>
      <c r="IX23" s="29">
        <v>14.381919170479676</v>
      </c>
      <c r="IY23" s="29">
        <v>30.107633982052629</v>
      </c>
      <c r="IZ23" s="29">
        <v>9.136628481159514</v>
      </c>
      <c r="JA23" s="29">
        <v>6.6650432722490054</v>
      </c>
      <c r="JB23" s="29">
        <v>14.151250510179842</v>
      </c>
      <c r="JC23" s="29">
        <v>30.455871592052631</v>
      </c>
      <c r="JD23" s="29">
        <v>9.1085510086085772</v>
      </c>
      <c r="JE23" s="29">
        <v>6.6445611469318537</v>
      </c>
      <c r="JF23" s="29">
        <v>14.047069169203716</v>
      </c>
      <c r="JG23" s="29">
        <v>30.886895495052631</v>
      </c>
      <c r="JH23" s="29">
        <v>9.0006126637771828</v>
      </c>
      <c r="JI23" s="29">
        <v>6.5658216271495098</v>
      </c>
      <c r="JJ23" s="29">
        <v>13.552559062983338</v>
      </c>
      <c r="JK23" s="29">
        <v>32.77944779805263</v>
      </c>
      <c r="JL23" s="29">
        <v>8.8364303163741127</v>
      </c>
      <c r="JM23" s="29">
        <v>6.4460528905485432</v>
      </c>
      <c r="JN23" s="29">
        <v>7.6644520143315091</v>
      </c>
      <c r="JO23" s="29">
        <v>33.784993175052634</v>
      </c>
      <c r="JP23" s="29">
        <v>7.0615003816527455</v>
      </c>
      <c r="JQ23" s="29">
        <v>5.1512662146404198</v>
      </c>
      <c r="JR23" s="29">
        <v>1.9808276240615044</v>
      </c>
      <c r="JS23" s="29">
        <v>33.971585276052629</v>
      </c>
      <c r="JT23" s="29">
        <v>6.9599469163676702</v>
      </c>
      <c r="JU23" s="29">
        <v>5.0771843755935979</v>
      </c>
      <c r="JV23" s="29">
        <v>-2.6208383255859147</v>
      </c>
      <c r="JW23" s="29">
        <v>33.586166509052632</v>
      </c>
      <c r="JX23" s="29">
        <v>6.1306397487450681</v>
      </c>
      <c r="JY23" s="29">
        <v>4.4722163428462016</v>
      </c>
      <c r="JZ23" s="29">
        <v>-2.6219843512464465</v>
      </c>
    </row>
    <row r="24" spans="1:286" ht="15" thickBot="1" x14ac:dyDescent="0.35">
      <c r="A24" s="2"/>
      <c r="B24" s="74" t="s">
        <v>483</v>
      </c>
      <c r="C24" s="74" t="s">
        <v>484</v>
      </c>
      <c r="D24" s="74" t="s">
        <v>876</v>
      </c>
      <c r="E24" s="87">
        <v>393275</v>
      </c>
      <c r="F24" s="84">
        <v>399319</v>
      </c>
      <c r="G24" s="22">
        <v>32.669686744000003</v>
      </c>
      <c r="H24" s="22">
        <v>6.2285349859548882</v>
      </c>
      <c r="I24" s="22">
        <v>4.5436295554438235</v>
      </c>
      <c r="J24" s="22">
        <v>9.5074775169621155</v>
      </c>
      <c r="K24" s="22">
        <v>32.582091839</v>
      </c>
      <c r="L24" s="22">
        <v>6.2182289124892929</v>
      </c>
      <c r="M24" s="22">
        <v>4.5361114183370326</v>
      </c>
      <c r="N24" s="22">
        <v>9.8530751941391941</v>
      </c>
      <c r="O24" s="22">
        <v>32.672378139000003</v>
      </c>
      <c r="P24" s="22">
        <v>6.2047363909212772</v>
      </c>
      <c r="Q24" s="22">
        <v>4.5262688117028658</v>
      </c>
      <c r="R24" s="22">
        <v>9.5021003624546374</v>
      </c>
      <c r="S24" s="22">
        <v>32.761517814000001</v>
      </c>
      <c r="T24" s="22">
        <v>6.1643874760204502</v>
      </c>
      <c r="U24" s="22">
        <v>4.4968348400406875</v>
      </c>
      <c r="V24" s="22">
        <v>9.1467798713845703</v>
      </c>
      <c r="W24" s="22">
        <v>32.868033521999998</v>
      </c>
      <c r="X24" s="22">
        <v>6.1175878875729666</v>
      </c>
      <c r="Y24" s="22">
        <v>4.462695191835758</v>
      </c>
      <c r="Z24" s="22">
        <v>8.8594364774048913</v>
      </c>
      <c r="AA24" s="22">
        <v>32.994560640000003</v>
      </c>
      <c r="AB24" s="22">
        <v>6.0643409365296543</v>
      </c>
      <c r="AC24" s="22">
        <v>4.4238522823806106</v>
      </c>
      <c r="AD24" s="22">
        <v>8.5345200535452506</v>
      </c>
      <c r="AE24" s="22">
        <v>33.134172921999998</v>
      </c>
      <c r="AF24" s="22">
        <v>6.0033189412802974</v>
      </c>
      <c r="AG24" s="22">
        <v>4.3793375864252457</v>
      </c>
      <c r="AH24" s="22">
        <v>8.1729722071575956</v>
      </c>
      <c r="AI24" s="22">
        <v>33.298415192</v>
      </c>
      <c r="AJ24" s="22">
        <v>5.9347372630498487</v>
      </c>
      <c r="AK24" s="22">
        <v>4.3293082069849005</v>
      </c>
      <c r="AL24" s="22">
        <v>7.7521628938877001</v>
      </c>
      <c r="AM24" s="22">
        <v>33.480635692999996</v>
      </c>
      <c r="AN24" s="22">
        <v>5.8606650149670747</v>
      </c>
      <c r="AO24" s="22">
        <v>4.27527353327977</v>
      </c>
      <c r="AP24" s="22">
        <v>7.3996274994640387</v>
      </c>
      <c r="AQ24" s="22">
        <v>33.684602577999996</v>
      </c>
      <c r="AR24" s="22">
        <v>5.4825596701809882</v>
      </c>
      <c r="AS24" s="22">
        <v>3.9994509484319214</v>
      </c>
      <c r="AT24" s="22">
        <v>6.9449504949100884</v>
      </c>
      <c r="AU24" s="22">
        <v>30.72932340516428</v>
      </c>
      <c r="AV24" s="22">
        <v>4.9845977885696477</v>
      </c>
      <c r="AW24" s="22">
        <v>3.6361946886732976</v>
      </c>
      <c r="AX24" s="22">
        <v>4.6856525607387809</v>
      </c>
      <c r="AY24" s="22">
        <v>24.052114493139019</v>
      </c>
      <c r="AZ24" s="22">
        <v>3.9014889827602368</v>
      </c>
      <c r="BA24" s="22">
        <v>2.8460818944232327</v>
      </c>
      <c r="BB24" s="22">
        <v>1.8571609006623682</v>
      </c>
      <c r="BC24" s="22">
        <v>21.657017519890868</v>
      </c>
      <c r="BD24" s="22">
        <v>3.5129807517506264</v>
      </c>
      <c r="BE24" s="22">
        <v>2.5626705489095594</v>
      </c>
      <c r="BF24" s="22">
        <v>8.7174784720225773E-2</v>
      </c>
      <c r="BG24" s="22">
        <v>18.176377791285304</v>
      </c>
      <c r="BH24" s="22">
        <v>2.9483868339066941</v>
      </c>
      <c r="BI24" s="22">
        <v>2.1508071464041261</v>
      </c>
      <c r="BJ24" s="22">
        <v>-0.96460259437261797</v>
      </c>
      <c r="BK24" s="25">
        <v>32.709218843000002</v>
      </c>
      <c r="BL24" s="25">
        <v>6.2324995532954697</v>
      </c>
      <c r="BM24" s="25">
        <v>4.5465216521220686</v>
      </c>
      <c r="BN24" s="25">
        <v>9.4155127616337282</v>
      </c>
      <c r="BO24" s="25">
        <v>32.655036090999999</v>
      </c>
      <c r="BP24" s="25">
        <v>6.2283205986318917</v>
      </c>
      <c r="BQ24" s="25">
        <v>4.5434731628765066</v>
      </c>
      <c r="BR24" s="25">
        <v>9.7394783496942985</v>
      </c>
      <c r="BS24" s="25">
        <v>32.724816990000001</v>
      </c>
      <c r="BT24" s="25">
        <v>6.2235247708383703</v>
      </c>
      <c r="BU24" s="25">
        <v>4.53997467327107</v>
      </c>
      <c r="BV24" s="25">
        <v>9.511069455178049</v>
      </c>
      <c r="BW24" s="25">
        <v>32.790472235000003</v>
      </c>
      <c r="BX24" s="25">
        <v>6.2115317776963987</v>
      </c>
      <c r="BY24" s="25">
        <v>4.5312259517465101</v>
      </c>
      <c r="BZ24" s="25">
        <v>9.2790721722002623</v>
      </c>
      <c r="CA24" s="25">
        <v>32.871334249</v>
      </c>
      <c r="CB24" s="25">
        <v>6.1984239763174838</v>
      </c>
      <c r="CC24" s="25">
        <v>4.5216639931340232</v>
      </c>
      <c r="CD24" s="25">
        <v>9.0329308428637027</v>
      </c>
      <c r="CE24" s="25">
        <v>32.967426132</v>
      </c>
      <c r="CF24" s="25">
        <v>6.1842712119929546</v>
      </c>
      <c r="CG24" s="25">
        <v>4.5113397486012135</v>
      </c>
      <c r="CH24" s="25">
        <v>8.8294498253641791</v>
      </c>
      <c r="CI24" s="25">
        <v>33.076719533999999</v>
      </c>
      <c r="CJ24" s="25">
        <v>6.1690202279386108</v>
      </c>
      <c r="CK24" s="25">
        <v>4.5002143680654729</v>
      </c>
      <c r="CL24" s="25">
        <v>8.5461875270584748</v>
      </c>
      <c r="CM24" s="25">
        <v>33.201922988</v>
      </c>
      <c r="CN24" s="25">
        <v>6.1526128813787313</v>
      </c>
      <c r="CO24" s="25">
        <v>4.4882454371814076</v>
      </c>
      <c r="CP24" s="25">
        <v>8.1583779692112977</v>
      </c>
      <c r="CQ24" s="25">
        <v>33.344024875999999</v>
      </c>
      <c r="CR24" s="25">
        <v>6.1354437220233891</v>
      </c>
      <c r="CS24" s="25">
        <v>4.4757207744693952</v>
      </c>
      <c r="CT24" s="25">
        <v>7.7979731605482954</v>
      </c>
      <c r="CU24" s="25">
        <v>33.504638352000001</v>
      </c>
      <c r="CV24" s="25">
        <v>5.8325437655851804</v>
      </c>
      <c r="CW24" s="25">
        <v>4.2547594733739169</v>
      </c>
      <c r="CX24" s="25">
        <v>7.3077248225631237</v>
      </c>
      <c r="CY24" s="25">
        <v>33.910088492</v>
      </c>
      <c r="CZ24" s="25">
        <v>5.756984923082527</v>
      </c>
      <c r="DA24" s="25">
        <v>4.1996403497366037</v>
      </c>
      <c r="DB24" s="25">
        <v>5.9010537729563772</v>
      </c>
      <c r="DC24" s="25">
        <v>33.059844594141381</v>
      </c>
      <c r="DD24" s="25">
        <v>5.3626311937190003</v>
      </c>
      <c r="DE24" s="25">
        <v>3.9119647945577296</v>
      </c>
      <c r="DF24" s="25">
        <v>4.7078095747997146</v>
      </c>
      <c r="DG24" s="25">
        <v>32.443807359756306</v>
      </c>
      <c r="DH24" s="25">
        <v>5.2627039094210204</v>
      </c>
      <c r="DI24" s="25">
        <v>3.8390692319004813</v>
      </c>
      <c r="DJ24" s="25">
        <v>3.6793265088855129</v>
      </c>
      <c r="DK24" s="25">
        <v>30.223326334652697</v>
      </c>
      <c r="DL24" s="25">
        <v>4.9025200986237998</v>
      </c>
      <c r="DM24" s="25">
        <v>3.5763201565848601</v>
      </c>
      <c r="DN24" s="25">
        <v>3.326071645565623</v>
      </c>
      <c r="DO24" s="27">
        <v>32.669164645999999</v>
      </c>
      <c r="DP24" s="27">
        <v>6.2293089859470161</v>
      </c>
      <c r="DQ24" s="27">
        <v>4.544194177662062</v>
      </c>
      <c r="DR24" s="27">
        <v>9.5095095972598749</v>
      </c>
      <c r="DS24" s="27">
        <v>32.575112451999999</v>
      </c>
      <c r="DT24" s="27">
        <v>6.2215467822849302</v>
      </c>
      <c r="DU24" s="27">
        <v>4.5385317581598903</v>
      </c>
      <c r="DV24" s="27">
        <v>9.8950735204119695</v>
      </c>
      <c r="DW24" s="27">
        <v>32.654989213999997</v>
      </c>
      <c r="DX24" s="27">
        <v>6.2126268217834157</v>
      </c>
      <c r="DY24" s="27">
        <v>4.5320247711622317</v>
      </c>
      <c r="DZ24" s="27">
        <v>9.5924215420446437</v>
      </c>
      <c r="EA24" s="27">
        <v>32.732795121000002</v>
      </c>
      <c r="EB24" s="27">
        <v>6.1794259883818157</v>
      </c>
      <c r="EC24" s="27">
        <v>4.507805225434538</v>
      </c>
      <c r="ED24" s="27">
        <v>9.2838731451625769</v>
      </c>
      <c r="EE24" s="27">
        <v>32.825529318999997</v>
      </c>
      <c r="EF24" s="27">
        <v>6.143763706416224</v>
      </c>
      <c r="EG24" s="27">
        <v>4.4817900872489425</v>
      </c>
      <c r="EH24" s="27">
        <v>9.0457746827716896</v>
      </c>
      <c r="EI24" s="27">
        <v>32.931497049000001</v>
      </c>
      <c r="EJ24" s="27">
        <v>6.1060222760261036</v>
      </c>
      <c r="EK24" s="27">
        <v>4.4542582392346075</v>
      </c>
      <c r="EL24" s="27">
        <v>8.8338471415787687</v>
      </c>
      <c r="EM24" s="27">
        <v>33.045671935999998</v>
      </c>
      <c r="EN24" s="27">
        <v>6.0658878828680622</v>
      </c>
      <c r="EO24" s="27">
        <v>4.424980758197111</v>
      </c>
      <c r="EP24" s="27">
        <v>8.5051767519833668</v>
      </c>
      <c r="EQ24" s="27">
        <v>33.175447048999999</v>
      </c>
      <c r="ER24" s="27">
        <v>6.0238163144385517</v>
      </c>
      <c r="ES24" s="27">
        <v>4.3942901347694105</v>
      </c>
      <c r="ET24" s="27">
        <v>8.1901934074799172</v>
      </c>
      <c r="EU24" s="27">
        <v>33.319890854999997</v>
      </c>
      <c r="EV24" s="27">
        <v>5.9801939313020602</v>
      </c>
      <c r="EW24" s="27">
        <v>4.3624682136041928</v>
      </c>
      <c r="EX24" s="27">
        <v>7.9637007657911631</v>
      </c>
      <c r="EY24" s="27">
        <v>33.482426924999999</v>
      </c>
      <c r="EZ24" s="27">
        <v>5.6477223025999814</v>
      </c>
      <c r="FA24" s="27">
        <v>4.1199347893039802</v>
      </c>
      <c r="FB24" s="27">
        <v>7.5989261862939905</v>
      </c>
      <c r="FC24" s="27">
        <v>33.124702621160182</v>
      </c>
      <c r="FD24" s="27">
        <v>5.3731518021224574</v>
      </c>
      <c r="FE24" s="27">
        <v>3.9196394319148271</v>
      </c>
      <c r="FF24" s="27">
        <v>5.8353799211251136</v>
      </c>
      <c r="FG24" s="27">
        <v>28.294868579904776</v>
      </c>
      <c r="FH24" s="27">
        <v>4.589705327763892</v>
      </c>
      <c r="FI24" s="27">
        <v>3.3481261364078083</v>
      </c>
      <c r="FJ24" s="27">
        <v>4.3425499712227094</v>
      </c>
      <c r="FK24" s="27">
        <v>26.80684225580238</v>
      </c>
      <c r="FL24" s="27">
        <v>4.3483328566990807</v>
      </c>
      <c r="FM24" s="27">
        <v>3.172048279275494</v>
      </c>
      <c r="FN24" s="27">
        <v>3.6087320261359217</v>
      </c>
      <c r="FO24" s="27">
        <v>25.439026941385951</v>
      </c>
      <c r="FP24" s="27">
        <v>4.1264597909788634</v>
      </c>
      <c r="FQ24" s="27">
        <v>3.0101949668614907</v>
      </c>
      <c r="FR24" s="27">
        <v>3.5455709145686178</v>
      </c>
      <c r="FS24" s="28">
        <v>32.670087455000001</v>
      </c>
      <c r="FT24" s="28">
        <v>6.2285349308842264</v>
      </c>
      <c r="FU24" s="28">
        <v>4.5436295152705428</v>
      </c>
      <c r="FV24" s="28">
        <v>9.5042333391591143</v>
      </c>
      <c r="FW24" s="28">
        <v>32.576273221999998</v>
      </c>
      <c r="FX24" s="28">
        <v>6.2182286691125004</v>
      </c>
      <c r="FY24" s="28">
        <v>4.5361112407970507</v>
      </c>
      <c r="FZ24" s="28">
        <v>9.8786354619527685</v>
      </c>
      <c r="GA24" s="28">
        <v>32.668537334999996</v>
      </c>
      <c r="GB24" s="28">
        <v>6.2047358854160235</v>
      </c>
      <c r="GC24" s="28">
        <v>4.5262684429438211</v>
      </c>
      <c r="GD24" s="28">
        <v>9.5606353885835738</v>
      </c>
      <c r="GE24" s="28">
        <v>32.770677534999997</v>
      </c>
      <c r="GF24" s="28">
        <v>6.1627917729999115</v>
      </c>
      <c r="GG24" s="28">
        <v>4.4956707969033882</v>
      </c>
      <c r="GH24" s="28">
        <v>9.2397295556389878</v>
      </c>
      <c r="GI24" s="28">
        <v>32.903944809999999</v>
      </c>
      <c r="GJ24" s="28">
        <v>6.1143658381628523</v>
      </c>
      <c r="GK24" s="28">
        <v>4.4603447516500792</v>
      </c>
      <c r="GL24" s="28">
        <v>8.9877116404658821</v>
      </c>
      <c r="GM24" s="28">
        <v>33.075230036000001</v>
      </c>
      <c r="GN24" s="28">
        <v>6.0594851138886652</v>
      </c>
      <c r="GO24" s="28">
        <v>4.4203100273692248</v>
      </c>
      <c r="GP24" s="28">
        <v>8.690034863219406</v>
      </c>
      <c r="GQ24" s="28">
        <v>33.276738285</v>
      </c>
      <c r="GR24" s="28">
        <v>5.9968078175169337</v>
      </c>
      <c r="GS24" s="28">
        <v>4.3745878122910264</v>
      </c>
      <c r="GT24" s="28">
        <v>8.3831357686533572</v>
      </c>
      <c r="GU24" s="28">
        <v>33.532354806000001</v>
      </c>
      <c r="GV24" s="28">
        <v>5.9265701473135151</v>
      </c>
      <c r="GW24" s="28">
        <v>4.3233504097619555</v>
      </c>
      <c r="GX24" s="28">
        <v>7.9865037704729964</v>
      </c>
      <c r="GY24" s="28">
        <v>33.829940127</v>
      </c>
      <c r="GZ24" s="28">
        <v>5.8508348418300358</v>
      </c>
      <c r="HA24" s="28">
        <v>4.2681025588369366</v>
      </c>
      <c r="HB24" s="28">
        <v>7.6776673496424301</v>
      </c>
      <c r="HC24" s="28">
        <v>33.812047248137745</v>
      </c>
      <c r="HD24" s="28">
        <v>5.484645845204505</v>
      </c>
      <c r="HE24" s="28">
        <v>4.0009727840667946</v>
      </c>
      <c r="HF24" s="28">
        <v>7.2817936216199541</v>
      </c>
      <c r="HG24" s="28">
        <v>30.692204634889567</v>
      </c>
      <c r="HH24" s="28">
        <v>4.9785767598022304</v>
      </c>
      <c r="HI24" s="28">
        <v>3.6318024320152702</v>
      </c>
      <c r="HJ24" s="28">
        <v>5.1358615785083543</v>
      </c>
      <c r="HK24" s="28">
        <v>22.045124379764861</v>
      </c>
      <c r="HL24" s="28">
        <v>3.5759354927304261</v>
      </c>
      <c r="HM24" s="28">
        <v>2.6085951559666194</v>
      </c>
      <c r="HN24" s="28">
        <v>-1.1023568110968363</v>
      </c>
      <c r="HO24" s="28">
        <v>19.632997802531154</v>
      </c>
      <c r="HP24" s="28">
        <v>3.1846648928509449</v>
      </c>
      <c r="HQ24" s="28">
        <v>2.3231687008214701</v>
      </c>
      <c r="HR24" s="28">
        <v>-5.9822048430715498</v>
      </c>
      <c r="HS24" s="28">
        <v>8.2375618348801378</v>
      </c>
      <c r="HT24" s="28">
        <v>1.3362133608984272</v>
      </c>
      <c r="HU24" s="28">
        <v>0.97474904333803669</v>
      </c>
      <c r="HV24" s="28">
        <v>-9.8358214131348589</v>
      </c>
      <c r="HW24" s="29">
        <v>32.643808089000004</v>
      </c>
      <c r="HX24" s="29">
        <v>6.2285666938260045</v>
      </c>
      <c r="HY24" s="29">
        <v>4.54365268589435</v>
      </c>
      <c r="HZ24" s="29">
        <v>9.5675732457646845</v>
      </c>
      <c r="IA24" s="29">
        <v>32.523795698999997</v>
      </c>
      <c r="IB24" s="29">
        <v>6.2202434922406393</v>
      </c>
      <c r="IC24" s="29">
        <v>4.5375810262176426</v>
      </c>
      <c r="ID24" s="29">
        <v>10.003136963374455</v>
      </c>
      <c r="IE24" s="29">
        <v>32.589173979000002</v>
      </c>
      <c r="IF24" s="29">
        <v>6.209793496041609</v>
      </c>
      <c r="IG24" s="29">
        <v>4.5299578994805767</v>
      </c>
      <c r="IH24" s="29">
        <v>9.7549913599894893</v>
      </c>
      <c r="II24" s="29">
        <v>32.668175306999998</v>
      </c>
      <c r="IJ24" s="29">
        <v>6.1516803982859969</v>
      </c>
      <c r="IK24" s="29">
        <v>4.4875652037477582</v>
      </c>
      <c r="IL24" s="29">
        <v>9.4792377357811617</v>
      </c>
      <c r="IM24" s="29">
        <v>32.777298285000001</v>
      </c>
      <c r="IN24" s="29">
        <v>6.0879363340460664</v>
      </c>
      <c r="IO24" s="29">
        <v>4.4410647963617906</v>
      </c>
      <c r="IP24" s="29">
        <v>9.2754744936475291</v>
      </c>
      <c r="IQ24" s="29">
        <v>32.926486947999997</v>
      </c>
      <c r="IR24" s="29">
        <v>6.0179637130163259</v>
      </c>
      <c r="IS24" s="29">
        <v>4.3900207435147696</v>
      </c>
      <c r="IT24" s="29">
        <v>8.9832507573454592</v>
      </c>
      <c r="IU24" s="29">
        <v>33.105525272000001</v>
      </c>
      <c r="IV24" s="29">
        <v>5.9426271049125097</v>
      </c>
      <c r="IW24" s="29">
        <v>4.3350637367773475</v>
      </c>
      <c r="IX24" s="29">
        <v>8.6998721196542022</v>
      </c>
      <c r="IY24" s="29">
        <v>33.341931963</v>
      </c>
      <c r="IZ24" s="29">
        <v>5.8629829805733786</v>
      </c>
      <c r="JA24" s="29">
        <v>4.276964456917681</v>
      </c>
      <c r="JB24" s="29">
        <v>8.3201201384118875</v>
      </c>
      <c r="JC24" s="29">
        <v>33.622639419000002</v>
      </c>
      <c r="JD24" s="29">
        <v>5.7793775808954413</v>
      </c>
      <c r="JE24" s="29">
        <v>4.2159754818492319</v>
      </c>
      <c r="JF24" s="29">
        <v>8.0168296514288429</v>
      </c>
      <c r="JG24" s="29">
        <v>33.417643111959961</v>
      </c>
      <c r="JH24" s="29">
        <v>5.4206696242160506</v>
      </c>
      <c r="JI24" s="29">
        <v>3.9543030215649817</v>
      </c>
      <c r="JJ24" s="29">
        <v>7.4381443628286448</v>
      </c>
      <c r="JK24" s="29">
        <v>30.374846218510449</v>
      </c>
      <c r="JL24" s="29">
        <v>4.9270981105781644</v>
      </c>
      <c r="JM24" s="29">
        <v>3.5942494741180719</v>
      </c>
      <c r="JN24" s="29">
        <v>0.27401325093401852</v>
      </c>
      <c r="JO24" s="29">
        <v>16.119153619048383</v>
      </c>
      <c r="JP24" s="29">
        <v>2.6146848866063879</v>
      </c>
      <c r="JQ24" s="29">
        <v>1.9073762218156245</v>
      </c>
      <c r="JR24" s="29">
        <v>-5.8608008876892441</v>
      </c>
      <c r="JS24" s="29">
        <v>14.361501185772164</v>
      </c>
      <c r="JT24" s="29">
        <v>2.3295764149206653</v>
      </c>
      <c r="JU24" s="29">
        <v>1.6993935611450481</v>
      </c>
      <c r="JV24" s="29">
        <v>-10.383187663791993</v>
      </c>
      <c r="JW24" s="29">
        <v>8.6422520944032879</v>
      </c>
      <c r="JX24" s="29">
        <v>1.4018580920263426</v>
      </c>
      <c r="JY24" s="29">
        <v>1.0226359607567452</v>
      </c>
      <c r="JZ24" s="29">
        <v>-9.7129974731916207</v>
      </c>
    </row>
    <row r="25" spans="1:286" ht="15" thickBot="1" x14ac:dyDescent="0.35">
      <c r="A25" s="2"/>
      <c r="B25" s="74" t="s">
        <v>485</v>
      </c>
      <c r="C25" s="74" t="s">
        <v>484</v>
      </c>
      <c r="D25" s="74" t="s">
        <v>876</v>
      </c>
      <c r="E25" s="87">
        <v>393285</v>
      </c>
      <c r="F25" s="84">
        <v>399329</v>
      </c>
      <c r="G25" s="22">
        <v>20.109905843</v>
      </c>
      <c r="H25" s="22">
        <v>20.109905843</v>
      </c>
      <c r="I25" s="22">
        <v>15.740310604492299</v>
      </c>
      <c r="J25" s="22">
        <v>11.678432182690067</v>
      </c>
      <c r="K25" s="22">
        <v>20.070419944000001</v>
      </c>
      <c r="L25" s="22">
        <v>20.070419944000001</v>
      </c>
      <c r="M25" s="22">
        <v>15.738029584168268</v>
      </c>
      <c r="N25" s="22">
        <v>11.81231062288629</v>
      </c>
      <c r="O25" s="22">
        <v>20.10129122</v>
      </c>
      <c r="P25" s="22">
        <v>20.10129122</v>
      </c>
      <c r="Q25" s="22">
        <v>15.735042644421023</v>
      </c>
      <c r="R25" s="22">
        <v>11.69308448039275</v>
      </c>
      <c r="S25" s="22">
        <v>20.128634955999999</v>
      </c>
      <c r="T25" s="22">
        <v>20.128634955999999</v>
      </c>
      <c r="U25" s="22">
        <v>15.727392817167852</v>
      </c>
      <c r="V25" s="22">
        <v>11.591805219047149</v>
      </c>
      <c r="W25" s="22">
        <v>20.159505799999998</v>
      </c>
      <c r="X25" s="22">
        <v>20.159505799999998</v>
      </c>
      <c r="Y25" s="22">
        <v>15.718298984595686</v>
      </c>
      <c r="Z25" s="22">
        <v>11.460856606619002</v>
      </c>
      <c r="AA25" s="22">
        <v>20.193490525000001</v>
      </c>
      <c r="AB25" s="22">
        <v>20.193490525000001</v>
      </c>
      <c r="AC25" s="22">
        <v>15.707751432776366</v>
      </c>
      <c r="AD25" s="22">
        <v>11.396606640110962</v>
      </c>
      <c r="AE25" s="22">
        <v>20.229624638000001</v>
      </c>
      <c r="AF25" s="22">
        <v>20.229624638000001</v>
      </c>
      <c r="AG25" s="22">
        <v>15.695450822932406</v>
      </c>
      <c r="AH25" s="22">
        <v>11.318719146013223</v>
      </c>
      <c r="AI25" s="22">
        <v>20.269602532</v>
      </c>
      <c r="AJ25" s="22">
        <v>20.269602532</v>
      </c>
      <c r="AK25" s="22">
        <v>15.681433924991213</v>
      </c>
      <c r="AL25" s="22">
        <v>11.187400956154367</v>
      </c>
      <c r="AM25" s="22">
        <v>20.312552566000001</v>
      </c>
      <c r="AN25" s="22">
        <v>20.312552566000001</v>
      </c>
      <c r="AO25" s="22">
        <v>15.666171950085108</v>
      </c>
      <c r="AP25" s="22">
        <v>11.10722834223175</v>
      </c>
      <c r="AQ25" s="22">
        <v>20.358540887</v>
      </c>
      <c r="AR25" s="22">
        <v>20.358540887</v>
      </c>
      <c r="AS25" s="22">
        <v>15.634547419704305</v>
      </c>
      <c r="AT25" s="22">
        <v>10.981181602295447</v>
      </c>
      <c r="AU25" s="22">
        <v>20.566458109999999</v>
      </c>
      <c r="AV25" s="22">
        <v>20.566458109999999</v>
      </c>
      <c r="AW25" s="22">
        <v>15.529642518432421</v>
      </c>
      <c r="AX25" s="22">
        <v>10.506384220909229</v>
      </c>
      <c r="AY25" s="22">
        <v>20.733463005000001</v>
      </c>
      <c r="AZ25" s="22">
        <v>20.733463005000001</v>
      </c>
      <c r="BA25" s="22">
        <v>15.219053594495152</v>
      </c>
      <c r="BB25" s="22">
        <v>9.7205613815899454</v>
      </c>
      <c r="BC25" s="22">
        <v>20.818575534000001</v>
      </c>
      <c r="BD25" s="22">
        <v>20.742605048190889</v>
      </c>
      <c r="BE25" s="22">
        <v>15.13144159363015</v>
      </c>
      <c r="BF25" s="22">
        <v>9.2025278673560962</v>
      </c>
      <c r="BG25" s="22">
        <v>20.856424697000001</v>
      </c>
      <c r="BH25" s="22">
        <v>20.516030289786887</v>
      </c>
      <c r="BI25" s="22">
        <v>14.966158461862667</v>
      </c>
      <c r="BJ25" s="22">
        <v>8.7701028156810779</v>
      </c>
      <c r="BK25" s="25">
        <v>20.123656056999998</v>
      </c>
      <c r="BL25" s="25">
        <v>20.123656056999998</v>
      </c>
      <c r="BM25" s="25">
        <v>15.741157008439489</v>
      </c>
      <c r="BN25" s="25">
        <v>11.650263191374824</v>
      </c>
      <c r="BO25" s="25">
        <v>20.096416769000001</v>
      </c>
      <c r="BP25" s="25">
        <v>20.096416769000001</v>
      </c>
      <c r="BQ25" s="25">
        <v>15.740204192958256</v>
      </c>
      <c r="BR25" s="25">
        <v>11.782169060069064</v>
      </c>
      <c r="BS25" s="25">
        <v>20.118869599</v>
      </c>
      <c r="BT25" s="25">
        <v>20.118869599</v>
      </c>
      <c r="BU25" s="25">
        <v>15.739116568184945</v>
      </c>
      <c r="BV25" s="25">
        <v>11.727044441010527</v>
      </c>
      <c r="BW25" s="25">
        <v>20.138152329</v>
      </c>
      <c r="BX25" s="25">
        <v>20.138152329</v>
      </c>
      <c r="BY25" s="25">
        <v>15.736817679073479</v>
      </c>
      <c r="BZ25" s="25">
        <v>11.676115475162799</v>
      </c>
      <c r="CA25" s="25">
        <v>20.161787846999999</v>
      </c>
      <c r="CB25" s="25">
        <v>20.161787846999999</v>
      </c>
      <c r="CC25" s="25">
        <v>15.734275481421188</v>
      </c>
      <c r="CD25" s="25">
        <v>11.59226928923761</v>
      </c>
      <c r="CE25" s="25">
        <v>20.189327994999999</v>
      </c>
      <c r="CF25" s="25">
        <v>20.189327994999999</v>
      </c>
      <c r="CG25" s="25">
        <v>15.73149908649942</v>
      </c>
      <c r="CH25" s="25">
        <v>11.571785874588977</v>
      </c>
      <c r="CI25" s="25">
        <v>20.220995974000001</v>
      </c>
      <c r="CJ25" s="25">
        <v>20.220995974000001</v>
      </c>
      <c r="CK25" s="25">
        <v>15.728481420182156</v>
      </c>
      <c r="CL25" s="25">
        <v>11.527501607688867</v>
      </c>
      <c r="CM25" s="25">
        <v>20.256845416000001</v>
      </c>
      <c r="CN25" s="25">
        <v>20.256845416000001</v>
      </c>
      <c r="CO25" s="25">
        <v>15.725204740220592</v>
      </c>
      <c r="CP25" s="25">
        <v>11.426452969285194</v>
      </c>
      <c r="CQ25" s="25">
        <v>20.297618599</v>
      </c>
      <c r="CR25" s="25">
        <v>20.297618599</v>
      </c>
      <c r="CS25" s="25">
        <v>15.721760997725859</v>
      </c>
      <c r="CT25" s="25">
        <v>11.366776228582637</v>
      </c>
      <c r="CU25" s="25">
        <v>20.343273064000002</v>
      </c>
      <c r="CV25" s="25">
        <v>20.343273064000002</v>
      </c>
      <c r="CW25" s="25">
        <v>15.70705449190346</v>
      </c>
      <c r="CX25" s="25">
        <v>11.254671522060992</v>
      </c>
      <c r="CY25" s="25">
        <v>20.434018594000001</v>
      </c>
      <c r="CZ25" s="25">
        <v>20.434018594000001</v>
      </c>
      <c r="DA25" s="25">
        <v>15.690673737254219</v>
      </c>
      <c r="DB25" s="25">
        <v>10.959957124480372</v>
      </c>
      <c r="DC25" s="25">
        <v>20.495736782000002</v>
      </c>
      <c r="DD25" s="25">
        <v>20.495736782000002</v>
      </c>
      <c r="DE25" s="25">
        <v>15.561189844717195</v>
      </c>
      <c r="DF25" s="25">
        <v>10.68722206956409</v>
      </c>
      <c r="DG25" s="25">
        <v>20.555222659999998</v>
      </c>
      <c r="DH25" s="25">
        <v>20.555222659999998</v>
      </c>
      <c r="DI25" s="25">
        <v>15.537491271392177</v>
      </c>
      <c r="DJ25" s="25">
        <v>10.501370578187782</v>
      </c>
      <c r="DK25" s="25">
        <v>20.584816207999999</v>
      </c>
      <c r="DL25" s="25">
        <v>20.584816207999999</v>
      </c>
      <c r="DM25" s="25">
        <v>15.504290413217332</v>
      </c>
      <c r="DN25" s="25">
        <v>10.384947293798465</v>
      </c>
      <c r="DO25" s="27">
        <v>20.109775966000001</v>
      </c>
      <c r="DP25" s="27">
        <v>20.109775966000001</v>
      </c>
      <c r="DQ25" s="27">
        <v>15.740480987296753</v>
      </c>
      <c r="DR25" s="27">
        <v>11.678930540393594</v>
      </c>
      <c r="DS25" s="27">
        <v>20.068730452</v>
      </c>
      <c r="DT25" s="27">
        <v>20.068730452</v>
      </c>
      <c r="DU25" s="27">
        <v>15.738759542332534</v>
      </c>
      <c r="DV25" s="27">
        <v>11.824622941202133</v>
      </c>
      <c r="DW25" s="27">
        <v>20.097182117999999</v>
      </c>
      <c r="DX25" s="27">
        <v>20.097182117999999</v>
      </c>
      <c r="DY25" s="27">
        <v>15.736781260079123</v>
      </c>
      <c r="DZ25" s="27">
        <v>11.719263424787671</v>
      </c>
      <c r="EA25" s="27">
        <v>20.121991773000001</v>
      </c>
      <c r="EB25" s="27">
        <v>20.121991773000001</v>
      </c>
      <c r="EC25" s="27">
        <v>15.73071419458428</v>
      </c>
      <c r="ED25" s="27">
        <v>11.630996231264017</v>
      </c>
      <c r="EE25" s="27">
        <v>20.149862676000001</v>
      </c>
      <c r="EF25" s="27">
        <v>20.149862676000001</v>
      </c>
      <c r="EG25" s="27">
        <v>15.724099362168827</v>
      </c>
      <c r="EH25" s="27">
        <v>11.514368290831129</v>
      </c>
      <c r="EI25" s="27">
        <v>20.179429703</v>
      </c>
      <c r="EJ25" s="27">
        <v>20.179429703</v>
      </c>
      <c r="EK25" s="27">
        <v>15.717018406257516</v>
      </c>
      <c r="EL25" s="27">
        <v>11.468411478989726</v>
      </c>
      <c r="EM25" s="27">
        <v>20.210201497</v>
      </c>
      <c r="EN25" s="27">
        <v>20.210201497</v>
      </c>
      <c r="EO25" s="27">
        <v>15.709404718081645</v>
      </c>
      <c r="EP25" s="27">
        <v>11.407663493472835</v>
      </c>
      <c r="EQ25" s="27">
        <v>20.243001420999999</v>
      </c>
      <c r="ER25" s="27">
        <v>20.243001420999999</v>
      </c>
      <c r="ES25" s="27">
        <v>15.701353134230651</v>
      </c>
      <c r="ET25" s="27">
        <v>11.297235624139507</v>
      </c>
      <c r="EU25" s="27">
        <v>20.278236569000001</v>
      </c>
      <c r="EV25" s="27">
        <v>20.278236569000001</v>
      </c>
      <c r="EW25" s="27">
        <v>15.692954047034762</v>
      </c>
      <c r="EX25" s="27">
        <v>11.23652491631395</v>
      </c>
      <c r="EY25" s="27">
        <v>20.315903475999999</v>
      </c>
      <c r="EZ25" s="27">
        <v>20.315903475999999</v>
      </c>
      <c r="FA25" s="27">
        <v>15.672782720875833</v>
      </c>
      <c r="FB25" s="27">
        <v>11.130181915053402</v>
      </c>
      <c r="FC25" s="27">
        <v>20.476091948000001</v>
      </c>
      <c r="FD25" s="27">
        <v>20.476091948000001</v>
      </c>
      <c r="FE25" s="27">
        <v>15.618441480643995</v>
      </c>
      <c r="FF25" s="27">
        <v>10.763652931338507</v>
      </c>
      <c r="FG25" s="27">
        <v>20.625273257</v>
      </c>
      <c r="FH25" s="27">
        <v>20.625273257</v>
      </c>
      <c r="FI25" s="27">
        <v>15.45612399919264</v>
      </c>
      <c r="FJ25" s="27">
        <v>10.433148801160907</v>
      </c>
      <c r="FK25" s="27">
        <v>20.708707065999999</v>
      </c>
      <c r="FL25" s="27">
        <v>20.708707065999999</v>
      </c>
      <c r="FM25" s="27">
        <v>15.401437711347974</v>
      </c>
      <c r="FN25" s="27">
        <v>10.315588989391131</v>
      </c>
      <c r="FO25" s="27">
        <v>20.744913217000001</v>
      </c>
      <c r="FP25" s="27">
        <v>20.744913217000001</v>
      </c>
      <c r="FQ25" s="27">
        <v>15.34857222756486</v>
      </c>
      <c r="FR25" s="27">
        <v>10.276547297602857</v>
      </c>
      <c r="FS25" s="28">
        <v>20.110045161999999</v>
      </c>
      <c r="FT25" s="28">
        <v>20.110045161999999</v>
      </c>
      <c r="FU25" s="28">
        <v>15.74031059369303</v>
      </c>
      <c r="FV25" s="28">
        <v>11.677435820142527</v>
      </c>
      <c r="FW25" s="28">
        <v>20.067233890000001</v>
      </c>
      <c r="FX25" s="28">
        <v>20.067233890000001</v>
      </c>
      <c r="FY25" s="28">
        <v>15.738029537803405</v>
      </c>
      <c r="FZ25" s="28">
        <v>11.823823295808101</v>
      </c>
      <c r="GA25" s="28">
        <v>20.096341336000002</v>
      </c>
      <c r="GB25" s="28">
        <v>20.096341336000002</v>
      </c>
      <c r="GC25" s="28">
        <v>15.735042547947552</v>
      </c>
      <c r="GD25" s="28">
        <v>11.718010961241074</v>
      </c>
      <c r="GE25" s="28">
        <v>20.123963475</v>
      </c>
      <c r="GF25" s="28">
        <v>20.123963475</v>
      </c>
      <c r="GG25" s="28">
        <v>15.727122744121656</v>
      </c>
      <c r="GH25" s="28">
        <v>11.63087572041529</v>
      </c>
      <c r="GI25" s="28">
        <v>20.157693611999999</v>
      </c>
      <c r="GJ25" s="28">
        <v>20.157693611999999</v>
      </c>
      <c r="GK25" s="28">
        <v>15.717752547914642</v>
      </c>
      <c r="GL25" s="28">
        <v>11.514692310214674</v>
      </c>
      <c r="GM25" s="28">
        <v>20.198094111</v>
      </c>
      <c r="GN25" s="28">
        <v>20.198094111</v>
      </c>
      <c r="GO25" s="28">
        <v>15.706927108870794</v>
      </c>
      <c r="GP25" s="28">
        <v>11.466130193431789</v>
      </c>
      <c r="GQ25" s="28">
        <v>20.243653534</v>
      </c>
      <c r="GR25" s="28">
        <v>20.243653534</v>
      </c>
      <c r="GS25" s="28">
        <v>15.694344196341143</v>
      </c>
      <c r="GT25" s="28">
        <v>11.404941877745806</v>
      </c>
      <c r="GU25" s="28">
        <v>20.298329796000001</v>
      </c>
      <c r="GV25" s="28">
        <v>20.298329796000001</v>
      </c>
      <c r="GW25" s="28">
        <v>15.680044854603809</v>
      </c>
      <c r="GX25" s="28">
        <v>11.291260497604306</v>
      </c>
      <c r="GY25" s="28">
        <v>20.360303849000001</v>
      </c>
      <c r="GZ25" s="28">
        <v>20.360303849000001</v>
      </c>
      <c r="HA25" s="28">
        <v>15.664498986207679</v>
      </c>
      <c r="HB25" s="28">
        <v>11.229590131526287</v>
      </c>
      <c r="HC25" s="28">
        <v>20.430227077000001</v>
      </c>
      <c r="HD25" s="28">
        <v>20.430227077000001</v>
      </c>
      <c r="HE25" s="28">
        <v>15.636667840861922</v>
      </c>
      <c r="HF25" s="28">
        <v>11.125791442564298</v>
      </c>
      <c r="HG25" s="28">
        <v>20.741631598000001</v>
      </c>
      <c r="HH25" s="28">
        <v>20.741631598000001</v>
      </c>
      <c r="HI25" s="28">
        <v>15.530386141304858</v>
      </c>
      <c r="HJ25" s="28">
        <v>10.711091236614321</v>
      </c>
      <c r="HK25" s="28">
        <v>21.049432034999999</v>
      </c>
      <c r="HL25" s="28">
        <v>20.834363666568951</v>
      </c>
      <c r="HM25" s="28">
        <v>15.198378228227112</v>
      </c>
      <c r="HN25" s="28">
        <v>8.9247196225059753</v>
      </c>
      <c r="HO25" s="28">
        <v>21.208545428000001</v>
      </c>
      <c r="HP25" s="28">
        <v>20.713634660906056</v>
      </c>
      <c r="HQ25" s="28">
        <v>15.110308099446231</v>
      </c>
      <c r="HR25" s="28">
        <v>7.5038454952330653</v>
      </c>
      <c r="HS25" s="28">
        <v>21.273088522000002</v>
      </c>
      <c r="HT25" s="28">
        <v>20.20560191289729</v>
      </c>
      <c r="HU25" s="28">
        <v>14.739705282862376</v>
      </c>
      <c r="HV25" s="28">
        <v>6.4198923514097643</v>
      </c>
      <c r="HW25" s="29">
        <v>20.101714285</v>
      </c>
      <c r="HX25" s="29">
        <v>20.101714285</v>
      </c>
      <c r="HY25" s="29">
        <v>15.740347170241522</v>
      </c>
      <c r="HZ25" s="29">
        <v>11.694448178309774</v>
      </c>
      <c r="IA25" s="29">
        <v>20.050602215000001</v>
      </c>
      <c r="IB25" s="29">
        <v>20.050602215000001</v>
      </c>
      <c r="IC25" s="29">
        <v>15.738528454820591</v>
      </c>
      <c r="ID25" s="29">
        <v>11.857216851175526</v>
      </c>
      <c r="IE25" s="29">
        <v>20.071197267999999</v>
      </c>
      <c r="IF25" s="29">
        <v>20.071197267999999</v>
      </c>
      <c r="IG25" s="29">
        <v>15.736298706546455</v>
      </c>
      <c r="IH25" s="29">
        <v>11.768003713528202</v>
      </c>
      <c r="II25" s="29">
        <v>20.091505517999998</v>
      </c>
      <c r="IJ25" s="29">
        <v>20.091505517999998</v>
      </c>
      <c r="IK25" s="29">
        <v>15.726141949174078</v>
      </c>
      <c r="IL25" s="29">
        <v>11.694109260582191</v>
      </c>
      <c r="IM25" s="29">
        <v>20.117871165</v>
      </c>
      <c r="IN25" s="29">
        <v>20.117871165</v>
      </c>
      <c r="IO25" s="29">
        <v>15.71492695687928</v>
      </c>
      <c r="IP25" s="29">
        <v>11.589153789811881</v>
      </c>
      <c r="IQ25" s="29">
        <v>20.152079188999998</v>
      </c>
      <c r="IR25" s="29">
        <v>20.152079188999998</v>
      </c>
      <c r="IS25" s="29">
        <v>15.702575025884748</v>
      </c>
      <c r="IT25" s="29">
        <v>11.544845792374193</v>
      </c>
      <c r="IU25" s="29">
        <v>20.192275664</v>
      </c>
      <c r="IV25" s="29">
        <v>20.192275664</v>
      </c>
      <c r="IW25" s="29">
        <v>15.689178695415407</v>
      </c>
      <c r="IX25" s="29">
        <v>11.486004936273757</v>
      </c>
      <c r="IY25" s="29">
        <v>20.243161074</v>
      </c>
      <c r="IZ25" s="29">
        <v>20.243161074</v>
      </c>
      <c r="JA25" s="29">
        <v>15.6749693101498</v>
      </c>
      <c r="JB25" s="29">
        <v>11.371776307255118</v>
      </c>
      <c r="JC25" s="29">
        <v>20.302568937</v>
      </c>
      <c r="JD25" s="29">
        <v>20.302568937</v>
      </c>
      <c r="JE25" s="29">
        <v>15.660012089897831</v>
      </c>
      <c r="JF25" s="29">
        <v>11.300551913505053</v>
      </c>
      <c r="JG25" s="29">
        <v>20.375827429000001</v>
      </c>
      <c r="JH25" s="29">
        <v>20.375827429000001</v>
      </c>
      <c r="JI25" s="29">
        <v>15.636965407011891</v>
      </c>
      <c r="JJ25" s="29">
        <v>11.136785667710132</v>
      </c>
      <c r="JK25" s="29">
        <v>20.811237090999999</v>
      </c>
      <c r="JL25" s="29">
        <v>20.811237090999999</v>
      </c>
      <c r="JM25" s="29">
        <v>15.54617133467273</v>
      </c>
      <c r="JN25" s="29">
        <v>9.2230825626549624</v>
      </c>
      <c r="JO25" s="29">
        <v>21.125837038</v>
      </c>
      <c r="JP25" s="29">
        <v>20.574062871587728</v>
      </c>
      <c r="JQ25" s="29">
        <v>15.008492422327464</v>
      </c>
      <c r="JR25" s="29">
        <v>7.3336049850211715</v>
      </c>
      <c r="JS25" s="29">
        <v>21.279731023</v>
      </c>
      <c r="JT25" s="29">
        <v>20.484276605240904</v>
      </c>
      <c r="JU25" s="29">
        <v>14.942994591077209</v>
      </c>
      <c r="JV25" s="29">
        <v>6.0180693263001501</v>
      </c>
      <c r="JW25" s="29">
        <v>21.284581008</v>
      </c>
      <c r="JX25" s="29">
        <v>20.285433897796722</v>
      </c>
      <c r="JY25" s="29">
        <v>14.797941604385292</v>
      </c>
      <c r="JZ25" s="29">
        <v>6.2567548667944628</v>
      </c>
    </row>
    <row r="26" spans="1:286" ht="15" thickBot="1" x14ac:dyDescent="0.35">
      <c r="A26" s="2"/>
      <c r="B26" s="74" t="s">
        <v>486</v>
      </c>
      <c r="C26" s="74" t="s">
        <v>487</v>
      </c>
      <c r="D26" s="74" t="s">
        <v>876</v>
      </c>
      <c r="E26" s="87">
        <v>406537</v>
      </c>
      <c r="F26" s="84">
        <v>373050</v>
      </c>
      <c r="G26" s="22">
        <v>32.114653277999999</v>
      </c>
      <c r="H26" s="22">
        <v>8.3037780208726559</v>
      </c>
      <c r="I26" s="22">
        <v>6.0574904568345458</v>
      </c>
      <c r="J26" s="22">
        <v>11.956624217358637</v>
      </c>
      <c r="K26" s="22">
        <v>32.052291414999999</v>
      </c>
      <c r="L26" s="22">
        <v>8.2982187182945282</v>
      </c>
      <c r="M26" s="22">
        <v>6.0534350230032192</v>
      </c>
      <c r="N26" s="22">
        <v>12.049838992618588</v>
      </c>
      <c r="O26" s="22">
        <v>32.126112137</v>
      </c>
      <c r="P26" s="22">
        <v>8.2909808230596429</v>
      </c>
      <c r="Q26" s="22">
        <v>6.0481550791990042</v>
      </c>
      <c r="R26" s="22">
        <v>11.878830964700963</v>
      </c>
      <c r="S26" s="22">
        <v>32.207614477</v>
      </c>
      <c r="T26" s="22">
        <v>8.2649393191918925</v>
      </c>
      <c r="U26" s="22">
        <v>6.0291581646904522</v>
      </c>
      <c r="V26" s="22">
        <v>11.65522894853871</v>
      </c>
      <c r="W26" s="22">
        <v>32.307235485</v>
      </c>
      <c r="X26" s="22">
        <v>8.2353682995006761</v>
      </c>
      <c r="Y26" s="22">
        <v>6.0075865175283818</v>
      </c>
      <c r="Z26" s="22">
        <v>11.363813409415533</v>
      </c>
      <c r="AA26" s="22">
        <v>32.433138419000002</v>
      </c>
      <c r="AB26" s="22">
        <v>8.2022503498137187</v>
      </c>
      <c r="AC26" s="22">
        <v>5.983427434316571</v>
      </c>
      <c r="AD26" s="22">
        <v>11.080629992749731</v>
      </c>
      <c r="AE26" s="22">
        <v>32.572828942999998</v>
      </c>
      <c r="AF26" s="22">
        <v>8.1651008565973537</v>
      </c>
      <c r="AG26" s="22">
        <v>5.9563273962292422</v>
      </c>
      <c r="AH26" s="22">
        <v>10.789451272647767</v>
      </c>
      <c r="AI26" s="22">
        <v>32.748515077999997</v>
      </c>
      <c r="AJ26" s="22">
        <v>8.1239974712612071</v>
      </c>
      <c r="AK26" s="22">
        <v>5.926343048888616</v>
      </c>
      <c r="AL26" s="22">
        <v>10.371719582089504</v>
      </c>
      <c r="AM26" s="22">
        <v>32.944887381999997</v>
      </c>
      <c r="AN26" s="22">
        <v>8.0800442464853681</v>
      </c>
      <c r="AO26" s="22">
        <v>5.8942797833536398</v>
      </c>
      <c r="AP26" s="22">
        <v>10.008250489570628</v>
      </c>
      <c r="AQ26" s="22">
        <v>33.166713340000001</v>
      </c>
      <c r="AR26" s="22">
        <v>7.9792447372564377</v>
      </c>
      <c r="AS26" s="22">
        <v>5.8207479447528181</v>
      </c>
      <c r="AT26" s="22">
        <v>9.5338733358346133</v>
      </c>
      <c r="AU26" s="22">
        <v>34.278236264</v>
      </c>
      <c r="AV26" s="22">
        <v>7.7060320941509968</v>
      </c>
      <c r="AW26" s="22">
        <v>5.6214431254118233</v>
      </c>
      <c r="AX26" s="22">
        <v>7.3945096868102809</v>
      </c>
      <c r="AY26" s="22">
        <v>35.234371087</v>
      </c>
      <c r="AZ26" s="22">
        <v>6.9203631566624209</v>
      </c>
      <c r="BA26" s="22">
        <v>5.0483085739937161</v>
      </c>
      <c r="BB26" s="22">
        <v>4.9957746189195618</v>
      </c>
      <c r="BC26" s="22">
        <v>35.751019636000002</v>
      </c>
      <c r="BD26" s="22">
        <v>6.7208108463072227</v>
      </c>
      <c r="BE26" s="22">
        <v>4.9027379418576631</v>
      </c>
      <c r="BF26" s="22">
        <v>3.7261323288987995</v>
      </c>
      <c r="BG26" s="22">
        <v>36.039782326000001</v>
      </c>
      <c r="BH26" s="22">
        <v>6.3482352720564803</v>
      </c>
      <c r="BI26" s="22">
        <v>4.6309492476270888</v>
      </c>
      <c r="BJ26" s="22">
        <v>3.0576882501330971</v>
      </c>
      <c r="BK26" s="25">
        <v>32.149265784000001</v>
      </c>
      <c r="BL26" s="25">
        <v>8.3058272874428862</v>
      </c>
      <c r="BM26" s="25">
        <v>6.0589853682666037</v>
      </c>
      <c r="BN26" s="25">
        <v>11.87831731071161</v>
      </c>
      <c r="BO26" s="25">
        <v>32.114216188</v>
      </c>
      <c r="BP26" s="25">
        <v>8.3034107479179724</v>
      </c>
      <c r="BQ26" s="25">
        <v>6.0572225363274628</v>
      </c>
      <c r="BR26" s="25">
        <v>11.930129293098263</v>
      </c>
      <c r="BS26" s="25">
        <v>32.172716242999996</v>
      </c>
      <c r="BT26" s="25">
        <v>8.3006229014630595</v>
      </c>
      <c r="BU26" s="25">
        <v>6.0551888411524102</v>
      </c>
      <c r="BV26" s="25">
        <v>11.778007170881512</v>
      </c>
      <c r="BW26" s="25">
        <v>32.232769443000002</v>
      </c>
      <c r="BX26" s="25">
        <v>8.2925477985385339</v>
      </c>
      <c r="BY26" s="25">
        <v>6.0492981659946308</v>
      </c>
      <c r="BZ26" s="25">
        <v>11.579597576689896</v>
      </c>
      <c r="CA26" s="25">
        <v>32.304628299999997</v>
      </c>
      <c r="CB26" s="25">
        <v>8.2838434677067756</v>
      </c>
      <c r="CC26" s="25">
        <v>6.0429484778389542</v>
      </c>
      <c r="CD26" s="25">
        <v>11.317825318680187</v>
      </c>
      <c r="CE26" s="25">
        <v>32.392524799</v>
      </c>
      <c r="CF26" s="25">
        <v>8.2745408454548617</v>
      </c>
      <c r="CG26" s="25">
        <v>6.0361623444219887</v>
      </c>
      <c r="CH26" s="25">
        <v>11.073156041151288</v>
      </c>
      <c r="CI26" s="25">
        <v>32.489716231999999</v>
      </c>
      <c r="CJ26" s="25">
        <v>8.2648556804762379</v>
      </c>
      <c r="CK26" s="25">
        <v>6.0290971514118414</v>
      </c>
      <c r="CL26" s="25">
        <v>10.804063372732628</v>
      </c>
      <c r="CM26" s="25">
        <v>32.607075041000002</v>
      </c>
      <c r="CN26" s="25">
        <v>8.2547358103927237</v>
      </c>
      <c r="CO26" s="25">
        <v>6.0217148470798616</v>
      </c>
      <c r="CP26" s="25">
        <v>10.407135630034951</v>
      </c>
      <c r="CQ26" s="25">
        <v>32.738465626</v>
      </c>
      <c r="CR26" s="25">
        <v>8.2443584340397233</v>
      </c>
      <c r="CS26" s="25">
        <v>6.0141446955094224</v>
      </c>
      <c r="CT26" s="25">
        <v>10.052883227909433</v>
      </c>
      <c r="CU26" s="25">
        <v>32.884410227000004</v>
      </c>
      <c r="CV26" s="25">
        <v>7.9712845537991619</v>
      </c>
      <c r="CW26" s="25">
        <v>5.8149411017464301</v>
      </c>
      <c r="CX26" s="25">
        <v>9.5807898681612826</v>
      </c>
      <c r="CY26" s="25">
        <v>33.243772919000001</v>
      </c>
      <c r="CZ26" s="25">
        <v>7.9394104221842312</v>
      </c>
      <c r="DA26" s="25">
        <v>5.7916893665010996</v>
      </c>
      <c r="DB26" s="25">
        <v>7.9945253749341632</v>
      </c>
      <c r="DC26" s="25">
        <v>33.610759698000003</v>
      </c>
      <c r="DD26" s="25">
        <v>7.5844984896421543</v>
      </c>
      <c r="DE26" s="25">
        <v>5.5327860529748545</v>
      </c>
      <c r="DF26" s="25">
        <v>6.4300512309720332</v>
      </c>
      <c r="DG26" s="25">
        <v>33.982606760000003</v>
      </c>
      <c r="DH26" s="25">
        <v>7.5431630521959914</v>
      </c>
      <c r="DI26" s="25">
        <v>5.5026324268507185</v>
      </c>
      <c r="DJ26" s="25">
        <v>5.0612960340453483</v>
      </c>
      <c r="DK26" s="25">
        <v>34.141080876000004</v>
      </c>
      <c r="DL26" s="25">
        <v>7.2710056488245387</v>
      </c>
      <c r="DM26" s="25">
        <v>5.3040973902040873</v>
      </c>
      <c r="DN26" s="25">
        <v>4.6906623108370411</v>
      </c>
      <c r="DO26" s="27">
        <v>32.114087329</v>
      </c>
      <c r="DP26" s="27">
        <v>8.3041840477823747</v>
      </c>
      <c r="DQ26" s="27">
        <v>6.0577866478122724</v>
      </c>
      <c r="DR26" s="27">
        <v>11.958902390700192</v>
      </c>
      <c r="DS26" s="27">
        <v>32.044622007999997</v>
      </c>
      <c r="DT26" s="27">
        <v>8.2999583647740209</v>
      </c>
      <c r="DU26" s="27">
        <v>6.0547040708897715</v>
      </c>
      <c r="DV26" s="27">
        <v>12.093785513825614</v>
      </c>
      <c r="DW26" s="27">
        <v>32.106781799000004</v>
      </c>
      <c r="DX26" s="27">
        <v>8.2951234447060553</v>
      </c>
      <c r="DY26" s="27">
        <v>6.0511770640143903</v>
      </c>
      <c r="DZ26" s="27">
        <v>11.975084071082666</v>
      </c>
      <c r="EA26" s="27">
        <v>32.175366263999997</v>
      </c>
      <c r="EB26" s="27">
        <v>8.2728506810506239</v>
      </c>
      <c r="EC26" s="27">
        <v>6.0349293930204198</v>
      </c>
      <c r="ED26" s="27">
        <v>11.800770424984766</v>
      </c>
      <c r="EE26" s="27">
        <v>32.259100928000002</v>
      </c>
      <c r="EF26" s="27">
        <v>8.2491782388888044</v>
      </c>
      <c r="EG26" s="27">
        <v>6.0176606760430689</v>
      </c>
      <c r="EH26" s="27">
        <v>11.563316354560326</v>
      </c>
      <c r="EI26" s="27">
        <v>32.361179589999999</v>
      </c>
      <c r="EJ26" s="27">
        <v>8.2243038120271734</v>
      </c>
      <c r="EK26" s="27">
        <v>5.9995151279618453</v>
      </c>
      <c r="EL26" s="27">
        <v>11.352596324162532</v>
      </c>
      <c r="EM26" s="27">
        <v>32.471168980000002</v>
      </c>
      <c r="EN26" s="27">
        <v>8.1982942621707338</v>
      </c>
      <c r="EO26" s="27">
        <v>5.9805415234596646</v>
      </c>
      <c r="EP26" s="27">
        <v>11.134827719428186</v>
      </c>
      <c r="EQ26" s="27">
        <v>32.606423004</v>
      </c>
      <c r="ER26" s="27">
        <v>8.1713639302568026</v>
      </c>
      <c r="ES26" s="27">
        <v>5.9608962212661361</v>
      </c>
      <c r="ET26" s="27">
        <v>10.808860773767591</v>
      </c>
      <c r="EU26" s="27">
        <v>32.758155551999998</v>
      </c>
      <c r="EV26" s="27">
        <v>8.1437127717394251</v>
      </c>
      <c r="EW26" s="27">
        <v>5.9407250861011045</v>
      </c>
      <c r="EX26" s="27">
        <v>10.533681468764382</v>
      </c>
      <c r="EY26" s="27">
        <v>32.930729225</v>
      </c>
      <c r="EZ26" s="27">
        <v>7.8496145976638392</v>
      </c>
      <c r="FA26" s="27">
        <v>5.7261845626963011</v>
      </c>
      <c r="FB26" s="27">
        <v>10.148661305510473</v>
      </c>
      <c r="FC26" s="27">
        <v>33.762503068000001</v>
      </c>
      <c r="FD26" s="27">
        <v>7.6964417892543437</v>
      </c>
      <c r="FE26" s="27">
        <v>5.6144471315107838</v>
      </c>
      <c r="FF26" s="27">
        <v>8.4702909642114008</v>
      </c>
      <c r="FG26" s="27">
        <v>34.607217130000002</v>
      </c>
      <c r="FH26" s="27">
        <v>7.5073837972730475</v>
      </c>
      <c r="FI26" s="27">
        <v>5.4765319585212904</v>
      </c>
      <c r="FJ26" s="27">
        <v>7.1217462354040002</v>
      </c>
      <c r="FK26" s="27">
        <v>35.105897847000001</v>
      </c>
      <c r="FL26" s="27">
        <v>7.386118649819422</v>
      </c>
      <c r="FM26" s="27">
        <v>5.388070721768508</v>
      </c>
      <c r="FN26" s="27">
        <v>6.681508497000852</v>
      </c>
      <c r="FO26" s="27">
        <v>35.298309079999996</v>
      </c>
      <c r="FP26" s="27">
        <v>7.0526830054792971</v>
      </c>
      <c r="FQ26" s="27">
        <v>5.1448340614818537</v>
      </c>
      <c r="FR26" s="27">
        <v>6.7990849423047841</v>
      </c>
      <c r="FS26" s="28">
        <v>32.113919516000003</v>
      </c>
      <c r="FT26" s="28">
        <v>8.3037772104062135</v>
      </c>
      <c r="FU26" s="28">
        <v>6.0574898656105596</v>
      </c>
      <c r="FV26" s="28">
        <v>11.957584084005489</v>
      </c>
      <c r="FW26" s="28">
        <v>32.047532277999998</v>
      </c>
      <c r="FX26" s="28">
        <v>8.2982152287094735</v>
      </c>
      <c r="FY26" s="28">
        <v>6.0534324773995056</v>
      </c>
      <c r="FZ26" s="28">
        <v>12.066336562868862</v>
      </c>
      <c r="GA26" s="28">
        <v>32.128037863000003</v>
      </c>
      <c r="GB26" s="28">
        <v>8.2909735541270546</v>
      </c>
      <c r="GC26" s="28">
        <v>6.048149776613883</v>
      </c>
      <c r="GD26" s="28">
        <v>11.922889914309716</v>
      </c>
      <c r="GE26" s="28">
        <v>32.230202996000003</v>
      </c>
      <c r="GF26" s="28">
        <v>8.2608288163740013</v>
      </c>
      <c r="GG26" s="28">
        <v>6.0261596101132966</v>
      </c>
      <c r="GH26" s="28">
        <v>11.740250218619703</v>
      </c>
      <c r="GI26" s="28">
        <v>32.367578227999999</v>
      </c>
      <c r="GJ26" s="28">
        <v>8.2266367205344793</v>
      </c>
      <c r="GK26" s="28">
        <v>6.0012169522379946</v>
      </c>
      <c r="GL26" s="28">
        <v>11.506689012267051</v>
      </c>
      <c r="GM26" s="28">
        <v>32.554354703999998</v>
      </c>
      <c r="GN26" s="28">
        <v>8.1887741514661947</v>
      </c>
      <c r="GO26" s="28">
        <v>5.9735967352444925</v>
      </c>
      <c r="GP26" s="28">
        <v>11.313911656355025</v>
      </c>
      <c r="GQ26" s="28">
        <v>32.776976457000004</v>
      </c>
      <c r="GR26" s="28">
        <v>8.1465221421381244</v>
      </c>
      <c r="GS26" s="28">
        <v>5.9427744826934816</v>
      </c>
      <c r="GT26" s="28">
        <v>11.124668733001956</v>
      </c>
      <c r="GU26" s="28">
        <v>33.072732682000002</v>
      </c>
      <c r="GV26" s="28">
        <v>8.100304707235642</v>
      </c>
      <c r="GW26" s="28">
        <v>5.9090595073945948</v>
      </c>
      <c r="GX26" s="28">
        <v>10.819891588536954</v>
      </c>
      <c r="GY26" s="28">
        <v>33.419523581</v>
      </c>
      <c r="GZ26" s="28">
        <v>8.0511199450646203</v>
      </c>
      <c r="HA26" s="28">
        <v>5.8731799081659384</v>
      </c>
      <c r="HB26" s="28">
        <v>10.600601401582061</v>
      </c>
      <c r="HC26" s="28">
        <v>33.826695252999997</v>
      </c>
      <c r="HD26" s="28">
        <v>7.7387562519755253</v>
      </c>
      <c r="HE26" s="28">
        <v>5.6453149429425613</v>
      </c>
      <c r="HF26" s="28">
        <v>10.305484538329388</v>
      </c>
      <c r="HG26" s="28">
        <v>34.994739831000004</v>
      </c>
      <c r="HH26" s="28">
        <v>7.4428445882256211</v>
      </c>
      <c r="HI26" s="28">
        <v>5.4294515040686617</v>
      </c>
      <c r="HJ26" s="28">
        <v>8.8971966019245912</v>
      </c>
      <c r="HK26" s="28">
        <v>36.148479905000002</v>
      </c>
      <c r="HL26" s="28">
        <v>6.570488057449702</v>
      </c>
      <c r="HM26" s="28">
        <v>4.7930795602559</v>
      </c>
      <c r="HN26" s="28">
        <v>3.3549999335180658</v>
      </c>
      <c r="HO26" s="28">
        <v>36.731248334</v>
      </c>
      <c r="HP26" s="28">
        <v>6.3675138651299026</v>
      </c>
      <c r="HQ26" s="28">
        <v>4.6450127128678389</v>
      </c>
      <c r="HR26" s="28">
        <v>-1.2269010378358089</v>
      </c>
      <c r="HS26" s="28">
        <v>33.364644821230961</v>
      </c>
      <c r="HT26" s="28">
        <v>5.4120727814127578</v>
      </c>
      <c r="HU26" s="28">
        <v>3.9480317444295672</v>
      </c>
      <c r="HV26" s="28">
        <v>-5.2143538636925157</v>
      </c>
      <c r="HW26" s="29">
        <v>32.089388980000003</v>
      </c>
      <c r="HX26" s="29">
        <v>8.3039908960223894</v>
      </c>
      <c r="HY26" s="29">
        <v>6.0576457462925202</v>
      </c>
      <c r="HZ26" s="29">
        <v>12.043657138085715</v>
      </c>
      <c r="IA26" s="29">
        <v>31.998570653999998</v>
      </c>
      <c r="IB26" s="29">
        <v>8.2996488617331163</v>
      </c>
      <c r="IC26" s="29">
        <v>6.0544782927304901</v>
      </c>
      <c r="ID26" s="29">
        <v>12.235315261706189</v>
      </c>
      <c r="IE26" s="29">
        <v>32.054021581999997</v>
      </c>
      <c r="IF26" s="29">
        <v>8.2940420114614</v>
      </c>
      <c r="IG26" s="29">
        <v>6.0503881735186749</v>
      </c>
      <c r="IH26" s="29">
        <v>12.175645976205306</v>
      </c>
      <c r="II26" s="29">
        <v>32.134788333000003</v>
      </c>
      <c r="IJ26" s="29">
        <v>8.2515606596714051</v>
      </c>
      <c r="IK26" s="29">
        <v>6.0193986188347113</v>
      </c>
      <c r="IL26" s="29">
        <v>12.057962485970419</v>
      </c>
      <c r="IM26" s="29">
        <v>32.249224386000002</v>
      </c>
      <c r="IN26" s="29">
        <v>8.2050907218368341</v>
      </c>
      <c r="IO26" s="29">
        <v>5.9854994461623399</v>
      </c>
      <c r="IP26" s="29">
        <v>11.895118598422956</v>
      </c>
      <c r="IQ26" s="29">
        <v>32.415697952999999</v>
      </c>
      <c r="IR26" s="29">
        <v>8.1545939544425643</v>
      </c>
      <c r="IS26" s="29">
        <v>5.9486627573897231</v>
      </c>
      <c r="IT26" s="29">
        <v>11.747311970555836</v>
      </c>
      <c r="IU26" s="29">
        <v>32.618235331000001</v>
      </c>
      <c r="IV26" s="29">
        <v>8.1006739252308257</v>
      </c>
      <c r="IW26" s="29">
        <v>5.9093288467816425</v>
      </c>
      <c r="IX26" s="29">
        <v>11.611221027055876</v>
      </c>
      <c r="IY26" s="29">
        <v>32.897268369000003</v>
      </c>
      <c r="IZ26" s="29">
        <v>8.0442623784789848</v>
      </c>
      <c r="JA26" s="29">
        <v>5.8681774088162229</v>
      </c>
      <c r="JB26" s="29">
        <v>11.37536793828855</v>
      </c>
      <c r="JC26" s="29">
        <v>33.230134077000002</v>
      </c>
      <c r="JD26" s="29">
        <v>7.9854237810091009</v>
      </c>
      <c r="JE26" s="29">
        <v>5.8252554711426177</v>
      </c>
      <c r="JF26" s="29">
        <v>11.215763215875562</v>
      </c>
      <c r="JG26" s="29">
        <v>33.639566897999998</v>
      </c>
      <c r="JH26" s="29">
        <v>7.6661665347592649</v>
      </c>
      <c r="JI26" s="29">
        <v>5.5923617548640099</v>
      </c>
      <c r="JJ26" s="29">
        <v>10.763709958606309</v>
      </c>
      <c r="JK26" s="29">
        <v>35.461096148999999</v>
      </c>
      <c r="JL26" s="29">
        <v>7.3475812703112755</v>
      </c>
      <c r="JM26" s="29">
        <v>5.359958239954179</v>
      </c>
      <c r="JN26" s="29">
        <v>4.626740918935468</v>
      </c>
      <c r="JO26" s="29">
        <v>36.271444749642335</v>
      </c>
      <c r="JP26" s="29">
        <v>5.8835842528478466</v>
      </c>
      <c r="JQ26" s="29">
        <v>4.291992798220587</v>
      </c>
      <c r="JR26" s="29">
        <v>-0.55882793149848453</v>
      </c>
      <c r="JS26" s="29">
        <v>35.500270956468697</v>
      </c>
      <c r="JT26" s="29">
        <v>5.7584922964330119</v>
      </c>
      <c r="JU26" s="29">
        <v>4.2007399576093691</v>
      </c>
      <c r="JV26" s="29">
        <v>-4.7135292217777121</v>
      </c>
      <c r="JW26" s="29">
        <v>32.847058802017536</v>
      </c>
      <c r="JX26" s="29">
        <v>5.3281152502706224</v>
      </c>
      <c r="JY26" s="29">
        <v>3.8867858943605373</v>
      </c>
      <c r="JZ26" s="29">
        <v>-4.5675567617649264</v>
      </c>
    </row>
    <row r="27" spans="1:286" ht="15" thickBot="1" x14ac:dyDescent="0.35">
      <c r="A27" s="2"/>
      <c r="B27" s="74" t="s">
        <v>488</v>
      </c>
      <c r="C27" s="74" t="s">
        <v>489</v>
      </c>
      <c r="D27" s="74" t="s">
        <v>873</v>
      </c>
      <c r="E27" s="87">
        <v>321558</v>
      </c>
      <c r="F27" s="84">
        <v>477806</v>
      </c>
      <c r="G27" s="22">
        <v>15.363478499210528</v>
      </c>
      <c r="H27" s="22">
        <v>8.9539410989513435</v>
      </c>
      <c r="I27" s="22">
        <v>6.4353737675295308</v>
      </c>
      <c r="J27" s="22">
        <v>10.469061407454191</v>
      </c>
      <c r="K27" s="22">
        <v>15.323936901210526</v>
      </c>
      <c r="L27" s="22">
        <v>8.9461882005649827</v>
      </c>
      <c r="M27" s="22">
        <v>6.4298016068076169</v>
      </c>
      <c r="N27" s="22">
        <v>10.696556646254407</v>
      </c>
      <c r="O27" s="22">
        <v>15.360296732210529</v>
      </c>
      <c r="P27" s="22">
        <v>8.9359172207127688</v>
      </c>
      <c r="Q27" s="22">
        <v>6.4224196513561225</v>
      </c>
      <c r="R27" s="22">
        <v>10.408848449228202</v>
      </c>
      <c r="S27" s="22">
        <v>15.416010125210526</v>
      </c>
      <c r="T27" s="22">
        <v>8.9075931927281733</v>
      </c>
      <c r="U27" s="22">
        <v>6.4020626147541968</v>
      </c>
      <c r="V27" s="22">
        <v>10.293866520350296</v>
      </c>
      <c r="W27" s="22">
        <v>15.503231791210528</v>
      </c>
      <c r="X27" s="22">
        <v>8.8741864473825753</v>
      </c>
      <c r="Y27" s="22">
        <v>6.3780525291081371</v>
      </c>
      <c r="Z27" s="22">
        <v>10.152705201474404</v>
      </c>
      <c r="AA27" s="22">
        <v>15.627377691210526</v>
      </c>
      <c r="AB27" s="22">
        <v>8.835726024948082</v>
      </c>
      <c r="AC27" s="22">
        <v>6.3504102662332977</v>
      </c>
      <c r="AD27" s="22">
        <v>9.8090250718427079</v>
      </c>
      <c r="AE27" s="22">
        <v>15.774620925210527</v>
      </c>
      <c r="AF27" s="22">
        <v>8.7913041885813552</v>
      </c>
      <c r="AG27" s="22">
        <v>6.3184834177873759</v>
      </c>
      <c r="AH27" s="22">
        <v>9.5566723541673682</v>
      </c>
      <c r="AI27" s="22">
        <v>15.964494990210527</v>
      </c>
      <c r="AJ27" s="22">
        <v>8.7411036790523262</v>
      </c>
      <c r="AK27" s="22">
        <v>6.2824033231598193</v>
      </c>
      <c r="AL27" s="22">
        <v>9.2020963180455446</v>
      </c>
      <c r="AM27" s="22">
        <v>16.184939342210527</v>
      </c>
      <c r="AN27" s="22">
        <v>8.6867056843123542</v>
      </c>
      <c r="AO27" s="22">
        <v>6.2433064132642633</v>
      </c>
      <c r="AP27" s="22">
        <v>8.9419464486361875</v>
      </c>
      <c r="AQ27" s="22">
        <v>16.463508733210528</v>
      </c>
      <c r="AR27" s="22">
        <v>8.4317216138633615</v>
      </c>
      <c r="AS27" s="22">
        <v>6.0600443412926781</v>
      </c>
      <c r="AT27" s="22">
        <v>8.4767588853587164</v>
      </c>
      <c r="AU27" s="22">
        <v>18.175025190210526</v>
      </c>
      <c r="AV27" s="22">
        <v>8.0771829723547555</v>
      </c>
      <c r="AW27" s="22">
        <v>5.8052304389087039</v>
      </c>
      <c r="AX27" s="22">
        <v>5.9121413408390531</v>
      </c>
      <c r="AY27" s="22">
        <v>19.533036276210527</v>
      </c>
      <c r="AZ27" s="22">
        <v>7.7312431830934916</v>
      </c>
      <c r="BA27" s="22">
        <v>5.5565967009430439</v>
      </c>
      <c r="BB27" s="22">
        <v>2.4128330882223956</v>
      </c>
      <c r="BC27" s="22">
        <v>20.126955473210529</v>
      </c>
      <c r="BD27" s="22">
        <v>7.6200939540870536</v>
      </c>
      <c r="BE27" s="22">
        <v>5.4767115615698421</v>
      </c>
      <c r="BF27" s="22">
        <v>0.97616960143714948</v>
      </c>
      <c r="BG27" s="22">
        <v>20.404416572210529</v>
      </c>
      <c r="BH27" s="22">
        <v>7.4048171243525198</v>
      </c>
      <c r="BI27" s="22">
        <v>5.3219878653202883</v>
      </c>
      <c r="BJ27" s="22">
        <v>0.54621696163183486</v>
      </c>
      <c r="BK27" s="25">
        <v>15.388455275210529</v>
      </c>
      <c r="BL27" s="25">
        <v>8.9513395807707088</v>
      </c>
      <c r="BM27" s="25">
        <v>6.4335040051901995</v>
      </c>
      <c r="BN27" s="25">
        <v>10.38409340089558</v>
      </c>
      <c r="BO27" s="25">
        <v>15.365458239210527</v>
      </c>
      <c r="BP27" s="25">
        <v>8.9437510980099315</v>
      </c>
      <c r="BQ27" s="25">
        <v>6.4280500132156746</v>
      </c>
      <c r="BR27" s="25">
        <v>10.583107683730777</v>
      </c>
      <c r="BS27" s="25">
        <v>15.389200942210527</v>
      </c>
      <c r="BT27" s="25">
        <v>8.936019226989945</v>
      </c>
      <c r="BU27" s="25">
        <v>6.4224929652759934</v>
      </c>
      <c r="BV27" s="25">
        <v>10.35597157902637</v>
      </c>
      <c r="BW27" s="25">
        <v>15.419295144210526</v>
      </c>
      <c r="BX27" s="25">
        <v>8.9240569706849051</v>
      </c>
      <c r="BY27" s="25">
        <v>6.4138954561372605</v>
      </c>
      <c r="BZ27" s="25">
        <v>10.305614382900036</v>
      </c>
      <c r="CA27" s="25">
        <v>15.465599193210528</v>
      </c>
      <c r="CB27" s="25">
        <v>8.9115725426284094</v>
      </c>
      <c r="CC27" s="25">
        <v>6.4049226518793914</v>
      </c>
      <c r="CD27" s="25">
        <v>10.237824352680299</v>
      </c>
      <c r="CE27" s="25">
        <v>15.532545226210527</v>
      </c>
      <c r="CF27" s="25">
        <v>8.8983562154912317</v>
      </c>
      <c r="CG27" s="25">
        <v>6.3954238173414195</v>
      </c>
      <c r="CH27" s="25">
        <v>9.9795684016742143</v>
      </c>
      <c r="CI27" s="25">
        <v>15.611646460210528</v>
      </c>
      <c r="CJ27" s="25">
        <v>8.8848644384092292</v>
      </c>
      <c r="CK27" s="25">
        <v>6.3857270115045974</v>
      </c>
      <c r="CL27" s="25">
        <v>9.7906572733478825</v>
      </c>
      <c r="CM27" s="25">
        <v>15.707945109210527</v>
      </c>
      <c r="CN27" s="25">
        <v>8.8707070993131314</v>
      </c>
      <c r="CO27" s="25">
        <v>6.3755518531435804</v>
      </c>
      <c r="CP27" s="25">
        <v>9.4985931837050366</v>
      </c>
      <c r="CQ27" s="25">
        <v>15.819975898210528</v>
      </c>
      <c r="CR27" s="25">
        <v>8.8563482337149555</v>
      </c>
      <c r="CS27" s="25">
        <v>6.365231853717539</v>
      </c>
      <c r="CT27" s="25">
        <v>9.2861704907389147</v>
      </c>
      <c r="CU27" s="25">
        <v>15.954106272210527</v>
      </c>
      <c r="CV27" s="25">
        <v>8.6526979252067395</v>
      </c>
      <c r="CW27" s="25">
        <v>6.2188643671951445</v>
      </c>
      <c r="CX27" s="25">
        <v>8.8943472522997915</v>
      </c>
      <c r="CY27" s="25">
        <v>16.420651898210529</v>
      </c>
      <c r="CZ27" s="25">
        <v>8.5992060629659246</v>
      </c>
      <c r="DA27" s="25">
        <v>6.1804187125681382</v>
      </c>
      <c r="DB27" s="25">
        <v>7.4932359780478315</v>
      </c>
      <c r="DC27" s="25">
        <v>17.253172036210529</v>
      </c>
      <c r="DD27" s="25">
        <v>8.5120859398417803</v>
      </c>
      <c r="DE27" s="25">
        <v>6.1178037647165464</v>
      </c>
      <c r="DF27" s="25">
        <v>5.2365447821925919</v>
      </c>
      <c r="DG27" s="25">
        <v>17.692809978210526</v>
      </c>
      <c r="DH27" s="25">
        <v>8.4975134427252748</v>
      </c>
      <c r="DI27" s="25">
        <v>6.1073302241119585</v>
      </c>
      <c r="DJ27" s="25">
        <v>3.0127345115731821</v>
      </c>
      <c r="DK27" s="25">
        <v>17.895865297210527</v>
      </c>
      <c r="DL27" s="25">
        <v>8.5946859622026484</v>
      </c>
      <c r="DM27" s="25">
        <v>6.1771700271504981</v>
      </c>
      <c r="DN27" s="25">
        <v>2.4751985601593489</v>
      </c>
      <c r="DO27" s="27">
        <v>15.362748387210527</v>
      </c>
      <c r="DP27" s="27">
        <v>8.9545391727298238</v>
      </c>
      <c r="DQ27" s="27">
        <v>6.4358036149299709</v>
      </c>
      <c r="DR27" s="27">
        <v>10.471670248432314</v>
      </c>
      <c r="DS27" s="27">
        <v>15.314110871210527</v>
      </c>
      <c r="DT27" s="27">
        <v>8.9487522003721196</v>
      </c>
      <c r="DU27" s="27">
        <v>6.4316444039531921</v>
      </c>
      <c r="DV27" s="27">
        <v>10.750186083271274</v>
      </c>
      <c r="DW27" s="27">
        <v>15.335675442210526</v>
      </c>
      <c r="DX27" s="27">
        <v>8.9420131343006464</v>
      </c>
      <c r="DY27" s="27">
        <v>6.4268009044779628</v>
      </c>
      <c r="DZ27" s="27">
        <v>10.526488241714613</v>
      </c>
      <c r="EA27" s="27">
        <v>15.375142041210527</v>
      </c>
      <c r="EB27" s="27">
        <v>8.9192065857180953</v>
      </c>
      <c r="EC27" s="27">
        <v>6.4104093889593683</v>
      </c>
      <c r="ED27" s="27">
        <v>10.470552694946065</v>
      </c>
      <c r="EE27" s="27">
        <v>15.442499113210527</v>
      </c>
      <c r="EF27" s="27">
        <v>8.8943882999489485</v>
      </c>
      <c r="EG27" s="27">
        <v>6.3925719983144234</v>
      </c>
      <c r="EH27" s="27">
        <v>10.392785609111389</v>
      </c>
      <c r="EI27" s="27">
        <v>15.536937473210529</v>
      </c>
      <c r="EJ27" s="27">
        <v>8.8678751135279565</v>
      </c>
      <c r="EK27" s="27">
        <v>6.3735164491990455</v>
      </c>
      <c r="EL27" s="27">
        <v>10.137323278277165</v>
      </c>
      <c r="EM27" s="27">
        <v>15.647293107210526</v>
      </c>
      <c r="EN27" s="27">
        <v>8.8395366306188556</v>
      </c>
      <c r="EO27" s="27">
        <v>6.3531490235582666</v>
      </c>
      <c r="EP27" s="27">
        <v>9.9712878984850803</v>
      </c>
      <c r="EQ27" s="27">
        <v>15.787079913210526</v>
      </c>
      <c r="ER27" s="27">
        <v>8.8097380959564511</v>
      </c>
      <c r="ES27" s="27">
        <v>6.3317322299745209</v>
      </c>
      <c r="ET27" s="27">
        <v>9.7228598144566334</v>
      </c>
      <c r="EU27" s="27">
        <v>15.952445045210528</v>
      </c>
      <c r="EV27" s="27">
        <v>8.7787670435548364</v>
      </c>
      <c r="EW27" s="27">
        <v>6.3094727248051736</v>
      </c>
      <c r="EX27" s="27">
        <v>9.5630351391153035</v>
      </c>
      <c r="EY27" s="27">
        <v>16.170449474210528</v>
      </c>
      <c r="EZ27" s="27">
        <v>8.5576516034777903</v>
      </c>
      <c r="FA27" s="27">
        <v>6.1505527043424282</v>
      </c>
      <c r="FB27" s="27">
        <v>9.2008972222592789</v>
      </c>
      <c r="FC27" s="27">
        <v>17.536091774210526</v>
      </c>
      <c r="FD27" s="27">
        <v>8.3748446587650811</v>
      </c>
      <c r="FE27" s="27">
        <v>6.0191657537778136</v>
      </c>
      <c r="FF27" s="27">
        <v>7.0979567951577067</v>
      </c>
      <c r="FG27" s="27">
        <v>18.736323775210529</v>
      </c>
      <c r="FH27" s="27">
        <v>8.200808624473126</v>
      </c>
      <c r="FI27" s="27">
        <v>5.8940826292285031</v>
      </c>
      <c r="FJ27" s="27">
        <v>5.0637938694456359</v>
      </c>
      <c r="FK27" s="27">
        <v>19.310435405210526</v>
      </c>
      <c r="FL27" s="27">
        <v>8.2030103906804683</v>
      </c>
      <c r="FM27" s="27">
        <v>5.8956650819536636</v>
      </c>
      <c r="FN27" s="27">
        <v>4.662524074912767</v>
      </c>
      <c r="FO27" s="27">
        <v>19.550096477210527</v>
      </c>
      <c r="FP27" s="27">
        <v>8.0650818022769162</v>
      </c>
      <c r="FQ27" s="27">
        <v>5.7965330897063003</v>
      </c>
      <c r="FR27" s="27">
        <v>5.131102807205842</v>
      </c>
      <c r="FS27" s="28">
        <v>15.366498743210528</v>
      </c>
      <c r="FT27" s="28">
        <v>8.95394052877608</v>
      </c>
      <c r="FU27" s="28">
        <v>6.4353733577333427</v>
      </c>
      <c r="FV27" s="28">
        <v>10.465718994657674</v>
      </c>
      <c r="FW27" s="28">
        <v>15.332206120210527</v>
      </c>
      <c r="FX27" s="28">
        <v>8.9461857732131076</v>
      </c>
      <c r="FY27" s="28">
        <v>6.4297998622220307</v>
      </c>
      <c r="FZ27" s="28">
        <v>10.709938556867051</v>
      </c>
      <c r="GA27" s="28">
        <v>15.385873435210527</v>
      </c>
      <c r="GB27" s="28">
        <v>8.9359121594557127</v>
      </c>
      <c r="GC27" s="28">
        <v>6.4224160137310218</v>
      </c>
      <c r="GD27" s="28">
        <v>10.457092622898386</v>
      </c>
      <c r="GE27" s="28">
        <v>15.476615931210528</v>
      </c>
      <c r="GF27" s="28">
        <v>8.9043979161503177</v>
      </c>
      <c r="GG27" s="28">
        <v>6.3997661065639049</v>
      </c>
      <c r="GH27" s="28">
        <v>10.393458132989327</v>
      </c>
      <c r="GI27" s="28">
        <v>15.620242343210528</v>
      </c>
      <c r="GJ27" s="28">
        <v>8.8674181338846871</v>
      </c>
      <c r="GK27" s="28">
        <v>6.3731880089316713</v>
      </c>
      <c r="GL27" s="28">
        <v>10.326332140356268</v>
      </c>
      <c r="GM27" s="28">
        <v>15.828659196210527</v>
      </c>
      <c r="GN27" s="28">
        <v>8.8252933194714061</v>
      </c>
      <c r="GO27" s="28">
        <v>6.342912075391185</v>
      </c>
      <c r="GP27" s="28">
        <v>10.094176010438574</v>
      </c>
      <c r="GQ27" s="28">
        <v>16.104790419210527</v>
      </c>
      <c r="GR27" s="28">
        <v>8.7769425153809024</v>
      </c>
      <c r="GS27" s="28">
        <v>6.3081614004822981</v>
      </c>
      <c r="GT27" s="28">
        <v>9.9343681315671866</v>
      </c>
      <c r="GU27" s="28">
        <v>16.519897955210528</v>
      </c>
      <c r="GV27" s="28">
        <v>8.7228044883040017</v>
      </c>
      <c r="GW27" s="28">
        <v>6.2692513344648546</v>
      </c>
      <c r="GX27" s="28">
        <v>9.5964078709153569</v>
      </c>
      <c r="GY27" s="28">
        <v>17.002481612210527</v>
      </c>
      <c r="GZ27" s="28">
        <v>8.6643821180494829</v>
      </c>
      <c r="HA27" s="28">
        <v>6.2272620266485621</v>
      </c>
      <c r="HB27" s="28">
        <v>9.3895560595881804</v>
      </c>
      <c r="HC27" s="28">
        <v>17.568490246210526</v>
      </c>
      <c r="HD27" s="28">
        <v>8.4123347973724378</v>
      </c>
      <c r="HE27" s="28">
        <v>6.0461106545615682</v>
      </c>
      <c r="HF27" s="28">
        <v>9.0529698247398684</v>
      </c>
      <c r="HG27" s="28">
        <v>19.607274424210527</v>
      </c>
      <c r="HH27" s="28">
        <v>8.04023098442274</v>
      </c>
      <c r="HI27" s="28">
        <v>5.7786723176113011</v>
      </c>
      <c r="HJ27" s="28">
        <v>7.275197463700529</v>
      </c>
      <c r="HK27" s="28">
        <v>20.803510974210525</v>
      </c>
      <c r="HL27" s="28">
        <v>7.6514985975183158</v>
      </c>
      <c r="HM27" s="28">
        <v>5.4992826971494395</v>
      </c>
      <c r="HN27" s="28">
        <v>-1.440061244435995</v>
      </c>
      <c r="HO27" s="28">
        <v>21.39600337421053</v>
      </c>
      <c r="HP27" s="28">
        <v>7.5375217753755281</v>
      </c>
      <c r="HQ27" s="28">
        <v>5.4173653109149047</v>
      </c>
      <c r="HR27" s="28">
        <v>-8.3379913035907549</v>
      </c>
      <c r="HS27" s="28">
        <v>21.186221824210527</v>
      </c>
      <c r="HT27" s="28">
        <v>7.5610738218562634</v>
      </c>
      <c r="HU27" s="28">
        <v>5.4342926304514956</v>
      </c>
      <c r="HV27" s="28">
        <v>-13.373409586159553</v>
      </c>
      <c r="HW27" s="29">
        <v>15.331447268210528</v>
      </c>
      <c r="HX27" s="29">
        <v>8.9536565548513689</v>
      </c>
      <c r="HY27" s="29">
        <v>6.4351692600823132</v>
      </c>
      <c r="HZ27" s="29">
        <v>10.569601378527302</v>
      </c>
      <c r="IA27" s="29">
        <v>15.263398894210528</v>
      </c>
      <c r="IB27" s="29">
        <v>8.9472192445196086</v>
      </c>
      <c r="IC27" s="29">
        <v>6.4305426383986717</v>
      </c>
      <c r="ID27" s="29">
        <v>10.912114981191877</v>
      </c>
      <c r="IE27" s="29">
        <v>15.283341502210527</v>
      </c>
      <c r="IF27" s="29">
        <v>8.9393026577515844</v>
      </c>
      <c r="IG27" s="29">
        <v>6.4248528316138929</v>
      </c>
      <c r="IH27" s="29">
        <v>10.759691892634798</v>
      </c>
      <c r="II27" s="29">
        <v>15.348212375210528</v>
      </c>
      <c r="IJ27" s="29">
        <v>8.8984443832983242</v>
      </c>
      <c r="IK27" s="29">
        <v>6.3954871852803672</v>
      </c>
      <c r="IL27" s="29">
        <v>10.767765629231484</v>
      </c>
      <c r="IM27" s="29">
        <v>15.477647416210527</v>
      </c>
      <c r="IN27" s="29">
        <v>8.853299784078029</v>
      </c>
      <c r="IO27" s="29">
        <v>6.36304087294066</v>
      </c>
      <c r="IP27" s="29">
        <v>10.743872385225671</v>
      </c>
      <c r="IQ27" s="29">
        <v>15.723652825210529</v>
      </c>
      <c r="IR27" s="29">
        <v>8.8038326156962725</v>
      </c>
      <c r="IS27" s="29">
        <v>6.3274878450348586</v>
      </c>
      <c r="IT27" s="29">
        <v>10.433030358630337</v>
      </c>
      <c r="IU27" s="29">
        <v>16.019426760210528</v>
      </c>
      <c r="IV27" s="29">
        <v>8.7504359781330159</v>
      </c>
      <c r="IW27" s="29">
        <v>6.2891106302585502</v>
      </c>
      <c r="IX27" s="29">
        <v>10.231069839192415</v>
      </c>
      <c r="IY27" s="29">
        <v>16.407579259210529</v>
      </c>
      <c r="IZ27" s="29">
        <v>8.6941476392438215</v>
      </c>
      <c r="JA27" s="29">
        <v>6.2486550928027853</v>
      </c>
      <c r="JB27" s="29">
        <v>9.9567007726746724</v>
      </c>
      <c r="JC27" s="29">
        <v>16.866664092210527</v>
      </c>
      <c r="JD27" s="29">
        <v>8.6351237719554934</v>
      </c>
      <c r="JE27" s="29">
        <v>6.2062334772250445</v>
      </c>
      <c r="JF27" s="29">
        <v>9.8013987811746297</v>
      </c>
      <c r="JG27" s="29">
        <v>17.539011260210529</v>
      </c>
      <c r="JH27" s="29">
        <v>8.3833965728736075</v>
      </c>
      <c r="JI27" s="29">
        <v>6.0253121828315654</v>
      </c>
      <c r="JJ27" s="29">
        <v>9.2354584928905581</v>
      </c>
      <c r="JK27" s="29">
        <v>20.074365242210526</v>
      </c>
      <c r="JL27" s="29">
        <v>8.0546379607536487</v>
      </c>
      <c r="JM27" s="29">
        <v>5.789026895168238</v>
      </c>
      <c r="JN27" s="29">
        <v>1.1653836874196841</v>
      </c>
      <c r="JO27" s="29">
        <v>21.317071984210529</v>
      </c>
      <c r="JP27" s="29">
        <v>8.0436683197573426</v>
      </c>
      <c r="JQ27" s="29">
        <v>5.781142798196111</v>
      </c>
      <c r="JR27" s="29">
        <v>-7.1896092856435274</v>
      </c>
      <c r="JS27" s="29">
        <v>21.594003774210528</v>
      </c>
      <c r="JT27" s="29">
        <v>7.8722792156709716</v>
      </c>
      <c r="JU27" s="29">
        <v>5.6579620745026089</v>
      </c>
      <c r="JV27" s="29">
        <v>-12.704619118338798</v>
      </c>
      <c r="JW27" s="29">
        <v>21.162850844210528</v>
      </c>
      <c r="JX27" s="29">
        <v>7.7110589268754373</v>
      </c>
      <c r="JY27" s="29">
        <v>5.542089878578758</v>
      </c>
      <c r="JZ27" s="29">
        <v>-12.059466838773417</v>
      </c>
    </row>
    <row r="28" spans="1:286" ht="15" thickBot="1" x14ac:dyDescent="0.35">
      <c r="A28" s="2"/>
      <c r="B28" s="74" t="s">
        <v>490</v>
      </c>
      <c r="C28" s="74" t="s">
        <v>888</v>
      </c>
      <c r="D28" s="74" t="s">
        <v>873</v>
      </c>
      <c r="E28" s="87">
        <v>354779</v>
      </c>
      <c r="F28" s="84">
        <v>568913</v>
      </c>
      <c r="G28" s="22">
        <v>3.1308344880000001</v>
      </c>
      <c r="H28" s="22">
        <v>3.1308344880000001</v>
      </c>
      <c r="I28" s="22">
        <v>3.1308344880000001</v>
      </c>
      <c r="J28" s="22">
        <v>1.7230784080389279</v>
      </c>
      <c r="K28" s="22">
        <v>3.1342465229999998</v>
      </c>
      <c r="L28" s="22">
        <v>3.1342465229999998</v>
      </c>
      <c r="M28" s="22">
        <v>3.1342465229999998</v>
      </c>
      <c r="N28" s="22">
        <v>1.7639269785121934</v>
      </c>
      <c r="O28" s="22">
        <v>3.1392195100000002</v>
      </c>
      <c r="P28" s="22">
        <v>3.1392195100000002</v>
      </c>
      <c r="Q28" s="22">
        <v>3.1392195100000002</v>
      </c>
      <c r="R28" s="22">
        <v>1.7416626421228085</v>
      </c>
      <c r="S28" s="22">
        <v>3.1445668100000002</v>
      </c>
      <c r="T28" s="22">
        <v>3.1445668100000002</v>
      </c>
      <c r="U28" s="22">
        <v>3.1445668100000002</v>
      </c>
      <c r="V28" s="22">
        <v>1.7256119213417132</v>
      </c>
      <c r="W28" s="22">
        <v>3.1507171810000001</v>
      </c>
      <c r="X28" s="22">
        <v>3.1507171810000001</v>
      </c>
      <c r="Y28" s="22">
        <v>3.1507171810000001</v>
      </c>
      <c r="Z28" s="22">
        <v>1.7035195213417129</v>
      </c>
      <c r="AA28" s="22">
        <v>3.1580206400000002</v>
      </c>
      <c r="AB28" s="22">
        <v>3.1580206400000002</v>
      </c>
      <c r="AC28" s="22">
        <v>3.1580206400000002</v>
      </c>
      <c r="AD28" s="22">
        <v>1.6812057543204364</v>
      </c>
      <c r="AE28" s="22">
        <v>3.1660666060000002</v>
      </c>
      <c r="AF28" s="22">
        <v>3.1660666060000002</v>
      </c>
      <c r="AG28" s="22">
        <v>3.1660666060000002</v>
      </c>
      <c r="AH28" s="22">
        <v>1.658374176660862</v>
      </c>
      <c r="AI28" s="22">
        <v>3.1757600479999999</v>
      </c>
      <c r="AJ28" s="22">
        <v>3.1757600479999999</v>
      </c>
      <c r="AK28" s="22">
        <v>3.1757600479999999</v>
      </c>
      <c r="AL28" s="22">
        <v>1.6351324383629895</v>
      </c>
      <c r="AM28" s="22">
        <v>3.1864194210000001</v>
      </c>
      <c r="AN28" s="22">
        <v>3.1864194210000001</v>
      </c>
      <c r="AO28" s="22">
        <v>3.1864194210000001</v>
      </c>
      <c r="AP28" s="22">
        <v>1.6405768707989472</v>
      </c>
      <c r="AQ28" s="22">
        <v>3.1983565270000001</v>
      </c>
      <c r="AR28" s="22">
        <v>3.1983565270000001</v>
      </c>
      <c r="AS28" s="22">
        <v>3.1983565270000001</v>
      </c>
      <c r="AT28" s="22">
        <v>1.6148637308782126</v>
      </c>
      <c r="AU28" s="22">
        <v>3.2609541809999998</v>
      </c>
      <c r="AV28" s="22">
        <v>3.2609541809999998</v>
      </c>
      <c r="AW28" s="22">
        <v>3.2609541809999998</v>
      </c>
      <c r="AX28" s="22">
        <v>1.5418924206356772</v>
      </c>
      <c r="AY28" s="22">
        <v>3.316202943</v>
      </c>
      <c r="AZ28" s="22">
        <v>3.316202943</v>
      </c>
      <c r="BA28" s="22">
        <v>3.316202943</v>
      </c>
      <c r="BB28" s="22">
        <v>1.4863326872991598</v>
      </c>
      <c r="BC28" s="22">
        <v>3.344544854</v>
      </c>
      <c r="BD28" s="22">
        <v>3.344544854</v>
      </c>
      <c r="BE28" s="22">
        <v>3.344544854</v>
      </c>
      <c r="BF28" s="22">
        <v>1.4529043558390085</v>
      </c>
      <c r="BG28" s="22">
        <v>3.3587052019999999</v>
      </c>
      <c r="BH28" s="22">
        <v>3.3587052019999999</v>
      </c>
      <c r="BI28" s="22">
        <v>3.3587052019999999</v>
      </c>
      <c r="BJ28" s="22">
        <v>1.4480717013966473</v>
      </c>
      <c r="BK28" s="25">
        <v>3.1346650189999998</v>
      </c>
      <c r="BL28" s="25">
        <v>3.1346650189999998</v>
      </c>
      <c r="BM28" s="25">
        <v>3.1346650189999998</v>
      </c>
      <c r="BN28" s="25">
        <v>1.7172736369961688</v>
      </c>
      <c r="BO28" s="25">
        <v>3.1361172530000001</v>
      </c>
      <c r="BP28" s="25">
        <v>3.1361172530000001</v>
      </c>
      <c r="BQ28" s="25">
        <v>3.1361172530000001</v>
      </c>
      <c r="BR28" s="25">
        <v>1.7465278342577182</v>
      </c>
      <c r="BS28" s="25">
        <v>3.13982531</v>
      </c>
      <c r="BT28" s="25">
        <v>3.13982531</v>
      </c>
      <c r="BU28" s="25">
        <v>3.13982531</v>
      </c>
      <c r="BV28" s="25">
        <v>1.7217171885666862</v>
      </c>
      <c r="BW28" s="25">
        <v>3.1437107690000001</v>
      </c>
      <c r="BX28" s="25">
        <v>3.1437107690000001</v>
      </c>
      <c r="BY28" s="25">
        <v>3.1437107690000001</v>
      </c>
      <c r="BZ28" s="25">
        <v>1.6976382768645586</v>
      </c>
      <c r="CA28" s="25">
        <v>3.1482247380000001</v>
      </c>
      <c r="CB28" s="25">
        <v>3.1482247380000001</v>
      </c>
      <c r="CC28" s="25">
        <v>3.1482247380000001</v>
      </c>
      <c r="CD28" s="25">
        <v>1.6695717226092393</v>
      </c>
      <c r="CE28" s="25">
        <v>3.1533514990000002</v>
      </c>
      <c r="CF28" s="25">
        <v>3.1533514990000002</v>
      </c>
      <c r="CG28" s="25">
        <v>3.1533514990000002</v>
      </c>
      <c r="CH28" s="25">
        <v>1.6378546928220052</v>
      </c>
      <c r="CI28" s="25">
        <v>3.1590366670000001</v>
      </c>
      <c r="CJ28" s="25">
        <v>3.1590366670000001</v>
      </c>
      <c r="CK28" s="25">
        <v>3.1590366670000001</v>
      </c>
      <c r="CL28" s="25">
        <v>1.6011812226092392</v>
      </c>
      <c r="CM28" s="25">
        <v>3.1656998679999999</v>
      </c>
      <c r="CN28" s="25">
        <v>3.1656998679999999</v>
      </c>
      <c r="CO28" s="25">
        <v>3.1656998679999999</v>
      </c>
      <c r="CP28" s="25">
        <v>1.5596770002688136</v>
      </c>
      <c r="CQ28" s="25">
        <v>3.1731651279999999</v>
      </c>
      <c r="CR28" s="25">
        <v>3.1731651279999999</v>
      </c>
      <c r="CS28" s="25">
        <v>3.1731651279999999</v>
      </c>
      <c r="CT28" s="25">
        <v>1.57795819502409</v>
      </c>
      <c r="CU28" s="25">
        <v>3.1814899099999998</v>
      </c>
      <c r="CV28" s="25">
        <v>3.1814899099999998</v>
      </c>
      <c r="CW28" s="25">
        <v>3.1814899099999998</v>
      </c>
      <c r="CX28" s="25">
        <v>1.5275244515828004</v>
      </c>
      <c r="CY28" s="25">
        <v>3.204846893</v>
      </c>
      <c r="CZ28" s="25">
        <v>3.204846893</v>
      </c>
      <c r="DA28" s="25">
        <v>3.204846893</v>
      </c>
      <c r="DB28" s="25">
        <v>1.4764003989553649</v>
      </c>
      <c r="DC28" s="25">
        <v>3.228067244</v>
      </c>
      <c r="DD28" s="25">
        <v>3.228067244</v>
      </c>
      <c r="DE28" s="25">
        <v>3.228067244</v>
      </c>
      <c r="DF28" s="25">
        <v>1.3611302534603031</v>
      </c>
      <c r="DG28" s="25">
        <v>3.2522166399999999</v>
      </c>
      <c r="DH28" s="25">
        <v>3.2522166399999999</v>
      </c>
      <c r="DI28" s="25">
        <v>3.2522166399999999</v>
      </c>
      <c r="DJ28" s="25">
        <v>1.3459123311198777</v>
      </c>
      <c r="DK28" s="25">
        <v>3.2636926649999998</v>
      </c>
      <c r="DL28" s="25">
        <v>3.2636926649999998</v>
      </c>
      <c r="DM28" s="25">
        <v>3.2636926649999998</v>
      </c>
      <c r="DN28" s="25">
        <v>1.3601683359377779</v>
      </c>
      <c r="DO28" s="27">
        <v>3.130727673</v>
      </c>
      <c r="DP28" s="27">
        <v>3.130727673</v>
      </c>
      <c r="DQ28" s="27">
        <v>3.130727673</v>
      </c>
      <c r="DR28" s="27">
        <v>1.7231075444968824</v>
      </c>
      <c r="DS28" s="27">
        <v>3.1335640389999999</v>
      </c>
      <c r="DT28" s="27">
        <v>3.1335640389999999</v>
      </c>
      <c r="DU28" s="27">
        <v>3.1335640389999999</v>
      </c>
      <c r="DV28" s="27">
        <v>1.7643464234482948</v>
      </c>
      <c r="DW28" s="27">
        <v>3.13779137</v>
      </c>
      <c r="DX28" s="27">
        <v>3.13779137</v>
      </c>
      <c r="DY28" s="27">
        <v>3.13779137</v>
      </c>
      <c r="DZ28" s="27">
        <v>1.7427119465215644</v>
      </c>
      <c r="EA28" s="27">
        <v>3.1422780690000001</v>
      </c>
      <c r="EB28" s="27">
        <v>3.1422780690000001</v>
      </c>
      <c r="EC28" s="27">
        <v>3.1422780690000001</v>
      </c>
      <c r="ED28" s="27">
        <v>1.7297820582258505</v>
      </c>
      <c r="EE28" s="27">
        <v>3.147421601</v>
      </c>
      <c r="EF28" s="27">
        <v>3.147421601</v>
      </c>
      <c r="EG28" s="27">
        <v>3.147421601</v>
      </c>
      <c r="EH28" s="27">
        <v>1.7092476933322336</v>
      </c>
      <c r="EI28" s="27">
        <v>3.1532510560000002</v>
      </c>
      <c r="EJ28" s="27">
        <v>3.1532510560000002</v>
      </c>
      <c r="EK28" s="27">
        <v>3.1532510560000002</v>
      </c>
      <c r="EL28" s="27">
        <v>1.6891028603535099</v>
      </c>
      <c r="EM28" s="27">
        <v>3.1595235939999999</v>
      </c>
      <c r="EN28" s="27">
        <v>3.1595235939999999</v>
      </c>
      <c r="EO28" s="27">
        <v>3.1595235939999999</v>
      </c>
      <c r="EP28" s="27">
        <v>1.6686452358854249</v>
      </c>
      <c r="EQ28" s="27">
        <v>3.1668566880000002</v>
      </c>
      <c r="ER28" s="27">
        <v>3.1668566880000002</v>
      </c>
      <c r="ES28" s="27">
        <v>3.1668566880000002</v>
      </c>
      <c r="ET28" s="27">
        <v>1.64839396141734</v>
      </c>
      <c r="EU28" s="27">
        <v>3.1750029419999999</v>
      </c>
      <c r="EV28" s="27">
        <v>3.1750029419999999</v>
      </c>
      <c r="EW28" s="27">
        <v>3.1750029419999999</v>
      </c>
      <c r="EX28" s="27">
        <v>1.6572585967515745</v>
      </c>
      <c r="EY28" s="27">
        <v>3.1842514839999998</v>
      </c>
      <c r="EZ28" s="27">
        <v>3.1842514839999998</v>
      </c>
      <c r="FA28" s="27">
        <v>3.1842514839999998</v>
      </c>
      <c r="FB28" s="27">
        <v>1.6369974251189638</v>
      </c>
      <c r="FC28" s="27">
        <v>3.231065439</v>
      </c>
      <c r="FD28" s="27">
        <v>3.231065439</v>
      </c>
      <c r="FE28" s="27">
        <v>3.231065439</v>
      </c>
      <c r="FF28" s="27">
        <v>1.5830405707863011</v>
      </c>
      <c r="FG28" s="27">
        <v>3.280227548</v>
      </c>
      <c r="FH28" s="27">
        <v>3.280227548</v>
      </c>
      <c r="FI28" s="27">
        <v>3.280227548</v>
      </c>
      <c r="FJ28" s="27">
        <v>1.5321613401407441</v>
      </c>
      <c r="FK28" s="27">
        <v>3.3078486410000001</v>
      </c>
      <c r="FL28" s="27">
        <v>3.3078486410000001</v>
      </c>
      <c r="FM28" s="27">
        <v>3.3078486410000001</v>
      </c>
      <c r="FN28" s="27">
        <v>1.5410181263109568</v>
      </c>
      <c r="FO28" s="27">
        <v>3.3174961949999999</v>
      </c>
      <c r="FP28" s="27">
        <v>3.3174961949999999</v>
      </c>
      <c r="FQ28" s="27">
        <v>3.3174961949999999</v>
      </c>
      <c r="FR28" s="27">
        <v>1.5719891273907203</v>
      </c>
      <c r="FS28" s="28">
        <v>3.1309173559999999</v>
      </c>
      <c r="FT28" s="28">
        <v>3.1309173559999999</v>
      </c>
      <c r="FU28" s="28">
        <v>3.1309173559999999</v>
      </c>
      <c r="FV28" s="28">
        <v>1.7230200975289134</v>
      </c>
      <c r="FW28" s="28">
        <v>3.1342581709999999</v>
      </c>
      <c r="FX28" s="28">
        <v>3.1342581709999999</v>
      </c>
      <c r="FY28" s="28">
        <v>3.1342581709999999</v>
      </c>
      <c r="FZ28" s="28">
        <v>1.7671000079612675</v>
      </c>
      <c r="GA28" s="28">
        <v>3.1397397329999999</v>
      </c>
      <c r="GB28" s="28">
        <v>3.1397397329999999</v>
      </c>
      <c r="GC28" s="28">
        <v>3.1397397329999999</v>
      </c>
      <c r="GD28" s="28">
        <v>1.7476476075107905</v>
      </c>
      <c r="GE28" s="28">
        <v>3.146234288</v>
      </c>
      <c r="GF28" s="28">
        <v>3.146234288</v>
      </c>
      <c r="GG28" s="28">
        <v>3.146234288</v>
      </c>
      <c r="GH28" s="28">
        <v>1.7355506138949046</v>
      </c>
      <c r="GI28" s="28">
        <v>3.154334988</v>
      </c>
      <c r="GJ28" s="28">
        <v>3.154334988</v>
      </c>
      <c r="GK28" s="28">
        <v>3.154334988</v>
      </c>
      <c r="GL28" s="28">
        <v>1.7173444755970324</v>
      </c>
      <c r="GM28" s="28">
        <v>3.1647112549999998</v>
      </c>
      <c r="GN28" s="28">
        <v>3.1647112549999998</v>
      </c>
      <c r="GO28" s="28">
        <v>3.1647112549999998</v>
      </c>
      <c r="GP28" s="28">
        <v>1.6992708447459686</v>
      </c>
      <c r="GQ28" s="28">
        <v>3.1768441780000001</v>
      </c>
      <c r="GR28" s="28">
        <v>3.1768441780000001</v>
      </c>
      <c r="GS28" s="28">
        <v>3.1768441780000001</v>
      </c>
      <c r="GT28" s="28">
        <v>1.6810858862353302</v>
      </c>
      <c r="GU28" s="28">
        <v>3.1924874839999999</v>
      </c>
      <c r="GV28" s="28">
        <v>3.1924874839999999</v>
      </c>
      <c r="GW28" s="28">
        <v>3.1924874839999999</v>
      </c>
      <c r="GX28" s="28">
        <v>1.6628746607034151</v>
      </c>
      <c r="GY28" s="28">
        <v>3.209880343</v>
      </c>
      <c r="GZ28" s="28">
        <v>3.209880343</v>
      </c>
      <c r="HA28" s="28">
        <v>3.209880343</v>
      </c>
      <c r="HB28" s="28">
        <v>1.6481922139104062</v>
      </c>
      <c r="HC28" s="28">
        <v>3.222390222</v>
      </c>
      <c r="HD28" s="28">
        <v>3.222390222</v>
      </c>
      <c r="HE28" s="28">
        <v>3.222390222</v>
      </c>
      <c r="HF28" s="28">
        <v>1.6338863896298383</v>
      </c>
      <c r="HG28" s="28">
        <v>3.2664204090000002</v>
      </c>
      <c r="HH28" s="28">
        <v>3.2664204090000002</v>
      </c>
      <c r="HI28" s="28">
        <v>3.2664204090000002</v>
      </c>
      <c r="HJ28" s="28">
        <v>1.5853806996452793</v>
      </c>
      <c r="HK28" s="28">
        <v>3.3131094800000001</v>
      </c>
      <c r="HL28" s="28">
        <v>3.3131094800000001</v>
      </c>
      <c r="HM28" s="28">
        <v>3.3131094800000001</v>
      </c>
      <c r="HN28" s="28">
        <v>1.5088390654265744</v>
      </c>
      <c r="HO28" s="28">
        <v>3.323062454</v>
      </c>
      <c r="HP28" s="28">
        <v>3.323062454</v>
      </c>
      <c r="HQ28" s="28">
        <v>3.323062454</v>
      </c>
      <c r="HR28" s="28">
        <v>1.4076078771271405</v>
      </c>
      <c r="HS28" s="28">
        <v>3.3223313980000002</v>
      </c>
      <c r="HT28" s="28">
        <v>3.3223313980000002</v>
      </c>
      <c r="HU28" s="28">
        <v>3.3223313980000002</v>
      </c>
      <c r="HV28" s="28">
        <v>1.33024716417244</v>
      </c>
      <c r="HW28" s="29">
        <v>3.1289617029999999</v>
      </c>
      <c r="HX28" s="29">
        <v>3.1289617029999999</v>
      </c>
      <c r="HY28" s="29">
        <v>3.1289617029999999</v>
      </c>
      <c r="HZ28" s="29">
        <v>1.7240853448193969</v>
      </c>
      <c r="IA28" s="29">
        <v>3.1311950770000001</v>
      </c>
      <c r="IB28" s="29">
        <v>3.1311950770000001</v>
      </c>
      <c r="IC28" s="29">
        <v>3.1311950770000001</v>
      </c>
      <c r="ID28" s="29">
        <v>1.7692900351397032</v>
      </c>
      <c r="IE28" s="29">
        <v>3.1377253459999999</v>
      </c>
      <c r="IF28" s="29">
        <v>3.1377253459999999</v>
      </c>
      <c r="IG28" s="29">
        <v>3.1377253459999999</v>
      </c>
      <c r="IH28" s="29">
        <v>1.7510432011250161</v>
      </c>
      <c r="II28" s="29">
        <v>3.143587804</v>
      </c>
      <c r="IJ28" s="29">
        <v>3.143587804</v>
      </c>
      <c r="IK28" s="29">
        <v>3.143587804</v>
      </c>
      <c r="IL28" s="29">
        <v>1.7412517267747722</v>
      </c>
      <c r="IM28" s="29">
        <v>3.1511217889999998</v>
      </c>
      <c r="IN28" s="29">
        <v>3.1511217889999998</v>
      </c>
      <c r="IO28" s="29">
        <v>3.1511217889999998</v>
      </c>
      <c r="IP28" s="29">
        <v>1.7292945771924499</v>
      </c>
      <c r="IQ28" s="29">
        <v>3.1612483120000001</v>
      </c>
      <c r="IR28" s="29">
        <v>3.1612483120000001</v>
      </c>
      <c r="IS28" s="29">
        <v>3.1612483120000001</v>
      </c>
      <c r="IT28" s="29">
        <v>1.7147549844023322</v>
      </c>
      <c r="IU28" s="29">
        <v>3.1711970100000002</v>
      </c>
      <c r="IV28" s="29">
        <v>3.1711970100000002</v>
      </c>
      <c r="IW28" s="29">
        <v>3.1711970100000002</v>
      </c>
      <c r="IX28" s="29">
        <v>1.693544803693011</v>
      </c>
      <c r="IY28" s="29">
        <v>3.1814150190000001</v>
      </c>
      <c r="IZ28" s="29">
        <v>3.1814150190000001</v>
      </c>
      <c r="JA28" s="29">
        <v>3.1814150190000001</v>
      </c>
      <c r="JB28" s="29">
        <v>1.6770100156894934</v>
      </c>
      <c r="JC28" s="29">
        <v>3.1912096120000002</v>
      </c>
      <c r="JD28" s="29">
        <v>3.1912096120000002</v>
      </c>
      <c r="JE28" s="29">
        <v>3.1912096120000002</v>
      </c>
      <c r="JF28" s="29">
        <v>1.6532332739491997</v>
      </c>
      <c r="JG28" s="29">
        <v>3.2021830549999999</v>
      </c>
      <c r="JH28" s="29">
        <v>3.2021830549999999</v>
      </c>
      <c r="JI28" s="29">
        <v>3.2021830549999999</v>
      </c>
      <c r="JJ28" s="29">
        <v>1.6258075630045168</v>
      </c>
      <c r="JK28" s="29">
        <v>3.2766362149999999</v>
      </c>
      <c r="JL28" s="29">
        <v>3.2766362149999999</v>
      </c>
      <c r="JM28" s="29">
        <v>3.2766362149999999</v>
      </c>
      <c r="JN28" s="29">
        <v>1.5057502290831046</v>
      </c>
      <c r="JO28" s="29">
        <v>3.310693273</v>
      </c>
      <c r="JP28" s="29">
        <v>3.310693273</v>
      </c>
      <c r="JQ28" s="29">
        <v>3.310693273</v>
      </c>
      <c r="JR28" s="29">
        <v>1.3321791509433323</v>
      </c>
      <c r="JS28" s="29">
        <v>3.3197502280000002</v>
      </c>
      <c r="JT28" s="29">
        <v>3.3197502280000002</v>
      </c>
      <c r="JU28" s="29">
        <v>3.3197502280000002</v>
      </c>
      <c r="JV28" s="29">
        <v>1.2331622431561435</v>
      </c>
      <c r="JW28" s="29">
        <v>3.3012595060000001</v>
      </c>
      <c r="JX28" s="29">
        <v>3.3012595060000001</v>
      </c>
      <c r="JY28" s="29">
        <v>3.3012595060000001</v>
      </c>
      <c r="JZ28" s="29">
        <v>1.2888215883792276</v>
      </c>
    </row>
    <row r="29" spans="1:286" ht="15" thickBot="1" x14ac:dyDescent="0.35">
      <c r="A29" s="2"/>
      <c r="B29" s="74" t="s">
        <v>491</v>
      </c>
      <c r="C29" s="74" t="s">
        <v>471</v>
      </c>
      <c r="D29" s="74" t="s">
        <v>873</v>
      </c>
      <c r="E29" s="87">
        <v>314417</v>
      </c>
      <c r="F29" s="84">
        <v>542840</v>
      </c>
      <c r="G29" s="22">
        <v>14.320841135578947</v>
      </c>
      <c r="H29" s="22">
        <v>14.320841135578947</v>
      </c>
      <c r="I29" s="22">
        <v>11.122278968519769</v>
      </c>
      <c r="J29" s="22">
        <v>6.1202816826134132</v>
      </c>
      <c r="K29" s="22">
        <v>14.294524117578947</v>
      </c>
      <c r="L29" s="22">
        <v>14.294524117578947</v>
      </c>
      <c r="M29" s="22">
        <v>11.118361773148369</v>
      </c>
      <c r="N29" s="22">
        <v>6.1254636983756665</v>
      </c>
      <c r="O29" s="22">
        <v>14.358366781578948</v>
      </c>
      <c r="P29" s="22">
        <v>14.358366781578948</v>
      </c>
      <c r="Q29" s="22">
        <v>11.113234603423034</v>
      </c>
      <c r="R29" s="22">
        <v>5.9620168259440049</v>
      </c>
      <c r="S29" s="22">
        <v>14.428847429578948</v>
      </c>
      <c r="T29" s="22">
        <v>14.428847429578948</v>
      </c>
      <c r="U29" s="22">
        <v>11.100207042442635</v>
      </c>
      <c r="V29" s="22">
        <v>5.8690322861636623</v>
      </c>
      <c r="W29" s="22">
        <v>14.511429636578947</v>
      </c>
      <c r="X29" s="22">
        <v>14.511429636578947</v>
      </c>
      <c r="Y29" s="22">
        <v>11.084787462394676</v>
      </c>
      <c r="Z29" s="22">
        <v>5.6794029561967072</v>
      </c>
      <c r="AA29" s="22">
        <v>14.611014328578946</v>
      </c>
      <c r="AB29" s="22">
        <v>14.611014328578946</v>
      </c>
      <c r="AC29" s="22">
        <v>11.06704907208616</v>
      </c>
      <c r="AD29" s="22">
        <v>5.5867098755298414</v>
      </c>
      <c r="AE29" s="22">
        <v>14.715950989578946</v>
      </c>
      <c r="AF29" s="22">
        <v>14.715950989578946</v>
      </c>
      <c r="AG29" s="22">
        <v>11.046569668413804</v>
      </c>
      <c r="AH29" s="22">
        <v>5.4877637884846582</v>
      </c>
      <c r="AI29" s="22">
        <v>14.846430134578947</v>
      </c>
      <c r="AJ29" s="22">
        <v>14.846430134578947</v>
      </c>
      <c r="AK29" s="22">
        <v>11.023506367753452</v>
      </c>
      <c r="AL29" s="22">
        <v>5.2864574453616147</v>
      </c>
      <c r="AM29" s="22">
        <v>14.984539517578947</v>
      </c>
      <c r="AN29" s="22">
        <v>14.984539517578947</v>
      </c>
      <c r="AO29" s="22">
        <v>10.998556267398166</v>
      </c>
      <c r="AP29" s="22">
        <v>5.1088823807415817</v>
      </c>
      <c r="AQ29" s="22">
        <v>15.137054236578948</v>
      </c>
      <c r="AR29" s="22">
        <v>14.980535224479418</v>
      </c>
      <c r="AS29" s="22">
        <v>10.766805626905189</v>
      </c>
      <c r="AT29" s="22">
        <v>4.8883178765514348</v>
      </c>
      <c r="AU29" s="22">
        <v>15.704793562578946</v>
      </c>
      <c r="AV29" s="22">
        <v>14.759589919204656</v>
      </c>
      <c r="AW29" s="22">
        <v>10.608007885674734</v>
      </c>
      <c r="AX29" s="22">
        <v>3.3376117226772095</v>
      </c>
      <c r="AY29" s="22">
        <v>16.202018965578947</v>
      </c>
      <c r="AZ29" s="22">
        <v>14.539155177470999</v>
      </c>
      <c r="BA29" s="22">
        <v>10.449577096514075</v>
      </c>
      <c r="BB29" s="22">
        <v>1.0115094302493564</v>
      </c>
      <c r="BC29" s="22">
        <v>16.420960875578949</v>
      </c>
      <c r="BD29" s="22">
        <v>14.900813594150387</v>
      </c>
      <c r="BE29" s="22">
        <v>10.709508121498969</v>
      </c>
      <c r="BF29" s="22">
        <v>0.15959423303566744</v>
      </c>
      <c r="BG29" s="22">
        <v>16.512166091578948</v>
      </c>
      <c r="BH29" s="22">
        <v>15.235705388306743</v>
      </c>
      <c r="BI29" s="22">
        <v>10.950201447851889</v>
      </c>
      <c r="BJ29" s="22">
        <v>-0.23081696911076932</v>
      </c>
      <c r="BK29" s="25">
        <v>14.337013497578948</v>
      </c>
      <c r="BL29" s="25">
        <v>14.337013497578948</v>
      </c>
      <c r="BM29" s="25">
        <v>11.123154933150751</v>
      </c>
      <c r="BN29" s="25">
        <v>6.07898996079496</v>
      </c>
      <c r="BO29" s="25">
        <v>14.316565524578946</v>
      </c>
      <c r="BP29" s="25">
        <v>14.316565524578946</v>
      </c>
      <c r="BQ29" s="25">
        <v>11.12112799741544</v>
      </c>
      <c r="BR29" s="25">
        <v>6.0912554289152592</v>
      </c>
      <c r="BS29" s="25">
        <v>14.356910685578947</v>
      </c>
      <c r="BT29" s="25">
        <v>14.356910685578947</v>
      </c>
      <c r="BU29" s="25">
        <v>11.118956199880515</v>
      </c>
      <c r="BV29" s="25">
        <v>5.9787868420121626</v>
      </c>
      <c r="BW29" s="25">
        <v>14.399434727578946</v>
      </c>
      <c r="BX29" s="25">
        <v>14.399434727578946</v>
      </c>
      <c r="BY29" s="25">
        <v>11.114755894093012</v>
      </c>
      <c r="BZ29" s="25">
        <v>5.9073796125725035</v>
      </c>
      <c r="CA29" s="25">
        <v>14.450201350578947</v>
      </c>
      <c r="CB29" s="25">
        <v>14.450201350578947</v>
      </c>
      <c r="CC29" s="25">
        <v>11.110183409422865</v>
      </c>
      <c r="CD29" s="25">
        <v>5.7400703657292418</v>
      </c>
      <c r="CE29" s="25">
        <v>14.508970382578948</v>
      </c>
      <c r="CF29" s="25">
        <v>14.508970382578948</v>
      </c>
      <c r="CG29" s="25">
        <v>11.105277217754818</v>
      </c>
      <c r="CH29" s="25">
        <v>5.6703342629403206</v>
      </c>
      <c r="CI29" s="25">
        <v>14.570936325578947</v>
      </c>
      <c r="CJ29" s="25">
        <v>14.570936325578947</v>
      </c>
      <c r="CK29" s="25">
        <v>11.100069940362735</v>
      </c>
      <c r="CL29" s="25">
        <v>5.5808571100371527</v>
      </c>
      <c r="CM29" s="25">
        <v>14.649168793578948</v>
      </c>
      <c r="CN29" s="25">
        <v>14.649168793578948</v>
      </c>
      <c r="CO29" s="25">
        <v>11.094534748555583</v>
      </c>
      <c r="CP29" s="25">
        <v>5.3881242828570546</v>
      </c>
      <c r="CQ29" s="25">
        <v>14.733824150578947</v>
      </c>
      <c r="CR29" s="25">
        <v>14.733824150578947</v>
      </c>
      <c r="CS29" s="25">
        <v>11.088780548765431</v>
      </c>
      <c r="CT29" s="25">
        <v>5.2093854914209565</v>
      </c>
      <c r="CU29" s="25">
        <v>14.827691254578948</v>
      </c>
      <c r="CV29" s="25">
        <v>14.827691254578948</v>
      </c>
      <c r="CW29" s="25">
        <v>11.064888138115581</v>
      </c>
      <c r="CX29" s="25">
        <v>5.0196122253016568</v>
      </c>
      <c r="CY29" s="25">
        <v>15.058408876578946</v>
      </c>
      <c r="CZ29" s="25">
        <v>15.058408876578946</v>
      </c>
      <c r="DA29" s="25">
        <v>11.039606419916597</v>
      </c>
      <c r="DB29" s="25">
        <v>4.3563096350247648</v>
      </c>
      <c r="DC29" s="25">
        <v>15.258881448578947</v>
      </c>
      <c r="DD29" s="25">
        <v>14.791323078501108</v>
      </c>
      <c r="DE29" s="25">
        <v>10.630815132074996</v>
      </c>
      <c r="DF29" s="25">
        <v>2.6973194896970814</v>
      </c>
      <c r="DG29" s="25">
        <v>15.469081862578946</v>
      </c>
      <c r="DH29" s="25">
        <v>15.0443579016535</v>
      </c>
      <c r="DI29" s="25">
        <v>10.812676241634572</v>
      </c>
      <c r="DJ29" s="25">
        <v>1.0444517252212684</v>
      </c>
      <c r="DK29" s="25">
        <v>15.520449349578946</v>
      </c>
      <c r="DL29" s="25">
        <v>15.520449349578946</v>
      </c>
      <c r="DM29" s="25">
        <v>11.178827585248062</v>
      </c>
      <c r="DN29" s="25">
        <v>0.88774318403161345</v>
      </c>
      <c r="DO29" s="27">
        <v>14.319958871578947</v>
      </c>
      <c r="DP29" s="27">
        <v>14.319958871578947</v>
      </c>
      <c r="DQ29" s="27">
        <v>11.12257953472707</v>
      </c>
      <c r="DR29" s="27">
        <v>6.1212079208264605</v>
      </c>
      <c r="DS29" s="27">
        <v>14.283523553578947</v>
      </c>
      <c r="DT29" s="27">
        <v>14.283523553578947</v>
      </c>
      <c r="DU29" s="27">
        <v>11.119652743444759</v>
      </c>
      <c r="DV29" s="27">
        <v>6.1472716175696149</v>
      </c>
      <c r="DW29" s="27">
        <v>14.332659955578947</v>
      </c>
      <c r="DX29" s="27">
        <v>14.332659955578947</v>
      </c>
      <c r="DY29" s="27">
        <v>11.116288405172609</v>
      </c>
      <c r="DZ29" s="27">
        <v>6.0090354321795019</v>
      </c>
      <c r="EA29" s="27">
        <v>14.388828032578946</v>
      </c>
      <c r="EB29" s="27">
        <v>14.388828032578946</v>
      </c>
      <c r="EC29" s="27">
        <v>11.105979881047691</v>
      </c>
      <c r="ED29" s="27">
        <v>5.9397834423022609</v>
      </c>
      <c r="EE29" s="27">
        <v>14.455380729578946</v>
      </c>
      <c r="EF29" s="27">
        <v>14.455380729578946</v>
      </c>
      <c r="EG29" s="27">
        <v>11.094717323325064</v>
      </c>
      <c r="EH29" s="27">
        <v>5.7769939343766286</v>
      </c>
      <c r="EI29" s="27">
        <v>14.532019053578948</v>
      </c>
      <c r="EJ29" s="27">
        <v>14.532019053578948</v>
      </c>
      <c r="EK29" s="27">
        <v>11.08267236633918</v>
      </c>
      <c r="EL29" s="27">
        <v>5.718835607406989</v>
      </c>
      <c r="EM29" s="27">
        <v>14.610300979578946</v>
      </c>
      <c r="EN29" s="27">
        <v>14.610300979578946</v>
      </c>
      <c r="EO29" s="27">
        <v>11.06975784143054</v>
      </c>
      <c r="EP29" s="27">
        <v>5.653347475899011</v>
      </c>
      <c r="EQ29" s="27">
        <v>14.706126467578947</v>
      </c>
      <c r="ER29" s="27">
        <v>14.706126467578947</v>
      </c>
      <c r="ES29" s="27">
        <v>11.056192624543121</v>
      </c>
      <c r="ET29" s="27">
        <v>5.4941185840737781</v>
      </c>
      <c r="EU29" s="27">
        <v>14.808790881578947</v>
      </c>
      <c r="EV29" s="27">
        <v>14.808790881578947</v>
      </c>
      <c r="EW29" s="27">
        <v>11.042084225115788</v>
      </c>
      <c r="EX29" s="27">
        <v>5.3576440727850372</v>
      </c>
      <c r="EY29" s="27">
        <v>14.924743310578947</v>
      </c>
      <c r="EZ29" s="27">
        <v>14.924743310578947</v>
      </c>
      <c r="FA29" s="27">
        <v>11.010970810222284</v>
      </c>
      <c r="FB29" s="27">
        <v>5.1776550793745049</v>
      </c>
      <c r="FC29" s="27">
        <v>15.443311565578947</v>
      </c>
      <c r="FD29" s="27">
        <v>15.208140457017217</v>
      </c>
      <c r="FE29" s="27">
        <v>10.930389988991037</v>
      </c>
      <c r="FF29" s="27">
        <v>3.8038154883377491</v>
      </c>
      <c r="FG29" s="27">
        <v>15.887312541578947</v>
      </c>
      <c r="FH29" s="27">
        <v>14.596677570611986</v>
      </c>
      <c r="FI29" s="27">
        <v>10.490919573058664</v>
      </c>
      <c r="FJ29" s="27">
        <v>2.1813404801422074</v>
      </c>
      <c r="FK29" s="27">
        <v>16.099420584578947</v>
      </c>
      <c r="FL29" s="27">
        <v>15.033246997828522</v>
      </c>
      <c r="FM29" s="27">
        <v>10.804690616286068</v>
      </c>
      <c r="FN29" s="27">
        <v>1.8773243971361673</v>
      </c>
      <c r="FO29" s="27">
        <v>16.182904878578945</v>
      </c>
      <c r="FP29" s="27">
        <v>15.673945527258288</v>
      </c>
      <c r="FQ29" s="27">
        <v>11.265173264498925</v>
      </c>
      <c r="FR29" s="27">
        <v>1.9971694157321132</v>
      </c>
      <c r="FS29" s="28">
        <v>14.320688153578947</v>
      </c>
      <c r="FT29" s="28">
        <v>14.320688153578947</v>
      </c>
      <c r="FU29" s="28">
        <v>11.122278686586904</v>
      </c>
      <c r="FV29" s="28">
        <v>6.1194828186007388</v>
      </c>
      <c r="FW29" s="28">
        <v>14.291132394578947</v>
      </c>
      <c r="FX29" s="28">
        <v>14.291132394578947</v>
      </c>
      <c r="FY29" s="28">
        <v>11.118360566366277</v>
      </c>
      <c r="FZ29" s="28">
        <v>6.1353494886845716</v>
      </c>
      <c r="GA29" s="28">
        <v>14.354496219578946</v>
      </c>
      <c r="GB29" s="28">
        <v>14.354496219578946</v>
      </c>
      <c r="GC29" s="28">
        <v>11.113232088201753</v>
      </c>
      <c r="GD29" s="28">
        <v>5.9903623292561292</v>
      </c>
      <c r="GE29" s="28">
        <v>14.428155278578947</v>
      </c>
      <c r="GF29" s="28">
        <v>14.428155278578947</v>
      </c>
      <c r="GG29" s="28">
        <v>11.098712106102282</v>
      </c>
      <c r="GH29" s="28">
        <v>5.9227055793887153</v>
      </c>
      <c r="GI29" s="28">
        <v>14.518457748578946</v>
      </c>
      <c r="GJ29" s="28">
        <v>14.518457748578946</v>
      </c>
      <c r="GK29" s="28">
        <v>11.081615032712877</v>
      </c>
      <c r="GL29" s="28">
        <v>5.7690314541661447</v>
      </c>
      <c r="GM29" s="28">
        <v>14.632031720578947</v>
      </c>
      <c r="GN29" s="28">
        <v>14.632031720578947</v>
      </c>
      <c r="GO29" s="28">
        <v>11.062154989564219</v>
      </c>
      <c r="GP29" s="28">
        <v>5.7264282320201243</v>
      </c>
      <c r="GQ29" s="28">
        <v>14.758618645578947</v>
      </c>
      <c r="GR29" s="28">
        <v>14.758618645578947</v>
      </c>
      <c r="GS29" s="28">
        <v>11.039826025957309</v>
      </c>
      <c r="GT29" s="28">
        <v>5.6441970005891768</v>
      </c>
      <c r="GU29" s="28">
        <v>14.926485857578946</v>
      </c>
      <c r="GV29" s="28">
        <v>14.926485857578946</v>
      </c>
      <c r="GW29" s="28">
        <v>11.014909036874618</v>
      </c>
      <c r="GX29" s="28">
        <v>5.3539750963865895</v>
      </c>
      <c r="GY29" s="28">
        <v>15.068978719578947</v>
      </c>
      <c r="GZ29" s="28">
        <v>15.068978719578947</v>
      </c>
      <c r="HA29" s="28">
        <v>10.988063258674996</v>
      </c>
      <c r="HB29" s="28">
        <v>5.1036544858797974</v>
      </c>
      <c r="HC29" s="28">
        <v>15.214861826578947</v>
      </c>
      <c r="HD29" s="28">
        <v>14.98368458630009</v>
      </c>
      <c r="HE29" s="28">
        <v>10.769069135255448</v>
      </c>
      <c r="HF29" s="28">
        <v>4.8655338565144834</v>
      </c>
      <c r="HG29" s="28">
        <v>15.901713214578947</v>
      </c>
      <c r="HH29" s="28">
        <v>14.751271191370263</v>
      </c>
      <c r="HI29" s="28">
        <v>10.602029052187552</v>
      </c>
      <c r="HJ29" s="28">
        <v>3.7186613751968647</v>
      </c>
      <c r="HK29" s="28">
        <v>16.410348765578945</v>
      </c>
      <c r="HL29" s="28">
        <v>14.478035771097254</v>
      </c>
      <c r="HM29" s="28">
        <v>10.405649375735273</v>
      </c>
      <c r="HN29" s="28">
        <v>1.0985810836442731</v>
      </c>
      <c r="HO29" s="28">
        <v>16.507208816578945</v>
      </c>
      <c r="HP29" s="28">
        <v>14.837923925588841</v>
      </c>
      <c r="HQ29" s="28">
        <v>10.664308078430002</v>
      </c>
      <c r="HR29" s="28">
        <v>-0.93688725569603371</v>
      </c>
      <c r="HS29" s="28">
        <v>16.421941148578945</v>
      </c>
      <c r="HT29" s="28">
        <v>14.848044536368482</v>
      </c>
      <c r="HU29" s="28">
        <v>10.671581960668327</v>
      </c>
      <c r="HV29" s="28">
        <v>-2.3540159732519754</v>
      </c>
      <c r="HW29" s="29">
        <v>14.307879384578946</v>
      </c>
      <c r="HX29" s="29">
        <v>14.307879384578946</v>
      </c>
      <c r="HY29" s="29">
        <v>11.122102098268702</v>
      </c>
      <c r="HZ29" s="29">
        <v>6.1589555889695973</v>
      </c>
      <c r="IA29" s="29">
        <v>14.265756862578947</v>
      </c>
      <c r="IB29" s="29">
        <v>14.265756862578947</v>
      </c>
      <c r="IC29" s="29">
        <v>11.118788317873776</v>
      </c>
      <c r="ID29" s="29">
        <v>6.2131162028659332</v>
      </c>
      <c r="IE29" s="29">
        <v>14.316357382578946</v>
      </c>
      <c r="IF29" s="29">
        <v>14.316357382578946</v>
      </c>
      <c r="IG29" s="29">
        <v>11.114799557027021</v>
      </c>
      <c r="IH29" s="29">
        <v>6.1068031646950516</v>
      </c>
      <c r="II29" s="29">
        <v>14.379618424578947</v>
      </c>
      <c r="IJ29" s="29">
        <v>14.379618424578947</v>
      </c>
      <c r="IK29" s="29">
        <v>11.096512580023807</v>
      </c>
      <c r="IL29" s="29">
        <v>6.0690350853945461</v>
      </c>
      <c r="IM29" s="29">
        <v>14.460727790578947</v>
      </c>
      <c r="IN29" s="29">
        <v>14.460727790578947</v>
      </c>
      <c r="IO29" s="29">
        <v>11.076272145094833</v>
      </c>
      <c r="IP29" s="29">
        <v>5.9098437938827093</v>
      </c>
      <c r="IQ29" s="29">
        <v>14.572567759578947</v>
      </c>
      <c r="IR29" s="29">
        <v>14.572567759578947</v>
      </c>
      <c r="IS29" s="29">
        <v>11.054099887635616</v>
      </c>
      <c r="IT29" s="29">
        <v>5.7366466342830922</v>
      </c>
      <c r="IU29" s="29">
        <v>14.679449996578947</v>
      </c>
      <c r="IV29" s="29">
        <v>14.679449996578947</v>
      </c>
      <c r="IW29" s="29">
        <v>11.03016297039291</v>
      </c>
      <c r="IX29" s="29">
        <v>5.567270156930709</v>
      </c>
      <c r="IY29" s="29">
        <v>14.798896821578946</v>
      </c>
      <c r="IZ29" s="29">
        <v>14.798896821578946</v>
      </c>
      <c r="JA29" s="29">
        <v>11.00494235842079</v>
      </c>
      <c r="JB29" s="29">
        <v>5.3086716688143838</v>
      </c>
      <c r="JC29" s="29">
        <v>14.923281874578947</v>
      </c>
      <c r="JD29" s="29">
        <v>14.923281874578947</v>
      </c>
      <c r="JE29" s="29">
        <v>10.978513041800563</v>
      </c>
      <c r="JF29" s="29">
        <v>5.086635708183195</v>
      </c>
      <c r="JG29" s="29">
        <v>15.059600795578946</v>
      </c>
      <c r="JH29" s="29">
        <v>14.972418250375769</v>
      </c>
      <c r="JI29" s="29">
        <v>10.760971797796747</v>
      </c>
      <c r="JJ29" s="29">
        <v>4.8166727553584927</v>
      </c>
      <c r="JK29" s="29">
        <v>15.863420331578947</v>
      </c>
      <c r="JL29" s="29">
        <v>14.777237708177307</v>
      </c>
      <c r="JM29" s="29">
        <v>10.620691699087667</v>
      </c>
      <c r="JN29" s="29">
        <v>1.9963551705989726</v>
      </c>
      <c r="JO29" s="29">
        <v>16.356073559578945</v>
      </c>
      <c r="JP29" s="29">
        <v>14.545748152332031</v>
      </c>
      <c r="JQ29" s="29">
        <v>10.45431559735988</v>
      </c>
      <c r="JR29" s="29">
        <v>-0.4092061325449432</v>
      </c>
      <c r="JS29" s="29">
        <v>16.395595586578949</v>
      </c>
      <c r="JT29" s="29">
        <v>15.291472497471929</v>
      </c>
      <c r="JU29" s="29">
        <v>10.990282367242193</v>
      </c>
      <c r="JV29" s="29">
        <v>-2.0778653291016198</v>
      </c>
      <c r="JW29" s="29">
        <v>16.298618853578947</v>
      </c>
      <c r="JX29" s="29">
        <v>14.99286626605533</v>
      </c>
      <c r="JY29" s="29">
        <v>10.775668189279342</v>
      </c>
      <c r="JZ29" s="29">
        <v>-1.9913688595701799</v>
      </c>
    </row>
    <row r="30" spans="1:286" ht="15" thickBot="1" x14ac:dyDescent="0.35">
      <c r="A30" s="2"/>
      <c r="B30" s="74" t="s">
        <v>492</v>
      </c>
      <c r="C30" s="74" t="s">
        <v>493</v>
      </c>
      <c r="D30" s="74" t="s">
        <v>880</v>
      </c>
      <c r="E30" s="87">
        <v>367546</v>
      </c>
      <c r="F30" s="84">
        <v>403338</v>
      </c>
      <c r="G30" s="22">
        <v>33.877553235355144</v>
      </c>
      <c r="H30" s="22">
        <v>5.5776808295726417</v>
      </c>
      <c r="I30" s="22">
        <v>4.0087890346395039</v>
      </c>
      <c r="J30" s="22">
        <v>21.229823573201028</v>
      </c>
      <c r="K30" s="22">
        <v>33.789162223740618</v>
      </c>
      <c r="L30" s="22">
        <v>5.5631279234768627</v>
      </c>
      <c r="M30" s="22">
        <v>3.9983295744872507</v>
      </c>
      <c r="N30" s="22">
        <v>21.308408441274381</v>
      </c>
      <c r="O30" s="22">
        <v>33.673091878252151</v>
      </c>
      <c r="P30" s="22">
        <v>5.5440178261089912</v>
      </c>
      <c r="Q30" s="22">
        <v>3.9845947712383731</v>
      </c>
      <c r="R30" s="22">
        <v>20.92392656153833</v>
      </c>
      <c r="S30" s="22">
        <v>33.408942777577607</v>
      </c>
      <c r="T30" s="22">
        <v>5.50052769077526</v>
      </c>
      <c r="U30" s="22">
        <v>3.9533375546697069</v>
      </c>
      <c r="V30" s="22">
        <v>20.549852741748737</v>
      </c>
      <c r="W30" s="22">
        <v>33.08839905508561</v>
      </c>
      <c r="X30" s="22">
        <v>5.4477526109587648</v>
      </c>
      <c r="Y30" s="22">
        <v>3.9154070656842337</v>
      </c>
      <c r="Z30" s="22">
        <v>19.346667596569198</v>
      </c>
      <c r="AA30" s="22">
        <v>32.711193312404838</v>
      </c>
      <c r="AB30" s="22">
        <v>5.3856485615565317</v>
      </c>
      <c r="AC30" s="22">
        <v>3.8707716625736088</v>
      </c>
      <c r="AD30" s="22">
        <v>18.377966650766901</v>
      </c>
      <c r="AE30" s="22">
        <v>32.265678251361855</v>
      </c>
      <c r="AF30" s="22">
        <v>5.3122979037329916</v>
      </c>
      <c r="AG30" s="22">
        <v>3.8180531005491241</v>
      </c>
      <c r="AH30" s="22">
        <v>16.535076812754191</v>
      </c>
      <c r="AI30" s="22">
        <v>31.753376372810017</v>
      </c>
      <c r="AJ30" s="22">
        <v>5.2279513056448339</v>
      </c>
      <c r="AK30" s="22">
        <v>3.7574315397505549</v>
      </c>
      <c r="AL30" s="22">
        <v>14.420143460890518</v>
      </c>
      <c r="AM30" s="22">
        <v>31.192590155809004</v>
      </c>
      <c r="AN30" s="22">
        <v>5.1356221309159222</v>
      </c>
      <c r="AO30" s="22">
        <v>3.6910727439463615</v>
      </c>
      <c r="AP30" s="22">
        <v>12.807290764193951</v>
      </c>
      <c r="AQ30" s="22">
        <v>22.423088059593894</v>
      </c>
      <c r="AR30" s="22">
        <v>3.6917904767482526</v>
      </c>
      <c r="AS30" s="22">
        <v>2.6533625055969501</v>
      </c>
      <c r="AT30" s="22">
        <v>11.140706714548472</v>
      </c>
      <c r="AU30" s="22">
        <v>18.518035951035397</v>
      </c>
      <c r="AV30" s="22">
        <v>3.0488534224376767</v>
      </c>
      <c r="AW30" s="22">
        <v>2.1912709854765455</v>
      </c>
      <c r="AX30" s="22">
        <v>6.9145879652380557</v>
      </c>
      <c r="AY30" s="22">
        <v>9.7211341914967626</v>
      </c>
      <c r="AZ30" s="22">
        <v>1.6005106226215993</v>
      </c>
      <c r="BA30" s="22">
        <v>1.1503184979268721</v>
      </c>
      <c r="BB30" s="22">
        <v>3.9303972082852994</v>
      </c>
      <c r="BC30" s="22">
        <v>6.3339923685680475</v>
      </c>
      <c r="BD30" s="22">
        <v>1.042843547861406</v>
      </c>
      <c r="BE30" s="22">
        <v>0.74951219104296973</v>
      </c>
      <c r="BF30" s="22">
        <v>2.7664669423901387</v>
      </c>
      <c r="BG30" s="22">
        <v>3.4812073110282404</v>
      </c>
      <c r="BH30" s="22">
        <v>0.57315424014230143</v>
      </c>
      <c r="BI30" s="22">
        <v>0.41193723758045137</v>
      </c>
      <c r="BJ30" s="22">
        <v>2.9063482989605234</v>
      </c>
      <c r="BK30" s="25">
        <v>33.910667911524556</v>
      </c>
      <c r="BL30" s="25">
        <v>5.583132908510116</v>
      </c>
      <c r="BM30" s="25">
        <v>4.0127075511212373</v>
      </c>
      <c r="BN30" s="25">
        <v>21.133644083835531</v>
      </c>
      <c r="BO30" s="25">
        <v>33.87369809381596</v>
      </c>
      <c r="BP30" s="25">
        <v>5.5770461099130184</v>
      </c>
      <c r="BQ30" s="25">
        <v>4.0083328491227421</v>
      </c>
      <c r="BR30" s="25">
        <v>21.213384038833489</v>
      </c>
      <c r="BS30" s="25">
        <v>33.830928434406076</v>
      </c>
      <c r="BT30" s="25">
        <v>5.5700044116026195</v>
      </c>
      <c r="BU30" s="25">
        <v>4.0032718418986821</v>
      </c>
      <c r="BV30" s="25">
        <v>20.993368980787505</v>
      </c>
      <c r="BW30" s="25">
        <v>33.750271852752419</v>
      </c>
      <c r="BX30" s="25">
        <v>5.5567249204261735</v>
      </c>
      <c r="BY30" s="25">
        <v>3.9937276101220127</v>
      </c>
      <c r="BZ30" s="25">
        <v>20.744857996371607</v>
      </c>
      <c r="CA30" s="25">
        <v>33.659788532752614</v>
      </c>
      <c r="CB30" s="25">
        <v>5.5418275317082575</v>
      </c>
      <c r="CC30" s="25">
        <v>3.9830205635264977</v>
      </c>
      <c r="CD30" s="25">
        <v>20.093985115318709</v>
      </c>
      <c r="CE30" s="25">
        <v>33.559841683966958</v>
      </c>
      <c r="CF30" s="25">
        <v>5.5253720451335608</v>
      </c>
      <c r="CG30" s="25">
        <v>3.9711936813229576</v>
      </c>
      <c r="CH30" s="25">
        <v>19.681615828532653</v>
      </c>
      <c r="CI30" s="25">
        <v>33.450449909375649</v>
      </c>
      <c r="CJ30" s="25">
        <v>5.5073615235409301</v>
      </c>
      <c r="CK30" s="25">
        <v>3.9582491648339762</v>
      </c>
      <c r="CL30" s="25">
        <v>19.006737284451468</v>
      </c>
      <c r="CM30" s="25">
        <v>33.330769665796424</v>
      </c>
      <c r="CN30" s="25">
        <v>5.487657083977278</v>
      </c>
      <c r="CO30" s="25">
        <v>3.9440871961466186</v>
      </c>
      <c r="CP30" s="25">
        <v>18.078310721802872</v>
      </c>
      <c r="CQ30" s="25">
        <v>33.204562870571664</v>
      </c>
      <c r="CR30" s="25">
        <v>5.4668780974490456</v>
      </c>
      <c r="CS30" s="25">
        <v>3.9291529293983931</v>
      </c>
      <c r="CT30" s="25">
        <v>17.217547684386886</v>
      </c>
      <c r="CU30" s="25">
        <v>28.407377668621482</v>
      </c>
      <c r="CV30" s="25">
        <v>4.6770581316758717</v>
      </c>
      <c r="CW30" s="25">
        <v>3.3614937687408544</v>
      </c>
      <c r="CX30" s="25">
        <v>16.28777152591995</v>
      </c>
      <c r="CY30" s="25">
        <v>27.777597763103199</v>
      </c>
      <c r="CZ30" s="25">
        <v>4.5733696721978276</v>
      </c>
      <c r="DA30" s="25">
        <v>3.2869708313274395</v>
      </c>
      <c r="DB30" s="25">
        <v>13.501357507845121</v>
      </c>
      <c r="DC30" s="25">
        <v>23.622519597834742</v>
      </c>
      <c r="DD30" s="25">
        <v>3.8892677340564625</v>
      </c>
      <c r="DE30" s="25">
        <v>2.7952932986768562</v>
      </c>
      <c r="DF30" s="25">
        <v>10.762771357132777</v>
      </c>
      <c r="DG30" s="25">
        <v>22.69775167907158</v>
      </c>
      <c r="DH30" s="25">
        <v>3.7370117474314881</v>
      </c>
      <c r="DI30" s="25">
        <v>2.6858639232267052</v>
      </c>
      <c r="DJ30" s="25">
        <v>8.2249511043601728</v>
      </c>
      <c r="DK30" s="25">
        <v>20.209704777839995</v>
      </c>
      <c r="DL30" s="25">
        <v>3.3273737960816185</v>
      </c>
      <c r="DM30" s="25">
        <v>2.3914490619752469</v>
      </c>
      <c r="DN30" s="25">
        <v>7.3944222413354765</v>
      </c>
      <c r="DO30" s="27">
        <v>33.884213014662613</v>
      </c>
      <c r="DP30" s="27">
        <v>5.5787773114559229</v>
      </c>
      <c r="DQ30" s="27">
        <v>4.0095770977583305</v>
      </c>
      <c r="DR30" s="27">
        <v>21.233769222748016</v>
      </c>
      <c r="DS30" s="27">
        <v>33.817696871246085</v>
      </c>
      <c r="DT30" s="27">
        <v>5.5678259356167645</v>
      </c>
      <c r="DU30" s="27">
        <v>4.0017061283142805</v>
      </c>
      <c r="DV30" s="27">
        <v>21.371820709348832</v>
      </c>
      <c r="DW30" s="27">
        <v>33.741038633193639</v>
      </c>
      <c r="DX30" s="27">
        <v>5.5552047412275636</v>
      </c>
      <c r="DY30" s="27">
        <v>3.992635027400218</v>
      </c>
      <c r="DZ30" s="27">
        <v>21.066654146065858</v>
      </c>
      <c r="EA30" s="27">
        <v>33.538695745221069</v>
      </c>
      <c r="EB30" s="27">
        <v>5.5218905275532659</v>
      </c>
      <c r="EC30" s="27">
        <v>3.968691446088235</v>
      </c>
      <c r="ED30" s="27">
        <v>20.768123435157136</v>
      </c>
      <c r="EE30" s="27">
        <v>33.314873273176154</v>
      </c>
      <c r="EF30" s="27">
        <v>5.4850398641396634</v>
      </c>
      <c r="EG30" s="27">
        <v>3.9422061487172559</v>
      </c>
      <c r="EH30" s="27">
        <v>19.650408398500037</v>
      </c>
      <c r="EI30" s="27">
        <v>33.072823674606191</v>
      </c>
      <c r="EJ30" s="27">
        <v>5.4451882433224768</v>
      </c>
      <c r="EK30" s="27">
        <v>3.913564004172605</v>
      </c>
      <c r="EL30" s="27">
        <v>18.795585847538501</v>
      </c>
      <c r="EM30" s="27">
        <v>32.809934981816141</v>
      </c>
      <c r="EN30" s="27">
        <v>5.4019056245365311</v>
      </c>
      <c r="EO30" s="27">
        <v>3.8824559338327544</v>
      </c>
      <c r="EP30" s="27">
        <v>17.075573382970095</v>
      </c>
      <c r="EQ30" s="27">
        <v>32.529966251368307</v>
      </c>
      <c r="ER30" s="27">
        <v>5.3558109077826366</v>
      </c>
      <c r="ES30" s="27">
        <v>3.8493267533141937</v>
      </c>
      <c r="ET30" s="27">
        <v>15.119626304909836</v>
      </c>
      <c r="EU30" s="27">
        <v>32.236401730925735</v>
      </c>
      <c r="EV30" s="27">
        <v>5.3074777478717134</v>
      </c>
      <c r="EW30" s="27">
        <v>3.814588759624578</v>
      </c>
      <c r="EX30" s="27">
        <v>13.666234616539189</v>
      </c>
      <c r="EY30" s="27">
        <v>24.227629018019321</v>
      </c>
      <c r="EZ30" s="27">
        <v>3.9888943862326007</v>
      </c>
      <c r="FA30" s="27">
        <v>2.8668969352069422</v>
      </c>
      <c r="FB30" s="27">
        <v>12.159380471086237</v>
      </c>
      <c r="FC30" s="27">
        <v>22.29003316103298</v>
      </c>
      <c r="FD30" s="27">
        <v>3.6698840022213544</v>
      </c>
      <c r="FE30" s="27">
        <v>2.6376178910242714</v>
      </c>
      <c r="FF30" s="27">
        <v>8.832830608087562</v>
      </c>
      <c r="FG30" s="27">
        <v>17.110073896282419</v>
      </c>
      <c r="FH30" s="27">
        <v>2.8170432055957559</v>
      </c>
      <c r="FI30" s="27">
        <v>2.024664418376775</v>
      </c>
      <c r="FJ30" s="27">
        <v>6.6378140206794001</v>
      </c>
      <c r="FK30" s="27">
        <v>15.006452415835165</v>
      </c>
      <c r="FL30" s="27">
        <v>2.4706979685990422</v>
      </c>
      <c r="FM30" s="27">
        <v>1.7757392771405338</v>
      </c>
      <c r="FN30" s="27">
        <v>5.896971832111376</v>
      </c>
      <c r="FO30" s="27">
        <v>12.951622371542102</v>
      </c>
      <c r="FP30" s="27">
        <v>2.1323858695386457</v>
      </c>
      <c r="FQ30" s="27">
        <v>1.532587710308571</v>
      </c>
      <c r="FR30" s="27">
        <v>6.4650915089274292</v>
      </c>
      <c r="FS30" s="28">
        <v>33.877552545409472</v>
      </c>
      <c r="FT30" s="28">
        <v>5.5776807159783477</v>
      </c>
      <c r="FU30" s="28">
        <v>4.0087889529970475</v>
      </c>
      <c r="FV30" s="28">
        <v>21.218856389176569</v>
      </c>
      <c r="FW30" s="28">
        <v>33.789159289950369</v>
      </c>
      <c r="FX30" s="28">
        <v>5.5631274404506685</v>
      </c>
      <c r="FY30" s="28">
        <v>3.9983292273268143</v>
      </c>
      <c r="FZ30" s="28">
        <v>21.325322058326837</v>
      </c>
      <c r="GA30" s="28">
        <v>33.673085757569872</v>
      </c>
      <c r="GB30" s="28">
        <v>5.5440168183853231</v>
      </c>
      <c r="GC30" s="28">
        <v>3.9845940469675312</v>
      </c>
      <c r="GD30" s="28">
        <v>20.998148995469862</v>
      </c>
      <c r="GE30" s="28">
        <v>33.39923732365353</v>
      </c>
      <c r="GF30" s="28">
        <v>5.4989297617891095</v>
      </c>
      <c r="GG30" s="28">
        <v>3.9521890916447435</v>
      </c>
      <c r="GH30" s="28">
        <v>20.709653844290528</v>
      </c>
      <c r="GI30" s="28">
        <v>33.068529789663543</v>
      </c>
      <c r="GJ30" s="28">
        <v>5.4444812879068181</v>
      </c>
      <c r="GK30" s="28">
        <v>3.9130559013956865</v>
      </c>
      <c r="GL30" s="28">
        <v>19.62672886574504</v>
      </c>
      <c r="GM30" s="28">
        <v>32.68104939881178</v>
      </c>
      <c r="GN30" s="28">
        <v>5.3806855960256916</v>
      </c>
      <c r="GO30" s="28">
        <v>3.8672046815276797</v>
      </c>
      <c r="GP30" s="28">
        <v>18.844763608995788</v>
      </c>
      <c r="GQ30" s="28">
        <v>32.224938683541161</v>
      </c>
      <c r="GR30" s="28">
        <v>5.3055904445236459</v>
      </c>
      <c r="GS30" s="28">
        <v>3.8132323175480329</v>
      </c>
      <c r="GT30" s="28">
        <v>17.220622169907546</v>
      </c>
      <c r="GU30" s="28">
        <v>31.702030776022681</v>
      </c>
      <c r="GV30" s="28">
        <v>5.2194976446353127</v>
      </c>
      <c r="GW30" s="28">
        <v>3.7513557271336251</v>
      </c>
      <c r="GX30" s="28">
        <v>15.374336080593572</v>
      </c>
      <c r="GY30" s="28">
        <v>31.130533146021669</v>
      </c>
      <c r="GZ30" s="28">
        <v>5.1254049174286687</v>
      </c>
      <c r="HA30" s="28">
        <v>3.6837294314400038</v>
      </c>
      <c r="HB30" s="28">
        <v>14.092993148971086</v>
      </c>
      <c r="HC30" s="28">
        <v>22.858775384661531</v>
      </c>
      <c r="HD30" s="28">
        <v>3.7635230727782818</v>
      </c>
      <c r="HE30" s="28">
        <v>2.7049181347514133</v>
      </c>
      <c r="HF30" s="28">
        <v>12.821900752028483</v>
      </c>
      <c r="HG30" s="28">
        <v>18.903268209381707</v>
      </c>
      <c r="HH30" s="28">
        <v>3.1122789764434122</v>
      </c>
      <c r="HI30" s="28">
        <v>2.2368561799656339</v>
      </c>
      <c r="HJ30" s="28">
        <v>10.158458936947895</v>
      </c>
      <c r="HK30" s="28">
        <v>3.6371661971749583</v>
      </c>
      <c r="HL30" s="28">
        <v>0.5988316815861604</v>
      </c>
      <c r="HM30" s="28">
        <v>0.43039212032526181</v>
      </c>
      <c r="HN30" s="28">
        <v>-0.90952825146777627</v>
      </c>
      <c r="HO30" s="28">
        <v>0.23554189616412319</v>
      </c>
      <c r="HP30" s="28">
        <v>3.8780177236198421E-2</v>
      </c>
      <c r="HQ30" s="28">
        <v>2.7872076946676073E-2</v>
      </c>
      <c r="HR30" s="28">
        <v>-10.905789888350895</v>
      </c>
      <c r="HS30" s="28">
        <v>2.6844262295081971</v>
      </c>
      <c r="HT30" s="28">
        <v>0.44197031039136303</v>
      </c>
      <c r="HU30" s="28">
        <v>0.31765276430649858</v>
      </c>
      <c r="HV30" s="28">
        <v>-19.755845665491989</v>
      </c>
      <c r="HW30" s="29">
        <v>33.87788090115221</v>
      </c>
      <c r="HX30" s="29">
        <v>5.5777347772477324</v>
      </c>
      <c r="HY30" s="29">
        <v>4.0088278078958002</v>
      </c>
      <c r="HZ30" s="29">
        <v>21.333466845619284</v>
      </c>
      <c r="IA30" s="29">
        <v>33.80668354312062</v>
      </c>
      <c r="IB30" s="29">
        <v>5.5660126751156751</v>
      </c>
      <c r="IC30" s="29">
        <v>4.0004029022897338</v>
      </c>
      <c r="ID30" s="29">
        <v>21.551086517607857</v>
      </c>
      <c r="IE30" s="29">
        <v>33.72091894303783</v>
      </c>
      <c r="IF30" s="29">
        <v>5.5518921876526521</v>
      </c>
      <c r="IG30" s="29">
        <v>3.9902542299230026</v>
      </c>
      <c r="IH30" s="29">
        <v>21.334552460423613</v>
      </c>
      <c r="II30" s="29">
        <v>33.393830887283983</v>
      </c>
      <c r="IJ30" s="29">
        <v>5.49803963326403</v>
      </c>
      <c r="IK30" s="29">
        <v>3.9515493387474745</v>
      </c>
      <c r="IL30" s="29">
        <v>21.130426304202633</v>
      </c>
      <c r="IM30" s="29">
        <v>33.029815519100374</v>
      </c>
      <c r="IN30" s="29">
        <v>5.4381072784483742</v>
      </c>
      <c r="IO30" s="29">
        <v>3.9084747752960673</v>
      </c>
      <c r="IP30" s="29">
        <v>20.142508790216123</v>
      </c>
      <c r="IQ30" s="29">
        <v>32.627298379977162</v>
      </c>
      <c r="IR30" s="29">
        <v>5.3718359006170235</v>
      </c>
      <c r="IS30" s="29">
        <v>3.8608442311903146</v>
      </c>
      <c r="IT30" s="29">
        <v>19.420372930174935</v>
      </c>
      <c r="IU30" s="29">
        <v>32.187674479267983</v>
      </c>
      <c r="IV30" s="29">
        <v>5.2994551774233383</v>
      </c>
      <c r="IW30" s="29">
        <v>3.8088227802819534</v>
      </c>
      <c r="IX30" s="29">
        <v>17.857388990424919</v>
      </c>
      <c r="IY30" s="29">
        <v>31.719920236797005</v>
      </c>
      <c r="IZ30" s="29">
        <v>5.2224430079476853</v>
      </c>
      <c r="JA30" s="29">
        <v>3.7534726177393161</v>
      </c>
      <c r="JB30" s="29">
        <v>16.07818556472694</v>
      </c>
      <c r="JC30" s="29">
        <v>31.226317026756114</v>
      </c>
      <c r="JD30" s="29">
        <v>5.141175003055662</v>
      </c>
      <c r="JE30" s="29">
        <v>3.6950637024871447</v>
      </c>
      <c r="JF30" s="29">
        <v>14.850846440258888</v>
      </c>
      <c r="JG30" s="29">
        <v>24.587028191951166</v>
      </c>
      <c r="JH30" s="29">
        <v>4.0480667198624047</v>
      </c>
      <c r="JI30" s="29">
        <v>2.9094252564675482</v>
      </c>
      <c r="JJ30" s="29">
        <v>13.114955178459486</v>
      </c>
      <c r="JK30" s="29">
        <v>21.529560112114417</v>
      </c>
      <c r="JL30" s="29">
        <v>3.5446779131956259</v>
      </c>
      <c r="JM30" s="29">
        <v>2.5476298095809495</v>
      </c>
      <c r="JN30" s="29">
        <v>0.66781619238832945</v>
      </c>
      <c r="JO30" s="29">
        <v>2.6844262295081971</v>
      </c>
      <c r="JP30" s="29">
        <v>0.44197031039136303</v>
      </c>
      <c r="JQ30" s="29">
        <v>0.31765276430649858</v>
      </c>
      <c r="JR30" s="29">
        <v>-9.7855276425505906</v>
      </c>
      <c r="JS30" s="29">
        <v>2.6844262295081971</v>
      </c>
      <c r="JT30" s="29">
        <v>0.44197031039136303</v>
      </c>
      <c r="JU30" s="29">
        <v>0.31765276430649858</v>
      </c>
      <c r="JV30" s="29">
        <v>-18.328956787497383</v>
      </c>
      <c r="JW30" s="29">
        <v>2.6844262295081971</v>
      </c>
      <c r="JX30" s="29">
        <v>0.44197031039136303</v>
      </c>
      <c r="JY30" s="29">
        <v>0.31765276430649858</v>
      </c>
      <c r="JZ30" s="29">
        <v>-18.539262863344199</v>
      </c>
    </row>
    <row r="31" spans="1:286" ht="15" thickBot="1" x14ac:dyDescent="0.35">
      <c r="A31" s="2"/>
      <c r="B31" s="74" t="s">
        <v>494</v>
      </c>
      <c r="C31" s="74" t="s">
        <v>495</v>
      </c>
      <c r="D31" s="74" t="s">
        <v>871</v>
      </c>
      <c r="E31" s="87">
        <v>385381</v>
      </c>
      <c r="F31" s="84">
        <v>432208</v>
      </c>
      <c r="G31" s="22">
        <v>22.543908448157893</v>
      </c>
      <c r="H31" s="22">
        <v>12.780401802286077</v>
      </c>
      <c r="I31" s="22">
        <v>9.3231251795580938</v>
      </c>
      <c r="J31" s="22">
        <v>11.265809695137891</v>
      </c>
      <c r="K31" s="22">
        <v>22.539168178157894</v>
      </c>
      <c r="L31" s="22">
        <v>12.774263302411342</v>
      </c>
      <c r="M31" s="22">
        <v>9.3186472293627691</v>
      </c>
      <c r="N31" s="22">
        <v>11.210177379743044</v>
      </c>
      <c r="O31" s="22">
        <v>22.570717589157894</v>
      </c>
      <c r="P31" s="22">
        <v>12.766300647856637</v>
      </c>
      <c r="Q31" s="22">
        <v>9.3128385837252114</v>
      </c>
      <c r="R31" s="22">
        <v>10.848939867383466</v>
      </c>
      <c r="S31" s="22">
        <v>22.617191712157894</v>
      </c>
      <c r="T31" s="22">
        <v>12.748689854757085</v>
      </c>
      <c r="U31" s="22">
        <v>9.299991755345447</v>
      </c>
      <c r="V31" s="22">
        <v>10.705985512409677</v>
      </c>
      <c r="W31" s="22">
        <v>22.684640900157895</v>
      </c>
      <c r="X31" s="22">
        <v>12.727376686724725</v>
      </c>
      <c r="Y31" s="22">
        <v>9.2844440959985306</v>
      </c>
      <c r="Z31" s="22">
        <v>10.621336685216825</v>
      </c>
      <c r="AA31" s="22">
        <v>22.781212981157893</v>
      </c>
      <c r="AB31" s="22">
        <v>12.702347241082151</v>
      </c>
      <c r="AC31" s="22">
        <v>9.2661854638748569</v>
      </c>
      <c r="AD31" s="22">
        <v>10.419457487294153</v>
      </c>
      <c r="AE31" s="22">
        <v>22.892150184157895</v>
      </c>
      <c r="AF31" s="22">
        <v>12.672914492176954</v>
      </c>
      <c r="AG31" s="22">
        <v>9.244714683326114</v>
      </c>
      <c r="AH31" s="22">
        <v>10.150084834945398</v>
      </c>
      <c r="AI31" s="22">
        <v>23.026433808157893</v>
      </c>
      <c r="AJ31" s="22">
        <v>12.639152327467317</v>
      </c>
      <c r="AK31" s="22">
        <v>9.220085654224345</v>
      </c>
      <c r="AL31" s="22">
        <v>9.8690431369279548</v>
      </c>
      <c r="AM31" s="22">
        <v>23.169091882157893</v>
      </c>
      <c r="AN31" s="22">
        <v>12.602274674880769</v>
      </c>
      <c r="AO31" s="22">
        <v>9.1931839200917658</v>
      </c>
      <c r="AP31" s="22">
        <v>9.7113126185507195</v>
      </c>
      <c r="AQ31" s="22">
        <v>23.336901436157895</v>
      </c>
      <c r="AR31" s="22">
        <v>12.467782303382082</v>
      </c>
      <c r="AS31" s="22">
        <v>9.0950736075542054</v>
      </c>
      <c r="AT31" s="22">
        <v>9.3552703097268743</v>
      </c>
      <c r="AU31" s="22">
        <v>24.214290787157893</v>
      </c>
      <c r="AV31" s="22">
        <v>12.214375482118923</v>
      </c>
      <c r="AW31" s="22">
        <v>8.9102168595004994</v>
      </c>
      <c r="AX31" s="22">
        <v>7.9290434051716812</v>
      </c>
      <c r="AY31" s="22">
        <v>24.806832516157893</v>
      </c>
      <c r="AZ31" s="22">
        <v>11.438370184144807</v>
      </c>
      <c r="BA31" s="22">
        <v>8.344131798566119</v>
      </c>
      <c r="BB31" s="22">
        <v>6.6329970824832429</v>
      </c>
      <c r="BC31" s="22">
        <v>24.962843431157893</v>
      </c>
      <c r="BD31" s="22">
        <v>11.215762608506402</v>
      </c>
      <c r="BE31" s="22">
        <v>8.1817426713930157</v>
      </c>
      <c r="BF31" s="22">
        <v>6.1820027171771894</v>
      </c>
      <c r="BG31" s="22">
        <v>25.015438907157893</v>
      </c>
      <c r="BH31" s="22">
        <v>11.028947640585502</v>
      </c>
      <c r="BI31" s="22">
        <v>8.0454637532270681</v>
      </c>
      <c r="BJ31" s="22">
        <v>6.1373054357936656</v>
      </c>
      <c r="BK31" s="25">
        <v>22.555235633157892</v>
      </c>
      <c r="BL31" s="25">
        <v>12.782051797675869</v>
      </c>
      <c r="BM31" s="25">
        <v>9.3243288282228782</v>
      </c>
      <c r="BN31" s="25">
        <v>11.224546736754705</v>
      </c>
      <c r="BO31" s="25">
        <v>22.556703712157894</v>
      </c>
      <c r="BP31" s="25">
        <v>12.778888124746357</v>
      </c>
      <c r="BQ31" s="25">
        <v>9.3220209728670511</v>
      </c>
      <c r="BR31" s="25">
        <v>11.259603064916035</v>
      </c>
      <c r="BS31" s="25">
        <v>22.579002266157893</v>
      </c>
      <c r="BT31" s="25">
        <v>12.775367179220614</v>
      </c>
      <c r="BU31" s="25">
        <v>9.3194524921264037</v>
      </c>
      <c r="BV31" s="25">
        <v>11.043088670646654</v>
      </c>
      <c r="BW31" s="25">
        <v>22.607028625157895</v>
      </c>
      <c r="BX31" s="25">
        <v>12.769441028067456</v>
      </c>
      <c r="BY31" s="25">
        <v>9.3151294473670454</v>
      </c>
      <c r="BZ31" s="25">
        <v>10.937616633791292</v>
      </c>
      <c r="CA31" s="25">
        <v>22.645995126157892</v>
      </c>
      <c r="CB31" s="25">
        <v>12.76289437188408</v>
      </c>
      <c r="CC31" s="25">
        <v>9.3103537528271261</v>
      </c>
      <c r="CD31" s="25">
        <v>10.891019610589243</v>
      </c>
      <c r="CE31" s="25">
        <v>22.702601124157894</v>
      </c>
      <c r="CF31" s="25">
        <v>12.755714628702043</v>
      </c>
      <c r="CG31" s="25">
        <v>9.305116230135841</v>
      </c>
      <c r="CH31" s="25">
        <v>10.7335678784869</v>
      </c>
      <c r="CI31" s="25">
        <v>22.765016537157894</v>
      </c>
      <c r="CJ31" s="25">
        <v>12.747985754238721</v>
      </c>
      <c r="CK31" s="25">
        <v>9.2994781238201423</v>
      </c>
      <c r="CL31" s="25">
        <v>10.504061584223932</v>
      </c>
      <c r="CM31" s="25">
        <v>22.836034144157892</v>
      </c>
      <c r="CN31" s="25">
        <v>12.739593808873945</v>
      </c>
      <c r="CO31" s="25">
        <v>9.2933563165134405</v>
      </c>
      <c r="CP31" s="25">
        <v>10.26406039154458</v>
      </c>
      <c r="CQ31" s="25">
        <v>22.905847858157895</v>
      </c>
      <c r="CR31" s="25">
        <v>12.73082345996445</v>
      </c>
      <c r="CS31" s="25">
        <v>9.2869584690891926</v>
      </c>
      <c r="CT31" s="25">
        <v>10.136388074730617</v>
      </c>
      <c r="CU31" s="25">
        <v>22.982572316157892</v>
      </c>
      <c r="CV31" s="25">
        <v>12.447416044160976</v>
      </c>
      <c r="CW31" s="25">
        <v>9.0802167050017566</v>
      </c>
      <c r="CX31" s="25">
        <v>9.818162948601449</v>
      </c>
      <c r="CY31" s="25">
        <v>23.218821460157894</v>
      </c>
      <c r="CZ31" s="25">
        <v>12.405824506754421</v>
      </c>
      <c r="DA31" s="25">
        <v>9.049876257522067</v>
      </c>
      <c r="DB31" s="25">
        <v>8.8629415309601978</v>
      </c>
      <c r="DC31" s="25">
        <v>23.489313730157892</v>
      </c>
      <c r="DD31" s="25">
        <v>12.089374431863543</v>
      </c>
      <c r="DE31" s="25">
        <v>8.8190303336669622</v>
      </c>
      <c r="DF31" s="25">
        <v>7.7289967158626052</v>
      </c>
      <c r="DG31" s="25">
        <v>23.769447382157892</v>
      </c>
      <c r="DH31" s="25">
        <v>12.028272431200408</v>
      </c>
      <c r="DI31" s="25">
        <v>8.7744572748761218</v>
      </c>
      <c r="DJ31" s="25">
        <v>6.7131431255015386</v>
      </c>
      <c r="DK31" s="25">
        <v>23.922359535157895</v>
      </c>
      <c r="DL31" s="25">
        <v>11.706681834418314</v>
      </c>
      <c r="DM31" s="25">
        <v>8.5398614118703158</v>
      </c>
      <c r="DN31" s="25">
        <v>6.3808820902533139</v>
      </c>
      <c r="DO31" s="27">
        <v>22.543358433157895</v>
      </c>
      <c r="DP31" s="27">
        <v>12.780846931142145</v>
      </c>
      <c r="DQ31" s="27">
        <v>9.3234498948612856</v>
      </c>
      <c r="DR31" s="27">
        <v>11.267316434535855</v>
      </c>
      <c r="DS31" s="27">
        <v>22.531877675157894</v>
      </c>
      <c r="DT31" s="27">
        <v>12.776171730994736</v>
      </c>
      <c r="DU31" s="27">
        <v>9.3200394014442498</v>
      </c>
      <c r="DV31" s="27">
        <v>11.235065265012116</v>
      </c>
      <c r="DW31" s="27">
        <v>22.552687571157893</v>
      </c>
      <c r="DX31" s="27">
        <v>12.770837180867174</v>
      </c>
      <c r="DY31" s="27">
        <v>9.3161479213964942</v>
      </c>
      <c r="DZ31" s="27">
        <v>10.9049319690932</v>
      </c>
      <c r="EA31" s="27">
        <v>22.587604228157893</v>
      </c>
      <c r="EB31" s="27">
        <v>12.75733024855049</v>
      </c>
      <c r="EC31" s="27">
        <v>9.3062948023218084</v>
      </c>
      <c r="ED31" s="27">
        <v>10.791553442785794</v>
      </c>
      <c r="EE31" s="27">
        <v>22.641111555157895</v>
      </c>
      <c r="EF31" s="27">
        <v>12.742401417011465</v>
      </c>
      <c r="EG31" s="27">
        <v>9.2954044275608219</v>
      </c>
      <c r="EH31" s="27">
        <v>10.738380337750513</v>
      </c>
      <c r="EI31" s="27">
        <v>22.716966263157893</v>
      </c>
      <c r="EJ31" s="27">
        <v>12.726248716007447</v>
      </c>
      <c r="EK31" s="27">
        <v>9.2836212570644534</v>
      </c>
      <c r="EL31" s="27">
        <v>10.58096115502943</v>
      </c>
      <c r="EM31" s="27">
        <v>22.802416654157895</v>
      </c>
      <c r="EN31" s="27">
        <v>12.708760946226484</v>
      </c>
      <c r="EO31" s="27">
        <v>9.2708641724828063</v>
      </c>
      <c r="EP31" s="27">
        <v>10.360487447014975</v>
      </c>
      <c r="EQ31" s="27">
        <v>22.907954400157895</v>
      </c>
      <c r="ER31" s="27">
        <v>12.69014635786966</v>
      </c>
      <c r="ES31" s="27">
        <v>9.2572850894382039</v>
      </c>
      <c r="ET31" s="27">
        <v>10.140480963210504</v>
      </c>
      <c r="EU31" s="27">
        <v>23.025589998157894</v>
      </c>
      <c r="EV31" s="27">
        <v>12.670659018349564</v>
      </c>
      <c r="EW31" s="27">
        <v>9.2430693465708789</v>
      </c>
      <c r="EX31" s="27">
        <v>10.039536799830746</v>
      </c>
      <c r="EY31" s="27">
        <v>23.154592726157894</v>
      </c>
      <c r="EZ31" s="27">
        <v>12.384775422265649</v>
      </c>
      <c r="FA31" s="27">
        <v>9.0345212434434945</v>
      </c>
      <c r="FB31" s="27">
        <v>9.7449185824083653</v>
      </c>
      <c r="FC31" s="27">
        <v>23.811851323157892</v>
      </c>
      <c r="FD31" s="27">
        <v>12.258786966204847</v>
      </c>
      <c r="FE31" s="27">
        <v>8.942614418822064</v>
      </c>
      <c r="FF31" s="27">
        <v>8.6539296068863631</v>
      </c>
      <c r="FG31" s="27">
        <v>24.471994854157895</v>
      </c>
      <c r="FH31" s="27">
        <v>11.859438233161438</v>
      </c>
      <c r="FI31" s="27">
        <v>8.6512950780016808</v>
      </c>
      <c r="FJ31" s="27">
        <v>7.7044266102581815</v>
      </c>
      <c r="FK31" s="27">
        <v>24.586237338157893</v>
      </c>
      <c r="FL31" s="27">
        <v>11.721041273312727</v>
      </c>
      <c r="FM31" s="27">
        <v>8.5503364226244276</v>
      </c>
      <c r="FN31" s="27">
        <v>7.4745650712210931</v>
      </c>
      <c r="FO31" s="27">
        <v>24.588955109157894</v>
      </c>
      <c r="FP31" s="27">
        <v>11.590559348265764</v>
      </c>
      <c r="FQ31" s="27">
        <v>8.455151674937941</v>
      </c>
      <c r="FR31" s="27">
        <v>7.6433660144124804</v>
      </c>
      <c r="FS31" s="28">
        <v>22.546560200157895</v>
      </c>
      <c r="FT31" s="28">
        <v>12.780401685828405</v>
      </c>
      <c r="FU31" s="28">
        <v>9.323125094603844</v>
      </c>
      <c r="FV31" s="28">
        <v>11.262159558219848</v>
      </c>
      <c r="FW31" s="28">
        <v>22.546512585157892</v>
      </c>
      <c r="FX31" s="28">
        <v>12.774262812104803</v>
      </c>
      <c r="FY31" s="28">
        <v>9.3186468716909765</v>
      </c>
      <c r="FZ31" s="28">
        <v>11.215537339624085</v>
      </c>
      <c r="GA31" s="28">
        <v>22.590296552157895</v>
      </c>
      <c r="GB31" s="28">
        <v>12.76629962421344</v>
      </c>
      <c r="GC31" s="28">
        <v>9.3128378369917506</v>
      </c>
      <c r="GD31" s="28">
        <v>10.874628400926884</v>
      </c>
      <c r="GE31" s="28">
        <v>22.660157039157895</v>
      </c>
      <c r="GF31" s="28">
        <v>12.747750857535387</v>
      </c>
      <c r="GG31" s="28">
        <v>9.2993067699454102</v>
      </c>
      <c r="GH31" s="28">
        <v>10.762780209121427</v>
      </c>
      <c r="GI31" s="28">
        <v>22.765266137157894</v>
      </c>
      <c r="GJ31" s="28">
        <v>12.725417587210893</v>
      </c>
      <c r="GK31" s="28">
        <v>9.2830149601787628</v>
      </c>
      <c r="GL31" s="28">
        <v>10.721255330988827</v>
      </c>
      <c r="GM31" s="28">
        <v>22.915174210157893</v>
      </c>
      <c r="GN31" s="28">
        <v>12.699348435107517</v>
      </c>
      <c r="GO31" s="28">
        <v>9.2639978766672542</v>
      </c>
      <c r="GP31" s="28">
        <v>10.589509917553398</v>
      </c>
      <c r="GQ31" s="28">
        <v>23.090935729157895</v>
      </c>
      <c r="GR31" s="28">
        <v>12.668819220048698</v>
      </c>
      <c r="GS31" s="28">
        <v>9.2417272393249998</v>
      </c>
      <c r="GT31" s="28">
        <v>10.398731816533388</v>
      </c>
      <c r="GU31" s="28">
        <v>23.321262205157893</v>
      </c>
      <c r="GV31" s="28">
        <v>12.633958748956834</v>
      </c>
      <c r="GW31" s="28">
        <v>9.2162970110085709</v>
      </c>
      <c r="GX31" s="28">
        <v>10.196642342854993</v>
      </c>
      <c r="GY31" s="28">
        <v>23.594200164157893</v>
      </c>
      <c r="GZ31" s="28">
        <v>12.595964156563163</v>
      </c>
      <c r="HA31" s="28">
        <v>9.1885804848372956</v>
      </c>
      <c r="HB31" s="28">
        <v>10.137747227155488</v>
      </c>
      <c r="HC31" s="28">
        <v>23.919850710157895</v>
      </c>
      <c r="HD31" s="28">
        <v>12.289678661309212</v>
      </c>
      <c r="HE31" s="28">
        <v>8.9651494803109166</v>
      </c>
      <c r="HF31" s="28">
        <v>9.9165600686431503</v>
      </c>
      <c r="HG31" s="28">
        <v>24.550829549157893</v>
      </c>
      <c r="HH31" s="28">
        <v>12.031235613417666</v>
      </c>
      <c r="HI31" s="28">
        <v>8.7766188750486922</v>
      </c>
      <c r="HJ31" s="28">
        <v>9.0493701552255086</v>
      </c>
      <c r="HK31" s="28">
        <v>25.218317495157894</v>
      </c>
      <c r="HL31" s="28">
        <v>11.139211373696661</v>
      </c>
      <c r="HM31" s="28">
        <v>8.1258996113842681</v>
      </c>
      <c r="HN31" s="28">
        <v>4.3832143003435924</v>
      </c>
      <c r="HO31" s="28">
        <v>25.552371515157894</v>
      </c>
      <c r="HP31" s="28">
        <v>10.915516307656429</v>
      </c>
      <c r="HQ31" s="28">
        <v>7.9627171751036219</v>
      </c>
      <c r="HR31" s="28">
        <v>-0.14523713203361055</v>
      </c>
      <c r="HS31" s="28">
        <v>25.626755242157895</v>
      </c>
      <c r="HT31" s="28">
        <v>9.5247160550266834</v>
      </c>
      <c r="HU31" s="28">
        <v>6.9481477542338697</v>
      </c>
      <c r="HV31" s="28">
        <v>-3.5382315981029393</v>
      </c>
      <c r="HW31" s="29">
        <v>22.525486455157893</v>
      </c>
      <c r="HX31" s="29">
        <v>12.7806377492797</v>
      </c>
      <c r="HY31" s="29">
        <v>9.3232972996049686</v>
      </c>
      <c r="HZ31" s="29">
        <v>11.316101935106355</v>
      </c>
      <c r="IA31" s="29">
        <v>22.505122534157895</v>
      </c>
      <c r="IB31" s="29">
        <v>12.775841331105001</v>
      </c>
      <c r="IC31" s="29">
        <v>9.3197983793246806</v>
      </c>
      <c r="ID31" s="29">
        <v>11.320326036377512</v>
      </c>
      <c r="IE31" s="29">
        <v>22.528530742157894</v>
      </c>
      <c r="IF31" s="29">
        <v>12.770083855664749</v>
      </c>
      <c r="IG31" s="29">
        <v>9.3155983811494991</v>
      </c>
      <c r="IH31" s="29">
        <v>11.031226244559242</v>
      </c>
      <c r="II31" s="29">
        <v>22.582896013157892</v>
      </c>
      <c r="IJ31" s="29">
        <v>12.748388485396324</v>
      </c>
      <c r="IK31" s="29">
        <v>9.2997719105925878</v>
      </c>
      <c r="IL31" s="29">
        <v>10.958201778640204</v>
      </c>
      <c r="IM31" s="29">
        <v>22.672223940157895</v>
      </c>
      <c r="IN31" s="29">
        <v>12.724182746051506</v>
      </c>
      <c r="IO31" s="29">
        <v>9.2821141607450723</v>
      </c>
      <c r="IP31" s="29">
        <v>10.952960985232858</v>
      </c>
      <c r="IQ31" s="29">
        <v>22.816762239157892</v>
      </c>
      <c r="IR31" s="29">
        <v>12.697403198991291</v>
      </c>
      <c r="IS31" s="29">
        <v>9.2625788540030261</v>
      </c>
      <c r="IT31" s="29">
        <v>10.83238486765932</v>
      </c>
      <c r="IU31" s="29">
        <v>22.991897058157893</v>
      </c>
      <c r="IV31" s="29">
        <v>12.668154578942522</v>
      </c>
      <c r="IW31" s="29">
        <v>9.2412423928915128</v>
      </c>
      <c r="IX31" s="29">
        <v>10.661418631949497</v>
      </c>
      <c r="IY31" s="29">
        <v>23.221031104157895</v>
      </c>
      <c r="IZ31" s="29">
        <v>12.637053092660404</v>
      </c>
      <c r="JA31" s="29">
        <v>9.2185542916593093</v>
      </c>
      <c r="JB31" s="29">
        <v>10.496626380755819</v>
      </c>
      <c r="JC31" s="29">
        <v>23.484843089157895</v>
      </c>
      <c r="JD31" s="29">
        <v>12.604243754619691</v>
      </c>
      <c r="JE31" s="29">
        <v>9.1946203363467873</v>
      </c>
      <c r="JF31" s="29">
        <v>10.465532344837779</v>
      </c>
      <c r="JG31" s="29">
        <v>23.811287311157894</v>
      </c>
      <c r="JH31" s="29">
        <v>12.308227621485109</v>
      </c>
      <c r="JI31" s="29">
        <v>8.9786806885112398</v>
      </c>
      <c r="JJ31" s="29">
        <v>10.062301938660207</v>
      </c>
      <c r="JK31" s="29">
        <v>24.890282466157892</v>
      </c>
      <c r="JL31" s="29">
        <v>12.107563240444902</v>
      </c>
      <c r="JM31" s="29">
        <v>8.8322988162932816</v>
      </c>
      <c r="JN31" s="29">
        <v>5.1558289546805707</v>
      </c>
      <c r="JO31" s="29">
        <v>25.531954725157895</v>
      </c>
      <c r="JP31" s="29">
        <v>10.571487376005276</v>
      </c>
      <c r="JQ31" s="29">
        <v>7.711752859208671</v>
      </c>
      <c r="JR31" s="29">
        <v>0.75163187751682514</v>
      </c>
      <c r="JS31" s="29">
        <v>25.667146255157895</v>
      </c>
      <c r="JT31" s="29">
        <v>10.411347224443801</v>
      </c>
      <c r="JU31" s="29">
        <v>7.594932848196656</v>
      </c>
      <c r="JV31" s="29">
        <v>-2.9617014498915779</v>
      </c>
      <c r="JW31" s="29">
        <v>25.493928048157894</v>
      </c>
      <c r="JX31" s="29">
        <v>9.9857879418389093</v>
      </c>
      <c r="JY31" s="29">
        <v>7.2844932763876802</v>
      </c>
      <c r="JZ31" s="29">
        <v>-2.7968441536333586</v>
      </c>
    </row>
    <row r="32" spans="1:286" ht="15" thickBot="1" x14ac:dyDescent="0.35">
      <c r="A32" s="2"/>
      <c r="B32" s="74" t="s">
        <v>496</v>
      </c>
      <c r="C32" s="74" t="s">
        <v>497</v>
      </c>
      <c r="D32" s="74" t="s">
        <v>878</v>
      </c>
      <c r="E32" s="87">
        <v>354028</v>
      </c>
      <c r="F32" s="84">
        <v>429192</v>
      </c>
      <c r="G32" s="22">
        <v>23.729326808</v>
      </c>
      <c r="H32" s="22">
        <v>13.931023916689218</v>
      </c>
      <c r="I32" s="22">
        <v>10.162487992472899</v>
      </c>
      <c r="J32" s="22">
        <v>10.79881170748766</v>
      </c>
      <c r="K32" s="22">
        <v>23.694305807999999</v>
      </c>
      <c r="L32" s="22">
        <v>13.927398836884496</v>
      </c>
      <c r="M32" s="22">
        <v>10.159843547225547</v>
      </c>
      <c r="N32" s="22">
        <v>11.015263831592806</v>
      </c>
      <c r="O32" s="22">
        <v>23.732948350000001</v>
      </c>
      <c r="P32" s="22">
        <v>13.922828592733504</v>
      </c>
      <c r="Q32" s="22">
        <v>10.156509617746647</v>
      </c>
      <c r="R32" s="22">
        <v>10.749264993069701</v>
      </c>
      <c r="S32" s="22">
        <v>23.769900463999999</v>
      </c>
      <c r="T32" s="22">
        <v>13.898138368748008</v>
      </c>
      <c r="U32" s="22">
        <v>10.138498443098996</v>
      </c>
      <c r="V32" s="22">
        <v>10.528323370354384</v>
      </c>
      <c r="W32" s="22">
        <v>23.811830433000001</v>
      </c>
      <c r="X32" s="22">
        <v>13.871678359234915</v>
      </c>
      <c r="Y32" s="22">
        <v>10.119196234548813</v>
      </c>
      <c r="Z32" s="22">
        <v>10.323106662224575</v>
      </c>
      <c r="AA32" s="22">
        <v>23.861053164000001</v>
      </c>
      <c r="AB32" s="22">
        <v>13.843545481058332</v>
      </c>
      <c r="AC32" s="22">
        <v>10.098673691599137</v>
      </c>
      <c r="AD32" s="22">
        <v>10.152863249215175</v>
      </c>
      <c r="AE32" s="22">
        <v>23.911939118999999</v>
      </c>
      <c r="AF32" s="22">
        <v>13.813481758959917</v>
      </c>
      <c r="AG32" s="22">
        <v>10.076742624890668</v>
      </c>
      <c r="AH32" s="22">
        <v>9.8273062269268401</v>
      </c>
      <c r="AI32" s="22">
        <v>23.970128484</v>
      </c>
      <c r="AJ32" s="22">
        <v>13.781622137181364</v>
      </c>
      <c r="AK32" s="22">
        <v>10.053501474368961</v>
      </c>
      <c r="AL32" s="22">
        <v>9.6083878809976895</v>
      </c>
      <c r="AM32" s="22">
        <v>24.030197466000001</v>
      </c>
      <c r="AN32" s="22">
        <v>13.748481030971966</v>
      </c>
      <c r="AO32" s="22">
        <v>10.029325498796426</v>
      </c>
      <c r="AP32" s="22">
        <v>9.4419112768423652</v>
      </c>
      <c r="AQ32" s="22">
        <v>24.094670999999998</v>
      </c>
      <c r="AR32" s="22">
        <v>13.641588991330869</v>
      </c>
      <c r="AS32" s="22">
        <v>9.9513492440832145</v>
      </c>
      <c r="AT32" s="22">
        <v>9.2100727821630262</v>
      </c>
      <c r="AU32" s="22">
        <v>24.319150012000001</v>
      </c>
      <c r="AV32" s="22">
        <v>13.444487347342816</v>
      </c>
      <c r="AW32" s="22">
        <v>9.8075663389425802</v>
      </c>
      <c r="AX32" s="22">
        <v>7.8443400969721147</v>
      </c>
      <c r="AY32" s="22">
        <v>24.471629613000001</v>
      </c>
      <c r="AZ32" s="22">
        <v>12.76226736257666</v>
      </c>
      <c r="BA32" s="22">
        <v>9.3098963582669043</v>
      </c>
      <c r="BB32" s="22">
        <v>5.7138834139685297</v>
      </c>
      <c r="BC32" s="22">
        <v>24.523864406000001</v>
      </c>
      <c r="BD32" s="22">
        <v>12.648608936477194</v>
      </c>
      <c r="BE32" s="22">
        <v>9.2269841188373629</v>
      </c>
      <c r="BF32" s="22">
        <v>4.3462578745218217</v>
      </c>
      <c r="BG32" s="22">
        <v>24.526810488999999</v>
      </c>
      <c r="BH32" s="22">
        <v>12.291985380959277</v>
      </c>
      <c r="BI32" s="22">
        <v>8.9668322001803222</v>
      </c>
      <c r="BJ32" s="22">
        <v>3.7263520706692503</v>
      </c>
      <c r="BK32" s="25">
        <v>23.758958885999999</v>
      </c>
      <c r="BL32" s="25">
        <v>13.932553112707184</v>
      </c>
      <c r="BM32" s="25">
        <v>10.163603519677766</v>
      </c>
      <c r="BN32" s="25">
        <v>10.735330033474462</v>
      </c>
      <c r="BO32" s="25">
        <v>23.752354825000001</v>
      </c>
      <c r="BP32" s="25">
        <v>13.931135738358856</v>
      </c>
      <c r="BQ32" s="25">
        <v>10.162569564824063</v>
      </c>
      <c r="BR32" s="25">
        <v>10.934533581947683</v>
      </c>
      <c r="BS32" s="25">
        <v>23.801231082000001</v>
      </c>
      <c r="BT32" s="25">
        <v>13.929542483120676</v>
      </c>
      <c r="BU32" s="25">
        <v>10.161407307309915</v>
      </c>
      <c r="BV32" s="25">
        <v>10.753921246622344</v>
      </c>
      <c r="BW32" s="25">
        <v>23.853571405</v>
      </c>
      <c r="BX32" s="25">
        <v>13.922242580610279</v>
      </c>
      <c r="BY32" s="25">
        <v>10.15608213006151</v>
      </c>
      <c r="BZ32" s="25">
        <v>10.591343660739112</v>
      </c>
      <c r="CA32" s="25">
        <v>23.915864991999999</v>
      </c>
      <c r="CB32" s="25">
        <v>13.914588261637929</v>
      </c>
      <c r="CC32" s="25">
        <v>10.150498410938477</v>
      </c>
      <c r="CD32" s="25">
        <v>10.439577229120903</v>
      </c>
      <c r="CE32" s="25">
        <v>23.983228174000001</v>
      </c>
      <c r="CF32" s="25">
        <v>13.906644110825592</v>
      </c>
      <c r="CG32" s="25">
        <v>10.144703263523356</v>
      </c>
      <c r="CH32" s="25">
        <v>10.250958869863858</v>
      </c>
      <c r="CI32" s="25">
        <v>24.035823927999999</v>
      </c>
      <c r="CJ32" s="25">
        <v>13.898386474317357</v>
      </c>
      <c r="CK32" s="25">
        <v>10.138679432657586</v>
      </c>
      <c r="CL32" s="25">
        <v>9.8670714951467655</v>
      </c>
      <c r="CM32" s="25">
        <v>24.098508609</v>
      </c>
      <c r="CN32" s="25">
        <v>13.88981985961728</v>
      </c>
      <c r="CO32" s="25">
        <v>10.132430206502617</v>
      </c>
      <c r="CP32" s="25">
        <v>9.5519878190417309</v>
      </c>
      <c r="CQ32" s="25">
        <v>24.167972459000001</v>
      </c>
      <c r="CR32" s="25">
        <v>13.881036520545333</v>
      </c>
      <c r="CS32" s="25">
        <v>10.126022882935715</v>
      </c>
      <c r="CT32" s="25">
        <v>9.3098174405036467</v>
      </c>
      <c r="CU32" s="25">
        <v>24.247079902999999</v>
      </c>
      <c r="CV32" s="25">
        <v>13.590428657027942</v>
      </c>
      <c r="CW32" s="25">
        <v>9.9140284924892477</v>
      </c>
      <c r="CX32" s="25">
        <v>9.0287102245455113</v>
      </c>
      <c r="CY32" s="25">
        <v>24.386854836000001</v>
      </c>
      <c r="CZ32" s="25">
        <v>13.564070000626712</v>
      </c>
      <c r="DA32" s="25">
        <v>9.8948002196230789</v>
      </c>
      <c r="DB32" s="25">
        <v>8.1841888745917828</v>
      </c>
      <c r="DC32" s="25">
        <v>24.463758041999998</v>
      </c>
      <c r="DD32" s="25">
        <v>13.222203150513405</v>
      </c>
      <c r="DE32" s="25">
        <v>9.6454131121083932</v>
      </c>
      <c r="DF32" s="25">
        <v>7.7010055311693648</v>
      </c>
      <c r="DG32" s="25">
        <v>24.524821130999999</v>
      </c>
      <c r="DH32" s="25">
        <v>13.194784300487008</v>
      </c>
      <c r="DI32" s="25">
        <v>9.6254114427532187</v>
      </c>
      <c r="DJ32" s="25">
        <v>7.1037062789162277</v>
      </c>
      <c r="DK32" s="25">
        <v>24.504801691000001</v>
      </c>
      <c r="DL32" s="25">
        <v>13.41607121990503</v>
      </c>
      <c r="DM32" s="25">
        <v>9.7868371696003944</v>
      </c>
      <c r="DN32" s="25">
        <v>7.1268724805164485</v>
      </c>
      <c r="DO32" s="27">
        <v>23.728987372999999</v>
      </c>
      <c r="DP32" s="27">
        <v>13.931275906220616</v>
      </c>
      <c r="DQ32" s="27">
        <v>10.162671815327728</v>
      </c>
      <c r="DR32" s="27">
        <v>10.800734565655285</v>
      </c>
      <c r="DS32" s="27">
        <v>23.690145704999999</v>
      </c>
      <c r="DT32" s="27">
        <v>13.928484424707252</v>
      </c>
      <c r="DU32" s="27">
        <v>10.160635468428145</v>
      </c>
      <c r="DV32" s="27">
        <v>11.053506155693835</v>
      </c>
      <c r="DW32" s="27">
        <v>23.723650296999999</v>
      </c>
      <c r="DX32" s="27">
        <v>13.925375687822363</v>
      </c>
      <c r="DY32" s="27">
        <v>10.158367688152024</v>
      </c>
      <c r="DZ32" s="27">
        <v>10.83253150103015</v>
      </c>
      <c r="EA32" s="27">
        <v>23.757629746999999</v>
      </c>
      <c r="EB32" s="27">
        <v>13.902892374420302</v>
      </c>
      <c r="EC32" s="27">
        <v>10.141966424049267</v>
      </c>
      <c r="ED32" s="27">
        <v>10.64806318815749</v>
      </c>
      <c r="EE32" s="27">
        <v>23.796646404000001</v>
      </c>
      <c r="EF32" s="27">
        <v>13.879702551799932</v>
      </c>
      <c r="EG32" s="27">
        <v>10.125049771308131</v>
      </c>
      <c r="EH32" s="27">
        <v>10.484242835811695</v>
      </c>
      <c r="EI32" s="27">
        <v>23.841555825</v>
      </c>
      <c r="EJ32" s="27">
        <v>13.855923240775086</v>
      </c>
      <c r="EK32" s="27">
        <v>10.107703094983085</v>
      </c>
      <c r="EL32" s="27">
        <v>10.372643600732962</v>
      </c>
      <c r="EM32" s="27">
        <v>23.886055429999999</v>
      </c>
      <c r="EN32" s="27">
        <v>13.831502223107387</v>
      </c>
      <c r="EO32" s="27">
        <v>10.089888302596242</v>
      </c>
      <c r="EP32" s="27">
        <v>10.098622541813256</v>
      </c>
      <c r="EQ32" s="27">
        <v>23.935686918999998</v>
      </c>
      <c r="ER32" s="27">
        <v>13.806585754631422</v>
      </c>
      <c r="ES32" s="27">
        <v>10.071712085742686</v>
      </c>
      <c r="ET32" s="27">
        <v>9.9377826194328271</v>
      </c>
      <c r="EU32" s="27">
        <v>23.986970053</v>
      </c>
      <c r="EV32" s="27">
        <v>13.781275731665017</v>
      </c>
      <c r="EW32" s="27">
        <v>10.053248776367619</v>
      </c>
      <c r="EX32" s="27">
        <v>9.817793057467993</v>
      </c>
      <c r="EY32" s="27">
        <v>24.042348275999998</v>
      </c>
      <c r="EZ32" s="27">
        <v>13.474257832614761</v>
      </c>
      <c r="FA32" s="27">
        <v>9.8292834934687292</v>
      </c>
      <c r="FB32" s="27">
        <v>9.6458951743672294</v>
      </c>
      <c r="FC32" s="27">
        <v>24.213024565000001</v>
      </c>
      <c r="FD32" s="27">
        <v>13.331807373447859</v>
      </c>
      <c r="FE32" s="27">
        <v>9.7253678667737233</v>
      </c>
      <c r="FF32" s="27">
        <v>8.7911318973461157</v>
      </c>
      <c r="FG32" s="27">
        <v>24.347125910999999</v>
      </c>
      <c r="FH32" s="27">
        <v>12.929679058441041</v>
      </c>
      <c r="FI32" s="27">
        <v>9.432020859609775</v>
      </c>
      <c r="FJ32" s="27">
        <v>7.8787938077327642</v>
      </c>
      <c r="FK32" s="27">
        <v>24.399597495000002</v>
      </c>
      <c r="FL32" s="27">
        <v>12.856937800676011</v>
      </c>
      <c r="FM32" s="27">
        <v>9.3789571248107197</v>
      </c>
      <c r="FN32" s="27">
        <v>7.3732279824130131</v>
      </c>
      <c r="FO32" s="27">
        <v>24.402553190999999</v>
      </c>
      <c r="FP32" s="27">
        <v>12.790200956027228</v>
      </c>
      <c r="FQ32" s="27">
        <v>9.330273525783495</v>
      </c>
      <c r="FR32" s="27">
        <v>7.5109958494262621</v>
      </c>
      <c r="FS32" s="28">
        <v>23.728654187</v>
      </c>
      <c r="FT32" s="28">
        <v>13.93102386576366</v>
      </c>
      <c r="FU32" s="28">
        <v>10.162487955323414</v>
      </c>
      <c r="FV32" s="28">
        <v>10.800003255162757</v>
      </c>
      <c r="FW32" s="28">
        <v>23.689452602999999</v>
      </c>
      <c r="FX32" s="28">
        <v>13.927398603376998</v>
      </c>
      <c r="FY32" s="28">
        <v>10.159843376885078</v>
      </c>
      <c r="FZ32" s="28">
        <v>11.037891181089746</v>
      </c>
      <c r="GA32" s="28">
        <v>23.725592150000001</v>
      </c>
      <c r="GB32" s="28">
        <v>13.922828108743316</v>
      </c>
      <c r="GC32" s="28">
        <v>10.156509264682542</v>
      </c>
      <c r="GD32" s="28">
        <v>10.79421247632388</v>
      </c>
      <c r="GE32" s="28">
        <v>23.761887503000001</v>
      </c>
      <c r="GF32" s="28">
        <v>13.89682844673538</v>
      </c>
      <c r="GG32" s="28">
        <v>10.137542873228181</v>
      </c>
      <c r="GH32" s="28">
        <v>10.596407613199375</v>
      </c>
      <c r="GI32" s="28">
        <v>23.805656206999998</v>
      </c>
      <c r="GJ32" s="28">
        <v>13.869036664592235</v>
      </c>
      <c r="GK32" s="28">
        <v>10.117269155085985</v>
      </c>
      <c r="GL32" s="28">
        <v>10.415163084857912</v>
      </c>
      <c r="GM32" s="28">
        <v>23.860109719</v>
      </c>
      <c r="GN32" s="28">
        <v>13.839566696802029</v>
      </c>
      <c r="GO32" s="28">
        <v>10.095771223878808</v>
      </c>
      <c r="GP32" s="28">
        <v>10.267952896815359</v>
      </c>
      <c r="GQ32" s="28">
        <v>23.919106954</v>
      </c>
      <c r="GR32" s="28">
        <v>13.808150446947792</v>
      </c>
      <c r="GS32" s="28">
        <v>10.072853507003042</v>
      </c>
      <c r="GT32" s="28">
        <v>9.9680085002492618</v>
      </c>
      <c r="GU32" s="28">
        <v>23.990595940999999</v>
      </c>
      <c r="GV32" s="28">
        <v>13.774937812238916</v>
      </c>
      <c r="GW32" s="28">
        <v>10.048625352385994</v>
      </c>
      <c r="GX32" s="28">
        <v>9.7708910503847726</v>
      </c>
      <c r="GY32" s="28">
        <v>24.068069393000002</v>
      </c>
      <c r="GZ32" s="28">
        <v>13.740438627782627</v>
      </c>
      <c r="HA32" s="28">
        <v>10.023458677640203</v>
      </c>
      <c r="HB32" s="28">
        <v>9.621665045807033</v>
      </c>
      <c r="HC32" s="28">
        <v>24.154241571</v>
      </c>
      <c r="HD32" s="28">
        <v>13.426377285892746</v>
      </c>
      <c r="HE32" s="28">
        <v>9.7943553012521765</v>
      </c>
      <c r="HF32" s="28">
        <v>9.4200485037428905</v>
      </c>
      <c r="HG32" s="28">
        <v>24.468146638</v>
      </c>
      <c r="HH32" s="28">
        <v>13.222634519205581</v>
      </c>
      <c r="HI32" s="28">
        <v>9.6457277895636029</v>
      </c>
      <c r="HJ32" s="28">
        <v>8.1104387755759948</v>
      </c>
      <c r="HK32" s="28">
        <v>24.71331546</v>
      </c>
      <c r="HL32" s="28">
        <v>12.701054932258245</v>
      </c>
      <c r="HM32" s="28">
        <v>9.2652427425799946</v>
      </c>
      <c r="HN32" s="28">
        <v>5.4225892770769839</v>
      </c>
      <c r="HO32" s="28">
        <v>24.794596557999999</v>
      </c>
      <c r="HP32" s="28">
        <v>12.585101959533985</v>
      </c>
      <c r="HQ32" s="28">
        <v>9.1806566633335027</v>
      </c>
      <c r="HR32" s="28">
        <v>3.6421770240841838</v>
      </c>
      <c r="HS32" s="28">
        <v>24.728735096000001</v>
      </c>
      <c r="HT32" s="28">
        <v>11.934494287898499</v>
      </c>
      <c r="HU32" s="28">
        <v>8.7060474249640603</v>
      </c>
      <c r="HV32" s="28">
        <v>2.8638492285928336</v>
      </c>
      <c r="HW32" s="29">
        <v>23.713507681999999</v>
      </c>
      <c r="HX32" s="29">
        <v>13.931153362589203</v>
      </c>
      <c r="HY32" s="29">
        <v>10.162582421454728</v>
      </c>
      <c r="HZ32" s="29">
        <v>10.828069495805876</v>
      </c>
      <c r="IA32" s="29">
        <v>23.656650273</v>
      </c>
      <c r="IB32" s="29">
        <v>13.928271004496134</v>
      </c>
      <c r="IC32" s="29">
        <v>10.160479781355479</v>
      </c>
      <c r="ID32" s="29">
        <v>11.095032379350624</v>
      </c>
      <c r="IE32" s="29">
        <v>23.673682169999999</v>
      </c>
      <c r="IF32" s="29">
        <v>13.924322517630888</v>
      </c>
      <c r="IG32" s="29">
        <v>10.15759941516011</v>
      </c>
      <c r="IH32" s="29">
        <v>10.879802437458913</v>
      </c>
      <c r="II32" s="29">
        <v>23.692257917999999</v>
      </c>
      <c r="IJ32" s="29">
        <v>13.881449493109038</v>
      </c>
      <c r="IK32" s="29">
        <v>10.126324140671324</v>
      </c>
      <c r="IL32" s="29">
        <v>10.712981234478946</v>
      </c>
      <c r="IM32" s="29">
        <v>23.717751085</v>
      </c>
      <c r="IN32" s="29">
        <v>13.835527313342153</v>
      </c>
      <c r="IO32" s="29">
        <v>10.092824549883165</v>
      </c>
      <c r="IP32" s="29">
        <v>10.55379870749716</v>
      </c>
      <c r="IQ32" s="29">
        <v>23.754538318999998</v>
      </c>
      <c r="IR32" s="29">
        <v>13.786004016298504</v>
      </c>
      <c r="IS32" s="29">
        <v>10.05669799417818</v>
      </c>
      <c r="IT32" s="29">
        <v>10.41279311304004</v>
      </c>
      <c r="IU32" s="29">
        <v>23.795700353000001</v>
      </c>
      <c r="IV32" s="29">
        <v>13.73386883623658</v>
      </c>
      <c r="IW32" s="29">
        <v>10.018666106175319</v>
      </c>
      <c r="IX32" s="29">
        <v>10.12644292511793</v>
      </c>
      <c r="IY32" s="29">
        <v>23.849736233999998</v>
      </c>
      <c r="IZ32" s="29">
        <v>13.679445203982159</v>
      </c>
      <c r="JA32" s="29">
        <v>9.9789648241590161</v>
      </c>
      <c r="JB32" s="29">
        <v>9.9398004121049919</v>
      </c>
      <c r="JC32" s="29">
        <v>23.909982340999999</v>
      </c>
      <c r="JD32" s="29">
        <v>13.622915283494141</v>
      </c>
      <c r="JE32" s="29">
        <v>9.9377270342011155</v>
      </c>
      <c r="JF32" s="29">
        <v>9.8473173997621224</v>
      </c>
      <c r="JG32" s="29">
        <v>23.982464515</v>
      </c>
      <c r="JH32" s="29">
        <v>13.288082799070128</v>
      </c>
      <c r="JI32" s="29">
        <v>9.6934713985207797</v>
      </c>
      <c r="JJ32" s="29">
        <v>9.5640013312356533</v>
      </c>
      <c r="JK32" s="29">
        <v>24.381292575</v>
      </c>
      <c r="JL32" s="29">
        <v>12.97882066739923</v>
      </c>
      <c r="JM32" s="29">
        <v>9.467868979170472</v>
      </c>
      <c r="JN32" s="29">
        <v>6.219020530843073</v>
      </c>
      <c r="JO32" s="29">
        <v>24.642093383999999</v>
      </c>
      <c r="JP32" s="29">
        <v>11.801665926671822</v>
      </c>
      <c r="JQ32" s="29">
        <v>8.6091509847527394</v>
      </c>
      <c r="JR32" s="29">
        <v>3.6432141249189343</v>
      </c>
      <c r="JS32" s="29">
        <v>24.636713371999999</v>
      </c>
      <c r="JT32" s="29">
        <v>11.694461936545636</v>
      </c>
      <c r="JU32" s="29">
        <v>8.5309471665037879</v>
      </c>
      <c r="JV32" s="29">
        <v>2.0997618558760109</v>
      </c>
      <c r="JW32" s="29">
        <v>24.604761412999999</v>
      </c>
      <c r="JX32" s="29">
        <v>11.571395614663802</v>
      </c>
      <c r="JY32" s="29">
        <v>8.4411719980824866</v>
      </c>
      <c r="JZ32" s="29">
        <v>2.6761841680455518</v>
      </c>
    </row>
    <row r="33" spans="1:286" ht="15" thickBot="1" x14ac:dyDescent="0.35">
      <c r="A33" s="2"/>
      <c r="B33" s="74" t="s">
        <v>498</v>
      </c>
      <c r="C33" s="74" t="s">
        <v>482</v>
      </c>
      <c r="D33" s="74" t="s">
        <v>879</v>
      </c>
      <c r="E33" s="87">
        <v>380562</v>
      </c>
      <c r="F33" s="84">
        <v>389035</v>
      </c>
      <c r="G33" s="22">
        <v>32.451407585736845</v>
      </c>
      <c r="H33" s="22">
        <v>12.672172854543305</v>
      </c>
      <c r="I33" s="22">
        <v>9.1077401408502325</v>
      </c>
      <c r="J33" s="22">
        <v>6.6105968724864823</v>
      </c>
      <c r="K33" s="22">
        <v>32.401331275736844</v>
      </c>
      <c r="L33" s="22">
        <v>11.041036012239525</v>
      </c>
      <c r="M33" s="22">
        <v>7.9354099758190966</v>
      </c>
      <c r="N33" s="22">
        <v>6.8874245058324206</v>
      </c>
      <c r="O33" s="22">
        <v>32.60330089673684</v>
      </c>
      <c r="P33" s="22">
        <v>11.030819645200079</v>
      </c>
      <c r="Q33" s="22">
        <v>7.9280672716714449</v>
      </c>
      <c r="R33" s="22">
        <v>6.5314555180559601</v>
      </c>
      <c r="S33" s="22">
        <v>32.794933364736842</v>
      </c>
      <c r="T33" s="22">
        <v>11.009008055710609</v>
      </c>
      <c r="U33" s="22">
        <v>7.9123908528434166</v>
      </c>
      <c r="V33" s="22">
        <v>6.0397957647428804</v>
      </c>
      <c r="W33" s="22">
        <v>32.961896722736839</v>
      </c>
      <c r="X33" s="22">
        <v>10.981795051422413</v>
      </c>
      <c r="Y33" s="22">
        <v>7.8928323308477299</v>
      </c>
      <c r="Z33" s="22">
        <v>5.4895935795876696</v>
      </c>
      <c r="AA33" s="22">
        <v>33.15887360873684</v>
      </c>
      <c r="AB33" s="22">
        <v>10.949182231651053</v>
      </c>
      <c r="AC33" s="22">
        <v>7.8693928551439676</v>
      </c>
      <c r="AD33" s="22">
        <v>5.3100145769946288</v>
      </c>
      <c r="AE33" s="22">
        <v>33.372323116736844</v>
      </c>
      <c r="AF33" s="22">
        <v>10.909885048374512</v>
      </c>
      <c r="AG33" s="22">
        <v>7.8411491957764436</v>
      </c>
      <c r="AH33" s="22">
        <v>4.8824532786895247</v>
      </c>
      <c r="AI33" s="22">
        <v>33.62263900473684</v>
      </c>
      <c r="AJ33" s="22">
        <v>10.864148434940345</v>
      </c>
      <c r="AK33" s="22">
        <v>7.8082773911646903</v>
      </c>
      <c r="AL33" s="22">
        <v>4.292755749129622</v>
      </c>
      <c r="AM33" s="22">
        <v>33.895028923736845</v>
      </c>
      <c r="AN33" s="22">
        <v>10.813661496888123</v>
      </c>
      <c r="AO33" s="22">
        <v>7.7719914347178465</v>
      </c>
      <c r="AP33" s="22">
        <v>3.6787779388006463</v>
      </c>
      <c r="AQ33" s="22">
        <v>34.197717321736846</v>
      </c>
      <c r="AR33" s="22">
        <v>10.151717384031206</v>
      </c>
      <c r="AS33" s="22">
        <v>7.2962391673783946</v>
      </c>
      <c r="AT33" s="22">
        <v>2.9253026977846588</v>
      </c>
      <c r="AU33" s="22">
        <v>35.725452704736838</v>
      </c>
      <c r="AV33" s="22">
        <v>9.8092767914749004</v>
      </c>
      <c r="AW33" s="22">
        <v>7.0501203709824463</v>
      </c>
      <c r="AX33" s="22">
        <v>-0.24901101985425456</v>
      </c>
      <c r="AY33" s="22">
        <v>37.029305464736844</v>
      </c>
      <c r="AZ33" s="22">
        <v>8.7415116895855274</v>
      </c>
      <c r="BA33" s="22">
        <v>6.2826965683636047</v>
      </c>
      <c r="BB33" s="22">
        <v>-3.6678621236056124</v>
      </c>
      <c r="BC33" s="22">
        <v>37.768445704736841</v>
      </c>
      <c r="BD33" s="22">
        <v>9.2619398568835969</v>
      </c>
      <c r="BE33" s="22">
        <v>6.6567385392344773</v>
      </c>
      <c r="BF33" s="22">
        <v>-5.780889801485003</v>
      </c>
      <c r="BG33" s="22">
        <v>38.213978944736844</v>
      </c>
      <c r="BH33" s="22">
        <v>9.9182010460706014</v>
      </c>
      <c r="BI33" s="22">
        <v>7.128406377437746</v>
      </c>
      <c r="BJ33" s="22">
        <v>-7.1529593633198516</v>
      </c>
      <c r="BK33" s="25">
        <v>32.485785098736841</v>
      </c>
      <c r="BL33" s="25">
        <v>12.67525164155095</v>
      </c>
      <c r="BM33" s="25">
        <v>9.1099529256927774</v>
      </c>
      <c r="BN33" s="25">
        <v>6.5356662821350042</v>
      </c>
      <c r="BO33" s="25">
        <v>32.44224972473684</v>
      </c>
      <c r="BP33" s="25">
        <v>11.048943374910136</v>
      </c>
      <c r="BQ33" s="25">
        <v>7.941093153063445</v>
      </c>
      <c r="BR33" s="25">
        <v>6.8343796216275692</v>
      </c>
      <c r="BS33" s="25">
        <v>32.566602461736842</v>
      </c>
      <c r="BT33" s="25">
        <v>11.045697723368164</v>
      </c>
      <c r="BU33" s="25">
        <v>7.9387604393945788</v>
      </c>
      <c r="BV33" s="25">
        <v>6.6339698752886846</v>
      </c>
      <c r="BW33" s="25">
        <v>32.692628548736842</v>
      </c>
      <c r="BX33" s="25">
        <v>11.03955852666645</v>
      </c>
      <c r="BY33" s="25">
        <v>7.9343480778465958</v>
      </c>
      <c r="BZ33" s="25">
        <v>6.2607805800888912</v>
      </c>
      <c r="CA33" s="25">
        <v>32.831047901736845</v>
      </c>
      <c r="CB33" s="25">
        <v>11.032504041184167</v>
      </c>
      <c r="CC33" s="25">
        <v>7.9292778802303285</v>
      </c>
      <c r="CD33" s="25">
        <v>5.8426935007665222</v>
      </c>
      <c r="CE33" s="25">
        <v>32.943530063736844</v>
      </c>
      <c r="CF33" s="25">
        <v>11.024614262450086</v>
      </c>
      <c r="CG33" s="25">
        <v>7.9236073409073855</v>
      </c>
      <c r="CH33" s="25">
        <v>5.7779811973057811</v>
      </c>
      <c r="CI33" s="25">
        <v>33.067210505736838</v>
      </c>
      <c r="CJ33" s="25">
        <v>11.015774248000268</v>
      </c>
      <c r="CK33" s="25">
        <v>7.9172538484657604</v>
      </c>
      <c r="CL33" s="25">
        <v>5.4605514144172069</v>
      </c>
      <c r="CM33" s="25">
        <v>33.208565313736841</v>
      </c>
      <c r="CN33" s="25">
        <v>11.005977242860618</v>
      </c>
      <c r="CO33" s="25">
        <v>7.9102125479725691</v>
      </c>
      <c r="CP33" s="25">
        <v>4.9856203798426293</v>
      </c>
      <c r="CQ33" s="25">
        <v>33.363927873736841</v>
      </c>
      <c r="CR33" s="25">
        <v>10.9955104564901</v>
      </c>
      <c r="CS33" s="25">
        <v>7.9026898625210125</v>
      </c>
      <c r="CT33" s="25">
        <v>4.4774706021051358</v>
      </c>
      <c r="CU33" s="25">
        <v>33.537329284736842</v>
      </c>
      <c r="CV33" s="25">
        <v>10.418694315163098</v>
      </c>
      <c r="CW33" s="25">
        <v>7.4881207444576683</v>
      </c>
      <c r="CX33" s="25">
        <v>3.8709119094853328</v>
      </c>
      <c r="CY33" s="25">
        <v>34.13055708973684</v>
      </c>
      <c r="CZ33" s="25">
        <v>10.375444391160118</v>
      </c>
      <c r="DA33" s="25">
        <v>7.4570361725020833</v>
      </c>
      <c r="DB33" s="25">
        <v>1.5968584888343607</v>
      </c>
      <c r="DC33" s="25">
        <v>34.676549335736844</v>
      </c>
      <c r="DD33" s="25">
        <v>9.6005876599564104</v>
      </c>
      <c r="DE33" s="25">
        <v>6.9001313831500495</v>
      </c>
      <c r="DF33" s="25">
        <v>-0.81775669726825129</v>
      </c>
      <c r="DG33" s="25">
        <v>35.212956304736842</v>
      </c>
      <c r="DH33" s="25">
        <v>10.177906186139115</v>
      </c>
      <c r="DI33" s="25">
        <v>7.3150615751009553</v>
      </c>
      <c r="DJ33" s="25">
        <v>-2.8492403046828016</v>
      </c>
      <c r="DK33" s="25">
        <v>35.496148514736845</v>
      </c>
      <c r="DL33" s="25">
        <v>11.123433976638383</v>
      </c>
      <c r="DM33" s="25">
        <v>7.9946310152173057</v>
      </c>
      <c r="DN33" s="25">
        <v>-3.5925930674212729</v>
      </c>
      <c r="DO33" s="27">
        <v>32.449082142736842</v>
      </c>
      <c r="DP33" s="27">
        <v>12.672794478202807</v>
      </c>
      <c r="DQ33" s="27">
        <v>9.1081869140138512</v>
      </c>
      <c r="DR33" s="27">
        <v>6.613364531860551</v>
      </c>
      <c r="DS33" s="27">
        <v>32.372398822736841</v>
      </c>
      <c r="DT33" s="27">
        <v>11.043697489577617</v>
      </c>
      <c r="DU33" s="27">
        <v>7.9373228319854654</v>
      </c>
      <c r="DV33" s="27">
        <v>6.9403125460883146</v>
      </c>
      <c r="DW33" s="27">
        <v>32.535832801736845</v>
      </c>
      <c r="DX33" s="27">
        <v>11.037169646994485</v>
      </c>
      <c r="DY33" s="27">
        <v>7.9326311429902177</v>
      </c>
      <c r="DZ33" s="27">
        <v>6.6472541716858018</v>
      </c>
      <c r="EA33" s="27">
        <v>32.715563985736843</v>
      </c>
      <c r="EB33" s="27">
        <v>11.021170422896372</v>
      </c>
      <c r="EC33" s="27">
        <v>7.9211321856122332</v>
      </c>
      <c r="ED33" s="27">
        <v>6.2162585387441176</v>
      </c>
      <c r="EE33" s="27">
        <v>32.901307189736841</v>
      </c>
      <c r="EF33" s="27">
        <v>11.003113674975673</v>
      </c>
      <c r="EG33" s="27">
        <v>7.9081544453510899</v>
      </c>
      <c r="EH33" s="27">
        <v>5.7019527902220695</v>
      </c>
      <c r="EI33" s="27">
        <v>33.06878863273684</v>
      </c>
      <c r="EJ33" s="27">
        <v>10.983366792815858</v>
      </c>
      <c r="EK33" s="27">
        <v>7.8939619723341909</v>
      </c>
      <c r="EL33" s="27">
        <v>5.6385202633297524</v>
      </c>
      <c r="EM33" s="27">
        <v>33.245672266736847</v>
      </c>
      <c r="EN33" s="27">
        <v>10.961533421008703</v>
      </c>
      <c r="EO33" s="27">
        <v>7.8782698981255574</v>
      </c>
      <c r="EP33" s="27">
        <v>5.2997787147983821</v>
      </c>
      <c r="EQ33" s="27">
        <v>33.446386594736843</v>
      </c>
      <c r="ER33" s="27">
        <v>10.938091401481488</v>
      </c>
      <c r="ES33" s="27">
        <v>7.8614216571268507</v>
      </c>
      <c r="ET33" s="27">
        <v>4.821044068577244</v>
      </c>
      <c r="EU33" s="27">
        <v>33.664315907736842</v>
      </c>
      <c r="EV33" s="27">
        <v>10.91329790230871</v>
      </c>
      <c r="EW33" s="27">
        <v>7.8436020810967548</v>
      </c>
      <c r="EX33" s="27">
        <v>4.3165873419779714</v>
      </c>
      <c r="EY33" s="27">
        <v>33.907196101736844</v>
      </c>
      <c r="EZ33" s="27">
        <v>10.319002097699974</v>
      </c>
      <c r="FA33" s="27">
        <v>7.4164699848648699</v>
      </c>
      <c r="FB33" s="27">
        <v>3.7192705782408275</v>
      </c>
      <c r="FC33" s="27">
        <v>35.093577894736839</v>
      </c>
      <c r="FD33" s="27">
        <v>10.166723165168374</v>
      </c>
      <c r="FE33" s="27">
        <v>7.3070241177398305</v>
      </c>
      <c r="FF33" s="27">
        <v>1.1795253314904883</v>
      </c>
      <c r="FG33" s="27">
        <v>36.262107394736844</v>
      </c>
      <c r="FH33" s="27">
        <v>9.5392906660881938</v>
      </c>
      <c r="FI33" s="27">
        <v>6.8560760267423388</v>
      </c>
      <c r="FJ33" s="27">
        <v>-0.88568690552035889</v>
      </c>
      <c r="FK33" s="27">
        <v>36.98026179473684</v>
      </c>
      <c r="FL33" s="27">
        <v>10.182041748267853</v>
      </c>
      <c r="FM33" s="27">
        <v>7.3180338850305322</v>
      </c>
      <c r="FN33" s="27">
        <v>-1.8332277871095499</v>
      </c>
      <c r="FO33" s="27">
        <v>37.406185864736841</v>
      </c>
      <c r="FP33" s="27">
        <v>11.391146374880595</v>
      </c>
      <c r="FQ33" s="27">
        <v>8.1870411869898359</v>
      </c>
      <c r="FR33" s="27">
        <v>-2.0377734290925922</v>
      </c>
      <c r="FS33" s="28">
        <v>32.45082403073684</v>
      </c>
      <c r="FT33" s="28">
        <v>12.672172839317261</v>
      </c>
      <c r="FU33" s="28">
        <v>9.1077401299069756</v>
      </c>
      <c r="FV33" s="28">
        <v>6.605592837472507</v>
      </c>
      <c r="FW33" s="28">
        <v>32.39190142573684</v>
      </c>
      <c r="FX33" s="28">
        <v>11.041035948530551</v>
      </c>
      <c r="FY33" s="28">
        <v>7.935409930030203</v>
      </c>
      <c r="FZ33" s="28">
        <v>6.9054872921372557</v>
      </c>
      <c r="GA33" s="28">
        <v>32.591718522736841</v>
      </c>
      <c r="GB33" s="28">
        <v>11.030819512172542</v>
      </c>
      <c r="GC33" s="28">
        <v>7.9280671760619343</v>
      </c>
      <c r="GD33" s="28">
        <v>6.5943696270471825</v>
      </c>
      <c r="GE33" s="28">
        <v>32.808247598736841</v>
      </c>
      <c r="GF33" s="28">
        <v>11.008436232973363</v>
      </c>
      <c r="GG33" s="28">
        <v>7.911979872583184</v>
      </c>
      <c r="GH33" s="28">
        <v>6.1660878316532539</v>
      </c>
      <c r="GI33" s="28">
        <v>33.015548333736845</v>
      </c>
      <c r="GJ33" s="28">
        <v>10.980640315698542</v>
      </c>
      <c r="GK33" s="28">
        <v>7.8920023995466728</v>
      </c>
      <c r="GL33" s="28">
        <v>5.6457099507496906</v>
      </c>
      <c r="GM33" s="28">
        <v>33.28064766873684</v>
      </c>
      <c r="GN33" s="28">
        <v>10.947441904298856</v>
      </c>
      <c r="GO33" s="28">
        <v>7.8681420476095569</v>
      </c>
      <c r="GP33" s="28">
        <v>5.6518696078823254</v>
      </c>
      <c r="GQ33" s="28">
        <v>33.588086654736841</v>
      </c>
      <c r="GR33" s="28">
        <v>10.907551373728278</v>
      </c>
      <c r="GS33" s="28">
        <v>7.8394719378590247</v>
      </c>
      <c r="GT33" s="28">
        <v>5.3733975349455569</v>
      </c>
      <c r="GU33" s="28">
        <v>33.976094429736847</v>
      </c>
      <c r="GV33" s="28">
        <v>10.861221160167613</v>
      </c>
      <c r="GW33" s="28">
        <v>7.8061735011485949</v>
      </c>
      <c r="GX33" s="28">
        <v>4.9507426995354855</v>
      </c>
      <c r="GY33" s="28">
        <v>34.422367320736839</v>
      </c>
      <c r="GZ33" s="28">
        <v>10.810138076234493</v>
      </c>
      <c r="HA33" s="28">
        <v>7.7694590829192629</v>
      </c>
      <c r="HB33" s="28">
        <v>4.4565566572665709</v>
      </c>
      <c r="HC33" s="28">
        <v>34.940532944736844</v>
      </c>
      <c r="HD33" s="28">
        <v>10.194837543085614</v>
      </c>
      <c r="HE33" s="28">
        <v>7.3272304747104178</v>
      </c>
      <c r="HF33" s="28">
        <v>3.9765361386462352</v>
      </c>
      <c r="HG33" s="28">
        <v>37.159988634736841</v>
      </c>
      <c r="HH33" s="28">
        <v>9.8494911643718854</v>
      </c>
      <c r="HI33" s="28">
        <v>7.0790232325893001</v>
      </c>
      <c r="HJ33" s="28">
        <v>2.0500829613457334</v>
      </c>
      <c r="HK33" s="28">
        <v>38.677962514736841</v>
      </c>
      <c r="HL33" s="28">
        <v>8.1940038194909075</v>
      </c>
      <c r="HM33" s="28">
        <v>5.8891918819037468</v>
      </c>
      <c r="HN33" s="28">
        <v>-6.9604227510116772</v>
      </c>
      <c r="HO33" s="28">
        <v>39.170574334736841</v>
      </c>
      <c r="HP33" s="28">
        <v>8.7134424208363193</v>
      </c>
      <c r="HQ33" s="28">
        <v>6.2625226322402652</v>
      </c>
      <c r="HR33" s="28">
        <v>-14.311461957760372</v>
      </c>
      <c r="HS33" s="28">
        <v>38.941611694736842</v>
      </c>
      <c r="HT33" s="28">
        <v>8.0014792604064624</v>
      </c>
      <c r="HU33" s="28">
        <v>5.750820690554014</v>
      </c>
      <c r="HV33" s="28">
        <v>-19.801476002584451</v>
      </c>
      <c r="HW33" s="29">
        <v>32.420073290736845</v>
      </c>
      <c r="HX33" s="29">
        <v>12.671478093465515</v>
      </c>
      <c r="HY33" s="29">
        <v>9.1072408023840428</v>
      </c>
      <c r="HZ33" s="29">
        <v>6.7007568754106934</v>
      </c>
      <c r="IA33" s="29">
        <v>32.33117562973684</v>
      </c>
      <c r="IB33" s="29">
        <v>11.041313790126189</v>
      </c>
      <c r="IC33" s="29">
        <v>7.9356096202555833</v>
      </c>
      <c r="ID33" s="29">
        <v>7.0899505826157245</v>
      </c>
      <c r="IE33" s="29">
        <v>32.50048413373684</v>
      </c>
      <c r="IF33" s="29">
        <v>11.033475380476633</v>
      </c>
      <c r="IG33" s="29">
        <v>7.9299760009051266</v>
      </c>
      <c r="IH33" s="29">
        <v>6.8690144774227981</v>
      </c>
      <c r="II33" s="29">
        <v>32.700509217736844</v>
      </c>
      <c r="IJ33" s="29">
        <v>11.007952497926174</v>
      </c>
      <c r="IK33" s="29">
        <v>7.9116322026802086</v>
      </c>
      <c r="IL33" s="29">
        <v>6.50985928624808</v>
      </c>
      <c r="IM33" s="29">
        <v>32.893922238736842</v>
      </c>
      <c r="IN33" s="29">
        <v>10.979394675045851</v>
      </c>
      <c r="IO33" s="29">
        <v>7.8911071330833913</v>
      </c>
      <c r="IP33" s="29">
        <v>6.0207067854510008</v>
      </c>
      <c r="IQ33" s="29">
        <v>33.141740933736841</v>
      </c>
      <c r="IR33" s="29">
        <v>10.94774199094366</v>
      </c>
      <c r="IS33" s="29">
        <v>7.8683577257897701</v>
      </c>
      <c r="IT33" s="29">
        <v>6.1087174033994351</v>
      </c>
      <c r="IU33" s="29">
        <v>33.434529138736842</v>
      </c>
      <c r="IV33" s="29">
        <v>10.912900601102749</v>
      </c>
      <c r="IW33" s="29">
        <v>7.8433165328973198</v>
      </c>
      <c r="IX33" s="29">
        <v>5.8649508907475187</v>
      </c>
      <c r="IY33" s="29">
        <v>33.814982107736839</v>
      </c>
      <c r="IZ33" s="29">
        <v>10.875696835523662</v>
      </c>
      <c r="JA33" s="29">
        <v>7.8165774540475601</v>
      </c>
      <c r="JB33" s="29">
        <v>5.4285965649354537</v>
      </c>
      <c r="JC33" s="29">
        <v>34.259103744736841</v>
      </c>
      <c r="JD33" s="29">
        <v>10.836324306171029</v>
      </c>
      <c r="JE33" s="29">
        <v>7.7882796419716129</v>
      </c>
      <c r="JF33" s="29">
        <v>4.9616835560979737</v>
      </c>
      <c r="JG33" s="29">
        <v>34.795776364736838</v>
      </c>
      <c r="JH33" s="29">
        <v>10.240006178053578</v>
      </c>
      <c r="JI33" s="29">
        <v>7.3596940620152305</v>
      </c>
      <c r="JJ33" s="29">
        <v>4.24742097126882</v>
      </c>
      <c r="JK33" s="29">
        <v>37.340355774736842</v>
      </c>
      <c r="JL33" s="29">
        <v>10.010955840122515</v>
      </c>
      <c r="JM33" s="29">
        <v>7.1950710742296646</v>
      </c>
      <c r="JN33" s="29">
        <v>-4.057370777305394</v>
      </c>
      <c r="JO33" s="29">
        <v>38.84489456473684</v>
      </c>
      <c r="JP33" s="29">
        <v>7.9808876206838981</v>
      </c>
      <c r="JQ33" s="29">
        <v>5.7360210736438111</v>
      </c>
      <c r="JR33" s="29">
        <v>-12.763594692276982</v>
      </c>
      <c r="JS33" s="29">
        <v>38.782809914736845</v>
      </c>
      <c r="JT33" s="29">
        <v>9.7023007334974327</v>
      </c>
      <c r="JU33" s="29">
        <v>6.9732345717959241</v>
      </c>
      <c r="JV33" s="29">
        <v>-19.076326476983368</v>
      </c>
      <c r="JW33" s="29">
        <v>38.600956604736844</v>
      </c>
      <c r="JX33" s="29">
        <v>8.6032999242198986</v>
      </c>
      <c r="JY33" s="29">
        <v>6.1833610512579487</v>
      </c>
      <c r="JZ33" s="29">
        <v>-19.447689349481067</v>
      </c>
    </row>
    <row r="34" spans="1:286" ht="15" thickBot="1" x14ac:dyDescent="0.35">
      <c r="A34" s="2"/>
      <c r="B34" s="74" t="s">
        <v>499</v>
      </c>
      <c r="C34" s="74" t="s">
        <v>480</v>
      </c>
      <c r="D34" s="74" t="s">
        <v>878</v>
      </c>
      <c r="E34" s="87">
        <v>356431</v>
      </c>
      <c r="F34" s="84">
        <v>426698</v>
      </c>
      <c r="G34" s="22">
        <v>31.005151127000001</v>
      </c>
      <c r="H34" s="22">
        <v>12.923651866885278</v>
      </c>
      <c r="I34" s="22">
        <v>9.2884830585470333</v>
      </c>
      <c r="J34" s="22">
        <v>13.524085805355336</v>
      </c>
      <c r="K34" s="22">
        <v>30.947715684999999</v>
      </c>
      <c r="L34" s="22">
        <v>12.915223681450589</v>
      </c>
      <c r="M34" s="22">
        <v>9.2824255557273396</v>
      </c>
      <c r="N34" s="22">
        <v>13.548356411782853</v>
      </c>
      <c r="O34" s="22">
        <v>31.024771047999998</v>
      </c>
      <c r="P34" s="22">
        <v>12.904198652230612</v>
      </c>
      <c r="Q34" s="22">
        <v>9.274501650148288</v>
      </c>
      <c r="R34" s="22">
        <v>13.116066197167678</v>
      </c>
      <c r="S34" s="22">
        <v>31.106673022999999</v>
      </c>
      <c r="T34" s="22">
        <v>12.878326028062734</v>
      </c>
      <c r="U34" s="22">
        <v>9.2559064857366504</v>
      </c>
      <c r="V34" s="22">
        <v>12.884295971427768</v>
      </c>
      <c r="W34" s="22">
        <v>31.208538391000001</v>
      </c>
      <c r="X34" s="22">
        <v>12.847288342488053</v>
      </c>
      <c r="Y34" s="22">
        <v>9.233599089993838</v>
      </c>
      <c r="Z34" s="22">
        <v>12.718038003519036</v>
      </c>
      <c r="AA34" s="22">
        <v>31.328973788999999</v>
      </c>
      <c r="AB34" s="22">
        <v>12.811160653489893</v>
      </c>
      <c r="AC34" s="22">
        <v>9.2076334085703309</v>
      </c>
      <c r="AD34" s="22">
        <v>12.338184575090313</v>
      </c>
      <c r="AE34" s="22">
        <v>31.460916974</v>
      </c>
      <c r="AF34" s="22">
        <v>12.768899989712336</v>
      </c>
      <c r="AG34" s="22">
        <v>9.1772598374169174</v>
      </c>
      <c r="AH34" s="22">
        <v>11.985279708518117</v>
      </c>
      <c r="AI34" s="22">
        <v>31.624392096000001</v>
      </c>
      <c r="AJ34" s="22">
        <v>12.720755550399568</v>
      </c>
      <c r="AK34" s="22">
        <v>9.142657480937034</v>
      </c>
      <c r="AL34" s="22">
        <v>11.649736851181505</v>
      </c>
      <c r="AM34" s="22">
        <v>31.808040967</v>
      </c>
      <c r="AN34" s="22">
        <v>12.668327962752905</v>
      </c>
      <c r="AO34" s="22">
        <v>9.1049767414160065</v>
      </c>
      <c r="AP34" s="22">
        <v>11.388773675350198</v>
      </c>
      <c r="AQ34" s="22">
        <v>32.024556064999999</v>
      </c>
      <c r="AR34" s="22">
        <v>12.331837067851323</v>
      </c>
      <c r="AS34" s="22">
        <v>8.8631341098718046</v>
      </c>
      <c r="AT34" s="22">
        <v>10.933593698821731</v>
      </c>
      <c r="AU34" s="22">
        <v>33.123198876000004</v>
      </c>
      <c r="AV34" s="22">
        <v>11.972262539683548</v>
      </c>
      <c r="AW34" s="22">
        <v>8.6047008165911834</v>
      </c>
      <c r="AX34" s="22">
        <v>9.0020448811717841</v>
      </c>
      <c r="AY34" s="22">
        <v>34.062468162999998</v>
      </c>
      <c r="AZ34" s="22">
        <v>10.98163789232126</v>
      </c>
      <c r="BA34" s="22">
        <v>7.8927193775073263</v>
      </c>
      <c r="BB34" s="22">
        <v>7.0704203378206003</v>
      </c>
      <c r="BC34" s="22">
        <v>34.560914158000003</v>
      </c>
      <c r="BD34" s="22">
        <v>10.669451416304604</v>
      </c>
      <c r="BE34" s="22">
        <v>7.6683448103605345</v>
      </c>
      <c r="BF34" s="22">
        <v>6.0263034116532097</v>
      </c>
      <c r="BG34" s="22">
        <v>34.821341490000002</v>
      </c>
      <c r="BH34" s="22">
        <v>10.147660586893089</v>
      </c>
      <c r="BI34" s="22">
        <v>7.2933234673984275</v>
      </c>
      <c r="BJ34" s="22">
        <v>5.607418446327884</v>
      </c>
      <c r="BK34" s="25">
        <v>31.026110040999999</v>
      </c>
      <c r="BL34" s="25">
        <v>12.926940308217276</v>
      </c>
      <c r="BM34" s="25">
        <v>9.2908465260805055</v>
      </c>
      <c r="BN34" s="25">
        <v>13.463714663536392</v>
      </c>
      <c r="BO34" s="25">
        <v>30.979448717</v>
      </c>
      <c r="BP34" s="25">
        <v>12.923597400122313</v>
      </c>
      <c r="BQ34" s="25">
        <v>9.2884439122120614</v>
      </c>
      <c r="BR34" s="25">
        <v>13.546568261686225</v>
      </c>
      <c r="BS34" s="25">
        <v>31.023082417000001</v>
      </c>
      <c r="BT34" s="25">
        <v>12.919769243030615</v>
      </c>
      <c r="BU34" s="25">
        <v>9.2856925403352921</v>
      </c>
      <c r="BV34" s="25">
        <v>13.269716776618932</v>
      </c>
      <c r="BW34" s="25">
        <v>31.063598683000002</v>
      </c>
      <c r="BX34" s="25">
        <v>12.912096801862738</v>
      </c>
      <c r="BY34" s="25">
        <v>9.2801782058004747</v>
      </c>
      <c r="BZ34" s="25">
        <v>13.124973376047635</v>
      </c>
      <c r="CA34" s="25">
        <v>31.107081987000001</v>
      </c>
      <c r="CB34" s="25">
        <v>12.90351132238361</v>
      </c>
      <c r="CC34" s="25">
        <v>9.2740076526539816</v>
      </c>
      <c r="CD34" s="25">
        <v>13.019651902481753</v>
      </c>
      <c r="CE34" s="25">
        <v>31.161621086</v>
      </c>
      <c r="CF34" s="25">
        <v>12.894108116019176</v>
      </c>
      <c r="CG34" s="25">
        <v>9.2672493830942866</v>
      </c>
      <c r="CH34" s="25">
        <v>12.722838400325234</v>
      </c>
      <c r="CI34" s="25">
        <v>31.221169222</v>
      </c>
      <c r="CJ34" s="25">
        <v>12.88381864954642</v>
      </c>
      <c r="CK34" s="25">
        <v>9.2598541409446149</v>
      </c>
      <c r="CL34" s="25">
        <v>12.461965785650261</v>
      </c>
      <c r="CM34" s="25">
        <v>31.292072099000002</v>
      </c>
      <c r="CN34" s="25">
        <v>12.872620066069638</v>
      </c>
      <c r="CO34" s="25">
        <v>9.2518054985039786</v>
      </c>
      <c r="CP34" s="25">
        <v>12.182408676613655</v>
      </c>
      <c r="CQ34" s="25">
        <v>31.371177762000002</v>
      </c>
      <c r="CR34" s="25">
        <v>12.860799842104569</v>
      </c>
      <c r="CS34" s="25">
        <v>9.2433100708045455</v>
      </c>
      <c r="CT34" s="25">
        <v>11.948123164790688</v>
      </c>
      <c r="CU34" s="25">
        <v>31.466607392</v>
      </c>
      <c r="CV34" s="25">
        <v>12.589228949185751</v>
      </c>
      <c r="CW34" s="25">
        <v>9.0481267229356366</v>
      </c>
      <c r="CX34" s="25">
        <v>11.538515279718744</v>
      </c>
      <c r="CY34" s="25">
        <v>31.857755245</v>
      </c>
      <c r="CZ34" s="25">
        <v>12.529990163288744</v>
      </c>
      <c r="DA34" s="25">
        <v>9.0055506411221735</v>
      </c>
      <c r="DB34" s="25">
        <v>10.092980760428283</v>
      </c>
      <c r="DC34" s="25">
        <v>32.242434653000004</v>
      </c>
      <c r="DD34" s="25">
        <v>12.12591230956926</v>
      </c>
      <c r="DE34" s="25">
        <v>8.7151319315138913</v>
      </c>
      <c r="DF34" s="25">
        <v>8.8006786237316135</v>
      </c>
      <c r="DG34" s="25">
        <v>32.624034850000001</v>
      </c>
      <c r="DH34" s="25">
        <v>12.039602939126548</v>
      </c>
      <c r="DI34" s="25">
        <v>8.6530996875778587</v>
      </c>
      <c r="DJ34" s="25">
        <v>7.6473777685523601</v>
      </c>
      <c r="DK34" s="25">
        <v>32.825641005000001</v>
      </c>
      <c r="DL34" s="25">
        <v>11.646723284011832</v>
      </c>
      <c r="DM34" s="25">
        <v>8.3707293437951193</v>
      </c>
      <c r="DN34" s="25">
        <v>7.442453020966461</v>
      </c>
      <c r="DO34" s="27">
        <v>31.004424994000001</v>
      </c>
      <c r="DP34" s="27">
        <v>12.924290601011469</v>
      </c>
      <c r="DQ34" s="27">
        <v>9.2889421293399597</v>
      </c>
      <c r="DR34" s="27">
        <v>13.526172575532993</v>
      </c>
      <c r="DS34" s="27">
        <v>30.938225464999999</v>
      </c>
      <c r="DT34" s="27">
        <v>12.917964538163559</v>
      </c>
      <c r="DU34" s="27">
        <v>9.2843954634133841</v>
      </c>
      <c r="DV34" s="27">
        <v>13.58835271379634</v>
      </c>
      <c r="DW34" s="27">
        <v>31.001591521999998</v>
      </c>
      <c r="DX34" s="27">
        <v>12.91069873553273</v>
      </c>
      <c r="DY34" s="27">
        <v>9.279173388001702</v>
      </c>
      <c r="DZ34" s="27">
        <v>13.199773808167988</v>
      </c>
      <c r="EA34" s="27">
        <v>31.069054438000002</v>
      </c>
      <c r="EB34" s="27">
        <v>12.890662015618386</v>
      </c>
      <c r="EC34" s="27">
        <v>9.2647726028838253</v>
      </c>
      <c r="ED34" s="27">
        <v>13.010512583127893</v>
      </c>
      <c r="EE34" s="27">
        <v>31.153740118999998</v>
      </c>
      <c r="EF34" s="27">
        <v>12.868629018761505</v>
      </c>
      <c r="EG34" s="27">
        <v>9.2489370542214111</v>
      </c>
      <c r="EH34" s="27">
        <v>12.888878808269611</v>
      </c>
      <c r="EI34" s="27">
        <v>31.251894047</v>
      </c>
      <c r="EJ34" s="27">
        <v>12.844933491019809</v>
      </c>
      <c r="EK34" s="27">
        <v>9.2319066118774771</v>
      </c>
      <c r="EL34" s="27">
        <v>12.571867939129433</v>
      </c>
      <c r="EM34" s="27">
        <v>31.35731268</v>
      </c>
      <c r="EN34" s="27">
        <v>12.819304059822645</v>
      </c>
      <c r="EO34" s="27">
        <v>9.2134862350422697</v>
      </c>
      <c r="EP34" s="27">
        <v>12.282844940303006</v>
      </c>
      <c r="EQ34" s="27">
        <v>31.483932813999999</v>
      </c>
      <c r="ER34" s="27">
        <v>12.79215327742221</v>
      </c>
      <c r="ES34" s="27">
        <v>9.1939724331424433</v>
      </c>
      <c r="ET34" s="27">
        <v>12.024020124178941</v>
      </c>
      <c r="EU34" s="27">
        <v>31.622911921</v>
      </c>
      <c r="EV34" s="27">
        <v>12.763763946339582</v>
      </c>
      <c r="EW34" s="27">
        <v>9.1735684619181672</v>
      </c>
      <c r="EX34" s="27">
        <v>11.834917802732461</v>
      </c>
      <c r="EY34" s="27">
        <v>31.784132939999999</v>
      </c>
      <c r="EZ34" s="27">
        <v>12.469861378011966</v>
      </c>
      <c r="FA34" s="27">
        <v>8.962334899230715</v>
      </c>
      <c r="FB34" s="27">
        <v>11.454029538080041</v>
      </c>
      <c r="FC34" s="27">
        <v>32.599451899999998</v>
      </c>
      <c r="FD34" s="27">
        <v>12.285174271967289</v>
      </c>
      <c r="FE34" s="27">
        <v>8.829596639697149</v>
      </c>
      <c r="FF34" s="27">
        <v>9.9384282019964125</v>
      </c>
      <c r="FG34" s="27">
        <v>33.433001369000003</v>
      </c>
      <c r="FH34" s="27">
        <v>11.773617680058276</v>
      </c>
      <c r="FI34" s="27">
        <v>8.4619308447363561</v>
      </c>
      <c r="FJ34" s="27">
        <v>8.8705608872391117</v>
      </c>
      <c r="FK34" s="27">
        <v>33.919627394000003</v>
      </c>
      <c r="FL34" s="27">
        <v>11.579196353068308</v>
      </c>
      <c r="FM34" s="27">
        <v>8.3221964089462812</v>
      </c>
      <c r="FN34" s="27">
        <v>8.4941476104079499</v>
      </c>
      <c r="FO34" s="27">
        <v>34.168696468</v>
      </c>
      <c r="FP34" s="27">
        <v>11.141421064664568</v>
      </c>
      <c r="FQ34" s="27">
        <v>8.0075586895406854</v>
      </c>
      <c r="FR34" s="27">
        <v>8.6889574841075508</v>
      </c>
      <c r="FS34" s="28">
        <v>31.005544601</v>
      </c>
      <c r="FT34" s="28">
        <v>12.923651770720792</v>
      </c>
      <c r="FU34" s="28">
        <v>9.2884829894317242</v>
      </c>
      <c r="FV34" s="28">
        <v>13.518339005523243</v>
      </c>
      <c r="FW34" s="28">
        <v>30.945946353</v>
      </c>
      <c r="FX34" s="28">
        <v>12.915223267542617</v>
      </c>
      <c r="FY34" s="28">
        <v>9.2824252582435296</v>
      </c>
      <c r="FZ34" s="28">
        <v>13.561181315219311</v>
      </c>
      <c r="GA34" s="28">
        <v>31.030621744000001</v>
      </c>
      <c r="GB34" s="28">
        <v>12.904197790757097</v>
      </c>
      <c r="GC34" s="28">
        <v>9.2745010309903098</v>
      </c>
      <c r="GD34" s="28">
        <v>13.147670752417072</v>
      </c>
      <c r="GE34" s="28">
        <v>31.132712332000001</v>
      </c>
      <c r="GF34" s="28">
        <v>12.877246927309098</v>
      </c>
      <c r="GG34" s="28">
        <v>9.2551309147779275</v>
      </c>
      <c r="GH34" s="28">
        <v>12.94655814307813</v>
      </c>
      <c r="GI34" s="28">
        <v>31.270215852</v>
      </c>
      <c r="GJ34" s="28">
        <v>12.845069539524703</v>
      </c>
      <c r="GK34" s="28">
        <v>9.2320043926166875</v>
      </c>
      <c r="GL34" s="28">
        <v>12.81723388065903</v>
      </c>
      <c r="GM34" s="28">
        <v>31.450223999999999</v>
      </c>
      <c r="GN34" s="28">
        <v>12.807787483833881</v>
      </c>
      <c r="GO34" s="28">
        <v>9.2052090451221193</v>
      </c>
      <c r="GP34" s="28">
        <v>12.496887517666359</v>
      </c>
      <c r="GQ34" s="28">
        <v>31.662176213000002</v>
      </c>
      <c r="GR34" s="28">
        <v>12.764329975306843</v>
      </c>
      <c r="GS34" s="28">
        <v>9.1739752780818353</v>
      </c>
      <c r="GT34" s="28">
        <v>12.21538070475142</v>
      </c>
      <c r="GU34" s="28">
        <v>31.938224145</v>
      </c>
      <c r="GV34" s="28">
        <v>12.71498732210274</v>
      </c>
      <c r="GW34" s="28">
        <v>9.1385117416858694</v>
      </c>
      <c r="GX34" s="28">
        <v>11.960779316469816</v>
      </c>
      <c r="GY34" s="28">
        <v>32.256519470999997</v>
      </c>
      <c r="GZ34" s="28">
        <v>12.661347576113382</v>
      </c>
      <c r="HA34" s="28">
        <v>9.0999598000970092</v>
      </c>
      <c r="HB34" s="28">
        <v>11.797222140198121</v>
      </c>
      <c r="HC34" s="28">
        <v>32.631461612000003</v>
      </c>
      <c r="HD34" s="28">
        <v>12.341222660949954</v>
      </c>
      <c r="HE34" s="28">
        <v>8.8698797204305695</v>
      </c>
      <c r="HF34" s="28">
        <v>11.473390814564954</v>
      </c>
      <c r="HG34" s="28">
        <v>34.450195983</v>
      </c>
      <c r="HH34" s="28">
        <v>11.975997850426614</v>
      </c>
      <c r="HI34" s="28">
        <v>8.6073854579690803</v>
      </c>
      <c r="HJ34" s="28">
        <v>10.122569096675306</v>
      </c>
      <c r="HK34" s="28">
        <v>36.095058238</v>
      </c>
      <c r="HL34" s="28">
        <v>10.637029487536125</v>
      </c>
      <c r="HM34" s="28">
        <v>7.6450425317791177</v>
      </c>
      <c r="HN34" s="28">
        <v>5.0920435183365171</v>
      </c>
      <c r="HO34" s="28">
        <v>36.668918160000004</v>
      </c>
      <c r="HP34" s="28">
        <v>10.32331584701801</v>
      </c>
      <c r="HQ34" s="28">
        <v>7.4195703614358353</v>
      </c>
      <c r="HR34" s="28">
        <v>-8.2384737790064833E-2</v>
      </c>
      <c r="HS34" s="28">
        <v>36.715876422999997</v>
      </c>
      <c r="HT34" s="28">
        <v>8.6784458319713416</v>
      </c>
      <c r="HU34" s="28">
        <v>6.2373698947534093</v>
      </c>
      <c r="HV34" s="28">
        <v>-4.0802650621154655</v>
      </c>
      <c r="HW34" s="29">
        <v>30.986954811</v>
      </c>
      <c r="HX34" s="29">
        <v>12.923487905236202</v>
      </c>
      <c r="HY34" s="29">
        <v>9.2883652160815</v>
      </c>
      <c r="HZ34" s="29">
        <v>13.588975577051336</v>
      </c>
      <c r="IA34" s="29">
        <v>30.909201063000001</v>
      </c>
      <c r="IB34" s="29">
        <v>12.916527827934893</v>
      </c>
      <c r="IC34" s="29">
        <v>9.2833628714837602</v>
      </c>
      <c r="ID34" s="29">
        <v>13.708080416379877</v>
      </c>
      <c r="IE34" s="29">
        <v>30.975469041</v>
      </c>
      <c r="IF34" s="29">
        <v>12.908133167843806</v>
      </c>
      <c r="IG34" s="29">
        <v>9.2773294639886128</v>
      </c>
      <c r="IH34" s="29">
        <v>13.354681164028156</v>
      </c>
      <c r="II34" s="29">
        <v>31.062886363000001</v>
      </c>
      <c r="IJ34" s="29">
        <v>12.874950652834187</v>
      </c>
      <c r="IK34" s="29">
        <v>9.2534805371000335</v>
      </c>
      <c r="IL34" s="29">
        <v>13.205536687392774</v>
      </c>
      <c r="IM34" s="29">
        <v>31.18456033</v>
      </c>
      <c r="IN34" s="29">
        <v>12.838027366802841</v>
      </c>
      <c r="IO34" s="29">
        <v>9.2269430444237681</v>
      </c>
      <c r="IP34" s="29">
        <v>13.129148362222752</v>
      </c>
      <c r="IQ34" s="29">
        <v>31.351020841</v>
      </c>
      <c r="IR34" s="29">
        <v>12.797160522290882</v>
      </c>
      <c r="IS34" s="29">
        <v>9.1975712386203146</v>
      </c>
      <c r="IT34" s="29">
        <v>12.847746461075115</v>
      </c>
      <c r="IU34" s="29">
        <v>31.550275429999999</v>
      </c>
      <c r="IV34" s="29">
        <v>12.752670603271817</v>
      </c>
      <c r="IW34" s="29">
        <v>9.1655954578316354</v>
      </c>
      <c r="IX34" s="29">
        <v>12.605642417199933</v>
      </c>
      <c r="IY34" s="29">
        <v>31.817983988000002</v>
      </c>
      <c r="IZ34" s="29">
        <v>12.705383477555658</v>
      </c>
      <c r="JA34" s="29">
        <v>9.1316092695138149</v>
      </c>
      <c r="JB34" s="29">
        <v>12.389312790993648</v>
      </c>
      <c r="JC34" s="29">
        <v>32.131011786000002</v>
      </c>
      <c r="JD34" s="29">
        <v>12.655533638032011</v>
      </c>
      <c r="JE34" s="29">
        <v>9.095781208323686</v>
      </c>
      <c r="JF34" s="29">
        <v>12.25375699240506</v>
      </c>
      <c r="JG34" s="29">
        <v>32.516487255999998</v>
      </c>
      <c r="JH34" s="29">
        <v>12.347018147504935</v>
      </c>
      <c r="JI34" s="29">
        <v>8.8740450507285722</v>
      </c>
      <c r="JJ34" s="29">
        <v>11.754437067465515</v>
      </c>
      <c r="JK34" s="29">
        <v>34.708581756000001</v>
      </c>
      <c r="JL34" s="29">
        <v>12.044297816501659</v>
      </c>
      <c r="JM34" s="29">
        <v>8.6564739883877113</v>
      </c>
      <c r="JN34" s="29">
        <v>5.9877406603933068</v>
      </c>
      <c r="JO34" s="29">
        <v>36.283068485000001</v>
      </c>
      <c r="JP34" s="29">
        <v>10.150001177876002</v>
      </c>
      <c r="JQ34" s="29">
        <v>7.2950056962231988</v>
      </c>
      <c r="JR34" s="29">
        <v>0.96940108131602187</v>
      </c>
      <c r="JS34" s="29">
        <v>36.605505874999999</v>
      </c>
      <c r="JT34" s="29">
        <v>9.9219953423696818</v>
      </c>
      <c r="JU34" s="29">
        <v>7.1311334128961539</v>
      </c>
      <c r="JV34" s="29">
        <v>-3.5393151054231282</v>
      </c>
      <c r="JW34" s="29">
        <v>36.436594325000002</v>
      </c>
      <c r="JX34" s="29">
        <v>8.9364767655834942</v>
      </c>
      <c r="JY34" s="29">
        <v>6.4228218072719399</v>
      </c>
      <c r="JZ34" s="29">
        <v>-3.5991994257936781</v>
      </c>
    </row>
    <row r="35" spans="1:286" ht="15" thickBot="1" x14ac:dyDescent="0.35">
      <c r="A35" s="2"/>
      <c r="B35" s="74" t="s">
        <v>500</v>
      </c>
      <c r="C35" s="74" t="s">
        <v>501</v>
      </c>
      <c r="D35" s="74" t="s">
        <v>880</v>
      </c>
      <c r="E35" s="87">
        <v>370695</v>
      </c>
      <c r="F35" s="84">
        <v>407609</v>
      </c>
      <c r="G35" s="22">
        <v>26.200564160999999</v>
      </c>
      <c r="H35" s="22">
        <v>8.9017393294567242</v>
      </c>
      <c r="I35" s="22">
        <v>6.4936949063272396</v>
      </c>
      <c r="J35" s="22">
        <v>10.768079573266304</v>
      </c>
      <c r="K35" s="22">
        <v>26.157799379</v>
      </c>
      <c r="L35" s="22">
        <v>8.895831724089124</v>
      </c>
      <c r="M35" s="22">
        <v>6.4893853904602405</v>
      </c>
      <c r="N35" s="22">
        <v>10.770620545669489</v>
      </c>
      <c r="O35" s="22">
        <v>26.208824248999999</v>
      </c>
      <c r="P35" s="22">
        <v>8.8882771778782956</v>
      </c>
      <c r="Q35" s="22">
        <v>6.4838744541776503</v>
      </c>
      <c r="R35" s="22">
        <v>10.507177124379293</v>
      </c>
      <c r="S35" s="22">
        <v>26.265534985999999</v>
      </c>
      <c r="T35" s="22">
        <v>8.8689148199421535</v>
      </c>
      <c r="U35" s="22">
        <v>6.4697498836357612</v>
      </c>
      <c r="V35" s="22">
        <v>10.329392123267272</v>
      </c>
      <c r="W35" s="22">
        <v>26.338214881999999</v>
      </c>
      <c r="X35" s="22">
        <v>8.8462330494423007</v>
      </c>
      <c r="Y35" s="22">
        <v>6.4532038478431852</v>
      </c>
      <c r="Z35" s="22">
        <v>10.138945044009921</v>
      </c>
      <c r="AA35" s="22">
        <v>26.428598428000001</v>
      </c>
      <c r="AB35" s="22">
        <v>8.8202119783691639</v>
      </c>
      <c r="AC35" s="22">
        <v>6.4342218387738273</v>
      </c>
      <c r="AD35" s="22">
        <v>9.9322864988883044</v>
      </c>
      <c r="AE35" s="22">
        <v>26.530888277999999</v>
      </c>
      <c r="AF35" s="22">
        <v>8.7902938767201757</v>
      </c>
      <c r="AG35" s="22">
        <v>6.4123970001558144</v>
      </c>
      <c r="AH35" s="22">
        <v>9.678965545873524</v>
      </c>
      <c r="AI35" s="22">
        <v>26.658321168000001</v>
      </c>
      <c r="AJ35" s="22">
        <v>8.7565083113217614</v>
      </c>
      <c r="AK35" s="22">
        <v>6.3877509005773776</v>
      </c>
      <c r="AL35" s="22">
        <v>9.4344436072074807</v>
      </c>
      <c r="AM35" s="22">
        <v>26.801500367999999</v>
      </c>
      <c r="AN35" s="22">
        <v>8.719972319094893</v>
      </c>
      <c r="AO35" s="22">
        <v>6.3610984029204163</v>
      </c>
      <c r="AP35" s="22">
        <v>9.2154462645686728</v>
      </c>
      <c r="AQ35" s="22">
        <v>26.965304147000001</v>
      </c>
      <c r="AR35" s="22">
        <v>8.2806101763608684</v>
      </c>
      <c r="AS35" s="22">
        <v>6.0405898368176301</v>
      </c>
      <c r="AT35" s="22">
        <v>8.8118340452982018</v>
      </c>
      <c r="AU35" s="22">
        <v>27.789992064</v>
      </c>
      <c r="AV35" s="22">
        <v>8.0359602061682534</v>
      </c>
      <c r="AW35" s="22">
        <v>5.8621210897025815</v>
      </c>
      <c r="AX35" s="22">
        <v>7.2270706223471688</v>
      </c>
      <c r="AY35" s="22">
        <v>28.508051222999999</v>
      </c>
      <c r="AZ35" s="22">
        <v>7.4764873631867292</v>
      </c>
      <c r="BA35" s="22">
        <v>5.4539934400110832</v>
      </c>
      <c r="BB35" s="22">
        <v>5.2690021604729083</v>
      </c>
      <c r="BC35" s="22">
        <v>28.911489649</v>
      </c>
      <c r="BD35" s="22">
        <v>7.2740668815445506</v>
      </c>
      <c r="BE35" s="22">
        <v>5.3063305168533068</v>
      </c>
      <c r="BF35" s="22">
        <v>3.9896252789997675</v>
      </c>
      <c r="BG35" s="22">
        <v>29.142295152999999</v>
      </c>
      <c r="BH35" s="22">
        <v>6.8299894941523576</v>
      </c>
      <c r="BI35" s="22">
        <v>4.9823822454204043</v>
      </c>
      <c r="BJ35" s="22">
        <v>3.2958447923658341</v>
      </c>
      <c r="BK35" s="25">
        <v>26.225193170000001</v>
      </c>
      <c r="BL35" s="25">
        <v>8.9036208401322625</v>
      </c>
      <c r="BM35" s="25">
        <v>6.4950674421697023</v>
      </c>
      <c r="BN35" s="25">
        <v>10.711003341074329</v>
      </c>
      <c r="BO35" s="25">
        <v>26.201496349999999</v>
      </c>
      <c r="BP35" s="25">
        <v>8.9006834231415954</v>
      </c>
      <c r="BQ35" s="25">
        <v>6.4929246373712131</v>
      </c>
      <c r="BR35" s="25">
        <v>10.733343663971574</v>
      </c>
      <c r="BS35" s="25">
        <v>26.241450496999999</v>
      </c>
      <c r="BT35" s="25">
        <v>8.897336713294365</v>
      </c>
      <c r="BU35" s="25">
        <v>6.4904832591322439</v>
      </c>
      <c r="BV35" s="25">
        <v>10.533782318478895</v>
      </c>
      <c r="BW35" s="25">
        <v>26.281894252000001</v>
      </c>
      <c r="BX35" s="25">
        <v>8.8908672262081918</v>
      </c>
      <c r="BY35" s="25">
        <v>6.485763858374348</v>
      </c>
      <c r="BZ35" s="25">
        <v>10.389355676164582</v>
      </c>
      <c r="CA35" s="25">
        <v>26.332635064000002</v>
      </c>
      <c r="CB35" s="25">
        <v>8.8837788165344378</v>
      </c>
      <c r="CC35" s="25">
        <v>6.4805929622057645</v>
      </c>
      <c r="CD35" s="25">
        <v>10.233243728712363</v>
      </c>
      <c r="CE35" s="25">
        <v>26.384905319000001</v>
      </c>
      <c r="CF35" s="25">
        <v>8.8760446219293687</v>
      </c>
      <c r="CG35" s="25">
        <v>6.4749509749207306</v>
      </c>
      <c r="CH35" s="25">
        <v>10.059403749193018</v>
      </c>
      <c r="CI35" s="25">
        <v>26.432624780000001</v>
      </c>
      <c r="CJ35" s="25">
        <v>8.8677875878428516</v>
      </c>
      <c r="CK35" s="25">
        <v>6.4689275835132163</v>
      </c>
      <c r="CL35" s="25">
        <v>9.8434775667738759</v>
      </c>
      <c r="CM35" s="25">
        <v>26.490582104000001</v>
      </c>
      <c r="CN35" s="25">
        <v>8.8588717098735916</v>
      </c>
      <c r="CO35" s="25">
        <v>6.4624235746659968</v>
      </c>
      <c r="CP35" s="25">
        <v>9.6268949952267846</v>
      </c>
      <c r="CQ35" s="25">
        <v>26.556002378999999</v>
      </c>
      <c r="CR35" s="25">
        <v>8.8496087390903408</v>
      </c>
      <c r="CS35" s="25">
        <v>6.4556663664433742</v>
      </c>
      <c r="CT35" s="25">
        <v>9.4289038204539821</v>
      </c>
      <c r="CU35" s="25">
        <v>26.631563776</v>
      </c>
      <c r="CV35" s="25">
        <v>8.5065962232130818</v>
      </c>
      <c r="CW35" s="25">
        <v>6.2054435117044235</v>
      </c>
      <c r="CX35" s="25">
        <v>9.0550199259768025</v>
      </c>
      <c r="CY35" s="25">
        <v>26.896740675</v>
      </c>
      <c r="CZ35" s="25">
        <v>8.4668863141240553</v>
      </c>
      <c r="DA35" s="25">
        <v>6.1764756858853911</v>
      </c>
      <c r="DB35" s="25">
        <v>7.9145381775437773</v>
      </c>
      <c r="DC35" s="25">
        <v>27.177367383</v>
      </c>
      <c r="DD35" s="25">
        <v>8.1073734450093369</v>
      </c>
      <c r="DE35" s="25">
        <v>5.9142160531859682</v>
      </c>
      <c r="DF35" s="25">
        <v>6.7088764339639102</v>
      </c>
      <c r="DG35" s="25">
        <v>27.470403787999999</v>
      </c>
      <c r="DH35" s="25">
        <v>8.0518716276587963</v>
      </c>
      <c r="DI35" s="25">
        <v>5.8737282501530848</v>
      </c>
      <c r="DJ35" s="25">
        <v>5.5870978535159921</v>
      </c>
      <c r="DK35" s="25">
        <v>27.633144819999998</v>
      </c>
      <c r="DL35" s="25">
        <v>7.9463119615099922</v>
      </c>
      <c r="DM35" s="25">
        <v>5.7967239433525251</v>
      </c>
      <c r="DN35" s="25">
        <v>5.1750880558081818</v>
      </c>
      <c r="DO35" s="27">
        <v>26.200157046000001</v>
      </c>
      <c r="DP35" s="27">
        <v>8.902148199315338</v>
      </c>
      <c r="DQ35" s="27">
        <v>6.493993171196605</v>
      </c>
      <c r="DR35" s="27">
        <v>10.769674810458895</v>
      </c>
      <c r="DS35" s="27">
        <v>26.152265719999999</v>
      </c>
      <c r="DT35" s="27">
        <v>8.897585783883299</v>
      </c>
      <c r="DU35" s="27">
        <v>6.4906649526591842</v>
      </c>
      <c r="DV35" s="27">
        <v>10.799932635141165</v>
      </c>
      <c r="DW35" s="27">
        <v>26.194841490000002</v>
      </c>
      <c r="DX35" s="27">
        <v>8.8924397856350677</v>
      </c>
      <c r="DY35" s="27">
        <v>6.4869110185822869</v>
      </c>
      <c r="DZ35" s="27">
        <v>10.570686131307676</v>
      </c>
      <c r="EA35" s="27">
        <v>26.242157303999999</v>
      </c>
      <c r="EB35" s="27">
        <v>8.8768227541949951</v>
      </c>
      <c r="EC35" s="27">
        <v>6.4755186115749552</v>
      </c>
      <c r="ED35" s="27">
        <v>10.440197972171786</v>
      </c>
      <c r="EE35" s="27">
        <v>26.303255072999999</v>
      </c>
      <c r="EF35" s="27">
        <v>8.8599335580960066</v>
      </c>
      <c r="EG35" s="27">
        <v>6.4631981781606616</v>
      </c>
      <c r="EH35" s="27">
        <v>10.290674502523748</v>
      </c>
      <c r="EI35" s="27">
        <v>26.376249033000001</v>
      </c>
      <c r="EJ35" s="27">
        <v>8.8419261612888658</v>
      </c>
      <c r="EK35" s="27">
        <v>6.450062032897927</v>
      </c>
      <c r="EL35" s="27">
        <v>10.111740473908437</v>
      </c>
      <c r="EM35" s="27">
        <v>26.456823550999999</v>
      </c>
      <c r="EN35" s="27">
        <v>8.822746693810112</v>
      </c>
      <c r="EO35" s="27">
        <v>6.43607087839841</v>
      </c>
      <c r="EP35" s="27">
        <v>9.9410546957585737</v>
      </c>
      <c r="EQ35" s="27">
        <v>26.554664240000001</v>
      </c>
      <c r="ER35" s="27">
        <v>8.8025346439218985</v>
      </c>
      <c r="ES35" s="27">
        <v>6.421326469407326</v>
      </c>
      <c r="ET35" s="27">
        <v>9.7627847949046913</v>
      </c>
      <c r="EU35" s="27">
        <v>26.665117925000001</v>
      </c>
      <c r="EV35" s="27">
        <v>8.781552654269202</v>
      </c>
      <c r="EW35" s="27">
        <v>6.4060204000775425</v>
      </c>
      <c r="EX35" s="27">
        <v>9.6076793208266675</v>
      </c>
      <c r="EY35" s="27">
        <v>26.792764723000001</v>
      </c>
      <c r="EZ35" s="27">
        <v>8.6688925964645769</v>
      </c>
      <c r="FA35" s="27">
        <v>6.3238364564193006</v>
      </c>
      <c r="FB35" s="27">
        <v>9.2834691743759166</v>
      </c>
      <c r="FC35" s="27">
        <v>27.412598655</v>
      </c>
      <c r="FD35" s="27">
        <v>8.5376379724446831</v>
      </c>
      <c r="FE35" s="27">
        <v>6.2280880355899644</v>
      </c>
      <c r="FF35" s="27">
        <v>8.0413673935221457</v>
      </c>
      <c r="FG35" s="27">
        <v>28.049192274999999</v>
      </c>
      <c r="FH35" s="27">
        <v>7.8650336261913179</v>
      </c>
      <c r="FI35" s="27">
        <v>5.7374325293355923</v>
      </c>
      <c r="FJ35" s="27">
        <v>7.0308368220652895</v>
      </c>
      <c r="FK35" s="27">
        <v>28.389575495999999</v>
      </c>
      <c r="FL35" s="27">
        <v>7.738556140644711</v>
      </c>
      <c r="FM35" s="27">
        <v>5.6451689645127843</v>
      </c>
      <c r="FN35" s="27">
        <v>6.5620031263552736</v>
      </c>
      <c r="FO35" s="27">
        <v>28.479507711</v>
      </c>
      <c r="FP35" s="27">
        <v>7.6111003501157324</v>
      </c>
      <c r="FQ35" s="27">
        <v>5.5521917398257905</v>
      </c>
      <c r="FR35" s="27">
        <v>6.6248727254876645</v>
      </c>
      <c r="FS35" s="28">
        <v>26.200593057999999</v>
      </c>
      <c r="FT35" s="28">
        <v>8.9017392832684266</v>
      </c>
      <c r="FU35" s="28">
        <v>6.4936948726335189</v>
      </c>
      <c r="FV35" s="28">
        <v>10.765392456331503</v>
      </c>
      <c r="FW35" s="28">
        <v>26.155828555999999</v>
      </c>
      <c r="FX35" s="28">
        <v>8.8958315282823257</v>
      </c>
      <c r="FY35" s="28">
        <v>6.4893852476219074</v>
      </c>
      <c r="FZ35" s="28">
        <v>10.772271607834032</v>
      </c>
      <c r="GA35" s="28">
        <v>26.212490882000001</v>
      </c>
      <c r="GB35" s="28">
        <v>8.8882767696842819</v>
      </c>
      <c r="GC35" s="28">
        <v>6.4838741564058004</v>
      </c>
      <c r="GD35" s="28">
        <v>10.523232291411432</v>
      </c>
      <c r="GE35" s="28">
        <v>26.285078930000001</v>
      </c>
      <c r="GF35" s="28">
        <v>8.8681293735425708</v>
      </c>
      <c r="GG35" s="28">
        <v>6.4691769114226476</v>
      </c>
      <c r="GH35" s="28">
        <v>10.384230112168582</v>
      </c>
      <c r="GI35" s="28">
        <v>26.386127563999999</v>
      </c>
      <c r="GJ35" s="28">
        <v>8.8446312847012489</v>
      </c>
      <c r="GK35" s="28">
        <v>6.4520353827651649</v>
      </c>
      <c r="GL35" s="28">
        <v>10.236188774173998</v>
      </c>
      <c r="GM35" s="28">
        <v>26.521736028999999</v>
      </c>
      <c r="GN35" s="28">
        <v>8.8177864287707841</v>
      </c>
      <c r="GO35" s="28">
        <v>6.4324524341115357</v>
      </c>
      <c r="GP35" s="28">
        <v>10.038619860414972</v>
      </c>
      <c r="GQ35" s="28">
        <v>26.685299675</v>
      </c>
      <c r="GR35" s="28">
        <v>8.7870229235754529</v>
      </c>
      <c r="GS35" s="28">
        <v>6.4100108853766002</v>
      </c>
      <c r="GT35" s="28">
        <v>9.8764941280745102</v>
      </c>
      <c r="GU35" s="28">
        <v>26.900949136000001</v>
      </c>
      <c r="GV35" s="28">
        <v>8.7523912554898917</v>
      </c>
      <c r="GW35" s="28">
        <v>6.3847475656677606</v>
      </c>
      <c r="GX35" s="28">
        <v>9.7421730844815553</v>
      </c>
      <c r="GY35" s="28">
        <v>27.154521703</v>
      </c>
      <c r="GZ35" s="28">
        <v>8.7150020633690115</v>
      </c>
      <c r="HA35" s="28">
        <v>6.3574726705667972</v>
      </c>
      <c r="HB35" s="28">
        <v>9.5581032727300119</v>
      </c>
      <c r="HC35" s="28">
        <v>27.402569291999999</v>
      </c>
      <c r="HD35" s="28">
        <v>8.5875285366749843</v>
      </c>
      <c r="HE35" s="28">
        <v>6.2644825075943329</v>
      </c>
      <c r="HF35" s="28">
        <v>9.316902415679138</v>
      </c>
      <c r="HG35" s="28">
        <v>28.191118756999998</v>
      </c>
      <c r="HH35" s="28">
        <v>8.3388214788508765</v>
      </c>
      <c r="HI35" s="28">
        <v>6.0830541715369328</v>
      </c>
      <c r="HJ35" s="28">
        <v>8.2824900385756113</v>
      </c>
      <c r="HK35" s="28">
        <v>29.680177237999999</v>
      </c>
      <c r="HL35" s="28">
        <v>6.910729707947616</v>
      </c>
      <c r="HM35" s="28">
        <v>5.0412811072780048</v>
      </c>
      <c r="HN35" s="28">
        <v>1.6185095560739882</v>
      </c>
      <c r="HO35" s="28">
        <v>30.240290712</v>
      </c>
      <c r="HP35" s="28">
        <v>6.7070839384132439</v>
      </c>
      <c r="HQ35" s="28">
        <v>4.8927243536619507</v>
      </c>
      <c r="HR35" s="28">
        <v>-4.0504707130550344</v>
      </c>
      <c r="HS35" s="28">
        <v>30.16824866</v>
      </c>
      <c r="HT35" s="28">
        <v>5.2304475512827455</v>
      </c>
      <c r="HU35" s="28">
        <v>3.8155386677279211</v>
      </c>
      <c r="HV35" s="28">
        <v>-8.2724974266187132</v>
      </c>
      <c r="HW35" s="29">
        <v>26.180324065000001</v>
      </c>
      <c r="HX35" s="29">
        <v>8.9022196830082123</v>
      </c>
      <c r="HY35" s="29">
        <v>6.494045317555325</v>
      </c>
      <c r="HZ35" s="29">
        <v>10.838199000856891</v>
      </c>
      <c r="IA35" s="29">
        <v>26.115579129</v>
      </c>
      <c r="IB35" s="29">
        <v>8.8977784559955833</v>
      </c>
      <c r="IC35" s="29">
        <v>6.4908055042826183</v>
      </c>
      <c r="ID35" s="29">
        <v>10.914120255133605</v>
      </c>
      <c r="IE35" s="29">
        <v>26.151886490999999</v>
      </c>
      <c r="IF35" s="29">
        <v>8.8923558437346983</v>
      </c>
      <c r="IG35" s="29">
        <v>6.4868497841346491</v>
      </c>
      <c r="IH35" s="29">
        <v>10.735976318791558</v>
      </c>
      <c r="II35" s="29">
        <v>26.207670418999999</v>
      </c>
      <c r="IJ35" s="29">
        <v>8.8664730953600674</v>
      </c>
      <c r="IK35" s="29">
        <v>6.4679686795480533</v>
      </c>
      <c r="IL35" s="29">
        <v>10.650418281350737</v>
      </c>
      <c r="IM35" s="29">
        <v>26.290102170000001</v>
      </c>
      <c r="IN35" s="29">
        <v>8.838026169924742</v>
      </c>
      <c r="IO35" s="29">
        <v>6.4472170434954483</v>
      </c>
      <c r="IP35" s="29">
        <v>10.561438639789127</v>
      </c>
      <c r="IQ35" s="29">
        <v>26.408928621000001</v>
      </c>
      <c r="IR35" s="29">
        <v>8.8068276355168997</v>
      </c>
      <c r="IS35" s="29">
        <v>6.4244581470066828</v>
      </c>
      <c r="IT35" s="29">
        <v>10.407800906799885</v>
      </c>
      <c r="IU35" s="29">
        <v>26.556060863999999</v>
      </c>
      <c r="IV35" s="29">
        <v>8.7731557387278514</v>
      </c>
      <c r="IW35" s="29">
        <v>6.3998949670962277</v>
      </c>
      <c r="IX35" s="29">
        <v>10.292628142602011</v>
      </c>
      <c r="IY35" s="29">
        <v>26.758281126</v>
      </c>
      <c r="IZ35" s="29">
        <v>8.7375427971144468</v>
      </c>
      <c r="JA35" s="29">
        <v>6.3739158220106109</v>
      </c>
      <c r="JB35" s="29">
        <v>10.206667699202393</v>
      </c>
      <c r="JC35" s="29">
        <v>27.000649227</v>
      </c>
      <c r="JD35" s="29">
        <v>8.7001501996922812</v>
      </c>
      <c r="JE35" s="29">
        <v>6.3466384427897697</v>
      </c>
      <c r="JF35" s="29">
        <v>10.06722454679959</v>
      </c>
      <c r="JG35" s="29">
        <v>27.281699682999999</v>
      </c>
      <c r="JH35" s="29">
        <v>8.5900699753775811</v>
      </c>
      <c r="JI35" s="29">
        <v>6.2663364517446842</v>
      </c>
      <c r="JJ35" s="29">
        <v>9.627913964944959</v>
      </c>
      <c r="JK35" s="29">
        <v>29.113275264000002</v>
      </c>
      <c r="JL35" s="29">
        <v>8.367030808826696</v>
      </c>
      <c r="JM35" s="29">
        <v>6.1036324850097525</v>
      </c>
      <c r="JN35" s="29">
        <v>3.4495484051133474</v>
      </c>
      <c r="JO35" s="29">
        <v>30.278727328000002</v>
      </c>
      <c r="JP35" s="29">
        <v>6.1540519409487402</v>
      </c>
      <c r="JQ35" s="29">
        <v>4.4892952111024149</v>
      </c>
      <c r="JR35" s="29">
        <v>-3.1213756573286702</v>
      </c>
      <c r="JS35" s="29">
        <v>30.256172439</v>
      </c>
      <c r="JT35" s="29">
        <v>6.0008399249440654</v>
      </c>
      <c r="JU35" s="29">
        <v>4.3775291785220825</v>
      </c>
      <c r="JV35" s="29">
        <v>-7.8033709808139022</v>
      </c>
      <c r="JW35" s="29">
        <v>29.792324951000001</v>
      </c>
      <c r="JX35" s="29">
        <v>5.3507175544190995</v>
      </c>
      <c r="JY35" s="29">
        <v>3.9032739605561564</v>
      </c>
      <c r="JZ35" s="29">
        <v>-7.471100379495617</v>
      </c>
    </row>
    <row r="36" spans="1:286" ht="15" thickBot="1" x14ac:dyDescent="0.35">
      <c r="A36" s="2"/>
      <c r="B36" s="74" t="s">
        <v>502</v>
      </c>
      <c r="C36" s="74" t="s">
        <v>503</v>
      </c>
      <c r="D36" s="74" t="s">
        <v>873</v>
      </c>
      <c r="E36" s="87">
        <v>319709</v>
      </c>
      <c r="F36" s="84">
        <v>470489</v>
      </c>
      <c r="G36" s="22">
        <v>23.005090942157892</v>
      </c>
      <c r="H36" s="22">
        <v>11.501867616588132</v>
      </c>
      <c r="I36" s="22">
        <v>8.2666187234644095</v>
      </c>
      <c r="J36" s="22">
        <v>8.8113050845988514</v>
      </c>
      <c r="K36" s="22">
        <v>23.012069679157893</v>
      </c>
      <c r="L36" s="22">
        <v>11.496631824800168</v>
      </c>
      <c r="M36" s="22">
        <v>8.2628556568156402</v>
      </c>
      <c r="N36" s="22">
        <v>9.0223870855778827</v>
      </c>
      <c r="O36" s="22">
        <v>23.097980441157894</v>
      </c>
      <c r="P36" s="22">
        <v>11.490113848492863</v>
      </c>
      <c r="Q36" s="22">
        <v>8.2581710589070916</v>
      </c>
      <c r="R36" s="22">
        <v>8.9013231951233358</v>
      </c>
      <c r="S36" s="22">
        <v>23.209367813157893</v>
      </c>
      <c r="T36" s="22">
        <v>11.473842119226831</v>
      </c>
      <c r="U36" s="22">
        <v>8.2464762466993999</v>
      </c>
      <c r="V36" s="22">
        <v>8.8523434731667052</v>
      </c>
      <c r="W36" s="22">
        <v>23.349481682157894</v>
      </c>
      <c r="X36" s="22">
        <v>11.45492859849451</v>
      </c>
      <c r="Y36" s="22">
        <v>8.232882726949013</v>
      </c>
      <c r="Z36" s="22">
        <v>8.7894302819794454</v>
      </c>
      <c r="AA36" s="22">
        <v>23.529438446157894</v>
      </c>
      <c r="AB36" s="22">
        <v>11.433298710737734</v>
      </c>
      <c r="AC36" s="22">
        <v>8.2173369007339101</v>
      </c>
      <c r="AD36" s="22">
        <v>8.6232966779222497</v>
      </c>
      <c r="AE36" s="22">
        <v>23.727716650157895</v>
      </c>
      <c r="AF36" s="22">
        <v>11.408644072480353</v>
      </c>
      <c r="AG36" s="22">
        <v>8.1996171267778291</v>
      </c>
      <c r="AH36" s="22">
        <v>8.3749366177044919</v>
      </c>
      <c r="AI36" s="22">
        <v>23.970864532157893</v>
      </c>
      <c r="AJ36" s="22">
        <v>11.380866581522925</v>
      </c>
      <c r="AK36" s="22">
        <v>8.1796528970984355</v>
      </c>
      <c r="AL36" s="22">
        <v>8.0966127379845467</v>
      </c>
      <c r="AM36" s="22">
        <v>24.138588680157895</v>
      </c>
      <c r="AN36" s="22">
        <v>11.350929920000702</v>
      </c>
      <c r="AO36" s="22">
        <v>8.158136829020874</v>
      </c>
      <c r="AP36" s="22">
        <v>7.9102132298233911</v>
      </c>
      <c r="AQ36" s="22">
        <v>24.335745781157893</v>
      </c>
      <c r="AR36" s="22">
        <v>11.269498665570529</v>
      </c>
      <c r="AS36" s="22">
        <v>8.0996105831113123</v>
      </c>
      <c r="AT36" s="22">
        <v>7.5383958606831474</v>
      </c>
      <c r="AU36" s="22">
        <v>25.368148351157892</v>
      </c>
      <c r="AV36" s="22">
        <v>11.073577118516361</v>
      </c>
      <c r="AW36" s="22">
        <v>7.9587979096223318</v>
      </c>
      <c r="AX36" s="22">
        <v>5.9666465913932232</v>
      </c>
      <c r="AY36" s="22">
        <v>25.922781043157894</v>
      </c>
      <c r="AZ36" s="22">
        <v>10.339243937211863</v>
      </c>
      <c r="BA36" s="22">
        <v>7.4310181934762287</v>
      </c>
      <c r="BB36" s="22">
        <v>4.6653395957985495</v>
      </c>
      <c r="BC36" s="22">
        <v>26.102048260157893</v>
      </c>
      <c r="BD36" s="22">
        <v>10.176588648819267</v>
      </c>
      <c r="BE36" s="22">
        <v>7.3141146350873685</v>
      </c>
      <c r="BF36" s="22">
        <v>4.415233345935853</v>
      </c>
      <c r="BG36" s="22">
        <v>26.126316300157896</v>
      </c>
      <c r="BH36" s="22">
        <v>10.035325940959744</v>
      </c>
      <c r="BI36" s="22">
        <v>7.2125863455394477</v>
      </c>
      <c r="BJ36" s="22">
        <v>4.6945960064189407</v>
      </c>
      <c r="BK36" s="25">
        <v>23.018961150157892</v>
      </c>
      <c r="BL36" s="25">
        <v>11.502521237176953</v>
      </c>
      <c r="BM36" s="25">
        <v>8.2670884934511388</v>
      </c>
      <c r="BN36" s="25">
        <v>8.7546634911316463</v>
      </c>
      <c r="BO36" s="25">
        <v>23.018024741157895</v>
      </c>
      <c r="BP36" s="25">
        <v>11.498923487787337</v>
      </c>
      <c r="BQ36" s="25">
        <v>8.2645027201264956</v>
      </c>
      <c r="BR36" s="25">
        <v>8.9323771538590222</v>
      </c>
      <c r="BS36" s="25">
        <v>23.061830018157895</v>
      </c>
      <c r="BT36" s="25">
        <v>11.495018380475726</v>
      </c>
      <c r="BU36" s="25">
        <v>8.2616960426115558</v>
      </c>
      <c r="BV36" s="25">
        <v>8.8316202102123249</v>
      </c>
      <c r="BW36" s="25">
        <v>23.116771277157895</v>
      </c>
      <c r="BX36" s="25">
        <v>11.488624697967413</v>
      </c>
      <c r="BY36" s="25">
        <v>8.2571007771036413</v>
      </c>
      <c r="BZ36" s="25">
        <v>8.8131332243259735</v>
      </c>
      <c r="CA36" s="25">
        <v>23.186567918157895</v>
      </c>
      <c r="CB36" s="25">
        <v>11.481788204450647</v>
      </c>
      <c r="CC36" s="25">
        <v>8.25218725460517</v>
      </c>
      <c r="CD36" s="25">
        <v>8.8321014159402917</v>
      </c>
      <c r="CE36" s="25">
        <v>23.271198233157893</v>
      </c>
      <c r="CF36" s="25">
        <v>11.474403921965317</v>
      </c>
      <c r="CG36" s="25">
        <v>8.2468800253892347</v>
      </c>
      <c r="CH36" s="25">
        <v>8.6729102111008292</v>
      </c>
      <c r="CI36" s="25">
        <v>23.362410713157892</v>
      </c>
      <c r="CJ36" s="25">
        <v>11.466726686797514</v>
      </c>
      <c r="CK36" s="25">
        <v>8.2413622453122777</v>
      </c>
      <c r="CL36" s="25">
        <v>8.5462066848687268</v>
      </c>
      <c r="CM36" s="25">
        <v>23.478823485157893</v>
      </c>
      <c r="CN36" s="25">
        <v>11.458539380375617</v>
      </c>
      <c r="CO36" s="25">
        <v>8.2354778669818955</v>
      </c>
      <c r="CP36" s="25">
        <v>8.3380531425174365</v>
      </c>
      <c r="CQ36" s="25">
        <v>23.605533416157893</v>
      </c>
      <c r="CR36" s="25">
        <v>11.450167041263569</v>
      </c>
      <c r="CS36" s="25">
        <v>8.2294605020138754</v>
      </c>
      <c r="CT36" s="25">
        <v>8.2168662128064334</v>
      </c>
      <c r="CU36" s="25">
        <v>23.750994010157893</v>
      </c>
      <c r="CV36" s="25">
        <v>11.402788786277473</v>
      </c>
      <c r="CW36" s="25">
        <v>8.1954088172954496</v>
      </c>
      <c r="CX36" s="25">
        <v>7.9178953031878478</v>
      </c>
      <c r="CY36" s="25">
        <v>24.123470178157895</v>
      </c>
      <c r="CZ36" s="25">
        <v>11.371195903863402</v>
      </c>
      <c r="DA36" s="25">
        <v>8.1727023906525513</v>
      </c>
      <c r="DB36" s="25">
        <v>6.9150026540752183</v>
      </c>
      <c r="DC36" s="25">
        <v>24.409863624157893</v>
      </c>
      <c r="DD36" s="25">
        <v>11.063216358946571</v>
      </c>
      <c r="DE36" s="25">
        <v>7.9513514277200867</v>
      </c>
      <c r="DF36" s="25">
        <v>5.708104915726345</v>
      </c>
      <c r="DG36" s="25">
        <v>24.731308200157894</v>
      </c>
      <c r="DH36" s="25">
        <v>11.019065180911332</v>
      </c>
      <c r="DI36" s="25">
        <v>7.9196191067461656</v>
      </c>
      <c r="DJ36" s="25">
        <v>4.5560450155518168</v>
      </c>
      <c r="DK36" s="25">
        <v>24.906665467157893</v>
      </c>
      <c r="DL36" s="25">
        <v>10.702797957193606</v>
      </c>
      <c r="DM36" s="25">
        <v>7.6923116258782382</v>
      </c>
      <c r="DN36" s="25">
        <v>4.2130639640121501</v>
      </c>
      <c r="DO36" s="27">
        <v>23.003237435157892</v>
      </c>
      <c r="DP36" s="27">
        <v>11.50219218314473</v>
      </c>
      <c r="DQ36" s="27">
        <v>8.2668519958392306</v>
      </c>
      <c r="DR36" s="27">
        <v>8.8127355161694432</v>
      </c>
      <c r="DS36" s="27">
        <v>22.988927997157894</v>
      </c>
      <c r="DT36" s="27">
        <v>11.498024047735308</v>
      </c>
      <c r="DU36" s="27">
        <v>8.2638562748514683</v>
      </c>
      <c r="DV36" s="27">
        <v>9.0459615076780047</v>
      </c>
      <c r="DW36" s="27">
        <v>23.043830604157893</v>
      </c>
      <c r="DX36" s="27">
        <v>11.49341888681327</v>
      </c>
      <c r="DY36" s="27">
        <v>8.2605464550229222</v>
      </c>
      <c r="DZ36" s="27">
        <v>8.9549138486532396</v>
      </c>
      <c r="EA36" s="27">
        <v>23.124961996157893</v>
      </c>
      <c r="EB36" s="27">
        <v>11.480124130326194</v>
      </c>
      <c r="EC36" s="27">
        <v>8.2509912517669353</v>
      </c>
      <c r="ED36" s="27">
        <v>8.934385272810367</v>
      </c>
      <c r="EE36" s="27">
        <v>23.231121230157893</v>
      </c>
      <c r="EF36" s="27">
        <v>11.465820315089198</v>
      </c>
      <c r="EG36" s="27">
        <v>8.2407108181193944</v>
      </c>
      <c r="EH36" s="27">
        <v>8.9442986967090299</v>
      </c>
      <c r="EI36" s="27">
        <v>23.362420642157893</v>
      </c>
      <c r="EJ36" s="27">
        <v>11.450574203496384</v>
      </c>
      <c r="EK36" s="27">
        <v>8.2297531375274691</v>
      </c>
      <c r="EL36" s="27">
        <v>8.7804109745391248</v>
      </c>
      <c r="EM36" s="27">
        <v>23.504082577157895</v>
      </c>
      <c r="EN36" s="27">
        <v>11.43448139586782</v>
      </c>
      <c r="EO36" s="27">
        <v>8.2181869198235251</v>
      </c>
      <c r="EP36" s="27">
        <v>8.6622157698166191</v>
      </c>
      <c r="EQ36" s="27">
        <v>23.680819693157893</v>
      </c>
      <c r="ER36" s="27">
        <v>11.41753320694777</v>
      </c>
      <c r="ES36" s="27">
        <v>8.2060059227432571</v>
      </c>
      <c r="ET36" s="27">
        <v>8.469051579648573</v>
      </c>
      <c r="EU36" s="27">
        <v>23.876872367157894</v>
      </c>
      <c r="EV36" s="27">
        <v>11.400010722320568</v>
      </c>
      <c r="EW36" s="27">
        <v>8.1934121680305925</v>
      </c>
      <c r="EX36" s="27">
        <v>8.362817910504786</v>
      </c>
      <c r="EY36" s="27">
        <v>24.099824373157894</v>
      </c>
      <c r="EZ36" s="27">
        <v>11.339672820520459</v>
      </c>
      <c r="FA36" s="27">
        <v>8.150046129976392</v>
      </c>
      <c r="FB36" s="27">
        <v>8.0760503190068516</v>
      </c>
      <c r="FC36" s="27">
        <v>24.849568603157895</v>
      </c>
      <c r="FD36" s="27">
        <v>11.234349398912732</v>
      </c>
      <c r="FE36" s="27">
        <v>8.0743481130885879</v>
      </c>
      <c r="FF36" s="27">
        <v>6.8865540513138566</v>
      </c>
      <c r="FG36" s="27">
        <v>25.475723840157894</v>
      </c>
      <c r="FH36" s="27">
        <v>10.858607789579491</v>
      </c>
      <c r="FI36" s="27">
        <v>7.8042952202506335</v>
      </c>
      <c r="FJ36" s="27">
        <v>5.9457708029202934</v>
      </c>
      <c r="FK36" s="27">
        <v>25.587639215157893</v>
      </c>
      <c r="FL36" s="27">
        <v>10.756462508050577</v>
      </c>
      <c r="FM36" s="27">
        <v>7.7308813952138484</v>
      </c>
      <c r="FN36" s="27">
        <v>5.7856123461144602</v>
      </c>
      <c r="FO36" s="27">
        <v>25.549543513157893</v>
      </c>
      <c r="FP36" s="27">
        <v>10.667575164289632</v>
      </c>
      <c r="FQ36" s="27">
        <v>7.6669963110946826</v>
      </c>
      <c r="FR36" s="27">
        <v>6.070087133859154</v>
      </c>
      <c r="FS36" s="28">
        <v>23.006265678157895</v>
      </c>
      <c r="FT36" s="28">
        <v>11.501867494379102</v>
      </c>
      <c r="FU36" s="28">
        <v>8.2666186356303726</v>
      </c>
      <c r="FV36" s="28">
        <v>8.8084571453068143</v>
      </c>
      <c r="FW36" s="28">
        <v>23.014816469157893</v>
      </c>
      <c r="FX36" s="28">
        <v>11.496631309518806</v>
      </c>
      <c r="FY36" s="28">
        <v>8.2628552864727798</v>
      </c>
      <c r="FZ36" s="28">
        <v>9.0270914018219237</v>
      </c>
      <c r="GA36" s="28">
        <v>23.108126342157895</v>
      </c>
      <c r="GB36" s="28">
        <v>11.490112773253712</v>
      </c>
      <c r="GC36" s="28">
        <v>8.2581702861115431</v>
      </c>
      <c r="GD36" s="28">
        <v>8.9218082148150835</v>
      </c>
      <c r="GE36" s="28">
        <v>23.234843950157895</v>
      </c>
      <c r="GF36" s="28">
        <v>11.472833387436166</v>
      </c>
      <c r="GG36" s="28">
        <v>8.2457512512999021</v>
      </c>
      <c r="GH36" s="28">
        <v>8.8975477681825907</v>
      </c>
      <c r="GI36" s="28">
        <v>23.397486297157894</v>
      </c>
      <c r="GJ36" s="28">
        <v>11.452826554842744</v>
      </c>
      <c r="GK36" s="28">
        <v>8.2313719467880446</v>
      </c>
      <c r="GL36" s="28">
        <v>8.9040027823744605</v>
      </c>
      <c r="GM36" s="28">
        <v>23.589418993157892</v>
      </c>
      <c r="GN36" s="28">
        <v>11.430082910655349</v>
      </c>
      <c r="GO36" s="28">
        <v>8.2150256418968137</v>
      </c>
      <c r="GP36" s="28">
        <v>8.7532584870145342</v>
      </c>
      <c r="GQ36" s="28">
        <v>23.803806828157892</v>
      </c>
      <c r="GR36" s="28">
        <v>11.40425531691</v>
      </c>
      <c r="GS36" s="28">
        <v>8.1964628417364782</v>
      </c>
      <c r="GT36" s="28">
        <v>8.6481743510831386</v>
      </c>
      <c r="GU36" s="28">
        <v>24.082781895157893</v>
      </c>
      <c r="GV36" s="28">
        <v>11.375302954387243</v>
      </c>
      <c r="GW36" s="28">
        <v>8.1756542087303075</v>
      </c>
      <c r="GX36" s="28">
        <v>8.4956805228817984</v>
      </c>
      <c r="GY36" s="28">
        <v>24.385319298157896</v>
      </c>
      <c r="GZ36" s="28">
        <v>11.344171984854519</v>
      </c>
      <c r="HA36" s="28">
        <v>8.1532797679701243</v>
      </c>
      <c r="HB36" s="28">
        <v>8.4371166229768004</v>
      </c>
      <c r="HC36" s="28">
        <v>24.723465288157893</v>
      </c>
      <c r="HD36" s="28">
        <v>11.275089464367433</v>
      </c>
      <c r="HE36" s="28">
        <v>8.1036288002873604</v>
      </c>
      <c r="HF36" s="28">
        <v>8.183455894648711</v>
      </c>
      <c r="HG36" s="28">
        <v>25.640514645157893</v>
      </c>
      <c r="HH36" s="28">
        <v>11.073768411700112</v>
      </c>
      <c r="HI36" s="28">
        <v>7.9589353957999842</v>
      </c>
      <c r="HJ36" s="28">
        <v>7.1305652150037755</v>
      </c>
      <c r="HK36" s="28">
        <v>26.724248491157894</v>
      </c>
      <c r="HL36" s="28">
        <v>9.7842608449842388</v>
      </c>
      <c r="HM36" s="28">
        <v>7.0321409176850835</v>
      </c>
      <c r="HN36" s="28">
        <v>-0.59264443231587194</v>
      </c>
      <c r="HO36" s="28">
        <v>26.740433067157895</v>
      </c>
      <c r="HP36" s="28">
        <v>9.620415624189242</v>
      </c>
      <c r="HQ36" s="28">
        <v>6.9143821314493001</v>
      </c>
      <c r="HR36" s="28">
        <v>-6.4009564578532228</v>
      </c>
      <c r="HS36" s="28">
        <v>26.430704054157893</v>
      </c>
      <c r="HT36" s="28">
        <v>8.3025166081504356</v>
      </c>
      <c r="HU36" s="28">
        <v>5.9671821596891101</v>
      </c>
      <c r="HV36" s="28">
        <v>-10.687534138786965</v>
      </c>
      <c r="HW36" s="29">
        <v>22.981802897157895</v>
      </c>
      <c r="HX36" s="29">
        <v>11.502870921496362</v>
      </c>
      <c r="HY36" s="29">
        <v>8.267339818456648</v>
      </c>
      <c r="HZ36" s="29">
        <v>8.8893162663550616</v>
      </c>
      <c r="IA36" s="29">
        <v>22.967043807157893</v>
      </c>
      <c r="IB36" s="29">
        <v>11.499354633442719</v>
      </c>
      <c r="IC36" s="29">
        <v>8.2648125929981138</v>
      </c>
      <c r="ID36" s="29">
        <v>9.183712157009424</v>
      </c>
      <c r="IE36" s="29">
        <v>23.037336744157894</v>
      </c>
      <c r="IF36" s="29">
        <v>11.495021636244573</v>
      </c>
      <c r="IG36" s="29">
        <v>8.2616983825967303</v>
      </c>
      <c r="IH36" s="29">
        <v>9.1553500278390949</v>
      </c>
      <c r="II36" s="29">
        <v>23.147042447157894</v>
      </c>
      <c r="IJ36" s="29">
        <v>11.473359611318608</v>
      </c>
      <c r="IK36" s="29">
        <v>8.2461294587653633</v>
      </c>
      <c r="IL36" s="29">
        <v>9.1850861004717945</v>
      </c>
      <c r="IM36" s="29">
        <v>23.276093914157894</v>
      </c>
      <c r="IN36" s="29">
        <v>11.449456950284672</v>
      </c>
      <c r="IO36" s="29">
        <v>8.2289501456459195</v>
      </c>
      <c r="IP36" s="29">
        <v>9.2519637332079192</v>
      </c>
      <c r="IQ36" s="29">
        <v>23.454731179157893</v>
      </c>
      <c r="IR36" s="29">
        <v>11.423177475817534</v>
      </c>
      <c r="IS36" s="29">
        <v>8.2100625699134753</v>
      </c>
      <c r="IT36" s="29">
        <v>9.1292333452282399</v>
      </c>
      <c r="IU36" s="29">
        <v>23.653114988157895</v>
      </c>
      <c r="IV36" s="29">
        <v>11.39479232288144</v>
      </c>
      <c r="IW36" s="29">
        <v>8.1896616016053816</v>
      </c>
      <c r="IX36" s="29">
        <v>9.0611633201762007</v>
      </c>
      <c r="IY36" s="29">
        <v>23.914147906157893</v>
      </c>
      <c r="IZ36" s="29">
        <v>11.364772381512754</v>
      </c>
      <c r="JA36" s="29">
        <v>8.1680856786624165</v>
      </c>
      <c r="JB36" s="29">
        <v>8.9625104706617371</v>
      </c>
      <c r="JC36" s="29">
        <v>24.201569220157893</v>
      </c>
      <c r="JD36" s="29">
        <v>11.333239932867942</v>
      </c>
      <c r="JE36" s="29">
        <v>8.1454226869594049</v>
      </c>
      <c r="JF36" s="29">
        <v>8.9464116528596929</v>
      </c>
      <c r="JG36" s="29">
        <v>24.613370830157894</v>
      </c>
      <c r="JH36" s="29">
        <v>11.274252333001344</v>
      </c>
      <c r="JI36" s="29">
        <v>8.1030271374917522</v>
      </c>
      <c r="JJ36" s="29">
        <v>8.4394602951256275</v>
      </c>
      <c r="JK36" s="29">
        <v>26.281034531157893</v>
      </c>
      <c r="JL36" s="29">
        <v>11.089183595793608</v>
      </c>
      <c r="JM36" s="29">
        <v>7.9700145921271233</v>
      </c>
      <c r="JN36" s="29">
        <v>1.4835430259531357</v>
      </c>
      <c r="JO36" s="29">
        <v>27.066024520157896</v>
      </c>
      <c r="JP36" s="29">
        <v>9.1291953251047513</v>
      </c>
      <c r="JQ36" s="29">
        <v>6.5613324305554031</v>
      </c>
      <c r="JR36" s="29">
        <v>-5.6814664818034366</v>
      </c>
      <c r="JS36" s="29">
        <v>26.872588568157894</v>
      </c>
      <c r="JT36" s="29">
        <v>9.0051453949767328</v>
      </c>
      <c r="JU36" s="29">
        <v>6.4721753032761979</v>
      </c>
      <c r="JV36" s="29">
        <v>-10.448245125974097</v>
      </c>
      <c r="JW36" s="29">
        <v>26.157700522157896</v>
      </c>
      <c r="JX36" s="29">
        <v>8.3796839010348094</v>
      </c>
      <c r="JY36" s="29">
        <v>6.0226438124799166</v>
      </c>
      <c r="JZ36" s="29">
        <v>-9.9342252078595905</v>
      </c>
    </row>
    <row r="37" spans="1:286" ht="15" thickBot="1" x14ac:dyDescent="0.35">
      <c r="A37" s="2"/>
      <c r="B37" s="74" t="s">
        <v>504</v>
      </c>
      <c r="C37" s="74" t="s">
        <v>505</v>
      </c>
      <c r="D37" s="74" t="s">
        <v>879</v>
      </c>
      <c r="E37" s="87">
        <v>378864</v>
      </c>
      <c r="F37" s="84">
        <v>395534</v>
      </c>
      <c r="G37" s="22">
        <v>22.661820806000001</v>
      </c>
      <c r="H37" s="22">
        <v>11.578714096024179</v>
      </c>
      <c r="I37" s="22">
        <v>8.4465107283432879</v>
      </c>
      <c r="J37" s="22">
        <v>8.369047944590859</v>
      </c>
      <c r="K37" s="22">
        <v>22.587121046</v>
      </c>
      <c r="L37" s="22">
        <v>11.507316897443022</v>
      </c>
      <c r="M37" s="22">
        <v>8.3944274660061975</v>
      </c>
      <c r="N37" s="22">
        <v>8.7002791693332604</v>
      </c>
      <c r="O37" s="22">
        <v>22.659236957000001</v>
      </c>
      <c r="P37" s="22">
        <v>11.505891776488271</v>
      </c>
      <c r="Q37" s="22">
        <v>8.3933878601109608</v>
      </c>
      <c r="R37" s="22">
        <v>8.6117459535594048</v>
      </c>
      <c r="S37" s="22">
        <v>22.722902741000002</v>
      </c>
      <c r="T37" s="22">
        <v>11.498616126939416</v>
      </c>
      <c r="U37" s="22">
        <v>8.3880803750603388</v>
      </c>
      <c r="V37" s="22">
        <v>8.4068753122023381</v>
      </c>
      <c r="W37" s="22">
        <v>22.787552364</v>
      </c>
      <c r="X37" s="22">
        <v>11.490772386326578</v>
      </c>
      <c r="Y37" s="22">
        <v>8.3823584754877931</v>
      </c>
      <c r="Z37" s="22">
        <v>8.1524913796228198</v>
      </c>
      <c r="AA37" s="22">
        <v>22.846814851000001</v>
      </c>
      <c r="AB37" s="22">
        <v>11.482376266960925</v>
      </c>
      <c r="AC37" s="22">
        <v>8.3762336233055645</v>
      </c>
      <c r="AD37" s="22">
        <v>8.1749496089049316</v>
      </c>
      <c r="AE37" s="22">
        <v>22.904634481999999</v>
      </c>
      <c r="AF37" s="22">
        <v>11.473347352806679</v>
      </c>
      <c r="AG37" s="22">
        <v>8.3696471561351444</v>
      </c>
      <c r="AH37" s="22">
        <v>8.0767548529122593</v>
      </c>
      <c r="AI37" s="22">
        <v>22.968528298999999</v>
      </c>
      <c r="AJ37" s="22">
        <v>11.463706433847943</v>
      </c>
      <c r="AK37" s="22">
        <v>8.3626142399804912</v>
      </c>
      <c r="AL37" s="22">
        <v>7.8257425002759344</v>
      </c>
      <c r="AM37" s="22">
        <v>23.034367864</v>
      </c>
      <c r="AN37" s="22">
        <v>11.453633511404925</v>
      </c>
      <c r="AO37" s="22">
        <v>8.3552661832986228</v>
      </c>
      <c r="AP37" s="22">
        <v>7.6902576084060268</v>
      </c>
      <c r="AQ37" s="22">
        <v>23.102623719</v>
      </c>
      <c r="AR37" s="22">
        <v>11.341577479463661</v>
      </c>
      <c r="AS37" s="22">
        <v>8.2735228680981514</v>
      </c>
      <c r="AT37" s="22">
        <v>7.483559056441587</v>
      </c>
      <c r="AU37" s="22">
        <v>23.433142694000001</v>
      </c>
      <c r="AV37" s="22">
        <v>11.280601957951029</v>
      </c>
      <c r="AW37" s="22">
        <v>8.2290420740866974</v>
      </c>
      <c r="AX37" s="22">
        <v>6.790265057465497</v>
      </c>
      <c r="AY37" s="22">
        <v>23.700524476000002</v>
      </c>
      <c r="AZ37" s="22">
        <v>10.897771927256613</v>
      </c>
      <c r="BA37" s="22">
        <v>7.9497728966481835</v>
      </c>
      <c r="BB37" s="22">
        <v>5.7664496599130182</v>
      </c>
      <c r="BC37" s="22">
        <v>23.831919434</v>
      </c>
      <c r="BD37" s="22">
        <v>10.859442682400124</v>
      </c>
      <c r="BE37" s="22">
        <v>7.9218122461644835</v>
      </c>
      <c r="BF37" s="22">
        <v>4.9179967808769494</v>
      </c>
      <c r="BG37" s="22">
        <v>23.885472802000002</v>
      </c>
      <c r="BH37" s="22">
        <v>10.544029867692851</v>
      </c>
      <c r="BI37" s="22">
        <v>7.6917229891720575</v>
      </c>
      <c r="BJ37" s="22">
        <v>4.3830928313582938</v>
      </c>
      <c r="BK37" s="25">
        <v>22.677634714</v>
      </c>
      <c r="BL37" s="25">
        <v>11.579132117501683</v>
      </c>
      <c r="BM37" s="25">
        <v>8.4468156691912224</v>
      </c>
      <c r="BN37" s="25">
        <v>8.3277576868441798</v>
      </c>
      <c r="BO37" s="25">
        <v>22.608425449000002</v>
      </c>
      <c r="BP37" s="25">
        <v>11.57861083223669</v>
      </c>
      <c r="BQ37" s="25">
        <v>8.4464353988480063</v>
      </c>
      <c r="BR37" s="25">
        <v>8.6345987475946835</v>
      </c>
      <c r="BS37" s="25">
        <v>22.641087732999999</v>
      </c>
      <c r="BT37" s="25">
        <v>11.578007658674062</v>
      </c>
      <c r="BU37" s="25">
        <v>8.4459953921317563</v>
      </c>
      <c r="BV37" s="25">
        <v>8.6365014550316026</v>
      </c>
      <c r="BW37" s="25">
        <v>22.664231221000001</v>
      </c>
      <c r="BX37" s="25">
        <v>11.575740596992498</v>
      </c>
      <c r="BY37" s="25">
        <v>8.4443416021982323</v>
      </c>
      <c r="BZ37" s="25">
        <v>8.5092429926762616</v>
      </c>
      <c r="CA37" s="25">
        <v>22.691889604</v>
      </c>
      <c r="CB37" s="25">
        <v>11.573351787677572</v>
      </c>
      <c r="CC37" s="25">
        <v>8.4425989990612038</v>
      </c>
      <c r="CD37" s="25">
        <v>8.3358835571244594</v>
      </c>
      <c r="CE37" s="25">
        <v>22.723609680000003</v>
      </c>
      <c r="CF37" s="25">
        <v>11.570847042954048</v>
      </c>
      <c r="CG37" s="25">
        <v>8.4407718226577142</v>
      </c>
      <c r="CH37" s="25">
        <v>8.4234965472260459</v>
      </c>
      <c r="CI37" s="25">
        <v>22.758687085000002</v>
      </c>
      <c r="CJ37" s="25">
        <v>11.568244201531767</v>
      </c>
      <c r="CK37" s="25">
        <v>8.4388730860782335</v>
      </c>
      <c r="CL37" s="25">
        <v>8.3942857383814005</v>
      </c>
      <c r="CM37" s="25">
        <v>22.800521070000002</v>
      </c>
      <c r="CN37" s="25">
        <v>11.565524521759157</v>
      </c>
      <c r="CO37" s="25">
        <v>8.4368891175488709</v>
      </c>
      <c r="CP37" s="25">
        <v>8.1809152201524036</v>
      </c>
      <c r="CQ37" s="25">
        <v>22.843500979000002</v>
      </c>
      <c r="CR37" s="25">
        <v>11.562739681866297</v>
      </c>
      <c r="CS37" s="25">
        <v>8.4348576156189772</v>
      </c>
      <c r="CT37" s="25">
        <v>8.1470090314326402</v>
      </c>
      <c r="CU37" s="25">
        <v>22.884256224000001</v>
      </c>
      <c r="CV37" s="25">
        <v>11.506453686834766</v>
      </c>
      <c r="CW37" s="25">
        <v>8.3937977658855285</v>
      </c>
      <c r="CX37" s="25">
        <v>7.9910089658141157</v>
      </c>
      <c r="CY37" s="25">
        <v>23.012020091</v>
      </c>
      <c r="CZ37" s="25">
        <v>11.498089559990417</v>
      </c>
      <c r="DA37" s="25">
        <v>8.3876962518021756</v>
      </c>
      <c r="DB37" s="25">
        <v>7.6086004588903862</v>
      </c>
      <c r="DC37" s="25">
        <v>23.119280422000003</v>
      </c>
      <c r="DD37" s="25">
        <v>11.412121965190943</v>
      </c>
      <c r="DE37" s="25">
        <v>8.3249840882802388</v>
      </c>
      <c r="DF37" s="25">
        <v>7.3310202933250483</v>
      </c>
      <c r="DG37" s="25">
        <v>23.218768268000002</v>
      </c>
      <c r="DH37" s="25">
        <v>11.402223413809523</v>
      </c>
      <c r="DI37" s="25">
        <v>8.3177632328601234</v>
      </c>
      <c r="DJ37" s="25">
        <v>6.9788572455318363</v>
      </c>
      <c r="DK37" s="25">
        <v>23.250650372000003</v>
      </c>
      <c r="DL37" s="25">
        <v>11.360171234415075</v>
      </c>
      <c r="DM37" s="25">
        <v>8.2870867534635586</v>
      </c>
      <c r="DN37" s="25">
        <v>6.9134499264679885</v>
      </c>
      <c r="DO37" s="27">
        <v>22.661560052000002</v>
      </c>
      <c r="DP37" s="27">
        <v>11.578791066649876</v>
      </c>
      <c r="DQ37" s="27">
        <v>8.4465668773431108</v>
      </c>
      <c r="DR37" s="27">
        <v>8.3695584624137727</v>
      </c>
      <c r="DS37" s="27">
        <v>22.579757368999999</v>
      </c>
      <c r="DT37" s="27">
        <v>11.507648054702397</v>
      </c>
      <c r="DU37" s="27">
        <v>8.3946690406163729</v>
      </c>
      <c r="DV37" s="27">
        <v>8.7151939430199228</v>
      </c>
      <c r="DW37" s="27">
        <v>22.643053831</v>
      </c>
      <c r="DX37" s="27">
        <v>11.506671555939102</v>
      </c>
      <c r="DY37" s="27">
        <v>8.3939566983638585</v>
      </c>
      <c r="DZ37" s="27">
        <v>8.6429015155462423</v>
      </c>
      <c r="EA37" s="27">
        <v>22.697679964999999</v>
      </c>
      <c r="EB37" s="27">
        <v>11.500079760051502</v>
      </c>
      <c r="EC37" s="27">
        <v>8.3891480750381664</v>
      </c>
      <c r="ED37" s="27">
        <v>8.4536711642995517</v>
      </c>
      <c r="EE37" s="27">
        <v>22.755901326</v>
      </c>
      <c r="EF37" s="27">
        <v>11.493263740036397</v>
      </c>
      <c r="EG37" s="27">
        <v>8.3841758833332207</v>
      </c>
      <c r="EH37" s="27">
        <v>8.2172077990933019</v>
      </c>
      <c r="EI37" s="27">
        <v>22.817344048000002</v>
      </c>
      <c r="EJ37" s="27">
        <v>11.486253720607362</v>
      </c>
      <c r="EK37" s="27">
        <v>8.3790621717567699</v>
      </c>
      <c r="EL37" s="27">
        <v>8.2711571894187212</v>
      </c>
      <c r="EM37" s="27">
        <v>22.872432062000001</v>
      </c>
      <c r="EN37" s="27">
        <v>11.479042212114914</v>
      </c>
      <c r="EO37" s="27">
        <v>8.373801476713794</v>
      </c>
      <c r="EP37" s="27">
        <v>8.1958908131587389</v>
      </c>
      <c r="EQ37" s="27">
        <v>22.924805474000003</v>
      </c>
      <c r="ER37" s="27">
        <v>11.471658887302747</v>
      </c>
      <c r="ES37" s="27">
        <v>8.3684154440576961</v>
      </c>
      <c r="ET37" s="27">
        <v>7.9594457778766774</v>
      </c>
      <c r="EU37" s="27">
        <v>22.978420384</v>
      </c>
      <c r="EV37" s="27">
        <v>11.464146773925069</v>
      </c>
      <c r="EW37" s="27">
        <v>8.362935461936118</v>
      </c>
      <c r="EX37" s="27">
        <v>7.8819938521178941</v>
      </c>
      <c r="EY37" s="27">
        <v>23.033637526</v>
      </c>
      <c r="EZ37" s="27">
        <v>11.393308708765693</v>
      </c>
      <c r="FA37" s="27">
        <v>8.3112600796456775</v>
      </c>
      <c r="FB37" s="27">
        <v>7.7084639141100997</v>
      </c>
      <c r="FC37" s="27">
        <v>23.287746184</v>
      </c>
      <c r="FD37" s="27">
        <v>11.35049179605697</v>
      </c>
      <c r="FE37" s="27">
        <v>8.2800257379433493</v>
      </c>
      <c r="FF37" s="27">
        <v>7.1712875900556394</v>
      </c>
      <c r="FG37" s="27">
        <v>23.526156748000002</v>
      </c>
      <c r="FH37" s="27">
        <v>11.246481863869294</v>
      </c>
      <c r="FI37" s="27">
        <v>8.204151940491256</v>
      </c>
      <c r="FJ37" s="27">
        <v>6.778077065067496</v>
      </c>
      <c r="FK37" s="27">
        <v>23.654596810000001</v>
      </c>
      <c r="FL37" s="27">
        <v>11.221217051061238</v>
      </c>
      <c r="FM37" s="27">
        <v>8.1857216112972644</v>
      </c>
      <c r="FN37" s="27">
        <v>6.5065556701105809</v>
      </c>
      <c r="FO37" s="27">
        <v>23.705283679000001</v>
      </c>
      <c r="FP37" s="27">
        <v>10.938679855260792</v>
      </c>
      <c r="FQ37" s="27">
        <v>7.979614660586396</v>
      </c>
      <c r="FR37" s="27">
        <v>6.5238306582338055</v>
      </c>
      <c r="FS37" s="28">
        <v>22.662110822999999</v>
      </c>
      <c r="FT37" s="28">
        <v>11.578714086747041</v>
      </c>
      <c r="FU37" s="28">
        <v>8.4465107215757467</v>
      </c>
      <c r="FV37" s="28">
        <v>8.3684650631115822</v>
      </c>
      <c r="FW37" s="28">
        <v>22.579265370000002</v>
      </c>
      <c r="FX37" s="28">
        <v>11.507316857571071</v>
      </c>
      <c r="FY37" s="28">
        <v>8.3944274369201644</v>
      </c>
      <c r="FZ37" s="28">
        <v>8.7234055884707171</v>
      </c>
      <c r="GA37" s="28">
        <v>22.645224142</v>
      </c>
      <c r="GB37" s="28">
        <v>11.50589169338881</v>
      </c>
      <c r="GC37" s="28">
        <v>8.3933877994910606</v>
      </c>
      <c r="GD37" s="28">
        <v>8.6600384926407923</v>
      </c>
      <c r="GE37" s="28">
        <v>22.703557215</v>
      </c>
      <c r="GF37" s="28">
        <v>11.498244108551733</v>
      </c>
      <c r="GG37" s="28">
        <v>8.3878089928259527</v>
      </c>
      <c r="GH37" s="28">
        <v>8.4820281810788938</v>
      </c>
      <c r="GI37" s="28">
        <v>22.763068164</v>
      </c>
      <c r="GJ37" s="28">
        <v>11.49002307547932</v>
      </c>
      <c r="GK37" s="28">
        <v>8.3818118636570009</v>
      </c>
      <c r="GL37" s="28">
        <v>8.2538750368081608</v>
      </c>
      <c r="GM37" s="28">
        <v>22.828990592</v>
      </c>
      <c r="GN37" s="28">
        <v>11.481248387435926</v>
      </c>
      <c r="GO37" s="28">
        <v>8.3754108508949852</v>
      </c>
      <c r="GP37" s="28">
        <v>8.2995108265666531</v>
      </c>
      <c r="GQ37" s="28">
        <v>22.894535697000002</v>
      </c>
      <c r="GR37" s="28">
        <v>11.471837201171018</v>
      </c>
      <c r="GS37" s="28">
        <v>8.368545521542023</v>
      </c>
      <c r="GT37" s="28">
        <v>8.2300919382044011</v>
      </c>
      <c r="GU37" s="28">
        <v>22.969470098000002</v>
      </c>
      <c r="GV37" s="28">
        <v>11.4618138928544</v>
      </c>
      <c r="GW37" s="28">
        <v>8.361233657674612</v>
      </c>
      <c r="GX37" s="28">
        <v>8.0219891517800814</v>
      </c>
      <c r="GY37" s="28">
        <v>23.049308657000001</v>
      </c>
      <c r="GZ37" s="28">
        <v>11.451357365156445</v>
      </c>
      <c r="HA37" s="28">
        <v>8.3536057663000154</v>
      </c>
      <c r="HB37" s="28">
        <v>7.9094464844126051</v>
      </c>
      <c r="HC37" s="28">
        <v>23.135921144000001</v>
      </c>
      <c r="HD37" s="28">
        <v>11.378809029106923</v>
      </c>
      <c r="HE37" s="28">
        <v>8.300682765206469</v>
      </c>
      <c r="HF37" s="28">
        <v>7.7391464738056808</v>
      </c>
      <c r="HG37" s="28">
        <v>23.42566789</v>
      </c>
      <c r="HH37" s="28">
        <v>11.31595126126156</v>
      </c>
      <c r="HI37" s="28">
        <v>8.2548288987008718</v>
      </c>
      <c r="HJ37" s="28">
        <v>7.1860874301799278</v>
      </c>
      <c r="HK37" s="28">
        <v>23.715216047000002</v>
      </c>
      <c r="HL37" s="28">
        <v>10.847047282936138</v>
      </c>
      <c r="HM37" s="28">
        <v>7.9127699748305185</v>
      </c>
      <c r="HN37" s="28">
        <v>5.5237334709626786</v>
      </c>
      <c r="HO37" s="28">
        <v>23.755613653000001</v>
      </c>
      <c r="HP37" s="28">
        <v>10.808057906129456</v>
      </c>
      <c r="HQ37" s="28">
        <v>7.8843277672798422</v>
      </c>
      <c r="HR37" s="28">
        <v>4.1442306721067617</v>
      </c>
      <c r="HS37" s="28">
        <v>23.654564547</v>
      </c>
      <c r="HT37" s="28">
        <v>10.301275084047605</v>
      </c>
      <c r="HU37" s="28">
        <v>7.5146367542575696</v>
      </c>
      <c r="HV37" s="28">
        <v>3.2396416754043447</v>
      </c>
      <c r="HW37" s="29">
        <v>22.656390494</v>
      </c>
      <c r="HX37" s="29">
        <v>11.578786512918041</v>
      </c>
      <c r="HY37" s="29">
        <v>8.4465635554591358</v>
      </c>
      <c r="HZ37" s="29">
        <v>8.3840976751096452</v>
      </c>
      <c r="IA37" s="29">
        <v>22.567941466000001</v>
      </c>
      <c r="IB37" s="29">
        <v>11.507650239882574</v>
      </c>
      <c r="IC37" s="29">
        <v>8.3946706346748901</v>
      </c>
      <c r="ID37" s="29">
        <v>8.7527012871076035</v>
      </c>
      <c r="IE37" s="29">
        <v>22.628190392</v>
      </c>
      <c r="IF37" s="29">
        <v>11.506430362349709</v>
      </c>
      <c r="IG37" s="29">
        <v>8.393780750998415</v>
      </c>
      <c r="IH37" s="29">
        <v>8.7023955893202487</v>
      </c>
      <c r="II37" s="29">
        <v>22.679324704000003</v>
      </c>
      <c r="IJ37" s="29">
        <v>11.49392742089972</v>
      </c>
      <c r="IK37" s="29">
        <v>8.3846600292829141</v>
      </c>
      <c r="IL37" s="29">
        <v>8.5390284059774348</v>
      </c>
      <c r="IM37" s="29">
        <v>22.735847875000001</v>
      </c>
      <c r="IN37" s="29">
        <v>11.480403744575311</v>
      </c>
      <c r="IO37" s="29">
        <v>8.3747946956877115</v>
      </c>
      <c r="IP37" s="29">
        <v>8.3189565471709539</v>
      </c>
      <c r="IQ37" s="29">
        <v>22.802075657</v>
      </c>
      <c r="IR37" s="29">
        <v>11.465666442836977</v>
      </c>
      <c r="IS37" s="29">
        <v>8.3640440392497553</v>
      </c>
      <c r="IT37" s="29">
        <v>8.3508971281680502</v>
      </c>
      <c r="IU37" s="29">
        <v>22.869427619</v>
      </c>
      <c r="IV37" s="29">
        <v>11.450051939673228</v>
      </c>
      <c r="IW37" s="29">
        <v>8.3526534765848002</v>
      </c>
      <c r="IX37" s="29">
        <v>8.2728724766451318</v>
      </c>
      <c r="IY37" s="29">
        <v>22.949121015000003</v>
      </c>
      <c r="IZ37" s="29">
        <v>11.433665270390117</v>
      </c>
      <c r="JA37" s="29">
        <v>8.3406996294862594</v>
      </c>
      <c r="JB37" s="29">
        <v>8.0607737203022634</v>
      </c>
      <c r="JC37" s="29">
        <v>23.017320821000002</v>
      </c>
      <c r="JD37" s="29">
        <v>11.416568379928707</v>
      </c>
      <c r="JE37" s="29">
        <v>8.3282276859262048</v>
      </c>
      <c r="JF37" s="29">
        <v>7.9147201427119516</v>
      </c>
      <c r="JG37" s="29">
        <v>23.087132373000003</v>
      </c>
      <c r="JH37" s="29">
        <v>11.345244193110227</v>
      </c>
      <c r="JI37" s="29">
        <v>8.2761976846534822</v>
      </c>
      <c r="JJ37" s="29">
        <v>7.6723685446701602</v>
      </c>
      <c r="JK37" s="29">
        <v>23.553981394000001</v>
      </c>
      <c r="JL37" s="29">
        <v>11.250685800263941</v>
      </c>
      <c r="JM37" s="29">
        <v>8.2072186535618243</v>
      </c>
      <c r="JN37" s="29">
        <v>5.5043941032823085</v>
      </c>
      <c r="JO37" s="29">
        <v>23.821808791999999</v>
      </c>
      <c r="JP37" s="29">
        <v>10.31431685710182</v>
      </c>
      <c r="JQ37" s="29">
        <v>7.5241505461264682</v>
      </c>
      <c r="JR37" s="29">
        <v>3.7531125177028883</v>
      </c>
      <c r="JS37" s="29">
        <v>23.819984960999999</v>
      </c>
      <c r="JT37" s="29">
        <v>10.275676795042562</v>
      </c>
      <c r="JU37" s="29">
        <v>7.4959631588207012</v>
      </c>
      <c r="JV37" s="29">
        <v>2.4196466954946168</v>
      </c>
      <c r="JW37" s="29">
        <v>23.741847068000002</v>
      </c>
      <c r="JX37" s="29">
        <v>10.193445771699434</v>
      </c>
      <c r="JY37" s="29">
        <v>7.4359767721537331</v>
      </c>
      <c r="JZ37" s="29">
        <v>2.6328412026318233</v>
      </c>
    </row>
    <row r="38" spans="1:286" ht="15" thickBot="1" x14ac:dyDescent="0.35">
      <c r="A38" s="2"/>
      <c r="B38" s="74" t="s">
        <v>506</v>
      </c>
      <c r="C38" s="74" t="s">
        <v>493</v>
      </c>
      <c r="D38" s="74" t="s">
        <v>880</v>
      </c>
      <c r="E38" s="87">
        <v>366258</v>
      </c>
      <c r="F38" s="84">
        <v>399876</v>
      </c>
      <c r="G38" s="22">
        <v>28.650318486263156</v>
      </c>
      <c r="H38" s="22">
        <v>10.50667986687847</v>
      </c>
      <c r="I38" s="22">
        <v>7.5513576928777359</v>
      </c>
      <c r="J38" s="22">
        <v>10.432556884857355</v>
      </c>
      <c r="K38" s="22">
        <v>28.603790991263157</v>
      </c>
      <c r="L38" s="22">
        <v>10.496635905931948</v>
      </c>
      <c r="M38" s="22">
        <v>7.5441389003836798</v>
      </c>
      <c r="N38" s="22">
        <v>10.392681011675041</v>
      </c>
      <c r="O38" s="22">
        <v>28.684065666263159</v>
      </c>
      <c r="P38" s="22">
        <v>10.4835761494018</v>
      </c>
      <c r="Q38" s="22">
        <v>7.5347525962237967</v>
      </c>
      <c r="R38" s="22">
        <v>9.5977693301006042</v>
      </c>
      <c r="S38" s="22">
        <v>28.774474486263159</v>
      </c>
      <c r="T38" s="22">
        <v>10.448163962437908</v>
      </c>
      <c r="U38" s="22">
        <v>7.5093011602002813</v>
      </c>
      <c r="V38" s="22">
        <v>9.4155831054143384</v>
      </c>
      <c r="W38" s="22">
        <v>28.88773259726316</v>
      </c>
      <c r="X38" s="22">
        <v>10.406651568943246</v>
      </c>
      <c r="Y38" s="22">
        <v>7.4794653856323432</v>
      </c>
      <c r="Z38" s="22">
        <v>9.0728788741206152</v>
      </c>
      <c r="AA38" s="22">
        <v>29.032136162263157</v>
      </c>
      <c r="AB38" s="22">
        <v>10.359035084673993</v>
      </c>
      <c r="AC38" s="22">
        <v>7.445242480837468</v>
      </c>
      <c r="AD38" s="22">
        <v>8.7884521410559131</v>
      </c>
      <c r="AE38" s="22">
        <v>29.195857628263155</v>
      </c>
      <c r="AF38" s="22">
        <v>10.30413477775147</v>
      </c>
      <c r="AG38" s="22">
        <v>7.4057845492859737</v>
      </c>
      <c r="AH38" s="22">
        <v>8.5872855094467511</v>
      </c>
      <c r="AI38" s="22">
        <v>29.398600102263156</v>
      </c>
      <c r="AJ38" s="22">
        <v>10.242116400687944</v>
      </c>
      <c r="AK38" s="22">
        <v>7.3612107205720338</v>
      </c>
      <c r="AL38" s="22">
        <v>8.0870173368304954</v>
      </c>
      <c r="AM38" s="22">
        <v>29.625761411263156</v>
      </c>
      <c r="AN38" s="22">
        <v>10.174956914386723</v>
      </c>
      <c r="AO38" s="22">
        <v>7.3129418754224664</v>
      </c>
      <c r="AP38" s="22">
        <v>7.7037645046309748</v>
      </c>
      <c r="AQ38" s="22">
        <v>29.885601380263157</v>
      </c>
      <c r="AR38" s="22">
        <v>9.7468487325307436</v>
      </c>
      <c r="AS38" s="22">
        <v>7.0052520958344147</v>
      </c>
      <c r="AT38" s="22">
        <v>7.4002801415227282</v>
      </c>
      <c r="AU38" s="22">
        <v>31.243132509263155</v>
      </c>
      <c r="AV38" s="22">
        <v>9.2937038344251022</v>
      </c>
      <c r="AW38" s="22">
        <v>6.6795679353142585</v>
      </c>
      <c r="AX38" s="22">
        <v>5.4742768894221498</v>
      </c>
      <c r="AY38" s="22">
        <v>32.435976604263161</v>
      </c>
      <c r="AZ38" s="22">
        <v>8.2897770716634653</v>
      </c>
      <c r="BA38" s="22">
        <v>5.9580260039792714</v>
      </c>
      <c r="BB38" s="22">
        <v>2.9635315774191895</v>
      </c>
      <c r="BC38" s="22">
        <v>33.097688097263159</v>
      </c>
      <c r="BD38" s="22">
        <v>8.2217509409488923</v>
      </c>
      <c r="BE38" s="22">
        <v>5.9091342844259263</v>
      </c>
      <c r="BF38" s="22">
        <v>1.5544399012979291</v>
      </c>
      <c r="BG38" s="22">
        <v>33.465098529263159</v>
      </c>
      <c r="BH38" s="22">
        <v>8.4682023237958788</v>
      </c>
      <c r="BI38" s="22">
        <v>6.0862637458125581</v>
      </c>
      <c r="BJ38" s="22">
        <v>0.8014746142264535</v>
      </c>
      <c r="BK38" s="25">
        <v>28.678251315263157</v>
      </c>
      <c r="BL38" s="25">
        <v>10.510030938536845</v>
      </c>
      <c r="BM38" s="25">
        <v>7.5537661740599447</v>
      </c>
      <c r="BN38" s="25">
        <v>10.320276245189838</v>
      </c>
      <c r="BO38" s="25">
        <v>28.647381568263157</v>
      </c>
      <c r="BP38" s="25">
        <v>10.505440300054792</v>
      </c>
      <c r="BQ38" s="25">
        <v>7.5504667917949568</v>
      </c>
      <c r="BR38" s="25">
        <v>10.324494130959216</v>
      </c>
      <c r="BS38" s="25">
        <v>28.696551882263158</v>
      </c>
      <c r="BT38" s="25">
        <v>10.500252484928765</v>
      </c>
      <c r="BU38" s="25">
        <v>7.5467382069177651</v>
      </c>
      <c r="BV38" s="25">
        <v>9.7194842548003635</v>
      </c>
      <c r="BW38" s="25">
        <v>28.745844264263155</v>
      </c>
      <c r="BX38" s="25">
        <v>10.489174719105181</v>
      </c>
      <c r="BY38" s="25">
        <v>7.5387763985033356</v>
      </c>
      <c r="BZ38" s="25">
        <v>9.6162606185109887</v>
      </c>
      <c r="CA38" s="25">
        <v>28.808152479263157</v>
      </c>
      <c r="CB38" s="25">
        <v>10.477046763378683</v>
      </c>
      <c r="CC38" s="25">
        <v>7.5300597979278407</v>
      </c>
      <c r="CD38" s="25">
        <v>9.321982120639646</v>
      </c>
      <c r="CE38" s="25">
        <v>28.885141076263157</v>
      </c>
      <c r="CF38" s="25">
        <v>10.463896831407467</v>
      </c>
      <c r="CG38" s="25">
        <v>7.5206086829029433</v>
      </c>
      <c r="CH38" s="25">
        <v>9.0766158001226849</v>
      </c>
      <c r="CI38" s="25">
        <v>28.971392871263156</v>
      </c>
      <c r="CJ38" s="25">
        <v>10.449767311895528</v>
      </c>
      <c r="CK38" s="25">
        <v>7.5104535190248178</v>
      </c>
      <c r="CL38" s="25">
        <v>8.880620500091144</v>
      </c>
      <c r="CM38" s="25">
        <v>29.073510950263156</v>
      </c>
      <c r="CN38" s="25">
        <v>10.434542076009675</v>
      </c>
      <c r="CO38" s="25">
        <v>7.4995108422145202</v>
      </c>
      <c r="CP38" s="25">
        <v>8.3702701775727242</v>
      </c>
      <c r="CQ38" s="25">
        <v>29.188718627263157</v>
      </c>
      <c r="CR38" s="25">
        <v>10.418641854991911</v>
      </c>
      <c r="CS38" s="25">
        <v>7.4880830402997161</v>
      </c>
      <c r="CT38" s="25">
        <v>7.8119241585426167</v>
      </c>
      <c r="CU38" s="25">
        <v>29.320921347263159</v>
      </c>
      <c r="CV38" s="25">
        <v>10.115991000416443</v>
      </c>
      <c r="CW38" s="25">
        <v>7.2705619120354843</v>
      </c>
      <c r="CX38" s="25">
        <v>6.991452709173025</v>
      </c>
      <c r="CY38" s="25">
        <v>29.773310572263156</v>
      </c>
      <c r="CZ38" s="25">
        <v>10.045240465386794</v>
      </c>
      <c r="DA38" s="25">
        <v>7.2197121094584036</v>
      </c>
      <c r="DB38" s="25">
        <v>5.5213400911829602</v>
      </c>
      <c r="DC38" s="25">
        <v>30.255672953263158</v>
      </c>
      <c r="DD38" s="25">
        <v>9.3913871018375872</v>
      </c>
      <c r="DE38" s="25">
        <v>6.7497748229501964</v>
      </c>
      <c r="DF38" s="25">
        <v>4.171252411650034</v>
      </c>
      <c r="DG38" s="25">
        <v>30.740357743263157</v>
      </c>
      <c r="DH38" s="25">
        <v>9.5310797941205028</v>
      </c>
      <c r="DI38" s="25">
        <v>6.8501747113901965</v>
      </c>
      <c r="DJ38" s="25">
        <v>2.8936301591805034</v>
      </c>
      <c r="DK38" s="25">
        <v>31.030237312263157</v>
      </c>
      <c r="DL38" s="25">
        <v>10.057191660906192</v>
      </c>
      <c r="DM38" s="25">
        <v>7.2283016689927146</v>
      </c>
      <c r="DN38" s="25">
        <v>2.5049368916270964</v>
      </c>
      <c r="DO38" s="27">
        <v>28.649542417263156</v>
      </c>
      <c r="DP38" s="27">
        <v>10.507416994101657</v>
      </c>
      <c r="DQ38" s="27">
        <v>7.5518874807267977</v>
      </c>
      <c r="DR38" s="27">
        <v>10.434954781570262</v>
      </c>
      <c r="DS38" s="27">
        <v>28.59344947026316</v>
      </c>
      <c r="DT38" s="27">
        <v>10.49979649698175</v>
      </c>
      <c r="DU38" s="27">
        <v>7.5464104794020148</v>
      </c>
      <c r="DV38" s="27">
        <v>10.431783384815638</v>
      </c>
      <c r="DW38" s="27">
        <v>28.65837173726316</v>
      </c>
      <c r="DX38" s="27">
        <v>10.49108752988257</v>
      </c>
      <c r="DY38" s="27">
        <v>7.5401511732715658</v>
      </c>
      <c r="DZ38" s="27">
        <v>9.6825902702714117</v>
      </c>
      <c r="EA38" s="27">
        <v>28.732763152263157</v>
      </c>
      <c r="EB38" s="27">
        <v>10.462465464718694</v>
      </c>
      <c r="EC38" s="27">
        <v>7.519579931480652</v>
      </c>
      <c r="ED38" s="27">
        <v>9.5472514884070527</v>
      </c>
      <c r="EE38" s="27">
        <v>28.826412436263158</v>
      </c>
      <c r="EF38" s="27">
        <v>10.431508247180989</v>
      </c>
      <c r="EG38" s="27">
        <v>7.4973303697004008</v>
      </c>
      <c r="EH38" s="27">
        <v>9.2522223003349708</v>
      </c>
      <c r="EI38" s="27">
        <v>28.940910846263158</v>
      </c>
      <c r="EJ38" s="27">
        <v>10.398557959385649</v>
      </c>
      <c r="EK38" s="27">
        <v>7.4736483490831871</v>
      </c>
      <c r="EL38" s="27">
        <v>9.0317931973904528</v>
      </c>
      <c r="EM38" s="27">
        <v>29.066578617263158</v>
      </c>
      <c r="EN38" s="27">
        <v>10.36338242059789</v>
      </c>
      <c r="EO38" s="27">
        <v>7.4483669967633723</v>
      </c>
      <c r="EP38" s="27">
        <v>8.8956943942376583</v>
      </c>
      <c r="EQ38" s="27">
        <v>29.218749684263159</v>
      </c>
      <c r="ER38" s="27">
        <v>10.326366649975785</v>
      </c>
      <c r="ES38" s="27">
        <v>7.4217630335907439</v>
      </c>
      <c r="ET38" s="27">
        <v>8.4803562258110325</v>
      </c>
      <c r="EU38" s="27">
        <v>29.391030125263157</v>
      </c>
      <c r="EV38" s="27">
        <v>10.287904634616659</v>
      </c>
      <c r="EW38" s="27">
        <v>7.3941196258496076</v>
      </c>
      <c r="EX38" s="27">
        <v>8.176946509839496</v>
      </c>
      <c r="EY38" s="27">
        <v>29.590806426263157</v>
      </c>
      <c r="EZ38" s="27">
        <v>9.9469848577738667</v>
      </c>
      <c r="FA38" s="27">
        <v>7.1490938696512476</v>
      </c>
      <c r="FB38" s="27">
        <v>7.9481244274799181</v>
      </c>
      <c r="FC38" s="27">
        <v>30.604737170263157</v>
      </c>
      <c r="FD38" s="27">
        <v>9.7039692840908955</v>
      </c>
      <c r="FE38" s="27">
        <v>6.9744337919605766</v>
      </c>
      <c r="FF38" s="27">
        <v>6.4350362515451387</v>
      </c>
      <c r="FG38" s="27">
        <v>31.662377564263156</v>
      </c>
      <c r="FH38" s="27">
        <v>9.1754124292274888</v>
      </c>
      <c r="FI38" s="27">
        <v>6.5945495732857129</v>
      </c>
      <c r="FJ38" s="27">
        <v>5.0987713760467273</v>
      </c>
      <c r="FK38" s="27">
        <v>32.304197632263154</v>
      </c>
      <c r="FL38" s="27">
        <v>9.2465002729517902</v>
      </c>
      <c r="FM38" s="27">
        <v>6.6456418062631206</v>
      </c>
      <c r="FN38" s="27">
        <v>4.3285469223778605</v>
      </c>
      <c r="FO38" s="27">
        <v>32.652947747263156</v>
      </c>
      <c r="FP38" s="27">
        <v>9.5868311650421134</v>
      </c>
      <c r="FQ38" s="27">
        <v>6.890244319394963</v>
      </c>
      <c r="FR38" s="27">
        <v>4.1960280594831936</v>
      </c>
      <c r="FS38" s="28">
        <v>28.650919696263159</v>
      </c>
      <c r="FT38" s="28">
        <v>10.506679756289314</v>
      </c>
      <c r="FU38" s="28">
        <v>7.5513576133951332</v>
      </c>
      <c r="FV38" s="28">
        <v>10.429083623870351</v>
      </c>
      <c r="FW38" s="28">
        <v>28.603461467263159</v>
      </c>
      <c r="FX38" s="28">
        <v>10.496635429517061</v>
      </c>
      <c r="FY38" s="28">
        <v>7.5441385579749207</v>
      </c>
      <c r="FZ38" s="28">
        <v>10.418896194030275</v>
      </c>
      <c r="GA38" s="28">
        <v>28.695578197263156</v>
      </c>
      <c r="GB38" s="28">
        <v>10.483575157905893</v>
      </c>
      <c r="GC38" s="28">
        <v>7.534751883616166</v>
      </c>
      <c r="GD38" s="28">
        <v>9.6626754855585091</v>
      </c>
      <c r="GE38" s="28">
        <v>28.815233848263158</v>
      </c>
      <c r="GF38" s="28">
        <v>10.446603418797721</v>
      </c>
      <c r="GG38" s="28">
        <v>7.5081795667595657</v>
      </c>
      <c r="GH38" s="28">
        <v>9.5197941742546313</v>
      </c>
      <c r="GI38" s="28">
        <v>28.978880243263156</v>
      </c>
      <c r="GJ38" s="28">
        <v>10.403461410119085</v>
      </c>
      <c r="GK38" s="28">
        <v>7.4771725556723982</v>
      </c>
      <c r="GL38" s="28">
        <v>9.2257374698224872</v>
      </c>
      <c r="GM38" s="28">
        <v>29.199501631263157</v>
      </c>
      <c r="GN38" s="28">
        <v>10.354198597478696</v>
      </c>
      <c r="GO38" s="28">
        <v>7.4417664022616048</v>
      </c>
      <c r="GP38" s="28">
        <v>9.0011972625791934</v>
      </c>
      <c r="GQ38" s="28">
        <v>29.465259519263157</v>
      </c>
      <c r="GR38" s="28">
        <v>10.297603538157901</v>
      </c>
      <c r="GS38" s="28">
        <v>7.4010904187924398</v>
      </c>
      <c r="GT38" s="28">
        <v>8.8660979886031903</v>
      </c>
      <c r="GU38" s="28">
        <v>29.815327941263156</v>
      </c>
      <c r="GV38" s="28">
        <v>10.233888849228705</v>
      </c>
      <c r="GW38" s="28">
        <v>7.3552974173409025</v>
      </c>
      <c r="GX38" s="28">
        <v>8.4426955314701466</v>
      </c>
      <c r="GY38" s="28">
        <v>30.226172213263158</v>
      </c>
      <c r="GZ38" s="28">
        <v>10.165017155873807</v>
      </c>
      <c r="HA38" s="28">
        <v>7.3057979752691482</v>
      </c>
      <c r="HB38" s="28">
        <v>8.1481981051083352</v>
      </c>
      <c r="HC38" s="28">
        <v>30.711167212263156</v>
      </c>
      <c r="HD38" s="28">
        <v>9.7973141148051841</v>
      </c>
      <c r="HE38" s="28">
        <v>7.0415225597193425</v>
      </c>
      <c r="HF38" s="28">
        <v>7.9529228875843465</v>
      </c>
      <c r="HG38" s="28">
        <v>33.057723789263157</v>
      </c>
      <c r="HH38" s="28">
        <v>9.3360761334421571</v>
      </c>
      <c r="HI38" s="28">
        <v>6.7100217409123557</v>
      </c>
      <c r="HJ38" s="28">
        <v>5.9731207145440806</v>
      </c>
      <c r="HK38" s="28">
        <v>35.231740715263157</v>
      </c>
      <c r="HL38" s="28">
        <v>7.5871003363954799</v>
      </c>
      <c r="HM38" s="28">
        <v>5.4529983989030564</v>
      </c>
      <c r="HN38" s="28">
        <v>-1.1494820601905289</v>
      </c>
      <c r="HO38" s="28">
        <v>35.948132685263161</v>
      </c>
      <c r="HP38" s="28">
        <v>7.5167068222160456</v>
      </c>
      <c r="HQ38" s="28">
        <v>5.4024051942406306</v>
      </c>
      <c r="HR38" s="28">
        <v>-7.9551801209165802</v>
      </c>
      <c r="HS38" s="28">
        <v>35.997091905263161</v>
      </c>
      <c r="HT38" s="28">
        <v>6.5322675563110355</v>
      </c>
      <c r="HU38" s="28">
        <v>4.6948693105979409</v>
      </c>
      <c r="HV38" s="28">
        <v>-13.216411661888316</v>
      </c>
      <c r="HW38" s="29">
        <v>28.626312881263157</v>
      </c>
      <c r="HX38" s="29">
        <v>10.506934744835833</v>
      </c>
      <c r="HY38" s="29">
        <v>7.5515408786841451</v>
      </c>
      <c r="HZ38" s="29">
        <v>10.499905461500852</v>
      </c>
      <c r="IA38" s="29">
        <v>28.554601311263156</v>
      </c>
      <c r="IB38" s="29">
        <v>10.498983527433653</v>
      </c>
      <c r="IC38" s="29">
        <v>7.5458261821807353</v>
      </c>
      <c r="ID38" s="29">
        <v>10.560791160142468</v>
      </c>
      <c r="IE38" s="29">
        <v>28.622022546263157</v>
      </c>
      <c r="IF38" s="29">
        <v>10.489142171634187</v>
      </c>
      <c r="IG38" s="29">
        <v>7.538753005995086</v>
      </c>
      <c r="IH38" s="29">
        <v>9.8927415500985738</v>
      </c>
      <c r="II38" s="29">
        <v>28.721445882263158</v>
      </c>
      <c r="IJ38" s="29">
        <v>10.440221917524864</v>
      </c>
      <c r="IK38" s="29">
        <v>7.5035930561454167</v>
      </c>
      <c r="IL38" s="29">
        <v>9.799561196350016</v>
      </c>
      <c r="IM38" s="29">
        <v>28.862993957263157</v>
      </c>
      <c r="IN38" s="29">
        <v>10.386287736717902</v>
      </c>
      <c r="IO38" s="29">
        <v>7.4648294984558348</v>
      </c>
      <c r="IP38" s="29">
        <v>9.5671674484468028</v>
      </c>
      <c r="IQ38" s="29">
        <v>29.064595423263157</v>
      </c>
      <c r="IR38" s="29">
        <v>10.326915045982654</v>
      </c>
      <c r="IS38" s="29">
        <v>7.4221571765985912</v>
      </c>
      <c r="IT38" s="29">
        <v>9.3841384286447145</v>
      </c>
      <c r="IU38" s="29">
        <v>29.311278803263157</v>
      </c>
      <c r="IV38" s="29">
        <v>10.262751786994412</v>
      </c>
      <c r="IW38" s="29">
        <v>7.3760417790134429</v>
      </c>
      <c r="IX38" s="29">
        <v>9.2868354391047809</v>
      </c>
      <c r="IY38" s="29">
        <v>29.645906045263157</v>
      </c>
      <c r="IZ38" s="29">
        <v>10.19480854771874</v>
      </c>
      <c r="JA38" s="29">
        <v>7.3272096351693365</v>
      </c>
      <c r="JB38" s="29">
        <v>8.9046219015158066</v>
      </c>
      <c r="JC38" s="29">
        <v>30.044426002263158</v>
      </c>
      <c r="JD38" s="29">
        <v>10.123388097028277</v>
      </c>
      <c r="JE38" s="29">
        <v>7.275878351016444</v>
      </c>
      <c r="JF38" s="29">
        <v>8.6409478892109419</v>
      </c>
      <c r="JG38" s="29">
        <v>30.538772435263159</v>
      </c>
      <c r="JH38" s="29">
        <v>9.7651877265629388</v>
      </c>
      <c r="JI38" s="29">
        <v>7.0184326919332092</v>
      </c>
      <c r="JJ38" s="29">
        <v>8.3812127480947005</v>
      </c>
      <c r="JK38" s="29">
        <v>33.377113786263159</v>
      </c>
      <c r="JL38" s="29">
        <v>9.3405665500088197</v>
      </c>
      <c r="JM38" s="29">
        <v>6.7132490917134193</v>
      </c>
      <c r="JN38" s="29">
        <v>0.97572437067802653</v>
      </c>
      <c r="JO38" s="29">
        <v>35.441917965263158</v>
      </c>
      <c r="JP38" s="29">
        <v>6.9768561251622083</v>
      </c>
      <c r="JQ38" s="29">
        <v>5.0144038688120238</v>
      </c>
      <c r="JR38" s="29">
        <v>-6.2679498004219738</v>
      </c>
      <c r="JS38" s="29">
        <v>35.914984235263155</v>
      </c>
      <c r="JT38" s="29">
        <v>7.6416791586444779</v>
      </c>
      <c r="JU38" s="29">
        <v>5.492225273089776</v>
      </c>
      <c r="JV38" s="29">
        <v>-12.021537962114337</v>
      </c>
      <c r="JW38" s="29">
        <v>35.614141245263156</v>
      </c>
      <c r="JX38" s="29">
        <v>6.9580621548733959</v>
      </c>
      <c r="JY38" s="29">
        <v>5.0008962723192889</v>
      </c>
      <c r="JZ38" s="29">
        <v>-11.920665540555476</v>
      </c>
    </row>
    <row r="39" spans="1:286" ht="15" thickBot="1" x14ac:dyDescent="0.35">
      <c r="A39" s="2"/>
      <c r="B39" s="74" t="s">
        <v>507</v>
      </c>
      <c r="C39" s="74" t="s">
        <v>508</v>
      </c>
      <c r="D39" s="74" t="s">
        <v>874</v>
      </c>
      <c r="E39" s="87">
        <v>393008</v>
      </c>
      <c r="F39" s="84">
        <v>403366</v>
      </c>
      <c r="G39" s="22">
        <v>16.417455229684212</v>
      </c>
      <c r="H39" s="22">
        <v>12.868329391518495</v>
      </c>
      <c r="I39" s="22">
        <v>9.3872671317308303</v>
      </c>
      <c r="J39" s="22">
        <v>12.015893252011809</v>
      </c>
      <c r="K39" s="22">
        <v>16.375341258684209</v>
      </c>
      <c r="L39" s="22">
        <v>7.0998484182246964</v>
      </c>
      <c r="M39" s="22">
        <v>5.1792405734189222</v>
      </c>
      <c r="N39" s="22">
        <v>12.114313779519527</v>
      </c>
      <c r="O39" s="22">
        <v>16.426184686684209</v>
      </c>
      <c r="P39" s="22">
        <v>7.0936346712978118</v>
      </c>
      <c r="Q39" s="22">
        <v>5.1747077315466834</v>
      </c>
      <c r="R39" s="22">
        <v>11.876010600711608</v>
      </c>
      <c r="S39" s="22">
        <v>16.480804839684211</v>
      </c>
      <c r="T39" s="22">
        <v>7.0795714341046443</v>
      </c>
      <c r="U39" s="22">
        <v>5.1644487958097596</v>
      </c>
      <c r="V39" s="22">
        <v>11.76330662508451</v>
      </c>
      <c r="W39" s="22">
        <v>16.548696186684211</v>
      </c>
      <c r="X39" s="22">
        <v>7.0626811174459885</v>
      </c>
      <c r="Y39" s="22">
        <v>5.1521275449627897</v>
      </c>
      <c r="Z39" s="22">
        <v>11.566347653989775</v>
      </c>
      <c r="AA39" s="22">
        <v>16.632144693684211</v>
      </c>
      <c r="AB39" s="22">
        <v>7.0429561304528674</v>
      </c>
      <c r="AC39" s="22">
        <v>5.1377384415725409</v>
      </c>
      <c r="AD39" s="22">
        <v>11.474284431991048</v>
      </c>
      <c r="AE39" s="22">
        <v>16.725313935684209</v>
      </c>
      <c r="AF39" s="22">
        <v>7.0198818616744445</v>
      </c>
      <c r="AG39" s="22">
        <v>5.1209060837503069</v>
      </c>
      <c r="AH39" s="22">
        <v>11.282886913913147</v>
      </c>
      <c r="AI39" s="22">
        <v>16.83982343668421</v>
      </c>
      <c r="AJ39" s="22">
        <v>6.9935111080845092</v>
      </c>
      <c r="AK39" s="22">
        <v>5.1016689861534008</v>
      </c>
      <c r="AL39" s="22">
        <v>11.097056768216222</v>
      </c>
      <c r="AM39" s="22">
        <v>16.968268295684211</v>
      </c>
      <c r="AN39" s="22">
        <v>6.9647754821066563</v>
      </c>
      <c r="AO39" s="22">
        <v>5.0807067470744576</v>
      </c>
      <c r="AP39" s="22">
        <v>10.840327628530032</v>
      </c>
      <c r="AQ39" s="22">
        <v>17.114533771684211</v>
      </c>
      <c r="AR39" s="22">
        <v>6.5968494746825828</v>
      </c>
      <c r="AS39" s="22">
        <v>4.8123098471103196</v>
      </c>
      <c r="AT39" s="22">
        <v>10.523263917766169</v>
      </c>
      <c r="AU39" s="22">
        <v>17.87205723768421</v>
      </c>
      <c r="AV39" s="22">
        <v>6.5368515288508968</v>
      </c>
      <c r="AW39" s="22">
        <v>4.7685421809478132</v>
      </c>
      <c r="AX39" s="22">
        <v>9.1538824654857756</v>
      </c>
      <c r="AY39" s="22">
        <v>18.540203417684211</v>
      </c>
      <c r="AZ39" s="22">
        <v>7.2728616041354153</v>
      </c>
      <c r="BA39" s="22">
        <v>5.3054512837638246</v>
      </c>
      <c r="BB39" s="22">
        <v>7.9746044043519593</v>
      </c>
      <c r="BC39" s="22">
        <v>18.928710517684209</v>
      </c>
      <c r="BD39" s="22">
        <v>9.6543570572479478</v>
      </c>
      <c r="BE39" s="22">
        <v>7.042719060426764</v>
      </c>
      <c r="BF39" s="22">
        <v>7.4097308720261772</v>
      </c>
      <c r="BG39" s="22">
        <v>19.084434739684212</v>
      </c>
      <c r="BH39" s="22">
        <v>10.24446684069583</v>
      </c>
      <c r="BI39" s="22">
        <v>7.4731959316455088</v>
      </c>
      <c r="BJ39" s="22">
        <v>7.1608800337528518</v>
      </c>
      <c r="BK39" s="25">
        <v>16.433686871684209</v>
      </c>
      <c r="BL39" s="25">
        <v>12.870045344783335</v>
      </c>
      <c r="BM39" s="25">
        <v>9.388518895747163</v>
      </c>
      <c r="BN39" s="25">
        <v>11.96849385946372</v>
      </c>
      <c r="BO39" s="25">
        <v>16.402079861684211</v>
      </c>
      <c r="BP39" s="25">
        <v>7.1041922947164329</v>
      </c>
      <c r="BQ39" s="25">
        <v>5.1824093708420014</v>
      </c>
      <c r="BR39" s="25">
        <v>12.073017239297974</v>
      </c>
      <c r="BS39" s="25">
        <v>16.43281794668421</v>
      </c>
      <c r="BT39" s="25">
        <v>7.1016764718680463</v>
      </c>
      <c r="BU39" s="25">
        <v>5.1805741131006595</v>
      </c>
      <c r="BV39" s="25">
        <v>11.902414900388624</v>
      </c>
      <c r="BW39" s="25">
        <v>16.461691173684212</v>
      </c>
      <c r="BX39" s="25">
        <v>7.0971262246836346</v>
      </c>
      <c r="BY39" s="25">
        <v>5.1772547711304711</v>
      </c>
      <c r="BZ39" s="25">
        <v>11.83301430851065</v>
      </c>
      <c r="CA39" s="25">
        <v>16.497747272684212</v>
      </c>
      <c r="CB39" s="25">
        <v>7.0920552318872367</v>
      </c>
      <c r="CC39" s="25">
        <v>5.1735555524864214</v>
      </c>
      <c r="CD39" s="25">
        <v>11.677169518479733</v>
      </c>
      <c r="CE39" s="25">
        <v>16.54110691768421</v>
      </c>
      <c r="CF39" s="25">
        <v>7.0864671656458471</v>
      </c>
      <c r="CG39" s="25">
        <v>5.1694791359632086</v>
      </c>
      <c r="CH39" s="25">
        <v>11.623880869836164</v>
      </c>
      <c r="CI39" s="25">
        <v>16.58914192468421</v>
      </c>
      <c r="CJ39" s="25">
        <v>7.0804173895419158</v>
      </c>
      <c r="CK39" s="25">
        <v>5.1650659085234301</v>
      </c>
      <c r="CL39" s="25">
        <v>11.461538311669441</v>
      </c>
      <c r="CM39" s="25">
        <v>16.64594387168421</v>
      </c>
      <c r="CN39" s="25">
        <v>7.0738272648416487</v>
      </c>
      <c r="CO39" s="25">
        <v>5.1602585043056299</v>
      </c>
      <c r="CP39" s="25">
        <v>11.3012934448662</v>
      </c>
      <c r="CQ39" s="25">
        <v>16.709485602684211</v>
      </c>
      <c r="CR39" s="25">
        <v>7.066923352050309</v>
      </c>
      <c r="CS39" s="25">
        <v>5.1552221960441091</v>
      </c>
      <c r="CT39" s="25">
        <v>11.081877872038383</v>
      </c>
      <c r="CU39" s="25">
        <v>16.78128031968421</v>
      </c>
      <c r="CV39" s="25">
        <v>6.7470345187243828</v>
      </c>
      <c r="CW39" s="25">
        <v>4.9218677457867672</v>
      </c>
      <c r="CX39" s="25">
        <v>10.801793855164529</v>
      </c>
      <c r="CY39" s="25">
        <v>17.031293385684211</v>
      </c>
      <c r="CZ39" s="25">
        <v>6.8227928182817204</v>
      </c>
      <c r="DA39" s="25">
        <v>4.9771323705685315</v>
      </c>
      <c r="DB39" s="25">
        <v>9.7511505354094528</v>
      </c>
      <c r="DC39" s="25">
        <v>17.289103529684212</v>
      </c>
      <c r="DD39" s="25">
        <v>7.3466552290980394</v>
      </c>
      <c r="DE39" s="25">
        <v>5.3592827057819363</v>
      </c>
      <c r="DF39" s="25">
        <v>8.6805620106910677</v>
      </c>
      <c r="DG39" s="25">
        <v>17.563174454684209</v>
      </c>
      <c r="DH39" s="25">
        <v>9.3244275017192386</v>
      </c>
      <c r="DI39" s="25">
        <v>6.8020400431144985</v>
      </c>
      <c r="DJ39" s="25">
        <v>7.7572948316762531</v>
      </c>
      <c r="DK39" s="25">
        <v>17.744722163684209</v>
      </c>
      <c r="DL39" s="25">
        <v>9.8492057162812827</v>
      </c>
      <c r="DM39" s="25">
        <v>7.1848584444101267</v>
      </c>
      <c r="DN39" s="25">
        <v>7.2707299366614873</v>
      </c>
      <c r="DO39" s="27">
        <v>16.417104135684212</v>
      </c>
      <c r="DP39" s="27">
        <v>12.868673865219193</v>
      </c>
      <c r="DQ39" s="27">
        <v>9.3875184204995534</v>
      </c>
      <c r="DR39" s="27">
        <v>12.016744838729496</v>
      </c>
      <c r="DS39" s="27">
        <v>16.37054267968421</v>
      </c>
      <c r="DT39" s="27">
        <v>7.1013257943289956</v>
      </c>
      <c r="DU39" s="27">
        <v>5.1803182987182321</v>
      </c>
      <c r="DV39" s="27">
        <v>12.133050203758255</v>
      </c>
      <c r="DW39" s="27">
        <v>16.414003864684211</v>
      </c>
      <c r="DX39" s="27">
        <v>7.0971433871889129</v>
      </c>
      <c r="DY39" s="27">
        <v>5.1772672909391266</v>
      </c>
      <c r="DZ39" s="27">
        <v>11.904013872233815</v>
      </c>
      <c r="EA39" s="27">
        <v>16.460361350684209</v>
      </c>
      <c r="EB39" s="27">
        <v>7.0862450354667539</v>
      </c>
      <c r="EC39" s="27">
        <v>5.169317095090169</v>
      </c>
      <c r="ED39" s="27">
        <v>11.815186465103535</v>
      </c>
      <c r="EE39" s="27">
        <v>16.518023834684211</v>
      </c>
      <c r="EF39" s="27">
        <v>7.0742628954889568</v>
      </c>
      <c r="EG39" s="27">
        <v>5.1605762907977715</v>
      </c>
      <c r="EH39" s="27">
        <v>11.638269835229668</v>
      </c>
      <c r="EI39" s="27">
        <v>16.586085258684211</v>
      </c>
      <c r="EJ39" s="27">
        <v>7.0613439520361831</v>
      </c>
      <c r="EK39" s="27">
        <v>5.1511521014130297</v>
      </c>
      <c r="EL39" s="27">
        <v>11.572985028904949</v>
      </c>
      <c r="EM39" s="27">
        <v>16.659987525684212</v>
      </c>
      <c r="EN39" s="27">
        <v>7.0474078536573028</v>
      </c>
      <c r="EO39" s="27">
        <v>5.1409859116710379</v>
      </c>
      <c r="EP39" s="27">
        <v>11.411866538452491</v>
      </c>
      <c r="EQ39" s="27">
        <v>16.748198040684212</v>
      </c>
      <c r="ER39" s="27">
        <v>7.0326052612476948</v>
      </c>
      <c r="ES39" s="27">
        <v>5.1301876265973974</v>
      </c>
      <c r="ET39" s="27">
        <v>11.327083885197798</v>
      </c>
      <c r="EU39" s="27">
        <v>16.84748475468421</v>
      </c>
      <c r="EV39" s="27">
        <v>7.0171373378682516</v>
      </c>
      <c r="EW39" s="27">
        <v>5.118903991844336</v>
      </c>
      <c r="EX39" s="27">
        <v>11.142564661094514</v>
      </c>
      <c r="EY39" s="27">
        <v>16.961467977684212</v>
      </c>
      <c r="EZ39" s="27">
        <v>6.6741247528428387</v>
      </c>
      <c r="FA39" s="27">
        <v>4.8686810866627699</v>
      </c>
      <c r="FB39" s="27">
        <v>10.880524920020155</v>
      </c>
      <c r="FC39" s="27">
        <v>17.535925424684208</v>
      </c>
      <c r="FD39" s="27">
        <v>6.7110813242537661</v>
      </c>
      <c r="FE39" s="27">
        <v>4.8956403909789872</v>
      </c>
      <c r="FF39" s="27">
        <v>9.7605723631795289</v>
      </c>
      <c r="FG39" s="27">
        <v>18.130496299684211</v>
      </c>
      <c r="FH39" s="27">
        <v>7.6568359179262391</v>
      </c>
      <c r="FI39" s="27">
        <v>5.5855551997898782</v>
      </c>
      <c r="FJ39" s="27">
        <v>8.8769404138320631</v>
      </c>
      <c r="FK39" s="27">
        <v>18.506465861684212</v>
      </c>
      <c r="FL39" s="27">
        <v>10.10286171879182</v>
      </c>
      <c r="FM39" s="27">
        <v>7.3698969667145695</v>
      </c>
      <c r="FN39" s="27">
        <v>8.514917454263518</v>
      </c>
      <c r="FO39" s="27">
        <v>18.546963691684212</v>
      </c>
      <c r="FP39" s="27">
        <v>10.5179339321661</v>
      </c>
      <c r="FQ39" s="27">
        <v>7.6726863675260883</v>
      </c>
      <c r="FR39" s="27">
        <v>8.474718098347628</v>
      </c>
      <c r="FS39" s="28">
        <v>16.417857779684212</v>
      </c>
      <c r="FT39" s="28">
        <v>12.868329340592936</v>
      </c>
      <c r="FU39" s="28">
        <v>9.387267094581345</v>
      </c>
      <c r="FV39" s="28">
        <v>12.015305302093344</v>
      </c>
      <c r="FW39" s="28">
        <v>16.374123927684209</v>
      </c>
      <c r="FX39" s="28">
        <v>7.0998482038636297</v>
      </c>
      <c r="FY39" s="28">
        <v>5.1792404170455084</v>
      </c>
      <c r="FZ39" s="28">
        <v>12.113268188076486</v>
      </c>
      <c r="GA39" s="28">
        <v>16.430325569684211</v>
      </c>
      <c r="GB39" s="28">
        <v>7.0936342240213968</v>
      </c>
      <c r="GC39" s="28">
        <v>5.1747074052647655</v>
      </c>
      <c r="GD39" s="28">
        <v>11.911876917599519</v>
      </c>
      <c r="GE39" s="28">
        <v>16.499648780684211</v>
      </c>
      <c r="GF39" s="28">
        <v>7.0789868337642217</v>
      </c>
      <c r="GG39" s="28">
        <v>5.1640223380005228</v>
      </c>
      <c r="GH39" s="28">
        <v>11.824085372475318</v>
      </c>
      <c r="GI39" s="28">
        <v>16.59370539168421</v>
      </c>
      <c r="GJ39" s="28">
        <v>7.061476881165393</v>
      </c>
      <c r="GK39" s="28">
        <v>5.1512490713620815</v>
      </c>
      <c r="GL39" s="28">
        <v>11.661441841303009</v>
      </c>
      <c r="GM39" s="28">
        <v>16.718729741684211</v>
      </c>
      <c r="GN39" s="28">
        <v>7.0411237891933407</v>
      </c>
      <c r="GO39" s="28">
        <v>5.1364017741344963</v>
      </c>
      <c r="GP39" s="28">
        <v>11.613290505611259</v>
      </c>
      <c r="GQ39" s="28">
        <v>16.86800224768421</v>
      </c>
      <c r="GR39" s="28">
        <v>7.0173968922136778</v>
      </c>
      <c r="GS39" s="28">
        <v>5.1190933331256776</v>
      </c>
      <c r="GT39" s="28">
        <v>11.477088549619864</v>
      </c>
      <c r="GU39" s="28">
        <v>17.063108753684212</v>
      </c>
      <c r="GV39" s="28">
        <v>6.9903727169312457</v>
      </c>
      <c r="GW39" s="28">
        <v>5.0993795735013618</v>
      </c>
      <c r="GX39" s="28">
        <v>11.380992636969832</v>
      </c>
      <c r="GY39" s="28">
        <v>17.292263715684211</v>
      </c>
      <c r="GZ39" s="28">
        <v>6.9609756184828262</v>
      </c>
      <c r="HA39" s="28">
        <v>5.0779347994644946</v>
      </c>
      <c r="HB39" s="28">
        <v>11.131637633238155</v>
      </c>
      <c r="HC39" s="28">
        <v>17.449993239684211</v>
      </c>
      <c r="HD39" s="28">
        <v>6.6139476134204198</v>
      </c>
      <c r="HE39" s="28">
        <v>4.8247827012706477</v>
      </c>
      <c r="HF39" s="28">
        <v>10.809018057756711</v>
      </c>
      <c r="HG39" s="28">
        <v>17.92799096868421</v>
      </c>
      <c r="HH39" s="28">
        <v>6.5508792669903508</v>
      </c>
      <c r="HI39" s="28">
        <v>4.7787752206192895</v>
      </c>
      <c r="HJ39" s="28">
        <v>9.4035864987267477</v>
      </c>
      <c r="HK39" s="28">
        <v>18.498895526684212</v>
      </c>
      <c r="HL39" s="28">
        <v>6.9585549476744299</v>
      </c>
      <c r="HM39" s="28">
        <v>5.0761689538115702</v>
      </c>
      <c r="HN39" s="28">
        <v>5.1818259732963199</v>
      </c>
      <c r="HO39" s="28">
        <v>18.823399135684213</v>
      </c>
      <c r="HP39" s="28">
        <v>9.3392413317549021</v>
      </c>
      <c r="HQ39" s="28">
        <v>6.8128465258798903</v>
      </c>
      <c r="HR39" s="28">
        <v>0.74609599253771819</v>
      </c>
      <c r="HS39" s="28">
        <v>18.991457140684211</v>
      </c>
      <c r="HT39" s="28">
        <v>8.7373124905121688</v>
      </c>
      <c r="HU39" s="28">
        <v>6.3737478165506936</v>
      </c>
      <c r="HV39" s="28">
        <v>-2.7134539324654128</v>
      </c>
      <c r="HW39" s="29">
        <v>16.402890407684211</v>
      </c>
      <c r="HX39" s="29">
        <v>12.868565340288596</v>
      </c>
      <c r="HY39" s="29">
        <v>9.3874392530736213</v>
      </c>
      <c r="HZ39" s="29">
        <v>12.050762119556994</v>
      </c>
      <c r="IA39" s="29">
        <v>16.344554465684212</v>
      </c>
      <c r="IB39" s="29">
        <v>7.1011688686030263</v>
      </c>
      <c r="IC39" s="29">
        <v>5.1802038235859369</v>
      </c>
      <c r="ID39" s="29">
        <v>12.211708979824021</v>
      </c>
      <c r="IE39" s="29">
        <v>16.38592130568421</v>
      </c>
      <c r="IF39" s="29">
        <v>7.0967099445641404</v>
      </c>
      <c r="IG39" s="29">
        <v>5.1769511005789619</v>
      </c>
      <c r="IH39" s="29">
        <v>12.01176803299454</v>
      </c>
      <c r="II39" s="29">
        <v>16.443533165684212</v>
      </c>
      <c r="IJ39" s="29">
        <v>7.0792668619605248</v>
      </c>
      <c r="IK39" s="29">
        <v>5.1642266146710316</v>
      </c>
      <c r="IL39" s="29">
        <v>11.972052567740375</v>
      </c>
      <c r="IM39" s="29">
        <v>16.524750625684209</v>
      </c>
      <c r="IN39" s="29">
        <v>7.0599583025341524</v>
      </c>
      <c r="IO39" s="29">
        <v>5.1501412893930105</v>
      </c>
      <c r="IP39" s="29">
        <v>11.843256685479096</v>
      </c>
      <c r="IQ39" s="29">
        <v>16.638882035684212</v>
      </c>
      <c r="IR39" s="29">
        <v>7.0387229242789129</v>
      </c>
      <c r="IS39" s="29">
        <v>5.1346503766054754</v>
      </c>
      <c r="IT39" s="29">
        <v>11.815490916552339</v>
      </c>
      <c r="IU39" s="29">
        <v>16.777929192684212</v>
      </c>
      <c r="IV39" s="29">
        <v>7.0156367205629744</v>
      </c>
      <c r="IW39" s="29">
        <v>5.1178093124124882</v>
      </c>
      <c r="IX39" s="29">
        <v>11.691588243344752</v>
      </c>
      <c r="IY39" s="29">
        <v>16.965789055684212</v>
      </c>
      <c r="IZ39" s="29">
        <v>6.9911499270100235</v>
      </c>
      <c r="JA39" s="29">
        <v>5.0999465374331194</v>
      </c>
      <c r="JB39" s="29">
        <v>11.502724034898812</v>
      </c>
      <c r="JC39" s="29">
        <v>17.045511993684212</v>
      </c>
      <c r="JD39" s="29">
        <v>6.965379834655165</v>
      </c>
      <c r="JE39" s="29">
        <v>5.0811476138444931</v>
      </c>
      <c r="JF39" s="29">
        <v>11.232387110316829</v>
      </c>
      <c r="JG39" s="29">
        <v>17.140159371684209</v>
      </c>
      <c r="JH39" s="29">
        <v>6.6274062413406423</v>
      </c>
      <c r="JI39" s="29">
        <v>4.8346005829606344</v>
      </c>
      <c r="JJ39" s="29">
        <v>10.883006321467592</v>
      </c>
      <c r="JK39" s="29">
        <v>17.898943071684212</v>
      </c>
      <c r="JL39" s="29">
        <v>6.6387949153910091</v>
      </c>
      <c r="JM39" s="29">
        <v>4.8429084621215033</v>
      </c>
      <c r="JN39" s="29">
        <v>6.5061748802970243</v>
      </c>
      <c r="JO39" s="29">
        <v>18.423283663684209</v>
      </c>
      <c r="JP39" s="29">
        <v>6.5226028142983177</v>
      </c>
      <c r="JQ39" s="29">
        <v>4.7581479420595079</v>
      </c>
      <c r="JR39" s="29">
        <v>1.6766339617396042</v>
      </c>
      <c r="JS39" s="29">
        <v>18.628103083684209</v>
      </c>
      <c r="JT39" s="29">
        <v>9.5621227001637017</v>
      </c>
      <c r="JU39" s="29">
        <v>6.9754353810671157</v>
      </c>
      <c r="JV39" s="29">
        <v>-2.0015177695816746</v>
      </c>
      <c r="JW39" s="29">
        <v>18.552658602684211</v>
      </c>
      <c r="JX39" s="29">
        <v>9.9952169577236241</v>
      </c>
      <c r="JY39" s="29">
        <v>7.2913716122000576</v>
      </c>
      <c r="JZ39" s="29">
        <v>-2.0076239468913428</v>
      </c>
    </row>
    <row r="40" spans="1:286" ht="15" thickBot="1" x14ac:dyDescent="0.35">
      <c r="A40" s="2"/>
      <c r="B40" s="74" t="s">
        <v>509</v>
      </c>
      <c r="C40" s="74" t="s">
        <v>510</v>
      </c>
      <c r="D40" s="74" t="s">
        <v>872</v>
      </c>
      <c r="E40" s="87">
        <v>382454</v>
      </c>
      <c r="F40" s="84">
        <v>388020</v>
      </c>
      <c r="G40" s="22">
        <v>15.053150507</v>
      </c>
      <c r="H40" s="22">
        <v>15.053150507</v>
      </c>
      <c r="I40" s="22">
        <v>15.053150507</v>
      </c>
      <c r="J40" s="22">
        <v>10.082997482360472</v>
      </c>
      <c r="K40" s="22">
        <v>15.052069125999999</v>
      </c>
      <c r="L40" s="22">
        <v>15.052069125999999</v>
      </c>
      <c r="M40" s="22">
        <v>15.052069125999999</v>
      </c>
      <c r="N40" s="22">
        <v>10.105189763640247</v>
      </c>
      <c r="O40" s="22">
        <v>15.071512632999999</v>
      </c>
      <c r="P40" s="22">
        <v>15.071512632999999</v>
      </c>
      <c r="Q40" s="22">
        <v>15.071512632999999</v>
      </c>
      <c r="R40" s="22">
        <v>10.036349594288268</v>
      </c>
      <c r="S40" s="22">
        <v>15.096312243</v>
      </c>
      <c r="T40" s="22">
        <v>15.096312243</v>
      </c>
      <c r="U40" s="22">
        <v>15.096312243</v>
      </c>
      <c r="V40" s="22">
        <v>9.966324114723534</v>
      </c>
      <c r="W40" s="22">
        <v>15.130706048</v>
      </c>
      <c r="X40" s="22">
        <v>15.130706048</v>
      </c>
      <c r="Y40" s="22">
        <v>15.130706048</v>
      </c>
      <c r="Z40" s="22">
        <v>9.8811866918936531</v>
      </c>
      <c r="AA40" s="22">
        <v>15.178806067</v>
      </c>
      <c r="AB40" s="22">
        <v>15.178806067</v>
      </c>
      <c r="AC40" s="22">
        <v>15.178806067</v>
      </c>
      <c r="AD40" s="22">
        <v>9.7644449640704742</v>
      </c>
      <c r="AE40" s="22">
        <v>15.233573749</v>
      </c>
      <c r="AF40" s="22">
        <v>15.233573749</v>
      </c>
      <c r="AG40" s="22">
        <v>15.233573749</v>
      </c>
      <c r="AH40" s="22">
        <v>9.6356733925445219</v>
      </c>
      <c r="AI40" s="22">
        <v>15.300115018</v>
      </c>
      <c r="AJ40" s="22">
        <v>15.300115018</v>
      </c>
      <c r="AK40" s="22">
        <v>15.300115018</v>
      </c>
      <c r="AL40" s="22">
        <v>9.5090129142942601</v>
      </c>
      <c r="AM40" s="22">
        <v>15.377545799</v>
      </c>
      <c r="AN40" s="22">
        <v>15.377545799</v>
      </c>
      <c r="AO40" s="22">
        <v>15.377545799</v>
      </c>
      <c r="AP40" s="22">
        <v>9.3804773392142042</v>
      </c>
      <c r="AQ40" s="22">
        <v>15.470458014</v>
      </c>
      <c r="AR40" s="22">
        <v>15.470458014</v>
      </c>
      <c r="AS40" s="22">
        <v>15.470458014</v>
      </c>
      <c r="AT40" s="22">
        <v>9.216948814109406</v>
      </c>
      <c r="AU40" s="22">
        <v>15.902267388</v>
      </c>
      <c r="AV40" s="22">
        <v>15.902267388</v>
      </c>
      <c r="AW40" s="22">
        <v>15.902267388</v>
      </c>
      <c r="AX40" s="22">
        <v>8.3758127682826817</v>
      </c>
      <c r="AY40" s="22">
        <v>16.273830497999999</v>
      </c>
      <c r="AZ40" s="22">
        <v>16.273830497999999</v>
      </c>
      <c r="BA40" s="22">
        <v>16.273830497999999</v>
      </c>
      <c r="BB40" s="22">
        <v>7.7685579309217765</v>
      </c>
      <c r="BC40" s="22">
        <v>16.491203787</v>
      </c>
      <c r="BD40" s="22">
        <v>16.491203787</v>
      </c>
      <c r="BE40" s="22">
        <v>16.491203787</v>
      </c>
      <c r="BF40" s="22">
        <v>7.5241344533249492</v>
      </c>
      <c r="BG40" s="22">
        <v>16.620109496000001</v>
      </c>
      <c r="BH40" s="22">
        <v>16.620109496000001</v>
      </c>
      <c r="BI40" s="22">
        <v>16.620109496000001</v>
      </c>
      <c r="BJ40" s="22">
        <v>7.4369493675073475</v>
      </c>
      <c r="BK40" s="25">
        <v>15.052927070999999</v>
      </c>
      <c r="BL40" s="25">
        <v>15.052927070999999</v>
      </c>
      <c r="BM40" s="25">
        <v>15.052927070999999</v>
      </c>
      <c r="BN40" s="25">
        <v>10.071144790029063</v>
      </c>
      <c r="BO40" s="25">
        <v>15.050790131999999</v>
      </c>
      <c r="BP40" s="25">
        <v>15.050790131999999</v>
      </c>
      <c r="BQ40" s="25">
        <v>15.050790131999999</v>
      </c>
      <c r="BR40" s="25">
        <v>10.088795917195021</v>
      </c>
      <c r="BS40" s="25">
        <v>15.060764754999999</v>
      </c>
      <c r="BT40" s="25">
        <v>15.060764754999999</v>
      </c>
      <c r="BU40" s="25">
        <v>15.060764754999999</v>
      </c>
      <c r="BV40" s="25">
        <v>10.037718667474131</v>
      </c>
      <c r="BW40" s="25">
        <v>15.071738252999999</v>
      </c>
      <c r="BX40" s="25">
        <v>15.071738252999999</v>
      </c>
      <c r="BY40" s="25">
        <v>15.071738252999999</v>
      </c>
      <c r="BZ40" s="25">
        <v>9.9890198578037932</v>
      </c>
      <c r="CA40" s="25">
        <v>15.087561301000001</v>
      </c>
      <c r="CB40" s="25">
        <v>15.087561301000001</v>
      </c>
      <c r="CC40" s="25">
        <v>15.087561301000001</v>
      </c>
      <c r="CD40" s="25">
        <v>9.9276976940427524</v>
      </c>
      <c r="CE40" s="25">
        <v>15.112447123999999</v>
      </c>
      <c r="CF40" s="25">
        <v>15.112447123999999</v>
      </c>
      <c r="CG40" s="25">
        <v>15.112447123999999</v>
      </c>
      <c r="CH40" s="25">
        <v>9.8375138167282525</v>
      </c>
      <c r="CI40" s="25">
        <v>15.139402736999999</v>
      </c>
      <c r="CJ40" s="25">
        <v>15.139402736999999</v>
      </c>
      <c r="CK40" s="25">
        <v>15.139402736999999</v>
      </c>
      <c r="CL40" s="25">
        <v>9.7342351400251914</v>
      </c>
      <c r="CM40" s="25">
        <v>15.16924627</v>
      </c>
      <c r="CN40" s="25">
        <v>15.16924627</v>
      </c>
      <c r="CO40" s="25">
        <v>15.16924627</v>
      </c>
      <c r="CP40" s="25">
        <v>9.6348272594418827</v>
      </c>
      <c r="CQ40" s="25">
        <v>15.204050843999999</v>
      </c>
      <c r="CR40" s="25">
        <v>15.204050843999999</v>
      </c>
      <c r="CS40" s="25">
        <v>15.204050843999999</v>
      </c>
      <c r="CT40" s="25">
        <v>9.5318911424636852</v>
      </c>
      <c r="CU40" s="25">
        <v>15.246610514</v>
      </c>
      <c r="CV40" s="25">
        <v>15.246610514</v>
      </c>
      <c r="CW40" s="25">
        <v>15.246610514</v>
      </c>
      <c r="CX40" s="25">
        <v>9.3957465355508045</v>
      </c>
      <c r="CY40" s="25">
        <v>15.418415486000001</v>
      </c>
      <c r="CZ40" s="25">
        <v>15.418415486000001</v>
      </c>
      <c r="DA40" s="25">
        <v>15.418415486000001</v>
      </c>
      <c r="DB40" s="25">
        <v>8.7876611147918471</v>
      </c>
      <c r="DC40" s="25">
        <v>15.565867436</v>
      </c>
      <c r="DD40" s="25">
        <v>15.565867436</v>
      </c>
      <c r="DE40" s="25">
        <v>15.565867436</v>
      </c>
      <c r="DF40" s="25">
        <v>8.1752309590645584</v>
      </c>
      <c r="DG40" s="25">
        <v>15.718621806</v>
      </c>
      <c r="DH40" s="25">
        <v>15.718621806</v>
      </c>
      <c r="DI40" s="25">
        <v>15.718621806</v>
      </c>
      <c r="DJ40" s="25">
        <v>7.6773568127127056</v>
      </c>
      <c r="DK40" s="25">
        <v>15.815928700000001</v>
      </c>
      <c r="DL40" s="25">
        <v>15.815928700000001</v>
      </c>
      <c r="DM40" s="25">
        <v>15.815928700000001</v>
      </c>
      <c r="DN40" s="25">
        <v>7.4330498153930282</v>
      </c>
      <c r="DO40" s="27">
        <v>15.052958756000001</v>
      </c>
      <c r="DP40" s="27">
        <v>15.052958756000001</v>
      </c>
      <c r="DQ40" s="27">
        <v>15.052958756000001</v>
      </c>
      <c r="DR40" s="27">
        <v>10.083732102153537</v>
      </c>
      <c r="DS40" s="27">
        <v>15.049447577</v>
      </c>
      <c r="DT40" s="27">
        <v>15.049447577</v>
      </c>
      <c r="DU40" s="27">
        <v>15.049447577</v>
      </c>
      <c r="DV40" s="27">
        <v>10.11616957867642</v>
      </c>
      <c r="DW40" s="27">
        <v>15.064856549</v>
      </c>
      <c r="DX40" s="27">
        <v>15.064856549</v>
      </c>
      <c r="DY40" s="27">
        <v>15.064856549</v>
      </c>
      <c r="DZ40" s="27">
        <v>10.06124724890892</v>
      </c>
      <c r="EA40" s="27">
        <v>15.085139291000001</v>
      </c>
      <c r="EB40" s="27">
        <v>15.085139291000001</v>
      </c>
      <c r="EC40" s="27">
        <v>15.085139291000001</v>
      </c>
      <c r="ED40" s="27">
        <v>10.004246838753428</v>
      </c>
      <c r="EE40" s="27">
        <v>15.113940816</v>
      </c>
      <c r="EF40" s="27">
        <v>15.113940816</v>
      </c>
      <c r="EG40" s="27">
        <v>15.113940816</v>
      </c>
      <c r="EH40" s="27">
        <v>9.9332317224940567</v>
      </c>
      <c r="EI40" s="27">
        <v>15.153628532999999</v>
      </c>
      <c r="EJ40" s="27">
        <v>15.153628532999999</v>
      </c>
      <c r="EK40" s="27">
        <v>15.153628532999999</v>
      </c>
      <c r="EL40" s="27">
        <v>9.8362634372143454</v>
      </c>
      <c r="EM40" s="27">
        <v>15.197862860000001</v>
      </c>
      <c r="EN40" s="27">
        <v>15.197862860000001</v>
      </c>
      <c r="EO40" s="27">
        <v>15.197862860000001</v>
      </c>
      <c r="EP40" s="27">
        <v>9.7292737536804879</v>
      </c>
      <c r="EQ40" s="27">
        <v>15.2500272</v>
      </c>
      <c r="ER40" s="27">
        <v>15.2500272</v>
      </c>
      <c r="ES40" s="27">
        <v>15.2500272</v>
      </c>
      <c r="ET40" s="27">
        <v>9.6296187835992164</v>
      </c>
      <c r="EU40" s="27">
        <v>15.311519509</v>
      </c>
      <c r="EV40" s="27">
        <v>15.311519509</v>
      </c>
      <c r="EW40" s="27">
        <v>15.311519509</v>
      </c>
      <c r="EX40" s="27">
        <v>9.5273451787962458</v>
      </c>
      <c r="EY40" s="27">
        <v>15.386788027</v>
      </c>
      <c r="EZ40" s="27">
        <v>15.386788027</v>
      </c>
      <c r="FA40" s="27">
        <v>15.386788027</v>
      </c>
      <c r="FB40" s="27">
        <v>9.3926364037372636</v>
      </c>
      <c r="FC40" s="27">
        <v>15.716648597000001</v>
      </c>
      <c r="FD40" s="27">
        <v>15.716648597000001</v>
      </c>
      <c r="FE40" s="27">
        <v>15.716648597000001</v>
      </c>
      <c r="FF40" s="27">
        <v>8.7337831104984609</v>
      </c>
      <c r="FG40" s="27">
        <v>16.047667929999999</v>
      </c>
      <c r="FH40" s="27">
        <v>16.047667929999999</v>
      </c>
      <c r="FI40" s="27">
        <v>16.047667929999999</v>
      </c>
      <c r="FJ40" s="27">
        <v>8.2249646204919475</v>
      </c>
      <c r="FK40" s="27">
        <v>16.258192102999999</v>
      </c>
      <c r="FL40" s="27">
        <v>16.258192102999999</v>
      </c>
      <c r="FM40" s="27">
        <v>16.258192102999999</v>
      </c>
      <c r="FN40" s="27">
        <v>8.0258795355660588</v>
      </c>
      <c r="FO40" s="27">
        <v>16.385202652</v>
      </c>
      <c r="FP40" s="27">
        <v>16.385202652</v>
      </c>
      <c r="FQ40" s="27">
        <v>16.385202652</v>
      </c>
      <c r="FR40" s="27">
        <v>7.9915112801994788</v>
      </c>
      <c r="FS40" s="28">
        <v>15.055848522</v>
      </c>
      <c r="FT40" s="28">
        <v>15.055848522</v>
      </c>
      <c r="FU40" s="28">
        <v>15.055848522</v>
      </c>
      <c r="FV40" s="28">
        <v>10.079840751062395</v>
      </c>
      <c r="FW40" s="28">
        <v>15.058440653</v>
      </c>
      <c r="FX40" s="28">
        <v>15.058440653</v>
      </c>
      <c r="FY40" s="28">
        <v>15.058440653</v>
      </c>
      <c r="FZ40" s="28">
        <v>10.102826260689696</v>
      </c>
      <c r="GA40" s="28">
        <v>15.084077591</v>
      </c>
      <c r="GB40" s="28">
        <v>15.084077591</v>
      </c>
      <c r="GC40" s="28">
        <v>15.084077591</v>
      </c>
      <c r="GD40" s="28">
        <v>10.041716767511037</v>
      </c>
      <c r="GE40" s="28">
        <v>15.120321018</v>
      </c>
      <c r="GF40" s="28">
        <v>15.120321018</v>
      </c>
      <c r="GG40" s="28">
        <v>15.120321018</v>
      </c>
      <c r="GH40" s="28">
        <v>9.9843247364077925</v>
      </c>
      <c r="GI40" s="28">
        <v>15.172845004999999</v>
      </c>
      <c r="GJ40" s="28">
        <v>15.172845004999999</v>
      </c>
      <c r="GK40" s="28">
        <v>15.172845004999999</v>
      </c>
      <c r="GL40" s="28">
        <v>9.9178204201067057</v>
      </c>
      <c r="GM40" s="28">
        <v>15.246126036</v>
      </c>
      <c r="GN40" s="28">
        <v>15.246126036</v>
      </c>
      <c r="GO40" s="28">
        <v>15.246126036</v>
      </c>
      <c r="GP40" s="28">
        <v>9.8319182130786835</v>
      </c>
      <c r="GQ40" s="28">
        <v>15.334454492000001</v>
      </c>
      <c r="GR40" s="28">
        <v>15.334454492000001</v>
      </c>
      <c r="GS40" s="28">
        <v>15.334454492000001</v>
      </c>
      <c r="GT40" s="28">
        <v>9.7406021255207573</v>
      </c>
      <c r="GU40" s="28">
        <v>15.449372709</v>
      </c>
      <c r="GV40" s="28">
        <v>15.449372709</v>
      </c>
      <c r="GW40" s="28">
        <v>15.449372709</v>
      </c>
      <c r="GX40" s="28">
        <v>9.6603876067127654</v>
      </c>
      <c r="GY40" s="28">
        <v>15.586412592</v>
      </c>
      <c r="GZ40" s="28">
        <v>15.586412592</v>
      </c>
      <c r="HA40" s="28">
        <v>15.586412592</v>
      </c>
      <c r="HB40" s="28">
        <v>9.5891804674702712</v>
      </c>
      <c r="HC40" s="28">
        <v>15.735545943</v>
      </c>
      <c r="HD40" s="28">
        <v>15.735545943</v>
      </c>
      <c r="HE40" s="28">
        <v>15.735545943</v>
      </c>
      <c r="HF40" s="28">
        <v>9.4965229177703527</v>
      </c>
      <c r="HG40" s="28">
        <v>16.284079766000001</v>
      </c>
      <c r="HH40" s="28">
        <v>16.284079766000001</v>
      </c>
      <c r="HI40" s="28">
        <v>16.284079766000001</v>
      </c>
      <c r="HJ40" s="28">
        <v>8.9925777400074782</v>
      </c>
      <c r="HK40" s="28">
        <v>16.599773465999998</v>
      </c>
      <c r="HL40" s="28">
        <v>16.599773465999998</v>
      </c>
      <c r="HM40" s="28">
        <v>16.599773465999998</v>
      </c>
      <c r="HN40" s="28">
        <v>7.0969977758513529</v>
      </c>
      <c r="HO40" s="28">
        <v>16.77366211</v>
      </c>
      <c r="HP40" s="28">
        <v>16.77366211</v>
      </c>
      <c r="HQ40" s="28">
        <v>16.77366211</v>
      </c>
      <c r="HR40" s="28">
        <v>5.358416017430681</v>
      </c>
      <c r="HS40" s="28">
        <v>16.842335898999998</v>
      </c>
      <c r="HT40" s="28">
        <v>16.842335898999998</v>
      </c>
      <c r="HU40" s="28">
        <v>16.842335898999998</v>
      </c>
      <c r="HV40" s="28">
        <v>3.9877590982108337</v>
      </c>
      <c r="HW40" s="29">
        <v>15.049650691</v>
      </c>
      <c r="HX40" s="29">
        <v>15.049650691</v>
      </c>
      <c r="HY40" s="29">
        <v>15.049650691</v>
      </c>
      <c r="HZ40" s="29">
        <v>10.101503965985518</v>
      </c>
      <c r="IA40" s="29">
        <v>15.046293196000001</v>
      </c>
      <c r="IB40" s="29">
        <v>15.046293196000001</v>
      </c>
      <c r="IC40" s="29">
        <v>15.046293196000001</v>
      </c>
      <c r="ID40" s="29">
        <v>10.145179076430072</v>
      </c>
      <c r="IE40" s="29">
        <v>15.065926595000001</v>
      </c>
      <c r="IF40" s="29">
        <v>15.065926595000001</v>
      </c>
      <c r="IG40" s="29">
        <v>15.065926595000001</v>
      </c>
      <c r="IH40" s="29">
        <v>10.105062191086196</v>
      </c>
      <c r="II40" s="29">
        <v>15.097776701000001</v>
      </c>
      <c r="IJ40" s="29">
        <v>15.097776701000001</v>
      </c>
      <c r="IK40" s="29">
        <v>15.097776701000001</v>
      </c>
      <c r="IL40" s="29">
        <v>10.062967100241755</v>
      </c>
      <c r="IM40" s="29">
        <v>15.145245696</v>
      </c>
      <c r="IN40" s="29">
        <v>15.145245696</v>
      </c>
      <c r="IO40" s="29">
        <v>15.145245696</v>
      </c>
      <c r="IP40" s="29">
        <v>10.014278434763208</v>
      </c>
      <c r="IQ40" s="29">
        <v>15.214947007999999</v>
      </c>
      <c r="IR40" s="29">
        <v>15.214947007999999</v>
      </c>
      <c r="IS40" s="29">
        <v>15.214947007999999</v>
      </c>
      <c r="IT40" s="29">
        <v>9.9425776752703392</v>
      </c>
      <c r="IU40" s="29">
        <v>15.299200862999999</v>
      </c>
      <c r="IV40" s="29">
        <v>15.299200862999999</v>
      </c>
      <c r="IW40" s="29">
        <v>15.299200862999999</v>
      </c>
      <c r="IX40" s="29">
        <v>9.8657602876262835</v>
      </c>
      <c r="IY40" s="29">
        <v>15.410141472999999</v>
      </c>
      <c r="IZ40" s="29">
        <v>15.410141472999999</v>
      </c>
      <c r="JA40" s="29">
        <v>15.410141472999999</v>
      </c>
      <c r="JB40" s="29">
        <v>9.7985660937857144</v>
      </c>
      <c r="JC40" s="29">
        <v>15.544027053000001</v>
      </c>
      <c r="JD40" s="29">
        <v>15.544027053000001</v>
      </c>
      <c r="JE40" s="29">
        <v>15.544027053000001</v>
      </c>
      <c r="JF40" s="29">
        <v>9.737690960030486</v>
      </c>
      <c r="JG40" s="29">
        <v>15.695797516000001</v>
      </c>
      <c r="JH40" s="29">
        <v>15.695797516000001</v>
      </c>
      <c r="JI40" s="29">
        <v>15.695797516000001</v>
      </c>
      <c r="JJ40" s="29">
        <v>9.5859937609823707</v>
      </c>
      <c r="JK40" s="29">
        <v>16.418304758000001</v>
      </c>
      <c r="JL40" s="29">
        <v>16.418304758000001</v>
      </c>
      <c r="JM40" s="29">
        <v>16.418304758000001</v>
      </c>
      <c r="JN40" s="29">
        <v>7.7615674980234726</v>
      </c>
      <c r="JO40" s="29">
        <v>16.750611290999998</v>
      </c>
      <c r="JP40" s="29">
        <v>16.750611290999998</v>
      </c>
      <c r="JQ40" s="29">
        <v>16.750611290999998</v>
      </c>
      <c r="JR40" s="29">
        <v>5.8773289413494219</v>
      </c>
      <c r="JS40" s="29">
        <v>16.880061157</v>
      </c>
      <c r="JT40" s="29">
        <v>16.880061157</v>
      </c>
      <c r="JU40" s="29">
        <v>16.880061157</v>
      </c>
      <c r="JV40" s="29">
        <v>4.4292244359553266</v>
      </c>
      <c r="JW40" s="29">
        <v>16.882731570000001</v>
      </c>
      <c r="JX40" s="29">
        <v>16.882731570000001</v>
      </c>
      <c r="JY40" s="29">
        <v>16.882731570000001</v>
      </c>
      <c r="JZ40" s="29">
        <v>4.2615186136702121</v>
      </c>
    </row>
    <row r="41" spans="1:286" ht="15" thickBot="1" x14ac:dyDescent="0.35">
      <c r="A41" s="2"/>
      <c r="B41" s="74" t="s">
        <v>511</v>
      </c>
      <c r="C41" s="74" t="s">
        <v>466</v>
      </c>
      <c r="D41" s="74" t="s">
        <v>873</v>
      </c>
      <c r="E41" s="87">
        <v>366887</v>
      </c>
      <c r="F41" s="84">
        <v>470130</v>
      </c>
      <c r="G41" s="22">
        <v>6.7540379442105269</v>
      </c>
      <c r="H41" s="22">
        <v>6.7540379442105269</v>
      </c>
      <c r="I41" s="22">
        <v>6.7540379442105269</v>
      </c>
      <c r="J41" s="22">
        <v>5.633471991575318</v>
      </c>
      <c r="K41" s="22">
        <v>6.7465441402105268</v>
      </c>
      <c r="L41" s="22">
        <v>6.7465441402105268</v>
      </c>
      <c r="M41" s="22">
        <v>6.7465441402105268</v>
      </c>
      <c r="N41" s="22">
        <v>5.7108844160930401</v>
      </c>
      <c r="O41" s="22">
        <v>6.7733706682105268</v>
      </c>
      <c r="P41" s="22">
        <v>6.7733706682105268</v>
      </c>
      <c r="Q41" s="22">
        <v>6.7733706682105268</v>
      </c>
      <c r="R41" s="22">
        <v>5.6076423347631312</v>
      </c>
      <c r="S41" s="22">
        <v>6.8013823722105267</v>
      </c>
      <c r="T41" s="22">
        <v>6.8013823722105267</v>
      </c>
      <c r="U41" s="22">
        <v>6.8013823722105267</v>
      </c>
      <c r="V41" s="22">
        <v>5.5476018905328077</v>
      </c>
      <c r="W41" s="22">
        <v>6.8350673592105267</v>
      </c>
      <c r="X41" s="22">
        <v>6.8350673592105267</v>
      </c>
      <c r="Y41" s="22">
        <v>6.8350673592105267</v>
      </c>
      <c r="Z41" s="22">
        <v>5.4416326132502864</v>
      </c>
      <c r="AA41" s="22">
        <v>6.8746951342105262</v>
      </c>
      <c r="AB41" s="22">
        <v>6.8746951342105262</v>
      </c>
      <c r="AC41" s="22">
        <v>6.8746951342105262</v>
      </c>
      <c r="AD41" s="22">
        <v>5.3523802103560101</v>
      </c>
      <c r="AE41" s="22">
        <v>6.9186974182105265</v>
      </c>
      <c r="AF41" s="22">
        <v>6.9186974182105265</v>
      </c>
      <c r="AG41" s="22">
        <v>6.9186974182105265</v>
      </c>
      <c r="AH41" s="22">
        <v>5.2527298855837286</v>
      </c>
      <c r="AI41" s="22">
        <v>6.9717334542105265</v>
      </c>
      <c r="AJ41" s="22">
        <v>6.9717334542105265</v>
      </c>
      <c r="AK41" s="22">
        <v>6.9717334542105265</v>
      </c>
      <c r="AL41" s="22">
        <v>5.1278711126214391</v>
      </c>
      <c r="AM41" s="22">
        <v>7.0304306742105265</v>
      </c>
      <c r="AN41" s="22">
        <v>7.0304306742105265</v>
      </c>
      <c r="AO41" s="22">
        <v>7.0304306742105265</v>
      </c>
      <c r="AP41" s="22">
        <v>5.0158826941175336</v>
      </c>
      <c r="AQ41" s="22">
        <v>7.097177923210527</v>
      </c>
      <c r="AR41" s="22">
        <v>7.097177923210527</v>
      </c>
      <c r="AS41" s="22">
        <v>7.097177923210527</v>
      </c>
      <c r="AT41" s="22">
        <v>4.8733705773632714</v>
      </c>
      <c r="AU41" s="22">
        <v>7.4122731962105268</v>
      </c>
      <c r="AV41" s="22">
        <v>7.4122731962105268</v>
      </c>
      <c r="AW41" s="22">
        <v>7.4122731962105268</v>
      </c>
      <c r="AX41" s="22">
        <v>4.1219203023789177</v>
      </c>
      <c r="AY41" s="22">
        <v>7.6855377802105265</v>
      </c>
      <c r="AZ41" s="22">
        <v>7.6855377802105265</v>
      </c>
      <c r="BA41" s="22">
        <v>7.6855377802105265</v>
      </c>
      <c r="BB41" s="22">
        <v>3.2613772673654688</v>
      </c>
      <c r="BC41" s="22">
        <v>7.8334455112105266</v>
      </c>
      <c r="BD41" s="22">
        <v>7.8334455112105266</v>
      </c>
      <c r="BE41" s="22">
        <v>7.8334455112105266</v>
      </c>
      <c r="BF41" s="22">
        <v>2.9140114681751745</v>
      </c>
      <c r="BG41" s="22">
        <v>7.9148838742105267</v>
      </c>
      <c r="BH41" s="22">
        <v>7.9148838742105267</v>
      </c>
      <c r="BI41" s="22">
        <v>7.9148838742105267</v>
      </c>
      <c r="BJ41" s="22">
        <v>2.7628810233713041</v>
      </c>
      <c r="BK41" s="25">
        <v>6.7664268012105264</v>
      </c>
      <c r="BL41" s="25">
        <v>6.7664268012105264</v>
      </c>
      <c r="BM41" s="25">
        <v>6.7664268012105264</v>
      </c>
      <c r="BN41" s="25">
        <v>5.6112386581537477</v>
      </c>
      <c r="BO41" s="25">
        <v>6.7704964092105264</v>
      </c>
      <c r="BP41" s="25">
        <v>6.7704964092105264</v>
      </c>
      <c r="BQ41" s="25">
        <v>6.7704964092105264</v>
      </c>
      <c r="BR41" s="25">
        <v>5.6782499379731908</v>
      </c>
      <c r="BS41" s="25">
        <v>6.7992284742105262</v>
      </c>
      <c r="BT41" s="25">
        <v>6.7992284742105262</v>
      </c>
      <c r="BU41" s="25">
        <v>6.7992284742105262</v>
      </c>
      <c r="BV41" s="25">
        <v>5.6018794049544667</v>
      </c>
      <c r="BW41" s="25">
        <v>6.8287583152105267</v>
      </c>
      <c r="BX41" s="25">
        <v>6.8287583152105267</v>
      </c>
      <c r="BY41" s="25">
        <v>6.8287583152105267</v>
      </c>
      <c r="BZ41" s="25">
        <v>5.5679046435110493</v>
      </c>
      <c r="CA41" s="25">
        <v>6.8638246172105264</v>
      </c>
      <c r="CB41" s="25">
        <v>6.8638246172105264</v>
      </c>
      <c r="CC41" s="25">
        <v>6.8638246172105264</v>
      </c>
      <c r="CD41" s="25">
        <v>5.5005799699718816</v>
      </c>
      <c r="CE41" s="25">
        <v>6.903702530210527</v>
      </c>
      <c r="CF41" s="25">
        <v>6.903702530210527</v>
      </c>
      <c r="CG41" s="25">
        <v>6.903702530210527</v>
      </c>
      <c r="CH41" s="25">
        <v>5.4189842573489679</v>
      </c>
      <c r="CI41" s="25">
        <v>6.9483748022105267</v>
      </c>
      <c r="CJ41" s="25">
        <v>6.9483748022105267</v>
      </c>
      <c r="CK41" s="25">
        <v>6.9483748022105267</v>
      </c>
      <c r="CL41" s="25">
        <v>5.3290363999460606</v>
      </c>
      <c r="CM41" s="25">
        <v>6.9997743342105263</v>
      </c>
      <c r="CN41" s="25">
        <v>6.9997743342105263</v>
      </c>
      <c r="CO41" s="25">
        <v>6.9997743342105263</v>
      </c>
      <c r="CP41" s="25">
        <v>5.2228716235054176</v>
      </c>
      <c r="CQ41" s="25">
        <v>7.0525682142105266</v>
      </c>
      <c r="CR41" s="25">
        <v>7.0525682142105266</v>
      </c>
      <c r="CS41" s="25">
        <v>7.0525682142105266</v>
      </c>
      <c r="CT41" s="25">
        <v>5.1230374271969383</v>
      </c>
      <c r="CU41" s="25">
        <v>7.094954159210527</v>
      </c>
      <c r="CV41" s="25">
        <v>7.094954159210527</v>
      </c>
      <c r="CW41" s="25">
        <v>7.094954159210527</v>
      </c>
      <c r="CX41" s="25">
        <v>4.9719268226518603</v>
      </c>
      <c r="CY41" s="25">
        <v>7.2348250752105265</v>
      </c>
      <c r="CZ41" s="25">
        <v>7.2348250752105265</v>
      </c>
      <c r="DA41" s="25">
        <v>7.2348250752105265</v>
      </c>
      <c r="DB41" s="25">
        <v>4.5441598084458743</v>
      </c>
      <c r="DC41" s="25">
        <v>7.3426894982105271</v>
      </c>
      <c r="DD41" s="25">
        <v>7.3426894982105271</v>
      </c>
      <c r="DE41" s="25">
        <v>7.3426894982105271</v>
      </c>
      <c r="DF41" s="25">
        <v>3.8927075452240327</v>
      </c>
      <c r="DG41" s="25">
        <v>7.4529712672105264</v>
      </c>
      <c r="DH41" s="25">
        <v>7.4529712672105264</v>
      </c>
      <c r="DI41" s="25">
        <v>7.4529712672105264</v>
      </c>
      <c r="DJ41" s="25">
        <v>3.3018207229075358</v>
      </c>
      <c r="DK41" s="25">
        <v>7.5120977412105265</v>
      </c>
      <c r="DL41" s="25">
        <v>7.5120977412105265</v>
      </c>
      <c r="DM41" s="25">
        <v>7.5120977412105265</v>
      </c>
      <c r="DN41" s="25">
        <v>3.1801511656249319</v>
      </c>
      <c r="DO41" s="27">
        <v>6.7538878042105264</v>
      </c>
      <c r="DP41" s="27">
        <v>6.7538878042105264</v>
      </c>
      <c r="DQ41" s="27">
        <v>6.7538878042105264</v>
      </c>
      <c r="DR41" s="27">
        <v>5.6339694661592512</v>
      </c>
      <c r="DS41" s="27">
        <v>6.7445082242105263</v>
      </c>
      <c r="DT41" s="27">
        <v>6.7445082242105263</v>
      </c>
      <c r="DU41" s="27">
        <v>6.7445082242105263</v>
      </c>
      <c r="DV41" s="27">
        <v>5.7216008629294057</v>
      </c>
      <c r="DW41" s="27">
        <v>6.7685047812105266</v>
      </c>
      <c r="DX41" s="27">
        <v>6.7685047812105266</v>
      </c>
      <c r="DY41" s="27">
        <v>6.7685047812105266</v>
      </c>
      <c r="DZ41" s="27">
        <v>5.6292414446953405</v>
      </c>
      <c r="EA41" s="27">
        <v>6.7931995652105268</v>
      </c>
      <c r="EB41" s="27">
        <v>6.7931995652105268</v>
      </c>
      <c r="EC41" s="27">
        <v>6.7931995652105268</v>
      </c>
      <c r="ED41" s="27">
        <v>5.5802647611075287</v>
      </c>
      <c r="EE41" s="27">
        <v>6.8227694602105267</v>
      </c>
      <c r="EF41" s="27">
        <v>6.8227694602105267</v>
      </c>
      <c r="EG41" s="27">
        <v>6.8227694602105267</v>
      </c>
      <c r="EH41" s="27">
        <v>5.4909772813701139</v>
      </c>
      <c r="EI41" s="27">
        <v>6.8562007342105264</v>
      </c>
      <c r="EJ41" s="27">
        <v>6.8562007342105264</v>
      </c>
      <c r="EK41" s="27">
        <v>6.8562007342105264</v>
      </c>
      <c r="EL41" s="27">
        <v>5.4189801946116711</v>
      </c>
      <c r="EM41" s="27">
        <v>6.8924329232105261</v>
      </c>
      <c r="EN41" s="27">
        <v>6.8924329232105261</v>
      </c>
      <c r="EO41" s="27">
        <v>6.8924329232105261</v>
      </c>
      <c r="EP41" s="27">
        <v>5.334666344473721</v>
      </c>
      <c r="EQ41" s="27">
        <v>6.9348534942105271</v>
      </c>
      <c r="ER41" s="27">
        <v>6.9348534942105271</v>
      </c>
      <c r="ES41" s="27">
        <v>6.9348534942105271</v>
      </c>
      <c r="ET41" s="27">
        <v>5.2376393803106964</v>
      </c>
      <c r="EU41" s="27">
        <v>6.9817648812105269</v>
      </c>
      <c r="EV41" s="27">
        <v>6.9817648812105269</v>
      </c>
      <c r="EW41" s="27">
        <v>6.9817648812105269</v>
      </c>
      <c r="EX41" s="27">
        <v>5.1485809806695011</v>
      </c>
      <c r="EY41" s="27">
        <v>7.0354485602105266</v>
      </c>
      <c r="EZ41" s="27">
        <v>7.0354485602105266</v>
      </c>
      <c r="FA41" s="27">
        <v>7.0354485602105266</v>
      </c>
      <c r="FB41" s="27">
        <v>5.029218013060385</v>
      </c>
      <c r="FC41" s="27">
        <v>7.276512000210527</v>
      </c>
      <c r="FD41" s="27">
        <v>7.276512000210527</v>
      </c>
      <c r="FE41" s="27">
        <v>7.276512000210527</v>
      </c>
      <c r="FF41" s="27">
        <v>4.381537759827804</v>
      </c>
      <c r="FG41" s="27">
        <v>7.5199475752105265</v>
      </c>
      <c r="FH41" s="27">
        <v>7.5199475752105265</v>
      </c>
      <c r="FI41" s="27">
        <v>7.5199475752105265</v>
      </c>
      <c r="FJ41" s="27">
        <v>3.7673615201310096</v>
      </c>
      <c r="FK41" s="27">
        <v>7.6626942192105263</v>
      </c>
      <c r="FL41" s="27">
        <v>7.6626942192105263</v>
      </c>
      <c r="FM41" s="27">
        <v>7.6626942192105263</v>
      </c>
      <c r="FN41" s="27">
        <v>3.6234742956695625</v>
      </c>
      <c r="FO41" s="27">
        <v>7.7393467582105266</v>
      </c>
      <c r="FP41" s="27">
        <v>7.7393467582105266</v>
      </c>
      <c r="FQ41" s="27">
        <v>7.7393467582105266</v>
      </c>
      <c r="FR41" s="27">
        <v>3.6724405106009312</v>
      </c>
      <c r="FS41" s="28">
        <v>6.7542076342105268</v>
      </c>
      <c r="FT41" s="28">
        <v>6.7542076342105268</v>
      </c>
      <c r="FU41" s="28">
        <v>6.7542076342105268</v>
      </c>
      <c r="FV41" s="28">
        <v>5.6320110265658325</v>
      </c>
      <c r="FW41" s="28">
        <v>6.7464384292105262</v>
      </c>
      <c r="FX41" s="28">
        <v>6.7464384292105262</v>
      </c>
      <c r="FY41" s="28">
        <v>6.7464384292105262</v>
      </c>
      <c r="FZ41" s="28">
        <v>5.7182253529447271</v>
      </c>
      <c r="GA41" s="28">
        <v>6.7759883262105269</v>
      </c>
      <c r="GB41" s="28">
        <v>6.7759883262105269</v>
      </c>
      <c r="GC41" s="28">
        <v>6.7759883262105269</v>
      </c>
      <c r="GD41" s="28">
        <v>5.6280409919729806</v>
      </c>
      <c r="GE41" s="28">
        <v>6.8105070162105266</v>
      </c>
      <c r="GF41" s="28">
        <v>6.8105070162105266</v>
      </c>
      <c r="GG41" s="28">
        <v>6.8105070162105266</v>
      </c>
      <c r="GH41" s="28">
        <v>5.5851955616778053</v>
      </c>
      <c r="GI41" s="28">
        <v>6.8553141142105263</v>
      </c>
      <c r="GJ41" s="28">
        <v>6.8553141142105263</v>
      </c>
      <c r="GK41" s="28">
        <v>6.8553141142105263</v>
      </c>
      <c r="GL41" s="28">
        <v>5.5050124417149542</v>
      </c>
      <c r="GM41" s="28">
        <v>6.9124440182105262</v>
      </c>
      <c r="GN41" s="28">
        <v>6.9124440182105262</v>
      </c>
      <c r="GO41" s="28">
        <v>6.9124440182105262</v>
      </c>
      <c r="GP41" s="28">
        <v>5.449359251393636</v>
      </c>
      <c r="GQ41" s="28">
        <v>6.9802642532105263</v>
      </c>
      <c r="GR41" s="28">
        <v>6.9802642532105263</v>
      </c>
      <c r="GS41" s="28">
        <v>6.9802642532105263</v>
      </c>
      <c r="GT41" s="28">
        <v>5.3740962308381839</v>
      </c>
      <c r="GU41" s="28">
        <v>7.0683454612105265</v>
      </c>
      <c r="GV41" s="28">
        <v>7.0683454612105265</v>
      </c>
      <c r="GW41" s="28">
        <v>7.0683454612105265</v>
      </c>
      <c r="GX41" s="28">
        <v>5.2563574624271512</v>
      </c>
      <c r="GY41" s="28">
        <v>7.1700881032105261</v>
      </c>
      <c r="GZ41" s="28">
        <v>7.1700881032105261</v>
      </c>
      <c r="HA41" s="28">
        <v>7.1700881032105261</v>
      </c>
      <c r="HB41" s="28">
        <v>5.156235926901406</v>
      </c>
      <c r="HC41" s="28">
        <v>7.2888600782105266</v>
      </c>
      <c r="HD41" s="28">
        <v>7.2888600782105266</v>
      </c>
      <c r="HE41" s="28">
        <v>7.2888600782105266</v>
      </c>
      <c r="HF41" s="28">
        <v>5.044653942881788</v>
      </c>
      <c r="HG41" s="28">
        <v>7.6526388692105263</v>
      </c>
      <c r="HH41" s="28">
        <v>7.6526388692105263</v>
      </c>
      <c r="HI41" s="28">
        <v>7.6526388692105263</v>
      </c>
      <c r="HJ41" s="28">
        <v>4.2711591826930873</v>
      </c>
      <c r="HK41" s="28">
        <v>7.9736506582105271</v>
      </c>
      <c r="HL41" s="28">
        <v>7.9736506582105271</v>
      </c>
      <c r="HM41" s="28">
        <v>7.9736506582105271</v>
      </c>
      <c r="HN41" s="28">
        <v>2.3999074683157993</v>
      </c>
      <c r="HO41" s="28">
        <v>8.097262886210526</v>
      </c>
      <c r="HP41" s="28">
        <v>8.097262886210526</v>
      </c>
      <c r="HQ41" s="28">
        <v>8.097262886210526</v>
      </c>
      <c r="HR41" s="28">
        <v>1.1198542694249696</v>
      </c>
      <c r="HS41" s="28">
        <v>8.1560336022105275</v>
      </c>
      <c r="HT41" s="28">
        <v>8.1560336022105275</v>
      </c>
      <c r="HU41" s="28">
        <v>8.1560336022105275</v>
      </c>
      <c r="HV41" s="28">
        <v>0.18830888106954369</v>
      </c>
      <c r="HW41" s="29">
        <v>6.7473057272105263</v>
      </c>
      <c r="HX41" s="29">
        <v>6.7473057272105263</v>
      </c>
      <c r="HY41" s="29">
        <v>6.7473057272105263</v>
      </c>
      <c r="HZ41" s="29">
        <v>5.647324970048647</v>
      </c>
      <c r="IA41" s="29">
        <v>6.7324026432105262</v>
      </c>
      <c r="IB41" s="29">
        <v>6.7324026432105262</v>
      </c>
      <c r="IC41" s="29">
        <v>6.7324026432105262</v>
      </c>
      <c r="ID41" s="29">
        <v>5.7469935717439729</v>
      </c>
      <c r="IE41" s="29">
        <v>6.7543152942105262</v>
      </c>
      <c r="IF41" s="29">
        <v>6.7543152942105262</v>
      </c>
      <c r="IG41" s="29">
        <v>6.7543152942105262</v>
      </c>
      <c r="IH41" s="29">
        <v>5.6739924806218411</v>
      </c>
      <c r="II41" s="29">
        <v>6.7815404242105268</v>
      </c>
      <c r="IJ41" s="29">
        <v>6.7815404242105268</v>
      </c>
      <c r="IK41" s="29">
        <v>6.7815404242105268</v>
      </c>
      <c r="IL41" s="29">
        <v>5.6438853942967322</v>
      </c>
      <c r="IM41" s="29">
        <v>6.8192674072105266</v>
      </c>
      <c r="IN41" s="29">
        <v>6.8192674072105266</v>
      </c>
      <c r="IO41" s="29">
        <v>6.8192674072105266</v>
      </c>
      <c r="IP41" s="29">
        <v>5.5611824688783136</v>
      </c>
      <c r="IQ41" s="29">
        <v>6.8709897102105266</v>
      </c>
      <c r="IR41" s="29">
        <v>6.8709897102105266</v>
      </c>
      <c r="IS41" s="29">
        <v>6.8709897102105266</v>
      </c>
      <c r="IT41" s="29">
        <v>5.4720061665622755</v>
      </c>
      <c r="IU41" s="29">
        <v>6.9327109612105264</v>
      </c>
      <c r="IV41" s="29">
        <v>6.9327109612105264</v>
      </c>
      <c r="IW41" s="29">
        <v>6.9327109612105264</v>
      </c>
      <c r="IX41" s="29">
        <v>5.3759987493355483</v>
      </c>
      <c r="IY41" s="29">
        <v>7.0138352672105269</v>
      </c>
      <c r="IZ41" s="29">
        <v>7.0138352672105269</v>
      </c>
      <c r="JA41" s="29">
        <v>7.0138352672105269</v>
      </c>
      <c r="JB41" s="29">
        <v>5.2610187802442665</v>
      </c>
      <c r="JC41" s="29">
        <v>7.1089543792105268</v>
      </c>
      <c r="JD41" s="29">
        <v>7.1089543792105268</v>
      </c>
      <c r="JE41" s="29">
        <v>7.1089543792105268</v>
      </c>
      <c r="JF41" s="29">
        <v>5.1640230356342522</v>
      </c>
      <c r="JG41" s="29">
        <v>7.2243581942105264</v>
      </c>
      <c r="JH41" s="29">
        <v>7.2243581942105264</v>
      </c>
      <c r="JI41" s="29">
        <v>7.2243581942105264</v>
      </c>
      <c r="JJ41" s="29">
        <v>5.006452134212573</v>
      </c>
      <c r="JK41" s="29">
        <v>7.8287754042105266</v>
      </c>
      <c r="JL41" s="29">
        <v>7.8287754042105266</v>
      </c>
      <c r="JM41" s="29">
        <v>7.8287754042105266</v>
      </c>
      <c r="JN41" s="29">
        <v>2.9476459994298718</v>
      </c>
      <c r="JO41" s="29">
        <v>8.1472525602105268</v>
      </c>
      <c r="JP41" s="29">
        <v>8.1472525602105268</v>
      </c>
      <c r="JQ41" s="29">
        <v>8.1472525602105268</v>
      </c>
      <c r="JR41" s="29">
        <v>1.2194575018358353</v>
      </c>
      <c r="JS41" s="29">
        <v>8.2373559522105264</v>
      </c>
      <c r="JT41" s="29">
        <v>8.2373559522105264</v>
      </c>
      <c r="JU41" s="29">
        <v>8.2373559522105264</v>
      </c>
      <c r="JV41" s="29">
        <v>0.11470558376455031</v>
      </c>
      <c r="JW41" s="29">
        <v>8.193271386210526</v>
      </c>
      <c r="JX41" s="29">
        <v>8.193271386210526</v>
      </c>
      <c r="JY41" s="29">
        <v>8.193271386210526</v>
      </c>
      <c r="JZ41" s="29">
        <v>0.15687665166312925</v>
      </c>
    </row>
    <row r="42" spans="1:286" ht="15" thickBot="1" x14ac:dyDescent="0.35">
      <c r="A42" s="2"/>
      <c r="B42" s="74" t="s">
        <v>512</v>
      </c>
      <c r="C42" s="74" t="s">
        <v>512</v>
      </c>
      <c r="D42" s="74" t="s">
        <v>875</v>
      </c>
      <c r="E42" s="87">
        <v>331655</v>
      </c>
      <c r="F42" s="84">
        <v>439667</v>
      </c>
      <c r="G42" s="22">
        <v>16.486528212748205</v>
      </c>
      <c r="H42" s="22">
        <v>2.6742766505768589</v>
      </c>
      <c r="I42" s="22">
        <v>1.9508475839654436</v>
      </c>
      <c r="J42" s="22">
        <v>10.165026862820394</v>
      </c>
      <c r="K42" s="22">
        <v>16.4483199087502</v>
      </c>
      <c r="L42" s="22">
        <v>2.6680788887484472</v>
      </c>
      <c r="M42" s="22">
        <v>1.946326402999988</v>
      </c>
      <c r="N42" s="22">
        <v>9.8731317966420704</v>
      </c>
      <c r="O42" s="22">
        <v>16.398791863466968</v>
      </c>
      <c r="P42" s="22">
        <v>2.6600449538083275</v>
      </c>
      <c r="Q42" s="22">
        <v>1.9404657593136712</v>
      </c>
      <c r="R42" s="22">
        <v>9.2696780699959511</v>
      </c>
      <c r="S42" s="22">
        <v>16.215505530800137</v>
      </c>
      <c r="T42" s="22">
        <v>2.6303141121480591</v>
      </c>
      <c r="U42" s="22">
        <v>1.9187775242503007</v>
      </c>
      <c r="V42" s="22">
        <v>9.033863110546644</v>
      </c>
      <c r="W42" s="22">
        <v>16.009633297356171</v>
      </c>
      <c r="X42" s="22">
        <v>2.5969196157570242</v>
      </c>
      <c r="Y42" s="22">
        <v>1.8944167040680879</v>
      </c>
      <c r="Z42" s="22">
        <v>8.7885350106879017</v>
      </c>
      <c r="AA42" s="22">
        <v>15.781201520222879</v>
      </c>
      <c r="AB42" s="22">
        <v>2.559865740013497</v>
      </c>
      <c r="AC42" s="22">
        <v>1.8673864175959596</v>
      </c>
      <c r="AD42" s="22">
        <v>8.4503712014067602</v>
      </c>
      <c r="AE42" s="22">
        <v>15.526116259802057</v>
      </c>
      <c r="AF42" s="22">
        <v>2.5184884077427623</v>
      </c>
      <c r="AG42" s="22">
        <v>1.8372022297805795</v>
      </c>
      <c r="AH42" s="22">
        <v>8.0279611749541111</v>
      </c>
      <c r="AI42" s="22">
        <v>15.244863177681955</v>
      </c>
      <c r="AJ42" s="22">
        <v>2.4728663980200012</v>
      </c>
      <c r="AK42" s="22">
        <v>1.8039216088604897</v>
      </c>
      <c r="AL42" s="22">
        <v>7.5881651801651877</v>
      </c>
      <c r="AM42" s="22">
        <v>14.944829644740844</v>
      </c>
      <c r="AN42" s="22">
        <v>2.4241980148904316</v>
      </c>
      <c r="AO42" s="22">
        <v>1.7684187009532819</v>
      </c>
      <c r="AP42" s="22">
        <v>7.1496148393980832</v>
      </c>
      <c r="AQ42" s="22">
        <v>12.374639274238802</v>
      </c>
      <c r="AR42" s="22">
        <v>2.0072879167379147</v>
      </c>
      <c r="AS42" s="22">
        <v>1.4642885887839994</v>
      </c>
      <c r="AT42" s="22">
        <v>6.5812401325194898</v>
      </c>
      <c r="AU42" s="22">
        <v>10.43719440994248</v>
      </c>
      <c r="AV42" s="22">
        <v>1.693015348523019</v>
      </c>
      <c r="AW42" s="22">
        <v>1.2350311257326749</v>
      </c>
      <c r="AX42" s="22">
        <v>3.9636376385444088</v>
      </c>
      <c r="AY42" s="22">
        <v>3.7554570760393098</v>
      </c>
      <c r="AZ42" s="22">
        <v>0.60917198824975893</v>
      </c>
      <c r="BA42" s="22">
        <v>0.44438248422807036</v>
      </c>
      <c r="BB42" s="22">
        <v>1.1577936231233039</v>
      </c>
      <c r="BC42" s="22">
        <v>2.9173299012265588</v>
      </c>
      <c r="BD42" s="22">
        <v>0.47321953635133318</v>
      </c>
      <c r="BE42" s="22">
        <v>0.34520706336687718</v>
      </c>
      <c r="BF42" s="22">
        <v>-0.11124280035880929</v>
      </c>
      <c r="BG42" s="22">
        <v>3.2123147990929648</v>
      </c>
      <c r="BH42" s="22">
        <v>0.52106898133192858</v>
      </c>
      <c r="BI42" s="22">
        <v>0.38011256729607851</v>
      </c>
      <c r="BJ42" s="22">
        <v>-0.54196098817620708</v>
      </c>
      <c r="BK42" s="25">
        <v>16.500723212958995</v>
      </c>
      <c r="BL42" s="25">
        <v>2.6765792188998425</v>
      </c>
      <c r="BM42" s="25">
        <v>1.9525272754995409</v>
      </c>
      <c r="BN42" s="25">
        <v>10.069890137775349</v>
      </c>
      <c r="BO42" s="25">
        <v>16.483618737065918</v>
      </c>
      <c r="BP42" s="25">
        <v>2.6738047050718894</v>
      </c>
      <c r="BQ42" s="25">
        <v>1.9505033062902319</v>
      </c>
      <c r="BR42" s="25">
        <v>9.9501652857060527</v>
      </c>
      <c r="BS42" s="25">
        <v>16.463474551542514</v>
      </c>
      <c r="BT42" s="25">
        <v>2.6705371205146706</v>
      </c>
      <c r="BU42" s="25">
        <v>1.9481196488487038</v>
      </c>
      <c r="BV42" s="25">
        <v>9.5950499784046386</v>
      </c>
      <c r="BW42" s="25">
        <v>16.406026264671109</v>
      </c>
      <c r="BX42" s="25">
        <v>2.6612184446713814</v>
      </c>
      <c r="BY42" s="25">
        <v>1.9413218045603362</v>
      </c>
      <c r="BZ42" s="25">
        <v>9.4063133460966242</v>
      </c>
      <c r="CA42" s="25">
        <v>16.34413784771067</v>
      </c>
      <c r="CB42" s="25">
        <v>2.6511795361587636</v>
      </c>
      <c r="CC42" s="25">
        <v>1.933998560567137</v>
      </c>
      <c r="CD42" s="25">
        <v>9.2122898874689341</v>
      </c>
      <c r="CE42" s="25">
        <v>16.277896777961438</v>
      </c>
      <c r="CF42" s="25">
        <v>2.6404345846532902</v>
      </c>
      <c r="CG42" s="25">
        <v>1.9261602680405365</v>
      </c>
      <c r="CH42" s="25">
        <v>8.9460321493225727</v>
      </c>
      <c r="CI42" s="25">
        <v>16.207787411325842</v>
      </c>
      <c r="CJ42" s="25">
        <v>2.6290621574350888</v>
      </c>
      <c r="CK42" s="25">
        <v>1.9178642407175348</v>
      </c>
      <c r="CL42" s="25">
        <v>8.5831279548133317</v>
      </c>
      <c r="CM42" s="25">
        <v>16.133188399538557</v>
      </c>
      <c r="CN42" s="25">
        <v>2.6169614657185281</v>
      </c>
      <c r="CO42" s="25">
        <v>1.9090369545822463</v>
      </c>
      <c r="CP42" s="25">
        <v>8.2060372910951003</v>
      </c>
      <c r="CQ42" s="25">
        <v>16.055983213274818</v>
      </c>
      <c r="CR42" s="25">
        <v>2.6044380269287348</v>
      </c>
      <c r="CS42" s="25">
        <v>1.8999012803427326</v>
      </c>
      <c r="CT42" s="25">
        <v>7.8178829587384513</v>
      </c>
      <c r="CU42" s="25">
        <v>12.58798568706179</v>
      </c>
      <c r="CV42" s="25">
        <v>2.0418947983647975</v>
      </c>
      <c r="CW42" s="25">
        <v>1.4895338271163236</v>
      </c>
      <c r="CX42" s="25">
        <v>7.3021012767738043</v>
      </c>
      <c r="CY42" s="25">
        <v>12.303576910739913</v>
      </c>
      <c r="CZ42" s="25">
        <v>1.9957609040771811</v>
      </c>
      <c r="DA42" s="25">
        <v>1.4558797935328871</v>
      </c>
      <c r="DB42" s="25">
        <v>5.478936502051436</v>
      </c>
      <c r="DC42" s="25">
        <v>10.109122968130926</v>
      </c>
      <c r="DD42" s="25">
        <v>1.6397989414519833</v>
      </c>
      <c r="DE42" s="25">
        <v>1.1962104976800545</v>
      </c>
      <c r="DF42" s="25">
        <v>3.422015777747351</v>
      </c>
      <c r="DG42" s="25">
        <v>10.189670459317849</v>
      </c>
      <c r="DH42" s="25">
        <v>1.6528645348967677</v>
      </c>
      <c r="DI42" s="25">
        <v>1.2057416661922329</v>
      </c>
      <c r="DJ42" s="25">
        <v>1.4928153652976377</v>
      </c>
      <c r="DK42" s="25">
        <v>9.0184761011740715</v>
      </c>
      <c r="DL42" s="25">
        <v>1.4628853176320094</v>
      </c>
      <c r="DM42" s="25">
        <v>1.0671544721842179</v>
      </c>
      <c r="DN42" s="25">
        <v>0.9471654005724055</v>
      </c>
      <c r="DO42" s="27">
        <v>16.489295664370548</v>
      </c>
      <c r="DP42" s="27">
        <v>2.674725558385691</v>
      </c>
      <c r="DQ42" s="27">
        <v>1.9511750559620653</v>
      </c>
      <c r="DR42" s="27">
        <v>10.16828091196211</v>
      </c>
      <c r="DS42" s="27">
        <v>16.460192023286645</v>
      </c>
      <c r="DT42" s="27">
        <v>2.6700046622216784</v>
      </c>
      <c r="DU42" s="27">
        <v>1.9477312279371191</v>
      </c>
      <c r="DV42" s="27">
        <v>9.9322296311848177</v>
      </c>
      <c r="DW42" s="27">
        <v>16.42696790785601</v>
      </c>
      <c r="DX42" s="27">
        <v>2.664615384686368</v>
      </c>
      <c r="DY42" s="27">
        <v>1.9437998250073543</v>
      </c>
      <c r="DZ42" s="27">
        <v>9.4004223416253794</v>
      </c>
      <c r="EA42" s="27">
        <v>16.269038921308013</v>
      </c>
      <c r="EB42" s="27">
        <v>2.6389977533861653</v>
      </c>
      <c r="EC42" s="27">
        <v>1.9251121196354597</v>
      </c>
      <c r="ED42" s="27">
        <v>9.2322727935893845</v>
      </c>
      <c r="EE42" s="27">
        <v>16.10239452806584</v>
      </c>
      <c r="EF42" s="27">
        <v>2.611966397600022</v>
      </c>
      <c r="EG42" s="27">
        <v>1.9053931219336575</v>
      </c>
      <c r="EH42" s="27">
        <v>9.0600836114129741</v>
      </c>
      <c r="EI42" s="27">
        <v>15.928243771307438</v>
      </c>
      <c r="EJ42" s="27">
        <v>2.5837174359951667</v>
      </c>
      <c r="EK42" s="27">
        <v>1.8847858977392282</v>
      </c>
      <c r="EL42" s="27">
        <v>8.8223343593753363</v>
      </c>
      <c r="EM42" s="27">
        <v>15.745910303337606</v>
      </c>
      <c r="EN42" s="27">
        <v>2.5541411583387599</v>
      </c>
      <c r="EO42" s="27">
        <v>1.8632104149647568</v>
      </c>
      <c r="EP42" s="27">
        <v>8.5059604481570474</v>
      </c>
      <c r="EQ42" s="27">
        <v>15.556627654115225</v>
      </c>
      <c r="ER42" s="27">
        <v>2.5234376552941753</v>
      </c>
      <c r="ES42" s="27">
        <v>1.8408126369634108</v>
      </c>
      <c r="ET42" s="27">
        <v>8.1958103781076481</v>
      </c>
      <c r="EU42" s="27">
        <v>15.361992371983217</v>
      </c>
      <c r="EV42" s="27">
        <v>2.4918659026688053</v>
      </c>
      <c r="EW42" s="27">
        <v>1.8177814829810912</v>
      </c>
      <c r="EX42" s="27">
        <v>7.884080350432928</v>
      </c>
      <c r="EY42" s="27">
        <v>13.282417573065525</v>
      </c>
      <c r="EZ42" s="27">
        <v>2.1545384644047973</v>
      </c>
      <c r="FA42" s="27">
        <v>1.5717058132104855</v>
      </c>
      <c r="FB42" s="27">
        <v>7.4442278567659699</v>
      </c>
      <c r="FC42" s="27">
        <v>12.113538510701282</v>
      </c>
      <c r="FD42" s="27">
        <v>1.9649348108343774</v>
      </c>
      <c r="FE42" s="27">
        <v>1.4333925876887028</v>
      </c>
      <c r="FF42" s="27">
        <v>5.4079562614619583</v>
      </c>
      <c r="FG42" s="27">
        <v>7.8761841924638727</v>
      </c>
      <c r="FH42" s="27">
        <v>1.2775943612713836</v>
      </c>
      <c r="FI42" s="27">
        <v>0.93198729923343104</v>
      </c>
      <c r="FJ42" s="27">
        <v>3.7338970889899663</v>
      </c>
      <c r="FK42" s="27">
        <v>7.5524840268506432</v>
      </c>
      <c r="FL42" s="27">
        <v>1.2250870180929727</v>
      </c>
      <c r="FM42" s="27">
        <v>0.89368392341853486</v>
      </c>
      <c r="FN42" s="27">
        <v>3.3415607626523816</v>
      </c>
      <c r="FO42" s="27">
        <v>8.1614144387277872</v>
      </c>
      <c r="FP42" s="27">
        <v>1.3238615060442929</v>
      </c>
      <c r="FQ42" s="27">
        <v>0.96573853719070812</v>
      </c>
      <c r="FR42" s="27">
        <v>3.7376908521361329</v>
      </c>
      <c r="FS42" s="28">
        <v>16.486527890281526</v>
      </c>
      <c r="FT42" s="28">
        <v>2.6742765982695991</v>
      </c>
      <c r="FU42" s="28">
        <v>1.9508475458080259</v>
      </c>
      <c r="FV42" s="28">
        <v>10.168073868230191</v>
      </c>
      <c r="FW42" s="28">
        <v>16.448318559257579</v>
      </c>
      <c r="FX42" s="28">
        <v>2.6680786698475023</v>
      </c>
      <c r="FY42" s="28">
        <v>1.9463262433147963</v>
      </c>
      <c r="FZ42" s="28">
        <v>9.896202990521445</v>
      </c>
      <c r="GA42" s="28">
        <v>16.398789042796189</v>
      </c>
      <c r="GB42" s="28">
        <v>2.6600444962678491</v>
      </c>
      <c r="GC42" s="28">
        <v>1.9404654255442624</v>
      </c>
      <c r="GD42" s="28">
        <v>9.3284683857386916</v>
      </c>
      <c r="GE42" s="28">
        <v>16.206712174783441</v>
      </c>
      <c r="GF42" s="28">
        <v>2.6288877435171258</v>
      </c>
      <c r="GG42" s="28">
        <v>1.9177370081926595</v>
      </c>
      <c r="GH42" s="28">
        <v>9.148378287441453</v>
      </c>
      <c r="GI42" s="28">
        <v>15.991815038428738</v>
      </c>
      <c r="GJ42" s="28">
        <v>2.5940293193168849</v>
      </c>
      <c r="GK42" s="28">
        <v>1.8923082730551735</v>
      </c>
      <c r="GL42" s="28">
        <v>8.9789840017639371</v>
      </c>
      <c r="GM42" s="28">
        <v>15.754302406157011</v>
      </c>
      <c r="GN42" s="28">
        <v>2.5555024397637855</v>
      </c>
      <c r="GO42" s="28">
        <v>1.8642034508118652</v>
      </c>
      <c r="GP42" s="28">
        <v>8.7675400045963627</v>
      </c>
      <c r="GQ42" s="28">
        <v>15.489974313760058</v>
      </c>
      <c r="GR42" s="28">
        <v>2.5126258294510033</v>
      </c>
      <c r="GS42" s="28">
        <v>1.8329255605385177</v>
      </c>
      <c r="GT42" s="28">
        <v>8.4928687708261563</v>
      </c>
      <c r="GU42" s="28">
        <v>15.199473147715901</v>
      </c>
      <c r="GV42" s="28">
        <v>2.465503689768707</v>
      </c>
      <c r="GW42" s="28">
        <v>1.7985506156985138</v>
      </c>
      <c r="GX42" s="28">
        <v>8.2097554898546861</v>
      </c>
      <c r="GY42" s="28">
        <v>14.890138350619699</v>
      </c>
      <c r="GZ42" s="28">
        <v>2.4153265503242944</v>
      </c>
      <c r="HA42" s="28">
        <v>1.7619470910652959</v>
      </c>
      <c r="HB42" s="28">
        <v>7.9765906773932542</v>
      </c>
      <c r="HC42" s="28">
        <v>12.733735149902301</v>
      </c>
      <c r="HD42" s="28">
        <v>2.0655367914077662</v>
      </c>
      <c r="HE42" s="28">
        <v>1.5067803318854001</v>
      </c>
      <c r="HF42" s="28">
        <v>7.6731709743838046</v>
      </c>
      <c r="HG42" s="28">
        <v>10.751349081798645</v>
      </c>
      <c r="HH42" s="28">
        <v>1.7439743189486387</v>
      </c>
      <c r="HI42" s="28">
        <v>1.2722049851816375</v>
      </c>
      <c r="HJ42" s="28">
        <v>6.083609210622491</v>
      </c>
      <c r="HK42" s="28">
        <v>1.7110141447507152</v>
      </c>
      <c r="HL42" s="28">
        <v>0.27754328364751729</v>
      </c>
      <c r="HM42" s="28">
        <v>0.2024639613230747</v>
      </c>
      <c r="HN42" s="28">
        <v>-2.1958808120143019</v>
      </c>
      <c r="HO42" s="28">
        <v>0.85819097295462088</v>
      </c>
      <c r="HP42" s="28">
        <v>0.1392069968335565</v>
      </c>
      <c r="HQ42" s="28">
        <v>0.10154956607995252</v>
      </c>
      <c r="HR42" s="28">
        <v>-10.236664158228564</v>
      </c>
      <c r="HS42" s="28">
        <v>2.6914375645502386</v>
      </c>
      <c r="HT42" s="28">
        <v>0.43657758276824887</v>
      </c>
      <c r="HU42" s="28">
        <v>0.31847726837580376</v>
      </c>
      <c r="HV42" s="28">
        <v>-16.367693921144195</v>
      </c>
      <c r="HW42" s="29">
        <v>16.487661402028507</v>
      </c>
      <c r="HX42" s="29">
        <v>2.6744604649975723</v>
      </c>
      <c r="HY42" s="29">
        <v>1.9509816740261967</v>
      </c>
      <c r="HZ42" s="29">
        <v>10.276139259891259</v>
      </c>
      <c r="IA42" s="29">
        <v>16.457590952301718</v>
      </c>
      <c r="IB42" s="29">
        <v>2.6695827429848493</v>
      </c>
      <c r="IC42" s="29">
        <v>1.9474234437280251</v>
      </c>
      <c r="ID42" s="29">
        <v>10.10742041757533</v>
      </c>
      <c r="IE42" s="29">
        <v>16.418541358294217</v>
      </c>
      <c r="IF42" s="29">
        <v>2.6632485156617176</v>
      </c>
      <c r="IG42" s="29">
        <v>1.942802713084113</v>
      </c>
      <c r="IH42" s="29">
        <v>9.6429638499055592</v>
      </c>
      <c r="II42" s="29">
        <v>16.131715559148208</v>
      </c>
      <c r="IJ42" s="29">
        <v>2.6167225565549304</v>
      </c>
      <c r="IK42" s="29">
        <v>1.9088626736736156</v>
      </c>
      <c r="IL42" s="29">
        <v>9.5408192434529333</v>
      </c>
      <c r="IM42" s="29">
        <v>15.820541257578855</v>
      </c>
      <c r="IN42" s="29">
        <v>2.5662470314347896</v>
      </c>
      <c r="IO42" s="29">
        <v>1.8720414808442301</v>
      </c>
      <c r="IP42" s="29">
        <v>9.4523664649196526</v>
      </c>
      <c r="IQ42" s="29">
        <v>15.481760301377433</v>
      </c>
      <c r="IR42" s="29">
        <v>2.5112934360423402</v>
      </c>
      <c r="IS42" s="29">
        <v>1.831953598097152</v>
      </c>
      <c r="IT42" s="29">
        <v>9.2845419708832004</v>
      </c>
      <c r="IU42" s="29">
        <v>15.120590969233142</v>
      </c>
      <c r="IV42" s="29">
        <v>2.4527082263854605</v>
      </c>
      <c r="IW42" s="29">
        <v>1.78921650330534</v>
      </c>
      <c r="IX42" s="29">
        <v>9.0697893903512075</v>
      </c>
      <c r="IY42" s="29">
        <v>14.740882057924802</v>
      </c>
      <c r="IZ42" s="29">
        <v>2.3911157150680893</v>
      </c>
      <c r="JA42" s="29">
        <v>1.7442856238213722</v>
      </c>
      <c r="JB42" s="29">
        <v>8.8734185482927472</v>
      </c>
      <c r="JC42" s="29">
        <v>14.344129944259659</v>
      </c>
      <c r="JD42" s="29">
        <v>2.3267586290915969</v>
      </c>
      <c r="JE42" s="29">
        <v>1.6973380256133803</v>
      </c>
      <c r="JF42" s="29">
        <v>8.7170183323528718</v>
      </c>
      <c r="JG42" s="29">
        <v>12.194946852001893</v>
      </c>
      <c r="JH42" s="29">
        <v>1.9781400426147147</v>
      </c>
      <c r="JI42" s="29">
        <v>1.4430256204225518</v>
      </c>
      <c r="JJ42" s="29">
        <v>8.1495731243217904</v>
      </c>
      <c r="JK42" s="29">
        <v>9.9288889984766779</v>
      </c>
      <c r="JL42" s="29">
        <v>1.6105632230237439</v>
      </c>
      <c r="JM42" s="29">
        <v>1.1748834481210935</v>
      </c>
      <c r="JN42" s="29">
        <v>-0.50774536307335794</v>
      </c>
      <c r="JO42" s="29">
        <v>2.6914375645502386</v>
      </c>
      <c r="JP42" s="29">
        <v>0.43657758276824887</v>
      </c>
      <c r="JQ42" s="29">
        <v>0.31847726837580376</v>
      </c>
      <c r="JR42" s="29">
        <v>-8.6829344164568312</v>
      </c>
      <c r="JS42" s="29">
        <v>2.6914375645502386</v>
      </c>
      <c r="JT42" s="29">
        <v>0.43657758276824887</v>
      </c>
      <c r="JU42" s="29">
        <v>0.31847726837580376</v>
      </c>
      <c r="JV42" s="29">
        <v>-15.465635768728447</v>
      </c>
      <c r="JW42" s="29">
        <v>2.6914375645502386</v>
      </c>
      <c r="JX42" s="29">
        <v>0.43657758276824887</v>
      </c>
      <c r="JY42" s="29">
        <v>0.31847726837580376</v>
      </c>
      <c r="JZ42" s="29">
        <v>-15.310717953775395</v>
      </c>
    </row>
    <row r="43" spans="1:286" ht="15" thickBot="1" x14ac:dyDescent="0.35">
      <c r="A43" s="2"/>
      <c r="B43" s="74" t="s">
        <v>513</v>
      </c>
      <c r="C43" s="74" t="s">
        <v>480</v>
      </c>
      <c r="D43" s="74" t="s">
        <v>878</v>
      </c>
      <c r="E43" s="87">
        <v>353041</v>
      </c>
      <c r="F43" s="84">
        <v>433005</v>
      </c>
      <c r="G43" s="22">
        <v>30.921202031736843</v>
      </c>
      <c r="H43" s="22">
        <v>13.343318704463201</v>
      </c>
      <c r="I43" s="22">
        <v>9.7337652224828499</v>
      </c>
      <c r="J43" s="22">
        <v>14.067542101219889</v>
      </c>
      <c r="K43" s="22">
        <v>30.823001475736842</v>
      </c>
      <c r="L43" s="22">
        <v>13.338683675501482</v>
      </c>
      <c r="M43" s="22">
        <v>9.7303840333864891</v>
      </c>
      <c r="N43" s="22">
        <v>13.824021804073352</v>
      </c>
      <c r="O43" s="22">
        <v>30.873760072736843</v>
      </c>
      <c r="P43" s="22">
        <v>13.332512045195557</v>
      </c>
      <c r="Q43" s="22">
        <v>9.7258819150028728</v>
      </c>
      <c r="R43" s="22">
        <v>13.253931118711147</v>
      </c>
      <c r="S43" s="22">
        <v>30.931212342736842</v>
      </c>
      <c r="T43" s="22">
        <v>13.317351606783737</v>
      </c>
      <c r="U43" s="22">
        <v>9.7148225862527315</v>
      </c>
      <c r="V43" s="22">
        <v>13.067953955684436</v>
      </c>
      <c r="W43" s="22">
        <v>31.008200816736842</v>
      </c>
      <c r="X43" s="22">
        <v>13.299096340283389</v>
      </c>
      <c r="Y43" s="22">
        <v>9.7015056234997683</v>
      </c>
      <c r="Z43" s="22">
        <v>12.814330919481884</v>
      </c>
      <c r="AA43" s="22">
        <v>31.113635155736844</v>
      </c>
      <c r="AB43" s="22">
        <v>13.277758028842273</v>
      </c>
      <c r="AC43" s="22">
        <v>9.6859396223862237</v>
      </c>
      <c r="AD43" s="22">
        <v>12.586701875066717</v>
      </c>
      <c r="AE43" s="22">
        <v>31.233654241736843</v>
      </c>
      <c r="AF43" s="22">
        <v>13.252679714205005</v>
      </c>
      <c r="AG43" s="22">
        <v>9.6676453410113012</v>
      </c>
      <c r="AH43" s="22">
        <v>12.357998815402629</v>
      </c>
      <c r="AI43" s="22">
        <v>31.388387540736844</v>
      </c>
      <c r="AJ43" s="22">
        <v>13.223982839616175</v>
      </c>
      <c r="AK43" s="22">
        <v>9.6467113705311345</v>
      </c>
      <c r="AL43" s="22">
        <v>12.008263453507835</v>
      </c>
      <c r="AM43" s="22">
        <v>31.563338262736842</v>
      </c>
      <c r="AN43" s="22">
        <v>13.192641409078879</v>
      </c>
      <c r="AO43" s="22">
        <v>9.6238482333054041</v>
      </c>
      <c r="AP43" s="22">
        <v>11.677725550311306</v>
      </c>
      <c r="AQ43" s="22">
        <v>31.768978522736845</v>
      </c>
      <c r="AR43" s="22">
        <v>12.844905921518203</v>
      </c>
      <c r="AS43" s="22">
        <v>9.3701800364789989</v>
      </c>
      <c r="AT43" s="22">
        <v>11.313177890135437</v>
      </c>
      <c r="AU43" s="22">
        <v>32.85084822173684</v>
      </c>
      <c r="AV43" s="22">
        <v>12.628567418328979</v>
      </c>
      <c r="AW43" s="22">
        <v>9.2123641103763791</v>
      </c>
      <c r="AX43" s="22">
        <v>9.4399191491374879</v>
      </c>
      <c r="AY43" s="22">
        <v>33.785379536736841</v>
      </c>
      <c r="AZ43" s="22">
        <v>11.785498116294807</v>
      </c>
      <c r="BA43" s="22">
        <v>8.5973567921791307</v>
      </c>
      <c r="BB43" s="22">
        <v>7.8033700014707819</v>
      </c>
      <c r="BC43" s="22">
        <v>34.280948194736844</v>
      </c>
      <c r="BD43" s="22">
        <v>11.725350871330868</v>
      </c>
      <c r="BE43" s="22">
        <v>8.5534802143782613</v>
      </c>
      <c r="BF43" s="22">
        <v>7.2629259554946515</v>
      </c>
      <c r="BG43" s="22">
        <v>34.386494773736842</v>
      </c>
      <c r="BH43" s="22">
        <v>11.872167218722732</v>
      </c>
      <c r="BI43" s="22">
        <v>8.6605806957492781</v>
      </c>
      <c r="BJ43" s="22">
        <v>7.3036187844137856</v>
      </c>
      <c r="BK43" s="25">
        <v>30.940870295736843</v>
      </c>
      <c r="BL43" s="25">
        <v>13.344752460260864</v>
      </c>
      <c r="BM43" s="25">
        <v>9.7348111273757727</v>
      </c>
      <c r="BN43" s="25">
        <v>14.012914949080953</v>
      </c>
      <c r="BO43" s="25">
        <v>30.853265708736842</v>
      </c>
      <c r="BP43" s="25">
        <v>13.342614447220445</v>
      </c>
      <c r="BQ43" s="25">
        <v>9.7332514766292846</v>
      </c>
      <c r="BR43" s="25">
        <v>13.982784589351779</v>
      </c>
      <c r="BS43" s="25">
        <v>30.866540298736844</v>
      </c>
      <c r="BT43" s="25">
        <v>13.340162741031563</v>
      </c>
      <c r="BU43" s="25">
        <v>9.7314629910983861</v>
      </c>
      <c r="BV43" s="25">
        <v>13.732047867520425</v>
      </c>
      <c r="BW43" s="25">
        <v>30.877772791736842</v>
      </c>
      <c r="BX43" s="25">
        <v>13.3353823113109</v>
      </c>
      <c r="BY43" s="25">
        <v>9.7279757341727198</v>
      </c>
      <c r="BZ43" s="25">
        <v>13.638372357830695</v>
      </c>
      <c r="CA43" s="25">
        <v>30.899772048736843</v>
      </c>
      <c r="CB43" s="25">
        <v>13.330067480230596</v>
      </c>
      <c r="CC43" s="25">
        <v>9.724098638895402</v>
      </c>
      <c r="CD43" s="25">
        <v>13.479379817891031</v>
      </c>
      <c r="CE43" s="25">
        <v>30.936427825736843</v>
      </c>
      <c r="CF43" s="25">
        <v>13.324238238243501</v>
      </c>
      <c r="CG43" s="25">
        <v>9.7198462880234668</v>
      </c>
      <c r="CH43" s="25">
        <v>13.353220544544902</v>
      </c>
      <c r="CI43" s="25">
        <v>30.978603293736843</v>
      </c>
      <c r="CJ43" s="25">
        <v>13.317910044019934</v>
      </c>
      <c r="CK43" s="25">
        <v>9.7152299584416912</v>
      </c>
      <c r="CL43" s="25">
        <v>13.215666900810888</v>
      </c>
      <c r="CM43" s="25">
        <v>31.034389328736843</v>
      </c>
      <c r="CN43" s="25">
        <v>13.311029721210428</v>
      </c>
      <c r="CO43" s="25">
        <v>9.710210858743487</v>
      </c>
      <c r="CP43" s="25">
        <v>12.965105341650851</v>
      </c>
      <c r="CQ43" s="25">
        <v>31.09787996273684</v>
      </c>
      <c r="CR43" s="25">
        <v>13.30380231229805</v>
      </c>
      <c r="CS43" s="25">
        <v>9.7049385645655448</v>
      </c>
      <c r="CT43" s="25">
        <v>12.724302157414948</v>
      </c>
      <c r="CU43" s="25">
        <v>31.174340479736841</v>
      </c>
      <c r="CV43" s="25">
        <v>13.003538502033473</v>
      </c>
      <c r="CW43" s="25">
        <v>9.4859002954019722</v>
      </c>
      <c r="CX43" s="25">
        <v>12.44765685805274</v>
      </c>
      <c r="CY43" s="25">
        <v>31.463963948736843</v>
      </c>
      <c r="CZ43" s="25">
        <v>12.96907349119277</v>
      </c>
      <c r="DA43" s="25">
        <v>9.4607585498329705</v>
      </c>
      <c r="DB43" s="25">
        <v>11.153352739168286</v>
      </c>
      <c r="DC43" s="25">
        <v>31.789190484736842</v>
      </c>
      <c r="DD43" s="25">
        <v>12.606746514271759</v>
      </c>
      <c r="DE43" s="25">
        <v>9.1964460646682848</v>
      </c>
      <c r="DF43" s="25">
        <v>9.8453091448247605</v>
      </c>
      <c r="DG43" s="25">
        <v>32.123631223736844</v>
      </c>
      <c r="DH43" s="25">
        <v>12.655142237502869</v>
      </c>
      <c r="DI43" s="25">
        <v>9.231750070975675</v>
      </c>
      <c r="DJ43" s="25">
        <v>8.7509615262892027</v>
      </c>
      <c r="DK43" s="25">
        <v>32.287663724736845</v>
      </c>
      <c r="DL43" s="25">
        <v>12.560536888942949</v>
      </c>
      <c r="DM43" s="25">
        <v>9.1627367863446629</v>
      </c>
      <c r="DN43" s="25">
        <v>8.6777572934647367</v>
      </c>
      <c r="DO43" s="27">
        <v>30.920671968736841</v>
      </c>
      <c r="DP43" s="27">
        <v>13.343684006125054</v>
      </c>
      <c r="DQ43" s="27">
        <v>9.7340317049592571</v>
      </c>
      <c r="DR43" s="27">
        <v>14.069818947177069</v>
      </c>
      <c r="DS43" s="27">
        <v>30.815724568736844</v>
      </c>
      <c r="DT43" s="27">
        <v>13.340249177297359</v>
      </c>
      <c r="DU43" s="27">
        <v>9.7315260451508756</v>
      </c>
      <c r="DV43" s="27">
        <v>13.863057239255728</v>
      </c>
      <c r="DW43" s="27">
        <v>30.855220129736843</v>
      </c>
      <c r="DX43" s="27">
        <v>13.336237755877193</v>
      </c>
      <c r="DY43" s="27">
        <v>9.7285997690739006</v>
      </c>
      <c r="DZ43" s="27">
        <v>13.340672414608912</v>
      </c>
      <c r="EA43" s="27">
        <v>30.899999427736844</v>
      </c>
      <c r="EB43" s="27">
        <v>13.324460334077447</v>
      </c>
      <c r="EC43" s="27">
        <v>9.7200083038421994</v>
      </c>
      <c r="ED43" s="27">
        <v>13.200008899578837</v>
      </c>
      <c r="EE43" s="27">
        <v>30.961245883736844</v>
      </c>
      <c r="EF43" s="27">
        <v>13.311489199033378</v>
      </c>
      <c r="EG43" s="27">
        <v>9.7105460414182474</v>
      </c>
      <c r="EH43" s="27">
        <v>12.996289292791143</v>
      </c>
      <c r="EI43" s="27">
        <v>31.042961732736842</v>
      </c>
      <c r="EJ43" s="27">
        <v>13.297523045298014</v>
      </c>
      <c r="EK43" s="27">
        <v>9.7003579267121456</v>
      </c>
      <c r="EL43" s="27">
        <v>12.836407840057534</v>
      </c>
      <c r="EM43" s="27">
        <v>31.133213756736843</v>
      </c>
      <c r="EN43" s="27">
        <v>13.282393107150462</v>
      </c>
      <c r="EO43" s="27">
        <v>9.6893208474801469</v>
      </c>
      <c r="EP43" s="27">
        <v>12.67915767837928</v>
      </c>
      <c r="EQ43" s="27">
        <v>31.247257137736842</v>
      </c>
      <c r="ER43" s="27">
        <v>13.266339513599101</v>
      </c>
      <c r="ES43" s="27">
        <v>9.6776099744906681</v>
      </c>
      <c r="ET43" s="27">
        <v>12.420058836411972</v>
      </c>
      <c r="EU43" s="27">
        <v>31.376993486736843</v>
      </c>
      <c r="EV43" s="27">
        <v>13.249531530343237</v>
      </c>
      <c r="EW43" s="27">
        <v>9.6653487847147481</v>
      </c>
      <c r="EX43" s="27">
        <v>12.178583036151245</v>
      </c>
      <c r="EY43" s="27">
        <v>31.532481110736843</v>
      </c>
      <c r="EZ43" s="27">
        <v>12.935393742333545</v>
      </c>
      <c r="FA43" s="27">
        <v>9.4361896419466422</v>
      </c>
      <c r="FB43" s="27">
        <v>11.902528145501918</v>
      </c>
      <c r="FC43" s="27">
        <v>32.327084192736841</v>
      </c>
      <c r="FD43" s="27">
        <v>12.825895998958361</v>
      </c>
      <c r="FE43" s="27">
        <v>9.3563125626373367</v>
      </c>
      <c r="FF43" s="27">
        <v>10.440764398692707</v>
      </c>
      <c r="FG43" s="27">
        <v>33.094354687736839</v>
      </c>
      <c r="FH43" s="27">
        <v>12.397487107208976</v>
      </c>
      <c r="FI43" s="27">
        <v>9.0437942406311524</v>
      </c>
      <c r="FJ43" s="27">
        <v>9.4038396075129675</v>
      </c>
      <c r="FK43" s="27">
        <v>33.274780021736845</v>
      </c>
      <c r="FL43" s="27">
        <v>12.40732686165215</v>
      </c>
      <c r="FM43" s="27">
        <v>9.0509722045034167</v>
      </c>
      <c r="FN43" s="27">
        <v>9.2802919891894504</v>
      </c>
      <c r="FO43" s="27">
        <v>33.289878534736843</v>
      </c>
      <c r="FP43" s="27">
        <v>12.621450722706436</v>
      </c>
      <c r="FQ43" s="27">
        <v>9.2071725800019664</v>
      </c>
      <c r="FR43" s="27">
        <v>9.7039548086463299</v>
      </c>
      <c r="FS43" s="28">
        <v>30.921412083736843</v>
      </c>
      <c r="FT43" s="28">
        <v>13.343318621363746</v>
      </c>
      <c r="FU43" s="28">
        <v>9.7337651618629533</v>
      </c>
      <c r="FV43" s="28">
        <v>14.065655813989999</v>
      </c>
      <c r="FW43" s="28">
        <v>30.819271750736842</v>
      </c>
      <c r="FX43" s="28">
        <v>13.338683326918007</v>
      </c>
      <c r="FY43" s="28">
        <v>9.7303837790996983</v>
      </c>
      <c r="FZ43" s="28">
        <v>13.848155505868265</v>
      </c>
      <c r="GA43" s="28">
        <v>30.877379525736842</v>
      </c>
      <c r="GB43" s="28">
        <v>13.332511318025963</v>
      </c>
      <c r="GC43" s="28">
        <v>9.7258813845427774</v>
      </c>
      <c r="GD43" s="28">
        <v>13.317542430813353</v>
      </c>
      <c r="GE43" s="28">
        <v>30.956825404736843</v>
      </c>
      <c r="GF43" s="28">
        <v>13.3165667862948</v>
      </c>
      <c r="GG43" s="28">
        <v>9.7142500706327191</v>
      </c>
      <c r="GH43" s="28">
        <v>13.186423402686774</v>
      </c>
      <c r="GI43" s="28">
        <v>31.073864733736841</v>
      </c>
      <c r="GJ43" s="28">
        <v>13.297468495142784</v>
      </c>
      <c r="GK43" s="28">
        <v>9.7003181331333792</v>
      </c>
      <c r="GL43" s="28">
        <v>13.006878670782211</v>
      </c>
      <c r="GM43" s="28">
        <v>31.242900303736842</v>
      </c>
      <c r="GN43" s="28">
        <v>13.275273092542333</v>
      </c>
      <c r="GO43" s="28">
        <v>9.6841268959519571</v>
      </c>
      <c r="GP43" s="28">
        <v>12.889163341619083</v>
      </c>
      <c r="GQ43" s="28">
        <v>31.449874803736844</v>
      </c>
      <c r="GR43" s="28">
        <v>13.249296957352755</v>
      </c>
      <c r="GS43" s="28">
        <v>9.6651776669840341</v>
      </c>
      <c r="GT43" s="28">
        <v>12.782831166189851</v>
      </c>
      <c r="GU43" s="28">
        <v>31.732074669736843</v>
      </c>
      <c r="GV43" s="28">
        <v>13.219700943279134</v>
      </c>
      <c r="GW43" s="28">
        <v>9.643587786767986</v>
      </c>
      <c r="GX43" s="28">
        <v>12.571484620004396</v>
      </c>
      <c r="GY43" s="28">
        <v>32.06466592573684</v>
      </c>
      <c r="GZ43" s="28">
        <v>13.187447002534611</v>
      </c>
      <c r="HA43" s="28">
        <v>9.6200589860505126</v>
      </c>
      <c r="HB43" s="28">
        <v>12.410290680930101</v>
      </c>
      <c r="HC43" s="28">
        <v>32.294861484736842</v>
      </c>
      <c r="HD43" s="28">
        <v>12.858776020549252</v>
      </c>
      <c r="HE43" s="28">
        <v>9.3802980806156242</v>
      </c>
      <c r="HF43" s="28">
        <v>12.249735858046863</v>
      </c>
      <c r="HG43" s="28">
        <v>33.158505220736842</v>
      </c>
      <c r="HH43" s="28">
        <v>12.638268512524121</v>
      </c>
      <c r="HI43" s="28">
        <v>9.2194409235282002</v>
      </c>
      <c r="HJ43" s="28">
        <v>11.250637806635249</v>
      </c>
      <c r="HK43" s="28">
        <v>34.348255980736845</v>
      </c>
      <c r="HL43" s="28">
        <v>11.685710770859563</v>
      </c>
      <c r="HM43" s="28">
        <v>8.5245633129739478</v>
      </c>
      <c r="HN43" s="28">
        <v>7.3528297010055539</v>
      </c>
      <c r="HO43" s="28">
        <v>34.791850070736842</v>
      </c>
      <c r="HP43" s="28">
        <v>11.62457261685158</v>
      </c>
      <c r="HQ43" s="28">
        <v>8.4799638808213871</v>
      </c>
      <c r="HR43" s="28">
        <v>3.5230493418023556</v>
      </c>
      <c r="HS43" s="28">
        <v>34.639203656736839</v>
      </c>
      <c r="HT43" s="28">
        <v>10.667515617173253</v>
      </c>
      <c r="HU43" s="28">
        <v>7.7818041241870297</v>
      </c>
      <c r="HV43" s="28">
        <v>0.11649509396653457</v>
      </c>
      <c r="HW43" s="29">
        <v>30.905958819736842</v>
      </c>
      <c r="HX43" s="29">
        <v>13.34306750190933</v>
      </c>
      <c r="HY43" s="29">
        <v>9.73358197371717</v>
      </c>
      <c r="HZ43" s="29">
        <v>14.12468743776274</v>
      </c>
      <c r="IA43" s="29">
        <v>30.788868959736842</v>
      </c>
      <c r="IB43" s="29">
        <v>13.339150253689473</v>
      </c>
      <c r="IC43" s="29">
        <v>9.730724395678692</v>
      </c>
      <c r="ID43" s="29">
        <v>13.963428045772309</v>
      </c>
      <c r="IE43" s="29">
        <v>30.831963552736841</v>
      </c>
      <c r="IF43" s="29">
        <v>13.334406830861385</v>
      </c>
      <c r="IG43" s="29">
        <v>9.7272641347659299</v>
      </c>
      <c r="IH43" s="29">
        <v>13.488104094460772</v>
      </c>
      <c r="II43" s="29">
        <v>30.899702957736842</v>
      </c>
      <c r="IJ43" s="29">
        <v>13.314525090854946</v>
      </c>
      <c r="IK43" s="29">
        <v>9.7127606822348618</v>
      </c>
      <c r="IL43" s="29">
        <v>13.397890512303929</v>
      </c>
      <c r="IM43" s="29">
        <v>31.005326263736841</v>
      </c>
      <c r="IN43" s="29">
        <v>13.29249880196668</v>
      </c>
      <c r="IO43" s="29">
        <v>9.6966928111519906</v>
      </c>
      <c r="IP43" s="29">
        <v>13.257678084739812</v>
      </c>
      <c r="IQ43" s="29">
        <v>31.167461682736842</v>
      </c>
      <c r="IR43" s="29">
        <v>13.268243108794339</v>
      </c>
      <c r="IS43" s="29">
        <v>9.6789986206827798</v>
      </c>
      <c r="IT43" s="29">
        <v>13.150479861942996</v>
      </c>
      <c r="IU43" s="29">
        <v>31.367581802736844</v>
      </c>
      <c r="IV43" s="29">
        <v>13.241873720917338</v>
      </c>
      <c r="IW43" s="29">
        <v>9.6597625193544463</v>
      </c>
      <c r="IX43" s="29">
        <v>13.057839912111362</v>
      </c>
      <c r="IY43" s="29">
        <v>31.644590805736843</v>
      </c>
      <c r="IZ43" s="29">
        <v>13.213900277241319</v>
      </c>
      <c r="JA43" s="29">
        <v>9.6393562816532032</v>
      </c>
      <c r="JB43" s="29">
        <v>12.870138309070901</v>
      </c>
      <c r="JC43" s="29">
        <v>31.973136703736841</v>
      </c>
      <c r="JD43" s="29">
        <v>13.184446191119386</v>
      </c>
      <c r="JE43" s="29">
        <v>9.6178699359019184</v>
      </c>
      <c r="JF43" s="29">
        <v>12.723795192454006</v>
      </c>
      <c r="JG43" s="29">
        <v>32.192405151736843</v>
      </c>
      <c r="JH43" s="29">
        <v>12.867338875182513</v>
      </c>
      <c r="JI43" s="29">
        <v>9.3865445638541996</v>
      </c>
      <c r="JJ43" s="29">
        <v>12.439445939464944</v>
      </c>
      <c r="JK43" s="29">
        <v>33.862052766736845</v>
      </c>
      <c r="JL43" s="29">
        <v>12.688491944224793</v>
      </c>
      <c r="JM43" s="29">
        <v>9.2560782177178567</v>
      </c>
      <c r="JN43" s="29">
        <v>8.1148890713667043</v>
      </c>
      <c r="JO43" s="29">
        <v>34.947359900736842</v>
      </c>
      <c r="JP43" s="29">
        <v>11.048521066938562</v>
      </c>
      <c r="JQ43" s="29">
        <v>8.0597422952404951</v>
      </c>
      <c r="JR43" s="29">
        <v>4.1669928321635936</v>
      </c>
      <c r="JS43" s="29">
        <v>34.694630524736844</v>
      </c>
      <c r="JT43" s="29">
        <v>11.302416143141757</v>
      </c>
      <c r="JU43" s="29">
        <v>8.2449552184752264</v>
      </c>
      <c r="JV43" s="29">
        <v>0.90431517682526419</v>
      </c>
      <c r="JW43" s="29">
        <v>34.200511025736844</v>
      </c>
      <c r="JX43" s="29">
        <v>11.080806941969236</v>
      </c>
      <c r="JY43" s="29">
        <v>8.0832943915751123</v>
      </c>
      <c r="JZ43" s="29">
        <v>0.8702384211790104</v>
      </c>
    </row>
    <row r="44" spans="1:286" ht="15" thickBot="1" x14ac:dyDescent="0.35">
      <c r="A44" s="2"/>
      <c r="B44" s="74" t="s">
        <v>514</v>
      </c>
      <c r="C44" s="74" t="s">
        <v>514</v>
      </c>
      <c r="D44" s="74" t="s">
        <v>878</v>
      </c>
      <c r="E44" s="87">
        <v>370584</v>
      </c>
      <c r="F44" s="84">
        <v>429294</v>
      </c>
      <c r="G44" s="22">
        <v>31.124401281000001</v>
      </c>
      <c r="H44" s="22">
        <v>8.9389680948974775</v>
      </c>
      <c r="I44" s="22">
        <v>6.520852772398591</v>
      </c>
      <c r="J44" s="22">
        <v>14.582804725387088</v>
      </c>
      <c r="K44" s="22">
        <v>31.034840938999999</v>
      </c>
      <c r="L44" s="22">
        <v>8.9346244065144909</v>
      </c>
      <c r="M44" s="22">
        <v>6.5176841121982259</v>
      </c>
      <c r="N44" s="22">
        <v>14.906967553304911</v>
      </c>
      <c r="O44" s="22">
        <v>31.088719162</v>
      </c>
      <c r="P44" s="22">
        <v>8.9289698705764646</v>
      </c>
      <c r="Q44" s="22">
        <v>6.5135592069567414</v>
      </c>
      <c r="R44" s="22">
        <v>14.654383404137947</v>
      </c>
      <c r="S44" s="22">
        <v>31.136868175</v>
      </c>
      <c r="T44" s="22">
        <v>8.9123769493085501</v>
      </c>
      <c r="U44" s="22">
        <v>6.50145490190683</v>
      </c>
      <c r="V44" s="22">
        <v>14.431443268056013</v>
      </c>
      <c r="W44" s="22">
        <v>31.19042168</v>
      </c>
      <c r="X44" s="22">
        <v>8.8932091230571118</v>
      </c>
      <c r="Y44" s="22">
        <v>6.4874722395205646</v>
      </c>
      <c r="Z44" s="22">
        <v>14.185300365007985</v>
      </c>
      <c r="AA44" s="22">
        <v>31.251057797000001</v>
      </c>
      <c r="AB44" s="22">
        <v>8.8715121800179588</v>
      </c>
      <c r="AC44" s="22">
        <v>6.4716446216493022</v>
      </c>
      <c r="AD44" s="22">
        <v>13.958480125103284</v>
      </c>
      <c r="AE44" s="22">
        <v>31.312964777000001</v>
      </c>
      <c r="AF44" s="22">
        <v>8.8467995902378807</v>
      </c>
      <c r="AG44" s="22">
        <v>6.4536171314658937</v>
      </c>
      <c r="AH44" s="22">
        <v>13.83331429563021</v>
      </c>
      <c r="AI44" s="22">
        <v>31.385573856000001</v>
      </c>
      <c r="AJ44" s="22">
        <v>8.8191930774468066</v>
      </c>
      <c r="AK44" s="22">
        <v>6.4334785647366202</v>
      </c>
      <c r="AL44" s="22">
        <v>13.551807685702848</v>
      </c>
      <c r="AM44" s="22">
        <v>31.463936787999998</v>
      </c>
      <c r="AN44" s="22">
        <v>8.7894915766061246</v>
      </c>
      <c r="AO44" s="22">
        <v>6.411811733392641</v>
      </c>
      <c r="AP44" s="22">
        <v>13.419457635813764</v>
      </c>
      <c r="AQ44" s="22">
        <v>31.550381548000001</v>
      </c>
      <c r="AR44" s="22">
        <v>8.4648102471561888</v>
      </c>
      <c r="AS44" s="22">
        <v>6.1749612239363865</v>
      </c>
      <c r="AT44" s="22">
        <v>13.331685218487499</v>
      </c>
      <c r="AU44" s="22">
        <v>31.956094016000002</v>
      </c>
      <c r="AV44" s="22">
        <v>8.2683358051066538</v>
      </c>
      <c r="AW44" s="22">
        <v>6.0316358538776766</v>
      </c>
      <c r="AX44" s="22">
        <v>12.602860255587565</v>
      </c>
      <c r="AY44" s="22">
        <v>32.290227014000003</v>
      </c>
      <c r="AZ44" s="22">
        <v>7.7837965554697011</v>
      </c>
      <c r="BA44" s="22">
        <v>5.6781712172677068</v>
      </c>
      <c r="BB44" s="22">
        <v>11.464742599068639</v>
      </c>
      <c r="BC44" s="22">
        <v>32.458416939000003</v>
      </c>
      <c r="BD44" s="22">
        <v>7.6255086212189438</v>
      </c>
      <c r="BE44" s="22">
        <v>5.5627023729963554</v>
      </c>
      <c r="BF44" s="22">
        <v>10.5069028604373</v>
      </c>
      <c r="BG44" s="22">
        <v>32.521238488000002</v>
      </c>
      <c r="BH44" s="22">
        <v>7.2136420203781615</v>
      </c>
      <c r="BI44" s="22">
        <v>5.2622514218978651</v>
      </c>
      <c r="BJ44" s="22">
        <v>9.7268998935263902</v>
      </c>
      <c r="BK44" s="25">
        <v>31.144751513999999</v>
      </c>
      <c r="BL44" s="25">
        <v>8.9392797885269317</v>
      </c>
      <c r="BM44" s="25">
        <v>6.5210801485617216</v>
      </c>
      <c r="BN44" s="25">
        <v>14.513216269554697</v>
      </c>
      <c r="BO44" s="25">
        <v>31.072171522000001</v>
      </c>
      <c r="BP44" s="25">
        <v>8.9364178282122264</v>
      </c>
      <c r="BQ44" s="25">
        <v>6.5189923883578009</v>
      </c>
      <c r="BR44" s="25">
        <v>14.834927127934273</v>
      </c>
      <c r="BS44" s="25">
        <v>31.100117648000001</v>
      </c>
      <c r="BT44" s="25">
        <v>8.9333894935066436</v>
      </c>
      <c r="BU44" s="25">
        <v>6.5167832603520841</v>
      </c>
      <c r="BV44" s="25">
        <v>14.756248737685869</v>
      </c>
      <c r="BW44" s="25">
        <v>31.122224664000001</v>
      </c>
      <c r="BX44" s="25">
        <v>8.9275730095561912</v>
      </c>
      <c r="BY44" s="25">
        <v>6.5125402162902564</v>
      </c>
      <c r="BZ44" s="25">
        <v>14.652419645689054</v>
      </c>
      <c r="CA44" s="25">
        <v>31.150542914999999</v>
      </c>
      <c r="CB44" s="25">
        <v>8.921381537428994</v>
      </c>
      <c r="CC44" s="25">
        <v>6.5080236235742692</v>
      </c>
      <c r="CD44" s="25">
        <v>14.510325728452541</v>
      </c>
      <c r="CE44" s="25">
        <v>31.185740902999999</v>
      </c>
      <c r="CF44" s="25">
        <v>8.914790294537692</v>
      </c>
      <c r="CG44" s="25">
        <v>6.5032154036516774</v>
      </c>
      <c r="CH44" s="25">
        <v>14.375113645665465</v>
      </c>
      <c r="CI44" s="25">
        <v>31.224114220000001</v>
      </c>
      <c r="CJ44" s="25">
        <v>8.9078747231490709</v>
      </c>
      <c r="CK44" s="25">
        <v>6.4981705906057554</v>
      </c>
      <c r="CL44" s="25">
        <v>14.311594738685409</v>
      </c>
      <c r="CM44" s="25">
        <v>31.270932535</v>
      </c>
      <c r="CN44" s="25">
        <v>8.9005298540418707</v>
      </c>
      <c r="CO44" s="25">
        <v>6.4928126108510309</v>
      </c>
      <c r="CP44" s="25">
        <v>14.078861075728682</v>
      </c>
      <c r="CQ44" s="25">
        <v>31.324442217000001</v>
      </c>
      <c r="CR44" s="25">
        <v>8.8929584609457937</v>
      </c>
      <c r="CS44" s="25">
        <v>6.487289385000202</v>
      </c>
      <c r="CT44" s="25">
        <v>13.966977068957485</v>
      </c>
      <c r="CU44" s="25">
        <v>31.385854682999998</v>
      </c>
      <c r="CV44" s="25">
        <v>8.8285510114936194</v>
      </c>
      <c r="CW44" s="25">
        <v>6.440305047337886</v>
      </c>
      <c r="CX44" s="25">
        <v>13.874435253866746</v>
      </c>
      <c r="CY44" s="25">
        <v>31.526790078000001</v>
      </c>
      <c r="CZ44" s="25">
        <v>8.7973441799701142</v>
      </c>
      <c r="DA44" s="25">
        <v>6.4175400982187609</v>
      </c>
      <c r="DB44" s="25">
        <v>13.414269508430262</v>
      </c>
      <c r="DC44" s="25">
        <v>31.638006185999998</v>
      </c>
      <c r="DD44" s="25">
        <v>8.7003863468702409</v>
      </c>
      <c r="DE44" s="25">
        <v>6.3468107088683317</v>
      </c>
      <c r="DF44" s="25">
        <v>13.123581604612406</v>
      </c>
      <c r="DG44" s="25">
        <v>31.751705944000001</v>
      </c>
      <c r="DH44" s="25">
        <v>8.6571281446602928</v>
      </c>
      <c r="DI44" s="25">
        <v>6.3152544526187171</v>
      </c>
      <c r="DJ44" s="25">
        <v>12.895990922671771</v>
      </c>
      <c r="DK44" s="25">
        <v>31.80605023</v>
      </c>
      <c r="DL44" s="25">
        <v>8.3515105933600946</v>
      </c>
      <c r="DM44" s="25">
        <v>6.0923107039071462</v>
      </c>
      <c r="DN44" s="25">
        <v>12.945895979523238</v>
      </c>
      <c r="DO44" s="27">
        <v>31.124187302999999</v>
      </c>
      <c r="DP44" s="27">
        <v>8.9392916853689659</v>
      </c>
      <c r="DQ44" s="27">
        <v>6.5210888271423526</v>
      </c>
      <c r="DR44" s="27">
        <v>14.583571406967117</v>
      </c>
      <c r="DS44" s="27">
        <v>31.031959490999999</v>
      </c>
      <c r="DT44" s="27">
        <v>8.9360137645025155</v>
      </c>
      <c r="DU44" s="27">
        <v>6.5186976295071464</v>
      </c>
      <c r="DV44" s="27">
        <v>14.926969202350939</v>
      </c>
      <c r="DW44" s="27">
        <v>31.081494971000001</v>
      </c>
      <c r="DX44" s="27">
        <v>8.9322596381489365</v>
      </c>
      <c r="DY44" s="27">
        <v>6.515959046599054</v>
      </c>
      <c r="DZ44" s="27">
        <v>14.696880010062859</v>
      </c>
      <c r="EA44" s="27">
        <v>31.124870279</v>
      </c>
      <c r="EB44" s="27">
        <v>8.9186052844340153</v>
      </c>
      <c r="EC44" s="27">
        <v>6.5059983856668282</v>
      </c>
      <c r="ED44" s="27">
        <v>14.495445066177536</v>
      </c>
      <c r="EE44" s="27">
        <v>31.172582079000001</v>
      </c>
      <c r="EF44" s="27">
        <v>8.9039461816932146</v>
      </c>
      <c r="EG44" s="27">
        <v>6.4953047743088481</v>
      </c>
      <c r="EH44" s="27">
        <v>14.273059907259141</v>
      </c>
      <c r="EI44" s="27">
        <v>31.224477001</v>
      </c>
      <c r="EJ44" s="27">
        <v>8.8884437382859627</v>
      </c>
      <c r="EK44" s="27">
        <v>6.4839959576761048</v>
      </c>
      <c r="EL44" s="27">
        <v>14.077859945942143</v>
      </c>
      <c r="EM44" s="27">
        <v>31.275521220000002</v>
      </c>
      <c r="EN44" s="27">
        <v>8.8719837481211155</v>
      </c>
      <c r="EO44" s="27">
        <v>6.4719886240151459</v>
      </c>
      <c r="EP44" s="27">
        <v>13.981916028354364</v>
      </c>
      <c r="EQ44" s="27">
        <v>31.333370642999999</v>
      </c>
      <c r="ER44" s="27">
        <v>8.8547606846545523</v>
      </c>
      <c r="ES44" s="27">
        <v>6.4594246390044772</v>
      </c>
      <c r="ET44" s="27">
        <v>13.73681563645667</v>
      </c>
      <c r="EU44" s="27">
        <v>31.395485909000001</v>
      </c>
      <c r="EV44" s="27">
        <v>8.8369260788586299</v>
      </c>
      <c r="EW44" s="27">
        <v>6.4464145423787436</v>
      </c>
      <c r="EX44" s="27">
        <v>13.638831012597983</v>
      </c>
      <c r="EY44" s="27">
        <v>31.464045757000001</v>
      </c>
      <c r="EZ44" s="27">
        <v>8.7604559802512885</v>
      </c>
      <c r="FA44" s="27">
        <v>6.3906306701000268</v>
      </c>
      <c r="FB44" s="27">
        <v>13.584202614322066</v>
      </c>
      <c r="FC44" s="27">
        <v>31.768602801</v>
      </c>
      <c r="FD44" s="27">
        <v>8.649880233013814</v>
      </c>
      <c r="FE44" s="27">
        <v>6.3099672019816966</v>
      </c>
      <c r="FF44" s="27">
        <v>13.023584347287141</v>
      </c>
      <c r="FG44" s="27">
        <v>32.063299823999998</v>
      </c>
      <c r="FH44" s="27">
        <v>8.2512554104659248</v>
      </c>
      <c r="FI44" s="27">
        <v>6.019175943789147</v>
      </c>
      <c r="FJ44" s="27">
        <v>12.650750828132459</v>
      </c>
      <c r="FK44" s="27">
        <v>32.225883183000001</v>
      </c>
      <c r="FL44" s="27">
        <v>8.1515848836549303</v>
      </c>
      <c r="FM44" s="27">
        <v>5.9464676821439477</v>
      </c>
      <c r="FN44" s="27">
        <v>12.578164939869907</v>
      </c>
      <c r="FO44" s="27">
        <v>32.283431047000001</v>
      </c>
      <c r="FP44" s="27">
        <v>8.0468839398835978</v>
      </c>
      <c r="FQ44" s="27">
        <v>5.8700898013621865</v>
      </c>
      <c r="FR44" s="27">
        <v>12.785746866561455</v>
      </c>
      <c r="FS44" s="28">
        <v>31.124679543999999</v>
      </c>
      <c r="FT44" s="28">
        <v>8.9389680425902185</v>
      </c>
      <c r="FU44" s="28">
        <v>6.5208527342411733</v>
      </c>
      <c r="FV44" s="28">
        <v>14.581967569537506</v>
      </c>
      <c r="FW44" s="28">
        <v>31.029358130999999</v>
      </c>
      <c r="FX44" s="28">
        <v>8.9346241799154971</v>
      </c>
      <c r="FY44" s="28">
        <v>6.5176839468974146</v>
      </c>
      <c r="FZ44" s="28">
        <v>14.938699477493635</v>
      </c>
      <c r="GA44" s="28">
        <v>31.080889890000002</v>
      </c>
      <c r="GB44" s="28">
        <v>8.9289693992189711</v>
      </c>
      <c r="GC44" s="28">
        <v>6.5135588631080132</v>
      </c>
      <c r="GD44" s="28">
        <v>14.720335874268992</v>
      </c>
      <c r="GE44" s="28">
        <v>31.131450597000001</v>
      </c>
      <c r="GF44" s="28">
        <v>8.9116133849107531</v>
      </c>
      <c r="GG44" s="28">
        <v>6.5008978923093652</v>
      </c>
      <c r="GH44" s="28">
        <v>14.533609170644766</v>
      </c>
      <c r="GI44" s="28">
        <v>31.193346382000001</v>
      </c>
      <c r="GJ44" s="28">
        <v>8.8916507601165247</v>
      </c>
      <c r="GK44" s="28">
        <v>6.4863354354517222</v>
      </c>
      <c r="GL44" s="28">
        <v>14.325306038927616</v>
      </c>
      <c r="GM44" s="28">
        <v>31.270404869</v>
      </c>
      <c r="GN44" s="28">
        <v>8.8691514552996367</v>
      </c>
      <c r="GO44" s="28">
        <v>6.4699225058344894</v>
      </c>
      <c r="GP44" s="28">
        <v>14.13818681751334</v>
      </c>
      <c r="GQ44" s="28">
        <v>31.356194391999999</v>
      </c>
      <c r="GR44" s="28">
        <v>8.8436145909478512</v>
      </c>
      <c r="GS44" s="28">
        <v>6.4512937188269861</v>
      </c>
      <c r="GT44" s="28">
        <v>14.054138633802124</v>
      </c>
      <c r="GU44" s="28">
        <v>31.465539228000001</v>
      </c>
      <c r="GV44" s="28">
        <v>8.8151830997069975</v>
      </c>
      <c r="GW44" s="28">
        <v>6.430553341804365</v>
      </c>
      <c r="GX44" s="28">
        <v>13.818507703119579</v>
      </c>
      <c r="GY44" s="28">
        <v>31.591024082000001</v>
      </c>
      <c r="GZ44" s="28">
        <v>8.7846494262932069</v>
      </c>
      <c r="HA44" s="28">
        <v>6.4082794521542308</v>
      </c>
      <c r="HB44" s="28">
        <v>13.733046947820402</v>
      </c>
      <c r="HC44" s="28">
        <v>31.736510682999999</v>
      </c>
      <c r="HD44" s="28">
        <v>8.6992812522513674</v>
      </c>
      <c r="HE44" s="28">
        <v>6.3460045577295485</v>
      </c>
      <c r="HF44" s="28">
        <v>13.696479172815767</v>
      </c>
      <c r="HG44" s="28">
        <v>32.404976410000003</v>
      </c>
      <c r="HH44" s="28">
        <v>8.4988577293629728</v>
      </c>
      <c r="HI44" s="28">
        <v>6.1997983881799907</v>
      </c>
      <c r="HJ44" s="28">
        <v>13.214078857017752</v>
      </c>
      <c r="HK44" s="28">
        <v>33.127555225999998</v>
      </c>
      <c r="HL44" s="28">
        <v>7.5862619082743672</v>
      </c>
      <c r="HM44" s="28">
        <v>5.5340724423158481</v>
      </c>
      <c r="HN44" s="28">
        <v>10.708341673535529</v>
      </c>
      <c r="HO44" s="28">
        <v>33.420318211999998</v>
      </c>
      <c r="HP44" s="28">
        <v>7.4267939683710962</v>
      </c>
      <c r="HQ44" s="28">
        <v>5.4177428003496235</v>
      </c>
      <c r="HR44" s="28">
        <v>8.202444252562465</v>
      </c>
      <c r="HS44" s="28">
        <v>33.356242721999998</v>
      </c>
      <c r="HT44" s="28">
        <v>6.7091409118290706</v>
      </c>
      <c r="HU44" s="28">
        <v>4.8942248871305738</v>
      </c>
      <c r="HV44" s="28">
        <v>6.1593468654040571</v>
      </c>
      <c r="HW44" s="29">
        <v>31.113054721000001</v>
      </c>
      <c r="HX44" s="29">
        <v>8.9389274971608934</v>
      </c>
      <c r="HY44" s="29">
        <v>6.5208231569149753</v>
      </c>
      <c r="HZ44" s="29">
        <v>14.611497114824511</v>
      </c>
      <c r="IA44" s="29">
        <v>31.006230789</v>
      </c>
      <c r="IB44" s="29">
        <v>8.9353770825147407</v>
      </c>
      <c r="IC44" s="29">
        <v>6.5182331788612728</v>
      </c>
      <c r="ID44" s="29">
        <v>14.9973460556396</v>
      </c>
      <c r="IE44" s="29">
        <v>31.046029740000002</v>
      </c>
      <c r="IF44" s="29">
        <v>8.9309613741414235</v>
      </c>
      <c r="IG44" s="29">
        <v>6.5150119810806606</v>
      </c>
      <c r="IH44" s="29">
        <v>14.808332448541636</v>
      </c>
      <c r="II44" s="29">
        <v>31.086660605999999</v>
      </c>
      <c r="IJ44" s="29">
        <v>8.9070169413365239</v>
      </c>
      <c r="IK44" s="29">
        <v>6.4975448507159737</v>
      </c>
      <c r="IL44" s="29">
        <v>14.647096831174791</v>
      </c>
      <c r="IM44" s="29">
        <v>31.139468843</v>
      </c>
      <c r="IN44" s="29">
        <v>8.8807329976638627</v>
      </c>
      <c r="IO44" s="29">
        <v>6.4783710797451084</v>
      </c>
      <c r="IP44" s="29">
        <v>14.455885463760264</v>
      </c>
      <c r="IQ44" s="29">
        <v>31.21022383</v>
      </c>
      <c r="IR44" s="29">
        <v>8.8518776841888691</v>
      </c>
      <c r="IS44" s="29">
        <v>6.45732153030335</v>
      </c>
      <c r="IT44" s="29">
        <v>14.272082344414994</v>
      </c>
      <c r="IU44" s="29">
        <v>31.291330940999998</v>
      </c>
      <c r="IV44" s="29">
        <v>8.8208472584042887</v>
      </c>
      <c r="IW44" s="29">
        <v>6.4346852667147614</v>
      </c>
      <c r="IX44" s="29">
        <v>14.183653715081332</v>
      </c>
      <c r="IY44" s="29">
        <v>31.398675517000001</v>
      </c>
      <c r="IZ44" s="29">
        <v>8.788066116937193</v>
      </c>
      <c r="JA44" s="29">
        <v>6.4107718804101248</v>
      </c>
      <c r="JB44" s="29">
        <v>13.935511905361837</v>
      </c>
      <c r="JC44" s="29">
        <v>31.524612787999999</v>
      </c>
      <c r="JD44" s="29">
        <v>8.7536784511632106</v>
      </c>
      <c r="JE44" s="29">
        <v>6.3856865569904571</v>
      </c>
      <c r="JF44" s="29">
        <v>13.827784260852098</v>
      </c>
      <c r="JG44" s="29">
        <v>31.687734114000001</v>
      </c>
      <c r="JH44" s="29">
        <v>8.6669566505481761</v>
      </c>
      <c r="JI44" s="29">
        <v>6.3224242108265036</v>
      </c>
      <c r="JJ44" s="29">
        <v>13.72930828952618</v>
      </c>
      <c r="JK44" s="29">
        <v>32.693398850999998</v>
      </c>
      <c r="JL44" s="29">
        <v>8.4661656413309636</v>
      </c>
      <c r="JM44" s="29">
        <v>6.175949965116402</v>
      </c>
      <c r="JN44" s="29">
        <v>10.775654852640731</v>
      </c>
      <c r="JO44" s="29">
        <v>33.311409382000001</v>
      </c>
      <c r="JP44" s="29">
        <v>7.2759869601729967</v>
      </c>
      <c r="JQ44" s="29">
        <v>5.3077311874804547</v>
      </c>
      <c r="JR44" s="29">
        <v>7.5529380450008503</v>
      </c>
      <c r="JS44" s="29">
        <v>33.487522771999998</v>
      </c>
      <c r="JT44" s="29">
        <v>7.1517241594873875</v>
      </c>
      <c r="JU44" s="29">
        <v>5.2170832044297812</v>
      </c>
      <c r="JV44" s="29">
        <v>5.0763357792078949</v>
      </c>
      <c r="JW44" s="29">
        <v>33.343164915000003</v>
      </c>
      <c r="JX44" s="29">
        <v>6.7255123575240852</v>
      </c>
      <c r="JY44" s="29">
        <v>4.9061676288335505</v>
      </c>
      <c r="JZ44" s="29">
        <v>5.6244855786377492</v>
      </c>
    </row>
    <row r="45" spans="1:286" ht="15" thickBot="1" x14ac:dyDescent="0.35">
      <c r="A45" s="2"/>
      <c r="B45" s="74" t="s">
        <v>515</v>
      </c>
      <c r="C45" s="74" t="s">
        <v>516</v>
      </c>
      <c r="D45" s="74" t="s">
        <v>874</v>
      </c>
      <c r="E45" s="87">
        <v>383030</v>
      </c>
      <c r="F45" s="84">
        <v>399104</v>
      </c>
      <c r="G45" s="22">
        <v>32.303735487052627</v>
      </c>
      <c r="H45" s="22">
        <v>11.821809915926572</v>
      </c>
      <c r="I45" s="22">
        <v>8.6238457444592864</v>
      </c>
      <c r="J45" s="22">
        <v>10.913152953507939</v>
      </c>
      <c r="K45" s="22">
        <v>32.216264588052631</v>
      </c>
      <c r="L45" s="22">
        <v>11.818089572601389</v>
      </c>
      <c r="M45" s="22">
        <v>8.621131805800065</v>
      </c>
      <c r="N45" s="22">
        <v>10.594986145352706</v>
      </c>
      <c r="O45" s="22">
        <v>32.311177524052631</v>
      </c>
      <c r="P45" s="22">
        <v>11.813191366078952</v>
      </c>
      <c r="Q45" s="22">
        <v>8.6175586323372517</v>
      </c>
      <c r="R45" s="22">
        <v>9.8373392862102165</v>
      </c>
      <c r="S45" s="22">
        <v>32.392982457052632</v>
      </c>
      <c r="T45" s="22">
        <v>11.793098587381309</v>
      </c>
      <c r="U45" s="22">
        <v>8.6029012300191354</v>
      </c>
      <c r="V45" s="22">
        <v>9.5994379802634739</v>
      </c>
      <c r="W45" s="22">
        <v>32.47307566605263</v>
      </c>
      <c r="X45" s="22">
        <v>11.770689351737161</v>
      </c>
      <c r="Y45" s="22">
        <v>8.5865540046094271</v>
      </c>
      <c r="Z45" s="22">
        <v>9.4193832970168003</v>
      </c>
      <c r="AA45" s="22">
        <v>32.559288687052629</v>
      </c>
      <c r="AB45" s="22">
        <v>11.746019654304581</v>
      </c>
      <c r="AC45" s="22">
        <v>8.5685578037963488</v>
      </c>
      <c r="AD45" s="22">
        <v>9.0816751331296892</v>
      </c>
      <c r="AE45" s="22">
        <v>32.645700773052631</v>
      </c>
      <c r="AF45" s="22">
        <v>11.71859404468981</v>
      </c>
      <c r="AG45" s="22">
        <v>8.5485512034155633</v>
      </c>
      <c r="AH45" s="22">
        <v>8.8646768822500661</v>
      </c>
      <c r="AI45" s="22">
        <v>32.737699820052633</v>
      </c>
      <c r="AJ45" s="22">
        <v>11.688560699094712</v>
      </c>
      <c r="AK45" s="22">
        <v>8.526642295943347</v>
      </c>
      <c r="AL45" s="22">
        <v>8.6831946876919375</v>
      </c>
      <c r="AM45" s="22">
        <v>32.833735993052628</v>
      </c>
      <c r="AN45" s="22">
        <v>11.656615149911181</v>
      </c>
      <c r="AO45" s="22">
        <v>8.5033384625760338</v>
      </c>
      <c r="AP45" s="22">
        <v>8.4725430399377295</v>
      </c>
      <c r="AQ45" s="22">
        <v>32.944524433052628</v>
      </c>
      <c r="AR45" s="22">
        <v>11.355376436648411</v>
      </c>
      <c r="AS45" s="22">
        <v>8.2835890152483742</v>
      </c>
      <c r="AT45" s="22">
        <v>8.1827362195146947</v>
      </c>
      <c r="AU45" s="22">
        <v>33.391198754052631</v>
      </c>
      <c r="AV45" s="22">
        <v>11.166392731341853</v>
      </c>
      <c r="AW45" s="22">
        <v>8.1457280333538442</v>
      </c>
      <c r="AX45" s="22">
        <v>6.7225911116032897</v>
      </c>
      <c r="AY45" s="22">
        <v>33.733330722052628</v>
      </c>
      <c r="AZ45" s="22">
        <v>10.488832996932832</v>
      </c>
      <c r="BA45" s="22">
        <v>7.6514576404313388</v>
      </c>
      <c r="BB45" s="22">
        <v>4.6548093682820451</v>
      </c>
      <c r="BC45" s="22">
        <v>33.888211438052629</v>
      </c>
      <c r="BD45" s="22">
        <v>11.021294581990936</v>
      </c>
      <c r="BE45" s="22">
        <v>8.0398809535320801</v>
      </c>
      <c r="BF45" s="22">
        <v>3.0669214307283426</v>
      </c>
      <c r="BG45" s="22">
        <v>33.976891604052632</v>
      </c>
      <c r="BH45" s="22">
        <v>10.708075315368102</v>
      </c>
      <c r="BI45" s="22">
        <v>7.8113918593275669</v>
      </c>
      <c r="BJ45" s="22">
        <v>1.7579706984644439</v>
      </c>
      <c r="BK45" s="25">
        <v>32.338163527052629</v>
      </c>
      <c r="BL45" s="25">
        <v>11.823370972355468</v>
      </c>
      <c r="BM45" s="25">
        <v>8.6249845133903484</v>
      </c>
      <c r="BN45" s="25">
        <v>10.844879149878331</v>
      </c>
      <c r="BO45" s="25">
        <v>32.282204656052627</v>
      </c>
      <c r="BP45" s="25">
        <v>11.822035909302716</v>
      </c>
      <c r="BQ45" s="25">
        <v>8.6240106034807891</v>
      </c>
      <c r="BR45" s="25">
        <v>10.695300042899365</v>
      </c>
      <c r="BS45" s="25">
        <v>32.353160322052631</v>
      </c>
      <c r="BT45" s="25">
        <v>11.820498114958232</v>
      </c>
      <c r="BU45" s="25">
        <v>8.6228888039164371</v>
      </c>
      <c r="BV45" s="25">
        <v>10.212924021344811</v>
      </c>
      <c r="BW45" s="25">
        <v>32.393933969052632</v>
      </c>
      <c r="BX45" s="25">
        <v>11.814749256833025</v>
      </c>
      <c r="BY45" s="25">
        <v>8.6186950919526062</v>
      </c>
      <c r="BZ45" s="25">
        <v>10.043253918287256</v>
      </c>
      <c r="CA45" s="25">
        <v>32.443847746052633</v>
      </c>
      <c r="CB45" s="25">
        <v>11.808592162635545</v>
      </c>
      <c r="CC45" s="25">
        <v>8.6142035774577188</v>
      </c>
      <c r="CD45" s="25">
        <v>9.9104839492754166</v>
      </c>
      <c r="CE45" s="25">
        <v>32.509985546052633</v>
      </c>
      <c r="CF45" s="25">
        <v>11.80208807009295</v>
      </c>
      <c r="CG45" s="25">
        <v>8.6094589325011572</v>
      </c>
      <c r="CH45" s="25">
        <v>9.6203823309715162</v>
      </c>
      <c r="CI45" s="25">
        <v>32.58013265305263</v>
      </c>
      <c r="CJ45" s="25">
        <v>11.795168696657422</v>
      </c>
      <c r="CK45" s="25">
        <v>8.6044113459149525</v>
      </c>
      <c r="CL45" s="25">
        <v>9.4263386110446064</v>
      </c>
      <c r="CM45" s="25">
        <v>32.657240204052627</v>
      </c>
      <c r="CN45" s="25">
        <v>11.787845360178988</v>
      </c>
      <c r="CO45" s="25">
        <v>8.5990690739131246</v>
      </c>
      <c r="CP45" s="25">
        <v>9.2538842857149675</v>
      </c>
      <c r="CQ45" s="25">
        <v>32.742705298052627</v>
      </c>
      <c r="CR45" s="25">
        <v>11.780227039378383</v>
      </c>
      <c r="CS45" s="25">
        <v>8.5935116149551938</v>
      </c>
      <c r="CT45" s="25">
        <v>9.0341963162555601</v>
      </c>
      <c r="CU45" s="25">
        <v>32.840026039052631</v>
      </c>
      <c r="CV45" s="25">
        <v>11.52731291625755</v>
      </c>
      <c r="CW45" s="25">
        <v>8.4090142833367221</v>
      </c>
      <c r="CX45" s="25">
        <v>8.7279331942216771</v>
      </c>
      <c r="CY45" s="25">
        <v>33.189602071052633</v>
      </c>
      <c r="CZ45" s="25">
        <v>11.497936987820282</v>
      </c>
      <c r="DA45" s="25">
        <v>8.3875849525282486</v>
      </c>
      <c r="DB45" s="25">
        <v>7.7120169936219938</v>
      </c>
      <c r="DC45" s="25">
        <v>33.474049916052628</v>
      </c>
      <c r="DD45" s="25">
        <v>11.232301938356734</v>
      </c>
      <c r="DE45" s="25">
        <v>8.1938078822499296</v>
      </c>
      <c r="DF45" s="25">
        <v>6.5497618988837587</v>
      </c>
      <c r="DG45" s="25">
        <v>33.642273322052631</v>
      </c>
      <c r="DH45" s="25">
        <v>11.411089949433455</v>
      </c>
      <c r="DI45" s="25">
        <v>8.3242312471533957</v>
      </c>
      <c r="DJ45" s="25">
        <v>5.5017572264486034</v>
      </c>
      <c r="DK45" s="25">
        <v>33.643681625052629</v>
      </c>
      <c r="DL45" s="25">
        <v>11.71750576003758</v>
      </c>
      <c r="DM45" s="25">
        <v>8.5477573149134116</v>
      </c>
      <c r="DN45" s="25">
        <v>5.3153770053343123</v>
      </c>
      <c r="DO45" s="27">
        <v>32.303434599052629</v>
      </c>
      <c r="DP45" s="27">
        <v>11.822099841248516</v>
      </c>
      <c r="DQ45" s="27">
        <v>8.6240572409451577</v>
      </c>
      <c r="DR45" s="27">
        <v>10.914635902265026</v>
      </c>
      <c r="DS45" s="27">
        <v>32.212507809052632</v>
      </c>
      <c r="DT45" s="27">
        <v>11.819334133239126</v>
      </c>
      <c r="DU45" s="27">
        <v>8.6220396954578913</v>
      </c>
      <c r="DV45" s="27">
        <v>10.622631287466717</v>
      </c>
      <c r="DW45" s="27">
        <v>32.302388775052627</v>
      </c>
      <c r="DX45" s="27">
        <v>11.816139896289693</v>
      </c>
      <c r="DY45" s="27">
        <v>8.6197095440750591</v>
      </c>
      <c r="DZ45" s="27">
        <v>9.8973327788227436</v>
      </c>
      <c r="EA45" s="27">
        <v>32.379289180052631</v>
      </c>
      <c r="EB45" s="27">
        <v>11.798685598989918</v>
      </c>
      <c r="EC45" s="27">
        <v>8.6069768772024187</v>
      </c>
      <c r="ED45" s="27">
        <v>9.6883394807445171</v>
      </c>
      <c r="EE45" s="27">
        <v>32.456698489052627</v>
      </c>
      <c r="EF45" s="27">
        <v>11.780332675842901</v>
      </c>
      <c r="EG45" s="27">
        <v>8.5935886752853357</v>
      </c>
      <c r="EH45" s="27">
        <v>9.5381571265836911</v>
      </c>
      <c r="EI45" s="27">
        <v>32.53614798905263</v>
      </c>
      <c r="EJ45" s="27">
        <v>11.761245551007766</v>
      </c>
      <c r="EK45" s="27">
        <v>8.5796648834586975</v>
      </c>
      <c r="EL45" s="27">
        <v>9.2412219472813781</v>
      </c>
      <c r="EM45" s="27">
        <v>32.614673884052628</v>
      </c>
      <c r="EN45" s="27">
        <v>11.741268185040903</v>
      </c>
      <c r="EO45" s="27">
        <v>8.5650916731208504</v>
      </c>
      <c r="EP45" s="27">
        <v>9.062355387952973</v>
      </c>
      <c r="EQ45" s="27">
        <v>32.696392961052631</v>
      </c>
      <c r="ER45" s="27">
        <v>11.720617072359627</v>
      </c>
      <c r="ES45" s="27">
        <v>8.5500269739350809</v>
      </c>
      <c r="ET45" s="27">
        <v>8.9247173979101646</v>
      </c>
      <c r="EU45" s="27">
        <v>32.781865312052631</v>
      </c>
      <c r="EV45" s="27">
        <v>11.699401356699276</v>
      </c>
      <c r="EW45" s="27">
        <v>8.5345504047367662</v>
      </c>
      <c r="EX45" s="27">
        <v>8.754325544597954</v>
      </c>
      <c r="EY45" s="27">
        <v>32.880914792052629</v>
      </c>
      <c r="EZ45" s="27">
        <v>11.44084511917983</v>
      </c>
      <c r="FA45" s="27">
        <v>8.3459372292168723</v>
      </c>
      <c r="FB45" s="27">
        <v>8.5022805303699407</v>
      </c>
      <c r="FC45" s="27">
        <v>33.244894450052627</v>
      </c>
      <c r="FD45" s="27">
        <v>11.329670180699164</v>
      </c>
      <c r="FE45" s="27">
        <v>8.2648366594288785</v>
      </c>
      <c r="FF45" s="27">
        <v>7.249957717617157</v>
      </c>
      <c r="FG45" s="27">
        <v>33.56207474605263</v>
      </c>
      <c r="FH45" s="27">
        <v>11.063503143389891</v>
      </c>
      <c r="FI45" s="27">
        <v>8.0706715114237042</v>
      </c>
      <c r="FJ45" s="27">
        <v>6.0503124262959744</v>
      </c>
      <c r="FK45" s="27">
        <v>33.717614442052628</v>
      </c>
      <c r="FL45" s="27">
        <v>11.648810939167742</v>
      </c>
      <c r="FM45" s="27">
        <v>8.4976453994928605</v>
      </c>
      <c r="FN45" s="27">
        <v>5.5454768101986005</v>
      </c>
      <c r="FO45" s="27">
        <v>33.80659987405263</v>
      </c>
      <c r="FP45" s="27">
        <v>11.375955370278293</v>
      </c>
      <c r="FQ45" s="27">
        <v>8.2986010608210634</v>
      </c>
      <c r="FR45" s="27">
        <v>5.3283230880189656</v>
      </c>
      <c r="FS45" s="28">
        <v>32.302665635052634</v>
      </c>
      <c r="FT45" s="28">
        <v>11.821809898359229</v>
      </c>
      <c r="FU45" s="28">
        <v>8.6238457316441544</v>
      </c>
      <c r="FV45" s="28">
        <v>10.918483974892656</v>
      </c>
      <c r="FW45" s="28">
        <v>32.203363313052634</v>
      </c>
      <c r="FX45" s="28">
        <v>11.818089494633968</v>
      </c>
      <c r="FY45" s="28">
        <v>8.6211317489239168</v>
      </c>
      <c r="FZ45" s="28">
        <v>10.629743744549415</v>
      </c>
      <c r="GA45" s="28">
        <v>32.288211991052627</v>
      </c>
      <c r="GB45" s="28">
        <v>11.813191204419907</v>
      </c>
      <c r="GC45" s="28">
        <v>8.6175585144092288</v>
      </c>
      <c r="GD45" s="28">
        <v>9.90799994094656</v>
      </c>
      <c r="GE45" s="28">
        <v>32.362262630052626</v>
      </c>
      <c r="GF45" s="28">
        <v>11.792189083578229</v>
      </c>
      <c r="GG45" s="28">
        <v>8.6022377596573598</v>
      </c>
      <c r="GH45" s="28">
        <v>9.7106002510634148</v>
      </c>
      <c r="GI45" s="28">
        <v>32.443099062052632</v>
      </c>
      <c r="GJ45" s="28">
        <v>11.768860619678529</v>
      </c>
      <c r="GK45" s="28">
        <v>8.5852199700331866</v>
      </c>
      <c r="GL45" s="28">
        <v>9.5791241821853106</v>
      </c>
      <c r="GM45" s="28">
        <v>32.534602801052628</v>
      </c>
      <c r="GN45" s="28">
        <v>11.743269335840974</v>
      </c>
      <c r="GO45" s="28">
        <v>8.5665514847684712</v>
      </c>
      <c r="GP45" s="28">
        <v>9.3059398574378456</v>
      </c>
      <c r="GQ45" s="28">
        <v>32.629276393052628</v>
      </c>
      <c r="GR45" s="28">
        <v>11.714915308098375</v>
      </c>
      <c r="GS45" s="28">
        <v>8.5458676162893408</v>
      </c>
      <c r="GT45" s="28">
        <v>9.1428549858916242</v>
      </c>
      <c r="GU45" s="28">
        <v>32.738291290052629</v>
      </c>
      <c r="GV45" s="28">
        <v>11.683953324290194</v>
      </c>
      <c r="GW45" s="28">
        <v>8.5232812801696518</v>
      </c>
      <c r="GX45" s="28">
        <v>8.9870967001956998</v>
      </c>
      <c r="GY45" s="28">
        <v>32.853514609052631</v>
      </c>
      <c r="GZ45" s="28">
        <v>11.651076893800383</v>
      </c>
      <c r="HA45" s="28">
        <v>8.4992983818496057</v>
      </c>
      <c r="HB45" s="28">
        <v>8.8126570969273281</v>
      </c>
      <c r="HC45" s="28">
        <v>32.975787149052628</v>
      </c>
      <c r="HD45" s="28">
        <v>11.380823466543696</v>
      </c>
      <c r="HE45" s="28">
        <v>8.3021522692705787</v>
      </c>
      <c r="HF45" s="28">
        <v>8.5734736956620523</v>
      </c>
      <c r="HG45" s="28">
        <v>33.489370348052631</v>
      </c>
      <c r="HH45" s="28">
        <v>11.18725140464155</v>
      </c>
      <c r="HI45" s="28">
        <v>8.1609441451209879</v>
      </c>
      <c r="HJ45" s="28">
        <v>7.3969354206968028</v>
      </c>
      <c r="HK45" s="28">
        <v>33.914879677052632</v>
      </c>
      <c r="HL45" s="28">
        <v>10.461359290598498</v>
      </c>
      <c r="HM45" s="28">
        <v>7.63141595416326</v>
      </c>
      <c r="HN45" s="28">
        <v>4.443569659298884</v>
      </c>
      <c r="HO45" s="28">
        <v>34.087647506052633</v>
      </c>
      <c r="HP45" s="28">
        <v>10.992179927786731</v>
      </c>
      <c r="HQ45" s="28">
        <v>8.0186422186390338</v>
      </c>
      <c r="HR45" s="28">
        <v>1.8305766930678757</v>
      </c>
      <c r="HS45" s="28">
        <v>33.979238507052628</v>
      </c>
      <c r="HT45" s="28">
        <v>10.494849977256797</v>
      </c>
      <c r="HU45" s="28">
        <v>7.6558469438062327</v>
      </c>
      <c r="HV45" s="28">
        <v>-7.4172818777498151E-3</v>
      </c>
      <c r="HW45" s="29">
        <v>32.287294932052632</v>
      </c>
      <c r="HX45" s="29">
        <v>11.821600209807219</v>
      </c>
      <c r="HY45" s="29">
        <v>8.6236927667648526</v>
      </c>
      <c r="HZ45" s="29">
        <v>10.961654902245268</v>
      </c>
      <c r="IA45" s="29">
        <v>32.172405881052633</v>
      </c>
      <c r="IB45" s="29">
        <v>11.818425069547351</v>
      </c>
      <c r="IC45" s="29">
        <v>8.6213765461511844</v>
      </c>
      <c r="ID45" s="29">
        <v>10.715464315655055</v>
      </c>
      <c r="IE45" s="29">
        <v>32.241119256052627</v>
      </c>
      <c r="IF45" s="29">
        <v>11.81434061475772</v>
      </c>
      <c r="IG45" s="29">
        <v>8.6183969932479929</v>
      </c>
      <c r="IH45" s="29">
        <v>10.037782275057182</v>
      </c>
      <c r="II45" s="29">
        <v>32.30056097605263</v>
      </c>
      <c r="IJ45" s="29">
        <v>11.78197070605567</v>
      </c>
      <c r="IK45" s="29">
        <v>8.5947835955200667</v>
      </c>
      <c r="IL45" s="29">
        <v>9.8754927229378708</v>
      </c>
      <c r="IM45" s="29">
        <v>32.368581733052629</v>
      </c>
      <c r="IN45" s="29">
        <v>11.74712551515781</v>
      </c>
      <c r="IO45" s="29">
        <v>8.5693645138924275</v>
      </c>
      <c r="IP45" s="29">
        <v>9.7703802868341114</v>
      </c>
      <c r="IQ45" s="29">
        <v>32.451992024052629</v>
      </c>
      <c r="IR45" s="29">
        <v>11.709466213362896</v>
      </c>
      <c r="IS45" s="29">
        <v>8.5418925775448589</v>
      </c>
      <c r="IT45" s="29">
        <v>9.4928987391267583</v>
      </c>
      <c r="IU45" s="29">
        <v>32.540367148052631</v>
      </c>
      <c r="IV45" s="29">
        <v>11.669533304491525</v>
      </c>
      <c r="IW45" s="29">
        <v>8.5127620764893219</v>
      </c>
      <c r="IX45" s="29">
        <v>9.3328929829534388</v>
      </c>
      <c r="IY45" s="29">
        <v>32.644826671052627</v>
      </c>
      <c r="IZ45" s="29">
        <v>11.627706307634481</v>
      </c>
      <c r="JA45" s="29">
        <v>8.4822498646186872</v>
      </c>
      <c r="JB45" s="29">
        <v>9.2044754566147802</v>
      </c>
      <c r="JC45" s="29">
        <v>32.758444039052634</v>
      </c>
      <c r="JD45" s="29">
        <v>11.584137266019965</v>
      </c>
      <c r="JE45" s="29">
        <v>8.4504668553511024</v>
      </c>
      <c r="JF45" s="29">
        <v>9.0506757000130911</v>
      </c>
      <c r="JG45" s="29">
        <v>32.886410438052629</v>
      </c>
      <c r="JH45" s="29">
        <v>11.303000756048169</v>
      </c>
      <c r="JI45" s="29">
        <v>8.2453816854511786</v>
      </c>
      <c r="JJ45" s="29">
        <v>8.7633980217971725</v>
      </c>
      <c r="JK45" s="29">
        <v>33.582168646052629</v>
      </c>
      <c r="JL45" s="29">
        <v>11.089737386987963</v>
      </c>
      <c r="JM45" s="29">
        <v>8.0898090268821061</v>
      </c>
      <c r="JN45" s="29">
        <v>5.599254038691317</v>
      </c>
      <c r="JO45" s="29">
        <v>34.065454196052627</v>
      </c>
      <c r="JP45" s="29">
        <v>10.620580607705119</v>
      </c>
      <c r="JQ45" s="29">
        <v>7.7475656882329362</v>
      </c>
      <c r="JR45" s="29">
        <v>2.2282954329838738</v>
      </c>
      <c r="JS45" s="29">
        <v>34.021991101052627</v>
      </c>
      <c r="JT45" s="29">
        <v>10.599023173738711</v>
      </c>
      <c r="JU45" s="29">
        <v>7.7318398402879263</v>
      </c>
      <c r="JV45" s="29">
        <v>-2.6330689117308737E-2</v>
      </c>
      <c r="JW45" s="29">
        <v>34.05697739405263</v>
      </c>
      <c r="JX45" s="29">
        <v>10.359045314948172</v>
      </c>
      <c r="JY45" s="29">
        <v>7.5567793333931981</v>
      </c>
      <c r="JZ45" s="29">
        <v>-0.15272376405109256</v>
      </c>
    </row>
    <row r="46" spans="1:286" ht="15" thickBot="1" x14ac:dyDescent="0.35">
      <c r="A46" s="2"/>
      <c r="B46" s="74" t="s">
        <v>517</v>
      </c>
      <c r="C46" s="74" t="s">
        <v>468</v>
      </c>
      <c r="D46" s="74" t="s">
        <v>874</v>
      </c>
      <c r="E46" s="87">
        <v>383882</v>
      </c>
      <c r="F46" s="84">
        <v>403258</v>
      </c>
      <c r="G46" s="22">
        <v>30.195704578157894</v>
      </c>
      <c r="H46" s="22">
        <v>13.558749790491619</v>
      </c>
      <c r="I46" s="22">
        <v>9.890919200400182</v>
      </c>
      <c r="J46" s="22">
        <v>16.293518485321854</v>
      </c>
      <c r="K46" s="22">
        <v>30.143980661157894</v>
      </c>
      <c r="L46" s="22">
        <v>13.553012477229945</v>
      </c>
      <c r="M46" s="22">
        <v>9.8867339102535627</v>
      </c>
      <c r="N46" s="22">
        <v>16.325881908995584</v>
      </c>
      <c r="O46" s="22">
        <v>30.214111365157894</v>
      </c>
      <c r="P46" s="22">
        <v>13.545321998268895</v>
      </c>
      <c r="Q46" s="22">
        <v>9.8811238129222101</v>
      </c>
      <c r="R46" s="22">
        <v>16.087035929483584</v>
      </c>
      <c r="S46" s="22">
        <v>30.285575426157894</v>
      </c>
      <c r="T46" s="22">
        <v>13.528395489408165</v>
      </c>
      <c r="U46" s="22">
        <v>9.8687761603677142</v>
      </c>
      <c r="V46" s="22">
        <v>15.870616788548428</v>
      </c>
      <c r="W46" s="22">
        <v>30.369687771157892</v>
      </c>
      <c r="X46" s="22">
        <v>13.507498517724725</v>
      </c>
      <c r="Y46" s="22">
        <v>9.8535321104628402</v>
      </c>
      <c r="Z46" s="22">
        <v>15.681674837925591</v>
      </c>
      <c r="AA46" s="22">
        <v>30.471046636157894</v>
      </c>
      <c r="AB46" s="22">
        <v>13.482624072703596</v>
      </c>
      <c r="AC46" s="22">
        <v>9.8353865491345136</v>
      </c>
      <c r="AD46" s="22">
        <v>15.403166270235776</v>
      </c>
      <c r="AE46" s="22">
        <v>30.582038953157895</v>
      </c>
      <c r="AF46" s="22">
        <v>13.452865594058695</v>
      </c>
      <c r="AG46" s="22">
        <v>9.8136781532756299</v>
      </c>
      <c r="AH46" s="22">
        <v>15.101548747590897</v>
      </c>
      <c r="AI46" s="22">
        <v>30.714197035157895</v>
      </c>
      <c r="AJ46" s="22">
        <v>13.418377766001889</v>
      </c>
      <c r="AK46" s="22">
        <v>9.7885197628651532</v>
      </c>
      <c r="AL46" s="22">
        <v>14.854398027514199</v>
      </c>
      <c r="AM46" s="22">
        <v>30.859649562157895</v>
      </c>
      <c r="AN46" s="22">
        <v>13.380418725569436</v>
      </c>
      <c r="AO46" s="22">
        <v>9.7608291713546134</v>
      </c>
      <c r="AP46" s="22">
        <v>14.521054087110828</v>
      </c>
      <c r="AQ46" s="22">
        <v>31.023578082157893</v>
      </c>
      <c r="AR46" s="22">
        <v>12.937774378877725</v>
      </c>
      <c r="AS46" s="22">
        <v>9.437926283161195</v>
      </c>
      <c r="AT46" s="22">
        <v>14.117014761019281</v>
      </c>
      <c r="AU46" s="22">
        <v>31.864766217157893</v>
      </c>
      <c r="AV46" s="22">
        <v>12.668625087740912</v>
      </c>
      <c r="AW46" s="22">
        <v>9.2415856225092767</v>
      </c>
      <c r="AX46" s="22">
        <v>12.109064314069199</v>
      </c>
      <c r="AY46" s="22">
        <v>32.597870290157893</v>
      </c>
      <c r="AZ46" s="22">
        <v>11.802374670098658</v>
      </c>
      <c r="BA46" s="22">
        <v>8.6096680032151323</v>
      </c>
      <c r="BB46" s="22">
        <v>9.9989368066799074</v>
      </c>
      <c r="BC46" s="22">
        <v>33.004332154157893</v>
      </c>
      <c r="BD46" s="22">
        <v>11.566816719148125</v>
      </c>
      <c r="BE46" s="22">
        <v>8.4378317575534982</v>
      </c>
      <c r="BF46" s="22">
        <v>8.9546348877526754</v>
      </c>
      <c r="BG46" s="22">
        <v>33.246038073157891</v>
      </c>
      <c r="BH46" s="22">
        <v>11.097808480349432</v>
      </c>
      <c r="BI46" s="22">
        <v>8.0956967771194588</v>
      </c>
      <c r="BJ46" s="22">
        <v>8.3405232782600152</v>
      </c>
      <c r="BK46" s="25">
        <v>30.215734093157895</v>
      </c>
      <c r="BL46" s="25">
        <v>13.560943141256946</v>
      </c>
      <c r="BM46" s="25">
        <v>9.8925192192465499</v>
      </c>
      <c r="BN46" s="25">
        <v>16.254022005395424</v>
      </c>
      <c r="BO46" s="25">
        <v>30.178555800157895</v>
      </c>
      <c r="BP46" s="25">
        <v>13.558693084882536</v>
      </c>
      <c r="BQ46" s="25">
        <v>9.8908778344478403</v>
      </c>
      <c r="BR46" s="25">
        <v>16.281259029819651</v>
      </c>
      <c r="BS46" s="25">
        <v>30.223875669157895</v>
      </c>
      <c r="BT46" s="25">
        <v>13.556051456364127</v>
      </c>
      <c r="BU46" s="25">
        <v>9.8889508032217464</v>
      </c>
      <c r="BV46" s="25">
        <v>16.123601791522585</v>
      </c>
      <c r="BW46" s="25">
        <v>30.266077998157893</v>
      </c>
      <c r="BX46" s="25">
        <v>13.551083618911415</v>
      </c>
      <c r="BY46" s="25">
        <v>9.8853268349647365</v>
      </c>
      <c r="BZ46" s="25">
        <v>15.969884912791198</v>
      </c>
      <c r="CA46" s="25">
        <v>30.316841079157893</v>
      </c>
      <c r="CB46" s="25">
        <v>13.545436857273051</v>
      </c>
      <c r="CC46" s="25">
        <v>9.8812076009666168</v>
      </c>
      <c r="CD46" s="25">
        <v>15.843070392458285</v>
      </c>
      <c r="CE46" s="25">
        <v>30.377847936157892</v>
      </c>
      <c r="CF46" s="25">
        <v>13.539153654437952</v>
      </c>
      <c r="CG46" s="25">
        <v>9.8766240919763355</v>
      </c>
      <c r="CH46" s="25">
        <v>15.633170088348582</v>
      </c>
      <c r="CI46" s="25">
        <v>30.445032417157893</v>
      </c>
      <c r="CJ46" s="25">
        <v>13.532184038794133</v>
      </c>
      <c r="CK46" s="25">
        <v>9.8715398543986801</v>
      </c>
      <c r="CL46" s="25">
        <v>15.39254909065491</v>
      </c>
      <c r="CM46" s="25">
        <v>30.522174144157894</v>
      </c>
      <c r="CN46" s="25">
        <v>13.524499816570858</v>
      </c>
      <c r="CO46" s="25">
        <v>9.8659343212704229</v>
      </c>
      <c r="CP46" s="25">
        <v>15.206484898800525</v>
      </c>
      <c r="CQ46" s="25">
        <v>30.607637138157894</v>
      </c>
      <c r="CR46" s="25">
        <v>13.516336069816806</v>
      </c>
      <c r="CS46" s="25">
        <v>9.859978981673148</v>
      </c>
      <c r="CT46" s="25">
        <v>14.929603957584026</v>
      </c>
      <c r="CU46" s="25">
        <v>30.703488038157893</v>
      </c>
      <c r="CV46" s="25">
        <v>13.198028478607462</v>
      </c>
      <c r="CW46" s="25">
        <v>9.6277780255250018</v>
      </c>
      <c r="CX46" s="25">
        <v>14.590886953208649</v>
      </c>
      <c r="CY46" s="25">
        <v>31.018992645157894</v>
      </c>
      <c r="CZ46" s="25">
        <v>13.154557090303793</v>
      </c>
      <c r="DA46" s="25">
        <v>9.596066252988102</v>
      </c>
      <c r="DB46" s="25">
        <v>13.18312309922216</v>
      </c>
      <c r="DC46" s="25">
        <v>31.329120021157895</v>
      </c>
      <c r="DD46" s="25">
        <v>12.749861319201221</v>
      </c>
      <c r="DE46" s="25">
        <v>9.3008463223477236</v>
      </c>
      <c r="DF46" s="25">
        <v>11.517501484249367</v>
      </c>
      <c r="DG46" s="25">
        <v>31.637412981157894</v>
      </c>
      <c r="DH46" s="25">
        <v>12.685402633170073</v>
      </c>
      <c r="DI46" s="25">
        <v>9.2538246083143871</v>
      </c>
      <c r="DJ46" s="25">
        <v>10.088466344060283</v>
      </c>
      <c r="DK46" s="25">
        <v>31.786865309157893</v>
      </c>
      <c r="DL46" s="25">
        <v>12.296189089729957</v>
      </c>
      <c r="DM46" s="25">
        <v>8.9698987472023752</v>
      </c>
      <c r="DN46" s="25">
        <v>9.5931724122706221</v>
      </c>
      <c r="DO46" s="27">
        <v>30.195308650157894</v>
      </c>
      <c r="DP46" s="27">
        <v>13.559209472411581</v>
      </c>
      <c r="DQ46" s="27">
        <v>9.89125453196087</v>
      </c>
      <c r="DR46" s="27">
        <v>16.294874372085566</v>
      </c>
      <c r="DS46" s="27">
        <v>30.138638014157895</v>
      </c>
      <c r="DT46" s="27">
        <v>13.554980959876572</v>
      </c>
      <c r="DU46" s="27">
        <v>9.8881698909380678</v>
      </c>
      <c r="DV46" s="27">
        <v>16.352035811920416</v>
      </c>
      <c r="DW46" s="27">
        <v>30.200694105157893</v>
      </c>
      <c r="DX46" s="27">
        <v>13.550016288986908</v>
      </c>
      <c r="DY46" s="27">
        <v>9.8845482326447129</v>
      </c>
      <c r="DZ46" s="27">
        <v>16.154616829013232</v>
      </c>
      <c r="EA46" s="27">
        <v>30.263261659157894</v>
      </c>
      <c r="EB46" s="27">
        <v>13.537379959367094</v>
      </c>
      <c r="EC46" s="27">
        <v>9.8753302061164234</v>
      </c>
      <c r="ED46" s="27">
        <v>15.973392733926225</v>
      </c>
      <c r="EE46" s="27">
        <v>30.336472685157894</v>
      </c>
      <c r="EF46" s="27">
        <v>13.523230300040964</v>
      </c>
      <c r="EG46" s="27">
        <v>9.8650082266367161</v>
      </c>
      <c r="EH46" s="27">
        <v>15.822248791920837</v>
      </c>
      <c r="EI46" s="27">
        <v>30.421512067157895</v>
      </c>
      <c r="EJ46" s="27">
        <v>13.507823943095397</v>
      </c>
      <c r="EK46" s="27">
        <v>9.8537695037400095</v>
      </c>
      <c r="EL46" s="27">
        <v>15.596075684664457</v>
      </c>
      <c r="EM46" s="27">
        <v>30.512210999157894</v>
      </c>
      <c r="EN46" s="27">
        <v>13.490902883585214</v>
      </c>
      <c r="EO46" s="27">
        <v>9.8414258264108678</v>
      </c>
      <c r="EP46" s="27">
        <v>15.349385417095236</v>
      </c>
      <c r="EQ46" s="27">
        <v>30.616789270157895</v>
      </c>
      <c r="ER46" s="27">
        <v>13.472789594975181</v>
      </c>
      <c r="ES46" s="27">
        <v>9.8282124345522028</v>
      </c>
      <c r="ET46" s="27">
        <v>15.167992166992878</v>
      </c>
      <c r="EU46" s="27">
        <v>30.731870425157894</v>
      </c>
      <c r="EV46" s="27">
        <v>13.453692297266329</v>
      </c>
      <c r="EW46" s="27">
        <v>9.8142812217558202</v>
      </c>
      <c r="EX46" s="27">
        <v>14.900833087806474</v>
      </c>
      <c r="EY46" s="27">
        <v>30.862363960157893</v>
      </c>
      <c r="EZ46" s="27">
        <v>13.120712444225616</v>
      </c>
      <c r="FA46" s="27">
        <v>9.5713770548763293</v>
      </c>
      <c r="FB46" s="27">
        <v>14.563170276934112</v>
      </c>
      <c r="FC46" s="27">
        <v>31.513082140157895</v>
      </c>
      <c r="FD46" s="27">
        <v>12.990985346437794</v>
      </c>
      <c r="FE46" s="27">
        <v>9.4767429431662968</v>
      </c>
      <c r="FF46" s="27">
        <v>12.8591753261809</v>
      </c>
      <c r="FG46" s="27">
        <v>32.170329317157893</v>
      </c>
      <c r="FH46" s="27">
        <v>12.223134666096259</v>
      </c>
      <c r="FI46" s="27">
        <v>8.9166065622621815</v>
      </c>
      <c r="FJ46" s="27">
        <v>11.3713892036312</v>
      </c>
      <c r="FK46" s="27">
        <v>32.56464433415789</v>
      </c>
      <c r="FL46" s="27">
        <v>12.077569206231791</v>
      </c>
      <c r="FM46" s="27">
        <v>8.8104185859269126</v>
      </c>
      <c r="FN46" s="27">
        <v>10.840810939442548</v>
      </c>
      <c r="FO46" s="27">
        <v>32.795026498157895</v>
      </c>
      <c r="FP46" s="27">
        <v>11.912389742624709</v>
      </c>
      <c r="FQ46" s="27">
        <v>8.6899224669374746</v>
      </c>
      <c r="FR46" s="27">
        <v>10.748381816245072</v>
      </c>
      <c r="FS46" s="28">
        <v>30.195312541157893</v>
      </c>
      <c r="FT46" s="28">
        <v>13.558749772726896</v>
      </c>
      <c r="FU46" s="28">
        <v>9.890919187441062</v>
      </c>
      <c r="FV46" s="28">
        <v>16.291420086512549</v>
      </c>
      <c r="FW46" s="28">
        <v>30.139565299157894</v>
      </c>
      <c r="FX46" s="28">
        <v>13.553012402618078</v>
      </c>
      <c r="FY46" s="28">
        <v>9.8867338558252449</v>
      </c>
      <c r="FZ46" s="28">
        <v>16.335514154252017</v>
      </c>
      <c r="GA46" s="28">
        <v>30.212773851157895</v>
      </c>
      <c r="GB46" s="28">
        <v>13.545321842926205</v>
      </c>
      <c r="GC46" s="28">
        <v>9.8811236996018792</v>
      </c>
      <c r="GD46" s="28">
        <v>16.123675259647026</v>
      </c>
      <c r="GE46" s="28">
        <v>30.296764642157893</v>
      </c>
      <c r="GF46" s="28">
        <v>13.527904104078015</v>
      </c>
      <c r="GG46" s="28">
        <v>9.8684177016106851</v>
      </c>
      <c r="GH46" s="28">
        <v>15.944019364454574</v>
      </c>
      <c r="GI46" s="28">
        <v>30.405000903157894</v>
      </c>
      <c r="GJ46" s="28">
        <v>13.506503112354473</v>
      </c>
      <c r="GK46" s="28">
        <v>9.8528059761037774</v>
      </c>
      <c r="GL46" s="28">
        <v>15.804544292370981</v>
      </c>
      <c r="GM46" s="28">
        <v>30.545966165157893</v>
      </c>
      <c r="GN46" s="28">
        <v>13.481121595628512</v>
      </c>
      <c r="GO46" s="28">
        <v>9.8342905130264846</v>
      </c>
      <c r="GP46" s="28">
        <v>15.605169125774326</v>
      </c>
      <c r="GQ46" s="28">
        <v>30.711924235157895</v>
      </c>
      <c r="GR46" s="28">
        <v>13.450847205944093</v>
      </c>
      <c r="GS46" s="28">
        <v>9.8122057672470486</v>
      </c>
      <c r="GT46" s="28">
        <v>15.384008216416607</v>
      </c>
      <c r="GU46" s="28">
        <v>30.925791697157894</v>
      </c>
      <c r="GV46" s="28">
        <v>13.415843180638239</v>
      </c>
      <c r="GW46" s="28">
        <v>9.7866708181301494</v>
      </c>
      <c r="GX46" s="28">
        <v>15.19617221902995</v>
      </c>
      <c r="GY46" s="28">
        <v>31.173328799157893</v>
      </c>
      <c r="GZ46" s="28">
        <v>13.37736504098946</v>
      </c>
      <c r="HA46" s="28">
        <v>9.7586015509684607</v>
      </c>
      <c r="HB46" s="28">
        <v>14.949475925013907</v>
      </c>
      <c r="HC46" s="28">
        <v>31.462220449157893</v>
      </c>
      <c r="HD46" s="28">
        <v>13.022760780486777</v>
      </c>
      <c r="HE46" s="28">
        <v>9.4999226799113874</v>
      </c>
      <c r="HF46" s="28">
        <v>14.669496592075497</v>
      </c>
      <c r="HG46" s="28">
        <v>32.712397045157893</v>
      </c>
      <c r="HH46" s="28">
        <v>12.751101398864007</v>
      </c>
      <c r="HI46" s="28">
        <v>9.3017509431967103</v>
      </c>
      <c r="HJ46" s="28">
        <v>13.234106167911639</v>
      </c>
      <c r="HK46" s="28">
        <v>33.520437986157894</v>
      </c>
      <c r="HL46" s="28">
        <v>11.501901729811843</v>
      </c>
      <c r="HM46" s="28">
        <v>8.3904771766119524</v>
      </c>
      <c r="HN46" s="28">
        <v>8.4317157749307157</v>
      </c>
      <c r="HO46" s="28">
        <v>33.965217529157897</v>
      </c>
      <c r="HP46" s="28">
        <v>11.265519955299771</v>
      </c>
      <c r="HQ46" s="28">
        <v>8.2180399631318632</v>
      </c>
      <c r="HR46" s="28">
        <v>3.8866439717533154</v>
      </c>
      <c r="HS46" s="28">
        <v>34.103945486157897</v>
      </c>
      <c r="HT46" s="28">
        <v>9.7811794345361083</v>
      </c>
      <c r="HU46" s="28">
        <v>7.1352342189732791</v>
      </c>
      <c r="HV46" s="28">
        <v>0.22635035860336927</v>
      </c>
      <c r="HW46" s="29">
        <v>30.182097845157895</v>
      </c>
      <c r="HX46" s="29">
        <v>13.558387663781724</v>
      </c>
      <c r="HY46" s="29">
        <v>9.8906550340070236</v>
      </c>
      <c r="HZ46" s="29">
        <v>16.336718868965917</v>
      </c>
      <c r="IA46" s="29">
        <v>30.113232849157892</v>
      </c>
      <c r="IB46" s="29">
        <v>13.553505600069084</v>
      </c>
      <c r="IC46" s="29">
        <v>9.887093636499209</v>
      </c>
      <c r="ID46" s="29">
        <v>16.42460165404955</v>
      </c>
      <c r="IE46" s="29">
        <v>30.172965974157893</v>
      </c>
      <c r="IF46" s="29">
        <v>13.54769724940401</v>
      </c>
      <c r="IG46" s="29">
        <v>9.8828565255558303</v>
      </c>
      <c r="IH46" s="29">
        <v>16.250635855114147</v>
      </c>
      <c r="II46" s="29">
        <v>30.245571691157895</v>
      </c>
      <c r="IJ46" s="29">
        <v>13.527444883646254</v>
      </c>
      <c r="IK46" s="29">
        <v>9.8680827066992141</v>
      </c>
      <c r="IL46" s="29">
        <v>16.102901890094657</v>
      </c>
      <c r="IM46" s="29">
        <v>30.342979828157894</v>
      </c>
      <c r="IN46" s="29">
        <v>13.504936943394304</v>
      </c>
      <c r="IO46" s="29">
        <v>9.8516634776523286</v>
      </c>
      <c r="IP46" s="29">
        <v>15.98775285897764</v>
      </c>
      <c r="IQ46" s="29">
        <v>30.477071111157894</v>
      </c>
      <c r="IR46" s="29">
        <v>13.480129602468043</v>
      </c>
      <c r="IS46" s="29">
        <v>9.8335668678269528</v>
      </c>
      <c r="IT46" s="29">
        <v>15.77652911164728</v>
      </c>
      <c r="IU46" s="29">
        <v>30.636408197157895</v>
      </c>
      <c r="IV46" s="29">
        <v>13.452963757217274</v>
      </c>
      <c r="IW46" s="29">
        <v>9.8137497619331366</v>
      </c>
      <c r="IX46" s="29">
        <v>15.55812972365754</v>
      </c>
      <c r="IY46" s="29">
        <v>30.844908271157895</v>
      </c>
      <c r="IZ46" s="29">
        <v>13.424049399307849</v>
      </c>
      <c r="JA46" s="29">
        <v>9.7926571403985072</v>
      </c>
      <c r="JB46" s="29">
        <v>15.408046658647869</v>
      </c>
      <c r="JC46" s="29">
        <v>31.089566625157893</v>
      </c>
      <c r="JD46" s="29">
        <v>13.393530319224663</v>
      </c>
      <c r="JE46" s="29">
        <v>9.770393896379872</v>
      </c>
      <c r="JF46" s="29">
        <v>15.194018529912309</v>
      </c>
      <c r="JG46" s="29">
        <v>31.388938965157895</v>
      </c>
      <c r="JH46" s="29">
        <v>13.050818615145891</v>
      </c>
      <c r="JI46" s="29">
        <v>9.5203904796598646</v>
      </c>
      <c r="JJ46" s="29">
        <v>14.769303287565744</v>
      </c>
      <c r="JK46" s="29">
        <v>33.084103627157894</v>
      </c>
      <c r="JL46" s="29">
        <v>12.857368209901948</v>
      </c>
      <c r="JM46" s="29">
        <v>9.3792711023486657</v>
      </c>
      <c r="JN46" s="29">
        <v>9.6343359520905452</v>
      </c>
      <c r="JO46" s="29">
        <v>33.922826405157892</v>
      </c>
      <c r="JP46" s="29">
        <v>10.990856340287218</v>
      </c>
      <c r="JQ46" s="29">
        <v>8.0176766799857919</v>
      </c>
      <c r="JR46" s="29">
        <v>4.9106317844651741</v>
      </c>
      <c r="JS46" s="29">
        <v>33.878489931157894</v>
      </c>
      <c r="JT46" s="29">
        <v>10.823917771175827</v>
      </c>
      <c r="JU46" s="29">
        <v>7.8958973180221177</v>
      </c>
      <c r="JV46" s="29">
        <v>0.73001534470410689</v>
      </c>
      <c r="JW46" s="29">
        <v>33.768470073157893</v>
      </c>
      <c r="JX46" s="29">
        <v>10.08889516250728</v>
      </c>
      <c r="JY46" s="29">
        <v>7.3597085583544493</v>
      </c>
      <c r="JZ46" s="29">
        <v>0.48367871747338853</v>
      </c>
    </row>
    <row r="47" spans="1:286" ht="15" thickBot="1" x14ac:dyDescent="0.35">
      <c r="A47" s="2"/>
      <c r="B47" s="74" t="s">
        <v>518</v>
      </c>
      <c r="C47" s="74" t="s">
        <v>518</v>
      </c>
      <c r="D47" s="74" t="s">
        <v>875</v>
      </c>
      <c r="E47" s="87">
        <v>330835</v>
      </c>
      <c r="F47" s="84">
        <v>435308</v>
      </c>
      <c r="G47" s="22">
        <v>35.389163957999997</v>
      </c>
      <c r="H47" s="22">
        <v>9.2653448412245609</v>
      </c>
      <c r="I47" s="22">
        <v>6.7589400648622755</v>
      </c>
      <c r="J47" s="22">
        <v>20.182423652698695</v>
      </c>
      <c r="K47" s="22">
        <v>35.30234686</v>
      </c>
      <c r="L47" s="22">
        <v>9.2624193970497526</v>
      </c>
      <c r="M47" s="22">
        <v>6.7568059940662639</v>
      </c>
      <c r="N47" s="22">
        <v>20.217310295622678</v>
      </c>
      <c r="O47" s="22">
        <v>35.357438475000002</v>
      </c>
      <c r="P47" s="22">
        <v>9.2588297606045398</v>
      </c>
      <c r="Q47" s="22">
        <v>6.7541874042562124</v>
      </c>
      <c r="R47" s="22">
        <v>19.960237477323282</v>
      </c>
      <c r="S47" s="22">
        <v>35.402984961000001</v>
      </c>
      <c r="T47" s="22">
        <v>9.2263247840380007</v>
      </c>
      <c r="U47" s="22">
        <v>6.730475476401625</v>
      </c>
      <c r="V47" s="22">
        <v>19.703233359851769</v>
      </c>
      <c r="W47" s="22">
        <v>35.448321088999997</v>
      </c>
      <c r="X47" s="22">
        <v>9.1926237530331658</v>
      </c>
      <c r="Y47" s="22">
        <v>6.7058910434863748</v>
      </c>
      <c r="Z47" s="22">
        <v>19.537056204649449</v>
      </c>
      <c r="AA47" s="22">
        <v>35.497152317999998</v>
      </c>
      <c r="AB47" s="22">
        <v>9.1578184472101576</v>
      </c>
      <c r="AC47" s="22">
        <v>6.6805010574655395</v>
      </c>
      <c r="AD47" s="22">
        <v>19.381520516495705</v>
      </c>
      <c r="AE47" s="22">
        <v>35.547615508999996</v>
      </c>
      <c r="AF47" s="22">
        <v>9.1217884482505998</v>
      </c>
      <c r="AG47" s="22">
        <v>6.6542176748523874</v>
      </c>
      <c r="AH47" s="22">
        <v>19.053282991003087</v>
      </c>
      <c r="AI47" s="22">
        <v>35.598510697999998</v>
      </c>
      <c r="AJ47" s="22">
        <v>9.0846239737614134</v>
      </c>
      <c r="AK47" s="22">
        <v>6.6271067081351127</v>
      </c>
      <c r="AL47" s="22">
        <v>18.831809500809868</v>
      </c>
      <c r="AM47" s="22">
        <v>35.650290912000003</v>
      </c>
      <c r="AN47" s="22">
        <v>9.0466754809200527</v>
      </c>
      <c r="AO47" s="22">
        <v>6.5994238109454253</v>
      </c>
      <c r="AP47" s="22">
        <v>18.726406441106825</v>
      </c>
      <c r="AQ47" s="22">
        <v>35.70545207</v>
      </c>
      <c r="AR47" s="22">
        <v>8.5230926304728545</v>
      </c>
      <c r="AS47" s="22">
        <v>6.2174774111291136</v>
      </c>
      <c r="AT47" s="22">
        <v>18.527428674956486</v>
      </c>
      <c r="AU47" s="22">
        <v>35.831088002999998</v>
      </c>
      <c r="AV47" s="22">
        <v>8.3110256633882731</v>
      </c>
      <c r="AW47" s="22">
        <v>6.0627775111443478</v>
      </c>
      <c r="AX47" s="22">
        <v>17.869723785973605</v>
      </c>
      <c r="AY47" s="22">
        <v>35.892088756999996</v>
      </c>
      <c r="AZ47" s="22">
        <v>7.844924004621209</v>
      </c>
      <c r="BA47" s="22">
        <v>5.7227628403765074</v>
      </c>
      <c r="BB47" s="22">
        <v>15.702662366094216</v>
      </c>
      <c r="BC47" s="22">
        <v>35.894131498</v>
      </c>
      <c r="BD47" s="22">
        <v>7.7533563287645233</v>
      </c>
      <c r="BE47" s="22">
        <v>5.6559654956904915</v>
      </c>
      <c r="BF47" s="22">
        <v>13.823124237714559</v>
      </c>
      <c r="BG47" s="22">
        <v>35.859310882999999</v>
      </c>
      <c r="BH47" s="22">
        <v>7.13903287784645</v>
      </c>
      <c r="BI47" s="22">
        <v>5.2078250911671518</v>
      </c>
      <c r="BJ47" s="22">
        <v>11.797387891591235</v>
      </c>
      <c r="BK47" s="25">
        <v>35.432876548000003</v>
      </c>
      <c r="BL47" s="25">
        <v>9.2665852561665591</v>
      </c>
      <c r="BM47" s="25">
        <v>6.759844930292779</v>
      </c>
      <c r="BN47" s="25">
        <v>20.062904371995135</v>
      </c>
      <c r="BO47" s="25">
        <v>35.392604191000004</v>
      </c>
      <c r="BP47" s="25">
        <v>9.2653848197616249</v>
      </c>
      <c r="BQ47" s="25">
        <v>6.7589692286484606</v>
      </c>
      <c r="BR47" s="25">
        <v>20.084237795962053</v>
      </c>
      <c r="BS47" s="25">
        <v>35.459134304999999</v>
      </c>
      <c r="BT47" s="25">
        <v>9.2640528513247737</v>
      </c>
      <c r="BU47" s="25">
        <v>6.7579975762181155</v>
      </c>
      <c r="BV47" s="25">
        <v>19.920306201964276</v>
      </c>
      <c r="BW47" s="25">
        <v>35.524496251000002</v>
      </c>
      <c r="BX47" s="25">
        <v>9.2544027603295547</v>
      </c>
      <c r="BY47" s="25">
        <v>6.7509579691905452</v>
      </c>
      <c r="BZ47" s="25">
        <v>19.651176741250744</v>
      </c>
      <c r="CA47" s="25">
        <v>35.578182187000003</v>
      </c>
      <c r="CB47" s="25">
        <v>9.244490530769486</v>
      </c>
      <c r="CC47" s="25">
        <v>6.7437271357295412</v>
      </c>
      <c r="CD47" s="25">
        <v>19.447650220932246</v>
      </c>
      <c r="CE47" s="25">
        <v>35.632295927999998</v>
      </c>
      <c r="CF47" s="25">
        <v>9.2343660044121645</v>
      </c>
      <c r="CG47" s="25">
        <v>6.7363414347106456</v>
      </c>
      <c r="CH47" s="25">
        <v>19.215232495578064</v>
      </c>
      <c r="CI47" s="25">
        <v>35.696780670000003</v>
      </c>
      <c r="CJ47" s="25">
        <v>9.2240165835061809</v>
      </c>
      <c r="CK47" s="25">
        <v>6.728791676249597</v>
      </c>
      <c r="CL47" s="25">
        <v>18.573567992386035</v>
      </c>
      <c r="CM47" s="25">
        <v>35.770466417000002</v>
      </c>
      <c r="CN47" s="25">
        <v>9.2134307874963284</v>
      </c>
      <c r="CO47" s="25">
        <v>6.7210694854412081</v>
      </c>
      <c r="CP47" s="25">
        <v>17.930619515262862</v>
      </c>
      <c r="CQ47" s="25">
        <v>35.854970409000003</v>
      </c>
      <c r="CR47" s="25">
        <v>9.2026881750135914</v>
      </c>
      <c r="CS47" s="25">
        <v>6.713232899199129</v>
      </c>
      <c r="CT47" s="25">
        <v>17.105038211774314</v>
      </c>
      <c r="CU47" s="25">
        <v>35.953467998999997</v>
      </c>
      <c r="CV47" s="25">
        <v>8.6101922509261133</v>
      </c>
      <c r="CW47" s="25">
        <v>6.2810153716048527</v>
      </c>
      <c r="CX47" s="25">
        <v>16.175218445460921</v>
      </c>
      <c r="CY47" s="25">
        <v>36.071876043000003</v>
      </c>
      <c r="CZ47" s="25">
        <v>8.5859450597954563</v>
      </c>
      <c r="DA47" s="25">
        <v>6.2633273832566827</v>
      </c>
      <c r="DB47" s="25">
        <v>15.144234087335679</v>
      </c>
      <c r="DC47" s="25">
        <v>36.087391635000003</v>
      </c>
      <c r="DD47" s="25">
        <v>8.2495937265751014</v>
      </c>
      <c r="DE47" s="25">
        <v>6.0179637685255933</v>
      </c>
      <c r="DF47" s="25">
        <v>14.998020363939485</v>
      </c>
      <c r="DG47" s="25">
        <v>36.096105641999998</v>
      </c>
      <c r="DH47" s="25">
        <v>8.2271144224437798</v>
      </c>
      <c r="DI47" s="25">
        <v>6.0015654291300224</v>
      </c>
      <c r="DJ47" s="25">
        <v>14.898459309953807</v>
      </c>
      <c r="DK47" s="25">
        <v>36.065415735000002</v>
      </c>
      <c r="DL47" s="25">
        <v>8.1545139254038776</v>
      </c>
      <c r="DM47" s="25">
        <v>5.9486043773202057</v>
      </c>
      <c r="DN47" s="25">
        <v>14.905457071742735</v>
      </c>
      <c r="DO47" s="27">
        <v>35.389095048999998</v>
      </c>
      <c r="DP47" s="27">
        <v>9.265532871610386</v>
      </c>
      <c r="DQ47" s="27">
        <v>6.7590772304108793</v>
      </c>
      <c r="DR47" s="27">
        <v>20.182839321470414</v>
      </c>
      <c r="DS47" s="27">
        <v>35.301434231000002</v>
      </c>
      <c r="DT47" s="27">
        <v>9.263231329871644</v>
      </c>
      <c r="DU47" s="27">
        <v>6.7573982877556951</v>
      </c>
      <c r="DV47" s="27">
        <v>20.248445556642167</v>
      </c>
      <c r="DW47" s="27">
        <v>35.355182323999998</v>
      </c>
      <c r="DX47" s="27">
        <v>9.2607227476901848</v>
      </c>
      <c r="DY47" s="27">
        <v>6.7555683119800678</v>
      </c>
      <c r="DZ47" s="27">
        <v>20.02261506911168</v>
      </c>
      <c r="EA47" s="27">
        <v>35.399331783999997</v>
      </c>
      <c r="EB47" s="27">
        <v>9.2298224895470735</v>
      </c>
      <c r="EC47" s="27">
        <v>6.7330270038736701</v>
      </c>
      <c r="ED47" s="27">
        <v>19.796326605478228</v>
      </c>
      <c r="EE47" s="27">
        <v>35.442997251999998</v>
      </c>
      <c r="EF47" s="27">
        <v>9.1984372667208198</v>
      </c>
      <c r="EG47" s="27">
        <v>6.7101319207828451</v>
      </c>
      <c r="EH47" s="27">
        <v>19.663440609629113</v>
      </c>
      <c r="EI47" s="27">
        <v>35.489337241999998</v>
      </c>
      <c r="EJ47" s="27">
        <v>9.166637760451728</v>
      </c>
      <c r="EK47" s="27">
        <v>6.6869346236883302</v>
      </c>
      <c r="EL47" s="27">
        <v>19.550234443276622</v>
      </c>
      <c r="EM47" s="27">
        <v>35.536753511000001</v>
      </c>
      <c r="EN47" s="27">
        <v>9.1344136288050635</v>
      </c>
      <c r="EO47" s="27">
        <v>6.6634275682927271</v>
      </c>
      <c r="EP47" s="27">
        <v>19.25842898306815</v>
      </c>
      <c r="EQ47" s="27">
        <v>35.583550383000002</v>
      </c>
      <c r="ER47" s="27">
        <v>9.1018401245769134</v>
      </c>
      <c r="ES47" s="27">
        <v>6.6396656504630709</v>
      </c>
      <c r="ET47" s="27">
        <v>19.075321036823823</v>
      </c>
      <c r="EU47" s="27">
        <v>35.630891106999997</v>
      </c>
      <c r="EV47" s="27">
        <v>9.0690071926856</v>
      </c>
      <c r="EW47" s="27">
        <v>6.6157144837650215</v>
      </c>
      <c r="EX47" s="27">
        <v>19.006235975012558</v>
      </c>
      <c r="EY47" s="27">
        <v>35.681231607000001</v>
      </c>
      <c r="EZ47" s="27">
        <v>8.7210754934985868</v>
      </c>
      <c r="FA47" s="27">
        <v>6.3619031532889601</v>
      </c>
      <c r="FB47" s="27">
        <v>18.845383988358236</v>
      </c>
      <c r="FC47" s="27">
        <v>35.779936681999999</v>
      </c>
      <c r="FD47" s="27">
        <v>8.5434696120390097</v>
      </c>
      <c r="FE47" s="27">
        <v>6.2323421354829929</v>
      </c>
      <c r="FF47" s="27">
        <v>18.343955422908159</v>
      </c>
      <c r="FG47" s="27">
        <v>35.831365708999996</v>
      </c>
      <c r="FH47" s="27">
        <v>8.3992466815825608</v>
      </c>
      <c r="FI47" s="27">
        <v>6.1271335156595024</v>
      </c>
      <c r="FJ47" s="27">
        <v>18.031207735572906</v>
      </c>
      <c r="FK47" s="27">
        <v>35.832905488999998</v>
      </c>
      <c r="FL47" s="27">
        <v>8.3357690697197739</v>
      </c>
      <c r="FM47" s="27">
        <v>6.0808274815729764</v>
      </c>
      <c r="FN47" s="27">
        <v>17.879611084460219</v>
      </c>
      <c r="FO47" s="27">
        <v>35.797547618999999</v>
      </c>
      <c r="FP47" s="27">
        <v>8.2630473398214868</v>
      </c>
      <c r="FQ47" s="27">
        <v>6.027777992080833</v>
      </c>
      <c r="FR47" s="27">
        <v>17.952732775287366</v>
      </c>
      <c r="FS47" s="28">
        <v>35.389243567999998</v>
      </c>
      <c r="FT47" s="28">
        <v>9.265344836171483</v>
      </c>
      <c r="FU47" s="28">
        <v>6.7589400611761246</v>
      </c>
      <c r="FV47" s="28">
        <v>20.18241129868164</v>
      </c>
      <c r="FW47" s="28">
        <v>35.294699686000001</v>
      </c>
      <c r="FX47" s="28">
        <v>9.2624193732647555</v>
      </c>
      <c r="FY47" s="28">
        <v>6.75680597671544</v>
      </c>
      <c r="FZ47" s="28">
        <v>20.242814564305903</v>
      </c>
      <c r="GA47" s="28">
        <v>35.343035802999999</v>
      </c>
      <c r="GB47" s="28">
        <v>9.2588297113765012</v>
      </c>
      <c r="GC47" s="28">
        <v>6.7541873683450442</v>
      </c>
      <c r="GD47" s="28">
        <v>20.01152531687308</v>
      </c>
      <c r="GE47" s="28">
        <v>35.382958524999999</v>
      </c>
      <c r="GF47" s="28">
        <v>9.2245672076958609</v>
      </c>
      <c r="GG47" s="28">
        <v>6.7291933489298996</v>
      </c>
      <c r="GH47" s="28">
        <v>19.781768982768966</v>
      </c>
      <c r="GI47" s="28">
        <v>35.424321663999997</v>
      </c>
      <c r="GJ47" s="28">
        <v>9.1891068367849655</v>
      </c>
      <c r="GK47" s="28">
        <v>6.7033255020475977</v>
      </c>
      <c r="GL47" s="28">
        <v>19.642691285166123</v>
      </c>
      <c r="GM47" s="28">
        <v>35.471517288999998</v>
      </c>
      <c r="GN47" s="28">
        <v>9.1525417600638139</v>
      </c>
      <c r="GO47" s="28">
        <v>6.6766517876569846</v>
      </c>
      <c r="GP47" s="28">
        <v>19.514195370383977</v>
      </c>
      <c r="GQ47" s="28">
        <v>35.521530480000003</v>
      </c>
      <c r="GR47" s="28">
        <v>9.1147507387993461</v>
      </c>
      <c r="GS47" s="28">
        <v>6.6490837637902427</v>
      </c>
      <c r="GT47" s="28">
        <v>19.215623685833364</v>
      </c>
      <c r="GU47" s="28">
        <v>35.574769259999997</v>
      </c>
      <c r="GV47" s="28">
        <v>9.0758252033768354</v>
      </c>
      <c r="GW47" s="28">
        <v>6.6206881276404879</v>
      </c>
      <c r="GX47" s="28">
        <v>19.020973123257018</v>
      </c>
      <c r="GY47" s="28">
        <v>35.630897908999998</v>
      </c>
      <c r="GZ47" s="28">
        <v>9.0361152374209333</v>
      </c>
      <c r="HA47" s="28">
        <v>6.591720260337862</v>
      </c>
      <c r="HB47" s="28">
        <v>18.941841321736547</v>
      </c>
      <c r="HC47" s="28">
        <v>35.692335204000003</v>
      </c>
      <c r="HD47" s="28">
        <v>8.6942581652769846</v>
      </c>
      <c r="HE47" s="28">
        <v>6.3423402857156912</v>
      </c>
      <c r="HF47" s="28">
        <v>18.773730474751808</v>
      </c>
      <c r="HG47" s="28">
        <v>35.835725015999998</v>
      </c>
      <c r="HH47" s="28">
        <v>8.4733959518367037</v>
      </c>
      <c r="HI47" s="28">
        <v>6.1812243759663046</v>
      </c>
      <c r="HJ47" s="28">
        <v>18.273994269993089</v>
      </c>
      <c r="HK47" s="28">
        <v>35.943144926000002</v>
      </c>
      <c r="HL47" s="28">
        <v>7.7313667889264837</v>
      </c>
      <c r="HM47" s="28">
        <v>5.6399244325281233</v>
      </c>
      <c r="HN47" s="28">
        <v>15.966599802059214</v>
      </c>
      <c r="HO47" s="28">
        <v>35.951692205999997</v>
      </c>
      <c r="HP47" s="28">
        <v>7.6364819657299474</v>
      </c>
      <c r="HQ47" s="28">
        <v>5.5707072750406867</v>
      </c>
      <c r="HR47" s="28">
        <v>13.577908517443596</v>
      </c>
      <c r="HS47" s="28">
        <v>35.877656479000002</v>
      </c>
      <c r="HT47" s="28">
        <v>7.0445277494353755</v>
      </c>
      <c r="HU47" s="28">
        <v>5.138884915739407</v>
      </c>
      <c r="HV47" s="28">
        <v>11.311176417480958</v>
      </c>
      <c r="HW47" s="29">
        <v>35.370530649000003</v>
      </c>
      <c r="HX47" s="29">
        <v>9.2656285864339321</v>
      </c>
      <c r="HY47" s="29">
        <v>6.7591470530420672</v>
      </c>
      <c r="HZ47" s="29">
        <v>20.231002892960547</v>
      </c>
      <c r="IA47" s="29">
        <v>35.256470841000002</v>
      </c>
      <c r="IB47" s="29">
        <v>9.2634181814492305</v>
      </c>
      <c r="IC47" s="29">
        <v>6.7575345933801021</v>
      </c>
      <c r="ID47" s="29">
        <v>20.342096812163966</v>
      </c>
      <c r="IE47" s="29">
        <v>35.284266844999998</v>
      </c>
      <c r="IF47" s="29">
        <v>9.2599360822748569</v>
      </c>
      <c r="IG47" s="29">
        <v>6.7549944505119397</v>
      </c>
      <c r="IH47" s="29">
        <v>20.16247262582478</v>
      </c>
      <c r="II47" s="29">
        <v>35.303436621000003</v>
      </c>
      <c r="IJ47" s="29">
        <v>9.1992063100178338</v>
      </c>
      <c r="IK47" s="29">
        <v>6.7106929271610074</v>
      </c>
      <c r="IL47" s="29">
        <v>19.986610504989791</v>
      </c>
      <c r="IM47" s="29">
        <v>35.324798401999999</v>
      </c>
      <c r="IN47" s="29">
        <v>9.1348115352397521</v>
      </c>
      <c r="IO47" s="29">
        <v>6.6637178354969784</v>
      </c>
      <c r="IP47" s="29">
        <v>19.891919331918817</v>
      </c>
      <c r="IQ47" s="29">
        <v>35.353697797999999</v>
      </c>
      <c r="IR47" s="29">
        <v>9.0659090556793185</v>
      </c>
      <c r="IS47" s="29">
        <v>6.6134544359527672</v>
      </c>
      <c r="IT47" s="29">
        <v>19.795051261853981</v>
      </c>
      <c r="IU47" s="29">
        <v>35.386283544999998</v>
      </c>
      <c r="IV47" s="29">
        <v>8.9939440445061756</v>
      </c>
      <c r="IW47" s="29">
        <v>6.5609569622351955</v>
      </c>
      <c r="IX47" s="29">
        <v>19.534314327277858</v>
      </c>
      <c r="IY47" s="29">
        <v>35.423038712</v>
      </c>
      <c r="IZ47" s="29">
        <v>8.9191633141160533</v>
      </c>
      <c r="JA47" s="29">
        <v>6.5064054605507042</v>
      </c>
      <c r="JB47" s="29">
        <v>19.375487040336452</v>
      </c>
      <c r="JC47" s="29">
        <v>35.463577944000001</v>
      </c>
      <c r="JD47" s="29">
        <v>8.841793846452811</v>
      </c>
      <c r="JE47" s="29">
        <v>6.4499655110671794</v>
      </c>
      <c r="JF47" s="29">
        <v>19.327409029675604</v>
      </c>
      <c r="JG47" s="29">
        <v>35.513505281</v>
      </c>
      <c r="JH47" s="29">
        <v>8.4746172435575282</v>
      </c>
      <c r="JI47" s="29">
        <v>6.1821152912732051</v>
      </c>
      <c r="JJ47" s="29">
        <v>19.167768082484606</v>
      </c>
      <c r="JK47" s="29">
        <v>35.762211508999997</v>
      </c>
      <c r="JL47" s="29">
        <v>8.0604218664632619</v>
      </c>
      <c r="JM47" s="29">
        <v>5.8799655303201988</v>
      </c>
      <c r="JN47" s="29">
        <v>16.236763437753204</v>
      </c>
      <c r="JO47" s="29">
        <v>35.915009978999997</v>
      </c>
      <c r="JP47" s="29">
        <v>6.6439259705736644</v>
      </c>
      <c r="JQ47" s="29">
        <v>4.846651495440109</v>
      </c>
      <c r="JR47" s="29">
        <v>13.088748643391391</v>
      </c>
      <c r="JS47" s="29">
        <v>35.938817166</v>
      </c>
      <c r="JT47" s="29">
        <v>6.5160150054969934</v>
      </c>
      <c r="JU47" s="29">
        <v>4.7533422272577441</v>
      </c>
      <c r="JV47" s="29">
        <v>10.53466498997836</v>
      </c>
      <c r="JW47" s="29">
        <v>35.878278698000003</v>
      </c>
      <c r="JX47" s="29">
        <v>6.1085639988001095</v>
      </c>
      <c r="JY47" s="29">
        <v>4.4561123906110964</v>
      </c>
      <c r="JZ47" s="29">
        <v>10.908673744173953</v>
      </c>
    </row>
    <row r="48" spans="1:286" ht="15" thickBot="1" x14ac:dyDescent="0.35">
      <c r="A48" s="2"/>
      <c r="B48" s="74" t="s">
        <v>519</v>
      </c>
      <c r="C48" s="74" t="s">
        <v>520</v>
      </c>
      <c r="D48" s="74" t="s">
        <v>520</v>
      </c>
      <c r="E48" s="87">
        <v>393042</v>
      </c>
      <c r="F48" s="84">
        <v>377873</v>
      </c>
      <c r="G48" s="22">
        <v>16.537189766947368</v>
      </c>
      <c r="H48" s="22">
        <v>14.54121666341382</v>
      </c>
      <c r="I48" s="22">
        <v>10.451058727051059</v>
      </c>
      <c r="J48" s="22">
        <v>6.0912916838017814</v>
      </c>
      <c r="K48" s="22">
        <v>16.510895007947369</v>
      </c>
      <c r="L48" s="22">
        <v>14.537550095713559</v>
      </c>
      <c r="M48" s="22">
        <v>10.44842349265155</v>
      </c>
      <c r="N48" s="22">
        <v>6.1474597201516534</v>
      </c>
      <c r="O48" s="22">
        <v>16.561503082947368</v>
      </c>
      <c r="P48" s="22">
        <v>14.532706891028297</v>
      </c>
      <c r="Q48" s="22">
        <v>10.444942586083384</v>
      </c>
      <c r="R48" s="22">
        <v>6.0144947766372034</v>
      </c>
      <c r="S48" s="22">
        <v>16.615228774947369</v>
      </c>
      <c r="T48" s="22">
        <v>14.517876968908981</v>
      </c>
      <c r="U48" s="22">
        <v>10.434284029060676</v>
      </c>
      <c r="V48" s="22">
        <v>5.8052178480731627</v>
      </c>
      <c r="W48" s="22">
        <v>16.682350096947367</v>
      </c>
      <c r="X48" s="22">
        <v>14.500636804978718</v>
      </c>
      <c r="Y48" s="22">
        <v>10.421893183791688</v>
      </c>
      <c r="Z48" s="22">
        <v>5.6940217948321887</v>
      </c>
      <c r="AA48" s="22">
        <v>16.767997759947367</v>
      </c>
      <c r="AB48" s="22">
        <v>14.481014901589509</v>
      </c>
      <c r="AC48" s="22">
        <v>10.407790535478009</v>
      </c>
      <c r="AD48" s="22">
        <v>5.4440159096472005</v>
      </c>
      <c r="AE48" s="22">
        <v>16.863255452947367</v>
      </c>
      <c r="AF48" s="22">
        <v>14.458679509499087</v>
      </c>
      <c r="AG48" s="22">
        <v>10.391737649407201</v>
      </c>
      <c r="AH48" s="22">
        <v>5.1962631590461239</v>
      </c>
      <c r="AI48" s="22">
        <v>16.979734543947369</v>
      </c>
      <c r="AJ48" s="22">
        <v>14.433723025548128</v>
      </c>
      <c r="AK48" s="22">
        <v>10.373800933007919</v>
      </c>
      <c r="AL48" s="22">
        <v>4.9632675307315317</v>
      </c>
      <c r="AM48" s="22">
        <v>17.109501038947368</v>
      </c>
      <c r="AN48" s="22">
        <v>14.406866764914016</v>
      </c>
      <c r="AO48" s="22">
        <v>10.354498809700569</v>
      </c>
      <c r="AP48" s="22">
        <v>4.6983915103302483</v>
      </c>
      <c r="AQ48" s="22">
        <v>17.257567325947367</v>
      </c>
      <c r="AR48" s="22">
        <v>14.312447946975739</v>
      </c>
      <c r="AS48" s="22">
        <v>10.28663814617752</v>
      </c>
      <c r="AT48" s="22">
        <v>4.3602522293472479</v>
      </c>
      <c r="AU48" s="22">
        <v>18.014928577947369</v>
      </c>
      <c r="AV48" s="22">
        <v>14.144637320194946</v>
      </c>
      <c r="AW48" s="22">
        <v>10.166029344582402</v>
      </c>
      <c r="AX48" s="22">
        <v>2.6002337759457888</v>
      </c>
      <c r="AY48" s="22">
        <v>18.682535862947368</v>
      </c>
      <c r="AZ48" s="22">
        <v>13.44031844543313</v>
      </c>
      <c r="BA48" s="22">
        <v>9.6598215015188647</v>
      </c>
      <c r="BB48" s="22">
        <v>0.82091414110720073</v>
      </c>
      <c r="BC48" s="22">
        <v>19.052335530947367</v>
      </c>
      <c r="BD48" s="22">
        <v>13.349873640898062</v>
      </c>
      <c r="BE48" s="22">
        <v>9.5948170396755241</v>
      </c>
      <c r="BF48" s="22">
        <v>0.14068438004973771</v>
      </c>
      <c r="BG48" s="22">
        <v>19.262550220947368</v>
      </c>
      <c r="BH48" s="22">
        <v>13.36602935317077</v>
      </c>
      <c r="BI48" s="22">
        <v>9.6064284681857828</v>
      </c>
      <c r="BJ48" s="22">
        <v>-0.1725473815615981</v>
      </c>
      <c r="BK48" s="25">
        <v>16.554373181947369</v>
      </c>
      <c r="BL48" s="25">
        <v>14.540448152510251</v>
      </c>
      <c r="BM48" s="25">
        <v>10.450506383132975</v>
      </c>
      <c r="BN48" s="25">
        <v>6.0545274424025024</v>
      </c>
      <c r="BO48" s="25">
        <v>16.539972313947366</v>
      </c>
      <c r="BP48" s="25">
        <v>14.537215241760828</v>
      </c>
      <c r="BQ48" s="25">
        <v>10.448182826522574</v>
      </c>
      <c r="BR48" s="25">
        <v>6.0890734722208624</v>
      </c>
      <c r="BS48" s="25">
        <v>16.575050943947367</v>
      </c>
      <c r="BT48" s="25">
        <v>14.533876700134515</v>
      </c>
      <c r="BU48" s="25">
        <v>10.44578335092112</v>
      </c>
      <c r="BV48" s="25">
        <v>5.9949976658816624</v>
      </c>
      <c r="BW48" s="25">
        <v>16.610247414947366</v>
      </c>
      <c r="BX48" s="25">
        <v>14.527987582862496</v>
      </c>
      <c r="BY48" s="25">
        <v>10.44155072638323</v>
      </c>
      <c r="BZ48" s="25">
        <v>5.827976732654216</v>
      </c>
      <c r="CA48" s="25">
        <v>16.653581183947367</v>
      </c>
      <c r="CB48" s="25">
        <v>14.521805302548188</v>
      </c>
      <c r="CC48" s="25">
        <v>10.437107399794575</v>
      </c>
      <c r="CD48" s="25">
        <v>5.7606611339866571</v>
      </c>
      <c r="CE48" s="25">
        <v>16.70793591094737</v>
      </c>
      <c r="CF48" s="25">
        <v>14.515264931535741</v>
      </c>
      <c r="CG48" s="25">
        <v>10.432406706370498</v>
      </c>
      <c r="CH48" s="25">
        <v>5.5558012236836714</v>
      </c>
      <c r="CI48" s="25">
        <v>16.758322508947369</v>
      </c>
      <c r="CJ48" s="25">
        <v>14.508638397946047</v>
      </c>
      <c r="CK48" s="25">
        <v>10.427644086205646</v>
      </c>
      <c r="CL48" s="25">
        <v>5.3438076073102927</v>
      </c>
      <c r="CM48" s="25">
        <v>16.813826954947366</v>
      </c>
      <c r="CN48" s="25">
        <v>14.501767509598462</v>
      </c>
      <c r="CO48" s="25">
        <v>10.422705843465044</v>
      </c>
      <c r="CP48" s="25">
        <v>5.1444223101317785</v>
      </c>
      <c r="CQ48" s="25">
        <v>16.875688358947368</v>
      </c>
      <c r="CR48" s="25">
        <v>14.494830522391728</v>
      </c>
      <c r="CS48" s="25">
        <v>10.41772009417291</v>
      </c>
      <c r="CT48" s="25">
        <v>4.9052623393122925</v>
      </c>
      <c r="CU48" s="25">
        <v>16.945852330947368</v>
      </c>
      <c r="CV48" s="25">
        <v>14.232769060647193</v>
      </c>
      <c r="CW48" s="25">
        <v>10.229371361726063</v>
      </c>
      <c r="CX48" s="25">
        <v>4.6001477334334702</v>
      </c>
      <c r="CY48" s="25">
        <v>17.189362123947369</v>
      </c>
      <c r="CZ48" s="25">
        <v>14.211198164593091</v>
      </c>
      <c r="DA48" s="25">
        <v>10.213867934009196</v>
      </c>
      <c r="DB48" s="25">
        <v>3.4453743128734313</v>
      </c>
      <c r="DC48" s="25">
        <v>17.45446299094737</v>
      </c>
      <c r="DD48" s="25">
        <v>13.875760892312382</v>
      </c>
      <c r="DE48" s="25">
        <v>9.9727825617880459</v>
      </c>
      <c r="DF48" s="25">
        <v>2.0718226231136558</v>
      </c>
      <c r="DG48" s="25">
        <v>17.730480153947369</v>
      </c>
      <c r="DH48" s="25">
        <v>13.88086744756739</v>
      </c>
      <c r="DI48" s="25">
        <v>9.9764527435959618</v>
      </c>
      <c r="DJ48" s="25">
        <v>0.87431903935716626</v>
      </c>
      <c r="DK48" s="25">
        <v>17.881604927947368</v>
      </c>
      <c r="DL48" s="25">
        <v>13.704862147132568</v>
      </c>
      <c r="DM48" s="25">
        <v>9.8499542686956687</v>
      </c>
      <c r="DN48" s="25">
        <v>0.52482513807524889</v>
      </c>
      <c r="DO48" s="27">
        <v>16.536827262947369</v>
      </c>
      <c r="DP48" s="27">
        <v>14.541498095791328</v>
      </c>
      <c r="DQ48" s="27">
        <v>10.45126099804207</v>
      </c>
      <c r="DR48" s="27">
        <v>6.0926773317806742</v>
      </c>
      <c r="DS48" s="27">
        <v>16.505974968947367</v>
      </c>
      <c r="DT48" s="27">
        <v>14.538757041941166</v>
      </c>
      <c r="DU48" s="27">
        <v>10.449290948669645</v>
      </c>
      <c r="DV48" s="27">
        <v>6.1713570024247524</v>
      </c>
      <c r="DW48" s="27">
        <v>16.549303451947367</v>
      </c>
      <c r="DX48" s="27">
        <v>14.535573725019772</v>
      </c>
      <c r="DY48" s="27">
        <v>10.447003036119934</v>
      </c>
      <c r="DZ48" s="27">
        <v>6.0675909053827297</v>
      </c>
      <c r="EA48" s="27">
        <v>16.594813798947367</v>
      </c>
      <c r="EB48" s="27">
        <v>14.523330811863728</v>
      </c>
      <c r="EC48" s="27">
        <v>10.438203813376356</v>
      </c>
      <c r="ED48" s="27">
        <v>5.8863041090003847</v>
      </c>
      <c r="EE48" s="27">
        <v>16.651797955947369</v>
      </c>
      <c r="EF48" s="27">
        <v>14.510104498445463</v>
      </c>
      <c r="EG48" s="27">
        <v>10.42869780150154</v>
      </c>
      <c r="EH48" s="27">
        <v>5.8043286740636191</v>
      </c>
      <c r="EI48" s="27">
        <v>16.722220066947369</v>
      </c>
      <c r="EJ48" s="27">
        <v>14.496050709467212</v>
      </c>
      <c r="EK48" s="27">
        <v>10.418597066649083</v>
      </c>
      <c r="EL48" s="27">
        <v>5.5957572471269987</v>
      </c>
      <c r="EM48" s="27">
        <v>16.798455107947369</v>
      </c>
      <c r="EN48" s="27">
        <v>14.481193848269813</v>
      </c>
      <c r="EO48" s="27">
        <v>10.407919147980534</v>
      </c>
      <c r="EP48" s="27">
        <v>5.391563864571614</v>
      </c>
      <c r="EQ48" s="27">
        <v>16.88884658594737</v>
      </c>
      <c r="ER48" s="27">
        <v>14.465707000708877</v>
      </c>
      <c r="ES48" s="27">
        <v>10.396788445708321</v>
      </c>
      <c r="ET48" s="27">
        <v>5.2115277018799571</v>
      </c>
      <c r="EU48" s="27">
        <v>16.989011485947369</v>
      </c>
      <c r="EV48" s="27">
        <v>14.449713224068393</v>
      </c>
      <c r="EW48" s="27">
        <v>10.385293403525393</v>
      </c>
      <c r="EX48" s="27">
        <v>4.9989753439207085</v>
      </c>
      <c r="EY48" s="27">
        <v>17.105230378947368</v>
      </c>
      <c r="EZ48" s="27">
        <v>14.176222790219089</v>
      </c>
      <c r="FA48" s="27">
        <v>10.188730443794711</v>
      </c>
      <c r="FB48" s="27">
        <v>4.7135008129235736</v>
      </c>
      <c r="FC48" s="27">
        <v>17.68171104294737</v>
      </c>
      <c r="FD48" s="27">
        <v>14.087821819908358</v>
      </c>
      <c r="FE48" s="27">
        <v>10.125194925850721</v>
      </c>
      <c r="FF48" s="27">
        <v>3.2596229035723709</v>
      </c>
      <c r="FG48" s="27">
        <v>18.277126155947368</v>
      </c>
      <c r="FH48" s="27">
        <v>13.685213392505064</v>
      </c>
      <c r="FI48" s="27">
        <v>9.8358323218683346</v>
      </c>
      <c r="FJ48" s="27">
        <v>1.9562647842234462</v>
      </c>
      <c r="FK48" s="27">
        <v>18.635141424947367</v>
      </c>
      <c r="FL48" s="27">
        <v>13.647566118587582</v>
      </c>
      <c r="FM48" s="27">
        <v>9.8087744848432585</v>
      </c>
      <c r="FN48" s="27">
        <v>1.5965079133095301</v>
      </c>
      <c r="FO48" s="27">
        <v>18.834385146947369</v>
      </c>
      <c r="FP48" s="27">
        <v>13.710343014732105</v>
      </c>
      <c r="FQ48" s="27">
        <v>9.8538934761556654</v>
      </c>
      <c r="FR48" s="27">
        <v>1.5919945993843552</v>
      </c>
      <c r="FS48" s="28">
        <v>16.53764030194737</v>
      </c>
      <c r="FT48" s="28">
        <v>14.541216042551863</v>
      </c>
      <c r="FU48" s="28">
        <v>10.451058280825345</v>
      </c>
      <c r="FV48" s="28">
        <v>6.0862947833108549</v>
      </c>
      <c r="FW48" s="28">
        <v>16.51070510894737</v>
      </c>
      <c r="FX48" s="28">
        <v>14.537547448385421</v>
      </c>
      <c r="FY48" s="28">
        <v>10.448421589964692</v>
      </c>
      <c r="FZ48" s="28">
        <v>6.15141605455457</v>
      </c>
      <c r="GA48" s="28">
        <v>16.568286681947367</v>
      </c>
      <c r="GB48" s="28">
        <v>14.532701371587539</v>
      </c>
      <c r="GC48" s="28">
        <v>10.444938619152635</v>
      </c>
      <c r="GD48" s="28">
        <v>6.0370268366755671</v>
      </c>
      <c r="GE48" s="28">
        <v>16.637760742947368</v>
      </c>
      <c r="GF48" s="28">
        <v>14.514882818348198</v>
      </c>
      <c r="GG48" s="28">
        <v>10.432132074098948</v>
      </c>
      <c r="GH48" s="28">
        <v>5.8557841990357602</v>
      </c>
      <c r="GI48" s="28">
        <v>16.731742775947367</v>
      </c>
      <c r="GJ48" s="28">
        <v>14.494238895239913</v>
      </c>
      <c r="GK48" s="28">
        <v>10.417294880089987</v>
      </c>
      <c r="GL48" s="28">
        <v>5.7844895282016786</v>
      </c>
      <c r="GM48" s="28">
        <v>16.85927168394737</v>
      </c>
      <c r="GN48" s="28">
        <v>14.471114172835255</v>
      </c>
      <c r="GO48" s="28">
        <v>10.400674686780722</v>
      </c>
      <c r="GP48" s="28">
        <v>5.5969670280285211</v>
      </c>
      <c r="GQ48" s="28">
        <v>17.010349217947368</v>
      </c>
      <c r="GR48" s="28">
        <v>14.444989056190273</v>
      </c>
      <c r="GS48" s="28">
        <v>10.381898051054311</v>
      </c>
      <c r="GT48" s="28">
        <v>5.407161928647648</v>
      </c>
      <c r="GU48" s="28">
        <v>17.207692801947367</v>
      </c>
      <c r="GV48" s="28">
        <v>14.416233579632163</v>
      </c>
      <c r="GW48" s="28">
        <v>10.36123092386754</v>
      </c>
      <c r="GX48" s="28">
        <v>5.2040110717568009</v>
      </c>
      <c r="GY48" s="28">
        <v>17.438291831947367</v>
      </c>
      <c r="GZ48" s="28">
        <v>14.385484139889103</v>
      </c>
      <c r="HA48" s="28">
        <v>10.339130696079366</v>
      </c>
      <c r="HB48" s="28">
        <v>4.9896994208887371</v>
      </c>
      <c r="HC48" s="28">
        <v>17.710022952947369</v>
      </c>
      <c r="HD48" s="28">
        <v>14.097120246009359</v>
      </c>
      <c r="HE48" s="28">
        <v>10.131877887772005</v>
      </c>
      <c r="HF48" s="28">
        <v>4.7364238980298854</v>
      </c>
      <c r="HG48" s="28">
        <v>18.673413631947369</v>
      </c>
      <c r="HH48" s="28">
        <v>13.912616196073978</v>
      </c>
      <c r="HI48" s="28">
        <v>9.9992711942684949</v>
      </c>
      <c r="HJ48" s="28">
        <v>3.5004623711294034</v>
      </c>
      <c r="HK48" s="28">
        <v>19.498958049947369</v>
      </c>
      <c r="HL48" s="28">
        <v>13.356691144235148</v>
      </c>
      <c r="HM48" s="28">
        <v>9.5997169135579483</v>
      </c>
      <c r="HN48" s="28">
        <v>-1.0813821410928739</v>
      </c>
      <c r="HO48" s="28">
        <v>19.816734290947366</v>
      </c>
      <c r="HP48" s="28">
        <v>13.264072861219425</v>
      </c>
      <c r="HQ48" s="28">
        <v>9.5331503299355926</v>
      </c>
      <c r="HR48" s="28">
        <v>-4.217116352029759</v>
      </c>
      <c r="HS48" s="28">
        <v>19.917779316947367</v>
      </c>
      <c r="HT48" s="28">
        <v>12.387370006792526</v>
      </c>
      <c r="HU48" s="28">
        <v>8.903046726511409</v>
      </c>
      <c r="HV48" s="28">
        <v>-6.6589248330724971</v>
      </c>
      <c r="HW48" s="29">
        <v>16.524087195947367</v>
      </c>
      <c r="HX48" s="29">
        <v>14.541089558005694</v>
      </c>
      <c r="HY48" s="29">
        <v>10.450967373891581</v>
      </c>
      <c r="HZ48" s="29">
        <v>6.1341321669554905</v>
      </c>
      <c r="IA48" s="29">
        <v>16.483672548947368</v>
      </c>
      <c r="IB48" s="29">
        <v>14.538044993614308</v>
      </c>
      <c r="IC48" s="29">
        <v>10.448779185517171</v>
      </c>
      <c r="ID48" s="29">
        <v>6.2456236904253171</v>
      </c>
      <c r="IE48" s="29">
        <v>16.527547293947368</v>
      </c>
      <c r="IF48" s="29">
        <v>14.534261075190877</v>
      </c>
      <c r="IG48" s="29">
        <v>10.446059608842328</v>
      </c>
      <c r="IH48" s="29">
        <v>6.1777150894394612</v>
      </c>
      <c r="II48" s="29">
        <v>16.585916376947367</v>
      </c>
      <c r="IJ48" s="29">
        <v>14.510818585459397</v>
      </c>
      <c r="IK48" s="29">
        <v>10.429211029898559</v>
      </c>
      <c r="IL48" s="29">
        <v>6.033117571955211</v>
      </c>
      <c r="IM48" s="29">
        <v>16.669670828947368</v>
      </c>
      <c r="IN48" s="29">
        <v>14.484942069234334</v>
      </c>
      <c r="IO48" s="29">
        <v>10.410613068188789</v>
      </c>
      <c r="IP48" s="29">
        <v>5.985685072528943</v>
      </c>
      <c r="IQ48" s="29">
        <v>16.787475862947367</v>
      </c>
      <c r="IR48" s="29">
        <v>14.456759924935444</v>
      </c>
      <c r="IS48" s="29">
        <v>10.390358006185417</v>
      </c>
      <c r="IT48" s="29">
        <v>5.773850748410748</v>
      </c>
      <c r="IU48" s="29">
        <v>16.928647701947369</v>
      </c>
      <c r="IV48" s="29">
        <v>14.426509063187769</v>
      </c>
      <c r="IW48" s="29">
        <v>10.368616116219338</v>
      </c>
      <c r="IX48" s="29">
        <v>5.5741071257938497</v>
      </c>
      <c r="IY48" s="29">
        <v>17.117127910947367</v>
      </c>
      <c r="IZ48" s="29">
        <v>14.394835377763755</v>
      </c>
      <c r="JA48" s="29">
        <v>10.345851614862214</v>
      </c>
      <c r="JB48" s="29">
        <v>5.4012815205350275</v>
      </c>
      <c r="JC48" s="29">
        <v>17.34055634494737</v>
      </c>
      <c r="JD48" s="29">
        <v>14.361761710533399</v>
      </c>
      <c r="JE48" s="29">
        <v>10.322080919015759</v>
      </c>
      <c r="JF48" s="29">
        <v>5.2121560113554199</v>
      </c>
      <c r="JG48" s="29">
        <v>17.614922831947368</v>
      </c>
      <c r="JH48" s="29">
        <v>14.074723551180407</v>
      </c>
      <c r="JI48" s="29">
        <v>10.115780942215986</v>
      </c>
      <c r="JJ48" s="29">
        <v>4.8569689984587079</v>
      </c>
      <c r="JK48" s="29">
        <v>18.982893879947369</v>
      </c>
      <c r="JL48" s="29">
        <v>13.897019766795474</v>
      </c>
      <c r="JM48" s="29">
        <v>9.9880617334582418</v>
      </c>
      <c r="JN48" s="29">
        <v>0.73362725385329064</v>
      </c>
      <c r="JO48" s="29">
        <v>19.533933701947369</v>
      </c>
      <c r="JP48" s="29">
        <v>12.749200681450651</v>
      </c>
      <c r="JQ48" s="29">
        <v>9.1631015566973169</v>
      </c>
      <c r="JR48" s="29">
        <v>-3.5107458990194793</v>
      </c>
      <c r="JS48" s="29">
        <v>19.700900194947369</v>
      </c>
      <c r="JT48" s="29">
        <v>12.805152626292859</v>
      </c>
      <c r="JU48" s="29">
        <v>9.2033153211280396</v>
      </c>
      <c r="JV48" s="29">
        <v>-6.0275242949539631</v>
      </c>
      <c r="JW48" s="29">
        <v>19.618033161947366</v>
      </c>
      <c r="JX48" s="29">
        <v>12.434467606236302</v>
      </c>
      <c r="JY48" s="29">
        <v>8.9368966985655671</v>
      </c>
      <c r="JZ48" s="29">
        <v>-6.0763007169369736</v>
      </c>
    </row>
    <row r="49" spans="1:286" ht="15" thickBot="1" x14ac:dyDescent="0.35">
      <c r="A49" s="2"/>
      <c r="B49" s="74" t="s">
        <v>521</v>
      </c>
      <c r="C49" s="74" t="s">
        <v>522</v>
      </c>
      <c r="D49" s="74" t="s">
        <v>522</v>
      </c>
      <c r="E49" s="87">
        <v>378320</v>
      </c>
      <c r="F49" s="84">
        <v>449559</v>
      </c>
      <c r="G49" s="22">
        <v>8.1389630579999999</v>
      </c>
      <c r="H49" s="22">
        <v>8.1389630579999999</v>
      </c>
      <c r="I49" s="22">
        <v>8.1389630579999999</v>
      </c>
      <c r="J49" s="22">
        <v>4.4568520362310355</v>
      </c>
      <c r="K49" s="22">
        <v>8.1622385370000003</v>
      </c>
      <c r="L49" s="22">
        <v>8.1622385370000003</v>
      </c>
      <c r="M49" s="22">
        <v>8.1622385370000003</v>
      </c>
      <c r="N49" s="22">
        <v>4.5044564402054705</v>
      </c>
      <c r="O49" s="22">
        <v>8.1934379190000008</v>
      </c>
      <c r="P49" s="22">
        <v>8.1934379190000008</v>
      </c>
      <c r="Q49" s="22">
        <v>8.1934379190000008</v>
      </c>
      <c r="R49" s="22">
        <v>4.4271412026908061</v>
      </c>
      <c r="S49" s="22">
        <v>8.2262833900000008</v>
      </c>
      <c r="T49" s="22">
        <v>8.2262833900000008</v>
      </c>
      <c r="U49" s="22">
        <v>8.2262833900000008</v>
      </c>
      <c r="V49" s="22">
        <v>4.3621618452699646</v>
      </c>
      <c r="W49" s="22">
        <v>8.2531565780000005</v>
      </c>
      <c r="X49" s="22">
        <v>8.2531565780000005</v>
      </c>
      <c r="Y49" s="22">
        <v>8.2531565780000005</v>
      </c>
      <c r="Z49" s="22">
        <v>4.2953834640337192</v>
      </c>
      <c r="AA49" s="22">
        <v>8.2756113019999997</v>
      </c>
      <c r="AB49" s="22">
        <v>8.2756113019999997</v>
      </c>
      <c r="AC49" s="22">
        <v>8.2756113019999997</v>
      </c>
      <c r="AD49" s="22">
        <v>4.2453233284641296</v>
      </c>
      <c r="AE49" s="22">
        <v>8.2998849509999992</v>
      </c>
      <c r="AF49" s="22">
        <v>8.2998849509999992</v>
      </c>
      <c r="AG49" s="22">
        <v>8.2998849509999992</v>
      </c>
      <c r="AH49" s="22">
        <v>4.1931268327386473</v>
      </c>
      <c r="AI49" s="22">
        <v>8.3281450679999995</v>
      </c>
      <c r="AJ49" s="22">
        <v>8.3281450679999995</v>
      </c>
      <c r="AK49" s="22">
        <v>8.3281450679999995</v>
      </c>
      <c r="AL49" s="22">
        <v>4.1338915992334782</v>
      </c>
      <c r="AM49" s="22">
        <v>8.3587144480000006</v>
      </c>
      <c r="AN49" s="22">
        <v>8.3587144480000006</v>
      </c>
      <c r="AO49" s="22">
        <v>8.3587144480000006</v>
      </c>
      <c r="AP49" s="22">
        <v>4.0770524558073049</v>
      </c>
      <c r="AQ49" s="22">
        <v>8.3928567340000004</v>
      </c>
      <c r="AR49" s="22">
        <v>8.3928567340000004</v>
      </c>
      <c r="AS49" s="22">
        <v>8.3928567340000004</v>
      </c>
      <c r="AT49" s="22">
        <v>4.0192346290185217</v>
      </c>
      <c r="AU49" s="22">
        <v>8.5436801029999998</v>
      </c>
      <c r="AV49" s="22">
        <v>8.5436801029999998</v>
      </c>
      <c r="AW49" s="22">
        <v>8.5436801029999998</v>
      </c>
      <c r="AX49" s="22">
        <v>3.5865068566352365</v>
      </c>
      <c r="AY49" s="22">
        <v>8.6715875140000005</v>
      </c>
      <c r="AZ49" s="22">
        <v>8.6715875140000005</v>
      </c>
      <c r="BA49" s="22">
        <v>8.6715875140000005</v>
      </c>
      <c r="BB49" s="22">
        <v>2.9567337555905917</v>
      </c>
      <c r="BC49" s="22">
        <v>8.7344396179999997</v>
      </c>
      <c r="BD49" s="22">
        <v>8.7344396179999997</v>
      </c>
      <c r="BE49" s="22">
        <v>8.7344396179999997</v>
      </c>
      <c r="BF49" s="22">
        <v>2.6638440323568995</v>
      </c>
      <c r="BG49" s="22">
        <v>8.7669067720000005</v>
      </c>
      <c r="BH49" s="22">
        <v>8.7669067720000005</v>
      </c>
      <c r="BI49" s="22">
        <v>8.7669067720000005</v>
      </c>
      <c r="BJ49" s="22">
        <v>2.479298619034096</v>
      </c>
      <c r="BK49" s="25">
        <v>8.150213827</v>
      </c>
      <c r="BL49" s="25">
        <v>8.150213827</v>
      </c>
      <c r="BM49" s="25">
        <v>8.150213827</v>
      </c>
      <c r="BN49" s="25">
        <v>4.4400701615141855</v>
      </c>
      <c r="BO49" s="25">
        <v>8.1793145559999996</v>
      </c>
      <c r="BP49" s="25">
        <v>8.1793145559999996</v>
      </c>
      <c r="BQ49" s="25">
        <v>8.1793145559999996</v>
      </c>
      <c r="BR49" s="25">
        <v>4.483932817939853</v>
      </c>
      <c r="BS49" s="25">
        <v>8.2157476240000005</v>
      </c>
      <c r="BT49" s="25">
        <v>8.2157476240000005</v>
      </c>
      <c r="BU49" s="25">
        <v>8.2157476240000005</v>
      </c>
      <c r="BV49" s="25">
        <v>4.4420500953569135</v>
      </c>
      <c r="BW49" s="25">
        <v>8.2494666970000008</v>
      </c>
      <c r="BX49" s="25">
        <v>8.2494666970000008</v>
      </c>
      <c r="BY49" s="25">
        <v>8.2494666970000008</v>
      </c>
      <c r="BZ49" s="25">
        <v>4.4030198226440653</v>
      </c>
      <c r="CA49" s="25">
        <v>8.2727291100000002</v>
      </c>
      <c r="CB49" s="25">
        <v>8.2727291100000002</v>
      </c>
      <c r="CC49" s="25">
        <v>8.2727291100000002</v>
      </c>
      <c r="CD49" s="25">
        <v>4.358480000430859</v>
      </c>
      <c r="CE49" s="25">
        <v>8.2975240259999996</v>
      </c>
      <c r="CF49" s="25">
        <v>8.2975240259999996</v>
      </c>
      <c r="CG49" s="25">
        <v>8.2975240259999996</v>
      </c>
      <c r="CH49" s="25">
        <v>4.3278792045559715</v>
      </c>
      <c r="CI49" s="25">
        <v>8.3246695200000005</v>
      </c>
      <c r="CJ49" s="25">
        <v>8.3246695200000005</v>
      </c>
      <c r="CK49" s="25">
        <v>8.3246695200000005</v>
      </c>
      <c r="CL49" s="25">
        <v>4.2784475796277492</v>
      </c>
      <c r="CM49" s="25">
        <v>8.3565830030000008</v>
      </c>
      <c r="CN49" s="25">
        <v>8.3565830030000008</v>
      </c>
      <c r="CO49" s="25">
        <v>8.3565830030000008</v>
      </c>
      <c r="CP49" s="25">
        <v>4.2084855474763359</v>
      </c>
      <c r="CQ49" s="25">
        <v>8.3905747040000005</v>
      </c>
      <c r="CR49" s="25">
        <v>8.3905747040000005</v>
      </c>
      <c r="CS49" s="25">
        <v>8.3905747040000005</v>
      </c>
      <c r="CT49" s="25">
        <v>4.1336420535639569</v>
      </c>
      <c r="CU49" s="25">
        <v>8.4278377780000007</v>
      </c>
      <c r="CV49" s="25">
        <v>8.4278377780000007</v>
      </c>
      <c r="CW49" s="25">
        <v>8.4278377780000007</v>
      </c>
      <c r="CX49" s="25">
        <v>4.047814370423402</v>
      </c>
      <c r="CY49" s="25">
        <v>8.5320940039999993</v>
      </c>
      <c r="CZ49" s="25">
        <v>8.5320940039999993</v>
      </c>
      <c r="DA49" s="25">
        <v>8.5320940039999993</v>
      </c>
      <c r="DB49" s="25">
        <v>3.8018209319255281</v>
      </c>
      <c r="DC49" s="25">
        <v>8.585355302</v>
      </c>
      <c r="DD49" s="25">
        <v>8.585355302</v>
      </c>
      <c r="DE49" s="25">
        <v>8.585355302</v>
      </c>
      <c r="DF49" s="25">
        <v>3.4188487301503629</v>
      </c>
      <c r="DG49" s="25">
        <v>8.6396151729999993</v>
      </c>
      <c r="DH49" s="25">
        <v>8.6396151729999993</v>
      </c>
      <c r="DI49" s="25">
        <v>8.6396151729999993</v>
      </c>
      <c r="DJ49" s="25">
        <v>3.0669134874777697</v>
      </c>
      <c r="DK49" s="25">
        <v>8.6585971149999992</v>
      </c>
      <c r="DL49" s="25">
        <v>8.6585971149999992</v>
      </c>
      <c r="DM49" s="25">
        <v>8.6585971149999992</v>
      </c>
      <c r="DN49" s="25">
        <v>3.0488998577299613</v>
      </c>
      <c r="DO49" s="27">
        <v>8.1386213010000006</v>
      </c>
      <c r="DP49" s="27">
        <v>8.1386213010000006</v>
      </c>
      <c r="DQ49" s="27">
        <v>8.1386213010000006</v>
      </c>
      <c r="DR49" s="27">
        <v>4.457131926400363</v>
      </c>
      <c r="DS49" s="27">
        <v>8.1555326719999996</v>
      </c>
      <c r="DT49" s="27">
        <v>8.1555326719999996</v>
      </c>
      <c r="DU49" s="27">
        <v>8.1555326719999996</v>
      </c>
      <c r="DV49" s="27">
        <v>4.510695348263412</v>
      </c>
      <c r="DW49" s="27">
        <v>8.1799536019999994</v>
      </c>
      <c r="DX49" s="27">
        <v>8.1799536019999994</v>
      </c>
      <c r="DY49" s="27">
        <v>8.1799536019999994</v>
      </c>
      <c r="DZ49" s="27">
        <v>4.4405086916946033</v>
      </c>
      <c r="EA49" s="27">
        <v>8.2074554939999995</v>
      </c>
      <c r="EB49" s="27">
        <v>8.2074554939999995</v>
      </c>
      <c r="EC49" s="27">
        <v>8.2074554939999995</v>
      </c>
      <c r="ED49" s="27">
        <v>4.3821787922072684</v>
      </c>
      <c r="EE49" s="27">
        <v>8.2372882920000006</v>
      </c>
      <c r="EF49" s="27">
        <v>8.2372882920000006</v>
      </c>
      <c r="EG49" s="27">
        <v>8.2372882920000006</v>
      </c>
      <c r="EH49" s="27">
        <v>4.3225830900896334</v>
      </c>
      <c r="EI49" s="27">
        <v>8.2665769309999995</v>
      </c>
      <c r="EJ49" s="27">
        <v>8.2665769309999995</v>
      </c>
      <c r="EK49" s="27">
        <v>8.2665769309999995</v>
      </c>
      <c r="EL49" s="27">
        <v>4.2819223335909466</v>
      </c>
      <c r="EM49" s="27">
        <v>8.2871998270000002</v>
      </c>
      <c r="EN49" s="27">
        <v>8.2871998270000002</v>
      </c>
      <c r="EO49" s="27">
        <v>8.2871998270000002</v>
      </c>
      <c r="EP49" s="27">
        <v>4.2386967206917578</v>
      </c>
      <c r="EQ49" s="27">
        <v>8.3105121289999992</v>
      </c>
      <c r="ER49" s="27">
        <v>8.3105121289999992</v>
      </c>
      <c r="ES49" s="27">
        <v>8.3105121289999992</v>
      </c>
      <c r="ET49" s="27">
        <v>4.1901295137774248</v>
      </c>
      <c r="EU49" s="27">
        <v>8.3356566650000001</v>
      </c>
      <c r="EV49" s="27">
        <v>8.3356566650000001</v>
      </c>
      <c r="EW49" s="27">
        <v>8.3356566650000001</v>
      </c>
      <c r="EX49" s="27">
        <v>4.1435362971549345</v>
      </c>
      <c r="EY49" s="27">
        <v>8.3638482849999995</v>
      </c>
      <c r="EZ49" s="27">
        <v>8.3638482849999995</v>
      </c>
      <c r="FA49" s="27">
        <v>8.3638482849999995</v>
      </c>
      <c r="FB49" s="27">
        <v>4.0955722453392607</v>
      </c>
      <c r="FC49" s="27">
        <v>8.4807702109999994</v>
      </c>
      <c r="FD49" s="27">
        <v>8.4807702109999994</v>
      </c>
      <c r="FE49" s="27">
        <v>8.4807702109999994</v>
      </c>
      <c r="FF49" s="27">
        <v>3.7370559030334096</v>
      </c>
      <c r="FG49" s="27">
        <v>8.5953663769999995</v>
      </c>
      <c r="FH49" s="27">
        <v>8.5953663769999995</v>
      </c>
      <c r="FI49" s="27">
        <v>8.5953663769999995</v>
      </c>
      <c r="FJ49" s="27">
        <v>3.3546315654246843</v>
      </c>
      <c r="FK49" s="27">
        <v>8.6562688879999996</v>
      </c>
      <c r="FL49" s="27">
        <v>8.6562688879999996</v>
      </c>
      <c r="FM49" s="27">
        <v>8.6562688879999996</v>
      </c>
      <c r="FN49" s="27">
        <v>3.2804360741652054</v>
      </c>
      <c r="FO49" s="27">
        <v>8.6869064770000008</v>
      </c>
      <c r="FP49" s="27">
        <v>8.6869064770000008</v>
      </c>
      <c r="FQ49" s="27">
        <v>8.6869064770000008</v>
      </c>
      <c r="FR49" s="27">
        <v>3.3067828602152769</v>
      </c>
      <c r="FS49" s="28">
        <v>8.1396143700000003</v>
      </c>
      <c r="FT49" s="28">
        <v>8.1396143700000003</v>
      </c>
      <c r="FU49" s="28">
        <v>8.1396143700000003</v>
      </c>
      <c r="FV49" s="28">
        <v>4.4565106337053066</v>
      </c>
      <c r="FW49" s="28">
        <v>8.1629392860000003</v>
      </c>
      <c r="FX49" s="28">
        <v>8.1629392860000003</v>
      </c>
      <c r="FY49" s="28">
        <v>8.1629392860000003</v>
      </c>
      <c r="FZ49" s="28">
        <v>4.5115488488107571</v>
      </c>
      <c r="GA49" s="28">
        <v>8.1932862869999994</v>
      </c>
      <c r="GB49" s="28">
        <v>8.1932862869999994</v>
      </c>
      <c r="GC49" s="28">
        <v>8.1932862869999994</v>
      </c>
      <c r="GD49" s="28">
        <v>4.4422038211130079</v>
      </c>
      <c r="GE49" s="28">
        <v>8.2248887990000004</v>
      </c>
      <c r="GF49" s="28">
        <v>8.2248887990000004</v>
      </c>
      <c r="GG49" s="28">
        <v>8.2248887990000004</v>
      </c>
      <c r="GH49" s="28">
        <v>4.385766656289908</v>
      </c>
      <c r="GI49" s="28">
        <v>8.2595657120000006</v>
      </c>
      <c r="GJ49" s="28">
        <v>8.2595657120000006</v>
      </c>
      <c r="GK49" s="28">
        <v>8.2595657120000006</v>
      </c>
      <c r="GL49" s="28">
        <v>4.3280881619479477</v>
      </c>
      <c r="GM49" s="28">
        <v>8.2891919220000005</v>
      </c>
      <c r="GN49" s="28">
        <v>8.2891919220000005</v>
      </c>
      <c r="GO49" s="28">
        <v>8.2891919220000005</v>
      </c>
      <c r="GP49" s="28">
        <v>4.2876755244017755</v>
      </c>
      <c r="GQ49" s="28">
        <v>8.3233677949999993</v>
      </c>
      <c r="GR49" s="28">
        <v>8.3233677949999993</v>
      </c>
      <c r="GS49" s="28">
        <v>8.3233677949999993</v>
      </c>
      <c r="GT49" s="28">
        <v>4.2439509188460836</v>
      </c>
      <c r="GU49" s="28">
        <v>8.3668248110000008</v>
      </c>
      <c r="GV49" s="28">
        <v>8.3668248110000008</v>
      </c>
      <c r="GW49" s="28">
        <v>8.3668248110000008</v>
      </c>
      <c r="GX49" s="28">
        <v>4.1883067822460305</v>
      </c>
      <c r="GY49" s="28">
        <v>8.416047657</v>
      </c>
      <c r="GZ49" s="28">
        <v>8.416047657</v>
      </c>
      <c r="HA49" s="28">
        <v>8.416047657</v>
      </c>
      <c r="HB49" s="28">
        <v>4.136225079280643</v>
      </c>
      <c r="HC49" s="28">
        <v>8.4725533970000004</v>
      </c>
      <c r="HD49" s="28">
        <v>8.4725533970000004</v>
      </c>
      <c r="HE49" s="28">
        <v>8.4725533970000004</v>
      </c>
      <c r="HF49" s="28">
        <v>4.0869330175568637</v>
      </c>
      <c r="HG49" s="28">
        <v>8.7153342679999994</v>
      </c>
      <c r="HH49" s="28">
        <v>8.7153342679999994</v>
      </c>
      <c r="HI49" s="28">
        <v>8.7153342679999994</v>
      </c>
      <c r="HJ49" s="28">
        <v>3.7782331503687421</v>
      </c>
      <c r="HK49" s="28">
        <v>8.9156077539999998</v>
      </c>
      <c r="HL49" s="28">
        <v>8.9156077539999998</v>
      </c>
      <c r="HM49" s="28">
        <v>8.9156077539999998</v>
      </c>
      <c r="HN49" s="28">
        <v>3.0800773307442295</v>
      </c>
      <c r="HO49" s="28">
        <v>9.0105605450000006</v>
      </c>
      <c r="HP49" s="28">
        <v>9.0105605450000006</v>
      </c>
      <c r="HQ49" s="28">
        <v>9.0105605450000006</v>
      </c>
      <c r="HR49" s="28">
        <v>2.5591812669501381</v>
      </c>
      <c r="HS49" s="28">
        <v>9.0456544720000007</v>
      </c>
      <c r="HT49" s="28">
        <v>9.0456544720000007</v>
      </c>
      <c r="HU49" s="28">
        <v>9.0456544720000007</v>
      </c>
      <c r="HV49" s="28">
        <v>2.1841721296039456</v>
      </c>
      <c r="HW49" s="29">
        <v>8.1314819820000004</v>
      </c>
      <c r="HX49" s="29">
        <v>8.1314819820000004</v>
      </c>
      <c r="HY49" s="29">
        <v>8.1314819820000004</v>
      </c>
      <c r="HZ49" s="29">
        <v>4.4629600207881559</v>
      </c>
      <c r="IA49" s="29">
        <v>8.1465610319999993</v>
      </c>
      <c r="IB49" s="29">
        <v>8.1465610319999993</v>
      </c>
      <c r="IC49" s="29">
        <v>8.1465610319999993</v>
      </c>
      <c r="ID49" s="29">
        <v>4.524561283398377</v>
      </c>
      <c r="IE49" s="29">
        <v>8.1689898670000005</v>
      </c>
      <c r="IF49" s="29">
        <v>8.1689898670000005</v>
      </c>
      <c r="IG49" s="29">
        <v>8.1689898670000005</v>
      </c>
      <c r="IH49" s="29">
        <v>4.4619822151312469</v>
      </c>
      <c r="II49" s="29">
        <v>8.1939580240000005</v>
      </c>
      <c r="IJ49" s="29">
        <v>8.1939580240000005</v>
      </c>
      <c r="IK49" s="29">
        <v>8.1939580240000005</v>
      </c>
      <c r="IL49" s="29">
        <v>4.411794725683162</v>
      </c>
      <c r="IM49" s="29">
        <v>8.2249016019999992</v>
      </c>
      <c r="IN49" s="29">
        <v>8.2249016019999992</v>
      </c>
      <c r="IO49" s="29">
        <v>8.2249016019999992</v>
      </c>
      <c r="IP49" s="29">
        <v>4.3563409456842122</v>
      </c>
      <c r="IQ49" s="29">
        <v>8.2609700850000003</v>
      </c>
      <c r="IR49" s="29">
        <v>8.2609700850000003</v>
      </c>
      <c r="IS49" s="29">
        <v>8.2609700850000003</v>
      </c>
      <c r="IT49" s="29">
        <v>4.3093049834583077</v>
      </c>
      <c r="IU49" s="29">
        <v>8.2911474320000007</v>
      </c>
      <c r="IV49" s="29">
        <v>8.2911474320000007</v>
      </c>
      <c r="IW49" s="29">
        <v>8.2911474320000007</v>
      </c>
      <c r="IX49" s="29">
        <v>4.2597455065450376</v>
      </c>
      <c r="IY49" s="29">
        <v>8.3298508229999992</v>
      </c>
      <c r="IZ49" s="29">
        <v>8.3298508229999992</v>
      </c>
      <c r="JA49" s="29">
        <v>8.3298508229999992</v>
      </c>
      <c r="JB49" s="29">
        <v>4.2021938983007505</v>
      </c>
      <c r="JC49" s="29">
        <v>8.3745068329999999</v>
      </c>
      <c r="JD49" s="29">
        <v>8.3745068329999999</v>
      </c>
      <c r="JE49" s="29">
        <v>8.3745068329999999</v>
      </c>
      <c r="JF49" s="29">
        <v>4.1464228031930492</v>
      </c>
      <c r="JG49" s="29">
        <v>8.4275441630000003</v>
      </c>
      <c r="JH49" s="29">
        <v>8.4275441630000003</v>
      </c>
      <c r="JI49" s="29">
        <v>8.4275441630000003</v>
      </c>
      <c r="JJ49" s="29">
        <v>4.0876236108697181</v>
      </c>
      <c r="JK49" s="29">
        <v>8.7045751179999993</v>
      </c>
      <c r="JL49" s="29">
        <v>8.7045751179999993</v>
      </c>
      <c r="JM49" s="29">
        <v>8.7045751179999993</v>
      </c>
      <c r="JN49" s="29">
        <v>3.2349269949859316</v>
      </c>
      <c r="JO49" s="29">
        <v>8.8983523929999997</v>
      </c>
      <c r="JP49" s="29">
        <v>8.8983523929999997</v>
      </c>
      <c r="JQ49" s="29">
        <v>8.8983523929999997</v>
      </c>
      <c r="JR49" s="29">
        <v>2.5220978456588243</v>
      </c>
      <c r="JS49" s="29">
        <v>8.9807848450000005</v>
      </c>
      <c r="JT49" s="29">
        <v>8.9807848450000005</v>
      </c>
      <c r="JU49" s="29">
        <v>8.9807848450000005</v>
      </c>
      <c r="JV49" s="29">
        <v>2.0283587729447952</v>
      </c>
      <c r="JW49" s="29">
        <v>9.0169782259999991</v>
      </c>
      <c r="JX49" s="29">
        <v>9.0169782259999991</v>
      </c>
      <c r="JY49" s="29">
        <v>9.0169782259999991</v>
      </c>
      <c r="JZ49" s="29">
        <v>2.067246573228914</v>
      </c>
    </row>
    <row r="50" spans="1:286" ht="15" thickBot="1" x14ac:dyDescent="0.35">
      <c r="A50" s="2"/>
      <c r="B50" s="74" t="s">
        <v>523</v>
      </c>
      <c r="C50" s="74" t="s">
        <v>524</v>
      </c>
      <c r="D50" s="74" t="s">
        <v>881</v>
      </c>
      <c r="E50" s="87">
        <v>347707</v>
      </c>
      <c r="F50" s="84">
        <v>467237</v>
      </c>
      <c r="G50" s="22">
        <v>23.810507584</v>
      </c>
      <c r="H50" s="22">
        <v>12.995363094660551</v>
      </c>
      <c r="I50" s="22">
        <v>9.3400233299160718</v>
      </c>
      <c r="J50" s="22">
        <v>9.5454816439814394</v>
      </c>
      <c r="K50" s="22">
        <v>23.795068649000001</v>
      </c>
      <c r="L50" s="22">
        <v>12.988985139252739</v>
      </c>
      <c r="M50" s="22">
        <v>9.3354393677849465</v>
      </c>
      <c r="N50" s="22">
        <v>9.4223896278095669</v>
      </c>
      <c r="O50" s="22">
        <v>23.862008223</v>
      </c>
      <c r="P50" s="22">
        <v>12.980653136734633</v>
      </c>
      <c r="Q50" s="22">
        <v>9.3294509935212062</v>
      </c>
      <c r="R50" s="22">
        <v>9.2416596288135331</v>
      </c>
      <c r="S50" s="22">
        <v>23.941719397</v>
      </c>
      <c r="T50" s="22">
        <v>12.958739315121681</v>
      </c>
      <c r="U50" s="22">
        <v>9.3137010984531194</v>
      </c>
      <c r="V50" s="22">
        <v>9.0681935661768289</v>
      </c>
      <c r="W50" s="22">
        <v>24.032876221999999</v>
      </c>
      <c r="X50" s="22">
        <v>12.933017919623691</v>
      </c>
      <c r="Y50" s="22">
        <v>9.2952146250641654</v>
      </c>
      <c r="Z50" s="22">
        <v>8.7696506855272016</v>
      </c>
      <c r="AA50" s="22">
        <v>24.150230332</v>
      </c>
      <c r="AB50" s="22">
        <v>12.903582483825677</v>
      </c>
      <c r="AC50" s="22">
        <v>9.2740587977835371</v>
      </c>
      <c r="AD50" s="22">
        <v>8.5536123525488836</v>
      </c>
      <c r="AE50" s="22">
        <v>24.28449058</v>
      </c>
      <c r="AF50" s="22">
        <v>12.869747435286607</v>
      </c>
      <c r="AG50" s="22">
        <v>9.2497408821992018</v>
      </c>
      <c r="AH50" s="22">
        <v>8.2523199102243652</v>
      </c>
      <c r="AI50" s="22">
        <v>24.454817427999998</v>
      </c>
      <c r="AJ50" s="22">
        <v>12.831711047945193</v>
      </c>
      <c r="AK50" s="22">
        <v>9.2224033816948481</v>
      </c>
      <c r="AL50" s="22">
        <v>7.8958429990922969</v>
      </c>
      <c r="AM50" s="22">
        <v>24.646345623999999</v>
      </c>
      <c r="AN50" s="22">
        <v>12.790632059169941</v>
      </c>
      <c r="AO50" s="22">
        <v>9.1928791036323254</v>
      </c>
      <c r="AP50" s="22">
        <v>7.5056058090701292</v>
      </c>
      <c r="AQ50" s="22">
        <v>24.867475901999999</v>
      </c>
      <c r="AR50" s="22">
        <v>12.590352799211482</v>
      </c>
      <c r="AS50" s="22">
        <v>9.0489344560773119</v>
      </c>
      <c r="AT50" s="22">
        <v>7.0820537355330604</v>
      </c>
      <c r="AU50" s="22">
        <v>26.025450196000001</v>
      </c>
      <c r="AV50" s="22">
        <v>12.320103210762838</v>
      </c>
      <c r="AW50" s="22">
        <v>8.8547007557471034</v>
      </c>
      <c r="AX50" s="22">
        <v>4.764308729160156</v>
      </c>
      <c r="AY50" s="22">
        <v>27.055894657</v>
      </c>
      <c r="AZ50" s="22">
        <v>11.200983969200427</v>
      </c>
      <c r="BA50" s="22">
        <v>8.0503677218016652</v>
      </c>
      <c r="BB50" s="22">
        <v>2.2845993082900975</v>
      </c>
      <c r="BC50" s="22">
        <v>27.627163653</v>
      </c>
      <c r="BD50" s="22">
        <v>11.0553738569436</v>
      </c>
      <c r="BE50" s="22">
        <v>7.9457148671146536</v>
      </c>
      <c r="BF50" s="22">
        <v>1.0467098441534759</v>
      </c>
      <c r="BG50" s="22">
        <v>27.945566465999999</v>
      </c>
      <c r="BH50" s="22">
        <v>10.590373428004019</v>
      </c>
      <c r="BI50" s="22">
        <v>7.6115099031532294</v>
      </c>
      <c r="BJ50" s="22">
        <v>0.85615405310437609</v>
      </c>
      <c r="BK50" s="25">
        <v>23.826371224999999</v>
      </c>
      <c r="BL50" s="25">
        <v>12.995555658552485</v>
      </c>
      <c r="BM50" s="25">
        <v>9.3401617293767139</v>
      </c>
      <c r="BN50" s="25">
        <v>9.4934391918914098</v>
      </c>
      <c r="BO50" s="25">
        <v>23.814190506999999</v>
      </c>
      <c r="BP50" s="25">
        <v>12.991124577786781</v>
      </c>
      <c r="BQ50" s="25">
        <v>9.3369770243840993</v>
      </c>
      <c r="BR50" s="25">
        <v>9.403100150034323</v>
      </c>
      <c r="BS50" s="25">
        <v>23.854169534</v>
      </c>
      <c r="BT50" s="25">
        <v>12.98642035903074</v>
      </c>
      <c r="BU50" s="25">
        <v>9.3335960097398427</v>
      </c>
      <c r="BV50" s="25">
        <v>9.3139519251426304</v>
      </c>
      <c r="BW50" s="25">
        <v>23.898603513000001</v>
      </c>
      <c r="BX50" s="25">
        <v>12.97831838356363</v>
      </c>
      <c r="BY50" s="25">
        <v>9.3277729604467989</v>
      </c>
      <c r="BZ50" s="25">
        <v>9.1846872412567269</v>
      </c>
      <c r="CA50" s="25">
        <v>23.955692388999999</v>
      </c>
      <c r="CB50" s="25">
        <v>12.969643259952221</v>
      </c>
      <c r="CC50" s="25">
        <v>9.3215379782973784</v>
      </c>
      <c r="CD50" s="25">
        <v>8.9392601404173266</v>
      </c>
      <c r="CE50" s="25">
        <v>24.023875683</v>
      </c>
      <c r="CF50" s="25">
        <v>12.960352177370511</v>
      </c>
      <c r="CG50" s="25">
        <v>9.3148602943080014</v>
      </c>
      <c r="CH50" s="25">
        <v>8.7833817401729384</v>
      </c>
      <c r="CI50" s="25">
        <v>24.098219403000002</v>
      </c>
      <c r="CJ50" s="25">
        <v>12.950616045952644</v>
      </c>
      <c r="CK50" s="25">
        <v>9.3078627449572373</v>
      </c>
      <c r="CL50" s="25">
        <v>8.5320832601659369</v>
      </c>
      <c r="CM50" s="25">
        <v>24.189341191</v>
      </c>
      <c r="CN50" s="25">
        <v>12.940251541130142</v>
      </c>
      <c r="CO50" s="25">
        <v>9.3004135712681233</v>
      </c>
      <c r="CP50" s="25">
        <v>8.2280421128199173</v>
      </c>
      <c r="CQ50" s="25">
        <v>24.288474771000001</v>
      </c>
      <c r="CR50" s="25">
        <v>12.929575960626584</v>
      </c>
      <c r="CS50" s="25">
        <v>9.2927408213620755</v>
      </c>
      <c r="CT50" s="25">
        <v>7.8815057611985324</v>
      </c>
      <c r="CU50" s="25">
        <v>24.399385429999999</v>
      </c>
      <c r="CV50" s="25">
        <v>12.608572780564639</v>
      </c>
      <c r="CW50" s="25">
        <v>9.0620295154203667</v>
      </c>
      <c r="CX50" s="25">
        <v>7.5149211479222409</v>
      </c>
      <c r="CY50" s="25">
        <v>24.837387488000001</v>
      </c>
      <c r="CZ50" s="25">
        <v>12.563857011238719</v>
      </c>
      <c r="DA50" s="25">
        <v>9.0298914115692455</v>
      </c>
      <c r="DB50" s="25">
        <v>6.0204361806244844</v>
      </c>
      <c r="DC50" s="25">
        <v>25.276763727999999</v>
      </c>
      <c r="DD50" s="25">
        <v>11.916276238077081</v>
      </c>
      <c r="DE50" s="25">
        <v>8.5644623592775151</v>
      </c>
      <c r="DF50" s="25">
        <v>4.0330716252358556</v>
      </c>
      <c r="DG50" s="25">
        <v>25.708441927999999</v>
      </c>
      <c r="DH50" s="25">
        <v>11.879729114932051</v>
      </c>
      <c r="DI50" s="25">
        <v>8.5381952222741511</v>
      </c>
      <c r="DJ50" s="25">
        <v>2.1049557610148959</v>
      </c>
      <c r="DK50" s="25">
        <v>25.968173930999999</v>
      </c>
      <c r="DL50" s="25">
        <v>11.803390204590768</v>
      </c>
      <c r="DM50" s="25">
        <v>8.4833289443276048</v>
      </c>
      <c r="DN50" s="25">
        <v>1.6341862742818236</v>
      </c>
      <c r="DO50" s="27">
        <v>23.809537040999999</v>
      </c>
      <c r="DP50" s="27">
        <v>12.995844594244083</v>
      </c>
      <c r="DQ50" s="27">
        <v>9.3403693931473004</v>
      </c>
      <c r="DR50" s="27">
        <v>9.5476822705522313</v>
      </c>
      <c r="DS50" s="27">
        <v>23.782567813</v>
      </c>
      <c r="DT50" s="27">
        <v>12.991053333005762</v>
      </c>
      <c r="DU50" s="27">
        <v>9.336925819357198</v>
      </c>
      <c r="DV50" s="27">
        <v>9.4613804677783371</v>
      </c>
      <c r="DW50" s="27">
        <v>23.831877984000002</v>
      </c>
      <c r="DX50" s="27">
        <v>12.985544878840985</v>
      </c>
      <c r="DY50" s="27">
        <v>9.3329667848895941</v>
      </c>
      <c r="DZ50" s="27">
        <v>9.3274044547766302</v>
      </c>
      <c r="EA50" s="27">
        <v>23.895661553</v>
      </c>
      <c r="EB50" s="27">
        <v>12.967984835571402</v>
      </c>
      <c r="EC50" s="27">
        <v>9.3203460360411352</v>
      </c>
      <c r="ED50" s="27">
        <v>9.1980183869906735</v>
      </c>
      <c r="EE50" s="27">
        <v>23.980250943999998</v>
      </c>
      <c r="EF50" s="27">
        <v>12.948916821585273</v>
      </c>
      <c r="EG50" s="27">
        <v>9.3066414789473217</v>
      </c>
      <c r="EH50" s="27">
        <v>8.9484803707077827</v>
      </c>
      <c r="EI50" s="27">
        <v>24.074548619000002</v>
      </c>
      <c r="EJ50" s="27">
        <v>12.928590286555114</v>
      </c>
      <c r="EK50" s="27">
        <v>9.2920323979993604</v>
      </c>
      <c r="EL50" s="27">
        <v>8.7969637954829327</v>
      </c>
      <c r="EM50" s="27">
        <v>24.177997581</v>
      </c>
      <c r="EN50" s="27">
        <v>12.906854254643507</v>
      </c>
      <c r="EO50" s="27">
        <v>9.2764102838902431</v>
      </c>
      <c r="EP50" s="27">
        <v>8.5641362965210224</v>
      </c>
      <c r="EQ50" s="27">
        <v>24.306503479</v>
      </c>
      <c r="ER50" s="27">
        <v>12.884004795664637</v>
      </c>
      <c r="ES50" s="27">
        <v>9.2599879278249251</v>
      </c>
      <c r="ET50" s="27">
        <v>8.2923994338656453</v>
      </c>
      <c r="EU50" s="27">
        <v>24.452069754</v>
      </c>
      <c r="EV50" s="27">
        <v>12.860258450201501</v>
      </c>
      <c r="EW50" s="27">
        <v>9.2429209617840087</v>
      </c>
      <c r="EX50" s="27">
        <v>7.9858713611650867</v>
      </c>
      <c r="EY50" s="27">
        <v>24.622684978999999</v>
      </c>
      <c r="EZ50" s="27">
        <v>12.52201755047304</v>
      </c>
      <c r="FA50" s="27">
        <v>8.9998205673137956</v>
      </c>
      <c r="FB50" s="27">
        <v>7.6440203966149909</v>
      </c>
      <c r="FC50" s="27">
        <v>25.492149721000001</v>
      </c>
      <c r="FD50" s="27">
        <v>12.376761413339249</v>
      </c>
      <c r="FE50" s="27">
        <v>8.8954221215173455</v>
      </c>
      <c r="FF50" s="27">
        <v>5.7052258955013908</v>
      </c>
      <c r="FG50" s="27">
        <v>26.407654851</v>
      </c>
      <c r="FH50" s="27">
        <v>11.663893926346702</v>
      </c>
      <c r="FI50" s="27">
        <v>8.3830702225246423</v>
      </c>
      <c r="FJ50" s="27">
        <v>3.9309277852011633</v>
      </c>
      <c r="FK50" s="27">
        <v>26.960583280000002</v>
      </c>
      <c r="FL50" s="27">
        <v>11.604415116835629</v>
      </c>
      <c r="FM50" s="27">
        <v>8.340321631013774</v>
      </c>
      <c r="FN50" s="27">
        <v>3.2881239780086631</v>
      </c>
      <c r="FO50" s="27">
        <v>27.261884032000001</v>
      </c>
      <c r="FP50" s="27">
        <v>11.470619188331639</v>
      </c>
      <c r="FQ50" s="27">
        <v>8.2441598628067361</v>
      </c>
      <c r="FR50" s="27">
        <v>3.547383084214367</v>
      </c>
      <c r="FS50" s="28">
        <v>23.810893160999999</v>
      </c>
      <c r="FT50" s="28">
        <v>12.995362896721986</v>
      </c>
      <c r="FU50" s="28">
        <v>9.3400231876537276</v>
      </c>
      <c r="FV50" s="28">
        <v>9.5398766563696551</v>
      </c>
      <c r="FW50" s="28">
        <v>23.796764758000002</v>
      </c>
      <c r="FX50" s="28">
        <v>12.988984298214179</v>
      </c>
      <c r="FY50" s="28">
        <v>9.3354387633139737</v>
      </c>
      <c r="FZ50" s="28">
        <v>9.4241987196974701</v>
      </c>
      <c r="GA50" s="28">
        <v>23.875349954000001</v>
      </c>
      <c r="GB50" s="28">
        <v>12.98065138253415</v>
      </c>
      <c r="GC50" s="28">
        <v>9.3294497327427806</v>
      </c>
      <c r="GD50" s="28">
        <v>9.2655966088107036</v>
      </c>
      <c r="GE50" s="28">
        <v>23.982684502000001</v>
      </c>
      <c r="GF50" s="28">
        <v>12.957249860476049</v>
      </c>
      <c r="GG50" s="28">
        <v>9.3126305980725057</v>
      </c>
      <c r="GH50" s="28">
        <v>9.1278562840023998</v>
      </c>
      <c r="GI50" s="28">
        <v>24.118392454999999</v>
      </c>
      <c r="GJ50" s="28">
        <v>12.929906078157876</v>
      </c>
      <c r="GK50" s="28">
        <v>9.2929780833317039</v>
      </c>
      <c r="GL50" s="28">
        <v>8.8842913189278789</v>
      </c>
      <c r="GM50" s="28">
        <v>24.303680436</v>
      </c>
      <c r="GN50" s="28">
        <v>12.898816114964657</v>
      </c>
      <c r="GO50" s="28">
        <v>9.2706331146351229</v>
      </c>
      <c r="GP50" s="28">
        <v>8.7514957126248856</v>
      </c>
      <c r="GQ50" s="28">
        <v>24.529700788</v>
      </c>
      <c r="GR50" s="28">
        <v>12.863233454813995</v>
      </c>
      <c r="GS50" s="28">
        <v>9.2450591561757243</v>
      </c>
      <c r="GT50" s="28">
        <v>8.5279649306772587</v>
      </c>
      <c r="GU50" s="28">
        <v>24.832845093</v>
      </c>
      <c r="GV50" s="28">
        <v>12.823446445511921</v>
      </c>
      <c r="GW50" s="28">
        <v>9.2164634491991606</v>
      </c>
      <c r="GX50" s="28">
        <v>8.20890282031203</v>
      </c>
      <c r="GY50" s="28">
        <v>25.187979169999998</v>
      </c>
      <c r="GZ50" s="28">
        <v>12.780586276707803</v>
      </c>
      <c r="HA50" s="28">
        <v>9.1856590019791291</v>
      </c>
      <c r="HB50" s="28">
        <v>7.8885215846449963</v>
      </c>
      <c r="HC50" s="28">
        <v>25.607739486</v>
      </c>
      <c r="HD50" s="28">
        <v>12.42610431720623</v>
      </c>
      <c r="HE50" s="28">
        <v>8.9308858380696581</v>
      </c>
      <c r="HF50" s="28">
        <v>7.5873298560245139</v>
      </c>
      <c r="HG50" s="28">
        <v>27.470673980000001</v>
      </c>
      <c r="HH50" s="28">
        <v>12.14784831774921</v>
      </c>
      <c r="HI50" s="28">
        <v>8.7308977725045249</v>
      </c>
      <c r="HJ50" s="28">
        <v>5.9411378752987449</v>
      </c>
      <c r="HK50" s="28">
        <v>28.501124933</v>
      </c>
      <c r="HL50" s="28">
        <v>10.869686299217058</v>
      </c>
      <c r="HM50" s="28">
        <v>7.8122575632588163</v>
      </c>
      <c r="HN50" s="28">
        <v>-0.84495263405781884</v>
      </c>
      <c r="HO50" s="28">
        <v>28.644131045999998</v>
      </c>
      <c r="HP50" s="28">
        <v>10.722388661968518</v>
      </c>
      <c r="HQ50" s="28">
        <v>7.7063918511335325</v>
      </c>
      <c r="HR50" s="28">
        <v>-6.3759416476814508</v>
      </c>
      <c r="HS50" s="28">
        <v>28.419407117999999</v>
      </c>
      <c r="HT50" s="28">
        <v>9.0262806906086794</v>
      </c>
      <c r="HU50" s="28">
        <v>6.4873656563928526</v>
      </c>
      <c r="HV50" s="28">
        <v>-9.558324252673998</v>
      </c>
      <c r="HW50" s="29">
        <v>23.793042846999999</v>
      </c>
      <c r="HX50" s="29">
        <v>12.995160099165828</v>
      </c>
      <c r="HY50" s="29">
        <v>9.3398774330571079</v>
      </c>
      <c r="HZ50" s="29">
        <v>9.6113051491523329</v>
      </c>
      <c r="IA50" s="29">
        <v>23.761587056</v>
      </c>
      <c r="IB50" s="29">
        <v>12.989847932942805</v>
      </c>
      <c r="IC50" s="29">
        <v>9.3360594745980787</v>
      </c>
      <c r="ID50" s="29">
        <v>9.565141279157638</v>
      </c>
      <c r="IE50" s="29">
        <v>23.822659651999999</v>
      </c>
      <c r="IF50" s="29">
        <v>12.983389468628101</v>
      </c>
      <c r="IG50" s="29">
        <v>9.3314176491303815</v>
      </c>
      <c r="IH50" s="29">
        <v>9.4741722883122037</v>
      </c>
      <c r="II50" s="29">
        <v>23.905749541999999</v>
      </c>
      <c r="IJ50" s="29">
        <v>12.952928195781643</v>
      </c>
      <c r="IK50" s="29">
        <v>9.3095245325646925</v>
      </c>
      <c r="IL50" s="29">
        <v>9.3879827738064652</v>
      </c>
      <c r="IM50" s="29">
        <v>24.023127846000001</v>
      </c>
      <c r="IN50" s="29">
        <v>12.919322605120017</v>
      </c>
      <c r="IO50" s="29">
        <v>9.2853715328748141</v>
      </c>
      <c r="IP50" s="29">
        <v>9.182794186010689</v>
      </c>
      <c r="IQ50" s="29">
        <v>24.195100318000001</v>
      </c>
      <c r="IR50" s="29">
        <v>12.882418716867706</v>
      </c>
      <c r="IS50" s="29">
        <v>9.2588479817642781</v>
      </c>
      <c r="IT50" s="29">
        <v>9.0068947820109759</v>
      </c>
      <c r="IU50" s="29">
        <v>24.406072722000001</v>
      </c>
      <c r="IV50" s="29">
        <v>12.842598948532773</v>
      </c>
      <c r="IW50" s="29">
        <v>9.2302287302257859</v>
      </c>
      <c r="IX50" s="29">
        <v>8.7667199178724982</v>
      </c>
      <c r="IY50" s="29">
        <v>24.693593412999999</v>
      </c>
      <c r="IZ50" s="29">
        <v>12.800522412497495</v>
      </c>
      <c r="JA50" s="29">
        <v>9.1999874953061536</v>
      </c>
      <c r="JB50" s="29">
        <v>8.4964347485128791</v>
      </c>
      <c r="JC50" s="29">
        <v>25.035022249000001</v>
      </c>
      <c r="JD50" s="29">
        <v>12.756364497155896</v>
      </c>
      <c r="JE50" s="29">
        <v>9.1682503320974984</v>
      </c>
      <c r="JF50" s="29">
        <v>8.2190676959678051</v>
      </c>
      <c r="JG50" s="29">
        <v>25.456352119999998</v>
      </c>
      <c r="JH50" s="29">
        <v>12.40615365628754</v>
      </c>
      <c r="JI50" s="29">
        <v>8.9165469052464275</v>
      </c>
      <c r="JJ50" s="29">
        <v>7.784107974855111</v>
      </c>
      <c r="JK50" s="29">
        <v>27.794732934999999</v>
      </c>
      <c r="JL50" s="29">
        <v>12.152637434114409</v>
      </c>
      <c r="JM50" s="29">
        <v>8.7343398047320822</v>
      </c>
      <c r="JN50" s="29">
        <v>2.0739562687154987</v>
      </c>
      <c r="JO50" s="29">
        <v>28.749831814</v>
      </c>
      <c r="JP50" s="29">
        <v>10.243091631664191</v>
      </c>
      <c r="JQ50" s="29">
        <v>7.3619116382765917</v>
      </c>
      <c r="JR50" s="29">
        <v>-4.0025779752113024</v>
      </c>
      <c r="JS50" s="29">
        <v>29.029864283999999</v>
      </c>
      <c r="JT50" s="29">
        <v>10.081609702177412</v>
      </c>
      <c r="JU50" s="29">
        <v>7.2458513960363362</v>
      </c>
      <c r="JV50" s="29">
        <v>-8.1926611656785369</v>
      </c>
      <c r="JW50" s="29">
        <v>28.413852361</v>
      </c>
      <c r="JX50" s="29">
        <v>9.3817444124696774</v>
      </c>
      <c r="JY50" s="29">
        <v>6.7428444322405738</v>
      </c>
      <c r="JZ50" s="29">
        <v>-7.9774719996604588</v>
      </c>
    </row>
    <row r="51" spans="1:286" ht="15" thickBot="1" x14ac:dyDescent="0.35">
      <c r="A51" s="2"/>
      <c r="B51" s="74" t="s">
        <v>525</v>
      </c>
      <c r="C51" s="74" t="s">
        <v>526</v>
      </c>
      <c r="D51" s="74" t="s">
        <v>875</v>
      </c>
      <c r="E51" s="87">
        <v>359442</v>
      </c>
      <c r="F51" s="84">
        <v>418850</v>
      </c>
      <c r="G51" s="22">
        <v>19.712238308</v>
      </c>
      <c r="H51" s="22">
        <v>19.712238308</v>
      </c>
      <c r="I51" s="22">
        <v>19.320353060597764</v>
      </c>
      <c r="J51" s="22">
        <v>10.202041631577679</v>
      </c>
      <c r="K51" s="22">
        <v>19.721020882000001</v>
      </c>
      <c r="L51" s="22">
        <v>19.721020882000001</v>
      </c>
      <c r="M51" s="22">
        <v>19.316739982520641</v>
      </c>
      <c r="N51" s="22">
        <v>10.180903053998684</v>
      </c>
      <c r="O51" s="22">
        <v>19.755427249</v>
      </c>
      <c r="P51" s="22">
        <v>19.755427249</v>
      </c>
      <c r="Q51" s="22">
        <v>19.311981670975342</v>
      </c>
      <c r="R51" s="22">
        <v>10.000686288897144</v>
      </c>
      <c r="S51" s="22">
        <v>19.797955909999999</v>
      </c>
      <c r="T51" s="22">
        <v>19.797955909999999</v>
      </c>
      <c r="U51" s="22">
        <v>19.300973950323847</v>
      </c>
      <c r="V51" s="22">
        <v>9.8499706053108547</v>
      </c>
      <c r="W51" s="22">
        <v>19.858018654999999</v>
      </c>
      <c r="X51" s="22">
        <v>19.858018654999999</v>
      </c>
      <c r="Y51" s="22">
        <v>19.287649481783816</v>
      </c>
      <c r="Z51" s="22">
        <v>9.683104036935184</v>
      </c>
      <c r="AA51" s="22">
        <v>19.942643334</v>
      </c>
      <c r="AB51" s="22">
        <v>19.942643334</v>
      </c>
      <c r="AC51" s="22">
        <v>19.272015801083775</v>
      </c>
      <c r="AD51" s="22">
        <v>9.4511659519602844</v>
      </c>
      <c r="AE51" s="22">
        <v>20.037351870000002</v>
      </c>
      <c r="AF51" s="22">
        <v>20.037351870000002</v>
      </c>
      <c r="AG51" s="22">
        <v>19.253606255625392</v>
      </c>
      <c r="AH51" s="22">
        <v>9.2097277556228896</v>
      </c>
      <c r="AI51" s="22">
        <v>20.150303099999999</v>
      </c>
      <c r="AJ51" s="22">
        <v>20.150303099999999</v>
      </c>
      <c r="AK51" s="22">
        <v>19.232506685902329</v>
      </c>
      <c r="AL51" s="22">
        <v>8.950911932337668</v>
      </c>
      <c r="AM51" s="22">
        <v>20.281820096000001</v>
      </c>
      <c r="AN51" s="22">
        <v>20.281820096000001</v>
      </c>
      <c r="AO51" s="22">
        <v>19.209449187760136</v>
      </c>
      <c r="AP51" s="22">
        <v>8.6845357493316548</v>
      </c>
      <c r="AQ51" s="22">
        <v>20.4213919</v>
      </c>
      <c r="AR51" s="22">
        <v>20.4213919</v>
      </c>
      <c r="AS51" s="22">
        <v>18.921844311835684</v>
      </c>
      <c r="AT51" s="22">
        <v>8.3542921577285618</v>
      </c>
      <c r="AU51" s="22">
        <v>21.064450436000001</v>
      </c>
      <c r="AV51" s="22">
        <v>21.064450436000001</v>
      </c>
      <c r="AW51" s="22">
        <v>18.763041885451234</v>
      </c>
      <c r="AX51" s="22">
        <v>6.8884110492396182</v>
      </c>
      <c r="AY51" s="22">
        <v>21.619667837000001</v>
      </c>
      <c r="AZ51" s="22">
        <v>21.619667837000001</v>
      </c>
      <c r="BA51" s="22">
        <v>18.308760686235825</v>
      </c>
      <c r="BB51" s="22">
        <v>5.6537294543246794</v>
      </c>
      <c r="BC51" s="22">
        <v>21.849247415000001</v>
      </c>
      <c r="BD51" s="22">
        <v>21.849247415000001</v>
      </c>
      <c r="BE51" s="22">
        <v>18.169596043835739</v>
      </c>
      <c r="BF51" s="22">
        <v>4.9940675593551553</v>
      </c>
      <c r="BG51" s="22">
        <v>21.9817863</v>
      </c>
      <c r="BH51" s="22">
        <v>21.9817863</v>
      </c>
      <c r="BI51" s="22">
        <v>17.95745089512911</v>
      </c>
      <c r="BJ51" s="22">
        <v>4.6018289827483159</v>
      </c>
      <c r="BK51" s="25">
        <v>19.711197524999999</v>
      </c>
      <c r="BL51" s="25">
        <v>19.711197524999999</v>
      </c>
      <c r="BM51" s="25">
        <v>19.321129805076836</v>
      </c>
      <c r="BN51" s="25">
        <v>10.17822282245789</v>
      </c>
      <c r="BO51" s="25">
        <v>19.721440643000001</v>
      </c>
      <c r="BP51" s="25">
        <v>19.721440643000001</v>
      </c>
      <c r="BQ51" s="25">
        <v>19.319191906562196</v>
      </c>
      <c r="BR51" s="25">
        <v>10.159492684816312</v>
      </c>
      <c r="BS51" s="25">
        <v>19.745951225999999</v>
      </c>
      <c r="BT51" s="25">
        <v>19.745951225999999</v>
      </c>
      <c r="BU51" s="25">
        <v>19.31707487974175</v>
      </c>
      <c r="BV51" s="25">
        <v>10.027652972101659</v>
      </c>
      <c r="BW51" s="25">
        <v>19.772184589999998</v>
      </c>
      <c r="BX51" s="25">
        <v>19.772184589999998</v>
      </c>
      <c r="BY51" s="25">
        <v>19.313419893309121</v>
      </c>
      <c r="BZ51" s="25">
        <v>9.9117592369055405</v>
      </c>
      <c r="CA51" s="25">
        <v>19.808595932999999</v>
      </c>
      <c r="CB51" s="25">
        <v>19.808595932999999</v>
      </c>
      <c r="CC51" s="25">
        <v>19.309405784883616</v>
      </c>
      <c r="CD51" s="25">
        <v>9.7832390181376212</v>
      </c>
      <c r="CE51" s="25">
        <v>19.865307575999999</v>
      </c>
      <c r="CF51" s="25">
        <v>19.865307575999999</v>
      </c>
      <c r="CG51" s="25">
        <v>19.305030907361036</v>
      </c>
      <c r="CH51" s="25">
        <v>9.5892004291078585</v>
      </c>
      <c r="CI51" s="25">
        <v>19.926019477000001</v>
      </c>
      <c r="CJ51" s="25">
        <v>19.926019477000001</v>
      </c>
      <c r="CK51" s="25">
        <v>19.300328624572831</v>
      </c>
      <c r="CL51" s="25">
        <v>9.3799728538355058</v>
      </c>
      <c r="CM51" s="25">
        <v>19.992606983999998</v>
      </c>
      <c r="CN51" s="25">
        <v>19.992606983999998</v>
      </c>
      <c r="CO51" s="25">
        <v>19.295243267881474</v>
      </c>
      <c r="CP51" s="25">
        <v>9.1538388114098144</v>
      </c>
      <c r="CQ51" s="25">
        <v>20.069734910000001</v>
      </c>
      <c r="CR51" s="25">
        <v>20.069734910000001</v>
      </c>
      <c r="CS51" s="25">
        <v>19.289928752472086</v>
      </c>
      <c r="CT51" s="25">
        <v>8.9155019397846651</v>
      </c>
      <c r="CU51" s="25">
        <v>20.147243458999998</v>
      </c>
      <c r="CV51" s="25">
        <v>20.147243458999998</v>
      </c>
      <c r="CW51" s="25">
        <v>19.080814034497561</v>
      </c>
      <c r="CX51" s="25">
        <v>8.6103507789905525</v>
      </c>
      <c r="CY51" s="25">
        <v>20.434423953</v>
      </c>
      <c r="CZ51" s="25">
        <v>20.434423953</v>
      </c>
      <c r="DA51" s="25">
        <v>19.055449304204959</v>
      </c>
      <c r="DB51" s="25">
        <v>7.3965638497075741</v>
      </c>
      <c r="DC51" s="25">
        <v>20.662677474999999</v>
      </c>
      <c r="DD51" s="25">
        <v>20.662677474999999</v>
      </c>
      <c r="DE51" s="25">
        <v>18.770322954644879</v>
      </c>
      <c r="DF51" s="25">
        <v>6.337364402216382</v>
      </c>
      <c r="DG51" s="25">
        <v>20.891561465999999</v>
      </c>
      <c r="DH51" s="25">
        <v>20.891561465999999</v>
      </c>
      <c r="DI51" s="25">
        <v>18.732318088177365</v>
      </c>
      <c r="DJ51" s="25">
        <v>5.6108017891885282</v>
      </c>
      <c r="DK51" s="25">
        <v>21.037164729000001</v>
      </c>
      <c r="DL51" s="25">
        <v>21.037164729000001</v>
      </c>
      <c r="DM51" s="25">
        <v>18.598047511562328</v>
      </c>
      <c r="DN51" s="25">
        <v>5.3931750378783807</v>
      </c>
      <c r="DO51" s="27">
        <v>19.711957798</v>
      </c>
      <c r="DP51" s="27">
        <v>19.711957798</v>
      </c>
      <c r="DQ51" s="27">
        <v>19.320629118084575</v>
      </c>
      <c r="DR51" s="27">
        <v>10.203175606115479</v>
      </c>
      <c r="DS51" s="27">
        <v>19.717171562000001</v>
      </c>
      <c r="DT51" s="27">
        <v>19.717171562000001</v>
      </c>
      <c r="DU51" s="27">
        <v>19.31792333783331</v>
      </c>
      <c r="DV51" s="27">
        <v>10.200127473847992</v>
      </c>
      <c r="DW51" s="27">
        <v>19.745623274</v>
      </c>
      <c r="DX51" s="27">
        <v>19.745623274</v>
      </c>
      <c r="DY51" s="27">
        <v>19.314795929719715</v>
      </c>
      <c r="DZ51" s="27">
        <v>10.04381436999522</v>
      </c>
      <c r="EA51" s="27">
        <v>19.781454743000001</v>
      </c>
      <c r="EB51" s="27">
        <v>19.781454743000001</v>
      </c>
      <c r="EC51" s="27">
        <v>19.306337836382241</v>
      </c>
      <c r="ED51" s="27">
        <v>9.9158419956921122</v>
      </c>
      <c r="EE51" s="27">
        <v>19.833200385000001</v>
      </c>
      <c r="EF51" s="27">
        <v>19.833200385000001</v>
      </c>
      <c r="EG51" s="27">
        <v>19.296986135089714</v>
      </c>
      <c r="EH51" s="27">
        <v>9.7737980708331893</v>
      </c>
      <c r="EI51" s="27">
        <v>19.905294658999999</v>
      </c>
      <c r="EJ51" s="27">
        <v>19.905294658999999</v>
      </c>
      <c r="EK51" s="27">
        <v>19.286883677682177</v>
      </c>
      <c r="EL51" s="27">
        <v>9.5764798719727153</v>
      </c>
      <c r="EM51" s="27">
        <v>19.984279045000001</v>
      </c>
      <c r="EN51" s="27">
        <v>19.984279045000001</v>
      </c>
      <c r="EO51" s="27">
        <v>19.275925594061608</v>
      </c>
      <c r="EP51" s="27">
        <v>9.3721248393334164</v>
      </c>
      <c r="EQ51" s="27">
        <v>20.075737008000001</v>
      </c>
      <c r="ER51" s="27">
        <v>20.075737008000001</v>
      </c>
      <c r="ES51" s="27">
        <v>19.264283570110951</v>
      </c>
      <c r="ET51" s="27">
        <v>9.1595676962870485</v>
      </c>
      <c r="EU51" s="27">
        <v>20.183372154000001</v>
      </c>
      <c r="EV51" s="27">
        <v>20.183372154000001</v>
      </c>
      <c r="EW51" s="27">
        <v>19.252089336441106</v>
      </c>
      <c r="EX51" s="27">
        <v>8.9389672184847875</v>
      </c>
      <c r="EY51" s="27">
        <v>20.296453978999999</v>
      </c>
      <c r="EZ51" s="27">
        <v>20.296453978999999</v>
      </c>
      <c r="FA51" s="27">
        <v>19.034291011985495</v>
      </c>
      <c r="FB51" s="27">
        <v>8.6553289569903971</v>
      </c>
      <c r="FC51" s="27">
        <v>20.791071394999999</v>
      </c>
      <c r="FD51" s="27">
        <v>20.791071394999999</v>
      </c>
      <c r="FE51" s="27">
        <v>18.955189391698635</v>
      </c>
      <c r="FF51" s="27">
        <v>7.3994504907422272</v>
      </c>
      <c r="FG51" s="27">
        <v>21.287054803</v>
      </c>
      <c r="FH51" s="27">
        <v>21.287054803</v>
      </c>
      <c r="FI51" s="27">
        <v>18.623404597305274</v>
      </c>
      <c r="FJ51" s="27">
        <v>6.4992250649881598</v>
      </c>
      <c r="FK51" s="27">
        <v>21.533151123</v>
      </c>
      <c r="FL51" s="27">
        <v>21.533151123</v>
      </c>
      <c r="FM51" s="27">
        <v>18.536727664742585</v>
      </c>
      <c r="FN51" s="27">
        <v>6.1005564419856206</v>
      </c>
      <c r="FO51" s="27">
        <v>21.608682330000001</v>
      </c>
      <c r="FP51" s="27">
        <v>21.608682330000001</v>
      </c>
      <c r="FQ51" s="27">
        <v>18.448488830365172</v>
      </c>
      <c r="FR51" s="27">
        <v>5.9739477576818096</v>
      </c>
      <c r="FS51" s="28">
        <v>19.718143763</v>
      </c>
      <c r="FT51" s="28">
        <v>19.718143763</v>
      </c>
      <c r="FU51" s="28">
        <v>19.320352969307962</v>
      </c>
      <c r="FV51" s="28">
        <v>10.194080376010561</v>
      </c>
      <c r="FW51" s="28">
        <v>19.73255902</v>
      </c>
      <c r="FX51" s="28">
        <v>19.73255902</v>
      </c>
      <c r="FY51" s="28">
        <v>19.316739592019143</v>
      </c>
      <c r="FZ51" s="28">
        <v>10.177142978280873</v>
      </c>
      <c r="GA51" s="28">
        <v>19.777809085000001</v>
      </c>
      <c r="GB51" s="28">
        <v>19.777809085000001</v>
      </c>
      <c r="GC51" s="28">
        <v>19.311980857142579</v>
      </c>
      <c r="GD51" s="28">
        <v>10.009427542038566</v>
      </c>
      <c r="GE51" s="28">
        <v>19.838770891999999</v>
      </c>
      <c r="GF51" s="28">
        <v>19.838770891999999</v>
      </c>
      <c r="GG51" s="28">
        <v>19.300321647814375</v>
      </c>
      <c r="GH51" s="28">
        <v>9.8796074209670142</v>
      </c>
      <c r="GI51" s="28">
        <v>19.926703106000001</v>
      </c>
      <c r="GJ51" s="28">
        <v>19.926703106000001</v>
      </c>
      <c r="GK51" s="28">
        <v>19.286285684830478</v>
      </c>
      <c r="GL51" s="28">
        <v>9.7444620693189634</v>
      </c>
      <c r="GM51" s="28">
        <v>20.048269616999999</v>
      </c>
      <c r="GN51" s="28">
        <v>20.048269616999999</v>
      </c>
      <c r="GO51" s="28">
        <v>19.269926192738318</v>
      </c>
      <c r="GP51" s="28">
        <v>9.5663591143566187</v>
      </c>
      <c r="GQ51" s="28">
        <v>20.192907294000001</v>
      </c>
      <c r="GR51" s="28">
        <v>20.192907294000001</v>
      </c>
      <c r="GS51" s="28">
        <v>19.250749364254681</v>
      </c>
      <c r="GT51" s="28">
        <v>9.3877119351569043</v>
      </c>
      <c r="GU51" s="28">
        <v>20.375633518000001</v>
      </c>
      <c r="GV51" s="28">
        <v>20.375633518000001</v>
      </c>
      <c r="GW51" s="28">
        <v>19.228881173549166</v>
      </c>
      <c r="GX51" s="28">
        <v>9.2038325428719041</v>
      </c>
      <c r="GY51" s="28">
        <v>20.573574797999999</v>
      </c>
      <c r="GZ51" s="28">
        <v>20.573574797999999</v>
      </c>
      <c r="HA51" s="28">
        <v>19.205041440580555</v>
      </c>
      <c r="HB51" s="28">
        <v>9.0303225532244582</v>
      </c>
      <c r="HC51" s="28">
        <v>20.804985514999998</v>
      </c>
      <c r="HD51" s="28">
        <v>20.804985514999998</v>
      </c>
      <c r="HE51" s="28">
        <v>18.97391378748279</v>
      </c>
      <c r="HF51" s="28">
        <v>8.8116770901505177</v>
      </c>
      <c r="HG51" s="28">
        <v>21.374006217000002</v>
      </c>
      <c r="HH51" s="28">
        <v>21.374006217000002</v>
      </c>
      <c r="HI51" s="28">
        <v>18.811600942149298</v>
      </c>
      <c r="HJ51" s="28">
        <v>7.7440914984623781</v>
      </c>
      <c r="HK51" s="28">
        <v>21.914656763</v>
      </c>
      <c r="HL51" s="28">
        <v>21.914656763</v>
      </c>
      <c r="HM51" s="28">
        <v>18.190718099459431</v>
      </c>
      <c r="HN51" s="28">
        <v>4.6111856896942847</v>
      </c>
      <c r="HO51" s="28">
        <v>22.237961494</v>
      </c>
      <c r="HP51" s="28">
        <v>22.237961494</v>
      </c>
      <c r="HQ51" s="28">
        <v>18.05082313534372</v>
      </c>
      <c r="HR51" s="28">
        <v>1.605266479903424</v>
      </c>
      <c r="HS51" s="28">
        <v>22.418707003000002</v>
      </c>
      <c r="HT51" s="28">
        <v>22.418707003000002</v>
      </c>
      <c r="HU51" s="28">
        <v>17.513832584180644</v>
      </c>
      <c r="HV51" s="28">
        <v>-0.71738782999926087</v>
      </c>
      <c r="HW51" s="29">
        <v>19.704871595</v>
      </c>
      <c r="HX51" s="29">
        <v>19.704871595</v>
      </c>
      <c r="HY51" s="29">
        <v>19.320287050582145</v>
      </c>
      <c r="HZ51" s="29">
        <v>10.238173343244796</v>
      </c>
      <c r="IA51" s="29">
        <v>19.706388570000001</v>
      </c>
      <c r="IB51" s="29">
        <v>19.706388570000001</v>
      </c>
      <c r="IC51" s="29">
        <v>19.31731888284423</v>
      </c>
      <c r="ID51" s="29">
        <v>10.26409276508172</v>
      </c>
      <c r="IE51" s="29">
        <v>19.738510234</v>
      </c>
      <c r="IF51" s="29">
        <v>19.738510234</v>
      </c>
      <c r="IG51" s="29">
        <v>19.313737413357693</v>
      </c>
      <c r="IH51" s="29">
        <v>10.13986774620092</v>
      </c>
      <c r="II51" s="29">
        <v>19.789442936</v>
      </c>
      <c r="IJ51" s="29">
        <v>19.789442936</v>
      </c>
      <c r="IK51" s="29">
        <v>19.299701853402439</v>
      </c>
      <c r="IL51" s="29">
        <v>10.042918760593455</v>
      </c>
      <c r="IM51" s="29">
        <v>19.866056429</v>
      </c>
      <c r="IN51" s="29">
        <v>19.866056429</v>
      </c>
      <c r="IO51" s="29">
        <v>19.284044105455941</v>
      </c>
      <c r="IP51" s="29">
        <v>9.943720714565071</v>
      </c>
      <c r="IQ51" s="29">
        <v>19.979960362</v>
      </c>
      <c r="IR51" s="29">
        <v>19.979960362</v>
      </c>
      <c r="IS51" s="29">
        <v>19.266717494942192</v>
      </c>
      <c r="IT51" s="29">
        <v>9.7908710752850183</v>
      </c>
      <c r="IU51" s="29">
        <v>20.105723017999999</v>
      </c>
      <c r="IV51" s="29">
        <v>20.105723017999999</v>
      </c>
      <c r="IW51" s="29">
        <v>19.247810379591982</v>
      </c>
      <c r="IX51" s="29">
        <v>9.6383405166823763</v>
      </c>
      <c r="IY51" s="29">
        <v>20.262965974</v>
      </c>
      <c r="IZ51" s="29">
        <v>20.262965974</v>
      </c>
      <c r="JA51" s="29">
        <v>19.227717647850568</v>
      </c>
      <c r="JB51" s="29">
        <v>9.4808329230348516</v>
      </c>
      <c r="JC51" s="29">
        <v>20.449796448000001</v>
      </c>
      <c r="JD51" s="29">
        <v>20.449796448000001</v>
      </c>
      <c r="JE51" s="29">
        <v>19.206526887245012</v>
      </c>
      <c r="JF51" s="29">
        <v>9.3285268695003545</v>
      </c>
      <c r="JG51" s="29">
        <v>20.680976292</v>
      </c>
      <c r="JH51" s="29">
        <v>20.680976292</v>
      </c>
      <c r="JI51" s="29">
        <v>19.071367173017315</v>
      </c>
      <c r="JJ51" s="29">
        <v>9.0082571009632311</v>
      </c>
      <c r="JK51" s="29">
        <v>21.591270207000001</v>
      </c>
      <c r="JL51" s="29">
        <v>21.591270207000001</v>
      </c>
      <c r="JM51" s="29">
        <v>18.942675982424085</v>
      </c>
      <c r="JN51" s="29">
        <v>5.4864719138559757</v>
      </c>
      <c r="JO51" s="29">
        <v>22.161461848000002</v>
      </c>
      <c r="JP51" s="29">
        <v>22.161461848000002</v>
      </c>
      <c r="JQ51" s="29">
        <v>18.045194285383761</v>
      </c>
      <c r="JR51" s="29">
        <v>2.2945373347904017</v>
      </c>
      <c r="JS51" s="29">
        <v>22.454744896000001</v>
      </c>
      <c r="JT51" s="29">
        <v>22.454744896000001</v>
      </c>
      <c r="JU51" s="29">
        <v>17.944190130090156</v>
      </c>
      <c r="JV51" s="29">
        <v>-0.24995195596291708</v>
      </c>
      <c r="JW51" s="29">
        <v>22.448875258000001</v>
      </c>
      <c r="JX51" s="29">
        <v>22.448875258000001</v>
      </c>
      <c r="JY51" s="29">
        <v>17.641147979084021</v>
      </c>
      <c r="JZ51" s="29">
        <v>-0.39532300527731223</v>
      </c>
    </row>
    <row r="52" spans="1:286" ht="15" thickBot="1" x14ac:dyDescent="0.35">
      <c r="A52" s="2"/>
      <c r="B52" s="74" t="s">
        <v>527</v>
      </c>
      <c r="C52" s="74" t="s">
        <v>526</v>
      </c>
      <c r="D52" s="74" t="s">
        <v>875</v>
      </c>
      <c r="E52" s="87">
        <v>354895</v>
      </c>
      <c r="F52" s="84">
        <v>422392</v>
      </c>
      <c r="G52" s="22">
        <v>25.745818758315789</v>
      </c>
      <c r="H52" s="22">
        <v>6.8374152936952806</v>
      </c>
      <c r="I52" s="22">
        <v>4.9141849976995182</v>
      </c>
      <c r="J52" s="22">
        <v>11.56257527824452</v>
      </c>
      <c r="K52" s="22">
        <v>25.683726106315788</v>
      </c>
      <c r="L52" s="22">
        <v>6.8253222400672655</v>
      </c>
      <c r="M52" s="22">
        <v>4.9054934819494118</v>
      </c>
      <c r="N52" s="22">
        <v>11.364899246296282</v>
      </c>
      <c r="O52" s="22">
        <v>25.790061139315789</v>
      </c>
      <c r="P52" s="22">
        <v>6.8095179962141472</v>
      </c>
      <c r="Q52" s="22">
        <v>4.8941346607125933</v>
      </c>
      <c r="R52" s="22">
        <v>10.654234645168565</v>
      </c>
      <c r="S52" s="22">
        <v>25.901799095315788</v>
      </c>
      <c r="T52" s="22">
        <v>6.7730030273911463</v>
      </c>
      <c r="U52" s="22">
        <v>4.8678906336535785</v>
      </c>
      <c r="V52" s="22">
        <v>10.375563983201893</v>
      </c>
      <c r="W52" s="22">
        <v>26.03918457031579</v>
      </c>
      <c r="X52" s="22">
        <v>6.7290852982773579</v>
      </c>
      <c r="Y52" s="22">
        <v>4.836326097016026</v>
      </c>
      <c r="Z52" s="22">
        <v>10.046186360883183</v>
      </c>
      <c r="AA52" s="22">
        <v>26.211228956315786</v>
      </c>
      <c r="AB52" s="22">
        <v>6.6778579003015182</v>
      </c>
      <c r="AC52" s="22">
        <v>4.7995079574427013</v>
      </c>
      <c r="AD52" s="22">
        <v>9.6052942859796104</v>
      </c>
      <c r="AE52" s="22">
        <v>26.404585843315786</v>
      </c>
      <c r="AF52" s="22">
        <v>6.6178343388810372</v>
      </c>
      <c r="AG52" s="22">
        <v>4.7563678420085829</v>
      </c>
      <c r="AH52" s="22">
        <v>9.1432844533890858</v>
      </c>
      <c r="AI52" s="22">
        <v>26.639981336315788</v>
      </c>
      <c r="AJ52" s="22">
        <v>6.5493506978723408</v>
      </c>
      <c r="AK52" s="22">
        <v>4.7071473007986473</v>
      </c>
      <c r="AL52" s="22">
        <v>8.6421409659733115</v>
      </c>
      <c r="AM52" s="22">
        <v>26.900501143315786</v>
      </c>
      <c r="AN52" s="22">
        <v>6.474714305657562</v>
      </c>
      <c r="AO52" s="22">
        <v>4.6535046561515552</v>
      </c>
      <c r="AP52" s="22">
        <v>8.1518577081449024</v>
      </c>
      <c r="AQ52" s="22">
        <v>27.201302535315786</v>
      </c>
      <c r="AR52" s="22">
        <v>5.6626762334031531</v>
      </c>
      <c r="AS52" s="22">
        <v>4.0698769048998411</v>
      </c>
      <c r="AT52" s="22">
        <v>7.5205976956778713</v>
      </c>
      <c r="AU52" s="22">
        <v>28.741762889315787</v>
      </c>
      <c r="AV52" s="22">
        <v>5.2641279269285954</v>
      </c>
      <c r="AW52" s="22">
        <v>3.7834323897711832</v>
      </c>
      <c r="AX52" s="22">
        <v>4.8130025999712061</v>
      </c>
      <c r="AY52" s="22">
        <v>29.96179209431579</v>
      </c>
      <c r="AZ52" s="22">
        <v>5.1199479884526768</v>
      </c>
      <c r="BA52" s="22">
        <v>3.6798074291400908</v>
      </c>
      <c r="BB52" s="22">
        <v>2.3778916629934557</v>
      </c>
      <c r="BC52" s="22">
        <v>30.416698025315789</v>
      </c>
      <c r="BD52" s="22">
        <v>6.8465068499180113</v>
      </c>
      <c r="BE52" s="22">
        <v>4.9207192781660973</v>
      </c>
      <c r="BF52" s="22">
        <v>1.3408647808698007</v>
      </c>
      <c r="BG52" s="22">
        <v>30.60285596131579</v>
      </c>
      <c r="BH52" s="22">
        <v>6.9569626078093849</v>
      </c>
      <c r="BI52" s="22">
        <v>5.0001060061947182</v>
      </c>
      <c r="BJ52" s="22">
        <v>1.0029471916339006</v>
      </c>
      <c r="BK52" s="25">
        <v>25.779162174315786</v>
      </c>
      <c r="BL52" s="25">
        <v>6.8423627180436206</v>
      </c>
      <c r="BM52" s="25">
        <v>4.9177408089915842</v>
      </c>
      <c r="BN52" s="25">
        <v>11.494112304802677</v>
      </c>
      <c r="BO52" s="25">
        <v>25.731991268315788</v>
      </c>
      <c r="BP52" s="25">
        <v>6.8377273664818414</v>
      </c>
      <c r="BQ52" s="25">
        <v>4.914409290555815</v>
      </c>
      <c r="BR52" s="25">
        <v>11.459789838879658</v>
      </c>
      <c r="BS52" s="25">
        <v>25.799411070315788</v>
      </c>
      <c r="BT52" s="25">
        <v>6.832375428030196</v>
      </c>
      <c r="BU52" s="25">
        <v>4.9105627470129738</v>
      </c>
      <c r="BV52" s="25">
        <v>11.050201116364661</v>
      </c>
      <c r="BW52" s="25">
        <v>25.86326338131579</v>
      </c>
      <c r="BX52" s="25">
        <v>6.821648268503024</v>
      </c>
      <c r="BY52" s="25">
        <v>4.9028529262470819</v>
      </c>
      <c r="BZ52" s="25">
        <v>10.873601942740155</v>
      </c>
      <c r="CA52" s="25">
        <v>25.943330427315786</v>
      </c>
      <c r="CB52" s="25">
        <v>6.8095970516349142</v>
      </c>
      <c r="CC52" s="25">
        <v>4.89419147940007</v>
      </c>
      <c r="CD52" s="25">
        <v>10.641092589428119</v>
      </c>
      <c r="CE52" s="25">
        <v>26.030755940315789</v>
      </c>
      <c r="CF52" s="25">
        <v>6.7963645318008519</v>
      </c>
      <c r="CG52" s="25">
        <v>4.884681006852019</v>
      </c>
      <c r="CH52" s="25">
        <v>10.301477661008537</v>
      </c>
      <c r="CI52" s="25">
        <v>26.122396515315788</v>
      </c>
      <c r="CJ52" s="25">
        <v>6.7818463364762929</v>
      </c>
      <c r="CK52" s="25">
        <v>4.8742464940144847</v>
      </c>
      <c r="CL52" s="25">
        <v>9.9246104559080628</v>
      </c>
      <c r="CM52" s="25">
        <v>26.232401453315788</v>
      </c>
      <c r="CN52" s="25">
        <v>6.7660184509852161</v>
      </c>
      <c r="CO52" s="25">
        <v>4.86287068106697</v>
      </c>
      <c r="CP52" s="25">
        <v>9.5067629329347128</v>
      </c>
      <c r="CQ52" s="25">
        <v>26.353106867315788</v>
      </c>
      <c r="CR52" s="25">
        <v>6.7492893560155789</v>
      </c>
      <c r="CS52" s="25">
        <v>4.85084715112274</v>
      </c>
      <c r="CT52" s="25">
        <v>9.0814104095053203</v>
      </c>
      <c r="CU52" s="25">
        <v>26.493553297315788</v>
      </c>
      <c r="CV52" s="25">
        <v>6.179704003074411</v>
      </c>
      <c r="CW52" s="25">
        <v>4.4414749430437812</v>
      </c>
      <c r="CX52" s="25">
        <v>8.5068791884617205</v>
      </c>
      <c r="CY52" s="25">
        <v>26.983165122315789</v>
      </c>
      <c r="CZ52" s="25">
        <v>6.1855960000720689</v>
      </c>
      <c r="DA52" s="25">
        <v>4.44570963729719</v>
      </c>
      <c r="DB52" s="25">
        <v>6.4537335703350998</v>
      </c>
      <c r="DC52" s="25">
        <v>27.490718475315788</v>
      </c>
      <c r="DD52" s="25">
        <v>6.3499586383701336</v>
      </c>
      <c r="DE52" s="25">
        <v>4.5638403016801838</v>
      </c>
      <c r="DF52" s="25">
        <v>4.5683667001249475</v>
      </c>
      <c r="DG52" s="25">
        <v>28.024076403315789</v>
      </c>
      <c r="DH52" s="25">
        <v>7.9502458713682547</v>
      </c>
      <c r="DI52" s="25">
        <v>5.7139982450862048</v>
      </c>
      <c r="DJ52" s="25">
        <v>3.0764891411042541</v>
      </c>
      <c r="DK52" s="25">
        <v>28.336376260315788</v>
      </c>
      <c r="DL52" s="25">
        <v>8.1663299241606495</v>
      </c>
      <c r="DM52" s="25">
        <v>5.8693021084413592</v>
      </c>
      <c r="DN52" s="25">
        <v>2.7004248056528475</v>
      </c>
      <c r="DO52" s="27">
        <v>25.745079008315788</v>
      </c>
      <c r="DP52" s="27">
        <v>6.8383278297474321</v>
      </c>
      <c r="DQ52" s="27">
        <v>4.9148408553276894</v>
      </c>
      <c r="DR52" s="27">
        <v>11.565271730504103</v>
      </c>
      <c r="DS52" s="27">
        <v>25.673607722315786</v>
      </c>
      <c r="DT52" s="27">
        <v>6.8292375824855656</v>
      </c>
      <c r="DU52" s="27">
        <v>4.9083075156370555</v>
      </c>
      <c r="DV52" s="27">
        <v>11.411019856394713</v>
      </c>
      <c r="DW52" s="27">
        <v>25.764359277315787</v>
      </c>
      <c r="DX52" s="27">
        <v>6.8188061185324624</v>
      </c>
      <c r="DY52" s="27">
        <v>4.9008102171023813</v>
      </c>
      <c r="DZ52" s="27">
        <v>10.757521534306498</v>
      </c>
      <c r="EA52" s="27">
        <v>25.859682965315788</v>
      </c>
      <c r="EB52" s="27">
        <v>6.7906380340823125</v>
      </c>
      <c r="EC52" s="27">
        <v>4.8805652601891305</v>
      </c>
      <c r="ED52" s="27">
        <v>10.532913848911235</v>
      </c>
      <c r="EE52" s="27">
        <v>25.975764690315788</v>
      </c>
      <c r="EF52" s="27">
        <v>6.7596126044709095</v>
      </c>
      <c r="EG52" s="27">
        <v>4.8582666730484432</v>
      </c>
      <c r="EH52" s="27">
        <v>10.262727327054549</v>
      </c>
      <c r="EI52" s="27">
        <v>26.114883735315786</v>
      </c>
      <c r="EJ52" s="27">
        <v>6.7262005213953682</v>
      </c>
      <c r="EK52" s="27">
        <v>4.8342527510707747</v>
      </c>
      <c r="EL52" s="27">
        <v>9.9042372353267893</v>
      </c>
      <c r="EM52" s="27">
        <v>26.263496998315787</v>
      </c>
      <c r="EN52" s="27">
        <v>6.690027300316622</v>
      </c>
      <c r="EO52" s="27">
        <v>4.8082543448444399</v>
      </c>
      <c r="EP52" s="27">
        <v>9.5303435404338543</v>
      </c>
      <c r="EQ52" s="27">
        <v>26.442111800315786</v>
      </c>
      <c r="ER52" s="27">
        <v>6.6516676031682218</v>
      </c>
      <c r="ES52" s="27">
        <v>4.7806844752159581</v>
      </c>
      <c r="ET52" s="27">
        <v>9.1389826540063837</v>
      </c>
      <c r="EU52" s="27">
        <v>26.640632483315787</v>
      </c>
      <c r="EV52" s="27">
        <v>6.6115355186303733</v>
      </c>
      <c r="EW52" s="27">
        <v>4.7518407558730429</v>
      </c>
      <c r="EX52" s="27">
        <v>8.7568862569784685</v>
      </c>
      <c r="EY52" s="27">
        <v>26.873091022315787</v>
      </c>
      <c r="EZ52" s="27">
        <v>6.0120744122719758</v>
      </c>
      <c r="FA52" s="27">
        <v>4.3209962555708383</v>
      </c>
      <c r="FB52" s="27">
        <v>8.2363165704180048</v>
      </c>
      <c r="FC52" s="27">
        <v>28.024784351315787</v>
      </c>
      <c r="FD52" s="27">
        <v>5.8647853795611162</v>
      </c>
      <c r="FE52" s="27">
        <v>4.2151367276962048</v>
      </c>
      <c r="FF52" s="27">
        <v>6.0678035465286655</v>
      </c>
      <c r="FG52" s="27">
        <v>28.984982519315786</v>
      </c>
      <c r="FH52" s="27">
        <v>6.0733568399189783</v>
      </c>
      <c r="FI52" s="27">
        <v>4.3650411429485576</v>
      </c>
      <c r="FJ52" s="27">
        <v>4.4854379091081498</v>
      </c>
      <c r="FK52" s="27">
        <v>29.277521159315789</v>
      </c>
      <c r="FL52" s="27">
        <v>7.9687049905233538</v>
      </c>
      <c r="FM52" s="27">
        <v>5.7272651774760481</v>
      </c>
      <c r="FN52" s="27">
        <v>4.0124099403057869</v>
      </c>
      <c r="FO52" s="27">
        <v>29.301281368315788</v>
      </c>
      <c r="FP52" s="27">
        <v>8.2064861717438635</v>
      </c>
      <c r="FQ52" s="27">
        <v>5.8981631942407402</v>
      </c>
      <c r="FR52" s="27">
        <v>4.2286360956496196</v>
      </c>
      <c r="FS52" s="28">
        <v>25.746829936315788</v>
      </c>
      <c r="FT52" s="28">
        <v>6.8374151450410139</v>
      </c>
      <c r="FU52" s="28">
        <v>4.9141848908587704</v>
      </c>
      <c r="FV52" s="28">
        <v>11.552704878487768</v>
      </c>
      <c r="FW52" s="28">
        <v>25.683369142315787</v>
      </c>
      <c r="FX52" s="28">
        <v>6.8253216037789208</v>
      </c>
      <c r="FY52" s="28">
        <v>4.9054930246364501</v>
      </c>
      <c r="FZ52" s="28">
        <v>11.377639489934019</v>
      </c>
      <c r="GA52" s="28">
        <v>25.803342214315787</v>
      </c>
      <c r="GB52" s="28">
        <v>6.8095166703463121</v>
      </c>
      <c r="GC52" s="28">
        <v>4.894133707785274</v>
      </c>
      <c r="GD52" s="28">
        <v>10.706541365471537</v>
      </c>
      <c r="GE52" s="28">
        <v>25.949948406315787</v>
      </c>
      <c r="GF52" s="28">
        <v>6.7714376106156795</v>
      </c>
      <c r="GG52" s="28">
        <v>4.8667655377945866</v>
      </c>
      <c r="GH52" s="28">
        <v>10.485979523548522</v>
      </c>
      <c r="GI52" s="28">
        <v>26.146779049315789</v>
      </c>
      <c r="GJ52" s="28">
        <v>6.7258586310071333</v>
      </c>
      <c r="GK52" s="28">
        <v>4.8340070277170568</v>
      </c>
      <c r="GL52" s="28">
        <v>10.235410741795704</v>
      </c>
      <c r="GM52" s="28">
        <v>26.406146930315789</v>
      </c>
      <c r="GN52" s="28">
        <v>6.6729468018870621</v>
      </c>
      <c r="GO52" s="28">
        <v>4.7959782543145622</v>
      </c>
      <c r="GP52" s="28">
        <v>9.9234401124039167</v>
      </c>
      <c r="GQ52" s="28">
        <v>26.682418450315787</v>
      </c>
      <c r="GR52" s="28">
        <v>6.6111716576624442</v>
      </c>
      <c r="GS52" s="28">
        <v>4.7515792418311076</v>
      </c>
      <c r="GT52" s="28">
        <v>9.6112212793205245</v>
      </c>
      <c r="GU52" s="28">
        <v>26.900035052315786</v>
      </c>
      <c r="GV52" s="28">
        <v>6.5409342671435526</v>
      </c>
      <c r="GW52" s="28">
        <v>4.7010982463175299</v>
      </c>
      <c r="GX52" s="28">
        <v>9.284385504298946</v>
      </c>
      <c r="GY52" s="28">
        <v>27.129981479315788</v>
      </c>
      <c r="GZ52" s="28">
        <v>6.464522081914148</v>
      </c>
      <c r="HA52" s="28">
        <v>4.6461793042661341</v>
      </c>
      <c r="HB52" s="28">
        <v>9.0063166291141457</v>
      </c>
      <c r="HC52" s="28">
        <v>27.378409199315787</v>
      </c>
      <c r="HD52" s="28">
        <v>5.8275505266841892</v>
      </c>
      <c r="HE52" s="28">
        <v>4.1883753057933895</v>
      </c>
      <c r="HF52" s="28">
        <v>8.633808656035832</v>
      </c>
      <c r="HG52" s="28">
        <v>28.474733977315786</v>
      </c>
      <c r="HH52" s="28">
        <v>5.4207721644669293</v>
      </c>
      <c r="HI52" s="28">
        <v>3.8960156875557663</v>
      </c>
      <c r="HJ52" s="28">
        <v>6.9141993744080992</v>
      </c>
      <c r="HK52" s="28">
        <v>27.616139643765489</v>
      </c>
      <c r="HL52" s="28">
        <v>4.5467868239397973</v>
      </c>
      <c r="HM52" s="28">
        <v>3.2678652148781668</v>
      </c>
      <c r="HN52" s="28">
        <v>-1.1900240008765053</v>
      </c>
      <c r="HO52" s="28">
        <v>30.301196702315785</v>
      </c>
      <c r="HP52" s="28">
        <v>6.2711976677745245</v>
      </c>
      <c r="HQ52" s="28">
        <v>4.5072332413394012</v>
      </c>
      <c r="HR52" s="28">
        <v>-8.373563794804042</v>
      </c>
      <c r="HS52" s="28">
        <v>30.613990424315787</v>
      </c>
      <c r="HT52" s="28">
        <v>5.2713456755414425</v>
      </c>
      <c r="HU52" s="28">
        <v>3.7886199278139761</v>
      </c>
      <c r="HV52" s="28">
        <v>-13.980000280293439</v>
      </c>
      <c r="HW52" s="29">
        <v>25.722987069315788</v>
      </c>
      <c r="HX52" s="29">
        <v>11.645480967247424</v>
      </c>
      <c r="HY52" s="29">
        <v>8.3698364662757925</v>
      </c>
      <c r="HZ52" s="29">
        <v>11.632050738005344</v>
      </c>
      <c r="IA52" s="29">
        <v>25.635637421315788</v>
      </c>
      <c r="IB52" s="29">
        <v>11.635550813963828</v>
      </c>
      <c r="IC52" s="29">
        <v>8.3626994695899093</v>
      </c>
      <c r="ID52" s="29">
        <v>11.533726941672342</v>
      </c>
      <c r="IE52" s="29">
        <v>25.730995854315786</v>
      </c>
      <c r="IF52" s="29">
        <v>11.623641602589769</v>
      </c>
      <c r="IG52" s="29">
        <v>8.3541400848875078</v>
      </c>
      <c r="IH52" s="29">
        <v>10.940360447510116</v>
      </c>
      <c r="II52" s="29">
        <v>25.856041305315788</v>
      </c>
      <c r="IJ52" s="29">
        <v>11.577352428625501</v>
      </c>
      <c r="IK52" s="29">
        <v>8.3208711441430623</v>
      </c>
      <c r="IL52" s="29">
        <v>10.779488387363706</v>
      </c>
      <c r="IM52" s="29">
        <v>26.030456091315788</v>
      </c>
      <c r="IN52" s="29">
        <v>11.525946963073022</v>
      </c>
      <c r="IO52" s="29">
        <v>8.2839250238963231</v>
      </c>
      <c r="IP52" s="29">
        <v>10.589373832808469</v>
      </c>
      <c r="IQ52" s="29">
        <v>26.261784848315788</v>
      </c>
      <c r="IR52" s="29">
        <v>11.469211034401496</v>
      </c>
      <c r="IS52" s="29">
        <v>8.243147794851124</v>
      </c>
      <c r="IT52" s="29">
        <v>10.315050196343421</v>
      </c>
      <c r="IU52" s="29">
        <v>26.403822855315788</v>
      </c>
      <c r="IV52" s="29">
        <v>11.40747183425762</v>
      </c>
      <c r="IW52" s="29">
        <v>8.1987746160862258</v>
      </c>
      <c r="IX52" s="29">
        <v>10.042606404916228</v>
      </c>
      <c r="IY52" s="29">
        <v>26.586733780315789</v>
      </c>
      <c r="IZ52" s="29">
        <v>11.341911500635621</v>
      </c>
      <c r="JA52" s="29">
        <v>8.1516551134539235</v>
      </c>
      <c r="JB52" s="29">
        <v>9.7592776751094235</v>
      </c>
      <c r="JC52" s="29">
        <v>26.78419722431579</v>
      </c>
      <c r="JD52" s="29">
        <v>11.272848945420041</v>
      </c>
      <c r="JE52" s="29">
        <v>8.1020184952048986</v>
      </c>
      <c r="JF52" s="29">
        <v>9.5136865745908707</v>
      </c>
      <c r="JG52" s="29">
        <v>27.021094336315787</v>
      </c>
      <c r="JH52" s="29">
        <v>10.897859491958798</v>
      </c>
      <c r="JI52" s="29">
        <v>7.8325061916018131</v>
      </c>
      <c r="JJ52" s="29">
        <v>8.8713860776449849</v>
      </c>
      <c r="JK52" s="29">
        <v>28.702555654315788</v>
      </c>
      <c r="JL52" s="29">
        <v>10.477321046533891</v>
      </c>
      <c r="JM52" s="29">
        <v>7.5302569306320217</v>
      </c>
      <c r="JN52" s="29">
        <v>1.0499069602720894</v>
      </c>
      <c r="JO52" s="29">
        <v>29.831390230315787</v>
      </c>
      <c r="JP52" s="29">
        <v>7.8865543395715179</v>
      </c>
      <c r="JQ52" s="29">
        <v>5.6682218871217218</v>
      </c>
      <c r="JR52" s="29">
        <v>-7.2529857855991935</v>
      </c>
      <c r="JS52" s="29">
        <v>30.332867972315789</v>
      </c>
      <c r="JT52" s="29">
        <v>7.6994604116835905</v>
      </c>
      <c r="JU52" s="29">
        <v>5.5337537973400011</v>
      </c>
      <c r="JV52" s="29">
        <v>-13.53149306537388</v>
      </c>
      <c r="JW52" s="29">
        <v>30.196358219315787</v>
      </c>
      <c r="JX52" s="29">
        <v>6.6631929886675909</v>
      </c>
      <c r="JY52" s="29">
        <v>4.7889679967048355</v>
      </c>
      <c r="JZ52" s="29">
        <v>-13.755191075749948</v>
      </c>
    </row>
    <row r="53" spans="1:286" ht="15" thickBot="1" x14ac:dyDescent="0.35">
      <c r="A53" s="2"/>
      <c r="B53" s="74" t="s">
        <v>528</v>
      </c>
      <c r="C53" s="74" t="s">
        <v>503</v>
      </c>
      <c r="D53" s="74" t="s">
        <v>873</v>
      </c>
      <c r="E53" s="87">
        <v>319579</v>
      </c>
      <c r="F53" s="84">
        <v>472480</v>
      </c>
      <c r="G53" s="22">
        <v>2.6844262295081971</v>
      </c>
      <c r="H53" s="22">
        <v>0.44197031039136303</v>
      </c>
      <c r="I53" s="22">
        <v>0.31765276430649858</v>
      </c>
      <c r="J53" s="22">
        <v>2.6844262295081971</v>
      </c>
      <c r="K53" s="22">
        <v>2.6844262295081971</v>
      </c>
      <c r="L53" s="22">
        <v>0.44197031039136303</v>
      </c>
      <c r="M53" s="22">
        <v>0.31765276430649858</v>
      </c>
      <c r="N53" s="22">
        <v>2.6844262295081971</v>
      </c>
      <c r="O53" s="22">
        <v>2.6844262295081971</v>
      </c>
      <c r="P53" s="22">
        <v>0.44197031039136303</v>
      </c>
      <c r="Q53" s="22">
        <v>0.31765276430649858</v>
      </c>
      <c r="R53" s="22">
        <v>2.6844262295081971</v>
      </c>
      <c r="S53" s="22">
        <v>2.6844262295081971</v>
      </c>
      <c r="T53" s="22">
        <v>0.44197031039136303</v>
      </c>
      <c r="U53" s="22">
        <v>0.31765276430649858</v>
      </c>
      <c r="V53" s="22">
        <v>2.6844262295081971</v>
      </c>
      <c r="W53" s="22">
        <v>2.6844262295081971</v>
      </c>
      <c r="X53" s="22">
        <v>0.44197031039136303</v>
      </c>
      <c r="Y53" s="22">
        <v>0.31765276430649858</v>
      </c>
      <c r="Z53" s="22">
        <v>2.6844262295081971</v>
      </c>
      <c r="AA53" s="22">
        <v>2.6844262295081971</v>
      </c>
      <c r="AB53" s="22">
        <v>0.44197031039136303</v>
      </c>
      <c r="AC53" s="22">
        <v>0.31765276430649858</v>
      </c>
      <c r="AD53" s="22">
        <v>2.6844262295081971</v>
      </c>
      <c r="AE53" s="22">
        <v>2.6844262295081971</v>
      </c>
      <c r="AF53" s="22">
        <v>0.44197031039136303</v>
      </c>
      <c r="AG53" s="22">
        <v>0.31765276430649858</v>
      </c>
      <c r="AH53" s="22">
        <v>2.6844262295081971</v>
      </c>
      <c r="AI53" s="22">
        <v>2.6844262295081971</v>
      </c>
      <c r="AJ53" s="22">
        <v>0.44197031039136303</v>
      </c>
      <c r="AK53" s="22">
        <v>0.31765276430649858</v>
      </c>
      <c r="AL53" s="22">
        <v>2.6844262295081971</v>
      </c>
      <c r="AM53" s="22">
        <v>2.6844262295081971</v>
      </c>
      <c r="AN53" s="22">
        <v>0.44197031039136303</v>
      </c>
      <c r="AO53" s="22">
        <v>0.31765276430649858</v>
      </c>
      <c r="AP53" s="22">
        <v>2.6844262295081971</v>
      </c>
      <c r="AQ53" s="22">
        <v>2.6844262295081971</v>
      </c>
      <c r="AR53" s="22">
        <v>0.44197031039136303</v>
      </c>
      <c r="AS53" s="22">
        <v>0.31765276430649858</v>
      </c>
      <c r="AT53" s="22">
        <v>2.6844262295081971</v>
      </c>
      <c r="AU53" s="22">
        <v>2.6844262295081971</v>
      </c>
      <c r="AV53" s="22">
        <v>0.44197031039136303</v>
      </c>
      <c r="AW53" s="22">
        <v>0.31765276430649858</v>
      </c>
      <c r="AX53" s="22">
        <v>2.6844262295081971</v>
      </c>
      <c r="AY53" s="22">
        <v>2.6844262295081971</v>
      </c>
      <c r="AZ53" s="22">
        <v>0.44197031039136303</v>
      </c>
      <c r="BA53" s="22">
        <v>0.31765276430649858</v>
      </c>
      <c r="BB53" s="22">
        <v>2.6844262295081971</v>
      </c>
      <c r="BC53" s="22">
        <v>2.6844262295081971</v>
      </c>
      <c r="BD53" s="22">
        <v>0.44197031039136303</v>
      </c>
      <c r="BE53" s="22">
        <v>0.31765276430649858</v>
      </c>
      <c r="BF53" s="22">
        <v>2.6844262295081971</v>
      </c>
      <c r="BG53" s="22">
        <v>2.6844262295081971</v>
      </c>
      <c r="BH53" s="22">
        <v>0.44197031039136303</v>
      </c>
      <c r="BI53" s="22">
        <v>0.31765276430649858</v>
      </c>
      <c r="BJ53" s="22">
        <v>2.6844262295081971</v>
      </c>
      <c r="BK53" s="25">
        <v>2.6844262295081971</v>
      </c>
      <c r="BL53" s="25">
        <v>0.44197031039136303</v>
      </c>
      <c r="BM53" s="25">
        <v>0.31765276430649858</v>
      </c>
      <c r="BN53" s="25">
        <v>2.6844262295081971</v>
      </c>
      <c r="BO53" s="25">
        <v>2.6844262295081971</v>
      </c>
      <c r="BP53" s="25">
        <v>0.44197031039136303</v>
      </c>
      <c r="BQ53" s="25">
        <v>0.31765276430649858</v>
      </c>
      <c r="BR53" s="25">
        <v>2.6844262295081971</v>
      </c>
      <c r="BS53" s="25">
        <v>2.6844262295081971</v>
      </c>
      <c r="BT53" s="25">
        <v>0.44197031039136303</v>
      </c>
      <c r="BU53" s="25">
        <v>0.31765276430649858</v>
      </c>
      <c r="BV53" s="25">
        <v>2.6844262295081971</v>
      </c>
      <c r="BW53" s="25">
        <v>2.6844262295081971</v>
      </c>
      <c r="BX53" s="25">
        <v>0.44197031039136303</v>
      </c>
      <c r="BY53" s="25">
        <v>0.31765276430649858</v>
      </c>
      <c r="BZ53" s="25">
        <v>2.6844262295081971</v>
      </c>
      <c r="CA53" s="25">
        <v>2.6844262295081971</v>
      </c>
      <c r="CB53" s="25">
        <v>0.44197031039136303</v>
      </c>
      <c r="CC53" s="25">
        <v>0.31765276430649858</v>
      </c>
      <c r="CD53" s="25">
        <v>2.6844262295081971</v>
      </c>
      <c r="CE53" s="25">
        <v>2.6844262295081971</v>
      </c>
      <c r="CF53" s="25">
        <v>0.44197031039136303</v>
      </c>
      <c r="CG53" s="25">
        <v>0.31765276430649858</v>
      </c>
      <c r="CH53" s="25">
        <v>2.6844262295081971</v>
      </c>
      <c r="CI53" s="25">
        <v>2.6844262295081971</v>
      </c>
      <c r="CJ53" s="25">
        <v>0.44197031039136303</v>
      </c>
      <c r="CK53" s="25">
        <v>0.31765276430649858</v>
      </c>
      <c r="CL53" s="25">
        <v>2.6844262295081971</v>
      </c>
      <c r="CM53" s="25">
        <v>2.6844262295081971</v>
      </c>
      <c r="CN53" s="25">
        <v>0.44197031039136303</v>
      </c>
      <c r="CO53" s="25">
        <v>0.31765276430649858</v>
      </c>
      <c r="CP53" s="25">
        <v>2.6844262295081971</v>
      </c>
      <c r="CQ53" s="25">
        <v>2.6844262295081971</v>
      </c>
      <c r="CR53" s="25">
        <v>0.44197031039136303</v>
      </c>
      <c r="CS53" s="25">
        <v>0.31765276430649858</v>
      </c>
      <c r="CT53" s="25">
        <v>2.6844262295081971</v>
      </c>
      <c r="CU53" s="25">
        <v>2.6844262295081971</v>
      </c>
      <c r="CV53" s="25">
        <v>0.44197031039136303</v>
      </c>
      <c r="CW53" s="25">
        <v>0.31765276430649858</v>
      </c>
      <c r="CX53" s="25">
        <v>2.6844262295081971</v>
      </c>
      <c r="CY53" s="25">
        <v>2.6844262295081971</v>
      </c>
      <c r="CZ53" s="25">
        <v>0.44197031039136303</v>
      </c>
      <c r="DA53" s="25">
        <v>0.31765276430649858</v>
      </c>
      <c r="DB53" s="25">
        <v>2.6844262295081971</v>
      </c>
      <c r="DC53" s="25">
        <v>2.6844262295081971</v>
      </c>
      <c r="DD53" s="25">
        <v>0.44197031039136303</v>
      </c>
      <c r="DE53" s="25">
        <v>0.31765276430649858</v>
      </c>
      <c r="DF53" s="25">
        <v>2.6844262295081971</v>
      </c>
      <c r="DG53" s="25">
        <v>2.6844262295081971</v>
      </c>
      <c r="DH53" s="25">
        <v>0.44197031039136303</v>
      </c>
      <c r="DI53" s="25">
        <v>0.31765276430649858</v>
      </c>
      <c r="DJ53" s="25">
        <v>2.6844262295081971</v>
      </c>
      <c r="DK53" s="25">
        <v>2.6844262295081971</v>
      </c>
      <c r="DL53" s="25">
        <v>0.44197031039136303</v>
      </c>
      <c r="DM53" s="25">
        <v>0.31765276430649858</v>
      </c>
      <c r="DN53" s="25">
        <v>2.6844262295081971</v>
      </c>
      <c r="DO53" s="27">
        <v>2.6844262295081971</v>
      </c>
      <c r="DP53" s="27">
        <v>0.44197031039136303</v>
      </c>
      <c r="DQ53" s="27">
        <v>0.31765276430649858</v>
      </c>
      <c r="DR53" s="27">
        <v>2.6844262295081971</v>
      </c>
      <c r="DS53" s="27">
        <v>2.6844262295081971</v>
      </c>
      <c r="DT53" s="27">
        <v>0.44197031039136303</v>
      </c>
      <c r="DU53" s="27">
        <v>0.31765276430649858</v>
      </c>
      <c r="DV53" s="27">
        <v>2.6844262295081971</v>
      </c>
      <c r="DW53" s="27">
        <v>2.6844262295081971</v>
      </c>
      <c r="DX53" s="27">
        <v>0.44197031039136303</v>
      </c>
      <c r="DY53" s="27">
        <v>0.31765276430649858</v>
      </c>
      <c r="DZ53" s="27">
        <v>2.6844262295081971</v>
      </c>
      <c r="EA53" s="27">
        <v>2.6844262295081971</v>
      </c>
      <c r="EB53" s="27">
        <v>0.44197031039136303</v>
      </c>
      <c r="EC53" s="27">
        <v>0.31765276430649858</v>
      </c>
      <c r="ED53" s="27">
        <v>2.6844262295081971</v>
      </c>
      <c r="EE53" s="27">
        <v>2.6844262295081971</v>
      </c>
      <c r="EF53" s="27">
        <v>0.44197031039136303</v>
      </c>
      <c r="EG53" s="27">
        <v>0.31765276430649858</v>
      </c>
      <c r="EH53" s="27">
        <v>2.6844262295081971</v>
      </c>
      <c r="EI53" s="27">
        <v>2.6844262295081971</v>
      </c>
      <c r="EJ53" s="27">
        <v>0.44197031039136303</v>
      </c>
      <c r="EK53" s="27">
        <v>0.31765276430649858</v>
      </c>
      <c r="EL53" s="27">
        <v>2.6844262295081971</v>
      </c>
      <c r="EM53" s="27">
        <v>2.6844262295081971</v>
      </c>
      <c r="EN53" s="27">
        <v>0.44197031039136303</v>
      </c>
      <c r="EO53" s="27">
        <v>0.31765276430649858</v>
      </c>
      <c r="EP53" s="27">
        <v>2.6844262295081971</v>
      </c>
      <c r="EQ53" s="27">
        <v>2.6844262295081971</v>
      </c>
      <c r="ER53" s="27">
        <v>0.44197031039136303</v>
      </c>
      <c r="ES53" s="27">
        <v>0.31765276430649858</v>
      </c>
      <c r="ET53" s="27">
        <v>2.6844262295081971</v>
      </c>
      <c r="EU53" s="27">
        <v>2.6844262295081971</v>
      </c>
      <c r="EV53" s="27">
        <v>0.44197031039136303</v>
      </c>
      <c r="EW53" s="27">
        <v>0.31765276430649858</v>
      </c>
      <c r="EX53" s="27">
        <v>2.6844262295081971</v>
      </c>
      <c r="EY53" s="27">
        <v>2.6844262295081971</v>
      </c>
      <c r="EZ53" s="27">
        <v>0.44197031039136303</v>
      </c>
      <c r="FA53" s="27">
        <v>0.31765276430649858</v>
      </c>
      <c r="FB53" s="27">
        <v>2.6844262295081971</v>
      </c>
      <c r="FC53" s="27">
        <v>2.6844262295081971</v>
      </c>
      <c r="FD53" s="27">
        <v>0.44197031039136303</v>
      </c>
      <c r="FE53" s="27">
        <v>0.31765276430649858</v>
      </c>
      <c r="FF53" s="27">
        <v>2.6844262295081971</v>
      </c>
      <c r="FG53" s="27">
        <v>2.6844262295081971</v>
      </c>
      <c r="FH53" s="27">
        <v>0.44197031039136303</v>
      </c>
      <c r="FI53" s="27">
        <v>0.31765276430649858</v>
      </c>
      <c r="FJ53" s="27">
        <v>2.6844262295081971</v>
      </c>
      <c r="FK53" s="27">
        <v>2.6844262295081971</v>
      </c>
      <c r="FL53" s="27">
        <v>0.44197031039136303</v>
      </c>
      <c r="FM53" s="27">
        <v>0.31765276430649858</v>
      </c>
      <c r="FN53" s="27">
        <v>2.6844262295081971</v>
      </c>
      <c r="FO53" s="27">
        <v>2.6844262295081971</v>
      </c>
      <c r="FP53" s="27">
        <v>0.44197031039136303</v>
      </c>
      <c r="FQ53" s="27">
        <v>0.31765276430649858</v>
      </c>
      <c r="FR53" s="27">
        <v>2.6844262295081971</v>
      </c>
      <c r="FS53" s="28">
        <v>2.6844262295081971</v>
      </c>
      <c r="FT53" s="28">
        <v>0.44197031039136303</v>
      </c>
      <c r="FU53" s="28">
        <v>0.31765276430649858</v>
      </c>
      <c r="FV53" s="28">
        <v>2.6844262295081971</v>
      </c>
      <c r="FW53" s="28">
        <v>2.6844262295081971</v>
      </c>
      <c r="FX53" s="28">
        <v>0.44197031039136303</v>
      </c>
      <c r="FY53" s="28">
        <v>0.31765276430649858</v>
      </c>
      <c r="FZ53" s="28">
        <v>2.6844262295081971</v>
      </c>
      <c r="GA53" s="28">
        <v>2.6844262295081971</v>
      </c>
      <c r="GB53" s="28">
        <v>0.44197031039136303</v>
      </c>
      <c r="GC53" s="28">
        <v>0.31765276430649858</v>
      </c>
      <c r="GD53" s="28">
        <v>2.6844262295081971</v>
      </c>
      <c r="GE53" s="28">
        <v>2.6844262295081971</v>
      </c>
      <c r="GF53" s="28">
        <v>0.44197031039136303</v>
      </c>
      <c r="GG53" s="28">
        <v>0.31765276430649858</v>
      </c>
      <c r="GH53" s="28">
        <v>2.6844262295081971</v>
      </c>
      <c r="GI53" s="28">
        <v>2.6844262295081971</v>
      </c>
      <c r="GJ53" s="28">
        <v>0.44197031039136303</v>
      </c>
      <c r="GK53" s="28">
        <v>0.31765276430649858</v>
      </c>
      <c r="GL53" s="28">
        <v>2.6844262295081971</v>
      </c>
      <c r="GM53" s="28">
        <v>2.6844262295081971</v>
      </c>
      <c r="GN53" s="28">
        <v>0.44197031039136303</v>
      </c>
      <c r="GO53" s="28">
        <v>0.31765276430649858</v>
      </c>
      <c r="GP53" s="28">
        <v>2.6844262295081971</v>
      </c>
      <c r="GQ53" s="28">
        <v>2.6844262295081971</v>
      </c>
      <c r="GR53" s="28">
        <v>0.44197031039136303</v>
      </c>
      <c r="GS53" s="28">
        <v>0.31765276430649858</v>
      </c>
      <c r="GT53" s="28">
        <v>2.6844262295081971</v>
      </c>
      <c r="GU53" s="28">
        <v>2.6844262295081971</v>
      </c>
      <c r="GV53" s="28">
        <v>0.44197031039136303</v>
      </c>
      <c r="GW53" s="28">
        <v>0.31765276430649858</v>
      </c>
      <c r="GX53" s="28">
        <v>2.6844262295081971</v>
      </c>
      <c r="GY53" s="28">
        <v>2.6844262295081971</v>
      </c>
      <c r="GZ53" s="28">
        <v>0.44197031039136303</v>
      </c>
      <c r="HA53" s="28">
        <v>0.31765276430649858</v>
      </c>
      <c r="HB53" s="28">
        <v>2.6844262295081971</v>
      </c>
      <c r="HC53" s="28">
        <v>2.6844262295081971</v>
      </c>
      <c r="HD53" s="28">
        <v>0.44197031039136303</v>
      </c>
      <c r="HE53" s="28">
        <v>0.31765276430649858</v>
      </c>
      <c r="HF53" s="28">
        <v>2.6844262295081971</v>
      </c>
      <c r="HG53" s="28">
        <v>2.6844262295081971</v>
      </c>
      <c r="HH53" s="28">
        <v>0.44197031039136303</v>
      </c>
      <c r="HI53" s="28">
        <v>0.31765276430649858</v>
      </c>
      <c r="HJ53" s="28">
        <v>2.6844262295081971</v>
      </c>
      <c r="HK53" s="28">
        <v>2.6844262295081971</v>
      </c>
      <c r="HL53" s="28">
        <v>0.44197031039136303</v>
      </c>
      <c r="HM53" s="28">
        <v>0.31765276430649858</v>
      </c>
      <c r="HN53" s="28">
        <v>2.6844262295081971</v>
      </c>
      <c r="HO53" s="28">
        <v>2.6844262295081971</v>
      </c>
      <c r="HP53" s="28">
        <v>0.44197031039136303</v>
      </c>
      <c r="HQ53" s="28">
        <v>0.31765276430649858</v>
      </c>
      <c r="HR53" s="28">
        <v>2.6844262295081971</v>
      </c>
      <c r="HS53" s="28">
        <v>2.6844262295081971</v>
      </c>
      <c r="HT53" s="28">
        <v>0.44197031039136303</v>
      </c>
      <c r="HU53" s="28">
        <v>0.31765276430649858</v>
      </c>
      <c r="HV53" s="28">
        <v>2.6844262295081971</v>
      </c>
      <c r="HW53" s="29">
        <v>2.6844262295081971</v>
      </c>
      <c r="HX53" s="29">
        <v>0.44197031039136303</v>
      </c>
      <c r="HY53" s="29">
        <v>0.31765276430649858</v>
      </c>
      <c r="HZ53" s="29">
        <v>2.6844262295081971</v>
      </c>
      <c r="IA53" s="29">
        <v>2.6844262295081971</v>
      </c>
      <c r="IB53" s="29">
        <v>0.44197031039136303</v>
      </c>
      <c r="IC53" s="29">
        <v>0.31765276430649858</v>
      </c>
      <c r="ID53" s="29">
        <v>2.6844262295081971</v>
      </c>
      <c r="IE53" s="29">
        <v>2.6844262295081971</v>
      </c>
      <c r="IF53" s="29">
        <v>0.44197031039136303</v>
      </c>
      <c r="IG53" s="29">
        <v>0.31765276430649858</v>
      </c>
      <c r="IH53" s="29">
        <v>2.6844262295081971</v>
      </c>
      <c r="II53" s="29">
        <v>2.6844262295081971</v>
      </c>
      <c r="IJ53" s="29">
        <v>0.44197031039136303</v>
      </c>
      <c r="IK53" s="29">
        <v>0.31765276430649858</v>
      </c>
      <c r="IL53" s="29">
        <v>2.6844262295081971</v>
      </c>
      <c r="IM53" s="29">
        <v>2.6844262295081971</v>
      </c>
      <c r="IN53" s="29">
        <v>0.44197031039136303</v>
      </c>
      <c r="IO53" s="29">
        <v>0.31765276430649858</v>
      </c>
      <c r="IP53" s="29">
        <v>2.6844262295081971</v>
      </c>
      <c r="IQ53" s="29">
        <v>2.6844262295081971</v>
      </c>
      <c r="IR53" s="29">
        <v>0.44197031039136303</v>
      </c>
      <c r="IS53" s="29">
        <v>0.31765276430649858</v>
      </c>
      <c r="IT53" s="29">
        <v>2.6844262295081971</v>
      </c>
      <c r="IU53" s="29">
        <v>2.6844262295081971</v>
      </c>
      <c r="IV53" s="29">
        <v>0.44197031039136303</v>
      </c>
      <c r="IW53" s="29">
        <v>0.31765276430649858</v>
      </c>
      <c r="IX53" s="29">
        <v>2.6844262295081971</v>
      </c>
      <c r="IY53" s="29">
        <v>2.6844262295081971</v>
      </c>
      <c r="IZ53" s="29">
        <v>0.44197031039136303</v>
      </c>
      <c r="JA53" s="29">
        <v>0.31765276430649858</v>
      </c>
      <c r="JB53" s="29">
        <v>2.6844262295081971</v>
      </c>
      <c r="JC53" s="29">
        <v>2.6844262295081971</v>
      </c>
      <c r="JD53" s="29">
        <v>0.44197031039136303</v>
      </c>
      <c r="JE53" s="29">
        <v>0.31765276430649858</v>
      </c>
      <c r="JF53" s="29">
        <v>2.6844262295081971</v>
      </c>
      <c r="JG53" s="29">
        <v>2.6844262295081971</v>
      </c>
      <c r="JH53" s="29">
        <v>0.44197031039136303</v>
      </c>
      <c r="JI53" s="29">
        <v>0.31765276430649858</v>
      </c>
      <c r="JJ53" s="29">
        <v>2.6844262295081971</v>
      </c>
      <c r="JK53" s="29">
        <v>2.6844262295081971</v>
      </c>
      <c r="JL53" s="29">
        <v>0.44197031039136303</v>
      </c>
      <c r="JM53" s="29">
        <v>0.31765276430649858</v>
      </c>
      <c r="JN53" s="29">
        <v>2.6844262295081971</v>
      </c>
      <c r="JO53" s="29">
        <v>2.6844262295081971</v>
      </c>
      <c r="JP53" s="29">
        <v>0.44197031039136303</v>
      </c>
      <c r="JQ53" s="29">
        <v>0.31765276430649858</v>
      </c>
      <c r="JR53" s="29">
        <v>2.6844262295081971</v>
      </c>
      <c r="JS53" s="29">
        <v>2.6844262295081971</v>
      </c>
      <c r="JT53" s="29">
        <v>0.44197031039136303</v>
      </c>
      <c r="JU53" s="29">
        <v>0.31765276430649858</v>
      </c>
      <c r="JV53" s="29">
        <v>2.6844262295081971</v>
      </c>
      <c r="JW53" s="29">
        <v>2.6844262295081971</v>
      </c>
      <c r="JX53" s="29">
        <v>0.44197031039136303</v>
      </c>
      <c r="JY53" s="29">
        <v>0.31765276430649858</v>
      </c>
      <c r="JZ53" s="29">
        <v>2.6844262295081971</v>
      </c>
    </row>
    <row r="54" spans="1:286" ht="15" thickBot="1" x14ac:dyDescent="0.35">
      <c r="A54" s="2"/>
      <c r="B54" s="74" t="s">
        <v>529</v>
      </c>
      <c r="C54" s="74" t="s">
        <v>530</v>
      </c>
      <c r="D54" s="74" t="s">
        <v>879</v>
      </c>
      <c r="E54" s="87">
        <v>376743</v>
      </c>
      <c r="F54" s="84">
        <v>386810</v>
      </c>
      <c r="G54" s="22">
        <v>31.525678903999999</v>
      </c>
      <c r="H54" s="22">
        <v>12.862840031105774</v>
      </c>
      <c r="I54" s="22">
        <v>9.2447763948102608</v>
      </c>
      <c r="J54" s="22">
        <v>13.023916596357072</v>
      </c>
      <c r="K54" s="22">
        <v>31.483060244000001</v>
      </c>
      <c r="L54" s="22">
        <v>12.858466983603371</v>
      </c>
      <c r="M54" s="22">
        <v>9.2416333994666324</v>
      </c>
      <c r="N54" s="22">
        <v>12.93635915760394</v>
      </c>
      <c r="O54" s="22">
        <v>31.563853893000001</v>
      </c>
      <c r="P54" s="22">
        <v>12.853096784117044</v>
      </c>
      <c r="Q54" s="22">
        <v>9.2377737313586135</v>
      </c>
      <c r="R54" s="22">
        <v>12.217037004631139</v>
      </c>
      <c r="S54" s="22">
        <v>31.651340654999998</v>
      </c>
      <c r="T54" s="22">
        <v>12.831720615335245</v>
      </c>
      <c r="U54" s="22">
        <v>9.2224102579664571</v>
      </c>
      <c r="V54" s="22">
        <v>11.979350431875543</v>
      </c>
      <c r="W54" s="22">
        <v>31.75779034</v>
      </c>
      <c r="X54" s="22">
        <v>12.808339432666754</v>
      </c>
      <c r="Y54" s="22">
        <v>9.2056057416159707</v>
      </c>
      <c r="Z54" s="22">
        <v>11.713112058302432</v>
      </c>
      <c r="AA54" s="22">
        <v>31.888788505000001</v>
      </c>
      <c r="AB54" s="22">
        <v>12.782926481549095</v>
      </c>
      <c r="AC54" s="22">
        <v>9.1873409532763137</v>
      </c>
      <c r="AD54" s="22">
        <v>11.246778031461105</v>
      </c>
      <c r="AE54" s="22">
        <v>32.033999112000004</v>
      </c>
      <c r="AF54" s="22">
        <v>12.755275499178957</v>
      </c>
      <c r="AG54" s="22">
        <v>9.167467647809513</v>
      </c>
      <c r="AH54" s="22">
        <v>11.009406207076502</v>
      </c>
      <c r="AI54" s="22">
        <v>32.212290076999999</v>
      </c>
      <c r="AJ54" s="22">
        <v>12.725332581756295</v>
      </c>
      <c r="AK54" s="22">
        <v>9.1459470834931285</v>
      </c>
      <c r="AL54" s="22">
        <v>10.608273835823084</v>
      </c>
      <c r="AM54" s="22">
        <v>32.412134451</v>
      </c>
      <c r="AN54" s="22">
        <v>12.693820460079854</v>
      </c>
      <c r="AO54" s="22">
        <v>9.1232987011825148</v>
      </c>
      <c r="AP54" s="22">
        <v>10.299269089431441</v>
      </c>
      <c r="AQ54" s="22">
        <v>32.639172221999999</v>
      </c>
      <c r="AR54" s="22">
        <v>12.326656369146912</v>
      </c>
      <c r="AS54" s="22">
        <v>8.8594106397069474</v>
      </c>
      <c r="AT54" s="22">
        <v>9.8103664276340083</v>
      </c>
      <c r="AU54" s="22">
        <v>33.768928121000002</v>
      </c>
      <c r="AV54" s="22">
        <v>12.133388998542992</v>
      </c>
      <c r="AW54" s="22">
        <v>8.720505575092492</v>
      </c>
      <c r="AX54" s="22">
        <v>7.6378917521681089</v>
      </c>
      <c r="AY54" s="22">
        <v>34.752836443</v>
      </c>
      <c r="AZ54" s="22">
        <v>11.400057951198605</v>
      </c>
      <c r="BA54" s="22">
        <v>8.1934461123551561</v>
      </c>
      <c r="BB54" s="22">
        <v>5.6801178925710971</v>
      </c>
      <c r="BC54" s="22">
        <v>35.308852262999999</v>
      </c>
      <c r="BD54" s="22">
        <v>11.315777146649133</v>
      </c>
      <c r="BE54" s="22">
        <v>8.1328718386682901</v>
      </c>
      <c r="BF54" s="22">
        <v>4.8592684506056685</v>
      </c>
      <c r="BG54" s="22">
        <v>35.632431378999996</v>
      </c>
      <c r="BH54" s="22">
        <v>11.042003019052617</v>
      </c>
      <c r="BI54" s="22">
        <v>7.9361049826556647</v>
      </c>
      <c r="BJ54" s="22">
        <v>4.4896365480780247</v>
      </c>
      <c r="BK54" s="25">
        <v>31.557267451000001</v>
      </c>
      <c r="BL54" s="25">
        <v>12.864174192729633</v>
      </c>
      <c r="BM54" s="25">
        <v>9.2457352830384671</v>
      </c>
      <c r="BN54" s="25">
        <v>12.953769151456189</v>
      </c>
      <c r="BO54" s="25">
        <v>31.539836397999998</v>
      </c>
      <c r="BP54" s="25">
        <v>12.861796009353204</v>
      </c>
      <c r="BQ54" s="25">
        <v>9.2440260358202959</v>
      </c>
      <c r="BR54" s="25">
        <v>13.042107963392047</v>
      </c>
      <c r="BS54" s="25">
        <v>31.607082918</v>
      </c>
      <c r="BT54" s="25">
        <v>12.859144848861611</v>
      </c>
      <c r="BU54" s="25">
        <v>9.2421205945746401</v>
      </c>
      <c r="BV54" s="25">
        <v>12.602875676280386</v>
      </c>
      <c r="BW54" s="25">
        <v>31.675341317000001</v>
      </c>
      <c r="BX54" s="25">
        <v>12.852038598297469</v>
      </c>
      <c r="BY54" s="25">
        <v>9.2370131923748069</v>
      </c>
      <c r="BZ54" s="25">
        <v>12.442677559696557</v>
      </c>
      <c r="CA54" s="25">
        <v>31.756887339000002</v>
      </c>
      <c r="CB54" s="25">
        <v>12.844539387272009</v>
      </c>
      <c r="CC54" s="25">
        <v>9.2316233617541794</v>
      </c>
      <c r="CD54" s="25">
        <v>12.241486315874534</v>
      </c>
      <c r="CE54" s="25">
        <v>31.852881822000001</v>
      </c>
      <c r="CF54" s="25">
        <v>12.836610163088249</v>
      </c>
      <c r="CG54" s="25">
        <v>9.2259244722098863</v>
      </c>
      <c r="CH54" s="25">
        <v>11.852359026545745</v>
      </c>
      <c r="CI54" s="25">
        <v>31.958460601999999</v>
      </c>
      <c r="CJ54" s="25">
        <v>12.828387678295323</v>
      </c>
      <c r="CK54" s="25">
        <v>9.2200148104915964</v>
      </c>
      <c r="CL54" s="25">
        <v>11.669808674852071</v>
      </c>
      <c r="CM54" s="25">
        <v>32.081534980000001</v>
      </c>
      <c r="CN54" s="25">
        <v>12.819747436147097</v>
      </c>
      <c r="CO54" s="25">
        <v>9.2138048983365657</v>
      </c>
      <c r="CP54" s="25">
        <v>11.326976234847024</v>
      </c>
      <c r="CQ54" s="25">
        <v>32.219584709000003</v>
      </c>
      <c r="CR54" s="25">
        <v>12.810919252132708</v>
      </c>
      <c r="CS54" s="25">
        <v>9.2074599086618214</v>
      </c>
      <c r="CT54" s="25">
        <v>11.058117347494026</v>
      </c>
      <c r="CU54" s="25">
        <v>32.374811813000001</v>
      </c>
      <c r="CV54" s="25">
        <v>12.478099398593343</v>
      </c>
      <c r="CW54" s="25">
        <v>8.9682557268260599</v>
      </c>
      <c r="CX54" s="25">
        <v>10.608414984268677</v>
      </c>
      <c r="CY54" s="25">
        <v>32.742837940000001</v>
      </c>
      <c r="CZ54" s="25">
        <v>12.450065047488104</v>
      </c>
      <c r="DA54" s="25">
        <v>8.9481068867009554</v>
      </c>
      <c r="DB54" s="25">
        <v>9.0642930177442622</v>
      </c>
      <c r="DC54" s="25">
        <v>33.110887761999997</v>
      </c>
      <c r="DD54" s="25">
        <v>12.118201978651785</v>
      </c>
      <c r="DE54" s="25">
        <v>8.709590364870003</v>
      </c>
      <c r="DF54" s="25">
        <v>7.4815272327519793</v>
      </c>
      <c r="DG54" s="25">
        <v>33.502347931000003</v>
      </c>
      <c r="DH54" s="25">
        <v>12.118890596327731</v>
      </c>
      <c r="DI54" s="25">
        <v>8.7100852879523263</v>
      </c>
      <c r="DJ54" s="25">
        <v>6.022108827229097</v>
      </c>
      <c r="DK54" s="25">
        <v>33.726687374999997</v>
      </c>
      <c r="DL54" s="25">
        <v>11.894322713462145</v>
      </c>
      <c r="DM54" s="25">
        <v>8.5486839288801661</v>
      </c>
      <c r="DN54" s="25">
        <v>5.4927779310713447</v>
      </c>
      <c r="DO54" s="27">
        <v>31.525150555</v>
      </c>
      <c r="DP54" s="27">
        <v>12.863103520392428</v>
      </c>
      <c r="DQ54" s="27">
        <v>9.2449657697485836</v>
      </c>
      <c r="DR54" s="27">
        <v>13.02613046977941</v>
      </c>
      <c r="DS54" s="27">
        <v>31.475830738999999</v>
      </c>
      <c r="DT54" s="27">
        <v>12.859599219041508</v>
      </c>
      <c r="DU54" s="27">
        <v>9.2424471593693092</v>
      </c>
      <c r="DV54" s="27">
        <v>12.973154753438502</v>
      </c>
      <c r="DW54" s="27">
        <v>31.545484293000001</v>
      </c>
      <c r="DX54" s="27">
        <v>12.855771800813608</v>
      </c>
      <c r="DY54" s="27">
        <v>9.2396963185284999</v>
      </c>
      <c r="DZ54" s="27">
        <v>12.299746676501419</v>
      </c>
      <c r="EA54" s="27">
        <v>31.620483760999999</v>
      </c>
      <c r="EB54" s="27">
        <v>12.836767777079942</v>
      </c>
      <c r="EC54" s="27">
        <v>9.2260377524890771</v>
      </c>
      <c r="ED54" s="27">
        <v>12.105200149391454</v>
      </c>
      <c r="EE54" s="27">
        <v>31.711458638</v>
      </c>
      <c r="EF54" s="27">
        <v>12.816996864016341</v>
      </c>
      <c r="EG54" s="27">
        <v>9.2118280079884673</v>
      </c>
      <c r="EH54" s="27">
        <v>11.886221174959937</v>
      </c>
      <c r="EI54" s="27">
        <v>31.819165464000001</v>
      </c>
      <c r="EJ54" s="27">
        <v>12.796508731981724</v>
      </c>
      <c r="EK54" s="27">
        <v>9.1971027840916175</v>
      </c>
      <c r="EL54" s="27">
        <v>11.487435440981535</v>
      </c>
      <c r="EM54" s="27">
        <v>31.935188693000001</v>
      </c>
      <c r="EN54" s="27">
        <v>12.775378958447991</v>
      </c>
      <c r="EO54" s="27">
        <v>9.181916399815675</v>
      </c>
      <c r="EP54" s="27">
        <v>11.318593051733462</v>
      </c>
      <c r="EQ54" s="27">
        <v>32.073617300999999</v>
      </c>
      <c r="ER54" s="27">
        <v>12.753601388086718</v>
      </c>
      <c r="ES54" s="27">
        <v>9.1662644312049064</v>
      </c>
      <c r="ET54" s="27">
        <v>11.005453687071814</v>
      </c>
      <c r="EU54" s="27">
        <v>32.229227313999999</v>
      </c>
      <c r="EV54" s="27">
        <v>12.731394811329174</v>
      </c>
      <c r="EW54" s="27">
        <v>9.1503041272501644</v>
      </c>
      <c r="EX54" s="27">
        <v>10.780838728962472</v>
      </c>
      <c r="EY54" s="27">
        <v>32.407252198000002</v>
      </c>
      <c r="EZ54" s="27">
        <v>12.385711679685761</v>
      </c>
      <c r="FA54" s="27">
        <v>8.9018548541679436</v>
      </c>
      <c r="FB54" s="27">
        <v>10.380175054309483</v>
      </c>
      <c r="FC54" s="27">
        <v>33.259960825</v>
      </c>
      <c r="FD54" s="27">
        <v>12.259287174417041</v>
      </c>
      <c r="FE54" s="27">
        <v>8.8109910729806291</v>
      </c>
      <c r="FF54" s="27">
        <v>8.6843362232207149</v>
      </c>
      <c r="FG54" s="27">
        <v>34.133200031000001</v>
      </c>
      <c r="FH54" s="27">
        <v>11.618731945335986</v>
      </c>
      <c r="FI54" s="27">
        <v>8.3506114175499189</v>
      </c>
      <c r="FJ54" s="27">
        <v>7.3183210994490011</v>
      </c>
      <c r="FK54" s="27">
        <v>34.670869693</v>
      </c>
      <c r="FL54" s="27">
        <v>11.580982888261939</v>
      </c>
      <c r="FM54" s="27">
        <v>8.3234804269661478</v>
      </c>
      <c r="FN54" s="27">
        <v>6.930950923271098</v>
      </c>
      <c r="FO54" s="27">
        <v>34.977387311999998</v>
      </c>
      <c r="FP54" s="27">
        <v>11.612354967277899</v>
      </c>
      <c r="FQ54" s="27">
        <v>8.3460281578592852</v>
      </c>
      <c r="FR54" s="27">
        <v>7.0003533264555635</v>
      </c>
      <c r="FS54" s="28">
        <v>31.525670866999999</v>
      </c>
      <c r="FT54" s="28">
        <v>12.862839997848889</v>
      </c>
      <c r="FU54" s="28">
        <v>9.2447763709078821</v>
      </c>
      <c r="FV54" s="28">
        <v>13.023209743618386</v>
      </c>
      <c r="FW54" s="28">
        <v>31.480374830999999</v>
      </c>
      <c r="FX54" s="28">
        <v>12.858466840759043</v>
      </c>
      <c r="FY54" s="28">
        <v>9.2416332968016022</v>
      </c>
      <c r="FZ54" s="28">
        <v>12.961692557605058</v>
      </c>
      <c r="GA54" s="28">
        <v>31.569281552</v>
      </c>
      <c r="GB54" s="28">
        <v>12.85309648620748</v>
      </c>
      <c r="GC54" s="28">
        <v>9.2377735172451434</v>
      </c>
      <c r="GD54" s="28">
        <v>12.282533082848888</v>
      </c>
      <c r="GE54" s="28">
        <v>31.678851064</v>
      </c>
      <c r="GF54" s="28">
        <v>12.830681254555058</v>
      </c>
      <c r="GG54" s="28">
        <v>9.2216632489091168</v>
      </c>
      <c r="GH54" s="28">
        <v>12.099854133581607</v>
      </c>
      <c r="GI54" s="28">
        <v>31.824330571000001</v>
      </c>
      <c r="GJ54" s="28">
        <v>12.806239743241788</v>
      </c>
      <c r="GK54" s="28">
        <v>9.2040966534841555</v>
      </c>
      <c r="GL54" s="28">
        <v>11.907964329564916</v>
      </c>
      <c r="GM54" s="28">
        <v>32.017570356999997</v>
      </c>
      <c r="GN54" s="28">
        <v>12.779761389801052</v>
      </c>
      <c r="GO54" s="28">
        <v>9.1850661395175361</v>
      </c>
      <c r="GP54" s="28">
        <v>11.552849175419695</v>
      </c>
      <c r="GQ54" s="28">
        <v>32.246870481999999</v>
      </c>
      <c r="GR54" s="28">
        <v>12.751030308169375</v>
      </c>
      <c r="GS54" s="28">
        <v>9.1644165454447215</v>
      </c>
      <c r="GT54" s="28">
        <v>11.434212882079919</v>
      </c>
      <c r="GU54" s="28">
        <v>32.546015118</v>
      </c>
      <c r="GV54" s="28">
        <v>12.720006817875083</v>
      </c>
      <c r="GW54" s="28">
        <v>9.1421193521294253</v>
      </c>
      <c r="GX54" s="28">
        <v>11.166003463804948</v>
      </c>
      <c r="GY54" s="28">
        <v>32.896557119000001</v>
      </c>
      <c r="GZ54" s="28">
        <v>12.687409298073639</v>
      </c>
      <c r="HA54" s="28">
        <v>9.1186908728152929</v>
      </c>
      <c r="HB54" s="28">
        <v>11.016811338301416</v>
      </c>
      <c r="HC54" s="28">
        <v>33.309301820000002</v>
      </c>
      <c r="HD54" s="28">
        <v>12.332666947558094</v>
      </c>
      <c r="HE54" s="28">
        <v>8.8637305607570784</v>
      </c>
      <c r="HF54" s="28">
        <v>10.728748388780538</v>
      </c>
      <c r="HG54" s="28">
        <v>34.691727446000002</v>
      </c>
      <c r="HH54" s="28">
        <v>12.134114620071513</v>
      </c>
      <c r="HI54" s="28">
        <v>8.7210270935722516</v>
      </c>
      <c r="HJ54" s="28">
        <v>9.4362571417485199</v>
      </c>
      <c r="HK54" s="28">
        <v>35.516119054000001</v>
      </c>
      <c r="HL54" s="28">
        <v>11.087214272873315</v>
      </c>
      <c r="HM54" s="28">
        <v>7.9685992009690843</v>
      </c>
      <c r="HN54" s="28">
        <v>4.3887383007535945</v>
      </c>
      <c r="HO54" s="28">
        <v>35.933479986999998</v>
      </c>
      <c r="HP54" s="28">
        <v>11.001142280830068</v>
      </c>
      <c r="HQ54" s="28">
        <v>7.9067375655626391</v>
      </c>
      <c r="HR54" s="28">
        <v>1.5682535731571079E-2</v>
      </c>
      <c r="HS54" s="28">
        <v>36.020457645</v>
      </c>
      <c r="HT54" s="28">
        <v>9.8775384798139658</v>
      </c>
      <c r="HU54" s="28">
        <v>7.0991813904385532</v>
      </c>
      <c r="HV54" s="28">
        <v>-3.4927317356391328</v>
      </c>
      <c r="HW54" s="29">
        <v>31.505327597000001</v>
      </c>
      <c r="HX54" s="29">
        <v>12.863735293011272</v>
      </c>
      <c r="HY54" s="29">
        <v>9.245419837169111</v>
      </c>
      <c r="HZ54" s="29">
        <v>13.08614079792744</v>
      </c>
      <c r="IA54" s="29">
        <v>31.439536883999999</v>
      </c>
      <c r="IB54" s="29">
        <v>12.860816430226867</v>
      </c>
      <c r="IC54" s="29">
        <v>9.2433219930146553</v>
      </c>
      <c r="ID54" s="29">
        <v>13.084063566691871</v>
      </c>
      <c r="IE54" s="29">
        <v>31.507230041</v>
      </c>
      <c r="IF54" s="29">
        <v>12.857027536493389</v>
      </c>
      <c r="IG54" s="29">
        <v>9.2405988404865198</v>
      </c>
      <c r="IH54" s="29">
        <v>12.466787443692985</v>
      </c>
      <c r="II54" s="29">
        <v>31.597870636</v>
      </c>
      <c r="IJ54" s="29">
        <v>12.822943650729362</v>
      </c>
      <c r="IK54" s="29">
        <v>9.2161020806890956</v>
      </c>
      <c r="IL54" s="29">
        <v>12.331760249002983</v>
      </c>
      <c r="IM54" s="29">
        <v>31.723540533000001</v>
      </c>
      <c r="IN54" s="29">
        <v>12.786444891632375</v>
      </c>
      <c r="IO54" s="29">
        <v>9.1898697038793316</v>
      </c>
      <c r="IP54" s="29">
        <v>12.186446920876278</v>
      </c>
      <c r="IQ54" s="29">
        <v>31.898998277</v>
      </c>
      <c r="IR54" s="29">
        <v>12.747185011561298</v>
      </c>
      <c r="IS54" s="29">
        <v>9.1616528550600602</v>
      </c>
      <c r="IT54" s="29">
        <v>11.855844554424682</v>
      </c>
      <c r="IU54" s="29">
        <v>32.110457787000001</v>
      </c>
      <c r="IV54" s="29">
        <v>12.705749725355215</v>
      </c>
      <c r="IW54" s="29">
        <v>9.1318724990186357</v>
      </c>
      <c r="IX54" s="29">
        <v>11.761704494040558</v>
      </c>
      <c r="IY54" s="29">
        <v>32.394581475000003</v>
      </c>
      <c r="IZ54" s="29">
        <v>12.662482121451557</v>
      </c>
      <c r="JA54" s="29">
        <v>9.1007752201703234</v>
      </c>
      <c r="JB54" s="29">
        <v>11.531161904923762</v>
      </c>
      <c r="JC54" s="29">
        <v>32.732380006</v>
      </c>
      <c r="JD54" s="29">
        <v>12.617528442792345</v>
      </c>
      <c r="JE54" s="29">
        <v>9.0684661261970199</v>
      </c>
      <c r="JF54" s="29">
        <v>11.409275113230116</v>
      </c>
      <c r="JG54" s="29">
        <v>33.147796258</v>
      </c>
      <c r="JH54" s="29">
        <v>12.253413087688216</v>
      </c>
      <c r="JI54" s="29">
        <v>8.8067692511900759</v>
      </c>
      <c r="JJ54" s="29">
        <v>10.930771947722228</v>
      </c>
      <c r="JK54" s="29">
        <v>34.761977657999999</v>
      </c>
      <c r="JL54" s="29">
        <v>12.002297840876185</v>
      </c>
      <c r="JM54" s="29">
        <v>8.62628777894205</v>
      </c>
      <c r="JN54" s="29">
        <v>5.2668824431917756</v>
      </c>
      <c r="JO54" s="29">
        <v>35.550658255999998</v>
      </c>
      <c r="JP54" s="29">
        <v>10.470547942730432</v>
      </c>
      <c r="JQ54" s="29">
        <v>7.5253889675686239</v>
      </c>
      <c r="JR54" s="29">
        <v>0.49933833045409415</v>
      </c>
      <c r="JS54" s="29">
        <v>35.698011913000002</v>
      </c>
      <c r="JT54" s="29">
        <v>10.491120689549051</v>
      </c>
      <c r="JU54" s="29">
        <v>7.540175005776768</v>
      </c>
      <c r="JV54" s="29">
        <v>-3.314934263601188</v>
      </c>
      <c r="JW54" s="29">
        <v>35.567549258</v>
      </c>
      <c r="JX54" s="29">
        <v>9.8733467512155055</v>
      </c>
      <c r="JY54" s="29">
        <v>7.0961687125612896</v>
      </c>
      <c r="JZ54" s="29">
        <v>-3.2782654728765834</v>
      </c>
    </row>
    <row r="55" spans="1:286" ht="15" thickBot="1" x14ac:dyDescent="0.35">
      <c r="A55" s="2"/>
      <c r="B55" s="74" t="s">
        <v>531</v>
      </c>
      <c r="C55" s="74" t="s">
        <v>475</v>
      </c>
      <c r="D55" s="74" t="s">
        <v>876</v>
      </c>
      <c r="E55" s="87">
        <v>387613</v>
      </c>
      <c r="F55" s="84">
        <v>397710</v>
      </c>
      <c r="G55" s="22">
        <v>27.256883578157893</v>
      </c>
      <c r="H55" s="22">
        <v>8.8562116330514975</v>
      </c>
      <c r="I55" s="22">
        <v>6.4604830856592121</v>
      </c>
      <c r="J55" s="22">
        <v>14.229749172221634</v>
      </c>
      <c r="K55" s="22">
        <v>27.223748884157892</v>
      </c>
      <c r="L55" s="22">
        <v>5.6949899890936804</v>
      </c>
      <c r="M55" s="22">
        <v>4.1544159085165262</v>
      </c>
      <c r="N55" s="22">
        <v>13.686188247400356</v>
      </c>
      <c r="O55" s="22">
        <v>27.336207531157893</v>
      </c>
      <c r="P55" s="22">
        <v>5.6909408322296438</v>
      </c>
      <c r="Q55" s="22">
        <v>4.1514621049586191</v>
      </c>
      <c r="R55" s="22">
        <v>12.688007769516371</v>
      </c>
      <c r="S55" s="22">
        <v>27.446841203157895</v>
      </c>
      <c r="T55" s="22">
        <v>5.678239955688567</v>
      </c>
      <c r="U55" s="22">
        <v>4.1421969923499216</v>
      </c>
      <c r="V55" s="22">
        <v>12.381715607109104</v>
      </c>
      <c r="W55" s="22">
        <v>27.568053211157896</v>
      </c>
      <c r="X55" s="22">
        <v>5.6635267343175659</v>
      </c>
      <c r="Y55" s="22">
        <v>4.1314639022046764</v>
      </c>
      <c r="Z55" s="22">
        <v>12.068754366342178</v>
      </c>
      <c r="AA55" s="22">
        <v>27.691929488157893</v>
      </c>
      <c r="AB55" s="22">
        <v>5.6468142697823804</v>
      </c>
      <c r="AC55" s="22">
        <v>4.119272392005632</v>
      </c>
      <c r="AD55" s="22">
        <v>11.878209386867107</v>
      </c>
      <c r="AE55" s="22">
        <v>27.778612975157895</v>
      </c>
      <c r="AF55" s="22">
        <v>5.6276570152228427</v>
      </c>
      <c r="AG55" s="22">
        <v>4.1052974415214241</v>
      </c>
      <c r="AH55" s="22">
        <v>11.654299550047913</v>
      </c>
      <c r="AI55" s="22">
        <v>27.871336275157894</v>
      </c>
      <c r="AJ55" s="22">
        <v>5.6061470327380176</v>
      </c>
      <c r="AK55" s="22">
        <v>4.0896062087715856</v>
      </c>
      <c r="AL55" s="22">
        <v>11.341884090802679</v>
      </c>
      <c r="AM55" s="22">
        <v>27.965866385157895</v>
      </c>
      <c r="AN55" s="22">
        <v>5.5829136869248632</v>
      </c>
      <c r="AO55" s="22">
        <v>4.0726578064672658</v>
      </c>
      <c r="AP55" s="22">
        <v>11.116002364030699</v>
      </c>
      <c r="AQ55" s="22">
        <v>28.064484655157894</v>
      </c>
      <c r="AR55" s="22">
        <v>4.6006150083206299</v>
      </c>
      <c r="AS55" s="22">
        <v>3.3560845964838655</v>
      </c>
      <c r="AT55" s="22">
        <v>10.819316966936057</v>
      </c>
      <c r="AU55" s="22">
        <v>27.858385774481309</v>
      </c>
      <c r="AV55" s="22">
        <v>4.5189035337257959</v>
      </c>
      <c r="AW55" s="22">
        <v>3.2964772133953577</v>
      </c>
      <c r="AX55" s="22">
        <v>9.6258326422923162</v>
      </c>
      <c r="AY55" s="22">
        <v>27.55182807446602</v>
      </c>
      <c r="AZ55" s="22">
        <v>4.4691768666782412</v>
      </c>
      <c r="BA55" s="22">
        <v>3.2602023021039437</v>
      </c>
      <c r="BB55" s="22">
        <v>6.8447036333362306</v>
      </c>
      <c r="BC55" s="22">
        <v>29.045112735157893</v>
      </c>
      <c r="BD55" s="22">
        <v>5.8789109895316454</v>
      </c>
      <c r="BE55" s="22">
        <v>4.2885837176949506</v>
      </c>
      <c r="BF55" s="22">
        <v>4.497358103014939</v>
      </c>
      <c r="BG55" s="22">
        <v>29.141989362157894</v>
      </c>
      <c r="BH55" s="22">
        <v>6.0848296338142127</v>
      </c>
      <c r="BI55" s="22">
        <v>4.438798501795703</v>
      </c>
      <c r="BJ55" s="22">
        <v>2.3062490196880177</v>
      </c>
      <c r="BK55" s="25">
        <v>27.302935724157894</v>
      </c>
      <c r="BL55" s="25">
        <v>8.857337542586416</v>
      </c>
      <c r="BM55" s="25">
        <v>6.4613044209894541</v>
      </c>
      <c r="BN55" s="25">
        <v>14.181322582912022</v>
      </c>
      <c r="BO55" s="25">
        <v>27.304229724157892</v>
      </c>
      <c r="BP55" s="25">
        <v>5.6979299655081626</v>
      </c>
      <c r="BQ55" s="25">
        <v>4.156560580379054</v>
      </c>
      <c r="BR55" s="25">
        <v>14.009029506834185</v>
      </c>
      <c r="BS55" s="25">
        <v>27.413329166157894</v>
      </c>
      <c r="BT55" s="25">
        <v>5.696504003689542</v>
      </c>
      <c r="BU55" s="25">
        <v>4.1555203610853315</v>
      </c>
      <c r="BV55" s="25">
        <v>13.540488937796903</v>
      </c>
      <c r="BW55" s="25">
        <v>27.491635193157894</v>
      </c>
      <c r="BX55" s="25">
        <v>5.6927525933854737</v>
      </c>
      <c r="BY55" s="25">
        <v>4.1527837594975425</v>
      </c>
      <c r="BZ55" s="25">
        <v>13.383024782194909</v>
      </c>
      <c r="CA55" s="25">
        <v>27.535238776157893</v>
      </c>
      <c r="CB55" s="25">
        <v>5.6886548490187439</v>
      </c>
      <c r="CC55" s="25">
        <v>4.1497945120328801</v>
      </c>
      <c r="CD55" s="25">
        <v>13.197299757280607</v>
      </c>
      <c r="CE55" s="25">
        <v>27.586718725157894</v>
      </c>
      <c r="CF55" s="25">
        <v>5.6842327669170496</v>
      </c>
      <c r="CG55" s="25">
        <v>4.1465686647061544</v>
      </c>
      <c r="CH55" s="25">
        <v>13.12138587799231</v>
      </c>
      <c r="CI55" s="25">
        <v>27.643255161157896</v>
      </c>
      <c r="CJ55" s="25">
        <v>5.6794658587413789</v>
      </c>
      <c r="CK55" s="25">
        <v>4.1430912715593067</v>
      </c>
      <c r="CL55" s="25">
        <v>12.978886500265771</v>
      </c>
      <c r="CM55" s="25">
        <v>27.706487315157894</v>
      </c>
      <c r="CN55" s="25">
        <v>5.6743335985704517</v>
      </c>
      <c r="CO55" s="25">
        <v>4.1393473592185339</v>
      </c>
      <c r="CP55" s="25">
        <v>12.741806793623015</v>
      </c>
      <c r="CQ55" s="25">
        <v>27.775105833157895</v>
      </c>
      <c r="CR55" s="25">
        <v>5.6689606746530652</v>
      </c>
      <c r="CS55" s="25">
        <v>4.1354278860253615</v>
      </c>
      <c r="CT55" s="25">
        <v>12.585479867507148</v>
      </c>
      <c r="CU55" s="25">
        <v>27.851152024157894</v>
      </c>
      <c r="CV55" s="25">
        <v>4.8758798976004822</v>
      </c>
      <c r="CW55" s="25">
        <v>3.5568865008366854</v>
      </c>
      <c r="CX55" s="25">
        <v>12.33733237736543</v>
      </c>
      <c r="CY55" s="25">
        <v>28.070052309157894</v>
      </c>
      <c r="CZ55" s="25">
        <v>4.9115541454339535</v>
      </c>
      <c r="DA55" s="25">
        <v>3.5829103679563041</v>
      </c>
      <c r="DB55" s="25">
        <v>11.524114025682181</v>
      </c>
      <c r="DC55" s="25">
        <v>28.226528816157895</v>
      </c>
      <c r="DD55" s="25">
        <v>5.4126312545965494</v>
      </c>
      <c r="DE55" s="25">
        <v>3.9484391428417975</v>
      </c>
      <c r="DF55" s="25">
        <v>10.852346846775646</v>
      </c>
      <c r="DG55" s="25">
        <v>28.364124635157893</v>
      </c>
      <c r="DH55" s="25">
        <v>6.5953570600189053</v>
      </c>
      <c r="DI55" s="25">
        <v>4.8112211513913179</v>
      </c>
      <c r="DJ55" s="25">
        <v>10.220877603504164</v>
      </c>
      <c r="DK55" s="25">
        <v>28.434317537157895</v>
      </c>
      <c r="DL55" s="25">
        <v>7.1379264898476009</v>
      </c>
      <c r="DM55" s="25">
        <v>5.2070179965256838</v>
      </c>
      <c r="DN55" s="25">
        <v>9.9654393424782057</v>
      </c>
      <c r="DO55" s="27">
        <v>27.256225255157894</v>
      </c>
      <c r="DP55" s="27">
        <v>8.8564517531774971</v>
      </c>
      <c r="DQ55" s="27">
        <v>6.4606582499480556</v>
      </c>
      <c r="DR55" s="27">
        <v>14.230475505237969</v>
      </c>
      <c r="DS55" s="27">
        <v>27.210828376157892</v>
      </c>
      <c r="DT55" s="27">
        <v>5.6960192208777523</v>
      </c>
      <c r="DU55" s="27">
        <v>4.1551667187735219</v>
      </c>
      <c r="DV55" s="27">
        <v>13.719018621354843</v>
      </c>
      <c r="DW55" s="27">
        <v>27.308180943157893</v>
      </c>
      <c r="DX55" s="27">
        <v>5.6933890294896541</v>
      </c>
      <c r="DY55" s="27">
        <v>4.1532480307747575</v>
      </c>
      <c r="DZ55" s="27">
        <v>12.757957783579787</v>
      </c>
      <c r="EA55" s="27">
        <v>27.404558998157896</v>
      </c>
      <c r="EB55" s="27">
        <v>5.6829075221342817</v>
      </c>
      <c r="EC55" s="27">
        <v>4.1456019170878529</v>
      </c>
      <c r="ED55" s="27">
        <v>12.486146728428112</v>
      </c>
      <c r="EE55" s="27">
        <v>27.510191287157895</v>
      </c>
      <c r="EF55" s="27">
        <v>5.671654780084058</v>
      </c>
      <c r="EG55" s="27">
        <v>4.1373931984285734</v>
      </c>
      <c r="EH55" s="27">
        <v>12.21168457445323</v>
      </c>
      <c r="EI55" s="27">
        <v>27.622556993157893</v>
      </c>
      <c r="EJ55" s="27">
        <v>5.6597630248200774</v>
      </c>
      <c r="EK55" s="27">
        <v>4.1287183285265243</v>
      </c>
      <c r="EL55" s="27">
        <v>12.069497456262658</v>
      </c>
      <c r="EM55" s="27">
        <v>27.738092526157892</v>
      </c>
      <c r="EN55" s="27">
        <v>5.647103103659072</v>
      </c>
      <c r="EO55" s="27">
        <v>4.1194830922973873</v>
      </c>
      <c r="EP55" s="27">
        <v>11.886287431432077</v>
      </c>
      <c r="EQ55" s="27">
        <v>27.828502822157894</v>
      </c>
      <c r="ER55" s="27">
        <v>5.6338426678220044</v>
      </c>
      <c r="ES55" s="27">
        <v>4.1098097889727327</v>
      </c>
      <c r="ET55" s="27">
        <v>11.620757881320236</v>
      </c>
      <c r="EU55" s="27">
        <v>27.909796619157895</v>
      </c>
      <c r="EV55" s="27">
        <v>5.6200870133024745</v>
      </c>
      <c r="EW55" s="27">
        <v>4.0997752305139059</v>
      </c>
      <c r="EX55" s="27">
        <v>11.439970596513554</v>
      </c>
      <c r="EY55" s="27">
        <v>27.994063171157894</v>
      </c>
      <c r="EZ55" s="27">
        <v>4.6160583395704977</v>
      </c>
      <c r="FA55" s="27">
        <v>3.3673502916207854</v>
      </c>
      <c r="FB55" s="27">
        <v>11.189186114975858</v>
      </c>
      <c r="FC55" s="27">
        <v>28.358052996157895</v>
      </c>
      <c r="FD55" s="27">
        <v>4.6039205624215223</v>
      </c>
      <c r="FE55" s="27">
        <v>3.3584959521788722</v>
      </c>
      <c r="FF55" s="27">
        <v>10.195017514105583</v>
      </c>
      <c r="FG55" s="27">
        <v>28.673347172157893</v>
      </c>
      <c r="FH55" s="27">
        <v>5.323401628734322</v>
      </c>
      <c r="FI55" s="27">
        <v>3.8833473730752259</v>
      </c>
      <c r="FJ55" s="27">
        <v>9.4147029740741388</v>
      </c>
      <c r="FK55" s="27">
        <v>28.856720779157893</v>
      </c>
      <c r="FL55" s="27">
        <v>6.7788865717858249</v>
      </c>
      <c r="FM55" s="27">
        <v>4.9451033750347175</v>
      </c>
      <c r="FN55" s="27">
        <v>8.9871730216634482</v>
      </c>
      <c r="FO55" s="27">
        <v>28.949459182157895</v>
      </c>
      <c r="FP55" s="27">
        <v>7.245112177180717</v>
      </c>
      <c r="FQ55" s="27">
        <v>5.2852084631419105</v>
      </c>
      <c r="FR55" s="27">
        <v>8.7135324676167372</v>
      </c>
      <c r="FS55" s="28">
        <v>27.256966993157896</v>
      </c>
      <c r="FT55" s="28">
        <v>8.8562116277220806</v>
      </c>
      <c r="FU55" s="28">
        <v>6.4604830817714776</v>
      </c>
      <c r="FV55" s="28">
        <v>14.227011700385759</v>
      </c>
      <c r="FW55" s="28">
        <v>27.216040090157893</v>
      </c>
      <c r="FX55" s="28">
        <v>5.6949899661969212</v>
      </c>
      <c r="FY55" s="28">
        <v>4.1544158918136596</v>
      </c>
      <c r="FZ55" s="28">
        <v>13.710101959469942</v>
      </c>
      <c r="GA55" s="28">
        <v>27.319789377157893</v>
      </c>
      <c r="GB55" s="28">
        <v>5.6909407844622564</v>
      </c>
      <c r="GC55" s="28">
        <v>4.1514620701129745</v>
      </c>
      <c r="GD55" s="28">
        <v>12.741456087042609</v>
      </c>
      <c r="GE55" s="28">
        <v>27.420404918157892</v>
      </c>
      <c r="GF55" s="28">
        <v>5.6777623583151353</v>
      </c>
      <c r="GG55" s="28">
        <v>4.1418485917153554</v>
      </c>
      <c r="GH55" s="28">
        <v>12.466261267006345</v>
      </c>
      <c r="GI55" s="28">
        <v>27.530438402157895</v>
      </c>
      <c r="GJ55" s="28">
        <v>5.6625681183601193</v>
      </c>
      <c r="GK55" s="28">
        <v>4.1307646052100546</v>
      </c>
      <c r="GL55" s="28">
        <v>12.185852455841614</v>
      </c>
      <c r="GM55" s="28">
        <v>27.651135195157892</v>
      </c>
      <c r="GN55" s="28">
        <v>5.6453738086875278</v>
      </c>
      <c r="GO55" s="28">
        <v>4.1182215956917636</v>
      </c>
      <c r="GP55" s="28">
        <v>12.030012626165579</v>
      </c>
      <c r="GQ55" s="28">
        <v>27.772149732157892</v>
      </c>
      <c r="GR55" s="28">
        <v>5.6257323117784894</v>
      </c>
      <c r="GS55" s="28">
        <v>4.1038933971554616</v>
      </c>
      <c r="GT55" s="28">
        <v>11.842979332057883</v>
      </c>
      <c r="GU55" s="28">
        <v>27.895095430157895</v>
      </c>
      <c r="GV55" s="28">
        <v>5.6037380106545251</v>
      </c>
      <c r="GW55" s="28">
        <v>4.0878488607012997</v>
      </c>
      <c r="GX55" s="28">
        <v>11.56890918651442</v>
      </c>
      <c r="GY55" s="28">
        <v>28.019997121157893</v>
      </c>
      <c r="GZ55" s="28">
        <v>5.5800195578430047</v>
      </c>
      <c r="HA55" s="28">
        <v>4.0705465795955771</v>
      </c>
      <c r="HB55" s="28">
        <v>11.383639704478018</v>
      </c>
      <c r="HC55" s="28">
        <v>28.011791008437573</v>
      </c>
      <c r="HD55" s="28">
        <v>4.5437873679661847</v>
      </c>
      <c r="HE55" s="28">
        <v>3.3146296240284112</v>
      </c>
      <c r="HF55" s="28">
        <v>11.134897850896913</v>
      </c>
      <c r="HG55" s="28">
        <v>27.493241338323863</v>
      </c>
      <c r="HH55" s="28">
        <v>4.4596735231921745</v>
      </c>
      <c r="HI55" s="28">
        <v>3.2532697453412061</v>
      </c>
      <c r="HJ55" s="28">
        <v>10.140132609960482</v>
      </c>
      <c r="HK55" s="28">
        <v>26.945359531234917</v>
      </c>
      <c r="HL55" s="28">
        <v>4.3708017179784573</v>
      </c>
      <c r="HM55" s="28">
        <v>3.1884390007559631</v>
      </c>
      <c r="HN55" s="28">
        <v>6.3371949993844297</v>
      </c>
      <c r="HO55" s="28">
        <v>29.536337679157896</v>
      </c>
      <c r="HP55" s="28">
        <v>5.7796595476219732</v>
      </c>
      <c r="HQ55" s="28">
        <v>4.2161811726505531</v>
      </c>
      <c r="HR55" s="28">
        <v>2.884816375567496</v>
      </c>
      <c r="HS55" s="28">
        <v>29.605636602157894</v>
      </c>
      <c r="HT55" s="28">
        <v>5.6410039599739878</v>
      </c>
      <c r="HU55" s="28">
        <v>4.1150338518944771</v>
      </c>
      <c r="HV55" s="28">
        <v>1.5762460860408112E-2</v>
      </c>
      <c r="HW55" s="29">
        <v>27.229066107157895</v>
      </c>
      <c r="HX55" s="29">
        <v>8.8560491376880197</v>
      </c>
      <c r="HY55" s="29">
        <v>6.4603645475538984</v>
      </c>
      <c r="HZ55" s="29">
        <v>14.249773720024024</v>
      </c>
      <c r="IA55" s="29">
        <v>27.159933318157893</v>
      </c>
      <c r="IB55" s="29">
        <v>5.6952940147947242</v>
      </c>
      <c r="IC55" s="29">
        <v>4.1546376910326384</v>
      </c>
      <c r="ID55" s="29">
        <v>13.759910938920953</v>
      </c>
      <c r="IE55" s="29">
        <v>27.234371263157893</v>
      </c>
      <c r="IF55" s="29">
        <v>5.6920596042120186</v>
      </c>
      <c r="IG55" s="29">
        <v>4.1522782335436519</v>
      </c>
      <c r="IH55" s="29">
        <v>12.808600459278836</v>
      </c>
      <c r="II55" s="29">
        <v>27.308633723157893</v>
      </c>
      <c r="IJ55" s="29">
        <v>5.6734520893757479</v>
      </c>
      <c r="IK55" s="29">
        <v>4.1387043105338144</v>
      </c>
      <c r="IL55" s="29">
        <v>12.551267512572208</v>
      </c>
      <c r="IM55" s="29">
        <v>27.391355949157894</v>
      </c>
      <c r="IN55" s="29">
        <v>5.6531278927628188</v>
      </c>
      <c r="IO55" s="29">
        <v>4.1238780920684137</v>
      </c>
      <c r="IP55" s="29">
        <v>12.278954715492446</v>
      </c>
      <c r="IQ55" s="29">
        <v>27.487485032157892</v>
      </c>
      <c r="IR55" s="29">
        <v>5.6309031296436682</v>
      </c>
      <c r="IS55" s="29">
        <v>4.1076654367973715</v>
      </c>
      <c r="IT55" s="29">
        <v>12.114102158269585</v>
      </c>
      <c r="IU55" s="29">
        <v>27.583961866157892</v>
      </c>
      <c r="IV55" s="29">
        <v>5.6070331186205387</v>
      </c>
      <c r="IW55" s="29">
        <v>4.0902525960863496</v>
      </c>
      <c r="IX55" s="29">
        <v>11.915743847256504</v>
      </c>
      <c r="IY55" s="29">
        <v>27.691896465157892</v>
      </c>
      <c r="IZ55" s="29">
        <v>5.5818393597694467</v>
      </c>
      <c r="JA55" s="29">
        <v>4.071874099764714</v>
      </c>
      <c r="JB55" s="29">
        <v>11.624778497677889</v>
      </c>
      <c r="JC55" s="29">
        <v>27.801064410157892</v>
      </c>
      <c r="JD55" s="29">
        <v>5.5554299479960987</v>
      </c>
      <c r="JE55" s="29">
        <v>4.0526088015612274</v>
      </c>
      <c r="JF55" s="29">
        <v>11.415339018849913</v>
      </c>
      <c r="JG55" s="29">
        <v>27.917659377157893</v>
      </c>
      <c r="JH55" s="29">
        <v>4.5348891118315979</v>
      </c>
      <c r="JI55" s="29">
        <v>3.3081384700642471</v>
      </c>
      <c r="JJ55" s="29">
        <v>11.076477020815208</v>
      </c>
      <c r="JK55" s="29">
        <v>27.56715822364642</v>
      </c>
      <c r="JL55" s="29">
        <v>4.4716635673027731</v>
      </c>
      <c r="JM55" s="29">
        <v>3.2620163155884376</v>
      </c>
      <c r="JN55" s="29">
        <v>6.7938176908096395</v>
      </c>
      <c r="JO55" s="29">
        <v>24.84796934725102</v>
      </c>
      <c r="JP55" s="29">
        <v>4.0305844494428005</v>
      </c>
      <c r="JQ55" s="29">
        <v>2.9402552400358664</v>
      </c>
      <c r="JR55" s="29">
        <v>2.7103431867687462</v>
      </c>
      <c r="JS55" s="29">
        <v>29.829764027157893</v>
      </c>
      <c r="JT55" s="29">
        <v>6.0857304272346529</v>
      </c>
      <c r="JU55" s="29">
        <v>4.4394556180546134</v>
      </c>
      <c r="JV55" s="29">
        <v>-0.57767488089901065</v>
      </c>
      <c r="JW55" s="29">
        <v>29.879139689157896</v>
      </c>
      <c r="JX55" s="29">
        <v>6.2726941892527197</v>
      </c>
      <c r="JY55" s="29">
        <v>4.5758430794428575</v>
      </c>
      <c r="JZ55" s="29">
        <v>-0.58542165294365844</v>
      </c>
    </row>
    <row r="56" spans="1:286" ht="15" thickBot="1" x14ac:dyDescent="0.35">
      <c r="A56" s="2"/>
      <c r="B56" s="74" t="s">
        <v>532</v>
      </c>
      <c r="C56" s="74" t="s">
        <v>501</v>
      </c>
      <c r="D56" s="74" t="s">
        <v>880</v>
      </c>
      <c r="E56" s="87">
        <v>371891</v>
      </c>
      <c r="F56" s="84">
        <v>408910</v>
      </c>
      <c r="G56" s="22">
        <v>33.799348893000001</v>
      </c>
      <c r="H56" s="22">
        <v>12.091562199159331</v>
      </c>
      <c r="I56" s="22">
        <v>8.8206262794500372</v>
      </c>
      <c r="J56" s="22">
        <v>20.816465577762962</v>
      </c>
      <c r="K56" s="22">
        <v>33.772657246999998</v>
      </c>
      <c r="L56" s="22">
        <v>12.088245881014133</v>
      </c>
      <c r="M56" s="22">
        <v>8.8182070715345731</v>
      </c>
      <c r="N56" s="22">
        <v>20.189567621346853</v>
      </c>
      <c r="O56" s="22">
        <v>33.816804023000003</v>
      </c>
      <c r="P56" s="22">
        <v>12.084135460703546</v>
      </c>
      <c r="Q56" s="22">
        <v>8.8152085771453468</v>
      </c>
      <c r="R56" s="22">
        <v>19.14662758208258</v>
      </c>
      <c r="S56" s="22">
        <v>33.858992483000002</v>
      </c>
      <c r="T56" s="22">
        <v>12.062901461938777</v>
      </c>
      <c r="U56" s="22">
        <v>8.7997186706769046</v>
      </c>
      <c r="V56" s="22">
        <v>18.921097703514064</v>
      </c>
      <c r="W56" s="22">
        <v>33.906019835000002</v>
      </c>
      <c r="X56" s="22">
        <v>12.040228954995348</v>
      </c>
      <c r="Y56" s="22">
        <v>8.7831793925197665</v>
      </c>
      <c r="Z56" s="22">
        <v>18.765913003399934</v>
      </c>
      <c r="AA56" s="22">
        <v>33.958345596000001</v>
      </c>
      <c r="AB56" s="22">
        <v>12.016224227316437</v>
      </c>
      <c r="AC56" s="22">
        <v>8.765668277883945</v>
      </c>
      <c r="AD56" s="22">
        <v>18.603028103965666</v>
      </c>
      <c r="AE56" s="22">
        <v>34.014277622999998</v>
      </c>
      <c r="AF56" s="22">
        <v>11.990720972451378</v>
      </c>
      <c r="AG56" s="22">
        <v>8.7470640085290814</v>
      </c>
      <c r="AH56" s="22">
        <v>18.284991314706865</v>
      </c>
      <c r="AI56" s="22">
        <v>34.078209534000003</v>
      </c>
      <c r="AJ56" s="22">
        <v>11.96383671770619</v>
      </c>
      <c r="AK56" s="22">
        <v>8.7274523189886413</v>
      </c>
      <c r="AL56" s="22">
        <v>18.117180429776635</v>
      </c>
      <c r="AM56" s="22">
        <v>34.146764380999997</v>
      </c>
      <c r="AN56" s="22">
        <v>11.935985600379203</v>
      </c>
      <c r="AO56" s="22">
        <v>8.7071353166559273</v>
      </c>
      <c r="AP56" s="22">
        <v>18.027621321077785</v>
      </c>
      <c r="AQ56" s="22">
        <v>34.222099315999998</v>
      </c>
      <c r="AR56" s="22">
        <v>11.585925272310043</v>
      </c>
      <c r="AS56" s="22">
        <v>8.4517711810461886</v>
      </c>
      <c r="AT56" s="22">
        <v>17.764887410346418</v>
      </c>
      <c r="AU56" s="22">
        <v>34.508225175</v>
      </c>
      <c r="AV56" s="22">
        <v>11.422598313810452</v>
      </c>
      <c r="AW56" s="22">
        <v>8.3326264387411531</v>
      </c>
      <c r="AX56" s="22">
        <v>16.83949100531386</v>
      </c>
      <c r="AY56" s="22">
        <v>34.729234605999999</v>
      </c>
      <c r="AZ56" s="22">
        <v>11.007328692103897</v>
      </c>
      <c r="BA56" s="22">
        <v>8.0296930312996579</v>
      </c>
      <c r="BB56" s="22">
        <v>15.011469072047426</v>
      </c>
      <c r="BC56" s="22">
        <v>34.836126753999999</v>
      </c>
      <c r="BD56" s="22">
        <v>10.909634362606029</v>
      </c>
      <c r="BE56" s="22">
        <v>7.9584263780807669</v>
      </c>
      <c r="BF56" s="22">
        <v>13.720456818846877</v>
      </c>
      <c r="BG56" s="22">
        <v>34.884324624999998</v>
      </c>
      <c r="BH56" s="22">
        <v>10.541230791943644</v>
      </c>
      <c r="BI56" s="22">
        <v>7.6896811023831573</v>
      </c>
      <c r="BJ56" s="22">
        <v>12.707565581112693</v>
      </c>
      <c r="BK56" s="25">
        <v>33.828801446</v>
      </c>
      <c r="BL56" s="25">
        <v>12.092956356190371</v>
      </c>
      <c r="BM56" s="25">
        <v>8.8216432975940222</v>
      </c>
      <c r="BN56" s="25">
        <v>20.758342980384043</v>
      </c>
      <c r="BO56" s="25">
        <v>33.832559744000001</v>
      </c>
      <c r="BP56" s="25">
        <v>12.091607502772789</v>
      </c>
      <c r="BQ56" s="25">
        <v>8.8206593278053145</v>
      </c>
      <c r="BR56" s="25">
        <v>20.506508734825502</v>
      </c>
      <c r="BS56" s="25">
        <v>33.889013675999998</v>
      </c>
      <c r="BT56" s="25">
        <v>12.090098838439769</v>
      </c>
      <c r="BU56" s="25">
        <v>8.8195587781787648</v>
      </c>
      <c r="BV56" s="25">
        <v>19.956121313577956</v>
      </c>
      <c r="BW56" s="25">
        <v>33.946941985999999</v>
      </c>
      <c r="BX56" s="25">
        <v>12.083723922681237</v>
      </c>
      <c r="BY56" s="25">
        <v>8.8149083658877121</v>
      </c>
      <c r="BZ56" s="25">
        <v>19.827604777547705</v>
      </c>
      <c r="CA56" s="25">
        <v>34.014071219000002</v>
      </c>
      <c r="CB56" s="25">
        <v>12.077036959143502</v>
      </c>
      <c r="CC56" s="25">
        <v>8.8100303190862199</v>
      </c>
      <c r="CD56" s="25">
        <v>19.736617491459221</v>
      </c>
      <c r="CE56" s="25">
        <v>34.090722626999998</v>
      </c>
      <c r="CF56" s="25">
        <v>12.070096614602575</v>
      </c>
      <c r="CG56" s="25">
        <v>8.8049674343705959</v>
      </c>
      <c r="CH56" s="25">
        <v>19.634153587590546</v>
      </c>
      <c r="CI56" s="25">
        <v>34.177187644</v>
      </c>
      <c r="CJ56" s="25">
        <v>12.06288980851301</v>
      </c>
      <c r="CK56" s="25">
        <v>8.7997101696650528</v>
      </c>
      <c r="CL56" s="25">
        <v>19.366951093662379</v>
      </c>
      <c r="CM56" s="25">
        <v>34.276162401999997</v>
      </c>
      <c r="CN56" s="25">
        <v>12.055408877960001</v>
      </c>
      <c r="CO56" s="25">
        <v>8.7942529349799266</v>
      </c>
      <c r="CP56" s="25">
        <v>19.225954963703359</v>
      </c>
      <c r="CQ56" s="25">
        <v>34.387189563</v>
      </c>
      <c r="CR56" s="25">
        <v>12.047744116011087</v>
      </c>
      <c r="CS56" s="25">
        <v>8.7886615978508793</v>
      </c>
      <c r="CT56" s="25">
        <v>19.139666353778196</v>
      </c>
      <c r="CU56" s="25">
        <v>34.512439065000002</v>
      </c>
      <c r="CV56" s="25">
        <v>12.013553192171061</v>
      </c>
      <c r="CW56" s="25">
        <v>8.7637197949328947</v>
      </c>
      <c r="CX56" s="25">
        <v>18.881002928303019</v>
      </c>
      <c r="CY56" s="25">
        <v>34.708222194999998</v>
      </c>
      <c r="CZ56" s="25">
        <v>11.990332756796201</v>
      </c>
      <c r="DA56" s="25">
        <v>8.7467808106135649</v>
      </c>
      <c r="DB56" s="25">
        <v>18.35328041757413</v>
      </c>
      <c r="DC56" s="25">
        <v>34.797365954</v>
      </c>
      <c r="DD56" s="25">
        <v>11.681297758144529</v>
      </c>
      <c r="DE56" s="25">
        <v>8.5213440816385226</v>
      </c>
      <c r="DF56" s="25">
        <v>17.874067540558585</v>
      </c>
      <c r="DG56" s="25">
        <v>34.887272476</v>
      </c>
      <c r="DH56" s="25">
        <v>11.654675279990416</v>
      </c>
      <c r="DI56" s="25">
        <v>8.5019233544766841</v>
      </c>
      <c r="DJ56" s="25">
        <v>17.428972491310311</v>
      </c>
      <c r="DK56" s="25">
        <v>34.918925850000001</v>
      </c>
      <c r="DL56" s="25">
        <v>11.60002605408129</v>
      </c>
      <c r="DM56" s="25">
        <v>8.4620575050301063</v>
      </c>
      <c r="DN56" s="25">
        <v>17.349077274921861</v>
      </c>
      <c r="DO56" s="27">
        <v>33.799209998999999</v>
      </c>
      <c r="DP56" s="27">
        <v>12.091782407194676</v>
      </c>
      <c r="DQ56" s="27">
        <v>8.8207869181459735</v>
      </c>
      <c r="DR56" s="27">
        <v>20.817130981516758</v>
      </c>
      <c r="DS56" s="27">
        <v>33.770789333000003</v>
      </c>
      <c r="DT56" s="27">
        <v>12.089196235424859</v>
      </c>
      <c r="DU56" s="27">
        <v>8.8189003418458825</v>
      </c>
      <c r="DV56" s="27">
        <v>20.213782383287906</v>
      </c>
      <c r="DW56" s="27">
        <v>33.812125164000001</v>
      </c>
      <c r="DX56" s="27">
        <v>12.08635450834764</v>
      </c>
      <c r="DY56" s="27">
        <v>8.8168273415070111</v>
      </c>
      <c r="DZ56" s="27">
        <v>19.197795268974101</v>
      </c>
      <c r="EA56" s="27">
        <v>33.851226424000004</v>
      </c>
      <c r="EB56" s="27">
        <v>12.067011523993983</v>
      </c>
      <c r="EC56" s="27">
        <v>8.802716903723816</v>
      </c>
      <c r="ED56" s="27">
        <v>18.998380327337554</v>
      </c>
      <c r="EE56" s="27">
        <v>33.894476171000001</v>
      </c>
      <c r="EF56" s="27">
        <v>12.047085679927582</v>
      </c>
      <c r="EG56" s="27">
        <v>8.7881812778950437</v>
      </c>
      <c r="EH56" s="27">
        <v>18.872095071848996</v>
      </c>
      <c r="EI56" s="27">
        <v>33.941147049000001</v>
      </c>
      <c r="EJ56" s="27">
        <v>12.026668585385064</v>
      </c>
      <c r="EK56" s="27">
        <v>8.7732872916833795</v>
      </c>
      <c r="EL56" s="27">
        <v>18.747541343074538</v>
      </c>
      <c r="EM56" s="27">
        <v>33.990047447000002</v>
      </c>
      <c r="EN56" s="27">
        <v>12.005734922113263</v>
      </c>
      <c r="EO56" s="27">
        <v>8.7580164757756354</v>
      </c>
      <c r="EP56" s="27">
        <v>18.466939022676041</v>
      </c>
      <c r="EQ56" s="27">
        <v>34.044417502999998</v>
      </c>
      <c r="ER56" s="27">
        <v>11.984391195785173</v>
      </c>
      <c r="ES56" s="27">
        <v>8.7424465245774332</v>
      </c>
      <c r="ET56" s="27">
        <v>18.341093090914725</v>
      </c>
      <c r="EU56" s="27">
        <v>34.102433198</v>
      </c>
      <c r="EV56" s="27">
        <v>11.962733305740676</v>
      </c>
      <c r="EW56" s="27">
        <v>8.7266473953220576</v>
      </c>
      <c r="EX56" s="27">
        <v>18.292508476194755</v>
      </c>
      <c r="EY56" s="27">
        <v>34.166148593999999</v>
      </c>
      <c r="EZ56" s="27">
        <v>11.677868588595947</v>
      </c>
      <c r="FA56" s="27">
        <v>8.5188425501954619</v>
      </c>
      <c r="FB56" s="27">
        <v>18.074644127658409</v>
      </c>
      <c r="FC56" s="27">
        <v>34.387854439999998</v>
      </c>
      <c r="FD56" s="27">
        <v>11.556655737947398</v>
      </c>
      <c r="FE56" s="27">
        <v>8.4304194632338803</v>
      </c>
      <c r="FF56" s="27">
        <v>17.383814109369137</v>
      </c>
      <c r="FG56" s="27">
        <v>34.585079221999997</v>
      </c>
      <c r="FH56" s="27">
        <v>11.443702267143811</v>
      </c>
      <c r="FI56" s="27">
        <v>8.3480214788779392</v>
      </c>
      <c r="FJ56" s="27">
        <v>16.765453865733484</v>
      </c>
      <c r="FK56" s="27">
        <v>34.689698039</v>
      </c>
      <c r="FL56" s="27">
        <v>11.379583469856595</v>
      </c>
      <c r="FM56" s="27">
        <v>8.3012477089512</v>
      </c>
      <c r="FN56" s="27">
        <v>16.525103322444643</v>
      </c>
      <c r="FO56" s="27">
        <v>34.735674680999999</v>
      </c>
      <c r="FP56" s="27">
        <v>11.069539408588016</v>
      </c>
      <c r="FQ56" s="27">
        <v>8.0750748828458043</v>
      </c>
      <c r="FR56" s="27">
        <v>16.525081425051056</v>
      </c>
      <c r="FS56" s="28">
        <v>33.799330503</v>
      </c>
      <c r="FT56" s="28">
        <v>12.091562179025967</v>
      </c>
      <c r="FU56" s="28">
        <v>8.82062626476303</v>
      </c>
      <c r="FV56" s="28">
        <v>20.816102863206602</v>
      </c>
      <c r="FW56" s="28">
        <v>33.769391917</v>
      </c>
      <c r="FX56" s="28">
        <v>12.088245786466295</v>
      </c>
      <c r="FY56" s="28">
        <v>8.8182070025632413</v>
      </c>
      <c r="FZ56" s="28">
        <v>20.213248152083125</v>
      </c>
      <c r="GA56" s="28">
        <v>33.812474418999997</v>
      </c>
      <c r="GB56" s="28">
        <v>12.084135264896748</v>
      </c>
      <c r="GC56" s="28">
        <v>8.8152084343070136</v>
      </c>
      <c r="GD56" s="28">
        <v>19.195647127960207</v>
      </c>
      <c r="GE56" s="28">
        <v>33.856371041000003</v>
      </c>
      <c r="GF56" s="28">
        <v>12.061854582317011</v>
      </c>
      <c r="GG56" s="28">
        <v>8.7989549865680132</v>
      </c>
      <c r="GH56" s="28">
        <v>18.996420123424492</v>
      </c>
      <c r="GI56" s="28">
        <v>33.908598941000001</v>
      </c>
      <c r="GJ56" s="28">
        <v>12.038128047540452</v>
      </c>
      <c r="GK56" s="28">
        <v>8.7816468097813143</v>
      </c>
      <c r="GL56" s="28">
        <v>18.867695988997852</v>
      </c>
      <c r="GM56" s="28">
        <v>33.970962354999998</v>
      </c>
      <c r="GN56" s="28">
        <v>12.01306754540018</v>
      </c>
      <c r="GO56" s="28">
        <v>8.763365522374956</v>
      </c>
      <c r="GP56" s="28">
        <v>18.732832722699179</v>
      </c>
      <c r="GQ56" s="28">
        <v>34.041289882999997</v>
      </c>
      <c r="GR56" s="28">
        <v>11.986503440098359</v>
      </c>
      <c r="GS56" s="28">
        <v>8.74398737739617</v>
      </c>
      <c r="GT56" s="28">
        <v>18.44253072001878</v>
      </c>
      <c r="GU56" s="28">
        <v>34.127529698000004</v>
      </c>
      <c r="GV56" s="28">
        <v>11.958558176415544</v>
      </c>
      <c r="GW56" s="28">
        <v>8.7236016966076324</v>
      </c>
      <c r="GX56" s="28">
        <v>18.290411721995511</v>
      </c>
      <c r="GY56" s="28">
        <v>34.224339483000001</v>
      </c>
      <c r="GZ56" s="28">
        <v>11.929644386385306</v>
      </c>
      <c r="HA56" s="28">
        <v>8.7025094893329644</v>
      </c>
      <c r="HB56" s="28">
        <v>18.217769239471778</v>
      </c>
      <c r="HC56" s="28">
        <v>34.334566850999998</v>
      </c>
      <c r="HD56" s="28">
        <v>11.639155723422167</v>
      </c>
      <c r="HE56" s="28">
        <v>8.4906020540312532</v>
      </c>
      <c r="HF56" s="28">
        <v>17.982503675917037</v>
      </c>
      <c r="HG56" s="28">
        <v>34.766596698000001</v>
      </c>
      <c r="HH56" s="28">
        <v>11.47056450238864</v>
      </c>
      <c r="HI56" s="28">
        <v>8.3676171054994359</v>
      </c>
      <c r="HJ56" s="28">
        <v>17.198807970522736</v>
      </c>
      <c r="HK56" s="28">
        <v>35.132151436000001</v>
      </c>
      <c r="HL56" s="28">
        <v>10.92756149652695</v>
      </c>
      <c r="HM56" s="28">
        <v>7.971503972685464</v>
      </c>
      <c r="HN56" s="28">
        <v>14.901423345976202</v>
      </c>
      <c r="HO56" s="28">
        <v>35.305867956</v>
      </c>
      <c r="HP56" s="28">
        <v>10.827944529069791</v>
      </c>
      <c r="HQ56" s="28">
        <v>7.898834781843207</v>
      </c>
      <c r="HR56" s="28">
        <v>13.234057325472381</v>
      </c>
      <c r="HS56" s="28">
        <v>35.353728171</v>
      </c>
      <c r="HT56" s="28">
        <v>9.9467060656958903</v>
      </c>
      <c r="HU56" s="28">
        <v>7.2559835918589695</v>
      </c>
      <c r="HV56" s="28">
        <v>12.010956406087935</v>
      </c>
      <c r="HW56" s="29">
        <v>33.784724320000002</v>
      </c>
      <c r="HX56" s="29">
        <v>12.091784422267692</v>
      </c>
      <c r="HY56" s="29">
        <v>8.8207883881136837</v>
      </c>
      <c r="HZ56" s="29">
        <v>20.838989170482336</v>
      </c>
      <c r="IA56" s="29">
        <v>33.739647857000001</v>
      </c>
      <c r="IB56" s="29">
        <v>12.089212108526583</v>
      </c>
      <c r="IC56" s="29">
        <v>8.8189119210525977</v>
      </c>
      <c r="ID56" s="29">
        <v>20.259320996888608</v>
      </c>
      <c r="IE56" s="29">
        <v>33.766842920000002</v>
      </c>
      <c r="IF56" s="29">
        <v>12.085733923297182</v>
      </c>
      <c r="IG56" s="29">
        <v>8.816374633352801</v>
      </c>
      <c r="IH56" s="29">
        <v>19.26586174643209</v>
      </c>
      <c r="II56" s="29">
        <v>33.795154775999997</v>
      </c>
      <c r="IJ56" s="29">
        <v>12.04913330448411</v>
      </c>
      <c r="IK56" s="29">
        <v>8.7896749915009682</v>
      </c>
      <c r="IL56" s="29">
        <v>19.088561146569322</v>
      </c>
      <c r="IM56" s="29">
        <v>33.831649304000003</v>
      </c>
      <c r="IN56" s="29">
        <v>12.009945846302681</v>
      </c>
      <c r="IO56" s="29">
        <v>8.7610882863452026</v>
      </c>
      <c r="IP56" s="29">
        <v>18.971911335757362</v>
      </c>
      <c r="IQ56" s="29">
        <v>33.879519407000004</v>
      </c>
      <c r="IR56" s="29">
        <v>11.967691884117624</v>
      </c>
      <c r="IS56" s="29">
        <v>8.7302646092122078</v>
      </c>
      <c r="IT56" s="29">
        <v>18.831605165924053</v>
      </c>
      <c r="IU56" s="29">
        <v>33.935156822000003</v>
      </c>
      <c r="IV56" s="29">
        <v>11.923245651854955</v>
      </c>
      <c r="IW56" s="29">
        <v>8.6978417015794882</v>
      </c>
      <c r="IX56" s="29">
        <v>18.538711526179895</v>
      </c>
      <c r="IY56" s="29">
        <v>34.006749841999998</v>
      </c>
      <c r="IZ56" s="29">
        <v>11.876856487600975</v>
      </c>
      <c r="JA56" s="29">
        <v>8.6640014521095861</v>
      </c>
      <c r="JB56" s="29">
        <v>18.38844169807561</v>
      </c>
      <c r="JC56" s="29">
        <v>34.089366914000003</v>
      </c>
      <c r="JD56" s="29">
        <v>11.828693048830129</v>
      </c>
      <c r="JE56" s="29">
        <v>8.6288668940819768</v>
      </c>
      <c r="JF56" s="29">
        <v>18.312068975887698</v>
      </c>
      <c r="JG56" s="29">
        <v>34.189153963999999</v>
      </c>
      <c r="JH56" s="29">
        <v>11.524132375567852</v>
      </c>
      <c r="JI56" s="29">
        <v>8.4066941231846819</v>
      </c>
      <c r="JJ56" s="29">
        <v>18.031351547193751</v>
      </c>
      <c r="JK56" s="29">
        <v>34.716973041999999</v>
      </c>
      <c r="JL56" s="29">
        <v>11.261422617478901</v>
      </c>
      <c r="JM56" s="29">
        <v>8.2150510122367457</v>
      </c>
      <c r="JN56" s="29">
        <v>15.167732062850469</v>
      </c>
      <c r="JO56" s="29">
        <v>35.084246542000002</v>
      </c>
      <c r="JP56" s="29">
        <v>10.272178636573079</v>
      </c>
      <c r="JQ56" s="29">
        <v>7.493411300920342</v>
      </c>
      <c r="JR56" s="29">
        <v>12.837928314639719</v>
      </c>
      <c r="JS56" s="29">
        <v>35.228916533000003</v>
      </c>
      <c r="JT56" s="29">
        <v>10.170446140775342</v>
      </c>
      <c r="JU56" s="29">
        <v>7.4191988616070876</v>
      </c>
      <c r="JV56" s="29">
        <v>11.238876747308694</v>
      </c>
      <c r="JW56" s="29">
        <v>35.266950917000003</v>
      </c>
      <c r="JX56" s="29">
        <v>9.6365196095673298</v>
      </c>
      <c r="JY56" s="29">
        <v>7.0297068906857101</v>
      </c>
      <c r="JZ56" s="29">
        <v>11.482573924755211</v>
      </c>
    </row>
    <row r="57" spans="1:286" ht="15" thickBot="1" x14ac:dyDescent="0.35">
      <c r="A57" s="2"/>
      <c r="B57" s="74" t="s">
        <v>533</v>
      </c>
      <c r="C57" s="74" t="s">
        <v>534</v>
      </c>
      <c r="D57" s="74" t="s">
        <v>882</v>
      </c>
      <c r="E57" s="87">
        <v>389440</v>
      </c>
      <c r="F57" s="84">
        <v>386463</v>
      </c>
      <c r="G57" s="22">
        <v>23.500314912</v>
      </c>
      <c r="H57" s="22">
        <v>13.063920209147421</v>
      </c>
      <c r="I57" s="22">
        <v>9.3892966779614344</v>
      </c>
      <c r="J57" s="22">
        <v>9.6509259584293634</v>
      </c>
      <c r="K57" s="22">
        <v>23.491105873999999</v>
      </c>
      <c r="L57" s="22">
        <v>13.057138532592617</v>
      </c>
      <c r="M57" s="22">
        <v>9.3844225534928505</v>
      </c>
      <c r="N57" s="22">
        <v>9.679933993392277</v>
      </c>
      <c r="O57" s="22">
        <v>23.542584813000001</v>
      </c>
      <c r="P57" s="22">
        <v>13.048169487241202</v>
      </c>
      <c r="Q57" s="22">
        <v>9.3779763240016791</v>
      </c>
      <c r="R57" s="22">
        <v>9.5879834030559561</v>
      </c>
      <c r="S57" s="22">
        <v>23.607592117999999</v>
      </c>
      <c r="T57" s="22">
        <v>13.029575100974128</v>
      </c>
      <c r="U57" s="22">
        <v>9.3646121724751019</v>
      </c>
      <c r="V57" s="22">
        <v>9.1768979708347729</v>
      </c>
      <c r="W57" s="22">
        <v>23.693046950999999</v>
      </c>
      <c r="X57" s="22">
        <v>13.006576981317812</v>
      </c>
      <c r="Y57" s="22">
        <v>9.3480829710538309</v>
      </c>
      <c r="Z57" s="22">
        <v>8.9499903397649856</v>
      </c>
      <c r="AA57" s="22">
        <v>23.805085005999999</v>
      </c>
      <c r="AB57" s="22">
        <v>12.979191160895338</v>
      </c>
      <c r="AC57" s="22">
        <v>9.3284002426997539</v>
      </c>
      <c r="AD57" s="22">
        <v>8.6996449907241917</v>
      </c>
      <c r="AE57" s="22">
        <v>23.935056701000001</v>
      </c>
      <c r="AF57" s="22">
        <v>12.946473217314399</v>
      </c>
      <c r="AG57" s="22">
        <v>9.3048852124441996</v>
      </c>
      <c r="AH57" s="22">
        <v>8.3941158506431037</v>
      </c>
      <c r="AI57" s="22">
        <v>24.101589891</v>
      </c>
      <c r="AJ57" s="22">
        <v>12.908595499970925</v>
      </c>
      <c r="AK57" s="22">
        <v>9.2776617511915198</v>
      </c>
      <c r="AL57" s="22">
        <v>8.0207213094497902</v>
      </c>
      <c r="AM57" s="22">
        <v>24.291668379000001</v>
      </c>
      <c r="AN57" s="22">
        <v>12.866951857981578</v>
      </c>
      <c r="AO57" s="22">
        <v>9.2477316457462173</v>
      </c>
      <c r="AP57" s="22">
        <v>7.6491193594754527</v>
      </c>
      <c r="AQ57" s="22">
        <v>24.512580822</v>
      </c>
      <c r="AR57" s="22">
        <v>12.490637845391971</v>
      </c>
      <c r="AS57" s="22">
        <v>8.9772673554175082</v>
      </c>
      <c r="AT57" s="22">
        <v>7.2367966449022045</v>
      </c>
      <c r="AU57" s="22">
        <v>25.687293639</v>
      </c>
      <c r="AV57" s="22">
        <v>12.196964268457402</v>
      </c>
      <c r="AW57" s="22">
        <v>8.7661983733529922</v>
      </c>
      <c r="AX57" s="22">
        <v>5.2729877339457829</v>
      </c>
      <c r="AY57" s="22">
        <v>26.472266560999998</v>
      </c>
      <c r="AZ57" s="22">
        <v>11.303564505074453</v>
      </c>
      <c r="BA57" s="22">
        <v>8.124094372706276</v>
      </c>
      <c r="BB57" s="22">
        <v>4.0377365561899232</v>
      </c>
      <c r="BC57" s="22">
        <v>26.728839954999998</v>
      </c>
      <c r="BD57" s="22">
        <v>11.050709567217721</v>
      </c>
      <c r="BE57" s="22">
        <v>7.9423625502505644</v>
      </c>
      <c r="BF57" s="22">
        <v>3.7708485183040992</v>
      </c>
      <c r="BG57" s="22">
        <v>26.842965051</v>
      </c>
      <c r="BH57" s="22">
        <v>10.84526135320125</v>
      </c>
      <c r="BI57" s="22">
        <v>7.7947028736393085</v>
      </c>
      <c r="BJ57" s="22">
        <v>3.9505055557741535</v>
      </c>
      <c r="BK57" s="25">
        <v>23.515751033000001</v>
      </c>
      <c r="BL57" s="25">
        <v>13.066661282831509</v>
      </c>
      <c r="BM57" s="25">
        <v>9.3912667415888933</v>
      </c>
      <c r="BN57" s="25">
        <v>9.5943978603418891</v>
      </c>
      <c r="BO57" s="25">
        <v>23.511887041000001</v>
      </c>
      <c r="BP57" s="25">
        <v>13.064048183241391</v>
      </c>
      <c r="BQ57" s="25">
        <v>9.3893886554625325</v>
      </c>
      <c r="BR57" s="25">
        <v>9.5958138898017253</v>
      </c>
      <c r="BS57" s="25">
        <v>23.545056099</v>
      </c>
      <c r="BT57" s="25">
        <v>13.060978998137371</v>
      </c>
      <c r="BU57" s="25">
        <v>9.3871827716971801</v>
      </c>
      <c r="BV57" s="25">
        <v>9.5769059035953941</v>
      </c>
      <c r="BW57" s="25">
        <v>23.581383425999999</v>
      </c>
      <c r="BX57" s="25">
        <v>13.055486932163863</v>
      </c>
      <c r="BY57" s="25">
        <v>9.3832355157453193</v>
      </c>
      <c r="BZ57" s="25">
        <v>9.2476432779817692</v>
      </c>
      <c r="CA57" s="25">
        <v>23.626812552000001</v>
      </c>
      <c r="CB57" s="25">
        <v>13.049209086429174</v>
      </c>
      <c r="CC57" s="25">
        <v>9.3787235044073896</v>
      </c>
      <c r="CD57" s="25">
        <v>9.0977548041221841</v>
      </c>
      <c r="CE57" s="25">
        <v>23.681675859999999</v>
      </c>
      <c r="CF57" s="25">
        <v>13.042210087554254</v>
      </c>
      <c r="CG57" s="25">
        <v>9.3736931861083441</v>
      </c>
      <c r="CH57" s="25">
        <v>8.9359810648908802</v>
      </c>
      <c r="CI57" s="25">
        <v>23.742703519999999</v>
      </c>
      <c r="CJ57" s="25">
        <v>13.034431949396392</v>
      </c>
      <c r="CK57" s="25">
        <v>9.3681028850656904</v>
      </c>
      <c r="CL57" s="25">
        <v>8.712125640112987</v>
      </c>
      <c r="CM57" s="25">
        <v>23.816055481999999</v>
      </c>
      <c r="CN57" s="25">
        <v>13.025850533668132</v>
      </c>
      <c r="CO57" s="25">
        <v>9.361935252616961</v>
      </c>
      <c r="CP57" s="25">
        <v>8.423854619117833</v>
      </c>
      <c r="CQ57" s="25">
        <v>23.897922433000002</v>
      </c>
      <c r="CR57" s="25">
        <v>13.01672679592229</v>
      </c>
      <c r="CS57" s="25">
        <v>9.355377842656079</v>
      </c>
      <c r="CT57" s="25">
        <v>8.1233373385078327</v>
      </c>
      <c r="CU57" s="25">
        <v>23.991223850000001</v>
      </c>
      <c r="CV57" s="25">
        <v>12.697899442473094</v>
      </c>
      <c r="CW57" s="25">
        <v>9.1262303461421563</v>
      </c>
      <c r="CX57" s="25">
        <v>7.7707783818628098</v>
      </c>
      <c r="CY57" s="25">
        <v>24.336950288000001</v>
      </c>
      <c r="CZ57" s="25">
        <v>12.64877377100656</v>
      </c>
      <c r="DA57" s="25">
        <v>9.0909227587932708</v>
      </c>
      <c r="DB57" s="25">
        <v>6.3364271057164423</v>
      </c>
      <c r="DC57" s="25">
        <v>24.716413077999999</v>
      </c>
      <c r="DD57" s="25">
        <v>12.006906324850855</v>
      </c>
      <c r="DE57" s="25">
        <v>8.6295999871139504</v>
      </c>
      <c r="DF57" s="25">
        <v>4.9348751300778027</v>
      </c>
      <c r="DG57" s="25">
        <v>25.129943812</v>
      </c>
      <c r="DH57" s="25">
        <v>11.940842567131213</v>
      </c>
      <c r="DI57" s="25">
        <v>8.5821186636704443</v>
      </c>
      <c r="DJ57" s="25">
        <v>3.6383927047380702</v>
      </c>
      <c r="DK57" s="25">
        <v>25.375409559000001</v>
      </c>
      <c r="DL57" s="25">
        <v>11.847861534167603</v>
      </c>
      <c r="DM57" s="25">
        <v>8.5152913645181325</v>
      </c>
      <c r="DN57" s="25">
        <v>3.3033351337242856</v>
      </c>
      <c r="DO57" s="27">
        <v>23.499755188000002</v>
      </c>
      <c r="DP57" s="27">
        <v>13.064445577165944</v>
      </c>
      <c r="DQ57" s="27">
        <v>9.3896742703006453</v>
      </c>
      <c r="DR57" s="27">
        <v>9.653593942357249</v>
      </c>
      <c r="DS57" s="27">
        <v>23.483391600000001</v>
      </c>
      <c r="DT57" s="27">
        <v>13.059390385085713</v>
      </c>
      <c r="DU57" s="27">
        <v>9.3860410042177627</v>
      </c>
      <c r="DV57" s="27">
        <v>9.7171881723649633</v>
      </c>
      <c r="DW57" s="27">
        <v>23.522934767999999</v>
      </c>
      <c r="DX57" s="27">
        <v>13.053526154581398</v>
      </c>
      <c r="DY57" s="27">
        <v>9.3818262662898331</v>
      </c>
      <c r="DZ57" s="27">
        <v>9.6743405070534152</v>
      </c>
      <c r="EA57" s="27">
        <v>23.574517037</v>
      </c>
      <c r="EB57" s="27">
        <v>13.039788528786156</v>
      </c>
      <c r="EC57" s="27">
        <v>9.3719527641421347</v>
      </c>
      <c r="ED57" s="27">
        <v>9.3119281448054334</v>
      </c>
      <c r="EE57" s="27">
        <v>23.643300511</v>
      </c>
      <c r="EF57" s="27">
        <v>13.024364445580842</v>
      </c>
      <c r="EG57" s="27">
        <v>9.3608671718481133</v>
      </c>
      <c r="EH57" s="27">
        <v>9.133968030195593</v>
      </c>
      <c r="EI57" s="27">
        <v>23.730224538999998</v>
      </c>
      <c r="EJ57" s="27">
        <v>13.00753135453056</v>
      </c>
      <c r="EK57" s="27">
        <v>9.3487688978730787</v>
      </c>
      <c r="EL57" s="27">
        <v>8.9512049649132379</v>
      </c>
      <c r="EM57" s="27">
        <v>23.828686198</v>
      </c>
      <c r="EN57" s="27">
        <v>12.989038037137279</v>
      </c>
      <c r="EO57" s="27">
        <v>9.3354773865361054</v>
      </c>
      <c r="EP57" s="27">
        <v>8.7212152551366486</v>
      </c>
      <c r="EQ57" s="27">
        <v>23.952156199000001</v>
      </c>
      <c r="ER57" s="27">
        <v>12.969222740357312</v>
      </c>
      <c r="ES57" s="27">
        <v>9.3212357425846459</v>
      </c>
      <c r="ET57" s="27">
        <v>8.4433665954450596</v>
      </c>
      <c r="EU57" s="27">
        <v>24.09439909</v>
      </c>
      <c r="EV57" s="27">
        <v>12.948331646875143</v>
      </c>
      <c r="EW57" s="27">
        <v>9.3062209023612823</v>
      </c>
      <c r="EX57" s="27">
        <v>8.1639927423440071</v>
      </c>
      <c r="EY57" s="27">
        <v>24.262269156999999</v>
      </c>
      <c r="EZ57" s="27">
        <v>12.614950974064772</v>
      </c>
      <c r="FA57" s="27">
        <v>9.0666136486731297</v>
      </c>
      <c r="FB57" s="27">
        <v>7.8422666445212261</v>
      </c>
      <c r="FC57" s="27">
        <v>25.135868228</v>
      </c>
      <c r="FD57" s="27">
        <v>12.473638798300719</v>
      </c>
      <c r="FE57" s="27">
        <v>8.9650498055682188</v>
      </c>
      <c r="FF57" s="27">
        <v>6.332064217480367</v>
      </c>
      <c r="FG57" s="27">
        <v>26.017682833000002</v>
      </c>
      <c r="FH57" s="27">
        <v>12.00438768597842</v>
      </c>
      <c r="FI57" s="27">
        <v>8.6277897917652862</v>
      </c>
      <c r="FJ57" s="27">
        <v>5.1788922555417116</v>
      </c>
      <c r="FK57" s="27">
        <v>26.229563419000002</v>
      </c>
      <c r="FL57" s="27">
        <v>11.851686183298577</v>
      </c>
      <c r="FM57" s="27">
        <v>8.518040215154457</v>
      </c>
      <c r="FN57" s="27">
        <v>4.8352131574301218</v>
      </c>
      <c r="FO57" s="27">
        <v>26.297995799999999</v>
      </c>
      <c r="FP57" s="27">
        <v>11.709494778655547</v>
      </c>
      <c r="FQ57" s="27">
        <v>8.415844452942542</v>
      </c>
      <c r="FR57" s="27">
        <v>5.0003503606913497</v>
      </c>
      <c r="FS57" s="28">
        <v>23.499816662000001</v>
      </c>
      <c r="FT57" s="28">
        <v>13.063920181900816</v>
      </c>
      <c r="FU57" s="28">
        <v>9.3892966583787629</v>
      </c>
      <c r="FV57" s="28">
        <v>9.6522538947003422</v>
      </c>
      <c r="FW57" s="28">
        <v>23.492209336000002</v>
      </c>
      <c r="FX57" s="28">
        <v>13.057138416994894</v>
      </c>
      <c r="FY57" s="28">
        <v>9.3844224704104917</v>
      </c>
      <c r="FZ57" s="28">
        <v>9.7060326936902168</v>
      </c>
      <c r="GA57" s="28">
        <v>23.557364429</v>
      </c>
      <c r="GB57" s="28">
        <v>13.048169246028619</v>
      </c>
      <c r="GC57" s="28">
        <v>9.3779761506374459</v>
      </c>
      <c r="GD57" s="28">
        <v>9.6526569644917011</v>
      </c>
      <c r="GE57" s="28">
        <v>23.651726552</v>
      </c>
      <c r="GF57" s="28">
        <v>13.029040518594851</v>
      </c>
      <c r="GG57" s="28">
        <v>9.3642279575933891</v>
      </c>
      <c r="GH57" s="28">
        <v>9.2980172711856071</v>
      </c>
      <c r="GI57" s="28">
        <v>23.785624081999998</v>
      </c>
      <c r="GJ57" s="28">
        <v>13.005488940071865</v>
      </c>
      <c r="GK57" s="28">
        <v>9.3473009743872488</v>
      </c>
      <c r="GL57" s="28">
        <v>9.1451794571369494</v>
      </c>
      <c r="GM57" s="28">
        <v>23.971703066</v>
      </c>
      <c r="GN57" s="28">
        <v>12.977545097577567</v>
      </c>
      <c r="GO57" s="28">
        <v>9.3272171845829082</v>
      </c>
      <c r="GP57" s="28">
        <v>9.0053290388495473</v>
      </c>
      <c r="GQ57" s="28">
        <v>24.199963982</v>
      </c>
      <c r="GR57" s="28">
        <v>12.944255918924553</v>
      </c>
      <c r="GS57" s="28">
        <v>9.3032915964336507</v>
      </c>
      <c r="GT57" s="28">
        <v>8.8318528730033847</v>
      </c>
      <c r="GU57" s="28">
        <v>24.505186002999999</v>
      </c>
      <c r="GV57" s="28">
        <v>12.905806537976021</v>
      </c>
      <c r="GW57" s="28">
        <v>9.275657269292175</v>
      </c>
      <c r="GX57" s="28">
        <v>8.6228130438059534</v>
      </c>
      <c r="GY57" s="28">
        <v>24.867389438</v>
      </c>
      <c r="GZ57" s="28">
        <v>12.863586895162994</v>
      </c>
      <c r="HA57" s="28">
        <v>9.245313180713655</v>
      </c>
      <c r="HB57" s="28">
        <v>8.4497428351461839</v>
      </c>
      <c r="HC57" s="28">
        <v>25.254163277</v>
      </c>
      <c r="HD57" s="28">
        <v>12.520445734217519</v>
      </c>
      <c r="HE57" s="28">
        <v>8.9986908720224843</v>
      </c>
      <c r="HF57" s="28">
        <v>8.2718467159430134</v>
      </c>
      <c r="HG57" s="28">
        <v>26.090816384</v>
      </c>
      <c r="HH57" s="28">
        <v>12.224019829949995</v>
      </c>
      <c r="HI57" s="28">
        <v>8.7856437381114905</v>
      </c>
      <c r="HJ57" s="28">
        <v>7.2298845569767263</v>
      </c>
      <c r="HK57" s="28">
        <v>27.158429644000002</v>
      </c>
      <c r="HL57" s="28">
        <v>11.242671271230499</v>
      </c>
      <c r="HM57" s="28">
        <v>8.0803292065778862</v>
      </c>
      <c r="HN57" s="28">
        <v>3.0090455408892574</v>
      </c>
      <c r="HO57" s="28">
        <v>27.266320337</v>
      </c>
      <c r="HP57" s="28">
        <v>10.988964031405809</v>
      </c>
      <c r="HQ57" s="28">
        <v>7.8979848179162992</v>
      </c>
      <c r="HR57" s="28">
        <v>-0.80246390938937751</v>
      </c>
      <c r="HS57" s="28">
        <v>26.924221085999999</v>
      </c>
      <c r="HT57" s="28">
        <v>9.6650924844485768</v>
      </c>
      <c r="HU57" s="28">
        <v>6.9464922705881627</v>
      </c>
      <c r="HV57" s="28">
        <v>-4.4134592574817724</v>
      </c>
      <c r="HW57" s="29">
        <v>23.483439451999999</v>
      </c>
      <c r="HX57" s="29">
        <v>13.063691838128992</v>
      </c>
      <c r="HY57" s="29">
        <v>9.3891325432139521</v>
      </c>
      <c r="HZ57" s="29">
        <v>9.7047172707193035</v>
      </c>
      <c r="IA57" s="29">
        <v>23.463753232999998</v>
      </c>
      <c r="IB57" s="29">
        <v>13.058047021121666</v>
      </c>
      <c r="IC57" s="29">
        <v>9.3850755020864742</v>
      </c>
      <c r="ID57" s="29">
        <v>9.8100335526943194</v>
      </c>
      <c r="IE57" s="29">
        <v>23.514209331</v>
      </c>
      <c r="IF57" s="29">
        <v>13.051416956291945</v>
      </c>
      <c r="IG57" s="29">
        <v>9.3803103439498852</v>
      </c>
      <c r="IH57" s="29">
        <v>9.8046166889531658</v>
      </c>
      <c r="II57" s="29">
        <v>23.596687678999999</v>
      </c>
      <c r="IJ57" s="29">
        <v>13.030040025005917</v>
      </c>
      <c r="IK57" s="29">
        <v>9.3649463225309262</v>
      </c>
      <c r="IL57" s="29">
        <v>9.491484803889902</v>
      </c>
      <c r="IM57" s="29">
        <v>23.717665146000002</v>
      </c>
      <c r="IN57" s="29">
        <v>13.006278089276329</v>
      </c>
      <c r="IO57" s="29">
        <v>9.3478681514585453</v>
      </c>
      <c r="IP57" s="29">
        <v>9.3800801194694401</v>
      </c>
      <c r="IQ57" s="29">
        <v>23.891077408000001</v>
      </c>
      <c r="IR57" s="29">
        <v>12.980132628633852</v>
      </c>
      <c r="IS57" s="29">
        <v>9.3290768941005666</v>
      </c>
      <c r="IT57" s="29">
        <v>9.2696417029632681</v>
      </c>
      <c r="IU57" s="29">
        <v>24.106189880999999</v>
      </c>
      <c r="IV57" s="29">
        <v>12.951486774179452</v>
      </c>
      <c r="IW57" s="29">
        <v>9.308488554478151</v>
      </c>
      <c r="IX57" s="29">
        <v>9.1248211357540967</v>
      </c>
      <c r="IY57" s="29">
        <v>24.401358774999999</v>
      </c>
      <c r="IZ57" s="29">
        <v>12.92100504854942</v>
      </c>
      <c r="JA57" s="29">
        <v>9.2865807380942016</v>
      </c>
      <c r="JB57" s="29">
        <v>8.9405178036063155</v>
      </c>
      <c r="JC57" s="29">
        <v>24.755443800999998</v>
      </c>
      <c r="JD57" s="29">
        <v>12.888843339783278</v>
      </c>
      <c r="JE57" s="29">
        <v>9.2634654847520963</v>
      </c>
      <c r="JF57" s="29">
        <v>8.7846166965809918</v>
      </c>
      <c r="JG57" s="29">
        <v>25.171959651999998</v>
      </c>
      <c r="JH57" s="29">
        <v>12.559679627998735</v>
      </c>
      <c r="JI57" s="29">
        <v>9.0268890439835712</v>
      </c>
      <c r="JJ57" s="29">
        <v>8.482449858085289</v>
      </c>
      <c r="JK57" s="29">
        <v>26.612294018</v>
      </c>
      <c r="JL57" s="29">
        <v>12.354896867635039</v>
      </c>
      <c r="JM57" s="29">
        <v>8.8797076420150969</v>
      </c>
      <c r="JN57" s="29">
        <v>3.7193182853500311</v>
      </c>
      <c r="JO57" s="29">
        <v>27.216476775</v>
      </c>
      <c r="JP57" s="29">
        <v>10.905188073559987</v>
      </c>
      <c r="JQ57" s="29">
        <v>7.8377733874955871</v>
      </c>
      <c r="JR57" s="29">
        <v>-0.40813353543582309</v>
      </c>
      <c r="JS57" s="29">
        <v>26.852036116000001</v>
      </c>
      <c r="JT57" s="29">
        <v>10.7470388319826</v>
      </c>
      <c r="JU57" s="29">
        <v>7.7241084136751761</v>
      </c>
      <c r="JV57" s="29">
        <v>-3.7281720819682569</v>
      </c>
      <c r="JW57" s="29">
        <v>26.433190298</v>
      </c>
      <c r="JX57" s="29">
        <v>10.019049392417092</v>
      </c>
      <c r="JY57" s="29">
        <v>7.2008880696227591</v>
      </c>
      <c r="JZ57" s="29">
        <v>-3.8756823986400661</v>
      </c>
    </row>
    <row r="58" spans="1:286" ht="15" thickBot="1" x14ac:dyDescent="0.35">
      <c r="A58" s="2"/>
      <c r="B58" s="74" t="s">
        <v>535</v>
      </c>
      <c r="C58" s="74" t="s">
        <v>536</v>
      </c>
      <c r="D58" s="74" t="s">
        <v>872</v>
      </c>
      <c r="E58" s="87">
        <v>383543</v>
      </c>
      <c r="F58" s="84">
        <v>397628</v>
      </c>
      <c r="G58" s="22">
        <v>31.318627594526316</v>
      </c>
      <c r="H58" s="22">
        <v>13.590440268674017</v>
      </c>
      <c r="I58" s="22">
        <v>9.9140369630233955</v>
      </c>
      <c r="J58" s="22">
        <v>15.109274384441886</v>
      </c>
      <c r="K58" s="22">
        <v>31.286709916526316</v>
      </c>
      <c r="L58" s="22">
        <v>13.533638766743596</v>
      </c>
      <c r="M58" s="22">
        <v>9.8726010581843546</v>
      </c>
      <c r="N58" s="22">
        <v>14.597829460764753</v>
      </c>
      <c r="O58" s="22">
        <v>31.405751742526313</v>
      </c>
      <c r="P58" s="22">
        <v>13.531619029851772</v>
      </c>
      <c r="Q58" s="22">
        <v>9.8711276882415664</v>
      </c>
      <c r="R58" s="22">
        <v>13.653456453815329</v>
      </c>
      <c r="S58" s="22">
        <v>31.469829712526316</v>
      </c>
      <c r="T58" s="22">
        <v>13.522273688884834</v>
      </c>
      <c r="U58" s="22">
        <v>9.8643103921167423</v>
      </c>
      <c r="V58" s="22">
        <v>13.366148598329387</v>
      </c>
      <c r="W58" s="22">
        <v>31.533418933526313</v>
      </c>
      <c r="X58" s="22">
        <v>13.511973690372502</v>
      </c>
      <c r="Y58" s="22">
        <v>9.8567966866037793</v>
      </c>
      <c r="Z58" s="22">
        <v>13.135545839440521</v>
      </c>
      <c r="AA58" s="22">
        <v>31.596938937526314</v>
      </c>
      <c r="AB58" s="22">
        <v>13.500744903191672</v>
      </c>
      <c r="AC58" s="22">
        <v>9.8486054426882106</v>
      </c>
      <c r="AD58" s="22">
        <v>12.88815385581038</v>
      </c>
      <c r="AE58" s="22">
        <v>31.657296572526313</v>
      </c>
      <c r="AF58" s="22">
        <v>13.488379084373488</v>
      </c>
      <c r="AG58" s="22">
        <v>9.839584750023521</v>
      </c>
      <c r="AH58" s="22">
        <v>12.655297330222593</v>
      </c>
      <c r="AI58" s="22">
        <v>31.715454644526314</v>
      </c>
      <c r="AJ58" s="22">
        <v>13.474941563908484</v>
      </c>
      <c r="AK58" s="22">
        <v>9.8297822659282481</v>
      </c>
      <c r="AL58" s="22">
        <v>12.382702689873213</v>
      </c>
      <c r="AM58" s="22">
        <v>31.769444076526316</v>
      </c>
      <c r="AN58" s="22">
        <v>13.460716556626538</v>
      </c>
      <c r="AO58" s="22">
        <v>9.8194053211638046</v>
      </c>
      <c r="AP58" s="22">
        <v>12.203348209476653</v>
      </c>
      <c r="AQ58" s="22">
        <v>31.820408912526315</v>
      </c>
      <c r="AR58" s="22">
        <v>12.849371096008428</v>
      </c>
      <c r="AS58" s="22">
        <v>9.3734373191032017</v>
      </c>
      <c r="AT58" s="22">
        <v>11.983471479491895</v>
      </c>
      <c r="AU58" s="22">
        <v>32.034441468526317</v>
      </c>
      <c r="AV58" s="22">
        <v>12.759170576825813</v>
      </c>
      <c r="AW58" s="22">
        <v>9.3076372961766758</v>
      </c>
      <c r="AX58" s="22">
        <v>11.001284893218415</v>
      </c>
      <c r="AY58" s="22">
        <v>32.186508306526314</v>
      </c>
      <c r="AZ58" s="22">
        <v>12.410418037137779</v>
      </c>
      <c r="BA58" s="22">
        <v>9.0532271739832773</v>
      </c>
      <c r="BB58" s="22">
        <v>9.7979403580608739</v>
      </c>
      <c r="BC58" s="22">
        <v>32.273502529526311</v>
      </c>
      <c r="BD58" s="22">
        <v>12.589665087303079</v>
      </c>
      <c r="BE58" s="22">
        <v>9.1839854015108884</v>
      </c>
      <c r="BF58" s="22">
        <v>8.9949209592094128</v>
      </c>
      <c r="BG58" s="22">
        <v>32.314593420526315</v>
      </c>
      <c r="BH58" s="22">
        <v>12.903833521018532</v>
      </c>
      <c r="BI58" s="22">
        <v>9.4131668998946818</v>
      </c>
      <c r="BJ58" s="22">
        <v>8.3219940142550897</v>
      </c>
      <c r="BK58" s="25">
        <v>31.348017530526313</v>
      </c>
      <c r="BL58" s="25">
        <v>13.591102282716188</v>
      </c>
      <c r="BM58" s="25">
        <v>9.9145198930502652</v>
      </c>
      <c r="BN58" s="25">
        <v>15.056247897410751</v>
      </c>
      <c r="BO58" s="25">
        <v>31.329354371526314</v>
      </c>
      <c r="BP58" s="25">
        <v>13.535305906996324</v>
      </c>
      <c r="BQ58" s="25">
        <v>9.8738172137879516</v>
      </c>
      <c r="BR58" s="25">
        <v>14.867412004929431</v>
      </c>
      <c r="BS58" s="25">
        <v>31.400589421526316</v>
      </c>
      <c r="BT58" s="25">
        <v>13.53469823025239</v>
      </c>
      <c r="BU58" s="25">
        <v>9.8733739220636334</v>
      </c>
      <c r="BV58" s="25">
        <v>14.408570827678501</v>
      </c>
      <c r="BW58" s="25">
        <v>31.428590682526316</v>
      </c>
      <c r="BX58" s="25">
        <v>13.53204659665208</v>
      </c>
      <c r="BY58" s="25">
        <v>9.8714395922695903</v>
      </c>
      <c r="BZ58" s="25">
        <v>14.276381876859663</v>
      </c>
      <c r="CA58" s="25">
        <v>31.460475102526317</v>
      </c>
      <c r="CB58" s="25">
        <v>13.529228301598648</v>
      </c>
      <c r="CC58" s="25">
        <v>9.8693836852658379</v>
      </c>
      <c r="CD58" s="25">
        <v>14.168029894676575</v>
      </c>
      <c r="CE58" s="25">
        <v>31.497221214526313</v>
      </c>
      <c r="CF58" s="25">
        <v>13.526271274849341</v>
      </c>
      <c r="CG58" s="25">
        <v>9.867226575421439</v>
      </c>
      <c r="CH58" s="25">
        <v>14.041415297622571</v>
      </c>
      <c r="CI58" s="25">
        <v>31.536573865526314</v>
      </c>
      <c r="CJ58" s="25">
        <v>13.523141158487395</v>
      </c>
      <c r="CK58" s="25">
        <v>9.8649431991144603</v>
      </c>
      <c r="CL58" s="25">
        <v>13.901600014954726</v>
      </c>
      <c r="CM58" s="25">
        <v>31.578840824526317</v>
      </c>
      <c r="CN58" s="25">
        <v>13.519845331878855</v>
      </c>
      <c r="CO58" s="25">
        <v>9.8625389394896938</v>
      </c>
      <c r="CP58" s="25">
        <v>13.720117505538743</v>
      </c>
      <c r="CQ58" s="25">
        <v>31.622994601526315</v>
      </c>
      <c r="CR58" s="25">
        <v>13.516425584043333</v>
      </c>
      <c r="CS58" s="25">
        <v>9.8600442810551368</v>
      </c>
      <c r="CT58" s="25">
        <v>13.585256500752239</v>
      </c>
      <c r="CU58" s="25">
        <v>31.669987516526316</v>
      </c>
      <c r="CV58" s="25">
        <v>13.121929029744399</v>
      </c>
      <c r="CW58" s="25">
        <v>9.5722645370743642</v>
      </c>
      <c r="CX58" s="25">
        <v>13.414284021438698</v>
      </c>
      <c r="CY58" s="25">
        <v>31.821477050526315</v>
      </c>
      <c r="CZ58" s="25">
        <v>13.109429790995023</v>
      </c>
      <c r="DA58" s="25">
        <v>9.563146516427409</v>
      </c>
      <c r="DB58" s="25">
        <v>12.768477889636301</v>
      </c>
      <c r="DC58" s="25">
        <v>31.929400890526317</v>
      </c>
      <c r="DD58" s="25">
        <v>12.881530043024387</v>
      </c>
      <c r="DE58" s="25">
        <v>9.3968968232182402</v>
      </c>
      <c r="DF58" s="25">
        <v>12.277840631136621</v>
      </c>
      <c r="DG58" s="25">
        <v>32.020026640526318</v>
      </c>
      <c r="DH58" s="25">
        <v>13.054678926190034</v>
      </c>
      <c r="DI58" s="25">
        <v>9.5232065228213667</v>
      </c>
      <c r="DJ58" s="25">
        <v>11.880029118993967</v>
      </c>
      <c r="DK58" s="25">
        <v>32.085248532526315</v>
      </c>
      <c r="DL58" s="25">
        <v>13.53323248177826</v>
      </c>
      <c r="DM58" s="25">
        <v>9.8723046789586473</v>
      </c>
      <c r="DN58" s="25">
        <v>11.663646048589785</v>
      </c>
      <c r="DO58" s="27">
        <v>31.317329107526316</v>
      </c>
      <c r="DP58" s="27">
        <v>13.590560411343009</v>
      </c>
      <c r="DQ58" s="27">
        <v>9.9141246054277392</v>
      </c>
      <c r="DR58" s="27">
        <v>15.110025140537841</v>
      </c>
      <c r="DS58" s="27">
        <v>31.269326872526314</v>
      </c>
      <c r="DT58" s="27">
        <v>13.534154569418265</v>
      </c>
      <c r="DU58" s="27">
        <v>9.87297732905426</v>
      </c>
      <c r="DV58" s="27">
        <v>14.614750214834832</v>
      </c>
      <c r="DW58" s="27">
        <v>31.388599378526315</v>
      </c>
      <c r="DX58" s="27">
        <v>13.532840603126767</v>
      </c>
      <c r="DY58" s="27">
        <v>9.8720188089383161</v>
      </c>
      <c r="DZ58" s="27">
        <v>13.699985564301077</v>
      </c>
      <c r="EA58" s="27">
        <v>31.465482583526317</v>
      </c>
      <c r="EB58" s="27">
        <v>13.524587121919064</v>
      </c>
      <c r="EC58" s="27">
        <v>9.8659980093064288</v>
      </c>
      <c r="ED58" s="27">
        <v>13.434834774226886</v>
      </c>
      <c r="EE58" s="27">
        <v>31.527518716526316</v>
      </c>
      <c r="EF58" s="27">
        <v>13.515963575413574</v>
      </c>
      <c r="EG58" s="27">
        <v>9.8597072521920452</v>
      </c>
      <c r="EH58" s="27">
        <v>13.227112347733598</v>
      </c>
      <c r="EI58" s="27">
        <v>31.588883568526313</v>
      </c>
      <c r="EJ58" s="27">
        <v>13.507039473519342</v>
      </c>
      <c r="EK58" s="27">
        <v>9.8531972441060578</v>
      </c>
      <c r="EL58" s="27">
        <v>13.009875926111759</v>
      </c>
      <c r="EM58" s="27">
        <v>31.646865196526313</v>
      </c>
      <c r="EN58" s="27">
        <v>13.497745666560515</v>
      </c>
      <c r="EO58" s="27">
        <v>9.8464175413226691</v>
      </c>
      <c r="EP58" s="27">
        <v>12.805285114541052</v>
      </c>
      <c r="EQ58" s="27">
        <v>31.702047940526313</v>
      </c>
      <c r="ER58" s="27">
        <v>13.488174958471518</v>
      </c>
      <c r="ES58" s="27">
        <v>9.8394358430199791</v>
      </c>
      <c r="ET58" s="27">
        <v>12.565710178246832</v>
      </c>
      <c r="EU58" s="27">
        <v>31.753199538526314</v>
      </c>
      <c r="EV58" s="27">
        <v>13.478370261220013</v>
      </c>
      <c r="EW58" s="27">
        <v>9.8322834528809526</v>
      </c>
      <c r="EX58" s="27">
        <v>12.41501499077623</v>
      </c>
      <c r="EY58" s="27">
        <v>31.801436650526316</v>
      </c>
      <c r="EZ58" s="27">
        <v>12.836217839837875</v>
      </c>
      <c r="FA58" s="27">
        <v>9.3638422018530623</v>
      </c>
      <c r="FB58" s="27">
        <v>12.221191208645394</v>
      </c>
      <c r="FC58" s="27">
        <v>31.998213442526314</v>
      </c>
      <c r="FD58" s="27">
        <v>12.778034543416894</v>
      </c>
      <c r="FE58" s="27">
        <v>9.3213982971711982</v>
      </c>
      <c r="FF58" s="27">
        <v>11.394721335974499</v>
      </c>
      <c r="FG58" s="27">
        <v>32.145135238526315</v>
      </c>
      <c r="FH58" s="27">
        <v>12.763854649763257</v>
      </c>
      <c r="FI58" s="27">
        <v>9.3110542621705115</v>
      </c>
      <c r="FJ58" s="27">
        <v>10.779413062582584</v>
      </c>
      <c r="FK58" s="27">
        <v>32.233186371526315</v>
      </c>
      <c r="FL58" s="27">
        <v>12.964913361472592</v>
      </c>
      <c r="FM58" s="27">
        <v>9.4577237931215272</v>
      </c>
      <c r="FN58" s="27">
        <v>10.50612209781351</v>
      </c>
      <c r="FO58" s="27">
        <v>32.275137670526313</v>
      </c>
      <c r="FP58" s="27">
        <v>13.319935177824114</v>
      </c>
      <c r="FQ58" s="27">
        <v>9.7167072653569058</v>
      </c>
      <c r="FR58" s="27">
        <v>10.369085748421835</v>
      </c>
      <c r="FS58" s="28">
        <v>31.318170271526313</v>
      </c>
      <c r="FT58" s="28">
        <v>13.590440265989573</v>
      </c>
      <c r="FU58" s="28">
        <v>9.9140369610651309</v>
      </c>
      <c r="FV58" s="28">
        <v>15.112235886439574</v>
      </c>
      <c r="FW58" s="28">
        <v>31.277645636526316</v>
      </c>
      <c r="FX58" s="28">
        <v>13.533638754485938</v>
      </c>
      <c r="FY58" s="28">
        <v>9.8726010492425633</v>
      </c>
      <c r="FZ58" s="28">
        <v>14.635471390695768</v>
      </c>
      <c r="GA58" s="28">
        <v>31.385577099526316</v>
      </c>
      <c r="GB58" s="28">
        <v>13.531619004428467</v>
      </c>
      <c r="GC58" s="28">
        <v>9.8711276696956194</v>
      </c>
      <c r="GD58" s="28">
        <v>13.716291267171501</v>
      </c>
      <c r="GE58" s="28">
        <v>31.440108874526317</v>
      </c>
      <c r="GF58" s="28">
        <v>13.521848095653212</v>
      </c>
      <c r="GG58" s="28">
        <v>9.8639999277795987</v>
      </c>
      <c r="GH58" s="28">
        <v>13.461528601357458</v>
      </c>
      <c r="GI58" s="28">
        <v>31.494942575526316</v>
      </c>
      <c r="GJ58" s="28">
        <v>13.511121038579621</v>
      </c>
      <c r="GK58" s="28">
        <v>9.8561746889919206</v>
      </c>
      <c r="GL58" s="28">
        <v>13.263780328559415</v>
      </c>
      <c r="GM58" s="28">
        <v>31.551100113526317</v>
      </c>
      <c r="GN58" s="28">
        <v>13.499464837412654</v>
      </c>
      <c r="GO58" s="28">
        <v>9.8476716525241397</v>
      </c>
      <c r="GP58" s="28">
        <v>13.04925984829924</v>
      </c>
      <c r="GQ58" s="28">
        <v>31.604126292526317</v>
      </c>
      <c r="GR58" s="28">
        <v>13.486670574175065</v>
      </c>
      <c r="GS58" s="28">
        <v>9.8383384156205143</v>
      </c>
      <c r="GT58" s="28">
        <v>12.850923587562852</v>
      </c>
      <c r="GU58" s="28">
        <v>31.656275255526314</v>
      </c>
      <c r="GV58" s="28">
        <v>13.472804577136495</v>
      </c>
      <c r="GW58" s="28">
        <v>9.8282233638302916</v>
      </c>
      <c r="GX58" s="28">
        <v>12.614079310786567</v>
      </c>
      <c r="GY58" s="28">
        <v>31.704665896526315</v>
      </c>
      <c r="GZ58" s="28">
        <v>13.458150753560142</v>
      </c>
      <c r="HA58" s="28">
        <v>9.8175336035492755</v>
      </c>
      <c r="HB58" s="28">
        <v>12.470949425450788</v>
      </c>
      <c r="HC58" s="28">
        <v>31.749746977526314</v>
      </c>
      <c r="HD58" s="28">
        <v>12.810477828697062</v>
      </c>
      <c r="HE58" s="28">
        <v>9.3450652220912751</v>
      </c>
      <c r="HF58" s="28">
        <v>12.290731494566607</v>
      </c>
      <c r="HG58" s="28">
        <v>31.935109605526314</v>
      </c>
      <c r="HH58" s="28">
        <v>12.718143191843012</v>
      </c>
      <c r="HI58" s="28">
        <v>9.2777083900357002</v>
      </c>
      <c r="HJ58" s="28">
        <v>11.504993519871523</v>
      </c>
      <c r="HK58" s="28">
        <v>32.341621019526315</v>
      </c>
      <c r="HL58" s="28">
        <v>12.379323549167733</v>
      </c>
      <c r="HM58" s="28">
        <v>9.0305441779222964</v>
      </c>
      <c r="HN58" s="28">
        <v>10.081455063263242</v>
      </c>
      <c r="HO58" s="28">
        <v>32.351694883526314</v>
      </c>
      <c r="HP58" s="28">
        <v>12.557776238113524</v>
      </c>
      <c r="HQ58" s="28">
        <v>9.160722929999773</v>
      </c>
      <c r="HR58" s="28">
        <v>8.8883460433898591</v>
      </c>
      <c r="HS58" s="28">
        <v>32.270703625526316</v>
      </c>
      <c r="HT58" s="28">
        <v>12.840060157316547</v>
      </c>
      <c r="HU58" s="28">
        <v>9.3666451189590685</v>
      </c>
      <c r="HV58" s="28">
        <v>8.0930786008957227</v>
      </c>
      <c r="HW58" s="29">
        <v>31.303658339526315</v>
      </c>
      <c r="HX58" s="29">
        <v>13.590343523559314</v>
      </c>
      <c r="HY58" s="29">
        <v>9.913966388809154</v>
      </c>
      <c r="HZ58" s="29">
        <v>15.131146162903631</v>
      </c>
      <c r="IA58" s="29">
        <v>31.248457863526315</v>
      </c>
      <c r="IB58" s="29">
        <v>13.533757654816066</v>
      </c>
      <c r="IC58" s="29">
        <v>9.8726877853780017</v>
      </c>
      <c r="ID58" s="29">
        <v>14.663831543633185</v>
      </c>
      <c r="IE58" s="29">
        <v>31.364628302526313</v>
      </c>
      <c r="IF58" s="29">
        <v>13.532025831516876</v>
      </c>
      <c r="IG58" s="29">
        <v>9.8714244443925612</v>
      </c>
      <c r="IH58" s="29">
        <v>13.758997370910167</v>
      </c>
      <c r="II58" s="29">
        <v>31.416836461526316</v>
      </c>
      <c r="IJ58" s="29">
        <v>13.516493665008845</v>
      </c>
      <c r="IK58" s="29">
        <v>9.8600939451716201</v>
      </c>
      <c r="IL58" s="29">
        <v>13.516672308226264</v>
      </c>
      <c r="IM58" s="29">
        <v>31.469204568526315</v>
      </c>
      <c r="IN58" s="29">
        <v>13.49983393609992</v>
      </c>
      <c r="IO58" s="29">
        <v>9.8479409048777207</v>
      </c>
      <c r="IP58" s="29">
        <v>13.322094161004987</v>
      </c>
      <c r="IQ58" s="29">
        <v>31.526876999526316</v>
      </c>
      <c r="IR58" s="29">
        <v>13.481873079086665</v>
      </c>
      <c r="IS58" s="29">
        <v>9.8348387097466752</v>
      </c>
      <c r="IT58" s="29">
        <v>13.099362964884616</v>
      </c>
      <c r="IU58" s="29">
        <v>31.584275053526316</v>
      </c>
      <c r="IV58" s="29">
        <v>13.462886412494745</v>
      </c>
      <c r="IW58" s="29">
        <v>9.8209882008098326</v>
      </c>
      <c r="IX58" s="29">
        <v>12.885643988626809</v>
      </c>
      <c r="IY58" s="29">
        <v>31.643552082526316</v>
      </c>
      <c r="IZ58" s="29">
        <v>13.443032167414319</v>
      </c>
      <c r="JA58" s="29">
        <v>9.8065048054444919</v>
      </c>
      <c r="JB58" s="29">
        <v>12.624014921400772</v>
      </c>
      <c r="JC58" s="29">
        <v>31.702275090526314</v>
      </c>
      <c r="JD58" s="29">
        <v>13.422380962593307</v>
      </c>
      <c r="JE58" s="29">
        <v>9.7914400390440672</v>
      </c>
      <c r="JF58" s="29">
        <v>12.447435844304533</v>
      </c>
      <c r="JG58" s="29">
        <v>31.779220259526316</v>
      </c>
      <c r="JH58" s="29">
        <v>12.792833898926515</v>
      </c>
      <c r="JI58" s="29">
        <v>9.3321942209713633</v>
      </c>
      <c r="JJ58" s="29">
        <v>12.201778115985986</v>
      </c>
      <c r="JK58" s="29">
        <v>32.363028688526313</v>
      </c>
      <c r="JL58" s="29">
        <v>12.676782070201455</v>
      </c>
      <c r="JM58" s="29">
        <v>9.2475360276486125</v>
      </c>
      <c r="JN58" s="29">
        <v>10.133193185114571</v>
      </c>
      <c r="JO58" s="29">
        <v>32.554166842526314</v>
      </c>
      <c r="JP58" s="29">
        <v>11.885398972127497</v>
      </c>
      <c r="JQ58" s="29">
        <v>8.6702330756388992</v>
      </c>
      <c r="JR58" s="29">
        <v>8.4229727000049301</v>
      </c>
      <c r="JS58" s="29">
        <v>32.576916610526311</v>
      </c>
      <c r="JT58" s="29">
        <v>12.57642546910944</v>
      </c>
      <c r="JU58" s="29">
        <v>9.1743272843672816</v>
      </c>
      <c r="JV58" s="29">
        <v>7.222735158940683</v>
      </c>
      <c r="JW58" s="29">
        <v>32.580597773526314</v>
      </c>
      <c r="JX58" s="29">
        <v>12.770640424647175</v>
      </c>
      <c r="JY58" s="29">
        <v>9.3160043904733438</v>
      </c>
      <c r="JZ58" s="29">
        <v>7.1687738217795562</v>
      </c>
    </row>
    <row r="59" spans="1:286" ht="15" thickBot="1" x14ac:dyDescent="0.35">
      <c r="A59" s="2"/>
      <c r="B59" s="74" t="s">
        <v>537</v>
      </c>
      <c r="C59" s="74" t="s">
        <v>538</v>
      </c>
      <c r="D59" s="74" t="s">
        <v>882</v>
      </c>
      <c r="E59" s="87">
        <v>388434</v>
      </c>
      <c r="F59" s="84">
        <v>389885</v>
      </c>
      <c r="G59" s="22">
        <v>30.543723153999998</v>
      </c>
      <c r="H59" s="22">
        <v>12.909737435455051</v>
      </c>
      <c r="I59" s="22">
        <v>9.4174737232788441</v>
      </c>
      <c r="J59" s="22">
        <v>18.127668012436864</v>
      </c>
      <c r="K59" s="22">
        <v>30.51146052</v>
      </c>
      <c r="L59" s="22">
        <v>12.90383467630569</v>
      </c>
      <c r="M59" s="22">
        <v>9.4131677426605798</v>
      </c>
      <c r="N59" s="22">
        <v>18.219587777219591</v>
      </c>
      <c r="O59" s="22">
        <v>30.563585081999999</v>
      </c>
      <c r="P59" s="22">
        <v>12.896311047040736</v>
      </c>
      <c r="Q59" s="22">
        <v>9.4076793598595625</v>
      </c>
      <c r="R59" s="22">
        <v>18.130235221574161</v>
      </c>
      <c r="S59" s="22">
        <v>30.616445274</v>
      </c>
      <c r="T59" s="22">
        <v>12.87518166149205</v>
      </c>
      <c r="U59" s="22">
        <v>9.3922657672757754</v>
      </c>
      <c r="V59" s="22">
        <v>17.89094481554352</v>
      </c>
      <c r="W59" s="22">
        <v>30.678611934999999</v>
      </c>
      <c r="X59" s="22">
        <v>12.850856478776953</v>
      </c>
      <c r="Y59" s="22">
        <v>9.3745208851525916</v>
      </c>
      <c r="Z59" s="22">
        <v>17.611286014911911</v>
      </c>
      <c r="AA59" s="22">
        <v>30.751481310999999</v>
      </c>
      <c r="AB59" s="22">
        <v>12.823383297387517</v>
      </c>
      <c r="AC59" s="22">
        <v>9.3544795818245081</v>
      </c>
      <c r="AD59" s="22">
        <v>17.378676982432264</v>
      </c>
      <c r="AE59" s="22">
        <v>30.829854983000001</v>
      </c>
      <c r="AF59" s="22">
        <v>12.792210936150587</v>
      </c>
      <c r="AG59" s="22">
        <v>9.3317397782995268</v>
      </c>
      <c r="AH59" s="22">
        <v>17.178592078840332</v>
      </c>
      <c r="AI59" s="22">
        <v>30.921966486999999</v>
      </c>
      <c r="AJ59" s="22">
        <v>12.75745159018989</v>
      </c>
      <c r="AK59" s="22">
        <v>9.3063833193583712</v>
      </c>
      <c r="AL59" s="22">
        <v>16.817475116534048</v>
      </c>
      <c r="AM59" s="22">
        <v>31.021182763999999</v>
      </c>
      <c r="AN59" s="22">
        <v>12.720127261834094</v>
      </c>
      <c r="AO59" s="22">
        <v>9.2791557414709693</v>
      </c>
      <c r="AP59" s="22">
        <v>16.488863977016209</v>
      </c>
      <c r="AQ59" s="22">
        <v>31.130752230999999</v>
      </c>
      <c r="AR59" s="22">
        <v>12.450895195126535</v>
      </c>
      <c r="AS59" s="22">
        <v>9.0827546971926338</v>
      </c>
      <c r="AT59" s="22">
        <v>16.029667687074191</v>
      </c>
      <c r="AU59" s="22">
        <v>31.648252667999998</v>
      </c>
      <c r="AV59" s="22">
        <v>12.205260249868061</v>
      </c>
      <c r="AW59" s="22">
        <v>8.9035674244803626</v>
      </c>
      <c r="AX59" s="22">
        <v>14.044340358012951</v>
      </c>
      <c r="AY59" s="22">
        <v>32.082149974000004</v>
      </c>
      <c r="AZ59" s="22">
        <v>11.474279145822479</v>
      </c>
      <c r="BA59" s="22">
        <v>8.3703268861672768</v>
      </c>
      <c r="BB59" s="22">
        <v>11.771808995059914</v>
      </c>
      <c r="BC59" s="22">
        <v>32.310354418000003</v>
      </c>
      <c r="BD59" s="22">
        <v>11.285104465535497</v>
      </c>
      <c r="BE59" s="22">
        <v>8.23232659068338</v>
      </c>
      <c r="BF59" s="22">
        <v>10.571319070386856</v>
      </c>
      <c r="BG59" s="22">
        <v>32.432011019000001</v>
      </c>
      <c r="BH59" s="22">
        <v>10.881249096115024</v>
      </c>
      <c r="BI59" s="22">
        <v>7.9377197213695956</v>
      </c>
      <c r="BJ59" s="22">
        <v>9.9656578514975678</v>
      </c>
      <c r="BK59" s="25">
        <v>30.569367016000001</v>
      </c>
      <c r="BL59" s="25">
        <v>12.912058830048938</v>
      </c>
      <c r="BM59" s="25">
        <v>9.4191671483154575</v>
      </c>
      <c r="BN59" s="25">
        <v>18.076940413881935</v>
      </c>
      <c r="BO59" s="25">
        <v>30.559454496000001</v>
      </c>
      <c r="BP59" s="25">
        <v>12.909590895187396</v>
      </c>
      <c r="BQ59" s="25">
        <v>9.4173668241937971</v>
      </c>
      <c r="BR59" s="25">
        <v>18.152901582922659</v>
      </c>
      <c r="BS59" s="25">
        <v>30.60953297</v>
      </c>
      <c r="BT59" s="25">
        <v>12.906796514667544</v>
      </c>
      <c r="BU59" s="25">
        <v>9.4153283625093422</v>
      </c>
      <c r="BV59" s="25">
        <v>18.139767771931915</v>
      </c>
      <c r="BW59" s="25">
        <v>30.659682184000001</v>
      </c>
      <c r="BX59" s="25">
        <v>12.900345988627357</v>
      </c>
      <c r="BY59" s="25">
        <v>9.4106227935705089</v>
      </c>
      <c r="BZ59" s="25">
        <v>17.977631408549943</v>
      </c>
      <c r="CA59" s="25">
        <v>30.718902368999998</v>
      </c>
      <c r="CB59" s="25">
        <v>12.89330349562788</v>
      </c>
      <c r="CC59" s="25">
        <v>9.4054853929765336</v>
      </c>
      <c r="CD59" s="25">
        <v>17.773942324568083</v>
      </c>
      <c r="CE59" s="25">
        <v>30.787351234999999</v>
      </c>
      <c r="CF59" s="25">
        <v>12.885718353677223</v>
      </c>
      <c r="CG59" s="25">
        <v>9.3999521375277073</v>
      </c>
      <c r="CH59" s="25">
        <v>17.624798759853029</v>
      </c>
      <c r="CI59" s="25">
        <v>30.853075832999998</v>
      </c>
      <c r="CJ59" s="25">
        <v>12.877578748795944</v>
      </c>
      <c r="CK59" s="25">
        <v>9.3940144090905058</v>
      </c>
      <c r="CL59" s="25">
        <v>17.491820019201754</v>
      </c>
      <c r="CM59" s="25">
        <v>30.923277722000002</v>
      </c>
      <c r="CN59" s="25">
        <v>12.868842779770286</v>
      </c>
      <c r="CO59" s="25">
        <v>9.3876416413128609</v>
      </c>
      <c r="CP59" s="25">
        <v>17.217921082392806</v>
      </c>
      <c r="CQ59" s="25">
        <v>31.000790587000001</v>
      </c>
      <c r="CR59" s="25">
        <v>12.859723528215621</v>
      </c>
      <c r="CS59" s="25">
        <v>9.380989274266561</v>
      </c>
      <c r="CT59" s="25">
        <v>16.940818940762128</v>
      </c>
      <c r="CU59" s="25">
        <v>31.087899828000001</v>
      </c>
      <c r="CV59" s="25">
        <v>12.465627001105725</v>
      </c>
      <c r="CW59" s="25">
        <v>9.0935013445508091</v>
      </c>
      <c r="CX59" s="25">
        <v>16.755639113895896</v>
      </c>
      <c r="CY59" s="25">
        <v>31.323573842000002</v>
      </c>
      <c r="CZ59" s="25">
        <v>12.42572463349568</v>
      </c>
      <c r="DA59" s="25">
        <v>9.0643931229201993</v>
      </c>
      <c r="DB59" s="25">
        <v>15.956013525151317</v>
      </c>
      <c r="DC59" s="25">
        <v>31.532582095999999</v>
      </c>
      <c r="DD59" s="25">
        <v>12.285087734071032</v>
      </c>
      <c r="DE59" s="25">
        <v>8.9618004628078722</v>
      </c>
      <c r="DF59" s="25">
        <v>14.674364758687176</v>
      </c>
      <c r="DG59" s="25">
        <v>31.723747139</v>
      </c>
      <c r="DH59" s="25">
        <v>12.236748500223198</v>
      </c>
      <c r="DI59" s="25">
        <v>8.9265376647191079</v>
      </c>
      <c r="DJ59" s="25">
        <v>13.369210751635025</v>
      </c>
      <c r="DK59" s="25">
        <v>31.816060831000001</v>
      </c>
      <c r="DL59" s="25">
        <v>11.95102175299027</v>
      </c>
      <c r="DM59" s="25">
        <v>8.7181039806447895</v>
      </c>
      <c r="DN59" s="25">
        <v>12.860811493953054</v>
      </c>
      <c r="DO59" s="27">
        <v>30.543367656000001</v>
      </c>
      <c r="DP59" s="27">
        <v>12.91015044567998</v>
      </c>
      <c r="DQ59" s="27">
        <v>9.4177750084877925</v>
      </c>
      <c r="DR59" s="27">
        <v>18.129876381674407</v>
      </c>
      <c r="DS59" s="27">
        <v>30.506882104999999</v>
      </c>
      <c r="DT59" s="27">
        <v>12.905608956112498</v>
      </c>
      <c r="DU59" s="27">
        <v>9.4144620550772267</v>
      </c>
      <c r="DV59" s="27">
        <v>18.256430609542587</v>
      </c>
      <c r="DW59" s="27">
        <v>30.552550904</v>
      </c>
      <c r="DX59" s="27">
        <v>12.90050588574122</v>
      </c>
      <c r="DY59" s="27">
        <v>9.4107394362889032</v>
      </c>
      <c r="DZ59" s="27">
        <v>18.209715231430746</v>
      </c>
      <c r="EA59" s="27">
        <v>30.598754875000001</v>
      </c>
      <c r="EB59" s="27">
        <v>12.883104959275228</v>
      </c>
      <c r="EC59" s="27">
        <v>9.3980457026964501</v>
      </c>
      <c r="ED59" s="27">
        <v>18.009604465351003</v>
      </c>
      <c r="EE59" s="27">
        <v>30.653129431</v>
      </c>
      <c r="EF59" s="27">
        <v>12.864468936153553</v>
      </c>
      <c r="EG59" s="27">
        <v>9.3844509832893159</v>
      </c>
      <c r="EH59" s="27">
        <v>17.771549982826691</v>
      </c>
      <c r="EI59" s="27">
        <v>30.714587021</v>
      </c>
      <c r="EJ59" s="27">
        <v>12.844774174860943</v>
      </c>
      <c r="EK59" s="27">
        <v>9.3700839291267712</v>
      </c>
      <c r="EL59" s="27">
        <v>17.593433584667004</v>
      </c>
      <c r="EM59" s="27">
        <v>30.779223050999999</v>
      </c>
      <c r="EN59" s="27">
        <v>12.823921819374887</v>
      </c>
      <c r="EO59" s="27">
        <v>9.3548724261167191</v>
      </c>
      <c r="EP59" s="27">
        <v>17.44694938024033</v>
      </c>
      <c r="EQ59" s="27">
        <v>30.853042637999998</v>
      </c>
      <c r="ER59" s="27">
        <v>12.802104591943678</v>
      </c>
      <c r="ES59" s="27">
        <v>9.3389570624561138</v>
      </c>
      <c r="ET59" s="27">
        <v>17.171417207868725</v>
      </c>
      <c r="EU59" s="27">
        <v>30.932769343</v>
      </c>
      <c r="EV59" s="27">
        <v>12.779543101888166</v>
      </c>
      <c r="EW59" s="27">
        <v>9.3224987695730785</v>
      </c>
      <c r="EX59" s="27">
        <v>16.90550970463261</v>
      </c>
      <c r="EY59" s="27">
        <v>31.021474120000001</v>
      </c>
      <c r="EZ59" s="27">
        <v>12.367725665304214</v>
      </c>
      <c r="FA59" s="27">
        <v>9.0220836831154561</v>
      </c>
      <c r="FB59" s="27">
        <v>16.690274841035901</v>
      </c>
      <c r="FC59" s="27">
        <v>31.417878516999998</v>
      </c>
      <c r="FD59" s="27">
        <v>12.228398754701072</v>
      </c>
      <c r="FE59" s="27">
        <v>8.9204466416100914</v>
      </c>
      <c r="FF59" s="27">
        <v>15.184546726975453</v>
      </c>
      <c r="FG59" s="27">
        <v>31.80646303</v>
      </c>
      <c r="FH59" s="27">
        <v>12.006422257023832</v>
      </c>
      <c r="FI59" s="27">
        <v>8.758517877023472</v>
      </c>
      <c r="FJ59" s="27">
        <v>13.604123193451976</v>
      </c>
      <c r="FK59" s="27">
        <v>32.030496458000002</v>
      </c>
      <c r="FL59" s="27">
        <v>11.890777258000709</v>
      </c>
      <c r="FM59" s="27">
        <v>8.6741564603041947</v>
      </c>
      <c r="FN59" s="27">
        <v>12.904733571201163</v>
      </c>
      <c r="FO59" s="27">
        <v>32.148059840999998</v>
      </c>
      <c r="FP59" s="27">
        <v>11.55635040961004</v>
      </c>
      <c r="FQ59" s="27">
        <v>8.430196730462713</v>
      </c>
      <c r="FR59" s="27">
        <v>12.78315803616745</v>
      </c>
      <c r="FS59" s="28">
        <v>30.543639978000002</v>
      </c>
      <c r="FT59" s="28">
        <v>12.909737414926919</v>
      </c>
      <c r="FU59" s="28">
        <v>9.4174737083038575</v>
      </c>
      <c r="FV59" s="28">
        <v>18.126867423809362</v>
      </c>
      <c r="FW59" s="28">
        <v>30.508080343</v>
      </c>
      <c r="FX59" s="28">
        <v>12.903834585705567</v>
      </c>
      <c r="FY59" s="28">
        <v>9.4131676765690511</v>
      </c>
      <c r="FZ59" s="28">
        <v>18.235080537816863</v>
      </c>
      <c r="GA59" s="28">
        <v>30.560962683</v>
      </c>
      <c r="GB59" s="28">
        <v>12.896310858339831</v>
      </c>
      <c r="GC59" s="28">
        <v>9.4076792222048802</v>
      </c>
      <c r="GD59" s="28">
        <v>18.163709960467934</v>
      </c>
      <c r="GE59" s="28">
        <v>30.619878396000001</v>
      </c>
      <c r="GF59" s="28">
        <v>12.874394942308811</v>
      </c>
      <c r="GG59" s="28">
        <v>9.3916918665847042</v>
      </c>
      <c r="GH59" s="28">
        <v>17.944422612333952</v>
      </c>
      <c r="GI59" s="28">
        <v>30.694662023999999</v>
      </c>
      <c r="GJ59" s="28">
        <v>12.849271164570293</v>
      </c>
      <c r="GK59" s="28">
        <v>9.373364420510379</v>
      </c>
      <c r="GL59" s="28">
        <v>17.686028589051212</v>
      </c>
      <c r="GM59" s="28">
        <v>30.789074379999999</v>
      </c>
      <c r="GN59" s="28">
        <v>12.820996511021306</v>
      </c>
      <c r="GO59" s="28">
        <v>9.3527384544004022</v>
      </c>
      <c r="GP59" s="28">
        <v>17.478442552320949</v>
      </c>
      <c r="GQ59" s="28">
        <v>30.897358830000002</v>
      </c>
      <c r="GR59" s="28">
        <v>12.789014338860747</v>
      </c>
      <c r="GS59" s="28">
        <v>9.3294079050812311</v>
      </c>
      <c r="GT59" s="28">
        <v>17.286486012917386</v>
      </c>
      <c r="GU59" s="28">
        <v>31.033963002</v>
      </c>
      <c r="GV59" s="28">
        <v>12.753444914321161</v>
      </c>
      <c r="GW59" s="28">
        <v>9.3034605050950976</v>
      </c>
      <c r="GX59" s="28">
        <v>16.922446516574333</v>
      </c>
      <c r="GY59" s="28">
        <v>31.189041154999998</v>
      </c>
      <c r="GZ59" s="28">
        <v>12.715307770828565</v>
      </c>
      <c r="HA59" s="28">
        <v>9.2756399898818245</v>
      </c>
      <c r="HB59" s="28">
        <v>16.597208770601121</v>
      </c>
      <c r="HC59" s="28">
        <v>31.367111198</v>
      </c>
      <c r="HD59" s="28">
        <v>12.286514134212958</v>
      </c>
      <c r="HE59" s="28">
        <v>8.9628410018523432</v>
      </c>
      <c r="HF59" s="28">
        <v>16.151155081728092</v>
      </c>
      <c r="HG59" s="28">
        <v>32.180013334999998</v>
      </c>
      <c r="HH59" s="28">
        <v>12.036895704407318</v>
      </c>
      <c r="HI59" s="28">
        <v>8.780747832622998</v>
      </c>
      <c r="HJ59" s="28">
        <v>14.214690213446065</v>
      </c>
      <c r="HK59" s="28">
        <v>32.936229140999998</v>
      </c>
      <c r="HL59" s="28">
        <v>11.173310681011499</v>
      </c>
      <c r="HM59" s="28">
        <v>8.1507745813226613</v>
      </c>
      <c r="HN59" s="28">
        <v>10.210778603798452</v>
      </c>
      <c r="HO59" s="28">
        <v>33.331035008000001</v>
      </c>
      <c r="HP59" s="28">
        <v>10.982746238376565</v>
      </c>
      <c r="HQ59" s="28">
        <v>8.0117604735549062</v>
      </c>
      <c r="HR59" s="28">
        <v>7.5065794336149665</v>
      </c>
      <c r="HS59" s="28">
        <v>33.486925495000001</v>
      </c>
      <c r="HT59" s="28">
        <v>10.074116325194753</v>
      </c>
      <c r="HU59" s="28">
        <v>7.3489276022933989</v>
      </c>
      <c r="HV59" s="28">
        <v>5.6809708604532361</v>
      </c>
      <c r="HW59" s="29">
        <v>30.527061389</v>
      </c>
      <c r="HX59" s="29">
        <v>12.91008121238357</v>
      </c>
      <c r="HY59" s="29">
        <v>9.4177245037619617</v>
      </c>
      <c r="HZ59" s="29">
        <v>18.162561752111227</v>
      </c>
      <c r="IA59" s="29">
        <v>30.474837315999999</v>
      </c>
      <c r="IB59" s="29">
        <v>12.905518022211936</v>
      </c>
      <c r="IC59" s="29">
        <v>9.4143957200627941</v>
      </c>
      <c r="ID59" s="29">
        <v>18.305844658939915</v>
      </c>
      <c r="IE59" s="29">
        <v>30.510515266999999</v>
      </c>
      <c r="IF59" s="29">
        <v>12.899916420628283</v>
      </c>
      <c r="IG59" s="29">
        <v>9.4103094296958467</v>
      </c>
      <c r="IH59" s="29">
        <v>18.26879061682974</v>
      </c>
      <c r="II59" s="29">
        <v>30.554192442000002</v>
      </c>
      <c r="IJ59" s="29">
        <v>12.870186052496747</v>
      </c>
      <c r="IK59" s="29">
        <v>9.3886215400650936</v>
      </c>
      <c r="IL59" s="29">
        <v>18.078659757286566</v>
      </c>
      <c r="IM59" s="29">
        <v>30.612894613999998</v>
      </c>
      <c r="IN59" s="29">
        <v>12.837704495035085</v>
      </c>
      <c r="IO59" s="29">
        <v>9.3649266961214614</v>
      </c>
      <c r="IP59" s="29">
        <v>17.84684148166572</v>
      </c>
      <c r="IQ59" s="29">
        <v>30.693076390000002</v>
      </c>
      <c r="IR59" s="29">
        <v>12.802205364938425</v>
      </c>
      <c r="IS59" s="29">
        <v>9.3390305749527691</v>
      </c>
      <c r="IT59" s="29">
        <v>17.649431878203469</v>
      </c>
      <c r="IU59" s="29">
        <v>30.7871992</v>
      </c>
      <c r="IV59" s="29">
        <v>12.764119474467238</v>
      </c>
      <c r="IW59" s="29">
        <v>9.3112474481050427</v>
      </c>
      <c r="IX59" s="29">
        <v>17.438795197660973</v>
      </c>
      <c r="IY59" s="29">
        <v>30.910880129999999</v>
      </c>
      <c r="IZ59" s="29">
        <v>12.723946490987061</v>
      </c>
      <c r="JA59" s="29">
        <v>9.2819418159648226</v>
      </c>
      <c r="JB59" s="29">
        <v>17.090310296069951</v>
      </c>
      <c r="JC59" s="29">
        <v>31.054420803999999</v>
      </c>
      <c r="JD59" s="29">
        <v>12.681868939396614</v>
      </c>
      <c r="JE59" s="29">
        <v>9.2512468279045184</v>
      </c>
      <c r="JF59" s="29">
        <v>16.774546851913627</v>
      </c>
      <c r="JG59" s="29">
        <v>31.230360788999999</v>
      </c>
      <c r="JH59" s="29">
        <v>12.252670858161295</v>
      </c>
      <c r="JI59" s="29">
        <v>8.9381528031558393</v>
      </c>
      <c r="JJ59" s="29">
        <v>16.228314305793493</v>
      </c>
      <c r="JK59" s="29">
        <v>32.245002696</v>
      </c>
      <c r="JL59" s="29">
        <v>12.006091669026143</v>
      </c>
      <c r="JM59" s="29">
        <v>8.7582767176817704</v>
      </c>
      <c r="JN59" s="29">
        <v>11.677145616714736</v>
      </c>
      <c r="JO59" s="29">
        <v>32.97698106</v>
      </c>
      <c r="JP59" s="29">
        <v>10.659679104506312</v>
      </c>
      <c r="JQ59" s="29">
        <v>7.7760874973003853</v>
      </c>
      <c r="JR59" s="29">
        <v>7.7529267613432111</v>
      </c>
      <c r="JS59" s="29">
        <v>33.292950891000004</v>
      </c>
      <c r="JT59" s="29">
        <v>10.530251328292485</v>
      </c>
      <c r="JU59" s="29">
        <v>7.6816717365112757</v>
      </c>
      <c r="JV59" s="29">
        <v>5.3621897899520334</v>
      </c>
      <c r="JW59" s="29">
        <v>33.389012405000003</v>
      </c>
      <c r="JX59" s="29">
        <v>10.109980186563394</v>
      </c>
      <c r="JY59" s="29">
        <v>7.3750897898470287</v>
      </c>
      <c r="JZ59" s="29">
        <v>5.7221966849488552</v>
      </c>
    </row>
    <row r="60" spans="1:286" ht="15" thickBot="1" x14ac:dyDescent="0.35">
      <c r="A60" s="2"/>
      <c r="B60" s="74" t="s">
        <v>539</v>
      </c>
      <c r="C60" s="74" t="s">
        <v>530</v>
      </c>
      <c r="D60" s="74" t="s">
        <v>879</v>
      </c>
      <c r="E60" s="87">
        <v>376412</v>
      </c>
      <c r="F60" s="84">
        <v>389026</v>
      </c>
      <c r="G60" s="22">
        <v>2.6844262295081971</v>
      </c>
      <c r="H60" s="22">
        <v>0.44197031039136303</v>
      </c>
      <c r="I60" s="22">
        <v>0.31765276430649858</v>
      </c>
      <c r="J60" s="22">
        <v>2.6844262295081971</v>
      </c>
      <c r="K60" s="22">
        <v>2.6844262295081971</v>
      </c>
      <c r="L60" s="22">
        <v>0.44197031039136303</v>
      </c>
      <c r="M60" s="22">
        <v>0.31765276430649858</v>
      </c>
      <c r="N60" s="22">
        <v>2.6844262295081971</v>
      </c>
      <c r="O60" s="22">
        <v>2.6844262295081971</v>
      </c>
      <c r="P60" s="22">
        <v>0.44197031039136303</v>
      </c>
      <c r="Q60" s="22">
        <v>0.31765276430649858</v>
      </c>
      <c r="R60" s="22">
        <v>2.6844262295081971</v>
      </c>
      <c r="S60" s="22">
        <v>2.6844262295081971</v>
      </c>
      <c r="T60" s="22">
        <v>0.44197031039136303</v>
      </c>
      <c r="U60" s="22">
        <v>0.31765276430649858</v>
      </c>
      <c r="V60" s="22">
        <v>2.6844262295081971</v>
      </c>
      <c r="W60" s="22">
        <v>2.6844262295081971</v>
      </c>
      <c r="X60" s="22">
        <v>0.44197031039136303</v>
      </c>
      <c r="Y60" s="22">
        <v>0.31765276430649858</v>
      </c>
      <c r="Z60" s="22">
        <v>2.6844262295081971</v>
      </c>
      <c r="AA60" s="22">
        <v>2.6844262295081971</v>
      </c>
      <c r="AB60" s="22">
        <v>0.44197031039136303</v>
      </c>
      <c r="AC60" s="22">
        <v>0.31765276430649858</v>
      </c>
      <c r="AD60" s="22">
        <v>2.6844262295081971</v>
      </c>
      <c r="AE60" s="22">
        <v>2.6844262295081971</v>
      </c>
      <c r="AF60" s="22">
        <v>0.44197031039136303</v>
      </c>
      <c r="AG60" s="22">
        <v>0.31765276430649858</v>
      </c>
      <c r="AH60" s="22">
        <v>2.6844262295081971</v>
      </c>
      <c r="AI60" s="22">
        <v>2.6844262295081971</v>
      </c>
      <c r="AJ60" s="22">
        <v>0.44197031039136303</v>
      </c>
      <c r="AK60" s="22">
        <v>0.31765276430649858</v>
      </c>
      <c r="AL60" s="22">
        <v>2.6844262295081971</v>
      </c>
      <c r="AM60" s="22">
        <v>2.6844262295081971</v>
      </c>
      <c r="AN60" s="22">
        <v>0.44197031039136303</v>
      </c>
      <c r="AO60" s="22">
        <v>0.31765276430649858</v>
      </c>
      <c r="AP60" s="22">
        <v>2.6844262295081971</v>
      </c>
      <c r="AQ60" s="22">
        <v>2.6844262295081971</v>
      </c>
      <c r="AR60" s="22">
        <v>0.44197031039136303</v>
      </c>
      <c r="AS60" s="22">
        <v>0.31765276430649858</v>
      </c>
      <c r="AT60" s="22">
        <v>2.6844262295081971</v>
      </c>
      <c r="AU60" s="22">
        <v>2.6844262295081971</v>
      </c>
      <c r="AV60" s="22">
        <v>0.44197031039136303</v>
      </c>
      <c r="AW60" s="22">
        <v>0.31765276430649858</v>
      </c>
      <c r="AX60" s="22">
        <v>2.6844262295081971</v>
      </c>
      <c r="AY60" s="22">
        <v>2.6844262295081971</v>
      </c>
      <c r="AZ60" s="22">
        <v>0.44197031039136303</v>
      </c>
      <c r="BA60" s="22">
        <v>0.31765276430649858</v>
      </c>
      <c r="BB60" s="22">
        <v>2.6844262295081971</v>
      </c>
      <c r="BC60" s="22">
        <v>2.6844262295081971</v>
      </c>
      <c r="BD60" s="22">
        <v>0.44197031039136303</v>
      </c>
      <c r="BE60" s="22">
        <v>0.31765276430649858</v>
      </c>
      <c r="BF60" s="22">
        <v>2.6844262295081971</v>
      </c>
      <c r="BG60" s="22">
        <v>2.6844262295081971</v>
      </c>
      <c r="BH60" s="22">
        <v>0.44197031039136303</v>
      </c>
      <c r="BI60" s="22">
        <v>0.31765276430649858</v>
      </c>
      <c r="BJ60" s="22">
        <v>2.6844262295081971</v>
      </c>
      <c r="BK60" s="25">
        <v>2.6844262295081971</v>
      </c>
      <c r="BL60" s="25">
        <v>0.44197031039136303</v>
      </c>
      <c r="BM60" s="25">
        <v>0.31765276430649858</v>
      </c>
      <c r="BN60" s="25">
        <v>2.6844262295081971</v>
      </c>
      <c r="BO60" s="25">
        <v>2.6844262295081971</v>
      </c>
      <c r="BP60" s="25">
        <v>0.44197031039136303</v>
      </c>
      <c r="BQ60" s="25">
        <v>0.31765276430649858</v>
      </c>
      <c r="BR60" s="25">
        <v>2.6844262295081971</v>
      </c>
      <c r="BS60" s="25">
        <v>2.6844262295081971</v>
      </c>
      <c r="BT60" s="25">
        <v>0.44197031039136303</v>
      </c>
      <c r="BU60" s="25">
        <v>0.31765276430649858</v>
      </c>
      <c r="BV60" s="25">
        <v>2.6844262295081971</v>
      </c>
      <c r="BW60" s="25">
        <v>2.6844262295081971</v>
      </c>
      <c r="BX60" s="25">
        <v>0.44197031039136303</v>
      </c>
      <c r="BY60" s="25">
        <v>0.31765276430649858</v>
      </c>
      <c r="BZ60" s="25">
        <v>2.6844262295081971</v>
      </c>
      <c r="CA60" s="25">
        <v>2.6844262295081971</v>
      </c>
      <c r="CB60" s="25">
        <v>0.44197031039136303</v>
      </c>
      <c r="CC60" s="25">
        <v>0.31765276430649858</v>
      </c>
      <c r="CD60" s="25">
        <v>2.6844262295081971</v>
      </c>
      <c r="CE60" s="25">
        <v>2.6844262295081971</v>
      </c>
      <c r="CF60" s="25">
        <v>0.44197031039136303</v>
      </c>
      <c r="CG60" s="25">
        <v>0.31765276430649858</v>
      </c>
      <c r="CH60" s="25">
        <v>2.6844262295081971</v>
      </c>
      <c r="CI60" s="25">
        <v>2.6844262295081971</v>
      </c>
      <c r="CJ60" s="25">
        <v>0.44197031039136303</v>
      </c>
      <c r="CK60" s="25">
        <v>0.31765276430649858</v>
      </c>
      <c r="CL60" s="25">
        <v>2.6844262295081971</v>
      </c>
      <c r="CM60" s="25">
        <v>2.6844262295081971</v>
      </c>
      <c r="CN60" s="25">
        <v>0.44197031039136303</v>
      </c>
      <c r="CO60" s="25">
        <v>0.31765276430649858</v>
      </c>
      <c r="CP60" s="25">
        <v>2.6844262295081971</v>
      </c>
      <c r="CQ60" s="25">
        <v>2.6844262295081971</v>
      </c>
      <c r="CR60" s="25">
        <v>0.44197031039136303</v>
      </c>
      <c r="CS60" s="25">
        <v>0.31765276430649858</v>
      </c>
      <c r="CT60" s="25">
        <v>2.6844262295081971</v>
      </c>
      <c r="CU60" s="25">
        <v>2.6844262295081971</v>
      </c>
      <c r="CV60" s="25">
        <v>0.44197031039136303</v>
      </c>
      <c r="CW60" s="25">
        <v>0.31765276430649858</v>
      </c>
      <c r="CX60" s="25">
        <v>2.6844262295081971</v>
      </c>
      <c r="CY60" s="25">
        <v>2.6844262295081971</v>
      </c>
      <c r="CZ60" s="25">
        <v>0.44197031039136303</v>
      </c>
      <c r="DA60" s="25">
        <v>0.31765276430649858</v>
      </c>
      <c r="DB60" s="25">
        <v>2.6844262295081971</v>
      </c>
      <c r="DC60" s="25">
        <v>2.6844262295081971</v>
      </c>
      <c r="DD60" s="25">
        <v>0.44197031039136303</v>
      </c>
      <c r="DE60" s="25">
        <v>0.31765276430649858</v>
      </c>
      <c r="DF60" s="25">
        <v>2.6844262295081971</v>
      </c>
      <c r="DG60" s="25">
        <v>2.6844262295081971</v>
      </c>
      <c r="DH60" s="25">
        <v>0.44197031039136303</v>
      </c>
      <c r="DI60" s="25">
        <v>0.31765276430649858</v>
      </c>
      <c r="DJ60" s="25">
        <v>2.6844262295081971</v>
      </c>
      <c r="DK60" s="25">
        <v>2.6844262295081971</v>
      </c>
      <c r="DL60" s="25">
        <v>0.44197031039136303</v>
      </c>
      <c r="DM60" s="25">
        <v>0.31765276430649858</v>
      </c>
      <c r="DN60" s="25">
        <v>2.6844262295081971</v>
      </c>
      <c r="DO60" s="27">
        <v>2.6844262295081971</v>
      </c>
      <c r="DP60" s="27">
        <v>0.44197031039136303</v>
      </c>
      <c r="DQ60" s="27">
        <v>0.31765276430649858</v>
      </c>
      <c r="DR60" s="27">
        <v>2.6844262295081971</v>
      </c>
      <c r="DS60" s="27">
        <v>2.6844262295081971</v>
      </c>
      <c r="DT60" s="27">
        <v>0.44197031039136303</v>
      </c>
      <c r="DU60" s="27">
        <v>0.31765276430649858</v>
      </c>
      <c r="DV60" s="27">
        <v>2.6844262295081971</v>
      </c>
      <c r="DW60" s="27">
        <v>2.6844262295081971</v>
      </c>
      <c r="DX60" s="27">
        <v>0.44197031039136303</v>
      </c>
      <c r="DY60" s="27">
        <v>0.31765276430649858</v>
      </c>
      <c r="DZ60" s="27">
        <v>2.6844262295081971</v>
      </c>
      <c r="EA60" s="27">
        <v>2.6844262295081971</v>
      </c>
      <c r="EB60" s="27">
        <v>0.44197031039136303</v>
      </c>
      <c r="EC60" s="27">
        <v>0.31765276430649858</v>
      </c>
      <c r="ED60" s="27">
        <v>2.6844262295081971</v>
      </c>
      <c r="EE60" s="27">
        <v>2.6844262295081971</v>
      </c>
      <c r="EF60" s="27">
        <v>0.44197031039136303</v>
      </c>
      <c r="EG60" s="27">
        <v>0.31765276430649858</v>
      </c>
      <c r="EH60" s="27">
        <v>2.6844262295081971</v>
      </c>
      <c r="EI60" s="27">
        <v>2.6844262295081971</v>
      </c>
      <c r="EJ60" s="27">
        <v>0.44197031039136303</v>
      </c>
      <c r="EK60" s="27">
        <v>0.31765276430649858</v>
      </c>
      <c r="EL60" s="27">
        <v>2.6844262295081971</v>
      </c>
      <c r="EM60" s="27">
        <v>2.6844262295081971</v>
      </c>
      <c r="EN60" s="27">
        <v>0.44197031039136303</v>
      </c>
      <c r="EO60" s="27">
        <v>0.31765276430649858</v>
      </c>
      <c r="EP60" s="27">
        <v>2.6844262295081971</v>
      </c>
      <c r="EQ60" s="27">
        <v>2.6844262295081971</v>
      </c>
      <c r="ER60" s="27">
        <v>0.44197031039136303</v>
      </c>
      <c r="ES60" s="27">
        <v>0.31765276430649858</v>
      </c>
      <c r="ET60" s="27">
        <v>2.6844262295081971</v>
      </c>
      <c r="EU60" s="27">
        <v>2.6844262295081971</v>
      </c>
      <c r="EV60" s="27">
        <v>0.44197031039136303</v>
      </c>
      <c r="EW60" s="27">
        <v>0.31765276430649858</v>
      </c>
      <c r="EX60" s="27">
        <v>2.6844262295081971</v>
      </c>
      <c r="EY60" s="27">
        <v>2.6844262295081971</v>
      </c>
      <c r="EZ60" s="27">
        <v>0.44197031039136303</v>
      </c>
      <c r="FA60" s="27">
        <v>0.31765276430649858</v>
      </c>
      <c r="FB60" s="27">
        <v>2.6844262295081971</v>
      </c>
      <c r="FC60" s="27">
        <v>2.6844262295081971</v>
      </c>
      <c r="FD60" s="27">
        <v>0.44197031039136303</v>
      </c>
      <c r="FE60" s="27">
        <v>0.31765276430649858</v>
      </c>
      <c r="FF60" s="27">
        <v>2.6844262295081971</v>
      </c>
      <c r="FG60" s="27">
        <v>2.6844262295081971</v>
      </c>
      <c r="FH60" s="27">
        <v>0.44197031039136303</v>
      </c>
      <c r="FI60" s="27">
        <v>0.31765276430649858</v>
      </c>
      <c r="FJ60" s="27">
        <v>2.6844262295081971</v>
      </c>
      <c r="FK60" s="27">
        <v>2.6844262295081971</v>
      </c>
      <c r="FL60" s="27">
        <v>0.44197031039136303</v>
      </c>
      <c r="FM60" s="27">
        <v>0.31765276430649858</v>
      </c>
      <c r="FN60" s="27">
        <v>2.6844262295081971</v>
      </c>
      <c r="FO60" s="27">
        <v>2.6844262295081971</v>
      </c>
      <c r="FP60" s="27">
        <v>0.44197031039136303</v>
      </c>
      <c r="FQ60" s="27">
        <v>0.31765276430649858</v>
      </c>
      <c r="FR60" s="27">
        <v>2.6844262295081971</v>
      </c>
      <c r="FS60" s="28">
        <v>2.6844262295081971</v>
      </c>
      <c r="FT60" s="28">
        <v>0.44197031039136303</v>
      </c>
      <c r="FU60" s="28">
        <v>0.31765276430649858</v>
      </c>
      <c r="FV60" s="28">
        <v>2.6844262295081971</v>
      </c>
      <c r="FW60" s="28">
        <v>2.6844262295081971</v>
      </c>
      <c r="FX60" s="28">
        <v>0.44197031039136303</v>
      </c>
      <c r="FY60" s="28">
        <v>0.31765276430649858</v>
      </c>
      <c r="FZ60" s="28">
        <v>2.6844262295081971</v>
      </c>
      <c r="GA60" s="28">
        <v>2.6844262295081971</v>
      </c>
      <c r="GB60" s="28">
        <v>0.44197031039136303</v>
      </c>
      <c r="GC60" s="28">
        <v>0.31765276430649858</v>
      </c>
      <c r="GD60" s="28">
        <v>2.6844262295081971</v>
      </c>
      <c r="GE60" s="28">
        <v>2.6844262295081971</v>
      </c>
      <c r="GF60" s="28">
        <v>0.44197031039136303</v>
      </c>
      <c r="GG60" s="28">
        <v>0.31765276430649858</v>
      </c>
      <c r="GH60" s="28">
        <v>2.6844262295081971</v>
      </c>
      <c r="GI60" s="28">
        <v>2.6844262295081971</v>
      </c>
      <c r="GJ60" s="28">
        <v>0.44197031039136303</v>
      </c>
      <c r="GK60" s="28">
        <v>0.31765276430649858</v>
      </c>
      <c r="GL60" s="28">
        <v>2.6844262295081971</v>
      </c>
      <c r="GM60" s="28">
        <v>2.6844262295081971</v>
      </c>
      <c r="GN60" s="28">
        <v>0.44197031039136303</v>
      </c>
      <c r="GO60" s="28">
        <v>0.31765276430649858</v>
      </c>
      <c r="GP60" s="28">
        <v>2.6844262295081971</v>
      </c>
      <c r="GQ60" s="28">
        <v>2.6844262295081971</v>
      </c>
      <c r="GR60" s="28">
        <v>0.44197031039136303</v>
      </c>
      <c r="GS60" s="28">
        <v>0.31765276430649858</v>
      </c>
      <c r="GT60" s="28">
        <v>2.6844262295081971</v>
      </c>
      <c r="GU60" s="28">
        <v>2.6844262295081971</v>
      </c>
      <c r="GV60" s="28">
        <v>0.44197031039136303</v>
      </c>
      <c r="GW60" s="28">
        <v>0.31765276430649858</v>
      </c>
      <c r="GX60" s="28">
        <v>2.6844262295081971</v>
      </c>
      <c r="GY60" s="28">
        <v>2.6844262295081971</v>
      </c>
      <c r="GZ60" s="28">
        <v>0.44197031039136303</v>
      </c>
      <c r="HA60" s="28">
        <v>0.31765276430649858</v>
      </c>
      <c r="HB60" s="28">
        <v>2.6844262295081971</v>
      </c>
      <c r="HC60" s="28">
        <v>2.6844262295081971</v>
      </c>
      <c r="HD60" s="28">
        <v>0.44197031039136303</v>
      </c>
      <c r="HE60" s="28">
        <v>0.31765276430649858</v>
      </c>
      <c r="HF60" s="28">
        <v>2.6844262295081971</v>
      </c>
      <c r="HG60" s="28">
        <v>2.6844262295081971</v>
      </c>
      <c r="HH60" s="28">
        <v>0.44197031039136303</v>
      </c>
      <c r="HI60" s="28">
        <v>0.31765276430649858</v>
      </c>
      <c r="HJ60" s="28">
        <v>2.6844262295081971</v>
      </c>
      <c r="HK60" s="28">
        <v>2.6844262295081971</v>
      </c>
      <c r="HL60" s="28">
        <v>0.44197031039136303</v>
      </c>
      <c r="HM60" s="28">
        <v>0.31765276430649858</v>
      </c>
      <c r="HN60" s="28">
        <v>2.6844262295081971</v>
      </c>
      <c r="HO60" s="28">
        <v>2.6844262295081971</v>
      </c>
      <c r="HP60" s="28">
        <v>0.44197031039136303</v>
      </c>
      <c r="HQ60" s="28">
        <v>0.31765276430649858</v>
      </c>
      <c r="HR60" s="28">
        <v>-3.0702363912121058</v>
      </c>
      <c r="HS60" s="28">
        <v>2.6844262295081971</v>
      </c>
      <c r="HT60" s="28">
        <v>0.44197031039136303</v>
      </c>
      <c r="HU60" s="28">
        <v>0.31765276430649858</v>
      </c>
      <c r="HV60" s="28">
        <v>-9.2693580040726715</v>
      </c>
      <c r="HW60" s="29">
        <v>2.6844262295081971</v>
      </c>
      <c r="HX60" s="29">
        <v>0.44197031039136303</v>
      </c>
      <c r="HY60" s="29">
        <v>0.31765276430649858</v>
      </c>
      <c r="HZ60" s="29">
        <v>2.6844262295081971</v>
      </c>
      <c r="IA60" s="29">
        <v>2.6844262295081971</v>
      </c>
      <c r="IB60" s="29">
        <v>0.44197031039136303</v>
      </c>
      <c r="IC60" s="29">
        <v>0.31765276430649858</v>
      </c>
      <c r="ID60" s="29">
        <v>2.6844262295081971</v>
      </c>
      <c r="IE60" s="29">
        <v>2.6844262295081971</v>
      </c>
      <c r="IF60" s="29">
        <v>0.44197031039136303</v>
      </c>
      <c r="IG60" s="29">
        <v>0.31765276430649858</v>
      </c>
      <c r="IH60" s="29">
        <v>2.6844262295081971</v>
      </c>
      <c r="II60" s="29">
        <v>2.6844262295081971</v>
      </c>
      <c r="IJ60" s="29">
        <v>0.44197031039136303</v>
      </c>
      <c r="IK60" s="29">
        <v>0.31765276430649858</v>
      </c>
      <c r="IL60" s="29">
        <v>2.6844262295081971</v>
      </c>
      <c r="IM60" s="29">
        <v>2.6844262295081971</v>
      </c>
      <c r="IN60" s="29">
        <v>0.44197031039136303</v>
      </c>
      <c r="IO60" s="29">
        <v>0.31765276430649858</v>
      </c>
      <c r="IP60" s="29">
        <v>2.6844262295081971</v>
      </c>
      <c r="IQ60" s="29">
        <v>2.6844262295081971</v>
      </c>
      <c r="IR60" s="29">
        <v>0.44197031039136303</v>
      </c>
      <c r="IS60" s="29">
        <v>0.31765276430649858</v>
      </c>
      <c r="IT60" s="29">
        <v>2.6844262295081971</v>
      </c>
      <c r="IU60" s="29">
        <v>2.6844262295081971</v>
      </c>
      <c r="IV60" s="29">
        <v>0.44197031039136303</v>
      </c>
      <c r="IW60" s="29">
        <v>0.31765276430649858</v>
      </c>
      <c r="IX60" s="29">
        <v>2.6844262295081971</v>
      </c>
      <c r="IY60" s="29">
        <v>2.6844262295081971</v>
      </c>
      <c r="IZ60" s="29">
        <v>0.44197031039136303</v>
      </c>
      <c r="JA60" s="29">
        <v>0.31765276430649858</v>
      </c>
      <c r="JB60" s="29">
        <v>2.6844262295081971</v>
      </c>
      <c r="JC60" s="29">
        <v>2.6844262295081971</v>
      </c>
      <c r="JD60" s="29">
        <v>0.44197031039136303</v>
      </c>
      <c r="JE60" s="29">
        <v>0.31765276430649858</v>
      </c>
      <c r="JF60" s="29">
        <v>2.6844262295081971</v>
      </c>
      <c r="JG60" s="29">
        <v>2.6844262295081971</v>
      </c>
      <c r="JH60" s="29">
        <v>0.44197031039136303</v>
      </c>
      <c r="JI60" s="29">
        <v>0.31765276430649858</v>
      </c>
      <c r="JJ60" s="29">
        <v>2.6844262295081971</v>
      </c>
      <c r="JK60" s="29">
        <v>2.6844262295081971</v>
      </c>
      <c r="JL60" s="29">
        <v>0.44197031039136303</v>
      </c>
      <c r="JM60" s="29">
        <v>0.31765276430649858</v>
      </c>
      <c r="JN60" s="29">
        <v>2.6844262295081971</v>
      </c>
      <c r="JO60" s="29">
        <v>2.6844262295081971</v>
      </c>
      <c r="JP60" s="29">
        <v>0.44197031039136303</v>
      </c>
      <c r="JQ60" s="29">
        <v>0.31765276430649858</v>
      </c>
      <c r="JR60" s="29">
        <v>-1.6801874113399435</v>
      </c>
      <c r="JS60" s="29">
        <v>2.6844262295081971</v>
      </c>
      <c r="JT60" s="29">
        <v>0.44197031039136303</v>
      </c>
      <c r="JU60" s="29">
        <v>0.31765276430649858</v>
      </c>
      <c r="JV60" s="29">
        <v>-8.6457631571392852</v>
      </c>
      <c r="JW60" s="29">
        <v>2.6844262295081971</v>
      </c>
      <c r="JX60" s="29">
        <v>0.44197031039136303</v>
      </c>
      <c r="JY60" s="29">
        <v>0.31765276430649858</v>
      </c>
      <c r="JZ60" s="29">
        <v>-8.7145262299926713</v>
      </c>
    </row>
    <row r="61" spans="1:286" ht="15" thickBot="1" x14ac:dyDescent="0.35">
      <c r="A61" s="2"/>
      <c r="B61" s="74" t="s">
        <v>540</v>
      </c>
      <c r="C61" s="74" t="s">
        <v>524</v>
      </c>
      <c r="D61" s="74" t="s">
        <v>881</v>
      </c>
      <c r="E61" s="87">
        <v>344792</v>
      </c>
      <c r="F61" s="84">
        <v>464471</v>
      </c>
      <c r="G61" s="22">
        <v>25.660850625210529</v>
      </c>
      <c r="H61" s="22">
        <v>8.0128165161004166</v>
      </c>
      <c r="I61" s="22">
        <v>5.8452380900162373</v>
      </c>
      <c r="J61" s="22">
        <v>16.604096459056425</v>
      </c>
      <c r="K61" s="22">
        <v>25.628884704210527</v>
      </c>
      <c r="L61" s="22">
        <v>8.006383170073633</v>
      </c>
      <c r="M61" s="22">
        <v>5.8405450536579924</v>
      </c>
      <c r="N61" s="22">
        <v>16.597648236277038</v>
      </c>
      <c r="O61" s="22">
        <v>25.682189173210528</v>
      </c>
      <c r="P61" s="22">
        <v>7.9979932242278684</v>
      </c>
      <c r="Q61" s="22">
        <v>5.8344247049725704</v>
      </c>
      <c r="R61" s="22">
        <v>16.52949560939981</v>
      </c>
      <c r="S61" s="22">
        <v>25.746462550210527</v>
      </c>
      <c r="T61" s="22">
        <v>7.9784586358564145</v>
      </c>
      <c r="U61" s="22">
        <v>5.8201744947260021</v>
      </c>
      <c r="V61" s="22">
        <v>16.354416839828318</v>
      </c>
      <c r="W61" s="22">
        <v>25.832120423210526</v>
      </c>
      <c r="X61" s="22">
        <v>7.9550198154825029</v>
      </c>
      <c r="Y61" s="22">
        <v>5.803076201590331</v>
      </c>
      <c r="Z61" s="22">
        <v>16.136180430657245</v>
      </c>
      <c r="AA61" s="22">
        <v>25.942852452210527</v>
      </c>
      <c r="AB61" s="22">
        <v>7.9277272090166475</v>
      </c>
      <c r="AC61" s="22">
        <v>5.7831666251549425</v>
      </c>
      <c r="AD61" s="22">
        <v>15.951766555789423</v>
      </c>
      <c r="AE61" s="22">
        <v>26.070003816210527</v>
      </c>
      <c r="AF61" s="22">
        <v>7.8958528121150913</v>
      </c>
      <c r="AG61" s="22">
        <v>5.7599146963867112</v>
      </c>
      <c r="AH61" s="22">
        <v>15.66430697562701</v>
      </c>
      <c r="AI61" s="22">
        <v>26.232170975210529</v>
      </c>
      <c r="AJ61" s="22">
        <v>7.859553479839664</v>
      </c>
      <c r="AK61" s="22">
        <v>5.7334348388694263</v>
      </c>
      <c r="AL61" s="22">
        <v>15.377215319691008</v>
      </c>
      <c r="AM61" s="22">
        <v>26.414914367210528</v>
      </c>
      <c r="AN61" s="22">
        <v>7.8200490599179542</v>
      </c>
      <c r="AO61" s="22">
        <v>5.704616914537028</v>
      </c>
      <c r="AP61" s="22">
        <v>14.959516783243737</v>
      </c>
      <c r="AQ61" s="22">
        <v>26.625981685210526</v>
      </c>
      <c r="AR61" s="22">
        <v>7.6391503322973611</v>
      </c>
      <c r="AS61" s="22">
        <v>5.5726538113012687</v>
      </c>
      <c r="AT61" s="22">
        <v>14.597046402170937</v>
      </c>
      <c r="AU61" s="22">
        <v>27.730267354210525</v>
      </c>
      <c r="AV61" s="22">
        <v>7.4154946885726192</v>
      </c>
      <c r="AW61" s="22">
        <v>5.4095001330509147</v>
      </c>
      <c r="AX61" s="22">
        <v>12.556821607056799</v>
      </c>
      <c r="AY61" s="22">
        <v>28.699225747210527</v>
      </c>
      <c r="AZ61" s="22">
        <v>6.6711079303510914</v>
      </c>
      <c r="BA61" s="22">
        <v>4.8664803566567674</v>
      </c>
      <c r="BB61" s="22">
        <v>10.571995615214536</v>
      </c>
      <c r="BC61" s="22">
        <v>29.241459797210528</v>
      </c>
      <c r="BD61" s="22">
        <v>8.2692453687280167</v>
      </c>
      <c r="BE61" s="22">
        <v>6.0322993678760568</v>
      </c>
      <c r="BF61" s="22">
        <v>9.7264983746985614</v>
      </c>
      <c r="BG61" s="22">
        <v>29.547738741210527</v>
      </c>
      <c r="BH61" s="22">
        <v>8.2014378321999981</v>
      </c>
      <c r="BI61" s="22">
        <v>5.982834714029643</v>
      </c>
      <c r="BJ61" s="22">
        <v>9.5186636544243903</v>
      </c>
      <c r="BK61" s="25">
        <v>25.680000660210528</v>
      </c>
      <c r="BL61" s="25">
        <v>8.0153874167165</v>
      </c>
      <c r="BM61" s="25">
        <v>5.8471135262222944</v>
      </c>
      <c r="BN61" s="25">
        <v>16.56056723806185</v>
      </c>
      <c r="BO61" s="25">
        <v>25.654858534210526</v>
      </c>
      <c r="BP61" s="25">
        <v>8.0128083253757474</v>
      </c>
      <c r="BQ61" s="25">
        <v>5.8452321149966275</v>
      </c>
      <c r="BR61" s="25">
        <v>16.536188928724123</v>
      </c>
      <c r="BS61" s="25">
        <v>25.686628851210529</v>
      </c>
      <c r="BT61" s="25">
        <v>8.0098038260026563</v>
      </c>
      <c r="BU61" s="25">
        <v>5.8430403745341151</v>
      </c>
      <c r="BV61" s="25">
        <v>16.513120264871674</v>
      </c>
      <c r="BW61" s="25">
        <v>25.720370794210528</v>
      </c>
      <c r="BX61" s="25">
        <v>8.0038474673084945</v>
      </c>
      <c r="BY61" s="25">
        <v>5.8386952937941583</v>
      </c>
      <c r="BZ61" s="25">
        <v>16.387515975026716</v>
      </c>
      <c r="CA61" s="25">
        <v>25.765822537210529</v>
      </c>
      <c r="CB61" s="25">
        <v>7.9971632969191919</v>
      </c>
      <c r="CC61" s="25">
        <v>5.8338192845555588</v>
      </c>
      <c r="CD61" s="25">
        <v>16.203432803624779</v>
      </c>
      <c r="CE61" s="25">
        <v>25.821808827210528</v>
      </c>
      <c r="CF61" s="25">
        <v>7.9898175492474222</v>
      </c>
      <c r="CG61" s="25">
        <v>5.8284606639002128</v>
      </c>
      <c r="CH61" s="25">
        <v>16.07779483729481</v>
      </c>
      <c r="CI61" s="25">
        <v>25.884668167210528</v>
      </c>
      <c r="CJ61" s="25">
        <v>7.9818219482251758</v>
      </c>
      <c r="CK61" s="25">
        <v>5.8226279842732795</v>
      </c>
      <c r="CL61" s="25">
        <v>15.860942528398789</v>
      </c>
      <c r="CM61" s="25">
        <v>25.961321688210528</v>
      </c>
      <c r="CN61" s="25">
        <v>7.973132184866472</v>
      </c>
      <c r="CO61" s="25">
        <v>5.8162889228863799</v>
      </c>
      <c r="CP61" s="25">
        <v>15.601131726378553</v>
      </c>
      <c r="CQ61" s="25">
        <v>26.046176662210527</v>
      </c>
      <c r="CR61" s="25">
        <v>7.9639872774892995</v>
      </c>
      <c r="CS61" s="25">
        <v>5.8096178402747523</v>
      </c>
      <c r="CT61" s="25">
        <v>15.303578744387471</v>
      </c>
      <c r="CU61" s="25">
        <v>26.142834271210528</v>
      </c>
      <c r="CV61" s="25">
        <v>7.8797600186931183</v>
      </c>
      <c r="CW61" s="25">
        <v>5.7481752276373808</v>
      </c>
      <c r="CX61" s="25">
        <v>14.983919947923757</v>
      </c>
      <c r="CY61" s="25">
        <v>26.473277740210527</v>
      </c>
      <c r="CZ61" s="25">
        <v>7.8359392179360112</v>
      </c>
      <c r="DA61" s="25">
        <v>5.7162085635803948</v>
      </c>
      <c r="DB61" s="25">
        <v>13.555230793143854</v>
      </c>
      <c r="DC61" s="25">
        <v>26.818116812210526</v>
      </c>
      <c r="DD61" s="25">
        <v>7.1830255042279614</v>
      </c>
      <c r="DE61" s="25">
        <v>5.2399170996248978</v>
      </c>
      <c r="DF61" s="25">
        <v>11.968988173231145</v>
      </c>
      <c r="DG61" s="25">
        <v>27.190556443210529</v>
      </c>
      <c r="DH61" s="25">
        <v>7.7070268471259418</v>
      </c>
      <c r="DI61" s="25">
        <v>5.6221687838575924</v>
      </c>
      <c r="DJ61" s="25">
        <v>10.673262504592156</v>
      </c>
      <c r="DK61" s="25">
        <v>27.417410551210526</v>
      </c>
      <c r="DL61" s="25">
        <v>8.931156302972866</v>
      </c>
      <c r="DM61" s="25">
        <v>6.5151541789492997</v>
      </c>
      <c r="DN61" s="25">
        <v>10.405199165914961</v>
      </c>
      <c r="DO61" s="27">
        <v>25.660257226210526</v>
      </c>
      <c r="DP61" s="27">
        <v>8.0132976805131211</v>
      </c>
      <c r="DQ61" s="27">
        <v>5.8455890927562928</v>
      </c>
      <c r="DR61" s="27">
        <v>16.605920561458873</v>
      </c>
      <c r="DS61" s="27">
        <v>25.621316719210526</v>
      </c>
      <c r="DT61" s="27">
        <v>8.0084480137457223</v>
      </c>
      <c r="DU61" s="27">
        <v>5.8420513283689841</v>
      </c>
      <c r="DV61" s="27">
        <v>16.630882450081266</v>
      </c>
      <c r="DW61" s="27">
        <v>25.663043884210527</v>
      </c>
      <c r="DX61" s="27">
        <v>8.0028892664140852</v>
      </c>
      <c r="DY61" s="27">
        <v>5.8379962995822439</v>
      </c>
      <c r="DZ61" s="27">
        <v>16.602714605275551</v>
      </c>
      <c r="EA61" s="27">
        <v>25.714423135210527</v>
      </c>
      <c r="EB61" s="27">
        <v>7.9877479920004122</v>
      </c>
      <c r="EC61" s="27">
        <v>5.8269509507019404</v>
      </c>
      <c r="ED61" s="27">
        <v>16.465709841878116</v>
      </c>
      <c r="EE61" s="27">
        <v>25.784169468210528</v>
      </c>
      <c r="EF61" s="27">
        <v>7.9710838312059593</v>
      </c>
      <c r="EG61" s="27">
        <v>5.8147946774092505</v>
      </c>
      <c r="EH61" s="27">
        <v>16.28917430960179</v>
      </c>
      <c r="EI61" s="27">
        <v>25.871002067210526</v>
      </c>
      <c r="EJ61" s="27">
        <v>7.953139589591685</v>
      </c>
      <c r="EK61" s="27">
        <v>5.8017046029804336</v>
      </c>
      <c r="EL61" s="27">
        <v>16.160282969745602</v>
      </c>
      <c r="EM61" s="27">
        <v>25.968291854210527</v>
      </c>
      <c r="EN61" s="27">
        <v>7.9337654905509671</v>
      </c>
      <c r="EO61" s="27">
        <v>5.7875714674662229</v>
      </c>
      <c r="EP61" s="27">
        <v>15.932332209890543</v>
      </c>
      <c r="EQ61" s="27">
        <v>26.089753430210529</v>
      </c>
      <c r="ER61" s="27">
        <v>7.9132398158098072</v>
      </c>
      <c r="ES61" s="27">
        <v>5.7725982735113588</v>
      </c>
      <c r="ET61" s="27">
        <v>15.71770703163118</v>
      </c>
      <c r="EU61" s="27">
        <v>26.227460126210527</v>
      </c>
      <c r="EV61" s="27">
        <v>7.8917929752929954</v>
      </c>
      <c r="EW61" s="27">
        <v>5.7569531019480911</v>
      </c>
      <c r="EX61" s="27">
        <v>15.44769479942746</v>
      </c>
      <c r="EY61" s="27">
        <v>26.388752403210528</v>
      </c>
      <c r="EZ61" s="27">
        <v>7.795551953356278</v>
      </c>
      <c r="FA61" s="27">
        <v>5.6867466163613773</v>
      </c>
      <c r="FB61" s="27">
        <v>15.146683729565664</v>
      </c>
      <c r="FC61" s="27">
        <v>27.210410519210527</v>
      </c>
      <c r="FD61" s="27">
        <v>7.7032008245128551</v>
      </c>
      <c r="FE61" s="27">
        <v>5.6193777536291645</v>
      </c>
      <c r="FF61" s="27">
        <v>13.543677767291268</v>
      </c>
      <c r="FG61" s="27">
        <v>28.066127154210527</v>
      </c>
      <c r="FH61" s="27">
        <v>7.1289894881232891</v>
      </c>
      <c r="FI61" s="27">
        <v>5.2004985781932502</v>
      </c>
      <c r="FJ61" s="27">
        <v>12.215352727843428</v>
      </c>
      <c r="FK61" s="27">
        <v>28.589445392210528</v>
      </c>
      <c r="FL61" s="27">
        <v>8.8156705530834607</v>
      </c>
      <c r="FM61" s="27">
        <v>6.4309089322559236</v>
      </c>
      <c r="FN61" s="27">
        <v>11.828201531741362</v>
      </c>
      <c r="FO61" s="27">
        <v>28.878142256210527</v>
      </c>
      <c r="FP61" s="27">
        <v>8.849423218005251</v>
      </c>
      <c r="FQ61" s="27">
        <v>6.4555310313947194</v>
      </c>
      <c r="FR61" s="27">
        <v>12.07968160249397</v>
      </c>
      <c r="FS61" s="28">
        <v>25.661267521210526</v>
      </c>
      <c r="FT61" s="28">
        <v>8.0128163076609216</v>
      </c>
      <c r="FU61" s="28">
        <v>5.8452379379625281</v>
      </c>
      <c r="FV61" s="28">
        <v>16.599215948024444</v>
      </c>
      <c r="FW61" s="28">
        <v>25.629839796210526</v>
      </c>
      <c r="FX61" s="28">
        <v>8.0063822938776905</v>
      </c>
      <c r="FY61" s="28">
        <v>5.840544414485251</v>
      </c>
      <c r="FZ61" s="28">
        <v>16.601584924841813</v>
      </c>
      <c r="GA61" s="28">
        <v>25.694774606210526</v>
      </c>
      <c r="GB61" s="28">
        <v>7.9979913942633312</v>
      </c>
      <c r="GC61" s="28">
        <v>5.8344233700389188</v>
      </c>
      <c r="GD61" s="28">
        <v>16.554446217413989</v>
      </c>
      <c r="GE61" s="28">
        <v>25.785045364210529</v>
      </c>
      <c r="GF61" s="28">
        <v>7.9770447641206133</v>
      </c>
      <c r="GG61" s="28">
        <v>5.8191430949793714</v>
      </c>
      <c r="GH61" s="28">
        <v>16.410825504059844</v>
      </c>
      <c r="GI61" s="28">
        <v>25.914194197210527</v>
      </c>
      <c r="GJ61" s="28">
        <v>7.9520460394197325</v>
      </c>
      <c r="GK61" s="28">
        <v>5.8009068733549514</v>
      </c>
      <c r="GL61" s="28">
        <v>16.229736079543727</v>
      </c>
      <c r="GM61" s="28">
        <v>26.091742168210526</v>
      </c>
      <c r="GN61" s="28">
        <v>7.9231582360307478</v>
      </c>
      <c r="GO61" s="28">
        <v>5.7798336229732783</v>
      </c>
      <c r="GP61" s="28">
        <v>16.122694433948894</v>
      </c>
      <c r="GQ61" s="28">
        <v>26.308131290210529</v>
      </c>
      <c r="GR61" s="28">
        <v>7.8895864527702093</v>
      </c>
      <c r="GS61" s="28">
        <v>5.7553434744880398</v>
      </c>
      <c r="GT61" s="28">
        <v>15.929952298294303</v>
      </c>
      <c r="GU61" s="28">
        <v>26.597103848210526</v>
      </c>
      <c r="GV61" s="28">
        <v>7.8515864229875758</v>
      </c>
      <c r="GW61" s="28">
        <v>5.727622981817218</v>
      </c>
      <c r="GX61" s="28">
        <v>15.73437170671564</v>
      </c>
      <c r="GY61" s="28">
        <v>26.937408660210529</v>
      </c>
      <c r="GZ61" s="28">
        <v>7.8103477554850862</v>
      </c>
      <c r="HA61" s="28">
        <v>5.6975399480197124</v>
      </c>
      <c r="HB61" s="28">
        <v>15.519492631006013</v>
      </c>
      <c r="HC61" s="28">
        <v>27.342182533210526</v>
      </c>
      <c r="HD61" s="28">
        <v>7.6972028934950538</v>
      </c>
      <c r="HE61" s="28">
        <v>5.6150023464579046</v>
      </c>
      <c r="HF61" s="28">
        <v>15.318343537126408</v>
      </c>
      <c r="HG61" s="28">
        <v>28.891504851210527</v>
      </c>
      <c r="HH61" s="28">
        <v>7.4658634527162295</v>
      </c>
      <c r="HI61" s="28">
        <v>5.4462434452343018</v>
      </c>
      <c r="HJ61" s="28">
        <v>14.022395105925112</v>
      </c>
      <c r="HK61" s="28">
        <v>30.088785440210529</v>
      </c>
      <c r="HL61" s="28">
        <v>6.0950708078398437</v>
      </c>
      <c r="HM61" s="28">
        <v>4.446269295664603</v>
      </c>
      <c r="HN61" s="28">
        <v>6.8895522837272196</v>
      </c>
      <c r="HO61" s="28">
        <v>30.577647915210527</v>
      </c>
      <c r="HP61" s="28">
        <v>7.6917748849646674</v>
      </c>
      <c r="HQ61" s="28">
        <v>5.6110426898064638</v>
      </c>
      <c r="HR61" s="28">
        <v>1.0991065071496706</v>
      </c>
      <c r="HS61" s="28">
        <v>30.383546699210527</v>
      </c>
      <c r="HT61" s="28">
        <v>6.3581106343219105</v>
      </c>
      <c r="HU61" s="28">
        <v>4.6381531869099382</v>
      </c>
      <c r="HV61" s="28">
        <v>-2.7832104666199804</v>
      </c>
      <c r="HW61" s="29">
        <v>25.643331135210527</v>
      </c>
      <c r="HX61" s="29">
        <v>8.0127725631985598</v>
      </c>
      <c r="HY61" s="29">
        <v>5.8452060269862676</v>
      </c>
      <c r="HZ61" s="29">
        <v>16.664653648901538</v>
      </c>
      <c r="IA61" s="29">
        <v>25.597978967210526</v>
      </c>
      <c r="IB61" s="29">
        <v>8.007523483132891</v>
      </c>
      <c r="IC61" s="29">
        <v>5.8413768961587067</v>
      </c>
      <c r="ID61" s="29">
        <v>16.730516509044172</v>
      </c>
      <c r="IE61" s="29">
        <v>25.646923312210529</v>
      </c>
      <c r="IF61" s="29">
        <v>8.001225241032996</v>
      </c>
      <c r="IG61" s="29">
        <v>5.8367824162341408</v>
      </c>
      <c r="IH61" s="29">
        <v>16.733658438522525</v>
      </c>
      <c r="II61" s="29">
        <v>25.724217494210528</v>
      </c>
      <c r="IJ61" s="29">
        <v>7.975881210057759</v>
      </c>
      <c r="IK61" s="29">
        <v>5.8182942984901063</v>
      </c>
      <c r="IL61" s="29">
        <v>16.634155880705798</v>
      </c>
      <c r="IM61" s="29">
        <v>25.839058272210529</v>
      </c>
      <c r="IN61" s="29">
        <v>7.9477073597035686</v>
      </c>
      <c r="IO61" s="29">
        <v>5.7977418669073009</v>
      </c>
      <c r="IP61" s="29">
        <v>16.518715058093107</v>
      </c>
      <c r="IQ61" s="29">
        <v>26.004004534210527</v>
      </c>
      <c r="IR61" s="29">
        <v>7.9166602206639833</v>
      </c>
      <c r="IS61" s="29">
        <v>5.7750934112318761</v>
      </c>
      <c r="IT61" s="29">
        <v>16.424322280955348</v>
      </c>
      <c r="IU61" s="29">
        <v>26.207653927210529</v>
      </c>
      <c r="IV61" s="29">
        <v>7.8829113149563756</v>
      </c>
      <c r="IW61" s="29">
        <v>5.7504740543874888</v>
      </c>
      <c r="IX61" s="29">
        <v>16.260243995549189</v>
      </c>
      <c r="IY61" s="29">
        <v>26.486905096210528</v>
      </c>
      <c r="IZ61" s="29">
        <v>7.8471374566717964</v>
      </c>
      <c r="JA61" s="29">
        <v>5.724377522830614</v>
      </c>
      <c r="JB61" s="29">
        <v>16.114764348195756</v>
      </c>
      <c r="JC61" s="29">
        <v>26.819739096210526</v>
      </c>
      <c r="JD61" s="29">
        <v>7.8094897768788094</v>
      </c>
      <c r="JE61" s="29">
        <v>5.6969140645716445</v>
      </c>
      <c r="JF61" s="29">
        <v>15.947603970149444</v>
      </c>
      <c r="JG61" s="29">
        <v>27.233362923210528</v>
      </c>
      <c r="JH61" s="29">
        <v>7.7041893037616269</v>
      </c>
      <c r="JI61" s="29">
        <v>5.6200988354790358</v>
      </c>
      <c r="JJ61" s="29">
        <v>15.538260559008458</v>
      </c>
      <c r="JK61" s="29">
        <v>29.578793284210526</v>
      </c>
      <c r="JL61" s="29">
        <v>7.5713716275046785</v>
      </c>
      <c r="JM61" s="29">
        <v>5.5232101898043711</v>
      </c>
      <c r="JN61" s="29">
        <v>9.3560119217033382</v>
      </c>
      <c r="JO61" s="29">
        <v>30.252474984210529</v>
      </c>
      <c r="JP61" s="29">
        <v>7.1700951624204938</v>
      </c>
      <c r="JQ61" s="29">
        <v>5.2304845952991004</v>
      </c>
      <c r="JR61" s="29">
        <v>2.5079996549765475</v>
      </c>
      <c r="JS61" s="29">
        <v>30.393282788210527</v>
      </c>
      <c r="JT61" s="29">
        <v>7.2839907534900945</v>
      </c>
      <c r="JU61" s="29">
        <v>5.3135698432724237</v>
      </c>
      <c r="JV61" s="29">
        <v>-2.5981510491677362</v>
      </c>
      <c r="JW61" s="29">
        <v>29.873933441210529</v>
      </c>
      <c r="JX61" s="29">
        <v>6.5680959249742266</v>
      </c>
      <c r="JY61" s="29">
        <v>4.7913345329195174</v>
      </c>
      <c r="JZ61" s="29">
        <v>-2.2315694774907051</v>
      </c>
    </row>
    <row r="62" spans="1:286" ht="15" thickBot="1" x14ac:dyDescent="0.35">
      <c r="A62" s="2"/>
      <c r="B62" s="74" t="s">
        <v>541</v>
      </c>
      <c r="C62" s="74" t="s">
        <v>526</v>
      </c>
      <c r="D62" s="74" t="s">
        <v>875</v>
      </c>
      <c r="E62" s="87">
        <v>356748</v>
      </c>
      <c r="F62" s="84">
        <v>421312</v>
      </c>
      <c r="G62" s="22">
        <v>27.250091644526314</v>
      </c>
      <c r="H62" s="22">
        <v>13.541278430343395</v>
      </c>
      <c r="I62" s="22">
        <v>9.7323834305377854</v>
      </c>
      <c r="J62" s="22">
        <v>17.470876035575372</v>
      </c>
      <c r="K62" s="22">
        <v>27.219296983526316</v>
      </c>
      <c r="L62" s="22">
        <v>13.537670870373217</v>
      </c>
      <c r="M62" s="22">
        <v>9.729790606155726</v>
      </c>
      <c r="N62" s="22">
        <v>17.269423294469153</v>
      </c>
      <c r="O62" s="22">
        <v>27.266872539526315</v>
      </c>
      <c r="P62" s="22">
        <v>13.532883141176303</v>
      </c>
      <c r="Q62" s="22">
        <v>9.7263495709133281</v>
      </c>
      <c r="R62" s="22">
        <v>16.815992632765028</v>
      </c>
      <c r="S62" s="22">
        <v>27.313811071526317</v>
      </c>
      <c r="T62" s="22">
        <v>13.521647727903801</v>
      </c>
      <c r="U62" s="22">
        <v>9.7182744581733438</v>
      </c>
      <c r="V62" s="22">
        <v>16.645932572623845</v>
      </c>
      <c r="W62" s="22">
        <v>27.370364184526316</v>
      </c>
      <c r="X62" s="22">
        <v>13.50804899327569</v>
      </c>
      <c r="Y62" s="22">
        <v>9.7085007798421792</v>
      </c>
      <c r="Z62" s="22">
        <v>16.462020871836554</v>
      </c>
      <c r="AA62" s="22">
        <v>27.439491337526317</v>
      </c>
      <c r="AB62" s="22">
        <v>13.492122806644902</v>
      </c>
      <c r="AC62" s="22">
        <v>9.6970543159300409</v>
      </c>
      <c r="AD62" s="22">
        <v>16.290405038335059</v>
      </c>
      <c r="AE62" s="22">
        <v>27.514352142526313</v>
      </c>
      <c r="AF62" s="22">
        <v>13.473357284657821</v>
      </c>
      <c r="AG62" s="22">
        <v>9.6835671657918976</v>
      </c>
      <c r="AH62" s="22">
        <v>16.116627325167727</v>
      </c>
      <c r="AI62" s="22">
        <v>27.602926070526316</v>
      </c>
      <c r="AJ62" s="22">
        <v>13.451885354680778</v>
      </c>
      <c r="AK62" s="22">
        <v>9.6681348669432161</v>
      </c>
      <c r="AL62" s="22">
        <v>15.906932399622754</v>
      </c>
      <c r="AM62" s="22">
        <v>27.700806233526315</v>
      </c>
      <c r="AN62" s="22">
        <v>13.428424759180185</v>
      </c>
      <c r="AO62" s="22">
        <v>9.651273275026691</v>
      </c>
      <c r="AP62" s="22">
        <v>15.704202683918098</v>
      </c>
      <c r="AQ62" s="22">
        <v>27.815295069526314</v>
      </c>
      <c r="AR62" s="22">
        <v>13.125579729987425</v>
      </c>
      <c r="AS62" s="22">
        <v>9.4336125896417879</v>
      </c>
      <c r="AT62" s="22">
        <v>15.489466233862785</v>
      </c>
      <c r="AU62" s="22">
        <v>28.411587479526315</v>
      </c>
      <c r="AV62" s="22">
        <v>12.975616841365474</v>
      </c>
      <c r="AW62" s="22">
        <v>9.3258313088766407</v>
      </c>
      <c r="AX62" s="22">
        <v>14.496859662972451</v>
      </c>
      <c r="AY62" s="22">
        <v>28.920407768526314</v>
      </c>
      <c r="AZ62" s="22">
        <v>12.781954160132662</v>
      </c>
      <c r="BA62" s="22">
        <v>9.1866421267296836</v>
      </c>
      <c r="BB62" s="22">
        <v>13.729814364927044</v>
      </c>
      <c r="BC62" s="22">
        <v>29.207718027526315</v>
      </c>
      <c r="BD62" s="22">
        <v>13.194577261828725</v>
      </c>
      <c r="BE62" s="22">
        <v>9.4832024743114314</v>
      </c>
      <c r="BF62" s="22">
        <v>13.435770817436019</v>
      </c>
      <c r="BG62" s="22">
        <v>29.350337685526316</v>
      </c>
      <c r="BH62" s="22">
        <v>12.98183331394968</v>
      </c>
      <c r="BI62" s="22">
        <v>9.3302992101229041</v>
      </c>
      <c r="BJ62" s="22">
        <v>13.391976558407354</v>
      </c>
      <c r="BK62" s="25">
        <v>27.256061360526314</v>
      </c>
      <c r="BL62" s="25">
        <v>13.542805687047762</v>
      </c>
      <c r="BM62" s="25">
        <v>9.7334811000023205</v>
      </c>
      <c r="BN62" s="25">
        <v>17.436196090115843</v>
      </c>
      <c r="BO62" s="25">
        <v>27.229167398526315</v>
      </c>
      <c r="BP62" s="25">
        <v>13.541535598017214</v>
      </c>
      <c r="BQ62" s="25">
        <v>9.7325682620084919</v>
      </c>
      <c r="BR62" s="25">
        <v>17.367468109529831</v>
      </c>
      <c r="BS62" s="25">
        <v>27.254884152526316</v>
      </c>
      <c r="BT62" s="25">
        <v>13.540059242977865</v>
      </c>
      <c r="BU62" s="25">
        <v>9.7315071765728405</v>
      </c>
      <c r="BV62" s="25">
        <v>17.126718895988141</v>
      </c>
      <c r="BW62" s="25">
        <v>27.275741039526316</v>
      </c>
      <c r="BX62" s="25">
        <v>13.536912109346376</v>
      </c>
      <c r="BY62" s="25">
        <v>9.7292452696660181</v>
      </c>
      <c r="BZ62" s="25">
        <v>17.014118116705436</v>
      </c>
      <c r="CA62" s="25">
        <v>27.302424600526315</v>
      </c>
      <c r="CB62" s="25">
        <v>13.533356780915918</v>
      </c>
      <c r="CC62" s="25">
        <v>9.7266899851199771</v>
      </c>
      <c r="CD62" s="25">
        <v>16.882406691340858</v>
      </c>
      <c r="CE62" s="25">
        <v>27.337633306526314</v>
      </c>
      <c r="CF62" s="25">
        <v>13.529449735689591</v>
      </c>
      <c r="CG62" s="25">
        <v>9.7238819147875724</v>
      </c>
      <c r="CH62" s="25">
        <v>16.760493356297566</v>
      </c>
      <c r="CI62" s="25">
        <v>27.375146736526315</v>
      </c>
      <c r="CJ62" s="25">
        <v>13.525135087476563</v>
      </c>
      <c r="CK62" s="25">
        <v>9.7207808921630789</v>
      </c>
      <c r="CL62" s="25">
        <v>16.627069523869132</v>
      </c>
      <c r="CM62" s="25">
        <v>27.417754201526314</v>
      </c>
      <c r="CN62" s="25">
        <v>13.520423596481686</v>
      </c>
      <c r="CO62" s="25">
        <v>9.7173946508175852</v>
      </c>
      <c r="CP62" s="25">
        <v>16.45449232529419</v>
      </c>
      <c r="CQ62" s="25">
        <v>27.464812460526314</v>
      </c>
      <c r="CR62" s="25">
        <v>13.515421734620412</v>
      </c>
      <c r="CS62" s="25">
        <v>9.7137997142131187</v>
      </c>
      <c r="CT62" s="25">
        <v>16.277371769518677</v>
      </c>
      <c r="CU62" s="25">
        <v>27.521233790526317</v>
      </c>
      <c r="CV62" s="25">
        <v>13.442697122693872</v>
      </c>
      <c r="CW62" s="25">
        <v>9.6615311037014155</v>
      </c>
      <c r="CX62" s="25">
        <v>16.07774230299982</v>
      </c>
      <c r="CY62" s="25">
        <v>27.755106485526316</v>
      </c>
      <c r="CZ62" s="25">
        <v>13.416631691337917</v>
      </c>
      <c r="DA62" s="25">
        <v>9.6427973649674072</v>
      </c>
      <c r="DB62" s="25">
        <v>15.339761593931183</v>
      </c>
      <c r="DC62" s="25">
        <v>27.989337837526314</v>
      </c>
      <c r="DD62" s="25">
        <v>13.136870201029449</v>
      </c>
      <c r="DE62" s="25">
        <v>9.4417272734847941</v>
      </c>
      <c r="DF62" s="25">
        <v>14.689083206137953</v>
      </c>
      <c r="DG62" s="25">
        <v>28.190143564526316</v>
      </c>
      <c r="DH62" s="25">
        <v>13.298832272822061</v>
      </c>
      <c r="DI62" s="25">
        <v>9.5581326034540712</v>
      </c>
      <c r="DJ62" s="25">
        <v>14.153654037350956</v>
      </c>
      <c r="DK62" s="25">
        <v>28.281386767526314</v>
      </c>
      <c r="DL62" s="25">
        <v>13.774732502260504</v>
      </c>
      <c r="DM62" s="25">
        <v>9.9001714686469775</v>
      </c>
      <c r="DN62" s="25">
        <v>14.02826208726159</v>
      </c>
      <c r="DO62" s="27">
        <v>27.249817684526313</v>
      </c>
      <c r="DP62" s="27">
        <v>13.541564282280364</v>
      </c>
      <c r="DQ62" s="27">
        <v>9.7325888779532015</v>
      </c>
      <c r="DR62" s="27">
        <v>17.472034795636631</v>
      </c>
      <c r="DS62" s="27">
        <v>27.215617850526314</v>
      </c>
      <c r="DT62" s="27">
        <v>13.538896764209865</v>
      </c>
      <c r="DU62" s="27">
        <v>9.7306716801935114</v>
      </c>
      <c r="DV62" s="27">
        <v>17.286665730235892</v>
      </c>
      <c r="DW62" s="27">
        <v>27.258270451526315</v>
      </c>
      <c r="DX62" s="27">
        <v>13.535795016208466</v>
      </c>
      <c r="DY62" s="27">
        <v>9.72844239283266</v>
      </c>
      <c r="DZ62" s="27">
        <v>16.85482839504153</v>
      </c>
      <c r="EA62" s="27">
        <v>27.299465376526314</v>
      </c>
      <c r="EB62" s="27">
        <v>13.527187355789838</v>
      </c>
      <c r="EC62" s="27">
        <v>9.7222558978082159</v>
      </c>
      <c r="ED62" s="27">
        <v>16.705049333289722</v>
      </c>
      <c r="EE62" s="27">
        <v>27.348958588526315</v>
      </c>
      <c r="EF62" s="27">
        <v>13.517665857291993</v>
      </c>
      <c r="EG62" s="27">
        <v>9.7154126093631117</v>
      </c>
      <c r="EH62" s="27">
        <v>16.54312288492806</v>
      </c>
      <c r="EI62" s="27">
        <v>27.407501660526314</v>
      </c>
      <c r="EJ62" s="27">
        <v>13.507395914814156</v>
      </c>
      <c r="EK62" s="27">
        <v>9.7080313994930076</v>
      </c>
      <c r="EL62" s="27">
        <v>16.40166622096141</v>
      </c>
      <c r="EM62" s="27">
        <v>27.469173754526317</v>
      </c>
      <c r="EN62" s="27">
        <v>13.496227514163753</v>
      </c>
      <c r="EO62" s="27">
        <v>9.700004450043977</v>
      </c>
      <c r="EP62" s="27">
        <v>16.260607202323012</v>
      </c>
      <c r="EQ62" s="27">
        <v>27.539800695526313</v>
      </c>
      <c r="ER62" s="27">
        <v>13.484375606004283</v>
      </c>
      <c r="ES62" s="27">
        <v>9.6914862502901791</v>
      </c>
      <c r="ET62" s="27">
        <v>16.092184711821066</v>
      </c>
      <c r="EU62" s="27">
        <v>27.617877892526316</v>
      </c>
      <c r="EV62" s="27">
        <v>13.471950145408996</v>
      </c>
      <c r="EW62" s="27">
        <v>9.682555827107727</v>
      </c>
      <c r="EX62" s="27">
        <v>15.929670551960895</v>
      </c>
      <c r="EY62" s="27">
        <v>27.710530592526315</v>
      </c>
      <c r="EZ62" s="27">
        <v>13.388343996382282</v>
      </c>
      <c r="FA62" s="27">
        <v>9.6224664416287808</v>
      </c>
      <c r="FB62" s="27">
        <v>15.754481387610756</v>
      </c>
      <c r="FC62" s="27">
        <v>28.182728474526314</v>
      </c>
      <c r="FD62" s="27">
        <v>13.3190557601494</v>
      </c>
      <c r="FE62" s="27">
        <v>9.5726676219890461</v>
      </c>
      <c r="FF62" s="27">
        <v>14.962757717365893</v>
      </c>
      <c r="FG62" s="27">
        <v>28.642124958526317</v>
      </c>
      <c r="FH62" s="27">
        <v>13.034278094430977</v>
      </c>
      <c r="FI62" s="27">
        <v>9.3679923064727006</v>
      </c>
      <c r="FJ62" s="27">
        <v>14.362093098445298</v>
      </c>
      <c r="FK62" s="27">
        <v>28.921478923526315</v>
      </c>
      <c r="FL62" s="27">
        <v>13.500534780978047</v>
      </c>
      <c r="FM62" s="27">
        <v>9.7031001675118649</v>
      </c>
      <c r="FN62" s="27">
        <v>14.161733429956206</v>
      </c>
      <c r="FO62" s="27">
        <v>29.057968227526317</v>
      </c>
      <c r="FP62" s="27">
        <v>13.585856745232867</v>
      </c>
      <c r="FQ62" s="27">
        <v>9.764422743179006</v>
      </c>
      <c r="FR62" s="27">
        <v>14.21260949687168</v>
      </c>
      <c r="FS62" s="28">
        <v>27.252303179526315</v>
      </c>
      <c r="FT62" s="28">
        <v>13.541278355214889</v>
      </c>
      <c r="FU62" s="28">
        <v>9.7323833765414474</v>
      </c>
      <c r="FV62" s="28">
        <v>17.469276046515098</v>
      </c>
      <c r="FW62" s="28">
        <v>27.220812776526316</v>
      </c>
      <c r="FX62" s="28">
        <v>13.537670550425963</v>
      </c>
      <c r="FY62" s="28">
        <v>9.7297903762033364</v>
      </c>
      <c r="FZ62" s="28">
        <v>17.284424030255423</v>
      </c>
      <c r="GA62" s="28">
        <v>27.272427822526314</v>
      </c>
      <c r="GB62" s="28">
        <v>13.532882474035185</v>
      </c>
      <c r="GC62" s="28">
        <v>9.7263490914258703</v>
      </c>
      <c r="GD62" s="28">
        <v>16.854747908982681</v>
      </c>
      <c r="GE62" s="28">
        <v>27.329463042526314</v>
      </c>
      <c r="GF62" s="28">
        <v>13.521045280644675</v>
      </c>
      <c r="GG62" s="28">
        <v>9.7178414674662505</v>
      </c>
      <c r="GH62" s="28">
        <v>16.715798113689154</v>
      </c>
      <c r="GI62" s="28">
        <v>27.403796659526314</v>
      </c>
      <c r="GJ62" s="28">
        <v>13.506794856330469</v>
      </c>
      <c r="GK62" s="28">
        <v>9.7075994069261657</v>
      </c>
      <c r="GL62" s="28">
        <v>16.572856509335804</v>
      </c>
      <c r="GM62" s="28">
        <v>27.499575163526316</v>
      </c>
      <c r="GN62" s="28">
        <v>13.490205072446225</v>
      </c>
      <c r="GO62" s="28">
        <v>9.6956760026019921</v>
      </c>
      <c r="GP62" s="28">
        <v>16.458113776591084</v>
      </c>
      <c r="GQ62" s="28">
        <v>27.611167904526315</v>
      </c>
      <c r="GR62" s="28">
        <v>13.470741459004898</v>
      </c>
      <c r="GS62" s="28">
        <v>9.6816871203905244</v>
      </c>
      <c r="GT62" s="28">
        <v>16.347637348703753</v>
      </c>
      <c r="GU62" s="28">
        <v>27.754433676526315</v>
      </c>
      <c r="GV62" s="28">
        <v>13.44857032386866</v>
      </c>
      <c r="GW62" s="28">
        <v>9.6657522890268464</v>
      </c>
      <c r="GX62" s="28">
        <v>16.213070191074685</v>
      </c>
      <c r="GY62" s="28">
        <v>27.920187107526313</v>
      </c>
      <c r="GZ62" s="28">
        <v>13.424399199239735</v>
      </c>
      <c r="HA62" s="28">
        <v>9.6483800258357366</v>
      </c>
      <c r="HB62" s="28">
        <v>16.097795030467502</v>
      </c>
      <c r="HC62" s="28">
        <v>28.117226729526315</v>
      </c>
      <c r="HD62" s="28">
        <v>13.330048261649228</v>
      </c>
      <c r="HE62" s="28">
        <v>9.5805681492551678</v>
      </c>
      <c r="HF62" s="28">
        <v>15.982755557411327</v>
      </c>
      <c r="HG62" s="28">
        <v>29.082214956526315</v>
      </c>
      <c r="HH62" s="28">
        <v>13.176866050119253</v>
      </c>
      <c r="HI62" s="28">
        <v>9.4704730777287747</v>
      </c>
      <c r="HJ62" s="28">
        <v>15.399323017109978</v>
      </c>
      <c r="HK62" s="28">
        <v>29.711310160526317</v>
      </c>
      <c r="HL62" s="28">
        <v>12.729181306598202</v>
      </c>
      <c r="HM62" s="28">
        <v>9.1487132378169438</v>
      </c>
      <c r="HN62" s="28">
        <v>13.725430580853647</v>
      </c>
      <c r="HO62" s="28">
        <v>29.958859317526315</v>
      </c>
      <c r="HP62" s="28">
        <v>13.141083355827213</v>
      </c>
      <c r="HQ62" s="28">
        <v>9.4447553507933701</v>
      </c>
      <c r="HR62" s="28">
        <v>11.47969653213767</v>
      </c>
      <c r="HS62" s="28">
        <v>30.073540640526314</v>
      </c>
      <c r="HT62" s="28">
        <v>12.344868731445198</v>
      </c>
      <c r="HU62" s="28">
        <v>8.8725002230852485</v>
      </c>
      <c r="HV62" s="28">
        <v>9.4807621426175679</v>
      </c>
      <c r="HW62" s="29">
        <v>27.244118957526315</v>
      </c>
      <c r="HX62" s="29">
        <v>13.541045682879254</v>
      </c>
      <c r="HY62" s="29">
        <v>9.7322161503525972</v>
      </c>
      <c r="HZ62" s="29">
        <v>17.495850551760402</v>
      </c>
      <c r="IA62" s="29">
        <v>27.204635835526314</v>
      </c>
      <c r="IB62" s="29">
        <v>13.537953106325208</v>
      </c>
      <c r="IC62" s="29">
        <v>9.7299934546915416</v>
      </c>
      <c r="ID62" s="29">
        <v>17.337096730586051</v>
      </c>
      <c r="IE62" s="29">
        <v>27.247778385526317</v>
      </c>
      <c r="IF62" s="29">
        <v>13.534256589598472</v>
      </c>
      <c r="IG62" s="29">
        <v>9.7273366953370211</v>
      </c>
      <c r="IH62" s="29">
        <v>16.933772276769837</v>
      </c>
      <c r="II62" s="29">
        <v>27.298454714526315</v>
      </c>
      <c r="IJ62" s="29">
        <v>13.51983011475771</v>
      </c>
      <c r="IK62" s="29">
        <v>9.7169681038171323</v>
      </c>
      <c r="IL62" s="29">
        <v>16.816200798855714</v>
      </c>
      <c r="IM62" s="29">
        <v>27.366773563526316</v>
      </c>
      <c r="IN62" s="29">
        <v>13.503837334862114</v>
      </c>
      <c r="IO62" s="29">
        <v>9.7054737780143814</v>
      </c>
      <c r="IP62" s="29">
        <v>16.693679775007105</v>
      </c>
      <c r="IQ62" s="29">
        <v>27.459755262526315</v>
      </c>
      <c r="IR62" s="29">
        <v>13.486245309568709</v>
      </c>
      <c r="IS62" s="29">
        <v>9.6928300430556877</v>
      </c>
      <c r="IT62" s="29">
        <v>16.591281388332639</v>
      </c>
      <c r="IU62" s="29">
        <v>27.568701069526316</v>
      </c>
      <c r="IV62" s="29">
        <v>13.46711092814404</v>
      </c>
      <c r="IW62" s="29">
        <v>9.6790777863770465</v>
      </c>
      <c r="IX62" s="29">
        <v>16.490496733861583</v>
      </c>
      <c r="IY62" s="29">
        <v>27.709839922526314</v>
      </c>
      <c r="IZ62" s="29">
        <v>13.446822330203581</v>
      </c>
      <c r="JA62" s="29">
        <v>9.6644959715624186</v>
      </c>
      <c r="JB62" s="29">
        <v>16.361682801846825</v>
      </c>
      <c r="JC62" s="29">
        <v>27.875365762526314</v>
      </c>
      <c r="JD62" s="29">
        <v>13.425469280005082</v>
      </c>
      <c r="JE62" s="29">
        <v>9.6491491139512764</v>
      </c>
      <c r="JF62" s="29">
        <v>16.247024340037385</v>
      </c>
      <c r="JG62" s="29">
        <v>28.096603872526316</v>
      </c>
      <c r="JH62" s="29">
        <v>13.345962816051854</v>
      </c>
      <c r="JI62" s="29">
        <v>9.5920062528558923</v>
      </c>
      <c r="JJ62" s="29">
        <v>16.098961060617391</v>
      </c>
      <c r="JK62" s="29">
        <v>29.288698560526313</v>
      </c>
      <c r="JL62" s="29">
        <v>13.241429958228165</v>
      </c>
      <c r="JM62" s="29">
        <v>9.5168764297255777</v>
      </c>
      <c r="JN62" s="29">
        <v>14.432582762240372</v>
      </c>
      <c r="JO62" s="29">
        <v>29.852781123526313</v>
      </c>
      <c r="JP62" s="29">
        <v>12.965405384948239</v>
      </c>
      <c r="JQ62" s="29">
        <v>9.3184921340898601</v>
      </c>
      <c r="JR62" s="29">
        <v>12.106517168503856</v>
      </c>
      <c r="JS62" s="29">
        <v>30.005813400526314</v>
      </c>
      <c r="JT62" s="29">
        <v>13.094286477273378</v>
      </c>
      <c r="JU62" s="29">
        <v>9.4111215127638932</v>
      </c>
      <c r="JV62" s="29">
        <v>9.9193517532920694</v>
      </c>
      <c r="JW62" s="29">
        <v>29.950620941526317</v>
      </c>
      <c r="JX62" s="29">
        <v>12.72707236573631</v>
      </c>
      <c r="JY62" s="29">
        <v>9.1471975004952544</v>
      </c>
      <c r="JZ62" s="29">
        <v>9.6620416931203792</v>
      </c>
    </row>
    <row r="63" spans="1:286" ht="15" thickBot="1" x14ac:dyDescent="0.35">
      <c r="A63" s="2"/>
      <c r="B63" s="74" t="s">
        <v>495</v>
      </c>
      <c r="C63" s="74" t="s">
        <v>495</v>
      </c>
      <c r="D63" s="74" t="s">
        <v>871</v>
      </c>
      <c r="E63" s="87">
        <v>385569</v>
      </c>
      <c r="F63" s="84">
        <v>434469</v>
      </c>
      <c r="G63" s="22">
        <v>20.892951330157899</v>
      </c>
      <c r="H63" s="22">
        <v>6.7701076751834837</v>
      </c>
      <c r="I63" s="22">
        <v>4.9386992921875432</v>
      </c>
      <c r="J63" s="22">
        <v>16.820002743123357</v>
      </c>
      <c r="K63" s="22">
        <v>20.864040558157896</v>
      </c>
      <c r="L63" s="22">
        <v>6.7644149111264111</v>
      </c>
      <c r="M63" s="22">
        <v>4.9345465000654452</v>
      </c>
      <c r="N63" s="22">
        <v>17.005811938531721</v>
      </c>
      <c r="O63" s="22">
        <v>20.901032230157899</v>
      </c>
      <c r="P63" s="22">
        <v>6.7571415795984411</v>
      </c>
      <c r="Q63" s="22">
        <v>4.9292407059787866</v>
      </c>
      <c r="R63" s="22">
        <v>16.808970860659784</v>
      </c>
      <c r="S63" s="22">
        <v>20.947809935157899</v>
      </c>
      <c r="T63" s="22">
        <v>6.7420361666470541</v>
      </c>
      <c r="U63" s="22">
        <v>4.9182215175359385</v>
      </c>
      <c r="V63" s="22">
        <v>16.663971752908893</v>
      </c>
      <c r="W63" s="22">
        <v>21.012405692157898</v>
      </c>
      <c r="X63" s="22">
        <v>6.7236685358632649</v>
      </c>
      <c r="Y63" s="22">
        <v>4.9048225866025987</v>
      </c>
      <c r="Z63" s="22">
        <v>16.642164404181138</v>
      </c>
      <c r="AA63" s="22">
        <v>21.104482187157899</v>
      </c>
      <c r="AB63" s="22">
        <v>6.7019863186006443</v>
      </c>
      <c r="AC63" s="22">
        <v>4.8890057109802978</v>
      </c>
      <c r="AD63" s="22">
        <v>16.417475874878434</v>
      </c>
      <c r="AE63" s="22">
        <v>21.209638869157896</v>
      </c>
      <c r="AF63" s="22">
        <v>6.6764376071480633</v>
      </c>
      <c r="AG63" s="22">
        <v>4.8703682816777061</v>
      </c>
      <c r="AH63" s="22">
        <v>16.224699792511672</v>
      </c>
      <c r="AI63" s="22">
        <v>21.342296540157896</v>
      </c>
      <c r="AJ63" s="22">
        <v>6.6470176989842082</v>
      </c>
      <c r="AK63" s="22">
        <v>4.8489068682709959</v>
      </c>
      <c r="AL63" s="22">
        <v>15.941635281321499</v>
      </c>
      <c r="AM63" s="22">
        <v>21.496013597157898</v>
      </c>
      <c r="AN63" s="22">
        <v>6.614842794113887</v>
      </c>
      <c r="AO63" s="22">
        <v>4.8254357231233742</v>
      </c>
      <c r="AP63" s="22">
        <v>15.626446994457353</v>
      </c>
      <c r="AQ63" s="22">
        <v>21.683246234157899</v>
      </c>
      <c r="AR63" s="22">
        <v>6.2877278925286033</v>
      </c>
      <c r="AS63" s="22">
        <v>4.586809956675804</v>
      </c>
      <c r="AT63" s="22">
        <v>15.307493627050134</v>
      </c>
      <c r="AU63" s="22">
        <v>22.747186265157897</v>
      </c>
      <c r="AV63" s="22">
        <v>6.1787485790342078</v>
      </c>
      <c r="AW63" s="22">
        <v>4.507311064746693</v>
      </c>
      <c r="AX63" s="22">
        <v>13.763904857468154</v>
      </c>
      <c r="AY63" s="22">
        <v>23.717082351157899</v>
      </c>
      <c r="AZ63" s="22">
        <v>6.580314262297521</v>
      </c>
      <c r="BA63" s="22">
        <v>4.8002476398869964</v>
      </c>
      <c r="BB63" s="22">
        <v>12.49644379741823</v>
      </c>
      <c r="BC63" s="22">
        <v>24.029773584157898</v>
      </c>
      <c r="BD63" s="22">
        <v>8.4807463957950269</v>
      </c>
      <c r="BE63" s="22">
        <v>6.1865864224973075</v>
      </c>
      <c r="BF63" s="22">
        <v>12.183000539922512</v>
      </c>
      <c r="BG63" s="22">
        <v>24.133021176157897</v>
      </c>
      <c r="BH63" s="22">
        <v>8.9421508735497053</v>
      </c>
      <c r="BI63" s="22">
        <v>6.5231745651131385</v>
      </c>
      <c r="BJ63" s="22">
        <v>12.246065955656784</v>
      </c>
      <c r="BK63" s="25">
        <v>20.899124724157897</v>
      </c>
      <c r="BL63" s="25">
        <v>6.7721850360814431</v>
      </c>
      <c r="BM63" s="25">
        <v>4.9402146980405357</v>
      </c>
      <c r="BN63" s="25">
        <v>16.781511697272744</v>
      </c>
      <c r="BO63" s="25">
        <v>20.871962435157897</v>
      </c>
      <c r="BP63" s="25">
        <v>6.7695923501826618</v>
      </c>
      <c r="BQ63" s="25">
        <v>4.9383233697740581</v>
      </c>
      <c r="BR63" s="25">
        <v>16.958684120657793</v>
      </c>
      <c r="BS63" s="25">
        <v>20.886388187157898</v>
      </c>
      <c r="BT63" s="25">
        <v>6.7666359097325905</v>
      </c>
      <c r="BU63" s="25">
        <v>4.9361666876267885</v>
      </c>
      <c r="BV63" s="25">
        <v>16.81678832675528</v>
      </c>
      <c r="BW63" s="25">
        <v>20.901575910157899</v>
      </c>
      <c r="BX63" s="25">
        <v>6.7616973526006934</v>
      </c>
      <c r="BY63" s="25">
        <v>4.9325640789561565</v>
      </c>
      <c r="BZ63" s="25">
        <v>16.719434301756586</v>
      </c>
      <c r="CA63" s="25">
        <v>20.925721614157897</v>
      </c>
      <c r="CB63" s="25">
        <v>6.7561753125298587</v>
      </c>
      <c r="CC63" s="25">
        <v>4.9285358276051134</v>
      </c>
      <c r="CD63" s="25">
        <v>16.745609371120359</v>
      </c>
      <c r="CE63" s="25">
        <v>20.966235421157897</v>
      </c>
      <c r="CF63" s="25">
        <v>6.7500642901519567</v>
      </c>
      <c r="CG63" s="25">
        <v>4.9240779218611745</v>
      </c>
      <c r="CH63" s="25">
        <v>16.574018935389763</v>
      </c>
      <c r="CI63" s="25">
        <v>21.010537317157898</v>
      </c>
      <c r="CJ63" s="25">
        <v>6.7434397451037462</v>
      </c>
      <c r="CK63" s="25">
        <v>4.9192454084787673</v>
      </c>
      <c r="CL63" s="25">
        <v>16.428970854584826</v>
      </c>
      <c r="CM63" s="25">
        <v>21.063632772157899</v>
      </c>
      <c r="CN63" s="25">
        <v>6.7362089518129888</v>
      </c>
      <c r="CO63" s="25">
        <v>4.9139706454439169</v>
      </c>
      <c r="CP63" s="25">
        <v>16.210775407650424</v>
      </c>
      <c r="CQ63" s="25">
        <v>21.125830566157898</v>
      </c>
      <c r="CR63" s="25">
        <v>6.7286281061042832</v>
      </c>
      <c r="CS63" s="25">
        <v>4.9084405240437787</v>
      </c>
      <c r="CT63" s="25">
        <v>16.095879129262677</v>
      </c>
      <c r="CU63" s="25">
        <v>21.202210243157896</v>
      </c>
      <c r="CV63" s="25">
        <v>6.6754161996795185</v>
      </c>
      <c r="CW63" s="25">
        <v>4.8696231791499534</v>
      </c>
      <c r="CX63" s="25">
        <v>15.80669432754792</v>
      </c>
      <c r="CY63" s="25">
        <v>21.552285191157896</v>
      </c>
      <c r="CZ63" s="25">
        <v>6.7280749826325454</v>
      </c>
      <c r="DA63" s="25">
        <v>4.9080370281720107</v>
      </c>
      <c r="DB63" s="25">
        <v>14.813800710373229</v>
      </c>
      <c r="DC63" s="25">
        <v>22.017625233157897</v>
      </c>
      <c r="DD63" s="25">
        <v>7.1410889637108639</v>
      </c>
      <c r="DE63" s="25">
        <v>5.2093249771793753</v>
      </c>
      <c r="DF63" s="25">
        <v>13.606741841785864</v>
      </c>
      <c r="DG63" s="25">
        <v>22.459170811157897</v>
      </c>
      <c r="DH63" s="25">
        <v>8.7513980568283838</v>
      </c>
      <c r="DI63" s="25">
        <v>6.3840230410720036</v>
      </c>
      <c r="DJ63" s="25">
        <v>12.604322666555623</v>
      </c>
      <c r="DK63" s="25">
        <v>22.671523734157898</v>
      </c>
      <c r="DL63" s="25">
        <v>8.9469511222586959</v>
      </c>
      <c r="DM63" s="25">
        <v>6.5266762797148603</v>
      </c>
      <c r="DN63" s="25">
        <v>12.334926092791042</v>
      </c>
      <c r="DO63" s="27">
        <v>20.892497116157898</v>
      </c>
      <c r="DP63" s="27">
        <v>6.7704982047352447</v>
      </c>
      <c r="DQ63" s="27">
        <v>4.9389841780584023</v>
      </c>
      <c r="DR63" s="27">
        <v>16.821309571381757</v>
      </c>
      <c r="DS63" s="27">
        <v>20.857880598157898</v>
      </c>
      <c r="DT63" s="27">
        <v>6.7660887613899074</v>
      </c>
      <c r="DU63" s="27">
        <v>4.9357675505284764</v>
      </c>
      <c r="DV63" s="27">
        <v>17.027277438195554</v>
      </c>
      <c r="DW63" s="27">
        <v>20.885497062157896</v>
      </c>
      <c r="DX63" s="27">
        <v>6.7611236438159903</v>
      </c>
      <c r="DY63" s="27">
        <v>4.932145566385179</v>
      </c>
      <c r="DZ63" s="27">
        <v>16.857689540526248</v>
      </c>
      <c r="EA63" s="27">
        <v>20.921880938157898</v>
      </c>
      <c r="EB63" s="27">
        <v>6.7496296565007583</v>
      </c>
      <c r="EC63" s="27">
        <v>4.9237608626638147</v>
      </c>
      <c r="ED63" s="27">
        <v>16.738803871329878</v>
      </c>
      <c r="EE63" s="27">
        <v>20.973689340157897</v>
      </c>
      <c r="EF63" s="27">
        <v>6.7368956290793207</v>
      </c>
      <c r="EG63" s="27">
        <v>4.9144715669494383</v>
      </c>
      <c r="EH63" s="27">
        <v>16.744314468545326</v>
      </c>
      <c r="EI63" s="27">
        <v>21.046587250157899</v>
      </c>
      <c r="EJ63" s="27">
        <v>6.7230645281478916</v>
      </c>
      <c r="EK63" s="27">
        <v>4.9043819713835335</v>
      </c>
      <c r="EL63" s="27">
        <v>16.559607039474074</v>
      </c>
      <c r="EM63" s="27">
        <v>21.127831409157899</v>
      </c>
      <c r="EN63" s="27">
        <v>6.7081009519559194</v>
      </c>
      <c r="EO63" s="27">
        <v>4.8934662508819562</v>
      </c>
      <c r="EP63" s="27">
        <v>16.41029267</v>
      </c>
      <c r="EQ63" s="27">
        <v>21.227937367157896</v>
      </c>
      <c r="ER63" s="27">
        <v>6.6921241727006331</v>
      </c>
      <c r="ES63" s="27">
        <v>4.8818114128520156</v>
      </c>
      <c r="ET63" s="27">
        <v>16.197156363703137</v>
      </c>
      <c r="EU63" s="27">
        <v>21.345715783157896</v>
      </c>
      <c r="EV63" s="27">
        <v>6.6753959538702778</v>
      </c>
      <c r="EW63" s="27">
        <v>4.8696084101139849</v>
      </c>
      <c r="EX63" s="27">
        <v>16.022679667592364</v>
      </c>
      <c r="EY63" s="27">
        <v>21.493301339157899</v>
      </c>
      <c r="EZ63" s="27">
        <v>6.6134839359642639</v>
      </c>
      <c r="FA63" s="27">
        <v>4.8244444550219336</v>
      </c>
      <c r="FB63" s="27">
        <v>15.774908275984163</v>
      </c>
      <c r="FC63" s="27">
        <v>22.331686898157898</v>
      </c>
      <c r="FD63" s="27">
        <v>6.6179386606184565</v>
      </c>
      <c r="FE63" s="27">
        <v>4.8276941146362402</v>
      </c>
      <c r="FF63" s="27">
        <v>14.559353552226556</v>
      </c>
      <c r="FG63" s="27">
        <v>23.211331038157898</v>
      </c>
      <c r="FH63" s="27">
        <v>7.1486600587298712</v>
      </c>
      <c r="FI63" s="27">
        <v>5.2148479855871317</v>
      </c>
      <c r="FJ63" s="27">
        <v>13.579170754350917</v>
      </c>
      <c r="FK63" s="27">
        <v>23.482984922157897</v>
      </c>
      <c r="FL63" s="27">
        <v>9.1236091173499254</v>
      </c>
      <c r="FM63" s="27">
        <v>6.6555458276120696</v>
      </c>
      <c r="FN63" s="27">
        <v>13.418060710681186</v>
      </c>
      <c r="FO63" s="27">
        <v>23.472076088157898</v>
      </c>
      <c r="FP63" s="27">
        <v>9.6429229809336512</v>
      </c>
      <c r="FQ63" s="27">
        <v>7.0343780609464712</v>
      </c>
      <c r="FR63" s="27">
        <v>13.633708664888692</v>
      </c>
      <c r="FS63" s="28">
        <v>20.896362263157897</v>
      </c>
      <c r="FT63" s="28">
        <v>6.7701075612918276</v>
      </c>
      <c r="FU63" s="28">
        <v>4.9386992091051649</v>
      </c>
      <c r="FV63" s="28">
        <v>16.815675903655368</v>
      </c>
      <c r="FW63" s="28">
        <v>20.870672129157896</v>
      </c>
      <c r="FX63" s="28">
        <v>6.7644144338473451</v>
      </c>
      <c r="FY63" s="28">
        <v>4.9345461518970115</v>
      </c>
      <c r="FZ63" s="28">
        <v>17.01342491421418</v>
      </c>
      <c r="GA63" s="28">
        <v>20.919690564157897</v>
      </c>
      <c r="GB63" s="28">
        <v>6.7571405826023367</v>
      </c>
      <c r="GC63" s="28">
        <v>4.9292399786840093</v>
      </c>
      <c r="GD63" s="28">
        <v>16.837790359767023</v>
      </c>
      <c r="GE63" s="28">
        <v>20.990195128157897</v>
      </c>
      <c r="GF63" s="28">
        <v>6.7411941395836532</v>
      </c>
      <c r="GG63" s="28">
        <v>4.9176072705163136</v>
      </c>
      <c r="GH63" s="28">
        <v>16.724023026712775</v>
      </c>
      <c r="GI63" s="28">
        <v>21.093977254157899</v>
      </c>
      <c r="GJ63" s="28">
        <v>6.7219037236704136</v>
      </c>
      <c r="GK63" s="28">
        <v>4.9035351806785199</v>
      </c>
      <c r="GL63" s="28">
        <v>16.743317668339991</v>
      </c>
      <c r="GM63" s="28">
        <v>21.241008480157898</v>
      </c>
      <c r="GN63" s="28">
        <v>6.6992792061307016</v>
      </c>
      <c r="GO63" s="28">
        <v>4.8870309101232614</v>
      </c>
      <c r="GP63" s="28">
        <v>16.587135861594135</v>
      </c>
      <c r="GQ63" s="28">
        <v>21.422402613157896</v>
      </c>
      <c r="GR63" s="28">
        <v>6.6727316940732688</v>
      </c>
      <c r="GS63" s="28">
        <v>4.8676648696852372</v>
      </c>
      <c r="GT63" s="28">
        <v>16.469271778235587</v>
      </c>
      <c r="GU63" s="28">
        <v>21.673572676157896</v>
      </c>
      <c r="GV63" s="28">
        <v>6.6423111527740044</v>
      </c>
      <c r="GW63" s="28">
        <v>4.845473508337566</v>
      </c>
      <c r="GX63" s="28">
        <v>16.276215067830407</v>
      </c>
      <c r="GY63" s="28">
        <v>21.969976345157896</v>
      </c>
      <c r="GZ63" s="28">
        <v>6.609117064640234</v>
      </c>
      <c r="HA63" s="28">
        <v>4.8212588831888423</v>
      </c>
      <c r="HB63" s="28">
        <v>16.149748713918115</v>
      </c>
      <c r="HC63" s="28">
        <v>22.323814593157898</v>
      </c>
      <c r="HD63" s="28">
        <v>6.5291338700228181</v>
      </c>
      <c r="HE63" s="28">
        <v>4.762912256281874</v>
      </c>
      <c r="HF63" s="28">
        <v>15.99239604160565</v>
      </c>
      <c r="HG63" s="28">
        <v>23.377470018157897</v>
      </c>
      <c r="HH63" s="28">
        <v>6.4156045979221767</v>
      </c>
      <c r="HI63" s="28">
        <v>4.6800942328963293</v>
      </c>
      <c r="HJ63" s="28">
        <v>15.065657189715747</v>
      </c>
      <c r="HK63" s="28">
        <v>24.089115062157898</v>
      </c>
      <c r="HL63" s="28">
        <v>6.276768000269195</v>
      </c>
      <c r="HM63" s="28">
        <v>4.5788148678617215</v>
      </c>
      <c r="HN63" s="28">
        <v>9.8595391609483229</v>
      </c>
      <c r="HO63" s="28">
        <v>24.364220876157898</v>
      </c>
      <c r="HP63" s="28">
        <v>8.1762932595285847</v>
      </c>
      <c r="HQ63" s="28">
        <v>5.9644920983412879</v>
      </c>
      <c r="HR63" s="28">
        <v>5.4249325160329818</v>
      </c>
      <c r="HS63" s="28">
        <v>24.149411340157897</v>
      </c>
      <c r="HT63" s="28">
        <v>7.5948546411783955</v>
      </c>
      <c r="HU63" s="28">
        <v>5.5403407213369693</v>
      </c>
      <c r="HV63" s="28">
        <v>2.114868332017636</v>
      </c>
      <c r="HW63" s="29">
        <v>20.880943864157899</v>
      </c>
      <c r="HX63" s="29">
        <v>11.507954081220191</v>
      </c>
      <c r="HY63" s="29">
        <v>8.3948922827004484</v>
      </c>
      <c r="HZ63" s="29">
        <v>16.867695927415138</v>
      </c>
      <c r="IA63" s="29">
        <v>20.840493485157896</v>
      </c>
      <c r="IB63" s="29">
        <v>11.50376326958653</v>
      </c>
      <c r="IC63" s="29">
        <v>8.3918351439602894</v>
      </c>
      <c r="ID63" s="29">
        <v>17.114245121244249</v>
      </c>
      <c r="IE63" s="29">
        <v>20.874776380157897</v>
      </c>
      <c r="IF63" s="29">
        <v>11.49874478064589</v>
      </c>
      <c r="IG63" s="29">
        <v>8.3881742261480294</v>
      </c>
      <c r="IH63" s="29">
        <v>16.988871069054312</v>
      </c>
      <c r="II63" s="29">
        <v>20.934436904157899</v>
      </c>
      <c r="IJ63" s="29">
        <v>11.480972765519203</v>
      </c>
      <c r="IK63" s="29">
        <v>8.3752097885440833</v>
      </c>
      <c r="IL63" s="29">
        <v>16.912001558160945</v>
      </c>
      <c r="IM63" s="29">
        <v>21.028472642157897</v>
      </c>
      <c r="IN63" s="29">
        <v>11.461031548803241</v>
      </c>
      <c r="IO63" s="29">
        <v>8.3606629485814814</v>
      </c>
      <c r="IP63" s="29">
        <v>16.965272833177288</v>
      </c>
      <c r="IQ63" s="29">
        <v>21.176429306157896</v>
      </c>
      <c r="IR63" s="29">
        <v>11.438888391877814</v>
      </c>
      <c r="IS63" s="29">
        <v>8.3445098238925972</v>
      </c>
      <c r="IT63" s="29">
        <v>16.82428902628201</v>
      </c>
      <c r="IU63" s="29">
        <v>21.354391150157898</v>
      </c>
      <c r="IV63" s="29">
        <v>11.414599115668452</v>
      </c>
      <c r="IW63" s="29">
        <v>8.3267911350654398</v>
      </c>
      <c r="IX63" s="29">
        <v>16.726344248201606</v>
      </c>
      <c r="IY63" s="29">
        <v>21.592862287157896</v>
      </c>
      <c r="IZ63" s="29">
        <v>11.388715374640213</v>
      </c>
      <c r="JA63" s="29">
        <v>8.3079093063518581</v>
      </c>
      <c r="JB63" s="29">
        <v>16.569351639603589</v>
      </c>
      <c r="JC63" s="29">
        <v>21.878959503157898</v>
      </c>
      <c r="JD63" s="29">
        <v>11.361358982728362</v>
      </c>
      <c r="JE63" s="29">
        <v>8.2879531993216684</v>
      </c>
      <c r="JF63" s="29">
        <v>16.455753695613982</v>
      </c>
      <c r="JG63" s="29">
        <v>22.341438255157897</v>
      </c>
      <c r="JH63" s="29">
        <v>11.291311947840871</v>
      </c>
      <c r="JI63" s="29">
        <v>8.2368548626014473</v>
      </c>
      <c r="JJ63" s="29">
        <v>16.108545275870391</v>
      </c>
      <c r="JK63" s="29">
        <v>23.778464887157895</v>
      </c>
      <c r="JL63" s="29">
        <v>11.122533344774938</v>
      </c>
      <c r="JM63" s="29">
        <v>8.1137332214858144</v>
      </c>
      <c r="JN63" s="29">
        <v>11.211581379379751</v>
      </c>
      <c r="JO63" s="29">
        <v>24.309483679157896</v>
      </c>
      <c r="JP63" s="29">
        <v>9.5554942410150154</v>
      </c>
      <c r="JQ63" s="29">
        <v>6.9706000124029046</v>
      </c>
      <c r="JR63" s="29">
        <v>6.1137004804368686</v>
      </c>
      <c r="JS63" s="29">
        <v>24.406808362157896</v>
      </c>
      <c r="JT63" s="29">
        <v>9.4154617319833456</v>
      </c>
      <c r="JU63" s="29">
        <v>6.8684482466676275</v>
      </c>
      <c r="JV63" s="29">
        <v>2.393045534077288</v>
      </c>
      <c r="JW63" s="29">
        <v>23.853320678157896</v>
      </c>
      <c r="JX63" s="29">
        <v>8.7936171269440599</v>
      </c>
      <c r="JY63" s="29">
        <v>6.4148212649261689</v>
      </c>
      <c r="JZ63" s="29">
        <v>2.5881423505638139</v>
      </c>
    </row>
    <row r="64" spans="1:286" ht="15" thickBot="1" x14ac:dyDescent="0.35">
      <c r="A64" s="2"/>
      <c r="B64" s="74" t="s">
        <v>542</v>
      </c>
      <c r="C64" s="74" t="s">
        <v>495</v>
      </c>
      <c r="D64" s="74" t="s">
        <v>871</v>
      </c>
      <c r="E64" s="87">
        <v>384308</v>
      </c>
      <c r="F64" s="84">
        <v>432288</v>
      </c>
      <c r="G64" s="22">
        <v>29.762066959421052</v>
      </c>
      <c r="H64" s="22">
        <v>11.234333908352941</v>
      </c>
      <c r="I64" s="22">
        <v>8.1952901760720476</v>
      </c>
      <c r="J64" s="22">
        <v>15.395880012333921</v>
      </c>
      <c r="K64" s="22">
        <v>29.748495805421051</v>
      </c>
      <c r="L64" s="22">
        <v>11.227542522688386</v>
      </c>
      <c r="M64" s="22">
        <v>8.1903359547828583</v>
      </c>
      <c r="N64" s="22">
        <v>15.458138003241181</v>
      </c>
      <c r="O64" s="22">
        <v>29.80258504042105</v>
      </c>
      <c r="P64" s="22">
        <v>11.219141095300481</v>
      </c>
      <c r="Q64" s="22">
        <v>8.1842072304722961</v>
      </c>
      <c r="R64" s="22">
        <v>15.153454112541679</v>
      </c>
      <c r="S64" s="22">
        <v>29.86172204342105</v>
      </c>
      <c r="T64" s="22">
        <v>11.189132540385563</v>
      </c>
      <c r="U64" s="22">
        <v>8.1623164074561227</v>
      </c>
      <c r="V64" s="22">
        <v>15.048023571745482</v>
      </c>
      <c r="W64" s="22">
        <v>29.927848114421053</v>
      </c>
      <c r="X64" s="22">
        <v>11.156006278384233</v>
      </c>
      <c r="Y64" s="22">
        <v>8.1381512605267048</v>
      </c>
      <c r="Z64" s="22">
        <v>14.918641957491177</v>
      </c>
      <c r="AA64" s="22">
        <v>29.993201819421053</v>
      </c>
      <c r="AB64" s="22">
        <v>11.119834791761942</v>
      </c>
      <c r="AC64" s="22">
        <v>8.1117646646334514</v>
      </c>
      <c r="AD64" s="22">
        <v>14.68343324689805</v>
      </c>
      <c r="AE64" s="22">
        <v>30.055880352421052</v>
      </c>
      <c r="AF64" s="22">
        <v>11.080263438484151</v>
      </c>
      <c r="AG64" s="22">
        <v>8.0828979133496723</v>
      </c>
      <c r="AH64" s="22">
        <v>14.446849198635315</v>
      </c>
      <c r="AI64" s="22">
        <v>30.132628136421051</v>
      </c>
      <c r="AJ64" s="22">
        <v>11.037370427378214</v>
      </c>
      <c r="AK64" s="22">
        <v>8.0516080589260586</v>
      </c>
      <c r="AL64" s="22">
        <v>14.192621049990469</v>
      </c>
      <c r="AM64" s="22">
        <v>30.216147077421052</v>
      </c>
      <c r="AN64" s="22">
        <v>10.992169157116852</v>
      </c>
      <c r="AO64" s="22">
        <v>8.0186343615853115</v>
      </c>
      <c r="AP64" s="22">
        <v>13.971253850292797</v>
      </c>
      <c r="AQ64" s="22">
        <v>30.309449300421051</v>
      </c>
      <c r="AR64" s="22">
        <v>10.643677277808003</v>
      </c>
      <c r="AS64" s="22">
        <v>7.7644143875094818</v>
      </c>
      <c r="AT64" s="22">
        <v>13.768284267870206</v>
      </c>
      <c r="AU64" s="22">
        <v>30.729905678421051</v>
      </c>
      <c r="AV64" s="22">
        <v>10.365141445711746</v>
      </c>
      <c r="AW64" s="22">
        <v>7.5612263759118141</v>
      </c>
      <c r="AX64" s="22">
        <v>12.84566661849326</v>
      </c>
      <c r="AY64" s="22">
        <v>31.066958587421052</v>
      </c>
      <c r="AZ64" s="22">
        <v>9.8475989278739995</v>
      </c>
      <c r="BA64" s="22">
        <v>7.1836863146375336</v>
      </c>
      <c r="BB64" s="22">
        <v>11.161784440639043</v>
      </c>
      <c r="BC64" s="22">
        <v>31.23760064242105</v>
      </c>
      <c r="BD64" s="22">
        <v>9.7536619325814353</v>
      </c>
      <c r="BE64" s="22">
        <v>7.1151605844099075</v>
      </c>
      <c r="BF64" s="22">
        <v>10.064125033985036</v>
      </c>
      <c r="BG64" s="22">
        <v>31.312798844421053</v>
      </c>
      <c r="BH64" s="22">
        <v>9.6189000957191855</v>
      </c>
      <c r="BI64" s="22">
        <v>7.0168537006412599</v>
      </c>
      <c r="BJ64" s="22">
        <v>9.3127941521493653</v>
      </c>
      <c r="BK64" s="25">
        <v>29.796331481421053</v>
      </c>
      <c r="BL64" s="25">
        <v>11.236861359401177</v>
      </c>
      <c r="BM64" s="25">
        <v>8.1971339164232866</v>
      </c>
      <c r="BN64" s="25">
        <v>15.332260294434716</v>
      </c>
      <c r="BO64" s="25">
        <v>29.811213224421053</v>
      </c>
      <c r="BP64" s="25">
        <v>11.233724782618964</v>
      </c>
      <c r="BQ64" s="25">
        <v>8.1948458273296687</v>
      </c>
      <c r="BR64" s="25">
        <v>15.355729286589082</v>
      </c>
      <c r="BS64" s="25">
        <v>29.868731659421051</v>
      </c>
      <c r="BT64" s="25">
        <v>11.230233600713376</v>
      </c>
      <c r="BU64" s="25">
        <v>8.1922990587355393</v>
      </c>
      <c r="BV64" s="25">
        <v>15.170163146737849</v>
      </c>
      <c r="BW64" s="25">
        <v>29.916199037421052</v>
      </c>
      <c r="BX64" s="25">
        <v>11.220750733369698</v>
      </c>
      <c r="BY64" s="25">
        <v>8.1853814390335966</v>
      </c>
      <c r="BZ64" s="25">
        <v>15.016312498180195</v>
      </c>
      <c r="CA64" s="25">
        <v>29.96135928642105</v>
      </c>
      <c r="CB64" s="25">
        <v>11.210648036450301</v>
      </c>
      <c r="CC64" s="25">
        <v>8.1780116622857459</v>
      </c>
      <c r="CD64" s="25">
        <v>14.867824535703765</v>
      </c>
      <c r="CE64" s="25">
        <v>30.018763611421051</v>
      </c>
      <c r="CF64" s="25">
        <v>11.199959814634996</v>
      </c>
      <c r="CG64" s="25">
        <v>8.1702147532783034</v>
      </c>
      <c r="CH64" s="25">
        <v>14.605364573797456</v>
      </c>
      <c r="CI64" s="25">
        <v>30.082550959421052</v>
      </c>
      <c r="CJ64" s="25">
        <v>11.188771312176211</v>
      </c>
      <c r="CK64" s="25">
        <v>8.1620528965066033</v>
      </c>
      <c r="CL64" s="25">
        <v>14.396530440050318</v>
      </c>
      <c r="CM64" s="25">
        <v>30.159287430421053</v>
      </c>
      <c r="CN64" s="25">
        <v>11.176997261529991</v>
      </c>
      <c r="CO64" s="25">
        <v>8.1534638904844652</v>
      </c>
      <c r="CP64" s="25">
        <v>14.029469341708804</v>
      </c>
      <c r="CQ64" s="25">
        <v>30.245374103421049</v>
      </c>
      <c r="CR64" s="25">
        <v>11.164890367554161</v>
      </c>
      <c r="CS64" s="25">
        <v>8.1446320798873906</v>
      </c>
      <c r="CT64" s="25">
        <v>13.686535219064789</v>
      </c>
      <c r="CU64" s="25">
        <v>30.343748407421053</v>
      </c>
      <c r="CV64" s="25">
        <v>10.634815399359063</v>
      </c>
      <c r="CW64" s="25">
        <v>7.7579497705605283</v>
      </c>
      <c r="CX64" s="25">
        <v>13.058307873671934</v>
      </c>
      <c r="CY64" s="25">
        <v>30.540519125421053</v>
      </c>
      <c r="CZ64" s="25">
        <v>10.592376395526285</v>
      </c>
      <c r="DA64" s="25">
        <v>7.7269911081217657</v>
      </c>
      <c r="DB64" s="25">
        <v>12.125061538013719</v>
      </c>
      <c r="DC64" s="25">
        <v>30.668732671421051</v>
      </c>
      <c r="DD64" s="25">
        <v>10.511528862244178</v>
      </c>
      <c r="DE64" s="25">
        <v>7.668013958192665</v>
      </c>
      <c r="DF64" s="25">
        <v>11.722801309662335</v>
      </c>
      <c r="DG64" s="25">
        <v>30.795801929421053</v>
      </c>
      <c r="DH64" s="25">
        <v>10.540181270243886</v>
      </c>
      <c r="DI64" s="25">
        <v>7.6889154909151545</v>
      </c>
      <c r="DJ64" s="25">
        <v>11.369813927938935</v>
      </c>
      <c r="DK64" s="25">
        <v>30.850348539421052</v>
      </c>
      <c r="DL64" s="25">
        <v>10.68365780825653</v>
      </c>
      <c r="DM64" s="25">
        <v>7.7935796278425427</v>
      </c>
      <c r="DN64" s="25">
        <v>11.267582434062618</v>
      </c>
      <c r="DO64" s="27">
        <v>29.761653889421051</v>
      </c>
      <c r="DP64" s="27">
        <v>11.234766972983744</v>
      </c>
      <c r="DQ64" s="27">
        <v>8.195606090690875</v>
      </c>
      <c r="DR64" s="27">
        <v>15.397064090450872</v>
      </c>
      <c r="DS64" s="27">
        <v>29.740802605421052</v>
      </c>
      <c r="DT64" s="27">
        <v>11.229406602216457</v>
      </c>
      <c r="DU64" s="27">
        <v>8.1916957748459289</v>
      </c>
      <c r="DV64" s="27">
        <v>15.482169805711278</v>
      </c>
      <c r="DW64" s="27">
        <v>29.785022511421051</v>
      </c>
      <c r="DX64" s="27">
        <v>11.223524907299158</v>
      </c>
      <c r="DY64" s="27">
        <v>8.1874051602916857</v>
      </c>
      <c r="DZ64" s="27">
        <v>15.212485435837003</v>
      </c>
      <c r="EA64" s="27">
        <v>29.83406990642105</v>
      </c>
      <c r="EB64" s="27">
        <v>11.19734457917537</v>
      </c>
      <c r="EC64" s="27">
        <v>8.1683069754211353</v>
      </c>
      <c r="ED64" s="27">
        <v>15.133525127446729</v>
      </c>
      <c r="EE64" s="27">
        <v>29.892326992421051</v>
      </c>
      <c r="EF64" s="27">
        <v>11.169943322438883</v>
      </c>
      <c r="EG64" s="27">
        <v>8.1483181401260047</v>
      </c>
      <c r="EH64" s="27">
        <v>15.024425032908754</v>
      </c>
      <c r="EI64" s="27">
        <v>29.961164579421052</v>
      </c>
      <c r="EJ64" s="27">
        <v>11.14145863076749</v>
      </c>
      <c r="EK64" s="27">
        <v>8.1275389541299905</v>
      </c>
      <c r="EL64" s="27">
        <v>14.827636998511048</v>
      </c>
      <c r="EM64" s="27">
        <v>30.014661496421052</v>
      </c>
      <c r="EN64" s="27">
        <v>11.111926137840161</v>
      </c>
      <c r="EO64" s="27">
        <v>8.1059954117057877</v>
      </c>
      <c r="EP64" s="27">
        <v>14.650976530169908</v>
      </c>
      <c r="EQ64" s="27">
        <v>30.075586154421053</v>
      </c>
      <c r="ER64" s="27">
        <v>11.081463242267324</v>
      </c>
      <c r="ES64" s="27">
        <v>8.0837731535052217</v>
      </c>
      <c r="ET64" s="27">
        <v>14.428278373483179</v>
      </c>
      <c r="EU64" s="27">
        <v>30.14185199742105</v>
      </c>
      <c r="EV64" s="27">
        <v>11.050334482980137</v>
      </c>
      <c r="EW64" s="27">
        <v>8.0610651569955323</v>
      </c>
      <c r="EX64" s="27">
        <v>14.244604263299678</v>
      </c>
      <c r="EY64" s="27">
        <v>30.216313414421052</v>
      </c>
      <c r="EZ64" s="27">
        <v>10.747400557489305</v>
      </c>
      <c r="FA64" s="27">
        <v>7.8400790759490997</v>
      </c>
      <c r="FB64" s="27">
        <v>14.115873438268467</v>
      </c>
      <c r="FC64" s="27">
        <v>30.530219211421052</v>
      </c>
      <c r="FD64" s="27">
        <v>10.568118863000469</v>
      </c>
      <c r="FE64" s="27">
        <v>7.7092955758698043</v>
      </c>
      <c r="FF64" s="27">
        <v>13.423133050957709</v>
      </c>
      <c r="FG64" s="27">
        <v>30.827066292421051</v>
      </c>
      <c r="FH64" s="27">
        <v>10.164032175193851</v>
      </c>
      <c r="FI64" s="27">
        <v>7.4145199630138583</v>
      </c>
      <c r="FJ64" s="27">
        <v>12.845710511833289</v>
      </c>
      <c r="FK64" s="27">
        <v>30.993289537421052</v>
      </c>
      <c r="FL64" s="27">
        <v>10.142474864749161</v>
      </c>
      <c r="FM64" s="27">
        <v>7.3987942051762223</v>
      </c>
      <c r="FN64" s="27">
        <v>12.492319602137101</v>
      </c>
      <c r="FO64" s="27">
        <v>31.06423427142105</v>
      </c>
      <c r="FP64" s="27">
        <v>10.301305916833973</v>
      </c>
      <c r="FQ64" s="27">
        <v>7.5146592463459561</v>
      </c>
      <c r="FR64" s="27">
        <v>12.442344852514049</v>
      </c>
      <c r="FS64" s="28">
        <v>29.76233255142105</v>
      </c>
      <c r="FT64" s="28">
        <v>11.234333809067838</v>
      </c>
      <c r="FU64" s="28">
        <v>8.1952901036449468</v>
      </c>
      <c r="FV64" s="28">
        <v>15.393341798426277</v>
      </c>
      <c r="FW64" s="28">
        <v>29.74702555442105</v>
      </c>
      <c r="FX64" s="28">
        <v>11.227542077583218</v>
      </c>
      <c r="FY64" s="28">
        <v>8.1903356300848333</v>
      </c>
      <c r="FZ64" s="28">
        <v>15.472569013072818</v>
      </c>
      <c r="GA64" s="28">
        <v>29.802778276421051</v>
      </c>
      <c r="GB64" s="28">
        <v>11.219140171929315</v>
      </c>
      <c r="GC64" s="28">
        <v>8.1842065568858864</v>
      </c>
      <c r="GD64" s="28">
        <v>15.177169996813497</v>
      </c>
      <c r="GE64" s="28">
        <v>29.868146773421053</v>
      </c>
      <c r="GF64" s="28">
        <v>11.187611303953393</v>
      </c>
      <c r="GG64" s="28">
        <v>8.1612066866582769</v>
      </c>
      <c r="GH64" s="28">
        <v>15.087332874906558</v>
      </c>
      <c r="GI64" s="28">
        <v>29.944915833421049</v>
      </c>
      <c r="GJ64" s="28">
        <v>11.15291304931875</v>
      </c>
      <c r="GK64" s="28">
        <v>8.1358947929889336</v>
      </c>
      <c r="GL64" s="28">
        <v>14.988159173481705</v>
      </c>
      <c r="GM64" s="28">
        <v>30.02806339642105</v>
      </c>
      <c r="GN64" s="28">
        <v>11.115157254565654</v>
      </c>
      <c r="GO64" s="28">
        <v>8.1083524663717963</v>
      </c>
      <c r="GP64" s="28">
        <v>14.775353139766285</v>
      </c>
      <c r="GQ64" s="28">
        <v>30.117527922421051</v>
      </c>
      <c r="GR64" s="28">
        <v>11.073965873417835</v>
      </c>
      <c r="GS64" s="28">
        <v>8.0783039273116781</v>
      </c>
      <c r="GT64" s="28">
        <v>14.545624171081448</v>
      </c>
      <c r="GU64" s="28">
        <v>30.233459940421049</v>
      </c>
      <c r="GV64" s="28">
        <v>11.029451696907023</v>
      </c>
      <c r="GW64" s="28">
        <v>8.0458314552958896</v>
      </c>
      <c r="GX64" s="28">
        <v>14.316341359650648</v>
      </c>
      <c r="GY64" s="28">
        <v>30.366795031421052</v>
      </c>
      <c r="GZ64" s="28">
        <v>10.982617539282641</v>
      </c>
      <c r="HA64" s="28">
        <v>8.0116665893577022</v>
      </c>
      <c r="HB64" s="28">
        <v>14.14746474087131</v>
      </c>
      <c r="HC64" s="28">
        <v>30.522071886421053</v>
      </c>
      <c r="HD64" s="28">
        <v>10.662038962301928</v>
      </c>
      <c r="HE64" s="28">
        <v>7.7778089807071549</v>
      </c>
      <c r="HF64" s="28">
        <v>13.950225307997789</v>
      </c>
      <c r="HG64" s="28">
        <v>31.216594412421053</v>
      </c>
      <c r="HH64" s="28">
        <v>10.375683968280567</v>
      </c>
      <c r="HI64" s="28">
        <v>7.5689169993474446</v>
      </c>
      <c r="HJ64" s="28">
        <v>13.072485796346189</v>
      </c>
      <c r="HK64" s="28">
        <v>31.885613152421051</v>
      </c>
      <c r="HL64" s="28">
        <v>9.5403816837665101</v>
      </c>
      <c r="HM64" s="28">
        <v>6.9595756122947767</v>
      </c>
      <c r="HN64" s="28">
        <v>9.1973497408140119</v>
      </c>
      <c r="HO64" s="28">
        <v>32.234014180421049</v>
      </c>
      <c r="HP64" s="28">
        <v>9.4439973183379671</v>
      </c>
      <c r="HQ64" s="28">
        <v>6.8892645596264765</v>
      </c>
      <c r="HR64" s="28">
        <v>6.3884186881318143</v>
      </c>
      <c r="HS64" s="28">
        <v>32.394583405421052</v>
      </c>
      <c r="HT64" s="28">
        <v>8.7612783213075556</v>
      </c>
      <c r="HU64" s="28">
        <v>6.3912305564515259</v>
      </c>
      <c r="HV64" s="28">
        <v>4.2221649143316213</v>
      </c>
      <c r="HW64" s="29">
        <v>29.73970026842105</v>
      </c>
      <c r="HX64" s="29">
        <v>11.235256297526304</v>
      </c>
      <c r="HY64" s="29">
        <v>8.1959630461320483</v>
      </c>
      <c r="HZ64" s="29">
        <v>15.443552547594665</v>
      </c>
      <c r="IA64" s="29">
        <v>29.701555739421053</v>
      </c>
      <c r="IB64" s="29">
        <v>11.230357130326761</v>
      </c>
      <c r="IC64" s="29">
        <v>8.1923891718686619</v>
      </c>
      <c r="ID64" s="29">
        <v>15.571336859642212</v>
      </c>
      <c r="IE64" s="29">
        <v>29.733723357421052</v>
      </c>
      <c r="IF64" s="29">
        <v>11.224110954872895</v>
      </c>
      <c r="IG64" s="29">
        <v>8.1878326738374767</v>
      </c>
      <c r="IH64" s="29">
        <v>15.32736796224599</v>
      </c>
      <c r="II64" s="29">
        <v>29.777761809421051</v>
      </c>
      <c r="IJ64" s="29">
        <v>11.177265301099817</v>
      </c>
      <c r="IK64" s="29">
        <v>8.1536594216188725</v>
      </c>
      <c r="IL64" s="29">
        <v>15.278177367042357</v>
      </c>
      <c r="IM64" s="29">
        <v>29.832962694421052</v>
      </c>
      <c r="IN64" s="29">
        <v>11.126660292221086</v>
      </c>
      <c r="IO64" s="29">
        <v>8.1167437721903326</v>
      </c>
      <c r="IP64" s="29">
        <v>15.230204858609842</v>
      </c>
      <c r="IQ64" s="29">
        <v>29.90429717742105</v>
      </c>
      <c r="IR64" s="29">
        <v>11.071794725208974</v>
      </c>
      <c r="IS64" s="29">
        <v>8.0767201049211348</v>
      </c>
      <c r="IT64" s="29">
        <v>15.065147794351526</v>
      </c>
      <c r="IU64" s="29">
        <v>29.989775893421051</v>
      </c>
      <c r="IV64" s="29">
        <v>11.013605714223846</v>
      </c>
      <c r="IW64" s="29">
        <v>8.0342720315442886</v>
      </c>
      <c r="IX64" s="29">
        <v>14.85205505396045</v>
      </c>
      <c r="IY64" s="29">
        <v>30.101057946421051</v>
      </c>
      <c r="IZ64" s="29">
        <v>10.952629564806982</v>
      </c>
      <c r="JA64" s="29">
        <v>7.9897907794854373</v>
      </c>
      <c r="JB64" s="29">
        <v>14.653960094250017</v>
      </c>
      <c r="JC64" s="29">
        <v>30.226235307421049</v>
      </c>
      <c r="JD64" s="29">
        <v>10.88909404092537</v>
      </c>
      <c r="JE64" s="29">
        <v>7.9434424993874586</v>
      </c>
      <c r="JF64" s="29">
        <v>14.544159389788563</v>
      </c>
      <c r="JG64" s="29">
        <v>30.38265349842105</v>
      </c>
      <c r="JH64" s="29">
        <v>10.556958385281723</v>
      </c>
      <c r="JI64" s="29">
        <v>7.7011541627557865</v>
      </c>
      <c r="JJ64" s="29">
        <v>14.225051064025411</v>
      </c>
      <c r="JK64" s="29">
        <v>31.297416781421052</v>
      </c>
      <c r="JL64" s="29">
        <v>10.201206147912979</v>
      </c>
      <c r="JM64" s="29">
        <v>7.4416378585576366</v>
      </c>
      <c r="JN64" s="29">
        <v>9.9936898963512277</v>
      </c>
      <c r="JO64" s="29">
        <v>31.945898594421053</v>
      </c>
      <c r="JP64" s="29">
        <v>8.5359172965937553</v>
      </c>
      <c r="JQ64" s="29">
        <v>6.2268328265128305</v>
      </c>
      <c r="JR64" s="29">
        <v>6.3165807766345026</v>
      </c>
      <c r="JS64" s="29">
        <v>32.273537931421053</v>
      </c>
      <c r="JT64" s="29">
        <v>8.6898797031405479</v>
      </c>
      <c r="JU64" s="29">
        <v>6.3391462585463225</v>
      </c>
      <c r="JV64" s="29">
        <v>3.8111418004460091</v>
      </c>
      <c r="JW64" s="29">
        <v>32.324851581421051</v>
      </c>
      <c r="JX64" s="29">
        <v>8.5572914916140537</v>
      </c>
      <c r="JY64" s="29">
        <v>6.2424250041977984</v>
      </c>
      <c r="JZ64" s="29">
        <v>4.4139942916452064</v>
      </c>
    </row>
    <row r="65" spans="1:286" ht="15" thickBot="1" x14ac:dyDescent="0.35">
      <c r="A65" s="2"/>
      <c r="B65" s="74" t="s">
        <v>543</v>
      </c>
      <c r="C65" s="74" t="s">
        <v>495</v>
      </c>
      <c r="D65" s="74" t="s">
        <v>871</v>
      </c>
      <c r="E65" s="87">
        <v>384418</v>
      </c>
      <c r="F65" s="84">
        <v>434168</v>
      </c>
      <c r="G65" s="22">
        <v>17.441737058421054</v>
      </c>
      <c r="H65" s="22">
        <v>17.441737058421054</v>
      </c>
      <c r="I65" s="22">
        <v>17.257274336882457</v>
      </c>
      <c r="J65" s="22">
        <v>9.4300884773956266</v>
      </c>
      <c r="K65" s="22">
        <v>17.446170453421054</v>
      </c>
      <c r="L65" s="22">
        <v>17.446170453421054</v>
      </c>
      <c r="M65" s="22">
        <v>17.254210630314809</v>
      </c>
      <c r="N65" s="22">
        <v>9.5553686061930119</v>
      </c>
      <c r="O65" s="22">
        <v>17.482677811421052</v>
      </c>
      <c r="P65" s="22">
        <v>17.482677811421052</v>
      </c>
      <c r="Q65" s="22">
        <v>17.250417268538385</v>
      </c>
      <c r="R65" s="22">
        <v>9.493748844295979</v>
      </c>
      <c r="S65" s="22">
        <v>17.526527996421052</v>
      </c>
      <c r="T65" s="22">
        <v>17.526527996421052</v>
      </c>
      <c r="U65" s="22">
        <v>17.240979861712205</v>
      </c>
      <c r="V65" s="22">
        <v>9.3566569073115051</v>
      </c>
      <c r="W65" s="22">
        <v>17.579883490421054</v>
      </c>
      <c r="X65" s="22">
        <v>17.579883490421054</v>
      </c>
      <c r="Y65" s="22">
        <v>17.230042573918301</v>
      </c>
      <c r="Z65" s="22">
        <v>9.3219219084283989</v>
      </c>
      <c r="AA65" s="22">
        <v>17.644355497421053</v>
      </c>
      <c r="AB65" s="22">
        <v>17.644355497421053</v>
      </c>
      <c r="AC65" s="22">
        <v>17.217576320853112</v>
      </c>
      <c r="AD65" s="22">
        <v>9.2340539096289831</v>
      </c>
      <c r="AE65" s="22">
        <v>17.711903205421052</v>
      </c>
      <c r="AF65" s="22">
        <v>17.711903205421052</v>
      </c>
      <c r="AG65" s="22">
        <v>17.203396017443239</v>
      </c>
      <c r="AH65" s="22">
        <v>9.1083709197928169</v>
      </c>
      <c r="AI65" s="22">
        <v>17.792455974421053</v>
      </c>
      <c r="AJ65" s="22">
        <v>17.792455974421053</v>
      </c>
      <c r="AK65" s="22">
        <v>17.187466934103181</v>
      </c>
      <c r="AL65" s="22">
        <v>8.9541868780684588</v>
      </c>
      <c r="AM65" s="22">
        <v>17.876863121421053</v>
      </c>
      <c r="AN65" s="22">
        <v>17.876863121421053</v>
      </c>
      <c r="AO65" s="22">
        <v>17.170325237841041</v>
      </c>
      <c r="AP65" s="22">
        <v>8.8972218226924582</v>
      </c>
      <c r="AQ65" s="22">
        <v>17.966460177421052</v>
      </c>
      <c r="AR65" s="22">
        <v>17.966460177421052</v>
      </c>
      <c r="AS65" s="22">
        <v>16.876809368275268</v>
      </c>
      <c r="AT65" s="22">
        <v>8.8154531507348608</v>
      </c>
      <c r="AU65" s="22">
        <v>18.373613686421052</v>
      </c>
      <c r="AV65" s="22">
        <v>18.373613686421052</v>
      </c>
      <c r="AW65" s="22">
        <v>16.781109995566343</v>
      </c>
      <c r="AX65" s="22">
        <v>8.3689500439033289</v>
      </c>
      <c r="AY65" s="22">
        <v>18.637124860421054</v>
      </c>
      <c r="AZ65" s="22">
        <v>18.637124860421054</v>
      </c>
      <c r="BA65" s="22">
        <v>16.652586436391072</v>
      </c>
      <c r="BB65" s="22">
        <v>7.8114253517606471</v>
      </c>
      <c r="BC65" s="22">
        <v>18.703884190421054</v>
      </c>
      <c r="BD65" s="22">
        <v>18.703884190421054</v>
      </c>
      <c r="BE65" s="22">
        <v>17.278294300419979</v>
      </c>
      <c r="BF65" s="22">
        <v>7.3690869245804436</v>
      </c>
      <c r="BG65" s="22">
        <v>18.683116632421054</v>
      </c>
      <c r="BH65" s="22">
        <v>18.683116632421054</v>
      </c>
      <c r="BI65" s="22">
        <v>17.353936933223316</v>
      </c>
      <c r="BJ65" s="22">
        <v>7.0935872768943398</v>
      </c>
      <c r="BK65" s="25">
        <v>17.460465961421054</v>
      </c>
      <c r="BL65" s="25">
        <v>17.460465961421054</v>
      </c>
      <c r="BM65" s="25">
        <v>17.258348290357045</v>
      </c>
      <c r="BN65" s="25">
        <v>9.3899426875551733</v>
      </c>
      <c r="BO65" s="25">
        <v>17.479061584421054</v>
      </c>
      <c r="BP65" s="25">
        <v>17.479061584421054</v>
      </c>
      <c r="BQ65" s="25">
        <v>17.256841098284145</v>
      </c>
      <c r="BR65" s="25">
        <v>9.490647497452791</v>
      </c>
      <c r="BS65" s="25">
        <v>17.521047157421052</v>
      </c>
      <c r="BT65" s="25">
        <v>17.521047157421052</v>
      </c>
      <c r="BU65" s="25">
        <v>17.255159148262901</v>
      </c>
      <c r="BV65" s="25">
        <v>9.4728031709234717</v>
      </c>
      <c r="BW65" s="25">
        <v>17.569560362421054</v>
      </c>
      <c r="BX65" s="25">
        <v>17.569560362421054</v>
      </c>
      <c r="BY65" s="25">
        <v>17.251987012713748</v>
      </c>
      <c r="BZ65" s="25">
        <v>9.3690013678360113</v>
      </c>
      <c r="CA65" s="25">
        <v>17.626871728421055</v>
      </c>
      <c r="CB65" s="25">
        <v>17.626871728421055</v>
      </c>
      <c r="CC65" s="25">
        <v>17.248538225520441</v>
      </c>
      <c r="CD65" s="25">
        <v>9.3610939830169997</v>
      </c>
      <c r="CE65" s="25">
        <v>17.694083375421052</v>
      </c>
      <c r="CF65" s="25">
        <v>17.694083375421052</v>
      </c>
      <c r="CG65" s="25">
        <v>17.244798619913787</v>
      </c>
      <c r="CH65" s="25">
        <v>9.2940396302240167</v>
      </c>
      <c r="CI65" s="25">
        <v>17.767452196421054</v>
      </c>
      <c r="CJ65" s="25">
        <v>17.767452196421054</v>
      </c>
      <c r="CK65" s="25">
        <v>17.240834015279123</v>
      </c>
      <c r="CL65" s="25">
        <v>9.175755207770818</v>
      </c>
      <c r="CM65" s="25">
        <v>17.854465814421054</v>
      </c>
      <c r="CN65" s="25">
        <v>17.854465814421054</v>
      </c>
      <c r="CO65" s="25">
        <v>17.236580965910463</v>
      </c>
      <c r="CP65" s="25">
        <v>9.0204277979399059</v>
      </c>
      <c r="CQ65" s="25">
        <v>17.950540396421054</v>
      </c>
      <c r="CR65" s="25">
        <v>17.950540396421054</v>
      </c>
      <c r="CS65" s="25">
        <v>17.232179291528773</v>
      </c>
      <c r="CT65" s="25">
        <v>8.9481501887820745</v>
      </c>
      <c r="CU65" s="25">
        <v>18.054569937421054</v>
      </c>
      <c r="CV65" s="25">
        <v>18.054569937421054</v>
      </c>
      <c r="CW65" s="25">
        <v>16.962922529198217</v>
      </c>
      <c r="CX65" s="25">
        <v>8.8373928099213117</v>
      </c>
      <c r="CY65" s="25">
        <v>18.174183709421055</v>
      </c>
      <c r="CZ65" s="25">
        <v>18.174183709421055</v>
      </c>
      <c r="DA65" s="25">
        <v>16.944790493738456</v>
      </c>
      <c r="DB65" s="25">
        <v>8.5047656309245951</v>
      </c>
      <c r="DC65" s="25">
        <v>18.260380238421053</v>
      </c>
      <c r="DD65" s="25">
        <v>18.260380238421053</v>
      </c>
      <c r="DE65" s="25">
        <v>16.926334282431814</v>
      </c>
      <c r="DF65" s="25">
        <v>8.2387801994628571</v>
      </c>
      <c r="DG65" s="25">
        <v>18.327529685421052</v>
      </c>
      <c r="DH65" s="25">
        <v>18.327529685421052</v>
      </c>
      <c r="DI65" s="25">
        <v>17.146013636692356</v>
      </c>
      <c r="DJ65" s="25">
        <v>8.0150091689181213</v>
      </c>
      <c r="DK65" s="25">
        <v>18.348167997421054</v>
      </c>
      <c r="DL65" s="25">
        <v>18.348167997421054</v>
      </c>
      <c r="DM65" s="25">
        <v>17.681211295280043</v>
      </c>
      <c r="DN65" s="25">
        <v>7.9662872290384588</v>
      </c>
      <c r="DO65" s="27">
        <v>17.441113640421054</v>
      </c>
      <c r="DP65" s="27">
        <v>17.441113640421054</v>
      </c>
      <c r="DQ65" s="27">
        <v>17.257463892709275</v>
      </c>
      <c r="DR65" s="27">
        <v>9.4306324194386661</v>
      </c>
      <c r="DS65" s="27">
        <v>17.438579102421052</v>
      </c>
      <c r="DT65" s="27">
        <v>17.438579102421052</v>
      </c>
      <c r="DU65" s="27">
        <v>17.255024244657207</v>
      </c>
      <c r="DV65" s="27">
        <v>9.5672427315471804</v>
      </c>
      <c r="DW65" s="27">
        <v>17.465354952421052</v>
      </c>
      <c r="DX65" s="27">
        <v>17.465354952421052</v>
      </c>
      <c r="DY65" s="27">
        <v>17.252345410073335</v>
      </c>
      <c r="DZ65" s="27">
        <v>9.5191434525354346</v>
      </c>
      <c r="EA65" s="27">
        <v>17.500198131421055</v>
      </c>
      <c r="EB65" s="27">
        <v>17.500198131421055</v>
      </c>
      <c r="EC65" s="27">
        <v>17.24463508528585</v>
      </c>
      <c r="ED65" s="27">
        <v>9.3949885497217096</v>
      </c>
      <c r="EE65" s="27">
        <v>17.543884631421054</v>
      </c>
      <c r="EF65" s="27">
        <v>17.543884631421054</v>
      </c>
      <c r="EG65" s="27">
        <v>17.236355823900123</v>
      </c>
      <c r="EH65" s="27">
        <v>9.3736001160546376</v>
      </c>
      <c r="EI65" s="27">
        <v>17.594833401421052</v>
      </c>
      <c r="EJ65" s="27">
        <v>17.594833401421052</v>
      </c>
      <c r="EK65" s="27">
        <v>17.227551166985283</v>
      </c>
      <c r="EL65" s="27">
        <v>9.3038680512133993</v>
      </c>
      <c r="EM65" s="27">
        <v>17.647267451421055</v>
      </c>
      <c r="EN65" s="27">
        <v>17.647267451421055</v>
      </c>
      <c r="EO65" s="27">
        <v>17.218260027187714</v>
      </c>
      <c r="EP65" s="27">
        <v>9.1962390045863138</v>
      </c>
      <c r="EQ65" s="27">
        <v>17.708702499421054</v>
      </c>
      <c r="ER65" s="27">
        <v>17.708702499421054</v>
      </c>
      <c r="ES65" s="27">
        <v>17.208493464974843</v>
      </c>
      <c r="ET65" s="27">
        <v>9.0640341975762482</v>
      </c>
      <c r="EU65" s="27">
        <v>17.774515578421052</v>
      </c>
      <c r="EV65" s="27">
        <v>17.774515578421052</v>
      </c>
      <c r="EW65" s="27">
        <v>17.198401990336116</v>
      </c>
      <c r="EX65" s="27">
        <v>9.0270008985923234</v>
      </c>
      <c r="EY65" s="27">
        <v>17.845865998421054</v>
      </c>
      <c r="EZ65" s="27">
        <v>17.845865998421054</v>
      </c>
      <c r="FA65" s="27">
        <v>16.928728420820015</v>
      </c>
      <c r="FB65" s="27">
        <v>8.9647998630108532</v>
      </c>
      <c r="FC65" s="27">
        <v>18.153118421421052</v>
      </c>
      <c r="FD65" s="27">
        <v>18.153118421421052</v>
      </c>
      <c r="FE65" s="27">
        <v>16.884204612009409</v>
      </c>
      <c r="FF65" s="27">
        <v>8.6198288683895559</v>
      </c>
      <c r="FG65" s="27">
        <v>18.400935929421053</v>
      </c>
      <c r="FH65" s="27">
        <v>18.400935929421053</v>
      </c>
      <c r="FI65" s="27">
        <v>16.887924241688197</v>
      </c>
      <c r="FJ65" s="27">
        <v>8.4223420443725665</v>
      </c>
      <c r="FK65" s="27">
        <v>18.487635963421052</v>
      </c>
      <c r="FL65" s="27">
        <v>18.487635963421052</v>
      </c>
      <c r="FM65" s="27">
        <v>17.54830070903423</v>
      </c>
      <c r="FN65" s="27">
        <v>8.3670249383946604</v>
      </c>
      <c r="FO65" s="27">
        <v>18.483966940421052</v>
      </c>
      <c r="FP65" s="27">
        <v>18.483966940421052</v>
      </c>
      <c r="FQ65" s="27">
        <v>17.638327736947389</v>
      </c>
      <c r="FR65" s="27">
        <v>8.4474353849917136</v>
      </c>
      <c r="FS65" s="28">
        <v>17.442683169421052</v>
      </c>
      <c r="FT65" s="28">
        <v>17.442683169421052</v>
      </c>
      <c r="FU65" s="28">
        <v>17.257274288645721</v>
      </c>
      <c r="FV65" s="28">
        <v>9.4281702663156519</v>
      </c>
      <c r="FW65" s="28">
        <v>17.446715003421055</v>
      </c>
      <c r="FX65" s="28">
        <v>17.446715003421055</v>
      </c>
      <c r="FY65" s="28">
        <v>17.254210424696723</v>
      </c>
      <c r="FZ65" s="28">
        <v>9.5663003471735131</v>
      </c>
      <c r="GA65" s="28">
        <v>17.482115936421053</v>
      </c>
      <c r="GB65" s="28">
        <v>17.482115936421053</v>
      </c>
      <c r="GC65" s="28">
        <v>17.250416839735408</v>
      </c>
      <c r="GD65" s="28">
        <v>9.5185889218499664</v>
      </c>
      <c r="GE65" s="28">
        <v>17.523826214421053</v>
      </c>
      <c r="GF65" s="28">
        <v>17.523826214421053</v>
      </c>
      <c r="GG65" s="28">
        <v>17.240502398667008</v>
      </c>
      <c r="GH65" s="28">
        <v>9.3969165505018033</v>
      </c>
      <c r="GI65" s="28">
        <v>17.574031074421054</v>
      </c>
      <c r="GJ65" s="28">
        <v>17.574031074421054</v>
      </c>
      <c r="GK65" s="28">
        <v>17.229056560763894</v>
      </c>
      <c r="GL65" s="28">
        <v>9.3777497003700745</v>
      </c>
      <c r="GM65" s="28">
        <v>17.633465207421054</v>
      </c>
      <c r="GN65" s="28">
        <v>17.633465207421054</v>
      </c>
      <c r="GO65" s="28">
        <v>17.21607423913834</v>
      </c>
      <c r="GP65" s="28">
        <v>9.3082815980450047</v>
      </c>
      <c r="GQ65" s="28">
        <v>17.694028692421053</v>
      </c>
      <c r="GR65" s="28">
        <v>17.694028692421053</v>
      </c>
      <c r="GS65" s="28">
        <v>17.201356085474291</v>
      </c>
      <c r="GT65" s="28">
        <v>9.2035003123989725</v>
      </c>
      <c r="GU65" s="28">
        <v>17.764726564421053</v>
      </c>
      <c r="GV65" s="28">
        <v>17.764726564421053</v>
      </c>
      <c r="GW65" s="28">
        <v>17.184888450071561</v>
      </c>
      <c r="GX65" s="28">
        <v>9.0731965951859834</v>
      </c>
      <c r="GY65" s="28">
        <v>17.836915260421051</v>
      </c>
      <c r="GZ65" s="28">
        <v>17.836915260421051</v>
      </c>
      <c r="HA65" s="28">
        <v>17.167201050470744</v>
      </c>
      <c r="HB65" s="28">
        <v>9.0406074734809394</v>
      </c>
      <c r="HC65" s="28">
        <v>17.905586994421054</v>
      </c>
      <c r="HD65" s="28">
        <v>17.905586994421054</v>
      </c>
      <c r="HE65" s="28">
        <v>16.887706038706295</v>
      </c>
      <c r="HF65" s="28">
        <v>8.9867720512056515</v>
      </c>
      <c r="HG65" s="28">
        <v>18.231328844421054</v>
      </c>
      <c r="HH65" s="28">
        <v>18.231328844421054</v>
      </c>
      <c r="HI65" s="28">
        <v>16.789488630946547</v>
      </c>
      <c r="HJ65" s="28">
        <v>8.6241320672905157</v>
      </c>
      <c r="HK65" s="28">
        <v>18.611401388421054</v>
      </c>
      <c r="HL65" s="28">
        <v>18.611401388421054</v>
      </c>
      <c r="HM65" s="28">
        <v>16.467078568117813</v>
      </c>
      <c r="HN65" s="28">
        <v>5.9268027276130084</v>
      </c>
      <c r="HO65" s="28">
        <v>18.771098123421055</v>
      </c>
      <c r="HP65" s="28">
        <v>18.771098123421055</v>
      </c>
      <c r="HQ65" s="28">
        <v>17.092147137602659</v>
      </c>
      <c r="HR65" s="28">
        <v>3.6310450063681117</v>
      </c>
      <c r="HS65" s="28">
        <v>18.825740702421054</v>
      </c>
      <c r="HT65" s="28">
        <v>18.825740702421054</v>
      </c>
      <c r="HU65" s="28">
        <v>16.812183030157147</v>
      </c>
      <c r="HV65" s="28">
        <v>1.7751739207081521</v>
      </c>
      <c r="HW65" s="29">
        <v>17.423714324421052</v>
      </c>
      <c r="HX65" s="29">
        <v>17.423714324421052</v>
      </c>
      <c r="HY65" s="29">
        <v>17.257865403774918</v>
      </c>
      <c r="HZ65" s="29">
        <v>9.4533356161530513</v>
      </c>
      <c r="IA65" s="29">
        <v>17.409068732421055</v>
      </c>
      <c r="IB65" s="29">
        <v>17.409068732421055</v>
      </c>
      <c r="IC65" s="29">
        <v>17.255795859346151</v>
      </c>
      <c r="ID65" s="29">
        <v>9.6164392506323928</v>
      </c>
      <c r="IE65" s="29">
        <v>17.425478900421052</v>
      </c>
      <c r="IF65" s="29">
        <v>17.425478900421052</v>
      </c>
      <c r="IG65" s="29">
        <v>17.253270384318867</v>
      </c>
      <c r="IH65" s="29">
        <v>9.5935968334113451</v>
      </c>
      <c r="II65" s="29">
        <v>17.451454651421052</v>
      </c>
      <c r="IJ65" s="29">
        <v>17.451454651421052</v>
      </c>
      <c r="IK65" s="29">
        <v>17.240782014782528</v>
      </c>
      <c r="IL65" s="29">
        <v>9.4939400385073061</v>
      </c>
      <c r="IM65" s="29">
        <v>17.483098153421054</v>
      </c>
      <c r="IN65" s="29">
        <v>17.483098153421054</v>
      </c>
      <c r="IO65" s="29">
        <v>17.22706546726555</v>
      </c>
      <c r="IP65" s="29">
        <v>9.4942326182210657</v>
      </c>
      <c r="IQ65" s="29">
        <v>17.524262723421053</v>
      </c>
      <c r="IR65" s="29">
        <v>17.524262723421053</v>
      </c>
      <c r="IS65" s="29">
        <v>17.212040964255291</v>
      </c>
      <c r="IT65" s="29">
        <v>9.4396354017398352</v>
      </c>
      <c r="IU65" s="29">
        <v>17.566476529421053</v>
      </c>
      <c r="IV65" s="29">
        <v>17.566476529421053</v>
      </c>
      <c r="IW65" s="29">
        <v>17.195853873705222</v>
      </c>
      <c r="IX65" s="29">
        <v>9.3481970959825809</v>
      </c>
      <c r="IY65" s="29">
        <v>17.616726049421054</v>
      </c>
      <c r="IZ65" s="29">
        <v>17.616726049421054</v>
      </c>
      <c r="JA65" s="29">
        <v>17.178759272335689</v>
      </c>
      <c r="JB65" s="29">
        <v>9.2270365125613658</v>
      </c>
      <c r="JC65" s="29">
        <v>17.667734554421052</v>
      </c>
      <c r="JD65" s="29">
        <v>17.667734554421052</v>
      </c>
      <c r="JE65" s="29">
        <v>17.160828827120255</v>
      </c>
      <c r="JF65" s="29">
        <v>9.1982600032303274</v>
      </c>
      <c r="JG65" s="29">
        <v>17.738561649421055</v>
      </c>
      <c r="JH65" s="29">
        <v>17.738561649421055</v>
      </c>
      <c r="JI65" s="29">
        <v>16.97072664206263</v>
      </c>
      <c r="JJ65" s="29">
        <v>9.0834459302221706</v>
      </c>
      <c r="JK65" s="29">
        <v>18.273694086421052</v>
      </c>
      <c r="JL65" s="29">
        <v>18.273694086421052</v>
      </c>
      <c r="JM65" s="29">
        <v>16.899688072353012</v>
      </c>
      <c r="JN65" s="29">
        <v>6.1508161870215687</v>
      </c>
      <c r="JO65" s="29">
        <v>18.615392505421053</v>
      </c>
      <c r="JP65" s="29">
        <v>18.615392505421053</v>
      </c>
      <c r="JQ65" s="29">
        <v>16.949869708497864</v>
      </c>
      <c r="JR65" s="29">
        <v>3.3219582106619505</v>
      </c>
      <c r="JS65" s="29">
        <v>18.755308603421053</v>
      </c>
      <c r="JT65" s="29">
        <v>18.755308603421053</v>
      </c>
      <c r="JU65" s="29">
        <v>17.081702015818291</v>
      </c>
      <c r="JV65" s="29">
        <v>1.442441031098884</v>
      </c>
      <c r="JW65" s="29">
        <v>18.675729377421053</v>
      </c>
      <c r="JX65" s="29">
        <v>18.675729377421053</v>
      </c>
      <c r="JY65" s="29">
        <v>16.857204253036429</v>
      </c>
      <c r="JZ65" s="29">
        <v>1.8843927419084601</v>
      </c>
    </row>
    <row r="66" spans="1:286" ht="15" thickBot="1" x14ac:dyDescent="0.35">
      <c r="A66" s="2"/>
      <c r="B66" s="74" t="s">
        <v>544</v>
      </c>
      <c r="C66" s="74" t="s">
        <v>524</v>
      </c>
      <c r="D66" s="74" t="s">
        <v>881</v>
      </c>
      <c r="E66" s="87">
        <v>347903</v>
      </c>
      <c r="F66" s="84">
        <v>458401</v>
      </c>
      <c r="G66" s="22">
        <v>3.9543439636315787</v>
      </c>
      <c r="H66" s="22">
        <v>3.6068301318470688</v>
      </c>
      <c r="I66" s="22">
        <v>2.5922998328794162</v>
      </c>
      <c r="J66" s="22">
        <v>3.9543439636315787</v>
      </c>
      <c r="K66" s="22">
        <v>4.0130229996315787</v>
      </c>
      <c r="L66" s="22">
        <v>3.6007229509870218</v>
      </c>
      <c r="M66" s="22">
        <v>2.5879104817472194</v>
      </c>
      <c r="N66" s="22">
        <v>4.0130229996315787</v>
      </c>
      <c r="O66" s="22">
        <v>4.1192785586315788</v>
      </c>
      <c r="P66" s="22">
        <v>3.5927903668562213</v>
      </c>
      <c r="Q66" s="22">
        <v>2.5822091773428326</v>
      </c>
      <c r="R66" s="22">
        <v>4.1192785586315788</v>
      </c>
      <c r="S66" s="22">
        <v>4.2422127076315785</v>
      </c>
      <c r="T66" s="22">
        <v>3.5726635289991648</v>
      </c>
      <c r="U66" s="22">
        <v>2.5677436226851418</v>
      </c>
      <c r="V66" s="22">
        <v>4.2422127076315785</v>
      </c>
      <c r="W66" s="22">
        <v>4.3822340456315789</v>
      </c>
      <c r="X66" s="22">
        <v>3.5489315879741747</v>
      </c>
      <c r="Y66" s="22">
        <v>2.55068700939754</v>
      </c>
      <c r="Z66" s="22">
        <v>4.3822340456315789</v>
      </c>
      <c r="AA66" s="22">
        <v>4.5493889956315794</v>
      </c>
      <c r="AB66" s="22">
        <v>3.521668185141523</v>
      </c>
      <c r="AC66" s="22">
        <v>2.5310922649756247</v>
      </c>
      <c r="AD66" s="22">
        <v>4.5493889956315794</v>
      </c>
      <c r="AE66" s="22">
        <v>4.7234500246315783</v>
      </c>
      <c r="AF66" s="22">
        <v>3.4902162101432839</v>
      </c>
      <c r="AG66" s="22">
        <v>2.5084871112668994</v>
      </c>
      <c r="AH66" s="22">
        <v>4.7234500246315783</v>
      </c>
      <c r="AI66" s="22">
        <v>4.9291216716315791</v>
      </c>
      <c r="AJ66" s="22">
        <v>3.4547493913340626</v>
      </c>
      <c r="AK66" s="22">
        <v>2.482996410260466</v>
      </c>
      <c r="AL66" s="22">
        <v>4.9291216716315791</v>
      </c>
      <c r="AM66" s="22">
        <v>5.1421416596315783</v>
      </c>
      <c r="AN66" s="22">
        <v>3.4163756740047742</v>
      </c>
      <c r="AO66" s="22">
        <v>2.455416464051928</v>
      </c>
      <c r="AP66" s="22">
        <v>5.1421416596315783</v>
      </c>
      <c r="AQ66" s="22">
        <v>5.3749397586315784</v>
      </c>
      <c r="AR66" s="22">
        <v>2.7588016381010205</v>
      </c>
      <c r="AS66" s="22">
        <v>1.982805057063876</v>
      </c>
      <c r="AT66" s="22">
        <v>5.3749397586315784</v>
      </c>
      <c r="AU66" s="22">
        <v>6.5168945976315786</v>
      </c>
      <c r="AV66" s="22">
        <v>2.5030227194866979</v>
      </c>
      <c r="AW66" s="22">
        <v>1.7989717120656095</v>
      </c>
      <c r="AX66" s="22">
        <v>4.3320208349493861</v>
      </c>
      <c r="AY66" s="22">
        <v>7.4327345906315792</v>
      </c>
      <c r="AZ66" s="22">
        <v>1.6108549121913127</v>
      </c>
      <c r="BA66" s="22">
        <v>1.1577531425157739</v>
      </c>
      <c r="BB66" s="22">
        <v>2.220582027196869</v>
      </c>
      <c r="BC66" s="22">
        <v>7.7070192276315783</v>
      </c>
      <c r="BD66" s="22">
        <v>1.9318400994685332</v>
      </c>
      <c r="BE66" s="22">
        <v>1.3884515166888294</v>
      </c>
      <c r="BF66" s="22">
        <v>1.4543958198148417</v>
      </c>
      <c r="BG66" s="22">
        <v>7.7295995156315787</v>
      </c>
      <c r="BH66" s="22">
        <v>3.1562166764244219</v>
      </c>
      <c r="BI66" s="22">
        <v>2.2684350700586777</v>
      </c>
      <c r="BJ66" s="22">
        <v>1.802546411301158</v>
      </c>
      <c r="BK66" s="25">
        <v>3.9852552636315788</v>
      </c>
      <c r="BL66" s="25">
        <v>3.6089200469534988</v>
      </c>
      <c r="BM66" s="25">
        <v>2.5938018960160454</v>
      </c>
      <c r="BN66" s="25">
        <v>3.9852552636315788</v>
      </c>
      <c r="BO66" s="25">
        <v>4.0597114616315793</v>
      </c>
      <c r="BP66" s="25">
        <v>3.606209415339209</v>
      </c>
      <c r="BQ66" s="25">
        <v>2.5918537117035441</v>
      </c>
      <c r="BR66" s="25">
        <v>4.0597114616315793</v>
      </c>
      <c r="BS66" s="25">
        <v>4.1688020866315787</v>
      </c>
      <c r="BT66" s="25">
        <v>3.6031527498494342</v>
      </c>
      <c r="BU66" s="25">
        <v>2.5896568260314559</v>
      </c>
      <c r="BV66" s="25">
        <v>4.1688020866315787</v>
      </c>
      <c r="BW66" s="25">
        <v>4.2940285226315789</v>
      </c>
      <c r="BX66" s="25">
        <v>3.5968747207611287</v>
      </c>
      <c r="BY66" s="25">
        <v>2.5851446829136728</v>
      </c>
      <c r="BZ66" s="25">
        <v>4.2940285226315789</v>
      </c>
      <c r="CA66" s="25">
        <v>4.4379755316315785</v>
      </c>
      <c r="CB66" s="25">
        <v>3.5899519328416374</v>
      </c>
      <c r="CC66" s="25">
        <v>2.5801691389288588</v>
      </c>
      <c r="CD66" s="25">
        <v>4.4379755316315785</v>
      </c>
      <c r="CE66" s="25">
        <v>4.6016885836315788</v>
      </c>
      <c r="CF66" s="25">
        <v>3.5824410171558831</v>
      </c>
      <c r="CG66" s="25">
        <v>2.5747708959384186</v>
      </c>
      <c r="CH66" s="25">
        <v>4.6016885836315788</v>
      </c>
      <c r="CI66" s="25">
        <v>4.7785015486315787</v>
      </c>
      <c r="CJ66" s="25">
        <v>3.5743593961040916</v>
      </c>
      <c r="CK66" s="25">
        <v>2.5689624757644345</v>
      </c>
      <c r="CL66" s="25">
        <v>4.7785015486315787</v>
      </c>
      <c r="CM66" s="25">
        <v>4.9864101816315785</v>
      </c>
      <c r="CN66" s="25">
        <v>3.5656573153837474</v>
      </c>
      <c r="CO66" s="25">
        <v>2.5627081190100456</v>
      </c>
      <c r="CP66" s="25">
        <v>4.9864101816315785</v>
      </c>
      <c r="CQ66" s="25">
        <v>5.2138744186315789</v>
      </c>
      <c r="CR66" s="25">
        <v>3.5565537435307641</v>
      </c>
      <c r="CS66" s="25">
        <v>2.5561652026734203</v>
      </c>
      <c r="CT66" s="25">
        <v>5.2138744186315789</v>
      </c>
      <c r="CU66" s="25">
        <v>5.4677464626315793</v>
      </c>
      <c r="CV66" s="25">
        <v>3.2234717770589381</v>
      </c>
      <c r="CW66" s="25">
        <v>2.3167726351121951</v>
      </c>
      <c r="CX66" s="25">
        <v>5.4677464626315793</v>
      </c>
      <c r="CY66" s="25">
        <v>6.2433302856315791</v>
      </c>
      <c r="CZ66" s="25">
        <v>3.1819516050594907</v>
      </c>
      <c r="DA66" s="25">
        <v>2.286931269979712</v>
      </c>
      <c r="DB66" s="25">
        <v>6.0353924232018379</v>
      </c>
      <c r="DC66" s="25">
        <v>6.8450299266315788</v>
      </c>
      <c r="DD66" s="25">
        <v>2.5223678516228567</v>
      </c>
      <c r="DE66" s="25">
        <v>1.8128754394302007</v>
      </c>
      <c r="DF66" s="25">
        <v>4.214570043263528</v>
      </c>
      <c r="DG66" s="25">
        <v>7.1888137216315791</v>
      </c>
      <c r="DH66" s="25">
        <v>2.887411226524629</v>
      </c>
      <c r="DI66" s="25">
        <v>2.0752393005380703</v>
      </c>
      <c r="DJ66" s="25">
        <v>2.387229907502288</v>
      </c>
      <c r="DK66" s="25">
        <v>7.3515763956315787</v>
      </c>
      <c r="DL66" s="25">
        <v>3.6730740215322335</v>
      </c>
      <c r="DM66" s="25">
        <v>2.6399106207132736</v>
      </c>
      <c r="DN66" s="25">
        <v>2.3239242092979424</v>
      </c>
      <c r="DO66" s="27">
        <v>3.9527076776315786</v>
      </c>
      <c r="DP66" s="27">
        <v>3.6072842167389889</v>
      </c>
      <c r="DQ66" s="27">
        <v>2.5926261926319989</v>
      </c>
      <c r="DR66" s="27">
        <v>3.9527076776315786</v>
      </c>
      <c r="DS66" s="27">
        <v>3.9917033586315789</v>
      </c>
      <c r="DT66" s="27">
        <v>3.6026728630244582</v>
      </c>
      <c r="DU66" s="27">
        <v>2.5893119219215555</v>
      </c>
      <c r="DV66" s="27">
        <v>3.9917033586315789</v>
      </c>
      <c r="DW66" s="27">
        <v>4.0711537186315789</v>
      </c>
      <c r="DX66" s="27">
        <v>3.5974057121982623</v>
      </c>
      <c r="DY66" s="27">
        <v>2.5855263169145615</v>
      </c>
      <c r="DZ66" s="27">
        <v>4.0711537186315789</v>
      </c>
      <c r="EA66" s="27">
        <v>4.1693113316315786</v>
      </c>
      <c r="EB66" s="27">
        <v>3.5813964845294874</v>
      </c>
      <c r="EC66" s="27">
        <v>2.5740201697733758</v>
      </c>
      <c r="ED66" s="27">
        <v>4.1693113316315786</v>
      </c>
      <c r="EE66" s="27">
        <v>4.2827566446315792</v>
      </c>
      <c r="EF66" s="27">
        <v>3.5639737751634071</v>
      </c>
      <c r="EG66" s="27">
        <v>2.561498125505417</v>
      </c>
      <c r="EH66" s="27">
        <v>4.2827566446315792</v>
      </c>
      <c r="EI66" s="27">
        <v>4.4130308796315791</v>
      </c>
      <c r="EJ66" s="27">
        <v>3.5453683279771226</v>
      </c>
      <c r="EK66" s="27">
        <v>2.5481260242784174</v>
      </c>
      <c r="EL66" s="27">
        <v>4.4130308796315791</v>
      </c>
      <c r="EM66" s="27">
        <v>4.5467743656315793</v>
      </c>
      <c r="EN66" s="27">
        <v>3.5254393088802138</v>
      </c>
      <c r="EO66" s="27">
        <v>2.5338026458586214</v>
      </c>
      <c r="EP66" s="27">
        <v>4.5467743656315793</v>
      </c>
      <c r="EQ66" s="27">
        <v>4.7018951076315787</v>
      </c>
      <c r="ER66" s="27">
        <v>3.5044591987390259</v>
      </c>
      <c r="ES66" s="27">
        <v>2.5187238276097172</v>
      </c>
      <c r="ET66" s="27">
        <v>4.7018951076315787</v>
      </c>
      <c r="EU66" s="27">
        <v>4.8659141566315789</v>
      </c>
      <c r="EV66" s="27">
        <v>3.4826342030588675</v>
      </c>
      <c r="EW66" s="27">
        <v>2.5030377734884781</v>
      </c>
      <c r="EX66" s="27">
        <v>4.8659141566315789</v>
      </c>
      <c r="EY66" s="27">
        <v>5.0508242246315787</v>
      </c>
      <c r="EZ66" s="27">
        <v>2.8899948371975523</v>
      </c>
      <c r="FA66" s="27">
        <v>2.0770961923990172</v>
      </c>
      <c r="FB66" s="27">
        <v>5.0508242246315787</v>
      </c>
      <c r="FC66" s="27">
        <v>5.9394108166315789</v>
      </c>
      <c r="FD66" s="27">
        <v>2.7538544333182822</v>
      </c>
      <c r="FE66" s="27">
        <v>1.9792494035779313</v>
      </c>
      <c r="FF66" s="27">
        <v>5.3132597758764604</v>
      </c>
      <c r="FG66" s="27">
        <v>6.7258852386315784</v>
      </c>
      <c r="FH66" s="27">
        <v>2.2706726499895975</v>
      </c>
      <c r="FI66" s="27">
        <v>1.6319771422330667</v>
      </c>
      <c r="FJ66" s="27">
        <v>3.6464711401727321</v>
      </c>
      <c r="FK66" s="27">
        <v>6.958720442631579</v>
      </c>
      <c r="FL66" s="27">
        <v>2.6735658851237383</v>
      </c>
      <c r="FM66" s="27">
        <v>1.9215444431393698</v>
      </c>
      <c r="FN66" s="27">
        <v>3.0502187115511674</v>
      </c>
      <c r="FO66" s="27">
        <v>6.9376280616315791</v>
      </c>
      <c r="FP66" s="27">
        <v>3.9804564422370183</v>
      </c>
      <c r="FQ66" s="27">
        <v>2.8608324187173917</v>
      </c>
      <c r="FR66" s="27">
        <v>3.6320073792214984</v>
      </c>
      <c r="FS66" s="28">
        <v>3.954644608631579</v>
      </c>
      <c r="FT66" s="28">
        <v>3.6068299415215233</v>
      </c>
      <c r="FU66" s="28">
        <v>2.5922996960886993</v>
      </c>
      <c r="FV66" s="28">
        <v>3.954644608631579</v>
      </c>
      <c r="FW66" s="28">
        <v>4.0124220746315791</v>
      </c>
      <c r="FX66" s="28">
        <v>3.6007221452087759</v>
      </c>
      <c r="FY66" s="28">
        <v>2.587909902618529</v>
      </c>
      <c r="FZ66" s="28">
        <v>4.0124220746315791</v>
      </c>
      <c r="GA66" s="28">
        <v>4.1145700376315784</v>
      </c>
      <c r="GB66" s="28">
        <v>3.5927886859811657</v>
      </c>
      <c r="GC66" s="28">
        <v>2.5822079692648341</v>
      </c>
      <c r="GD66" s="28">
        <v>4.1145700376315784</v>
      </c>
      <c r="GE66" s="28">
        <v>4.2291818326315784</v>
      </c>
      <c r="GF66" s="28">
        <v>3.5712753467754781</v>
      </c>
      <c r="GG66" s="28">
        <v>2.5667459087881954</v>
      </c>
      <c r="GH66" s="28">
        <v>4.2291818326315784</v>
      </c>
      <c r="GI66" s="28">
        <v>4.3564414606315784</v>
      </c>
      <c r="GJ66" s="28">
        <v>3.5460262655499522</v>
      </c>
      <c r="GK66" s="28">
        <v>2.5485988969665514</v>
      </c>
      <c r="GL66" s="28">
        <v>4.3564414606315784</v>
      </c>
      <c r="GM66" s="28">
        <v>4.5032146196315788</v>
      </c>
      <c r="GN66" s="28">
        <v>3.517214544788648</v>
      </c>
      <c r="GO66" s="28">
        <v>2.5278913459635191</v>
      </c>
      <c r="GP66" s="28">
        <v>4.5032146196315788</v>
      </c>
      <c r="GQ66" s="28">
        <v>4.6546085656315785</v>
      </c>
      <c r="GR66" s="28">
        <v>3.4841239642287958</v>
      </c>
      <c r="GS66" s="28">
        <v>2.5041084941741394</v>
      </c>
      <c r="GT66" s="28">
        <v>4.6546085656315785</v>
      </c>
      <c r="GU66" s="28">
        <v>4.8420075856315794</v>
      </c>
      <c r="GV66" s="28">
        <v>3.4470156204644673</v>
      </c>
      <c r="GW66" s="28">
        <v>2.477437996861465</v>
      </c>
      <c r="GX66" s="28">
        <v>4.8420075856315794</v>
      </c>
      <c r="GY66" s="28">
        <v>5.0262605786315788</v>
      </c>
      <c r="GZ66" s="28">
        <v>3.4069707360785841</v>
      </c>
      <c r="HA66" s="28">
        <v>2.4486569499847048</v>
      </c>
      <c r="HB66" s="28">
        <v>5.0262605786315788</v>
      </c>
      <c r="HC66" s="28">
        <v>5.2112544076315785</v>
      </c>
      <c r="HD66" s="28">
        <v>3.0433449402266226</v>
      </c>
      <c r="HE66" s="28">
        <v>2.1873119308515303</v>
      </c>
      <c r="HF66" s="28">
        <v>5.2112544076315785</v>
      </c>
      <c r="HG66" s="28">
        <v>6.0949504866315785</v>
      </c>
      <c r="HH66" s="28">
        <v>2.7800826440292425</v>
      </c>
      <c r="HI66" s="28">
        <v>1.9981001350394461</v>
      </c>
      <c r="HJ66" s="28">
        <v>6.0949504866315785</v>
      </c>
      <c r="HK66" s="28">
        <v>6.8929006066315788</v>
      </c>
      <c r="HL66" s="28">
        <v>1.5299452707632879</v>
      </c>
      <c r="HM66" s="28">
        <v>1.0996017901412187</v>
      </c>
      <c r="HN66" s="28">
        <v>2.4666493345844209</v>
      </c>
      <c r="HO66" s="28">
        <v>7.0450445056315791</v>
      </c>
      <c r="HP66" s="28">
        <v>1.8494007348561312</v>
      </c>
      <c r="HQ66" s="28">
        <v>1.3292007221419915</v>
      </c>
      <c r="HR66" s="28">
        <v>-0.56641531101042375</v>
      </c>
      <c r="HS66" s="28">
        <v>6.968448561631579</v>
      </c>
      <c r="HT66" s="28">
        <v>2.2596028799063714</v>
      </c>
      <c r="HU66" s="28">
        <v>1.6240210805146664</v>
      </c>
      <c r="HV66" s="28">
        <v>-3.4132917687630524</v>
      </c>
      <c r="HW66" s="29">
        <v>3.9342781556315787</v>
      </c>
      <c r="HX66" s="29">
        <v>3.6067877154957992</v>
      </c>
      <c r="HY66" s="29">
        <v>2.5922693474125968</v>
      </c>
      <c r="HZ66" s="29">
        <v>3.9342781556315787</v>
      </c>
      <c r="IA66" s="29">
        <v>3.9712213716315787</v>
      </c>
      <c r="IB66" s="29">
        <v>3.6017943195150348</v>
      </c>
      <c r="IC66" s="29">
        <v>2.5886804954031435</v>
      </c>
      <c r="ID66" s="29">
        <v>3.9712213716315787</v>
      </c>
      <c r="IE66" s="29">
        <v>4.0516374236315791</v>
      </c>
      <c r="IF66" s="29">
        <v>3.5957625332140148</v>
      </c>
      <c r="IG66" s="29">
        <v>2.58434533182501</v>
      </c>
      <c r="IH66" s="29">
        <v>4.0516374236315791</v>
      </c>
      <c r="II66" s="29">
        <v>4.1457153416315791</v>
      </c>
      <c r="IJ66" s="29">
        <v>3.5683319975080403</v>
      </c>
      <c r="IK66" s="29">
        <v>2.5646304657162542</v>
      </c>
      <c r="IL66" s="29">
        <v>4.1457153416315791</v>
      </c>
      <c r="IM66" s="29">
        <v>4.254429459631579</v>
      </c>
      <c r="IN66" s="29">
        <v>3.5380786631310484</v>
      </c>
      <c r="IO66" s="29">
        <v>2.5428867986228001</v>
      </c>
      <c r="IP66" s="29">
        <v>4.254429459631579</v>
      </c>
      <c r="IQ66" s="29">
        <v>4.3946161696315791</v>
      </c>
      <c r="IR66" s="29">
        <v>3.5049035271429188</v>
      </c>
      <c r="IS66" s="29">
        <v>2.5190431751822531</v>
      </c>
      <c r="IT66" s="29">
        <v>4.3946161696315791</v>
      </c>
      <c r="IU66" s="29">
        <v>4.5320713676315787</v>
      </c>
      <c r="IV66" s="29">
        <v>3.469081839947167</v>
      </c>
      <c r="IW66" s="29">
        <v>2.4932974232791958</v>
      </c>
      <c r="IX66" s="29">
        <v>4.5320713676315787</v>
      </c>
      <c r="IY66" s="29">
        <v>4.6907970856315782</v>
      </c>
      <c r="IZ66" s="29">
        <v>3.4312391893838625</v>
      </c>
      <c r="JA66" s="29">
        <v>2.4660991652118742</v>
      </c>
      <c r="JB66" s="29">
        <v>4.6907970856315782</v>
      </c>
      <c r="JC66" s="29">
        <v>4.8461335466315791</v>
      </c>
      <c r="JD66" s="29">
        <v>3.3915315600576874</v>
      </c>
      <c r="JE66" s="29">
        <v>2.4375605101869509</v>
      </c>
      <c r="JF66" s="29">
        <v>4.8461335466315791</v>
      </c>
      <c r="JG66" s="29">
        <v>5.030485967631579</v>
      </c>
      <c r="JH66" s="29">
        <v>3.0338477984654859</v>
      </c>
      <c r="JI66" s="29">
        <v>2.1804861480726725</v>
      </c>
      <c r="JJ66" s="29">
        <v>5.030485967631579</v>
      </c>
      <c r="JK66" s="29">
        <v>6.3529882886315789</v>
      </c>
      <c r="JL66" s="29">
        <v>2.8009153775649267</v>
      </c>
      <c r="JM66" s="29">
        <v>2.013073030820185</v>
      </c>
      <c r="JN66" s="29">
        <v>2.966976374354573</v>
      </c>
      <c r="JO66" s="29">
        <v>5.5876968038354962</v>
      </c>
      <c r="JP66" s="29">
        <v>0.91997167350597919</v>
      </c>
      <c r="JQ66" s="29">
        <v>0.66120175564299766</v>
      </c>
      <c r="JR66" s="29">
        <v>-1.2178532689868646</v>
      </c>
      <c r="JS66" s="29">
        <v>7.0247794716315788</v>
      </c>
      <c r="JT66" s="29">
        <v>2.4349933903066034</v>
      </c>
      <c r="JU66" s="29">
        <v>1.7500776937121176</v>
      </c>
      <c r="JV66" s="29">
        <v>-3.8239232991009722</v>
      </c>
      <c r="JW66" s="29">
        <v>6.7004567406315791</v>
      </c>
      <c r="JX66" s="29">
        <v>2.4319870279592379</v>
      </c>
      <c r="JY66" s="29">
        <v>1.7479169618989288</v>
      </c>
      <c r="JZ66" s="29">
        <v>-3.5385077243205139</v>
      </c>
    </row>
    <row r="67" spans="1:286" ht="15" thickBot="1" x14ac:dyDescent="0.35">
      <c r="A67" s="2"/>
      <c r="B67" s="74" t="s">
        <v>545</v>
      </c>
      <c r="C67" s="74" t="s">
        <v>546</v>
      </c>
      <c r="D67" s="74" t="s">
        <v>875</v>
      </c>
      <c r="E67" s="87">
        <v>344595</v>
      </c>
      <c r="F67" s="84">
        <v>412486</v>
      </c>
      <c r="G67" s="22">
        <v>11.537015062631578</v>
      </c>
      <c r="H67" s="22">
        <v>8.8975391531671821</v>
      </c>
      <c r="I67" s="22">
        <v>6.3948365785614767</v>
      </c>
      <c r="J67" s="22">
        <v>9.7429124309209509</v>
      </c>
      <c r="K67" s="22">
        <v>11.484367878631579</v>
      </c>
      <c r="L67" s="22">
        <v>8.8891782862778612</v>
      </c>
      <c r="M67" s="22">
        <v>6.3888274589058147</v>
      </c>
      <c r="N67" s="22">
        <v>9.197230380007138</v>
      </c>
      <c r="O67" s="22">
        <v>11.538799704631579</v>
      </c>
      <c r="P67" s="22">
        <v>8.878353535224738</v>
      </c>
      <c r="Q67" s="22">
        <v>6.3810474971886828</v>
      </c>
      <c r="R67" s="22">
        <v>8.3339884622600113</v>
      </c>
      <c r="S67" s="22">
        <v>11.596413303631579</v>
      </c>
      <c r="T67" s="22">
        <v>8.8539899946769829</v>
      </c>
      <c r="U67" s="22">
        <v>6.3635369408881131</v>
      </c>
      <c r="V67" s="22">
        <v>8.1475881239271359</v>
      </c>
      <c r="W67" s="22">
        <v>11.667234570631578</v>
      </c>
      <c r="X67" s="22">
        <v>8.8248899271113519</v>
      </c>
      <c r="Y67" s="22">
        <v>6.3426221493593724</v>
      </c>
      <c r="Z67" s="22">
        <v>7.9642497771343184</v>
      </c>
      <c r="AA67" s="22">
        <v>11.755715582631579</v>
      </c>
      <c r="AB67" s="22">
        <v>8.7912471494430129</v>
      </c>
      <c r="AC67" s="22">
        <v>6.3184424226355711</v>
      </c>
      <c r="AD67" s="22">
        <v>7.7077327014817651</v>
      </c>
      <c r="AE67" s="22">
        <v>11.854359123631578</v>
      </c>
      <c r="AF67" s="22">
        <v>8.7522304164641813</v>
      </c>
      <c r="AG67" s="22">
        <v>6.2904003284189711</v>
      </c>
      <c r="AH67" s="22">
        <v>7.4448649807153497</v>
      </c>
      <c r="AI67" s="22">
        <v>11.975886308631578</v>
      </c>
      <c r="AJ67" s="22">
        <v>8.7081799056331999</v>
      </c>
      <c r="AK67" s="22">
        <v>6.2587403589468495</v>
      </c>
      <c r="AL67" s="22">
        <v>7.15255049500613</v>
      </c>
      <c r="AM67" s="22">
        <v>12.112062851631579</v>
      </c>
      <c r="AN67" s="22">
        <v>8.6604751732194352</v>
      </c>
      <c r="AO67" s="22">
        <v>6.224454028472941</v>
      </c>
      <c r="AP67" s="22">
        <v>6.8670356073785275</v>
      </c>
      <c r="AQ67" s="22">
        <v>12.268986079631578</v>
      </c>
      <c r="AR67" s="22">
        <v>8.0857793958131818</v>
      </c>
      <c r="AS67" s="22">
        <v>5.811408857708602</v>
      </c>
      <c r="AT67" s="22">
        <v>6.5114732613377164</v>
      </c>
      <c r="AU67" s="22">
        <v>13.06855078863158</v>
      </c>
      <c r="AV67" s="22">
        <v>7.7688960347797158</v>
      </c>
      <c r="AW67" s="22">
        <v>5.583658546820339</v>
      </c>
      <c r="AX67" s="22">
        <v>4.7587104849835065</v>
      </c>
      <c r="AY67" s="22">
        <v>13.763540016631579</v>
      </c>
      <c r="AZ67" s="22">
        <v>7.0760695144283519</v>
      </c>
      <c r="BA67" s="22">
        <v>5.0857104851517061</v>
      </c>
      <c r="BB67" s="22">
        <v>2.9555731861339751</v>
      </c>
      <c r="BC67" s="22">
        <v>14.073258406631579</v>
      </c>
      <c r="BD67" s="22">
        <v>9.1622813838384118</v>
      </c>
      <c r="BE67" s="22">
        <v>6.5851120324192669</v>
      </c>
      <c r="BF67" s="22">
        <v>2.2023633144479753</v>
      </c>
      <c r="BG67" s="22">
        <v>14.190813070631579</v>
      </c>
      <c r="BH67" s="22">
        <v>14.190813070631579</v>
      </c>
      <c r="BI67" s="22">
        <v>10.764484483852742</v>
      </c>
      <c r="BJ67" s="22">
        <v>1.952109588472176</v>
      </c>
      <c r="BK67" s="25">
        <v>11.555752417631579</v>
      </c>
      <c r="BL67" s="25">
        <v>8.8997902516105114</v>
      </c>
      <c r="BM67" s="25">
        <v>6.3964544873359745</v>
      </c>
      <c r="BN67" s="25">
        <v>9.6946897452116936</v>
      </c>
      <c r="BO67" s="25">
        <v>11.516365251631578</v>
      </c>
      <c r="BP67" s="25">
        <v>8.8956599979962103</v>
      </c>
      <c r="BQ67" s="25">
        <v>6.3934859927402448</v>
      </c>
      <c r="BR67" s="25">
        <v>9.4699875228855745</v>
      </c>
      <c r="BS67" s="25">
        <v>11.550567579631579</v>
      </c>
      <c r="BT67" s="25">
        <v>8.8911615652279075</v>
      </c>
      <c r="BU67" s="25">
        <v>6.3902528805372265</v>
      </c>
      <c r="BV67" s="25">
        <v>9.0134716810190163</v>
      </c>
      <c r="BW67" s="25">
        <v>11.583126162631579</v>
      </c>
      <c r="BX67" s="25">
        <v>8.883247223700268</v>
      </c>
      <c r="BY67" s="25">
        <v>6.3845646874509203</v>
      </c>
      <c r="BZ67" s="25">
        <v>8.8935249898478617</v>
      </c>
      <c r="CA67" s="25">
        <v>11.623919918631579</v>
      </c>
      <c r="CB67" s="25">
        <v>8.8745199803403576</v>
      </c>
      <c r="CC67" s="25">
        <v>6.3782922458120321</v>
      </c>
      <c r="CD67" s="25">
        <v>8.7748679619310916</v>
      </c>
      <c r="CE67" s="25">
        <v>11.674654839631579</v>
      </c>
      <c r="CF67" s="25">
        <v>8.8650703171135383</v>
      </c>
      <c r="CG67" s="25">
        <v>6.3715005867906234</v>
      </c>
      <c r="CH67" s="25">
        <v>8.5902864903610254</v>
      </c>
      <c r="CI67" s="25">
        <v>11.731408293631578</v>
      </c>
      <c r="CJ67" s="25">
        <v>8.8549185852296421</v>
      </c>
      <c r="CK67" s="25">
        <v>6.3642043372019064</v>
      </c>
      <c r="CL67" s="25">
        <v>8.387799782131566</v>
      </c>
      <c r="CM67" s="25">
        <v>11.798905243631578</v>
      </c>
      <c r="CN67" s="25">
        <v>8.8440043136556721</v>
      </c>
      <c r="CO67" s="25">
        <v>6.3563600353238146</v>
      </c>
      <c r="CP67" s="25">
        <v>8.1543592726740854</v>
      </c>
      <c r="CQ67" s="25">
        <v>11.87501639663158</v>
      </c>
      <c r="CR67" s="25">
        <v>8.832592580195362</v>
      </c>
      <c r="CS67" s="25">
        <v>6.3481581977931754</v>
      </c>
      <c r="CT67" s="25">
        <v>7.9153650759165917</v>
      </c>
      <c r="CU67" s="25">
        <v>11.961472914631578</v>
      </c>
      <c r="CV67" s="25">
        <v>8.4756013881247103</v>
      </c>
      <c r="CW67" s="25">
        <v>6.0915815990304667</v>
      </c>
      <c r="CX67" s="25">
        <v>7.6128614249097684</v>
      </c>
      <c r="CY67" s="25">
        <v>12.229060186631578</v>
      </c>
      <c r="CZ67" s="25">
        <v>8.4217498338467323</v>
      </c>
      <c r="DA67" s="25">
        <v>6.0528774266541499</v>
      </c>
      <c r="DB67" s="25">
        <v>6.4770921003116904</v>
      </c>
      <c r="DC67" s="25">
        <v>12.524055217631579</v>
      </c>
      <c r="DD67" s="25">
        <v>8.0633795930737353</v>
      </c>
      <c r="DE67" s="25">
        <v>5.7953096784361193</v>
      </c>
      <c r="DF67" s="25">
        <v>5.0350801696166414</v>
      </c>
      <c r="DG67" s="25">
        <v>12.803692007631579</v>
      </c>
      <c r="DH67" s="25">
        <v>9.8536717364928652</v>
      </c>
      <c r="DI67" s="25">
        <v>7.0820278920865318</v>
      </c>
      <c r="DJ67" s="25">
        <v>3.7269231659615372</v>
      </c>
      <c r="DK67" s="25">
        <v>12.965187217631579</v>
      </c>
      <c r="DL67" s="25">
        <v>12.965187217631579</v>
      </c>
      <c r="DM67" s="25">
        <v>10.413164848173487</v>
      </c>
      <c r="DN67" s="25">
        <v>3.2795813510276588</v>
      </c>
      <c r="DO67" s="27">
        <v>11.536629952631579</v>
      </c>
      <c r="DP67" s="27">
        <v>8.8981644304760898</v>
      </c>
      <c r="DQ67" s="27">
        <v>6.3952859776748623</v>
      </c>
      <c r="DR67" s="27">
        <v>9.7447482087519628</v>
      </c>
      <c r="DS67" s="27">
        <v>11.479131687631579</v>
      </c>
      <c r="DT67" s="27">
        <v>8.8918671672887104</v>
      </c>
      <c r="DU67" s="27">
        <v>6.3907600106313636</v>
      </c>
      <c r="DV67" s="27">
        <v>9.2282993231859578</v>
      </c>
      <c r="DW67" s="27">
        <v>11.525565489631578</v>
      </c>
      <c r="DX67" s="27">
        <v>8.8846933876591176</v>
      </c>
      <c r="DY67" s="27">
        <v>6.3856040739625666</v>
      </c>
      <c r="DZ67" s="27">
        <v>8.4030987083318394</v>
      </c>
      <c r="EA67" s="27">
        <v>11.574283260631578</v>
      </c>
      <c r="EB67" s="27">
        <v>8.8659141880771237</v>
      </c>
      <c r="EC67" s="27">
        <v>6.372107093467652</v>
      </c>
      <c r="ED67" s="27">
        <v>8.2523572629283386</v>
      </c>
      <c r="EE67" s="27">
        <v>11.634136426631578</v>
      </c>
      <c r="EF67" s="27">
        <v>8.8452486824529064</v>
      </c>
      <c r="EG67" s="27">
        <v>6.3572543876795393</v>
      </c>
      <c r="EH67" s="27">
        <v>8.1073490689110557</v>
      </c>
      <c r="EI67" s="27">
        <v>11.706149807631579</v>
      </c>
      <c r="EJ67" s="27">
        <v>8.8230334849499581</v>
      </c>
      <c r="EK67" s="27">
        <v>6.3412878878253345</v>
      </c>
      <c r="EL67" s="27">
        <v>7.9038604893634776</v>
      </c>
      <c r="EM67" s="27">
        <v>11.784229458631579</v>
      </c>
      <c r="EN67" s="27">
        <v>8.799059752751976</v>
      </c>
      <c r="EO67" s="27">
        <v>6.3240574944609262</v>
      </c>
      <c r="EP67" s="27">
        <v>7.6967996843863951</v>
      </c>
      <c r="EQ67" s="27">
        <v>11.877735209631579</v>
      </c>
      <c r="ER67" s="27">
        <v>8.7737559721656346</v>
      </c>
      <c r="ES67" s="27">
        <v>6.3058711691316542</v>
      </c>
      <c r="ET67" s="27">
        <v>7.4734459541225</v>
      </c>
      <c r="EU67" s="27">
        <v>11.982926174631579</v>
      </c>
      <c r="EV67" s="27">
        <v>8.7473563461847039</v>
      </c>
      <c r="EW67" s="27">
        <v>6.2868972381405106</v>
      </c>
      <c r="EX67" s="27">
        <v>7.2549673958744076</v>
      </c>
      <c r="EY67" s="27">
        <v>12.105619721631578</v>
      </c>
      <c r="EZ67" s="27">
        <v>8.3603413431412683</v>
      </c>
      <c r="FA67" s="27">
        <v>6.0087419352741813</v>
      </c>
      <c r="FB67" s="27">
        <v>6.9664431393918687</v>
      </c>
      <c r="FC67" s="27">
        <v>12.708961329631578</v>
      </c>
      <c r="FD67" s="27">
        <v>8.1953303458015689</v>
      </c>
      <c r="FE67" s="27">
        <v>5.8901452824820204</v>
      </c>
      <c r="FF67" s="27">
        <v>5.526412490703656</v>
      </c>
      <c r="FG67" s="27">
        <v>13.326241457631578</v>
      </c>
      <c r="FH67" s="27">
        <v>7.5363049351046856</v>
      </c>
      <c r="FI67" s="27">
        <v>5.4164907438531253</v>
      </c>
      <c r="FJ67" s="27">
        <v>4.2409907520650734</v>
      </c>
      <c r="FK67" s="27">
        <v>13.560449544631579</v>
      </c>
      <c r="FL67" s="27">
        <v>9.7303313042002468</v>
      </c>
      <c r="FM67" s="27">
        <v>6.9933806948713713</v>
      </c>
      <c r="FN67" s="27">
        <v>3.8783378922464529</v>
      </c>
      <c r="FO67" s="27">
        <v>13.599293119631579</v>
      </c>
      <c r="FP67" s="27">
        <v>13.599293119631579</v>
      </c>
      <c r="FQ67" s="27">
        <v>11.411859940596747</v>
      </c>
      <c r="FR67" s="27">
        <v>4.0115053202731268</v>
      </c>
      <c r="FS67" s="28">
        <v>11.537231802631579</v>
      </c>
      <c r="FT67" s="28">
        <v>8.8975388794990824</v>
      </c>
      <c r="FU67" s="28">
        <v>6.3948363818708254</v>
      </c>
      <c r="FV67" s="28">
        <v>9.7406874131948342</v>
      </c>
      <c r="FW67" s="28">
        <v>11.482705537631579</v>
      </c>
      <c r="FX67" s="28">
        <v>8.8891771066601777</v>
      </c>
      <c r="FY67" s="28">
        <v>6.3888266110913605</v>
      </c>
      <c r="FZ67" s="28">
        <v>9.2114390196249047</v>
      </c>
      <c r="GA67" s="28">
        <v>11.542425006631579</v>
      </c>
      <c r="GB67" s="28">
        <v>8.8783510786228295</v>
      </c>
      <c r="GC67" s="28">
        <v>6.3810457315805218</v>
      </c>
      <c r="GD67" s="28">
        <v>8.3772804616365644</v>
      </c>
      <c r="GE67" s="28">
        <v>11.615192177631579</v>
      </c>
      <c r="GF67" s="28">
        <v>8.8523110653433577</v>
      </c>
      <c r="GG67" s="28">
        <v>6.3623302613185535</v>
      </c>
      <c r="GH67" s="28">
        <v>8.2315884309564442</v>
      </c>
      <c r="GI67" s="28">
        <v>11.713078627631578</v>
      </c>
      <c r="GJ67" s="28">
        <v>8.821360903674405</v>
      </c>
      <c r="GK67" s="28">
        <v>6.3400857707301013</v>
      </c>
      <c r="GL67" s="28">
        <v>8.1046589344278068</v>
      </c>
      <c r="GM67" s="28">
        <v>11.844924261631579</v>
      </c>
      <c r="GN67" s="28">
        <v>8.785826613057667</v>
      </c>
      <c r="GO67" s="28">
        <v>6.3145465764071114</v>
      </c>
      <c r="GP67" s="28">
        <v>7.9298844798437749</v>
      </c>
      <c r="GQ67" s="28">
        <v>12.004217207631578</v>
      </c>
      <c r="GR67" s="28">
        <v>8.7447983716835829</v>
      </c>
      <c r="GS67" s="28">
        <v>6.2850587715010038</v>
      </c>
      <c r="GT67" s="28">
        <v>7.7472499706379594</v>
      </c>
      <c r="GU67" s="28">
        <v>12.215796359631579</v>
      </c>
      <c r="GV67" s="28">
        <v>8.6987324876467582</v>
      </c>
      <c r="GW67" s="28">
        <v>6.2519503136239072</v>
      </c>
      <c r="GX67" s="28">
        <v>7.5145444354455506</v>
      </c>
      <c r="GY67" s="28">
        <v>12.459389473631578</v>
      </c>
      <c r="GZ67" s="28">
        <v>8.6489729910506536</v>
      </c>
      <c r="HA67" s="28">
        <v>6.2161871836746219</v>
      </c>
      <c r="HB67" s="28">
        <v>7.3125353884894793</v>
      </c>
      <c r="HC67" s="28">
        <v>12.62433793563158</v>
      </c>
      <c r="HD67" s="28">
        <v>8.2369616576593128</v>
      </c>
      <c r="HE67" s="28">
        <v>5.9200665260189629</v>
      </c>
      <c r="HF67" s="28">
        <v>7.0792332428127231</v>
      </c>
      <c r="HG67" s="28">
        <v>13.345579695631578</v>
      </c>
      <c r="HH67" s="28">
        <v>7.9109640959928136</v>
      </c>
      <c r="HI67" s="28">
        <v>5.6857656596805777</v>
      </c>
      <c r="HJ67" s="28">
        <v>5.9403815133723779</v>
      </c>
      <c r="HK67" s="28">
        <v>14.258022414631579</v>
      </c>
      <c r="HL67" s="28">
        <v>6.5007489667610416</v>
      </c>
      <c r="HM67" s="28">
        <v>4.6722162796992555</v>
      </c>
      <c r="HN67" s="28">
        <v>1.5719232042181304</v>
      </c>
      <c r="HO67" s="28">
        <v>14.65366349263158</v>
      </c>
      <c r="HP67" s="28">
        <v>8.5852433327510287</v>
      </c>
      <c r="HQ67" s="28">
        <v>6.170383423441816</v>
      </c>
      <c r="HR67" s="28">
        <v>-1.7498265080394937</v>
      </c>
      <c r="HS67" s="28">
        <v>14.787697455631578</v>
      </c>
      <c r="HT67" s="28">
        <v>13.605740108555739</v>
      </c>
      <c r="HU67" s="28">
        <v>9.7787133078950568</v>
      </c>
      <c r="HV67" s="28">
        <v>-4.2454093597277165</v>
      </c>
      <c r="HW67" s="29">
        <v>11.522755613631579</v>
      </c>
      <c r="HX67" s="29">
        <v>11.522755613631579</v>
      </c>
      <c r="HY67" s="29">
        <v>11.522755613631579</v>
      </c>
      <c r="HZ67" s="29">
        <v>9.7899630903084063</v>
      </c>
      <c r="IA67" s="29">
        <v>11.454125974631578</v>
      </c>
      <c r="IB67" s="29">
        <v>11.454125974631578</v>
      </c>
      <c r="IC67" s="29">
        <v>11.454125974631578</v>
      </c>
      <c r="ID67" s="29">
        <v>9.3080970104815925</v>
      </c>
      <c r="IE67" s="29">
        <v>11.500242490631578</v>
      </c>
      <c r="IF67" s="29">
        <v>11.500242490631578</v>
      </c>
      <c r="IG67" s="29">
        <v>11.500242490631578</v>
      </c>
      <c r="IH67" s="29">
        <v>8.521668991996826</v>
      </c>
      <c r="II67" s="29">
        <v>11.561199928631579</v>
      </c>
      <c r="IJ67" s="29">
        <v>11.561199928631579</v>
      </c>
      <c r="IK67" s="29">
        <v>11.561199928631579</v>
      </c>
      <c r="IL67" s="29">
        <v>8.4123467403971457</v>
      </c>
      <c r="IM67" s="29">
        <v>11.648465266631579</v>
      </c>
      <c r="IN67" s="29">
        <v>11.648465266631579</v>
      </c>
      <c r="IO67" s="29">
        <v>11.648465266631579</v>
      </c>
      <c r="IP67" s="29">
        <v>8.3094352523651196</v>
      </c>
      <c r="IQ67" s="29">
        <v>11.772916125631578</v>
      </c>
      <c r="IR67" s="29">
        <v>11.772916125631578</v>
      </c>
      <c r="IS67" s="29">
        <v>11.772916125631578</v>
      </c>
      <c r="IT67" s="29">
        <v>8.107339155939675</v>
      </c>
      <c r="IU67" s="29">
        <v>11.922257968631579</v>
      </c>
      <c r="IV67" s="29">
        <v>11.922257968631579</v>
      </c>
      <c r="IW67" s="29">
        <v>11.922257968631579</v>
      </c>
      <c r="IX67" s="29">
        <v>7.9105241211395523</v>
      </c>
      <c r="IY67" s="29">
        <v>12.122913926631579</v>
      </c>
      <c r="IZ67" s="29">
        <v>12.122913926631579</v>
      </c>
      <c r="JA67" s="29">
        <v>12.122913926631579</v>
      </c>
      <c r="JB67" s="29">
        <v>7.701692498029665</v>
      </c>
      <c r="JC67" s="29">
        <v>12.330920497631579</v>
      </c>
      <c r="JD67" s="29">
        <v>12.330920497631579</v>
      </c>
      <c r="JE67" s="29">
        <v>12.330920497631579</v>
      </c>
      <c r="JF67" s="29">
        <v>7.5168691266642629</v>
      </c>
      <c r="JG67" s="29">
        <v>12.501573410631579</v>
      </c>
      <c r="JH67" s="29">
        <v>12.501573410631579</v>
      </c>
      <c r="JI67" s="29">
        <v>12.257452411923403</v>
      </c>
      <c r="JJ67" s="29">
        <v>7.1867925633660654</v>
      </c>
      <c r="JK67" s="29">
        <v>13.725820101631578</v>
      </c>
      <c r="JL67" s="29">
        <v>13.725820101631578</v>
      </c>
      <c r="JM67" s="29">
        <v>12.060889118768497</v>
      </c>
      <c r="JN67" s="29">
        <v>3.470327476375008</v>
      </c>
      <c r="JO67" s="29">
        <v>14.58995559963158</v>
      </c>
      <c r="JP67" s="29">
        <v>14.58995559963158</v>
      </c>
      <c r="JQ67" s="29">
        <v>10.639305388786292</v>
      </c>
      <c r="JR67" s="29">
        <v>-0.6031275003702028</v>
      </c>
      <c r="JS67" s="29">
        <v>14.600701438631578</v>
      </c>
      <c r="JT67" s="29">
        <v>14.600701438631578</v>
      </c>
      <c r="JU67" s="29">
        <v>10.510914199162407</v>
      </c>
      <c r="JV67" s="29">
        <v>-3.2521170161852098</v>
      </c>
      <c r="JW67" s="29">
        <v>14.364163552631579</v>
      </c>
      <c r="JX67" s="29">
        <v>14.195297438965548</v>
      </c>
      <c r="JY67" s="29">
        <v>10.202439769421408</v>
      </c>
      <c r="JZ67" s="29">
        <v>-3.3586323917483085</v>
      </c>
    </row>
    <row r="68" spans="1:286" ht="15" thickBot="1" x14ac:dyDescent="0.35">
      <c r="A68" s="2"/>
      <c r="B68" s="74" t="s">
        <v>547</v>
      </c>
      <c r="C68" s="74" t="s">
        <v>548</v>
      </c>
      <c r="D68" s="74" t="s">
        <v>880</v>
      </c>
      <c r="E68" s="87">
        <v>380863</v>
      </c>
      <c r="F68" s="84">
        <v>410807</v>
      </c>
      <c r="G68" s="22">
        <v>31.692985734000001</v>
      </c>
      <c r="H68" s="22">
        <v>7.247859782042922</v>
      </c>
      <c r="I68" s="22">
        <v>5.287212802635346</v>
      </c>
      <c r="J68" s="22">
        <v>13.69476456116462</v>
      </c>
      <c r="K68" s="22">
        <v>31.606196028999999</v>
      </c>
      <c r="L68" s="22">
        <v>7.2428769230309253</v>
      </c>
      <c r="M68" s="22">
        <v>5.283577876359975</v>
      </c>
      <c r="N68" s="22">
        <v>13.624769483601691</v>
      </c>
      <c r="O68" s="22">
        <v>31.684253302999998</v>
      </c>
      <c r="P68" s="22">
        <v>7.2365677652942262</v>
      </c>
      <c r="Q68" s="22">
        <v>5.2789754336303343</v>
      </c>
      <c r="R68" s="22">
        <v>13.238867135894067</v>
      </c>
      <c r="S68" s="22">
        <v>31.760039736</v>
      </c>
      <c r="T68" s="22">
        <v>7.2131709056064279</v>
      </c>
      <c r="U68" s="22">
        <v>5.2619077502309839</v>
      </c>
      <c r="V68" s="22">
        <v>12.984003891310277</v>
      </c>
      <c r="W68" s="22">
        <v>31.846381112</v>
      </c>
      <c r="X68" s="22">
        <v>7.1871713853215615</v>
      </c>
      <c r="Y68" s="22">
        <v>5.2429414621616282</v>
      </c>
      <c r="Z68" s="22">
        <v>12.645932835031157</v>
      </c>
      <c r="AA68" s="22">
        <v>31.947169512999999</v>
      </c>
      <c r="AB68" s="22">
        <v>7.158604405448739</v>
      </c>
      <c r="AC68" s="22">
        <v>5.2221022480683281</v>
      </c>
      <c r="AD68" s="22">
        <v>12.355725374752655</v>
      </c>
      <c r="AE68" s="22">
        <v>32.054327790999999</v>
      </c>
      <c r="AF68" s="22">
        <v>7.1270709042339444</v>
      </c>
      <c r="AG68" s="22">
        <v>5.1990989979574671</v>
      </c>
      <c r="AH68" s="22">
        <v>12.13569959241566</v>
      </c>
      <c r="AI68" s="22">
        <v>32.181023594999999</v>
      </c>
      <c r="AJ68" s="22">
        <v>7.092639804880374</v>
      </c>
      <c r="AK68" s="22">
        <v>5.1739819903461948</v>
      </c>
      <c r="AL68" s="22">
        <v>11.778889021744281</v>
      </c>
      <c r="AM68" s="22">
        <v>32.319056484999997</v>
      </c>
      <c r="AN68" s="22">
        <v>7.0561555030820307</v>
      </c>
      <c r="AO68" s="22">
        <v>5.1473672001371824</v>
      </c>
      <c r="AP68" s="22">
        <v>11.341548083850741</v>
      </c>
      <c r="AQ68" s="22">
        <v>32.470767219000003</v>
      </c>
      <c r="AR68" s="22">
        <v>6.4071627014275352</v>
      </c>
      <c r="AS68" s="22">
        <v>4.6739359869358355</v>
      </c>
      <c r="AT68" s="22">
        <v>10.933409664395846</v>
      </c>
      <c r="AU68" s="22">
        <v>33.223195062999999</v>
      </c>
      <c r="AV68" s="22">
        <v>6.1770952764786777</v>
      </c>
      <c r="AW68" s="22">
        <v>4.5061050035505472</v>
      </c>
      <c r="AX68" s="22">
        <v>8.7623297110545799</v>
      </c>
      <c r="AY68" s="22">
        <v>33.270966326963553</v>
      </c>
      <c r="AZ68" s="22">
        <v>5.3968772104200227</v>
      </c>
      <c r="BA68" s="22">
        <v>3.9369467869507822</v>
      </c>
      <c r="BB68" s="22">
        <v>6.5695551079797347</v>
      </c>
      <c r="BC68" s="22">
        <v>32.252845043188948</v>
      </c>
      <c r="BD68" s="22">
        <v>5.2317279478513035</v>
      </c>
      <c r="BE68" s="22">
        <v>3.8164726991983562</v>
      </c>
      <c r="BF68" s="22">
        <v>5.2421756477101482</v>
      </c>
      <c r="BG68" s="22">
        <v>29.685180975094411</v>
      </c>
      <c r="BH68" s="22">
        <v>4.8152276407386889</v>
      </c>
      <c r="BI68" s="22">
        <v>3.5126415238873645</v>
      </c>
      <c r="BJ68" s="22">
        <v>4.3335602008280709</v>
      </c>
      <c r="BK68" s="25">
        <v>31.720277330000002</v>
      </c>
      <c r="BL68" s="25">
        <v>7.2496696228906981</v>
      </c>
      <c r="BM68" s="25">
        <v>5.2885330563362807</v>
      </c>
      <c r="BN68" s="25">
        <v>13.624851377682445</v>
      </c>
      <c r="BO68" s="25">
        <v>31.654666743</v>
      </c>
      <c r="BP68" s="25">
        <v>7.2473786053922895</v>
      </c>
      <c r="BQ68" s="25">
        <v>5.2868617909678939</v>
      </c>
      <c r="BR68" s="25">
        <v>13.623635728050647</v>
      </c>
      <c r="BS68" s="25">
        <v>31.702995497</v>
      </c>
      <c r="BT68" s="25">
        <v>7.2447694016505269</v>
      </c>
      <c r="BU68" s="25">
        <v>5.2849584131649312</v>
      </c>
      <c r="BV68" s="25">
        <v>13.41043806237699</v>
      </c>
      <c r="BW68" s="25">
        <v>31.746307932000001</v>
      </c>
      <c r="BX68" s="25">
        <v>7.237412772292326</v>
      </c>
      <c r="BY68" s="25">
        <v>5.2795918544708336</v>
      </c>
      <c r="BZ68" s="25">
        <v>13.247555701298298</v>
      </c>
      <c r="CA68" s="25">
        <v>31.798197052999999</v>
      </c>
      <c r="CB68" s="25">
        <v>7.2295465806141959</v>
      </c>
      <c r="CC68" s="25">
        <v>5.2738535771587314</v>
      </c>
      <c r="CD68" s="25">
        <v>12.986179120815773</v>
      </c>
      <c r="CE68" s="25">
        <v>31.860261423000001</v>
      </c>
      <c r="CF68" s="25">
        <v>7.2211871608902518</v>
      </c>
      <c r="CG68" s="25">
        <v>5.2677554968541784</v>
      </c>
      <c r="CH68" s="25">
        <v>12.8062298927582</v>
      </c>
      <c r="CI68" s="25">
        <v>31.928473822000001</v>
      </c>
      <c r="CJ68" s="25">
        <v>7.2123966290766734</v>
      </c>
      <c r="CK68" s="25">
        <v>5.2613429262823965</v>
      </c>
      <c r="CL68" s="25">
        <v>12.647053931666827</v>
      </c>
      <c r="CM68" s="25">
        <v>32.008735666</v>
      </c>
      <c r="CN68" s="25">
        <v>7.2030987886952005</v>
      </c>
      <c r="CO68" s="25">
        <v>5.254560281173343</v>
      </c>
      <c r="CP68" s="25">
        <v>12.351542763900527</v>
      </c>
      <c r="CQ68" s="25">
        <v>32.098925489000003</v>
      </c>
      <c r="CR68" s="25">
        <v>7.1935113668379982</v>
      </c>
      <c r="CS68" s="25">
        <v>5.2475663904094434</v>
      </c>
      <c r="CT68" s="25">
        <v>11.929759612709262</v>
      </c>
      <c r="CU68" s="25">
        <v>32.199576630999999</v>
      </c>
      <c r="CV68" s="25">
        <v>6.626035944319093</v>
      </c>
      <c r="CW68" s="25">
        <v>4.8336009703613811</v>
      </c>
      <c r="CX68" s="25">
        <v>11.284730487029163</v>
      </c>
      <c r="CY68" s="25">
        <v>32.480704219000003</v>
      </c>
      <c r="CZ68" s="25">
        <v>6.591651600154778</v>
      </c>
      <c r="DA68" s="25">
        <v>4.808518070009721</v>
      </c>
      <c r="DB68" s="25">
        <v>10.124936925589221</v>
      </c>
      <c r="DC68" s="25">
        <v>32.728695407000004</v>
      </c>
      <c r="DD68" s="25">
        <v>6.2186387393139873</v>
      </c>
      <c r="DE68" s="25">
        <v>4.5364103812998309</v>
      </c>
      <c r="DF68" s="25">
        <v>9.4473610279157221</v>
      </c>
      <c r="DG68" s="25">
        <v>32.983296918000001</v>
      </c>
      <c r="DH68" s="25">
        <v>6.1739697298573564</v>
      </c>
      <c r="DI68" s="25">
        <v>4.5038249608057326</v>
      </c>
      <c r="DJ68" s="25">
        <v>8.7532407828907459</v>
      </c>
      <c r="DK68" s="25">
        <v>33.124496641</v>
      </c>
      <c r="DL68" s="25">
        <v>6.0973132421017686</v>
      </c>
      <c r="DM68" s="25">
        <v>4.4479051202383744</v>
      </c>
      <c r="DN68" s="25">
        <v>8.229439916754437</v>
      </c>
      <c r="DO68" s="27">
        <v>31.692518271000001</v>
      </c>
      <c r="DP68" s="27">
        <v>7.2481996450067365</v>
      </c>
      <c r="DQ68" s="27">
        <v>5.2874607279357049</v>
      </c>
      <c r="DR68" s="27">
        <v>13.696452493703442</v>
      </c>
      <c r="DS68" s="27">
        <v>31.600420102000001</v>
      </c>
      <c r="DT68" s="27">
        <v>7.2443374743571898</v>
      </c>
      <c r="DU68" s="27">
        <v>5.2846433282179515</v>
      </c>
      <c r="DV68" s="27">
        <v>13.658547876899014</v>
      </c>
      <c r="DW68" s="27">
        <v>31.670003891</v>
      </c>
      <c r="DX68" s="27">
        <v>7.240017611042636</v>
      </c>
      <c r="DY68" s="27">
        <v>5.2814920480733036</v>
      </c>
      <c r="DZ68" s="27">
        <v>13.312322788349874</v>
      </c>
      <c r="EA68" s="27">
        <v>31.736706373000001</v>
      </c>
      <c r="EB68" s="27">
        <v>7.219677516338928</v>
      </c>
      <c r="EC68" s="27">
        <v>5.2666542321720211</v>
      </c>
      <c r="ED68" s="27">
        <v>13.106557300729985</v>
      </c>
      <c r="EE68" s="27">
        <v>31.812117707999999</v>
      </c>
      <c r="EF68" s="27">
        <v>7.1983259727402675</v>
      </c>
      <c r="EG68" s="27">
        <v>5.2510785783837735</v>
      </c>
      <c r="EH68" s="27">
        <v>12.813264329340059</v>
      </c>
      <c r="EI68" s="27">
        <v>31.896683383999999</v>
      </c>
      <c r="EJ68" s="27">
        <v>7.1760942197526889</v>
      </c>
      <c r="EK68" s="27">
        <v>5.2348608241010304</v>
      </c>
      <c r="EL68" s="27">
        <v>12.582492596206146</v>
      </c>
      <c r="EM68" s="27">
        <v>31.983918685999999</v>
      </c>
      <c r="EN68" s="27">
        <v>7.1529436723834783</v>
      </c>
      <c r="EO68" s="27">
        <v>5.2179728221088055</v>
      </c>
      <c r="EP68" s="27">
        <v>12.420658629251539</v>
      </c>
      <c r="EQ68" s="27">
        <v>32.083746982999997</v>
      </c>
      <c r="ER68" s="27">
        <v>7.1290031967707916</v>
      </c>
      <c r="ES68" s="27">
        <v>5.2005085784607452</v>
      </c>
      <c r="ET68" s="27">
        <v>12.17194311990121</v>
      </c>
      <c r="EU68" s="27">
        <v>32.192553949000001</v>
      </c>
      <c r="EV68" s="27">
        <v>7.1044705054728601</v>
      </c>
      <c r="EW68" s="27">
        <v>5.1826123217154239</v>
      </c>
      <c r="EX68" s="27">
        <v>11.871906012039556</v>
      </c>
      <c r="EY68" s="27">
        <v>32.31241704</v>
      </c>
      <c r="EZ68" s="27">
        <v>6.5106796035340846</v>
      </c>
      <c r="FA68" s="27">
        <v>4.7494501258079636</v>
      </c>
      <c r="FB68" s="27">
        <v>11.551891107819221</v>
      </c>
      <c r="FC68" s="27">
        <v>32.882827570000003</v>
      </c>
      <c r="FD68" s="27">
        <v>6.3663853750570878</v>
      </c>
      <c r="FE68" s="27">
        <v>4.6441894950711298</v>
      </c>
      <c r="FF68" s="27">
        <v>9.856394036443124</v>
      </c>
      <c r="FG68" s="27">
        <v>33.450209102999999</v>
      </c>
      <c r="FH68" s="27">
        <v>5.9378608252339387</v>
      </c>
      <c r="FI68" s="27">
        <v>4.331586802110384</v>
      </c>
      <c r="FJ68" s="27">
        <v>8.5891704001876512</v>
      </c>
      <c r="FK68" s="27">
        <v>33.784940593999998</v>
      </c>
      <c r="FL68" s="27">
        <v>5.8325590270252965</v>
      </c>
      <c r="FM68" s="27">
        <v>4.2547706063820048</v>
      </c>
      <c r="FN68" s="27">
        <v>8.0042277195692435</v>
      </c>
      <c r="FO68" s="27">
        <v>33.802212911300465</v>
      </c>
      <c r="FP68" s="27">
        <v>5.4830506192698234</v>
      </c>
      <c r="FQ68" s="27">
        <v>3.9998090889569853</v>
      </c>
      <c r="FR68" s="27">
        <v>7.8354461373400497</v>
      </c>
      <c r="FS68" s="28">
        <v>31.693283112</v>
      </c>
      <c r="FT68" s="28">
        <v>7.2478597378284864</v>
      </c>
      <c r="FU68" s="28">
        <v>5.2872127703815313</v>
      </c>
      <c r="FV68" s="28">
        <v>13.69089984898477</v>
      </c>
      <c r="FW68" s="28">
        <v>31.600390256000001</v>
      </c>
      <c r="FX68" s="28">
        <v>7.2428767291979845</v>
      </c>
      <c r="FY68" s="28">
        <v>5.2835777349615434</v>
      </c>
      <c r="FZ68" s="28">
        <v>13.637409076417734</v>
      </c>
      <c r="GA68" s="28">
        <v>31.678810824999999</v>
      </c>
      <c r="GB68" s="28">
        <v>7.2365673618374782</v>
      </c>
      <c r="GC68" s="28">
        <v>5.2789751393142534</v>
      </c>
      <c r="GD68" s="28">
        <v>13.274170565214796</v>
      </c>
      <c r="GE68" s="28">
        <v>31.763436613</v>
      </c>
      <c r="GF68" s="28">
        <v>7.2120625076734672</v>
      </c>
      <c r="GG68" s="28">
        <v>5.2610991893705652</v>
      </c>
      <c r="GH68" s="28">
        <v>13.053794285684925</v>
      </c>
      <c r="GI68" s="28">
        <v>31.869176920000001</v>
      </c>
      <c r="GJ68" s="28">
        <v>7.1849292873486359</v>
      </c>
      <c r="GK68" s="28">
        <v>5.2413058829059995</v>
      </c>
      <c r="GL68" s="28">
        <v>12.743110699232107</v>
      </c>
      <c r="GM68" s="28">
        <v>32.003698966000002</v>
      </c>
      <c r="GN68" s="28">
        <v>7.1552224788015195</v>
      </c>
      <c r="GO68" s="28">
        <v>5.2196351796640723</v>
      </c>
      <c r="GP68" s="28">
        <v>12.48618301324759</v>
      </c>
      <c r="GQ68" s="28">
        <v>32.157472335999998</v>
      </c>
      <c r="GR68" s="28">
        <v>7.1225313826037286</v>
      </c>
      <c r="GS68" s="28">
        <v>5.1957874801297388</v>
      </c>
      <c r="GT68" s="28">
        <v>12.301441408497789</v>
      </c>
      <c r="GU68" s="28">
        <v>32.352719268000001</v>
      </c>
      <c r="GV68" s="28">
        <v>7.0869421190062729</v>
      </c>
      <c r="GW68" s="28">
        <v>5.1698256078270992</v>
      </c>
      <c r="GX68" s="28">
        <v>11.964220213337004</v>
      </c>
      <c r="GY68" s="28">
        <v>32.577471799999998</v>
      </c>
      <c r="GZ68" s="28">
        <v>7.049293820408538</v>
      </c>
      <c r="HA68" s="28">
        <v>5.1423616981586822</v>
      </c>
      <c r="HB68" s="28">
        <v>11.560783852790367</v>
      </c>
      <c r="HC68" s="28">
        <v>32.836760329000001</v>
      </c>
      <c r="HD68" s="28">
        <v>6.4510061695677789</v>
      </c>
      <c r="HE68" s="28">
        <v>4.7059191865332339</v>
      </c>
      <c r="HF68" s="28">
        <v>11.192062325451738</v>
      </c>
      <c r="HG68" s="28">
        <v>34.056980611</v>
      </c>
      <c r="HH68" s="28">
        <v>6.2152904711428558</v>
      </c>
      <c r="HI68" s="28">
        <v>4.5339678662852716</v>
      </c>
      <c r="HJ68" s="28">
        <v>9.1061157510313926</v>
      </c>
      <c r="HK68" s="28">
        <v>31.301143480841191</v>
      </c>
      <c r="HL68" s="28">
        <v>5.077352615843191</v>
      </c>
      <c r="HM68" s="28">
        <v>3.703858043789789</v>
      </c>
      <c r="HN68" s="28">
        <v>4.3010195199864754</v>
      </c>
      <c r="HO68" s="28">
        <v>30.27140482223928</v>
      </c>
      <c r="HP68" s="28">
        <v>4.9103189010817019</v>
      </c>
      <c r="HQ68" s="28">
        <v>3.5820092743990326</v>
      </c>
      <c r="HR68" s="28">
        <v>0.51996741811565883</v>
      </c>
      <c r="HS68" s="28">
        <v>24.17531323009813</v>
      </c>
      <c r="HT68" s="28">
        <v>3.9214730267856823</v>
      </c>
      <c r="HU68" s="28">
        <v>2.8606599763118399</v>
      </c>
      <c r="HV68" s="28">
        <v>-2.3503350705414014</v>
      </c>
      <c r="HW68" s="29">
        <v>31.675687823000001</v>
      </c>
      <c r="HX68" s="29">
        <v>7.2482566178763088</v>
      </c>
      <c r="HY68" s="29">
        <v>5.2875022888508534</v>
      </c>
      <c r="HZ68" s="29">
        <v>13.754435447357523</v>
      </c>
      <c r="IA68" s="29">
        <v>31.5652191</v>
      </c>
      <c r="IB68" s="29">
        <v>7.2444841827976179</v>
      </c>
      <c r="IC68" s="29">
        <v>5.2847503499826942</v>
      </c>
      <c r="ID68" s="29">
        <v>13.762859716064286</v>
      </c>
      <c r="IE68" s="29">
        <v>31.625753898999999</v>
      </c>
      <c r="IF68" s="29">
        <v>7.2396318696776589</v>
      </c>
      <c r="IG68" s="29">
        <v>5.2812106551180387</v>
      </c>
      <c r="IH68" s="29">
        <v>13.434443649506711</v>
      </c>
      <c r="II68" s="29">
        <v>31.695341154000001</v>
      </c>
      <c r="IJ68" s="29">
        <v>7.2028796386481995</v>
      </c>
      <c r="IK68" s="29">
        <v>5.2544004142651728</v>
      </c>
      <c r="IL68" s="29">
        <v>13.225082566181198</v>
      </c>
      <c r="IM68" s="29">
        <v>31.786029766999999</v>
      </c>
      <c r="IN68" s="29">
        <v>7.1631520041093477</v>
      </c>
      <c r="IO68" s="29">
        <v>5.2254196579772767</v>
      </c>
      <c r="IP68" s="29">
        <v>12.948894976696419</v>
      </c>
      <c r="IQ68" s="29">
        <v>31.90826363</v>
      </c>
      <c r="IR68" s="29">
        <v>7.120041154190841</v>
      </c>
      <c r="IS68" s="29">
        <v>5.1939708931727546</v>
      </c>
      <c r="IT68" s="29">
        <v>12.712106101124483</v>
      </c>
      <c r="IU68" s="29">
        <v>32.051463677000001</v>
      </c>
      <c r="IV68" s="29">
        <v>7.0742473046594405</v>
      </c>
      <c r="IW68" s="29">
        <v>5.1605649175047033</v>
      </c>
      <c r="IX68" s="29">
        <v>12.524301851775691</v>
      </c>
      <c r="IY68" s="29">
        <v>32.240277038000002</v>
      </c>
      <c r="IZ68" s="29">
        <v>7.0262089200315998</v>
      </c>
      <c r="JA68" s="29">
        <v>5.1255215847333497</v>
      </c>
      <c r="JB68" s="29">
        <v>12.196108460581769</v>
      </c>
      <c r="JC68" s="29">
        <v>32.461706362000001</v>
      </c>
      <c r="JD68" s="29">
        <v>6.9761103139169318</v>
      </c>
      <c r="JE68" s="29">
        <v>5.0889753490707994</v>
      </c>
      <c r="JF68" s="29">
        <v>11.794108528720399</v>
      </c>
      <c r="JG68" s="29">
        <v>32.732174055000002</v>
      </c>
      <c r="JH68" s="29">
        <v>6.3754431827327567</v>
      </c>
      <c r="JI68" s="29">
        <v>4.6507970396631562</v>
      </c>
      <c r="JJ68" s="29">
        <v>11.268093902135481</v>
      </c>
      <c r="JK68" s="29">
        <v>34.285428893999999</v>
      </c>
      <c r="JL68" s="29">
        <v>6.0922751101451791</v>
      </c>
      <c r="JM68" s="29">
        <v>4.4442298731194603</v>
      </c>
      <c r="JN68" s="29">
        <v>5.4044692572969844</v>
      </c>
      <c r="JO68" s="29">
        <v>25.551169034938169</v>
      </c>
      <c r="JP68" s="29">
        <v>4.1446503389501217</v>
      </c>
      <c r="JQ68" s="29">
        <v>3.0234647183485261</v>
      </c>
      <c r="JR68" s="29">
        <v>0.55840018430421878</v>
      </c>
      <c r="JS68" s="29">
        <v>24.66489614535547</v>
      </c>
      <c r="JT68" s="29">
        <v>4.000888179684984</v>
      </c>
      <c r="JU68" s="29">
        <v>2.9185922246940073</v>
      </c>
      <c r="JV68" s="29">
        <v>-2.6975306914807504</v>
      </c>
      <c r="JW68" s="29">
        <v>23.28528180590715</v>
      </c>
      <c r="JX68" s="29">
        <v>3.7771011963263668</v>
      </c>
      <c r="JY68" s="29">
        <v>2.755342736009319</v>
      </c>
      <c r="JZ68" s="29">
        <v>-2.380057486177467</v>
      </c>
    </row>
    <row r="69" spans="1:286" ht="15" thickBot="1" x14ac:dyDescent="0.35">
      <c r="A69" s="2"/>
      <c r="B69" s="74" t="s">
        <v>549</v>
      </c>
      <c r="C69" s="74" t="s">
        <v>480</v>
      </c>
      <c r="D69" s="74" t="s">
        <v>878</v>
      </c>
      <c r="E69" s="87">
        <v>353809</v>
      </c>
      <c r="F69" s="84">
        <v>430094</v>
      </c>
      <c r="G69" s="22">
        <v>31.731004067000001</v>
      </c>
      <c r="H69" s="22">
        <v>12.65667740678931</v>
      </c>
      <c r="I69" s="22">
        <v>9.2328699555967315</v>
      </c>
      <c r="J69" s="22">
        <v>10.512435798113557</v>
      </c>
      <c r="K69" s="22">
        <v>31.629012978999999</v>
      </c>
      <c r="L69" s="22">
        <v>12.65052620197473</v>
      </c>
      <c r="M69" s="22">
        <v>9.2283827373246758</v>
      </c>
      <c r="N69" s="22">
        <v>10.862335974039464</v>
      </c>
      <c r="O69" s="22">
        <v>31.671687535</v>
      </c>
      <c r="P69" s="22">
        <v>12.642639769163676</v>
      </c>
      <c r="Q69" s="22">
        <v>9.2226296943879138</v>
      </c>
      <c r="R69" s="22">
        <v>10.733858604178963</v>
      </c>
      <c r="S69" s="22">
        <v>31.713632954000001</v>
      </c>
      <c r="T69" s="22">
        <v>12.616772143903372</v>
      </c>
      <c r="U69" s="22">
        <v>9.2037596219026678</v>
      </c>
      <c r="V69" s="22">
        <v>10.523868860890573</v>
      </c>
      <c r="W69" s="22">
        <v>31.768075715000002</v>
      </c>
      <c r="X69" s="22">
        <v>12.587431913710006</v>
      </c>
      <c r="Y69" s="22">
        <v>9.1823563324661119</v>
      </c>
      <c r="Z69" s="22">
        <v>10.360600678433293</v>
      </c>
      <c r="AA69" s="22">
        <v>31.839978250999998</v>
      </c>
      <c r="AB69" s="22">
        <v>12.554640573116869</v>
      </c>
      <c r="AC69" s="22">
        <v>9.1584355060410267</v>
      </c>
      <c r="AD69" s="22">
        <v>10.212607815135936</v>
      </c>
      <c r="AE69" s="22">
        <v>31.918548549</v>
      </c>
      <c r="AF69" s="22">
        <v>12.517794808417356</v>
      </c>
      <c r="AG69" s="22">
        <v>9.1315570336780798</v>
      </c>
      <c r="AH69" s="22">
        <v>9.9612053953041837</v>
      </c>
      <c r="AI69" s="22">
        <v>32.015746114000002</v>
      </c>
      <c r="AJ69" s="22">
        <v>12.47699093188262</v>
      </c>
      <c r="AK69" s="22">
        <v>9.1017911738381692</v>
      </c>
      <c r="AL69" s="22">
        <v>9.716628810726462</v>
      </c>
      <c r="AM69" s="22">
        <v>32.122450974000003</v>
      </c>
      <c r="AN69" s="22">
        <v>12.433351416638278</v>
      </c>
      <c r="AO69" s="22">
        <v>9.0699567550387954</v>
      </c>
      <c r="AP69" s="22">
        <v>9.5476578406305457</v>
      </c>
      <c r="AQ69" s="22">
        <v>32.246243988000003</v>
      </c>
      <c r="AR69" s="22">
        <v>12.333814504227046</v>
      </c>
      <c r="AS69" s="22">
        <v>8.9973459632379775</v>
      </c>
      <c r="AT69" s="22">
        <v>9.2182982425555373</v>
      </c>
      <c r="AU69" s="22">
        <v>32.848324984000001</v>
      </c>
      <c r="AV69" s="22">
        <v>12.051070187157181</v>
      </c>
      <c r="AW69" s="22">
        <v>8.7910879204447152</v>
      </c>
      <c r="AX69" s="22">
        <v>7.8194164425914572</v>
      </c>
      <c r="AY69" s="22">
        <v>33.355777019000001</v>
      </c>
      <c r="AZ69" s="22">
        <v>11.171875053404682</v>
      </c>
      <c r="BA69" s="22">
        <v>8.1497273109710218</v>
      </c>
      <c r="BB69" s="22">
        <v>5.7081920086647351</v>
      </c>
      <c r="BC69" s="22">
        <v>33.601831228000002</v>
      </c>
      <c r="BD69" s="22">
        <v>10.9667161694585</v>
      </c>
      <c r="BE69" s="22">
        <v>8.0000667614578944</v>
      </c>
      <c r="BF69" s="22">
        <v>4.4147697902498066</v>
      </c>
      <c r="BG69" s="22">
        <v>33.704931551999998</v>
      </c>
      <c r="BH69" s="22">
        <v>10.546145516647387</v>
      </c>
      <c r="BI69" s="22">
        <v>7.6932663256292573</v>
      </c>
      <c r="BJ69" s="22">
        <v>3.7081099368244281</v>
      </c>
      <c r="BK69" s="25">
        <v>31.760767595000001</v>
      </c>
      <c r="BL69" s="25">
        <v>12.65895956778046</v>
      </c>
      <c r="BM69" s="25">
        <v>9.2345347602663779</v>
      </c>
      <c r="BN69" s="25">
        <v>10.434985116925457</v>
      </c>
      <c r="BO69" s="25">
        <v>31.684829865000001</v>
      </c>
      <c r="BP69" s="25">
        <v>12.656272559260255</v>
      </c>
      <c r="BQ69" s="25">
        <v>9.2325746249607779</v>
      </c>
      <c r="BR69" s="25">
        <v>10.738742889190231</v>
      </c>
      <c r="BS69" s="25">
        <v>31.711758507999999</v>
      </c>
      <c r="BT69" s="25">
        <v>12.653221938109208</v>
      </c>
      <c r="BU69" s="25">
        <v>9.2303492393033775</v>
      </c>
      <c r="BV69" s="25">
        <v>10.662457290795981</v>
      </c>
      <c r="BW69" s="25">
        <v>31.736710589000001</v>
      </c>
      <c r="BX69" s="25">
        <v>12.645259263421147</v>
      </c>
      <c r="BY69" s="25">
        <v>9.2245405789788162</v>
      </c>
      <c r="BZ69" s="25">
        <v>10.502299375454413</v>
      </c>
      <c r="CA69" s="25">
        <v>31.773370948</v>
      </c>
      <c r="CB69" s="25">
        <v>12.636664497940984</v>
      </c>
      <c r="CC69" s="25">
        <v>9.218270817221704</v>
      </c>
      <c r="CD69" s="25">
        <v>10.385176243050495</v>
      </c>
      <c r="CE69" s="25">
        <v>31.825883427000001</v>
      </c>
      <c r="CF69" s="25">
        <v>12.627467396011733</v>
      </c>
      <c r="CG69" s="25">
        <v>9.2115616594110143</v>
      </c>
      <c r="CH69" s="25">
        <v>10.280891754030989</v>
      </c>
      <c r="CI69" s="25">
        <v>31.886302500999999</v>
      </c>
      <c r="CJ69" s="25">
        <v>12.617703260098851</v>
      </c>
      <c r="CK69" s="25">
        <v>9.204438858203801</v>
      </c>
      <c r="CL69" s="25">
        <v>10.050138026675718</v>
      </c>
      <c r="CM69" s="25">
        <v>31.960769526</v>
      </c>
      <c r="CN69" s="25">
        <v>12.60730578552031</v>
      </c>
      <c r="CO69" s="25">
        <v>9.1968540452576466</v>
      </c>
      <c r="CP69" s="25">
        <v>9.8161419602815627</v>
      </c>
      <c r="CQ69" s="25">
        <v>32.045014094000003</v>
      </c>
      <c r="CR69" s="25">
        <v>12.596519706691925</v>
      </c>
      <c r="CS69" s="25">
        <v>9.188985750921578</v>
      </c>
      <c r="CT69" s="25">
        <v>9.6370823244789463</v>
      </c>
      <c r="CU69" s="25">
        <v>32.144034719000004</v>
      </c>
      <c r="CV69" s="25">
        <v>12.517630372864065</v>
      </c>
      <c r="CW69" s="25">
        <v>9.1314370802313078</v>
      </c>
      <c r="CX69" s="25">
        <v>9.303102710289167</v>
      </c>
      <c r="CY69" s="25">
        <v>32.360643398000001</v>
      </c>
      <c r="CZ69" s="25">
        <v>12.475327618783234</v>
      </c>
      <c r="DA69" s="25">
        <v>9.1005778100896535</v>
      </c>
      <c r="DB69" s="25">
        <v>8.323508226819115</v>
      </c>
      <c r="DC69" s="25">
        <v>32.544611375999999</v>
      </c>
      <c r="DD69" s="25">
        <v>12.098215657561292</v>
      </c>
      <c r="DE69" s="25">
        <v>8.8254798847214584</v>
      </c>
      <c r="DF69" s="25">
        <v>7.3133569642703726</v>
      </c>
      <c r="DG69" s="25">
        <v>32.732384093999997</v>
      </c>
      <c r="DH69" s="25">
        <v>12.048918524045181</v>
      </c>
      <c r="DI69" s="25">
        <v>8.7895183121610501</v>
      </c>
      <c r="DJ69" s="25">
        <v>6.3894958650807858</v>
      </c>
      <c r="DK69" s="25">
        <v>32.787475452999999</v>
      </c>
      <c r="DL69" s="25">
        <v>11.734655880399009</v>
      </c>
      <c r="DM69" s="25">
        <v>8.5602680889444347</v>
      </c>
      <c r="DN69" s="25">
        <v>6.29007842830773</v>
      </c>
      <c r="DO69" s="27">
        <v>31.73072179</v>
      </c>
      <c r="DP69" s="27">
        <v>12.657112290725818</v>
      </c>
      <c r="DQ69" s="27">
        <v>9.2331871973737414</v>
      </c>
      <c r="DR69" s="27">
        <v>10.513674118520527</v>
      </c>
      <c r="DS69" s="27">
        <v>31.625157440999999</v>
      </c>
      <c r="DT69" s="27">
        <v>12.652392879101043</v>
      </c>
      <c r="DU69" s="27">
        <v>9.2297444522995011</v>
      </c>
      <c r="DV69" s="27">
        <v>10.895637392617814</v>
      </c>
      <c r="DW69" s="27">
        <v>31.661905209</v>
      </c>
      <c r="DX69" s="27">
        <v>12.647063120318442</v>
      </c>
      <c r="DY69" s="27">
        <v>9.2258564674711874</v>
      </c>
      <c r="DZ69" s="27">
        <v>10.804734803200951</v>
      </c>
      <c r="EA69" s="27">
        <v>31.697220606000002</v>
      </c>
      <c r="EB69" s="27">
        <v>12.625156466422675</v>
      </c>
      <c r="EC69" s="27">
        <v>9.2098758684497266</v>
      </c>
      <c r="ED69" s="27">
        <v>10.63088932895532</v>
      </c>
      <c r="EE69" s="27">
        <v>31.743457361000001</v>
      </c>
      <c r="EF69" s="27">
        <v>12.601910364744112</v>
      </c>
      <c r="EG69" s="27">
        <v>9.1929181609191843</v>
      </c>
      <c r="EH69" s="27">
        <v>10.506809764646157</v>
      </c>
      <c r="EI69" s="27">
        <v>31.803015449</v>
      </c>
      <c r="EJ69" s="27">
        <v>12.577511772876308</v>
      </c>
      <c r="EK69" s="27">
        <v>9.1751197278411407</v>
      </c>
      <c r="EL69" s="27">
        <v>10.410429417271846</v>
      </c>
      <c r="EM69" s="27">
        <v>31.866127965</v>
      </c>
      <c r="EN69" s="27">
        <v>12.551869883443041</v>
      </c>
      <c r="EO69" s="27">
        <v>9.1564143264989113</v>
      </c>
      <c r="EP69" s="27">
        <v>10.209172397043353</v>
      </c>
      <c r="EQ69" s="27">
        <v>31.942222984000001</v>
      </c>
      <c r="ER69" s="27">
        <v>12.525185312943689</v>
      </c>
      <c r="ES69" s="27">
        <v>9.1369483038357036</v>
      </c>
      <c r="ET69" s="27">
        <v>10.023936525368697</v>
      </c>
      <c r="EU69" s="27">
        <v>32.025525887000001</v>
      </c>
      <c r="EV69" s="27">
        <v>12.497697264844202</v>
      </c>
      <c r="EW69" s="27">
        <v>9.1168961554496182</v>
      </c>
      <c r="EX69" s="27">
        <v>9.9120055819054507</v>
      </c>
      <c r="EY69" s="27">
        <v>32.123401110000003</v>
      </c>
      <c r="EZ69" s="27">
        <v>12.397635595384322</v>
      </c>
      <c r="FA69" s="27">
        <v>9.0439025606877408</v>
      </c>
      <c r="FB69" s="27">
        <v>9.6421084814473659</v>
      </c>
      <c r="FC69" s="27">
        <v>32.579261912999996</v>
      </c>
      <c r="FD69" s="27">
        <v>12.232096999698896</v>
      </c>
      <c r="FE69" s="27">
        <v>8.9231444598471708</v>
      </c>
      <c r="FF69" s="27">
        <v>8.4987932066448622</v>
      </c>
      <c r="FG69" s="27">
        <v>33.028732468000001</v>
      </c>
      <c r="FH69" s="27">
        <v>11.771803297779877</v>
      </c>
      <c r="FI69" s="27">
        <v>8.5873666127386699</v>
      </c>
      <c r="FJ69" s="27">
        <v>7.5768920931562747</v>
      </c>
      <c r="FK69" s="27">
        <v>33.265540514000001</v>
      </c>
      <c r="FL69" s="27">
        <v>11.646103765048878</v>
      </c>
      <c r="FM69" s="27">
        <v>8.4956705536637944</v>
      </c>
      <c r="FN69" s="27">
        <v>7.3150479490444056</v>
      </c>
      <c r="FO69" s="27">
        <v>33.360018668000002</v>
      </c>
      <c r="FP69" s="27">
        <v>11.516554869429873</v>
      </c>
      <c r="FQ69" s="27">
        <v>8.4011664379548936</v>
      </c>
      <c r="FR69" s="27">
        <v>7.5462392340167455</v>
      </c>
      <c r="FS69" s="28">
        <v>31.731335457</v>
      </c>
      <c r="FT69" s="28">
        <v>12.656677311451928</v>
      </c>
      <c r="FU69" s="28">
        <v>9.2328698860494391</v>
      </c>
      <c r="FV69" s="28">
        <v>10.511163802550588</v>
      </c>
      <c r="FW69" s="28">
        <v>31.623361493000001</v>
      </c>
      <c r="FX69" s="28">
        <v>12.650525790622543</v>
      </c>
      <c r="FY69" s="28">
        <v>9.2283824372489835</v>
      </c>
      <c r="FZ69" s="28">
        <v>10.886380829610523</v>
      </c>
      <c r="GA69" s="28">
        <v>31.665717240999999</v>
      </c>
      <c r="GB69" s="28">
        <v>12.642638912706326</v>
      </c>
      <c r="GC69" s="28">
        <v>9.2226290696142019</v>
      </c>
      <c r="GD69" s="28">
        <v>10.792926780140078</v>
      </c>
      <c r="GE69" s="28">
        <v>31.714697765</v>
      </c>
      <c r="GF69" s="28">
        <v>12.615434940398092</v>
      </c>
      <c r="GG69" s="28">
        <v>9.2027841505627883</v>
      </c>
      <c r="GH69" s="28">
        <v>10.627357678133539</v>
      </c>
      <c r="GI69" s="28">
        <v>31.785402568999999</v>
      </c>
      <c r="GJ69" s="28">
        <v>12.584697808128187</v>
      </c>
      <c r="GK69" s="28">
        <v>9.1803618405097751</v>
      </c>
      <c r="GL69" s="28">
        <v>10.520544903073208</v>
      </c>
      <c r="GM69" s="28">
        <v>31.885740861000002</v>
      </c>
      <c r="GN69" s="28">
        <v>12.550495120167326</v>
      </c>
      <c r="GO69" s="28">
        <v>9.1554114558294248</v>
      </c>
      <c r="GP69" s="28">
        <v>10.451987845403625</v>
      </c>
      <c r="GQ69" s="28">
        <v>32.004968235999996</v>
      </c>
      <c r="GR69" s="28">
        <v>12.512196155976207</v>
      </c>
      <c r="GS69" s="28">
        <v>9.1274728946695287</v>
      </c>
      <c r="GT69" s="28">
        <v>10.279167556650695</v>
      </c>
      <c r="GU69" s="28">
        <v>32.165419901999996</v>
      </c>
      <c r="GV69" s="28">
        <v>12.469937731606882</v>
      </c>
      <c r="GW69" s="28">
        <v>9.096645962435236</v>
      </c>
      <c r="GX69" s="28">
        <v>10.096748458023569</v>
      </c>
      <c r="GY69" s="28">
        <v>32.350940301999998</v>
      </c>
      <c r="GZ69" s="28">
        <v>12.424829930667766</v>
      </c>
      <c r="HA69" s="28">
        <v>9.0637404496637402</v>
      </c>
      <c r="HB69" s="28">
        <v>10.005428863359597</v>
      </c>
      <c r="HC69" s="28">
        <v>32.569976474999997</v>
      </c>
      <c r="HD69" s="28">
        <v>12.309498713692779</v>
      </c>
      <c r="HE69" s="28">
        <v>8.9796079325799472</v>
      </c>
      <c r="HF69" s="28">
        <v>9.7798981464875112</v>
      </c>
      <c r="HG69" s="28">
        <v>33.580571986999999</v>
      </c>
      <c r="HH69" s="28">
        <v>12.019817414984777</v>
      </c>
      <c r="HI69" s="28">
        <v>8.768289458261826</v>
      </c>
      <c r="HJ69" s="28">
        <v>8.802282277978513</v>
      </c>
      <c r="HK69" s="28">
        <v>34.536673296000004</v>
      </c>
      <c r="HL69" s="28">
        <v>10.900372507580606</v>
      </c>
      <c r="HM69" s="28">
        <v>7.9516699837879434</v>
      </c>
      <c r="HN69" s="28">
        <v>4.1206728793615888</v>
      </c>
      <c r="HO69" s="28">
        <v>34.976081225999998</v>
      </c>
      <c r="HP69" s="28">
        <v>10.693189434869971</v>
      </c>
      <c r="HQ69" s="28">
        <v>7.800532816752928</v>
      </c>
      <c r="HR69" s="28">
        <v>0.54904780346572224</v>
      </c>
      <c r="HS69" s="28">
        <v>35.121658256000003</v>
      </c>
      <c r="HT69" s="28">
        <v>9.6059498738026559</v>
      </c>
      <c r="HU69" s="28">
        <v>7.0074066940526833</v>
      </c>
      <c r="HV69" s="28">
        <v>-1.8377556631945993</v>
      </c>
      <c r="HW69" s="29">
        <v>31.712130043000002</v>
      </c>
      <c r="HX69" s="29">
        <v>12.657017285346615</v>
      </c>
      <c r="HY69" s="29">
        <v>9.2331178922723254</v>
      </c>
      <c r="HZ69" s="29">
        <v>10.579839358195201</v>
      </c>
      <c r="IA69" s="29">
        <v>31.585160205000001</v>
      </c>
      <c r="IB69" s="29">
        <v>12.652261873102507</v>
      </c>
      <c r="IC69" s="29">
        <v>9.2296488852475012</v>
      </c>
      <c r="ID69" s="29">
        <v>11.020362105920713</v>
      </c>
      <c r="IE69" s="29">
        <v>31.608165931999999</v>
      </c>
      <c r="IF69" s="29">
        <v>12.646237062167877</v>
      </c>
      <c r="IG69" s="29">
        <v>9.2252538695511497</v>
      </c>
      <c r="IH69" s="29">
        <v>10.992876312519734</v>
      </c>
      <c r="II69" s="29">
        <v>31.640703278</v>
      </c>
      <c r="IJ69" s="29">
        <v>12.607234904446539</v>
      </c>
      <c r="IK69" s="29">
        <v>9.1968023385011737</v>
      </c>
      <c r="IL69" s="29">
        <v>10.879606106425694</v>
      </c>
      <c r="IM69" s="29">
        <v>31.695159581999999</v>
      </c>
      <c r="IN69" s="29">
        <v>12.564761909382733</v>
      </c>
      <c r="IO69" s="29">
        <v>9.165818879932619</v>
      </c>
      <c r="IP69" s="29">
        <v>10.8197151432759</v>
      </c>
      <c r="IQ69" s="29">
        <v>31.783854366</v>
      </c>
      <c r="IR69" s="29">
        <v>12.518432440226009</v>
      </c>
      <c r="IS69" s="29">
        <v>9.1320221772050605</v>
      </c>
      <c r="IT69" s="29">
        <v>10.763785187752923</v>
      </c>
      <c r="IU69" s="29">
        <v>31.891379761</v>
      </c>
      <c r="IV69" s="29">
        <v>12.468906633539273</v>
      </c>
      <c r="IW69" s="29">
        <v>9.0958937907503845</v>
      </c>
      <c r="IX69" s="29">
        <v>10.61511810931411</v>
      </c>
      <c r="IY69" s="29">
        <v>32.039796033000002</v>
      </c>
      <c r="IZ69" s="29">
        <v>12.416780738983086</v>
      </c>
      <c r="JA69" s="29">
        <v>9.0578686763946799</v>
      </c>
      <c r="JB69" s="29">
        <v>10.47889782057791</v>
      </c>
      <c r="JC69" s="29">
        <v>32.215903492999999</v>
      </c>
      <c r="JD69" s="29">
        <v>12.362257496928931</v>
      </c>
      <c r="JE69" s="29">
        <v>9.0180947304162906</v>
      </c>
      <c r="JF69" s="29">
        <v>10.423879898864463</v>
      </c>
      <c r="JG69" s="29">
        <v>32.449975121000001</v>
      </c>
      <c r="JH69" s="29">
        <v>12.245745349948569</v>
      </c>
      <c r="JI69" s="29">
        <v>8.93310074133508</v>
      </c>
      <c r="JJ69" s="29">
        <v>10.060683469654776</v>
      </c>
      <c r="JK69" s="29">
        <v>33.798893401999997</v>
      </c>
      <c r="JL69" s="29">
        <v>11.932843328846891</v>
      </c>
      <c r="JM69" s="29">
        <v>8.7048430733213991</v>
      </c>
      <c r="JN69" s="29">
        <v>4.8813692039516567</v>
      </c>
      <c r="JO69" s="29">
        <v>34.678448807999999</v>
      </c>
      <c r="JP69" s="29">
        <v>10.096964490991123</v>
      </c>
      <c r="JQ69" s="29">
        <v>7.3655950211381453</v>
      </c>
      <c r="JR69" s="29">
        <v>0.48875411678206504</v>
      </c>
      <c r="JS69" s="29">
        <v>35.048268069999999</v>
      </c>
      <c r="JT69" s="29">
        <v>9.9446426377105777</v>
      </c>
      <c r="JU69" s="29">
        <v>7.2544783498717704</v>
      </c>
      <c r="JV69" s="29">
        <v>-2.350922159277868</v>
      </c>
      <c r="JW69" s="29">
        <v>35.109210125000004</v>
      </c>
      <c r="JX69" s="29">
        <v>9.5473824797431366</v>
      </c>
      <c r="JY69" s="29">
        <v>6.9646825954911078</v>
      </c>
      <c r="JZ69" s="29">
        <v>-1.2807389412657528</v>
      </c>
    </row>
    <row r="70" spans="1:286" ht="15" thickBot="1" x14ac:dyDescent="0.35">
      <c r="A70" s="2"/>
      <c r="B70" s="74" t="s">
        <v>550</v>
      </c>
      <c r="C70" s="74" t="s">
        <v>551</v>
      </c>
      <c r="D70" s="74" t="s">
        <v>880</v>
      </c>
      <c r="E70" s="87">
        <v>372937</v>
      </c>
      <c r="F70" s="84">
        <v>406428</v>
      </c>
      <c r="G70" s="22">
        <v>20.205571609</v>
      </c>
      <c r="H70" s="22">
        <v>9.9572499413369631</v>
      </c>
      <c r="I70" s="22">
        <v>7.1564715873236571</v>
      </c>
      <c r="J70" s="22">
        <v>10.67630418009416</v>
      </c>
      <c r="K70" s="22">
        <v>20.230459758999999</v>
      </c>
      <c r="L70" s="22">
        <v>9.952513707420426</v>
      </c>
      <c r="M70" s="22">
        <v>7.1530675627531881</v>
      </c>
      <c r="N70" s="22">
        <v>10.787467506335235</v>
      </c>
      <c r="O70" s="22">
        <v>20.271961892</v>
      </c>
      <c r="P70" s="22">
        <v>9.9464470118085888</v>
      </c>
      <c r="Q70" s="22">
        <v>7.148707309166018</v>
      </c>
      <c r="R70" s="22">
        <v>10.477617971183189</v>
      </c>
      <c r="S70" s="22">
        <v>20.325537355000002</v>
      </c>
      <c r="T70" s="22">
        <v>9.930782270167775</v>
      </c>
      <c r="U70" s="22">
        <v>7.1374487509159286</v>
      </c>
      <c r="V70" s="22">
        <v>10.303691304508419</v>
      </c>
      <c r="W70" s="22">
        <v>20.393770829000001</v>
      </c>
      <c r="X70" s="22">
        <v>9.9124411028203525</v>
      </c>
      <c r="Y70" s="22">
        <v>7.1242665928126883</v>
      </c>
      <c r="Z70" s="22">
        <v>10.10364755107069</v>
      </c>
      <c r="AA70" s="22">
        <v>20.480879334000001</v>
      </c>
      <c r="AB70" s="22">
        <v>9.8914106653965934</v>
      </c>
      <c r="AC70" s="22">
        <v>7.1091516033548752</v>
      </c>
      <c r="AD70" s="22">
        <v>9.9395374625682553</v>
      </c>
      <c r="AE70" s="22">
        <v>20.570851637000001</v>
      </c>
      <c r="AF70" s="22">
        <v>9.8672380021359132</v>
      </c>
      <c r="AG70" s="22">
        <v>7.091778234318828</v>
      </c>
      <c r="AH70" s="22">
        <v>9.7562763589455752</v>
      </c>
      <c r="AI70" s="22">
        <v>20.681758348999999</v>
      </c>
      <c r="AJ70" s="22">
        <v>9.8399514220596185</v>
      </c>
      <c r="AK70" s="22">
        <v>7.0721668319555553</v>
      </c>
      <c r="AL70" s="22">
        <v>9.5280012520950006</v>
      </c>
      <c r="AM70" s="22">
        <v>20.809286891999999</v>
      </c>
      <c r="AN70" s="22">
        <v>9.8104480624810133</v>
      </c>
      <c r="AO70" s="22">
        <v>7.050962186516422</v>
      </c>
      <c r="AP70" s="22">
        <v>9.3060039119567683</v>
      </c>
      <c r="AQ70" s="22">
        <v>20.958411233</v>
      </c>
      <c r="AR70" s="22">
        <v>9.6104203579701295</v>
      </c>
      <c r="AS70" s="22">
        <v>6.9071983368146137</v>
      </c>
      <c r="AT70" s="22">
        <v>9.0633860507315323</v>
      </c>
      <c r="AU70" s="22">
        <v>21.691457019000001</v>
      </c>
      <c r="AV70" s="22">
        <v>9.4128041538808045</v>
      </c>
      <c r="AW70" s="22">
        <v>6.7651676799473099</v>
      </c>
      <c r="AX70" s="22">
        <v>8.0176942619865965</v>
      </c>
      <c r="AY70" s="22">
        <v>22.379897101000001</v>
      </c>
      <c r="AZ70" s="22">
        <v>8.793918264919256</v>
      </c>
      <c r="BA70" s="22">
        <v>6.3203622059216</v>
      </c>
      <c r="BB70" s="22">
        <v>6.9859320996890677</v>
      </c>
      <c r="BC70" s="22">
        <v>22.761100553999999</v>
      </c>
      <c r="BD70" s="22">
        <v>9.0414623598644503</v>
      </c>
      <c r="BE70" s="22">
        <v>6.4982770210083007</v>
      </c>
      <c r="BF70" s="22">
        <v>6.4896402445270081</v>
      </c>
      <c r="BG70" s="22">
        <v>22.981864052999999</v>
      </c>
      <c r="BH70" s="22">
        <v>9.7487019971091549</v>
      </c>
      <c r="BI70" s="22">
        <v>7.006584073576998</v>
      </c>
      <c r="BJ70" s="22">
        <v>6.2808813623785014</v>
      </c>
      <c r="BK70" s="25">
        <v>20.215040315</v>
      </c>
      <c r="BL70" s="25">
        <v>9.9587928994979737</v>
      </c>
      <c r="BM70" s="25">
        <v>7.1575805417342382</v>
      </c>
      <c r="BN70" s="25">
        <v>10.628867286030724</v>
      </c>
      <c r="BO70" s="25">
        <v>20.237960087000001</v>
      </c>
      <c r="BP70" s="25">
        <v>9.956465010547916</v>
      </c>
      <c r="BQ70" s="25">
        <v>7.1559074421105784</v>
      </c>
      <c r="BR70" s="25">
        <v>10.784517860697401</v>
      </c>
      <c r="BS70" s="25">
        <v>20.271960432</v>
      </c>
      <c r="BT70" s="25">
        <v>9.9537981648274396</v>
      </c>
      <c r="BU70" s="25">
        <v>7.1539907275820882</v>
      </c>
      <c r="BV70" s="25">
        <v>10.639773405392971</v>
      </c>
      <c r="BW70" s="25">
        <v>20.314118593</v>
      </c>
      <c r="BX70" s="25">
        <v>9.9485794717861182</v>
      </c>
      <c r="BY70" s="25">
        <v>7.1502399501391993</v>
      </c>
      <c r="BZ70" s="25">
        <v>10.55625348392719</v>
      </c>
      <c r="CA70" s="25">
        <v>20.365954388999999</v>
      </c>
      <c r="CB70" s="25">
        <v>9.9428548020943435</v>
      </c>
      <c r="CC70" s="25">
        <v>7.1461255173151388</v>
      </c>
      <c r="CD70" s="25">
        <v>10.432422954331626</v>
      </c>
      <c r="CE70" s="25">
        <v>20.428380213000001</v>
      </c>
      <c r="CF70" s="25">
        <v>9.9366063053197351</v>
      </c>
      <c r="CG70" s="25">
        <v>7.1416345996526909</v>
      </c>
      <c r="CH70" s="25">
        <v>10.340580765015542</v>
      </c>
      <c r="CI70" s="25">
        <v>20.486394309000001</v>
      </c>
      <c r="CJ70" s="25">
        <v>9.9299306230634468</v>
      </c>
      <c r="CK70" s="25">
        <v>7.136836655373437</v>
      </c>
      <c r="CL70" s="25">
        <v>10.216427486716412</v>
      </c>
      <c r="CM70" s="25">
        <v>20.544704971000002</v>
      </c>
      <c r="CN70" s="25">
        <v>9.9227214911653761</v>
      </c>
      <c r="CO70" s="25">
        <v>7.1316553103332145</v>
      </c>
      <c r="CP70" s="25">
        <v>10.042923064289797</v>
      </c>
      <c r="CQ70" s="25">
        <v>20.611246026</v>
      </c>
      <c r="CR70" s="25">
        <v>9.9152288825931194</v>
      </c>
      <c r="CS70" s="25">
        <v>7.1262702250257055</v>
      </c>
      <c r="CT70" s="25">
        <v>9.8633432795053508</v>
      </c>
      <c r="CU70" s="25">
        <v>20.688767917</v>
      </c>
      <c r="CV70" s="25">
        <v>9.8832139293922658</v>
      </c>
      <c r="CW70" s="25">
        <v>7.1032604477979326</v>
      </c>
      <c r="CX70" s="25">
        <v>9.6530449949285284</v>
      </c>
      <c r="CY70" s="25">
        <v>20.935667336999998</v>
      </c>
      <c r="CZ70" s="25">
        <v>9.8511634268393848</v>
      </c>
      <c r="DA70" s="25">
        <v>7.0802251205509057</v>
      </c>
      <c r="DB70" s="25">
        <v>8.8730009353170267</v>
      </c>
      <c r="DC70" s="25">
        <v>21.167028686999998</v>
      </c>
      <c r="DD70" s="25">
        <v>9.4765516556349709</v>
      </c>
      <c r="DE70" s="25">
        <v>6.8109842646222258</v>
      </c>
      <c r="DF70" s="25">
        <v>8.1713118174913166</v>
      </c>
      <c r="DG70" s="25">
        <v>21.420837012</v>
      </c>
      <c r="DH70" s="25">
        <v>9.7561309249967927</v>
      </c>
      <c r="DI70" s="25">
        <v>7.0119233903226226</v>
      </c>
      <c r="DJ70" s="25">
        <v>7.6213362185354843</v>
      </c>
      <c r="DK70" s="25">
        <v>21.587637248</v>
      </c>
      <c r="DL70" s="25">
        <v>10.436862990066283</v>
      </c>
      <c r="DM70" s="25">
        <v>7.501178928844924</v>
      </c>
      <c r="DN70" s="25">
        <v>7.3771771012923235</v>
      </c>
      <c r="DO70" s="27">
        <v>20.205127422</v>
      </c>
      <c r="DP70" s="27">
        <v>9.957579747054913</v>
      </c>
      <c r="DQ70" s="27">
        <v>7.156708625186897</v>
      </c>
      <c r="DR70" s="27">
        <v>10.677380346189764</v>
      </c>
      <c r="DS70" s="27">
        <v>20.219328814000001</v>
      </c>
      <c r="DT70" s="27">
        <v>9.9539286189634133</v>
      </c>
      <c r="DU70" s="27">
        <v>7.1540844875382055</v>
      </c>
      <c r="DV70" s="27">
        <v>10.808486970493007</v>
      </c>
      <c r="DW70" s="27">
        <v>20.247079634999999</v>
      </c>
      <c r="DX70" s="27">
        <v>9.9498045353025368</v>
      </c>
      <c r="DY70" s="27">
        <v>7.1511204274094862</v>
      </c>
      <c r="DZ70" s="27">
        <v>10.524109147868854</v>
      </c>
      <c r="EA70" s="27">
        <v>20.286438938</v>
      </c>
      <c r="EB70" s="27">
        <v>9.9371600354503862</v>
      </c>
      <c r="EC70" s="27">
        <v>7.1420325764003261</v>
      </c>
      <c r="ED70" s="27">
        <v>10.374734841413135</v>
      </c>
      <c r="EE70" s="27">
        <v>20.338007638000001</v>
      </c>
      <c r="EF70" s="27">
        <v>9.9234888260574312</v>
      </c>
      <c r="EG70" s="27">
        <v>7.1322068090286681</v>
      </c>
      <c r="EH70" s="27">
        <v>10.202114023927084</v>
      </c>
      <c r="EI70" s="27">
        <v>20.401718933000001</v>
      </c>
      <c r="EJ70" s="27">
        <v>9.9089175717779057</v>
      </c>
      <c r="EK70" s="27">
        <v>7.1217341616754881</v>
      </c>
      <c r="EL70" s="27">
        <v>10.075222332102207</v>
      </c>
      <c r="EM70" s="27">
        <v>20.474795670999999</v>
      </c>
      <c r="EN70" s="27">
        <v>9.8933988725360908</v>
      </c>
      <c r="EO70" s="27">
        <v>7.1105805669730788</v>
      </c>
      <c r="EP70" s="27">
        <v>9.9310035567876902</v>
      </c>
      <c r="EQ70" s="27">
        <v>20.563791203000001</v>
      </c>
      <c r="ER70" s="27">
        <v>9.8770492344104355</v>
      </c>
      <c r="ES70" s="27">
        <v>7.09882976013398</v>
      </c>
      <c r="ET70" s="27">
        <v>9.7517767982291499</v>
      </c>
      <c r="EU70" s="27">
        <v>20.665502205999999</v>
      </c>
      <c r="EV70" s="27">
        <v>9.8600775637258753</v>
      </c>
      <c r="EW70" s="27">
        <v>7.0866318862472113</v>
      </c>
      <c r="EX70" s="27">
        <v>9.5790987696961452</v>
      </c>
      <c r="EY70" s="27">
        <v>20.785125126000001</v>
      </c>
      <c r="EZ70" s="27">
        <v>9.8013796023290976</v>
      </c>
      <c r="FA70" s="27">
        <v>7.0444445056506897</v>
      </c>
      <c r="FB70" s="27">
        <v>9.386515992077662</v>
      </c>
      <c r="FC70" s="27">
        <v>21.320179191000001</v>
      </c>
      <c r="FD70" s="27">
        <v>9.6951044712648589</v>
      </c>
      <c r="FE70" s="27">
        <v>6.9680624764376926</v>
      </c>
      <c r="FF70" s="27">
        <v>8.5586828997422444</v>
      </c>
      <c r="FG70" s="27">
        <v>21.758160166</v>
      </c>
      <c r="FH70" s="27">
        <v>9.2587871848810721</v>
      </c>
      <c r="FI70" s="27">
        <v>6.6544726517913428</v>
      </c>
      <c r="FJ70" s="27">
        <v>8.0041950442331231</v>
      </c>
      <c r="FK70" s="27">
        <v>21.960642169</v>
      </c>
      <c r="FL70" s="27">
        <v>9.5675400364702323</v>
      </c>
      <c r="FM70" s="27">
        <v>6.8763794054553271</v>
      </c>
      <c r="FN70" s="27">
        <v>7.8906300163107694</v>
      </c>
      <c r="FO70" s="27">
        <v>22.015140080999998</v>
      </c>
      <c r="FP70" s="27">
        <v>10.439798023767136</v>
      </c>
      <c r="FQ70" s="27">
        <v>7.5032883953554297</v>
      </c>
      <c r="FR70" s="27">
        <v>8.0576114176434253</v>
      </c>
      <c r="FS70" s="28">
        <v>20.207464561999998</v>
      </c>
      <c r="FT70" s="28">
        <v>9.9572499042735689</v>
      </c>
      <c r="FU70" s="28">
        <v>7.156471560685465</v>
      </c>
      <c r="FV70" s="28">
        <v>10.67334221549187</v>
      </c>
      <c r="FW70" s="28">
        <v>20.233841643000002</v>
      </c>
      <c r="FX70" s="28">
        <v>9.9525135495503978</v>
      </c>
      <c r="FY70" s="28">
        <v>7.1530674492888888</v>
      </c>
      <c r="FZ70" s="28">
        <v>10.811337680763405</v>
      </c>
      <c r="GA70" s="28">
        <v>20.275192609000001</v>
      </c>
      <c r="GB70" s="28">
        <v>9.9464466828459148</v>
      </c>
      <c r="GC70" s="28">
        <v>7.1487070727340667</v>
      </c>
      <c r="GD70" s="28">
        <v>10.540824166138314</v>
      </c>
      <c r="GE70" s="28">
        <v>20.327205544000002</v>
      </c>
      <c r="GF70" s="28">
        <v>9.9301445343491466</v>
      </c>
      <c r="GG70" s="28">
        <v>7.1369903976263025</v>
      </c>
      <c r="GH70" s="28">
        <v>10.415432672558245</v>
      </c>
      <c r="GI70" s="28">
        <v>20.393094574999999</v>
      </c>
      <c r="GJ70" s="28">
        <v>9.9111407932990012</v>
      </c>
      <c r="GK70" s="28">
        <v>7.123332034757091</v>
      </c>
      <c r="GL70" s="28">
        <v>10.275092801223751</v>
      </c>
      <c r="GM70" s="28">
        <v>20.474086362000001</v>
      </c>
      <c r="GN70" s="28">
        <v>9.8894417740959781</v>
      </c>
      <c r="GO70" s="28">
        <v>7.1077365224103977</v>
      </c>
      <c r="GP70" s="28">
        <v>10.194871354900775</v>
      </c>
      <c r="GQ70" s="28">
        <v>20.563365600000001</v>
      </c>
      <c r="GR70" s="28">
        <v>9.86458313370205</v>
      </c>
      <c r="GS70" s="28">
        <v>7.0898701281020564</v>
      </c>
      <c r="GT70" s="28">
        <v>10.102999211631808</v>
      </c>
      <c r="GU70" s="28">
        <v>20.672722670999999</v>
      </c>
      <c r="GV70" s="28">
        <v>9.8366100159337044</v>
      </c>
      <c r="GW70" s="28">
        <v>7.0697652975818386</v>
      </c>
      <c r="GX70" s="28">
        <v>9.9781630196468072</v>
      </c>
      <c r="GY70" s="28">
        <v>20.793035023999998</v>
      </c>
      <c r="GZ70" s="28">
        <v>9.8064144070936585</v>
      </c>
      <c r="HA70" s="28">
        <v>7.0480631189683809</v>
      </c>
      <c r="HB70" s="28">
        <v>9.8740158479845785</v>
      </c>
      <c r="HC70" s="28">
        <v>20.927188666999999</v>
      </c>
      <c r="HD70" s="28">
        <v>9.7339136171337444</v>
      </c>
      <c r="HE70" s="28">
        <v>6.9959553737110616</v>
      </c>
      <c r="HF70" s="28">
        <v>9.7652774695168816</v>
      </c>
      <c r="HG70" s="28">
        <v>21.570889803</v>
      </c>
      <c r="HH70" s="28">
        <v>9.5330042578495693</v>
      </c>
      <c r="HI70" s="28">
        <v>6.8515578613642401</v>
      </c>
      <c r="HJ70" s="28">
        <v>9.1458223630067828</v>
      </c>
      <c r="HK70" s="28">
        <v>23.395655730000001</v>
      </c>
      <c r="HL70" s="28">
        <v>8.2099979920464747</v>
      </c>
      <c r="HM70" s="28">
        <v>5.9006872086386402</v>
      </c>
      <c r="HN70" s="28">
        <v>4.7677302314107379</v>
      </c>
      <c r="HO70" s="28">
        <v>24.590894577</v>
      </c>
      <c r="HP70" s="28">
        <v>8.4565452896975213</v>
      </c>
      <c r="HQ70" s="28">
        <v>6.0778856058834752</v>
      </c>
      <c r="HR70" s="28">
        <v>0.61529038662042623</v>
      </c>
      <c r="HS70" s="28">
        <v>25.014872060999998</v>
      </c>
      <c r="HT70" s="28">
        <v>8.6338617150242118</v>
      </c>
      <c r="HU70" s="28">
        <v>6.2053264120591081</v>
      </c>
      <c r="HV70" s="28">
        <v>-2.7948298470021236</v>
      </c>
      <c r="HW70" s="29">
        <v>20.195994752000001</v>
      </c>
      <c r="HX70" s="29">
        <v>9.9576014010931768</v>
      </c>
      <c r="HY70" s="29">
        <v>7.1567241883705579</v>
      </c>
      <c r="HZ70" s="29">
        <v>10.700844129049505</v>
      </c>
      <c r="IA70" s="29">
        <v>20.211201092</v>
      </c>
      <c r="IB70" s="29">
        <v>9.9540175727148288</v>
      </c>
      <c r="IC70" s="29">
        <v>7.1541484203508139</v>
      </c>
      <c r="ID70" s="29">
        <v>10.865642104940147</v>
      </c>
      <c r="IE70" s="29">
        <v>20.241260378</v>
      </c>
      <c r="IF70" s="29">
        <v>9.9496235896030054</v>
      </c>
      <c r="IG70" s="29">
        <v>7.1509903781724811</v>
      </c>
      <c r="IH70" s="29">
        <v>10.622188169115322</v>
      </c>
      <c r="II70" s="29">
        <v>20.284405018000001</v>
      </c>
      <c r="IJ70" s="29">
        <v>9.9285656299036269</v>
      </c>
      <c r="IK70" s="29">
        <v>7.1358556079132756</v>
      </c>
      <c r="IL70" s="29">
        <v>10.518599874164398</v>
      </c>
      <c r="IM70" s="29">
        <v>20.340869553000001</v>
      </c>
      <c r="IN70" s="29">
        <v>9.9053738405839979</v>
      </c>
      <c r="IO70" s="29">
        <v>7.1191872122916999</v>
      </c>
      <c r="IP70" s="29">
        <v>10.39526924563137</v>
      </c>
      <c r="IQ70" s="29">
        <v>20.415162919</v>
      </c>
      <c r="IR70" s="29">
        <v>9.8798798053756265</v>
      </c>
      <c r="IS70" s="29">
        <v>7.100864147219534</v>
      </c>
      <c r="IT70" s="29">
        <v>10.318925756387262</v>
      </c>
      <c r="IU70" s="29">
        <v>20.496040752999999</v>
      </c>
      <c r="IV70" s="29">
        <v>9.8523440064215748</v>
      </c>
      <c r="IW70" s="29">
        <v>7.0810736263417917</v>
      </c>
      <c r="IX70" s="29">
        <v>10.22805691580543</v>
      </c>
      <c r="IY70" s="29">
        <v>20.596555474999999</v>
      </c>
      <c r="IZ70" s="29">
        <v>9.8231992313858107</v>
      </c>
      <c r="JA70" s="29">
        <v>7.0601267026739922</v>
      </c>
      <c r="JB70" s="29">
        <v>10.101493891066468</v>
      </c>
      <c r="JC70" s="29">
        <v>20.708339256999999</v>
      </c>
      <c r="JD70" s="29">
        <v>9.7925814963177089</v>
      </c>
      <c r="JE70" s="29">
        <v>7.038121133628926</v>
      </c>
      <c r="JF70" s="29">
        <v>9.9886941860761009</v>
      </c>
      <c r="JG70" s="29">
        <v>20.891873439000001</v>
      </c>
      <c r="JH70" s="29">
        <v>9.7234926376308852</v>
      </c>
      <c r="JI70" s="29">
        <v>6.9884656105572134</v>
      </c>
      <c r="JJ70" s="29">
        <v>9.6633266794994892</v>
      </c>
      <c r="JK70" s="29">
        <v>22.977290619000001</v>
      </c>
      <c r="JL70" s="29">
        <v>9.5412060086950667</v>
      </c>
      <c r="JM70" s="29">
        <v>6.8574526211862699</v>
      </c>
      <c r="JN70" s="29">
        <v>4.7894672184125113</v>
      </c>
      <c r="JO70" s="29">
        <v>24.226663674000001</v>
      </c>
      <c r="JP70" s="29">
        <v>7.7743063200774847</v>
      </c>
      <c r="JQ70" s="29">
        <v>5.5875470253903172</v>
      </c>
      <c r="JR70" s="29">
        <v>0.53995299384768813</v>
      </c>
      <c r="JS70" s="29">
        <v>24.889284410999998</v>
      </c>
      <c r="JT70" s="29">
        <v>8.9300219468617961</v>
      </c>
      <c r="JU70" s="29">
        <v>6.418182601963716</v>
      </c>
      <c r="JV70" s="29">
        <v>-3.019012415954581</v>
      </c>
      <c r="JW70" s="29">
        <v>25.051112623000002</v>
      </c>
      <c r="JX70" s="29">
        <v>8.869963136257228</v>
      </c>
      <c r="JY70" s="29">
        <v>6.3750171522469508</v>
      </c>
      <c r="JZ70" s="29">
        <v>-2.8208927761959757</v>
      </c>
    </row>
    <row r="71" spans="1:286" ht="15" thickBot="1" x14ac:dyDescent="0.35">
      <c r="A71" s="2"/>
      <c r="B71" s="74" t="s">
        <v>552</v>
      </c>
      <c r="C71" s="74" t="s">
        <v>468</v>
      </c>
      <c r="D71" s="74" t="s">
        <v>874</v>
      </c>
      <c r="E71" s="87">
        <v>384064</v>
      </c>
      <c r="F71" s="84">
        <v>398635</v>
      </c>
      <c r="G71" s="22">
        <v>0.20835657894592022</v>
      </c>
      <c r="H71" s="22">
        <v>3.3797481609153537E-2</v>
      </c>
      <c r="I71" s="22">
        <v>2.4654792288266569E-2</v>
      </c>
      <c r="J71" s="22">
        <v>0.20835657894592022</v>
      </c>
      <c r="K71" s="22">
        <v>0.19782168035271089</v>
      </c>
      <c r="L71" s="22">
        <v>3.2088617683379901E-2</v>
      </c>
      <c r="M71" s="22">
        <v>2.3408199846081466E-2</v>
      </c>
      <c r="N71" s="22">
        <v>0.19782168035271089</v>
      </c>
      <c r="O71" s="22">
        <v>0.18468821927331486</v>
      </c>
      <c r="P71" s="22">
        <v>2.9958241423887602E-2</v>
      </c>
      <c r="Q71" s="22">
        <v>2.1854120024956229E-2</v>
      </c>
      <c r="R71" s="22">
        <v>0.18468821927331486</v>
      </c>
      <c r="S71" s="22">
        <v>6.0586931147800539E-2</v>
      </c>
      <c r="T71" s="22">
        <v>9.8277947429455791E-3</v>
      </c>
      <c r="U71" s="22">
        <v>7.1692394374561173E-3</v>
      </c>
      <c r="V71" s="22">
        <v>6.0586931147800539E-2</v>
      </c>
      <c r="W71" s="22">
        <v>2.6914375645502386</v>
      </c>
      <c r="X71" s="22">
        <v>0.43657758276824887</v>
      </c>
      <c r="Y71" s="22">
        <v>0.31847726837580376</v>
      </c>
      <c r="Z71" s="22">
        <v>2.6914375645502386</v>
      </c>
      <c r="AA71" s="22">
        <v>2.6914375645502386</v>
      </c>
      <c r="AB71" s="22">
        <v>0.43657758276824887</v>
      </c>
      <c r="AC71" s="22">
        <v>0.31847726837580376</v>
      </c>
      <c r="AD71" s="22">
        <v>2.6914375645502386</v>
      </c>
      <c r="AE71" s="22">
        <v>2.6914375645502386</v>
      </c>
      <c r="AF71" s="22">
        <v>0.43657758276824887</v>
      </c>
      <c r="AG71" s="22">
        <v>0.31847726837580376</v>
      </c>
      <c r="AH71" s="22">
        <v>2.6914375645502386</v>
      </c>
      <c r="AI71" s="22">
        <v>2.6914375645502386</v>
      </c>
      <c r="AJ71" s="22">
        <v>0.43657758276824887</v>
      </c>
      <c r="AK71" s="22">
        <v>0.31847726837580376</v>
      </c>
      <c r="AL71" s="22">
        <v>2.6914375645502386</v>
      </c>
      <c r="AM71" s="22">
        <v>2.6914375645502386</v>
      </c>
      <c r="AN71" s="22">
        <v>0.43657758276824887</v>
      </c>
      <c r="AO71" s="22">
        <v>0.31847726837580376</v>
      </c>
      <c r="AP71" s="22">
        <v>2.6914375645502386</v>
      </c>
      <c r="AQ71" s="22">
        <v>2.6914375645502386</v>
      </c>
      <c r="AR71" s="22">
        <v>0.43657758276824887</v>
      </c>
      <c r="AS71" s="22">
        <v>0.31847726837580376</v>
      </c>
      <c r="AT71" s="22">
        <v>2.6914375645502386</v>
      </c>
      <c r="AU71" s="22">
        <v>2.6914375645502386</v>
      </c>
      <c r="AV71" s="22">
        <v>0.43657758276824887</v>
      </c>
      <c r="AW71" s="22">
        <v>0.31847726837580376</v>
      </c>
      <c r="AX71" s="22">
        <v>2.6914375645502386</v>
      </c>
      <c r="AY71" s="22">
        <v>2.6914375645502386</v>
      </c>
      <c r="AZ71" s="22">
        <v>0.43657758276824887</v>
      </c>
      <c r="BA71" s="22">
        <v>0.31847726837580376</v>
      </c>
      <c r="BB71" s="22">
        <v>2.6914375645502386</v>
      </c>
      <c r="BC71" s="22">
        <v>2.6914375645502386</v>
      </c>
      <c r="BD71" s="22">
        <v>0.43657758276824887</v>
      </c>
      <c r="BE71" s="22">
        <v>0.31847726837580376</v>
      </c>
      <c r="BF71" s="22">
        <v>2.6914375645502386</v>
      </c>
      <c r="BG71" s="22">
        <v>2.6914375645502386</v>
      </c>
      <c r="BH71" s="22">
        <v>0.43657758276824887</v>
      </c>
      <c r="BI71" s="22">
        <v>0.31847726837580376</v>
      </c>
      <c r="BJ71" s="22">
        <v>2.6914375645502386</v>
      </c>
      <c r="BK71" s="25">
        <v>0.21312247390232175</v>
      </c>
      <c r="BL71" s="25">
        <v>3.4570556536544943E-2</v>
      </c>
      <c r="BM71" s="25">
        <v>2.5218739684658958E-2</v>
      </c>
      <c r="BN71" s="25">
        <v>0.21312247390232175</v>
      </c>
      <c r="BO71" s="25">
        <v>0.20930617154312511</v>
      </c>
      <c r="BP71" s="25">
        <v>3.3951514846321203E-2</v>
      </c>
      <c r="BQ71" s="25">
        <v>2.4767157390251846E-2</v>
      </c>
      <c r="BR71" s="25">
        <v>0.20930617154312511</v>
      </c>
      <c r="BS71" s="25">
        <v>0.20505972053858851</v>
      </c>
      <c r="BT71" s="25">
        <v>3.3262698824979023E-2</v>
      </c>
      <c r="BU71" s="25">
        <v>2.4264675692727312E-2</v>
      </c>
      <c r="BV71" s="25">
        <v>0.20505972053858851</v>
      </c>
      <c r="BW71" s="25">
        <v>0.16887805346487517</v>
      </c>
      <c r="BX71" s="25">
        <v>2.7393677392112539E-2</v>
      </c>
      <c r="BY71" s="25">
        <v>1.9983306268932195E-2</v>
      </c>
      <c r="BZ71" s="25">
        <v>0.16887805346487517</v>
      </c>
      <c r="CA71" s="25">
        <v>0.13170750916310275</v>
      </c>
      <c r="CB71" s="25">
        <v>2.1364250369472423E-2</v>
      </c>
      <c r="CC71" s="25">
        <v>1.5584923200644857E-2</v>
      </c>
      <c r="CD71" s="25">
        <v>0.13170750916310275</v>
      </c>
      <c r="CE71" s="25">
        <v>9.3817894687704129E-2</v>
      </c>
      <c r="CF71" s="25">
        <v>1.5218183108776132E-2</v>
      </c>
      <c r="CG71" s="25">
        <v>1.1101452702619854E-2</v>
      </c>
      <c r="CH71" s="25">
        <v>9.3817894687704129E-2</v>
      </c>
      <c r="CI71" s="25">
        <v>5.5014333763131688E-2</v>
      </c>
      <c r="CJ71" s="25">
        <v>8.9238647659015298E-3</v>
      </c>
      <c r="CK71" s="25">
        <v>6.5098351041722223E-3</v>
      </c>
      <c r="CL71" s="25">
        <v>5.5014333763131688E-2</v>
      </c>
      <c r="CM71" s="25">
        <v>1.5356041663463688E-2</v>
      </c>
      <c r="CN71" s="25">
        <v>2.4909006393554621E-3</v>
      </c>
      <c r="CO71" s="25">
        <v>1.8170773368328906E-3</v>
      </c>
      <c r="CP71" s="25">
        <v>1.5356041663463688E-2</v>
      </c>
      <c r="CQ71" s="25">
        <v>2.6914375645502386</v>
      </c>
      <c r="CR71" s="25">
        <v>0.43657758276824887</v>
      </c>
      <c r="CS71" s="25">
        <v>0.31847726837580376</v>
      </c>
      <c r="CT71" s="25">
        <v>2.6914375645502386</v>
      </c>
      <c r="CU71" s="25">
        <v>2.6914375645502386</v>
      </c>
      <c r="CV71" s="25">
        <v>0.43657758276824887</v>
      </c>
      <c r="CW71" s="25">
        <v>0.31847726837580376</v>
      </c>
      <c r="CX71" s="25">
        <v>2.6914375645502386</v>
      </c>
      <c r="CY71" s="25">
        <v>2.6914375645502386</v>
      </c>
      <c r="CZ71" s="25">
        <v>0.43657758276824887</v>
      </c>
      <c r="DA71" s="25">
        <v>0.31847726837580376</v>
      </c>
      <c r="DB71" s="25">
        <v>2.6914375645502386</v>
      </c>
      <c r="DC71" s="25">
        <v>2.6914375645502386</v>
      </c>
      <c r="DD71" s="25">
        <v>0.43657758276824887</v>
      </c>
      <c r="DE71" s="25">
        <v>0.31847726837580376</v>
      </c>
      <c r="DF71" s="25">
        <v>2.6914375645502386</v>
      </c>
      <c r="DG71" s="25">
        <v>2.6914375645502386</v>
      </c>
      <c r="DH71" s="25">
        <v>0.43657758276824887</v>
      </c>
      <c r="DI71" s="25">
        <v>0.31847726837580376</v>
      </c>
      <c r="DJ71" s="25">
        <v>2.6914375645502386</v>
      </c>
      <c r="DK71" s="25">
        <v>2.6914375645502386</v>
      </c>
      <c r="DL71" s="25">
        <v>0.43657758276824887</v>
      </c>
      <c r="DM71" s="25">
        <v>0.31847726837580376</v>
      </c>
      <c r="DN71" s="25">
        <v>2.6914375645502386</v>
      </c>
      <c r="DO71" s="27">
        <v>0.20908181380635366</v>
      </c>
      <c r="DP71" s="27">
        <v>3.3915121819900987E-2</v>
      </c>
      <c r="DQ71" s="27">
        <v>2.4740609184160395E-2</v>
      </c>
      <c r="DR71" s="27">
        <v>0.20908181380635366</v>
      </c>
      <c r="DS71" s="27">
        <v>0.20095386004094781</v>
      </c>
      <c r="DT71" s="27">
        <v>3.2596687963403204E-2</v>
      </c>
      <c r="DU71" s="27">
        <v>2.3778830041747391E-2</v>
      </c>
      <c r="DV71" s="27">
        <v>0.20095386004094781</v>
      </c>
      <c r="DW71" s="27">
        <v>0.19198727322114187</v>
      </c>
      <c r="DX71" s="27">
        <v>3.1142219596373973E-2</v>
      </c>
      <c r="DY71" s="27">
        <v>2.2717815617842859E-2</v>
      </c>
      <c r="DZ71" s="27">
        <v>0.19198727322114187</v>
      </c>
      <c r="EA71" s="27">
        <v>7.4063177469996619E-2</v>
      </c>
      <c r="EB71" s="27">
        <v>1.2013774132408787E-2</v>
      </c>
      <c r="EC71" s="27">
        <v>8.7638809677602729E-3</v>
      </c>
      <c r="ED71" s="27">
        <v>7.4063177469996619E-2</v>
      </c>
      <c r="EE71" s="27">
        <v>2.6914375645502386</v>
      </c>
      <c r="EF71" s="27">
        <v>0.43657758276824887</v>
      </c>
      <c r="EG71" s="27">
        <v>0.31847726837580376</v>
      </c>
      <c r="EH71" s="27">
        <v>2.6914375645502386</v>
      </c>
      <c r="EI71" s="27">
        <v>2.6914375645502386</v>
      </c>
      <c r="EJ71" s="27">
        <v>0.43657758276824887</v>
      </c>
      <c r="EK71" s="27">
        <v>0.31847726837580376</v>
      </c>
      <c r="EL71" s="27">
        <v>2.6914375645502386</v>
      </c>
      <c r="EM71" s="27">
        <v>2.6914375645502386</v>
      </c>
      <c r="EN71" s="27">
        <v>0.43657758276824887</v>
      </c>
      <c r="EO71" s="27">
        <v>0.31847726837580376</v>
      </c>
      <c r="EP71" s="27">
        <v>2.6914375645502386</v>
      </c>
      <c r="EQ71" s="27">
        <v>2.6914375645502386</v>
      </c>
      <c r="ER71" s="27">
        <v>0.43657758276824887</v>
      </c>
      <c r="ES71" s="27">
        <v>0.31847726837580376</v>
      </c>
      <c r="ET71" s="27">
        <v>2.6914375645502386</v>
      </c>
      <c r="EU71" s="27">
        <v>2.6914375645502386</v>
      </c>
      <c r="EV71" s="27">
        <v>0.43657758276824887</v>
      </c>
      <c r="EW71" s="27">
        <v>0.31847726837580376</v>
      </c>
      <c r="EX71" s="27">
        <v>2.6914375645502386</v>
      </c>
      <c r="EY71" s="27">
        <v>2.6914375645502386</v>
      </c>
      <c r="EZ71" s="27">
        <v>0.43657758276824887</v>
      </c>
      <c r="FA71" s="27">
        <v>0.31847726837580376</v>
      </c>
      <c r="FB71" s="27">
        <v>2.6914375645502386</v>
      </c>
      <c r="FC71" s="27">
        <v>2.6914375645502386</v>
      </c>
      <c r="FD71" s="27">
        <v>0.43657758276824887</v>
      </c>
      <c r="FE71" s="27">
        <v>0.31847726837580376</v>
      </c>
      <c r="FF71" s="27">
        <v>2.6914375645502386</v>
      </c>
      <c r="FG71" s="27">
        <v>2.6914375645502386</v>
      </c>
      <c r="FH71" s="27">
        <v>0.43657758276824887</v>
      </c>
      <c r="FI71" s="27">
        <v>0.31847726837580376</v>
      </c>
      <c r="FJ71" s="27">
        <v>2.6914375645502386</v>
      </c>
      <c r="FK71" s="27">
        <v>2.6914375645502386</v>
      </c>
      <c r="FL71" s="27">
        <v>0.43657758276824887</v>
      </c>
      <c r="FM71" s="27">
        <v>0.31847726837580376</v>
      </c>
      <c r="FN71" s="27">
        <v>2.6914375645502386</v>
      </c>
      <c r="FO71" s="27">
        <v>2.6914375645502386</v>
      </c>
      <c r="FP71" s="27">
        <v>0.43657758276824887</v>
      </c>
      <c r="FQ71" s="27">
        <v>0.31847726837580376</v>
      </c>
      <c r="FR71" s="27">
        <v>2.6914375645502386</v>
      </c>
      <c r="FS71" s="28">
        <v>0.20835656105815625</v>
      </c>
      <c r="FT71" s="28">
        <v>3.37974787075827E-2</v>
      </c>
      <c r="FU71" s="28">
        <v>2.4654790171611037E-2</v>
      </c>
      <c r="FV71" s="28">
        <v>0.20835656105815625</v>
      </c>
      <c r="FW71" s="28">
        <v>0.19782158896687876</v>
      </c>
      <c r="FX71" s="28">
        <v>3.2088602859701207E-2</v>
      </c>
      <c r="FY71" s="28">
        <v>2.3408189032414241E-2</v>
      </c>
      <c r="FZ71" s="28">
        <v>0.19782158896687876</v>
      </c>
      <c r="GA71" s="28">
        <v>0.18468803224262262</v>
      </c>
      <c r="GB71" s="28">
        <v>2.9958211085674077E-2</v>
      </c>
      <c r="GC71" s="28">
        <v>2.1854097893651843E-2</v>
      </c>
      <c r="GD71" s="28">
        <v>0.18468803224262262</v>
      </c>
      <c r="GE71" s="28">
        <v>5.3862959321293875E-2</v>
      </c>
      <c r="GF71" s="28">
        <v>8.73710053354502E-3</v>
      </c>
      <c r="GG71" s="28">
        <v>6.3735931968941315E-3</v>
      </c>
      <c r="GH71" s="28">
        <v>5.3862959321293875E-2</v>
      </c>
      <c r="GI71" s="28">
        <v>2.6914375645502386</v>
      </c>
      <c r="GJ71" s="28">
        <v>0.43657758276824887</v>
      </c>
      <c r="GK71" s="28">
        <v>0.31847726837580376</v>
      </c>
      <c r="GL71" s="28">
        <v>2.6914375645502386</v>
      </c>
      <c r="GM71" s="28">
        <v>2.6914375645502386</v>
      </c>
      <c r="GN71" s="28">
        <v>0.43657758276824887</v>
      </c>
      <c r="GO71" s="28">
        <v>0.31847726837580376</v>
      </c>
      <c r="GP71" s="28">
        <v>2.6914375645502386</v>
      </c>
      <c r="GQ71" s="28">
        <v>2.6914375645502386</v>
      </c>
      <c r="GR71" s="28">
        <v>0.43657758276824887</v>
      </c>
      <c r="GS71" s="28">
        <v>0.31847726837580376</v>
      </c>
      <c r="GT71" s="28">
        <v>2.6914375645502386</v>
      </c>
      <c r="GU71" s="28">
        <v>2.6914375645502386</v>
      </c>
      <c r="GV71" s="28">
        <v>0.43657758276824887</v>
      </c>
      <c r="GW71" s="28">
        <v>0.31847726837580376</v>
      </c>
      <c r="GX71" s="28">
        <v>2.6914375645502386</v>
      </c>
      <c r="GY71" s="28">
        <v>2.6914375645502386</v>
      </c>
      <c r="GZ71" s="28">
        <v>0.43657758276824887</v>
      </c>
      <c r="HA71" s="28">
        <v>0.31847726837580376</v>
      </c>
      <c r="HB71" s="28">
        <v>2.6914375645502386</v>
      </c>
      <c r="HC71" s="28">
        <v>2.6914375645502386</v>
      </c>
      <c r="HD71" s="28">
        <v>0.43657758276824887</v>
      </c>
      <c r="HE71" s="28">
        <v>0.31847726837580376</v>
      </c>
      <c r="HF71" s="28">
        <v>2.6914375645502386</v>
      </c>
      <c r="HG71" s="28">
        <v>2.6914375645502386</v>
      </c>
      <c r="HH71" s="28">
        <v>0.43657758276824887</v>
      </c>
      <c r="HI71" s="28">
        <v>0.31847726837580376</v>
      </c>
      <c r="HJ71" s="28">
        <v>2.6914375645502386</v>
      </c>
      <c r="HK71" s="28">
        <v>2.6914375645502386</v>
      </c>
      <c r="HL71" s="28">
        <v>0.43657758276824887</v>
      </c>
      <c r="HM71" s="28">
        <v>0.31847726837580376</v>
      </c>
      <c r="HN71" s="28">
        <v>2.6914375645502386</v>
      </c>
      <c r="HO71" s="28">
        <v>2.6914375645502386</v>
      </c>
      <c r="HP71" s="28">
        <v>0.43657758276824887</v>
      </c>
      <c r="HQ71" s="28">
        <v>0.31847726837580376</v>
      </c>
      <c r="HR71" s="28">
        <v>2.6914375645502386</v>
      </c>
      <c r="HS71" s="28">
        <v>2.6914375645502386</v>
      </c>
      <c r="HT71" s="28">
        <v>0.43657758276824887</v>
      </c>
      <c r="HU71" s="28">
        <v>0.31847726837580376</v>
      </c>
      <c r="HV71" s="28">
        <v>2.6914375645502386</v>
      </c>
      <c r="HW71" s="29">
        <v>0.20857999532336494</v>
      </c>
      <c r="HX71" s="29">
        <v>3.383372193785384E-2</v>
      </c>
      <c r="HY71" s="29">
        <v>2.4681229103497279E-2</v>
      </c>
      <c r="HZ71" s="29">
        <v>0.20857999532336494</v>
      </c>
      <c r="IA71" s="29">
        <v>0.20003451038882566</v>
      </c>
      <c r="IB71" s="29">
        <v>3.2447560428687613E-2</v>
      </c>
      <c r="IC71" s="29">
        <v>2.3670043581401231E-2</v>
      </c>
      <c r="ID71" s="29">
        <v>0.20003451038882566</v>
      </c>
      <c r="IE71" s="29">
        <v>0.18654289099708379</v>
      </c>
      <c r="IF71" s="29">
        <v>3.0259087376495453E-2</v>
      </c>
      <c r="IG71" s="29">
        <v>2.2073582958854338E-2</v>
      </c>
      <c r="IH71" s="29">
        <v>0.18654289099708379</v>
      </c>
      <c r="II71" s="29">
        <v>2.6914375645502386</v>
      </c>
      <c r="IJ71" s="29">
        <v>0.43657758276824887</v>
      </c>
      <c r="IK71" s="29">
        <v>0.31847726837580376</v>
      </c>
      <c r="IL71" s="29">
        <v>2.6914375645502386</v>
      </c>
      <c r="IM71" s="29">
        <v>2.6914375645502386</v>
      </c>
      <c r="IN71" s="29">
        <v>0.43657758276824887</v>
      </c>
      <c r="IO71" s="29">
        <v>0.31847726837580376</v>
      </c>
      <c r="IP71" s="29">
        <v>2.6914375645502386</v>
      </c>
      <c r="IQ71" s="29">
        <v>2.6914375645502386</v>
      </c>
      <c r="IR71" s="29">
        <v>0.43657758276824887</v>
      </c>
      <c r="IS71" s="29">
        <v>0.31847726837580376</v>
      </c>
      <c r="IT71" s="29">
        <v>2.6914375645502386</v>
      </c>
      <c r="IU71" s="29">
        <v>2.6914375645502386</v>
      </c>
      <c r="IV71" s="29">
        <v>0.43657758276824887</v>
      </c>
      <c r="IW71" s="29">
        <v>0.31847726837580376</v>
      </c>
      <c r="IX71" s="29">
        <v>2.6914375645502386</v>
      </c>
      <c r="IY71" s="29">
        <v>2.6914375645502386</v>
      </c>
      <c r="IZ71" s="29">
        <v>0.43657758276824887</v>
      </c>
      <c r="JA71" s="29">
        <v>0.31847726837580376</v>
      </c>
      <c r="JB71" s="29">
        <v>2.6914375645502386</v>
      </c>
      <c r="JC71" s="29">
        <v>2.6914375645502386</v>
      </c>
      <c r="JD71" s="29">
        <v>0.43657758276824887</v>
      </c>
      <c r="JE71" s="29">
        <v>0.31847726837580376</v>
      </c>
      <c r="JF71" s="29">
        <v>2.6914375645502386</v>
      </c>
      <c r="JG71" s="29">
        <v>2.6914375645502386</v>
      </c>
      <c r="JH71" s="29">
        <v>0.43657758276824887</v>
      </c>
      <c r="JI71" s="29">
        <v>0.31847726837580376</v>
      </c>
      <c r="JJ71" s="29">
        <v>2.6914375645502386</v>
      </c>
      <c r="JK71" s="29">
        <v>2.6914375645502386</v>
      </c>
      <c r="JL71" s="29">
        <v>0.43657758276824887</v>
      </c>
      <c r="JM71" s="29">
        <v>0.31847726837580376</v>
      </c>
      <c r="JN71" s="29">
        <v>2.6914375645502386</v>
      </c>
      <c r="JO71" s="29">
        <v>2.6914375645502386</v>
      </c>
      <c r="JP71" s="29">
        <v>0.43657758276824887</v>
      </c>
      <c r="JQ71" s="29">
        <v>0.31847726837580376</v>
      </c>
      <c r="JR71" s="29">
        <v>2.6914375645502386</v>
      </c>
      <c r="JS71" s="29">
        <v>2.6914375645502386</v>
      </c>
      <c r="JT71" s="29">
        <v>0.43657758276824887</v>
      </c>
      <c r="JU71" s="29">
        <v>0.31847726837580376</v>
      </c>
      <c r="JV71" s="29">
        <v>2.6914375645502386</v>
      </c>
      <c r="JW71" s="29">
        <v>2.6914375645502386</v>
      </c>
      <c r="JX71" s="29">
        <v>0.43657758276824887</v>
      </c>
      <c r="JY71" s="29">
        <v>0.31847726837580376</v>
      </c>
      <c r="JZ71" s="29">
        <v>2.6914375645502386</v>
      </c>
    </row>
    <row r="72" spans="1:286" ht="15" thickBot="1" x14ac:dyDescent="0.35">
      <c r="A72" s="2"/>
      <c r="B72" s="74" t="s">
        <v>553</v>
      </c>
      <c r="C72" s="74" t="s">
        <v>554</v>
      </c>
      <c r="D72" s="74" t="s">
        <v>873</v>
      </c>
      <c r="E72" s="87">
        <v>352906</v>
      </c>
      <c r="F72" s="84">
        <v>559671</v>
      </c>
      <c r="G72" s="22">
        <v>22.424252838631578</v>
      </c>
      <c r="H72" s="22">
        <v>21.409298556287048</v>
      </c>
      <c r="I72" s="22">
        <v>15.387284413393505</v>
      </c>
      <c r="J72" s="22">
        <v>20.031820444960722</v>
      </c>
      <c r="K72" s="22">
        <v>22.442240928631577</v>
      </c>
      <c r="L72" s="22">
        <v>21.404244612141351</v>
      </c>
      <c r="M72" s="22">
        <v>15.383652044225745</v>
      </c>
      <c r="N72" s="22">
        <v>20.057645478570535</v>
      </c>
      <c r="O72" s="22">
        <v>22.484546135631579</v>
      </c>
      <c r="P72" s="22">
        <v>21.397612018786706</v>
      </c>
      <c r="Q72" s="22">
        <v>15.378885068788508</v>
      </c>
      <c r="R72" s="22">
        <v>19.95668248480424</v>
      </c>
      <c r="S72" s="22">
        <v>22.532305448631579</v>
      </c>
      <c r="T72" s="22">
        <v>21.378119372085283</v>
      </c>
      <c r="U72" s="22">
        <v>15.364875319801355</v>
      </c>
      <c r="V72" s="22">
        <v>19.834585586173667</v>
      </c>
      <c r="W72" s="22">
        <v>22.59127590363158</v>
      </c>
      <c r="X72" s="22">
        <v>21.355461837384318</v>
      </c>
      <c r="Y72" s="22">
        <v>15.348590903493482</v>
      </c>
      <c r="Z72" s="22">
        <v>19.650750399339486</v>
      </c>
      <c r="AA72" s="22">
        <v>22.66383415563158</v>
      </c>
      <c r="AB72" s="22">
        <v>21.329725299786439</v>
      </c>
      <c r="AC72" s="22">
        <v>15.330093547179198</v>
      </c>
      <c r="AD72" s="22">
        <v>19.487656876160212</v>
      </c>
      <c r="AE72" s="22">
        <v>22.746772745631578</v>
      </c>
      <c r="AF72" s="22">
        <v>21.300429504637524</v>
      </c>
      <c r="AG72" s="22">
        <v>15.309038082382546</v>
      </c>
      <c r="AH72" s="22">
        <v>19.312837307666328</v>
      </c>
      <c r="AI72" s="22">
        <v>22.848731901631577</v>
      </c>
      <c r="AJ72" s="22">
        <v>21.267767994783949</v>
      </c>
      <c r="AK72" s="22">
        <v>15.285563612158008</v>
      </c>
      <c r="AL72" s="22">
        <v>19.078429853859614</v>
      </c>
      <c r="AM72" s="22">
        <v>22.964703245631579</v>
      </c>
      <c r="AN72" s="22">
        <v>21.232652952873391</v>
      </c>
      <c r="AO72" s="22">
        <v>15.260325740134999</v>
      </c>
      <c r="AP72" s="22">
        <v>18.849075320725944</v>
      </c>
      <c r="AQ72" s="22">
        <v>23.097712783631579</v>
      </c>
      <c r="AR72" s="22">
        <v>20.925388257231258</v>
      </c>
      <c r="AS72" s="22">
        <v>15.039488553451372</v>
      </c>
      <c r="AT72" s="22">
        <v>18.564649259304915</v>
      </c>
      <c r="AU72" s="22">
        <v>23.768042430631578</v>
      </c>
      <c r="AV72" s="22">
        <v>20.805077733054077</v>
      </c>
      <c r="AW72" s="22">
        <v>14.95301901085652</v>
      </c>
      <c r="AX72" s="22">
        <v>16.954581609085782</v>
      </c>
      <c r="AY72" s="22">
        <v>24.359914895631579</v>
      </c>
      <c r="AZ72" s="22">
        <v>20.663290809655706</v>
      </c>
      <c r="BA72" s="22">
        <v>14.851113957279225</v>
      </c>
      <c r="BB72" s="22">
        <v>15.237526307135276</v>
      </c>
      <c r="BC72" s="22">
        <v>24.672457476631578</v>
      </c>
      <c r="BD72" s="22">
        <v>24.672457476631578</v>
      </c>
      <c r="BE72" s="22">
        <v>17.757796521624329</v>
      </c>
      <c r="BF72" s="22">
        <v>14.644753937279351</v>
      </c>
      <c r="BG72" s="22">
        <v>24.838455661631578</v>
      </c>
      <c r="BH72" s="22">
        <v>24.699456679857601</v>
      </c>
      <c r="BI72" s="22">
        <v>17.751985838772534</v>
      </c>
      <c r="BJ72" s="22">
        <v>14.488026695423738</v>
      </c>
      <c r="BK72" s="25">
        <v>22.450193452631581</v>
      </c>
      <c r="BL72" s="25">
        <v>21.409979067190548</v>
      </c>
      <c r="BM72" s="25">
        <v>15.387773509978853</v>
      </c>
      <c r="BN72" s="25">
        <v>19.998473768044327</v>
      </c>
      <c r="BO72" s="25">
        <v>22.47797078663158</v>
      </c>
      <c r="BP72" s="25">
        <v>21.406973309576419</v>
      </c>
      <c r="BQ72" s="25">
        <v>15.385613212799349</v>
      </c>
      <c r="BR72" s="25">
        <v>20.015104004134262</v>
      </c>
      <c r="BS72" s="25">
        <v>22.516232923631577</v>
      </c>
      <c r="BT72" s="25">
        <v>21.403772804856068</v>
      </c>
      <c r="BU72" s="25">
        <v>15.383312947040103</v>
      </c>
      <c r="BV72" s="25">
        <v>19.949063670969323</v>
      </c>
      <c r="BW72" s="25">
        <v>22.557137399631578</v>
      </c>
      <c r="BX72" s="25">
        <v>21.397169561903976</v>
      </c>
      <c r="BY72" s="25">
        <v>15.378567066315078</v>
      </c>
      <c r="BZ72" s="25">
        <v>19.855445672671301</v>
      </c>
      <c r="CA72" s="25">
        <v>22.606472522631577</v>
      </c>
      <c r="CB72" s="25">
        <v>21.390086823195809</v>
      </c>
      <c r="CC72" s="25">
        <v>15.373476562549074</v>
      </c>
      <c r="CD72" s="25">
        <v>19.700663468753639</v>
      </c>
      <c r="CE72" s="25">
        <v>22.66401414763158</v>
      </c>
      <c r="CF72" s="25">
        <v>21.382546793912542</v>
      </c>
      <c r="CG72" s="25">
        <v>15.368057395042864</v>
      </c>
      <c r="CH72" s="25">
        <v>19.569681531489167</v>
      </c>
      <c r="CI72" s="25">
        <v>22.72976782963158</v>
      </c>
      <c r="CJ72" s="25">
        <v>21.374718613359398</v>
      </c>
      <c r="CK72" s="25">
        <v>15.362431127545408</v>
      </c>
      <c r="CL72" s="25">
        <v>19.418180958197194</v>
      </c>
      <c r="CM72" s="25">
        <v>22.805956070631581</v>
      </c>
      <c r="CN72" s="25">
        <v>21.366529805168796</v>
      </c>
      <c r="CO72" s="25">
        <v>15.356545669864285</v>
      </c>
      <c r="CP72" s="25">
        <v>19.206782926253766</v>
      </c>
      <c r="CQ72" s="25">
        <v>22.875287802631579</v>
      </c>
      <c r="CR72" s="25">
        <v>21.358133462199223</v>
      </c>
      <c r="CS72" s="25">
        <v>15.350511052851237</v>
      </c>
      <c r="CT72" s="25">
        <v>18.991145679722162</v>
      </c>
      <c r="CU72" s="25">
        <v>22.95410741963158</v>
      </c>
      <c r="CV72" s="25">
        <v>21.094401206436153</v>
      </c>
      <c r="CW72" s="25">
        <v>15.160961487845967</v>
      </c>
      <c r="CX72" s="25">
        <v>18.734718775061936</v>
      </c>
      <c r="CY72" s="25">
        <v>23.179043155631579</v>
      </c>
      <c r="CZ72" s="25">
        <v>21.064198255237329</v>
      </c>
      <c r="DA72" s="25">
        <v>15.139254032134687</v>
      </c>
      <c r="DB72" s="25">
        <v>17.775433876915077</v>
      </c>
      <c r="DC72" s="25">
        <v>23.418336577631578</v>
      </c>
      <c r="DD72" s="25">
        <v>20.755581744321432</v>
      </c>
      <c r="DE72" s="25">
        <v>14.917445269197072</v>
      </c>
      <c r="DF72" s="25">
        <v>16.331552972874462</v>
      </c>
      <c r="DG72" s="25">
        <v>23.661534160631579</v>
      </c>
      <c r="DH72" s="25">
        <v>22.064736550991075</v>
      </c>
      <c r="DI72" s="25">
        <v>15.85836060551347</v>
      </c>
      <c r="DJ72" s="25">
        <v>15.010870072129194</v>
      </c>
      <c r="DK72" s="25">
        <v>23.786813085631579</v>
      </c>
      <c r="DL72" s="25">
        <v>23.786813085631579</v>
      </c>
      <c r="DM72" s="25">
        <v>18.251565030053047</v>
      </c>
      <c r="DN72" s="25">
        <v>14.724056568358911</v>
      </c>
      <c r="DO72" s="27">
        <v>22.422735405631578</v>
      </c>
      <c r="DP72" s="27">
        <v>21.409686890715744</v>
      </c>
      <c r="DQ72" s="27">
        <v>15.387563516993565</v>
      </c>
      <c r="DR72" s="27">
        <v>20.033216641725211</v>
      </c>
      <c r="DS72" s="27">
        <v>22.437776972631578</v>
      </c>
      <c r="DT72" s="27">
        <v>21.405911979298391</v>
      </c>
      <c r="DU72" s="27">
        <v>15.384850413831337</v>
      </c>
      <c r="DV72" s="27">
        <v>20.081515165163257</v>
      </c>
      <c r="DW72" s="27">
        <v>22.473269012631579</v>
      </c>
      <c r="DX72" s="27">
        <v>21.401559890244478</v>
      </c>
      <c r="DY72" s="27">
        <v>15.381722481737302</v>
      </c>
      <c r="DZ72" s="27">
        <v>20.009530377017029</v>
      </c>
      <c r="EA72" s="27">
        <v>22.513455482631578</v>
      </c>
      <c r="EB72" s="27">
        <v>21.385593145440744</v>
      </c>
      <c r="EC72" s="27">
        <v>15.370246867867694</v>
      </c>
      <c r="ED72" s="27">
        <v>19.914674318129503</v>
      </c>
      <c r="EE72" s="27">
        <v>22.563092998631578</v>
      </c>
      <c r="EF72" s="27">
        <v>21.368344624015361</v>
      </c>
      <c r="EG72" s="27">
        <v>15.357850015902407</v>
      </c>
      <c r="EH72" s="27">
        <v>19.760983724978416</v>
      </c>
      <c r="EI72" s="27">
        <v>22.621641347631581</v>
      </c>
      <c r="EJ72" s="27">
        <v>21.350038440906914</v>
      </c>
      <c r="EK72" s="27">
        <v>15.344693001660547</v>
      </c>
      <c r="EL72" s="27">
        <v>19.638267276587854</v>
      </c>
      <c r="EM72" s="27">
        <v>22.687089903631581</v>
      </c>
      <c r="EN72" s="27">
        <v>21.330640523435608</v>
      </c>
      <c r="EO72" s="27">
        <v>15.330751336436263</v>
      </c>
      <c r="EP72" s="27">
        <v>19.505783980228617</v>
      </c>
      <c r="EQ72" s="27">
        <v>22.765220066631578</v>
      </c>
      <c r="ER72" s="27">
        <v>21.310431381000242</v>
      </c>
      <c r="ES72" s="27">
        <v>15.316226627857594</v>
      </c>
      <c r="ET72" s="27">
        <v>19.324792663819544</v>
      </c>
      <c r="EU72" s="27">
        <v>22.85484838063158</v>
      </c>
      <c r="EV72" s="27">
        <v>21.289546949312776</v>
      </c>
      <c r="EW72" s="27">
        <v>15.301216575597252</v>
      </c>
      <c r="EX72" s="27">
        <v>19.147242629818045</v>
      </c>
      <c r="EY72" s="27">
        <v>22.958762613631578</v>
      </c>
      <c r="EZ72" s="27">
        <v>21.013516485372531</v>
      </c>
      <c r="FA72" s="27">
        <v>15.102828046227978</v>
      </c>
      <c r="FB72" s="27">
        <v>18.914274133723644</v>
      </c>
      <c r="FC72" s="27">
        <v>23.46390163863158</v>
      </c>
      <c r="FD72" s="27">
        <v>20.99619913622039</v>
      </c>
      <c r="FE72" s="27">
        <v>15.090381726420281</v>
      </c>
      <c r="FF72" s="27">
        <v>17.543598478280884</v>
      </c>
      <c r="FG72" s="27">
        <v>23.989773208631579</v>
      </c>
      <c r="FH72" s="27">
        <v>20.97710873588019</v>
      </c>
      <c r="FI72" s="27">
        <v>15.076661079813018</v>
      </c>
      <c r="FJ72" s="27">
        <v>16.21308976249825</v>
      </c>
      <c r="FK72" s="27">
        <v>24.291466094631581</v>
      </c>
      <c r="FL72" s="27">
        <v>24.291466094631581</v>
      </c>
      <c r="FM72" s="27">
        <v>18.033876798691445</v>
      </c>
      <c r="FN72" s="27">
        <v>15.902085741164944</v>
      </c>
      <c r="FO72" s="27">
        <v>24.443316846631578</v>
      </c>
      <c r="FP72" s="27">
        <v>24.443316846631578</v>
      </c>
      <c r="FQ72" s="27">
        <v>18.227018412835786</v>
      </c>
      <c r="FR72" s="27">
        <v>16.015221521152959</v>
      </c>
      <c r="FS72" s="28">
        <v>22.424980943631578</v>
      </c>
      <c r="FT72" s="28">
        <v>21.409297909981571</v>
      </c>
      <c r="FU72" s="28">
        <v>15.387283948881032</v>
      </c>
      <c r="FV72" s="28">
        <v>20.028711097661624</v>
      </c>
      <c r="FW72" s="28">
        <v>22.441773363631579</v>
      </c>
      <c r="FX72" s="28">
        <v>21.404241835391847</v>
      </c>
      <c r="FY72" s="28">
        <v>15.383650048521202</v>
      </c>
      <c r="FZ72" s="28">
        <v>20.061956496080782</v>
      </c>
      <c r="GA72" s="28">
        <v>22.489750623631579</v>
      </c>
      <c r="GB72" s="28">
        <v>21.397606233290873</v>
      </c>
      <c r="GC72" s="28">
        <v>15.378880910638737</v>
      </c>
      <c r="GD72" s="28">
        <v>19.977355333202993</v>
      </c>
      <c r="GE72" s="28">
        <v>22.551502965631578</v>
      </c>
      <c r="GF72" s="28">
        <v>21.374961976300838</v>
      </c>
      <c r="GG72" s="28">
        <v>15.362606037283145</v>
      </c>
      <c r="GH72" s="28">
        <v>19.880192203417373</v>
      </c>
      <c r="GI72" s="28">
        <v>22.634481038631577</v>
      </c>
      <c r="GJ72" s="28">
        <v>21.348735047510736</v>
      </c>
      <c r="GK72" s="28">
        <v>15.343756227163391</v>
      </c>
      <c r="GL72" s="28">
        <v>19.733276277055996</v>
      </c>
      <c r="GM72" s="28">
        <v>22.74478198963158</v>
      </c>
      <c r="GN72" s="28">
        <v>21.319329438129476</v>
      </c>
      <c r="GO72" s="28">
        <v>15.322621836715754</v>
      </c>
      <c r="GP72" s="28">
        <v>19.625430787101923</v>
      </c>
      <c r="GQ72" s="28">
        <v>22.87963357363158</v>
      </c>
      <c r="GR72" s="28">
        <v>21.286075828916399</v>
      </c>
      <c r="GS72" s="28">
        <v>15.298721813023329</v>
      </c>
      <c r="GT72" s="28">
        <v>19.493140622757466</v>
      </c>
      <c r="GU72" s="28">
        <v>23.05858524763158</v>
      </c>
      <c r="GV72" s="28">
        <v>21.249447193471713</v>
      </c>
      <c r="GW72" s="28">
        <v>15.272396091525259</v>
      </c>
      <c r="GX72" s="28">
        <v>19.25143172713922</v>
      </c>
      <c r="GY72" s="28">
        <v>23.26442355163158</v>
      </c>
      <c r="GZ72" s="28">
        <v>21.210270238840906</v>
      </c>
      <c r="HA72" s="28">
        <v>15.244238842852679</v>
      </c>
      <c r="HB72" s="28">
        <v>19.03386731776202</v>
      </c>
      <c r="HC72" s="28">
        <v>23.401192434631579</v>
      </c>
      <c r="HD72" s="28">
        <v>20.914021437738121</v>
      </c>
      <c r="HE72" s="28">
        <v>15.031318996473278</v>
      </c>
      <c r="HF72" s="28">
        <v>18.803742801303407</v>
      </c>
      <c r="HG72" s="28">
        <v>24.07175775063158</v>
      </c>
      <c r="HH72" s="28">
        <v>20.776191685904646</v>
      </c>
      <c r="HI72" s="28">
        <v>14.932258040014883</v>
      </c>
      <c r="HJ72" s="28">
        <v>17.651029483790985</v>
      </c>
      <c r="HK72" s="28">
        <v>24.768411102631578</v>
      </c>
      <c r="HL72" s="28">
        <v>20.352293189548043</v>
      </c>
      <c r="HM72" s="28">
        <v>14.627593844282348</v>
      </c>
      <c r="HN72" s="28">
        <v>13.979424344492937</v>
      </c>
      <c r="HO72" s="28">
        <v>24.848433419631579</v>
      </c>
      <c r="HP72" s="28">
        <v>24.394084074344502</v>
      </c>
      <c r="HQ72" s="28">
        <v>17.532508534519181</v>
      </c>
      <c r="HR72" s="28">
        <v>11.344096264059234</v>
      </c>
      <c r="HS72" s="28">
        <v>24.674636032631579</v>
      </c>
      <c r="HT72" s="28">
        <v>24.390623362769514</v>
      </c>
      <c r="HU72" s="28">
        <v>17.530021252970137</v>
      </c>
      <c r="HV72" s="28">
        <v>9.3956304155212536</v>
      </c>
      <c r="HW72" s="29">
        <v>22.402628248631579</v>
      </c>
      <c r="HX72" s="29">
        <v>21.409072074620273</v>
      </c>
      <c r="HY72" s="29">
        <v>15.387121636560254</v>
      </c>
      <c r="HZ72" s="29">
        <v>20.063718863091246</v>
      </c>
      <c r="IA72" s="29">
        <v>22.416863160631578</v>
      </c>
      <c r="IB72" s="29">
        <v>21.40480774808022</v>
      </c>
      <c r="IC72" s="29">
        <v>15.384056781112943</v>
      </c>
      <c r="ID72" s="29">
        <v>20.131082427202969</v>
      </c>
      <c r="IE72" s="29">
        <v>22.451860705631578</v>
      </c>
      <c r="IF72" s="29">
        <v>21.399569189559884</v>
      </c>
      <c r="IG72" s="29">
        <v>15.380291725959141</v>
      </c>
      <c r="IH72" s="29">
        <v>20.080499723259656</v>
      </c>
      <c r="II72" s="29">
        <v>22.501721528631577</v>
      </c>
      <c r="IJ72" s="29">
        <v>21.369673623329316</v>
      </c>
      <c r="IK72" s="29">
        <v>15.358805193876844</v>
      </c>
      <c r="IL72" s="29">
        <v>20.010637174685769</v>
      </c>
      <c r="IM72" s="29">
        <v>22.57331373963158</v>
      </c>
      <c r="IN72" s="29">
        <v>21.336738390084111</v>
      </c>
      <c r="IO72" s="29">
        <v>15.335133993261229</v>
      </c>
      <c r="IP72" s="29">
        <v>19.871829915078088</v>
      </c>
      <c r="IQ72" s="29">
        <v>22.676323029631579</v>
      </c>
      <c r="IR72" s="29">
        <v>21.300848896308239</v>
      </c>
      <c r="IS72" s="29">
        <v>15.309339507433954</v>
      </c>
      <c r="IT72" s="29">
        <v>19.699430397931184</v>
      </c>
      <c r="IU72" s="29">
        <v>22.802490669631577</v>
      </c>
      <c r="IV72" s="29">
        <v>21.262342136615931</v>
      </c>
      <c r="IW72" s="29">
        <v>15.281663941059559</v>
      </c>
      <c r="IX72" s="29">
        <v>19.527025824191504</v>
      </c>
      <c r="IY72" s="29">
        <v>22.970951322631578</v>
      </c>
      <c r="IZ72" s="29">
        <v>21.221984845271898</v>
      </c>
      <c r="JA72" s="29">
        <v>15.252658361150802</v>
      </c>
      <c r="JB72" s="29">
        <v>19.312268089794099</v>
      </c>
      <c r="JC72" s="29">
        <v>23.094573100631578</v>
      </c>
      <c r="JD72" s="29">
        <v>21.179839051574486</v>
      </c>
      <c r="JE72" s="29">
        <v>15.222367349385738</v>
      </c>
      <c r="JF72" s="29">
        <v>19.118352943911834</v>
      </c>
      <c r="JG72" s="29">
        <v>23.22862232163158</v>
      </c>
      <c r="JH72" s="29">
        <v>20.880493190530494</v>
      </c>
      <c r="JI72" s="29">
        <v>15.007221585046651</v>
      </c>
      <c r="JJ72" s="29">
        <v>18.818805736568137</v>
      </c>
      <c r="JK72" s="29">
        <v>24.287460938631579</v>
      </c>
      <c r="JL72" s="29">
        <v>20.86289935886737</v>
      </c>
      <c r="JM72" s="29">
        <v>14.994576551814474</v>
      </c>
      <c r="JN72" s="29">
        <v>15.622349311676178</v>
      </c>
      <c r="JO72" s="29">
        <v>24.749438489631579</v>
      </c>
      <c r="JP72" s="29">
        <v>24.016258426707495</v>
      </c>
      <c r="JQ72" s="29">
        <v>17.260957802318387</v>
      </c>
      <c r="JR72" s="29">
        <v>12.233476585599774</v>
      </c>
      <c r="JS72" s="29">
        <v>24.853951127631579</v>
      </c>
      <c r="JT72" s="29">
        <v>24.526276121190765</v>
      </c>
      <c r="JU72" s="29">
        <v>17.627517561398989</v>
      </c>
      <c r="JV72" s="29">
        <v>10.093153728455846</v>
      </c>
      <c r="JW72" s="29">
        <v>24.59943633963158</v>
      </c>
      <c r="JX72" s="29">
        <v>24.436054261540406</v>
      </c>
      <c r="JY72" s="29">
        <v>17.562673334433988</v>
      </c>
      <c r="JZ72" s="29">
        <v>10.050581030436646</v>
      </c>
    </row>
    <row r="73" spans="1:286" ht="15" thickBot="1" x14ac:dyDescent="0.35">
      <c r="A73" s="2"/>
      <c r="B73" s="74" t="s">
        <v>555</v>
      </c>
      <c r="C73" s="74" t="s">
        <v>556</v>
      </c>
      <c r="D73" s="74" t="s">
        <v>873</v>
      </c>
      <c r="E73" s="87">
        <v>308796</v>
      </c>
      <c r="F73" s="84">
        <v>498305</v>
      </c>
      <c r="G73" s="22">
        <v>7.9976800790000002</v>
      </c>
      <c r="H73" s="22">
        <v>7.9976800790000002</v>
      </c>
      <c r="I73" s="22">
        <v>7.9976800790000002</v>
      </c>
      <c r="J73" s="22">
        <v>5.5640144946625485</v>
      </c>
      <c r="K73" s="22">
        <v>7.9912381510000001</v>
      </c>
      <c r="L73" s="22">
        <v>7.9912381510000001</v>
      </c>
      <c r="M73" s="22">
        <v>7.9912381510000001</v>
      </c>
      <c r="N73" s="22">
        <v>5.600653546556833</v>
      </c>
      <c r="O73" s="22">
        <v>8.0091167280000004</v>
      </c>
      <c r="P73" s="22">
        <v>8.0091167280000004</v>
      </c>
      <c r="Q73" s="22">
        <v>8.0091167280000004</v>
      </c>
      <c r="R73" s="22">
        <v>5.5388099960146526</v>
      </c>
      <c r="S73" s="22">
        <v>8.0279124910000004</v>
      </c>
      <c r="T73" s="22">
        <v>8.0279124910000004</v>
      </c>
      <c r="U73" s="22">
        <v>8.0279124910000004</v>
      </c>
      <c r="V73" s="22">
        <v>5.4959185640918209</v>
      </c>
      <c r="W73" s="22">
        <v>8.0489676229999993</v>
      </c>
      <c r="X73" s="22">
        <v>8.0489676229999993</v>
      </c>
      <c r="Y73" s="22">
        <v>8.0489676229999993</v>
      </c>
      <c r="Z73" s="22">
        <v>5.4540021003902091</v>
      </c>
      <c r="AA73" s="22">
        <v>8.0710004850000008</v>
      </c>
      <c r="AB73" s="22">
        <v>8.0710004850000008</v>
      </c>
      <c r="AC73" s="22">
        <v>8.0710004850000008</v>
      </c>
      <c r="AD73" s="22">
        <v>5.3930504811022324</v>
      </c>
      <c r="AE73" s="22">
        <v>8.0925389689999996</v>
      </c>
      <c r="AF73" s="22">
        <v>8.0925389689999996</v>
      </c>
      <c r="AG73" s="22">
        <v>8.0925389689999996</v>
      </c>
      <c r="AH73" s="22">
        <v>5.3365093404536701</v>
      </c>
      <c r="AI73" s="22">
        <v>8.1188647849999995</v>
      </c>
      <c r="AJ73" s="22">
        <v>8.1188647849999995</v>
      </c>
      <c r="AK73" s="22">
        <v>8.1188647849999995</v>
      </c>
      <c r="AL73" s="22">
        <v>5.2744711406476075</v>
      </c>
      <c r="AM73" s="22">
        <v>8.1470356759999998</v>
      </c>
      <c r="AN73" s="22">
        <v>8.1470356759999998</v>
      </c>
      <c r="AO73" s="22">
        <v>8.1470356759999998</v>
      </c>
      <c r="AP73" s="22">
        <v>5.2201755796919151</v>
      </c>
      <c r="AQ73" s="22">
        <v>8.1818866059999991</v>
      </c>
      <c r="AR73" s="22">
        <v>8.1818866059999991</v>
      </c>
      <c r="AS73" s="22">
        <v>8.1818866059999991</v>
      </c>
      <c r="AT73" s="22">
        <v>5.1366172958301473</v>
      </c>
      <c r="AU73" s="22">
        <v>8.4034819410000008</v>
      </c>
      <c r="AV73" s="22">
        <v>8.4034819410000008</v>
      </c>
      <c r="AW73" s="22">
        <v>8.4034819410000008</v>
      </c>
      <c r="AX73" s="22">
        <v>4.5845476161542731</v>
      </c>
      <c r="AY73" s="22">
        <v>8.5352732440000008</v>
      </c>
      <c r="AZ73" s="22">
        <v>8.5352732440000008</v>
      </c>
      <c r="BA73" s="22">
        <v>8.5352732440000008</v>
      </c>
      <c r="BB73" s="22">
        <v>3.7888413923055624</v>
      </c>
      <c r="BC73" s="22">
        <v>8.589566048</v>
      </c>
      <c r="BD73" s="22">
        <v>8.589566048</v>
      </c>
      <c r="BE73" s="22">
        <v>8.589566048</v>
      </c>
      <c r="BF73" s="22">
        <v>3.4793645080334619</v>
      </c>
      <c r="BG73" s="22">
        <v>8.6072761010000001</v>
      </c>
      <c r="BH73" s="22">
        <v>8.6072761010000001</v>
      </c>
      <c r="BI73" s="22">
        <v>8.6072761010000001</v>
      </c>
      <c r="BJ73" s="22">
        <v>3.349656548931093</v>
      </c>
      <c r="BK73" s="25">
        <v>8.0022093860000005</v>
      </c>
      <c r="BL73" s="25">
        <v>8.0022093860000005</v>
      </c>
      <c r="BM73" s="25">
        <v>8.0022093860000005</v>
      </c>
      <c r="BN73" s="25">
        <v>5.5506020079625715</v>
      </c>
      <c r="BO73" s="25">
        <v>7.9978702789999998</v>
      </c>
      <c r="BP73" s="25">
        <v>7.9978702789999998</v>
      </c>
      <c r="BQ73" s="25">
        <v>7.9978702789999998</v>
      </c>
      <c r="BR73" s="25">
        <v>5.584989793319119</v>
      </c>
      <c r="BS73" s="25">
        <v>8.010493705</v>
      </c>
      <c r="BT73" s="25">
        <v>8.010493705</v>
      </c>
      <c r="BU73" s="25">
        <v>8.010493705</v>
      </c>
      <c r="BV73" s="25">
        <v>5.5429855837561828</v>
      </c>
      <c r="BW73" s="25">
        <v>8.0232266350000003</v>
      </c>
      <c r="BX73" s="25">
        <v>8.0232266350000003</v>
      </c>
      <c r="BY73" s="25">
        <v>8.0232266350000003</v>
      </c>
      <c r="BZ73" s="25">
        <v>5.517040078047339</v>
      </c>
      <c r="CA73" s="25">
        <v>8.0353987339999993</v>
      </c>
      <c r="CB73" s="25">
        <v>8.0353987339999993</v>
      </c>
      <c r="CC73" s="25">
        <v>8.0353987339999993</v>
      </c>
      <c r="CD73" s="25">
        <v>5.4890884775817934</v>
      </c>
      <c r="CE73" s="25">
        <v>8.0463982569999999</v>
      </c>
      <c r="CF73" s="25">
        <v>8.0463982569999999</v>
      </c>
      <c r="CG73" s="25">
        <v>8.0463982569999999</v>
      </c>
      <c r="CH73" s="25">
        <v>5.4438314558555199</v>
      </c>
      <c r="CI73" s="25">
        <v>8.0585298949999995</v>
      </c>
      <c r="CJ73" s="25">
        <v>8.0585298949999995</v>
      </c>
      <c r="CK73" s="25">
        <v>8.0585298949999995</v>
      </c>
      <c r="CL73" s="25">
        <v>5.3975683769159106</v>
      </c>
      <c r="CM73" s="25">
        <v>8.0734248740000005</v>
      </c>
      <c r="CN73" s="25">
        <v>8.0734248740000005</v>
      </c>
      <c r="CO73" s="25">
        <v>8.0734248740000005</v>
      </c>
      <c r="CP73" s="25">
        <v>5.3440996531072962</v>
      </c>
      <c r="CQ73" s="25">
        <v>8.0899815880000006</v>
      </c>
      <c r="CR73" s="25">
        <v>8.0899815880000006</v>
      </c>
      <c r="CS73" s="25">
        <v>8.0899815880000006</v>
      </c>
      <c r="CT73" s="25">
        <v>5.2916245240239901</v>
      </c>
      <c r="CU73" s="25">
        <v>8.1087185589999997</v>
      </c>
      <c r="CV73" s="25">
        <v>8.1087185589999997</v>
      </c>
      <c r="CW73" s="25">
        <v>8.1087185589999997</v>
      </c>
      <c r="CX73" s="25">
        <v>5.1181440291955909</v>
      </c>
      <c r="CY73" s="25">
        <v>8.1718312859999997</v>
      </c>
      <c r="CZ73" s="25">
        <v>8.1718312859999997</v>
      </c>
      <c r="DA73" s="25">
        <v>8.1718312859999997</v>
      </c>
      <c r="DB73" s="25">
        <v>4.8413627781470279</v>
      </c>
      <c r="DC73" s="25">
        <v>8.3242809700000002</v>
      </c>
      <c r="DD73" s="25">
        <v>8.3242809700000002</v>
      </c>
      <c r="DE73" s="25">
        <v>8.3242809700000002</v>
      </c>
      <c r="DF73" s="25">
        <v>4.45489468464101</v>
      </c>
      <c r="DG73" s="25">
        <v>8.3883458500000003</v>
      </c>
      <c r="DH73" s="25">
        <v>8.3883458500000003</v>
      </c>
      <c r="DI73" s="25">
        <v>8.3883458500000003</v>
      </c>
      <c r="DJ73" s="25">
        <v>3.8700005555159382</v>
      </c>
      <c r="DK73" s="25">
        <v>8.4029112779999995</v>
      </c>
      <c r="DL73" s="25">
        <v>8.4029112779999995</v>
      </c>
      <c r="DM73" s="25">
        <v>8.4029112779999995</v>
      </c>
      <c r="DN73" s="25">
        <v>3.8205014335362248</v>
      </c>
      <c r="DO73" s="27">
        <v>7.997444819</v>
      </c>
      <c r="DP73" s="27">
        <v>7.997444819</v>
      </c>
      <c r="DQ73" s="27">
        <v>7.997444819</v>
      </c>
      <c r="DR73" s="27">
        <v>5.5645458488223287</v>
      </c>
      <c r="DS73" s="27">
        <v>7.9883240840000003</v>
      </c>
      <c r="DT73" s="27">
        <v>7.9883240840000003</v>
      </c>
      <c r="DU73" s="27">
        <v>7.9883240840000003</v>
      </c>
      <c r="DV73" s="27">
        <v>5.6106205136601801</v>
      </c>
      <c r="DW73" s="27">
        <v>8.0023508509999992</v>
      </c>
      <c r="DX73" s="27">
        <v>8.0023508509999992</v>
      </c>
      <c r="DY73" s="27">
        <v>8.0023508509999992</v>
      </c>
      <c r="DZ73" s="27">
        <v>5.5605274876579864</v>
      </c>
      <c r="EA73" s="27">
        <v>8.0174461879999992</v>
      </c>
      <c r="EB73" s="27">
        <v>8.0174461879999992</v>
      </c>
      <c r="EC73" s="27">
        <v>8.0174461879999992</v>
      </c>
      <c r="ED73" s="27">
        <v>5.5282641496902585</v>
      </c>
      <c r="EE73" s="27">
        <v>8.0343998269999997</v>
      </c>
      <c r="EF73" s="27">
        <v>8.0343998269999997</v>
      </c>
      <c r="EG73" s="27">
        <v>8.0343998269999997</v>
      </c>
      <c r="EH73" s="27">
        <v>5.4975255566996744</v>
      </c>
      <c r="EI73" s="27">
        <v>8.0536258200000006</v>
      </c>
      <c r="EJ73" s="27">
        <v>8.0536258200000006</v>
      </c>
      <c r="EK73" s="27">
        <v>8.0536258200000006</v>
      </c>
      <c r="EL73" s="27">
        <v>5.4518852536034208</v>
      </c>
      <c r="EM73" s="27">
        <v>8.0707826810000007</v>
      </c>
      <c r="EN73" s="27">
        <v>8.0707826810000007</v>
      </c>
      <c r="EO73" s="27">
        <v>8.0707826810000007</v>
      </c>
      <c r="EP73" s="27">
        <v>5.4104211271360931</v>
      </c>
      <c r="EQ73" s="27">
        <v>8.0898540780000001</v>
      </c>
      <c r="ER73" s="27">
        <v>8.0898540780000001</v>
      </c>
      <c r="ES73" s="27">
        <v>8.0898540780000001</v>
      </c>
      <c r="ET73" s="27">
        <v>5.3663971927102869</v>
      </c>
      <c r="EU73" s="27">
        <v>8.1105475370000004</v>
      </c>
      <c r="EV73" s="27">
        <v>8.1105475370000004</v>
      </c>
      <c r="EW73" s="27">
        <v>8.1105475370000004</v>
      </c>
      <c r="EX73" s="27">
        <v>5.3288393788671877</v>
      </c>
      <c r="EY73" s="27">
        <v>8.1376275979999999</v>
      </c>
      <c r="EZ73" s="27">
        <v>8.1376275979999999</v>
      </c>
      <c r="FA73" s="27">
        <v>8.1376275979999999</v>
      </c>
      <c r="FB73" s="27">
        <v>5.2618235517461081</v>
      </c>
      <c r="FC73" s="27">
        <v>8.3101248470000009</v>
      </c>
      <c r="FD73" s="27">
        <v>8.3101248470000009</v>
      </c>
      <c r="FE73" s="27">
        <v>8.3101248470000009</v>
      </c>
      <c r="FF73" s="27">
        <v>4.7914049984984999</v>
      </c>
      <c r="FG73" s="27">
        <v>8.4511077350000008</v>
      </c>
      <c r="FH73" s="27">
        <v>8.4511077350000008</v>
      </c>
      <c r="FI73" s="27">
        <v>8.4511077350000008</v>
      </c>
      <c r="FJ73" s="27">
        <v>4.2034411189500247</v>
      </c>
      <c r="FK73" s="27">
        <v>8.5039308380000005</v>
      </c>
      <c r="FL73" s="27">
        <v>8.5039308380000005</v>
      </c>
      <c r="FM73" s="27">
        <v>8.5039308380000005</v>
      </c>
      <c r="FN73" s="27">
        <v>4.1107461614381906</v>
      </c>
      <c r="FO73" s="27">
        <v>8.520219226</v>
      </c>
      <c r="FP73" s="27">
        <v>8.520219226</v>
      </c>
      <c r="FQ73" s="27">
        <v>8.520219226</v>
      </c>
      <c r="FR73" s="27">
        <v>4.1790619374867379</v>
      </c>
      <c r="FS73" s="28">
        <v>7.9976671130000003</v>
      </c>
      <c r="FT73" s="28">
        <v>7.9976671130000003</v>
      </c>
      <c r="FU73" s="28">
        <v>7.9976671130000003</v>
      </c>
      <c r="FV73" s="28">
        <v>5.5641896183750275</v>
      </c>
      <c r="FW73" s="28">
        <v>7.9906210489999996</v>
      </c>
      <c r="FX73" s="28">
        <v>7.9906210489999996</v>
      </c>
      <c r="FY73" s="28">
        <v>7.9906210489999996</v>
      </c>
      <c r="FZ73" s="28">
        <v>5.6058856315653447</v>
      </c>
      <c r="GA73" s="28">
        <v>8.0090511119999999</v>
      </c>
      <c r="GB73" s="28">
        <v>8.0090511119999999</v>
      </c>
      <c r="GC73" s="28">
        <v>8.0090511119999999</v>
      </c>
      <c r="GD73" s="28">
        <v>5.5514187987104222</v>
      </c>
      <c r="GE73" s="28">
        <v>8.0298950799999993</v>
      </c>
      <c r="GF73" s="28">
        <v>8.0298950799999993</v>
      </c>
      <c r="GG73" s="28">
        <v>8.0298950799999993</v>
      </c>
      <c r="GH73" s="28">
        <v>5.5176139581631238</v>
      </c>
      <c r="GI73" s="28">
        <v>8.0548048889999997</v>
      </c>
      <c r="GJ73" s="28">
        <v>8.0548048889999997</v>
      </c>
      <c r="GK73" s="28">
        <v>8.0548048889999997</v>
      </c>
      <c r="GL73" s="28">
        <v>5.4871536889906594</v>
      </c>
      <c r="GM73" s="28">
        <v>8.0838159919999999</v>
      </c>
      <c r="GN73" s="28">
        <v>8.0838159919999999</v>
      </c>
      <c r="GO73" s="28">
        <v>8.0838159919999999</v>
      </c>
      <c r="GP73" s="28">
        <v>5.4415392446414277</v>
      </c>
      <c r="GQ73" s="28">
        <v>8.1179685339999992</v>
      </c>
      <c r="GR73" s="28">
        <v>8.1179685339999992</v>
      </c>
      <c r="GS73" s="28">
        <v>8.1179685339999992</v>
      </c>
      <c r="GT73" s="28">
        <v>5.3875963539672522</v>
      </c>
      <c r="GU73" s="28">
        <v>8.1696103620000002</v>
      </c>
      <c r="GV73" s="28">
        <v>8.1696103620000002</v>
      </c>
      <c r="GW73" s="28">
        <v>8.1696103620000002</v>
      </c>
      <c r="GX73" s="28">
        <v>5.2888138820833532</v>
      </c>
      <c r="GY73" s="28">
        <v>8.2217994559999994</v>
      </c>
      <c r="GZ73" s="28">
        <v>8.2217994559999994</v>
      </c>
      <c r="HA73" s="28">
        <v>8.2217994559999994</v>
      </c>
      <c r="HB73" s="28">
        <v>5.20156641986841</v>
      </c>
      <c r="HC73" s="28">
        <v>8.2804663400000003</v>
      </c>
      <c r="HD73" s="28">
        <v>8.2804663400000003</v>
      </c>
      <c r="HE73" s="28">
        <v>8.2804663400000003</v>
      </c>
      <c r="HF73" s="28">
        <v>5.1036076699520008</v>
      </c>
      <c r="HG73" s="28">
        <v>8.5777140089999993</v>
      </c>
      <c r="HH73" s="28">
        <v>8.5777140089999993</v>
      </c>
      <c r="HI73" s="28">
        <v>8.5777140089999993</v>
      </c>
      <c r="HJ73" s="28">
        <v>4.6461105101511189</v>
      </c>
      <c r="HK73" s="28">
        <v>8.7707584569999995</v>
      </c>
      <c r="HL73" s="28">
        <v>8.7707584569999995</v>
      </c>
      <c r="HM73" s="28">
        <v>8.7707584569999995</v>
      </c>
      <c r="HN73" s="28">
        <v>3.7867627324255064</v>
      </c>
      <c r="HO73" s="28">
        <v>8.8472712629999997</v>
      </c>
      <c r="HP73" s="28">
        <v>8.8472712629999997</v>
      </c>
      <c r="HQ73" s="28">
        <v>8.8472712629999997</v>
      </c>
      <c r="HR73" s="28">
        <v>3.4393532949471091</v>
      </c>
      <c r="HS73" s="28">
        <v>8.8002231099999992</v>
      </c>
      <c r="HT73" s="28">
        <v>8.8002231099999992</v>
      </c>
      <c r="HU73" s="28">
        <v>8.8002231099999992</v>
      </c>
      <c r="HV73" s="28">
        <v>3.25703860291061</v>
      </c>
      <c r="HW73" s="29">
        <v>7.9957438539999997</v>
      </c>
      <c r="HX73" s="29">
        <v>7.9957438539999997</v>
      </c>
      <c r="HY73" s="29">
        <v>7.9957438539999997</v>
      </c>
      <c r="HZ73" s="29">
        <v>5.5691582527277781</v>
      </c>
      <c r="IA73" s="29">
        <v>7.986679573</v>
      </c>
      <c r="IB73" s="29">
        <v>7.986679573</v>
      </c>
      <c r="IC73" s="29">
        <v>7.986679573</v>
      </c>
      <c r="ID73" s="29">
        <v>5.6159667803904538</v>
      </c>
      <c r="IE73" s="29">
        <v>8.0029743969999991</v>
      </c>
      <c r="IF73" s="29">
        <v>8.0029743969999991</v>
      </c>
      <c r="IG73" s="29">
        <v>8.0029743969999991</v>
      </c>
      <c r="IH73" s="29">
        <v>5.5669524594238773</v>
      </c>
      <c r="II73" s="29">
        <v>8.0216425789999999</v>
      </c>
      <c r="IJ73" s="29">
        <v>8.0216425789999999</v>
      </c>
      <c r="IK73" s="29">
        <v>8.0216425789999999</v>
      </c>
      <c r="IL73" s="29">
        <v>5.5384633103992638</v>
      </c>
      <c r="IM73" s="29">
        <v>8.0452535489999999</v>
      </c>
      <c r="IN73" s="29">
        <v>8.0452535489999999</v>
      </c>
      <c r="IO73" s="29">
        <v>8.0452535489999999</v>
      </c>
      <c r="IP73" s="29">
        <v>5.498370162593357</v>
      </c>
      <c r="IQ73" s="29">
        <v>8.0777185990000007</v>
      </c>
      <c r="IR73" s="29">
        <v>8.0777185990000007</v>
      </c>
      <c r="IS73" s="29">
        <v>8.0777185990000007</v>
      </c>
      <c r="IT73" s="29">
        <v>5.4010480428880125</v>
      </c>
      <c r="IU73" s="29">
        <v>8.1138401620000007</v>
      </c>
      <c r="IV73" s="29">
        <v>8.1138401620000007</v>
      </c>
      <c r="IW73" s="29">
        <v>8.1138401620000007</v>
      </c>
      <c r="IX73" s="29">
        <v>5.3102925441363418</v>
      </c>
      <c r="IY73" s="29">
        <v>8.1597936890000007</v>
      </c>
      <c r="IZ73" s="29">
        <v>8.1597936890000007</v>
      </c>
      <c r="JA73" s="29">
        <v>8.1597936890000007</v>
      </c>
      <c r="JB73" s="29">
        <v>5.2170590430328723</v>
      </c>
      <c r="JC73" s="29">
        <v>8.2107124460000005</v>
      </c>
      <c r="JD73" s="29">
        <v>8.2107124460000005</v>
      </c>
      <c r="JE73" s="29">
        <v>8.2107124460000005</v>
      </c>
      <c r="JF73" s="29">
        <v>5.1349235482500672</v>
      </c>
      <c r="JG73" s="29">
        <v>8.2687546239999996</v>
      </c>
      <c r="JH73" s="29">
        <v>8.2687546239999996</v>
      </c>
      <c r="JI73" s="29">
        <v>8.2687546239999996</v>
      </c>
      <c r="JJ73" s="29">
        <v>5.0359454632801484</v>
      </c>
      <c r="JK73" s="29">
        <v>8.592374766999999</v>
      </c>
      <c r="JL73" s="29">
        <v>8.592374766999999</v>
      </c>
      <c r="JM73" s="29">
        <v>8.592374766999999</v>
      </c>
      <c r="JN73" s="29">
        <v>4.2257851495067102</v>
      </c>
      <c r="JO73" s="29">
        <v>8.7780203130000007</v>
      </c>
      <c r="JP73" s="29">
        <v>8.7780203130000007</v>
      </c>
      <c r="JQ73" s="29">
        <v>8.7780203130000007</v>
      </c>
      <c r="JR73" s="29">
        <v>3.4512768642774621</v>
      </c>
      <c r="JS73" s="29">
        <v>8.8377993339999996</v>
      </c>
      <c r="JT73" s="29">
        <v>8.8377993339999996</v>
      </c>
      <c r="JU73" s="29">
        <v>8.8377993339999996</v>
      </c>
      <c r="JV73" s="29">
        <v>3.1341894752643658</v>
      </c>
      <c r="JW73" s="29">
        <v>8.7900343240000005</v>
      </c>
      <c r="JX73" s="29">
        <v>8.7900343240000005</v>
      </c>
      <c r="JY73" s="29">
        <v>8.7900343240000005</v>
      </c>
      <c r="JZ73" s="29">
        <v>3.218015398657383</v>
      </c>
    </row>
    <row r="74" spans="1:286" ht="15" thickBot="1" x14ac:dyDescent="0.35">
      <c r="A74" s="2"/>
      <c r="B74" s="74" t="s">
        <v>557</v>
      </c>
      <c r="C74" s="74" t="s">
        <v>888</v>
      </c>
      <c r="D74" s="74" t="s">
        <v>873</v>
      </c>
      <c r="E74" s="87">
        <v>338547</v>
      </c>
      <c r="F74" s="84">
        <v>560280</v>
      </c>
      <c r="G74" s="22">
        <v>1.6794871794871795</v>
      </c>
      <c r="H74" s="22">
        <v>0.44197031039136303</v>
      </c>
      <c r="I74" s="22">
        <v>0.31765276430649858</v>
      </c>
      <c r="J74" s="22">
        <v>1.6794871794871795</v>
      </c>
      <c r="K74" s="22">
        <v>1.6794871794871795</v>
      </c>
      <c r="L74" s="22">
        <v>0.44197031039136303</v>
      </c>
      <c r="M74" s="22">
        <v>0.31765276430649858</v>
      </c>
      <c r="N74" s="22">
        <v>1.6794871794871795</v>
      </c>
      <c r="O74" s="22">
        <v>1.6794871794871795</v>
      </c>
      <c r="P74" s="22">
        <v>0.44197031039136303</v>
      </c>
      <c r="Q74" s="22">
        <v>0.31765276430649858</v>
      </c>
      <c r="R74" s="22">
        <v>1.6794871794871795</v>
      </c>
      <c r="S74" s="22">
        <v>1.6794871794871795</v>
      </c>
      <c r="T74" s="22">
        <v>0.44197031039136303</v>
      </c>
      <c r="U74" s="22">
        <v>0.31765276430649858</v>
      </c>
      <c r="V74" s="22">
        <v>1.6794871794871795</v>
      </c>
      <c r="W74" s="22">
        <v>1.6794871794871795</v>
      </c>
      <c r="X74" s="22">
        <v>0.44197031039136303</v>
      </c>
      <c r="Y74" s="22">
        <v>0.31765276430649858</v>
      </c>
      <c r="Z74" s="22">
        <v>1.6794871794871795</v>
      </c>
      <c r="AA74" s="22">
        <v>1.6794871794871795</v>
      </c>
      <c r="AB74" s="22">
        <v>0.44197031039136303</v>
      </c>
      <c r="AC74" s="22">
        <v>0.31765276430649858</v>
      </c>
      <c r="AD74" s="22">
        <v>1.6794871794871795</v>
      </c>
      <c r="AE74" s="22">
        <v>1.6794871794871795</v>
      </c>
      <c r="AF74" s="22">
        <v>0.44197031039136303</v>
      </c>
      <c r="AG74" s="22">
        <v>0.31765276430649858</v>
      </c>
      <c r="AH74" s="22">
        <v>1.6794871794871795</v>
      </c>
      <c r="AI74" s="22">
        <v>1.6794871794871795</v>
      </c>
      <c r="AJ74" s="22">
        <v>0.44197031039136303</v>
      </c>
      <c r="AK74" s="22">
        <v>0.31765276430649858</v>
      </c>
      <c r="AL74" s="22">
        <v>1.6794871794871795</v>
      </c>
      <c r="AM74" s="22">
        <v>1.6794871794871795</v>
      </c>
      <c r="AN74" s="22">
        <v>0.44197031039136303</v>
      </c>
      <c r="AO74" s="22">
        <v>0.31765276430649858</v>
      </c>
      <c r="AP74" s="22">
        <v>1.6794871794871795</v>
      </c>
      <c r="AQ74" s="22">
        <v>1.6794871794871795</v>
      </c>
      <c r="AR74" s="22">
        <v>0.44197031039136303</v>
      </c>
      <c r="AS74" s="22">
        <v>0.31765276430649858</v>
      </c>
      <c r="AT74" s="22">
        <v>1.6794871794871795</v>
      </c>
      <c r="AU74" s="22">
        <v>1.6794871794871795</v>
      </c>
      <c r="AV74" s="22">
        <v>0.44197031039136303</v>
      </c>
      <c r="AW74" s="22">
        <v>0.31765276430649858</v>
      </c>
      <c r="AX74" s="22">
        <v>1.6794871794871795</v>
      </c>
      <c r="AY74" s="22">
        <v>1.6794871794871795</v>
      </c>
      <c r="AZ74" s="22">
        <v>0.44197031039136303</v>
      </c>
      <c r="BA74" s="22">
        <v>0.31765276430649858</v>
      </c>
      <c r="BB74" s="22">
        <v>1.6794871794871795</v>
      </c>
      <c r="BC74" s="22">
        <v>2.6844262295081971</v>
      </c>
      <c r="BD74" s="22">
        <v>0.44197031039136303</v>
      </c>
      <c r="BE74" s="22">
        <v>0.31765276430649858</v>
      </c>
      <c r="BF74" s="22">
        <v>2.6844262295081971</v>
      </c>
      <c r="BG74" s="22">
        <v>2.6844262295081971</v>
      </c>
      <c r="BH74" s="22">
        <v>0.44197031039136303</v>
      </c>
      <c r="BI74" s="22">
        <v>0.31765276430649858</v>
      </c>
      <c r="BJ74" s="22">
        <v>2.6844262295081971</v>
      </c>
      <c r="BK74" s="25">
        <v>1.6794871794871795</v>
      </c>
      <c r="BL74" s="25">
        <v>0.44197031039136303</v>
      </c>
      <c r="BM74" s="25">
        <v>0.31765276430649858</v>
      </c>
      <c r="BN74" s="25">
        <v>1.6794871794871795</v>
      </c>
      <c r="BO74" s="25">
        <v>1.6794871794871795</v>
      </c>
      <c r="BP74" s="25">
        <v>0.44197031039136303</v>
      </c>
      <c r="BQ74" s="25">
        <v>0.31765276430649858</v>
      </c>
      <c r="BR74" s="25">
        <v>1.6794871794871795</v>
      </c>
      <c r="BS74" s="25">
        <v>1.6794871794871795</v>
      </c>
      <c r="BT74" s="25">
        <v>0.44197031039136303</v>
      </c>
      <c r="BU74" s="25">
        <v>0.31765276430649858</v>
      </c>
      <c r="BV74" s="25">
        <v>1.6794871794871795</v>
      </c>
      <c r="BW74" s="25">
        <v>1.6794871794871795</v>
      </c>
      <c r="BX74" s="25">
        <v>0.44197031039136303</v>
      </c>
      <c r="BY74" s="25">
        <v>0.31765276430649858</v>
      </c>
      <c r="BZ74" s="25">
        <v>1.6794871794871795</v>
      </c>
      <c r="CA74" s="25">
        <v>1.6794871794871795</v>
      </c>
      <c r="CB74" s="25">
        <v>0.44197031039136303</v>
      </c>
      <c r="CC74" s="25">
        <v>0.31765276430649858</v>
      </c>
      <c r="CD74" s="25">
        <v>1.6794871794871795</v>
      </c>
      <c r="CE74" s="25">
        <v>1.6794871794871795</v>
      </c>
      <c r="CF74" s="25">
        <v>0.44197031039136303</v>
      </c>
      <c r="CG74" s="25">
        <v>0.31765276430649858</v>
      </c>
      <c r="CH74" s="25">
        <v>1.6794871794871795</v>
      </c>
      <c r="CI74" s="25">
        <v>1.6794871794871795</v>
      </c>
      <c r="CJ74" s="25">
        <v>0.44197031039136303</v>
      </c>
      <c r="CK74" s="25">
        <v>0.31765276430649858</v>
      </c>
      <c r="CL74" s="25">
        <v>1.6794871794871795</v>
      </c>
      <c r="CM74" s="25">
        <v>1.6794871794871795</v>
      </c>
      <c r="CN74" s="25">
        <v>0.44197031039136303</v>
      </c>
      <c r="CO74" s="25">
        <v>0.31765276430649858</v>
      </c>
      <c r="CP74" s="25">
        <v>1.6794871794871795</v>
      </c>
      <c r="CQ74" s="25">
        <v>1.6794871794871795</v>
      </c>
      <c r="CR74" s="25">
        <v>0.44197031039136303</v>
      </c>
      <c r="CS74" s="25">
        <v>0.31765276430649858</v>
      </c>
      <c r="CT74" s="25">
        <v>1.6794871794871795</v>
      </c>
      <c r="CU74" s="25">
        <v>1.6794871794871795</v>
      </c>
      <c r="CV74" s="25">
        <v>0.44197031039136303</v>
      </c>
      <c r="CW74" s="25">
        <v>0.31765276430649858</v>
      </c>
      <c r="CX74" s="25">
        <v>1.6794871794871795</v>
      </c>
      <c r="CY74" s="25">
        <v>1.6794871794871795</v>
      </c>
      <c r="CZ74" s="25">
        <v>0.44197031039136303</v>
      </c>
      <c r="DA74" s="25">
        <v>0.31765276430649858</v>
      </c>
      <c r="DB74" s="25">
        <v>1.6794871794871795</v>
      </c>
      <c r="DC74" s="25">
        <v>1.6794871794871795</v>
      </c>
      <c r="DD74" s="25">
        <v>0.44197031039136303</v>
      </c>
      <c r="DE74" s="25">
        <v>0.31765276430649858</v>
      </c>
      <c r="DF74" s="25">
        <v>1.6794871794871795</v>
      </c>
      <c r="DG74" s="25">
        <v>2.6844262295081971</v>
      </c>
      <c r="DH74" s="25">
        <v>0.44197031039136303</v>
      </c>
      <c r="DI74" s="25">
        <v>0.31765276430649858</v>
      </c>
      <c r="DJ74" s="25">
        <v>2.6844262295081971</v>
      </c>
      <c r="DK74" s="25">
        <v>2.6844262295081971</v>
      </c>
      <c r="DL74" s="25">
        <v>0.44197031039136303</v>
      </c>
      <c r="DM74" s="25">
        <v>0.31765276430649858</v>
      </c>
      <c r="DN74" s="25">
        <v>2.6844262295081971</v>
      </c>
      <c r="DO74" s="27">
        <v>1.6794871794871795</v>
      </c>
      <c r="DP74" s="27">
        <v>0.44197031039136303</v>
      </c>
      <c r="DQ74" s="27">
        <v>0.31765276430649858</v>
      </c>
      <c r="DR74" s="27">
        <v>1.6794871794871795</v>
      </c>
      <c r="DS74" s="27">
        <v>1.6794871794871795</v>
      </c>
      <c r="DT74" s="27">
        <v>0.44197031039136303</v>
      </c>
      <c r="DU74" s="27">
        <v>0.31765276430649858</v>
      </c>
      <c r="DV74" s="27">
        <v>1.6794871794871795</v>
      </c>
      <c r="DW74" s="27">
        <v>1.6794871794871795</v>
      </c>
      <c r="DX74" s="27">
        <v>0.44197031039136303</v>
      </c>
      <c r="DY74" s="27">
        <v>0.31765276430649858</v>
      </c>
      <c r="DZ74" s="27">
        <v>1.6794871794871795</v>
      </c>
      <c r="EA74" s="27">
        <v>1.6794871794871795</v>
      </c>
      <c r="EB74" s="27">
        <v>0.44197031039136303</v>
      </c>
      <c r="EC74" s="27">
        <v>0.31765276430649858</v>
      </c>
      <c r="ED74" s="27">
        <v>1.6794871794871795</v>
      </c>
      <c r="EE74" s="27">
        <v>1.6794871794871795</v>
      </c>
      <c r="EF74" s="27">
        <v>0.44197031039136303</v>
      </c>
      <c r="EG74" s="27">
        <v>0.31765276430649858</v>
      </c>
      <c r="EH74" s="27">
        <v>1.6794871794871795</v>
      </c>
      <c r="EI74" s="27">
        <v>1.6794871794871795</v>
      </c>
      <c r="EJ74" s="27">
        <v>0.44197031039136303</v>
      </c>
      <c r="EK74" s="27">
        <v>0.31765276430649858</v>
      </c>
      <c r="EL74" s="27">
        <v>1.6794871794871795</v>
      </c>
      <c r="EM74" s="27">
        <v>1.6794871794871795</v>
      </c>
      <c r="EN74" s="27">
        <v>0.44197031039136303</v>
      </c>
      <c r="EO74" s="27">
        <v>0.31765276430649858</v>
      </c>
      <c r="EP74" s="27">
        <v>1.6794871794871795</v>
      </c>
      <c r="EQ74" s="27">
        <v>1.6794871794871795</v>
      </c>
      <c r="ER74" s="27">
        <v>0.44197031039136303</v>
      </c>
      <c r="ES74" s="27">
        <v>0.31765276430649858</v>
      </c>
      <c r="ET74" s="27">
        <v>1.6794871794871795</v>
      </c>
      <c r="EU74" s="27">
        <v>1.6794871794871795</v>
      </c>
      <c r="EV74" s="27">
        <v>0.44197031039136303</v>
      </c>
      <c r="EW74" s="27">
        <v>0.31765276430649858</v>
      </c>
      <c r="EX74" s="27">
        <v>1.6794871794871795</v>
      </c>
      <c r="EY74" s="27">
        <v>1.6794871794871795</v>
      </c>
      <c r="EZ74" s="27">
        <v>0.44197031039136303</v>
      </c>
      <c r="FA74" s="27">
        <v>0.31765276430649858</v>
      </c>
      <c r="FB74" s="27">
        <v>1.6794871794871795</v>
      </c>
      <c r="FC74" s="27">
        <v>1.6794871794871795</v>
      </c>
      <c r="FD74" s="27">
        <v>0.44197031039136303</v>
      </c>
      <c r="FE74" s="27">
        <v>0.31765276430649858</v>
      </c>
      <c r="FF74" s="27">
        <v>1.6794871794871795</v>
      </c>
      <c r="FG74" s="27">
        <v>1.6794871794871795</v>
      </c>
      <c r="FH74" s="27">
        <v>0.44197031039136303</v>
      </c>
      <c r="FI74" s="27">
        <v>0.31765276430649858</v>
      </c>
      <c r="FJ74" s="27">
        <v>1.6794871794871795</v>
      </c>
      <c r="FK74" s="27">
        <v>2.6844262295081971</v>
      </c>
      <c r="FL74" s="27">
        <v>0.44197031039136303</v>
      </c>
      <c r="FM74" s="27">
        <v>0.31765276430649858</v>
      </c>
      <c r="FN74" s="27">
        <v>2.6844262295081971</v>
      </c>
      <c r="FO74" s="27">
        <v>2.6844262295081971</v>
      </c>
      <c r="FP74" s="27">
        <v>0.44197031039136303</v>
      </c>
      <c r="FQ74" s="27">
        <v>0.31765276430649858</v>
      </c>
      <c r="FR74" s="27">
        <v>2.6844262295081971</v>
      </c>
      <c r="FS74" s="28">
        <v>1.6794871794871795</v>
      </c>
      <c r="FT74" s="28">
        <v>0.44197031039136303</v>
      </c>
      <c r="FU74" s="28">
        <v>0.31765276430649858</v>
      </c>
      <c r="FV74" s="28">
        <v>1.6794871794871795</v>
      </c>
      <c r="FW74" s="28">
        <v>1.6794871794871795</v>
      </c>
      <c r="FX74" s="28">
        <v>0.44197031039136303</v>
      </c>
      <c r="FY74" s="28">
        <v>0.31765276430649858</v>
      </c>
      <c r="FZ74" s="28">
        <v>1.6794871794871795</v>
      </c>
      <c r="GA74" s="28">
        <v>1.6794871794871795</v>
      </c>
      <c r="GB74" s="28">
        <v>0.44197031039136303</v>
      </c>
      <c r="GC74" s="28">
        <v>0.31765276430649858</v>
      </c>
      <c r="GD74" s="28">
        <v>1.6794871794871795</v>
      </c>
      <c r="GE74" s="28">
        <v>1.6794871794871795</v>
      </c>
      <c r="GF74" s="28">
        <v>0.44197031039136303</v>
      </c>
      <c r="GG74" s="28">
        <v>0.31765276430649858</v>
      </c>
      <c r="GH74" s="28">
        <v>1.6794871794871795</v>
      </c>
      <c r="GI74" s="28">
        <v>1.6794871794871795</v>
      </c>
      <c r="GJ74" s="28">
        <v>0.44197031039136303</v>
      </c>
      <c r="GK74" s="28">
        <v>0.31765276430649858</v>
      </c>
      <c r="GL74" s="28">
        <v>1.6794871794871795</v>
      </c>
      <c r="GM74" s="28">
        <v>1.6794871794871795</v>
      </c>
      <c r="GN74" s="28">
        <v>0.44197031039136303</v>
      </c>
      <c r="GO74" s="28">
        <v>0.31765276430649858</v>
      </c>
      <c r="GP74" s="28">
        <v>1.6794871794871795</v>
      </c>
      <c r="GQ74" s="28">
        <v>1.6794871794871795</v>
      </c>
      <c r="GR74" s="28">
        <v>0.44197031039136303</v>
      </c>
      <c r="GS74" s="28">
        <v>0.31765276430649858</v>
      </c>
      <c r="GT74" s="28">
        <v>1.6794871794871795</v>
      </c>
      <c r="GU74" s="28">
        <v>1.6794871794871795</v>
      </c>
      <c r="GV74" s="28">
        <v>0.44197031039136303</v>
      </c>
      <c r="GW74" s="28">
        <v>0.31765276430649858</v>
      </c>
      <c r="GX74" s="28">
        <v>1.6794871794871795</v>
      </c>
      <c r="GY74" s="28">
        <v>1.6794871794871795</v>
      </c>
      <c r="GZ74" s="28">
        <v>0.44197031039136303</v>
      </c>
      <c r="HA74" s="28">
        <v>0.31765276430649858</v>
      </c>
      <c r="HB74" s="28">
        <v>1.6794871794871795</v>
      </c>
      <c r="HC74" s="28">
        <v>1.6794871794871795</v>
      </c>
      <c r="HD74" s="28">
        <v>0.44197031039136303</v>
      </c>
      <c r="HE74" s="28">
        <v>0.31765276430649858</v>
      </c>
      <c r="HF74" s="28">
        <v>1.6794871794871795</v>
      </c>
      <c r="HG74" s="28">
        <v>1.6794871794871795</v>
      </c>
      <c r="HH74" s="28">
        <v>0.44197031039136303</v>
      </c>
      <c r="HI74" s="28">
        <v>0.31765276430649858</v>
      </c>
      <c r="HJ74" s="28">
        <v>1.6794871794871795</v>
      </c>
      <c r="HK74" s="28">
        <v>1.6794871794871795</v>
      </c>
      <c r="HL74" s="28">
        <v>0.44197031039136303</v>
      </c>
      <c r="HM74" s="28">
        <v>0.31765276430649858</v>
      </c>
      <c r="HN74" s="28">
        <v>1.6794871794871795</v>
      </c>
      <c r="HO74" s="28">
        <v>2.6844262295081971</v>
      </c>
      <c r="HP74" s="28">
        <v>0.44197031039136303</v>
      </c>
      <c r="HQ74" s="28">
        <v>0.31765276430649858</v>
      </c>
      <c r="HR74" s="28">
        <v>2.6844262295081971</v>
      </c>
      <c r="HS74" s="28">
        <v>2.6844262295081971</v>
      </c>
      <c r="HT74" s="28">
        <v>0.44197031039136303</v>
      </c>
      <c r="HU74" s="28">
        <v>0.31765276430649858</v>
      </c>
      <c r="HV74" s="28">
        <v>2.6844262295081971</v>
      </c>
      <c r="HW74" s="29">
        <v>1.6794871794871795</v>
      </c>
      <c r="HX74" s="29">
        <v>0.44197031039136303</v>
      </c>
      <c r="HY74" s="29">
        <v>0.31765276430649858</v>
      </c>
      <c r="HZ74" s="29">
        <v>1.6794871794871795</v>
      </c>
      <c r="IA74" s="29">
        <v>1.6794871794871795</v>
      </c>
      <c r="IB74" s="29">
        <v>0.44197031039136303</v>
      </c>
      <c r="IC74" s="29">
        <v>0.31765276430649858</v>
      </c>
      <c r="ID74" s="29">
        <v>1.6794871794871795</v>
      </c>
      <c r="IE74" s="29">
        <v>1.6794871794871795</v>
      </c>
      <c r="IF74" s="29">
        <v>0.44197031039136303</v>
      </c>
      <c r="IG74" s="29">
        <v>0.31765276430649858</v>
      </c>
      <c r="IH74" s="29">
        <v>1.6794871794871795</v>
      </c>
      <c r="II74" s="29">
        <v>1.6794871794871795</v>
      </c>
      <c r="IJ74" s="29">
        <v>0.44197031039136303</v>
      </c>
      <c r="IK74" s="29">
        <v>0.31765276430649858</v>
      </c>
      <c r="IL74" s="29">
        <v>1.6794871794871795</v>
      </c>
      <c r="IM74" s="29">
        <v>1.6794871794871795</v>
      </c>
      <c r="IN74" s="29">
        <v>0.44197031039136303</v>
      </c>
      <c r="IO74" s="29">
        <v>0.31765276430649858</v>
      </c>
      <c r="IP74" s="29">
        <v>1.6794871794871795</v>
      </c>
      <c r="IQ74" s="29">
        <v>1.6794871794871795</v>
      </c>
      <c r="IR74" s="29">
        <v>0.44197031039136303</v>
      </c>
      <c r="IS74" s="29">
        <v>0.31765276430649858</v>
      </c>
      <c r="IT74" s="29">
        <v>1.6794871794871795</v>
      </c>
      <c r="IU74" s="29">
        <v>1.6794871794871795</v>
      </c>
      <c r="IV74" s="29">
        <v>0.44197031039136303</v>
      </c>
      <c r="IW74" s="29">
        <v>0.31765276430649858</v>
      </c>
      <c r="IX74" s="29">
        <v>1.6794871794871795</v>
      </c>
      <c r="IY74" s="29">
        <v>1.6794871794871795</v>
      </c>
      <c r="IZ74" s="29">
        <v>0.44197031039136303</v>
      </c>
      <c r="JA74" s="29">
        <v>0.31765276430649858</v>
      </c>
      <c r="JB74" s="29">
        <v>1.6794871794871795</v>
      </c>
      <c r="JC74" s="29">
        <v>1.6794871794871795</v>
      </c>
      <c r="JD74" s="29">
        <v>0.44197031039136303</v>
      </c>
      <c r="JE74" s="29">
        <v>0.31765276430649858</v>
      </c>
      <c r="JF74" s="29">
        <v>1.6794871794871795</v>
      </c>
      <c r="JG74" s="29">
        <v>1.6794871794871795</v>
      </c>
      <c r="JH74" s="29">
        <v>0.44197031039136303</v>
      </c>
      <c r="JI74" s="29">
        <v>0.31765276430649858</v>
      </c>
      <c r="JJ74" s="29">
        <v>1.6794871794871795</v>
      </c>
      <c r="JK74" s="29">
        <v>1.6794871794871795</v>
      </c>
      <c r="JL74" s="29">
        <v>0.44197031039136303</v>
      </c>
      <c r="JM74" s="29">
        <v>0.31765276430649858</v>
      </c>
      <c r="JN74" s="29">
        <v>1.6794871794871795</v>
      </c>
      <c r="JO74" s="29">
        <v>1.6794871794871795</v>
      </c>
      <c r="JP74" s="29">
        <v>0.44197031039136303</v>
      </c>
      <c r="JQ74" s="29">
        <v>0.31765276430649858</v>
      </c>
      <c r="JR74" s="29">
        <v>1.6794871794871795</v>
      </c>
      <c r="JS74" s="29">
        <v>2.6844262295081971</v>
      </c>
      <c r="JT74" s="29">
        <v>0.44197031039136303</v>
      </c>
      <c r="JU74" s="29">
        <v>0.31765276430649858</v>
      </c>
      <c r="JV74" s="29">
        <v>2.6844262295081971</v>
      </c>
      <c r="JW74" s="29">
        <v>2.6844262295081971</v>
      </c>
      <c r="JX74" s="29">
        <v>0.44197031039136303</v>
      </c>
      <c r="JY74" s="29">
        <v>0.31765276430649858</v>
      </c>
      <c r="JZ74" s="29">
        <v>2.6844262295081971</v>
      </c>
    </row>
    <row r="75" spans="1:286" ht="15" thickBot="1" x14ac:dyDescent="0.35">
      <c r="A75" s="2"/>
      <c r="B75" s="74" t="s">
        <v>558</v>
      </c>
      <c r="C75" s="74" t="s">
        <v>551</v>
      </c>
      <c r="D75" s="74" t="s">
        <v>880</v>
      </c>
      <c r="E75" s="87">
        <v>376984</v>
      </c>
      <c r="F75" s="84">
        <v>401329</v>
      </c>
      <c r="G75" s="22">
        <v>30.455342691999999</v>
      </c>
      <c r="H75" s="22">
        <v>13.148880089214442</v>
      </c>
      <c r="I75" s="22">
        <v>9.4503590165935041</v>
      </c>
      <c r="J75" s="22">
        <v>12.747420699356104</v>
      </c>
      <c r="K75" s="22">
        <v>30.431639206</v>
      </c>
      <c r="L75" s="22">
        <v>13.142140003198397</v>
      </c>
      <c r="M75" s="22">
        <v>9.445514784064029</v>
      </c>
      <c r="N75" s="22">
        <v>12.66208129730377</v>
      </c>
      <c r="O75" s="22">
        <v>30.508933937000002</v>
      </c>
      <c r="P75" s="22">
        <v>13.133278320085296</v>
      </c>
      <c r="Q75" s="22">
        <v>9.4391457179274543</v>
      </c>
      <c r="R75" s="22">
        <v>12.206064290622461</v>
      </c>
      <c r="S75" s="22">
        <v>30.594821634999999</v>
      </c>
      <c r="T75" s="22">
        <v>13.113916663436511</v>
      </c>
      <c r="U75" s="22">
        <v>9.4252301140702759</v>
      </c>
      <c r="V75" s="22">
        <v>11.913499674533824</v>
      </c>
      <c r="W75" s="22">
        <v>30.703027572</v>
      </c>
      <c r="X75" s="22">
        <v>13.090210124260251</v>
      </c>
      <c r="Y75" s="22">
        <v>9.4081917575915099</v>
      </c>
      <c r="Z75" s="22">
        <v>11.593651136052713</v>
      </c>
      <c r="AA75" s="22">
        <v>30.844028739999999</v>
      </c>
      <c r="AB75" s="22">
        <v>13.062113311917861</v>
      </c>
      <c r="AC75" s="22">
        <v>9.3879980253454285</v>
      </c>
      <c r="AD75" s="22">
        <v>11.193499075841256</v>
      </c>
      <c r="AE75" s="22">
        <v>30.999869925999999</v>
      </c>
      <c r="AF75" s="22">
        <v>13.028725815496696</v>
      </c>
      <c r="AG75" s="22">
        <v>9.3640017742803607</v>
      </c>
      <c r="AH75" s="22">
        <v>10.682637388272745</v>
      </c>
      <c r="AI75" s="22">
        <v>31.193613896999999</v>
      </c>
      <c r="AJ75" s="22">
        <v>12.990134212684021</v>
      </c>
      <c r="AK75" s="22">
        <v>9.3362652294848303</v>
      </c>
      <c r="AL75" s="22">
        <v>10.147619337506931</v>
      </c>
      <c r="AM75" s="22">
        <v>31.412725890000001</v>
      </c>
      <c r="AN75" s="22">
        <v>12.947769866762792</v>
      </c>
      <c r="AO75" s="22">
        <v>9.3058171399332981</v>
      </c>
      <c r="AP75" s="22">
        <v>9.7359511635346543</v>
      </c>
      <c r="AQ75" s="22">
        <v>31.664773562000001</v>
      </c>
      <c r="AR75" s="22">
        <v>12.57608135131354</v>
      </c>
      <c r="AS75" s="22">
        <v>9.0386772854736517</v>
      </c>
      <c r="AT75" s="22">
        <v>9.1272524013722176</v>
      </c>
      <c r="AU75" s="22">
        <v>32.996471139999997</v>
      </c>
      <c r="AV75" s="22">
        <v>12.278549443275972</v>
      </c>
      <c r="AW75" s="22">
        <v>8.8248352448763292</v>
      </c>
      <c r="AX75" s="22">
        <v>6.3809822999063712</v>
      </c>
      <c r="AY75" s="22">
        <v>34.170470887</v>
      </c>
      <c r="AZ75" s="22">
        <v>11.16777307241297</v>
      </c>
      <c r="BA75" s="22">
        <v>8.0264983963705259</v>
      </c>
      <c r="BB75" s="22">
        <v>4.3098677410116046</v>
      </c>
      <c r="BC75" s="22">
        <v>34.592387555999998</v>
      </c>
      <c r="BD75" s="22">
        <v>10.907723821857106</v>
      </c>
      <c r="BE75" s="22">
        <v>7.8395958797246523</v>
      </c>
      <c r="BF75" s="22">
        <v>3.3722371363869961</v>
      </c>
      <c r="BG75" s="22">
        <v>34.794185194000001</v>
      </c>
      <c r="BH75" s="22">
        <v>10.688222316453805</v>
      </c>
      <c r="BI75" s="22">
        <v>7.6818358258896895</v>
      </c>
      <c r="BJ75" s="22">
        <v>2.95045374048577</v>
      </c>
      <c r="BK75" s="25">
        <v>30.47085796</v>
      </c>
      <c r="BL75" s="25">
        <v>13.151387868258471</v>
      </c>
      <c r="BM75" s="25">
        <v>9.4521614067696689</v>
      </c>
      <c r="BN75" s="25">
        <v>12.711186156640682</v>
      </c>
      <c r="BO75" s="25">
        <v>30.453352347999999</v>
      </c>
      <c r="BP75" s="25">
        <v>13.148522008533432</v>
      </c>
      <c r="BQ75" s="25">
        <v>9.4501016569575871</v>
      </c>
      <c r="BR75" s="25">
        <v>12.698717931402744</v>
      </c>
      <c r="BS75" s="25">
        <v>30.496982105000001</v>
      </c>
      <c r="BT75" s="25">
        <v>13.145183465104036</v>
      </c>
      <c r="BU75" s="25">
        <v>9.4477021800602241</v>
      </c>
      <c r="BV75" s="25">
        <v>12.430973249753874</v>
      </c>
      <c r="BW75" s="25">
        <v>30.539694914000002</v>
      </c>
      <c r="BX75" s="25">
        <v>13.139180698299567</v>
      </c>
      <c r="BY75" s="25">
        <v>9.443387873365646</v>
      </c>
      <c r="BZ75" s="25">
        <v>12.25043795946142</v>
      </c>
      <c r="CA75" s="25">
        <v>30.593341025000001</v>
      </c>
      <c r="CB75" s="25">
        <v>13.132413523489351</v>
      </c>
      <c r="CC75" s="25">
        <v>9.4385241715864314</v>
      </c>
      <c r="CD75" s="25">
        <v>12.038042032276444</v>
      </c>
      <c r="CE75" s="25">
        <v>30.66346085</v>
      </c>
      <c r="CF75" s="25">
        <v>13.124896524798885</v>
      </c>
      <c r="CG75" s="25">
        <v>9.4331215566207316</v>
      </c>
      <c r="CH75" s="25">
        <v>11.748220215112758</v>
      </c>
      <c r="CI75" s="25">
        <v>30.739627879</v>
      </c>
      <c r="CJ75" s="25">
        <v>13.116645877835822</v>
      </c>
      <c r="CK75" s="25">
        <v>9.4271916541962604</v>
      </c>
      <c r="CL75" s="25">
        <v>11.34372444768656</v>
      </c>
      <c r="CM75" s="25">
        <v>30.828289691999998</v>
      </c>
      <c r="CN75" s="25">
        <v>13.107585578198027</v>
      </c>
      <c r="CO75" s="25">
        <v>9.4206798384527044</v>
      </c>
      <c r="CP75" s="25">
        <v>10.919603934697193</v>
      </c>
      <c r="CQ75" s="25">
        <v>30.928661801000001</v>
      </c>
      <c r="CR75" s="25">
        <v>13.098022092282582</v>
      </c>
      <c r="CS75" s="25">
        <v>9.4138063728238546</v>
      </c>
      <c r="CT75" s="25">
        <v>10.601973790333318</v>
      </c>
      <c r="CU75" s="25">
        <v>31.045372491000002</v>
      </c>
      <c r="CV75" s="25">
        <v>12.834171223554401</v>
      </c>
      <c r="CW75" s="25">
        <v>9.2241715583451143</v>
      </c>
      <c r="CX75" s="25">
        <v>10.083476011289257</v>
      </c>
      <c r="CY75" s="25">
        <v>31.490970411999999</v>
      </c>
      <c r="CZ75" s="25">
        <v>12.785944058743363</v>
      </c>
      <c r="DA75" s="25">
        <v>9.1895097454207875</v>
      </c>
      <c r="DB75" s="25">
        <v>7.8351856234811095</v>
      </c>
      <c r="DC75" s="25">
        <v>31.953659985000002</v>
      </c>
      <c r="DD75" s="25">
        <v>12.158005189677336</v>
      </c>
      <c r="DE75" s="25">
        <v>8.738197716344235</v>
      </c>
      <c r="DF75" s="25">
        <v>5.8378943214047609</v>
      </c>
      <c r="DG75" s="25">
        <v>32.424154678000001</v>
      </c>
      <c r="DH75" s="25">
        <v>12.08712324427516</v>
      </c>
      <c r="DI75" s="25">
        <v>8.6872534665450001</v>
      </c>
      <c r="DJ75" s="25">
        <v>4.494730977151157</v>
      </c>
      <c r="DK75" s="25">
        <v>32.727420668999997</v>
      </c>
      <c r="DL75" s="25">
        <v>11.718750258884668</v>
      </c>
      <c r="DM75" s="25">
        <v>8.4224965488201171</v>
      </c>
      <c r="DN75" s="25">
        <v>4.1315712409501586</v>
      </c>
      <c r="DO75" s="27">
        <v>30.454711959000001</v>
      </c>
      <c r="DP75" s="27">
        <v>13.149386635639475</v>
      </c>
      <c r="DQ75" s="27">
        <v>9.4507230814828826</v>
      </c>
      <c r="DR75" s="27">
        <v>12.750057034720751</v>
      </c>
      <c r="DS75" s="27">
        <v>30.423051206</v>
      </c>
      <c r="DT75" s="27">
        <v>13.144309428503473</v>
      </c>
      <c r="DU75" s="27">
        <v>9.4470739927459491</v>
      </c>
      <c r="DV75" s="27">
        <v>12.70243583990521</v>
      </c>
      <c r="DW75" s="27">
        <v>30.487722924</v>
      </c>
      <c r="DX75" s="27">
        <v>13.138450166697897</v>
      </c>
      <c r="DY75" s="27">
        <v>9.442862825919633</v>
      </c>
      <c r="DZ75" s="27">
        <v>12.297118174778706</v>
      </c>
      <c r="EA75" s="27">
        <v>30.559220552999999</v>
      </c>
      <c r="EB75" s="27">
        <v>13.123810392618308</v>
      </c>
      <c r="EC75" s="27">
        <v>9.43234093203702</v>
      </c>
      <c r="ED75" s="27">
        <v>12.05206012750646</v>
      </c>
      <c r="EE75" s="27">
        <v>30.64961224</v>
      </c>
      <c r="EF75" s="27">
        <v>13.107522248876052</v>
      </c>
      <c r="EG75" s="27">
        <v>9.420634322422071</v>
      </c>
      <c r="EH75" s="27">
        <v>11.783586536330152</v>
      </c>
      <c r="EI75" s="27">
        <v>30.76257648</v>
      </c>
      <c r="EJ75" s="27">
        <v>13.089825985007218</v>
      </c>
      <c r="EK75" s="27">
        <v>9.4079156691467993</v>
      </c>
      <c r="EL75" s="27">
        <v>11.454450597190529</v>
      </c>
      <c r="EM75" s="27">
        <v>30.88434123</v>
      </c>
      <c r="EN75" s="27">
        <v>13.070529993074997</v>
      </c>
      <c r="EO75" s="27">
        <v>9.3940472598143288</v>
      </c>
      <c r="EP75" s="27">
        <v>11.022408637572591</v>
      </c>
      <c r="EQ75" s="27">
        <v>31.031832279</v>
      </c>
      <c r="ER75" s="27">
        <v>13.049902581208451</v>
      </c>
      <c r="ES75" s="27">
        <v>9.379221932759906</v>
      </c>
      <c r="ET75" s="27">
        <v>10.585876619187303</v>
      </c>
      <c r="EU75" s="27">
        <v>31.199764063</v>
      </c>
      <c r="EV75" s="27">
        <v>13.028224550906005</v>
      </c>
      <c r="EW75" s="27">
        <v>9.363641505549321</v>
      </c>
      <c r="EX75" s="27">
        <v>10.266501541571209</v>
      </c>
      <c r="EY75" s="27">
        <v>31.395242039999999</v>
      </c>
      <c r="EZ75" s="27">
        <v>12.737237713931025</v>
      </c>
      <c r="FA75" s="27">
        <v>9.1545035363946567</v>
      </c>
      <c r="FB75" s="27">
        <v>9.7525999943542701</v>
      </c>
      <c r="FC75" s="27">
        <v>32.405613639999999</v>
      </c>
      <c r="FD75" s="27">
        <v>12.592488007424201</v>
      </c>
      <c r="FE75" s="27">
        <v>9.0504690722612349</v>
      </c>
      <c r="FF75" s="27">
        <v>7.446580709197768</v>
      </c>
      <c r="FG75" s="27">
        <v>33.450689850000003</v>
      </c>
      <c r="FH75" s="27">
        <v>11.889779085742024</v>
      </c>
      <c r="FI75" s="27">
        <v>8.5454183341754035</v>
      </c>
      <c r="FJ75" s="27">
        <v>5.7943892045625063</v>
      </c>
      <c r="FK75" s="27">
        <v>34.020316010000002</v>
      </c>
      <c r="FL75" s="27">
        <v>11.728567050627992</v>
      </c>
      <c r="FM75" s="27">
        <v>8.4295520703349585</v>
      </c>
      <c r="FN75" s="27">
        <v>5.1188374171285673</v>
      </c>
      <c r="FO75" s="27">
        <v>34.159391014000001</v>
      </c>
      <c r="FP75" s="27">
        <v>11.527728677991911</v>
      </c>
      <c r="FQ75" s="27">
        <v>8.2852055774898226</v>
      </c>
      <c r="FR75" s="27">
        <v>4.9736676451136432</v>
      </c>
      <c r="FS75" s="28">
        <v>30.456535003999999</v>
      </c>
      <c r="FT75" s="28">
        <v>13.148880057960985</v>
      </c>
      <c r="FU75" s="28">
        <v>9.4503589941310295</v>
      </c>
      <c r="FV75" s="28">
        <v>12.734370999551913</v>
      </c>
      <c r="FW75" s="28">
        <v>30.433046341000001</v>
      </c>
      <c r="FX75" s="28">
        <v>13.142139871973946</v>
      </c>
      <c r="FY75" s="28">
        <v>9.4455146897504303</v>
      </c>
      <c r="FZ75" s="28">
        <v>12.666055187174045</v>
      </c>
      <c r="GA75" s="28">
        <v>30.523593753</v>
      </c>
      <c r="GB75" s="28">
        <v>13.133278046216859</v>
      </c>
      <c r="GC75" s="28">
        <v>9.4391455210928168</v>
      </c>
      <c r="GD75" s="28">
        <v>12.243401174582386</v>
      </c>
      <c r="GE75" s="28">
        <v>30.640354811999998</v>
      </c>
      <c r="GF75" s="28">
        <v>13.113306794883593</v>
      </c>
      <c r="GG75" s="28">
        <v>9.4247917895332147</v>
      </c>
      <c r="GH75" s="28">
        <v>12.001433006099154</v>
      </c>
      <c r="GI75" s="28">
        <v>30.798131726000001</v>
      </c>
      <c r="GJ75" s="28">
        <v>13.088968614513286</v>
      </c>
      <c r="GK75" s="28">
        <v>9.4072994600915081</v>
      </c>
      <c r="GL75" s="28">
        <v>11.751552206226565</v>
      </c>
      <c r="GM75" s="28">
        <v>31.011312275999998</v>
      </c>
      <c r="GN75" s="28">
        <v>13.060234900579175</v>
      </c>
      <c r="GO75" s="28">
        <v>9.3866479741311046</v>
      </c>
      <c r="GP75" s="28">
        <v>11.469768783704406</v>
      </c>
      <c r="GQ75" s="28">
        <v>31.267231156000001</v>
      </c>
      <c r="GR75" s="28">
        <v>13.02619526450226</v>
      </c>
      <c r="GS75" s="28">
        <v>9.3621830174550666</v>
      </c>
      <c r="GT75" s="28">
        <v>11.103299224841392</v>
      </c>
      <c r="GU75" s="28">
        <v>31.602942933000001</v>
      </c>
      <c r="GV75" s="28">
        <v>12.986951027988797</v>
      </c>
      <c r="GW75" s="28">
        <v>9.3339774119686698</v>
      </c>
      <c r="GX75" s="28">
        <v>10.751019459754357</v>
      </c>
      <c r="GY75" s="28">
        <v>31.998963171</v>
      </c>
      <c r="GZ75" s="28">
        <v>12.94392904681184</v>
      </c>
      <c r="HA75" s="28">
        <v>9.3030566670102566</v>
      </c>
      <c r="HB75" s="28">
        <v>10.552285094111809</v>
      </c>
      <c r="HC75" s="28">
        <v>32.469382859999996</v>
      </c>
      <c r="HD75" s="28">
        <v>12.630974407609539</v>
      </c>
      <c r="HE75" s="28">
        <v>9.0781300058570995</v>
      </c>
      <c r="HF75" s="28">
        <v>10.195705951625563</v>
      </c>
      <c r="HG75" s="28">
        <v>33.689101899999997</v>
      </c>
      <c r="HH75" s="28">
        <v>12.330301551921327</v>
      </c>
      <c r="HI75" s="28">
        <v>8.8620305043391898</v>
      </c>
      <c r="HJ75" s="28">
        <v>8.3283637205115078</v>
      </c>
      <c r="HK75" s="28">
        <v>34.760045146000003</v>
      </c>
      <c r="HL75" s="28">
        <v>10.946092383440977</v>
      </c>
      <c r="HM75" s="28">
        <v>7.8671721203974441</v>
      </c>
      <c r="HN75" s="28">
        <v>1.8435206335225267</v>
      </c>
      <c r="HO75" s="28">
        <v>35.364206908</v>
      </c>
      <c r="HP75" s="28">
        <v>10.685072769007569</v>
      </c>
      <c r="HQ75" s="28">
        <v>7.6795721841266822</v>
      </c>
      <c r="HR75" s="28">
        <v>-4.1734510868858763</v>
      </c>
      <c r="HS75" s="28">
        <v>35.590439825000004</v>
      </c>
      <c r="HT75" s="28">
        <v>9.0745946567348916</v>
      </c>
      <c r="HU75" s="28">
        <v>6.5220898551314797</v>
      </c>
      <c r="HV75" s="28">
        <v>-8.9057076958184282</v>
      </c>
      <c r="HW75" s="29">
        <v>30.440786724999999</v>
      </c>
      <c r="HX75" s="29">
        <v>13.148950733448247</v>
      </c>
      <c r="HY75" s="29">
        <v>9.4504097899952964</v>
      </c>
      <c r="HZ75" s="29">
        <v>12.796805196535761</v>
      </c>
      <c r="IA75" s="29">
        <v>30.401731185999999</v>
      </c>
      <c r="IB75" s="29">
        <v>13.143565229584466</v>
      </c>
      <c r="IC75" s="29">
        <v>9.4465391223298631</v>
      </c>
      <c r="ID75" s="29">
        <v>12.789003614756389</v>
      </c>
      <c r="IE75" s="29">
        <v>30.476416113999999</v>
      </c>
      <c r="IF75" s="29">
        <v>13.137099035448252</v>
      </c>
      <c r="IG75" s="29">
        <v>9.4418917412872503</v>
      </c>
      <c r="IH75" s="29">
        <v>12.427289498249086</v>
      </c>
      <c r="II75" s="29">
        <v>30.580343501000002</v>
      </c>
      <c r="IJ75" s="29">
        <v>13.113948420956328</v>
      </c>
      <c r="IK75" s="29">
        <v>9.4252529388250625</v>
      </c>
      <c r="IL75" s="29">
        <v>12.230600309429359</v>
      </c>
      <c r="IM75" s="29">
        <v>30.723957701</v>
      </c>
      <c r="IN75" s="29">
        <v>13.088099278953649</v>
      </c>
      <c r="IO75" s="29">
        <v>9.4066746515079096</v>
      </c>
      <c r="IP75" s="29">
        <v>12.030823471318007</v>
      </c>
      <c r="IQ75" s="29">
        <v>30.924094682</v>
      </c>
      <c r="IR75" s="29">
        <v>13.059452408962221</v>
      </c>
      <c r="IS75" s="29">
        <v>9.3860855819990352</v>
      </c>
      <c r="IT75" s="29">
        <v>11.788659106394903</v>
      </c>
      <c r="IU75" s="29">
        <v>31.167410068999999</v>
      </c>
      <c r="IV75" s="29">
        <v>13.028047987101504</v>
      </c>
      <c r="IW75" s="29">
        <v>9.3635146056665519</v>
      </c>
      <c r="IX75" s="29">
        <v>11.459961327326528</v>
      </c>
      <c r="IY75" s="29">
        <v>31.495167007999999</v>
      </c>
      <c r="IZ75" s="29">
        <v>12.994569302106354</v>
      </c>
      <c r="JA75" s="29">
        <v>9.3394528155778946</v>
      </c>
      <c r="JB75" s="29">
        <v>11.134108918929639</v>
      </c>
      <c r="JC75" s="29">
        <v>31.886053719</v>
      </c>
      <c r="JD75" s="29">
        <v>12.959186734404886</v>
      </c>
      <c r="JE75" s="29">
        <v>9.3140226675014741</v>
      </c>
      <c r="JF75" s="29">
        <v>10.948994531009156</v>
      </c>
      <c r="JG75" s="29">
        <v>32.369969587</v>
      </c>
      <c r="JH75" s="29">
        <v>12.656288657102476</v>
      </c>
      <c r="JI75" s="29">
        <v>9.0963238553956689</v>
      </c>
      <c r="JJ75" s="29">
        <v>10.347798301177299</v>
      </c>
      <c r="JK75" s="29">
        <v>34.137202015</v>
      </c>
      <c r="JL75" s="29">
        <v>12.433914563148504</v>
      </c>
      <c r="JM75" s="29">
        <v>8.9364992156091585</v>
      </c>
      <c r="JN75" s="29">
        <v>3.457519147645165</v>
      </c>
      <c r="JO75" s="29">
        <v>35.053060522999999</v>
      </c>
      <c r="JP75" s="29">
        <v>10.537547042619895</v>
      </c>
      <c r="JQ75" s="29">
        <v>7.5735425398461143</v>
      </c>
      <c r="JR75" s="29">
        <v>-2.9972867452111664</v>
      </c>
      <c r="JS75" s="29">
        <v>35.227063555000001</v>
      </c>
      <c r="JT75" s="29">
        <v>10.352421311483591</v>
      </c>
      <c r="JU75" s="29">
        <v>7.4404890318228327</v>
      </c>
      <c r="JV75" s="29">
        <v>-8.2042352861760648</v>
      </c>
      <c r="JW75" s="29">
        <v>35.116392091000002</v>
      </c>
      <c r="JX75" s="29">
        <v>9.4041632953976446</v>
      </c>
      <c r="JY75" s="29">
        <v>6.7589573248202273</v>
      </c>
      <c r="JZ75" s="29">
        <v>-8.5796937708470082</v>
      </c>
    </row>
    <row r="76" spans="1:286" ht="15" thickBot="1" x14ac:dyDescent="0.35">
      <c r="A76" s="2"/>
      <c r="B76" s="74" t="s">
        <v>559</v>
      </c>
      <c r="C76" s="74" t="s">
        <v>559</v>
      </c>
      <c r="D76" s="74" t="s">
        <v>871</v>
      </c>
      <c r="E76" s="87">
        <v>388461</v>
      </c>
      <c r="F76" s="84">
        <v>411290</v>
      </c>
      <c r="G76" s="22">
        <v>30.317118349000001</v>
      </c>
      <c r="H76" s="22">
        <v>7.4607269209055156</v>
      </c>
      <c r="I76" s="22">
        <v>5.4424964167917764</v>
      </c>
      <c r="J76" s="22">
        <v>11.684905597986422</v>
      </c>
      <c r="K76" s="22">
        <v>30.271658470999999</v>
      </c>
      <c r="L76" s="22">
        <v>7.4554386103952801</v>
      </c>
      <c r="M76" s="22">
        <v>5.4386386679010901</v>
      </c>
      <c r="N76" s="22">
        <v>11.842508172078714</v>
      </c>
      <c r="O76" s="22">
        <v>30.327273101999999</v>
      </c>
      <c r="P76" s="22">
        <v>7.4485782569183367</v>
      </c>
      <c r="Q76" s="22">
        <v>5.4336341355529658</v>
      </c>
      <c r="R76" s="22">
        <v>11.201043873249276</v>
      </c>
      <c r="S76" s="22">
        <v>30.38391756</v>
      </c>
      <c r="T76" s="22">
        <v>7.4327889164833767</v>
      </c>
      <c r="U76" s="22">
        <v>5.4221160315328358</v>
      </c>
      <c r="V76" s="22">
        <v>10.962002713764655</v>
      </c>
      <c r="W76" s="22">
        <v>30.454540442999999</v>
      </c>
      <c r="X76" s="22">
        <v>7.4137955534963709</v>
      </c>
      <c r="Y76" s="22">
        <v>5.4082606376690086</v>
      </c>
      <c r="Z76" s="22">
        <v>10.899759311352142</v>
      </c>
      <c r="AA76" s="22">
        <v>30.549022252</v>
      </c>
      <c r="AB76" s="22">
        <v>7.3915754829897606</v>
      </c>
      <c r="AC76" s="22">
        <v>5.3920514055934818</v>
      </c>
      <c r="AD76" s="22">
        <v>10.562867893323101</v>
      </c>
      <c r="AE76" s="22">
        <v>30.652083977</v>
      </c>
      <c r="AF76" s="22">
        <v>7.3655183858345152</v>
      </c>
      <c r="AG76" s="22">
        <v>5.373043115998799</v>
      </c>
      <c r="AH76" s="22">
        <v>10.30758799179484</v>
      </c>
      <c r="AI76" s="22">
        <v>30.775046745000001</v>
      </c>
      <c r="AJ76" s="22">
        <v>7.3356811881197475</v>
      </c>
      <c r="AK76" s="22">
        <v>5.3512772956744143</v>
      </c>
      <c r="AL76" s="22">
        <v>9.9784619328866704</v>
      </c>
      <c r="AM76" s="22">
        <v>30.915602396000001</v>
      </c>
      <c r="AN76" s="22">
        <v>7.3031225289681592</v>
      </c>
      <c r="AO76" s="22">
        <v>5.3275262071214291</v>
      </c>
      <c r="AP76" s="22">
        <v>9.8897562209062713</v>
      </c>
      <c r="AQ76" s="22">
        <v>31.082988876999998</v>
      </c>
      <c r="AR76" s="22">
        <v>7.128696869887003</v>
      </c>
      <c r="AS76" s="22">
        <v>5.2002851172638591</v>
      </c>
      <c r="AT76" s="22">
        <v>9.497179005945565</v>
      </c>
      <c r="AU76" s="22">
        <v>31.966552612000001</v>
      </c>
      <c r="AV76" s="22">
        <v>6.9047010886346829</v>
      </c>
      <c r="AW76" s="22">
        <v>5.0368833134227042</v>
      </c>
      <c r="AX76" s="22">
        <v>8.3069632507892344</v>
      </c>
      <c r="AY76" s="22">
        <v>32.723209048000001</v>
      </c>
      <c r="AZ76" s="22">
        <v>6.3526783322057563</v>
      </c>
      <c r="BA76" s="22">
        <v>4.6341903981474575</v>
      </c>
      <c r="BB76" s="22">
        <v>6.9059542882094327</v>
      </c>
      <c r="BC76" s="22">
        <v>33.180487861000003</v>
      </c>
      <c r="BD76" s="22">
        <v>6.1639370530481798</v>
      </c>
      <c r="BE76" s="22">
        <v>4.4965062627534325</v>
      </c>
      <c r="BF76" s="22">
        <v>6.1077291047251769</v>
      </c>
      <c r="BG76" s="22">
        <v>33.436463324999998</v>
      </c>
      <c r="BH76" s="22">
        <v>5.744117625216524</v>
      </c>
      <c r="BI76" s="22">
        <v>4.1902538350883747</v>
      </c>
      <c r="BJ76" s="22">
        <v>5.6641433792563483</v>
      </c>
      <c r="BK76" s="25">
        <v>30.322343848999999</v>
      </c>
      <c r="BL76" s="25">
        <v>7.462633965813863</v>
      </c>
      <c r="BM76" s="25">
        <v>5.4438875795015731</v>
      </c>
      <c r="BN76" s="25">
        <v>11.635924458890605</v>
      </c>
      <c r="BO76" s="25">
        <v>30.279534705</v>
      </c>
      <c r="BP76" s="25">
        <v>7.4602916625279905</v>
      </c>
      <c r="BQ76" s="25">
        <v>5.4421789018652591</v>
      </c>
      <c r="BR76" s="25">
        <v>11.895960325695976</v>
      </c>
      <c r="BS76" s="25">
        <v>30.303223287000002</v>
      </c>
      <c r="BT76" s="25">
        <v>7.4576039797376019</v>
      </c>
      <c r="BU76" s="25">
        <v>5.4402182746889478</v>
      </c>
      <c r="BV76" s="25">
        <v>11.517888922428838</v>
      </c>
      <c r="BW76" s="25">
        <v>30.322315288999999</v>
      </c>
      <c r="BX76" s="25">
        <v>7.4526161989085704</v>
      </c>
      <c r="BY76" s="25">
        <v>5.436579758016574</v>
      </c>
      <c r="BZ76" s="25">
        <v>11.413537483794308</v>
      </c>
      <c r="CA76" s="25">
        <v>30.350570977</v>
      </c>
      <c r="CB76" s="25">
        <v>7.4470601816211044</v>
      </c>
      <c r="CC76" s="25">
        <v>5.4325267207590464</v>
      </c>
      <c r="CD76" s="25">
        <v>11.462782541801666</v>
      </c>
      <c r="CE76" s="25">
        <v>30.396545442000001</v>
      </c>
      <c r="CF76" s="25">
        <v>7.4409424070668679</v>
      </c>
      <c r="CG76" s="25">
        <v>5.428063889396479</v>
      </c>
      <c r="CH76" s="25">
        <v>11.239023701420599</v>
      </c>
      <c r="CI76" s="25">
        <v>30.445920612999998</v>
      </c>
      <c r="CJ76" s="25">
        <v>7.4343015684060418</v>
      </c>
      <c r="CK76" s="25">
        <v>5.4232194900505162</v>
      </c>
      <c r="CL76" s="25">
        <v>11.074664034926251</v>
      </c>
      <c r="CM76" s="25">
        <v>30.501961209000001</v>
      </c>
      <c r="CN76" s="25">
        <v>7.4270655185317924</v>
      </c>
      <c r="CO76" s="25">
        <v>5.4179408924111918</v>
      </c>
      <c r="CP76" s="25">
        <v>10.830257596948261</v>
      </c>
      <c r="CQ76" s="25">
        <v>30.5683364</v>
      </c>
      <c r="CR76" s="25">
        <v>7.4194718770857255</v>
      </c>
      <c r="CS76" s="25">
        <v>5.4124014366987989</v>
      </c>
      <c r="CT76" s="25">
        <v>10.795634913744848</v>
      </c>
      <c r="CU76" s="25">
        <v>30.651134697</v>
      </c>
      <c r="CV76" s="25">
        <v>7.0988314174576876</v>
      </c>
      <c r="CW76" s="25">
        <v>5.1784986855185879</v>
      </c>
      <c r="CX76" s="25">
        <v>10.457960666098316</v>
      </c>
      <c r="CY76" s="25">
        <v>31.008853709</v>
      </c>
      <c r="CZ76" s="25">
        <v>7.0625523121033984</v>
      </c>
      <c r="DA76" s="25">
        <v>5.1520335832586639</v>
      </c>
      <c r="DB76" s="25">
        <v>9.579814315152543</v>
      </c>
      <c r="DC76" s="25">
        <v>31.365261457999999</v>
      </c>
      <c r="DD76" s="25">
        <v>7.1574203994325174</v>
      </c>
      <c r="DE76" s="25">
        <v>5.2212385321638246</v>
      </c>
      <c r="DF76" s="25">
        <v>8.7361478564409154</v>
      </c>
      <c r="DG76" s="25">
        <v>31.671208772</v>
      </c>
      <c r="DH76" s="25">
        <v>7.1080179647928263</v>
      </c>
      <c r="DI76" s="25">
        <v>5.1852001438998183</v>
      </c>
      <c r="DJ76" s="25">
        <v>8.0824130681033566</v>
      </c>
      <c r="DK76" s="25">
        <v>31.886477247999998</v>
      </c>
      <c r="DL76" s="25">
        <v>6.783017657593204</v>
      </c>
      <c r="DM76" s="25">
        <v>4.948116944616137</v>
      </c>
      <c r="DN76" s="25">
        <v>7.8551949542170689</v>
      </c>
      <c r="DO76" s="27">
        <v>30.316757229</v>
      </c>
      <c r="DP76" s="27">
        <v>7.4611100761206304</v>
      </c>
      <c r="DQ76" s="27">
        <v>5.4427759231867219</v>
      </c>
      <c r="DR76" s="27">
        <v>11.686001129440234</v>
      </c>
      <c r="DS76" s="27">
        <v>30.266748622000001</v>
      </c>
      <c r="DT76" s="27">
        <v>7.4570808889839189</v>
      </c>
      <c r="DU76" s="27">
        <v>5.4398366872668698</v>
      </c>
      <c r="DV76" s="27">
        <v>11.866091866532361</v>
      </c>
      <c r="DW76" s="27">
        <v>30.315100354000002</v>
      </c>
      <c r="DX76" s="27">
        <v>7.4524849868391669</v>
      </c>
      <c r="DY76" s="27">
        <v>5.4364840406387449</v>
      </c>
      <c r="DZ76" s="27">
        <v>11.252795150272487</v>
      </c>
      <c r="EA76" s="27">
        <v>30.363514333000001</v>
      </c>
      <c r="EB76" s="27">
        <v>7.4402380927795884</v>
      </c>
      <c r="EC76" s="27">
        <v>5.427550101929727</v>
      </c>
      <c r="ED76" s="27">
        <v>11.040261890531092</v>
      </c>
      <c r="EE76" s="27">
        <v>30.423962762999999</v>
      </c>
      <c r="EF76" s="27">
        <v>7.4267696327482886</v>
      </c>
      <c r="EG76" s="27">
        <v>5.4177250478515973</v>
      </c>
      <c r="EH76" s="27">
        <v>11.005819821228386</v>
      </c>
      <c r="EI76" s="27">
        <v>30.502866391000001</v>
      </c>
      <c r="EJ76" s="27">
        <v>7.4122478936079848</v>
      </c>
      <c r="EK76" s="27">
        <v>5.4071316413277337</v>
      </c>
      <c r="EL76" s="27">
        <v>10.708564669616308</v>
      </c>
      <c r="EM76" s="27">
        <v>30.586319415999998</v>
      </c>
      <c r="EN76" s="27">
        <v>7.3965684973081318</v>
      </c>
      <c r="EO76" s="27">
        <v>5.3956937400234661</v>
      </c>
      <c r="EP76" s="27">
        <v>10.492277058350339</v>
      </c>
      <c r="EQ76" s="27">
        <v>30.682999900999999</v>
      </c>
      <c r="ER76" s="27">
        <v>7.3799095670422359</v>
      </c>
      <c r="ES76" s="27">
        <v>5.3835412823285376</v>
      </c>
      <c r="ET76" s="27">
        <v>10.211468452596574</v>
      </c>
      <c r="EU76" s="27">
        <v>30.794489248000001</v>
      </c>
      <c r="EV76" s="27">
        <v>7.3624923230404571</v>
      </c>
      <c r="EW76" s="27">
        <v>5.3708356453209083</v>
      </c>
      <c r="EX76" s="27">
        <v>10.166760828040193</v>
      </c>
      <c r="EY76" s="27">
        <v>30.929761456000001</v>
      </c>
      <c r="EZ76" s="27">
        <v>7.028503067739349</v>
      </c>
      <c r="FA76" s="27">
        <v>5.127195133545869</v>
      </c>
      <c r="FB76" s="27">
        <v>9.8228342904294195</v>
      </c>
      <c r="FC76" s="27">
        <v>31.631204423</v>
      </c>
      <c r="FD76" s="27">
        <v>6.9156813549499248</v>
      </c>
      <c r="FE76" s="27">
        <v>5.0448932648268583</v>
      </c>
      <c r="FF76" s="27">
        <v>8.943726913700992</v>
      </c>
      <c r="FG76" s="27">
        <v>32.315237803000002</v>
      </c>
      <c r="FH76" s="27">
        <v>6.7012229442374869</v>
      </c>
      <c r="FI76" s="27">
        <v>4.888448840010458</v>
      </c>
      <c r="FJ76" s="27">
        <v>8.2347885378255796</v>
      </c>
      <c r="FK76" s="27">
        <v>32.760683436999997</v>
      </c>
      <c r="FL76" s="27">
        <v>6.5855459001638206</v>
      </c>
      <c r="FM76" s="27">
        <v>4.8040640468729574</v>
      </c>
      <c r="FN76" s="27">
        <v>8.0234562985636728</v>
      </c>
      <c r="FO76" s="27">
        <v>33.005641116</v>
      </c>
      <c r="FP76" s="27">
        <v>6.4582786301401152</v>
      </c>
      <c r="FQ76" s="27">
        <v>4.7112243452698834</v>
      </c>
      <c r="FR76" s="27">
        <v>8.1553561690943539</v>
      </c>
      <c r="FS76" s="28">
        <v>30.321279662999999</v>
      </c>
      <c r="FT76" s="28">
        <v>7.4607268634662214</v>
      </c>
      <c r="FU76" s="28">
        <v>5.4424963748906112</v>
      </c>
      <c r="FV76" s="28">
        <v>11.678226131628735</v>
      </c>
      <c r="FW76" s="28">
        <v>30.277136776999999</v>
      </c>
      <c r="FX76" s="28">
        <v>7.4554383670184823</v>
      </c>
      <c r="FY76" s="28">
        <v>5.4386384903611038</v>
      </c>
      <c r="FZ76" s="28">
        <v>11.862380262466909</v>
      </c>
      <c r="GA76" s="28">
        <v>30.34034853</v>
      </c>
      <c r="GB76" s="28">
        <v>7.4485777494392256</v>
      </c>
      <c r="GC76" s="28">
        <v>5.4336337653540197</v>
      </c>
      <c r="GD76" s="28">
        <v>11.255522322679909</v>
      </c>
      <c r="GE76" s="28">
        <v>30.41417968</v>
      </c>
      <c r="GF76" s="28">
        <v>7.4321300761535785</v>
      </c>
      <c r="GG76" s="28">
        <v>5.4216354166849561</v>
      </c>
      <c r="GH76" s="28">
        <v>11.057506455754417</v>
      </c>
      <c r="GI76" s="28">
        <v>30.513972402</v>
      </c>
      <c r="GJ76" s="28">
        <v>7.4124392663289971</v>
      </c>
      <c r="GK76" s="28">
        <v>5.407271245063324</v>
      </c>
      <c r="GL76" s="28">
        <v>11.040050773985328</v>
      </c>
      <c r="GM76" s="28">
        <v>30.648759640000002</v>
      </c>
      <c r="GN76" s="28">
        <v>7.3895124144089346</v>
      </c>
      <c r="GO76" s="28">
        <v>5.3905464257868525</v>
      </c>
      <c r="GP76" s="28">
        <v>10.765627797065264</v>
      </c>
      <c r="GQ76" s="28">
        <v>30.807145185</v>
      </c>
      <c r="GR76" s="28">
        <v>7.362721503251187</v>
      </c>
      <c r="GS76" s="28">
        <v>5.3710028290938734</v>
      </c>
      <c r="GT76" s="28">
        <v>10.582285777569091</v>
      </c>
      <c r="GU76" s="28">
        <v>31.012414834000001</v>
      </c>
      <c r="GV76" s="28">
        <v>7.3321496171144549</v>
      </c>
      <c r="GW76" s="28">
        <v>5.348701063794369</v>
      </c>
      <c r="GX76" s="28">
        <v>10.337025677770285</v>
      </c>
      <c r="GY76" s="28">
        <v>31.254574921</v>
      </c>
      <c r="GZ76" s="28">
        <v>7.2988473946767511</v>
      </c>
      <c r="HA76" s="28">
        <v>5.3244075561764266</v>
      </c>
      <c r="HB76" s="28">
        <v>10.340232268639426</v>
      </c>
      <c r="HC76" s="28">
        <v>31.545284139</v>
      </c>
      <c r="HD76" s="28">
        <v>6.9489891756908495</v>
      </c>
      <c r="HE76" s="28">
        <v>5.0691908563290582</v>
      </c>
      <c r="HF76" s="28">
        <v>10.068044549421018</v>
      </c>
      <c r="HG76" s="28">
        <v>33.040747263</v>
      </c>
      <c r="HH76" s="28">
        <v>6.7215368016458088</v>
      </c>
      <c r="HI76" s="28">
        <v>4.903267516170045</v>
      </c>
      <c r="HJ76" s="28">
        <v>9.4330699275578773</v>
      </c>
      <c r="HK76" s="28">
        <v>34.468540492999999</v>
      </c>
      <c r="HL76" s="28">
        <v>6.0376498436784631</v>
      </c>
      <c r="HM76" s="28">
        <v>4.4043815017525434</v>
      </c>
      <c r="HN76" s="28">
        <v>5.3296723149374898</v>
      </c>
      <c r="HO76" s="28">
        <v>35.075712412999998</v>
      </c>
      <c r="HP76" s="28">
        <v>5.8479894245430017</v>
      </c>
      <c r="HQ76" s="28">
        <v>4.2660268665413819</v>
      </c>
      <c r="HR76" s="28">
        <v>1.6516964779209502</v>
      </c>
      <c r="HS76" s="28">
        <v>28.849999889667835</v>
      </c>
      <c r="HT76" s="28">
        <v>4.6797530734472765</v>
      </c>
      <c r="HU76" s="28">
        <v>3.4138147131936365</v>
      </c>
      <c r="HV76" s="28">
        <v>-1.5284583622974246</v>
      </c>
      <c r="HW76" s="29">
        <v>30.312151352000001</v>
      </c>
      <c r="HX76" s="29">
        <v>7.4609558291184968</v>
      </c>
      <c r="HY76" s="29">
        <v>5.4426634021461711</v>
      </c>
      <c r="HZ76" s="29">
        <v>11.706908353293263</v>
      </c>
      <c r="IA76" s="29">
        <v>30.259096843000002</v>
      </c>
      <c r="IB76" s="29">
        <v>7.4568411687617209</v>
      </c>
      <c r="IC76" s="29">
        <v>5.4396618147022826</v>
      </c>
      <c r="ID76" s="29">
        <v>11.918543911428621</v>
      </c>
      <c r="IE76" s="29">
        <v>30.313278652000001</v>
      </c>
      <c r="IF76" s="29">
        <v>7.4518830789148396</v>
      </c>
      <c r="IG76" s="29">
        <v>5.4360449571880141</v>
      </c>
      <c r="IH76" s="29">
        <v>11.340583116522758</v>
      </c>
      <c r="II76" s="29">
        <v>30.379987801999999</v>
      </c>
      <c r="IJ76" s="29">
        <v>7.4321156999474463</v>
      </c>
      <c r="IK76" s="29">
        <v>5.4216249294427348</v>
      </c>
      <c r="IL76" s="29">
        <v>11.165053486206887</v>
      </c>
      <c r="IM76" s="29">
        <v>30.473492351000001</v>
      </c>
      <c r="IN76" s="29">
        <v>7.4101820162260239</v>
      </c>
      <c r="IO76" s="29">
        <v>5.405624612539782</v>
      </c>
      <c r="IP76" s="29">
        <v>11.161045779185475</v>
      </c>
      <c r="IQ76" s="29">
        <v>30.605989638</v>
      </c>
      <c r="IR76" s="29">
        <v>7.3859915308623636</v>
      </c>
      <c r="IS76" s="29">
        <v>5.3879779902591478</v>
      </c>
      <c r="IT76" s="29">
        <v>10.886219968576455</v>
      </c>
      <c r="IU76" s="29">
        <v>30.761854118999999</v>
      </c>
      <c r="IV76" s="29">
        <v>7.359649955840819</v>
      </c>
      <c r="IW76" s="29">
        <v>5.3687621780216448</v>
      </c>
      <c r="IX76" s="29">
        <v>10.697216025496701</v>
      </c>
      <c r="IY76" s="29">
        <v>30.964556099999999</v>
      </c>
      <c r="IZ76" s="29">
        <v>7.331675006110502</v>
      </c>
      <c r="JA76" s="29">
        <v>5.3483548416747588</v>
      </c>
      <c r="JB76" s="29">
        <v>10.44214432134461</v>
      </c>
      <c r="JC76" s="29">
        <v>31.206504774999999</v>
      </c>
      <c r="JD76" s="29">
        <v>7.3021984446448167</v>
      </c>
      <c r="JE76" s="29">
        <v>5.3268521004731202</v>
      </c>
      <c r="JF76" s="29">
        <v>10.425270677619267</v>
      </c>
      <c r="JG76" s="29">
        <v>31.59763667</v>
      </c>
      <c r="JH76" s="29">
        <v>6.9602009608464099</v>
      </c>
      <c r="JI76" s="29">
        <v>5.0773696975039035</v>
      </c>
      <c r="JJ76" s="29">
        <v>9.9478761796228596</v>
      </c>
      <c r="JK76" s="29">
        <v>33.631718864999996</v>
      </c>
      <c r="JL76" s="29">
        <v>6.7796619526178423</v>
      </c>
      <c r="JM76" s="29">
        <v>4.9456690045564304</v>
      </c>
      <c r="JN76" s="29">
        <v>5.2247482392791937</v>
      </c>
      <c r="JO76" s="29">
        <v>33.332722440060472</v>
      </c>
      <c r="JP76" s="29">
        <v>5.4068946579477428</v>
      </c>
      <c r="JQ76" s="29">
        <v>3.9442543754542894</v>
      </c>
      <c r="JR76" s="29">
        <v>1.1578558544275168</v>
      </c>
      <c r="JS76" s="29">
        <v>32.55168475193711</v>
      </c>
      <c r="JT76" s="29">
        <v>5.2802026809823479</v>
      </c>
      <c r="JU76" s="29">
        <v>3.8518343421277326</v>
      </c>
      <c r="JV76" s="29">
        <v>-2.0450435544849057</v>
      </c>
      <c r="JW76" s="29">
        <v>29.948538282820113</v>
      </c>
      <c r="JX76" s="29">
        <v>4.8579467802519458</v>
      </c>
      <c r="JY76" s="29">
        <v>3.543804541404846</v>
      </c>
      <c r="JZ76" s="29">
        <v>-1.8814516416982912</v>
      </c>
    </row>
    <row r="77" spans="1:286" ht="15" thickBot="1" x14ac:dyDescent="0.35">
      <c r="A77" s="2"/>
      <c r="B77" s="74" t="s">
        <v>560</v>
      </c>
      <c r="C77" s="74" t="s">
        <v>480</v>
      </c>
      <c r="D77" s="74" t="s">
        <v>878</v>
      </c>
      <c r="E77" s="87">
        <v>349381</v>
      </c>
      <c r="F77" s="84">
        <v>442178</v>
      </c>
      <c r="G77" s="22">
        <v>10.357367688</v>
      </c>
      <c r="H77" s="22">
        <v>10.357367688</v>
      </c>
      <c r="I77" s="22">
        <v>10.357367688</v>
      </c>
      <c r="J77" s="22">
        <v>9.208326160819702E-2</v>
      </c>
      <c r="K77" s="22">
        <v>10.292173311999999</v>
      </c>
      <c r="L77" s="22">
        <v>10.292173311999999</v>
      </c>
      <c r="M77" s="22">
        <v>10.292173311999999</v>
      </c>
      <c r="N77" s="22">
        <v>0.17744002907450085</v>
      </c>
      <c r="O77" s="22">
        <v>10.341111679000001</v>
      </c>
      <c r="P77" s="22">
        <v>10.341111679000001</v>
      </c>
      <c r="Q77" s="22">
        <v>10.341111679000001</v>
      </c>
      <c r="R77" s="22">
        <v>3.8006029933882246E-2</v>
      </c>
      <c r="S77" s="22">
        <v>10.384941072</v>
      </c>
      <c r="T77" s="22">
        <v>10.384941072</v>
      </c>
      <c r="U77" s="22">
        <v>10.384941072</v>
      </c>
      <c r="V77" s="22">
        <v>-7.2907312738985652E-2</v>
      </c>
      <c r="W77" s="22">
        <v>10.430383836000001</v>
      </c>
      <c r="X77" s="22">
        <v>10.430383836000001</v>
      </c>
      <c r="Y77" s="22">
        <v>10.430383836000001</v>
      </c>
      <c r="Z77" s="22">
        <v>-0.21626831664580415</v>
      </c>
      <c r="AA77" s="22">
        <v>10.478620778</v>
      </c>
      <c r="AB77" s="22">
        <v>10.478620778</v>
      </c>
      <c r="AC77" s="22">
        <v>10.478620778</v>
      </c>
      <c r="AD77" s="22">
        <v>-0.2742601480346174</v>
      </c>
      <c r="AE77" s="22">
        <v>10.528241997</v>
      </c>
      <c r="AF77" s="22">
        <v>10.528241997</v>
      </c>
      <c r="AG77" s="22">
        <v>10.528241997</v>
      </c>
      <c r="AH77" s="22">
        <v>-0.31474945190784975</v>
      </c>
      <c r="AI77" s="22">
        <v>10.583239059</v>
      </c>
      <c r="AJ77" s="22">
        <v>10.583239059</v>
      </c>
      <c r="AK77" s="22">
        <v>10.583239059</v>
      </c>
      <c r="AL77" s="22">
        <v>-0.4318166128806924</v>
      </c>
      <c r="AM77" s="22">
        <v>10.638707158999999</v>
      </c>
      <c r="AN77" s="22">
        <v>10.638707158999999</v>
      </c>
      <c r="AO77" s="22">
        <v>10.638707158999999</v>
      </c>
      <c r="AP77" s="22">
        <v>-0.50506406558992545</v>
      </c>
      <c r="AQ77" s="22">
        <v>10.699664409</v>
      </c>
      <c r="AR77" s="22">
        <v>10.699664409</v>
      </c>
      <c r="AS77" s="22">
        <v>10.699664409</v>
      </c>
      <c r="AT77" s="22">
        <v>-0.5659629452776862</v>
      </c>
      <c r="AU77" s="22">
        <v>10.961196016999999</v>
      </c>
      <c r="AV77" s="22">
        <v>10.961196016999999</v>
      </c>
      <c r="AW77" s="22">
        <v>10.961196016999999</v>
      </c>
      <c r="AX77" s="22">
        <v>-0.98379162941801113</v>
      </c>
      <c r="AY77" s="22">
        <v>11.160065054</v>
      </c>
      <c r="AZ77" s="22">
        <v>11.160065054</v>
      </c>
      <c r="BA77" s="22">
        <v>11.160065054</v>
      </c>
      <c r="BB77" s="22">
        <v>-1.4995713741240664</v>
      </c>
      <c r="BC77" s="22">
        <v>11.246170843</v>
      </c>
      <c r="BD77" s="22">
        <v>11.246170843</v>
      </c>
      <c r="BE77" s="22">
        <v>11.246170843</v>
      </c>
      <c r="BF77" s="22">
        <v>-1.7120983010854474</v>
      </c>
      <c r="BG77" s="22">
        <v>11.268843163</v>
      </c>
      <c r="BH77" s="22">
        <v>11.268843163</v>
      </c>
      <c r="BI77" s="22">
        <v>11.268843163</v>
      </c>
      <c r="BJ77" s="22">
        <v>-1.7728374621978205</v>
      </c>
      <c r="BK77" s="25">
        <v>10.368494957999999</v>
      </c>
      <c r="BL77" s="25">
        <v>10.368494957999999</v>
      </c>
      <c r="BM77" s="25">
        <v>10.368494957999999</v>
      </c>
      <c r="BN77" s="25">
        <v>6.5928020477515226E-2</v>
      </c>
      <c r="BO77" s="25">
        <v>10.309796597</v>
      </c>
      <c r="BP77" s="25">
        <v>10.309796597</v>
      </c>
      <c r="BQ77" s="25">
        <v>10.309796597</v>
      </c>
      <c r="BR77" s="25">
        <v>0.17215018777933988</v>
      </c>
      <c r="BS77" s="25">
        <v>10.330489628</v>
      </c>
      <c r="BT77" s="25">
        <v>10.330489628</v>
      </c>
      <c r="BU77" s="25">
        <v>10.330489628</v>
      </c>
      <c r="BV77" s="25">
        <v>0.13016302411441139</v>
      </c>
      <c r="BW77" s="25">
        <v>10.34530767</v>
      </c>
      <c r="BX77" s="25">
        <v>10.34530767</v>
      </c>
      <c r="BY77" s="25">
        <v>10.34530767</v>
      </c>
      <c r="BZ77" s="25">
        <v>7.7032222955395468E-2</v>
      </c>
      <c r="CA77" s="25">
        <v>10.362092632</v>
      </c>
      <c r="CB77" s="25">
        <v>10.362092632</v>
      </c>
      <c r="CC77" s="25">
        <v>10.362092632</v>
      </c>
      <c r="CD77" s="25">
        <v>-1.1976471745065886E-2</v>
      </c>
      <c r="CE77" s="25">
        <v>10.382414929999999</v>
      </c>
      <c r="CF77" s="25">
        <v>10.382414929999999</v>
      </c>
      <c r="CG77" s="25">
        <v>10.382414929999999</v>
      </c>
      <c r="CH77" s="25">
        <v>-2.2311953741747992E-2</v>
      </c>
      <c r="CI77" s="25">
        <v>10.405917978</v>
      </c>
      <c r="CJ77" s="25">
        <v>10.405917978</v>
      </c>
      <c r="CK77" s="25">
        <v>10.405917978</v>
      </c>
      <c r="CL77" s="25">
        <v>-2.5463273650593088E-2</v>
      </c>
      <c r="CM77" s="25">
        <v>10.430387385</v>
      </c>
      <c r="CN77" s="25">
        <v>10.430387385</v>
      </c>
      <c r="CO77" s="25">
        <v>10.430387385</v>
      </c>
      <c r="CP77" s="25">
        <v>-0.10834881055829992</v>
      </c>
      <c r="CQ77" s="25">
        <v>10.45590653</v>
      </c>
      <c r="CR77" s="25">
        <v>10.45590653</v>
      </c>
      <c r="CS77" s="25">
        <v>10.45590653</v>
      </c>
      <c r="CT77" s="25">
        <v>-0.15733728190994167</v>
      </c>
      <c r="CU77" s="25">
        <v>10.486276569999999</v>
      </c>
      <c r="CV77" s="25">
        <v>10.486276569999999</v>
      </c>
      <c r="CW77" s="25">
        <v>10.486276569999999</v>
      </c>
      <c r="CX77" s="25">
        <v>-0.20027898943330946</v>
      </c>
      <c r="CY77" s="25">
        <v>10.596318944</v>
      </c>
      <c r="CZ77" s="25">
        <v>10.596318944</v>
      </c>
      <c r="DA77" s="25">
        <v>10.596318944</v>
      </c>
      <c r="DB77" s="25">
        <v>-0.47299059127001009</v>
      </c>
      <c r="DC77" s="25">
        <v>10.664925283000001</v>
      </c>
      <c r="DD77" s="25">
        <v>10.664925283000001</v>
      </c>
      <c r="DE77" s="25">
        <v>10.664925283000001</v>
      </c>
      <c r="DF77" s="25">
        <v>-0.75874420339450666</v>
      </c>
      <c r="DG77" s="25">
        <v>10.727206507</v>
      </c>
      <c r="DH77" s="25">
        <v>10.727206507</v>
      </c>
      <c r="DI77" s="25">
        <v>10.727206507</v>
      </c>
      <c r="DJ77" s="25">
        <v>-0.95196353493326313</v>
      </c>
      <c r="DK77" s="25">
        <v>10.744466292</v>
      </c>
      <c r="DL77" s="25">
        <v>10.744466292</v>
      </c>
      <c r="DM77" s="25">
        <v>10.744466292</v>
      </c>
      <c r="DN77" s="25">
        <v>-0.93400805897014294</v>
      </c>
      <c r="DO77" s="27">
        <v>10.357054482000001</v>
      </c>
      <c r="DP77" s="27">
        <v>10.357054482000001</v>
      </c>
      <c r="DQ77" s="27">
        <v>10.357054482000001</v>
      </c>
      <c r="DR77" s="27">
        <v>9.2463374495216577E-2</v>
      </c>
      <c r="DS77" s="27">
        <v>10.288238186000001</v>
      </c>
      <c r="DT77" s="27">
        <v>10.288238186000001</v>
      </c>
      <c r="DU77" s="27">
        <v>10.288238186000001</v>
      </c>
      <c r="DV77" s="27">
        <v>0.18598794288930964</v>
      </c>
      <c r="DW77" s="27">
        <v>10.331847060999999</v>
      </c>
      <c r="DX77" s="27">
        <v>10.331847060999999</v>
      </c>
      <c r="DY77" s="27">
        <v>10.331847060999999</v>
      </c>
      <c r="DZ77" s="27">
        <v>5.6328115616071983E-2</v>
      </c>
      <c r="EA77" s="27">
        <v>10.370412885</v>
      </c>
      <c r="EB77" s="27">
        <v>10.370412885</v>
      </c>
      <c r="EC77" s="27">
        <v>10.370412885</v>
      </c>
      <c r="ED77" s="27">
        <v>-4.5285121413612295E-2</v>
      </c>
      <c r="EE77" s="27">
        <v>10.409891116000001</v>
      </c>
      <c r="EF77" s="27">
        <v>10.409891116000001</v>
      </c>
      <c r="EG77" s="27">
        <v>10.409891116000001</v>
      </c>
      <c r="EH77" s="27">
        <v>-0.17832649385371546</v>
      </c>
      <c r="EI77" s="27">
        <v>10.4518065</v>
      </c>
      <c r="EJ77" s="27">
        <v>10.4518065</v>
      </c>
      <c r="EK77" s="27">
        <v>10.4518065</v>
      </c>
      <c r="EL77" s="27">
        <v>-0.22297793418692713</v>
      </c>
      <c r="EM77" s="27">
        <v>10.493215355</v>
      </c>
      <c r="EN77" s="27">
        <v>10.493215355</v>
      </c>
      <c r="EO77" s="27">
        <v>10.493215355</v>
      </c>
      <c r="EP77" s="27">
        <v>-0.25072730528230558</v>
      </c>
      <c r="EQ77" s="27">
        <v>10.536190785000001</v>
      </c>
      <c r="ER77" s="27">
        <v>10.536190785000001</v>
      </c>
      <c r="ES77" s="27">
        <v>10.536190785000001</v>
      </c>
      <c r="ET77" s="27">
        <v>-0.35183137025425371</v>
      </c>
      <c r="EU77" s="27">
        <v>10.579115603</v>
      </c>
      <c r="EV77" s="27">
        <v>10.579115603</v>
      </c>
      <c r="EW77" s="27">
        <v>10.579115603</v>
      </c>
      <c r="EX77" s="27">
        <v>-0.409806198507769</v>
      </c>
      <c r="EY77" s="27">
        <v>10.626892807000001</v>
      </c>
      <c r="EZ77" s="27">
        <v>10.626892807000001</v>
      </c>
      <c r="FA77" s="27">
        <v>10.626892807000001</v>
      </c>
      <c r="FB77" s="27">
        <v>-0.45597673959253537</v>
      </c>
      <c r="FC77" s="27">
        <v>10.845612005</v>
      </c>
      <c r="FD77" s="27">
        <v>10.845612005</v>
      </c>
      <c r="FE77" s="27">
        <v>10.845612005</v>
      </c>
      <c r="FF77" s="27">
        <v>-0.80624723264213927</v>
      </c>
      <c r="FG77" s="27">
        <v>11.020788848</v>
      </c>
      <c r="FH77" s="27">
        <v>11.020788848</v>
      </c>
      <c r="FI77" s="27">
        <v>11.020788848</v>
      </c>
      <c r="FJ77" s="27">
        <v>-1.0604206901208642</v>
      </c>
      <c r="FK77" s="27">
        <v>11.10397375</v>
      </c>
      <c r="FL77" s="27">
        <v>11.10397375</v>
      </c>
      <c r="FM77" s="27">
        <v>11.10397375</v>
      </c>
      <c r="FN77" s="27">
        <v>-1.0494083940455745</v>
      </c>
      <c r="FO77" s="27">
        <v>11.123865147</v>
      </c>
      <c r="FP77" s="27">
        <v>11.123865147</v>
      </c>
      <c r="FQ77" s="27">
        <v>11.123865147</v>
      </c>
      <c r="FR77" s="27">
        <v>-0.89956718533295721</v>
      </c>
      <c r="FS77" s="28">
        <v>10.357470095</v>
      </c>
      <c r="FT77" s="28">
        <v>10.357470095</v>
      </c>
      <c r="FU77" s="28">
        <v>10.357470095</v>
      </c>
      <c r="FV77" s="28">
        <v>9.0821289620701684E-2</v>
      </c>
      <c r="FW77" s="28">
        <v>10.286424525999999</v>
      </c>
      <c r="FX77" s="28">
        <v>10.286424525999999</v>
      </c>
      <c r="FY77" s="28">
        <v>10.286424525999999</v>
      </c>
      <c r="FZ77" s="28">
        <v>0.19215092139530299</v>
      </c>
      <c r="GA77" s="28">
        <v>10.331467550999999</v>
      </c>
      <c r="GB77" s="28">
        <v>10.331467550999999</v>
      </c>
      <c r="GC77" s="28">
        <v>10.331467550999999</v>
      </c>
      <c r="GD77" s="28">
        <v>7.0752811785236069E-2</v>
      </c>
      <c r="GE77" s="28">
        <v>10.373934242000001</v>
      </c>
      <c r="GF77" s="28">
        <v>10.373934242000001</v>
      </c>
      <c r="GG77" s="28">
        <v>10.373934242000001</v>
      </c>
      <c r="GH77" s="28">
        <v>-1.9636185880086643E-2</v>
      </c>
      <c r="GI77" s="28">
        <v>10.421223131</v>
      </c>
      <c r="GJ77" s="28">
        <v>10.421223131</v>
      </c>
      <c r="GK77" s="28">
        <v>10.421223131</v>
      </c>
      <c r="GL77" s="28">
        <v>-0.13966504852570516</v>
      </c>
      <c r="GM77" s="28">
        <v>10.476653288</v>
      </c>
      <c r="GN77" s="28">
        <v>10.476653288</v>
      </c>
      <c r="GO77" s="28">
        <v>10.476653288</v>
      </c>
      <c r="GP77" s="28">
        <v>-0.17136192623119406</v>
      </c>
      <c r="GQ77" s="28">
        <v>10.536748507</v>
      </c>
      <c r="GR77" s="28">
        <v>10.536748507</v>
      </c>
      <c r="GS77" s="28">
        <v>10.536748507</v>
      </c>
      <c r="GT77" s="28">
        <v>-0.18496512612534222</v>
      </c>
      <c r="GU77" s="28">
        <v>10.609265101</v>
      </c>
      <c r="GV77" s="28">
        <v>10.609265101</v>
      </c>
      <c r="GW77" s="28">
        <v>10.609265101</v>
      </c>
      <c r="GX77" s="28">
        <v>-0.27658849604582869</v>
      </c>
      <c r="GY77" s="28">
        <v>10.687632969999999</v>
      </c>
      <c r="GZ77" s="28">
        <v>10.687632969999999</v>
      </c>
      <c r="HA77" s="28">
        <v>10.687632969999999</v>
      </c>
      <c r="HB77" s="28">
        <v>-0.32045866007246282</v>
      </c>
      <c r="HC77" s="28">
        <v>10.77745524</v>
      </c>
      <c r="HD77" s="28">
        <v>10.77745524</v>
      </c>
      <c r="HE77" s="28">
        <v>10.77745524</v>
      </c>
      <c r="HF77" s="28">
        <v>-0.34348137324567674</v>
      </c>
      <c r="HG77" s="28">
        <v>11.044490421999999</v>
      </c>
      <c r="HH77" s="28">
        <v>11.044490421999999</v>
      </c>
      <c r="HI77" s="28">
        <v>11.044490421999999</v>
      </c>
      <c r="HJ77" s="28">
        <v>-0.55309140558260239</v>
      </c>
      <c r="HK77" s="28">
        <v>11.197985255999999</v>
      </c>
      <c r="HL77" s="28">
        <v>11.197985255999999</v>
      </c>
      <c r="HM77" s="28">
        <v>11.197985255999999</v>
      </c>
      <c r="HN77" s="28">
        <v>-1.3698385301246851</v>
      </c>
      <c r="HO77" s="28">
        <v>11.194276353999999</v>
      </c>
      <c r="HP77" s="28">
        <v>11.194276353999999</v>
      </c>
      <c r="HQ77" s="28">
        <v>11.194276353999999</v>
      </c>
      <c r="HR77" s="28">
        <v>-2.0162226522994828</v>
      </c>
      <c r="HS77" s="28">
        <v>11.112785234</v>
      </c>
      <c r="HT77" s="28">
        <v>11.112785234</v>
      </c>
      <c r="HU77" s="28">
        <v>11.112785234</v>
      </c>
      <c r="HV77" s="28">
        <v>-2.4680723572411019</v>
      </c>
      <c r="HW77" s="29">
        <v>10.352905355000001</v>
      </c>
      <c r="HX77" s="29">
        <v>10.352905355000001</v>
      </c>
      <c r="HY77" s="29">
        <v>10.352905355000001</v>
      </c>
      <c r="HZ77" s="29">
        <v>0.10332623766617033</v>
      </c>
      <c r="IA77" s="29">
        <v>10.277379660999999</v>
      </c>
      <c r="IB77" s="29">
        <v>10.277379660999999</v>
      </c>
      <c r="IC77" s="29">
        <v>10.277379660999999</v>
      </c>
      <c r="ID77" s="29">
        <v>0.21679305418611161</v>
      </c>
      <c r="IE77" s="29">
        <v>10.317854367999999</v>
      </c>
      <c r="IF77" s="29">
        <v>10.317854367999999</v>
      </c>
      <c r="IG77" s="29">
        <v>10.317854367999999</v>
      </c>
      <c r="IH77" s="29">
        <v>0.10747476496138209</v>
      </c>
      <c r="II77" s="29">
        <v>10.356611811000001</v>
      </c>
      <c r="IJ77" s="29">
        <v>10.356611811000001</v>
      </c>
      <c r="IK77" s="29">
        <v>10.356611811000001</v>
      </c>
      <c r="IL77" s="29">
        <v>2.67075915631656E-2</v>
      </c>
      <c r="IM77" s="29">
        <v>10.401527406</v>
      </c>
      <c r="IN77" s="29">
        <v>10.401527406</v>
      </c>
      <c r="IO77" s="29">
        <v>10.401527406</v>
      </c>
      <c r="IP77" s="29">
        <v>-8.9205880164071161E-2</v>
      </c>
      <c r="IQ77" s="29">
        <v>10.455224989</v>
      </c>
      <c r="IR77" s="29">
        <v>10.455224989</v>
      </c>
      <c r="IS77" s="29">
        <v>10.455224989</v>
      </c>
      <c r="IT77" s="29">
        <v>-0.13101941245921456</v>
      </c>
      <c r="IU77" s="29">
        <v>10.516402307</v>
      </c>
      <c r="IV77" s="29">
        <v>10.516402307</v>
      </c>
      <c r="IW77" s="29">
        <v>10.516402307</v>
      </c>
      <c r="IX77" s="29">
        <v>-0.15559466464476301</v>
      </c>
      <c r="IY77" s="29">
        <v>10.591984</v>
      </c>
      <c r="IZ77" s="29">
        <v>10.591984</v>
      </c>
      <c r="JA77" s="29">
        <v>10.591984</v>
      </c>
      <c r="JB77" s="29">
        <v>-0.25472375706040218</v>
      </c>
      <c r="JC77" s="29">
        <v>10.675396501</v>
      </c>
      <c r="JD77" s="29">
        <v>10.675396501</v>
      </c>
      <c r="JE77" s="29">
        <v>10.675396501</v>
      </c>
      <c r="JF77" s="29">
        <v>-0.31051758007488584</v>
      </c>
      <c r="JG77" s="29">
        <v>10.774719195999999</v>
      </c>
      <c r="JH77" s="29">
        <v>10.774719195999999</v>
      </c>
      <c r="JI77" s="29">
        <v>10.774719195999999</v>
      </c>
      <c r="JJ77" s="29">
        <v>-0.37513493706487822</v>
      </c>
      <c r="JK77" s="29">
        <v>11.169024311999999</v>
      </c>
      <c r="JL77" s="29">
        <v>11.169024311999999</v>
      </c>
      <c r="JM77" s="29">
        <v>11.169024311999999</v>
      </c>
      <c r="JN77" s="29">
        <v>-1.4392520813362246</v>
      </c>
      <c r="JO77" s="29">
        <v>11.36771238</v>
      </c>
      <c r="JP77" s="29">
        <v>11.36771238</v>
      </c>
      <c r="JQ77" s="29">
        <v>11.36771238</v>
      </c>
      <c r="JR77" s="29">
        <v>-2.3219443583488086</v>
      </c>
      <c r="JS77" s="29">
        <v>11.383295046000001</v>
      </c>
      <c r="JT77" s="29">
        <v>11.383295046000001</v>
      </c>
      <c r="JU77" s="29">
        <v>11.383295046000001</v>
      </c>
      <c r="JV77" s="29">
        <v>-2.897451355381687</v>
      </c>
      <c r="JW77" s="29">
        <v>11.262237106000001</v>
      </c>
      <c r="JX77" s="29">
        <v>11.262237106000001</v>
      </c>
      <c r="JY77" s="29">
        <v>11.262237106000001</v>
      </c>
      <c r="JZ77" s="29">
        <v>-2.6858842114367327</v>
      </c>
    </row>
    <row r="78" spans="1:286" ht="15" thickBot="1" x14ac:dyDescent="0.35">
      <c r="A78" s="2"/>
      <c r="B78" s="74" t="s">
        <v>561</v>
      </c>
      <c r="C78" s="74" t="s">
        <v>518</v>
      </c>
      <c r="D78" s="74" t="s">
        <v>875</v>
      </c>
      <c r="E78" s="87">
        <v>331301</v>
      </c>
      <c r="F78" s="84">
        <v>437023</v>
      </c>
      <c r="G78" s="22">
        <v>31.825713330999999</v>
      </c>
      <c r="H78" s="22">
        <v>16.349034021351198</v>
      </c>
      <c r="I78" s="22">
        <v>11.926392699065737</v>
      </c>
      <c r="J78" s="22">
        <v>14.122131873386717</v>
      </c>
      <c r="K78" s="22">
        <v>31.736115405</v>
      </c>
      <c r="L78" s="22">
        <v>16.344629947099303</v>
      </c>
      <c r="M78" s="22">
        <v>11.923179988214727</v>
      </c>
      <c r="N78" s="22">
        <v>14.298781791726752</v>
      </c>
      <c r="O78" s="22">
        <v>31.775768213999999</v>
      </c>
      <c r="P78" s="22">
        <v>16.339214684896604</v>
      </c>
      <c r="Q78" s="22">
        <v>11.919229629831873</v>
      </c>
      <c r="R78" s="22">
        <v>14.139305061195403</v>
      </c>
      <c r="S78" s="22">
        <v>31.816531297000001</v>
      </c>
      <c r="T78" s="22">
        <v>16.31433814193986</v>
      </c>
      <c r="U78" s="22">
        <v>11.901082538088724</v>
      </c>
      <c r="V78" s="22">
        <v>13.997740091193736</v>
      </c>
      <c r="W78" s="22">
        <v>31.868613333999999</v>
      </c>
      <c r="X78" s="22">
        <v>16.287425490234906</v>
      </c>
      <c r="Y78" s="22">
        <v>11.881450133361492</v>
      </c>
      <c r="Z78" s="22">
        <v>13.785490690346814</v>
      </c>
      <c r="AA78" s="22">
        <v>31.937147236999998</v>
      </c>
      <c r="AB78" s="22">
        <v>16.258444868857609</v>
      </c>
      <c r="AC78" s="22">
        <v>11.860309173549606</v>
      </c>
      <c r="AD78" s="22">
        <v>13.586856032007297</v>
      </c>
      <c r="AE78" s="22">
        <v>32.015011960000002</v>
      </c>
      <c r="AF78" s="22">
        <v>16.227175609113463</v>
      </c>
      <c r="AG78" s="22">
        <v>11.837498683912679</v>
      </c>
      <c r="AH78" s="22">
        <v>13.330754550692051</v>
      </c>
      <c r="AI78" s="22">
        <v>32.110203407</v>
      </c>
      <c r="AJ78" s="22">
        <v>16.19355965345796</v>
      </c>
      <c r="AK78" s="22">
        <v>11.812976312280306</v>
      </c>
      <c r="AL78" s="22">
        <v>13.112953492018541</v>
      </c>
      <c r="AM78" s="22">
        <v>32.217054193000003</v>
      </c>
      <c r="AN78" s="22">
        <v>16.158334919940931</v>
      </c>
      <c r="AO78" s="22">
        <v>11.787280359596163</v>
      </c>
      <c r="AP78" s="22">
        <v>12.803620495478386</v>
      </c>
      <c r="AQ78" s="22">
        <v>32.340468252000001</v>
      </c>
      <c r="AR78" s="22">
        <v>15.714570890053716</v>
      </c>
      <c r="AS78" s="22">
        <v>11.463560678100423</v>
      </c>
      <c r="AT78" s="22">
        <v>12.479577165778696</v>
      </c>
      <c r="AU78" s="22">
        <v>32.948042702999999</v>
      </c>
      <c r="AV78" s="22">
        <v>15.500607215929367</v>
      </c>
      <c r="AW78" s="22">
        <v>11.307477156737059</v>
      </c>
      <c r="AX78" s="22">
        <v>11.720299983945512</v>
      </c>
      <c r="AY78" s="22">
        <v>33.457557997999999</v>
      </c>
      <c r="AZ78" s="22">
        <v>15.049022979257176</v>
      </c>
      <c r="BA78" s="22">
        <v>10.978052743268545</v>
      </c>
      <c r="BB78" s="22">
        <v>10.896191631958004</v>
      </c>
      <c r="BC78" s="22">
        <v>33.716716316999999</v>
      </c>
      <c r="BD78" s="22">
        <v>14.915034070233787</v>
      </c>
      <c r="BE78" s="22">
        <v>10.880309699597255</v>
      </c>
      <c r="BF78" s="22">
        <v>10.33892134105167</v>
      </c>
      <c r="BG78" s="22">
        <v>33.838441076000002</v>
      </c>
      <c r="BH78" s="22">
        <v>14.763617575273502</v>
      </c>
      <c r="BI78" s="22">
        <v>10.769853474620655</v>
      </c>
      <c r="BJ78" s="22">
        <v>9.8132869993947942</v>
      </c>
      <c r="BK78" s="25">
        <v>31.852943827000001</v>
      </c>
      <c r="BL78" s="25">
        <v>16.350484677525682</v>
      </c>
      <c r="BM78" s="25">
        <v>11.927450932548256</v>
      </c>
      <c r="BN78" s="25">
        <v>14.021468415799854</v>
      </c>
      <c r="BO78" s="25">
        <v>31.785611807000002</v>
      </c>
      <c r="BP78" s="25">
        <v>16.34817469262547</v>
      </c>
      <c r="BQ78" s="25">
        <v>11.925765830724327</v>
      </c>
      <c r="BR78" s="25">
        <v>14.143732131363112</v>
      </c>
      <c r="BS78" s="25">
        <v>31.809477706999999</v>
      </c>
      <c r="BT78" s="25">
        <v>16.345577004376214</v>
      </c>
      <c r="BU78" s="25">
        <v>11.923870853312822</v>
      </c>
      <c r="BV78" s="25">
        <v>13.808068527643599</v>
      </c>
      <c r="BW78" s="25">
        <v>31.831972507</v>
      </c>
      <c r="BX78" s="25">
        <v>16.337509980574374</v>
      </c>
      <c r="BY78" s="25">
        <v>11.917986071762563</v>
      </c>
      <c r="BZ78" s="25">
        <v>13.567440478940341</v>
      </c>
      <c r="CA78" s="25">
        <v>31.863580722999998</v>
      </c>
      <c r="CB78" s="25">
        <v>16.329036299708378</v>
      </c>
      <c r="CC78" s="25">
        <v>11.911804639545682</v>
      </c>
      <c r="CD78" s="25">
        <v>13.221444285797196</v>
      </c>
      <c r="CE78" s="25">
        <v>31.907750698000001</v>
      </c>
      <c r="CF78" s="25">
        <v>16.320120804332184</v>
      </c>
      <c r="CG78" s="25">
        <v>11.905300909794779</v>
      </c>
      <c r="CH78" s="25">
        <v>12.857675695023238</v>
      </c>
      <c r="CI78" s="25">
        <v>31.960697473</v>
      </c>
      <c r="CJ78" s="25">
        <v>16.310891120842676</v>
      </c>
      <c r="CK78" s="25">
        <v>11.898567984189498</v>
      </c>
      <c r="CL78" s="25">
        <v>12.384827389853951</v>
      </c>
      <c r="CM78" s="25">
        <v>32.024200024000002</v>
      </c>
      <c r="CN78" s="25">
        <v>16.301226150275731</v>
      </c>
      <c r="CO78" s="25">
        <v>11.891517522721514</v>
      </c>
      <c r="CP78" s="25">
        <v>11.906774492367044</v>
      </c>
      <c r="CQ78" s="25">
        <v>32.097713886999998</v>
      </c>
      <c r="CR78" s="25">
        <v>16.291359794134795</v>
      </c>
      <c r="CS78" s="25">
        <v>11.884320153281095</v>
      </c>
      <c r="CT78" s="25">
        <v>11.267631645656948</v>
      </c>
      <c r="CU78" s="25">
        <v>32.184494852</v>
      </c>
      <c r="CV78" s="25">
        <v>15.743627707579087</v>
      </c>
      <c r="CW78" s="25">
        <v>11.484757221941489</v>
      </c>
      <c r="CX78" s="25">
        <v>10.542765333033259</v>
      </c>
      <c r="CY78" s="25">
        <v>32.386421562000002</v>
      </c>
      <c r="CZ78" s="25">
        <v>15.714040482704137</v>
      </c>
      <c r="DA78" s="25">
        <v>11.463173753323503</v>
      </c>
      <c r="DB78" s="25">
        <v>9.5649153915000014</v>
      </c>
      <c r="DC78" s="25">
        <v>32.558002205000001</v>
      </c>
      <c r="DD78" s="25">
        <v>15.400934368056207</v>
      </c>
      <c r="DE78" s="25">
        <v>11.234767201909325</v>
      </c>
      <c r="DF78" s="25">
        <v>9.1322856782245765</v>
      </c>
      <c r="DG78" s="25">
        <v>32.743276428000001</v>
      </c>
      <c r="DH78" s="25">
        <v>15.365765150754063</v>
      </c>
      <c r="DI78" s="25">
        <v>11.209111747531018</v>
      </c>
      <c r="DJ78" s="25">
        <v>8.7916325893738403</v>
      </c>
      <c r="DK78" s="25">
        <v>32.839148944000002</v>
      </c>
      <c r="DL78" s="25">
        <v>15.30929163267032</v>
      </c>
      <c r="DM78" s="25">
        <v>11.167915102341773</v>
      </c>
      <c r="DN78" s="25">
        <v>8.7493888011570107</v>
      </c>
      <c r="DO78" s="27">
        <v>31.825374039</v>
      </c>
      <c r="DP78" s="27">
        <v>16.34930008647002</v>
      </c>
      <c r="DQ78" s="27">
        <v>11.926586789865627</v>
      </c>
      <c r="DR78" s="27">
        <v>14.123423289651914</v>
      </c>
      <c r="DS78" s="27">
        <v>31.731549677</v>
      </c>
      <c r="DT78" s="27">
        <v>16.345773018231522</v>
      </c>
      <c r="DU78" s="27">
        <v>11.924013842691268</v>
      </c>
      <c r="DV78" s="27">
        <v>14.32445272822209</v>
      </c>
      <c r="DW78" s="27">
        <v>31.764328578000001</v>
      </c>
      <c r="DX78" s="27">
        <v>16.34191678633109</v>
      </c>
      <c r="DY78" s="27">
        <v>11.921200775208311</v>
      </c>
      <c r="DZ78" s="27">
        <v>14.17834744060001</v>
      </c>
      <c r="EA78" s="27">
        <v>31.797543568000002</v>
      </c>
      <c r="EB78" s="27">
        <v>16.319440750230779</v>
      </c>
      <c r="EC78" s="27">
        <v>11.904804819795862</v>
      </c>
      <c r="ED78" s="27">
        <v>14.056741217752847</v>
      </c>
      <c r="EE78" s="27">
        <v>31.840396137999999</v>
      </c>
      <c r="EF78" s="27">
        <v>16.296188962614952</v>
      </c>
      <c r="EG78" s="27">
        <v>11.887842964453247</v>
      </c>
      <c r="EH78" s="27">
        <v>13.866231985651581</v>
      </c>
      <c r="EI78" s="27">
        <v>31.895125968000002</v>
      </c>
      <c r="EJ78" s="27">
        <v>16.272211177082877</v>
      </c>
      <c r="EK78" s="27">
        <v>11.870351503738441</v>
      </c>
      <c r="EL78" s="27">
        <v>13.697316667593624</v>
      </c>
      <c r="EM78" s="27">
        <v>31.955847745</v>
      </c>
      <c r="EN78" s="27">
        <v>16.247576668618869</v>
      </c>
      <c r="EO78" s="27">
        <v>11.852380972788017</v>
      </c>
      <c r="EP78" s="27">
        <v>13.47355986372448</v>
      </c>
      <c r="EQ78" s="27">
        <v>32.027758136999999</v>
      </c>
      <c r="ER78" s="27">
        <v>16.222278475778072</v>
      </c>
      <c r="ES78" s="27">
        <v>11.833926293324877</v>
      </c>
      <c r="ET78" s="27">
        <v>13.295377058345606</v>
      </c>
      <c r="EU78" s="27">
        <v>32.109001040999999</v>
      </c>
      <c r="EV78" s="27">
        <v>16.196539827981564</v>
      </c>
      <c r="EW78" s="27">
        <v>11.815150308103778</v>
      </c>
      <c r="EX78" s="27">
        <v>13.025844164142116</v>
      </c>
      <c r="EY78" s="27">
        <v>32.204248335000003</v>
      </c>
      <c r="EZ78" s="27">
        <v>15.878554799285389</v>
      </c>
      <c r="FA78" s="27">
        <v>11.583184656818112</v>
      </c>
      <c r="FB78" s="27">
        <v>12.74116886967558</v>
      </c>
      <c r="FC78" s="27">
        <v>32.651773143</v>
      </c>
      <c r="FD78" s="27">
        <v>15.732865035175122</v>
      </c>
      <c r="FE78" s="27">
        <v>11.476906002266158</v>
      </c>
      <c r="FF78" s="27">
        <v>12.173660054046183</v>
      </c>
      <c r="FG78" s="27">
        <v>33.100829982</v>
      </c>
      <c r="FH78" s="27">
        <v>15.606107910604054</v>
      </c>
      <c r="FI78" s="27">
        <v>11.38443844466828</v>
      </c>
      <c r="FJ78" s="27">
        <v>11.791535362026423</v>
      </c>
      <c r="FK78" s="27">
        <v>33.350928514000003</v>
      </c>
      <c r="FL78" s="27">
        <v>15.519406092698995</v>
      </c>
      <c r="FM78" s="27">
        <v>11.321190675613044</v>
      </c>
      <c r="FN78" s="27">
        <v>11.802752236106347</v>
      </c>
      <c r="FO78" s="27">
        <v>33.464147242999999</v>
      </c>
      <c r="FP78" s="27">
        <v>15.430377495083631</v>
      </c>
      <c r="FQ78" s="27">
        <v>11.256245553153743</v>
      </c>
      <c r="FR78" s="27">
        <v>11.977571516245513</v>
      </c>
      <c r="FS78" s="28">
        <v>31.825445263999999</v>
      </c>
      <c r="FT78" s="28">
        <v>16.349034012271442</v>
      </c>
      <c r="FU78" s="28">
        <v>11.926392692442182</v>
      </c>
      <c r="FV78" s="28">
        <v>14.12425145944189</v>
      </c>
      <c r="FW78" s="28">
        <v>31.730833484999998</v>
      </c>
      <c r="FX78" s="28">
        <v>16.344629908016902</v>
      </c>
      <c r="FY78" s="28">
        <v>11.923179959704658</v>
      </c>
      <c r="FZ78" s="28">
        <v>14.326609859999088</v>
      </c>
      <c r="GA78" s="28">
        <v>31.771477865999998</v>
      </c>
      <c r="GB78" s="28">
        <v>16.339214603376231</v>
      </c>
      <c r="GC78" s="28">
        <v>11.919229570363896</v>
      </c>
      <c r="GD78" s="28">
        <v>14.188891606018208</v>
      </c>
      <c r="GE78" s="28">
        <v>31.821125252000002</v>
      </c>
      <c r="GF78" s="28">
        <v>16.313177179277332</v>
      </c>
      <c r="GG78" s="28">
        <v>11.90023563198992</v>
      </c>
      <c r="GH78" s="28">
        <v>14.077071286798244</v>
      </c>
      <c r="GI78" s="28">
        <v>31.891962710000001</v>
      </c>
      <c r="GJ78" s="28">
        <v>16.285097870445512</v>
      </c>
      <c r="GK78" s="28">
        <v>11.879752167131429</v>
      </c>
      <c r="GL78" s="28">
        <v>13.899175032724505</v>
      </c>
      <c r="GM78" s="28">
        <v>31.992306892999999</v>
      </c>
      <c r="GN78" s="28">
        <v>16.254949214582652</v>
      </c>
      <c r="GO78" s="28">
        <v>11.857759142424289</v>
      </c>
      <c r="GP78" s="28">
        <v>13.740665549329083</v>
      </c>
      <c r="GQ78" s="28">
        <v>32.114051185000001</v>
      </c>
      <c r="GR78" s="28">
        <v>16.222507929763022</v>
      </c>
      <c r="GS78" s="28">
        <v>11.834093676812323</v>
      </c>
      <c r="GT78" s="28">
        <v>13.532221848562058</v>
      </c>
      <c r="GU78" s="28">
        <v>32.273733454000002</v>
      </c>
      <c r="GV78" s="28">
        <v>16.187719819941684</v>
      </c>
      <c r="GW78" s="28">
        <v>11.808716235035293</v>
      </c>
      <c r="GX78" s="28">
        <v>13.371377591117392</v>
      </c>
      <c r="GY78" s="28">
        <v>32.462216359000003</v>
      </c>
      <c r="GZ78" s="28">
        <v>16.15132162240608</v>
      </c>
      <c r="HA78" s="28">
        <v>11.78216425668716</v>
      </c>
      <c r="HB78" s="28">
        <v>13.129249575379252</v>
      </c>
      <c r="HC78" s="28">
        <v>32.686635375999998</v>
      </c>
      <c r="HD78" s="28">
        <v>15.826052286234569</v>
      </c>
      <c r="HE78" s="28">
        <v>11.544884804514044</v>
      </c>
      <c r="HF78" s="28">
        <v>12.885077759537175</v>
      </c>
      <c r="HG78" s="28">
        <v>33.723837932999999</v>
      </c>
      <c r="HH78" s="28">
        <v>15.606259862225869</v>
      </c>
      <c r="HI78" s="28">
        <v>11.384549291260848</v>
      </c>
      <c r="HJ78" s="28">
        <v>12.499240735465134</v>
      </c>
      <c r="HK78" s="28">
        <v>34.725326066999997</v>
      </c>
      <c r="HL78" s="28">
        <v>14.744324847695264</v>
      </c>
      <c r="HM78" s="28">
        <v>10.755779698455429</v>
      </c>
      <c r="HN78" s="28">
        <v>8.5115352927345711</v>
      </c>
      <c r="HO78" s="28">
        <v>35.167729315999999</v>
      </c>
      <c r="HP78" s="28">
        <v>14.608183401721153</v>
      </c>
      <c r="HQ78" s="28">
        <v>10.656466409047294</v>
      </c>
      <c r="HR78" s="28">
        <v>4.7302969880968</v>
      </c>
      <c r="HS78" s="28">
        <v>35.169373311999998</v>
      </c>
      <c r="HT78" s="28">
        <v>13.787542246205675</v>
      </c>
      <c r="HU78" s="28">
        <v>10.057820111479447</v>
      </c>
      <c r="HV78" s="28">
        <v>2.0058358688062832</v>
      </c>
      <c r="HW78" s="29">
        <v>31.806492801000001</v>
      </c>
      <c r="HX78" s="29">
        <v>16.349932223253035</v>
      </c>
      <c r="HY78" s="29">
        <v>11.927047924847908</v>
      </c>
      <c r="HZ78" s="29">
        <v>14.188368690389364</v>
      </c>
      <c r="IA78" s="29">
        <v>31.693264395</v>
      </c>
      <c r="IB78" s="29">
        <v>16.346991959168363</v>
      </c>
      <c r="IC78" s="29">
        <v>11.92490304313398</v>
      </c>
      <c r="ID78" s="29">
        <v>14.454176906075803</v>
      </c>
      <c r="IE78" s="29">
        <v>31.715031594999999</v>
      </c>
      <c r="IF78" s="29">
        <v>16.343016129186594</v>
      </c>
      <c r="IG78" s="29">
        <v>11.922002730515793</v>
      </c>
      <c r="IH78" s="29">
        <v>14.442294502592315</v>
      </c>
      <c r="II78" s="29">
        <v>31.74901251</v>
      </c>
      <c r="IJ78" s="29">
        <v>16.301823013411624</v>
      </c>
      <c r="IK78" s="29">
        <v>11.891952926069319</v>
      </c>
      <c r="IL78" s="29">
        <v>14.364780615045115</v>
      </c>
      <c r="IM78" s="29">
        <v>31.803271074000001</v>
      </c>
      <c r="IN78" s="29">
        <v>16.257763210522171</v>
      </c>
      <c r="IO78" s="29">
        <v>11.859811913284293</v>
      </c>
      <c r="IP78" s="29">
        <v>14.277834293808031</v>
      </c>
      <c r="IQ78" s="29">
        <v>31.889128099000001</v>
      </c>
      <c r="IR78" s="29">
        <v>16.210345019844393</v>
      </c>
      <c r="IS78" s="29">
        <v>11.825221003364858</v>
      </c>
      <c r="IT78" s="29">
        <v>14.219220593519195</v>
      </c>
      <c r="IU78" s="29">
        <v>31.997001046000001</v>
      </c>
      <c r="IV78" s="29">
        <v>16.160368379849523</v>
      </c>
      <c r="IW78" s="29">
        <v>11.788763740288626</v>
      </c>
      <c r="IX78" s="29">
        <v>14.155343313903058</v>
      </c>
      <c r="IY78" s="29">
        <v>32.145041896999999</v>
      </c>
      <c r="IZ78" s="29">
        <v>16.108187763609774</v>
      </c>
      <c r="JA78" s="29">
        <v>11.750698707226626</v>
      </c>
      <c r="JB78" s="29">
        <v>14.081052673068664</v>
      </c>
      <c r="JC78" s="29">
        <v>32.324033188000001</v>
      </c>
      <c r="JD78" s="29">
        <v>16.053981258591808</v>
      </c>
      <c r="JE78" s="29">
        <v>11.711155816506363</v>
      </c>
      <c r="JF78" s="29">
        <v>13.930045555528624</v>
      </c>
      <c r="JG78" s="29">
        <v>32.552029361999999</v>
      </c>
      <c r="JH78" s="29">
        <v>15.955883710694728</v>
      </c>
      <c r="JI78" s="29">
        <v>11.639595021079058</v>
      </c>
      <c r="JJ78" s="29">
        <v>13.76519999689374</v>
      </c>
      <c r="JK78" s="29">
        <v>33.899594313000001</v>
      </c>
      <c r="JL78" s="29">
        <v>15.655082632542365</v>
      </c>
      <c r="JM78" s="29">
        <v>11.420164822471461</v>
      </c>
      <c r="JN78" s="29">
        <v>9.1932010145600138</v>
      </c>
      <c r="JO78" s="29">
        <v>34.822325425000002</v>
      </c>
      <c r="JP78" s="29">
        <v>14.008377817707224</v>
      </c>
      <c r="JQ78" s="29">
        <v>10.218916586305451</v>
      </c>
      <c r="JR78" s="29">
        <v>4.5878043654167264</v>
      </c>
      <c r="JS78" s="29">
        <v>34.872506518000002</v>
      </c>
      <c r="JT78" s="29">
        <v>13.878009930175232</v>
      </c>
      <c r="JU78" s="29">
        <v>10.123815027398445</v>
      </c>
      <c r="JV78" s="29">
        <v>1.7864197627046288</v>
      </c>
      <c r="JW78" s="29">
        <v>34.541577320000002</v>
      </c>
      <c r="JX78" s="29">
        <v>13.499367230947239</v>
      </c>
      <c r="JY78" s="29">
        <v>9.8476004499665457</v>
      </c>
      <c r="JZ78" s="29">
        <v>2.6235832866737638</v>
      </c>
    </row>
    <row r="79" spans="1:286" ht="15" thickBot="1" x14ac:dyDescent="0.35">
      <c r="A79" s="2"/>
      <c r="B79" s="74" t="s">
        <v>562</v>
      </c>
      <c r="C79" s="74" t="s">
        <v>475</v>
      </c>
      <c r="D79" s="74" t="s">
        <v>876</v>
      </c>
      <c r="E79" s="87">
        <v>384852</v>
      </c>
      <c r="F79" s="84">
        <v>397718</v>
      </c>
      <c r="G79" s="22">
        <v>43.355840452315789</v>
      </c>
      <c r="H79" s="22">
        <v>7.5413265254920407</v>
      </c>
      <c r="I79" s="22">
        <v>5.5012927061892389</v>
      </c>
      <c r="J79" s="22">
        <v>21.247311250711501</v>
      </c>
      <c r="K79" s="22">
        <v>43.294842181315786</v>
      </c>
      <c r="L79" s="22">
        <v>7.3576215078575009</v>
      </c>
      <c r="M79" s="22">
        <v>5.3672824534588921</v>
      </c>
      <c r="N79" s="22">
        <v>21.038613663325673</v>
      </c>
      <c r="O79" s="22">
        <v>43.458889591315788</v>
      </c>
      <c r="P79" s="22">
        <v>7.3548973330161402</v>
      </c>
      <c r="Q79" s="22">
        <v>5.3652952058394572</v>
      </c>
      <c r="R79" s="22">
        <v>20.058352480851195</v>
      </c>
      <c r="S79" s="22">
        <v>43.557680219315785</v>
      </c>
      <c r="T79" s="22">
        <v>7.3377793998495742</v>
      </c>
      <c r="U79" s="22">
        <v>5.3528079119189593</v>
      </c>
      <c r="V79" s="22">
        <v>17.650929310918212</v>
      </c>
      <c r="W79" s="22">
        <v>43.654668881315786</v>
      </c>
      <c r="X79" s="22">
        <v>7.3194902250281615</v>
      </c>
      <c r="Y79" s="22">
        <v>5.339466213517869</v>
      </c>
      <c r="Z79" s="22">
        <v>15.338289190373317</v>
      </c>
      <c r="AA79" s="22">
        <v>43.750814516315785</v>
      </c>
      <c r="AB79" s="22">
        <v>7.3000841080823218</v>
      </c>
      <c r="AC79" s="22">
        <v>5.325309721387641</v>
      </c>
      <c r="AD79" s="22">
        <v>9.0792502931129384</v>
      </c>
      <c r="AE79" s="22">
        <v>43.842748968315789</v>
      </c>
      <c r="AF79" s="22">
        <v>7.2793337285000703</v>
      </c>
      <c r="AG79" s="22">
        <v>5.3101726083796557</v>
      </c>
      <c r="AH79" s="22">
        <v>0.73192949265541074</v>
      </c>
      <c r="AI79" s="22">
        <v>43.931800326315788</v>
      </c>
      <c r="AJ79" s="22">
        <v>7.2573334225027235</v>
      </c>
      <c r="AK79" s="22">
        <v>5.2941236914539633</v>
      </c>
      <c r="AL79" s="22">
        <v>-7.6432268064233071</v>
      </c>
      <c r="AM79" s="22">
        <v>44.015282782315786</v>
      </c>
      <c r="AN79" s="22">
        <v>7.2344224368351</v>
      </c>
      <c r="AO79" s="22">
        <v>5.2774104463877478</v>
      </c>
      <c r="AP79" s="22">
        <v>-9.7854486846879993</v>
      </c>
      <c r="AQ79" s="22">
        <v>18.678259209040171</v>
      </c>
      <c r="AR79" s="22">
        <v>3.0297969245904568</v>
      </c>
      <c r="AS79" s="22">
        <v>2.2101946741255261</v>
      </c>
      <c r="AT79" s="22">
        <v>-12.05848630320277</v>
      </c>
      <c r="AU79" s="22">
        <v>17.831068927798178</v>
      </c>
      <c r="AV79" s="22">
        <v>2.8923743478972508</v>
      </c>
      <c r="AW79" s="22">
        <v>2.1099468176943605</v>
      </c>
      <c r="AX79" s="22">
        <v>-13.262471348233049</v>
      </c>
      <c r="AY79" s="22">
        <v>14.180002029926914</v>
      </c>
      <c r="AZ79" s="22">
        <v>2.3001354708775743</v>
      </c>
      <c r="BA79" s="22">
        <v>1.6779168023573077</v>
      </c>
      <c r="BB79" s="22">
        <v>-15.004742068889357</v>
      </c>
      <c r="BC79" s="22">
        <v>14.465241423607129</v>
      </c>
      <c r="BD79" s="22">
        <v>2.3464040994511666</v>
      </c>
      <c r="BE79" s="22">
        <v>1.7116691227265248</v>
      </c>
      <c r="BF79" s="22">
        <v>-16.474687105053007</v>
      </c>
      <c r="BG79" s="22">
        <v>14.221354798506052</v>
      </c>
      <c r="BH79" s="22">
        <v>2.3068432957161833</v>
      </c>
      <c r="BI79" s="22">
        <v>1.6828100671873469</v>
      </c>
      <c r="BJ79" s="22">
        <v>-17.813461558755975</v>
      </c>
      <c r="BK79" s="25">
        <v>43.39460020531579</v>
      </c>
      <c r="BL79" s="25">
        <v>7.5422579631896518</v>
      </c>
      <c r="BM79" s="25">
        <v>5.5019721770216998</v>
      </c>
      <c r="BN79" s="25">
        <v>21.17318681831215</v>
      </c>
      <c r="BO79" s="25">
        <v>43.351262930315784</v>
      </c>
      <c r="BP79" s="25">
        <v>7.3599280647373195</v>
      </c>
      <c r="BQ79" s="25">
        <v>5.368965054589669</v>
      </c>
      <c r="BR79" s="25">
        <v>21.21876918910213</v>
      </c>
      <c r="BS79" s="25">
        <v>43.483872891315784</v>
      </c>
      <c r="BT79" s="25">
        <v>7.3590948635863631</v>
      </c>
      <c r="BU79" s="25">
        <v>5.3683572459502935</v>
      </c>
      <c r="BV79" s="25">
        <v>20.721532576281991</v>
      </c>
      <c r="BW79" s="25">
        <v>43.573623449315789</v>
      </c>
      <c r="BX79" s="25">
        <v>7.3541773126787602</v>
      </c>
      <c r="BY79" s="25">
        <v>5.3647699610278252</v>
      </c>
      <c r="BZ79" s="25">
        <v>18.483478305264459</v>
      </c>
      <c r="CA79" s="25">
        <v>43.655391518315788</v>
      </c>
      <c r="CB79" s="25">
        <v>7.3490432551869791</v>
      </c>
      <c r="CC79" s="25">
        <v>5.3610247375665123</v>
      </c>
      <c r="CD79" s="25">
        <v>16.311123694645985</v>
      </c>
      <c r="CE79" s="25">
        <v>43.748042824315789</v>
      </c>
      <c r="CF79" s="25">
        <v>7.3437373284602661</v>
      </c>
      <c r="CG79" s="25">
        <v>5.3571541378911673</v>
      </c>
      <c r="CH79" s="25">
        <v>10.180502513085436</v>
      </c>
      <c r="CI79" s="25">
        <v>43.849716648315791</v>
      </c>
      <c r="CJ79" s="25">
        <v>7.3382131100388079</v>
      </c>
      <c r="CK79" s="25">
        <v>5.3531242974636726</v>
      </c>
      <c r="CL79" s="25">
        <v>1.9262697802783606</v>
      </c>
      <c r="CM79" s="25">
        <v>43.961827670315785</v>
      </c>
      <c r="CN79" s="25">
        <v>7.3324828041339423</v>
      </c>
      <c r="CO79" s="25">
        <v>5.348944119086287</v>
      </c>
      <c r="CP79" s="25">
        <v>-6.3778502548383358</v>
      </c>
      <c r="CQ79" s="25">
        <v>44.083504743315785</v>
      </c>
      <c r="CR79" s="25">
        <v>7.3265960499006049</v>
      </c>
      <c r="CS79" s="25">
        <v>5.3446498138314329</v>
      </c>
      <c r="CT79" s="25">
        <v>-8.4992095160020398</v>
      </c>
      <c r="CU79" s="25">
        <v>19.565441827749197</v>
      </c>
      <c r="CV79" s="25">
        <v>3.1737066508466247</v>
      </c>
      <c r="CW79" s="25">
        <v>2.315174815845499</v>
      </c>
      <c r="CX79" s="25">
        <v>-10.747355817625248</v>
      </c>
      <c r="CY79" s="25">
        <v>19.456776216117362</v>
      </c>
      <c r="CZ79" s="25">
        <v>3.1560800223559178</v>
      </c>
      <c r="DA79" s="25">
        <v>2.3023164357683541</v>
      </c>
      <c r="DB79" s="25">
        <v>-11.635396803745508</v>
      </c>
      <c r="DC79" s="25">
        <v>18.910329160801627</v>
      </c>
      <c r="DD79" s="25">
        <v>3.0674409479583526</v>
      </c>
      <c r="DE79" s="25">
        <v>2.2376554650732978</v>
      </c>
      <c r="DF79" s="25">
        <v>-12.062403502969914</v>
      </c>
      <c r="DG79" s="25">
        <v>19.388519996492334</v>
      </c>
      <c r="DH79" s="25">
        <v>3.1450081937668819</v>
      </c>
      <c r="DI79" s="25">
        <v>2.2942396909602425</v>
      </c>
      <c r="DJ79" s="25">
        <v>-12.497234091531453</v>
      </c>
      <c r="DK79" s="25">
        <v>19.198800139176004</v>
      </c>
      <c r="DL79" s="25">
        <v>3.1142337712793435</v>
      </c>
      <c r="DM79" s="25">
        <v>2.2717901782126382</v>
      </c>
      <c r="DN79" s="25">
        <v>-12.820302957740523</v>
      </c>
      <c r="DO79" s="27">
        <v>43.354363380315789</v>
      </c>
      <c r="DP79" s="27">
        <v>7.5414843864323355</v>
      </c>
      <c r="DQ79" s="27">
        <v>5.5014078635473638</v>
      </c>
      <c r="DR79" s="27">
        <v>21.248191764879447</v>
      </c>
      <c r="DS79" s="27">
        <v>43.27322989831579</v>
      </c>
      <c r="DT79" s="27">
        <v>7.3583005713581038</v>
      </c>
      <c r="DU79" s="27">
        <v>5.3677778208283158</v>
      </c>
      <c r="DV79" s="27">
        <v>21.063570309291279</v>
      </c>
      <c r="DW79" s="27">
        <v>43.440350598315788</v>
      </c>
      <c r="DX79" s="27">
        <v>7.3564970634982707</v>
      </c>
      <c r="DY79" s="27">
        <v>5.3664621869539149</v>
      </c>
      <c r="DZ79" s="27">
        <v>20.110657639469242</v>
      </c>
      <c r="EA79" s="27">
        <v>43.552899250315789</v>
      </c>
      <c r="EB79" s="27">
        <v>7.3407842148426941</v>
      </c>
      <c r="EC79" s="27">
        <v>5.3549998826218879</v>
      </c>
      <c r="ED79" s="27">
        <v>17.728749655377349</v>
      </c>
      <c r="EE79" s="27">
        <v>43.648187354315787</v>
      </c>
      <c r="EF79" s="27">
        <v>7.3246103684889139</v>
      </c>
      <c r="EG79" s="27">
        <v>5.3432012868872647</v>
      </c>
      <c r="EH79" s="27">
        <v>15.443307978241037</v>
      </c>
      <c r="EI79" s="27">
        <v>43.741975235315785</v>
      </c>
      <c r="EJ79" s="27">
        <v>7.3080617815315962</v>
      </c>
      <c r="EK79" s="27">
        <v>5.3311293230996881</v>
      </c>
      <c r="EL79" s="27">
        <v>9.2193556564999213</v>
      </c>
      <c r="EM79" s="27">
        <v>43.831314195315784</v>
      </c>
      <c r="EN79" s="27">
        <v>7.2910633375169924</v>
      </c>
      <c r="EO79" s="27">
        <v>5.3187291948519579</v>
      </c>
      <c r="EP79" s="27">
        <v>0.90329955742461721</v>
      </c>
      <c r="EQ79" s="27">
        <v>43.917117769315787</v>
      </c>
      <c r="ER79" s="27">
        <v>7.2737290127593122</v>
      </c>
      <c r="ES79" s="27">
        <v>5.3060840462784551</v>
      </c>
      <c r="ET79" s="27">
        <v>-7.4364172320998492</v>
      </c>
      <c r="EU79" s="27">
        <v>43.997507016315787</v>
      </c>
      <c r="EV79" s="27">
        <v>7.2561142581053177</v>
      </c>
      <c r="EW79" s="27">
        <v>5.2932343279998788</v>
      </c>
      <c r="EX79" s="27">
        <v>-9.5460629702285686</v>
      </c>
      <c r="EY79" s="27">
        <v>18.932918261340259</v>
      </c>
      <c r="EZ79" s="27">
        <v>3.0711051217218306</v>
      </c>
      <c r="FA79" s="27">
        <v>2.2403284288192769</v>
      </c>
      <c r="FB79" s="27">
        <v>-11.787745271668882</v>
      </c>
      <c r="FC79" s="27">
        <v>18.3176849434881</v>
      </c>
      <c r="FD79" s="27">
        <v>2.9713082405739413</v>
      </c>
      <c r="FE79" s="27">
        <v>2.1675279934444807</v>
      </c>
      <c r="FF79" s="27">
        <v>-12.831307386315416</v>
      </c>
      <c r="FG79" s="27">
        <v>16.061362535778201</v>
      </c>
      <c r="FH79" s="27">
        <v>2.6053106058235196</v>
      </c>
      <c r="FI79" s="27">
        <v>1.9005378144979941</v>
      </c>
      <c r="FJ79" s="27">
        <v>-13.419477486182046</v>
      </c>
      <c r="FK79" s="27">
        <v>16.512698215744283</v>
      </c>
      <c r="FL79" s="27">
        <v>2.6785216818566293</v>
      </c>
      <c r="FM79" s="27">
        <v>1.9539442751825664</v>
      </c>
      <c r="FN79" s="27">
        <v>-13.785094822451896</v>
      </c>
      <c r="FO79" s="27">
        <v>18.191121190531732</v>
      </c>
      <c r="FP79" s="27">
        <v>2.9507783579344369</v>
      </c>
      <c r="FQ79" s="27">
        <v>2.1525517298863588</v>
      </c>
      <c r="FR79" s="27">
        <v>-14.013416991060197</v>
      </c>
      <c r="FS79" s="28">
        <v>43.356113622315789</v>
      </c>
      <c r="FT79" s="28">
        <v>7.5413265219193573</v>
      </c>
      <c r="FU79" s="28">
        <v>5.5012927035830161</v>
      </c>
      <c r="FV79" s="28">
        <v>21.246865991955936</v>
      </c>
      <c r="FW79" s="28">
        <v>43.282835766315785</v>
      </c>
      <c r="FX79" s="28">
        <v>7.3576214906454522</v>
      </c>
      <c r="FY79" s="28">
        <v>5.367282440902942</v>
      </c>
      <c r="FZ79" s="28">
        <v>21.07920207718583</v>
      </c>
      <c r="GA79" s="28">
        <v>43.431238299315787</v>
      </c>
      <c r="GB79" s="28">
        <v>7.3548972972498161</v>
      </c>
      <c r="GC79" s="28">
        <v>5.3652951797484221</v>
      </c>
      <c r="GD79" s="28">
        <v>20.14124344240393</v>
      </c>
      <c r="GE79" s="28">
        <v>43.516157533315791</v>
      </c>
      <c r="GF79" s="28">
        <v>7.3369233427830407</v>
      </c>
      <c r="GG79" s="28">
        <v>5.3521834302073819</v>
      </c>
      <c r="GH79" s="28">
        <v>17.77770561576726</v>
      </c>
      <c r="GI79" s="28">
        <v>43.599696080315788</v>
      </c>
      <c r="GJ79" s="28">
        <v>7.3177765767962102</v>
      </c>
      <c r="GK79" s="28">
        <v>5.3382161309909373</v>
      </c>
      <c r="GL79" s="28">
        <v>15.509283602243716</v>
      </c>
      <c r="GM79" s="28">
        <v>43.683393302315785</v>
      </c>
      <c r="GN79" s="28">
        <v>7.2975124947058081</v>
      </c>
      <c r="GO79" s="28">
        <v>5.3234337652327754</v>
      </c>
      <c r="GP79" s="28">
        <v>9.2938153318689878</v>
      </c>
      <c r="GQ79" s="28">
        <v>43.762297353315788</v>
      </c>
      <c r="GR79" s="28">
        <v>7.275903064751402</v>
      </c>
      <c r="GS79" s="28">
        <v>5.3076699869384347</v>
      </c>
      <c r="GT79" s="28">
        <v>0.99327274156026846</v>
      </c>
      <c r="GU79" s="28">
        <v>43.838340247315784</v>
      </c>
      <c r="GV79" s="28">
        <v>7.2530436746289144</v>
      </c>
      <c r="GW79" s="28">
        <v>5.2909943801040562</v>
      </c>
      <c r="GX79" s="28">
        <v>-7.3332634837353226</v>
      </c>
      <c r="GY79" s="28">
        <v>43.908708047315784</v>
      </c>
      <c r="GZ79" s="28">
        <v>7.2292732493836569</v>
      </c>
      <c r="HA79" s="28">
        <v>5.2736541858315089</v>
      </c>
      <c r="HB79" s="28">
        <v>-9.426262928534797</v>
      </c>
      <c r="HC79" s="28">
        <v>18.798601918883783</v>
      </c>
      <c r="HD79" s="28">
        <v>3.0493176929929318</v>
      </c>
      <c r="HE79" s="28">
        <v>2.2244348028971332</v>
      </c>
      <c r="HF79" s="28">
        <v>-11.645840008603244</v>
      </c>
      <c r="HG79" s="28">
        <v>17.924984713053927</v>
      </c>
      <c r="HH79" s="28">
        <v>2.9076084098167168</v>
      </c>
      <c r="HI79" s="28">
        <v>2.1210598537683061</v>
      </c>
      <c r="HJ79" s="28">
        <v>-12.579276013655004</v>
      </c>
      <c r="HK79" s="28">
        <v>15.345184330100562</v>
      </c>
      <c r="HL79" s="28">
        <v>2.4891394733461087</v>
      </c>
      <c r="HM79" s="28">
        <v>1.8157925907489103</v>
      </c>
      <c r="HN79" s="28">
        <v>-14.410447072743665</v>
      </c>
      <c r="HO79" s="28">
        <v>15.620499179864813</v>
      </c>
      <c r="HP79" s="28">
        <v>2.5337982435116975</v>
      </c>
      <c r="HQ79" s="28">
        <v>1.8483705418227507</v>
      </c>
      <c r="HR79" s="28">
        <v>-15.849633466263469</v>
      </c>
      <c r="HS79" s="28">
        <v>12.986579173655672</v>
      </c>
      <c r="HT79" s="28">
        <v>2.1065505730988492</v>
      </c>
      <c r="HU79" s="28">
        <v>1.5366993146144592</v>
      </c>
      <c r="HV79" s="28">
        <v>-17.00243061679663</v>
      </c>
      <c r="HW79" s="29">
        <v>43.340173332315786</v>
      </c>
      <c r="HX79" s="29">
        <v>7.5412621187581843</v>
      </c>
      <c r="HY79" s="29">
        <v>5.5012457223735938</v>
      </c>
      <c r="HZ79" s="29">
        <v>21.265867514463213</v>
      </c>
      <c r="IA79" s="29">
        <v>43.25058489731579</v>
      </c>
      <c r="IB79" s="29">
        <v>7.53948840986242</v>
      </c>
      <c r="IC79" s="29">
        <v>5.4999518264286049</v>
      </c>
      <c r="ID79" s="29">
        <v>21.117437338587003</v>
      </c>
      <c r="IE79" s="29">
        <v>43.391441112315789</v>
      </c>
      <c r="IF79" s="29">
        <v>7.537040587521104</v>
      </c>
      <c r="IG79" s="29">
        <v>5.498166174110434</v>
      </c>
      <c r="IH79" s="29">
        <v>20.199565452168997</v>
      </c>
      <c r="II79" s="29">
        <v>43.462529451315788</v>
      </c>
      <c r="IJ79" s="29">
        <v>7.5067506431736604</v>
      </c>
      <c r="IK79" s="29">
        <v>5.4760700814208789</v>
      </c>
      <c r="IL79" s="29">
        <v>17.855061228953378</v>
      </c>
      <c r="IM79" s="29">
        <v>43.53559198531579</v>
      </c>
      <c r="IN79" s="29">
        <v>7.474560381503875</v>
      </c>
      <c r="IO79" s="29">
        <v>5.4525877337018542</v>
      </c>
      <c r="IP79" s="29">
        <v>15.591522555626156</v>
      </c>
      <c r="IQ79" s="29">
        <v>43.611559511315789</v>
      </c>
      <c r="IR79" s="29">
        <v>7.4401153695049231</v>
      </c>
      <c r="IS79" s="29">
        <v>5.4274605770094739</v>
      </c>
      <c r="IT79" s="29">
        <v>9.3649600433621316</v>
      </c>
      <c r="IU79" s="29">
        <v>43.686148785315787</v>
      </c>
      <c r="IV79" s="29">
        <v>7.4040088920026763</v>
      </c>
      <c r="IW79" s="29">
        <v>5.4011214043642033</v>
      </c>
      <c r="IX79" s="29">
        <v>1.0444121935265898</v>
      </c>
      <c r="IY79" s="29">
        <v>43.76148443631579</v>
      </c>
      <c r="IZ79" s="29">
        <v>7.3664429454804452</v>
      </c>
      <c r="JA79" s="29">
        <v>5.3737175693883188</v>
      </c>
      <c r="JB79" s="29">
        <v>-7.3142030376586149</v>
      </c>
      <c r="JC79" s="29">
        <v>43.834846297315785</v>
      </c>
      <c r="JD79" s="29">
        <v>7.3275344836211289</v>
      </c>
      <c r="JE79" s="29">
        <v>5.3453343881652078</v>
      </c>
      <c r="JF79" s="29">
        <v>-9.45002878671432</v>
      </c>
      <c r="JG79" s="29">
        <v>19.310320989548231</v>
      </c>
      <c r="JH79" s="29">
        <v>3.1323235475108433</v>
      </c>
      <c r="JI79" s="29">
        <v>2.2849864181185149</v>
      </c>
      <c r="JJ79" s="29">
        <v>-11.746218531949708</v>
      </c>
      <c r="JK79" s="29">
        <v>17.997746286685882</v>
      </c>
      <c r="JL79" s="29">
        <v>2.9194110510345759</v>
      </c>
      <c r="JM79" s="29">
        <v>2.1296697162144014</v>
      </c>
      <c r="JN79" s="29">
        <v>-14.633367496225034</v>
      </c>
      <c r="JO79" s="29">
        <v>11.034727140383302</v>
      </c>
      <c r="JP79" s="29">
        <v>1.7899410207053343</v>
      </c>
      <c r="JQ79" s="29">
        <v>1.3057370541415061</v>
      </c>
      <c r="JR79" s="29">
        <v>-16.794283513566</v>
      </c>
      <c r="JS79" s="29">
        <v>11.972490218818416</v>
      </c>
      <c r="JT79" s="29">
        <v>1.9420553938510958</v>
      </c>
      <c r="JU79" s="29">
        <v>1.4167023715381992</v>
      </c>
      <c r="JV79" s="29">
        <v>-18.426822876366103</v>
      </c>
      <c r="JW79" s="29">
        <v>9.9630473143222034</v>
      </c>
      <c r="JX79" s="29">
        <v>1.6161040370332138</v>
      </c>
      <c r="JY79" s="29">
        <v>1.1789253947989904</v>
      </c>
      <c r="JZ79" s="29">
        <v>-18.513751619290943</v>
      </c>
    </row>
    <row r="80" spans="1:286" ht="15" thickBot="1" x14ac:dyDescent="0.35">
      <c r="A80" s="2"/>
      <c r="B80" s="74" t="s">
        <v>563</v>
      </c>
      <c r="C80" s="74" t="s">
        <v>563</v>
      </c>
      <c r="D80" s="74" t="s">
        <v>874</v>
      </c>
      <c r="E80" s="87">
        <v>389161</v>
      </c>
      <c r="F80" s="84">
        <v>403872</v>
      </c>
      <c r="G80" s="22">
        <v>29.27412625754291</v>
      </c>
      <c r="H80" s="22">
        <v>4.7485505320671724</v>
      </c>
      <c r="I80" s="22">
        <v>3.4640015014238799</v>
      </c>
      <c r="J80" s="22">
        <v>29.27412625754291</v>
      </c>
      <c r="K80" s="22">
        <v>29.250002118916271</v>
      </c>
      <c r="L80" s="22">
        <v>4.7446373600632192</v>
      </c>
      <c r="M80" s="22">
        <v>3.4611468969281538</v>
      </c>
      <c r="N80" s="22">
        <v>29.250002118916271</v>
      </c>
      <c r="O80" s="22">
        <v>29.218901350430063</v>
      </c>
      <c r="P80" s="22">
        <v>4.7395925102376903</v>
      </c>
      <c r="Q80" s="22">
        <v>3.4574667492173781</v>
      </c>
      <c r="R80" s="22">
        <v>29.218901350430063</v>
      </c>
      <c r="S80" s="22">
        <v>29.13508457875507</v>
      </c>
      <c r="T80" s="22">
        <v>4.7259966074178443</v>
      </c>
      <c r="U80" s="22">
        <v>3.4475487273993273</v>
      </c>
      <c r="V80" s="22">
        <v>29.13508457875507</v>
      </c>
      <c r="W80" s="22">
        <v>29.037329272527995</v>
      </c>
      <c r="X80" s="22">
        <v>4.710139737521434</v>
      </c>
      <c r="Y80" s="22">
        <v>3.4359813615772481</v>
      </c>
      <c r="Z80" s="22">
        <v>29.037329272527995</v>
      </c>
      <c r="AA80" s="22">
        <v>28.925676976408703</v>
      </c>
      <c r="AB80" s="22">
        <v>4.6920286394999451</v>
      </c>
      <c r="AC80" s="22">
        <v>3.422769567722427</v>
      </c>
      <c r="AD80" s="22">
        <v>28.925676976408703</v>
      </c>
      <c r="AE80" s="22">
        <v>28.797644833262808</v>
      </c>
      <c r="AF80" s="22">
        <v>4.6712605695630849</v>
      </c>
      <c r="AG80" s="22">
        <v>3.4076195498470478</v>
      </c>
      <c r="AH80" s="22">
        <v>28.797644833262808</v>
      </c>
      <c r="AI80" s="22">
        <v>28.653559021177379</v>
      </c>
      <c r="AJ80" s="22">
        <v>4.6478884369972056</v>
      </c>
      <c r="AK80" s="22">
        <v>3.3905699045388737</v>
      </c>
      <c r="AL80" s="22">
        <v>28.653559021177379</v>
      </c>
      <c r="AM80" s="22">
        <v>28.497966843563088</v>
      </c>
      <c r="AN80" s="22">
        <v>4.622649859036045</v>
      </c>
      <c r="AO80" s="22">
        <v>3.3721587133004385</v>
      </c>
      <c r="AP80" s="22">
        <v>28.497966843563088</v>
      </c>
      <c r="AQ80" s="22">
        <v>24.258617388190615</v>
      </c>
      <c r="AR80" s="22">
        <v>3.9349857786524116</v>
      </c>
      <c r="AS80" s="22">
        <v>2.8705173406672615</v>
      </c>
      <c r="AT80" s="22">
        <v>24.258617388190615</v>
      </c>
      <c r="AU80" s="22">
        <v>23.218650519476487</v>
      </c>
      <c r="AV80" s="22">
        <v>3.766292947846154</v>
      </c>
      <c r="AW80" s="22">
        <v>2.7474582692208984</v>
      </c>
      <c r="AX80" s="22">
        <v>23.218650519476487</v>
      </c>
      <c r="AY80" s="22">
        <v>20.244938659475068</v>
      </c>
      <c r="AZ80" s="22">
        <v>3.2839277045321627</v>
      </c>
      <c r="BA80" s="22">
        <v>2.3955795399559139</v>
      </c>
      <c r="BB80" s="22">
        <v>20.244938659475068</v>
      </c>
      <c r="BC80" s="22">
        <v>19.389260121375212</v>
      </c>
      <c r="BD80" s="22">
        <v>3.1451282492853787</v>
      </c>
      <c r="BE80" s="22">
        <v>2.2943272697895121</v>
      </c>
      <c r="BF80" s="22">
        <v>19.389260121375212</v>
      </c>
      <c r="BG80" s="22">
        <v>16.84171726204594</v>
      </c>
      <c r="BH80" s="22">
        <v>2.7318917996743526</v>
      </c>
      <c r="BI80" s="22">
        <v>1.9928770330848566</v>
      </c>
      <c r="BJ80" s="22">
        <v>16.84171726204594</v>
      </c>
      <c r="BK80" s="25">
        <v>29.282823314057779</v>
      </c>
      <c r="BL80" s="25">
        <v>4.7499612799739674</v>
      </c>
      <c r="BM80" s="25">
        <v>3.4650306223807421</v>
      </c>
      <c r="BN80" s="25">
        <v>29.282823314057779</v>
      </c>
      <c r="BO80" s="25">
        <v>29.271916158544041</v>
      </c>
      <c r="BP80" s="25">
        <v>4.7481920323229039</v>
      </c>
      <c r="BQ80" s="25">
        <v>3.4637399808516509</v>
      </c>
      <c r="BR80" s="25">
        <v>29.271916158544041</v>
      </c>
      <c r="BS80" s="25">
        <v>29.259322608169697</v>
      </c>
      <c r="BT80" s="25">
        <v>4.7461492348776577</v>
      </c>
      <c r="BU80" s="25">
        <v>3.462249788556202</v>
      </c>
      <c r="BV80" s="25">
        <v>29.259322608169697</v>
      </c>
      <c r="BW80" s="25">
        <v>29.232562775736767</v>
      </c>
      <c r="BX80" s="25">
        <v>4.7418085274755137</v>
      </c>
      <c r="BY80" s="25">
        <v>3.4590833029398591</v>
      </c>
      <c r="BZ80" s="25">
        <v>29.232562775736767</v>
      </c>
      <c r="CA80" s="25">
        <v>29.203162954119733</v>
      </c>
      <c r="CB80" s="25">
        <v>4.737039587922748</v>
      </c>
      <c r="CC80" s="25">
        <v>3.4556044279317017</v>
      </c>
      <c r="CD80" s="25">
        <v>29.203162954119733</v>
      </c>
      <c r="CE80" s="25">
        <v>29.171179009027814</v>
      </c>
      <c r="CF80" s="25">
        <v>4.7318514781855807</v>
      </c>
      <c r="CG80" s="25">
        <v>3.4518197741099224</v>
      </c>
      <c r="CH80" s="25">
        <v>29.171179009027814</v>
      </c>
      <c r="CI80" s="25">
        <v>29.136868600706727</v>
      </c>
      <c r="CJ80" s="25">
        <v>4.7262859932841632</v>
      </c>
      <c r="CK80" s="25">
        <v>3.4477598303598307</v>
      </c>
      <c r="CL80" s="25">
        <v>29.136868600706727</v>
      </c>
      <c r="CM80" s="25">
        <v>29.099865326697511</v>
      </c>
      <c r="CN80" s="25">
        <v>4.7202836991443196</v>
      </c>
      <c r="CO80" s="25">
        <v>3.4433812403517856</v>
      </c>
      <c r="CP80" s="25">
        <v>29.099865326697511</v>
      </c>
      <c r="CQ80" s="25">
        <v>29.061286907614814</v>
      </c>
      <c r="CR80" s="25">
        <v>4.7140259010174077</v>
      </c>
      <c r="CS80" s="25">
        <v>3.4388162637424293</v>
      </c>
      <c r="CT80" s="25">
        <v>29.061286907614814</v>
      </c>
      <c r="CU80" s="25">
        <v>26.778710640734058</v>
      </c>
      <c r="CV80" s="25">
        <v>4.3437696326928252</v>
      </c>
      <c r="CW80" s="25">
        <v>3.1687194708944402</v>
      </c>
      <c r="CX80" s="25">
        <v>26.778710640734058</v>
      </c>
      <c r="CY80" s="25">
        <v>26.611816346768013</v>
      </c>
      <c r="CZ80" s="25">
        <v>4.3166977405571121</v>
      </c>
      <c r="DA80" s="25">
        <v>3.1489709024899946</v>
      </c>
      <c r="DB80" s="25">
        <v>26.611816346768013</v>
      </c>
      <c r="DC80" s="25">
        <v>25.573455077946555</v>
      </c>
      <c r="DD80" s="25">
        <v>4.1482653538084344</v>
      </c>
      <c r="DE80" s="25">
        <v>3.0261018213576025</v>
      </c>
      <c r="DF80" s="25">
        <v>25.573455077946555</v>
      </c>
      <c r="DG80" s="25">
        <v>25.340184496092437</v>
      </c>
      <c r="DH80" s="25">
        <v>4.1104265764582975</v>
      </c>
      <c r="DI80" s="25">
        <v>2.9984989600912484</v>
      </c>
      <c r="DJ80" s="25">
        <v>25.340184496092437</v>
      </c>
      <c r="DK80" s="25">
        <v>24.605575742230094</v>
      </c>
      <c r="DL80" s="25">
        <v>3.9912658282151137</v>
      </c>
      <c r="DM80" s="25">
        <v>2.9115728532639746</v>
      </c>
      <c r="DN80" s="25">
        <v>24.605575742230094</v>
      </c>
      <c r="DO80" s="27">
        <v>29.275852102855261</v>
      </c>
      <c r="DP80" s="27">
        <v>4.7488304811117352</v>
      </c>
      <c r="DQ80" s="27">
        <v>3.4642057203542969</v>
      </c>
      <c r="DR80" s="27">
        <v>29.275852102855261</v>
      </c>
      <c r="DS80" s="27">
        <v>29.257407765745675</v>
      </c>
      <c r="DT80" s="27">
        <v>4.7458386286470429</v>
      </c>
      <c r="DU80" s="27">
        <v>3.462023205635385</v>
      </c>
      <c r="DV80" s="27">
        <v>29.257407765745675</v>
      </c>
      <c r="DW80" s="27">
        <v>29.236464784019837</v>
      </c>
      <c r="DX80" s="27">
        <v>4.7424414715075818</v>
      </c>
      <c r="DY80" s="27">
        <v>3.4595450267990855</v>
      </c>
      <c r="DZ80" s="27">
        <v>29.236464784019837</v>
      </c>
      <c r="EA80" s="27">
        <v>29.16841844359012</v>
      </c>
      <c r="EB80" s="27">
        <v>4.7314036873834695</v>
      </c>
      <c r="EC80" s="27">
        <v>3.4514931169541518</v>
      </c>
      <c r="ED80" s="27">
        <v>29.16841844359012</v>
      </c>
      <c r="EE80" s="27">
        <v>29.094999369016666</v>
      </c>
      <c r="EF80" s="27">
        <v>4.7194943930611561</v>
      </c>
      <c r="EG80" s="27">
        <v>3.4428054525532357</v>
      </c>
      <c r="EH80" s="27">
        <v>29.094999369016666</v>
      </c>
      <c r="EI80" s="27">
        <v>29.016949743521714</v>
      </c>
      <c r="EJ80" s="27">
        <v>4.7068339779419786</v>
      </c>
      <c r="EK80" s="27">
        <v>3.4335698559884902</v>
      </c>
      <c r="EL80" s="27">
        <v>29.016949743521714</v>
      </c>
      <c r="EM80" s="27">
        <v>28.93387356463899</v>
      </c>
      <c r="EN80" s="27">
        <v>4.6933582065401245</v>
      </c>
      <c r="EO80" s="27">
        <v>3.4237394683673337</v>
      </c>
      <c r="EP80" s="27">
        <v>28.93387356463899</v>
      </c>
      <c r="EQ80" s="27">
        <v>28.846539476111285</v>
      </c>
      <c r="ER80" s="27">
        <v>4.6791917604130093</v>
      </c>
      <c r="ES80" s="27">
        <v>3.4134052431500224</v>
      </c>
      <c r="ET80" s="27">
        <v>28.846539476111285</v>
      </c>
      <c r="EU80" s="27">
        <v>28.755931854322718</v>
      </c>
      <c r="EV80" s="27">
        <v>4.6644943150693559</v>
      </c>
      <c r="EW80" s="27">
        <v>3.4026836613970852</v>
      </c>
      <c r="EX80" s="27">
        <v>28.755931854322718</v>
      </c>
      <c r="EY80" s="27">
        <v>26.278499643045496</v>
      </c>
      <c r="EZ80" s="27">
        <v>4.262630500534855</v>
      </c>
      <c r="FA80" s="27">
        <v>3.1095296036451843</v>
      </c>
      <c r="FB80" s="27">
        <v>26.278499643045496</v>
      </c>
      <c r="FC80" s="27">
        <v>25.71136743633301</v>
      </c>
      <c r="FD80" s="27">
        <v>4.1706360916071725</v>
      </c>
      <c r="FE80" s="27">
        <v>3.0424209631250698</v>
      </c>
      <c r="FF80" s="27">
        <v>25.71136743633301</v>
      </c>
      <c r="FG80" s="27">
        <v>24.494444006105113</v>
      </c>
      <c r="FH80" s="27">
        <v>3.9732391701327106</v>
      </c>
      <c r="FI80" s="27">
        <v>2.8984226571691005</v>
      </c>
      <c r="FJ80" s="27">
        <v>24.494444006105113</v>
      </c>
      <c r="FK80" s="27">
        <v>23.957077404004476</v>
      </c>
      <c r="FL80" s="27">
        <v>3.8860730343488075</v>
      </c>
      <c r="FM80" s="27">
        <v>2.8348361746857158</v>
      </c>
      <c r="FN80" s="27">
        <v>23.957077404004476</v>
      </c>
      <c r="FO80" s="27">
        <v>23.17035123006151</v>
      </c>
      <c r="FP80" s="27">
        <v>3.7584583291650628</v>
      </c>
      <c r="FQ80" s="27">
        <v>2.7417430239705611</v>
      </c>
      <c r="FR80" s="27">
        <v>23.17035123006151</v>
      </c>
      <c r="FS80" s="28">
        <v>29.274126022689824</v>
      </c>
      <c r="FT80" s="28">
        <v>4.7485504939716972</v>
      </c>
      <c r="FU80" s="28">
        <v>3.4640014736337612</v>
      </c>
      <c r="FV80" s="28">
        <v>29.274126022689824</v>
      </c>
      <c r="FW80" s="28">
        <v>29.25000112352858</v>
      </c>
      <c r="FX80" s="28">
        <v>4.744637198601569</v>
      </c>
      <c r="FY80" s="28">
        <v>3.4611467791441277</v>
      </c>
      <c r="FZ80" s="28">
        <v>29.25000112352858</v>
      </c>
      <c r="GA80" s="28">
        <v>29.218899274474783</v>
      </c>
      <c r="GB80" s="28">
        <v>4.7395921734973738</v>
      </c>
      <c r="GC80" s="28">
        <v>3.457466503570005</v>
      </c>
      <c r="GD80" s="28">
        <v>29.218899274474783</v>
      </c>
      <c r="GE80" s="28">
        <v>29.131417698206423</v>
      </c>
      <c r="GF80" s="28">
        <v>4.7254018034114971</v>
      </c>
      <c r="GG80" s="28">
        <v>3.4471148261578586</v>
      </c>
      <c r="GH80" s="28">
        <v>29.131417698206423</v>
      </c>
      <c r="GI80" s="28">
        <v>29.029836824969962</v>
      </c>
      <c r="GJ80" s="28">
        <v>4.7089243890076924</v>
      </c>
      <c r="GK80" s="28">
        <v>3.4350947817571695</v>
      </c>
      <c r="GL80" s="28">
        <v>29.029836824969962</v>
      </c>
      <c r="GM80" s="28">
        <v>28.914320596824552</v>
      </c>
      <c r="GN80" s="28">
        <v>4.6901865232966387</v>
      </c>
      <c r="GO80" s="28">
        <v>3.4214257695989874</v>
      </c>
      <c r="GP80" s="28">
        <v>28.914320596824552</v>
      </c>
      <c r="GQ80" s="28">
        <v>28.782313420321749</v>
      </c>
      <c r="GR80" s="28">
        <v>4.6687736639441733</v>
      </c>
      <c r="GS80" s="28">
        <v>3.4058053868220077</v>
      </c>
      <c r="GT80" s="28">
        <v>28.782313420321749</v>
      </c>
      <c r="GU80" s="28">
        <v>28.634248983939209</v>
      </c>
      <c r="GV80" s="28">
        <v>4.6447561594769518</v>
      </c>
      <c r="GW80" s="28">
        <v>3.3882849516969991</v>
      </c>
      <c r="GX80" s="28">
        <v>28.634248983939209</v>
      </c>
      <c r="GY80" s="28">
        <v>28.47464170800432</v>
      </c>
      <c r="GZ80" s="28">
        <v>4.6188662931699387</v>
      </c>
      <c r="HA80" s="28">
        <v>3.3693986546778292</v>
      </c>
      <c r="HB80" s="28">
        <v>28.47464170800432</v>
      </c>
      <c r="HC80" s="28">
        <v>25.937952145388</v>
      </c>
      <c r="HD80" s="28">
        <v>4.2073903547839988</v>
      </c>
      <c r="HE80" s="28">
        <v>3.069232686401147</v>
      </c>
      <c r="HF80" s="28">
        <v>25.937952145388</v>
      </c>
      <c r="HG80" s="28">
        <v>24.878983375207991</v>
      </c>
      <c r="HH80" s="28">
        <v>4.0356152291033434</v>
      </c>
      <c r="HI80" s="28">
        <v>2.9439251237571766</v>
      </c>
      <c r="HJ80" s="28">
        <v>24.878983375207991</v>
      </c>
      <c r="HK80" s="28">
        <v>18.020608006481044</v>
      </c>
      <c r="HL80" s="28">
        <v>2.9231194463165466</v>
      </c>
      <c r="HM80" s="28">
        <v>2.1323749389424465</v>
      </c>
      <c r="HN80" s="28">
        <v>18.020608006481044</v>
      </c>
      <c r="HO80" s="28">
        <v>17.159333297677946</v>
      </c>
      <c r="HP80" s="28">
        <v>2.7834122372691317</v>
      </c>
      <c r="HQ80" s="28">
        <v>2.0304604750166915</v>
      </c>
      <c r="HR80" s="28">
        <v>17.159333297677946</v>
      </c>
      <c r="HS80" s="28">
        <v>8.3440135623029761</v>
      </c>
      <c r="HT80" s="28">
        <v>1.3534808756466408</v>
      </c>
      <c r="HU80" s="28">
        <v>0.98734545493979586</v>
      </c>
      <c r="HV80" s="28">
        <v>8.3440135623029761</v>
      </c>
      <c r="HW80" s="29">
        <v>29.275163812941312</v>
      </c>
      <c r="HX80" s="29">
        <v>4.7487188337338306</v>
      </c>
      <c r="HY80" s="29">
        <v>3.4641242751465269</v>
      </c>
      <c r="HZ80" s="29">
        <v>29.275163812941312</v>
      </c>
      <c r="IA80" s="29">
        <v>29.256358810845978</v>
      </c>
      <c r="IB80" s="29">
        <v>4.7456684778694163</v>
      </c>
      <c r="IC80" s="29">
        <v>3.4618990830120313</v>
      </c>
      <c r="ID80" s="29">
        <v>29.256358810845978</v>
      </c>
      <c r="IE80" s="29">
        <v>29.233077345793404</v>
      </c>
      <c r="IF80" s="29">
        <v>4.741891995787932</v>
      </c>
      <c r="IG80" s="29">
        <v>3.4591441919116801</v>
      </c>
      <c r="IH80" s="29">
        <v>29.233077345793404</v>
      </c>
      <c r="II80" s="29">
        <v>29.117224598723762</v>
      </c>
      <c r="IJ80" s="29">
        <v>4.7230995434052678</v>
      </c>
      <c r="IK80" s="29">
        <v>3.4454353595365408</v>
      </c>
      <c r="IL80" s="29">
        <v>29.117224598723762</v>
      </c>
      <c r="IM80" s="29">
        <v>28.989405339560811</v>
      </c>
      <c r="IN80" s="29">
        <v>4.7023660053393694</v>
      </c>
      <c r="IO80" s="29">
        <v>3.4303105321802581</v>
      </c>
      <c r="IP80" s="29">
        <v>28.989405339560811</v>
      </c>
      <c r="IQ80" s="29">
        <v>28.848536347973969</v>
      </c>
      <c r="IR80" s="29">
        <v>4.6795156726234923</v>
      </c>
      <c r="IS80" s="29">
        <v>3.4136415325978997</v>
      </c>
      <c r="IT80" s="29">
        <v>28.848536347973969</v>
      </c>
      <c r="IU80" s="29">
        <v>28.696380853506835</v>
      </c>
      <c r="IV80" s="29">
        <v>4.6548345583913395</v>
      </c>
      <c r="IW80" s="29">
        <v>3.3956370033884844</v>
      </c>
      <c r="IX80" s="29">
        <v>28.696380853506835</v>
      </c>
      <c r="IY80" s="29">
        <v>28.535223767427659</v>
      </c>
      <c r="IZ80" s="29">
        <v>4.6286932976713731</v>
      </c>
      <c r="JA80" s="29">
        <v>3.376567317645105</v>
      </c>
      <c r="JB80" s="29">
        <v>28.535223767427659</v>
      </c>
      <c r="JC80" s="29">
        <v>28.365813141852275</v>
      </c>
      <c r="JD80" s="29">
        <v>4.6012132318570593</v>
      </c>
      <c r="JE80" s="29">
        <v>3.3565209922249197</v>
      </c>
      <c r="JF80" s="29">
        <v>28.365813141852275</v>
      </c>
      <c r="JG80" s="29">
        <v>25.947693496112372</v>
      </c>
      <c r="JH80" s="29">
        <v>4.208970497458739</v>
      </c>
      <c r="JI80" s="29">
        <v>3.0703853784828254</v>
      </c>
      <c r="JJ80" s="29">
        <v>25.947693496112372</v>
      </c>
      <c r="JK80" s="29">
        <v>24.945354935527696</v>
      </c>
      <c r="JL80" s="29">
        <v>4.0463813474597901</v>
      </c>
      <c r="JM80" s="29">
        <v>2.9517788572068668</v>
      </c>
      <c r="JN80" s="29">
        <v>24.945354935527696</v>
      </c>
      <c r="JO80" s="29">
        <v>13.843439622250081</v>
      </c>
      <c r="JP80" s="29">
        <v>2.2455417458253759</v>
      </c>
      <c r="JQ80" s="29">
        <v>1.6380914400131459</v>
      </c>
      <c r="JR80" s="29">
        <v>13.843439622250081</v>
      </c>
      <c r="JS80" s="29">
        <v>13.187811217488091</v>
      </c>
      <c r="JT80" s="29">
        <v>2.1391923852029149</v>
      </c>
      <c r="JU80" s="29">
        <v>1.5605110620885787</v>
      </c>
      <c r="JV80" s="29">
        <v>13.187811217488091</v>
      </c>
      <c r="JW80" s="29">
        <v>8.7454152177308195</v>
      </c>
      <c r="JX80" s="29">
        <v>1.4185921629207878</v>
      </c>
      <c r="JY80" s="29">
        <v>1.0348432324940553</v>
      </c>
      <c r="JZ80" s="29">
        <v>8.7454152177308195</v>
      </c>
    </row>
    <row r="81" spans="1:286" ht="15" thickBot="1" x14ac:dyDescent="0.35">
      <c r="A81" s="2"/>
      <c r="B81" s="74" t="s">
        <v>564</v>
      </c>
      <c r="C81" s="74" t="s">
        <v>548</v>
      </c>
      <c r="D81" s="74" t="s">
        <v>880</v>
      </c>
      <c r="E81" s="87">
        <v>380280</v>
      </c>
      <c r="F81" s="84">
        <v>411215</v>
      </c>
      <c r="G81" s="22">
        <v>30.135683619842105</v>
      </c>
      <c r="H81" s="22">
        <v>8.9152921852497293</v>
      </c>
      <c r="I81" s="22">
        <v>6.5035815259385323</v>
      </c>
      <c r="J81" s="22">
        <v>9.4531287036417027</v>
      </c>
      <c r="K81" s="22">
        <v>30.132097216842105</v>
      </c>
      <c r="L81" s="22">
        <v>8.9083583996838396</v>
      </c>
      <c r="M81" s="22">
        <v>6.4985234259038798</v>
      </c>
      <c r="N81" s="22">
        <v>9.5688583680698649</v>
      </c>
      <c r="O81" s="22">
        <v>30.207351322842108</v>
      </c>
      <c r="P81" s="22">
        <v>8.8995338912457918</v>
      </c>
      <c r="Q81" s="22">
        <v>6.4920860698575877</v>
      </c>
      <c r="R81" s="22">
        <v>9.3881826005147957</v>
      </c>
      <c r="S81" s="22">
        <v>30.297839519842107</v>
      </c>
      <c r="T81" s="22">
        <v>8.8718617681762186</v>
      </c>
      <c r="U81" s="22">
        <v>6.4718996413436098</v>
      </c>
      <c r="V81" s="22">
        <v>9.1306601709930213</v>
      </c>
      <c r="W81" s="22">
        <v>30.412750003842106</v>
      </c>
      <c r="X81" s="22">
        <v>8.8404110237569444</v>
      </c>
      <c r="Y81" s="22">
        <v>6.4489567611629006</v>
      </c>
      <c r="Z81" s="22">
        <v>8.7382573136587212</v>
      </c>
      <c r="AA81" s="22">
        <v>30.557310064842106</v>
      </c>
      <c r="AB81" s="22">
        <v>8.8051831539755927</v>
      </c>
      <c r="AC81" s="22">
        <v>6.4232585206176021</v>
      </c>
      <c r="AD81" s="22">
        <v>8.4127636753053778</v>
      </c>
      <c r="AE81" s="22">
        <v>30.720381322842108</v>
      </c>
      <c r="AF81" s="22">
        <v>8.7655696224924391</v>
      </c>
      <c r="AG81" s="22">
        <v>6.3943610009202363</v>
      </c>
      <c r="AH81" s="22">
        <v>8.1543537067280809</v>
      </c>
      <c r="AI81" s="22">
        <v>30.923518231842106</v>
      </c>
      <c r="AJ81" s="22">
        <v>8.7216232327950145</v>
      </c>
      <c r="AK81" s="22">
        <v>6.3623027214798009</v>
      </c>
      <c r="AL81" s="22">
        <v>7.7163715143501044</v>
      </c>
      <c r="AM81" s="22">
        <v>31.152303746842108</v>
      </c>
      <c r="AN81" s="22">
        <v>8.6746013568518912</v>
      </c>
      <c r="AO81" s="22">
        <v>6.3280009176416003</v>
      </c>
      <c r="AP81" s="22">
        <v>7.2110857004685123</v>
      </c>
      <c r="AQ81" s="22">
        <v>31.412723412842105</v>
      </c>
      <c r="AR81" s="22">
        <v>8.2465838014617638</v>
      </c>
      <c r="AS81" s="22">
        <v>6.015768070061112</v>
      </c>
      <c r="AT81" s="22">
        <v>6.6917596551093474</v>
      </c>
      <c r="AU81" s="22">
        <v>32.732221854842109</v>
      </c>
      <c r="AV81" s="22">
        <v>7.941305293593766</v>
      </c>
      <c r="AW81" s="22">
        <v>5.7930716488129983</v>
      </c>
      <c r="AX81" s="22">
        <v>4.7417807928152165</v>
      </c>
      <c r="AY81" s="22">
        <v>33.877813281842108</v>
      </c>
      <c r="AZ81" s="22">
        <v>7.098540995681506</v>
      </c>
      <c r="BA81" s="22">
        <v>5.1782868268762625</v>
      </c>
      <c r="BB81" s="22">
        <v>2.432951820584961</v>
      </c>
      <c r="BC81" s="22">
        <v>34.523943745842104</v>
      </c>
      <c r="BD81" s="22">
        <v>6.8950851445374708</v>
      </c>
      <c r="BE81" s="22">
        <v>5.0298686160818189</v>
      </c>
      <c r="BF81" s="22">
        <v>0.979140845503089</v>
      </c>
      <c r="BG81" s="22">
        <v>34.897510887842103</v>
      </c>
      <c r="BH81" s="22">
        <v>6.5182111442934652</v>
      </c>
      <c r="BI81" s="22">
        <v>4.7549442799340165</v>
      </c>
      <c r="BJ81" s="22">
        <v>-0.15475236092628819</v>
      </c>
      <c r="BK81" s="25">
        <v>30.166546837842105</v>
      </c>
      <c r="BL81" s="25">
        <v>8.9176926593401102</v>
      </c>
      <c r="BM81" s="25">
        <v>6.5053326383668519</v>
      </c>
      <c r="BN81" s="25">
        <v>9.3702199071322205</v>
      </c>
      <c r="BO81" s="25">
        <v>30.183802573842108</v>
      </c>
      <c r="BP81" s="25">
        <v>8.9143955942140938</v>
      </c>
      <c r="BQ81" s="25">
        <v>6.5029274752608295</v>
      </c>
      <c r="BR81" s="25">
        <v>9.453220927641997</v>
      </c>
      <c r="BS81" s="25">
        <v>30.259293002842107</v>
      </c>
      <c r="BT81" s="25">
        <v>8.9106304687294813</v>
      </c>
      <c r="BU81" s="25">
        <v>6.5001808686397835</v>
      </c>
      <c r="BV81" s="25">
        <v>9.3481887126779633</v>
      </c>
      <c r="BW81" s="25">
        <v>30.338476050842107</v>
      </c>
      <c r="BX81" s="25">
        <v>8.9017155784791928</v>
      </c>
      <c r="BY81" s="25">
        <v>6.4936775803198028</v>
      </c>
      <c r="BZ81" s="25">
        <v>9.1596913159715854</v>
      </c>
      <c r="CA81" s="25">
        <v>30.430062734842107</v>
      </c>
      <c r="CB81" s="25">
        <v>8.8920796125244568</v>
      </c>
      <c r="CC81" s="25">
        <v>6.4866482773126082</v>
      </c>
      <c r="CD81" s="25">
        <v>8.841195042948943</v>
      </c>
      <c r="CE81" s="25">
        <v>30.537609261842107</v>
      </c>
      <c r="CF81" s="25">
        <v>8.881718220085622</v>
      </c>
      <c r="CG81" s="25">
        <v>6.4790897857850176</v>
      </c>
      <c r="CH81" s="25">
        <v>8.5957396893513014</v>
      </c>
      <c r="CI81" s="25">
        <v>30.657059474842107</v>
      </c>
      <c r="CJ81" s="25">
        <v>8.8707463776509083</v>
      </c>
      <c r="CK81" s="25">
        <v>6.4710859794844264</v>
      </c>
      <c r="CL81" s="25">
        <v>8.3967241640739267</v>
      </c>
      <c r="CM81" s="25">
        <v>30.797198092842105</v>
      </c>
      <c r="CN81" s="25">
        <v>8.8590339757484813</v>
      </c>
      <c r="CO81" s="25">
        <v>6.462541945362581</v>
      </c>
      <c r="CP81" s="25">
        <v>8.0176774010675587</v>
      </c>
      <c r="CQ81" s="25">
        <v>30.954378230842106</v>
      </c>
      <c r="CR81" s="25">
        <v>8.8469138158621217</v>
      </c>
      <c r="CS81" s="25">
        <v>6.4537004574684707</v>
      </c>
      <c r="CT81" s="25">
        <v>7.5565374656302424</v>
      </c>
      <c r="CU81" s="25">
        <v>31.131323158842108</v>
      </c>
      <c r="CV81" s="25">
        <v>8.556841290769766</v>
      </c>
      <c r="CW81" s="25">
        <v>6.2420965889498143</v>
      </c>
      <c r="CX81" s="25">
        <v>7.0648283707698845</v>
      </c>
      <c r="CY81" s="25">
        <v>31.629699766842105</v>
      </c>
      <c r="CZ81" s="25">
        <v>8.5096760676704442</v>
      </c>
      <c r="DA81" s="25">
        <v>6.2076902153569193</v>
      </c>
      <c r="DB81" s="25">
        <v>5.5900786380920273</v>
      </c>
      <c r="DC81" s="25">
        <v>32.087005353842109</v>
      </c>
      <c r="DD81" s="25">
        <v>8.0906564403478534</v>
      </c>
      <c r="DE81" s="25">
        <v>5.9020212310279989</v>
      </c>
      <c r="DF81" s="25">
        <v>4.2102493781536126</v>
      </c>
      <c r="DG81" s="25">
        <v>32.570963901842106</v>
      </c>
      <c r="DH81" s="25">
        <v>8.0517653277562182</v>
      </c>
      <c r="DI81" s="25">
        <v>5.8736507058541152</v>
      </c>
      <c r="DJ81" s="25">
        <v>2.8139145268961663</v>
      </c>
      <c r="DK81" s="25">
        <v>32.867473678842103</v>
      </c>
      <c r="DL81" s="25">
        <v>7.7856640340920205</v>
      </c>
      <c r="DM81" s="25">
        <v>5.6795335169227075</v>
      </c>
      <c r="DN81" s="25">
        <v>2.1290314992321449</v>
      </c>
      <c r="DO81" s="27">
        <v>30.134423128842105</v>
      </c>
      <c r="DP81" s="27">
        <v>8.9157676748182588</v>
      </c>
      <c r="DQ81" s="27">
        <v>6.5039283889587676</v>
      </c>
      <c r="DR81" s="27">
        <v>9.4552501973172625</v>
      </c>
      <c r="DS81" s="27">
        <v>30.120742336842106</v>
      </c>
      <c r="DT81" s="27">
        <v>8.9103995608001068</v>
      </c>
      <c r="DU81" s="27">
        <v>6.5000124245201212</v>
      </c>
      <c r="DV81" s="27">
        <v>9.6121048673218539</v>
      </c>
      <c r="DW81" s="27">
        <v>30.182663815842105</v>
      </c>
      <c r="DX81" s="27">
        <v>8.9043694871630237</v>
      </c>
      <c r="DY81" s="27">
        <v>6.4956135697555997</v>
      </c>
      <c r="DZ81" s="27">
        <v>9.4823194257401333</v>
      </c>
      <c r="EA81" s="27">
        <v>30.257170196842107</v>
      </c>
      <c r="EB81" s="27">
        <v>8.8810239345803694</v>
      </c>
      <c r="EC81" s="27">
        <v>6.4785833141751299</v>
      </c>
      <c r="ED81" s="27">
        <v>9.2731894048892016</v>
      </c>
      <c r="EE81" s="27">
        <v>30.352711195842105</v>
      </c>
      <c r="EF81" s="27">
        <v>8.8562237891591433</v>
      </c>
      <c r="EG81" s="27">
        <v>6.4604919533704965</v>
      </c>
      <c r="EH81" s="27">
        <v>8.9347862698928182</v>
      </c>
      <c r="EI81" s="27">
        <v>30.468423471842108</v>
      </c>
      <c r="EJ81" s="27">
        <v>8.8301478183603859</v>
      </c>
      <c r="EK81" s="27">
        <v>6.4414698957156409</v>
      </c>
      <c r="EL81" s="27">
        <v>8.6811354558836911</v>
      </c>
      <c r="EM81" s="27">
        <v>30.595888415842104</v>
      </c>
      <c r="EN81" s="27">
        <v>8.8027434612838089</v>
      </c>
      <c r="EO81" s="27">
        <v>6.4214787987655795</v>
      </c>
      <c r="EP81" s="27">
        <v>8.4936284450854913</v>
      </c>
      <c r="EQ81" s="27">
        <v>30.750856707842107</v>
      </c>
      <c r="ER81" s="27">
        <v>8.7741752031399969</v>
      </c>
      <c r="ES81" s="27">
        <v>6.4006386521913887</v>
      </c>
      <c r="ET81" s="27">
        <v>8.1449805876405961</v>
      </c>
      <c r="EU81" s="27">
        <v>30.926982293842105</v>
      </c>
      <c r="EV81" s="27">
        <v>8.7447394466660775</v>
      </c>
      <c r="EW81" s="27">
        <v>6.3791656776631349</v>
      </c>
      <c r="EX81" s="27">
        <v>7.7296383894834868</v>
      </c>
      <c r="EY81" s="27">
        <v>31.129777442842105</v>
      </c>
      <c r="EZ81" s="27">
        <v>8.4311272856775634</v>
      </c>
      <c r="FA81" s="27">
        <v>6.1503899724889326</v>
      </c>
      <c r="FB81" s="27">
        <v>7.2996316180205234</v>
      </c>
      <c r="FC81" s="27">
        <v>32.121460358842107</v>
      </c>
      <c r="FD81" s="27">
        <v>8.2533606883277315</v>
      </c>
      <c r="FE81" s="27">
        <v>6.0207117146785931</v>
      </c>
      <c r="FF81" s="27">
        <v>5.7399342399763711</v>
      </c>
      <c r="FG81" s="27">
        <v>33.140074558842109</v>
      </c>
      <c r="FH81" s="27">
        <v>7.7526841186762869</v>
      </c>
      <c r="FI81" s="27">
        <v>5.6554751277899715</v>
      </c>
      <c r="FJ81" s="27">
        <v>4.576408745999661</v>
      </c>
      <c r="FK81" s="27">
        <v>33.769227534842109</v>
      </c>
      <c r="FL81" s="27">
        <v>7.6358605084941651</v>
      </c>
      <c r="FM81" s="27">
        <v>5.5702539306394252</v>
      </c>
      <c r="FN81" s="27">
        <v>4.1258495093310543</v>
      </c>
      <c r="FO81" s="27">
        <v>34.126744824842106</v>
      </c>
      <c r="FP81" s="27">
        <v>7.5685502340242516</v>
      </c>
      <c r="FQ81" s="27">
        <v>5.5211520225412656</v>
      </c>
      <c r="FR81" s="27">
        <v>4.0343614247716246</v>
      </c>
      <c r="FS81" s="28">
        <v>30.135842635842106</v>
      </c>
      <c r="FT81" s="28">
        <v>8.9152921209019311</v>
      </c>
      <c r="FU81" s="28">
        <v>6.5035814789977087</v>
      </c>
      <c r="FV81" s="28">
        <v>9.4476286856696596</v>
      </c>
      <c r="FW81" s="28">
        <v>30.133243201842106</v>
      </c>
      <c r="FX81" s="28">
        <v>8.9083581215671295</v>
      </c>
      <c r="FY81" s="28">
        <v>6.4985232230216123</v>
      </c>
      <c r="FZ81" s="28">
        <v>9.5797874638860137</v>
      </c>
      <c r="GA81" s="28">
        <v>30.221337866842106</v>
      </c>
      <c r="GB81" s="28">
        <v>8.8995333123129896</v>
      </c>
      <c r="GC81" s="28">
        <v>6.4920856475341688</v>
      </c>
      <c r="GD81" s="28">
        <v>9.4258353667290748</v>
      </c>
      <c r="GE81" s="28">
        <v>30.340199346842105</v>
      </c>
      <c r="GF81" s="28">
        <v>8.8706013410689248</v>
      </c>
      <c r="GG81" s="28">
        <v>6.4709801773171423</v>
      </c>
      <c r="GH81" s="28">
        <v>9.205517224780646</v>
      </c>
      <c r="GI81" s="28">
        <v>30.502467103842108</v>
      </c>
      <c r="GJ81" s="28">
        <v>8.8378499659853844</v>
      </c>
      <c r="GK81" s="28">
        <v>6.4470885051748867</v>
      </c>
      <c r="GL81" s="28">
        <v>8.8596886634913581</v>
      </c>
      <c r="GM81" s="28">
        <v>30.719917138842106</v>
      </c>
      <c r="GN81" s="28">
        <v>8.8013117389555298</v>
      </c>
      <c r="GO81" s="28">
        <v>6.4204343772602614</v>
      </c>
      <c r="GP81" s="28">
        <v>8.6054464440212648</v>
      </c>
      <c r="GQ81" s="28">
        <v>30.979763089842105</v>
      </c>
      <c r="GR81" s="28">
        <v>8.760359663914322</v>
      </c>
      <c r="GS81" s="28">
        <v>6.3905604086731751</v>
      </c>
      <c r="GT81" s="28">
        <v>8.4329388220019794</v>
      </c>
      <c r="GU81" s="28">
        <v>31.319570204842108</v>
      </c>
      <c r="GV81" s="28">
        <v>8.7150738226837792</v>
      </c>
      <c r="GW81" s="28">
        <v>6.3575250179878502</v>
      </c>
      <c r="GX81" s="28">
        <v>8.1008217394122504</v>
      </c>
      <c r="GY81" s="28">
        <v>31.718103179842107</v>
      </c>
      <c r="GZ81" s="28">
        <v>8.6667032435337337</v>
      </c>
      <c r="HA81" s="28">
        <v>6.3222393539375279</v>
      </c>
      <c r="HB81" s="28">
        <v>7.7257815599994402</v>
      </c>
      <c r="HC81" s="28">
        <v>32.18693858084211</v>
      </c>
      <c r="HD81" s="28">
        <v>8.3370805115230961</v>
      </c>
      <c r="HE81" s="28">
        <v>6.0817841601099447</v>
      </c>
      <c r="HF81" s="28">
        <v>7.3708146812583024</v>
      </c>
      <c r="HG81" s="28">
        <v>34.430484466842103</v>
      </c>
      <c r="HH81" s="28">
        <v>8.0253308655346949</v>
      </c>
      <c r="HI81" s="28">
        <v>5.8543671336974503</v>
      </c>
      <c r="HJ81" s="28">
        <v>5.7716728271588806</v>
      </c>
      <c r="HK81" s="28">
        <v>36.538833796842106</v>
      </c>
      <c r="HL81" s="28">
        <v>6.5437707954996167</v>
      </c>
      <c r="HM81" s="28">
        <v>4.7735896896345293</v>
      </c>
      <c r="HN81" s="28">
        <v>-1.7959979525703318</v>
      </c>
      <c r="HO81" s="28">
        <v>37.30868249684211</v>
      </c>
      <c r="HP81" s="28">
        <v>6.3382693810064374</v>
      </c>
      <c r="HQ81" s="28">
        <v>4.6236792688562511</v>
      </c>
      <c r="HR81" s="28">
        <v>-8.8398493203553414</v>
      </c>
      <c r="HS81" s="28">
        <v>28.788202212484439</v>
      </c>
      <c r="HT81" s="28">
        <v>4.6697288838168811</v>
      </c>
      <c r="HU81" s="28">
        <v>3.4065022064200949</v>
      </c>
      <c r="HV81" s="28">
        <v>-14.302118964469557</v>
      </c>
      <c r="HW81" s="29">
        <v>30.104948853842107</v>
      </c>
      <c r="HX81" s="29">
        <v>8.9158807188986806</v>
      </c>
      <c r="HY81" s="29">
        <v>6.5040108530415797</v>
      </c>
      <c r="HZ81" s="29">
        <v>9.5401611803395987</v>
      </c>
      <c r="IA81" s="29">
        <v>30.073222108842106</v>
      </c>
      <c r="IB81" s="29">
        <v>8.910674587632867</v>
      </c>
      <c r="IC81" s="29">
        <v>6.5002130527655568</v>
      </c>
      <c r="ID81" s="29">
        <v>9.7618194093194326</v>
      </c>
      <c r="IE81" s="29">
        <v>30.130771764842105</v>
      </c>
      <c r="IF81" s="29">
        <v>8.9041330099909111</v>
      </c>
      <c r="IG81" s="29">
        <v>6.4954410629508983</v>
      </c>
      <c r="IH81" s="29">
        <v>9.6966803222104012</v>
      </c>
      <c r="II81" s="29">
        <v>30.223896253842106</v>
      </c>
      <c r="IJ81" s="29">
        <v>8.8633192837031505</v>
      </c>
      <c r="IK81" s="29">
        <v>6.4656680178532913</v>
      </c>
      <c r="IL81" s="29">
        <v>9.5450431606297137</v>
      </c>
      <c r="IM81" s="29">
        <v>30.356796708842104</v>
      </c>
      <c r="IN81" s="29">
        <v>8.8188997191814682</v>
      </c>
      <c r="IO81" s="29">
        <v>6.4332645639663379</v>
      </c>
      <c r="IP81" s="29">
        <v>9.2767274002776752</v>
      </c>
      <c r="IQ81" s="29">
        <v>30.545954817842105</v>
      </c>
      <c r="IR81" s="29">
        <v>8.7704784546918209</v>
      </c>
      <c r="IS81" s="29">
        <v>6.3979419256664434</v>
      </c>
      <c r="IT81" s="29">
        <v>9.0690461963311648</v>
      </c>
      <c r="IU81" s="29">
        <v>30.777141031842106</v>
      </c>
      <c r="IV81" s="29">
        <v>8.7187104246921248</v>
      </c>
      <c r="IW81" s="29">
        <v>6.360177868522328</v>
      </c>
      <c r="IX81" s="29">
        <v>8.9421417955136882</v>
      </c>
      <c r="IY81" s="29">
        <v>31.092449012842106</v>
      </c>
      <c r="IZ81" s="29">
        <v>8.6642233593255096</v>
      </c>
      <c r="JA81" s="29">
        <v>6.3204303129338291</v>
      </c>
      <c r="JB81" s="29">
        <v>8.6635847523614551</v>
      </c>
      <c r="JC81" s="29">
        <v>31.468822915842107</v>
      </c>
      <c r="JD81" s="29">
        <v>8.6072402937853578</v>
      </c>
      <c r="JE81" s="29">
        <v>6.2788619599693112</v>
      </c>
      <c r="JF81" s="29">
        <v>8.3336444539252277</v>
      </c>
      <c r="JG81" s="29">
        <v>31.937427273842104</v>
      </c>
      <c r="JH81" s="29">
        <v>8.2742106966799014</v>
      </c>
      <c r="JI81" s="29">
        <v>6.0359215054871536</v>
      </c>
      <c r="JJ81" s="29">
        <v>7.7082354464626235</v>
      </c>
      <c r="JK81" s="29">
        <v>34.652389511842102</v>
      </c>
      <c r="JL81" s="29">
        <v>7.9452222699791095</v>
      </c>
      <c r="JM81" s="29">
        <v>5.7959290285519822</v>
      </c>
      <c r="JN81" s="29">
        <v>-0.15895536795511944</v>
      </c>
      <c r="JO81" s="29">
        <v>33.694917103884912</v>
      </c>
      <c r="JP81" s="29">
        <v>5.4656461864642347</v>
      </c>
      <c r="JQ81" s="29">
        <v>3.9871127975386136</v>
      </c>
      <c r="JR81" s="29">
        <v>-7.7283468015535419</v>
      </c>
      <c r="JS81" s="29">
        <v>33.125249947833844</v>
      </c>
      <c r="JT81" s="29">
        <v>5.3732405838795811</v>
      </c>
      <c r="JU81" s="29">
        <v>3.9197041969705841</v>
      </c>
      <c r="JV81" s="29">
        <v>-13.667867264227667</v>
      </c>
      <c r="JW81" s="29">
        <v>27.434645056587502</v>
      </c>
      <c r="JX81" s="29">
        <v>4.4501686313170614</v>
      </c>
      <c r="JY81" s="29">
        <v>3.246336059050217</v>
      </c>
      <c r="JZ81" s="29">
        <v>-13.605443689256234</v>
      </c>
    </row>
    <row r="82" spans="1:286" ht="15" thickBot="1" x14ac:dyDescent="0.35">
      <c r="A82" s="2"/>
      <c r="B82" s="74" t="s">
        <v>565</v>
      </c>
      <c r="C82" s="74" t="s">
        <v>516</v>
      </c>
      <c r="D82" s="74" t="s">
        <v>880</v>
      </c>
      <c r="E82" s="87">
        <v>383499</v>
      </c>
      <c r="F82" s="84">
        <v>398634</v>
      </c>
      <c r="G82" s="22">
        <v>28.660403961</v>
      </c>
      <c r="H82" s="22">
        <v>10.7407926613594</v>
      </c>
      <c r="I82" s="22">
        <v>7.8352587077208007</v>
      </c>
      <c r="J82" s="22">
        <v>20.705468425066925</v>
      </c>
      <c r="K82" s="22">
        <v>28.658906569999999</v>
      </c>
      <c r="L82" s="22">
        <v>10.739218662535439</v>
      </c>
      <c r="M82" s="22">
        <v>7.8341104974927287</v>
      </c>
      <c r="N82" s="22">
        <v>18.687062410864002</v>
      </c>
      <c r="O82" s="22">
        <v>28.675368838000001</v>
      </c>
      <c r="P82" s="22">
        <v>10.737135339399451</v>
      </c>
      <c r="Q82" s="22">
        <v>7.8325907422701029</v>
      </c>
      <c r="R82" s="22">
        <v>16.510015082607836</v>
      </c>
      <c r="S82" s="22">
        <v>28.691805124999998</v>
      </c>
      <c r="T82" s="22">
        <v>10.729802048178437</v>
      </c>
      <c r="U82" s="22">
        <v>7.8272412084221576</v>
      </c>
      <c r="V82" s="22">
        <v>16.300953706682112</v>
      </c>
      <c r="W82" s="22">
        <v>28.711647510999999</v>
      </c>
      <c r="X82" s="22">
        <v>10.721455275757663</v>
      </c>
      <c r="Y82" s="22">
        <v>7.8211523541491843</v>
      </c>
      <c r="Z82" s="22">
        <v>16.167540705169962</v>
      </c>
      <c r="AA82" s="22">
        <v>28.735813409999999</v>
      </c>
      <c r="AB82" s="22">
        <v>10.712112088712873</v>
      </c>
      <c r="AC82" s="22">
        <v>7.8143366292805787</v>
      </c>
      <c r="AD82" s="22">
        <v>16.061189756763532</v>
      </c>
      <c r="AE82" s="22">
        <v>28.761058816999999</v>
      </c>
      <c r="AF82" s="22">
        <v>10.701548973032008</v>
      </c>
      <c r="AG82" s="22">
        <v>7.8066309834564205</v>
      </c>
      <c r="AH82" s="22">
        <v>15.975256292125179</v>
      </c>
      <c r="AI82" s="22">
        <v>28.789141051000001</v>
      </c>
      <c r="AJ82" s="22">
        <v>10.689824901478691</v>
      </c>
      <c r="AK82" s="22">
        <v>7.7980784364867226</v>
      </c>
      <c r="AL82" s="22">
        <v>15.861650374542027</v>
      </c>
      <c r="AM82" s="22">
        <v>28.819217501000001</v>
      </c>
      <c r="AN82" s="22">
        <v>10.677248231466159</v>
      </c>
      <c r="AO82" s="22">
        <v>7.7889039308113324</v>
      </c>
      <c r="AP82" s="22">
        <v>15.740789256495137</v>
      </c>
      <c r="AQ82" s="22">
        <v>28.854656151</v>
      </c>
      <c r="AR82" s="22">
        <v>10.081048107223406</v>
      </c>
      <c r="AS82" s="22">
        <v>7.3539842407755307</v>
      </c>
      <c r="AT82" s="22">
        <v>15.62543129611138</v>
      </c>
      <c r="AU82" s="22">
        <v>29.068579708000001</v>
      </c>
      <c r="AV82" s="22">
        <v>9.9980901974368432</v>
      </c>
      <c r="AW82" s="22">
        <v>7.2934676005681567</v>
      </c>
      <c r="AX82" s="22">
        <v>14.982341482417196</v>
      </c>
      <c r="AY82" s="22">
        <v>29.285093017000001</v>
      </c>
      <c r="AZ82" s="22">
        <v>9.540618856166093</v>
      </c>
      <c r="BA82" s="22">
        <v>6.9597486262582384</v>
      </c>
      <c r="BB82" s="22">
        <v>14.356939475475691</v>
      </c>
      <c r="BC82" s="22">
        <v>29.396295541000001</v>
      </c>
      <c r="BD82" s="22">
        <v>9.4970176871693965</v>
      </c>
      <c r="BE82" s="22">
        <v>6.9279421805126473</v>
      </c>
      <c r="BF82" s="22">
        <v>14.000600929895775</v>
      </c>
      <c r="BG82" s="22">
        <v>29.463743324999999</v>
      </c>
      <c r="BH82" s="22">
        <v>9.4632820451177011</v>
      </c>
      <c r="BI82" s="22">
        <v>6.9033324993205838</v>
      </c>
      <c r="BJ82" s="22">
        <v>13.740496941158947</v>
      </c>
      <c r="BK82" s="25">
        <v>28.666379137</v>
      </c>
      <c r="BL82" s="25">
        <v>10.741436701932434</v>
      </c>
      <c r="BM82" s="25">
        <v>7.8357285263521712</v>
      </c>
      <c r="BN82" s="25">
        <v>20.683223305456757</v>
      </c>
      <c r="BO82" s="25">
        <v>28.670079198</v>
      </c>
      <c r="BP82" s="25">
        <v>10.740863098749182</v>
      </c>
      <c r="BQ82" s="25">
        <v>7.835310090815983</v>
      </c>
      <c r="BR82" s="25">
        <v>19.689653626863972</v>
      </c>
      <c r="BS82" s="25">
        <v>28.685882839000001</v>
      </c>
      <c r="BT82" s="25">
        <v>10.740202675976748</v>
      </c>
      <c r="BU82" s="25">
        <v>7.8348283215982315</v>
      </c>
      <c r="BV82" s="25">
        <v>18.586349233614673</v>
      </c>
      <c r="BW82" s="25">
        <v>28.701441657</v>
      </c>
      <c r="BX82" s="25">
        <v>10.738110172225888</v>
      </c>
      <c r="BY82" s="25">
        <v>7.8333018692448722</v>
      </c>
      <c r="BZ82" s="25">
        <v>18.469299300304865</v>
      </c>
      <c r="CA82" s="25">
        <v>28.719546717</v>
      </c>
      <c r="CB82" s="25">
        <v>10.735843955257213</v>
      </c>
      <c r="CC82" s="25">
        <v>7.8316486955176421</v>
      </c>
      <c r="CD82" s="25">
        <v>18.379183304603835</v>
      </c>
      <c r="CE82" s="25">
        <v>28.741880554000002</v>
      </c>
      <c r="CF82" s="25">
        <v>10.73342640906429</v>
      </c>
      <c r="CG82" s="25">
        <v>7.8298851292282032</v>
      </c>
      <c r="CH82" s="25">
        <v>18.308361464502273</v>
      </c>
      <c r="CI82" s="25">
        <v>28.765759035999999</v>
      </c>
      <c r="CJ82" s="25">
        <v>10.730830634372495</v>
      </c>
      <c r="CK82" s="25">
        <v>7.8279915477302255</v>
      </c>
      <c r="CL82" s="25">
        <v>18.246661577793901</v>
      </c>
      <c r="CM82" s="25">
        <v>28.7920175</v>
      </c>
      <c r="CN82" s="25">
        <v>10.728058799584197</v>
      </c>
      <c r="CO82" s="25">
        <v>7.8259695328430467</v>
      </c>
      <c r="CP82" s="25">
        <v>18.15908062133769</v>
      </c>
      <c r="CQ82" s="25">
        <v>28.820770670999998</v>
      </c>
      <c r="CR82" s="25">
        <v>10.725160375582876</v>
      </c>
      <c r="CS82" s="25">
        <v>7.8238551728874057</v>
      </c>
      <c r="CT82" s="25">
        <v>18.057835621655119</v>
      </c>
      <c r="CU82" s="25">
        <v>28.852924495</v>
      </c>
      <c r="CV82" s="25">
        <v>10.430115053942339</v>
      </c>
      <c r="CW82" s="25">
        <v>7.6086237185206373</v>
      </c>
      <c r="CX82" s="25">
        <v>17.954642182114888</v>
      </c>
      <c r="CY82" s="25">
        <v>28.969421801999999</v>
      </c>
      <c r="CZ82" s="25">
        <v>10.417853856709401</v>
      </c>
      <c r="DA82" s="25">
        <v>7.5996793458457903</v>
      </c>
      <c r="DB82" s="25">
        <v>17.550470162940048</v>
      </c>
      <c r="DC82" s="25">
        <v>29.138580819000001</v>
      </c>
      <c r="DD82" s="25">
        <v>10.108752109824215</v>
      </c>
      <c r="DE82" s="25">
        <v>7.3741939249637021</v>
      </c>
      <c r="DF82" s="25">
        <v>17.146831828531869</v>
      </c>
      <c r="DG82" s="25">
        <v>29.305394280000002</v>
      </c>
      <c r="DH82" s="25">
        <v>10.106834588312077</v>
      </c>
      <c r="DI82" s="25">
        <v>7.3727951197173009</v>
      </c>
      <c r="DJ82" s="25">
        <v>16.742880373766109</v>
      </c>
      <c r="DK82" s="25">
        <v>29.388679843999999</v>
      </c>
      <c r="DL82" s="25">
        <v>10.114942867744009</v>
      </c>
      <c r="DM82" s="25">
        <v>7.3787099966753331</v>
      </c>
      <c r="DN82" s="25">
        <v>16.567035227320446</v>
      </c>
      <c r="DO82" s="27">
        <v>28.660309052999999</v>
      </c>
      <c r="DP82" s="27">
        <v>10.74091662443219</v>
      </c>
      <c r="DQ82" s="27">
        <v>7.8353491370565251</v>
      </c>
      <c r="DR82" s="27">
        <v>20.706340423769632</v>
      </c>
      <c r="DS82" s="27">
        <v>28.657713765</v>
      </c>
      <c r="DT82" s="27">
        <v>10.739750415371283</v>
      </c>
      <c r="DU82" s="27">
        <v>7.8344984037831455</v>
      </c>
      <c r="DV82" s="27">
        <v>18.700281369321509</v>
      </c>
      <c r="DW82" s="27">
        <v>28.672615975999999</v>
      </c>
      <c r="DX82" s="27">
        <v>10.738397585022899</v>
      </c>
      <c r="DY82" s="27">
        <v>7.833511532878787</v>
      </c>
      <c r="DZ82" s="27">
        <v>16.538821650595228</v>
      </c>
      <c r="EA82" s="27">
        <v>28.687619112</v>
      </c>
      <c r="EB82" s="27">
        <v>10.732200961933398</v>
      </c>
      <c r="EC82" s="27">
        <v>7.8289911826075116</v>
      </c>
      <c r="ED82" s="27">
        <v>16.343326121111883</v>
      </c>
      <c r="EE82" s="27">
        <v>28.705774432999998</v>
      </c>
      <c r="EF82" s="27">
        <v>10.72561378874426</v>
      </c>
      <c r="EG82" s="27">
        <v>7.8241859314759887</v>
      </c>
      <c r="EH82" s="27">
        <v>16.223811805924434</v>
      </c>
      <c r="EI82" s="27">
        <v>28.727521309</v>
      </c>
      <c r="EJ82" s="27">
        <v>10.718706822176161</v>
      </c>
      <c r="EK82" s="27">
        <v>7.8191473955268371</v>
      </c>
      <c r="EL82" s="27">
        <v>16.13564401808167</v>
      </c>
      <c r="EM82" s="27">
        <v>28.749949305000001</v>
      </c>
      <c r="EN82" s="27">
        <v>10.711410492231842</v>
      </c>
      <c r="EO82" s="27">
        <v>7.8138248244156481</v>
      </c>
      <c r="EP82" s="27">
        <v>16.067424908867007</v>
      </c>
      <c r="EQ82" s="27">
        <v>28.774361728999999</v>
      </c>
      <c r="ER82" s="27">
        <v>10.703817734284998</v>
      </c>
      <c r="ES82" s="27">
        <v>7.8082860132036362</v>
      </c>
      <c r="ET82" s="27">
        <v>15.974746225878324</v>
      </c>
      <c r="EU82" s="27">
        <v>28.800672079000002</v>
      </c>
      <c r="EV82" s="27">
        <v>10.695976580611555</v>
      </c>
      <c r="EW82" s="27">
        <v>7.8025660007673618</v>
      </c>
      <c r="EX82" s="27">
        <v>15.872250703850312</v>
      </c>
      <c r="EY82" s="27">
        <v>28.832213371999998</v>
      </c>
      <c r="EZ82" s="27">
        <v>10.146732099859468</v>
      </c>
      <c r="FA82" s="27">
        <v>7.401899798917813</v>
      </c>
      <c r="FB82" s="27">
        <v>15.772660748739241</v>
      </c>
      <c r="FC82" s="27">
        <v>29.022832473000001</v>
      </c>
      <c r="FD82" s="27">
        <v>10.098325645666989</v>
      </c>
      <c r="FE82" s="27">
        <v>7.3665879645235073</v>
      </c>
      <c r="FF82" s="27">
        <v>15.233091880281393</v>
      </c>
      <c r="FG82" s="27">
        <v>29.231121204000001</v>
      </c>
      <c r="FH82" s="27">
        <v>9.7648268226004049</v>
      </c>
      <c r="FI82" s="27">
        <v>7.1233052162355062</v>
      </c>
      <c r="FJ82" s="27">
        <v>14.784157739428629</v>
      </c>
      <c r="FK82" s="27">
        <v>29.342164379</v>
      </c>
      <c r="FL82" s="27">
        <v>9.7443167619641056</v>
      </c>
      <c r="FM82" s="27">
        <v>7.1083434125527507</v>
      </c>
      <c r="FN82" s="27">
        <v>14.565477280462453</v>
      </c>
      <c r="FO82" s="27">
        <v>29.409386743999999</v>
      </c>
      <c r="FP82" s="27">
        <v>9.7444013450959357</v>
      </c>
      <c r="FQ82" s="27">
        <v>7.1084051147698117</v>
      </c>
      <c r="FR82" s="27">
        <v>14.445655967281009</v>
      </c>
      <c r="FS82" s="28">
        <v>28.660489140999999</v>
      </c>
      <c r="FT82" s="28">
        <v>10.740792654056126</v>
      </c>
      <c r="FU82" s="28">
        <v>7.8352587023931646</v>
      </c>
      <c r="FV82" s="28">
        <v>20.7057148558752</v>
      </c>
      <c r="FW82" s="28">
        <v>28.658241404000002</v>
      </c>
      <c r="FX82" s="28">
        <v>10.739218630953699</v>
      </c>
      <c r="FY82" s="28">
        <v>7.8341104744542891</v>
      </c>
      <c r="FZ82" s="28">
        <v>18.696841971435362</v>
      </c>
      <c r="GA82" s="28">
        <v>28.674608030999998</v>
      </c>
      <c r="GB82" s="28">
        <v>10.73713527386734</v>
      </c>
      <c r="GC82" s="28">
        <v>7.8325906944653392</v>
      </c>
      <c r="GD82" s="28">
        <v>16.529648942504025</v>
      </c>
      <c r="GE82" s="28">
        <v>28.691890512000001</v>
      </c>
      <c r="GF82" s="28">
        <v>10.72949099465167</v>
      </c>
      <c r="GG82" s="28">
        <v>7.8270142992050253</v>
      </c>
      <c r="GH82" s="28">
        <v>16.330632251727021</v>
      </c>
      <c r="GI82" s="28">
        <v>28.713831421000002</v>
      </c>
      <c r="GJ82" s="28">
        <v>10.720828935783569</v>
      </c>
      <c r="GK82" s="28">
        <v>7.820695447858304</v>
      </c>
      <c r="GL82" s="28">
        <v>16.207493824698467</v>
      </c>
      <c r="GM82" s="28">
        <v>28.741519557</v>
      </c>
      <c r="GN82" s="28">
        <v>10.711169438667993</v>
      </c>
      <c r="GO82" s="28">
        <v>7.8136489791968895</v>
      </c>
      <c r="GP82" s="28">
        <v>16.111785139898519</v>
      </c>
      <c r="GQ82" s="28">
        <v>28.774165951000001</v>
      </c>
      <c r="GR82" s="28">
        <v>10.700287041449499</v>
      </c>
      <c r="GS82" s="28">
        <v>7.8057104219362294</v>
      </c>
      <c r="GT82" s="28">
        <v>16.033804475185399</v>
      </c>
      <c r="GU82" s="28">
        <v>28.819541357999999</v>
      </c>
      <c r="GV82" s="28">
        <v>10.688243594797648</v>
      </c>
      <c r="GW82" s="28">
        <v>7.7969248952786518</v>
      </c>
      <c r="GX82" s="28">
        <v>15.919285161218735</v>
      </c>
      <c r="GY82" s="28">
        <v>28.868891374</v>
      </c>
      <c r="GZ82" s="28">
        <v>10.675346573218604</v>
      </c>
      <c r="HA82" s="28">
        <v>7.7875166975955876</v>
      </c>
      <c r="HB82" s="28">
        <v>15.798951472645603</v>
      </c>
      <c r="HC82" s="28">
        <v>28.922947184999998</v>
      </c>
      <c r="HD82" s="28">
        <v>10.122705639842035</v>
      </c>
      <c r="HE82" s="28">
        <v>7.3843728308436098</v>
      </c>
      <c r="HF82" s="28">
        <v>15.689718342080921</v>
      </c>
      <c r="HG82" s="28">
        <v>29.201659290999999</v>
      </c>
      <c r="HH82" s="28">
        <v>10.038174679611467</v>
      </c>
      <c r="HI82" s="28">
        <v>7.3227086722381358</v>
      </c>
      <c r="HJ82" s="28">
        <v>15.1028535398972</v>
      </c>
      <c r="HK82" s="28">
        <v>29.558685751999999</v>
      </c>
      <c r="HL82" s="28">
        <v>9.5126863202359999</v>
      </c>
      <c r="HM82" s="28">
        <v>6.93937223018811</v>
      </c>
      <c r="HN82" s="28">
        <v>14.004639018674661</v>
      </c>
      <c r="HO82" s="28">
        <v>29.653526472999999</v>
      </c>
      <c r="HP82" s="28">
        <v>9.4685316619991724</v>
      </c>
      <c r="HQ82" s="28">
        <v>6.9071620217477996</v>
      </c>
      <c r="HR82" s="28">
        <v>13.094939865396167</v>
      </c>
      <c r="HS82" s="28">
        <v>29.668479632</v>
      </c>
      <c r="HT82" s="28">
        <v>9.23064318641309</v>
      </c>
      <c r="HU82" s="28">
        <v>6.733625690811273</v>
      </c>
      <c r="HV82" s="28">
        <v>12.470092602888821</v>
      </c>
      <c r="HW82" s="29">
        <v>28.654689308999998</v>
      </c>
      <c r="HX82" s="29">
        <v>10.740698278930054</v>
      </c>
      <c r="HY82" s="29">
        <v>7.835189857052633</v>
      </c>
      <c r="HZ82" s="29">
        <v>20.718328598928576</v>
      </c>
      <c r="IA82" s="29">
        <v>28.646758338000001</v>
      </c>
      <c r="IB82" s="29">
        <v>10.739352991446388</v>
      </c>
      <c r="IC82" s="29">
        <v>7.8342084885630712</v>
      </c>
      <c r="ID82" s="29">
        <v>18.721896281531791</v>
      </c>
      <c r="IE82" s="29">
        <v>28.657265795000001</v>
      </c>
      <c r="IF82" s="29">
        <v>10.737658118875597</v>
      </c>
      <c r="IG82" s="29">
        <v>7.8329721026195509</v>
      </c>
      <c r="IH82" s="29">
        <v>16.567370574979101</v>
      </c>
      <c r="II82" s="29">
        <v>28.669955202000001</v>
      </c>
      <c r="IJ82" s="29">
        <v>10.726412488599326</v>
      </c>
      <c r="IK82" s="29">
        <v>7.8247685719003561</v>
      </c>
      <c r="IL82" s="29">
        <v>16.378758306501986</v>
      </c>
      <c r="IM82" s="29">
        <v>28.688463890000001</v>
      </c>
      <c r="IN82" s="29">
        <v>10.714235002601617</v>
      </c>
      <c r="IO82" s="29">
        <v>7.8158852654061386</v>
      </c>
      <c r="IP82" s="29">
        <v>16.263030035496577</v>
      </c>
      <c r="IQ82" s="29">
        <v>28.718817239</v>
      </c>
      <c r="IR82" s="29">
        <v>10.701018634979231</v>
      </c>
      <c r="IS82" s="29">
        <v>7.8062441092305548</v>
      </c>
      <c r="IT82" s="29">
        <v>16.164835794127093</v>
      </c>
      <c r="IU82" s="29">
        <v>28.751678625</v>
      </c>
      <c r="IV82" s="29">
        <v>10.686924517119715</v>
      </c>
      <c r="IW82" s="29">
        <v>7.7959626464774656</v>
      </c>
      <c r="IX82" s="29">
        <v>16.085978128923081</v>
      </c>
      <c r="IY82" s="29">
        <v>28.790672195999999</v>
      </c>
      <c r="IZ82" s="29">
        <v>10.672116118367455</v>
      </c>
      <c r="JA82" s="29">
        <v>7.7851601257576988</v>
      </c>
      <c r="JB82" s="29">
        <v>15.976344487762946</v>
      </c>
      <c r="JC82" s="29">
        <v>28.834253073999999</v>
      </c>
      <c r="JD82" s="29">
        <v>10.656651053964643</v>
      </c>
      <c r="JE82" s="29">
        <v>7.7738785765882863</v>
      </c>
      <c r="JF82" s="29">
        <v>15.858139715730486</v>
      </c>
      <c r="JG82" s="29">
        <v>28.903266835</v>
      </c>
      <c r="JH82" s="29">
        <v>10.104202187204711</v>
      </c>
      <c r="JI82" s="29">
        <v>7.370874819759095</v>
      </c>
      <c r="JJ82" s="29">
        <v>15.722057608750022</v>
      </c>
      <c r="JK82" s="29">
        <v>29.409802439</v>
      </c>
      <c r="JL82" s="29">
        <v>10.014748833456512</v>
      </c>
      <c r="JM82" s="29">
        <v>7.3056198436145596</v>
      </c>
      <c r="JN82" s="29">
        <v>14.452784110024922</v>
      </c>
      <c r="JO82" s="29">
        <v>29.593021868000001</v>
      </c>
      <c r="JP82" s="29">
        <v>9.1603673653579438</v>
      </c>
      <c r="JQ82" s="29">
        <v>6.6823604577670235</v>
      </c>
      <c r="JR82" s="29">
        <v>13.287909044090638</v>
      </c>
      <c r="JS82" s="29">
        <v>29.621710666999999</v>
      </c>
      <c r="JT82" s="29">
        <v>9.1677765858113354</v>
      </c>
      <c r="JU82" s="29">
        <v>6.6877653809328628</v>
      </c>
      <c r="JV82" s="29">
        <v>12.570506708613253</v>
      </c>
      <c r="JW82" s="29">
        <v>29.654480574000001</v>
      </c>
      <c r="JX82" s="29">
        <v>9.2147319580608844</v>
      </c>
      <c r="JY82" s="29">
        <v>6.7220186712524983</v>
      </c>
      <c r="JZ82" s="29">
        <v>12.500505217748774</v>
      </c>
    </row>
    <row r="83" spans="1:286" ht="15" thickBot="1" x14ac:dyDescent="0.35">
      <c r="A83" s="2"/>
      <c r="B83" s="74" t="s">
        <v>566</v>
      </c>
      <c r="C83" s="74" t="s">
        <v>505</v>
      </c>
      <c r="D83" s="74" t="s">
        <v>879</v>
      </c>
      <c r="E83" s="87">
        <v>375542</v>
      </c>
      <c r="F83" s="84">
        <v>394453</v>
      </c>
      <c r="G83" s="22">
        <v>30.729483119000001</v>
      </c>
      <c r="H83" s="22">
        <v>11.832398729010912</v>
      </c>
      <c r="I83" s="22">
        <v>8.6315701361815069</v>
      </c>
      <c r="J83" s="22">
        <v>14.203764634133542</v>
      </c>
      <c r="K83" s="22">
        <v>30.704120194000001</v>
      </c>
      <c r="L83" s="22">
        <v>11.828142650352804</v>
      </c>
      <c r="M83" s="22">
        <v>8.6284653860556944</v>
      </c>
      <c r="N83" s="22">
        <v>14.560363083339601</v>
      </c>
      <c r="O83" s="22">
        <v>30.795233189000001</v>
      </c>
      <c r="P83" s="22">
        <v>11.822703006058708</v>
      </c>
      <c r="Q83" s="22">
        <v>8.624497241276627</v>
      </c>
      <c r="R83" s="22">
        <v>14.225596049201675</v>
      </c>
      <c r="S83" s="22">
        <v>30.898789941</v>
      </c>
      <c r="T83" s="22">
        <v>11.806122487730239</v>
      </c>
      <c r="U83" s="22">
        <v>8.6124019839983603</v>
      </c>
      <c r="V83" s="22">
        <v>13.904817670373145</v>
      </c>
      <c r="W83" s="22">
        <v>31.025301749</v>
      </c>
      <c r="X83" s="22">
        <v>11.787159405119635</v>
      </c>
      <c r="Y83" s="22">
        <v>8.5985686792475402</v>
      </c>
      <c r="Z83" s="22">
        <v>13.608491729746438</v>
      </c>
      <c r="AA83" s="22">
        <v>31.184081847999998</v>
      </c>
      <c r="AB83" s="22">
        <v>11.765784902581803</v>
      </c>
      <c r="AC83" s="22">
        <v>8.5829762772328113</v>
      </c>
      <c r="AD83" s="22">
        <v>13.024670905391506</v>
      </c>
      <c r="AE83" s="22">
        <v>31.362420183000001</v>
      </c>
      <c r="AF83" s="22">
        <v>11.741624711806327</v>
      </c>
      <c r="AG83" s="22">
        <v>8.5653517544324824</v>
      </c>
      <c r="AH83" s="22">
        <v>12.811386031913068</v>
      </c>
      <c r="AI83" s="22">
        <v>31.585725602</v>
      </c>
      <c r="AJ83" s="22">
        <v>11.71466882414453</v>
      </c>
      <c r="AK83" s="22">
        <v>8.5456878096766857</v>
      </c>
      <c r="AL83" s="22">
        <v>12.327260673170297</v>
      </c>
      <c r="AM83" s="22">
        <v>31.837327868999999</v>
      </c>
      <c r="AN83" s="22">
        <v>11.685736515370603</v>
      </c>
      <c r="AO83" s="22">
        <v>8.5245820932363241</v>
      </c>
      <c r="AP83" s="22">
        <v>11.961071877479617</v>
      </c>
      <c r="AQ83" s="22">
        <v>32.126018572999996</v>
      </c>
      <c r="AR83" s="22">
        <v>11.134609395101196</v>
      </c>
      <c r="AS83" s="22">
        <v>8.1225425320699465</v>
      </c>
      <c r="AT83" s="22">
        <v>11.389242923359809</v>
      </c>
      <c r="AU83" s="22">
        <v>33.650856515999997</v>
      </c>
      <c r="AV83" s="22">
        <v>10.945194071548373</v>
      </c>
      <c r="AW83" s="22">
        <v>7.9843666906739754</v>
      </c>
      <c r="AX83" s="22">
        <v>8.8462542956645436</v>
      </c>
      <c r="AY83" s="22">
        <v>35.008570474000003</v>
      </c>
      <c r="AZ83" s="22">
        <v>10.208644608471822</v>
      </c>
      <c r="BA83" s="22">
        <v>7.4470641119733072</v>
      </c>
      <c r="BB83" s="22">
        <v>6.5688158491703774</v>
      </c>
      <c r="BC83" s="22">
        <v>35.377204972999998</v>
      </c>
      <c r="BD83" s="22">
        <v>10.0692920461725</v>
      </c>
      <c r="BE83" s="22">
        <v>7.3454083579127145</v>
      </c>
      <c r="BF83" s="22">
        <v>5.8594780357307243</v>
      </c>
      <c r="BG83" s="22">
        <v>35.526292803000004</v>
      </c>
      <c r="BH83" s="22">
        <v>9.9552911527081243</v>
      </c>
      <c r="BI83" s="22">
        <v>7.2622462933084764</v>
      </c>
      <c r="BJ83" s="22">
        <v>5.6908814509435572</v>
      </c>
      <c r="BK83" s="25">
        <v>30.749801321</v>
      </c>
      <c r="BL83" s="25">
        <v>11.833805198578661</v>
      </c>
      <c r="BM83" s="25">
        <v>8.6325961361495995</v>
      </c>
      <c r="BN83" s="25">
        <v>14.150156746954682</v>
      </c>
      <c r="BO83" s="25">
        <v>30.733831389999999</v>
      </c>
      <c r="BP83" s="25">
        <v>11.831642966092817</v>
      </c>
      <c r="BQ83" s="25">
        <v>8.6310188176548692</v>
      </c>
      <c r="BR83" s="25">
        <v>14.486603056817748</v>
      </c>
      <c r="BS83" s="25">
        <v>30.792084873</v>
      </c>
      <c r="BT83" s="25">
        <v>11.829108838269645</v>
      </c>
      <c r="BU83" s="25">
        <v>8.6291702066892739</v>
      </c>
      <c r="BV83" s="25">
        <v>14.254185176015037</v>
      </c>
      <c r="BW83" s="25">
        <v>30.851449966000001</v>
      </c>
      <c r="BX83" s="25">
        <v>11.823499110585468</v>
      </c>
      <c r="BY83" s="25">
        <v>8.6250779884451294</v>
      </c>
      <c r="BZ83" s="25">
        <v>14.041705130988339</v>
      </c>
      <c r="CA83" s="25">
        <v>30.922374574999999</v>
      </c>
      <c r="CB83" s="25">
        <v>11.817401766575642</v>
      </c>
      <c r="CC83" s="25">
        <v>8.6206300608802646</v>
      </c>
      <c r="CD83" s="25">
        <v>13.847061635678404</v>
      </c>
      <c r="CE83" s="25">
        <v>31.005903527000001</v>
      </c>
      <c r="CF83" s="25">
        <v>11.810788184339465</v>
      </c>
      <c r="CG83" s="25">
        <v>8.615805544716606</v>
      </c>
      <c r="CH83" s="25">
        <v>13.381878827936738</v>
      </c>
      <c r="CI83" s="25">
        <v>31.096561947000001</v>
      </c>
      <c r="CJ83" s="25">
        <v>11.803788800930391</v>
      </c>
      <c r="CK83" s="25">
        <v>8.610699591968638</v>
      </c>
      <c r="CL83" s="25">
        <v>13.268579710298836</v>
      </c>
      <c r="CM83" s="25">
        <v>31.201742654</v>
      </c>
      <c r="CN83" s="25">
        <v>11.796285573865235</v>
      </c>
      <c r="CO83" s="25">
        <v>8.6052260922883246</v>
      </c>
      <c r="CP83" s="25">
        <v>12.895129817221907</v>
      </c>
      <c r="CQ83" s="25">
        <v>31.298637354</v>
      </c>
      <c r="CR83" s="25">
        <v>11.788532684250887</v>
      </c>
      <c r="CS83" s="25">
        <v>8.599570467254301</v>
      </c>
      <c r="CT83" s="25">
        <v>12.621600310223441</v>
      </c>
      <c r="CU83" s="25">
        <v>31.407827960999999</v>
      </c>
      <c r="CV83" s="25">
        <v>11.50380728771651</v>
      </c>
      <c r="CW83" s="25">
        <v>8.3918672545732669</v>
      </c>
      <c r="CX83" s="25">
        <v>12.149020655594747</v>
      </c>
      <c r="CY83" s="25">
        <v>31.850483568000001</v>
      </c>
      <c r="CZ83" s="25">
        <v>11.474418597314621</v>
      </c>
      <c r="DA83" s="25">
        <v>8.3704286140892812</v>
      </c>
      <c r="DB83" s="25">
        <v>10.349182891109848</v>
      </c>
      <c r="DC83" s="25">
        <v>32.356692299999999</v>
      </c>
      <c r="DD83" s="25">
        <v>10.915950236226756</v>
      </c>
      <c r="DE83" s="25">
        <v>7.9630337199543044</v>
      </c>
      <c r="DF83" s="25">
        <v>8.3679887641559176</v>
      </c>
      <c r="DG83" s="25">
        <v>32.904133576999996</v>
      </c>
      <c r="DH83" s="25">
        <v>10.882617123522735</v>
      </c>
      <c r="DI83" s="25">
        <v>7.9387176783171522</v>
      </c>
      <c r="DJ83" s="25">
        <v>6.7028472346512871</v>
      </c>
      <c r="DK83" s="25">
        <v>33.238241115000001</v>
      </c>
      <c r="DL83" s="25">
        <v>10.6086236261393</v>
      </c>
      <c r="DM83" s="25">
        <v>7.7388432366518085</v>
      </c>
      <c r="DN83" s="25">
        <v>5.960405276429718</v>
      </c>
      <c r="DO83" s="27">
        <v>30.728692350999999</v>
      </c>
      <c r="DP83" s="27">
        <v>11.832689749429743</v>
      </c>
      <c r="DQ83" s="27">
        <v>8.6317824315253109</v>
      </c>
      <c r="DR83" s="27">
        <v>14.206540229916884</v>
      </c>
      <c r="DS83" s="27">
        <v>30.693437061000001</v>
      </c>
      <c r="DT83" s="27">
        <v>11.829390897369318</v>
      </c>
      <c r="DU83" s="27">
        <v>8.6293759648755159</v>
      </c>
      <c r="DV83" s="27">
        <v>14.603156149531985</v>
      </c>
      <c r="DW83" s="27">
        <v>30.768377488999999</v>
      </c>
      <c r="DX83" s="27">
        <v>11.825666769327706</v>
      </c>
      <c r="DY83" s="27">
        <v>8.6266592653183505</v>
      </c>
      <c r="DZ83" s="27">
        <v>14.322502284773476</v>
      </c>
      <c r="EA83" s="27">
        <v>30.854089301000002</v>
      </c>
      <c r="EB83" s="27">
        <v>11.811757316858934</v>
      </c>
      <c r="EC83" s="27">
        <v>8.6165125133968061</v>
      </c>
      <c r="ED83" s="27">
        <v>14.052914224875201</v>
      </c>
      <c r="EE83" s="27">
        <v>30.958713945</v>
      </c>
      <c r="EF83" s="27">
        <v>11.796932770006929</v>
      </c>
      <c r="EG83" s="27">
        <v>8.6056982128630981</v>
      </c>
      <c r="EH83" s="27">
        <v>13.81174530481854</v>
      </c>
      <c r="EI83" s="27">
        <v>31.084713997000001</v>
      </c>
      <c r="EJ83" s="27">
        <v>11.781292534869197</v>
      </c>
      <c r="EK83" s="27">
        <v>8.5942888790813754</v>
      </c>
      <c r="EL83" s="27">
        <v>13.308799062257055</v>
      </c>
      <c r="EM83" s="27">
        <v>31.222264098</v>
      </c>
      <c r="EN83" s="27">
        <v>11.764826414688322</v>
      </c>
      <c r="EO83" s="27">
        <v>8.5822770736590694</v>
      </c>
      <c r="EP83" s="27">
        <v>13.175432702632159</v>
      </c>
      <c r="EQ83" s="27">
        <v>31.390114347000001</v>
      </c>
      <c r="ER83" s="27">
        <v>11.747605569444326</v>
      </c>
      <c r="ES83" s="27">
        <v>8.5697147068108812</v>
      </c>
      <c r="ET83" s="27">
        <v>12.797213289340077</v>
      </c>
      <c r="EU83" s="27">
        <v>31.580610809</v>
      </c>
      <c r="EV83" s="27">
        <v>11.729835222820522</v>
      </c>
      <c r="EW83" s="27">
        <v>8.5567514863565588</v>
      </c>
      <c r="EX83" s="27">
        <v>12.530988718404856</v>
      </c>
      <c r="EY83" s="27">
        <v>31.80199786</v>
      </c>
      <c r="EZ83" s="27">
        <v>11.43173715501387</v>
      </c>
      <c r="FA83" s="27">
        <v>8.3392930961634821</v>
      </c>
      <c r="FB83" s="27">
        <v>12.064038228548242</v>
      </c>
      <c r="FC83" s="27">
        <v>32.943321670000003</v>
      </c>
      <c r="FD83" s="27">
        <v>11.323824052759473</v>
      </c>
      <c r="FE83" s="27">
        <v>8.2605719904896198</v>
      </c>
      <c r="FF83" s="27">
        <v>9.9953256042501692</v>
      </c>
      <c r="FG83" s="27">
        <v>34.147884206000001</v>
      </c>
      <c r="FH83" s="27">
        <v>10.708526427780352</v>
      </c>
      <c r="FI83" s="27">
        <v>7.8117209395516882</v>
      </c>
      <c r="FJ83" s="27">
        <v>8.3387738108367273</v>
      </c>
      <c r="FK83" s="27">
        <v>34.69836995</v>
      </c>
      <c r="FL83" s="27">
        <v>10.623533323044498</v>
      </c>
      <c r="FM83" s="27">
        <v>7.7497196529638188</v>
      </c>
      <c r="FN83" s="27">
        <v>7.9668286118599454</v>
      </c>
      <c r="FO83" s="27">
        <v>34.777089242000002</v>
      </c>
      <c r="FP83" s="27">
        <v>10.548672462917521</v>
      </c>
      <c r="FQ83" s="27">
        <v>7.6951096977518985</v>
      </c>
      <c r="FR83" s="27">
        <v>8.025932436593294</v>
      </c>
      <c r="FS83" s="28">
        <v>30.72998802</v>
      </c>
      <c r="FT83" s="28">
        <v>11.832398688941579</v>
      </c>
      <c r="FU83" s="28">
        <v>8.6315701069514859</v>
      </c>
      <c r="FV83" s="28">
        <v>14.199151895936923</v>
      </c>
      <c r="FW83" s="28">
        <v>30.70502552</v>
      </c>
      <c r="FX83" s="28">
        <v>11.828142482377418</v>
      </c>
      <c r="FY83" s="28">
        <v>8.6284652635199883</v>
      </c>
      <c r="FZ83" s="28">
        <v>14.580894382715561</v>
      </c>
      <c r="GA83" s="28">
        <v>30.811418489000001</v>
      </c>
      <c r="GB83" s="28">
        <v>11.822702655698764</v>
      </c>
      <c r="GC83" s="28">
        <v>8.6244969856939253</v>
      </c>
      <c r="GD83" s="28">
        <v>14.288226155146351</v>
      </c>
      <c r="GE83" s="28">
        <v>30.949524752999999</v>
      </c>
      <c r="GF83" s="28">
        <v>11.805358416445486</v>
      </c>
      <c r="GG83" s="28">
        <v>8.6118446046339194</v>
      </c>
      <c r="GH83" s="28">
        <v>14.027570687731155</v>
      </c>
      <c r="GI83" s="28">
        <v>31.134028090000001</v>
      </c>
      <c r="GJ83" s="28">
        <v>11.785603321591239</v>
      </c>
      <c r="GK83" s="28">
        <v>8.597433537978155</v>
      </c>
      <c r="GL83" s="28">
        <v>13.809370739518922</v>
      </c>
      <c r="GM83" s="28">
        <v>31.382177296000002</v>
      </c>
      <c r="GN83" s="28">
        <v>11.763430054633423</v>
      </c>
      <c r="GO83" s="28">
        <v>8.5812584484398524</v>
      </c>
      <c r="GP83" s="28">
        <v>13.35496823320028</v>
      </c>
      <c r="GQ83" s="28">
        <v>31.680059891999999</v>
      </c>
      <c r="GR83" s="28">
        <v>11.738451545602686</v>
      </c>
      <c r="GS83" s="28">
        <v>8.5630369738653496</v>
      </c>
      <c r="GT83" s="28">
        <v>13.276262219619394</v>
      </c>
      <c r="GU83" s="28">
        <v>32.073892364999999</v>
      </c>
      <c r="GV83" s="28">
        <v>11.710676708050805</v>
      </c>
      <c r="GW83" s="28">
        <v>8.5427756165665709</v>
      </c>
      <c r="GX83" s="28">
        <v>12.936356859710402</v>
      </c>
      <c r="GY83" s="28">
        <v>32.536682921999997</v>
      </c>
      <c r="GZ83" s="28">
        <v>11.680919029410896</v>
      </c>
      <c r="HA83" s="28">
        <v>8.5210678043001895</v>
      </c>
      <c r="HB83" s="28">
        <v>12.74572505986929</v>
      </c>
      <c r="HC83" s="28">
        <v>32.947819531</v>
      </c>
      <c r="HD83" s="28">
        <v>11.381076451365589</v>
      </c>
      <c r="HE83" s="28">
        <v>8.3023368181759682</v>
      </c>
      <c r="HF83" s="28">
        <v>12.407298050917591</v>
      </c>
      <c r="HG83" s="28">
        <v>33.850568162999998</v>
      </c>
      <c r="HH83" s="28">
        <v>11.187723209343076</v>
      </c>
      <c r="HI83" s="28">
        <v>8.1612883200820487</v>
      </c>
      <c r="HJ83" s="28">
        <v>10.803007517238896</v>
      </c>
      <c r="HK83" s="28">
        <v>34.816377842999998</v>
      </c>
      <c r="HL83" s="28">
        <v>9.9217400954438233</v>
      </c>
      <c r="HM83" s="28">
        <v>7.2377712641489351</v>
      </c>
      <c r="HN83" s="28">
        <v>4.2210958683610968</v>
      </c>
      <c r="HO83" s="28">
        <v>35.014925314000003</v>
      </c>
      <c r="HP83" s="28">
        <v>9.7811774655564889</v>
      </c>
      <c r="HQ83" s="28">
        <v>7.1352327826300606</v>
      </c>
      <c r="HR83" s="28">
        <v>-2.3326849903052107</v>
      </c>
      <c r="HS83" s="28">
        <v>34.503165342000003</v>
      </c>
      <c r="HT83" s="28">
        <v>8.1902093337780055</v>
      </c>
      <c r="HU83" s="28">
        <v>5.9746436807596259</v>
      </c>
      <c r="HV83" s="28">
        <v>-7.5609228033994853</v>
      </c>
      <c r="HW83" s="29">
        <v>30.715137049999999</v>
      </c>
      <c r="HX83" s="29">
        <v>11.832789099469654</v>
      </c>
      <c r="HY83" s="29">
        <v>8.6318549059962244</v>
      </c>
      <c r="HZ83" s="29">
        <v>14.24935040098176</v>
      </c>
      <c r="IA83" s="29">
        <v>30.675293949</v>
      </c>
      <c r="IB83" s="29">
        <v>11.829633754250606</v>
      </c>
      <c r="IC83" s="29">
        <v>8.6295531255892399</v>
      </c>
      <c r="ID83" s="29">
        <v>14.678216688251451</v>
      </c>
      <c r="IE83" s="29">
        <v>30.766318869999999</v>
      </c>
      <c r="IF83" s="29">
        <v>11.825652981726281</v>
      </c>
      <c r="IG83" s="29">
        <v>8.6266492074550705</v>
      </c>
      <c r="IH83" s="29">
        <v>14.434752366432106</v>
      </c>
      <c r="II83" s="29">
        <v>30.890999213000001</v>
      </c>
      <c r="IJ83" s="29">
        <v>11.801547721666015</v>
      </c>
      <c r="IK83" s="29">
        <v>8.6090647558467133</v>
      </c>
      <c r="IL83" s="29">
        <v>14.212467108183661</v>
      </c>
      <c r="IM83" s="29">
        <v>31.061995928000002</v>
      </c>
      <c r="IN83" s="29">
        <v>11.775236462550327</v>
      </c>
      <c r="IO83" s="29">
        <v>8.5898710586404583</v>
      </c>
      <c r="IP83" s="29">
        <v>14.025244295839322</v>
      </c>
      <c r="IQ83" s="29">
        <v>31.299364626999999</v>
      </c>
      <c r="IR83" s="29">
        <v>11.746483926523739</v>
      </c>
      <c r="IS83" s="29">
        <v>8.5688964839163919</v>
      </c>
      <c r="IT83" s="29">
        <v>13.57209037470686</v>
      </c>
      <c r="IU83" s="29">
        <v>31.585780214</v>
      </c>
      <c r="IV83" s="29">
        <v>11.715662144725071</v>
      </c>
      <c r="IW83" s="29">
        <v>8.5464124232106791</v>
      </c>
      <c r="IX83" s="29">
        <v>13.498588598610965</v>
      </c>
      <c r="IY83" s="29">
        <v>31.970747453999998</v>
      </c>
      <c r="IZ83" s="29">
        <v>11.683169375153009</v>
      </c>
      <c r="JA83" s="29">
        <v>8.5227094001886119</v>
      </c>
      <c r="JB83" s="29">
        <v>13.192871149824169</v>
      </c>
      <c r="JC83" s="29">
        <v>32.427301388000004</v>
      </c>
      <c r="JD83" s="29">
        <v>11.649141441403367</v>
      </c>
      <c r="JE83" s="29">
        <v>8.4978864962723293</v>
      </c>
      <c r="JF83" s="29">
        <v>13.025480010371425</v>
      </c>
      <c r="JG83" s="29">
        <v>32.686585940000001</v>
      </c>
      <c r="JH83" s="29">
        <v>11.341081377023086</v>
      </c>
      <c r="JI83" s="29">
        <v>8.2731609682747393</v>
      </c>
      <c r="JJ83" s="29">
        <v>12.420488736840158</v>
      </c>
      <c r="JK83" s="29">
        <v>34.080107466999998</v>
      </c>
      <c r="JL83" s="29">
        <v>11.143273528185759</v>
      </c>
      <c r="JM83" s="29">
        <v>8.1288628965286982</v>
      </c>
      <c r="JN83" s="29">
        <v>5.1286355547070812</v>
      </c>
      <c r="JO83" s="29">
        <v>34.995492056000003</v>
      </c>
      <c r="JP83" s="29">
        <v>8.955873424391541</v>
      </c>
      <c r="JQ83" s="29">
        <v>6.5331849748999744</v>
      </c>
      <c r="JR83" s="29">
        <v>-1.1599078300655918</v>
      </c>
      <c r="JS83" s="29">
        <v>34.993041106999996</v>
      </c>
      <c r="JT83" s="29">
        <v>8.8629869981410359</v>
      </c>
      <c r="JU83" s="29">
        <v>6.4654256201619758</v>
      </c>
      <c r="JV83" s="29">
        <v>-6.8192929417906214</v>
      </c>
      <c r="JW83" s="29">
        <v>34.163190571000001</v>
      </c>
      <c r="JX83" s="29">
        <v>8.179402976594071</v>
      </c>
      <c r="JY83" s="29">
        <v>5.9667605936455086</v>
      </c>
      <c r="JZ83" s="29">
        <v>-7.0293957539535441</v>
      </c>
    </row>
    <row r="84" spans="1:286" ht="15" thickBot="1" x14ac:dyDescent="0.35">
      <c r="A84" s="2"/>
      <c r="B84" s="74" t="s">
        <v>567</v>
      </c>
      <c r="C84" s="74" t="s">
        <v>503</v>
      </c>
      <c r="D84" s="74" t="s">
        <v>873</v>
      </c>
      <c r="E84" s="87">
        <v>319188</v>
      </c>
      <c r="F84" s="84">
        <v>470003</v>
      </c>
      <c r="G84" s="22">
        <v>30.799044986999998</v>
      </c>
      <c r="H84" s="22">
        <v>9.987089833786218</v>
      </c>
      <c r="I84" s="22">
        <v>7.1779181055631316</v>
      </c>
      <c r="J84" s="22">
        <v>13.982237207706163</v>
      </c>
      <c r="K84" s="22">
        <v>30.768842503999998</v>
      </c>
      <c r="L84" s="22">
        <v>9.981086985983211</v>
      </c>
      <c r="M84" s="22">
        <v>7.1736037406533066</v>
      </c>
      <c r="N84" s="22">
        <v>14.186406162197887</v>
      </c>
      <c r="O84" s="22">
        <v>30.813168750999999</v>
      </c>
      <c r="P84" s="22">
        <v>9.9736661531801953</v>
      </c>
      <c r="Q84" s="22">
        <v>7.1682702420043896</v>
      </c>
      <c r="R84" s="22">
        <v>14.048020507930964</v>
      </c>
      <c r="S84" s="22">
        <v>30.866214131</v>
      </c>
      <c r="T84" s="22">
        <v>9.9477906725264322</v>
      </c>
      <c r="U84" s="22">
        <v>7.1496730245801032</v>
      </c>
      <c r="V84" s="22">
        <v>13.985627106066156</v>
      </c>
      <c r="W84" s="22">
        <v>30.932424114</v>
      </c>
      <c r="X84" s="22">
        <v>9.919095317804036</v>
      </c>
      <c r="Y84" s="22">
        <v>7.1290491081404381</v>
      </c>
      <c r="Z84" s="22">
        <v>13.856807223177581</v>
      </c>
      <c r="AA84" s="22">
        <v>31.016571661</v>
      </c>
      <c r="AB84" s="22">
        <v>9.8875783344118471</v>
      </c>
      <c r="AC84" s="22">
        <v>7.106397231618991</v>
      </c>
      <c r="AD84" s="22">
        <v>13.704619056814451</v>
      </c>
      <c r="AE84" s="22">
        <v>31.112749449999999</v>
      </c>
      <c r="AF84" s="22">
        <v>9.8529428491615381</v>
      </c>
      <c r="AG84" s="22">
        <v>7.0815040264099913</v>
      </c>
      <c r="AH84" s="22">
        <v>13.52216394149012</v>
      </c>
      <c r="AI84" s="22">
        <v>31.232229255</v>
      </c>
      <c r="AJ84" s="22">
        <v>9.8151684563500634</v>
      </c>
      <c r="AK84" s="22">
        <v>7.0543548265328786</v>
      </c>
      <c r="AL84" s="22">
        <v>13.31413831910934</v>
      </c>
      <c r="AM84" s="22">
        <v>31.366418954</v>
      </c>
      <c r="AN84" s="22">
        <v>9.7752286140339493</v>
      </c>
      <c r="AO84" s="22">
        <v>7.0256492754598998</v>
      </c>
      <c r="AP84" s="22">
        <v>13.149207304499528</v>
      </c>
      <c r="AQ84" s="22">
        <v>31.520550271000001</v>
      </c>
      <c r="AR84" s="22">
        <v>9.4380636584793578</v>
      </c>
      <c r="AS84" s="22">
        <v>6.7833221832523805</v>
      </c>
      <c r="AT84" s="22">
        <v>12.891766316916041</v>
      </c>
      <c r="AU84" s="22">
        <v>32.205343861999999</v>
      </c>
      <c r="AV84" s="22">
        <v>9.1902522457279048</v>
      </c>
      <c r="AW84" s="22">
        <v>6.6052152415949346</v>
      </c>
      <c r="AX84" s="22">
        <v>12.106028220364145</v>
      </c>
      <c r="AY84" s="22">
        <v>32.772162963</v>
      </c>
      <c r="AZ84" s="22">
        <v>8.6738898006065543</v>
      </c>
      <c r="BA84" s="22">
        <v>6.2340953853050021</v>
      </c>
      <c r="BB84" s="22">
        <v>10.574559510890904</v>
      </c>
      <c r="BC84" s="22">
        <v>33.064948131000001</v>
      </c>
      <c r="BD84" s="22">
        <v>8.4935071303936827</v>
      </c>
      <c r="BE84" s="22">
        <v>6.1044508085564679</v>
      </c>
      <c r="BF84" s="22">
        <v>9.5455113165639531</v>
      </c>
      <c r="BG84" s="22">
        <v>33.20146415</v>
      </c>
      <c r="BH84" s="22">
        <v>8.0943549867625819</v>
      </c>
      <c r="BI84" s="22">
        <v>5.8175723037740772</v>
      </c>
      <c r="BJ84" s="22">
        <v>8.8964630659860191</v>
      </c>
      <c r="BK84" s="25">
        <v>30.837797336000001</v>
      </c>
      <c r="BL84" s="25">
        <v>9.9891147160568927</v>
      </c>
      <c r="BM84" s="25">
        <v>7.1793734283202308</v>
      </c>
      <c r="BN84" s="25">
        <v>13.90354530078201</v>
      </c>
      <c r="BO84" s="25">
        <v>30.845954161000002</v>
      </c>
      <c r="BP84" s="25">
        <v>9.98605737220681</v>
      </c>
      <c r="BQ84" s="25">
        <v>7.1771760550972319</v>
      </c>
      <c r="BR84" s="25">
        <v>14.065526886359507</v>
      </c>
      <c r="BS84" s="25">
        <v>30.904436846999999</v>
      </c>
      <c r="BT84" s="25">
        <v>9.9826124323911465</v>
      </c>
      <c r="BU84" s="25">
        <v>7.1747001090221536</v>
      </c>
      <c r="BV84" s="25">
        <v>13.959221015375629</v>
      </c>
      <c r="BW84" s="25">
        <v>30.971927447999999</v>
      </c>
      <c r="BX84" s="25">
        <v>9.9740401597016426</v>
      </c>
      <c r="BY84" s="25">
        <v>7.1685390478553996</v>
      </c>
      <c r="BZ84" s="25">
        <v>13.925098425725029</v>
      </c>
      <c r="CA84" s="25">
        <v>31.052606912000002</v>
      </c>
      <c r="CB84" s="25">
        <v>9.96489656198621</v>
      </c>
      <c r="CC84" s="25">
        <v>7.1619673641433392</v>
      </c>
      <c r="CD84" s="25">
        <v>13.847904512745535</v>
      </c>
      <c r="CE84" s="25">
        <v>31.149240767000002</v>
      </c>
      <c r="CF84" s="25">
        <v>9.9551594008069824</v>
      </c>
      <c r="CG84" s="25">
        <v>7.1549690746828079</v>
      </c>
      <c r="CH84" s="25">
        <v>13.729052559965361</v>
      </c>
      <c r="CI84" s="25">
        <v>31.259620887000001</v>
      </c>
      <c r="CJ84" s="25">
        <v>9.9450032197129108</v>
      </c>
      <c r="CK84" s="25">
        <v>7.147669627359134</v>
      </c>
      <c r="CL84" s="25">
        <v>13.53102524291112</v>
      </c>
      <c r="CM84" s="25">
        <v>31.391305565</v>
      </c>
      <c r="CN84" s="25">
        <v>9.9342866543065043</v>
      </c>
      <c r="CO84" s="25">
        <v>7.139967420796431</v>
      </c>
      <c r="CP84" s="25">
        <v>13.324506080402012</v>
      </c>
      <c r="CQ84" s="25">
        <v>31.539698228999999</v>
      </c>
      <c r="CR84" s="25">
        <v>9.9233005570779618</v>
      </c>
      <c r="CS84" s="25">
        <v>7.1320714964061791</v>
      </c>
      <c r="CT84" s="25">
        <v>13.18033894408757</v>
      </c>
      <c r="CU84" s="25">
        <v>31.710131292</v>
      </c>
      <c r="CV84" s="25">
        <v>9.6289073048795402</v>
      </c>
      <c r="CW84" s="25">
        <v>6.9204852695593981</v>
      </c>
      <c r="CX84" s="25">
        <v>12.863895687308894</v>
      </c>
      <c r="CY84" s="25">
        <v>31.956407184</v>
      </c>
      <c r="CZ84" s="25">
        <v>9.591792545741999</v>
      </c>
      <c r="DA84" s="25">
        <v>6.8938101613916789</v>
      </c>
      <c r="DB84" s="25">
        <v>12.212692648728186</v>
      </c>
      <c r="DC84" s="25">
        <v>32.117563584000003</v>
      </c>
      <c r="DD84" s="25">
        <v>9.5192008152651724</v>
      </c>
      <c r="DE84" s="25">
        <v>6.8416370553942709</v>
      </c>
      <c r="DF84" s="25">
        <v>11.563554904209466</v>
      </c>
      <c r="DG84" s="25">
        <v>32.292751721999998</v>
      </c>
      <c r="DH84" s="25">
        <v>9.4704134217452509</v>
      </c>
      <c r="DI84" s="25">
        <v>6.8065725950661795</v>
      </c>
      <c r="DJ84" s="25">
        <v>11.043536252414683</v>
      </c>
      <c r="DK84" s="25">
        <v>32.372707810999998</v>
      </c>
      <c r="DL84" s="25">
        <v>9.1511614176609779</v>
      </c>
      <c r="DM84" s="25">
        <v>6.5771198937796171</v>
      </c>
      <c r="DN84" s="25">
        <v>10.936782648294155</v>
      </c>
      <c r="DO84" s="27">
        <v>30.798662281999999</v>
      </c>
      <c r="DP84" s="27">
        <v>9.9874634434288279</v>
      </c>
      <c r="DQ84" s="27">
        <v>7.1781866261695066</v>
      </c>
      <c r="DR84" s="27">
        <v>13.983117262192376</v>
      </c>
      <c r="DS84" s="27">
        <v>30.763678144</v>
      </c>
      <c r="DT84" s="27">
        <v>9.982693091354701</v>
      </c>
      <c r="DU84" s="27">
        <v>7.174758080207404</v>
      </c>
      <c r="DV84" s="27">
        <v>14.214959931428732</v>
      </c>
      <c r="DW84" s="27">
        <v>30.800198937000001</v>
      </c>
      <c r="DX84" s="27">
        <v>9.9774564218654671</v>
      </c>
      <c r="DY84" s="27">
        <v>7.17099438273745</v>
      </c>
      <c r="DZ84" s="27">
        <v>14.108801758471596</v>
      </c>
      <c r="EA84" s="27">
        <v>30.844644112000001</v>
      </c>
      <c r="EB84" s="27">
        <v>9.9549294587012849</v>
      </c>
      <c r="EC84" s="27">
        <v>7.1548038107639691</v>
      </c>
      <c r="ED84" s="27">
        <v>14.077516657895202</v>
      </c>
      <c r="EE84" s="27">
        <v>30.900315697</v>
      </c>
      <c r="EF84" s="27">
        <v>9.9313087873981853</v>
      </c>
      <c r="EG84" s="27">
        <v>7.1378271692163491</v>
      </c>
      <c r="EH84" s="27">
        <v>13.983750569483711</v>
      </c>
      <c r="EI84" s="27">
        <v>30.968687019000001</v>
      </c>
      <c r="EJ84" s="27">
        <v>9.9066881222502889</v>
      </c>
      <c r="EK84" s="27">
        <v>7.1201318124029722</v>
      </c>
      <c r="EL84" s="27">
        <v>13.878352715943931</v>
      </c>
      <c r="EM84" s="27">
        <v>31.045246894999998</v>
      </c>
      <c r="EN84" s="27">
        <v>9.881154692258896</v>
      </c>
      <c r="EO84" s="27">
        <v>7.1017804335245813</v>
      </c>
      <c r="EP84" s="27">
        <v>13.740555617996876</v>
      </c>
      <c r="EQ84" s="27">
        <v>31.138064942</v>
      </c>
      <c r="ER84" s="27">
        <v>9.8547474348247022</v>
      </c>
      <c r="ES84" s="27">
        <v>7.0828010176577161</v>
      </c>
      <c r="ET84" s="27">
        <v>13.586375592191787</v>
      </c>
      <c r="EU84" s="27">
        <v>31.242894325999998</v>
      </c>
      <c r="EV84" s="27">
        <v>9.8277421544990666</v>
      </c>
      <c r="EW84" s="27">
        <v>7.0633917909639266</v>
      </c>
      <c r="EX84" s="27">
        <v>13.475314595852669</v>
      </c>
      <c r="EY84" s="27">
        <v>31.364703942999999</v>
      </c>
      <c r="EZ84" s="27">
        <v>9.513500948946005</v>
      </c>
      <c r="FA84" s="27">
        <v>6.8375404492424741</v>
      </c>
      <c r="FB84" s="27">
        <v>13.274472174569155</v>
      </c>
      <c r="FC84" s="27">
        <v>31.867170323</v>
      </c>
      <c r="FD84" s="27">
        <v>9.358210490153267</v>
      </c>
      <c r="FE84" s="27">
        <v>6.7259301388977422</v>
      </c>
      <c r="FF84" s="27">
        <v>12.713169667433741</v>
      </c>
      <c r="FG84" s="27">
        <v>32.363274976</v>
      </c>
      <c r="FH84" s="27">
        <v>9.2029414482738083</v>
      </c>
      <c r="FI84" s="27">
        <v>6.6143352213102737</v>
      </c>
      <c r="FJ84" s="27">
        <v>12.350349831227115</v>
      </c>
      <c r="FK84" s="27">
        <v>32.646306842999998</v>
      </c>
      <c r="FL84" s="27">
        <v>9.0876652081011322</v>
      </c>
      <c r="FM84" s="27">
        <v>6.5314839177526078</v>
      </c>
      <c r="FN84" s="27">
        <v>12.324569206105828</v>
      </c>
      <c r="FO84" s="27">
        <v>32.773626207</v>
      </c>
      <c r="FP84" s="27">
        <v>8.9851165343349493</v>
      </c>
      <c r="FQ84" s="27">
        <v>6.4577801667722587</v>
      </c>
      <c r="FR84" s="27">
        <v>12.592099778654065</v>
      </c>
      <c r="FS84" s="28">
        <v>30.799136964999999</v>
      </c>
      <c r="FT84" s="28">
        <v>9.9870897069693036</v>
      </c>
      <c r="FU84" s="28">
        <v>7.177918014417318</v>
      </c>
      <c r="FV84" s="28">
        <v>13.979899515493315</v>
      </c>
      <c r="FW84" s="28">
        <v>30.768160003999999</v>
      </c>
      <c r="FX84" s="28">
        <v>9.9810864352411901</v>
      </c>
      <c r="FY84" s="28">
        <v>7.1736033448241736</v>
      </c>
      <c r="FZ84" s="28">
        <v>14.198420867290109</v>
      </c>
      <c r="GA84" s="28">
        <v>30.818325565999999</v>
      </c>
      <c r="GB84" s="28">
        <v>9.9736650068193988</v>
      </c>
      <c r="GC84" s="28">
        <v>7.1682694180923141</v>
      </c>
      <c r="GD84" s="28">
        <v>14.077277338756669</v>
      </c>
      <c r="GE84" s="28">
        <v>30.885897914000001</v>
      </c>
      <c r="GF84" s="28">
        <v>9.9462954407993553</v>
      </c>
      <c r="GG84" s="28">
        <v>7.1485983720973056</v>
      </c>
      <c r="GH84" s="28">
        <v>14.038943290049529</v>
      </c>
      <c r="GI84" s="28">
        <v>30.977329047000001</v>
      </c>
      <c r="GJ84" s="28">
        <v>9.9160280187259815</v>
      </c>
      <c r="GK84" s="28">
        <v>7.1268445798990809</v>
      </c>
      <c r="GL84" s="28">
        <v>13.944218564350832</v>
      </c>
      <c r="GM84" s="28">
        <v>31.101039562</v>
      </c>
      <c r="GN84" s="28">
        <v>9.8829203673672943</v>
      </c>
      <c r="GO84" s="28">
        <v>7.1030494589904611</v>
      </c>
      <c r="GP84" s="28">
        <v>13.835804786374428</v>
      </c>
      <c r="GQ84" s="28">
        <v>31.250211799999999</v>
      </c>
      <c r="GR84" s="28">
        <v>9.8466403175627821</v>
      </c>
      <c r="GS84" s="28">
        <v>7.0769742728555007</v>
      </c>
      <c r="GT84" s="28">
        <v>13.696429452047287</v>
      </c>
      <c r="GU84" s="28">
        <v>31.445073387000001</v>
      </c>
      <c r="GV84" s="28">
        <v>9.8072196278339714</v>
      </c>
      <c r="GW84" s="28">
        <v>7.0486418469689367</v>
      </c>
      <c r="GX84" s="28">
        <v>13.550708157015681</v>
      </c>
      <c r="GY84" s="28">
        <v>31.673402809999999</v>
      </c>
      <c r="GZ84" s="28">
        <v>9.7656157967393824</v>
      </c>
      <c r="HA84" s="28">
        <v>7.0187403543975586</v>
      </c>
      <c r="HB84" s="28">
        <v>13.474897197213584</v>
      </c>
      <c r="HC84" s="28">
        <v>31.943269876999999</v>
      </c>
      <c r="HD84" s="28">
        <v>9.4416751523220857</v>
      </c>
      <c r="HE84" s="28">
        <v>6.7859178349860976</v>
      </c>
      <c r="HF84" s="28">
        <v>13.29491642678793</v>
      </c>
      <c r="HG84" s="28">
        <v>33.144225331999998</v>
      </c>
      <c r="HH84" s="28">
        <v>9.1860646611954593</v>
      </c>
      <c r="HI84" s="28">
        <v>6.6022055421395116</v>
      </c>
      <c r="HJ84" s="28">
        <v>12.730868260195393</v>
      </c>
      <c r="HK84" s="28">
        <v>34.113582688000001</v>
      </c>
      <c r="HL84" s="28">
        <v>8.1088790135188233</v>
      </c>
      <c r="HM84" s="28">
        <v>5.8280110077763814</v>
      </c>
      <c r="HN84" s="28">
        <v>6.841083935183061</v>
      </c>
      <c r="HO84" s="28">
        <v>34.398842590999998</v>
      </c>
      <c r="HP84" s="28">
        <v>7.9263198125407017</v>
      </c>
      <c r="HQ84" s="28">
        <v>5.6968021155117947</v>
      </c>
      <c r="HR84" s="28">
        <v>2.1164879589912431</v>
      </c>
      <c r="HS84" s="28">
        <v>34.431831291000002</v>
      </c>
      <c r="HT84" s="28">
        <v>6.855120315360133</v>
      </c>
      <c r="HU84" s="28">
        <v>4.9269099453752272</v>
      </c>
      <c r="HV84" s="28">
        <v>-1.8505927395532105</v>
      </c>
      <c r="HW84" s="29">
        <v>30.769879025999998</v>
      </c>
      <c r="HX84" s="29">
        <v>9.9881074758174542</v>
      </c>
      <c r="HY84" s="29">
        <v>7.1786495049279671</v>
      </c>
      <c r="HZ84" s="29">
        <v>14.06104453929445</v>
      </c>
      <c r="IA84" s="29">
        <v>30.709527418</v>
      </c>
      <c r="IB84" s="29">
        <v>9.9839455750721466</v>
      </c>
      <c r="IC84" s="29">
        <v>7.1756582649160627</v>
      </c>
      <c r="ID84" s="29">
        <v>14.348902879014512</v>
      </c>
      <c r="IE84" s="29">
        <v>30.729563344999999</v>
      </c>
      <c r="IF84" s="29">
        <v>9.9785920893740094</v>
      </c>
      <c r="IG84" s="29">
        <v>7.1718106093367036</v>
      </c>
      <c r="IH84" s="29">
        <v>14.314404008763377</v>
      </c>
      <c r="II84" s="29">
        <v>30.770304457000002</v>
      </c>
      <c r="IJ84" s="29">
        <v>9.9385331006633049</v>
      </c>
      <c r="IK84" s="29">
        <v>7.1430194254039856</v>
      </c>
      <c r="IL84" s="29">
        <v>14.334523174431212</v>
      </c>
      <c r="IM84" s="29">
        <v>30.831918142999999</v>
      </c>
      <c r="IN84" s="29">
        <v>9.8951194541603051</v>
      </c>
      <c r="IO84" s="29">
        <v>7.1118171828640033</v>
      </c>
      <c r="IP84" s="29">
        <v>14.284805385178784</v>
      </c>
      <c r="IQ84" s="29">
        <v>30.926372276999999</v>
      </c>
      <c r="IR84" s="29">
        <v>9.8479334598248514</v>
      </c>
      <c r="IS84" s="29">
        <v>7.0779036796607331</v>
      </c>
      <c r="IT84" s="29">
        <v>14.222716664344304</v>
      </c>
      <c r="IU84" s="29">
        <v>31.045913779999999</v>
      </c>
      <c r="IV84" s="29">
        <v>9.7977641442516958</v>
      </c>
      <c r="IW84" s="29">
        <v>7.0418460047434595</v>
      </c>
      <c r="IX84" s="29">
        <v>14.158289340827089</v>
      </c>
      <c r="IY84" s="29">
        <v>31.213475561999999</v>
      </c>
      <c r="IZ84" s="29">
        <v>9.7451233595409761</v>
      </c>
      <c r="JA84" s="29">
        <v>7.0040120362947267</v>
      </c>
      <c r="JB84" s="29">
        <v>14.057940668249191</v>
      </c>
      <c r="JC84" s="29">
        <v>31.415584816999999</v>
      </c>
      <c r="JD84" s="29">
        <v>9.6902021328360988</v>
      </c>
      <c r="JE84" s="29">
        <v>6.9645390692837523</v>
      </c>
      <c r="JF84" s="29">
        <v>13.981010588928481</v>
      </c>
      <c r="JG84" s="29">
        <v>31.675112316</v>
      </c>
      <c r="JH84" s="29">
        <v>9.6043998216866306</v>
      </c>
      <c r="JI84" s="29">
        <v>6.9028712588455807</v>
      </c>
      <c r="JJ84" s="29">
        <v>13.612895423633137</v>
      </c>
      <c r="JK84" s="29">
        <v>33.200801980000001</v>
      </c>
      <c r="JL84" s="29">
        <v>9.2959852845982169</v>
      </c>
      <c r="JM84" s="29">
        <v>6.6812076584745679</v>
      </c>
      <c r="JN84" s="29">
        <v>7.2694338840891817</v>
      </c>
      <c r="JO84" s="29">
        <v>34.043118305999997</v>
      </c>
      <c r="JP84" s="29">
        <v>7.4794539198320358</v>
      </c>
      <c r="JQ84" s="29">
        <v>5.3756307998016872</v>
      </c>
      <c r="JR84" s="29">
        <v>1.6599980832254708</v>
      </c>
      <c r="JS84" s="29">
        <v>34.249232722000002</v>
      </c>
      <c r="JT84" s="29">
        <v>7.3224073925425763</v>
      </c>
      <c r="JU84" s="29">
        <v>5.2627583684520358</v>
      </c>
      <c r="JV84" s="29">
        <v>-2.2006328338727847</v>
      </c>
      <c r="JW84" s="29">
        <v>34.035074858000002</v>
      </c>
      <c r="JX84" s="29">
        <v>6.6881600392261378</v>
      </c>
      <c r="JY84" s="29">
        <v>4.806912307533044</v>
      </c>
      <c r="JZ84" s="29">
        <v>-1.3685597589323493</v>
      </c>
    </row>
    <row r="85" spans="1:286" ht="15" thickBot="1" x14ac:dyDescent="0.35">
      <c r="A85" s="2"/>
      <c r="B85" s="74" t="s">
        <v>568</v>
      </c>
      <c r="C85" s="74" t="s">
        <v>538</v>
      </c>
      <c r="D85" s="74" t="s">
        <v>882</v>
      </c>
      <c r="E85" s="87">
        <v>387062</v>
      </c>
      <c r="F85" s="84">
        <v>389054</v>
      </c>
      <c r="G85" s="22">
        <v>21.867107149263155</v>
      </c>
      <c r="H85" s="22">
        <v>11.281224916725975</v>
      </c>
      <c r="I85" s="22">
        <v>8.229496513839873</v>
      </c>
      <c r="J85" s="22">
        <v>9.1388233565741253</v>
      </c>
      <c r="K85" s="22">
        <v>21.809495481263156</v>
      </c>
      <c r="L85" s="22">
        <v>11.275890158356306</v>
      </c>
      <c r="M85" s="22">
        <v>8.2256048818823988</v>
      </c>
      <c r="N85" s="22">
        <v>9.2472096911779662</v>
      </c>
      <c r="O85" s="22">
        <v>21.864428583263155</v>
      </c>
      <c r="P85" s="22">
        <v>11.268946873199949</v>
      </c>
      <c r="Q85" s="22">
        <v>8.2205398520287609</v>
      </c>
      <c r="R85" s="22">
        <v>9.0447094758629003</v>
      </c>
      <c r="S85" s="22">
        <v>21.920362734263158</v>
      </c>
      <c r="T85" s="22">
        <v>11.254407976844309</v>
      </c>
      <c r="U85" s="22">
        <v>8.209933929555179</v>
      </c>
      <c r="V85" s="22">
        <v>8.8913299668293337</v>
      </c>
      <c r="W85" s="22">
        <v>21.988619137263157</v>
      </c>
      <c r="X85" s="22">
        <v>11.236611362343845</v>
      </c>
      <c r="Y85" s="22">
        <v>8.1969515470505492</v>
      </c>
      <c r="Z85" s="22">
        <v>8.7652800205310104</v>
      </c>
      <c r="AA85" s="22">
        <v>22.071741256263156</v>
      </c>
      <c r="AB85" s="22">
        <v>11.215548057799513</v>
      </c>
      <c r="AC85" s="22">
        <v>8.1815861596394246</v>
      </c>
      <c r="AD85" s="22">
        <v>8.5209566097812885</v>
      </c>
      <c r="AE85" s="22">
        <v>22.163930676263156</v>
      </c>
      <c r="AF85" s="22">
        <v>11.190573600706216</v>
      </c>
      <c r="AG85" s="22">
        <v>8.1633676408968707</v>
      </c>
      <c r="AH85" s="22">
        <v>8.2945854838908275</v>
      </c>
      <c r="AI85" s="22">
        <v>22.276566028263154</v>
      </c>
      <c r="AJ85" s="22">
        <v>11.161769052512108</v>
      </c>
      <c r="AK85" s="22">
        <v>8.1423551240207388</v>
      </c>
      <c r="AL85" s="22">
        <v>8.0395792521232714</v>
      </c>
      <c r="AM85" s="22">
        <v>22.401486749263157</v>
      </c>
      <c r="AN85" s="22">
        <v>11.130197616691087</v>
      </c>
      <c r="AO85" s="22">
        <v>8.1193242011427795</v>
      </c>
      <c r="AP85" s="22">
        <v>7.8484094792891863</v>
      </c>
      <c r="AQ85" s="22">
        <v>22.543060757263156</v>
      </c>
      <c r="AR85" s="22">
        <v>10.7468189007599</v>
      </c>
      <c r="AS85" s="22">
        <v>7.8396547654631172</v>
      </c>
      <c r="AT85" s="22">
        <v>7.5177792694696706</v>
      </c>
      <c r="AU85" s="22">
        <v>23.274647263263155</v>
      </c>
      <c r="AV85" s="22">
        <v>10.526253048684675</v>
      </c>
      <c r="AW85" s="22">
        <v>7.6787550472034471</v>
      </c>
      <c r="AX85" s="22">
        <v>6.4266422532062375</v>
      </c>
      <c r="AY85" s="22">
        <v>23.911338884263156</v>
      </c>
      <c r="AZ85" s="22">
        <v>9.9556770797657155</v>
      </c>
      <c r="BA85" s="22">
        <v>7.2625278217239178</v>
      </c>
      <c r="BB85" s="22">
        <v>5.0492820915740353</v>
      </c>
      <c r="BC85" s="22">
        <v>24.264238919263157</v>
      </c>
      <c r="BD85" s="22">
        <v>9.7605395540860105</v>
      </c>
      <c r="BE85" s="22">
        <v>7.1201777135437743</v>
      </c>
      <c r="BF85" s="22">
        <v>4.2956476237640935</v>
      </c>
      <c r="BG85" s="22">
        <v>24.461672480263157</v>
      </c>
      <c r="BH85" s="22">
        <v>9.3311782605887572</v>
      </c>
      <c r="BI85" s="22">
        <v>6.8069646277223379</v>
      </c>
      <c r="BJ85" s="22">
        <v>3.8132948672664675</v>
      </c>
      <c r="BK85" s="25">
        <v>21.884595423263157</v>
      </c>
      <c r="BL85" s="25">
        <v>11.283261869575181</v>
      </c>
      <c r="BM85" s="25">
        <v>8.2309824425838816</v>
      </c>
      <c r="BN85" s="25">
        <v>9.0894267094037335</v>
      </c>
      <c r="BO85" s="25">
        <v>21.837996902263157</v>
      </c>
      <c r="BP85" s="25">
        <v>11.281024657495058</v>
      </c>
      <c r="BQ85" s="25">
        <v>8.2293504275190283</v>
      </c>
      <c r="BR85" s="25">
        <v>9.1784834224946135</v>
      </c>
      <c r="BS85" s="25">
        <v>21.867618187263155</v>
      </c>
      <c r="BT85" s="25">
        <v>11.278444880435746</v>
      </c>
      <c r="BU85" s="25">
        <v>8.2274685160712195</v>
      </c>
      <c r="BV85" s="25">
        <v>9.0225031515083014</v>
      </c>
      <c r="BW85" s="25">
        <v>21.892963489263156</v>
      </c>
      <c r="BX85" s="25">
        <v>11.273955889552511</v>
      </c>
      <c r="BY85" s="25">
        <v>8.2241938597198985</v>
      </c>
      <c r="BZ85" s="25">
        <v>8.9172610433456292</v>
      </c>
      <c r="CA85" s="25">
        <v>21.925401463263157</v>
      </c>
      <c r="CB85" s="25">
        <v>11.268887142908783</v>
      </c>
      <c r="CC85" s="25">
        <v>8.2204962796129504</v>
      </c>
      <c r="CD85" s="25">
        <v>8.8411685235655995</v>
      </c>
      <c r="CE85" s="25">
        <v>21.964653593263158</v>
      </c>
      <c r="CF85" s="25">
        <v>11.26326367722625</v>
      </c>
      <c r="CG85" s="25">
        <v>8.2163940396902717</v>
      </c>
      <c r="CH85" s="25">
        <v>8.6539307210934524</v>
      </c>
      <c r="CI85" s="25">
        <v>22.008457301263157</v>
      </c>
      <c r="CJ85" s="25">
        <v>11.257083441882688</v>
      </c>
      <c r="CK85" s="25">
        <v>8.2118856440515025</v>
      </c>
      <c r="CL85" s="25">
        <v>8.4759025400589003</v>
      </c>
      <c r="CM85" s="25">
        <v>22.060660893263154</v>
      </c>
      <c r="CN85" s="25">
        <v>11.250297915420735</v>
      </c>
      <c r="CO85" s="25">
        <v>8.2069356969690332</v>
      </c>
      <c r="CP85" s="25">
        <v>8.2698757920007093</v>
      </c>
      <c r="CQ85" s="25">
        <v>22.118741614263158</v>
      </c>
      <c r="CR85" s="25">
        <v>11.243128966680571</v>
      </c>
      <c r="CS85" s="25">
        <v>8.2017060486728095</v>
      </c>
      <c r="CT85" s="25">
        <v>8.1212767856594699</v>
      </c>
      <c r="CU85" s="25">
        <v>22.184757593263157</v>
      </c>
      <c r="CV85" s="25">
        <v>10.937143954672703</v>
      </c>
      <c r="CW85" s="25">
        <v>7.9784942424909682</v>
      </c>
      <c r="CX85" s="25">
        <v>7.8300116403198547</v>
      </c>
      <c r="CY85" s="25">
        <v>22.415669962263156</v>
      </c>
      <c r="CZ85" s="25">
        <v>10.900228221532794</v>
      </c>
      <c r="DA85" s="25">
        <v>7.9515647291248888</v>
      </c>
      <c r="DB85" s="25">
        <v>7.0259074420669609</v>
      </c>
      <c r="DC85" s="25">
        <v>22.652046848263154</v>
      </c>
      <c r="DD85" s="25">
        <v>10.508062996404423</v>
      </c>
      <c r="DE85" s="25">
        <v>7.6654856573160988</v>
      </c>
      <c r="DF85" s="25">
        <v>6.0947107733248735</v>
      </c>
      <c r="DG85" s="25">
        <v>22.900507292263157</v>
      </c>
      <c r="DH85" s="25">
        <v>10.454149347950255</v>
      </c>
      <c r="DI85" s="25">
        <v>7.6261564013818299</v>
      </c>
      <c r="DJ85" s="25">
        <v>5.3400130013251541</v>
      </c>
      <c r="DK85" s="25">
        <v>23.034104657263157</v>
      </c>
      <c r="DL85" s="25">
        <v>10.348810884311394</v>
      </c>
      <c r="DM85" s="25">
        <v>7.5493134587325805</v>
      </c>
      <c r="DN85" s="25">
        <v>5.0476615248093175</v>
      </c>
      <c r="DO85" s="27">
        <v>21.866715230263157</v>
      </c>
      <c r="DP85" s="27">
        <v>11.281616953516352</v>
      </c>
      <c r="DQ85" s="27">
        <v>8.2297824992203186</v>
      </c>
      <c r="DR85" s="27">
        <v>9.1402643736934941</v>
      </c>
      <c r="DS85" s="27">
        <v>21.804230093263158</v>
      </c>
      <c r="DT85" s="27">
        <v>11.277570801852406</v>
      </c>
      <c r="DU85" s="27">
        <v>8.226830887914037</v>
      </c>
      <c r="DV85" s="27">
        <v>9.2745088490897132</v>
      </c>
      <c r="DW85" s="27">
        <v>21.851254462263157</v>
      </c>
      <c r="DX85" s="27">
        <v>11.272942963658462</v>
      </c>
      <c r="DY85" s="27">
        <v>8.2234549443826559</v>
      </c>
      <c r="DZ85" s="27">
        <v>9.1050502841380911</v>
      </c>
      <c r="EA85" s="27">
        <v>21.898523223263155</v>
      </c>
      <c r="EB85" s="27">
        <v>11.262022013384282</v>
      </c>
      <c r="EC85" s="27">
        <v>8.2154882632046284</v>
      </c>
      <c r="ED85" s="27">
        <v>8.9826951547057678</v>
      </c>
      <c r="EE85" s="27">
        <v>21.956200059263157</v>
      </c>
      <c r="EF85" s="27">
        <v>11.249858804465514</v>
      </c>
      <c r="EG85" s="27">
        <v>8.2066153716407246</v>
      </c>
      <c r="EH85" s="27">
        <v>8.8898986051074509</v>
      </c>
      <c r="EI85" s="27">
        <v>22.023511169263156</v>
      </c>
      <c r="EJ85" s="27">
        <v>11.236634083038249</v>
      </c>
      <c r="EK85" s="27">
        <v>8.1969681214807864</v>
      </c>
      <c r="EL85" s="27">
        <v>8.6919895112185177</v>
      </c>
      <c r="EM85" s="27">
        <v>22.096087460263156</v>
      </c>
      <c r="EN85" s="27">
        <v>11.222214218305933</v>
      </c>
      <c r="EO85" s="27">
        <v>8.1864490309192028</v>
      </c>
      <c r="EP85" s="27">
        <v>8.5130875764033025</v>
      </c>
      <c r="EQ85" s="27">
        <v>22.182107564263156</v>
      </c>
      <c r="ER85" s="27">
        <v>11.206800595783339</v>
      </c>
      <c r="ES85" s="27">
        <v>8.175205007885209</v>
      </c>
      <c r="ET85" s="27">
        <v>8.3164478831284843</v>
      </c>
      <c r="EU85" s="27">
        <v>22.277788337263157</v>
      </c>
      <c r="EV85" s="27">
        <v>11.19060703057179</v>
      </c>
      <c r="EW85" s="27">
        <v>8.1633920275183804</v>
      </c>
      <c r="EX85" s="27">
        <v>8.1809634960142414</v>
      </c>
      <c r="EY85" s="27">
        <v>22.387235477263154</v>
      </c>
      <c r="EZ85" s="27">
        <v>10.874494403255682</v>
      </c>
      <c r="FA85" s="27">
        <v>7.9327922669709521</v>
      </c>
      <c r="FB85" s="27">
        <v>7.9086263606886114</v>
      </c>
      <c r="FC85" s="27">
        <v>22.935571541263158</v>
      </c>
      <c r="FD85" s="27">
        <v>10.766685439089816</v>
      </c>
      <c r="FE85" s="27">
        <v>7.8541471285828086</v>
      </c>
      <c r="FF85" s="27">
        <v>7.0699756957119924</v>
      </c>
      <c r="FG85" s="27">
        <v>23.499594694263156</v>
      </c>
      <c r="FH85" s="27">
        <v>10.315086940841812</v>
      </c>
      <c r="FI85" s="27">
        <v>7.524712311493297</v>
      </c>
      <c r="FJ85" s="27">
        <v>6.304502754065016</v>
      </c>
      <c r="FK85" s="27">
        <v>23.841188807263155</v>
      </c>
      <c r="FL85" s="27">
        <v>10.194323113731233</v>
      </c>
      <c r="FM85" s="27">
        <v>7.4366167809511321</v>
      </c>
      <c r="FN85" s="27">
        <v>6.0520194409190431</v>
      </c>
      <c r="FO85" s="27">
        <v>24.028060618263154</v>
      </c>
      <c r="FP85" s="27">
        <v>10.063321236265658</v>
      </c>
      <c r="FQ85" s="27">
        <v>7.3410527352143058</v>
      </c>
      <c r="FR85" s="27">
        <v>6.0619708411473248</v>
      </c>
      <c r="FS85" s="28">
        <v>21.866901231263157</v>
      </c>
      <c r="FT85" s="28">
        <v>11.281224896197843</v>
      </c>
      <c r="FU85" s="28">
        <v>8.2294964988648847</v>
      </c>
      <c r="FV85" s="28">
        <v>9.1393793504688929</v>
      </c>
      <c r="FW85" s="28">
        <v>21.805112354263155</v>
      </c>
      <c r="FX85" s="28">
        <v>11.275890072098674</v>
      </c>
      <c r="FY85" s="28">
        <v>8.2256048189586579</v>
      </c>
      <c r="FZ85" s="28">
        <v>9.2646477637934925</v>
      </c>
      <c r="GA85" s="28">
        <v>21.862793225263157</v>
      </c>
      <c r="GB85" s="28">
        <v>11.268946693184024</v>
      </c>
      <c r="GC85" s="28">
        <v>8.2205397207096489</v>
      </c>
      <c r="GD85" s="28">
        <v>9.0878074560297879</v>
      </c>
      <c r="GE85" s="28">
        <v>21.930523834263155</v>
      </c>
      <c r="GF85" s="28">
        <v>11.253983561702441</v>
      </c>
      <c r="GG85" s="28">
        <v>8.2096243246181082</v>
      </c>
      <c r="GH85" s="28">
        <v>8.9691860514145016</v>
      </c>
      <c r="GI85" s="28">
        <v>22.021684700263155</v>
      </c>
      <c r="GJ85" s="28">
        <v>11.235748650818827</v>
      </c>
      <c r="GK85" s="28">
        <v>8.1963222110041531</v>
      </c>
      <c r="GL85" s="28">
        <v>8.8881152530015388</v>
      </c>
      <c r="GM85" s="28">
        <v>22.142673760263158</v>
      </c>
      <c r="GN85" s="28">
        <v>11.214243695357712</v>
      </c>
      <c r="GO85" s="28">
        <v>8.180634645398122</v>
      </c>
      <c r="GP85" s="28">
        <v>8.7139062319843887</v>
      </c>
      <c r="GQ85" s="28">
        <v>22.286645176263157</v>
      </c>
      <c r="GR85" s="28">
        <v>11.188817868856216</v>
      </c>
      <c r="GS85" s="28">
        <v>8.1620868589564797</v>
      </c>
      <c r="GT85" s="28">
        <v>8.5694681758175495</v>
      </c>
      <c r="GU85" s="28">
        <v>22.474374620263156</v>
      </c>
      <c r="GV85" s="28">
        <v>11.159561638002513</v>
      </c>
      <c r="GW85" s="28">
        <v>8.1407448458687277</v>
      </c>
      <c r="GX85" s="28">
        <v>8.4148416050206922</v>
      </c>
      <c r="GY85" s="28">
        <v>22.693842776263157</v>
      </c>
      <c r="GZ85" s="28">
        <v>11.127535328384294</v>
      </c>
      <c r="HA85" s="28">
        <v>8.1173820988886973</v>
      </c>
      <c r="HB85" s="28">
        <v>8.3424709248445712</v>
      </c>
      <c r="HC85" s="28">
        <v>22.952616415263158</v>
      </c>
      <c r="HD85" s="28">
        <v>10.794766620492146</v>
      </c>
      <c r="HE85" s="28">
        <v>7.8746319594554164</v>
      </c>
      <c r="HF85" s="28">
        <v>8.1518785720964342</v>
      </c>
      <c r="HG85" s="28">
        <v>24.198715560263157</v>
      </c>
      <c r="HH85" s="28">
        <v>10.572020300890115</v>
      </c>
      <c r="HI85" s="28">
        <v>7.7121416204925106</v>
      </c>
      <c r="HJ85" s="28">
        <v>7.3075540893534221</v>
      </c>
      <c r="HK85" s="28">
        <v>25.285075898263155</v>
      </c>
      <c r="HL85" s="28">
        <v>9.4140648132150684</v>
      </c>
      <c r="HM85" s="28">
        <v>6.867429213874777</v>
      </c>
      <c r="HN85" s="28">
        <v>2.2398634994910545</v>
      </c>
      <c r="HO85" s="28">
        <v>25.645471015263155</v>
      </c>
      <c r="HP85" s="28">
        <v>9.2182412000929759</v>
      </c>
      <c r="HQ85" s="28">
        <v>6.7245786144574682</v>
      </c>
      <c r="HR85" s="28">
        <v>-1.5476127214265993</v>
      </c>
      <c r="HS85" s="28">
        <v>25.474200426263156</v>
      </c>
      <c r="HT85" s="28">
        <v>8.2434542315123611</v>
      </c>
      <c r="HU85" s="28">
        <v>6.0134850923544771</v>
      </c>
      <c r="HV85" s="28">
        <v>-4.3985003529434614</v>
      </c>
      <c r="HW85" s="29">
        <v>21.853873986263157</v>
      </c>
      <c r="HX85" s="29">
        <v>11.281362488173809</v>
      </c>
      <c r="HY85" s="29">
        <v>8.2295968702957278</v>
      </c>
      <c r="HZ85" s="29">
        <v>9.1947270982192375</v>
      </c>
      <c r="IA85" s="29">
        <v>21.779358957263156</v>
      </c>
      <c r="IB85" s="29">
        <v>11.277142986896585</v>
      </c>
      <c r="IC85" s="29">
        <v>8.2265188028600225</v>
      </c>
      <c r="ID85" s="29">
        <v>9.3729410827773769</v>
      </c>
      <c r="IE85" s="29">
        <v>21.824119267263157</v>
      </c>
      <c r="IF85" s="29">
        <v>11.272124203061436</v>
      </c>
      <c r="IG85" s="29">
        <v>8.2228576699263236</v>
      </c>
      <c r="IH85" s="29">
        <v>9.250186518616994</v>
      </c>
      <c r="II85" s="29">
        <v>21.881609821263154</v>
      </c>
      <c r="IJ85" s="29">
        <v>11.255189665845666</v>
      </c>
      <c r="IK85" s="29">
        <v>8.2105041607986013</v>
      </c>
      <c r="IL85" s="29">
        <v>9.1710941150283745</v>
      </c>
      <c r="IM85" s="29">
        <v>21.961983628263155</v>
      </c>
      <c r="IN85" s="29">
        <v>11.236258753383916</v>
      </c>
      <c r="IO85" s="29">
        <v>8.1966943237234808</v>
      </c>
      <c r="IP85" s="29">
        <v>9.133484413613365</v>
      </c>
      <c r="IQ85" s="29">
        <v>22.073966127263155</v>
      </c>
      <c r="IR85" s="29">
        <v>11.215271273640221</v>
      </c>
      <c r="IS85" s="29">
        <v>8.1813842494487492</v>
      </c>
      <c r="IT85" s="29">
        <v>8.9948523787112578</v>
      </c>
      <c r="IU85" s="29">
        <v>22.210044513263156</v>
      </c>
      <c r="IV85" s="29">
        <v>11.192253681257769</v>
      </c>
      <c r="IW85" s="29">
        <v>8.1645932362682974</v>
      </c>
      <c r="IX85" s="29">
        <v>8.8843956070864021</v>
      </c>
      <c r="IY85" s="29">
        <v>22.393503393263156</v>
      </c>
      <c r="IZ85" s="29">
        <v>11.16770737546584</v>
      </c>
      <c r="JA85" s="29">
        <v>8.1466870479391531</v>
      </c>
      <c r="JB85" s="29">
        <v>8.758320431866542</v>
      </c>
      <c r="JC85" s="29">
        <v>22.611278405263157</v>
      </c>
      <c r="JD85" s="29">
        <v>11.141762732799382</v>
      </c>
      <c r="JE85" s="29">
        <v>8.1277607923283934</v>
      </c>
      <c r="JF85" s="29">
        <v>8.7059754915833025</v>
      </c>
      <c r="JG85" s="29">
        <v>22.881270708263155</v>
      </c>
      <c r="JH85" s="29">
        <v>10.820027123150121</v>
      </c>
      <c r="JI85" s="29">
        <v>7.8930591444549316</v>
      </c>
      <c r="JJ85" s="29">
        <v>8.3669179594237715</v>
      </c>
      <c r="JK85" s="29">
        <v>24.423291054263156</v>
      </c>
      <c r="JL85" s="29">
        <v>10.656681449823694</v>
      </c>
      <c r="JM85" s="29">
        <v>7.7739007499442767</v>
      </c>
      <c r="JN85" s="29">
        <v>3.6360461095345968</v>
      </c>
      <c r="JO85" s="29">
        <v>25.539119867263157</v>
      </c>
      <c r="JP85" s="29">
        <v>9.0598567121739055</v>
      </c>
      <c r="JQ85" s="29">
        <v>6.609039335629352</v>
      </c>
      <c r="JR85" s="29">
        <v>-1.2552786567716296</v>
      </c>
      <c r="JS85" s="29">
        <v>25.478865183263157</v>
      </c>
      <c r="JT85" s="29">
        <v>8.92154062903297</v>
      </c>
      <c r="JU85" s="29">
        <v>6.5081396786844152</v>
      </c>
      <c r="JV85" s="29">
        <v>-4.4353584123062966</v>
      </c>
      <c r="JW85" s="29">
        <v>25.230071815263155</v>
      </c>
      <c r="JX85" s="29">
        <v>8.4707880831809579</v>
      </c>
      <c r="JY85" s="29">
        <v>6.1793219720900021</v>
      </c>
      <c r="JZ85" s="29">
        <v>-4.2771928565458559</v>
      </c>
    </row>
    <row r="86" spans="1:286" ht="15" thickBot="1" x14ac:dyDescent="0.35">
      <c r="A86" s="2"/>
      <c r="B86" s="74" t="s">
        <v>569</v>
      </c>
      <c r="C86" s="74" t="s">
        <v>538</v>
      </c>
      <c r="D86" s="74" t="s">
        <v>882</v>
      </c>
      <c r="E86" s="87">
        <v>387386</v>
      </c>
      <c r="F86" s="84">
        <v>386308</v>
      </c>
      <c r="G86" s="22">
        <v>32.457998895000003</v>
      </c>
      <c r="H86" s="22">
        <v>12.783186779140248</v>
      </c>
      <c r="I86" s="22">
        <v>9.1875280342802377</v>
      </c>
      <c r="J86" s="22">
        <v>12.33501687426355</v>
      </c>
      <c r="K86" s="22">
        <v>32.402239203999997</v>
      </c>
      <c r="L86" s="22">
        <v>12.77451342315228</v>
      </c>
      <c r="M86" s="22">
        <v>9.1812943225565853</v>
      </c>
      <c r="N86" s="22">
        <v>12.705924941150295</v>
      </c>
      <c r="O86" s="22">
        <v>32.486340513000002</v>
      </c>
      <c r="P86" s="22">
        <v>12.763066467445896</v>
      </c>
      <c r="Q86" s="22">
        <v>9.1730671701041793</v>
      </c>
      <c r="R86" s="22">
        <v>12.183062226567886</v>
      </c>
      <c r="S86" s="22">
        <v>32.578125585999999</v>
      </c>
      <c r="T86" s="22">
        <v>12.738319202755134</v>
      </c>
      <c r="U86" s="22">
        <v>9.155280823706649</v>
      </c>
      <c r="V86" s="22">
        <v>11.851198786697873</v>
      </c>
      <c r="W86" s="22">
        <v>32.696109395999997</v>
      </c>
      <c r="X86" s="22">
        <v>12.70800631972282</v>
      </c>
      <c r="Y86" s="22">
        <v>9.1334943578221246</v>
      </c>
      <c r="Z86" s="22">
        <v>11.536380997964516</v>
      </c>
      <c r="AA86" s="22">
        <v>32.848850941000002</v>
      </c>
      <c r="AB86" s="22">
        <v>12.672160288688026</v>
      </c>
      <c r="AC86" s="22">
        <v>9.1077311095226268</v>
      </c>
      <c r="AD86" s="22">
        <v>11.012022041370393</v>
      </c>
      <c r="AE86" s="22">
        <v>33.023846908000003</v>
      </c>
      <c r="AF86" s="22">
        <v>12.629599296812678</v>
      </c>
      <c r="AG86" s="22">
        <v>9.0771416866519843</v>
      </c>
      <c r="AH86" s="22">
        <v>10.738792382874038</v>
      </c>
      <c r="AI86" s="22">
        <v>33.244253299999997</v>
      </c>
      <c r="AJ86" s="22">
        <v>12.5805505086516</v>
      </c>
      <c r="AK86" s="22">
        <v>9.0418893568485323</v>
      </c>
      <c r="AL86" s="22">
        <v>10.210652515966189</v>
      </c>
      <c r="AM86" s="22">
        <v>33.494943511999999</v>
      </c>
      <c r="AN86" s="22">
        <v>12.526769346376001</v>
      </c>
      <c r="AO86" s="22">
        <v>9.0032357765903193</v>
      </c>
      <c r="AP86" s="22">
        <v>9.698565794677755</v>
      </c>
      <c r="AQ86" s="22">
        <v>33.785909490000002</v>
      </c>
      <c r="AR86" s="22">
        <v>12.127471497651687</v>
      </c>
      <c r="AS86" s="22">
        <v>8.7162525506885551</v>
      </c>
      <c r="AT86" s="22">
        <v>9.0761258465961774</v>
      </c>
      <c r="AU86" s="22">
        <v>35.297249593000004</v>
      </c>
      <c r="AV86" s="22">
        <v>11.750855844801391</v>
      </c>
      <c r="AW86" s="22">
        <v>8.4455714655653082</v>
      </c>
      <c r="AX86" s="22">
        <v>6.6187045688079778</v>
      </c>
      <c r="AY86" s="22">
        <v>36.621018114000002</v>
      </c>
      <c r="AZ86" s="22">
        <v>10.81852264673207</v>
      </c>
      <c r="BA86" s="22">
        <v>7.775485238824893</v>
      </c>
      <c r="BB86" s="22">
        <v>4.7434341924854735</v>
      </c>
      <c r="BC86" s="22">
        <v>37.010696956000004</v>
      </c>
      <c r="BD86" s="22">
        <v>10.487209289795745</v>
      </c>
      <c r="BE86" s="22">
        <v>7.5373638057600845</v>
      </c>
      <c r="BF86" s="22">
        <v>4.2426143153779563</v>
      </c>
      <c r="BG86" s="22">
        <v>37.137202192000004</v>
      </c>
      <c r="BH86" s="22">
        <v>10.208495701322185</v>
      </c>
      <c r="BI86" s="22">
        <v>7.3370468619590108</v>
      </c>
      <c r="BJ86" s="22">
        <v>4.3313480445563854</v>
      </c>
      <c r="BK86" s="25">
        <v>32.484953365000003</v>
      </c>
      <c r="BL86" s="25">
        <v>12.786696616560368</v>
      </c>
      <c r="BM86" s="25">
        <v>9.190050623541449</v>
      </c>
      <c r="BN86" s="25">
        <v>12.23056220019105</v>
      </c>
      <c r="BO86" s="25">
        <v>32.444854644000003</v>
      </c>
      <c r="BP86" s="25">
        <v>12.783351220810378</v>
      </c>
      <c r="BQ86" s="25">
        <v>9.1876462217463537</v>
      </c>
      <c r="BR86" s="25">
        <v>12.587059868429334</v>
      </c>
      <c r="BS86" s="25">
        <v>32.493322151000001</v>
      </c>
      <c r="BT86" s="25">
        <v>12.779429816824035</v>
      </c>
      <c r="BU86" s="25">
        <v>9.1848278314904075</v>
      </c>
      <c r="BV86" s="25">
        <v>12.275227024832349</v>
      </c>
      <c r="BW86" s="25">
        <v>32.540013502999997</v>
      </c>
      <c r="BX86" s="25">
        <v>12.772115962262527</v>
      </c>
      <c r="BY86" s="25">
        <v>9.1795712202100219</v>
      </c>
      <c r="BZ86" s="25">
        <v>12.11239210872238</v>
      </c>
      <c r="CA86" s="25">
        <v>32.600210087000001</v>
      </c>
      <c r="CB86" s="25">
        <v>12.763803953482819</v>
      </c>
      <c r="CC86" s="25">
        <v>9.1735972158397381</v>
      </c>
      <c r="CD86" s="25">
        <v>11.976225877584136</v>
      </c>
      <c r="CE86" s="25">
        <v>32.675108350000002</v>
      </c>
      <c r="CF86" s="25">
        <v>12.754580072446347</v>
      </c>
      <c r="CG86" s="25">
        <v>9.1669678309240954</v>
      </c>
      <c r="CH86" s="25">
        <v>11.65241189718275</v>
      </c>
      <c r="CI86" s="25">
        <v>32.758748083999997</v>
      </c>
      <c r="CJ86" s="25">
        <v>12.744369812653074</v>
      </c>
      <c r="CK86" s="25">
        <v>9.1596295161745189</v>
      </c>
      <c r="CL86" s="25">
        <v>11.51313773380407</v>
      </c>
      <c r="CM86" s="25">
        <v>32.858538893999999</v>
      </c>
      <c r="CN86" s="25">
        <v>12.733143303009831</v>
      </c>
      <c r="CO86" s="25">
        <v>9.1515608026481914</v>
      </c>
      <c r="CP86" s="25">
        <v>11.146560399148555</v>
      </c>
      <c r="CQ86" s="25">
        <v>32.970788345000003</v>
      </c>
      <c r="CR86" s="25">
        <v>12.721230043110959</v>
      </c>
      <c r="CS86" s="25">
        <v>9.1429985081912921</v>
      </c>
      <c r="CT86" s="25">
        <v>10.818499572512962</v>
      </c>
      <c r="CU86" s="25">
        <v>33.100085237000002</v>
      </c>
      <c r="CV86" s="25">
        <v>12.431826005934612</v>
      </c>
      <c r="CW86" s="25">
        <v>8.9349981284166322</v>
      </c>
      <c r="CX86" s="25">
        <v>10.333413778840502</v>
      </c>
      <c r="CY86" s="25">
        <v>33.570296280999997</v>
      </c>
      <c r="CZ86" s="25">
        <v>12.369070306514132</v>
      </c>
      <c r="DA86" s="25">
        <v>8.8898943716071503</v>
      </c>
      <c r="DB86" s="25">
        <v>8.560331433129754</v>
      </c>
      <c r="DC86" s="25">
        <v>34.062825138000001</v>
      </c>
      <c r="DD86" s="25">
        <v>11.950601927301911</v>
      </c>
      <c r="DE86" s="25">
        <v>8.5891329079832364</v>
      </c>
      <c r="DF86" s="25">
        <v>6.7301812836466155</v>
      </c>
      <c r="DG86" s="25">
        <v>34.582053848999998</v>
      </c>
      <c r="DH86" s="25">
        <v>11.858708616770464</v>
      </c>
      <c r="DI86" s="25">
        <v>8.5230873763597614</v>
      </c>
      <c r="DJ86" s="25">
        <v>5.2264821559294035</v>
      </c>
      <c r="DK86" s="25">
        <v>34.8680825</v>
      </c>
      <c r="DL86" s="25">
        <v>11.503173530813706</v>
      </c>
      <c r="DM86" s="25">
        <v>8.267557309731286</v>
      </c>
      <c r="DN86" s="25">
        <v>4.7732943361320679</v>
      </c>
      <c r="DO86" s="27">
        <v>32.457278227000003</v>
      </c>
      <c r="DP86" s="27">
        <v>12.783855887820756</v>
      </c>
      <c r="DQ86" s="27">
        <v>9.1880089358634152</v>
      </c>
      <c r="DR86" s="27">
        <v>12.337951765079785</v>
      </c>
      <c r="DS86" s="27">
        <v>32.392351515999998</v>
      </c>
      <c r="DT86" s="27">
        <v>12.777382074452182</v>
      </c>
      <c r="DU86" s="27">
        <v>9.1833560787284849</v>
      </c>
      <c r="DV86" s="27">
        <v>12.751215344058741</v>
      </c>
      <c r="DW86" s="27">
        <v>32.461179962999999</v>
      </c>
      <c r="DX86" s="27">
        <v>12.769885927026875</v>
      </c>
      <c r="DY86" s="27">
        <v>9.1779684499776089</v>
      </c>
      <c r="DZ86" s="27">
        <v>12.286097721291908</v>
      </c>
      <c r="EA86" s="27">
        <v>32.536908490000002</v>
      </c>
      <c r="EB86" s="27">
        <v>12.751308810498918</v>
      </c>
      <c r="EC86" s="27">
        <v>9.1646167105525684</v>
      </c>
      <c r="ED86" s="27">
        <v>12.008910105529543</v>
      </c>
      <c r="EE86" s="27">
        <v>32.633893577999999</v>
      </c>
      <c r="EF86" s="27">
        <v>12.73059660439562</v>
      </c>
      <c r="EG86" s="27">
        <v>9.1497304402106252</v>
      </c>
      <c r="EH86" s="27">
        <v>11.774065990450216</v>
      </c>
      <c r="EI86" s="27">
        <v>32.754933319000003</v>
      </c>
      <c r="EJ86" s="27">
        <v>12.708101476684556</v>
      </c>
      <c r="EK86" s="27">
        <v>9.1335627490041293</v>
      </c>
      <c r="EL86" s="27">
        <v>11.341430536852727</v>
      </c>
      <c r="EM86" s="27">
        <v>32.890030858000003</v>
      </c>
      <c r="EN86" s="27">
        <v>12.683508537160098</v>
      </c>
      <c r="EO86" s="27">
        <v>9.1158873191422245</v>
      </c>
      <c r="EP86" s="27">
        <v>11.165334797160043</v>
      </c>
      <c r="EQ86" s="27">
        <v>33.055802886000002</v>
      </c>
      <c r="ER86" s="27">
        <v>12.657247651688605</v>
      </c>
      <c r="ES86" s="27">
        <v>9.0970131036869617</v>
      </c>
      <c r="ET86" s="27">
        <v>10.762730215778937</v>
      </c>
      <c r="EU86" s="27">
        <v>33.245619767999997</v>
      </c>
      <c r="EV86" s="27">
        <v>12.629629927605279</v>
      </c>
      <c r="EW86" s="27">
        <v>9.0771637016057358</v>
      </c>
      <c r="EX86" s="27">
        <v>10.374605211161139</v>
      </c>
      <c r="EY86" s="27">
        <v>33.468913117</v>
      </c>
      <c r="EZ86" s="27">
        <v>12.32269534902097</v>
      </c>
      <c r="FA86" s="27">
        <v>8.8565637765514431</v>
      </c>
      <c r="FB86" s="27">
        <v>9.8778769273555724</v>
      </c>
      <c r="FC86" s="27">
        <v>34.592344390999997</v>
      </c>
      <c r="FD86" s="27">
        <v>12.137809224363844</v>
      </c>
      <c r="FE86" s="27">
        <v>8.7236824784225107</v>
      </c>
      <c r="FF86" s="27">
        <v>7.9949751683030712</v>
      </c>
      <c r="FG86" s="27">
        <v>35.762319316999999</v>
      </c>
      <c r="FH86" s="27">
        <v>11.612871056735745</v>
      </c>
      <c r="FI86" s="27">
        <v>8.3463990815142459</v>
      </c>
      <c r="FJ86" s="27">
        <v>6.5702433945476955</v>
      </c>
      <c r="FK86" s="27">
        <v>36.208096265999998</v>
      </c>
      <c r="FL86" s="27">
        <v>11.408217430610922</v>
      </c>
      <c r="FM86" s="27">
        <v>8.1993104908658516</v>
      </c>
      <c r="FN86" s="27">
        <v>6.3028159511581592</v>
      </c>
      <c r="FO86" s="27">
        <v>36.388515646999998</v>
      </c>
      <c r="FP86" s="27">
        <v>11.20980928635619</v>
      </c>
      <c r="FQ86" s="27">
        <v>8.0567106510086699</v>
      </c>
      <c r="FR86" s="27">
        <v>6.638908469799695</v>
      </c>
      <c r="FS86" s="28">
        <v>32.457333906000002</v>
      </c>
      <c r="FT86" s="28">
        <v>12.783186744480966</v>
      </c>
      <c r="FU86" s="28">
        <v>9.1875280093699292</v>
      </c>
      <c r="FV86" s="28">
        <v>12.339345374122191</v>
      </c>
      <c r="FW86" s="28">
        <v>32.399078947999996</v>
      </c>
      <c r="FX86" s="28">
        <v>12.774513275900414</v>
      </c>
      <c r="FY86" s="28">
        <v>9.1812942167237708</v>
      </c>
      <c r="FZ86" s="28">
        <v>12.772318814020229</v>
      </c>
      <c r="GA86" s="28">
        <v>32.495899297000001</v>
      </c>
      <c r="GB86" s="28">
        <v>12.763066160320573</v>
      </c>
      <c r="GC86" s="28">
        <v>9.173066949367163</v>
      </c>
      <c r="GD86" s="28">
        <v>12.333058810260665</v>
      </c>
      <c r="GE86" s="28">
        <v>32.622412040999997</v>
      </c>
      <c r="GF86" s="28">
        <v>12.737575289925468</v>
      </c>
      <c r="GG86" s="28">
        <v>9.1547461589086065</v>
      </c>
      <c r="GH86" s="28">
        <v>12.10639262318667</v>
      </c>
      <c r="GI86" s="28">
        <v>32.798767558999998</v>
      </c>
      <c r="GJ86" s="28">
        <v>12.70649496301469</v>
      </c>
      <c r="GK86" s="28">
        <v>9.1324081159979489</v>
      </c>
      <c r="GL86" s="28">
        <v>11.941517674043039</v>
      </c>
      <c r="GM86" s="28">
        <v>33.041507363999997</v>
      </c>
      <c r="GN86" s="28">
        <v>12.66987579696699</v>
      </c>
      <c r="GO86" s="28">
        <v>9.1060892003419394</v>
      </c>
      <c r="GP86" s="28">
        <v>11.617540522633542</v>
      </c>
      <c r="GQ86" s="28">
        <v>33.336654555000003</v>
      </c>
      <c r="GR86" s="28">
        <v>12.626525195700047</v>
      </c>
      <c r="GS86" s="28">
        <v>9.0749322696544485</v>
      </c>
      <c r="GT86" s="28">
        <v>11.565803987574474</v>
      </c>
      <c r="GU86" s="28">
        <v>33.727057711</v>
      </c>
      <c r="GV86" s="28">
        <v>12.576686264234144</v>
      </c>
      <c r="GW86" s="28">
        <v>9.0391120483001952</v>
      </c>
      <c r="GX86" s="28">
        <v>11.30920070246885</v>
      </c>
      <c r="GY86" s="28">
        <v>34.187364582999997</v>
      </c>
      <c r="GZ86" s="28">
        <v>12.522109551204519</v>
      </c>
      <c r="HA86" s="28">
        <v>8.9998866900509693</v>
      </c>
      <c r="HB86" s="28">
        <v>11.112657056422094</v>
      </c>
      <c r="HC86" s="28">
        <v>34.573281559000002</v>
      </c>
      <c r="HD86" s="28">
        <v>12.186806772398034</v>
      </c>
      <c r="HE86" s="28">
        <v>8.7588979809378689</v>
      </c>
      <c r="HF86" s="28">
        <v>10.850650775243501</v>
      </c>
      <c r="HG86" s="28">
        <v>35.943775881999997</v>
      </c>
      <c r="HH86" s="28">
        <v>11.806372568486728</v>
      </c>
      <c r="HI86" s="28">
        <v>8.4854724279812466</v>
      </c>
      <c r="HJ86" s="28">
        <v>9.7335029902066026</v>
      </c>
      <c r="HK86" s="28">
        <v>37.216936609000001</v>
      </c>
      <c r="HL86" s="28">
        <v>10.766826592297958</v>
      </c>
      <c r="HM86" s="28">
        <v>7.7383302666273401</v>
      </c>
      <c r="HN86" s="28">
        <v>4.2620076204438107</v>
      </c>
      <c r="HO86" s="28">
        <v>37.7686043</v>
      </c>
      <c r="HP86" s="28">
        <v>10.434303876268009</v>
      </c>
      <c r="HQ86" s="28">
        <v>7.4993396433701216</v>
      </c>
      <c r="HR86" s="28">
        <v>0.10786576747020149</v>
      </c>
      <c r="HS86" s="28">
        <v>37.759747820000001</v>
      </c>
      <c r="HT86" s="28">
        <v>8.9117436271231938</v>
      </c>
      <c r="HU86" s="28">
        <v>6.4050456136743819</v>
      </c>
      <c r="HV86" s="28">
        <v>-2.7271361142399471</v>
      </c>
      <c r="HW86" s="29">
        <v>32.436457715000003</v>
      </c>
      <c r="HX86" s="29">
        <v>12.78291357704026</v>
      </c>
      <c r="HY86" s="29">
        <v>9.1873316785517289</v>
      </c>
      <c r="HZ86" s="29">
        <v>12.41816227852768</v>
      </c>
      <c r="IA86" s="29">
        <v>32.357624301999998</v>
      </c>
      <c r="IB86" s="29">
        <v>12.775702300073146</v>
      </c>
      <c r="IC86" s="29">
        <v>9.1821487918081495</v>
      </c>
      <c r="ID86" s="29">
        <v>12.926750151503862</v>
      </c>
      <c r="IE86" s="29">
        <v>32.433433225999998</v>
      </c>
      <c r="IF86" s="29">
        <v>12.767173235889862</v>
      </c>
      <c r="IG86" s="29">
        <v>9.1760187854455761</v>
      </c>
      <c r="IH86" s="29">
        <v>12.564241327244874</v>
      </c>
      <c r="II86" s="29">
        <v>32.542532147000003</v>
      </c>
      <c r="IJ86" s="29">
        <v>12.737691898779705</v>
      </c>
      <c r="IK86" s="29">
        <v>9.15482996798813</v>
      </c>
      <c r="IL86" s="29">
        <v>12.393982487226141</v>
      </c>
      <c r="IM86" s="29">
        <v>32.700103419999998</v>
      </c>
      <c r="IN86" s="29">
        <v>12.704966786937772</v>
      </c>
      <c r="IO86" s="29">
        <v>9.1313097857622605</v>
      </c>
      <c r="IP86" s="29">
        <v>12.262950874403566</v>
      </c>
      <c r="IQ86" s="29">
        <v>32.925755064000001</v>
      </c>
      <c r="IR86" s="29">
        <v>12.668939239026468</v>
      </c>
      <c r="IS86" s="29">
        <v>9.1054160777096147</v>
      </c>
      <c r="IT86" s="29">
        <v>11.972462044065511</v>
      </c>
      <c r="IU86" s="29">
        <v>33.204167044999998</v>
      </c>
      <c r="IV86" s="29">
        <v>12.62958033798445</v>
      </c>
      <c r="IW86" s="29">
        <v>9.0771280605688425</v>
      </c>
      <c r="IX86" s="29">
        <v>11.941136824978885</v>
      </c>
      <c r="IY86" s="29">
        <v>33.583179448000003</v>
      </c>
      <c r="IZ86" s="29">
        <v>12.587736450484101</v>
      </c>
      <c r="JA86" s="29">
        <v>9.0470540347320263</v>
      </c>
      <c r="JB86" s="29">
        <v>11.690801420262607</v>
      </c>
      <c r="JC86" s="29">
        <v>34.035643583000002</v>
      </c>
      <c r="JD86" s="29">
        <v>12.543622153149151</v>
      </c>
      <c r="JE86" s="29">
        <v>9.0153482206435704</v>
      </c>
      <c r="JF86" s="29">
        <v>11.483932102194792</v>
      </c>
      <c r="JG86" s="29">
        <v>34.443883851000002</v>
      </c>
      <c r="JH86" s="29">
        <v>12.221889915146498</v>
      </c>
      <c r="JI86" s="29">
        <v>8.7841129264050011</v>
      </c>
      <c r="JJ86" s="29">
        <v>10.941965171491724</v>
      </c>
      <c r="JK86" s="29">
        <v>36.573950291000003</v>
      </c>
      <c r="JL86" s="29">
        <v>11.945001573807593</v>
      </c>
      <c r="JM86" s="29">
        <v>8.5851078236580278</v>
      </c>
      <c r="JN86" s="29">
        <v>4.4817351760634381</v>
      </c>
      <c r="JO86" s="29">
        <v>37.686956430000002</v>
      </c>
      <c r="JP86" s="29">
        <v>10.030650616605945</v>
      </c>
      <c r="JQ86" s="29">
        <v>7.2092260978710039</v>
      </c>
      <c r="JR86" s="29">
        <v>-0.98690724645802419</v>
      </c>
      <c r="JS86" s="29">
        <v>37.933959440000002</v>
      </c>
      <c r="JT86" s="29">
        <v>9.7957675307617347</v>
      </c>
      <c r="JU86" s="29">
        <v>7.0404109993156601</v>
      </c>
      <c r="JV86" s="29">
        <v>-3.9786983415192623</v>
      </c>
      <c r="JW86" s="29">
        <v>37.374125593000002</v>
      </c>
      <c r="JX86" s="29">
        <v>9.2927313604530291</v>
      </c>
      <c r="JY86" s="29">
        <v>6.6788689991228853</v>
      </c>
      <c r="JZ86" s="29">
        <v>-2.6673363861741919</v>
      </c>
    </row>
    <row r="87" spans="1:286" ht="15" thickBot="1" x14ac:dyDescent="0.35">
      <c r="A87" s="2"/>
      <c r="B87" s="74" t="s">
        <v>570</v>
      </c>
      <c r="C87" s="74" t="s">
        <v>571</v>
      </c>
      <c r="D87" s="74" t="s">
        <v>880</v>
      </c>
      <c r="E87" s="87">
        <v>383606</v>
      </c>
      <c r="F87" s="84">
        <v>402218</v>
      </c>
      <c r="G87" s="22">
        <v>25.046165884000001</v>
      </c>
      <c r="H87" s="22">
        <v>15.494276344737267</v>
      </c>
      <c r="I87" s="22">
        <v>11.302858874344009</v>
      </c>
      <c r="J87" s="22">
        <v>6.4237086640288474</v>
      </c>
      <c r="K87" s="22">
        <v>25.037299219000001</v>
      </c>
      <c r="L87" s="22">
        <v>15.487875715618243</v>
      </c>
      <c r="M87" s="22">
        <v>11.298189704514472</v>
      </c>
      <c r="N87" s="22">
        <v>6.6466064722551117</v>
      </c>
      <c r="O87" s="22">
        <v>25.086020454</v>
      </c>
      <c r="P87" s="22">
        <v>15.479484323723483</v>
      </c>
      <c r="Q87" s="22">
        <v>11.292068300956442</v>
      </c>
      <c r="R87" s="22">
        <v>6.3486848987788136</v>
      </c>
      <c r="S87" s="22">
        <v>25.149308636000001</v>
      </c>
      <c r="T87" s="22">
        <v>15.458029145074224</v>
      </c>
      <c r="U87" s="22">
        <v>11.276417046841642</v>
      </c>
      <c r="V87" s="22">
        <v>6.104565309733017</v>
      </c>
      <c r="W87" s="22">
        <v>25.239607686999999</v>
      </c>
      <c r="X87" s="22">
        <v>15.432519392621137</v>
      </c>
      <c r="Y87" s="22">
        <v>11.257808037586775</v>
      </c>
      <c r="Z87" s="22">
        <v>5.8919055668317579</v>
      </c>
      <c r="AA87" s="22">
        <v>25.368025509999999</v>
      </c>
      <c r="AB87" s="22">
        <v>15.402930635636947</v>
      </c>
      <c r="AC87" s="22">
        <v>11.236223451316429</v>
      </c>
      <c r="AD87" s="22">
        <v>5.6771959905291904</v>
      </c>
      <c r="AE87" s="22">
        <v>25.513733093999999</v>
      </c>
      <c r="AF87" s="22">
        <v>15.368427694335114</v>
      </c>
      <c r="AG87" s="22">
        <v>11.21105403600412</v>
      </c>
      <c r="AH87" s="22">
        <v>5.2688051109009866</v>
      </c>
      <c r="AI87" s="22">
        <v>25.689708945</v>
      </c>
      <c r="AJ87" s="22">
        <v>15.329110714615432</v>
      </c>
      <c r="AK87" s="22">
        <v>11.182372846689463</v>
      </c>
      <c r="AL87" s="22">
        <v>4.9743007841731597</v>
      </c>
      <c r="AM87" s="22">
        <v>25.894171423</v>
      </c>
      <c r="AN87" s="22">
        <v>15.286303768887215</v>
      </c>
      <c r="AO87" s="22">
        <v>11.15114577576065</v>
      </c>
      <c r="AP87" s="22">
        <v>4.7161336192747143</v>
      </c>
      <c r="AQ87" s="22">
        <v>26.143244816999999</v>
      </c>
      <c r="AR87" s="22">
        <v>14.906565232092404</v>
      </c>
      <c r="AS87" s="22">
        <v>10.87413180008056</v>
      </c>
      <c r="AT87" s="22">
        <v>4.2542479738127916</v>
      </c>
      <c r="AU87" s="22">
        <v>27.358269615000001</v>
      </c>
      <c r="AV87" s="22">
        <v>14.612798256598502</v>
      </c>
      <c r="AW87" s="22">
        <v>10.659832881429979</v>
      </c>
      <c r="AX87" s="22">
        <v>2.3686925965861434</v>
      </c>
      <c r="AY87" s="22">
        <v>28.302879582999999</v>
      </c>
      <c r="AZ87" s="22">
        <v>13.764503696709761</v>
      </c>
      <c r="BA87" s="22">
        <v>10.041013810376501</v>
      </c>
      <c r="BB87" s="22">
        <v>0.7299442789970243</v>
      </c>
      <c r="BC87" s="22">
        <v>28.838112539000001</v>
      </c>
      <c r="BD87" s="22">
        <v>13.520425140620494</v>
      </c>
      <c r="BE87" s="22">
        <v>9.8629619018943284</v>
      </c>
      <c r="BF87" s="22">
        <v>-6.7993493053378984E-2</v>
      </c>
      <c r="BG87" s="22">
        <v>29.176082427000001</v>
      </c>
      <c r="BH87" s="22">
        <v>13.300587134383832</v>
      </c>
      <c r="BI87" s="22">
        <v>9.7025931370404539</v>
      </c>
      <c r="BJ87" s="22">
        <v>-0.3654344236990994</v>
      </c>
      <c r="BK87" s="25">
        <v>25.058057550000001</v>
      </c>
      <c r="BL87" s="25">
        <v>15.496651958667636</v>
      </c>
      <c r="BM87" s="25">
        <v>11.304591851631715</v>
      </c>
      <c r="BN87" s="25">
        <v>6.3647659124796014</v>
      </c>
      <c r="BO87" s="25">
        <v>25.057720547999999</v>
      </c>
      <c r="BP87" s="25">
        <v>15.493945560734597</v>
      </c>
      <c r="BQ87" s="25">
        <v>11.302617572019402</v>
      </c>
      <c r="BR87" s="25">
        <v>6.563322592353396</v>
      </c>
      <c r="BS87" s="25">
        <v>25.092821261000001</v>
      </c>
      <c r="BT87" s="25">
        <v>15.490820993501762</v>
      </c>
      <c r="BU87" s="25">
        <v>11.300338243724854</v>
      </c>
      <c r="BV87" s="25">
        <v>6.3340019286396281</v>
      </c>
      <c r="BW87" s="25">
        <v>25.131931587</v>
      </c>
      <c r="BX87" s="25">
        <v>15.484276451143561</v>
      </c>
      <c r="BY87" s="25">
        <v>11.29556409119097</v>
      </c>
      <c r="BZ87" s="25">
        <v>6.1458881268182246</v>
      </c>
      <c r="CA87" s="25">
        <v>25.186592202</v>
      </c>
      <c r="CB87" s="25">
        <v>15.477025147860573</v>
      </c>
      <c r="CC87" s="25">
        <v>11.290274366402336</v>
      </c>
      <c r="CD87" s="25">
        <v>5.9900891475671028</v>
      </c>
      <c r="CE87" s="25">
        <v>25.268153008999999</v>
      </c>
      <c r="CF87" s="25">
        <v>15.469089437071274</v>
      </c>
      <c r="CG87" s="25">
        <v>11.284485375866518</v>
      </c>
      <c r="CH87" s="25">
        <v>5.8304567806440648</v>
      </c>
      <c r="CI87" s="25">
        <v>25.356933547000001</v>
      </c>
      <c r="CJ87" s="25">
        <v>15.46046771657471</v>
      </c>
      <c r="CK87" s="25">
        <v>11.278195950800223</v>
      </c>
      <c r="CL87" s="25">
        <v>5.4684414206095333</v>
      </c>
      <c r="CM87" s="25">
        <v>25.455423638999999</v>
      </c>
      <c r="CN87" s="25">
        <v>15.451097396885958</v>
      </c>
      <c r="CO87" s="25">
        <v>11.271360433045603</v>
      </c>
      <c r="CP87" s="25">
        <v>5.1706501262464517</v>
      </c>
      <c r="CQ87" s="25">
        <v>25.569352508999998</v>
      </c>
      <c r="CR87" s="25">
        <v>15.441254293197002</v>
      </c>
      <c r="CS87" s="25">
        <v>11.264180025945169</v>
      </c>
      <c r="CT87" s="25">
        <v>4.8421829588709464</v>
      </c>
      <c r="CU87" s="25">
        <v>25.706186567</v>
      </c>
      <c r="CV87" s="25">
        <v>15.134073253625163</v>
      </c>
      <c r="CW87" s="25">
        <v>11.04009573430711</v>
      </c>
      <c r="CX87" s="25">
        <v>4.5112291364412478</v>
      </c>
      <c r="CY87" s="25">
        <v>26.311449020000001</v>
      </c>
      <c r="CZ87" s="25">
        <v>15.087708441973122</v>
      </c>
      <c r="DA87" s="25">
        <v>11.006273249721275</v>
      </c>
      <c r="DB87" s="25">
        <v>2.9819070497513493</v>
      </c>
      <c r="DC87" s="25">
        <v>26.748186576999998</v>
      </c>
      <c r="DD87" s="25">
        <v>14.704819158978864</v>
      </c>
      <c r="DE87" s="25">
        <v>10.726960848554969</v>
      </c>
      <c r="DF87" s="25">
        <v>1.468045963448251</v>
      </c>
      <c r="DG87" s="25">
        <v>27.143058088</v>
      </c>
      <c r="DH87" s="25">
        <v>14.638271591265388</v>
      </c>
      <c r="DI87" s="25">
        <v>10.678415324416841</v>
      </c>
      <c r="DJ87" s="25">
        <v>8.3600730898066189E-2</v>
      </c>
      <c r="DK87" s="25">
        <v>27.335614721999999</v>
      </c>
      <c r="DL87" s="25">
        <v>14.490034016537614</v>
      </c>
      <c r="DM87" s="25">
        <v>10.570278077491324</v>
      </c>
      <c r="DN87" s="25">
        <v>-0.23553467675752415</v>
      </c>
      <c r="DO87" s="27">
        <v>25.045679919000001</v>
      </c>
      <c r="DP87" s="27">
        <v>15.494755534501584</v>
      </c>
      <c r="DQ87" s="27">
        <v>11.303208436605557</v>
      </c>
      <c r="DR87" s="27">
        <v>6.4251321844817895</v>
      </c>
      <c r="DS87" s="27">
        <v>25.03067635</v>
      </c>
      <c r="DT87" s="27">
        <v>15.489928854504756</v>
      </c>
      <c r="DU87" s="27">
        <v>11.299687440747347</v>
      </c>
      <c r="DV87" s="27">
        <v>6.6695523338541882</v>
      </c>
      <c r="DW87" s="27">
        <v>25.069248700999999</v>
      </c>
      <c r="DX87" s="27">
        <v>15.484373311140798</v>
      </c>
      <c r="DY87" s="27">
        <v>11.29563474921042</v>
      </c>
      <c r="DZ87" s="27">
        <v>6.4005545132465418</v>
      </c>
      <c r="EA87" s="27">
        <v>25.121216162</v>
      </c>
      <c r="EB87" s="27">
        <v>15.467365431686138</v>
      </c>
      <c r="EC87" s="27">
        <v>11.283227737940535</v>
      </c>
      <c r="ED87" s="27">
        <v>6.1839500659620406</v>
      </c>
      <c r="EE87" s="27">
        <v>25.197530786000002</v>
      </c>
      <c r="EF87" s="27">
        <v>15.448815546974958</v>
      </c>
      <c r="EG87" s="27">
        <v>11.269695855304594</v>
      </c>
      <c r="EH87" s="27">
        <v>6.0010494244854566</v>
      </c>
      <c r="EI87" s="27">
        <v>25.304932805</v>
      </c>
      <c r="EJ87" s="27">
        <v>15.428952636792369</v>
      </c>
      <c r="EK87" s="27">
        <v>11.255206138867864</v>
      </c>
      <c r="EL87" s="27">
        <v>5.8270220751808974</v>
      </c>
      <c r="EM87" s="27">
        <v>25.424362254999998</v>
      </c>
      <c r="EN87" s="27">
        <v>15.407591816254516</v>
      </c>
      <c r="EO87" s="27">
        <v>11.239623717681635</v>
      </c>
      <c r="EP87" s="27">
        <v>5.4643864594201226</v>
      </c>
      <c r="EQ87" s="27">
        <v>25.564499467000001</v>
      </c>
      <c r="ER87" s="27">
        <v>15.384994252349509</v>
      </c>
      <c r="ES87" s="27">
        <v>11.223139109427631</v>
      </c>
      <c r="ET87" s="27">
        <v>5.2253545008358167</v>
      </c>
      <c r="EU87" s="27">
        <v>25.729279373000001</v>
      </c>
      <c r="EV87" s="27">
        <v>15.361417611821549</v>
      </c>
      <c r="EW87" s="27">
        <v>11.205940278408383</v>
      </c>
      <c r="EX87" s="27">
        <v>5.0209582358365932</v>
      </c>
      <c r="EY87" s="27">
        <v>25.934465219</v>
      </c>
      <c r="EZ87" s="27">
        <v>15.039083340988695</v>
      </c>
      <c r="FA87" s="27">
        <v>10.970801915536354</v>
      </c>
      <c r="FB87" s="27">
        <v>4.6157679434203907</v>
      </c>
      <c r="FC87" s="27">
        <v>26.900722456</v>
      </c>
      <c r="FD87" s="27">
        <v>14.886906027779762</v>
      </c>
      <c r="FE87" s="27">
        <v>10.85979068423986</v>
      </c>
      <c r="FF87" s="27">
        <v>2.9789871347451822</v>
      </c>
      <c r="FG87" s="27">
        <v>27.745885913999999</v>
      </c>
      <c r="FH87" s="27">
        <v>14.4217147768733</v>
      </c>
      <c r="FI87" s="27">
        <v>10.52044014333117</v>
      </c>
      <c r="FJ87" s="27">
        <v>1.6612319273588199</v>
      </c>
      <c r="FK87" s="27">
        <v>28.264662417</v>
      </c>
      <c r="FL87" s="27">
        <v>14.269999004474398</v>
      </c>
      <c r="FM87" s="27">
        <v>10.409765599629791</v>
      </c>
      <c r="FN87" s="27">
        <v>1.1187503132257604</v>
      </c>
      <c r="FO87" s="27">
        <v>28.587326310000002</v>
      </c>
      <c r="FP87" s="27">
        <v>14.12588359518835</v>
      </c>
      <c r="FQ87" s="27">
        <v>10.304635415003144</v>
      </c>
      <c r="FR87" s="27">
        <v>1.0425452168288487</v>
      </c>
      <c r="FS87" s="28">
        <v>25.049232498999999</v>
      </c>
      <c r="FT87" s="28">
        <v>15.494276322235276</v>
      </c>
      <c r="FU87" s="28">
        <v>11.30285885792912</v>
      </c>
      <c r="FV87" s="28">
        <v>6.4205928031964739</v>
      </c>
      <c r="FW87" s="28">
        <v>25.044040467999999</v>
      </c>
      <c r="FX87" s="28">
        <v>15.487875620083473</v>
      </c>
      <c r="FY87" s="28">
        <v>11.298189634823188</v>
      </c>
      <c r="FZ87" s="28">
        <v>6.6609616198742021</v>
      </c>
      <c r="GA87" s="28">
        <v>25.106176532999999</v>
      </c>
      <c r="GB87" s="28">
        <v>15.479484124561127</v>
      </c>
      <c r="GC87" s="28">
        <v>11.292068155670275</v>
      </c>
      <c r="GD87" s="28">
        <v>6.3877445545005447</v>
      </c>
      <c r="GE87" s="28">
        <v>25.195899857000001</v>
      </c>
      <c r="GF87" s="28">
        <v>15.457288175793927</v>
      </c>
      <c r="GG87" s="28">
        <v>11.275876520067815</v>
      </c>
      <c r="GH87" s="28">
        <v>6.1767241163689466</v>
      </c>
      <c r="GI87" s="28">
        <v>25.329733263999998</v>
      </c>
      <c r="GJ87" s="28">
        <v>15.43102226588784</v>
      </c>
      <c r="GK87" s="28">
        <v>11.25671590447859</v>
      </c>
      <c r="GL87" s="28">
        <v>6.0039756260012513</v>
      </c>
      <c r="GM87" s="28">
        <v>25.518981385</v>
      </c>
      <c r="GN87" s="28">
        <v>15.400673678257244</v>
      </c>
      <c r="GO87" s="28">
        <v>11.234577032330435</v>
      </c>
      <c r="GP87" s="28">
        <v>5.8493731366299588</v>
      </c>
      <c r="GQ87" s="28">
        <v>25.750438741</v>
      </c>
      <c r="GR87" s="28">
        <v>15.365400272341857</v>
      </c>
      <c r="GS87" s="28">
        <v>11.208845573809334</v>
      </c>
      <c r="GT87" s="28">
        <v>5.5074440751640115</v>
      </c>
      <c r="GU87" s="28">
        <v>26.062598393999998</v>
      </c>
      <c r="GV87" s="28">
        <v>15.325312483965028</v>
      </c>
      <c r="GW87" s="28">
        <v>11.179602090310878</v>
      </c>
      <c r="GX87" s="28">
        <v>5.2665762457502883</v>
      </c>
      <c r="GY87" s="28">
        <v>26.430714172999998</v>
      </c>
      <c r="GZ87" s="28">
        <v>15.281731238415516</v>
      </c>
      <c r="HA87" s="28">
        <v>11.147810178442624</v>
      </c>
      <c r="HB87" s="28">
        <v>5.0782413340380561</v>
      </c>
      <c r="HC87" s="28">
        <v>26.868393059999999</v>
      </c>
      <c r="HD87" s="28">
        <v>14.938721996322117</v>
      </c>
      <c r="HE87" s="28">
        <v>10.897589711883422</v>
      </c>
      <c r="HF87" s="28">
        <v>4.7257293304609931</v>
      </c>
      <c r="HG87" s="28">
        <v>28.241217744</v>
      </c>
      <c r="HH87" s="28">
        <v>14.641186286359829</v>
      </c>
      <c r="HI87" s="28">
        <v>10.680541553908379</v>
      </c>
      <c r="HJ87" s="28">
        <v>3.3377682445851313</v>
      </c>
      <c r="HK87" s="28">
        <v>29.140040384000002</v>
      </c>
      <c r="HL87" s="28">
        <v>13.473259170950909</v>
      </c>
      <c r="HM87" s="28">
        <v>9.8285549836888215</v>
      </c>
      <c r="HN87" s="28">
        <v>-1.3528644376136327</v>
      </c>
      <c r="HO87" s="28">
        <v>29.613386515999998</v>
      </c>
      <c r="HP87" s="28">
        <v>13.227905520664361</v>
      </c>
      <c r="HQ87" s="28">
        <v>9.6495729117422382</v>
      </c>
      <c r="HR87" s="28">
        <v>-4.9236359931304996</v>
      </c>
      <c r="HS87" s="28">
        <v>29.523566396</v>
      </c>
      <c r="HT87" s="28">
        <v>12.367730923962638</v>
      </c>
      <c r="HU87" s="28">
        <v>9.0220875192335637</v>
      </c>
      <c r="HV87" s="28">
        <v>-7.9758854158897812</v>
      </c>
      <c r="HW87" s="29">
        <v>25.025114657</v>
      </c>
      <c r="HX87" s="29">
        <v>15.494344742893993</v>
      </c>
      <c r="HY87" s="29">
        <v>11.302908769847066</v>
      </c>
      <c r="HZ87" s="29">
        <v>6.4843879153994912</v>
      </c>
      <c r="IA87" s="29">
        <v>24.996617740000001</v>
      </c>
      <c r="IB87" s="29">
        <v>15.489222256462794</v>
      </c>
      <c r="IC87" s="29">
        <v>11.29917198731335</v>
      </c>
      <c r="ID87" s="29">
        <v>6.7854365243704571</v>
      </c>
      <c r="IE87" s="29">
        <v>25.035257755</v>
      </c>
      <c r="IF87" s="29">
        <v>15.483025997925278</v>
      </c>
      <c r="IG87" s="29">
        <v>11.294651902977675</v>
      </c>
      <c r="IH87" s="29">
        <v>6.5749782769252736</v>
      </c>
      <c r="II87" s="29">
        <v>25.107304474999999</v>
      </c>
      <c r="IJ87" s="29">
        <v>15.454720033053425</v>
      </c>
      <c r="IK87" s="29">
        <v>11.274003095693597</v>
      </c>
      <c r="IL87" s="29">
        <v>6.412083063941596</v>
      </c>
      <c r="IM87" s="29">
        <v>25.223695548000002</v>
      </c>
      <c r="IN87" s="29">
        <v>15.423709228807477</v>
      </c>
      <c r="IO87" s="29">
        <v>11.25138114574426</v>
      </c>
      <c r="IP87" s="29">
        <v>6.2855257277896381</v>
      </c>
      <c r="IQ87" s="29">
        <v>25.409498017000001</v>
      </c>
      <c r="IR87" s="29">
        <v>15.389844310927893</v>
      </c>
      <c r="IS87" s="29">
        <v>11.226677159635596</v>
      </c>
      <c r="IT87" s="29">
        <v>6.1468550632882959</v>
      </c>
      <c r="IU87" s="29">
        <v>25.631297338</v>
      </c>
      <c r="IV87" s="29">
        <v>15.353256971131772</v>
      </c>
      <c r="IW87" s="29">
        <v>11.199987204641753</v>
      </c>
      <c r="IX87" s="29">
        <v>5.8317851259930507</v>
      </c>
      <c r="IY87" s="29">
        <v>25.920661732999999</v>
      </c>
      <c r="IZ87" s="29">
        <v>15.314581459612802</v>
      </c>
      <c r="JA87" s="29">
        <v>11.171773957448671</v>
      </c>
      <c r="JB87" s="29">
        <v>5.635531790304281</v>
      </c>
      <c r="JC87" s="29">
        <v>26.268740472000001</v>
      </c>
      <c r="JD87" s="29">
        <v>15.27398806492395</v>
      </c>
      <c r="JE87" s="29">
        <v>11.142161641184899</v>
      </c>
      <c r="JF87" s="29">
        <v>5.4822835713595861</v>
      </c>
      <c r="JG87" s="29">
        <v>26.722755057000001</v>
      </c>
      <c r="JH87" s="29">
        <v>15.184178060960047</v>
      </c>
      <c r="JI87" s="29">
        <v>11.076646493673472</v>
      </c>
      <c r="JJ87" s="29">
        <v>4.9600229721681899</v>
      </c>
      <c r="JK87" s="29">
        <v>28.469838367999998</v>
      </c>
      <c r="JL87" s="29">
        <v>14.937509953964542</v>
      </c>
      <c r="JM87" s="29">
        <v>10.896705543858236</v>
      </c>
      <c r="JN87" s="29">
        <v>-0.30334290963195087</v>
      </c>
      <c r="JO87" s="29">
        <v>29.240814868000001</v>
      </c>
      <c r="JP87" s="29">
        <v>13.417125271459945</v>
      </c>
      <c r="JQ87" s="29">
        <v>9.7876060855346658</v>
      </c>
      <c r="JR87" s="29">
        <v>-4.7441009558827147</v>
      </c>
      <c r="JS87" s="29">
        <v>29.069154244</v>
      </c>
      <c r="JT87" s="29">
        <v>13.23537236853613</v>
      </c>
      <c r="JU87" s="29">
        <v>9.6550198733074666</v>
      </c>
      <c r="JV87" s="29">
        <v>-7.3228972928843703</v>
      </c>
      <c r="JW87" s="29">
        <v>28.969825183000001</v>
      </c>
      <c r="JX87" s="29">
        <v>12.790023744980875</v>
      </c>
      <c r="JY87" s="29">
        <v>9.3301442527924028</v>
      </c>
      <c r="JZ87" s="29">
        <v>-7.0452476478212205</v>
      </c>
    </row>
    <row r="88" spans="1:286" ht="15" thickBot="1" x14ac:dyDescent="0.35">
      <c r="A88" s="2"/>
      <c r="B88" s="74" t="s">
        <v>461</v>
      </c>
      <c r="C88" s="74" t="s">
        <v>462</v>
      </c>
      <c r="D88" s="74" t="s">
        <v>872</v>
      </c>
      <c r="E88" s="87">
        <v>382184</v>
      </c>
      <c r="F88" s="84">
        <v>373490</v>
      </c>
      <c r="G88" s="22">
        <v>33.492092759473685</v>
      </c>
      <c r="H88" s="22">
        <v>28.990705600310399</v>
      </c>
      <c r="I88" s="22">
        <v>20.836190930969941</v>
      </c>
      <c r="J88" s="22">
        <v>18.333904457872755</v>
      </c>
      <c r="K88" s="22">
        <v>33.435292607473684</v>
      </c>
      <c r="L88" s="22">
        <v>28.98542892138682</v>
      </c>
      <c r="M88" s="22">
        <v>20.832398477931751</v>
      </c>
      <c r="N88" s="22">
        <v>18.637967950470014</v>
      </c>
      <c r="O88" s="22">
        <v>33.530808080473683</v>
      </c>
      <c r="P88" s="22">
        <v>28.978555418567296</v>
      </c>
      <c r="Q88" s="22">
        <v>20.82745835611869</v>
      </c>
      <c r="R88" s="22">
        <v>18.260852172391921</v>
      </c>
      <c r="S88" s="22">
        <v>33.631776579473687</v>
      </c>
      <c r="T88" s="22">
        <v>28.955374751471734</v>
      </c>
      <c r="U88" s="22">
        <v>20.810797954258543</v>
      </c>
      <c r="V88" s="22">
        <v>17.905693541235475</v>
      </c>
      <c r="W88" s="22">
        <v>33.752272556473685</v>
      </c>
      <c r="X88" s="22">
        <v>28.928914473348019</v>
      </c>
      <c r="Y88" s="22">
        <v>20.791780431378161</v>
      </c>
      <c r="Z88" s="22">
        <v>17.508154071568448</v>
      </c>
      <c r="AA88" s="22">
        <v>33.902493173473687</v>
      </c>
      <c r="AB88" s="22">
        <v>28.899226513018078</v>
      </c>
      <c r="AC88" s="22">
        <v>20.770443109744324</v>
      </c>
      <c r="AD88" s="22">
        <v>17.07819388101678</v>
      </c>
      <c r="AE88" s="22">
        <v>34.069169685473682</v>
      </c>
      <c r="AF88" s="22">
        <v>28.865888056677775</v>
      </c>
      <c r="AG88" s="22">
        <v>20.746482104750953</v>
      </c>
      <c r="AH88" s="22">
        <v>16.637967822217291</v>
      </c>
      <c r="AI88" s="22">
        <v>34.272624558473687</v>
      </c>
      <c r="AJ88" s="22">
        <v>28.82904854914581</v>
      </c>
      <c r="AK88" s="22">
        <v>20.72000482533176</v>
      </c>
      <c r="AL88" s="22">
        <v>16.141132283126247</v>
      </c>
      <c r="AM88" s="22">
        <v>34.501133956473687</v>
      </c>
      <c r="AN88" s="22">
        <v>28.789674359353064</v>
      </c>
      <c r="AO88" s="22">
        <v>20.691705819864811</v>
      </c>
      <c r="AP88" s="22">
        <v>15.613295416353765</v>
      </c>
      <c r="AQ88" s="22">
        <v>34.767374826473684</v>
      </c>
      <c r="AR88" s="22">
        <v>28.77126381343172</v>
      </c>
      <c r="AS88" s="22">
        <v>20.678473798014458</v>
      </c>
      <c r="AT88" s="22">
        <v>15.073047596701834</v>
      </c>
      <c r="AU88" s="22">
        <v>35.853109297473686</v>
      </c>
      <c r="AV88" s="22">
        <v>28.563467574447461</v>
      </c>
      <c r="AW88" s="22">
        <v>20.529126549627129</v>
      </c>
      <c r="AX88" s="22">
        <v>12.198042060013226</v>
      </c>
      <c r="AY88" s="22">
        <v>36.836311688473685</v>
      </c>
      <c r="AZ88" s="22">
        <v>28.651091199454388</v>
      </c>
      <c r="BA88" s="22">
        <v>20.592103374195638</v>
      </c>
      <c r="BB88" s="22">
        <v>9.8920174574527451</v>
      </c>
      <c r="BC88" s="22">
        <v>37.363480707473684</v>
      </c>
      <c r="BD88" s="22">
        <v>29.814197045351559</v>
      </c>
      <c r="BE88" s="22">
        <v>21.428050446756068</v>
      </c>
      <c r="BF88" s="22">
        <v>9.2981328775416472</v>
      </c>
      <c r="BG88" s="22">
        <v>37.694003699473683</v>
      </c>
      <c r="BH88" s="22">
        <v>31.786693473465231</v>
      </c>
      <c r="BI88" s="22">
        <v>22.845722467349891</v>
      </c>
      <c r="BJ88" s="22">
        <v>9.3465565377461957</v>
      </c>
      <c r="BK88" s="25">
        <v>33.517340043473688</v>
      </c>
      <c r="BL88" s="25">
        <v>28.992477511885994</v>
      </c>
      <c r="BM88" s="25">
        <v>20.837464438707588</v>
      </c>
      <c r="BN88" s="25">
        <v>18.265849710806826</v>
      </c>
      <c r="BO88" s="25">
        <v>33.477563532473688</v>
      </c>
      <c r="BP88" s="25">
        <v>28.990105405704341</v>
      </c>
      <c r="BQ88" s="25">
        <v>20.83575955928896</v>
      </c>
      <c r="BR88" s="25">
        <v>18.533231008225062</v>
      </c>
      <c r="BS88" s="25">
        <v>33.539707618473685</v>
      </c>
      <c r="BT88" s="25">
        <v>28.987427803585522</v>
      </c>
      <c r="BU88" s="25">
        <v>20.833835113925193</v>
      </c>
      <c r="BV88" s="25">
        <v>18.328364583864321</v>
      </c>
      <c r="BW88" s="25">
        <v>33.599649111473681</v>
      </c>
      <c r="BX88" s="25">
        <v>28.980183827087323</v>
      </c>
      <c r="BY88" s="25">
        <v>20.828628725384778</v>
      </c>
      <c r="BZ88" s="25">
        <v>18.142852935299526</v>
      </c>
      <c r="CA88" s="25">
        <v>33.672003574473685</v>
      </c>
      <c r="CB88" s="25">
        <v>28.972359774595049</v>
      </c>
      <c r="CC88" s="25">
        <v>20.823005424805949</v>
      </c>
      <c r="CD88" s="25">
        <v>17.898989797919953</v>
      </c>
      <c r="CE88" s="25">
        <v>33.760607541473682</v>
      </c>
      <c r="CF88" s="25">
        <v>28.964012961544181</v>
      </c>
      <c r="CG88" s="25">
        <v>20.817006405920697</v>
      </c>
      <c r="CH88" s="25">
        <v>17.624008445906441</v>
      </c>
      <c r="CI88" s="25">
        <v>33.857869367473683</v>
      </c>
      <c r="CJ88" s="25">
        <v>28.955338569984917</v>
      </c>
      <c r="CK88" s="25">
        <v>20.810771949911565</v>
      </c>
      <c r="CL88" s="25">
        <v>17.319937063994256</v>
      </c>
      <c r="CM88" s="25">
        <v>33.970954287473688</v>
      </c>
      <c r="CN88" s="25">
        <v>28.946305788615891</v>
      </c>
      <c r="CO88" s="25">
        <v>20.804279912089598</v>
      </c>
      <c r="CP88" s="25">
        <v>16.954178758783534</v>
      </c>
      <c r="CQ88" s="25">
        <v>34.090436847473683</v>
      </c>
      <c r="CR88" s="25">
        <v>28.937046575745896</v>
      </c>
      <c r="CS88" s="25">
        <v>20.797625133489536</v>
      </c>
      <c r="CT88" s="25">
        <v>16.533071233272086</v>
      </c>
      <c r="CU88" s="25">
        <v>34.203901631473684</v>
      </c>
      <c r="CV88" s="25">
        <v>28.930635838624962</v>
      </c>
      <c r="CW88" s="25">
        <v>20.793017610495731</v>
      </c>
      <c r="CX88" s="25">
        <v>16.092661978348715</v>
      </c>
      <c r="CY88" s="25">
        <v>34.617708653473684</v>
      </c>
      <c r="CZ88" s="25">
        <v>28.928800180012907</v>
      </c>
      <c r="DA88" s="25">
        <v>20.79169828650782</v>
      </c>
      <c r="DB88" s="25">
        <v>14.230606586999407</v>
      </c>
      <c r="DC88" s="25">
        <v>35.102193563473683</v>
      </c>
      <c r="DD88" s="25">
        <v>29.109228419837162</v>
      </c>
      <c r="DE88" s="25">
        <v>20.921375615033309</v>
      </c>
      <c r="DF88" s="25">
        <v>12.100772694626063</v>
      </c>
      <c r="DG88" s="25">
        <v>35.601016135473685</v>
      </c>
      <c r="DH88" s="25">
        <v>30.135523934962045</v>
      </c>
      <c r="DI88" s="25">
        <v>21.658994409124034</v>
      </c>
      <c r="DJ88" s="25">
        <v>10.340620523861588</v>
      </c>
      <c r="DK88" s="25">
        <v>35.829619856473684</v>
      </c>
      <c r="DL88" s="25">
        <v>31.834860008031324</v>
      </c>
      <c r="DM88" s="25">
        <v>22.880340704123387</v>
      </c>
      <c r="DN88" s="25">
        <v>9.9946207899273674</v>
      </c>
      <c r="DO88" s="27">
        <v>33.491477104473688</v>
      </c>
      <c r="DP88" s="27">
        <v>28.991098509964814</v>
      </c>
      <c r="DQ88" s="27">
        <v>20.836473322874809</v>
      </c>
      <c r="DR88" s="27">
        <v>18.337033095728007</v>
      </c>
      <c r="DS88" s="27">
        <v>33.426865129473683</v>
      </c>
      <c r="DT88" s="27">
        <v>28.987114875536072</v>
      </c>
      <c r="DU88" s="27">
        <v>20.833610206374619</v>
      </c>
      <c r="DV88" s="27">
        <v>18.682401096787476</v>
      </c>
      <c r="DW88" s="27">
        <v>33.509388282473687</v>
      </c>
      <c r="DX88" s="27">
        <v>28.98255407448962</v>
      </c>
      <c r="DY88" s="27">
        <v>20.830332268862087</v>
      </c>
      <c r="DZ88" s="27">
        <v>18.361569045970821</v>
      </c>
      <c r="EA88" s="27">
        <v>33.595788497473684</v>
      </c>
      <c r="EB88" s="27">
        <v>28.962964436689258</v>
      </c>
      <c r="EC88" s="27">
        <v>20.816252810462405</v>
      </c>
      <c r="ED88" s="27">
        <v>18.058513208316786</v>
      </c>
      <c r="EE88" s="27">
        <v>33.698228628473686</v>
      </c>
      <c r="EF88" s="27">
        <v>28.942046663172082</v>
      </c>
      <c r="EG88" s="27">
        <v>20.801218794772566</v>
      </c>
      <c r="EH88" s="27">
        <v>17.717082203389698</v>
      </c>
      <c r="EI88" s="27">
        <v>33.821273711473687</v>
      </c>
      <c r="EJ88" s="27">
        <v>28.920012791619072</v>
      </c>
      <c r="EK88" s="27">
        <v>20.785382617448821</v>
      </c>
      <c r="EL88" s="27">
        <v>17.364651471914701</v>
      </c>
      <c r="EM88" s="27">
        <v>33.953896527473688</v>
      </c>
      <c r="EN88" s="27">
        <v>28.896915828094738</v>
      </c>
      <c r="EO88" s="27">
        <v>20.768782374993407</v>
      </c>
      <c r="EP88" s="27">
        <v>17.009428220247781</v>
      </c>
      <c r="EQ88" s="27">
        <v>34.110847307473684</v>
      </c>
      <c r="ER88" s="27">
        <v>28.873006337979962</v>
      </c>
      <c r="ES88" s="27">
        <v>20.751598153679101</v>
      </c>
      <c r="ET88" s="27">
        <v>16.619403552748526</v>
      </c>
      <c r="EU88" s="27">
        <v>34.287759693473689</v>
      </c>
      <c r="EV88" s="27">
        <v>28.84843876063638</v>
      </c>
      <c r="EW88" s="27">
        <v>20.733940952115965</v>
      </c>
      <c r="EX88" s="27">
        <v>16.195857647135007</v>
      </c>
      <c r="EY88" s="27">
        <v>34.496841682473686</v>
      </c>
      <c r="EZ88" s="27">
        <v>28.826875994805725</v>
      </c>
      <c r="FA88" s="27">
        <v>20.718443367750769</v>
      </c>
      <c r="FB88" s="27">
        <v>15.756502407639534</v>
      </c>
      <c r="FC88" s="27">
        <v>35.396906090473685</v>
      </c>
      <c r="FD88" s="27">
        <v>28.726831255548351</v>
      </c>
      <c r="FE88" s="27">
        <v>20.646539243803424</v>
      </c>
      <c r="FF88" s="27">
        <v>13.404097025535073</v>
      </c>
      <c r="FG88" s="27">
        <v>36.045811503473686</v>
      </c>
      <c r="FH88" s="27">
        <v>28.903839229388677</v>
      </c>
      <c r="FI88" s="27">
        <v>20.773758359822516</v>
      </c>
      <c r="FJ88" s="27">
        <v>11.374935897956192</v>
      </c>
      <c r="FK88" s="27">
        <v>36.315552420473686</v>
      </c>
      <c r="FL88" s="27">
        <v>30.139453212615727</v>
      </c>
      <c r="FM88" s="27">
        <v>21.661818458339724</v>
      </c>
      <c r="FN88" s="27">
        <v>10.86518099544752</v>
      </c>
      <c r="FO88" s="27">
        <v>36.392121720473682</v>
      </c>
      <c r="FP88" s="27">
        <v>32.149802032596234</v>
      </c>
      <c r="FQ88" s="27">
        <v>23.106695738267522</v>
      </c>
      <c r="FR88" s="27">
        <v>11.013372534059446</v>
      </c>
      <c r="FS88" s="28">
        <v>33.492432793473682</v>
      </c>
      <c r="FT88" s="28">
        <v>28.990704740840318</v>
      </c>
      <c r="FU88" s="28">
        <v>20.836190313251869</v>
      </c>
      <c r="FV88" s="28">
        <v>18.331623068993729</v>
      </c>
      <c r="FW88" s="28">
        <v>33.433521906473686</v>
      </c>
      <c r="FX88" s="28">
        <v>28.985425222860652</v>
      </c>
      <c r="FY88" s="28">
        <v>20.832395819728173</v>
      </c>
      <c r="FZ88" s="28">
        <v>18.678879794670781</v>
      </c>
      <c r="GA88" s="28">
        <v>33.539796493473688</v>
      </c>
      <c r="GB88" s="28">
        <v>28.978547714189297</v>
      </c>
      <c r="GC88" s="28">
        <v>20.827452818830526</v>
      </c>
      <c r="GD88" s="28">
        <v>18.363287517865643</v>
      </c>
      <c r="GE88" s="28">
        <v>33.668208633473682</v>
      </c>
      <c r="GF88" s="28">
        <v>28.951217232621463</v>
      </c>
      <c r="GG88" s="28">
        <v>20.807809863600877</v>
      </c>
      <c r="GH88" s="28">
        <v>18.08762123198175</v>
      </c>
      <c r="GI88" s="28">
        <v>33.836553320473683</v>
      </c>
      <c r="GJ88" s="28">
        <v>28.92005673638463</v>
      </c>
      <c r="GK88" s="28">
        <v>20.785414201417083</v>
      </c>
      <c r="GL88" s="28">
        <v>17.793120114023303</v>
      </c>
      <c r="GM88" s="28">
        <v>34.061779707473683</v>
      </c>
      <c r="GN88" s="28">
        <v>28.885537243734483</v>
      </c>
      <c r="GO88" s="28">
        <v>20.76060436237367</v>
      </c>
      <c r="GP88" s="28">
        <v>17.508246036755747</v>
      </c>
      <c r="GQ88" s="28">
        <v>34.332080915473682</v>
      </c>
      <c r="GR88" s="28">
        <v>28.846986855016674</v>
      </c>
      <c r="GS88" s="28">
        <v>20.732897438959611</v>
      </c>
      <c r="GT88" s="28">
        <v>17.21385024091736</v>
      </c>
      <c r="GU88" s="28">
        <v>34.532331326473681</v>
      </c>
      <c r="GV88" s="28">
        <v>28.804923154736386</v>
      </c>
      <c r="GW88" s="28">
        <v>20.702665429349818</v>
      </c>
      <c r="GX88" s="28">
        <v>16.842700860148003</v>
      </c>
      <c r="GY88" s="28">
        <v>34.738875148473682</v>
      </c>
      <c r="GZ88" s="28">
        <v>28.760199896601186</v>
      </c>
      <c r="HA88" s="28">
        <v>20.670521943144017</v>
      </c>
      <c r="HB88" s="28">
        <v>16.474081416369799</v>
      </c>
      <c r="HC88" s="28">
        <v>34.975310287473683</v>
      </c>
      <c r="HD88" s="28">
        <v>28.716504340421341</v>
      </c>
      <c r="HE88" s="28">
        <v>20.639117086568589</v>
      </c>
      <c r="HF88" s="28">
        <v>16.142536924322521</v>
      </c>
      <c r="HG88" s="28">
        <v>36.030666130473683</v>
      </c>
      <c r="HH88" s="28">
        <v>28.485638893988273</v>
      </c>
      <c r="HI88" s="28">
        <v>20.473189544563834</v>
      </c>
      <c r="HJ88" s="28">
        <v>14.274134896284021</v>
      </c>
      <c r="HK88" s="28">
        <v>37.320672858473685</v>
      </c>
      <c r="HL88" s="28">
        <v>28.566776607571409</v>
      </c>
      <c r="HM88" s="28">
        <v>20.531504816886919</v>
      </c>
      <c r="HN88" s="28">
        <v>10.402734726775865</v>
      </c>
      <c r="HO88" s="28">
        <v>38.069861337473682</v>
      </c>
      <c r="HP88" s="28">
        <v>29.726646258155867</v>
      </c>
      <c r="HQ88" s="28">
        <v>21.365125972156644</v>
      </c>
      <c r="HR88" s="28">
        <v>6.3045548555658648</v>
      </c>
      <c r="HS88" s="28">
        <v>38.477144043473686</v>
      </c>
      <c r="HT88" s="28">
        <v>31.703392374348237</v>
      </c>
      <c r="HU88" s="28">
        <v>22.785852327247376</v>
      </c>
      <c r="HV88" s="28">
        <v>3.2264608017030234</v>
      </c>
      <c r="HW88" s="29">
        <v>33.477377162473687</v>
      </c>
      <c r="HX88" s="29">
        <v>28.990704768687944</v>
      </c>
      <c r="HY88" s="29">
        <v>20.836190333266508</v>
      </c>
      <c r="HZ88" s="29">
        <v>18.373731266806931</v>
      </c>
      <c r="IA88" s="29">
        <v>33.403259650473686</v>
      </c>
      <c r="IB88" s="29">
        <v>28.986422338582553</v>
      </c>
      <c r="IC88" s="29">
        <v>20.833112466430332</v>
      </c>
      <c r="ID88" s="29">
        <v>18.762326884531273</v>
      </c>
      <c r="IE88" s="29">
        <v>33.493797149473686</v>
      </c>
      <c r="IF88" s="29">
        <v>28.981036104269371</v>
      </c>
      <c r="IG88" s="29">
        <v>20.829241273776532</v>
      </c>
      <c r="IH88" s="29">
        <v>18.488596740060427</v>
      </c>
      <c r="II88" s="29">
        <v>33.608027693473687</v>
      </c>
      <c r="IJ88" s="29">
        <v>28.943464189187008</v>
      </c>
      <c r="IK88" s="29">
        <v>20.802237598630043</v>
      </c>
      <c r="IL88" s="29">
        <v>18.246551213409525</v>
      </c>
      <c r="IM88" s="29">
        <v>33.764872741473681</v>
      </c>
      <c r="IN88" s="29">
        <v>28.902315843980681</v>
      </c>
      <c r="IO88" s="29">
        <v>20.772663472734905</v>
      </c>
      <c r="IP88" s="29">
        <v>17.96495737136258</v>
      </c>
      <c r="IQ88" s="29">
        <v>33.987511133473689</v>
      </c>
      <c r="IR88" s="29">
        <v>28.857682872677078</v>
      </c>
      <c r="IS88" s="29">
        <v>20.740584877452683</v>
      </c>
      <c r="IT88" s="29">
        <v>17.633241621036838</v>
      </c>
      <c r="IU88" s="29">
        <v>34.252449831473683</v>
      </c>
      <c r="IV88" s="29">
        <v>28.810042404183879</v>
      </c>
      <c r="IW88" s="29">
        <v>20.706344734723817</v>
      </c>
      <c r="IX88" s="29">
        <v>17.303021192159569</v>
      </c>
      <c r="IY88" s="29">
        <v>34.455168683473687</v>
      </c>
      <c r="IZ88" s="29">
        <v>28.760287537707388</v>
      </c>
      <c r="JA88" s="29">
        <v>20.670584932532662</v>
      </c>
      <c r="JB88" s="29">
        <v>16.936851369555718</v>
      </c>
      <c r="JC88" s="29">
        <v>34.659690005473685</v>
      </c>
      <c r="JD88" s="29">
        <v>28.708458934597019</v>
      </c>
      <c r="JE88" s="29">
        <v>20.63333469499165</v>
      </c>
      <c r="JF88" s="29">
        <v>16.561306768989425</v>
      </c>
      <c r="JG88" s="29">
        <v>34.915561109473686</v>
      </c>
      <c r="JH88" s="29">
        <v>28.657424647887897</v>
      </c>
      <c r="JI88" s="29">
        <v>20.596655348288003</v>
      </c>
      <c r="JJ88" s="29">
        <v>16.075270232792224</v>
      </c>
      <c r="JK88" s="29">
        <v>36.719921912473687</v>
      </c>
      <c r="JL88" s="29">
        <v>28.422906617873785</v>
      </c>
      <c r="JM88" s="29">
        <v>20.428102622545563</v>
      </c>
      <c r="JN88" s="29">
        <v>11.250931335929387</v>
      </c>
      <c r="JO88" s="29">
        <v>38.008623598473683</v>
      </c>
      <c r="JP88" s="29">
        <v>28.585925882011296</v>
      </c>
      <c r="JQ88" s="29">
        <v>20.545267777468837</v>
      </c>
      <c r="JR88" s="29">
        <v>6.9975824100447497</v>
      </c>
      <c r="JS88" s="29">
        <v>38.625887598473682</v>
      </c>
      <c r="JT88" s="29">
        <v>31.470883798773141</v>
      </c>
      <c r="JU88" s="29">
        <v>22.618743835975653</v>
      </c>
      <c r="JV88" s="29">
        <v>3.2127968356679055</v>
      </c>
      <c r="JW88" s="29">
        <v>38.572192883473683</v>
      </c>
      <c r="JX88" s="29">
        <v>31.988436473427896</v>
      </c>
      <c r="JY88" s="29">
        <v>22.990719133666413</v>
      </c>
      <c r="JZ88" s="29">
        <v>2.9636967000692778</v>
      </c>
    </row>
    <row r="89" spans="1:286" ht="15" thickBot="1" x14ac:dyDescent="0.35">
      <c r="A89" s="2"/>
      <c r="B89" s="74" t="s">
        <v>572</v>
      </c>
      <c r="C89" s="74" t="s">
        <v>573</v>
      </c>
      <c r="D89" s="74" t="s">
        <v>872</v>
      </c>
      <c r="E89" s="87">
        <v>381030</v>
      </c>
      <c r="F89" s="84">
        <v>396165</v>
      </c>
      <c r="G89" s="22">
        <v>24.983272114000002</v>
      </c>
      <c r="H89" s="22">
        <v>8.7025983852669597</v>
      </c>
      <c r="I89" s="22">
        <v>6.3484243600816219</v>
      </c>
      <c r="J89" s="22">
        <v>12.323301589823961</v>
      </c>
      <c r="K89" s="22">
        <v>24.898578008000001</v>
      </c>
      <c r="L89" s="22">
        <v>8.7013309847137492</v>
      </c>
      <c r="M89" s="22">
        <v>6.3474998090234456</v>
      </c>
      <c r="N89" s="22">
        <v>10.943529085554689</v>
      </c>
      <c r="O89" s="22">
        <v>24.962276322000001</v>
      </c>
      <c r="P89" s="22">
        <v>8.6997787894898959</v>
      </c>
      <c r="Q89" s="22">
        <v>6.3463675042180911</v>
      </c>
      <c r="R89" s="22">
        <v>9.3364561131059727</v>
      </c>
      <c r="S89" s="22">
        <v>25.013060991</v>
      </c>
      <c r="T89" s="22">
        <v>8.6930425207149185</v>
      </c>
      <c r="U89" s="22">
        <v>6.3414534899324808</v>
      </c>
      <c r="V89" s="22">
        <v>9.1063844379609122</v>
      </c>
      <c r="W89" s="22">
        <v>25.065447837000001</v>
      </c>
      <c r="X89" s="22">
        <v>8.6857403930339672</v>
      </c>
      <c r="Y89" s="22">
        <v>6.3361266894531365</v>
      </c>
      <c r="Z89" s="22">
        <v>9.0311499682004985</v>
      </c>
      <c r="AA89" s="22">
        <v>25.119575174000001</v>
      </c>
      <c r="AB89" s="22">
        <v>8.6778677636941666</v>
      </c>
      <c r="AC89" s="22">
        <v>6.3303837159564749</v>
      </c>
      <c r="AD89" s="22">
        <v>8.88668688236619</v>
      </c>
      <c r="AE89" s="22">
        <v>25.171422630999999</v>
      </c>
      <c r="AF89" s="22">
        <v>8.66937244280175</v>
      </c>
      <c r="AG89" s="22">
        <v>6.3241864976416062</v>
      </c>
      <c r="AH89" s="22">
        <v>8.7966565066274196</v>
      </c>
      <c r="AI89" s="22">
        <v>25.226099486999999</v>
      </c>
      <c r="AJ89" s="22">
        <v>8.6602401371316056</v>
      </c>
      <c r="AK89" s="22">
        <v>6.3175246077998075</v>
      </c>
      <c r="AL89" s="22">
        <v>8.6193366876830328</v>
      </c>
      <c r="AM89" s="22">
        <v>25.282102655999999</v>
      </c>
      <c r="AN89" s="22">
        <v>8.6506742662600544</v>
      </c>
      <c r="AO89" s="22">
        <v>6.3105464381798981</v>
      </c>
      <c r="AP89" s="22">
        <v>8.5592806223506894</v>
      </c>
      <c r="AQ89" s="22">
        <v>25.339307502</v>
      </c>
      <c r="AR89" s="22">
        <v>8.2543353061243341</v>
      </c>
      <c r="AS89" s="22">
        <v>6.0214226847920926</v>
      </c>
      <c r="AT89" s="22">
        <v>8.4550332112571756</v>
      </c>
      <c r="AU89" s="22">
        <v>25.572529895999999</v>
      </c>
      <c r="AV89" s="22">
        <v>8.1964338251242257</v>
      </c>
      <c r="AW89" s="22">
        <v>5.9791843605361814</v>
      </c>
      <c r="AX89" s="22">
        <v>7.9691270726009851</v>
      </c>
      <c r="AY89" s="22">
        <v>25.860962604000001</v>
      </c>
      <c r="AZ89" s="22">
        <v>8.0465112741808316</v>
      </c>
      <c r="BA89" s="22">
        <v>5.8698179469204588</v>
      </c>
      <c r="BB89" s="22">
        <v>7.0648358816648056</v>
      </c>
      <c r="BC89" s="22">
        <v>25.968415151999999</v>
      </c>
      <c r="BD89" s="22">
        <v>8.0091728512824929</v>
      </c>
      <c r="BE89" s="22">
        <v>5.8425800872605045</v>
      </c>
      <c r="BF89" s="22">
        <v>6.3824231538135834</v>
      </c>
      <c r="BG89" s="22">
        <v>25.989061428999999</v>
      </c>
      <c r="BH89" s="22">
        <v>7.6908591990595685</v>
      </c>
      <c r="BI89" s="22">
        <v>5.6103747096873358</v>
      </c>
      <c r="BJ89" s="22">
        <v>5.8076622529955362</v>
      </c>
      <c r="BK89" s="25">
        <v>25.002599812</v>
      </c>
      <c r="BL89" s="25">
        <v>8.7029729891136558</v>
      </c>
      <c r="BM89" s="25">
        <v>6.3486976283723626</v>
      </c>
      <c r="BN89" s="25">
        <v>12.286119320369087</v>
      </c>
      <c r="BO89" s="25">
        <v>24.933052462999999</v>
      </c>
      <c r="BP89" s="25">
        <v>8.7022684792169702</v>
      </c>
      <c r="BQ89" s="25">
        <v>6.3481836982112734</v>
      </c>
      <c r="BR89" s="25">
        <v>11.641002533215566</v>
      </c>
      <c r="BS89" s="25">
        <v>24.967451407999999</v>
      </c>
      <c r="BT89" s="25">
        <v>8.7014811086997828</v>
      </c>
      <c r="BU89" s="25">
        <v>6.3476093223811549</v>
      </c>
      <c r="BV89" s="25">
        <v>10.862693923530061</v>
      </c>
      <c r="BW89" s="25">
        <v>24.990685978000002</v>
      </c>
      <c r="BX89" s="25">
        <v>8.6992408136890074</v>
      </c>
      <c r="BY89" s="25">
        <v>6.3459750583613124</v>
      </c>
      <c r="BZ89" s="25">
        <v>10.747403724709187</v>
      </c>
      <c r="CA89" s="25">
        <v>25.018339661999999</v>
      </c>
      <c r="CB89" s="25">
        <v>8.6968847672727527</v>
      </c>
      <c r="CC89" s="25">
        <v>6.3442563553027238</v>
      </c>
      <c r="CD89" s="25">
        <v>10.731545021072449</v>
      </c>
      <c r="CE89" s="25">
        <v>25.050425216000001</v>
      </c>
      <c r="CF89" s="25">
        <v>8.6944000356817117</v>
      </c>
      <c r="CG89" s="25">
        <v>6.3424437782007477</v>
      </c>
      <c r="CH89" s="25">
        <v>10.649317280828058</v>
      </c>
      <c r="CI89" s="25">
        <v>25.085137066000001</v>
      </c>
      <c r="CJ89" s="25">
        <v>8.6918326528176504</v>
      </c>
      <c r="CK89" s="25">
        <v>6.3405709081458159</v>
      </c>
      <c r="CL89" s="25">
        <v>10.600672529877682</v>
      </c>
      <c r="CM89" s="25">
        <v>25.125237205000001</v>
      </c>
      <c r="CN89" s="25">
        <v>8.6891424479685959</v>
      </c>
      <c r="CO89" s="25">
        <v>6.3386084411628225</v>
      </c>
      <c r="CP89" s="25">
        <v>10.46839420508346</v>
      </c>
      <c r="CQ89" s="25">
        <v>25.170321088999998</v>
      </c>
      <c r="CR89" s="25">
        <v>8.6864006944732939</v>
      </c>
      <c r="CS89" s="25">
        <v>6.3366083701600759</v>
      </c>
      <c r="CT89" s="25">
        <v>10.426748054658951</v>
      </c>
      <c r="CU89" s="25">
        <v>25.219993375000001</v>
      </c>
      <c r="CV89" s="25">
        <v>8.3972378508053662</v>
      </c>
      <c r="CW89" s="25">
        <v>6.1256681015754957</v>
      </c>
      <c r="CX89" s="25">
        <v>10.338484717570756</v>
      </c>
      <c r="CY89" s="25">
        <v>25.340697517999999</v>
      </c>
      <c r="CZ89" s="25">
        <v>8.389004020811285</v>
      </c>
      <c r="DA89" s="25">
        <v>6.1196616372303536</v>
      </c>
      <c r="DB89" s="25">
        <v>10.026347966697715</v>
      </c>
      <c r="DC89" s="25">
        <v>25.420202939999999</v>
      </c>
      <c r="DD89" s="25">
        <v>8.3030983683489392</v>
      </c>
      <c r="DE89" s="25">
        <v>6.0569946597809592</v>
      </c>
      <c r="DF89" s="25">
        <v>9.7907901192468483</v>
      </c>
      <c r="DG89" s="25">
        <v>25.487611223000002</v>
      </c>
      <c r="DH89" s="25">
        <v>8.2932214791815184</v>
      </c>
      <c r="DI89" s="25">
        <v>6.0497896066443664</v>
      </c>
      <c r="DJ89" s="25">
        <v>9.6087214843011761</v>
      </c>
      <c r="DK89" s="25">
        <v>25.498289378999999</v>
      </c>
      <c r="DL89" s="25">
        <v>8.2447339023756605</v>
      </c>
      <c r="DM89" s="25">
        <v>6.0144185944330291</v>
      </c>
      <c r="DN89" s="25">
        <v>9.581504235819823</v>
      </c>
      <c r="DO89" s="27">
        <v>24.983197854</v>
      </c>
      <c r="DP89" s="27">
        <v>8.7026742785604991</v>
      </c>
      <c r="DQ89" s="27">
        <v>6.3484797231826349</v>
      </c>
      <c r="DR89" s="27">
        <v>12.323472957919723</v>
      </c>
      <c r="DS89" s="27">
        <v>24.896001424000001</v>
      </c>
      <c r="DT89" s="27">
        <v>8.7016573036503253</v>
      </c>
      <c r="DU89" s="27">
        <v>6.3477378541445004</v>
      </c>
      <c r="DV89" s="27">
        <v>10.953721911954135</v>
      </c>
      <c r="DW89" s="27">
        <v>24.956592033</v>
      </c>
      <c r="DX89" s="27">
        <v>8.7005484694945565</v>
      </c>
      <c r="DY89" s="27">
        <v>6.3469289750656168</v>
      </c>
      <c r="DZ89" s="27">
        <v>9.3574723687219326</v>
      </c>
      <c r="EA89" s="27">
        <v>25.004096744000002</v>
      </c>
      <c r="EB89" s="27">
        <v>8.6944909914328949</v>
      </c>
      <c r="EC89" s="27">
        <v>6.3425101291549035</v>
      </c>
      <c r="ED89" s="27">
        <v>9.1381951989491839</v>
      </c>
      <c r="EE89" s="27">
        <v>25.052565801</v>
      </c>
      <c r="EF89" s="27">
        <v>8.688215538599259</v>
      </c>
      <c r="EG89" s="27">
        <v>6.3379322736827906</v>
      </c>
      <c r="EH89" s="27">
        <v>9.074957511473098</v>
      </c>
      <c r="EI89" s="27">
        <v>25.101183628000001</v>
      </c>
      <c r="EJ89" s="27">
        <v>8.6817356508363179</v>
      </c>
      <c r="EK89" s="27">
        <v>6.3332052857759962</v>
      </c>
      <c r="EL89" s="27">
        <v>8.9465703639390739</v>
      </c>
      <c r="EM89" s="27">
        <v>25.147205470999999</v>
      </c>
      <c r="EN89" s="27">
        <v>8.6750757062087889</v>
      </c>
      <c r="EO89" s="27">
        <v>6.3283469488933273</v>
      </c>
      <c r="EP89" s="27">
        <v>8.8704605240796539</v>
      </c>
      <c r="EQ89" s="27">
        <v>25.194377320000001</v>
      </c>
      <c r="ER89" s="27">
        <v>8.6682326806464953</v>
      </c>
      <c r="ES89" s="27">
        <v>6.3233550570176922</v>
      </c>
      <c r="ET89" s="27">
        <v>8.7099284817221552</v>
      </c>
      <c r="EU89" s="27">
        <v>25.242068212</v>
      </c>
      <c r="EV89" s="27">
        <v>8.6612698627751552</v>
      </c>
      <c r="EW89" s="27">
        <v>6.318275778320416</v>
      </c>
      <c r="EX89" s="27">
        <v>8.6665918603004393</v>
      </c>
      <c r="EY89" s="27">
        <v>25.290096374000001</v>
      </c>
      <c r="EZ89" s="27">
        <v>8.0892126832418718</v>
      </c>
      <c r="FA89" s="27">
        <v>5.900968030319901</v>
      </c>
      <c r="FB89" s="27">
        <v>8.5800462183619945</v>
      </c>
      <c r="FC89" s="27">
        <v>25.477823629</v>
      </c>
      <c r="FD89" s="27">
        <v>8.0498935484038867</v>
      </c>
      <c r="FE89" s="27">
        <v>5.8722852688764471</v>
      </c>
      <c r="FF89" s="27">
        <v>8.1688080273557055</v>
      </c>
      <c r="FG89" s="27">
        <v>25.631161378000002</v>
      </c>
      <c r="FH89" s="27">
        <v>7.9486132934542306</v>
      </c>
      <c r="FI89" s="27">
        <v>5.798402732965541</v>
      </c>
      <c r="FJ89" s="27">
        <v>7.8793910657053416</v>
      </c>
      <c r="FK89" s="27">
        <v>25.708195402000001</v>
      </c>
      <c r="FL89" s="27">
        <v>7.9244183769687826</v>
      </c>
      <c r="FM89" s="27">
        <v>5.7807528782432565</v>
      </c>
      <c r="FN89" s="27">
        <v>7.7759389930661271</v>
      </c>
      <c r="FO89" s="27">
        <v>25.736638636999999</v>
      </c>
      <c r="FP89" s="27">
        <v>7.8948423644924519</v>
      </c>
      <c r="FQ89" s="27">
        <v>5.7591775889139578</v>
      </c>
      <c r="FR89" s="27">
        <v>7.7681080851883983</v>
      </c>
      <c r="FS89" s="28">
        <v>24.983281445999999</v>
      </c>
      <c r="FT89" s="28">
        <v>8.7025983761872094</v>
      </c>
      <c r="FU89" s="28">
        <v>6.3484243534580713</v>
      </c>
      <c r="FV89" s="28">
        <v>12.322877657040339</v>
      </c>
      <c r="FW89" s="28">
        <v>24.889711430999998</v>
      </c>
      <c r="FX89" s="28">
        <v>8.7013309444470277</v>
      </c>
      <c r="FY89" s="28">
        <v>6.347499779649433</v>
      </c>
      <c r="FZ89" s="28">
        <v>10.964685394069758</v>
      </c>
      <c r="GA89" s="28">
        <v>24.945586480999999</v>
      </c>
      <c r="GB89" s="28">
        <v>8.6997787056008917</v>
      </c>
      <c r="GC89" s="28">
        <v>6.3463674430222294</v>
      </c>
      <c r="GD89" s="28">
        <v>9.3799033060792922</v>
      </c>
      <c r="GE89" s="28">
        <v>24.989890966000001</v>
      </c>
      <c r="GF89" s="28">
        <v>8.6927096183274628</v>
      </c>
      <c r="GG89" s="28">
        <v>6.3412106422756676</v>
      </c>
      <c r="GH89" s="28">
        <v>9.1732762473752967</v>
      </c>
      <c r="GI89" s="28">
        <v>25.037676543</v>
      </c>
      <c r="GJ89" s="28">
        <v>8.6850689656826514</v>
      </c>
      <c r="GK89" s="28">
        <v>6.3356368925483038</v>
      </c>
      <c r="GL89" s="28">
        <v>9.1214881010108062</v>
      </c>
      <c r="GM89" s="28">
        <v>25.089975805999998</v>
      </c>
      <c r="GN89" s="28">
        <v>8.6768564519824043</v>
      </c>
      <c r="GO89" s="28">
        <v>6.3296459781427377</v>
      </c>
      <c r="GP89" s="28">
        <v>9.0018447392744445</v>
      </c>
      <c r="GQ89" s="28">
        <v>25.141920335000002</v>
      </c>
      <c r="GR89" s="28">
        <v>8.668017302446362</v>
      </c>
      <c r="GS89" s="28">
        <v>6.3231979416192985</v>
      </c>
      <c r="GT89" s="28">
        <v>8.936366696776739</v>
      </c>
      <c r="GU89" s="28">
        <v>25.200668190999998</v>
      </c>
      <c r="GV89" s="28">
        <v>8.6585410410160843</v>
      </c>
      <c r="GW89" s="28">
        <v>6.3162851408392093</v>
      </c>
      <c r="GX89" s="28">
        <v>8.7817346792563757</v>
      </c>
      <c r="GY89" s="28">
        <v>25.263812034000001</v>
      </c>
      <c r="GZ89" s="28">
        <v>8.6486299207173154</v>
      </c>
      <c r="HA89" s="28">
        <v>6.3090551165688815</v>
      </c>
      <c r="HB89" s="28">
        <v>8.7443643153374815</v>
      </c>
      <c r="HC89" s="28">
        <v>25.331510569999999</v>
      </c>
      <c r="HD89" s="28">
        <v>8.079631382835089</v>
      </c>
      <c r="HE89" s="28">
        <v>5.893978605068857</v>
      </c>
      <c r="HF89" s="28">
        <v>8.6671880098000145</v>
      </c>
      <c r="HG89" s="28">
        <v>25.598215042</v>
      </c>
      <c r="HH89" s="28">
        <v>8.0200417622348805</v>
      </c>
      <c r="HI89" s="28">
        <v>5.8505088064778032</v>
      </c>
      <c r="HJ89" s="28">
        <v>8.325082172765617</v>
      </c>
      <c r="HK89" s="28">
        <v>25.881754229000002</v>
      </c>
      <c r="HL89" s="28">
        <v>7.8154995777237533</v>
      </c>
      <c r="HM89" s="28">
        <v>5.7012981306165482</v>
      </c>
      <c r="HN89" s="28">
        <v>7.097156335113743</v>
      </c>
      <c r="HO89" s="28">
        <v>25.971171724999998</v>
      </c>
      <c r="HP89" s="28">
        <v>7.7775781242597368</v>
      </c>
      <c r="HQ89" s="28">
        <v>5.6736349582761783</v>
      </c>
      <c r="HR89" s="28">
        <v>6.0253820918729133</v>
      </c>
      <c r="HS89" s="28">
        <v>25.931481775999998</v>
      </c>
      <c r="HT89" s="28">
        <v>7.3971387174159764</v>
      </c>
      <c r="HU89" s="28">
        <v>5.3961097076532472</v>
      </c>
      <c r="HV89" s="28">
        <v>5.2640448498959174</v>
      </c>
      <c r="HW89" s="29">
        <v>24.975926342000001</v>
      </c>
      <c r="HX89" s="29">
        <v>8.7028570054639491</v>
      </c>
      <c r="HY89" s="29">
        <v>6.3486130199146844</v>
      </c>
      <c r="HZ89" s="29">
        <v>12.336948865376716</v>
      </c>
      <c r="IA89" s="29">
        <v>24.875012622</v>
      </c>
      <c r="IB89" s="29">
        <v>8.7020097665052205</v>
      </c>
      <c r="IC89" s="29">
        <v>6.3479949708899808</v>
      </c>
      <c r="ID89" s="29">
        <v>10.99275867347064</v>
      </c>
      <c r="IE89" s="29">
        <v>24.923325343999998</v>
      </c>
      <c r="IF89" s="29">
        <v>8.7008704503631105</v>
      </c>
      <c r="IG89" s="29">
        <v>6.3471638556264471</v>
      </c>
      <c r="IH89" s="29">
        <v>9.4219664374439027</v>
      </c>
      <c r="II89" s="29">
        <v>24.961100864999999</v>
      </c>
      <c r="IJ89" s="29">
        <v>8.6898172572704446</v>
      </c>
      <c r="IK89" s="29">
        <v>6.3391007051534842</v>
      </c>
      <c r="IL89" s="29">
        <v>9.227042940300791</v>
      </c>
      <c r="IM89" s="29">
        <v>25.004432782000002</v>
      </c>
      <c r="IN89" s="29">
        <v>8.6779406219033906</v>
      </c>
      <c r="IO89" s="29">
        <v>6.3304368650057343</v>
      </c>
      <c r="IP89" s="29">
        <v>9.179832784570463</v>
      </c>
      <c r="IQ89" s="29">
        <v>25.055712132</v>
      </c>
      <c r="IR89" s="29">
        <v>8.6651029394559043</v>
      </c>
      <c r="IS89" s="29">
        <v>6.321071954392993</v>
      </c>
      <c r="IT89" s="29">
        <v>9.0531893274590214</v>
      </c>
      <c r="IU89" s="29">
        <v>25.108564965999999</v>
      </c>
      <c r="IV89" s="29">
        <v>8.65154003852955</v>
      </c>
      <c r="IW89" s="29">
        <v>6.3111780069967764</v>
      </c>
      <c r="IX89" s="29">
        <v>8.9776893200321535</v>
      </c>
      <c r="IY89" s="29">
        <v>25.170610633999999</v>
      </c>
      <c r="IZ89" s="29">
        <v>8.6373523448778453</v>
      </c>
      <c r="JA89" s="29">
        <v>6.300828282006095</v>
      </c>
      <c r="JB89" s="29">
        <v>8.8115765135891166</v>
      </c>
      <c r="JC89" s="29">
        <v>25.239515273000002</v>
      </c>
      <c r="JD89" s="29">
        <v>8.6225899949891875</v>
      </c>
      <c r="JE89" s="29">
        <v>6.2900593532912099</v>
      </c>
      <c r="JF89" s="29">
        <v>8.7569308434050388</v>
      </c>
      <c r="JG89" s="29">
        <v>25.318598830999999</v>
      </c>
      <c r="JH89" s="29">
        <v>8.0591047541245313</v>
      </c>
      <c r="JI89" s="29">
        <v>5.8790047152065981</v>
      </c>
      <c r="JJ89" s="29">
        <v>8.6302069547703564</v>
      </c>
      <c r="JK89" s="29">
        <v>25.817898518</v>
      </c>
      <c r="JL89" s="29">
        <v>7.97716773652893</v>
      </c>
      <c r="JM89" s="29">
        <v>5.8192328016391546</v>
      </c>
      <c r="JN89" s="29">
        <v>7.0270910893831946</v>
      </c>
      <c r="JO89" s="29">
        <v>26.080195704000001</v>
      </c>
      <c r="JP89" s="29">
        <v>7.4482307714569167</v>
      </c>
      <c r="JQ89" s="29">
        <v>5.433380649746729</v>
      </c>
      <c r="JR89" s="29">
        <v>5.52406532029622</v>
      </c>
      <c r="JS89" s="29">
        <v>26.096335500000002</v>
      </c>
      <c r="JT89" s="29">
        <v>7.4122732872533694</v>
      </c>
      <c r="JU89" s="29">
        <v>5.4071501656384982</v>
      </c>
      <c r="JV89" s="29">
        <v>4.5557836230066613</v>
      </c>
      <c r="JW89" s="29">
        <v>26.016768523</v>
      </c>
      <c r="JX89" s="29">
        <v>7.0675771056420675</v>
      </c>
      <c r="JY89" s="29">
        <v>5.1556991001874088</v>
      </c>
      <c r="JZ89" s="29">
        <v>4.7655988988932769</v>
      </c>
    </row>
    <row r="90" spans="1:286" ht="15" thickBot="1" x14ac:dyDescent="0.35">
      <c r="A90" s="2"/>
      <c r="B90" s="74" t="s">
        <v>574</v>
      </c>
      <c r="C90" s="74" t="s">
        <v>573</v>
      </c>
      <c r="D90" s="74" t="s">
        <v>872</v>
      </c>
      <c r="E90" s="87">
        <v>381040</v>
      </c>
      <c r="F90" s="84">
        <v>396175</v>
      </c>
      <c r="G90" s="22">
        <v>19.040650933999999</v>
      </c>
      <c r="H90" s="22">
        <v>19.040650933999999</v>
      </c>
      <c r="I90" s="22">
        <v>17.109783347527479</v>
      </c>
      <c r="J90" s="22">
        <v>13.629895182947729</v>
      </c>
      <c r="K90" s="22">
        <v>19.023158461000001</v>
      </c>
      <c r="L90" s="22">
        <v>19.023158461000001</v>
      </c>
      <c r="M90" s="22">
        <v>17.109258583395633</v>
      </c>
      <c r="N90" s="22">
        <v>13.672706979498473</v>
      </c>
      <c r="O90" s="22">
        <v>19.040166113000002</v>
      </c>
      <c r="P90" s="22">
        <v>19.040166113000002</v>
      </c>
      <c r="Q90" s="22">
        <v>17.108601080983544</v>
      </c>
      <c r="R90" s="22">
        <v>13.562013165627313</v>
      </c>
      <c r="S90" s="22">
        <v>19.055020419000002</v>
      </c>
      <c r="T90" s="22">
        <v>19.055020419000002</v>
      </c>
      <c r="U90" s="22">
        <v>17.104663075481444</v>
      </c>
      <c r="V90" s="22">
        <v>13.518527960714119</v>
      </c>
      <c r="W90" s="22">
        <v>19.071141592</v>
      </c>
      <c r="X90" s="22">
        <v>19.071141592</v>
      </c>
      <c r="Y90" s="22">
        <v>17.100476707265383</v>
      </c>
      <c r="Z90" s="22">
        <v>13.461741439103685</v>
      </c>
      <c r="AA90" s="22">
        <v>19.088805951000001</v>
      </c>
      <c r="AB90" s="22">
        <v>19.088805951000001</v>
      </c>
      <c r="AC90" s="22">
        <v>17.096053717862304</v>
      </c>
      <c r="AD90" s="22">
        <v>13.401360278537076</v>
      </c>
      <c r="AE90" s="22">
        <v>19.106647221999999</v>
      </c>
      <c r="AF90" s="22">
        <v>19.106647221999999</v>
      </c>
      <c r="AG90" s="22">
        <v>17.091360918497617</v>
      </c>
      <c r="AH90" s="22">
        <v>13.330405132873395</v>
      </c>
      <c r="AI90" s="22">
        <v>19.126387793999999</v>
      </c>
      <c r="AJ90" s="22">
        <v>19.126387793999999</v>
      </c>
      <c r="AK90" s="22">
        <v>17.086412586481842</v>
      </c>
      <c r="AL90" s="22">
        <v>13.266412790275503</v>
      </c>
      <c r="AM90" s="22">
        <v>19.147308071000001</v>
      </c>
      <c r="AN90" s="22">
        <v>19.147308071000001</v>
      </c>
      <c r="AO90" s="22">
        <v>17.081284165537728</v>
      </c>
      <c r="AP90" s="22">
        <v>13.205600994498344</v>
      </c>
      <c r="AQ90" s="22">
        <v>19.169930265000001</v>
      </c>
      <c r="AR90" s="22">
        <v>19.169930265000001</v>
      </c>
      <c r="AS90" s="22">
        <v>17.043283236082804</v>
      </c>
      <c r="AT90" s="22">
        <v>13.133133828024494</v>
      </c>
      <c r="AU90" s="22">
        <v>19.259676171999999</v>
      </c>
      <c r="AV90" s="22">
        <v>19.259676171999999</v>
      </c>
      <c r="AW90" s="22">
        <v>17.013125260886952</v>
      </c>
      <c r="AX90" s="22">
        <v>12.812656779471389</v>
      </c>
      <c r="AY90" s="22">
        <v>19.328870633000001</v>
      </c>
      <c r="AZ90" s="22">
        <v>19.328870633000001</v>
      </c>
      <c r="BA90" s="22">
        <v>16.880918044889171</v>
      </c>
      <c r="BB90" s="22">
        <v>12.24326209229571</v>
      </c>
      <c r="BC90" s="22">
        <v>19.361802826000002</v>
      </c>
      <c r="BD90" s="22">
        <v>19.361802826000002</v>
      </c>
      <c r="BE90" s="22">
        <v>16.895616727122398</v>
      </c>
      <c r="BF90" s="22">
        <v>11.847272046936805</v>
      </c>
      <c r="BG90" s="22">
        <v>19.378056899000001</v>
      </c>
      <c r="BH90" s="22">
        <v>19.378056899000001</v>
      </c>
      <c r="BI90" s="22">
        <v>16.877336827663402</v>
      </c>
      <c r="BJ90" s="22">
        <v>11.500399504953247</v>
      </c>
      <c r="BK90" s="25">
        <v>19.048009272000002</v>
      </c>
      <c r="BL90" s="25">
        <v>19.048009272000002</v>
      </c>
      <c r="BM90" s="25">
        <v>17.109984868771676</v>
      </c>
      <c r="BN90" s="25">
        <v>13.610268138723873</v>
      </c>
      <c r="BO90" s="25">
        <v>19.037644039</v>
      </c>
      <c r="BP90" s="25">
        <v>19.037644039</v>
      </c>
      <c r="BQ90" s="25">
        <v>17.109754221481136</v>
      </c>
      <c r="BR90" s="25">
        <v>13.656335967628118</v>
      </c>
      <c r="BS90" s="25">
        <v>19.051906617</v>
      </c>
      <c r="BT90" s="25">
        <v>19.051906617</v>
      </c>
      <c r="BU90" s="25">
        <v>17.109493785155525</v>
      </c>
      <c r="BV90" s="25">
        <v>13.585555265570774</v>
      </c>
      <c r="BW90" s="25">
        <v>19.064630237999999</v>
      </c>
      <c r="BX90" s="25">
        <v>19.064630237999999</v>
      </c>
      <c r="BY90" s="25">
        <v>17.108298939563902</v>
      </c>
      <c r="BZ90" s="25">
        <v>13.560787186479677</v>
      </c>
      <c r="CA90" s="25">
        <v>19.079554077000001</v>
      </c>
      <c r="CB90" s="25">
        <v>19.079554077000001</v>
      </c>
      <c r="CC90" s="25">
        <v>17.107052293308243</v>
      </c>
      <c r="CD90" s="25">
        <v>13.521326389702963</v>
      </c>
      <c r="CE90" s="25">
        <v>19.096958007000001</v>
      </c>
      <c r="CF90" s="25">
        <v>19.096958007000001</v>
      </c>
      <c r="CG90" s="25">
        <v>17.105759495885064</v>
      </c>
      <c r="CH90" s="25">
        <v>13.476712188696414</v>
      </c>
      <c r="CI90" s="25">
        <v>19.115926238</v>
      </c>
      <c r="CJ90" s="25">
        <v>19.115926238</v>
      </c>
      <c r="CK90" s="25">
        <v>17.104423263412777</v>
      </c>
      <c r="CL90" s="25">
        <v>13.415238380440083</v>
      </c>
      <c r="CM90" s="25">
        <v>19.137578631</v>
      </c>
      <c r="CN90" s="25">
        <v>19.137578631</v>
      </c>
      <c r="CO90" s="25">
        <v>17.103038505821484</v>
      </c>
      <c r="CP90" s="25">
        <v>13.35732261660065</v>
      </c>
      <c r="CQ90" s="25">
        <v>19.158951430999998</v>
      </c>
      <c r="CR90" s="25">
        <v>19.158951430999998</v>
      </c>
      <c r="CS90" s="25">
        <v>17.101624163805266</v>
      </c>
      <c r="CT90" s="25">
        <v>13.297985805713999</v>
      </c>
      <c r="CU90" s="25">
        <v>19.179956746999999</v>
      </c>
      <c r="CV90" s="25">
        <v>19.179956746999999</v>
      </c>
      <c r="CW90" s="25">
        <v>17.083305280443742</v>
      </c>
      <c r="CX90" s="25">
        <v>13.224457813362763</v>
      </c>
      <c r="CY90" s="25">
        <v>19.237497997999998</v>
      </c>
      <c r="CZ90" s="25">
        <v>19.237497997999998</v>
      </c>
      <c r="DA90" s="25">
        <v>17.079350498766654</v>
      </c>
      <c r="DB90" s="25">
        <v>13.017452340694973</v>
      </c>
      <c r="DC90" s="25">
        <v>19.278038062</v>
      </c>
      <c r="DD90" s="25">
        <v>19.278038062</v>
      </c>
      <c r="DE90" s="25">
        <v>16.967673920203687</v>
      </c>
      <c r="DF90" s="25">
        <v>12.816065159951464</v>
      </c>
      <c r="DG90" s="25">
        <v>19.310853946999998</v>
      </c>
      <c r="DH90" s="25">
        <v>19.310853946999998</v>
      </c>
      <c r="DI90" s="25">
        <v>16.988303670781178</v>
      </c>
      <c r="DJ90" s="25">
        <v>12.645557700720993</v>
      </c>
      <c r="DK90" s="25">
        <v>19.314147125000002</v>
      </c>
      <c r="DL90" s="25">
        <v>19.314147125000002</v>
      </c>
      <c r="DM90" s="25">
        <v>17.041729915342426</v>
      </c>
      <c r="DN90" s="25">
        <v>12.594250066120374</v>
      </c>
      <c r="DO90" s="27">
        <v>19.040616061000001</v>
      </c>
      <c r="DP90" s="27">
        <v>19.040616061000001</v>
      </c>
      <c r="DQ90" s="27">
        <v>17.109818766250331</v>
      </c>
      <c r="DR90" s="27">
        <v>13.630021038337272</v>
      </c>
      <c r="DS90" s="27">
        <v>19.022679482000001</v>
      </c>
      <c r="DT90" s="27">
        <v>19.022679482000001</v>
      </c>
      <c r="DU90" s="27">
        <v>17.109411173900273</v>
      </c>
      <c r="DV90" s="27">
        <v>13.678705960924477</v>
      </c>
      <c r="DW90" s="27">
        <v>19.038944804</v>
      </c>
      <c r="DX90" s="27">
        <v>19.038944804</v>
      </c>
      <c r="DY90" s="27">
        <v>17.108959073298543</v>
      </c>
      <c r="DZ90" s="27">
        <v>13.574660424207877</v>
      </c>
      <c r="EA90" s="27">
        <v>19.052962128000001</v>
      </c>
      <c r="EB90" s="27">
        <v>19.052962128000001</v>
      </c>
      <c r="EC90" s="27">
        <v>17.105331164201047</v>
      </c>
      <c r="ED90" s="27">
        <v>13.537769927933327</v>
      </c>
      <c r="EE90" s="27">
        <v>19.068041294</v>
      </c>
      <c r="EF90" s="27">
        <v>19.068041294</v>
      </c>
      <c r="EG90" s="27">
        <v>17.10160414951984</v>
      </c>
      <c r="EH90" s="27">
        <v>13.488523078421725</v>
      </c>
      <c r="EI90" s="27">
        <v>19.084132766</v>
      </c>
      <c r="EJ90" s="27">
        <v>19.084132766</v>
      </c>
      <c r="EK90" s="27">
        <v>17.097792511780341</v>
      </c>
      <c r="EL90" s="27">
        <v>13.43823637876053</v>
      </c>
      <c r="EM90" s="27">
        <v>19.099994806000002</v>
      </c>
      <c r="EN90" s="27">
        <v>19.099994806000002</v>
      </c>
      <c r="EO90" s="27">
        <v>17.093891880273556</v>
      </c>
      <c r="EP90" s="27">
        <v>13.376779702763738</v>
      </c>
      <c r="EQ90" s="27">
        <v>19.117023380999999</v>
      </c>
      <c r="ER90" s="27">
        <v>19.117023380999999</v>
      </c>
      <c r="ES90" s="27">
        <v>17.089918067822079</v>
      </c>
      <c r="ET90" s="27">
        <v>13.32405290131018</v>
      </c>
      <c r="EU90" s="27">
        <v>19.134918944999999</v>
      </c>
      <c r="EV90" s="27">
        <v>19.134918944999999</v>
      </c>
      <c r="EW90" s="27">
        <v>17.085888646737402</v>
      </c>
      <c r="EX90" s="27">
        <v>13.275045311087929</v>
      </c>
      <c r="EY90" s="27">
        <v>19.154172763999998</v>
      </c>
      <c r="EZ90" s="27">
        <v>19.154172763999998</v>
      </c>
      <c r="FA90" s="27">
        <v>17.055536535024515</v>
      </c>
      <c r="FB90" s="27">
        <v>13.215117081490623</v>
      </c>
      <c r="FC90" s="27">
        <v>19.227540532999999</v>
      </c>
      <c r="FD90" s="27">
        <v>19.227540532999999</v>
      </c>
      <c r="FE90" s="27">
        <v>17.033045298910036</v>
      </c>
      <c r="FF90" s="27">
        <v>12.948757581507351</v>
      </c>
      <c r="FG90" s="27">
        <v>19.290342063000001</v>
      </c>
      <c r="FH90" s="27">
        <v>19.290342063000001</v>
      </c>
      <c r="FI90" s="27">
        <v>16.907295983322332</v>
      </c>
      <c r="FJ90" s="27">
        <v>12.717389710545428</v>
      </c>
      <c r="FK90" s="27">
        <v>19.322630076999999</v>
      </c>
      <c r="FL90" s="27">
        <v>19.322630076999999</v>
      </c>
      <c r="FM90" s="27">
        <v>16.927740100623222</v>
      </c>
      <c r="FN90" s="27">
        <v>12.635230249063957</v>
      </c>
      <c r="FO90" s="27">
        <v>19.338258422999999</v>
      </c>
      <c r="FP90" s="27">
        <v>19.338258422999999</v>
      </c>
      <c r="FQ90" s="27">
        <v>16.994209172959803</v>
      </c>
      <c r="FR90" s="27">
        <v>12.598085976120187</v>
      </c>
      <c r="FS90" s="28">
        <v>19.040583284</v>
      </c>
      <c r="FT90" s="28">
        <v>19.040583284</v>
      </c>
      <c r="FU90" s="28">
        <v>17.109783343639741</v>
      </c>
      <c r="FV90" s="28">
        <v>13.630167344398053</v>
      </c>
      <c r="FW90" s="28">
        <v>19.021187886</v>
      </c>
      <c r="FX90" s="28">
        <v>19.021187886</v>
      </c>
      <c r="FY90" s="28">
        <v>17.109258565828824</v>
      </c>
      <c r="FZ90" s="28">
        <v>13.680894045666227</v>
      </c>
      <c r="GA90" s="28">
        <v>19.036900293999999</v>
      </c>
      <c r="GB90" s="28">
        <v>19.036900293999999</v>
      </c>
      <c r="GC90" s="28">
        <v>17.108601044697998</v>
      </c>
      <c r="GD90" s="28">
        <v>13.578724521013106</v>
      </c>
      <c r="GE90" s="28">
        <v>19.051222659</v>
      </c>
      <c r="GF90" s="28">
        <v>19.051222659</v>
      </c>
      <c r="GG90" s="28">
        <v>17.104457420867394</v>
      </c>
      <c r="GH90" s="28">
        <v>13.543833805184859</v>
      </c>
      <c r="GI90" s="28">
        <v>19.067821935000001</v>
      </c>
      <c r="GJ90" s="28">
        <v>19.067821935000001</v>
      </c>
      <c r="GK90" s="28">
        <v>17.100063401439616</v>
      </c>
      <c r="GL90" s="28">
        <v>13.495972536800052</v>
      </c>
      <c r="GM90" s="28">
        <v>19.087368976</v>
      </c>
      <c r="GN90" s="28">
        <v>19.087368976</v>
      </c>
      <c r="GO90" s="28">
        <v>17.095432275707246</v>
      </c>
      <c r="GP90" s="28">
        <v>13.444986863987404</v>
      </c>
      <c r="GQ90" s="28">
        <v>19.108486369000001</v>
      </c>
      <c r="GR90" s="28">
        <v>19.108486369000001</v>
      </c>
      <c r="GS90" s="28">
        <v>17.090529935114759</v>
      </c>
      <c r="GT90" s="28">
        <v>13.382168973500697</v>
      </c>
      <c r="GU90" s="28">
        <v>19.134478550000001</v>
      </c>
      <c r="GV90" s="28">
        <v>19.134478550000001</v>
      </c>
      <c r="GW90" s="28">
        <v>17.085372016571849</v>
      </c>
      <c r="GX90" s="28">
        <v>13.320688170245122</v>
      </c>
      <c r="GY90" s="28">
        <v>19.163044943999999</v>
      </c>
      <c r="GZ90" s="28">
        <v>19.163044943999999</v>
      </c>
      <c r="HA90" s="28">
        <v>17.080033547842213</v>
      </c>
      <c r="HB90" s="28">
        <v>13.26295279070041</v>
      </c>
      <c r="HC90" s="28">
        <v>19.193279121</v>
      </c>
      <c r="HD90" s="28">
        <v>19.193279121</v>
      </c>
      <c r="HE90" s="28">
        <v>17.049971137196547</v>
      </c>
      <c r="HF90" s="28">
        <v>13.196875630069536</v>
      </c>
      <c r="HG90" s="28">
        <v>19.313956523000002</v>
      </c>
      <c r="HH90" s="28">
        <v>19.313956523000002</v>
      </c>
      <c r="HI90" s="28">
        <v>17.018776509835146</v>
      </c>
      <c r="HJ90" s="28">
        <v>12.929787892583125</v>
      </c>
      <c r="HK90" s="28">
        <v>19.418809019000001</v>
      </c>
      <c r="HL90" s="28">
        <v>19.418809019000001</v>
      </c>
      <c r="HM90" s="28">
        <v>16.872615924710814</v>
      </c>
      <c r="HN90" s="28">
        <v>12.199321382391268</v>
      </c>
      <c r="HO90" s="28">
        <v>19.466100351000001</v>
      </c>
      <c r="HP90" s="28">
        <v>19.466100351000001</v>
      </c>
      <c r="HQ90" s="28">
        <v>16.886941862788312</v>
      </c>
      <c r="HR90" s="28">
        <v>11.668716928335606</v>
      </c>
      <c r="HS90" s="28">
        <v>19.456973389000002</v>
      </c>
      <c r="HT90" s="28">
        <v>19.456973389000002</v>
      </c>
      <c r="HU90" s="28">
        <v>16.854730588078759</v>
      </c>
      <c r="HV90" s="28">
        <v>11.278655900715691</v>
      </c>
      <c r="HW90" s="29">
        <v>19.037213921999999</v>
      </c>
      <c r="HX90" s="29">
        <v>19.037213921999999</v>
      </c>
      <c r="HY90" s="29">
        <v>17.109817470222847</v>
      </c>
      <c r="HZ90" s="29">
        <v>13.638918367883809</v>
      </c>
      <c r="IA90" s="29">
        <v>19.014381242999999</v>
      </c>
      <c r="IB90" s="29">
        <v>19.014381242999999</v>
      </c>
      <c r="IC90" s="29">
        <v>17.109412094170789</v>
      </c>
      <c r="ID90" s="29">
        <v>13.698318024197636</v>
      </c>
      <c r="IE90" s="29">
        <v>19.026513440999999</v>
      </c>
      <c r="IF90" s="29">
        <v>19.026513440999999</v>
      </c>
      <c r="IG90" s="29">
        <v>17.108837746130792</v>
      </c>
      <c r="IH90" s="29">
        <v>13.604211470191524</v>
      </c>
      <c r="II90" s="29">
        <v>19.037496791999999</v>
      </c>
      <c r="IJ90" s="29">
        <v>19.037496791999999</v>
      </c>
      <c r="IK90" s="29">
        <v>17.101879111611144</v>
      </c>
      <c r="IL90" s="29">
        <v>13.578085878025087</v>
      </c>
      <c r="IM90" s="29">
        <v>19.051155391999998</v>
      </c>
      <c r="IN90" s="29">
        <v>19.051155391999998</v>
      </c>
      <c r="IO90" s="29">
        <v>17.09443388549612</v>
      </c>
      <c r="IP90" s="29">
        <v>13.535008464261576</v>
      </c>
      <c r="IQ90" s="29">
        <v>19.068917390999999</v>
      </c>
      <c r="IR90" s="29">
        <v>19.068917390999999</v>
      </c>
      <c r="IS90" s="29">
        <v>17.086406583528124</v>
      </c>
      <c r="IT90" s="29">
        <v>13.481786359636846</v>
      </c>
      <c r="IU90" s="29">
        <v>19.087654159</v>
      </c>
      <c r="IV90" s="29">
        <v>19.087654159</v>
      </c>
      <c r="IW90" s="29">
        <v>17.077964395153334</v>
      </c>
      <c r="IX90" s="29">
        <v>13.418031608415479</v>
      </c>
      <c r="IY90" s="29">
        <v>19.110520943000001</v>
      </c>
      <c r="IZ90" s="29">
        <v>19.110520943000001</v>
      </c>
      <c r="JA90" s="29">
        <v>17.06915315318977</v>
      </c>
      <c r="JB90" s="29">
        <v>13.359429893418289</v>
      </c>
      <c r="JC90" s="29">
        <v>19.136373572</v>
      </c>
      <c r="JD90" s="29">
        <v>19.136373572</v>
      </c>
      <c r="JE90" s="29">
        <v>17.060002622093375</v>
      </c>
      <c r="JF90" s="29">
        <v>13.30118636727428</v>
      </c>
      <c r="JG90" s="29">
        <v>19.166662164000002</v>
      </c>
      <c r="JH90" s="29">
        <v>19.166662164000002</v>
      </c>
      <c r="JI90" s="29">
        <v>17.028374320437504</v>
      </c>
      <c r="JJ90" s="29">
        <v>13.219702353390412</v>
      </c>
      <c r="JK90" s="29">
        <v>19.328521842000001</v>
      </c>
      <c r="JL90" s="29">
        <v>19.328521842000001</v>
      </c>
      <c r="JM90" s="29">
        <v>16.978465329636428</v>
      </c>
      <c r="JN90" s="29">
        <v>12.33089352757322</v>
      </c>
      <c r="JO90" s="29">
        <v>19.441462397999999</v>
      </c>
      <c r="JP90" s="29">
        <v>19.441462397999999</v>
      </c>
      <c r="JQ90" s="29">
        <v>16.720434652370198</v>
      </c>
      <c r="JR90" s="29">
        <v>11.587792471272067</v>
      </c>
      <c r="JS90" s="29">
        <v>19.432545390000001</v>
      </c>
      <c r="JT90" s="29">
        <v>19.432545390000001</v>
      </c>
      <c r="JU90" s="29">
        <v>16.80054089059562</v>
      </c>
      <c r="JV90" s="29">
        <v>11.140628561055776</v>
      </c>
      <c r="JW90" s="29">
        <v>19.418512948</v>
      </c>
      <c r="JX90" s="29">
        <v>19.418512948</v>
      </c>
      <c r="JY90" s="29">
        <v>16.789002278742302</v>
      </c>
      <c r="JZ90" s="29">
        <v>11.175823866644258</v>
      </c>
    </row>
    <row r="91" spans="1:286" ht="15" thickBot="1" x14ac:dyDescent="0.35">
      <c r="A91" s="2"/>
      <c r="B91" s="74" t="s">
        <v>575</v>
      </c>
      <c r="C91" s="74" t="s">
        <v>546</v>
      </c>
      <c r="D91" s="74" t="s">
        <v>875</v>
      </c>
      <c r="E91" s="87">
        <v>358658</v>
      </c>
      <c r="F91" s="84">
        <v>417041</v>
      </c>
      <c r="G91" s="22">
        <v>24.656263517999999</v>
      </c>
      <c r="H91" s="22">
        <v>13.677707376927795</v>
      </c>
      <c r="I91" s="22">
        <v>9.8304376006823446</v>
      </c>
      <c r="J91" s="22">
        <v>5.7669245414989803</v>
      </c>
      <c r="K91" s="22">
        <v>24.639769615999999</v>
      </c>
      <c r="L91" s="22">
        <v>13.666827372566356</v>
      </c>
      <c r="M91" s="22">
        <v>9.8226179273246075</v>
      </c>
      <c r="N91" s="22">
        <v>5.7560048319092338</v>
      </c>
      <c r="O91" s="22">
        <v>24.753086822</v>
      </c>
      <c r="P91" s="22">
        <v>13.652406309381989</v>
      </c>
      <c r="Q91" s="22">
        <v>9.8122532252687247</v>
      </c>
      <c r="R91" s="22">
        <v>5.2672954801190013</v>
      </c>
      <c r="S91" s="22">
        <v>24.875317192000001</v>
      </c>
      <c r="T91" s="22">
        <v>13.620740619834566</v>
      </c>
      <c r="U91" s="22">
        <v>9.7894944707055416</v>
      </c>
      <c r="V91" s="22">
        <v>4.891767122368023</v>
      </c>
      <c r="W91" s="22">
        <v>25.019183296000001</v>
      </c>
      <c r="X91" s="22">
        <v>13.581892870294352</v>
      </c>
      <c r="Y91" s="22">
        <v>9.7615738282134963</v>
      </c>
      <c r="Z91" s="22">
        <v>4.4189282206635596</v>
      </c>
      <c r="AA91" s="22">
        <v>25.192305517000001</v>
      </c>
      <c r="AB91" s="22">
        <v>13.535886584998517</v>
      </c>
      <c r="AC91" s="22">
        <v>9.728508205125026</v>
      </c>
      <c r="AD91" s="22">
        <v>3.915099401178324</v>
      </c>
      <c r="AE91" s="22">
        <v>25.381590451000001</v>
      </c>
      <c r="AF91" s="22">
        <v>13.481216358217798</v>
      </c>
      <c r="AG91" s="22">
        <v>9.689215636701638</v>
      </c>
      <c r="AH91" s="22">
        <v>3.4102685947344611</v>
      </c>
      <c r="AI91" s="22">
        <v>25.612062966</v>
      </c>
      <c r="AJ91" s="22">
        <v>13.418168855480777</v>
      </c>
      <c r="AK91" s="22">
        <v>9.6439021551030617</v>
      </c>
      <c r="AL91" s="22">
        <v>2.8149618637610629</v>
      </c>
      <c r="AM91" s="22">
        <v>25.867379882000002</v>
      </c>
      <c r="AN91" s="22">
        <v>13.348999711950643</v>
      </c>
      <c r="AO91" s="22">
        <v>9.5941889297336829</v>
      </c>
      <c r="AP91" s="22">
        <v>2.2060713311229918</v>
      </c>
      <c r="AQ91" s="22">
        <v>26.159400066</v>
      </c>
      <c r="AR91" s="22">
        <v>12.484764379998419</v>
      </c>
      <c r="AS91" s="22">
        <v>8.9730459801928504</v>
      </c>
      <c r="AT91" s="22">
        <v>1.4973893015097417</v>
      </c>
      <c r="AU91" s="22">
        <v>27.538449807999999</v>
      </c>
      <c r="AV91" s="22">
        <v>12.00299947965744</v>
      </c>
      <c r="AW91" s="22">
        <v>8.6267920605491391</v>
      </c>
      <c r="AX91" s="22">
        <v>-1.7509080587803751</v>
      </c>
      <c r="AY91" s="22">
        <v>28.531892550000002</v>
      </c>
      <c r="AZ91" s="22">
        <v>10.614005411489041</v>
      </c>
      <c r="BA91" s="22">
        <v>7.6284946749887297</v>
      </c>
      <c r="BB91" s="22">
        <v>-4.3377085004015896</v>
      </c>
      <c r="BC91" s="22">
        <v>28.998571711</v>
      </c>
      <c r="BD91" s="22">
        <v>10.185490735273074</v>
      </c>
      <c r="BE91" s="22">
        <v>7.3205127399004351</v>
      </c>
      <c r="BF91" s="22">
        <v>-5.4398776410335259</v>
      </c>
      <c r="BG91" s="22">
        <v>29.222699464000002</v>
      </c>
      <c r="BH91" s="22">
        <v>9.5658434016563856</v>
      </c>
      <c r="BI91" s="22">
        <v>6.8751600006085178</v>
      </c>
      <c r="BJ91" s="22">
        <v>-5.9337765843244341</v>
      </c>
      <c r="BK91" s="25">
        <v>24.679632589000001</v>
      </c>
      <c r="BL91" s="25">
        <v>13.680632536482539</v>
      </c>
      <c r="BM91" s="25">
        <v>9.8325399704496252</v>
      </c>
      <c r="BN91" s="25">
        <v>5.7298537735707633</v>
      </c>
      <c r="BO91" s="25">
        <v>24.678124105999999</v>
      </c>
      <c r="BP91" s="25">
        <v>13.675341624814486</v>
      </c>
      <c r="BQ91" s="25">
        <v>9.8287372880577433</v>
      </c>
      <c r="BR91" s="25">
        <v>5.7573841718375522</v>
      </c>
      <c r="BS91" s="25">
        <v>24.755174503999999</v>
      </c>
      <c r="BT91" s="25">
        <v>13.66947438756727</v>
      </c>
      <c r="BU91" s="25">
        <v>9.8245203891244888</v>
      </c>
      <c r="BV91" s="25">
        <v>5.4507879448567245</v>
      </c>
      <c r="BW91" s="25">
        <v>24.827784875999999</v>
      </c>
      <c r="BX91" s="25">
        <v>13.6593842586525</v>
      </c>
      <c r="BY91" s="25">
        <v>9.817268414802621</v>
      </c>
      <c r="BZ91" s="25">
        <v>5.2078457511284366</v>
      </c>
      <c r="CA91" s="25">
        <v>24.911342095999998</v>
      </c>
      <c r="CB91" s="25">
        <v>13.648155205658973</v>
      </c>
      <c r="CC91" s="25">
        <v>9.8091978733203682</v>
      </c>
      <c r="CD91" s="25">
        <v>4.8598801974490513</v>
      </c>
      <c r="CE91" s="25">
        <v>25.010017685000001</v>
      </c>
      <c r="CF91" s="25">
        <v>13.63582408122147</v>
      </c>
      <c r="CG91" s="25">
        <v>9.8003352513919602</v>
      </c>
      <c r="CH91" s="25">
        <v>4.4757819092739339</v>
      </c>
      <c r="CI91" s="25">
        <v>25.115785811000002</v>
      </c>
      <c r="CJ91" s="25">
        <v>13.622418384576205</v>
      </c>
      <c r="CK91" s="25">
        <v>9.7907003132599115</v>
      </c>
      <c r="CL91" s="25">
        <v>4.0749226074605218</v>
      </c>
      <c r="CM91" s="25">
        <v>25.237864462000001</v>
      </c>
      <c r="CN91" s="25">
        <v>13.607821982682811</v>
      </c>
      <c r="CO91" s="25">
        <v>9.780209591821496</v>
      </c>
      <c r="CP91" s="25">
        <v>3.584409943027687</v>
      </c>
      <c r="CQ91" s="25">
        <v>25.371406603000001</v>
      </c>
      <c r="CR91" s="25">
        <v>13.592467724109413</v>
      </c>
      <c r="CS91" s="25">
        <v>9.7691741838652533</v>
      </c>
      <c r="CT91" s="25">
        <v>3.0612534457766287</v>
      </c>
      <c r="CU91" s="25">
        <v>25.522926633000001</v>
      </c>
      <c r="CV91" s="25">
        <v>12.976148854268128</v>
      </c>
      <c r="CW91" s="25">
        <v>9.3262136770249118</v>
      </c>
      <c r="CX91" s="25">
        <v>2.4281036889006202</v>
      </c>
      <c r="CY91" s="25">
        <v>26.051020359999999</v>
      </c>
      <c r="CZ91" s="25">
        <v>12.898747938459232</v>
      </c>
      <c r="DA91" s="25">
        <v>9.2705841148383055</v>
      </c>
      <c r="DB91" s="25">
        <v>-0.15460525146900039</v>
      </c>
      <c r="DC91" s="25">
        <v>26.572404283000001</v>
      </c>
      <c r="DD91" s="25">
        <v>12.023282745330542</v>
      </c>
      <c r="DE91" s="25">
        <v>8.6413700429582274</v>
      </c>
      <c r="DF91" s="25">
        <v>-2.5126015554806358</v>
      </c>
      <c r="DG91" s="25">
        <v>27.099203467999999</v>
      </c>
      <c r="DH91" s="25">
        <v>11.90595940501758</v>
      </c>
      <c r="DI91" s="25">
        <v>8.5570474482231109</v>
      </c>
      <c r="DJ91" s="25">
        <v>-4.0904696983421402</v>
      </c>
      <c r="DK91" s="25">
        <v>27.438325243999998</v>
      </c>
      <c r="DL91" s="25">
        <v>11.626788517253765</v>
      </c>
      <c r="DM91" s="25">
        <v>8.3564018344180795</v>
      </c>
      <c r="DN91" s="25">
        <v>-4.6220881101048263</v>
      </c>
      <c r="DO91" s="27">
        <v>24.655487663999999</v>
      </c>
      <c r="DP91" s="27">
        <v>13.67855525378328</v>
      </c>
      <c r="DQ91" s="27">
        <v>9.8310469864727565</v>
      </c>
      <c r="DR91" s="27">
        <v>5.7695018838050984</v>
      </c>
      <c r="DS91" s="27">
        <v>24.629369484000001</v>
      </c>
      <c r="DT91" s="27">
        <v>13.670460880118711</v>
      </c>
      <c r="DU91" s="27">
        <v>9.8252294007448739</v>
      </c>
      <c r="DV91" s="27">
        <v>5.7999310507514181</v>
      </c>
      <c r="DW91" s="27">
        <v>24.727115245</v>
      </c>
      <c r="DX91" s="27">
        <v>13.661054098839546</v>
      </c>
      <c r="DY91" s="27">
        <v>9.8184685618235736</v>
      </c>
      <c r="DZ91" s="27">
        <v>5.3593859864167435</v>
      </c>
      <c r="EA91" s="27">
        <v>24.832333701</v>
      </c>
      <c r="EB91" s="27">
        <v>13.637242120514335</v>
      </c>
      <c r="EC91" s="27">
        <v>9.8013544241523984</v>
      </c>
      <c r="ED91" s="27">
        <v>5.0416534183349633</v>
      </c>
      <c r="EE91" s="27">
        <v>24.955469481000002</v>
      </c>
      <c r="EF91" s="27">
        <v>13.610663800685552</v>
      </c>
      <c r="EG91" s="27">
        <v>9.782252062374388</v>
      </c>
      <c r="EH91" s="27">
        <v>4.6247428598794187</v>
      </c>
      <c r="EI91" s="27">
        <v>25.099859684000002</v>
      </c>
      <c r="EJ91" s="27">
        <v>13.581777883214091</v>
      </c>
      <c r="EK91" s="27">
        <v>9.7614911847348615</v>
      </c>
      <c r="EL91" s="27">
        <v>4.1972877600686616</v>
      </c>
      <c r="EM91" s="27">
        <v>25.251122409000001</v>
      </c>
      <c r="EN91" s="27">
        <v>13.550213743563228</v>
      </c>
      <c r="EO91" s="27">
        <v>9.7388054160818172</v>
      </c>
      <c r="EP91" s="27">
        <v>3.7744747827488112</v>
      </c>
      <c r="EQ91" s="27">
        <v>25.429878132999999</v>
      </c>
      <c r="ER91" s="27">
        <v>13.516534424392283</v>
      </c>
      <c r="ES91" s="27">
        <v>9.7145994262606035</v>
      </c>
      <c r="ET91" s="27">
        <v>3.2825450236266818</v>
      </c>
      <c r="EU91" s="27">
        <v>25.628170071</v>
      </c>
      <c r="EV91" s="27">
        <v>13.481125914918575</v>
      </c>
      <c r="EW91" s="27">
        <v>9.6891506333216917</v>
      </c>
      <c r="EX91" s="27">
        <v>2.7742955527960405</v>
      </c>
      <c r="EY91" s="27">
        <v>25.857345080999998</v>
      </c>
      <c r="EZ91" s="27">
        <v>12.832810474262519</v>
      </c>
      <c r="FA91" s="27">
        <v>9.2231935610363998</v>
      </c>
      <c r="FB91" s="27">
        <v>2.1652124802961836</v>
      </c>
      <c r="FC91" s="27">
        <v>26.990542453</v>
      </c>
      <c r="FD91" s="27">
        <v>12.599269785747374</v>
      </c>
      <c r="FE91" s="27">
        <v>9.0553432698727505</v>
      </c>
      <c r="FF91" s="27">
        <v>-0.61363286299560826</v>
      </c>
      <c r="FG91" s="27">
        <v>27.833235369000001</v>
      </c>
      <c r="FH91" s="27">
        <v>11.578158960976353</v>
      </c>
      <c r="FI91" s="27">
        <v>8.321450814823935</v>
      </c>
      <c r="FJ91" s="27">
        <v>-2.6590970969719265</v>
      </c>
      <c r="FK91" s="27">
        <v>28.238790023</v>
      </c>
      <c r="FL91" s="27">
        <v>11.31218041815586</v>
      </c>
      <c r="FM91" s="27">
        <v>8.1302867990819525</v>
      </c>
      <c r="FN91" s="27">
        <v>-3.4357052424952599</v>
      </c>
      <c r="FO91" s="27">
        <v>28.397431852</v>
      </c>
      <c r="FP91" s="27">
        <v>10.80973970595112</v>
      </c>
      <c r="FQ91" s="27">
        <v>7.7691727663528418</v>
      </c>
      <c r="FR91" s="27">
        <v>-3.6214347405563387</v>
      </c>
      <c r="FS91" s="28">
        <v>24.658170239</v>
      </c>
      <c r="FT91" s="28">
        <v>13.677707097249415</v>
      </c>
      <c r="FU91" s="28">
        <v>9.830437399671986</v>
      </c>
      <c r="FV91" s="28">
        <v>5.7485130980461747</v>
      </c>
      <c r="FW91" s="28">
        <v>24.642172148</v>
      </c>
      <c r="FX91" s="28">
        <v>13.666826183532567</v>
      </c>
      <c r="FY91" s="28">
        <v>9.8226170727426112</v>
      </c>
      <c r="FZ91" s="28">
        <v>5.7556857443177005</v>
      </c>
      <c r="GA91" s="28">
        <v>24.769583547</v>
      </c>
      <c r="GB91" s="28">
        <v>13.65240382974067</v>
      </c>
      <c r="GC91" s="28">
        <v>9.812251443101685</v>
      </c>
      <c r="GD91" s="28">
        <v>5.3016573942815874</v>
      </c>
      <c r="GE91" s="28">
        <v>24.923596834000001</v>
      </c>
      <c r="GF91" s="28">
        <v>13.618833394210332</v>
      </c>
      <c r="GG91" s="28">
        <v>9.788123710096853</v>
      </c>
      <c r="GH91" s="28">
        <v>4.9829741255687914</v>
      </c>
      <c r="GI91" s="28">
        <v>25.119847564000001</v>
      </c>
      <c r="GJ91" s="28">
        <v>13.577892051672823</v>
      </c>
      <c r="GK91" s="28">
        <v>9.7586983610955986</v>
      </c>
      <c r="GL91" s="28">
        <v>4.5887962579396628</v>
      </c>
      <c r="GM91" s="28">
        <v>25.373433128000002</v>
      </c>
      <c r="GN91" s="28">
        <v>13.529747107296167</v>
      </c>
      <c r="GO91" s="28">
        <v>9.7240956416163531</v>
      </c>
      <c r="GP91" s="28">
        <v>4.2115579185634573</v>
      </c>
      <c r="GQ91" s="28">
        <v>25.584046686000001</v>
      </c>
      <c r="GR91" s="28">
        <v>13.472807705392764</v>
      </c>
      <c r="GS91" s="28">
        <v>9.6831721723530926</v>
      </c>
      <c r="GT91" s="28">
        <v>3.8472545127100872</v>
      </c>
      <c r="GU91" s="28">
        <v>25.822658856</v>
      </c>
      <c r="GV91" s="28">
        <v>13.407486809117653</v>
      </c>
      <c r="GW91" s="28">
        <v>9.6362247580564322</v>
      </c>
      <c r="GX91" s="28">
        <v>3.4089381100618326</v>
      </c>
      <c r="GY91" s="28">
        <v>26.084702013000001</v>
      </c>
      <c r="GZ91" s="28">
        <v>13.33600142436037</v>
      </c>
      <c r="HA91" s="28">
        <v>9.584846804511189</v>
      </c>
      <c r="HB91" s="28">
        <v>2.9923132279608993</v>
      </c>
      <c r="HC91" s="28">
        <v>26.384251905999999</v>
      </c>
      <c r="HD91" s="28">
        <v>12.65309092559548</v>
      </c>
      <c r="HE91" s="28">
        <v>9.0940255827994676</v>
      </c>
      <c r="HF91" s="28">
        <v>2.5193207083882569</v>
      </c>
      <c r="HG91" s="28">
        <v>27.791833386</v>
      </c>
      <c r="HH91" s="28">
        <v>12.161006037576584</v>
      </c>
      <c r="HI91" s="28">
        <v>8.7403544848149863</v>
      </c>
      <c r="HJ91" s="28">
        <v>0.16472113780715603</v>
      </c>
      <c r="HK91" s="28">
        <v>28.618311151</v>
      </c>
      <c r="HL91" s="28">
        <v>10.280979567259473</v>
      </c>
      <c r="HM91" s="28">
        <v>7.3891424435880406</v>
      </c>
      <c r="HN91" s="28">
        <v>-6.6697668214014527</v>
      </c>
      <c r="HO91" s="28">
        <v>28.796704321</v>
      </c>
      <c r="HP91" s="28">
        <v>9.850442383202795</v>
      </c>
      <c r="HQ91" s="28">
        <v>7.0797068922922124</v>
      </c>
      <c r="HR91" s="28">
        <v>-13.248386315842751</v>
      </c>
      <c r="HS91" s="28">
        <v>28.687294753</v>
      </c>
      <c r="HT91" s="28">
        <v>8.0370741087184285</v>
      </c>
      <c r="HU91" s="28">
        <v>5.7764034088849234</v>
      </c>
      <c r="HV91" s="28">
        <v>-18.391563577712262</v>
      </c>
      <c r="HW91" s="29">
        <v>24.639502952000001</v>
      </c>
      <c r="HX91" s="29">
        <v>13.677297200739746</v>
      </c>
      <c r="HY91" s="29">
        <v>9.8301427989797805</v>
      </c>
      <c r="HZ91" s="29">
        <v>5.8058984325413494</v>
      </c>
      <c r="IA91" s="29">
        <v>24.604686772000001</v>
      </c>
      <c r="IB91" s="29">
        <v>13.668212051197299</v>
      </c>
      <c r="IC91" s="29">
        <v>9.8236131231204649</v>
      </c>
      <c r="ID91" s="29">
        <v>5.8738547227700106</v>
      </c>
      <c r="IE91" s="29">
        <v>24.712626258</v>
      </c>
      <c r="IF91" s="29">
        <v>13.657359814531267</v>
      </c>
      <c r="IG91" s="29">
        <v>9.8158134069521523</v>
      </c>
      <c r="IH91" s="29">
        <v>5.4811287316114825</v>
      </c>
      <c r="II91" s="29">
        <v>24.849576391999999</v>
      </c>
      <c r="IJ91" s="29">
        <v>13.618429413419236</v>
      </c>
      <c r="IK91" s="29">
        <v>9.7878333611480652</v>
      </c>
      <c r="IL91" s="29">
        <v>5.207138018197238</v>
      </c>
      <c r="IM91" s="29">
        <v>25.029035018999998</v>
      </c>
      <c r="IN91" s="29">
        <v>13.574895480972501</v>
      </c>
      <c r="IO91" s="29">
        <v>9.7565446667319335</v>
      </c>
      <c r="IP91" s="29">
        <v>4.8555073059418206</v>
      </c>
      <c r="IQ91" s="29">
        <v>25.261986233999998</v>
      </c>
      <c r="IR91" s="29">
        <v>13.526729717185169</v>
      </c>
      <c r="IS91" s="29">
        <v>9.7219269839323097</v>
      </c>
      <c r="IT91" s="29">
        <v>4.4883534785619936</v>
      </c>
      <c r="IU91" s="29">
        <v>25.442400114000002</v>
      </c>
      <c r="IV91" s="29">
        <v>13.473986590022264</v>
      </c>
      <c r="IW91" s="29">
        <v>9.6840194599481073</v>
      </c>
      <c r="IX91" s="29">
        <v>4.136734270176575</v>
      </c>
      <c r="IY91" s="29">
        <v>25.665125795000002</v>
      </c>
      <c r="IZ91" s="29">
        <v>13.417876627838451</v>
      </c>
      <c r="JA91" s="29">
        <v>9.6436921253426693</v>
      </c>
      <c r="JB91" s="29">
        <v>3.7219528724186546</v>
      </c>
      <c r="JC91" s="29">
        <v>25.913511726999999</v>
      </c>
      <c r="JD91" s="29">
        <v>13.358644083817895</v>
      </c>
      <c r="JE91" s="29">
        <v>9.6011205296887105</v>
      </c>
      <c r="JF91" s="29">
        <v>3.3186231476072692</v>
      </c>
      <c r="JG91" s="29">
        <v>26.241613788000002</v>
      </c>
      <c r="JH91" s="29">
        <v>12.693253519276388</v>
      </c>
      <c r="JI91" s="29">
        <v>9.1228912296642122</v>
      </c>
      <c r="JJ91" s="29">
        <v>2.5963740608112786</v>
      </c>
      <c r="JK91" s="29">
        <v>27.730142528999998</v>
      </c>
      <c r="JL91" s="29">
        <v>12.328256164405783</v>
      </c>
      <c r="JM91" s="29">
        <v>8.8605604440588603</v>
      </c>
      <c r="JN91" s="29">
        <v>-4.9269850767461421</v>
      </c>
      <c r="JO91" s="29">
        <v>28.394315301999999</v>
      </c>
      <c r="JP91" s="29">
        <v>9.9148019493531212</v>
      </c>
      <c r="JQ91" s="29">
        <v>7.1259633796999644</v>
      </c>
      <c r="JR91" s="29">
        <v>-11.286661728279149</v>
      </c>
      <c r="JS91" s="29">
        <v>28.379704236999999</v>
      </c>
      <c r="JT91" s="29">
        <v>9.6084786530025674</v>
      </c>
      <c r="JU91" s="29">
        <v>6.9058027952229901</v>
      </c>
      <c r="JV91" s="29">
        <v>-16.812391634441866</v>
      </c>
      <c r="JW91" s="29">
        <v>28.011347907000001</v>
      </c>
      <c r="JX91" s="29">
        <v>8.51483823990338</v>
      </c>
      <c r="JY91" s="29">
        <v>6.1197818969625652</v>
      </c>
      <c r="JZ91" s="29">
        <v>-17.352952603327317</v>
      </c>
    </row>
    <row r="92" spans="1:286" ht="15" thickBot="1" x14ac:dyDescent="0.35">
      <c r="A92" s="2"/>
      <c r="B92" s="74" t="s">
        <v>576</v>
      </c>
      <c r="C92" s="74" t="s">
        <v>510</v>
      </c>
      <c r="D92" s="74" t="s">
        <v>872</v>
      </c>
      <c r="E92" s="87">
        <v>381411</v>
      </c>
      <c r="F92" s="84">
        <v>393754</v>
      </c>
      <c r="G92" s="22">
        <v>19.703570619000001</v>
      </c>
      <c r="H92" s="22">
        <v>19.703570619000001</v>
      </c>
      <c r="I92" s="22">
        <v>18.204668929028578</v>
      </c>
      <c r="J92" s="22">
        <v>11.04408578748793</v>
      </c>
      <c r="K92" s="22">
        <v>19.697134169999998</v>
      </c>
      <c r="L92" s="22">
        <v>19.697134169999998</v>
      </c>
      <c r="M92" s="22">
        <v>18.201327796005213</v>
      </c>
      <c r="N92" s="22">
        <v>11.060827139432813</v>
      </c>
      <c r="O92" s="22">
        <v>19.739351966000001</v>
      </c>
      <c r="P92" s="22">
        <v>19.739351966000001</v>
      </c>
      <c r="Q92" s="22">
        <v>18.196982528509896</v>
      </c>
      <c r="R92" s="22">
        <v>10.893793527839918</v>
      </c>
      <c r="S92" s="22">
        <v>19.788140451</v>
      </c>
      <c r="T92" s="22">
        <v>19.788140451</v>
      </c>
      <c r="U92" s="22">
        <v>18.186505319342569</v>
      </c>
      <c r="V92" s="22">
        <v>10.747724557460289</v>
      </c>
      <c r="W92" s="22">
        <v>19.848309489000002</v>
      </c>
      <c r="X92" s="22">
        <v>19.848309489000002</v>
      </c>
      <c r="Y92" s="22">
        <v>18.173961025359208</v>
      </c>
      <c r="Z92" s="22">
        <v>10.55790411719406</v>
      </c>
      <c r="AA92" s="22">
        <v>19.923780086000001</v>
      </c>
      <c r="AB92" s="22">
        <v>19.923780086000001</v>
      </c>
      <c r="AC92" s="22">
        <v>18.159321405247191</v>
      </c>
      <c r="AD92" s="22">
        <v>10.353750629223541</v>
      </c>
      <c r="AE92" s="22">
        <v>20.008818491</v>
      </c>
      <c r="AF92" s="22">
        <v>20.008818491</v>
      </c>
      <c r="AG92" s="22">
        <v>18.142172211844457</v>
      </c>
      <c r="AH92" s="22">
        <v>10.123053238062326</v>
      </c>
      <c r="AI92" s="22">
        <v>20.113228205999999</v>
      </c>
      <c r="AJ92" s="22">
        <v>20.113228205999999</v>
      </c>
      <c r="AK92" s="22">
        <v>18.122541456698382</v>
      </c>
      <c r="AL92" s="22">
        <v>9.855440546753897</v>
      </c>
      <c r="AM92" s="22">
        <v>20.230300499999998</v>
      </c>
      <c r="AN92" s="22">
        <v>20.230300499999998</v>
      </c>
      <c r="AO92" s="22">
        <v>18.101120734649669</v>
      </c>
      <c r="AP92" s="22">
        <v>9.5965908616508528</v>
      </c>
      <c r="AQ92" s="22">
        <v>20.363950317</v>
      </c>
      <c r="AR92" s="22">
        <v>20.363950317</v>
      </c>
      <c r="AS92" s="22">
        <v>17.875149288142808</v>
      </c>
      <c r="AT92" s="22">
        <v>9.2814241672219193</v>
      </c>
      <c r="AU92" s="22">
        <v>21.049259581000001</v>
      </c>
      <c r="AV92" s="22">
        <v>21.049259581000001</v>
      </c>
      <c r="AW92" s="22">
        <v>17.727231977370074</v>
      </c>
      <c r="AX92" s="22">
        <v>7.8140204508613866</v>
      </c>
      <c r="AY92" s="22">
        <v>21.649573933999999</v>
      </c>
      <c r="AZ92" s="22">
        <v>21.649573933999999</v>
      </c>
      <c r="BA92" s="22">
        <v>17.288910572256746</v>
      </c>
      <c r="BB92" s="22">
        <v>6.6375085289368521</v>
      </c>
      <c r="BC92" s="22">
        <v>21.992266614000002</v>
      </c>
      <c r="BD92" s="22">
        <v>21.992266614000002</v>
      </c>
      <c r="BE92" s="22">
        <v>17.164391238961041</v>
      </c>
      <c r="BF92" s="22">
        <v>6.155245788366889</v>
      </c>
      <c r="BG92" s="22">
        <v>22.201930061999999</v>
      </c>
      <c r="BH92" s="22">
        <v>22.201930061999999</v>
      </c>
      <c r="BI92" s="22">
        <v>17.059301638676846</v>
      </c>
      <c r="BJ92" s="22">
        <v>5.9450343492159643</v>
      </c>
      <c r="BK92" s="25">
        <v>19.716987784000001</v>
      </c>
      <c r="BL92" s="25">
        <v>19.716987784000001</v>
      </c>
      <c r="BM92" s="25">
        <v>18.205885155818077</v>
      </c>
      <c r="BN92" s="25">
        <v>11.017987205408673</v>
      </c>
      <c r="BO92" s="25">
        <v>19.719969495000001</v>
      </c>
      <c r="BP92" s="25">
        <v>19.719969495000001</v>
      </c>
      <c r="BQ92" s="25">
        <v>18.204431882047974</v>
      </c>
      <c r="BR92" s="25">
        <v>11.034065949513757</v>
      </c>
      <c r="BS92" s="25">
        <v>19.754931612</v>
      </c>
      <c r="BT92" s="25">
        <v>19.754931612</v>
      </c>
      <c r="BU92" s="25">
        <v>18.202772961828067</v>
      </c>
      <c r="BV92" s="25">
        <v>10.916214661792278</v>
      </c>
      <c r="BW92" s="25">
        <v>19.792225981000001</v>
      </c>
      <c r="BX92" s="25">
        <v>19.792225981000001</v>
      </c>
      <c r="BY92" s="25">
        <v>18.19953892698507</v>
      </c>
      <c r="BZ92" s="25">
        <v>10.813965351249355</v>
      </c>
      <c r="CA92" s="25">
        <v>19.833203087000001</v>
      </c>
      <c r="CB92" s="25">
        <v>19.833203087000001</v>
      </c>
      <c r="CC92" s="25">
        <v>18.195953539116928</v>
      </c>
      <c r="CD92" s="25">
        <v>10.668860804149386</v>
      </c>
      <c r="CE92" s="25">
        <v>19.874855573000001</v>
      </c>
      <c r="CF92" s="25">
        <v>19.874855573000001</v>
      </c>
      <c r="CG92" s="25">
        <v>18.192019223005129</v>
      </c>
      <c r="CH92" s="25">
        <v>10.514796078951258</v>
      </c>
      <c r="CI92" s="25">
        <v>19.920491165000001</v>
      </c>
      <c r="CJ92" s="25">
        <v>19.920491165000001</v>
      </c>
      <c r="CK92" s="25">
        <v>18.187742536426637</v>
      </c>
      <c r="CL92" s="25">
        <v>10.330128052348837</v>
      </c>
      <c r="CM92" s="25">
        <v>19.973538623</v>
      </c>
      <c r="CN92" s="25">
        <v>19.973538623</v>
      </c>
      <c r="CO92" s="25">
        <v>18.183084147853027</v>
      </c>
      <c r="CP92" s="25">
        <v>10.111747378139761</v>
      </c>
      <c r="CQ92" s="25">
        <v>20.032191176000001</v>
      </c>
      <c r="CR92" s="25">
        <v>20.032191176000001</v>
      </c>
      <c r="CS92" s="25">
        <v>18.178190401837256</v>
      </c>
      <c r="CT92" s="25">
        <v>9.89543741977905</v>
      </c>
      <c r="CU92" s="25">
        <v>20.098099438999999</v>
      </c>
      <c r="CV92" s="25">
        <v>20.098099438999999</v>
      </c>
      <c r="CW92" s="25">
        <v>17.975714813684501</v>
      </c>
      <c r="CX92" s="25">
        <v>9.621761075805626</v>
      </c>
      <c r="CY92" s="25">
        <v>20.336354282999999</v>
      </c>
      <c r="CZ92" s="25">
        <v>20.336354282999999</v>
      </c>
      <c r="DA92" s="25">
        <v>17.952224306671301</v>
      </c>
      <c r="DB92" s="25">
        <v>8.4974966692754776</v>
      </c>
      <c r="DC92" s="25">
        <v>20.576025146999999</v>
      </c>
      <c r="DD92" s="25">
        <v>20.576025146999999</v>
      </c>
      <c r="DE92" s="25">
        <v>17.723706379445812</v>
      </c>
      <c r="DF92" s="25">
        <v>7.3912071664311547</v>
      </c>
      <c r="DG92" s="25">
        <v>20.822920559</v>
      </c>
      <c r="DH92" s="25">
        <v>20.822920559</v>
      </c>
      <c r="DI92" s="25">
        <v>17.689800162942081</v>
      </c>
      <c r="DJ92" s="25">
        <v>6.4864904535907826</v>
      </c>
      <c r="DK92" s="25">
        <v>20.964394015</v>
      </c>
      <c r="DL92" s="25">
        <v>20.964394015</v>
      </c>
      <c r="DM92" s="25">
        <v>17.557039396530033</v>
      </c>
      <c r="DN92" s="25">
        <v>6.0799633284697148</v>
      </c>
      <c r="DO92" s="27">
        <v>19.703229246999999</v>
      </c>
      <c r="DP92" s="27">
        <v>19.703229246999999</v>
      </c>
      <c r="DQ92" s="27">
        <v>18.204911788031826</v>
      </c>
      <c r="DR92" s="27">
        <v>11.0455621956417</v>
      </c>
      <c r="DS92" s="27">
        <v>19.692529788000002</v>
      </c>
      <c r="DT92" s="27">
        <v>19.692529788000002</v>
      </c>
      <c r="DU92" s="27">
        <v>18.202368042369105</v>
      </c>
      <c r="DV92" s="27">
        <v>11.083385854072795</v>
      </c>
      <c r="DW92" s="27">
        <v>19.727793179999999</v>
      </c>
      <c r="DX92" s="27">
        <v>19.727793179999999</v>
      </c>
      <c r="DY92" s="27">
        <v>18.1994615745995</v>
      </c>
      <c r="DZ92" s="27">
        <v>10.944827013480733</v>
      </c>
      <c r="EA92" s="27">
        <v>19.768923750999999</v>
      </c>
      <c r="EB92" s="27">
        <v>19.768923750999999</v>
      </c>
      <c r="EC92" s="27">
        <v>18.191245202786192</v>
      </c>
      <c r="ED92" s="27">
        <v>10.825414703633161</v>
      </c>
      <c r="EE92" s="27">
        <v>19.81971266</v>
      </c>
      <c r="EF92" s="27">
        <v>19.81971266</v>
      </c>
      <c r="EG92" s="27">
        <v>18.182248641203504</v>
      </c>
      <c r="EH92" s="27">
        <v>10.664830208082378</v>
      </c>
      <c r="EI92" s="27">
        <v>19.881143446999999</v>
      </c>
      <c r="EJ92" s="27">
        <v>19.881143446999999</v>
      </c>
      <c r="EK92" s="27">
        <v>18.172577998789958</v>
      </c>
      <c r="EL92" s="27">
        <v>10.50076860601904</v>
      </c>
      <c r="EM92" s="27">
        <v>19.948727591000001</v>
      </c>
      <c r="EN92" s="27">
        <v>19.948727591000001</v>
      </c>
      <c r="EO92" s="27">
        <v>18.162155729579482</v>
      </c>
      <c r="EP92" s="27">
        <v>10.313958253582602</v>
      </c>
      <c r="EQ92" s="27">
        <v>20.029419646000001</v>
      </c>
      <c r="ER92" s="27">
        <v>20.029419646000001</v>
      </c>
      <c r="ES92" s="27">
        <v>18.151095290664475</v>
      </c>
      <c r="ET92" s="27">
        <v>10.101711309912286</v>
      </c>
      <c r="EU92" s="27">
        <v>20.120379902</v>
      </c>
      <c r="EV92" s="27">
        <v>20.120379902</v>
      </c>
      <c r="EW92" s="27">
        <v>18.139540054293473</v>
      </c>
      <c r="EX92" s="27">
        <v>9.8966013468543323</v>
      </c>
      <c r="EY92" s="27">
        <v>20.22528939</v>
      </c>
      <c r="EZ92" s="27">
        <v>20.22528939</v>
      </c>
      <c r="FA92" s="27">
        <v>17.929675994634131</v>
      </c>
      <c r="FB92" s="27">
        <v>9.6356823462790313</v>
      </c>
      <c r="FC92" s="27">
        <v>20.74691632</v>
      </c>
      <c r="FD92" s="27">
        <v>20.74691632</v>
      </c>
      <c r="FE92" s="27">
        <v>17.854554001921898</v>
      </c>
      <c r="FF92" s="27">
        <v>8.4225894601350859</v>
      </c>
      <c r="FG92" s="27">
        <v>21.282138622000002</v>
      </c>
      <c r="FH92" s="27">
        <v>21.282138622000002</v>
      </c>
      <c r="FI92" s="27">
        <v>17.582087419107186</v>
      </c>
      <c r="FJ92" s="27">
        <v>7.4876828895627305</v>
      </c>
      <c r="FK92" s="27">
        <v>21.614494335</v>
      </c>
      <c r="FL92" s="27">
        <v>21.614494335</v>
      </c>
      <c r="FM92" s="27">
        <v>17.504778971352124</v>
      </c>
      <c r="FN92" s="27">
        <v>7.1581594557978292</v>
      </c>
      <c r="FO92" s="27">
        <v>21.814515547999999</v>
      </c>
      <c r="FP92" s="27">
        <v>21.814515547999999</v>
      </c>
      <c r="FQ92" s="27">
        <v>17.428762948910492</v>
      </c>
      <c r="FR92" s="27">
        <v>7.113559025294574</v>
      </c>
      <c r="FS92" s="28">
        <v>19.703585318000002</v>
      </c>
      <c r="FT92" s="28">
        <v>19.703585318000002</v>
      </c>
      <c r="FU92" s="28">
        <v>18.20466892370094</v>
      </c>
      <c r="FV92" s="28">
        <v>11.041896669449994</v>
      </c>
      <c r="FW92" s="28">
        <v>19.697396743999999</v>
      </c>
      <c r="FX92" s="28">
        <v>19.697396743999999</v>
      </c>
      <c r="FY92" s="28">
        <v>18.201327773542733</v>
      </c>
      <c r="FZ92" s="28">
        <v>11.067588996137065</v>
      </c>
      <c r="GA92" s="28">
        <v>19.746140721</v>
      </c>
      <c r="GB92" s="28">
        <v>19.746140721</v>
      </c>
      <c r="GC92" s="28">
        <v>18.196982481569073</v>
      </c>
      <c r="GD92" s="28">
        <v>10.918236102843661</v>
      </c>
      <c r="GE92" s="28">
        <v>19.809611478000001</v>
      </c>
      <c r="GF92" s="28">
        <v>19.809611478000001</v>
      </c>
      <c r="GG92" s="28">
        <v>18.186184696717582</v>
      </c>
      <c r="GH92" s="28">
        <v>10.799139807192525</v>
      </c>
      <c r="GI92" s="28">
        <v>19.894333912</v>
      </c>
      <c r="GJ92" s="28">
        <v>19.894333912</v>
      </c>
      <c r="GK92" s="28">
        <v>18.173316107090621</v>
      </c>
      <c r="GL92" s="28">
        <v>10.648231524012683</v>
      </c>
      <c r="GM92" s="28">
        <v>20.007762712000002</v>
      </c>
      <c r="GN92" s="28">
        <v>20.007762712000002</v>
      </c>
      <c r="GO92" s="28">
        <v>18.15835130402386</v>
      </c>
      <c r="GP92" s="28">
        <v>10.503857246198679</v>
      </c>
      <c r="GQ92" s="28">
        <v>20.143539189000002</v>
      </c>
      <c r="GR92" s="28">
        <v>20.143539189000002</v>
      </c>
      <c r="GS92" s="28">
        <v>18.140874355827645</v>
      </c>
      <c r="GT92" s="28">
        <v>10.342233668645253</v>
      </c>
      <c r="GU92" s="28">
        <v>20.320135055999998</v>
      </c>
      <c r="GV92" s="28">
        <v>20.320135055999998</v>
      </c>
      <c r="GW92" s="28">
        <v>18.120915762517729</v>
      </c>
      <c r="GX92" s="28">
        <v>10.153848917061158</v>
      </c>
      <c r="GY92" s="28">
        <v>20.526788514</v>
      </c>
      <c r="GZ92" s="28">
        <v>20.526788514</v>
      </c>
      <c r="HA92" s="28">
        <v>18.099166358522286</v>
      </c>
      <c r="HB92" s="28">
        <v>9.9936636918482442</v>
      </c>
      <c r="HC92" s="28">
        <v>20.770332563</v>
      </c>
      <c r="HD92" s="28">
        <v>20.770332563</v>
      </c>
      <c r="HE92" s="28">
        <v>17.878687898149739</v>
      </c>
      <c r="HF92" s="28">
        <v>9.8018314705323384</v>
      </c>
      <c r="HG92" s="28">
        <v>21.804842743000002</v>
      </c>
      <c r="HH92" s="28">
        <v>21.804842743000002</v>
      </c>
      <c r="HI92" s="28">
        <v>17.729152022225865</v>
      </c>
      <c r="HJ92" s="28">
        <v>8.8055154753375469</v>
      </c>
      <c r="HK92" s="28">
        <v>22.409229399000001</v>
      </c>
      <c r="HL92" s="28">
        <v>22.409229399000001</v>
      </c>
      <c r="HM92" s="28">
        <v>17.179894337015352</v>
      </c>
      <c r="HN92" s="28">
        <v>5.2792945401910085</v>
      </c>
      <c r="HO92" s="28">
        <v>22.727384755999999</v>
      </c>
      <c r="HP92" s="28">
        <v>22.727384755999999</v>
      </c>
      <c r="HQ92" s="28">
        <v>17.054798461562839</v>
      </c>
      <c r="HR92" s="28">
        <v>2.1925949341831306</v>
      </c>
      <c r="HS92" s="28">
        <v>22.528922165000001</v>
      </c>
      <c r="HT92" s="28">
        <v>22.496494709808935</v>
      </c>
      <c r="HU92" s="28">
        <v>16.410879683242712</v>
      </c>
      <c r="HV92" s="28">
        <v>-0.12621789403106476</v>
      </c>
      <c r="HW92" s="29">
        <v>19.693380041000001</v>
      </c>
      <c r="HX92" s="29">
        <v>19.693380041000001</v>
      </c>
      <c r="HY92" s="29">
        <v>18.204830306682503</v>
      </c>
      <c r="HZ92" s="29">
        <v>11.072232690155101</v>
      </c>
      <c r="IA92" s="29">
        <v>19.676954059</v>
      </c>
      <c r="IB92" s="29">
        <v>19.676954059</v>
      </c>
      <c r="IC92" s="29">
        <v>18.202245046325505</v>
      </c>
      <c r="ID92" s="29">
        <v>11.127284273098081</v>
      </c>
      <c r="IE92" s="29">
        <v>19.715115704999999</v>
      </c>
      <c r="IF92" s="29">
        <v>19.715115704999999</v>
      </c>
      <c r="IG92" s="29">
        <v>18.199124617964799</v>
      </c>
      <c r="IH92" s="29">
        <v>11.007808334897071</v>
      </c>
      <c r="II92" s="29">
        <v>19.769281876000001</v>
      </c>
      <c r="IJ92" s="29">
        <v>19.769281876000001</v>
      </c>
      <c r="IK92" s="29">
        <v>18.185808549247326</v>
      </c>
      <c r="IL92" s="29">
        <v>10.911614912919418</v>
      </c>
      <c r="IM92" s="29">
        <v>19.843937497999999</v>
      </c>
      <c r="IN92" s="29">
        <v>19.843937497999999</v>
      </c>
      <c r="IO92" s="29">
        <v>18.171157738961462</v>
      </c>
      <c r="IP92" s="29">
        <v>10.784105721825011</v>
      </c>
      <c r="IQ92" s="29">
        <v>19.948098055999999</v>
      </c>
      <c r="IR92" s="29">
        <v>19.948098055999999</v>
      </c>
      <c r="IS92" s="29">
        <v>18.15510327034751</v>
      </c>
      <c r="IT92" s="29">
        <v>10.65116832804561</v>
      </c>
      <c r="IU92" s="29">
        <v>20.074243868</v>
      </c>
      <c r="IV92" s="29">
        <v>20.074243868</v>
      </c>
      <c r="IW92" s="29">
        <v>18.137688977062794</v>
      </c>
      <c r="IX92" s="29">
        <v>10.504356813594395</v>
      </c>
      <c r="IY92" s="29">
        <v>20.242583504999999</v>
      </c>
      <c r="IZ92" s="29">
        <v>20.242583504999999</v>
      </c>
      <c r="JA92" s="29">
        <v>18.119236966459024</v>
      </c>
      <c r="JB92" s="29">
        <v>10.337225013436221</v>
      </c>
      <c r="JC92" s="29">
        <v>20.442010058000001</v>
      </c>
      <c r="JD92" s="29">
        <v>20.442010058000001</v>
      </c>
      <c r="JE92" s="29">
        <v>18.099831770607047</v>
      </c>
      <c r="JF92" s="29">
        <v>10.193891496811872</v>
      </c>
      <c r="JG92" s="29">
        <v>20.687763528000001</v>
      </c>
      <c r="JH92" s="29">
        <v>20.687763528000001</v>
      </c>
      <c r="JI92" s="29">
        <v>17.883383758455743</v>
      </c>
      <c r="JJ92" s="29">
        <v>9.8820778034032433</v>
      </c>
      <c r="JK92" s="29">
        <v>22.079921847000001</v>
      </c>
      <c r="JL92" s="29">
        <v>22.079921847000001</v>
      </c>
      <c r="JM92" s="29">
        <v>17.763980639332107</v>
      </c>
      <c r="JN92" s="29">
        <v>6.281140851701581</v>
      </c>
      <c r="JO92" s="29">
        <v>22.592163737</v>
      </c>
      <c r="JP92" s="29">
        <v>22.592163737</v>
      </c>
      <c r="JQ92" s="29">
        <v>16.976277810181251</v>
      </c>
      <c r="JR92" s="29">
        <v>2.8334616105097314</v>
      </c>
      <c r="JS92" s="29">
        <v>22.54587897</v>
      </c>
      <c r="JT92" s="29">
        <v>22.54587897</v>
      </c>
      <c r="JU92" s="29">
        <v>16.884699667626634</v>
      </c>
      <c r="JV92" s="29">
        <v>0.19430902700101882</v>
      </c>
      <c r="JW92" s="29">
        <v>22.36926566</v>
      </c>
      <c r="JX92" s="29">
        <v>22.36926566</v>
      </c>
      <c r="JY92" s="29">
        <v>16.60808865088601</v>
      </c>
      <c r="JZ92" s="29">
        <v>0.1554056800854724</v>
      </c>
    </row>
    <row r="93" spans="1:286" ht="15" thickBot="1" x14ac:dyDescent="0.35">
      <c r="A93" s="2"/>
      <c r="B93" s="74" t="s">
        <v>577</v>
      </c>
      <c r="C93" s="74" t="s">
        <v>578</v>
      </c>
      <c r="D93" s="74" t="s">
        <v>522</v>
      </c>
      <c r="E93" s="87">
        <v>374687</v>
      </c>
      <c r="F93" s="84">
        <v>428919</v>
      </c>
      <c r="G93" s="22">
        <v>17.357632289000001</v>
      </c>
      <c r="H93" s="22">
        <v>17.357632289000001</v>
      </c>
      <c r="I93" s="22">
        <v>17.357632289000001</v>
      </c>
      <c r="J93" s="22">
        <v>12.296619060707759</v>
      </c>
      <c r="K93" s="22">
        <v>17.351911378</v>
      </c>
      <c r="L93" s="22">
        <v>17.351911378</v>
      </c>
      <c r="M93" s="22">
        <v>17.351911378</v>
      </c>
      <c r="N93" s="22">
        <v>12.348196298081497</v>
      </c>
      <c r="O93" s="22">
        <v>17.365105675999999</v>
      </c>
      <c r="P93" s="22">
        <v>17.365105675999999</v>
      </c>
      <c r="Q93" s="22">
        <v>17.365105675999999</v>
      </c>
      <c r="R93" s="22">
        <v>12.316244717273415</v>
      </c>
      <c r="S93" s="22">
        <v>17.381991207999999</v>
      </c>
      <c r="T93" s="22">
        <v>17.381991207999999</v>
      </c>
      <c r="U93" s="22">
        <v>17.381991207999999</v>
      </c>
      <c r="V93" s="22">
        <v>12.279153413233011</v>
      </c>
      <c r="W93" s="22">
        <v>17.407722086</v>
      </c>
      <c r="X93" s="22">
        <v>17.407722086</v>
      </c>
      <c r="Y93" s="22">
        <v>17.407722086</v>
      </c>
      <c r="Z93" s="22">
        <v>12.226058494041093</v>
      </c>
      <c r="AA93" s="22">
        <v>17.443179478000001</v>
      </c>
      <c r="AB93" s="22">
        <v>17.443179478000001</v>
      </c>
      <c r="AC93" s="22">
        <v>17.443179478000001</v>
      </c>
      <c r="AD93" s="22">
        <v>12.157578791010788</v>
      </c>
      <c r="AE93" s="22">
        <v>17.484424500999999</v>
      </c>
      <c r="AF93" s="22">
        <v>17.484424500999999</v>
      </c>
      <c r="AG93" s="22">
        <v>17.484424500999999</v>
      </c>
      <c r="AH93" s="22">
        <v>12.086037279899678</v>
      </c>
      <c r="AI93" s="22">
        <v>17.537547891999999</v>
      </c>
      <c r="AJ93" s="22">
        <v>17.537547891999999</v>
      </c>
      <c r="AK93" s="22">
        <v>17.537547891999999</v>
      </c>
      <c r="AL93" s="22">
        <v>11.998247840125259</v>
      </c>
      <c r="AM93" s="22">
        <v>17.59872536</v>
      </c>
      <c r="AN93" s="22">
        <v>17.59872536</v>
      </c>
      <c r="AO93" s="22">
        <v>17.59872536</v>
      </c>
      <c r="AP93" s="22">
        <v>11.894798819923238</v>
      </c>
      <c r="AQ93" s="22">
        <v>17.670390329</v>
      </c>
      <c r="AR93" s="22">
        <v>17.670390329</v>
      </c>
      <c r="AS93" s="22">
        <v>17.670390329</v>
      </c>
      <c r="AT93" s="22">
        <v>11.778195401741421</v>
      </c>
      <c r="AU93" s="22">
        <v>18.045261476</v>
      </c>
      <c r="AV93" s="22">
        <v>18.045261476</v>
      </c>
      <c r="AW93" s="22">
        <v>18.045261476</v>
      </c>
      <c r="AX93" s="22">
        <v>11.279341538105058</v>
      </c>
      <c r="AY93" s="22">
        <v>18.372544589</v>
      </c>
      <c r="AZ93" s="22">
        <v>18.372544589</v>
      </c>
      <c r="BA93" s="22">
        <v>18.367647417730879</v>
      </c>
      <c r="BB93" s="22">
        <v>10.735975116622209</v>
      </c>
      <c r="BC93" s="22">
        <v>18.562484572999999</v>
      </c>
      <c r="BD93" s="22">
        <v>18.562484572999999</v>
      </c>
      <c r="BE93" s="22">
        <v>18.29506791918735</v>
      </c>
      <c r="BF93" s="22">
        <v>10.476320045915138</v>
      </c>
      <c r="BG93" s="22">
        <v>18.668416321999999</v>
      </c>
      <c r="BH93" s="22">
        <v>18.668416321999999</v>
      </c>
      <c r="BI93" s="22">
        <v>18.232118986823782</v>
      </c>
      <c r="BJ93" s="22">
        <v>10.37693118833938</v>
      </c>
      <c r="BK93" s="25">
        <v>17.365406830000001</v>
      </c>
      <c r="BL93" s="25">
        <v>17.365406830000001</v>
      </c>
      <c r="BM93" s="25">
        <v>17.365406830000001</v>
      </c>
      <c r="BN93" s="25">
        <v>12.269252983940081</v>
      </c>
      <c r="BO93" s="25">
        <v>17.36204828</v>
      </c>
      <c r="BP93" s="25">
        <v>17.36204828</v>
      </c>
      <c r="BQ93" s="25">
        <v>17.36204828</v>
      </c>
      <c r="BR93" s="25">
        <v>12.305613369798667</v>
      </c>
      <c r="BS93" s="25">
        <v>17.377553510999999</v>
      </c>
      <c r="BT93" s="25">
        <v>17.377553510999999</v>
      </c>
      <c r="BU93" s="25">
        <v>17.377553510999999</v>
      </c>
      <c r="BV93" s="25">
        <v>12.283827718283517</v>
      </c>
      <c r="BW93" s="25">
        <v>17.389015966999999</v>
      </c>
      <c r="BX93" s="25">
        <v>17.389015966999999</v>
      </c>
      <c r="BY93" s="25">
        <v>17.389015966999999</v>
      </c>
      <c r="BZ93" s="25">
        <v>12.25738373141483</v>
      </c>
      <c r="CA93" s="25">
        <v>17.405250708000001</v>
      </c>
      <c r="CB93" s="25">
        <v>17.405250708000001</v>
      </c>
      <c r="CC93" s="25">
        <v>17.405250708000001</v>
      </c>
      <c r="CD93" s="25">
        <v>12.217235547576445</v>
      </c>
      <c r="CE93" s="25">
        <v>17.426636095999999</v>
      </c>
      <c r="CF93" s="25">
        <v>17.426636095999999</v>
      </c>
      <c r="CG93" s="25">
        <v>17.426636095999999</v>
      </c>
      <c r="CH93" s="25">
        <v>12.162953013233011</v>
      </c>
      <c r="CI93" s="25">
        <v>17.450908394999999</v>
      </c>
      <c r="CJ93" s="25">
        <v>17.450908394999999</v>
      </c>
      <c r="CK93" s="25">
        <v>17.450908394999999</v>
      </c>
      <c r="CL93" s="25">
        <v>12.100692902121899</v>
      </c>
      <c r="CM93" s="25">
        <v>17.480341572</v>
      </c>
      <c r="CN93" s="25">
        <v>17.480341572</v>
      </c>
      <c r="CO93" s="25">
        <v>17.480341572</v>
      </c>
      <c r="CP93" s="25">
        <v>12.021030082844291</v>
      </c>
      <c r="CQ93" s="25">
        <v>17.513929751999999</v>
      </c>
      <c r="CR93" s="25">
        <v>17.513929751999999</v>
      </c>
      <c r="CS93" s="25">
        <v>17.513929751999999</v>
      </c>
      <c r="CT93" s="25">
        <v>11.92403427072308</v>
      </c>
      <c r="CU93" s="25">
        <v>17.553104634</v>
      </c>
      <c r="CV93" s="25">
        <v>17.553104634</v>
      </c>
      <c r="CW93" s="25">
        <v>17.553104634</v>
      </c>
      <c r="CX93" s="25">
        <v>11.810265087894798</v>
      </c>
      <c r="CY93" s="25">
        <v>17.679418752</v>
      </c>
      <c r="CZ93" s="25">
        <v>17.679418752</v>
      </c>
      <c r="DA93" s="25">
        <v>17.679418752</v>
      </c>
      <c r="DB93" s="25">
        <v>11.418910684864494</v>
      </c>
      <c r="DC93" s="25">
        <v>17.806408794999999</v>
      </c>
      <c r="DD93" s="25">
        <v>17.806408794999999</v>
      </c>
      <c r="DE93" s="25">
        <v>17.806408794999999</v>
      </c>
      <c r="DF93" s="25">
        <v>11.071142338399847</v>
      </c>
      <c r="DG93" s="25">
        <v>17.941151168000001</v>
      </c>
      <c r="DH93" s="25">
        <v>17.941151168000001</v>
      </c>
      <c r="DI93" s="25">
        <v>17.941151168000001</v>
      </c>
      <c r="DJ93" s="25">
        <v>10.77439265153116</v>
      </c>
      <c r="DK93" s="25">
        <v>18.036522816000002</v>
      </c>
      <c r="DL93" s="25">
        <v>18.036522816000002</v>
      </c>
      <c r="DM93" s="25">
        <v>18.036522816000002</v>
      </c>
      <c r="DN93" s="25">
        <v>10.610422921256683</v>
      </c>
      <c r="DO93" s="27">
        <v>17.357164503</v>
      </c>
      <c r="DP93" s="27">
        <v>17.357164503</v>
      </c>
      <c r="DQ93" s="27">
        <v>17.357164503</v>
      </c>
      <c r="DR93" s="27">
        <v>12.297162681919881</v>
      </c>
      <c r="DS93" s="27">
        <v>17.346008877999999</v>
      </c>
      <c r="DT93" s="27">
        <v>17.346008877999999</v>
      </c>
      <c r="DU93" s="27">
        <v>17.346008877999999</v>
      </c>
      <c r="DV93" s="27">
        <v>12.359061275859275</v>
      </c>
      <c r="DW93" s="27">
        <v>17.358296791000001</v>
      </c>
      <c r="DX93" s="27">
        <v>17.358296791000001</v>
      </c>
      <c r="DY93" s="27">
        <v>17.358296791000001</v>
      </c>
      <c r="DZ93" s="27">
        <v>12.340120263738061</v>
      </c>
      <c r="EA93" s="27">
        <v>17.370708016000002</v>
      </c>
      <c r="EB93" s="27">
        <v>17.370708016000002</v>
      </c>
      <c r="EC93" s="27">
        <v>17.370708016000002</v>
      </c>
      <c r="ED93" s="27">
        <v>12.315394633435032</v>
      </c>
      <c r="EE93" s="27">
        <v>17.390978608000001</v>
      </c>
      <c r="EF93" s="27">
        <v>17.390978608000001</v>
      </c>
      <c r="EG93" s="27">
        <v>17.390978608000001</v>
      </c>
      <c r="EH93" s="27">
        <v>12.275888769798669</v>
      </c>
      <c r="EI93" s="27">
        <v>17.418277360000001</v>
      </c>
      <c r="EJ93" s="27">
        <v>17.418277360000001</v>
      </c>
      <c r="EK93" s="27">
        <v>17.418277360000001</v>
      </c>
      <c r="EL93" s="27">
        <v>12.225996069798668</v>
      </c>
      <c r="EM93" s="27">
        <v>17.449404814000001</v>
      </c>
      <c r="EN93" s="27">
        <v>17.449404814000001</v>
      </c>
      <c r="EO93" s="27">
        <v>17.449404814000001</v>
      </c>
      <c r="EP93" s="27">
        <v>12.1735466011118</v>
      </c>
      <c r="EQ93" s="27">
        <v>17.488801070000001</v>
      </c>
      <c r="ER93" s="27">
        <v>17.488801070000001</v>
      </c>
      <c r="ES93" s="27">
        <v>17.488801070000001</v>
      </c>
      <c r="ET93" s="27">
        <v>12.110942856667357</v>
      </c>
      <c r="EU93" s="27">
        <v>17.534902054</v>
      </c>
      <c r="EV93" s="27">
        <v>17.534902054</v>
      </c>
      <c r="EW93" s="27">
        <v>17.534902054</v>
      </c>
      <c r="EX93" s="27">
        <v>12.040893275859275</v>
      </c>
      <c r="EY93" s="27">
        <v>17.590005982000001</v>
      </c>
      <c r="EZ93" s="27">
        <v>17.590005982000001</v>
      </c>
      <c r="FA93" s="27">
        <v>17.590005982000001</v>
      </c>
      <c r="FB93" s="27">
        <v>11.953583687675069</v>
      </c>
      <c r="FC93" s="27">
        <v>17.870762912</v>
      </c>
      <c r="FD93" s="27">
        <v>17.870762912</v>
      </c>
      <c r="FE93" s="27">
        <v>17.870762912</v>
      </c>
      <c r="FF93" s="27">
        <v>11.571032083634666</v>
      </c>
      <c r="FG93" s="27">
        <v>18.161129309</v>
      </c>
      <c r="FH93" s="27">
        <v>18.161129309</v>
      </c>
      <c r="FI93" s="27">
        <v>18.161129309</v>
      </c>
      <c r="FJ93" s="27">
        <v>11.31331265838214</v>
      </c>
      <c r="FK93" s="27">
        <v>18.34566658</v>
      </c>
      <c r="FL93" s="27">
        <v>18.34566658</v>
      </c>
      <c r="FM93" s="27">
        <v>18.34566658</v>
      </c>
      <c r="FN93" s="27">
        <v>11.257789433129615</v>
      </c>
      <c r="FO93" s="27">
        <v>18.446527933999999</v>
      </c>
      <c r="FP93" s="27">
        <v>18.446527933999999</v>
      </c>
      <c r="FQ93" s="27">
        <v>18.435917823218134</v>
      </c>
      <c r="FR93" s="27">
        <v>11.319167885457329</v>
      </c>
      <c r="FS93" s="28">
        <v>17.358005045999999</v>
      </c>
      <c r="FT93" s="28">
        <v>17.358005045999999</v>
      </c>
      <c r="FU93" s="28">
        <v>17.358005045999999</v>
      </c>
      <c r="FV93" s="28">
        <v>12.296205647576446</v>
      </c>
      <c r="FW93" s="28">
        <v>17.352573017000001</v>
      </c>
      <c r="FX93" s="28">
        <v>17.352573017000001</v>
      </c>
      <c r="FY93" s="28">
        <v>17.352573017000001</v>
      </c>
      <c r="FZ93" s="28">
        <v>12.35342672232392</v>
      </c>
      <c r="GA93" s="28">
        <v>17.370503209999999</v>
      </c>
      <c r="GB93" s="28">
        <v>17.370503209999999</v>
      </c>
      <c r="GC93" s="28">
        <v>17.370503209999999</v>
      </c>
      <c r="GD93" s="28">
        <v>12.331080706162304</v>
      </c>
      <c r="GE93" s="28">
        <v>17.396238098000001</v>
      </c>
      <c r="GF93" s="28">
        <v>17.396238098000001</v>
      </c>
      <c r="GG93" s="28">
        <v>17.396238098000001</v>
      </c>
      <c r="GH93" s="28">
        <v>12.307824068788566</v>
      </c>
      <c r="GI93" s="28">
        <v>17.436530729000001</v>
      </c>
      <c r="GJ93" s="28">
        <v>17.436530729000001</v>
      </c>
      <c r="GK93" s="28">
        <v>17.436530729000001</v>
      </c>
      <c r="GL93" s="28">
        <v>12.274023546566344</v>
      </c>
      <c r="GM93" s="28">
        <v>17.493768184</v>
      </c>
      <c r="GN93" s="28">
        <v>17.493768184</v>
      </c>
      <c r="GO93" s="28">
        <v>17.493768184</v>
      </c>
      <c r="GP93" s="28">
        <v>12.234970888990587</v>
      </c>
      <c r="GQ93" s="28">
        <v>17.563956256000001</v>
      </c>
      <c r="GR93" s="28">
        <v>17.563956256000001</v>
      </c>
      <c r="GS93" s="28">
        <v>17.563956256000001</v>
      </c>
      <c r="GT93" s="28">
        <v>12.198228045556244</v>
      </c>
      <c r="GU93" s="28">
        <v>17.658096700000002</v>
      </c>
      <c r="GV93" s="28">
        <v>17.658096700000002</v>
      </c>
      <c r="GW93" s="28">
        <v>17.658096700000002</v>
      </c>
      <c r="GX93" s="28">
        <v>12.155656067778466</v>
      </c>
      <c r="GY93" s="28">
        <v>17.770191724</v>
      </c>
      <c r="GZ93" s="28">
        <v>17.770191724</v>
      </c>
      <c r="HA93" s="28">
        <v>17.770191724</v>
      </c>
      <c r="HB93" s="28">
        <v>12.114792243155563</v>
      </c>
      <c r="HC93" s="28">
        <v>17.904096302999999</v>
      </c>
      <c r="HD93" s="28">
        <v>17.904096302999999</v>
      </c>
      <c r="HE93" s="28">
        <v>17.904096302999999</v>
      </c>
      <c r="HF93" s="28">
        <v>12.064364364367684</v>
      </c>
      <c r="HG93" s="28">
        <v>18.580107401999999</v>
      </c>
      <c r="HH93" s="28">
        <v>18.580107401999999</v>
      </c>
      <c r="HI93" s="28">
        <v>18.580107401999999</v>
      </c>
      <c r="HJ93" s="28">
        <v>11.733778017903038</v>
      </c>
      <c r="HK93" s="28">
        <v>19.118453599999999</v>
      </c>
      <c r="HL93" s="28">
        <v>19.118453599999999</v>
      </c>
      <c r="HM93" s="28">
        <v>18.252274179093437</v>
      </c>
      <c r="HN93" s="28">
        <v>9.0862159138626346</v>
      </c>
      <c r="HO93" s="28">
        <v>19.194698510999999</v>
      </c>
      <c r="HP93" s="28">
        <v>19.194698510999999</v>
      </c>
      <c r="HQ93" s="28">
        <v>18.179268540751622</v>
      </c>
      <c r="HR93" s="28">
        <v>6.6292826560214984</v>
      </c>
      <c r="HS93" s="28">
        <v>19.105097508</v>
      </c>
      <c r="HT93" s="28">
        <v>19.105097508</v>
      </c>
      <c r="HU93" s="28">
        <v>17.762283165622321</v>
      </c>
      <c r="HV93" s="28">
        <v>4.8044759489507918</v>
      </c>
      <c r="HW93" s="29">
        <v>17.348490822999999</v>
      </c>
      <c r="HX93" s="29">
        <v>17.348490822999999</v>
      </c>
      <c r="HY93" s="29">
        <v>17.348490822999999</v>
      </c>
      <c r="HZ93" s="29">
        <v>12.330267184950184</v>
      </c>
      <c r="IA93" s="29">
        <v>17.333839393000002</v>
      </c>
      <c r="IB93" s="29">
        <v>17.333839393000002</v>
      </c>
      <c r="IC93" s="29">
        <v>17.333839393000002</v>
      </c>
      <c r="ID93" s="29">
        <v>12.420119805152204</v>
      </c>
      <c r="IE93" s="29">
        <v>17.338200042</v>
      </c>
      <c r="IF93" s="29">
        <v>17.338200042</v>
      </c>
      <c r="IG93" s="29">
        <v>17.338200042</v>
      </c>
      <c r="IH93" s="29">
        <v>12.430169319293618</v>
      </c>
      <c r="II93" s="29">
        <v>17.355756131</v>
      </c>
      <c r="IJ93" s="29">
        <v>17.355756131</v>
      </c>
      <c r="IK93" s="29">
        <v>17.355756131</v>
      </c>
      <c r="IL93" s="29">
        <v>12.430700676869375</v>
      </c>
      <c r="IM93" s="29">
        <v>17.386220031000001</v>
      </c>
      <c r="IN93" s="29">
        <v>17.386220031000001</v>
      </c>
      <c r="IO93" s="29">
        <v>17.386220031000001</v>
      </c>
      <c r="IP93" s="29">
        <v>12.424633660707759</v>
      </c>
      <c r="IQ93" s="29">
        <v>17.434331957000001</v>
      </c>
      <c r="IR93" s="29">
        <v>17.434331957000001</v>
      </c>
      <c r="IS93" s="29">
        <v>17.434331957000001</v>
      </c>
      <c r="IT93" s="29">
        <v>12.408769621313819</v>
      </c>
      <c r="IU93" s="29">
        <v>17.495343637000001</v>
      </c>
      <c r="IV93" s="29">
        <v>17.495343637000001</v>
      </c>
      <c r="IW93" s="29">
        <v>17.495343637000001</v>
      </c>
      <c r="IX93" s="29">
        <v>12.394484750606749</v>
      </c>
      <c r="IY93" s="29">
        <v>17.581669979000001</v>
      </c>
      <c r="IZ93" s="29">
        <v>17.581669979000001</v>
      </c>
      <c r="JA93" s="29">
        <v>17.581669979000001</v>
      </c>
      <c r="JB93" s="29">
        <v>12.371156542525942</v>
      </c>
      <c r="JC93" s="29">
        <v>17.686893024</v>
      </c>
      <c r="JD93" s="29">
        <v>17.686893024</v>
      </c>
      <c r="JE93" s="29">
        <v>17.686893024</v>
      </c>
      <c r="JF93" s="29">
        <v>12.33905626618607</v>
      </c>
      <c r="JG93" s="29">
        <v>17.847503205999999</v>
      </c>
      <c r="JH93" s="29">
        <v>17.847503205999999</v>
      </c>
      <c r="JI93" s="29">
        <v>17.847503205999999</v>
      </c>
      <c r="JJ93" s="29">
        <v>12.168877795478998</v>
      </c>
      <c r="JK93" s="29">
        <v>18.829278013</v>
      </c>
      <c r="JL93" s="29">
        <v>18.829278013</v>
      </c>
      <c r="JM93" s="29">
        <v>18.610429229329128</v>
      </c>
      <c r="JN93" s="29">
        <v>9.4160862572969783</v>
      </c>
      <c r="JO93" s="29">
        <v>19.181379444000001</v>
      </c>
      <c r="JP93" s="29">
        <v>19.181379444000001</v>
      </c>
      <c r="JQ93" s="29">
        <v>18.050702864349351</v>
      </c>
      <c r="JR93" s="29">
        <v>6.8786857469305893</v>
      </c>
      <c r="JS93" s="29">
        <v>19.127027210000001</v>
      </c>
      <c r="JT93" s="29">
        <v>19.127027210000001</v>
      </c>
      <c r="JU93" s="29">
        <v>17.996640291990968</v>
      </c>
      <c r="JV93" s="29">
        <v>4.8623912620821024</v>
      </c>
      <c r="JW93" s="29">
        <v>18.876786556999999</v>
      </c>
      <c r="JX93" s="29">
        <v>18.876786556999999</v>
      </c>
      <c r="JY93" s="29">
        <v>17.810311098503103</v>
      </c>
      <c r="JZ93" s="29">
        <v>5.1332518883447307</v>
      </c>
    </row>
    <row r="94" spans="1:286" ht="15" thickBot="1" x14ac:dyDescent="0.35">
      <c r="A94" s="2"/>
      <c r="B94" s="74" t="s">
        <v>579</v>
      </c>
      <c r="C94" s="74" t="s">
        <v>514</v>
      </c>
      <c r="D94" s="74" t="s">
        <v>878</v>
      </c>
      <c r="E94" s="87">
        <v>369051</v>
      </c>
      <c r="F94" s="84">
        <v>429883</v>
      </c>
      <c r="G94" s="22">
        <v>23.09208894536842</v>
      </c>
      <c r="H94" s="22">
        <v>4.964983042625609</v>
      </c>
      <c r="I94" s="22">
        <v>3.6218860045935219</v>
      </c>
      <c r="J94" s="22">
        <v>16.276810429058294</v>
      </c>
      <c r="K94" s="22">
        <v>23.061624084368422</v>
      </c>
      <c r="L94" s="22">
        <v>4.9558364639821537</v>
      </c>
      <c r="M94" s="22">
        <v>3.6152137028164097</v>
      </c>
      <c r="N94" s="22">
        <v>15.668993341865635</v>
      </c>
      <c r="O94" s="22">
        <v>23.116122306368421</v>
      </c>
      <c r="P94" s="22">
        <v>4.9437889833549749</v>
      </c>
      <c r="Q94" s="22">
        <v>3.6064252334299933</v>
      </c>
      <c r="R94" s="22">
        <v>14.852049193618493</v>
      </c>
      <c r="S94" s="22">
        <v>23.176748874368421</v>
      </c>
      <c r="T94" s="22">
        <v>4.9185248660289771</v>
      </c>
      <c r="U94" s="22">
        <v>3.5879954115804811</v>
      </c>
      <c r="V94" s="22">
        <v>14.677327974041297</v>
      </c>
      <c r="W94" s="22">
        <v>23.25563979536842</v>
      </c>
      <c r="X94" s="22">
        <v>4.887335714951317</v>
      </c>
      <c r="Y94" s="22">
        <v>3.5652433601004438</v>
      </c>
      <c r="Z94" s="22">
        <v>14.382793196215399</v>
      </c>
      <c r="AA94" s="22">
        <v>23.357722022368421</v>
      </c>
      <c r="AB94" s="22">
        <v>4.8502117772854367</v>
      </c>
      <c r="AC94" s="22">
        <v>3.5381619644313966</v>
      </c>
      <c r="AD94" s="22">
        <v>14.140087459598197</v>
      </c>
      <c r="AE94" s="22">
        <v>23.469781791368423</v>
      </c>
      <c r="AF94" s="22">
        <v>4.805918604275079</v>
      </c>
      <c r="AG94" s="22">
        <v>3.5058507113922683</v>
      </c>
      <c r="AH94" s="22">
        <v>14.013648901764382</v>
      </c>
      <c r="AI94" s="22">
        <v>23.610721043368422</v>
      </c>
      <c r="AJ94" s="22">
        <v>4.754645753480669</v>
      </c>
      <c r="AK94" s="22">
        <v>3.4684478805842751</v>
      </c>
      <c r="AL94" s="22">
        <v>13.689154561092479</v>
      </c>
      <c r="AM94" s="22">
        <v>23.770764879368421</v>
      </c>
      <c r="AN94" s="22">
        <v>4.6982898766541696</v>
      </c>
      <c r="AO94" s="22">
        <v>3.4273370530543272</v>
      </c>
      <c r="AP94" s="22">
        <v>13.392621879838838</v>
      </c>
      <c r="AQ94" s="22">
        <v>23.953737189368422</v>
      </c>
      <c r="AR94" s="22">
        <v>4.1555136517583913</v>
      </c>
      <c r="AS94" s="22">
        <v>3.0313893537976297</v>
      </c>
      <c r="AT94" s="22">
        <v>13.054588487735119</v>
      </c>
      <c r="AU94" s="22">
        <v>23.182472106648003</v>
      </c>
      <c r="AV94" s="22">
        <v>3.7604244542837959</v>
      </c>
      <c r="AW94" s="22">
        <v>2.7431772848712899</v>
      </c>
      <c r="AX94" s="22">
        <v>11.357738516015438</v>
      </c>
      <c r="AY94" s="22">
        <v>18.859092010847686</v>
      </c>
      <c r="AZ94" s="22">
        <v>3.0591297794700116</v>
      </c>
      <c r="BA94" s="22">
        <v>2.231592583373339</v>
      </c>
      <c r="BB94" s="22">
        <v>9.6394025420119931</v>
      </c>
      <c r="BC94" s="22">
        <v>16.681543483146744</v>
      </c>
      <c r="BD94" s="22">
        <v>2.7059100410277042</v>
      </c>
      <c r="BE94" s="22">
        <v>1.9739237018832945</v>
      </c>
      <c r="BF94" s="22">
        <v>8.8683573455352338</v>
      </c>
      <c r="BG94" s="22">
        <v>13.219481207655644</v>
      </c>
      <c r="BH94" s="22">
        <v>2.1443295683706598</v>
      </c>
      <c r="BI94" s="22">
        <v>1.5642585656869896</v>
      </c>
      <c r="BJ94" s="22">
        <v>8.4719182099691608</v>
      </c>
      <c r="BK94" s="25">
        <v>23.113345837368421</v>
      </c>
      <c r="BL94" s="25">
        <v>4.9685186843200029</v>
      </c>
      <c r="BM94" s="25">
        <v>3.6244652059845928</v>
      </c>
      <c r="BN94" s="25">
        <v>16.228139038245928</v>
      </c>
      <c r="BO94" s="25">
        <v>23.090325072368422</v>
      </c>
      <c r="BP94" s="25">
        <v>4.9648780712330947</v>
      </c>
      <c r="BQ94" s="25">
        <v>3.6218094294241476</v>
      </c>
      <c r="BR94" s="25">
        <v>15.952313564676899</v>
      </c>
      <c r="BS94" s="25">
        <v>23.11906136736842</v>
      </c>
      <c r="BT94" s="25">
        <v>4.9606929867508693</v>
      </c>
      <c r="BU94" s="25">
        <v>3.6187564685612248</v>
      </c>
      <c r="BV94" s="25">
        <v>15.546385774073871</v>
      </c>
      <c r="BW94" s="25">
        <v>23.147393563368421</v>
      </c>
      <c r="BX94" s="25">
        <v>4.9532103649955967</v>
      </c>
      <c r="BY94" s="25">
        <v>3.6132980001675934</v>
      </c>
      <c r="BZ94" s="25">
        <v>15.433275924467402</v>
      </c>
      <c r="CA94" s="25">
        <v>23.184326943368422</v>
      </c>
      <c r="CB94" s="25">
        <v>4.9447226795813561</v>
      </c>
      <c r="CC94" s="25">
        <v>3.6071063518277482</v>
      </c>
      <c r="CD94" s="25">
        <v>15.199823331869977</v>
      </c>
      <c r="CE94" s="25">
        <v>23.231334588368419</v>
      </c>
      <c r="CF94" s="25">
        <v>4.9353006392640362</v>
      </c>
      <c r="CG94" s="25">
        <v>3.6002331045946674</v>
      </c>
      <c r="CH94" s="25">
        <v>15.026017040841978</v>
      </c>
      <c r="CI94" s="25">
        <v>23.282667883368422</v>
      </c>
      <c r="CJ94" s="25">
        <v>4.9248952615520603</v>
      </c>
      <c r="CK94" s="25">
        <v>3.5926425264227055</v>
      </c>
      <c r="CL94" s="25">
        <v>14.928131113221834</v>
      </c>
      <c r="CM94" s="25">
        <v>23.344769448368421</v>
      </c>
      <c r="CN94" s="25">
        <v>4.9134610780147563</v>
      </c>
      <c r="CO94" s="25">
        <v>3.5843014487247213</v>
      </c>
      <c r="CP94" s="25">
        <v>14.662825812656514</v>
      </c>
      <c r="CQ94" s="25">
        <v>23.41512023436842</v>
      </c>
      <c r="CR94" s="25">
        <v>4.9013347660051423</v>
      </c>
      <c r="CS94" s="25">
        <v>3.5754554729423491</v>
      </c>
      <c r="CT94" s="25">
        <v>14.383517206720869</v>
      </c>
      <c r="CU94" s="25">
        <v>23.495677115368423</v>
      </c>
      <c r="CV94" s="25">
        <v>4.6150536681411305</v>
      </c>
      <c r="CW94" s="25">
        <v>3.3666173978006051</v>
      </c>
      <c r="CX94" s="25">
        <v>14.035813595781132</v>
      </c>
      <c r="CY94" s="25">
        <v>23.798088887368422</v>
      </c>
      <c r="CZ94" s="25">
        <v>4.5508483606588985</v>
      </c>
      <c r="DA94" s="25">
        <v>3.3197805198910397</v>
      </c>
      <c r="DB94" s="25">
        <v>12.782780175995974</v>
      </c>
      <c r="DC94" s="25">
        <v>24.12280212736842</v>
      </c>
      <c r="DD94" s="25">
        <v>4.3987418336439363</v>
      </c>
      <c r="DE94" s="25">
        <v>3.2088209261375265</v>
      </c>
      <c r="DF94" s="25">
        <v>11.481228514789965</v>
      </c>
      <c r="DG94" s="25">
        <v>24.452428490368419</v>
      </c>
      <c r="DH94" s="25">
        <v>4.3018198534150738</v>
      </c>
      <c r="DI94" s="25">
        <v>3.1381176909573378</v>
      </c>
      <c r="DJ94" s="25">
        <v>10.471276717912041</v>
      </c>
      <c r="DK94" s="25">
        <v>24.319656221890369</v>
      </c>
      <c r="DL94" s="25">
        <v>3.9448868764235887</v>
      </c>
      <c r="DM94" s="25">
        <v>2.8777400536432509</v>
      </c>
      <c r="DN94" s="25">
        <v>10.143555736834973</v>
      </c>
      <c r="DO94" s="27">
        <v>23.091595706368423</v>
      </c>
      <c r="DP94" s="27">
        <v>4.9656812024210071</v>
      </c>
      <c r="DQ94" s="27">
        <v>3.6223953024441315</v>
      </c>
      <c r="DR94" s="27">
        <v>16.278243996679485</v>
      </c>
      <c r="DS94" s="27">
        <v>23.05494569036842</v>
      </c>
      <c r="DT94" s="27">
        <v>4.9588278456815091</v>
      </c>
      <c r="DU94" s="27">
        <v>3.6173958741185626</v>
      </c>
      <c r="DV94" s="27">
        <v>15.697961314742006</v>
      </c>
      <c r="DW94" s="27">
        <v>23.099513080368421</v>
      </c>
      <c r="DX94" s="27">
        <v>4.9509118693355729</v>
      </c>
      <c r="DY94" s="27">
        <v>3.6116212795844227</v>
      </c>
      <c r="DZ94" s="27">
        <v>14.911503398298086</v>
      </c>
      <c r="EA94" s="27">
        <v>23.149016924368421</v>
      </c>
      <c r="EB94" s="27">
        <v>4.9321263471713097</v>
      </c>
      <c r="EC94" s="27">
        <v>3.597917502707122</v>
      </c>
      <c r="ED94" s="27">
        <v>14.767384270013601</v>
      </c>
      <c r="EE94" s="27">
        <v>23.214216953368421</v>
      </c>
      <c r="EF94" s="27">
        <v>4.9110746656947937</v>
      </c>
      <c r="EG94" s="27">
        <v>3.5825605941621466</v>
      </c>
      <c r="EH94" s="27">
        <v>14.50709129771132</v>
      </c>
      <c r="EI94" s="27">
        <v>23.295759487368422</v>
      </c>
      <c r="EJ94" s="27">
        <v>4.8881154758478784</v>
      </c>
      <c r="EK94" s="27">
        <v>3.56581218481826</v>
      </c>
      <c r="EL94" s="27">
        <v>14.3101503460862</v>
      </c>
      <c r="EM94" s="27">
        <v>23.382198890368421</v>
      </c>
      <c r="EN94" s="27">
        <v>4.8629608107713622</v>
      </c>
      <c r="EO94" s="27">
        <v>3.547462206860895</v>
      </c>
      <c r="EP94" s="27">
        <v>14.228642843441113</v>
      </c>
      <c r="EQ94" s="27">
        <v>23.48825046636842</v>
      </c>
      <c r="ER94" s="27">
        <v>4.8360343089331357</v>
      </c>
      <c r="ES94" s="27">
        <v>3.5278196986542691</v>
      </c>
      <c r="ET94" s="27">
        <v>13.962213653019058</v>
      </c>
      <c r="EU94" s="27">
        <v>23.60963628336842</v>
      </c>
      <c r="EV94" s="27">
        <v>4.8076799675443711</v>
      </c>
      <c r="EW94" s="27">
        <v>3.5071356013746282</v>
      </c>
      <c r="EX94" s="27">
        <v>13.739061405516081</v>
      </c>
      <c r="EY94" s="27">
        <v>23.749070409368422</v>
      </c>
      <c r="EZ94" s="27">
        <v>4.5055944375601999</v>
      </c>
      <c r="FA94" s="27">
        <v>3.2867684130385153</v>
      </c>
      <c r="FB94" s="27">
        <v>13.466474820777613</v>
      </c>
      <c r="FC94" s="27">
        <v>24.464316459368419</v>
      </c>
      <c r="FD94" s="27">
        <v>4.3166546610151943</v>
      </c>
      <c r="FE94" s="27">
        <v>3.1489394765639411</v>
      </c>
      <c r="FF94" s="27">
        <v>12.180857964240827</v>
      </c>
      <c r="FG94" s="27">
        <v>23.395783086482457</v>
      </c>
      <c r="FH94" s="27">
        <v>3.7950255883322521</v>
      </c>
      <c r="FI94" s="27">
        <v>2.7684183304251726</v>
      </c>
      <c r="FJ94" s="27">
        <v>11.083372591261384</v>
      </c>
      <c r="FK94" s="27">
        <v>22.047496019671868</v>
      </c>
      <c r="FL94" s="27">
        <v>3.5763201959951187</v>
      </c>
      <c r="FM94" s="27">
        <v>2.6088757916421796</v>
      </c>
      <c r="FN94" s="27">
        <v>10.792311837004789</v>
      </c>
      <c r="FO94" s="27">
        <v>20.721923338245936</v>
      </c>
      <c r="FP94" s="27">
        <v>3.361299299852849</v>
      </c>
      <c r="FQ94" s="27">
        <v>2.4520210415359225</v>
      </c>
      <c r="FR94" s="27">
        <v>10.867569094140762</v>
      </c>
      <c r="FS94" s="28">
        <v>23.09247092036842</v>
      </c>
      <c r="FT94" s="28">
        <v>4.9649828622149137</v>
      </c>
      <c r="FU94" s="28">
        <v>3.6218858729864318</v>
      </c>
      <c r="FV94" s="28">
        <v>16.270886564527473</v>
      </c>
      <c r="FW94" s="28">
        <v>23.062268302368423</v>
      </c>
      <c r="FX94" s="28">
        <v>4.9558357075994408</v>
      </c>
      <c r="FY94" s="28">
        <v>3.6152131510457512</v>
      </c>
      <c r="FZ94" s="28">
        <v>15.671848965455817</v>
      </c>
      <c r="GA94" s="28">
        <v>23.12666492836842</v>
      </c>
      <c r="GB94" s="28">
        <v>4.9437874042678978</v>
      </c>
      <c r="GC94" s="28">
        <v>3.6064240815079556</v>
      </c>
      <c r="GD94" s="28">
        <v>14.871881838938528</v>
      </c>
      <c r="GE94" s="28">
        <v>23.21012485236842</v>
      </c>
      <c r="GF94" s="28">
        <v>4.9171726086918213</v>
      </c>
      <c r="GG94" s="28">
        <v>3.5870089586798359</v>
      </c>
      <c r="GH94" s="28">
        <v>14.719061218767678</v>
      </c>
      <c r="GI94" s="28">
        <v>23.326476453368421</v>
      </c>
      <c r="GJ94" s="28">
        <v>4.8845036562295006</v>
      </c>
      <c r="GK94" s="28">
        <v>3.5631774126922307</v>
      </c>
      <c r="GL94" s="28">
        <v>14.451298555197488</v>
      </c>
      <c r="GM94" s="28">
        <v>23.48320549236842</v>
      </c>
      <c r="GN94" s="28">
        <v>4.8458690965573927</v>
      </c>
      <c r="GO94" s="28">
        <v>3.5349940393012829</v>
      </c>
      <c r="GP94" s="28">
        <v>14.252652016853874</v>
      </c>
      <c r="GQ94" s="28">
        <v>23.67112560536842</v>
      </c>
      <c r="GR94" s="28">
        <v>4.7999760627902228</v>
      </c>
      <c r="GS94" s="28">
        <v>3.5015157101141305</v>
      </c>
      <c r="GT94" s="28">
        <v>14.174714681699047</v>
      </c>
      <c r="GU94" s="28">
        <v>23.918444537368423</v>
      </c>
      <c r="GV94" s="28">
        <v>4.7471004571671616</v>
      </c>
      <c r="GW94" s="28">
        <v>3.4629436919729972</v>
      </c>
      <c r="GX94" s="28">
        <v>13.899107633966107</v>
      </c>
      <c r="GY94" s="28">
        <v>24.178591100368422</v>
      </c>
      <c r="GZ94" s="28">
        <v>4.6891125289068638</v>
      </c>
      <c r="HA94" s="28">
        <v>3.4206423056443387</v>
      </c>
      <c r="HB94" s="28">
        <v>13.681736436946656</v>
      </c>
      <c r="HC94" s="28">
        <v>24.370440502368421</v>
      </c>
      <c r="HD94" s="28">
        <v>4.3537910075570174</v>
      </c>
      <c r="HE94" s="28">
        <v>3.1760299243352259</v>
      </c>
      <c r="HF94" s="28">
        <v>13.444222374385623</v>
      </c>
      <c r="HG94" s="28">
        <v>24.359832353927093</v>
      </c>
      <c r="HH94" s="28">
        <v>3.9514038392692425</v>
      </c>
      <c r="HI94" s="28">
        <v>2.8824940873067071</v>
      </c>
      <c r="HJ94" s="28">
        <v>12.302452113896573</v>
      </c>
      <c r="HK94" s="28">
        <v>15.403987646718338</v>
      </c>
      <c r="HL94" s="28">
        <v>2.4986779483105224</v>
      </c>
      <c r="HM94" s="28">
        <v>1.8227507754359835</v>
      </c>
      <c r="HN94" s="28">
        <v>7.0236232511173853</v>
      </c>
      <c r="HO94" s="28">
        <v>13.217347829291201</v>
      </c>
      <c r="HP94" s="28">
        <v>2.1439835134661189</v>
      </c>
      <c r="HQ94" s="28">
        <v>1.5640061234520783</v>
      </c>
      <c r="HR94" s="28">
        <v>1.9945166895455522</v>
      </c>
      <c r="HS94" s="28">
        <v>5.6822854412266031</v>
      </c>
      <c r="HT94" s="28">
        <v>0.92172245613450754</v>
      </c>
      <c r="HU94" s="28">
        <v>0.67238369906450335</v>
      </c>
      <c r="HV94" s="28">
        <v>-1.8673704507935511</v>
      </c>
      <c r="HW94" s="29">
        <v>23.072898433368422</v>
      </c>
      <c r="HX94" s="29">
        <v>4.9648919695680043</v>
      </c>
      <c r="HY94" s="29">
        <v>3.6218195680659644</v>
      </c>
      <c r="HZ94" s="29">
        <v>16.331126276783081</v>
      </c>
      <c r="IA94" s="29">
        <v>23.023468323368419</v>
      </c>
      <c r="IB94" s="29">
        <v>4.9574284409493448</v>
      </c>
      <c r="IC94" s="29">
        <v>3.616375027849668</v>
      </c>
      <c r="ID94" s="29">
        <v>15.793479185249121</v>
      </c>
      <c r="IE94" s="29">
        <v>23.068266810368421</v>
      </c>
      <c r="IF94" s="29">
        <v>4.9485648781349401</v>
      </c>
      <c r="IG94" s="29">
        <v>3.6099091821795586</v>
      </c>
      <c r="IH94" s="29">
        <v>15.047686069305295</v>
      </c>
      <c r="II94" s="29">
        <v>23.135646943368421</v>
      </c>
      <c r="IJ94" s="29">
        <v>4.9187173279252976</v>
      </c>
      <c r="IK94" s="29">
        <v>3.5881358098542955</v>
      </c>
      <c r="IL94" s="29">
        <v>14.938905502514018</v>
      </c>
      <c r="IM94" s="29">
        <v>23.234421767368421</v>
      </c>
      <c r="IN94" s="29">
        <v>4.8852931893064326</v>
      </c>
      <c r="IO94" s="29">
        <v>3.5637533660795748</v>
      </c>
      <c r="IP94" s="29">
        <v>14.717773322290286</v>
      </c>
      <c r="IQ94" s="29">
        <v>23.378459022368421</v>
      </c>
      <c r="IR94" s="29">
        <v>4.8483021412925869</v>
      </c>
      <c r="IS94" s="29">
        <v>3.5367689115615293</v>
      </c>
      <c r="IT94" s="29">
        <v>14.542532494247622</v>
      </c>
      <c r="IU94" s="29">
        <v>23.55234900736842</v>
      </c>
      <c r="IV94" s="29">
        <v>4.8076860975603992</v>
      </c>
      <c r="IW94" s="29">
        <v>3.5071400731359756</v>
      </c>
      <c r="IX94" s="29">
        <v>14.48846417569994</v>
      </c>
      <c r="IY94" s="29">
        <v>23.790301644368419</v>
      </c>
      <c r="IZ94" s="29">
        <v>4.764421764720522</v>
      </c>
      <c r="JA94" s="29">
        <v>3.4755793446771808</v>
      </c>
      <c r="JB94" s="29">
        <v>14.24877634967689</v>
      </c>
      <c r="JC94" s="29">
        <v>24.03602721236842</v>
      </c>
      <c r="JD94" s="29">
        <v>4.718710763374304</v>
      </c>
      <c r="JE94" s="29">
        <v>3.4422338056067656</v>
      </c>
      <c r="JF94" s="29">
        <v>14.05919186953045</v>
      </c>
      <c r="JG94" s="29">
        <v>24.248896470368422</v>
      </c>
      <c r="JH94" s="29">
        <v>4.3990312362651931</v>
      </c>
      <c r="JI94" s="29">
        <v>3.2090320413205236</v>
      </c>
      <c r="JJ94" s="29">
        <v>13.62962365179556</v>
      </c>
      <c r="JK94" s="29">
        <v>25.357995022136869</v>
      </c>
      <c r="JL94" s="29">
        <v>4.1133156185489348</v>
      </c>
      <c r="JM94" s="29">
        <v>3.0006064760736653</v>
      </c>
      <c r="JN94" s="29">
        <v>8.0609293787742331</v>
      </c>
      <c r="JO94" s="29">
        <v>13.331383263932123</v>
      </c>
      <c r="JP94" s="29">
        <v>2.1624811799404218</v>
      </c>
      <c r="JQ94" s="29">
        <v>1.5774999136112258</v>
      </c>
      <c r="JR94" s="29">
        <v>2.8506736096298972</v>
      </c>
      <c r="JS94" s="29">
        <v>11.795606866573163</v>
      </c>
      <c r="JT94" s="29">
        <v>1.9133631784446121</v>
      </c>
      <c r="JU94" s="29">
        <v>1.3957717998666854</v>
      </c>
      <c r="JV94" s="29">
        <v>-1.4334256780604875</v>
      </c>
      <c r="JW94" s="29">
        <v>8.2750394697641845</v>
      </c>
      <c r="JX94" s="29">
        <v>1.3422926010268463</v>
      </c>
      <c r="JY94" s="29">
        <v>0.97918376437346644</v>
      </c>
      <c r="JZ94" s="29">
        <v>-1.3415091471221743</v>
      </c>
    </row>
    <row r="95" spans="1:286" ht="15" thickBot="1" x14ac:dyDescent="0.35">
      <c r="A95" s="2"/>
      <c r="B95" s="74" t="s">
        <v>580</v>
      </c>
      <c r="C95" s="74" t="s">
        <v>524</v>
      </c>
      <c r="D95" s="74" t="s">
        <v>881</v>
      </c>
      <c r="E95" s="87">
        <v>355872</v>
      </c>
      <c r="F95" s="84">
        <v>466268</v>
      </c>
      <c r="G95" s="22">
        <v>8.7030151969999991</v>
      </c>
      <c r="H95" s="22">
        <v>8.7030151969999991</v>
      </c>
      <c r="I95" s="22">
        <v>8.7030151969999991</v>
      </c>
      <c r="J95" s="22">
        <v>3.4806341104933365</v>
      </c>
      <c r="K95" s="22">
        <v>8.6844384019999996</v>
      </c>
      <c r="L95" s="22">
        <v>8.6844384019999996</v>
      </c>
      <c r="M95" s="22">
        <v>8.6844384019999996</v>
      </c>
      <c r="N95" s="22">
        <v>3.5357245046849641</v>
      </c>
      <c r="O95" s="22">
        <v>8.7030863029999992</v>
      </c>
      <c r="P95" s="22">
        <v>8.7030863029999992</v>
      </c>
      <c r="Q95" s="22">
        <v>8.7030863029999992</v>
      </c>
      <c r="R95" s="22">
        <v>3.4886758641631221</v>
      </c>
      <c r="S95" s="22">
        <v>8.7232062460000002</v>
      </c>
      <c r="T95" s="22">
        <v>8.7232062460000002</v>
      </c>
      <c r="U95" s="22">
        <v>8.7232062460000002</v>
      </c>
      <c r="V95" s="22">
        <v>3.4417501966964217</v>
      </c>
      <c r="W95" s="22">
        <v>8.7491166469999992</v>
      </c>
      <c r="X95" s="22">
        <v>8.7491166469999992</v>
      </c>
      <c r="Y95" s="22">
        <v>8.7491166469999992</v>
      </c>
      <c r="Z95" s="22">
        <v>3.4043395586044003</v>
      </c>
      <c r="AA95" s="22">
        <v>8.7811637689999991</v>
      </c>
      <c r="AB95" s="22">
        <v>8.7811637689999991</v>
      </c>
      <c r="AC95" s="22">
        <v>8.7811637689999991</v>
      </c>
      <c r="AD95" s="22">
        <v>3.3441518643289907</v>
      </c>
      <c r="AE95" s="22">
        <v>8.8169130639999995</v>
      </c>
      <c r="AF95" s="22">
        <v>8.8169130639999995</v>
      </c>
      <c r="AG95" s="22">
        <v>8.8169130639999995</v>
      </c>
      <c r="AH95" s="22">
        <v>3.2663002465091955</v>
      </c>
      <c r="AI95" s="22">
        <v>8.8613246439999998</v>
      </c>
      <c r="AJ95" s="22">
        <v>8.8613246439999998</v>
      </c>
      <c r="AK95" s="22">
        <v>8.8613246439999998</v>
      </c>
      <c r="AL95" s="22">
        <v>3.2035925686187818</v>
      </c>
      <c r="AM95" s="22">
        <v>8.9099540929999996</v>
      </c>
      <c r="AN95" s="22">
        <v>8.9099540929999996</v>
      </c>
      <c r="AO95" s="22">
        <v>8.9099540929999996</v>
      </c>
      <c r="AP95" s="22">
        <v>3.124856926174405</v>
      </c>
      <c r="AQ95" s="22">
        <v>8.9654548219999999</v>
      </c>
      <c r="AR95" s="22">
        <v>8.9654548219999999</v>
      </c>
      <c r="AS95" s="22">
        <v>8.9654548219999999</v>
      </c>
      <c r="AT95" s="22">
        <v>3.0283241993398828</v>
      </c>
      <c r="AU95" s="22">
        <v>9.2500840499999999</v>
      </c>
      <c r="AV95" s="22">
        <v>9.2500840499999999</v>
      </c>
      <c r="AW95" s="22">
        <v>9.2500840499999999</v>
      </c>
      <c r="AX95" s="22">
        <v>2.4786738091456595</v>
      </c>
      <c r="AY95" s="22">
        <v>9.4995509939999998</v>
      </c>
      <c r="AZ95" s="22">
        <v>9.4995509939999998</v>
      </c>
      <c r="BA95" s="22">
        <v>9.4995509939999998</v>
      </c>
      <c r="BB95" s="22">
        <v>1.8373026504600469</v>
      </c>
      <c r="BC95" s="22">
        <v>9.6274387069999996</v>
      </c>
      <c r="BD95" s="22">
        <v>9.6274387069999996</v>
      </c>
      <c r="BE95" s="22">
        <v>9.6274387069999996</v>
      </c>
      <c r="BF95" s="22">
        <v>1.4899540290496027</v>
      </c>
      <c r="BG95" s="22">
        <v>9.6914858739999996</v>
      </c>
      <c r="BH95" s="22">
        <v>9.6914858739999996</v>
      </c>
      <c r="BI95" s="22">
        <v>9.6914858739999996</v>
      </c>
      <c r="BJ95" s="22">
        <v>1.6779188347620444</v>
      </c>
      <c r="BK95" s="25">
        <v>8.7106372140000001</v>
      </c>
      <c r="BL95" s="25">
        <v>8.7106372140000001</v>
      </c>
      <c r="BM95" s="25">
        <v>8.7106372140000001</v>
      </c>
      <c r="BN95" s="25">
        <v>3.4630931839102477</v>
      </c>
      <c r="BO95" s="25">
        <v>8.6976351249999997</v>
      </c>
      <c r="BP95" s="25">
        <v>8.6976351249999997</v>
      </c>
      <c r="BQ95" s="25">
        <v>8.6976351249999997</v>
      </c>
      <c r="BR95" s="25">
        <v>3.5062587242024956</v>
      </c>
      <c r="BS95" s="25">
        <v>8.7102108830000002</v>
      </c>
      <c r="BT95" s="25">
        <v>8.7102108830000002</v>
      </c>
      <c r="BU95" s="25">
        <v>8.7102108830000002</v>
      </c>
      <c r="BV95" s="25">
        <v>3.4731361300118238</v>
      </c>
      <c r="BW95" s="25">
        <v>8.7227036810000005</v>
      </c>
      <c r="BX95" s="25">
        <v>8.7227036810000005</v>
      </c>
      <c r="BY95" s="25">
        <v>8.7227036810000005</v>
      </c>
      <c r="BZ95" s="25">
        <v>3.4406165425900328</v>
      </c>
      <c r="CA95" s="25">
        <v>8.7393980750000004</v>
      </c>
      <c r="CB95" s="25">
        <v>8.7393980750000004</v>
      </c>
      <c r="CC95" s="25">
        <v>8.7393980750000004</v>
      </c>
      <c r="CD95" s="25">
        <v>3.4173116146036815</v>
      </c>
      <c r="CE95" s="25">
        <v>8.7596145399999994</v>
      </c>
      <c r="CF95" s="25">
        <v>8.7596145399999994</v>
      </c>
      <c r="CG95" s="25">
        <v>8.7596145399999994</v>
      </c>
      <c r="CH95" s="25">
        <v>3.3709381046755222</v>
      </c>
      <c r="CI95" s="25">
        <v>8.7803094290000008</v>
      </c>
      <c r="CJ95" s="25">
        <v>8.7803094290000008</v>
      </c>
      <c r="CK95" s="25">
        <v>8.7803094290000008</v>
      </c>
      <c r="CL95" s="25">
        <v>3.3031906010191241</v>
      </c>
      <c r="CM95" s="25">
        <v>8.8012270610000005</v>
      </c>
      <c r="CN95" s="25">
        <v>8.8012270610000005</v>
      </c>
      <c r="CO95" s="25">
        <v>8.8012270610000005</v>
      </c>
      <c r="CP95" s="25">
        <v>3.2489314279239565</v>
      </c>
      <c r="CQ95" s="25">
        <v>8.823831019</v>
      </c>
      <c r="CR95" s="25">
        <v>8.823831019</v>
      </c>
      <c r="CS95" s="25">
        <v>8.823831019</v>
      </c>
      <c r="CT95" s="25">
        <v>3.1754816836233228</v>
      </c>
      <c r="CU95" s="25">
        <v>8.8493860620000007</v>
      </c>
      <c r="CV95" s="25">
        <v>8.8493860620000007</v>
      </c>
      <c r="CW95" s="25">
        <v>8.8493860620000007</v>
      </c>
      <c r="CX95" s="25">
        <v>3.0905269653612564</v>
      </c>
      <c r="CY95" s="25">
        <v>8.9329583649999993</v>
      </c>
      <c r="CZ95" s="25">
        <v>8.9329583649999993</v>
      </c>
      <c r="DA95" s="25">
        <v>8.9329583649999993</v>
      </c>
      <c r="DB95" s="25">
        <v>2.782355095267107</v>
      </c>
      <c r="DC95" s="25">
        <v>9.023851638</v>
      </c>
      <c r="DD95" s="25">
        <v>9.023851638</v>
      </c>
      <c r="DE95" s="25">
        <v>9.023851638</v>
      </c>
      <c r="DF95" s="25">
        <v>2.2212701049772319</v>
      </c>
      <c r="DG95" s="25">
        <v>9.1212652009999999</v>
      </c>
      <c r="DH95" s="25">
        <v>9.1212652009999999</v>
      </c>
      <c r="DI95" s="25">
        <v>9.1212652009999999</v>
      </c>
      <c r="DJ95" s="25">
        <v>1.5672792433563965</v>
      </c>
      <c r="DK95" s="25">
        <v>9.1668437269999998</v>
      </c>
      <c r="DL95" s="25">
        <v>9.1668437269999998</v>
      </c>
      <c r="DM95" s="25">
        <v>9.1668437269999998</v>
      </c>
      <c r="DN95" s="25">
        <v>1.6733097365093386</v>
      </c>
      <c r="DO95" s="27">
        <v>8.7028628099999992</v>
      </c>
      <c r="DP95" s="27">
        <v>8.7028628099999992</v>
      </c>
      <c r="DQ95" s="27">
        <v>8.7028628099999992</v>
      </c>
      <c r="DR95" s="27">
        <v>3.481049364912236</v>
      </c>
      <c r="DS95" s="27">
        <v>8.6823970139999993</v>
      </c>
      <c r="DT95" s="27">
        <v>8.6823970139999993</v>
      </c>
      <c r="DU95" s="27">
        <v>8.6823970139999993</v>
      </c>
      <c r="DV95" s="27">
        <v>3.5428902815105037</v>
      </c>
      <c r="DW95" s="27">
        <v>8.6979913070000006</v>
      </c>
      <c r="DX95" s="27">
        <v>8.6979913070000006</v>
      </c>
      <c r="DY95" s="27">
        <v>8.6979913070000006</v>
      </c>
      <c r="DZ95" s="27">
        <v>3.5046851242539718</v>
      </c>
      <c r="EA95" s="27">
        <v>8.7147779809999992</v>
      </c>
      <c r="EB95" s="27">
        <v>8.7147779809999992</v>
      </c>
      <c r="EC95" s="27">
        <v>8.7147779809999992</v>
      </c>
      <c r="ED95" s="27">
        <v>3.4661398520272098</v>
      </c>
      <c r="EE95" s="27">
        <v>8.7366288040000004</v>
      </c>
      <c r="EF95" s="27">
        <v>8.7366288040000004</v>
      </c>
      <c r="EG95" s="27">
        <v>8.7366288040000004</v>
      </c>
      <c r="EH95" s="27">
        <v>3.4377389375012477</v>
      </c>
      <c r="EI95" s="27">
        <v>8.7626159329999993</v>
      </c>
      <c r="EJ95" s="27">
        <v>8.7626159329999993</v>
      </c>
      <c r="EK95" s="27">
        <v>8.7626159329999993</v>
      </c>
      <c r="EL95" s="27">
        <v>3.390058441259673</v>
      </c>
      <c r="EM95" s="27">
        <v>8.7908604920000002</v>
      </c>
      <c r="EN95" s="27">
        <v>8.7908604920000002</v>
      </c>
      <c r="EO95" s="27">
        <v>8.7908604920000002</v>
      </c>
      <c r="EP95" s="27">
        <v>3.3256470667204301</v>
      </c>
      <c r="EQ95" s="27">
        <v>8.825098539999999</v>
      </c>
      <c r="ER95" s="27">
        <v>8.825098539999999</v>
      </c>
      <c r="ES95" s="27">
        <v>8.825098539999999</v>
      </c>
      <c r="ET95" s="27">
        <v>3.2792707741316516</v>
      </c>
      <c r="EU95" s="27">
        <v>8.8625693249999991</v>
      </c>
      <c r="EV95" s="27">
        <v>8.8625693249999991</v>
      </c>
      <c r="EW95" s="27">
        <v>8.8625693249999991</v>
      </c>
      <c r="EX95" s="27">
        <v>3.2169070633824068</v>
      </c>
      <c r="EY95" s="27">
        <v>8.9058261089999995</v>
      </c>
      <c r="EZ95" s="27">
        <v>8.9058261089999995</v>
      </c>
      <c r="FA95" s="27">
        <v>8.9058261089999995</v>
      </c>
      <c r="FB95" s="27">
        <v>3.1367459678190182</v>
      </c>
      <c r="FC95" s="27">
        <v>9.1207325079999997</v>
      </c>
      <c r="FD95" s="27">
        <v>9.1207325079999997</v>
      </c>
      <c r="FE95" s="27">
        <v>9.1207325079999997</v>
      </c>
      <c r="FF95" s="27">
        <v>2.6602810748063463</v>
      </c>
      <c r="FG95" s="27">
        <v>9.3428204790000002</v>
      </c>
      <c r="FH95" s="27">
        <v>9.3428204790000002</v>
      </c>
      <c r="FI95" s="27">
        <v>9.3428204790000002</v>
      </c>
      <c r="FJ95" s="27">
        <v>2.141131037139461</v>
      </c>
      <c r="FK95" s="27">
        <v>9.4670067279999994</v>
      </c>
      <c r="FL95" s="27">
        <v>9.4670067279999994</v>
      </c>
      <c r="FM95" s="27">
        <v>9.4670067279999994</v>
      </c>
      <c r="FN95" s="27">
        <v>1.89396823284339</v>
      </c>
      <c r="FO95" s="27">
        <v>9.5287964469999995</v>
      </c>
      <c r="FP95" s="27">
        <v>9.5287964469999995</v>
      </c>
      <c r="FQ95" s="27">
        <v>9.5287964469999995</v>
      </c>
      <c r="FR95" s="27">
        <v>2.1525840218985</v>
      </c>
      <c r="FS95" s="28">
        <v>8.7029281459999996</v>
      </c>
      <c r="FT95" s="28">
        <v>8.7029281459999996</v>
      </c>
      <c r="FU95" s="28">
        <v>8.7029281459999996</v>
      </c>
      <c r="FV95" s="28">
        <v>3.4805891873553652</v>
      </c>
      <c r="FW95" s="28">
        <v>8.6834420770000005</v>
      </c>
      <c r="FX95" s="28">
        <v>8.6834420770000005</v>
      </c>
      <c r="FY95" s="28">
        <v>8.6834420770000005</v>
      </c>
      <c r="FZ95" s="28">
        <v>3.5415935579094047</v>
      </c>
      <c r="GA95" s="28">
        <v>8.7037651470000004</v>
      </c>
      <c r="GB95" s="28">
        <v>8.7037651470000004</v>
      </c>
      <c r="GC95" s="28">
        <v>8.7037651470000004</v>
      </c>
      <c r="GD95" s="28">
        <v>3.5041693745697615</v>
      </c>
      <c r="GE95" s="28">
        <v>8.7289484000000002</v>
      </c>
      <c r="GF95" s="28">
        <v>8.7289484000000002</v>
      </c>
      <c r="GG95" s="28">
        <v>8.7289484000000002</v>
      </c>
      <c r="GH95" s="28">
        <v>3.4701152627568383</v>
      </c>
      <c r="GI95" s="28">
        <v>8.7640294260000005</v>
      </c>
      <c r="GJ95" s="28">
        <v>8.7640294260000005</v>
      </c>
      <c r="GK95" s="28">
        <v>8.7640294260000005</v>
      </c>
      <c r="GL95" s="28">
        <v>3.4500539505270744</v>
      </c>
      <c r="GM95" s="28">
        <v>8.8109282100000001</v>
      </c>
      <c r="GN95" s="28">
        <v>8.8109282100000001</v>
      </c>
      <c r="GO95" s="28">
        <v>8.8109282100000001</v>
      </c>
      <c r="GP95" s="28">
        <v>3.4145788115923068</v>
      </c>
      <c r="GQ95" s="28">
        <v>8.8672634410000004</v>
      </c>
      <c r="GR95" s="28">
        <v>8.8672634410000004</v>
      </c>
      <c r="GS95" s="28">
        <v>8.8672634410000004</v>
      </c>
      <c r="GT95" s="28">
        <v>3.3554891242193499</v>
      </c>
      <c r="GU95" s="28">
        <v>8.9425538790000001</v>
      </c>
      <c r="GV95" s="28">
        <v>8.9425538790000001</v>
      </c>
      <c r="GW95" s="28">
        <v>8.9425538790000001</v>
      </c>
      <c r="GX95" s="28">
        <v>3.2886109212111165</v>
      </c>
      <c r="GY95" s="28">
        <v>9.0292349890000008</v>
      </c>
      <c r="GZ95" s="28">
        <v>9.0292349890000008</v>
      </c>
      <c r="HA95" s="28">
        <v>9.0292349890000008</v>
      </c>
      <c r="HB95" s="28">
        <v>3.2131742960583125</v>
      </c>
      <c r="HC95" s="28">
        <v>9.1306138810000004</v>
      </c>
      <c r="HD95" s="28">
        <v>9.1306138810000004</v>
      </c>
      <c r="HE95" s="28">
        <v>9.1306138810000004</v>
      </c>
      <c r="HF95" s="28">
        <v>3.1355476036914096</v>
      </c>
      <c r="HG95" s="28">
        <v>9.5025465820000008</v>
      </c>
      <c r="HH95" s="28">
        <v>9.5025465820000008</v>
      </c>
      <c r="HI95" s="28">
        <v>9.5025465820000008</v>
      </c>
      <c r="HJ95" s="28">
        <v>2.7610918018241382</v>
      </c>
      <c r="HK95" s="28">
        <v>9.637676635</v>
      </c>
      <c r="HL95" s="28">
        <v>9.637676635</v>
      </c>
      <c r="HM95" s="28">
        <v>9.637676635</v>
      </c>
      <c r="HN95" s="28">
        <v>1.5908725522399259</v>
      </c>
      <c r="HO95" s="28">
        <v>9.6402416300000002</v>
      </c>
      <c r="HP95" s="28">
        <v>9.6402416300000002</v>
      </c>
      <c r="HQ95" s="28">
        <v>9.6402416300000002</v>
      </c>
      <c r="HR95" s="28">
        <v>0.47944871323462657</v>
      </c>
      <c r="HS95" s="28">
        <v>9.591234785000001</v>
      </c>
      <c r="HT95" s="28">
        <v>9.591234785000001</v>
      </c>
      <c r="HU95" s="28">
        <v>9.591234785000001</v>
      </c>
      <c r="HV95" s="28">
        <v>-2.4504828413665969E-2</v>
      </c>
      <c r="HW95" s="29">
        <v>8.6976316669999996</v>
      </c>
      <c r="HX95" s="29">
        <v>8.6976316669999996</v>
      </c>
      <c r="HY95" s="29">
        <v>8.6976316669999996</v>
      </c>
      <c r="HZ95" s="29">
        <v>3.4975307656347061</v>
      </c>
      <c r="IA95" s="29">
        <v>8.6729022100000002</v>
      </c>
      <c r="IB95" s="29">
        <v>8.6729022100000002</v>
      </c>
      <c r="IC95" s="29">
        <v>8.6729022100000002</v>
      </c>
      <c r="ID95" s="29">
        <v>3.5748320059029379</v>
      </c>
      <c r="IE95" s="29">
        <v>8.6878630539999993</v>
      </c>
      <c r="IF95" s="29">
        <v>8.6878630539999993</v>
      </c>
      <c r="IG95" s="29">
        <v>8.6878630539999993</v>
      </c>
      <c r="IH95" s="29">
        <v>3.5538676029061156</v>
      </c>
      <c r="II95" s="29">
        <v>8.7084879480000001</v>
      </c>
      <c r="IJ95" s="29">
        <v>8.7084879480000001</v>
      </c>
      <c r="IK95" s="29">
        <v>8.7084879480000001</v>
      </c>
      <c r="IL95" s="29">
        <v>3.5323651918436374</v>
      </c>
      <c r="IM95" s="29">
        <v>8.7393095029999994</v>
      </c>
      <c r="IN95" s="29">
        <v>8.7393095029999994</v>
      </c>
      <c r="IO95" s="29">
        <v>8.7393095029999994</v>
      </c>
      <c r="IP95" s="29">
        <v>3.5162846993997885</v>
      </c>
      <c r="IQ95" s="29">
        <v>8.7840959200000004</v>
      </c>
      <c r="IR95" s="29">
        <v>8.7840959200000004</v>
      </c>
      <c r="IS95" s="29">
        <v>8.7840959200000004</v>
      </c>
      <c r="IT95" s="29">
        <v>3.4543095362810234</v>
      </c>
      <c r="IU95" s="29">
        <v>8.8379551890000005</v>
      </c>
      <c r="IV95" s="29">
        <v>8.8379551890000005</v>
      </c>
      <c r="IW95" s="29">
        <v>8.8379551890000005</v>
      </c>
      <c r="IX95" s="29">
        <v>3.3779963830228601</v>
      </c>
      <c r="IY95" s="29">
        <v>8.9102176889999996</v>
      </c>
      <c r="IZ95" s="29">
        <v>8.9102176889999996</v>
      </c>
      <c r="JA95" s="29">
        <v>8.9102176889999996</v>
      </c>
      <c r="JB95" s="29">
        <v>3.3208332111107639</v>
      </c>
      <c r="JC95" s="29">
        <v>8.9946047950000008</v>
      </c>
      <c r="JD95" s="29">
        <v>8.9946047950000008</v>
      </c>
      <c r="JE95" s="29">
        <v>8.9946047950000008</v>
      </c>
      <c r="JF95" s="29">
        <v>3.2530388817069245</v>
      </c>
      <c r="JG95" s="29">
        <v>9.0970197299999995</v>
      </c>
      <c r="JH95" s="29">
        <v>9.0970197299999995</v>
      </c>
      <c r="JI95" s="29">
        <v>9.0970197299999995</v>
      </c>
      <c r="JJ95" s="29">
        <v>3.1486190831816447</v>
      </c>
      <c r="JK95" s="29">
        <v>9.4522710029999999</v>
      </c>
      <c r="JL95" s="29">
        <v>9.4522710029999999</v>
      </c>
      <c r="JM95" s="29">
        <v>9.4522710029999999</v>
      </c>
      <c r="JN95" s="29">
        <v>2.0494521487365711</v>
      </c>
      <c r="JO95" s="29">
        <v>9.568996306999999</v>
      </c>
      <c r="JP95" s="29">
        <v>9.568996306999999</v>
      </c>
      <c r="JQ95" s="29">
        <v>9.568996306999999</v>
      </c>
      <c r="JR95" s="29">
        <v>0.95405683875292357</v>
      </c>
      <c r="JS95" s="29">
        <v>9.5285170810000004</v>
      </c>
      <c r="JT95" s="29">
        <v>9.5285170810000004</v>
      </c>
      <c r="JU95" s="29">
        <v>9.5285170810000004</v>
      </c>
      <c r="JV95" s="29">
        <v>0.10284442055754983</v>
      </c>
      <c r="JW95" s="29">
        <v>9.4445310469999999</v>
      </c>
      <c r="JX95" s="29">
        <v>9.4445310469999999</v>
      </c>
      <c r="JY95" s="29">
        <v>9.4445310469999999</v>
      </c>
      <c r="JZ95" s="29">
        <v>0.23830633458766215</v>
      </c>
    </row>
    <row r="96" spans="1:286" ht="15" thickBot="1" x14ac:dyDescent="0.35">
      <c r="A96" s="2"/>
      <c r="B96" s="74" t="s">
        <v>581</v>
      </c>
      <c r="C96" s="74" t="s">
        <v>578</v>
      </c>
      <c r="D96" s="74" t="s">
        <v>522</v>
      </c>
      <c r="E96" s="87">
        <v>374632</v>
      </c>
      <c r="F96" s="84">
        <v>430529</v>
      </c>
      <c r="G96" s="22">
        <v>26.138970781105265</v>
      </c>
      <c r="H96" s="22">
        <v>11.171017957689399</v>
      </c>
      <c r="I96" s="22">
        <v>8.1491020715796427</v>
      </c>
      <c r="J96" s="22">
        <v>19.282923251855212</v>
      </c>
      <c r="K96" s="22">
        <v>26.133764698105264</v>
      </c>
      <c r="L96" s="22">
        <v>11.165799939845613</v>
      </c>
      <c r="M96" s="22">
        <v>8.1452956002104813</v>
      </c>
      <c r="N96" s="22">
        <v>19.371466353119786</v>
      </c>
      <c r="O96" s="22">
        <v>26.166984935105262</v>
      </c>
      <c r="P96" s="22">
        <v>11.159230011866445</v>
      </c>
      <c r="Q96" s="22">
        <v>8.140502929219533</v>
      </c>
      <c r="R96" s="22">
        <v>19.249182539294967</v>
      </c>
      <c r="S96" s="22">
        <v>26.210200875105265</v>
      </c>
      <c r="T96" s="22">
        <v>11.143358238940971</v>
      </c>
      <c r="U96" s="22">
        <v>8.1289246918452402</v>
      </c>
      <c r="V96" s="22">
        <v>19.142530101500466</v>
      </c>
      <c r="W96" s="22">
        <v>26.265999872105265</v>
      </c>
      <c r="X96" s="22">
        <v>11.124756676276055</v>
      </c>
      <c r="Y96" s="22">
        <v>8.115355110861536</v>
      </c>
      <c r="Z96" s="22">
        <v>19.011006614732462</v>
      </c>
      <c r="AA96" s="22">
        <v>26.338637274105263</v>
      </c>
      <c r="AB96" s="22">
        <v>11.103408139259193</v>
      </c>
      <c r="AC96" s="22">
        <v>8.0997816503328508</v>
      </c>
      <c r="AD96" s="22">
        <v>18.843560677347575</v>
      </c>
      <c r="AE96" s="22">
        <v>26.422092002105263</v>
      </c>
      <c r="AF96" s="22">
        <v>11.078912955424441</v>
      </c>
      <c r="AG96" s="22">
        <v>8.0819127547597223</v>
      </c>
      <c r="AH96" s="22">
        <v>18.668968021915127</v>
      </c>
      <c r="AI96" s="22">
        <v>26.528062085105265</v>
      </c>
      <c r="AJ96" s="22">
        <v>11.051271766078546</v>
      </c>
      <c r="AK96" s="22">
        <v>8.0617488919664915</v>
      </c>
      <c r="AL96" s="22">
        <v>18.467161688946518</v>
      </c>
      <c r="AM96" s="22">
        <v>26.647940131105265</v>
      </c>
      <c r="AN96" s="22">
        <v>11.021417211630785</v>
      </c>
      <c r="AO96" s="22">
        <v>8.0399704101470366</v>
      </c>
      <c r="AP96" s="22">
        <v>18.251776424657734</v>
      </c>
      <c r="AQ96" s="22">
        <v>26.789448424105263</v>
      </c>
      <c r="AR96" s="22">
        <v>10.666962889397174</v>
      </c>
      <c r="AS96" s="22">
        <v>7.7814009169697371</v>
      </c>
      <c r="AT96" s="22">
        <v>18.010100847807166</v>
      </c>
      <c r="AU96" s="22">
        <v>27.544718791105264</v>
      </c>
      <c r="AV96" s="22">
        <v>10.468543953402335</v>
      </c>
      <c r="AW96" s="22">
        <v>7.6366570656501551</v>
      </c>
      <c r="AX96" s="22">
        <v>16.913592450945764</v>
      </c>
      <c r="AY96" s="22">
        <v>28.210323451105264</v>
      </c>
      <c r="AZ96" s="22">
        <v>9.938986204375956</v>
      </c>
      <c r="BA96" s="22">
        <v>7.250352060505886</v>
      </c>
      <c r="BB96" s="22">
        <v>15.672475686117345</v>
      </c>
      <c r="BC96" s="22">
        <v>28.581757529105264</v>
      </c>
      <c r="BD96" s="22">
        <v>9.7709955482655175</v>
      </c>
      <c r="BE96" s="22">
        <v>7.1278052157240914</v>
      </c>
      <c r="BF96" s="22">
        <v>15.138550832073935</v>
      </c>
      <c r="BG96" s="22">
        <v>28.788245320105265</v>
      </c>
      <c r="BH96" s="22">
        <v>9.6015097465199197</v>
      </c>
      <c r="BI96" s="22">
        <v>7.0041676830176218</v>
      </c>
      <c r="BJ96" s="22">
        <v>14.959941090113983</v>
      </c>
      <c r="BK96" s="25">
        <v>26.148277464105263</v>
      </c>
      <c r="BL96" s="25">
        <v>11.172788537103026</v>
      </c>
      <c r="BM96" s="25">
        <v>8.1503936846109823</v>
      </c>
      <c r="BN96" s="25">
        <v>19.245444311537412</v>
      </c>
      <c r="BO96" s="25">
        <v>26.146383511105263</v>
      </c>
      <c r="BP96" s="25">
        <v>11.170238752828881</v>
      </c>
      <c r="BQ96" s="25">
        <v>8.1485336524823779</v>
      </c>
      <c r="BR96" s="25">
        <v>19.325707169074061</v>
      </c>
      <c r="BS96" s="25">
        <v>26.167224453105263</v>
      </c>
      <c r="BT96" s="25">
        <v>11.167361163894601</v>
      </c>
      <c r="BU96" s="25">
        <v>8.1464344914180682</v>
      </c>
      <c r="BV96" s="25">
        <v>19.256156104575432</v>
      </c>
      <c r="BW96" s="25">
        <v>26.191767571105263</v>
      </c>
      <c r="BX96" s="25">
        <v>11.162035699636693</v>
      </c>
      <c r="BY96" s="25">
        <v>8.1425496393857273</v>
      </c>
      <c r="BZ96" s="25">
        <v>19.193892452778357</v>
      </c>
      <c r="CA96" s="25">
        <v>26.220352524105262</v>
      </c>
      <c r="CB96" s="25">
        <v>11.156197939856519</v>
      </c>
      <c r="CC96" s="25">
        <v>8.1382910749023303</v>
      </c>
      <c r="CD96" s="25">
        <v>19.104645209413786</v>
      </c>
      <c r="CE96" s="25">
        <v>26.252027355105263</v>
      </c>
      <c r="CF96" s="25">
        <v>11.149833604869638</v>
      </c>
      <c r="CG96" s="25">
        <v>8.1336483811368865</v>
      </c>
      <c r="CH96" s="25">
        <v>18.990067340901124</v>
      </c>
      <c r="CI96" s="25">
        <v>26.287076682105265</v>
      </c>
      <c r="CJ96" s="25">
        <v>11.143045477651274</v>
      </c>
      <c r="CK96" s="25">
        <v>8.1286965368388255</v>
      </c>
      <c r="CL96" s="25">
        <v>18.855762284746049</v>
      </c>
      <c r="CM96" s="25">
        <v>26.329894436105263</v>
      </c>
      <c r="CN96" s="25">
        <v>11.135725457847855</v>
      </c>
      <c r="CO96" s="25">
        <v>8.1233566843052447</v>
      </c>
      <c r="CP96" s="25">
        <v>18.694283066939121</v>
      </c>
      <c r="CQ96" s="25">
        <v>26.378386839105264</v>
      </c>
      <c r="CR96" s="25">
        <v>11.128122706845829</v>
      </c>
      <c r="CS96" s="25">
        <v>8.1178105832986081</v>
      </c>
      <c r="CT96" s="25">
        <v>18.511430910002066</v>
      </c>
      <c r="CU96" s="25">
        <v>26.435258682105264</v>
      </c>
      <c r="CV96" s="25">
        <v>10.81482413790628</v>
      </c>
      <c r="CW96" s="25">
        <v>7.8892636391581386</v>
      </c>
      <c r="CX96" s="25">
        <v>18.297254745135014</v>
      </c>
      <c r="CY96" s="25">
        <v>26.659059933105265</v>
      </c>
      <c r="CZ96" s="25">
        <v>10.782030650939033</v>
      </c>
      <c r="DA96" s="25">
        <v>7.8653412469830224</v>
      </c>
      <c r="DB96" s="25">
        <v>17.537836391483765</v>
      </c>
      <c r="DC96" s="25">
        <v>26.925516677105264</v>
      </c>
      <c r="DD96" s="25">
        <v>10.674392378367795</v>
      </c>
      <c r="DE96" s="25">
        <v>7.7868206257367056</v>
      </c>
      <c r="DF96" s="25">
        <v>16.792041338406666</v>
      </c>
      <c r="DG96" s="25">
        <v>27.198802006105264</v>
      </c>
      <c r="DH96" s="25">
        <v>10.628205862498527</v>
      </c>
      <c r="DI96" s="25">
        <v>7.7531282054420787</v>
      </c>
      <c r="DJ96" s="25">
        <v>16.054602830498702</v>
      </c>
      <c r="DK96" s="25">
        <v>27.368577335105265</v>
      </c>
      <c r="DL96" s="25">
        <v>10.295961929245786</v>
      </c>
      <c r="DM96" s="25">
        <v>7.5107608818020672</v>
      </c>
      <c r="DN96" s="25">
        <v>15.731393776285346</v>
      </c>
      <c r="DO96" s="27">
        <v>26.138545168105264</v>
      </c>
      <c r="DP96" s="27">
        <v>11.171362200645996</v>
      </c>
      <c r="DQ96" s="27">
        <v>8.1493531920237547</v>
      </c>
      <c r="DR96" s="27">
        <v>19.284049756996716</v>
      </c>
      <c r="DS96" s="27">
        <v>26.128046128105265</v>
      </c>
      <c r="DT96" s="27">
        <v>11.167277683087661</v>
      </c>
      <c r="DU96" s="27">
        <v>8.146373593331667</v>
      </c>
      <c r="DV96" s="27">
        <v>19.394401337919366</v>
      </c>
      <c r="DW96" s="27">
        <v>26.152675868105263</v>
      </c>
      <c r="DX96" s="27">
        <v>11.162730895880417</v>
      </c>
      <c r="DY96" s="27">
        <v>8.1430567753666505</v>
      </c>
      <c r="DZ96" s="27">
        <v>19.299548827591828</v>
      </c>
      <c r="EA96" s="27">
        <v>26.186478375105263</v>
      </c>
      <c r="EB96" s="27">
        <v>11.149991622139554</v>
      </c>
      <c r="EC96" s="27">
        <v>8.1337636525352952</v>
      </c>
      <c r="ED96" s="27">
        <v>19.2189946171667</v>
      </c>
      <c r="EE96" s="27">
        <v>26.230783690105262</v>
      </c>
      <c r="EF96" s="27">
        <v>11.13620542866812</v>
      </c>
      <c r="EG96" s="27">
        <v>8.1237068163362327</v>
      </c>
      <c r="EH96" s="27">
        <v>19.11628465478173</v>
      </c>
      <c r="EI96" s="27">
        <v>26.286243392105263</v>
      </c>
      <c r="EJ96" s="27">
        <v>11.121483613668385</v>
      </c>
      <c r="EK96" s="27">
        <v>8.1129674572584705</v>
      </c>
      <c r="EL96" s="27">
        <v>19.003038318431255</v>
      </c>
      <c r="EM96" s="27">
        <v>26.348388643105263</v>
      </c>
      <c r="EN96" s="27">
        <v>11.105829192209738</v>
      </c>
      <c r="EO96" s="27">
        <v>8.1015477747531524</v>
      </c>
      <c r="EP96" s="27">
        <v>18.873268591756585</v>
      </c>
      <c r="EQ96" s="27">
        <v>26.427061460105264</v>
      </c>
      <c r="ER96" s="27">
        <v>11.089323753944964</v>
      </c>
      <c r="ES96" s="27">
        <v>8.0895072873360476</v>
      </c>
      <c r="ET96" s="27">
        <v>18.726812957846377</v>
      </c>
      <c r="EU96" s="27">
        <v>26.517312644105264</v>
      </c>
      <c r="EV96" s="27">
        <v>11.072204031266121</v>
      </c>
      <c r="EW96" s="27">
        <v>8.0770186879912593</v>
      </c>
      <c r="EX96" s="27">
        <v>18.566730283783215</v>
      </c>
      <c r="EY96" s="27">
        <v>26.624219328105262</v>
      </c>
      <c r="EZ96" s="27">
        <v>10.747585134702916</v>
      </c>
      <c r="FA96" s="27">
        <v>7.8402137224566513</v>
      </c>
      <c r="FB96" s="27">
        <v>18.380618672053515</v>
      </c>
      <c r="FC96" s="27">
        <v>27.177191358105265</v>
      </c>
      <c r="FD96" s="27">
        <v>10.641506976833101</v>
      </c>
      <c r="FE96" s="27">
        <v>7.7628311831643177</v>
      </c>
      <c r="FF96" s="27">
        <v>17.576906813835684</v>
      </c>
      <c r="FG96" s="27">
        <v>27.765123984105262</v>
      </c>
      <c r="FH96" s="27">
        <v>10.48255453636683</v>
      </c>
      <c r="FI96" s="27">
        <v>7.6468775908603401</v>
      </c>
      <c r="FJ96" s="27">
        <v>16.961871027460234</v>
      </c>
      <c r="FK96" s="27">
        <v>28.125249516105264</v>
      </c>
      <c r="FL96" s="27">
        <v>10.377293272289878</v>
      </c>
      <c r="FM96" s="27">
        <v>7.5700909642166927</v>
      </c>
      <c r="FN96" s="27">
        <v>16.845352276720845</v>
      </c>
      <c r="FO96" s="27">
        <v>28.321120083105264</v>
      </c>
      <c r="FP96" s="27">
        <v>10.27279442531481</v>
      </c>
      <c r="FQ96" s="27">
        <v>7.4938605102341134</v>
      </c>
      <c r="FR96" s="27">
        <v>17.063684802662713</v>
      </c>
      <c r="FS96" s="28">
        <v>26.139192795105263</v>
      </c>
      <c r="FT96" s="28">
        <v>11.171017884459237</v>
      </c>
      <c r="FU96" s="28">
        <v>8.1491020181592599</v>
      </c>
      <c r="FV96" s="28">
        <v>19.281461736823331</v>
      </c>
      <c r="FW96" s="28">
        <v>26.135582390105263</v>
      </c>
      <c r="FX96" s="28">
        <v>11.165799630147164</v>
      </c>
      <c r="FY96" s="28">
        <v>8.1452953742897733</v>
      </c>
      <c r="FZ96" s="28">
        <v>19.383023840579398</v>
      </c>
      <c r="GA96" s="28">
        <v>26.177835299105265</v>
      </c>
      <c r="GB96" s="28">
        <v>11.159229365230287</v>
      </c>
      <c r="GC96" s="28">
        <v>8.1405024575074574</v>
      </c>
      <c r="GD96" s="28">
        <v>19.282597347251404</v>
      </c>
      <c r="GE96" s="28">
        <v>26.239709767105264</v>
      </c>
      <c r="GF96" s="28">
        <v>11.142592642060722</v>
      </c>
      <c r="GG96" s="28">
        <v>8.1283661995801246</v>
      </c>
      <c r="GH96" s="28">
        <v>19.206178001403991</v>
      </c>
      <c r="GI96" s="28">
        <v>26.325843010105263</v>
      </c>
      <c r="GJ96" s="28">
        <v>11.123175945567025</v>
      </c>
      <c r="GK96" s="28">
        <v>8.1142019898170297</v>
      </c>
      <c r="GL96" s="28">
        <v>19.114840034169255</v>
      </c>
      <c r="GM96" s="28">
        <v>26.444723020105265</v>
      </c>
      <c r="GN96" s="28">
        <v>11.101000298135444</v>
      </c>
      <c r="GO96" s="28">
        <v>8.0980251637562564</v>
      </c>
      <c r="GP96" s="28">
        <v>19.013786463155341</v>
      </c>
      <c r="GQ96" s="28">
        <v>26.589247669105262</v>
      </c>
      <c r="GR96" s="28">
        <v>11.075643320817422</v>
      </c>
      <c r="GS96" s="28">
        <v>8.0795276018354052</v>
      </c>
      <c r="GT96" s="28">
        <v>18.912157906563344</v>
      </c>
      <c r="GU96" s="28">
        <v>26.782656185105264</v>
      </c>
      <c r="GV96" s="28">
        <v>11.047139216046894</v>
      </c>
      <c r="GW96" s="28">
        <v>8.0587342542538494</v>
      </c>
      <c r="GX96" s="28">
        <v>18.795788575284114</v>
      </c>
      <c r="GY96" s="28">
        <v>27.010787122105263</v>
      </c>
      <c r="GZ96" s="28">
        <v>11.016410359574975</v>
      </c>
      <c r="HA96" s="28">
        <v>8.0363179812802468</v>
      </c>
      <c r="HB96" s="28">
        <v>18.685083747024635</v>
      </c>
      <c r="HC96" s="28">
        <v>27.282751767105264</v>
      </c>
      <c r="HD96" s="28">
        <v>10.687436006691227</v>
      </c>
      <c r="HE96" s="28">
        <v>7.7963357709986676</v>
      </c>
      <c r="HF96" s="28">
        <v>18.569824858335245</v>
      </c>
      <c r="HG96" s="28">
        <v>28.328834779105264</v>
      </c>
      <c r="HH96" s="28">
        <v>10.484980707990614</v>
      </c>
      <c r="HI96" s="28">
        <v>7.6486474492815031</v>
      </c>
      <c r="HJ96" s="28">
        <v>17.932261538561395</v>
      </c>
      <c r="HK96" s="28">
        <v>29.004186417105263</v>
      </c>
      <c r="HL96" s="28">
        <v>9.5866835493520615</v>
      </c>
      <c r="HM96" s="28">
        <v>6.9933521786014756</v>
      </c>
      <c r="HN96" s="28">
        <v>12.889181202569848</v>
      </c>
      <c r="HO96" s="28">
        <v>29.398043922105263</v>
      </c>
      <c r="HP96" s="28">
        <v>9.4176647304694256</v>
      </c>
      <c r="HQ96" s="28">
        <v>6.8700553033919647</v>
      </c>
      <c r="HR96" s="28">
        <v>8.6049318570293458</v>
      </c>
      <c r="HS96" s="28">
        <v>29.618048486105263</v>
      </c>
      <c r="HT96" s="28">
        <v>8.2837613704120692</v>
      </c>
      <c r="HU96" s="28">
        <v>6.0428885890054653</v>
      </c>
      <c r="HV96" s="28">
        <v>5.382561603648238</v>
      </c>
      <c r="HW96" s="29">
        <v>26.130488686105263</v>
      </c>
      <c r="HX96" s="29">
        <v>11.171678070565996</v>
      </c>
      <c r="HY96" s="29">
        <v>8.1495836147326948</v>
      </c>
      <c r="HZ96" s="29">
        <v>19.314791941647428</v>
      </c>
      <c r="IA96" s="29">
        <v>26.118273708105264</v>
      </c>
      <c r="IB96" s="29">
        <v>11.167911018200376</v>
      </c>
      <c r="IC96" s="29">
        <v>8.1468356024787809</v>
      </c>
      <c r="ID96" s="29">
        <v>19.448665159557414</v>
      </c>
      <c r="IE96" s="29">
        <v>26.151781769105263</v>
      </c>
      <c r="IF96" s="29">
        <v>11.163300276782209</v>
      </c>
      <c r="IG96" s="29">
        <v>8.1434721308073001</v>
      </c>
      <c r="IH96" s="29">
        <v>19.380600649545354</v>
      </c>
      <c r="II96" s="29">
        <v>26.206328289105265</v>
      </c>
      <c r="IJ96" s="29">
        <v>11.142534210904234</v>
      </c>
      <c r="IK96" s="29">
        <v>8.1283235748649751</v>
      </c>
      <c r="IL96" s="29">
        <v>19.329149826310793</v>
      </c>
      <c r="IM96" s="29">
        <v>26.284285326105262</v>
      </c>
      <c r="IN96" s="29">
        <v>11.119492533496144</v>
      </c>
      <c r="IO96" s="29">
        <v>8.1115149919936442</v>
      </c>
      <c r="IP96" s="29">
        <v>19.26193109580629</v>
      </c>
      <c r="IQ96" s="29">
        <v>26.395481338105263</v>
      </c>
      <c r="IR96" s="29">
        <v>11.094010027440499</v>
      </c>
      <c r="IS96" s="29">
        <v>8.0929258586063728</v>
      </c>
      <c r="IT96" s="29">
        <v>19.179949132308529</v>
      </c>
      <c r="IU96" s="29">
        <v>26.531903044105263</v>
      </c>
      <c r="IV96" s="29">
        <v>11.066384819442749</v>
      </c>
      <c r="IW96" s="29">
        <v>8.0727736539841146</v>
      </c>
      <c r="IX96" s="29">
        <v>19.096303444869218</v>
      </c>
      <c r="IY96" s="29">
        <v>26.719009460105262</v>
      </c>
      <c r="IZ96" s="29">
        <v>11.037073236454974</v>
      </c>
      <c r="JA96" s="29">
        <v>8.0513912622851969</v>
      </c>
      <c r="JB96" s="29">
        <v>18.998446172828281</v>
      </c>
      <c r="JC96" s="29">
        <v>26.941916871105263</v>
      </c>
      <c r="JD96" s="29">
        <v>11.006214026147482</v>
      </c>
      <c r="JE96" s="29">
        <v>8.028879898003396</v>
      </c>
      <c r="JF96" s="29">
        <v>18.902517458629763</v>
      </c>
      <c r="JG96" s="29">
        <v>27.221612784105265</v>
      </c>
      <c r="JH96" s="29">
        <v>10.683765176298468</v>
      </c>
      <c r="JI96" s="29">
        <v>7.7936579513343052</v>
      </c>
      <c r="JJ96" s="29">
        <v>18.601213635290389</v>
      </c>
      <c r="JK96" s="29">
        <v>28.766782803105265</v>
      </c>
      <c r="JL96" s="29">
        <v>10.500307298049103</v>
      </c>
      <c r="JM96" s="29">
        <v>7.659827983344643</v>
      </c>
      <c r="JN96" s="29">
        <v>13.899571959877854</v>
      </c>
      <c r="JO96" s="29">
        <v>29.459099477105262</v>
      </c>
      <c r="JP96" s="29">
        <v>9.18774281197269</v>
      </c>
      <c r="JQ96" s="29">
        <v>6.7023304649376847</v>
      </c>
      <c r="JR96" s="29">
        <v>8.9497479890946821</v>
      </c>
      <c r="JS96" s="29">
        <v>29.828406249105264</v>
      </c>
      <c r="JT96" s="29">
        <v>9.0615719581711094</v>
      </c>
      <c r="JU96" s="29">
        <v>6.6102905837037911</v>
      </c>
      <c r="JV96" s="29">
        <v>5.3410530913676233</v>
      </c>
      <c r="JW96" s="29">
        <v>29.715900571105266</v>
      </c>
      <c r="JX96" s="29">
        <v>8.3745201343759206</v>
      </c>
      <c r="JY96" s="29">
        <v>6.1090958437277383</v>
      </c>
      <c r="JZ96" s="29">
        <v>5.6150581324525</v>
      </c>
    </row>
    <row r="97" spans="1:286" ht="15" thickBot="1" x14ac:dyDescent="0.35">
      <c r="A97" s="2"/>
      <c r="B97" s="74" t="s">
        <v>582</v>
      </c>
      <c r="C97" s="74" t="s">
        <v>512</v>
      </c>
      <c r="D97" s="74" t="s">
        <v>875</v>
      </c>
      <c r="E97" s="87">
        <v>332286</v>
      </c>
      <c r="F97" s="84">
        <v>443104</v>
      </c>
      <c r="G97" s="22">
        <v>24.300829970999999</v>
      </c>
      <c r="H97" s="22">
        <v>12.720086346140468</v>
      </c>
      <c r="I97" s="22">
        <v>9.2791258940421191</v>
      </c>
      <c r="J97" s="22">
        <v>8.5928653793636443</v>
      </c>
      <c r="K97" s="22">
        <v>24.281366807000001</v>
      </c>
      <c r="L97" s="22">
        <v>12.711943450836491</v>
      </c>
      <c r="M97" s="22">
        <v>9.2731857652873693</v>
      </c>
      <c r="N97" s="22">
        <v>8.6608881897769994</v>
      </c>
      <c r="O97" s="22">
        <v>24.350658674999998</v>
      </c>
      <c r="P97" s="22">
        <v>12.701190995509231</v>
      </c>
      <c r="Q97" s="22">
        <v>9.2653419988272478</v>
      </c>
      <c r="R97" s="22">
        <v>8.4680939701995026</v>
      </c>
      <c r="S97" s="22">
        <v>24.433577617000001</v>
      </c>
      <c r="T97" s="22">
        <v>12.675260246835187</v>
      </c>
      <c r="U97" s="22">
        <v>9.2464258786905145</v>
      </c>
      <c r="V97" s="22">
        <v>8.2403607996132759</v>
      </c>
      <c r="W97" s="22">
        <v>24.540057067999999</v>
      </c>
      <c r="X97" s="22">
        <v>12.644090233503357</v>
      </c>
      <c r="Y97" s="22">
        <v>9.2236877879296149</v>
      </c>
      <c r="Z97" s="22">
        <v>7.9718540738913202</v>
      </c>
      <c r="AA97" s="22">
        <v>24.680846007</v>
      </c>
      <c r="AB97" s="22">
        <v>12.607739719265435</v>
      </c>
      <c r="AC97" s="22">
        <v>9.1971705938832713</v>
      </c>
      <c r="AD97" s="22">
        <v>7.6203909257524458</v>
      </c>
      <c r="AE97" s="22">
        <v>24.843273347</v>
      </c>
      <c r="AF97" s="22">
        <v>12.565155846826061</v>
      </c>
      <c r="AG97" s="22">
        <v>9.1661062518129306</v>
      </c>
      <c r="AH97" s="22">
        <v>7.2164437739322871</v>
      </c>
      <c r="AI97" s="22">
        <v>25.047991868</v>
      </c>
      <c r="AJ97" s="22">
        <v>12.516580479425981</v>
      </c>
      <c r="AK97" s="22">
        <v>9.1306711975853734</v>
      </c>
      <c r="AL97" s="22">
        <v>6.7820347009832673</v>
      </c>
      <c r="AM97" s="22">
        <v>25.280891179000001</v>
      </c>
      <c r="AN97" s="22">
        <v>12.463630111135723</v>
      </c>
      <c r="AO97" s="22">
        <v>9.0920446411194042</v>
      </c>
      <c r="AP97" s="22">
        <v>6.3406414547261303</v>
      </c>
      <c r="AQ97" s="22">
        <v>25.552793100999999</v>
      </c>
      <c r="AR97" s="22">
        <v>12.081810951213193</v>
      </c>
      <c r="AS97" s="22">
        <v>8.8135128798351285</v>
      </c>
      <c r="AT97" s="22">
        <v>5.802860278385177</v>
      </c>
      <c r="AU97" s="22">
        <v>26.949527571000001</v>
      </c>
      <c r="AV97" s="22">
        <v>11.72061017672409</v>
      </c>
      <c r="AW97" s="22">
        <v>8.5500219436649623</v>
      </c>
      <c r="AX97" s="22">
        <v>3.2937369157442404</v>
      </c>
      <c r="AY97" s="22">
        <v>28.182700038</v>
      </c>
      <c r="AZ97" s="22">
        <v>10.805699258697674</v>
      </c>
      <c r="BA97" s="22">
        <v>7.882607166816638</v>
      </c>
      <c r="BB97" s="22">
        <v>1.2387866302227195</v>
      </c>
      <c r="BC97" s="22">
        <v>28.871745044000001</v>
      </c>
      <c r="BD97" s="22">
        <v>10.490827204384953</v>
      </c>
      <c r="BE97" s="22">
        <v>7.6529123870032976</v>
      </c>
      <c r="BF97" s="22">
        <v>0.51623134013338756</v>
      </c>
      <c r="BG97" s="22">
        <v>29.270536518</v>
      </c>
      <c r="BH97" s="22">
        <v>9.9888601339786476</v>
      </c>
      <c r="BI97" s="22">
        <v>7.2867343977810091</v>
      </c>
      <c r="BJ97" s="22">
        <v>0.4205295050596547</v>
      </c>
      <c r="BK97" s="25">
        <v>24.324414274999999</v>
      </c>
      <c r="BL97" s="25">
        <v>12.723427453189368</v>
      </c>
      <c r="BM97" s="25">
        <v>9.2815631851177116</v>
      </c>
      <c r="BN97" s="25">
        <v>8.5398596995501883</v>
      </c>
      <c r="BO97" s="25">
        <v>24.317584492999998</v>
      </c>
      <c r="BP97" s="25">
        <v>12.720347341600235</v>
      </c>
      <c r="BQ97" s="25">
        <v>9.279316286596309</v>
      </c>
      <c r="BR97" s="25">
        <v>8.589122342989107</v>
      </c>
      <c r="BS97" s="25">
        <v>24.365340436</v>
      </c>
      <c r="BT97" s="25">
        <v>12.716734780995248</v>
      </c>
      <c r="BU97" s="25">
        <v>9.2766809739308638</v>
      </c>
      <c r="BV97" s="25">
        <v>8.4410199767659133</v>
      </c>
      <c r="BW97" s="25">
        <v>24.417651777</v>
      </c>
      <c r="BX97" s="25">
        <v>12.709104255628018</v>
      </c>
      <c r="BY97" s="25">
        <v>9.2711146119114982</v>
      </c>
      <c r="BZ97" s="25">
        <v>8.2992065016297403</v>
      </c>
      <c r="CA97" s="25">
        <v>24.482225920000001</v>
      </c>
      <c r="CB97" s="25">
        <v>12.700527296723271</v>
      </c>
      <c r="CC97" s="25">
        <v>9.2648578398032395</v>
      </c>
      <c r="CD97" s="25">
        <v>8.1144303257624628</v>
      </c>
      <c r="CE97" s="25">
        <v>24.562682845000001</v>
      </c>
      <c r="CF97" s="25">
        <v>12.691106027987374</v>
      </c>
      <c r="CG97" s="25">
        <v>9.2579851554280648</v>
      </c>
      <c r="CH97" s="25">
        <v>7.8496748426068326</v>
      </c>
      <c r="CI97" s="25">
        <v>24.652641864</v>
      </c>
      <c r="CJ97" s="25">
        <v>12.680808840636919</v>
      </c>
      <c r="CK97" s="25">
        <v>9.2504735006185523</v>
      </c>
      <c r="CL97" s="25">
        <v>7.5269153885465858</v>
      </c>
      <c r="CM97" s="25">
        <v>24.758347691000001</v>
      </c>
      <c r="CN97" s="25">
        <v>12.669619477970453</v>
      </c>
      <c r="CO97" s="25">
        <v>9.2423110163373234</v>
      </c>
      <c r="CP97" s="25">
        <v>7.1811984879144415</v>
      </c>
      <c r="CQ97" s="25">
        <v>24.876942777</v>
      </c>
      <c r="CR97" s="25">
        <v>12.657815136288992</v>
      </c>
      <c r="CS97" s="25">
        <v>9.2336999134267046</v>
      </c>
      <c r="CT97" s="25">
        <v>6.8184832793213861</v>
      </c>
      <c r="CU97" s="25">
        <v>25.007540982999998</v>
      </c>
      <c r="CV97" s="25">
        <v>12.337865059739405</v>
      </c>
      <c r="CW97" s="25">
        <v>9.0003007870903637</v>
      </c>
      <c r="CX97" s="25">
        <v>6.3592574209059229</v>
      </c>
      <c r="CY97" s="25">
        <v>25.414807634999999</v>
      </c>
      <c r="CZ97" s="25">
        <v>12.280719989537085</v>
      </c>
      <c r="DA97" s="25">
        <v>8.9586142539803024</v>
      </c>
      <c r="DB97" s="25">
        <v>4.5157828024584745</v>
      </c>
      <c r="DC97" s="25">
        <v>25.861206571</v>
      </c>
      <c r="DD97" s="25">
        <v>11.674142596875074</v>
      </c>
      <c r="DE97" s="25">
        <v>8.5161244911102241</v>
      </c>
      <c r="DF97" s="25">
        <v>2.6299441124331295</v>
      </c>
      <c r="DG97" s="25">
        <v>26.337271305999998</v>
      </c>
      <c r="DH97" s="25">
        <v>11.587891488885779</v>
      </c>
      <c r="DI97" s="25">
        <v>8.453205508663526</v>
      </c>
      <c r="DJ97" s="25">
        <v>1.0559699363511541</v>
      </c>
      <c r="DK97" s="25">
        <v>26.598062446</v>
      </c>
      <c r="DL97" s="25">
        <v>11.226288658365094</v>
      </c>
      <c r="DM97" s="25">
        <v>8.1894212782159475</v>
      </c>
      <c r="DN97" s="25">
        <v>0.66779674206645723</v>
      </c>
      <c r="DO97" s="27">
        <v>24.300116724999999</v>
      </c>
      <c r="DP97" s="27">
        <v>12.720717965969852</v>
      </c>
      <c r="DQ97" s="27">
        <v>9.2795866519139238</v>
      </c>
      <c r="DR97" s="27">
        <v>8.5952841481525208</v>
      </c>
      <c r="DS97" s="27">
        <v>24.271685558000001</v>
      </c>
      <c r="DT97" s="27">
        <v>12.714652180488981</v>
      </c>
      <c r="DU97" s="27">
        <v>9.2751617458565594</v>
      </c>
      <c r="DV97" s="27">
        <v>8.699976583449617</v>
      </c>
      <c r="DW97" s="27">
        <v>24.326679165999998</v>
      </c>
      <c r="DX97" s="27">
        <v>12.707625134435112</v>
      </c>
      <c r="DY97" s="27">
        <v>9.2700356135943469</v>
      </c>
      <c r="DZ97" s="27">
        <v>8.555668628157818</v>
      </c>
      <c r="EA97" s="27">
        <v>24.393446807</v>
      </c>
      <c r="EB97" s="27">
        <v>12.687500936464257</v>
      </c>
      <c r="EC97" s="27">
        <v>9.2553552913538564</v>
      </c>
      <c r="ED97" s="27">
        <v>8.4012672341380519</v>
      </c>
      <c r="EE97" s="27">
        <v>24.479995384999999</v>
      </c>
      <c r="EF97" s="27">
        <v>12.66534075698014</v>
      </c>
      <c r="EG97" s="27">
        <v>9.2391897489454049</v>
      </c>
      <c r="EH97" s="27">
        <v>8.1918406927952994</v>
      </c>
      <c r="EI97" s="27">
        <v>24.590848731000001</v>
      </c>
      <c r="EJ97" s="27">
        <v>12.641489777509225</v>
      </c>
      <c r="EK97" s="27">
        <v>9.2217907914867574</v>
      </c>
      <c r="EL97" s="27">
        <v>7.9221867535131043</v>
      </c>
      <c r="EM97" s="27">
        <v>24.715874255999999</v>
      </c>
      <c r="EN97" s="27">
        <v>12.615694991982826</v>
      </c>
      <c r="EO97" s="27">
        <v>9.2029738545732833</v>
      </c>
      <c r="EP97" s="27">
        <v>7.6071666994251927</v>
      </c>
      <c r="EQ97" s="27">
        <v>24.869611747</v>
      </c>
      <c r="ER97" s="27">
        <v>12.588379644097047</v>
      </c>
      <c r="ES97" s="27">
        <v>9.1830476885886778</v>
      </c>
      <c r="ET97" s="27">
        <v>7.2828464518880676</v>
      </c>
      <c r="EU97" s="27">
        <v>25.046110713000001</v>
      </c>
      <c r="EV97" s="27">
        <v>12.559816971578996</v>
      </c>
      <c r="EW97" s="27">
        <v>9.1622116166507155</v>
      </c>
      <c r="EX97" s="27">
        <v>6.9484145960088473</v>
      </c>
      <c r="EY97" s="27">
        <v>25.252995070000001</v>
      </c>
      <c r="EZ97" s="27">
        <v>12.223751248532729</v>
      </c>
      <c r="FA97" s="27">
        <v>8.917056350565213</v>
      </c>
      <c r="FB97" s="27">
        <v>6.5177666546628306</v>
      </c>
      <c r="FC97" s="27">
        <v>26.293507721000001</v>
      </c>
      <c r="FD97" s="27">
        <v>12.04084784618224</v>
      </c>
      <c r="FE97" s="27">
        <v>8.7836308650240902</v>
      </c>
      <c r="FF97" s="27">
        <v>4.5107794690301262</v>
      </c>
      <c r="FG97" s="27">
        <v>27.384223130999999</v>
      </c>
      <c r="FH97" s="27">
        <v>11.567618240456738</v>
      </c>
      <c r="FI97" s="27">
        <v>8.4384164561889463</v>
      </c>
      <c r="FJ97" s="27">
        <v>2.9745532525263769</v>
      </c>
      <c r="FK97" s="27">
        <v>28.049783017999999</v>
      </c>
      <c r="FL97" s="27">
        <v>11.371270003487956</v>
      </c>
      <c r="FM97" s="27">
        <v>8.2951831509795539</v>
      </c>
      <c r="FN97" s="27">
        <v>2.5729522028737648</v>
      </c>
      <c r="FO97" s="27">
        <v>28.426725497</v>
      </c>
      <c r="FP97" s="27">
        <v>10.938700105109634</v>
      </c>
      <c r="FQ97" s="27">
        <v>7.9796294325691974</v>
      </c>
      <c r="FR97" s="27">
        <v>2.7906956829858629</v>
      </c>
      <c r="FS97" s="28">
        <v>24.300698633</v>
      </c>
      <c r="FT97" s="28">
        <v>12.720086067628984</v>
      </c>
      <c r="FU97" s="28">
        <v>9.2791256908718687</v>
      </c>
      <c r="FV97" s="28">
        <v>8.5904942480258857</v>
      </c>
      <c r="FW97" s="28">
        <v>24.282216166000001</v>
      </c>
      <c r="FX97" s="28">
        <v>12.711942265731638</v>
      </c>
      <c r="FY97" s="28">
        <v>9.2731849007698788</v>
      </c>
      <c r="FZ97" s="28">
        <v>8.6721029406437662</v>
      </c>
      <c r="GA97" s="28">
        <v>24.367555359000001</v>
      </c>
      <c r="GB97" s="28">
        <v>12.701188524040569</v>
      </c>
      <c r="GC97" s="28">
        <v>9.2653401959252673</v>
      </c>
      <c r="GD97" s="28">
        <v>8.5038001295490755</v>
      </c>
      <c r="GE97" s="28">
        <v>24.484560563999999</v>
      </c>
      <c r="GF97" s="28">
        <v>12.673413447454379</v>
      </c>
      <c r="GG97" s="28">
        <v>9.2450786642542884</v>
      </c>
      <c r="GH97" s="28">
        <v>8.3283110920644887</v>
      </c>
      <c r="GI97" s="28">
        <v>24.648028494999998</v>
      </c>
      <c r="GJ97" s="28">
        <v>12.640211748120901</v>
      </c>
      <c r="GK97" s="28">
        <v>9.2208584868413439</v>
      </c>
      <c r="GL97" s="28">
        <v>8.1236870001922412</v>
      </c>
      <c r="GM97" s="28">
        <v>24.874611186999999</v>
      </c>
      <c r="GN97" s="28">
        <v>12.601784838991547</v>
      </c>
      <c r="GO97" s="28">
        <v>9.19282659163032</v>
      </c>
      <c r="GP97" s="28">
        <v>7.880979743010478</v>
      </c>
      <c r="GQ97" s="28">
        <v>25.150161367999999</v>
      </c>
      <c r="GR97" s="28">
        <v>12.556995084941354</v>
      </c>
      <c r="GS97" s="28">
        <v>9.1601530896362853</v>
      </c>
      <c r="GT97" s="28">
        <v>7.606904136526488</v>
      </c>
      <c r="GU97" s="28">
        <v>25.514253679999999</v>
      </c>
      <c r="GV97" s="28">
        <v>12.506209652336629</v>
      </c>
      <c r="GW97" s="28">
        <v>9.123105823611585</v>
      </c>
      <c r="GX97" s="28">
        <v>7.3209723885391611</v>
      </c>
      <c r="GY97" s="28">
        <v>25.943597588999999</v>
      </c>
      <c r="GZ97" s="28">
        <v>12.451006708435919</v>
      </c>
      <c r="HA97" s="28">
        <v>9.0828360445992864</v>
      </c>
      <c r="HB97" s="28">
        <v>7.0684031469673343</v>
      </c>
      <c r="HC97" s="28">
        <v>26.455333481</v>
      </c>
      <c r="HD97" s="28">
        <v>12.09416350841796</v>
      </c>
      <c r="HE97" s="28">
        <v>8.822523898337467</v>
      </c>
      <c r="HF97" s="28">
        <v>6.7681901228449881</v>
      </c>
      <c r="HG97" s="28">
        <v>28.343018928999999</v>
      </c>
      <c r="HH97" s="28">
        <v>11.722951130792591</v>
      </c>
      <c r="HI97" s="28">
        <v>8.5517296370659892</v>
      </c>
      <c r="HJ97" s="28">
        <v>5.1934629804794525</v>
      </c>
      <c r="HK97" s="28">
        <v>30.023346279999998</v>
      </c>
      <c r="HL97" s="28">
        <v>10.23919211858119</v>
      </c>
      <c r="HM97" s="28">
        <v>7.4693480953002256</v>
      </c>
      <c r="HN97" s="28">
        <v>-1.6244122827072758</v>
      </c>
      <c r="HO97" s="28">
        <v>30.47684821</v>
      </c>
      <c r="HP97" s="28">
        <v>9.9223995931086897</v>
      </c>
      <c r="HQ97" s="28">
        <v>7.2382523585135949</v>
      </c>
      <c r="HR97" s="28">
        <v>-7.5736397239314854</v>
      </c>
      <c r="HS97" s="28">
        <v>29.674414734000003</v>
      </c>
      <c r="HT97" s="28">
        <v>8.5014987197029441</v>
      </c>
      <c r="HU97" s="28">
        <v>6.2017249538637973</v>
      </c>
      <c r="HV97" s="28">
        <v>-12.204362803047168</v>
      </c>
      <c r="HW97" s="29">
        <v>24.281559449</v>
      </c>
      <c r="HX97" s="29">
        <v>12.719749443767538</v>
      </c>
      <c r="HY97" s="29">
        <v>9.2788801284515916</v>
      </c>
      <c r="HZ97" s="29">
        <v>8.658625878413492</v>
      </c>
      <c r="IA97" s="29">
        <v>24.244032601000001</v>
      </c>
      <c r="IB97" s="29">
        <v>12.712915266817062</v>
      </c>
      <c r="IC97" s="29">
        <v>9.2738946915150819</v>
      </c>
      <c r="ID97" s="29">
        <v>8.8055952279892331</v>
      </c>
      <c r="IE97" s="29">
        <v>24.310405285999998</v>
      </c>
      <c r="IF97" s="29">
        <v>12.704669385427799</v>
      </c>
      <c r="IG97" s="29">
        <v>9.2678794358449412</v>
      </c>
      <c r="IH97" s="29">
        <v>8.7033918717484777</v>
      </c>
      <c r="II97" s="29">
        <v>24.411422129000002</v>
      </c>
      <c r="IJ97" s="29">
        <v>12.670442264252594</v>
      </c>
      <c r="IK97" s="29">
        <v>9.2429112274748988</v>
      </c>
      <c r="IL97" s="29">
        <v>8.5663512757420328</v>
      </c>
      <c r="IM97" s="29">
        <v>24.557226113999999</v>
      </c>
      <c r="IN97" s="29">
        <v>12.632435805216929</v>
      </c>
      <c r="IO97" s="29">
        <v>9.2151860447535014</v>
      </c>
      <c r="IP97" s="29">
        <v>8.4113641194773905</v>
      </c>
      <c r="IQ97" s="29">
        <v>24.766488370000001</v>
      </c>
      <c r="IR97" s="29">
        <v>12.590573723808438</v>
      </c>
      <c r="IS97" s="29">
        <v>9.184648239191052</v>
      </c>
      <c r="IT97" s="29">
        <v>8.1960639246944904</v>
      </c>
      <c r="IU97" s="29">
        <v>25.023386734999999</v>
      </c>
      <c r="IV97" s="29">
        <v>12.545082825488278</v>
      </c>
      <c r="IW97" s="29">
        <v>9.1514632622137597</v>
      </c>
      <c r="IX97" s="29">
        <v>7.957991616165728</v>
      </c>
      <c r="IY97" s="29">
        <v>25.372906417999999</v>
      </c>
      <c r="IZ97" s="29">
        <v>12.49688135708964</v>
      </c>
      <c r="JA97" s="29">
        <v>9.1163009621021427</v>
      </c>
      <c r="JB97" s="29">
        <v>7.7218699790529595</v>
      </c>
      <c r="JC97" s="29">
        <v>25.789856609000001</v>
      </c>
      <c r="JD97" s="29">
        <v>12.446164551411879</v>
      </c>
      <c r="JE97" s="29">
        <v>9.0793037584652048</v>
      </c>
      <c r="JF97" s="29">
        <v>7.5120093497324909</v>
      </c>
      <c r="JG97" s="29">
        <v>26.307282927999999</v>
      </c>
      <c r="JH97" s="29">
        <v>12.348489828708086</v>
      </c>
      <c r="JI97" s="29">
        <v>9.0080514081296137</v>
      </c>
      <c r="JJ97" s="29">
        <v>7.0081003327650144</v>
      </c>
      <c r="JK97" s="29">
        <v>29.003631565999999</v>
      </c>
      <c r="JL97" s="29">
        <v>12.045467544339074</v>
      </c>
      <c r="JM97" s="29">
        <v>8.7870008705117275</v>
      </c>
      <c r="JN97" s="29">
        <v>0.58906013842841531</v>
      </c>
      <c r="JO97" s="29">
        <v>30.213134969000002</v>
      </c>
      <c r="JP97" s="29">
        <v>9.9605937358886099</v>
      </c>
      <c r="JQ97" s="29">
        <v>7.2661144539133984</v>
      </c>
      <c r="JR97" s="29">
        <v>-6.1280682049919477</v>
      </c>
      <c r="JS97" s="29">
        <v>29.796283279000001</v>
      </c>
      <c r="JT97" s="29">
        <v>9.7300859392374583</v>
      </c>
      <c r="JU97" s="29">
        <v>7.0979622255023642</v>
      </c>
      <c r="JV97" s="29">
        <v>-11.272070186711318</v>
      </c>
      <c r="JW97" s="29">
        <v>28.903782222</v>
      </c>
      <c r="JX97" s="29">
        <v>8.7588090368280174</v>
      </c>
      <c r="JY97" s="29">
        <v>6.3894292478023296</v>
      </c>
      <c r="JZ97" s="29">
        <v>-11.534548773263033</v>
      </c>
    </row>
    <row r="98" spans="1:286" ht="15" thickBot="1" x14ac:dyDescent="0.35">
      <c r="A98" s="2"/>
      <c r="B98" s="74" t="s">
        <v>583</v>
      </c>
      <c r="C98" s="74" t="s">
        <v>551</v>
      </c>
      <c r="D98" s="74" t="s">
        <v>880</v>
      </c>
      <c r="E98" s="87">
        <v>379289</v>
      </c>
      <c r="F98" s="84">
        <v>403073</v>
      </c>
      <c r="G98" s="22">
        <v>22.252197576578951</v>
      </c>
      <c r="H98" s="22">
        <v>10.350409670624879</v>
      </c>
      <c r="I98" s="22">
        <v>7.4390432259292307</v>
      </c>
      <c r="J98" s="22">
        <v>11.48729211722134</v>
      </c>
      <c r="K98" s="22">
        <v>22.213008679578948</v>
      </c>
      <c r="L98" s="22">
        <v>10.347867358914268</v>
      </c>
      <c r="M98" s="22">
        <v>7.4372160164456576</v>
      </c>
      <c r="N98" s="22">
        <v>11.51084069831386</v>
      </c>
      <c r="O98" s="22">
        <v>22.261626916578948</v>
      </c>
      <c r="P98" s="22">
        <v>10.344471355001277</v>
      </c>
      <c r="Q98" s="22">
        <v>7.4347752415673583</v>
      </c>
      <c r="R98" s="22">
        <v>11.234819517097639</v>
      </c>
      <c r="S98" s="22">
        <v>22.305735887578948</v>
      </c>
      <c r="T98" s="22">
        <v>10.337072899493629</v>
      </c>
      <c r="U98" s="22">
        <v>7.4294578259212223</v>
      </c>
      <c r="V98" s="22">
        <v>11.092535683753937</v>
      </c>
      <c r="W98" s="22">
        <v>22.356853751578949</v>
      </c>
      <c r="X98" s="22">
        <v>10.327937115322914</v>
      </c>
      <c r="Y98" s="22">
        <v>7.4228917579575944</v>
      </c>
      <c r="Z98" s="22">
        <v>10.961568566056583</v>
      </c>
      <c r="AA98" s="22">
        <v>22.41774877957895</v>
      </c>
      <c r="AB98" s="22">
        <v>10.317059057090241</v>
      </c>
      <c r="AC98" s="22">
        <v>7.4150734833209198</v>
      </c>
      <c r="AD98" s="22">
        <v>10.837510382525577</v>
      </c>
      <c r="AE98" s="22">
        <v>22.482328905578949</v>
      </c>
      <c r="AF98" s="22">
        <v>10.304049443527399</v>
      </c>
      <c r="AG98" s="22">
        <v>7.4057232178989363</v>
      </c>
      <c r="AH98" s="22">
        <v>10.646053260806566</v>
      </c>
      <c r="AI98" s="22">
        <v>22.558956671578947</v>
      </c>
      <c r="AJ98" s="22">
        <v>10.288970681378332</v>
      </c>
      <c r="AK98" s="22">
        <v>7.3948858146472789</v>
      </c>
      <c r="AL98" s="22">
        <v>10.492365314989351</v>
      </c>
      <c r="AM98" s="22">
        <v>22.643229025578947</v>
      </c>
      <c r="AN98" s="22">
        <v>10.27237637936603</v>
      </c>
      <c r="AO98" s="22">
        <v>7.3829591630555074</v>
      </c>
      <c r="AP98" s="22">
        <v>10.357419188941224</v>
      </c>
      <c r="AQ98" s="22">
        <v>22.737304738578949</v>
      </c>
      <c r="AR98" s="22">
        <v>10.225258294056784</v>
      </c>
      <c r="AS98" s="22">
        <v>7.3490944674064771</v>
      </c>
      <c r="AT98" s="22">
        <v>10.157338317030117</v>
      </c>
      <c r="AU98" s="22">
        <v>23.225157186578947</v>
      </c>
      <c r="AV98" s="22">
        <v>10.107589319712591</v>
      </c>
      <c r="AW98" s="22">
        <v>7.2645234586877123</v>
      </c>
      <c r="AX98" s="22">
        <v>9.0269045624316053</v>
      </c>
      <c r="AY98" s="22">
        <v>23.646157923578947</v>
      </c>
      <c r="AZ98" s="22">
        <v>9.620593425775585</v>
      </c>
      <c r="BA98" s="22">
        <v>6.9145099209502519</v>
      </c>
      <c r="BB98" s="22">
        <v>8.0182185169780187</v>
      </c>
      <c r="BC98" s="22">
        <v>23.887241101578947</v>
      </c>
      <c r="BD98" s="22">
        <v>9.5168311822165723</v>
      </c>
      <c r="BE98" s="22">
        <v>6.8399339534650636</v>
      </c>
      <c r="BF98" s="22">
        <v>7.3743193502637556</v>
      </c>
      <c r="BG98" s="22">
        <v>24.03150857057895</v>
      </c>
      <c r="BH98" s="22">
        <v>9.1835937355876638</v>
      </c>
      <c r="BI98" s="22">
        <v>6.6004296392535977</v>
      </c>
      <c r="BJ98" s="22">
        <v>6.8317419793693048</v>
      </c>
      <c r="BK98" s="25">
        <v>22.26247523157895</v>
      </c>
      <c r="BL98" s="25">
        <v>10.351396710953267</v>
      </c>
      <c r="BM98" s="25">
        <v>7.4397526312476927</v>
      </c>
      <c r="BN98" s="25">
        <v>11.459334536923611</v>
      </c>
      <c r="BO98" s="25">
        <v>22.22882971557895</v>
      </c>
      <c r="BP98" s="25">
        <v>10.350397698186558</v>
      </c>
      <c r="BQ98" s="25">
        <v>7.4390346211020759</v>
      </c>
      <c r="BR98" s="25">
        <v>11.526317384961143</v>
      </c>
      <c r="BS98" s="25">
        <v>22.252924791578948</v>
      </c>
      <c r="BT98" s="25">
        <v>10.349220292286359</v>
      </c>
      <c r="BU98" s="25">
        <v>7.4381883962989264</v>
      </c>
      <c r="BV98" s="25">
        <v>11.380336502585351</v>
      </c>
      <c r="BW98" s="25">
        <v>22.26946340557895</v>
      </c>
      <c r="BX98" s="25">
        <v>10.347030852046636</v>
      </c>
      <c r="BY98" s="25">
        <v>7.4366148024893866</v>
      </c>
      <c r="BZ98" s="25">
        <v>11.31059138096151</v>
      </c>
      <c r="CA98" s="25">
        <v>22.29002569057895</v>
      </c>
      <c r="CB98" s="25">
        <v>10.344539883396035</v>
      </c>
      <c r="CC98" s="25">
        <v>7.4348244942739692</v>
      </c>
      <c r="CD98" s="25">
        <v>11.252090687138047</v>
      </c>
      <c r="CE98" s="25">
        <v>22.317071161578948</v>
      </c>
      <c r="CF98" s="25">
        <v>10.341764621194011</v>
      </c>
      <c r="CG98" s="25">
        <v>7.4328298586855128</v>
      </c>
      <c r="CH98" s="25">
        <v>11.183408457770771</v>
      </c>
      <c r="CI98" s="25">
        <v>22.34603508257895</v>
      </c>
      <c r="CJ98" s="25">
        <v>10.338689573362061</v>
      </c>
      <c r="CK98" s="25">
        <v>7.4306197612621609</v>
      </c>
      <c r="CL98" s="25">
        <v>11.046124118802309</v>
      </c>
      <c r="CM98" s="25">
        <v>22.37954022457895</v>
      </c>
      <c r="CN98" s="25">
        <v>10.335299116136433</v>
      </c>
      <c r="CO98" s="25">
        <v>7.4281829728972815</v>
      </c>
      <c r="CP98" s="25">
        <v>10.941044528867788</v>
      </c>
      <c r="CQ98" s="25">
        <v>22.417264332578949</v>
      </c>
      <c r="CR98" s="25">
        <v>10.331699946517583</v>
      </c>
      <c r="CS98" s="25">
        <v>7.4255961788259253</v>
      </c>
      <c r="CT98" s="25">
        <v>10.845997893023679</v>
      </c>
      <c r="CU98" s="25">
        <v>22.459553121578949</v>
      </c>
      <c r="CV98" s="25">
        <v>10.088983668766993</v>
      </c>
      <c r="CW98" s="25">
        <v>7.2511512110148804</v>
      </c>
      <c r="CX98" s="25">
        <v>10.657458515153095</v>
      </c>
      <c r="CY98" s="25">
        <v>22.632896732578949</v>
      </c>
      <c r="CZ98" s="25">
        <v>10.069960657095313</v>
      </c>
      <c r="DA98" s="25">
        <v>7.2374789979705412</v>
      </c>
      <c r="DB98" s="25">
        <v>9.7796269608667235</v>
      </c>
      <c r="DC98" s="25">
        <v>22.80820700757895</v>
      </c>
      <c r="DD98" s="25">
        <v>9.9198498210999588</v>
      </c>
      <c r="DE98" s="25">
        <v>7.1295913845151011</v>
      </c>
      <c r="DF98" s="25">
        <v>8.9633236938766707</v>
      </c>
      <c r="DG98" s="25">
        <v>22.97737154257895</v>
      </c>
      <c r="DH98" s="25">
        <v>9.8916158599252242</v>
      </c>
      <c r="DI98" s="25">
        <v>7.1092990807028045</v>
      </c>
      <c r="DJ98" s="25">
        <v>8.425308424161349</v>
      </c>
      <c r="DK98" s="25">
        <v>23.071575153578948</v>
      </c>
      <c r="DL98" s="25">
        <v>9.8239783311282967</v>
      </c>
      <c r="DM98" s="25">
        <v>7.0606866569990965</v>
      </c>
      <c r="DN98" s="25">
        <v>8.2474532242083463</v>
      </c>
      <c r="DO98" s="27">
        <v>22.251877828578948</v>
      </c>
      <c r="DP98" s="27">
        <v>10.350611200532784</v>
      </c>
      <c r="DQ98" s="27">
        <v>7.4391880694420882</v>
      </c>
      <c r="DR98" s="27">
        <v>11.487818463543364</v>
      </c>
      <c r="DS98" s="27">
        <v>22.208834709578948</v>
      </c>
      <c r="DT98" s="27">
        <v>10.348730407921039</v>
      </c>
      <c r="DU98" s="27">
        <v>7.437836306759932</v>
      </c>
      <c r="DV98" s="27">
        <v>11.523698507042019</v>
      </c>
      <c r="DW98" s="27">
        <v>22.252885041578949</v>
      </c>
      <c r="DX98" s="27">
        <v>10.346529211272498</v>
      </c>
      <c r="DY98" s="27">
        <v>7.4362542633878972</v>
      </c>
      <c r="DZ98" s="27">
        <v>11.262610778051783</v>
      </c>
      <c r="EA98" s="27">
        <v>22.293298326578949</v>
      </c>
      <c r="EB98" s="27">
        <v>10.341010653245515</v>
      </c>
      <c r="EC98" s="27">
        <v>7.4322879670755846</v>
      </c>
      <c r="ED98" s="27">
        <v>11.134488748160646</v>
      </c>
      <c r="EE98" s="27">
        <v>22.33823828857895</v>
      </c>
      <c r="EF98" s="27">
        <v>10.334830108680132</v>
      </c>
      <c r="EG98" s="27">
        <v>7.4278458880038585</v>
      </c>
      <c r="EH98" s="27">
        <v>11.01755557397113</v>
      </c>
      <c r="EI98" s="27">
        <v>22.389530427578947</v>
      </c>
      <c r="EJ98" s="27">
        <v>10.328097386058847</v>
      </c>
      <c r="EK98" s="27">
        <v>7.4230069476911797</v>
      </c>
      <c r="EL98" s="27">
        <v>10.915478525453691</v>
      </c>
      <c r="EM98" s="27">
        <v>22.442432783578948</v>
      </c>
      <c r="EN98" s="27">
        <v>10.32070653854433</v>
      </c>
      <c r="EO98" s="27">
        <v>7.4176950000595054</v>
      </c>
      <c r="EP98" s="27">
        <v>10.744700681191004</v>
      </c>
      <c r="EQ98" s="27">
        <v>22.503155396578947</v>
      </c>
      <c r="ER98" s="27">
        <v>10.312792995181917</v>
      </c>
      <c r="ES98" s="27">
        <v>7.4120073806302633</v>
      </c>
      <c r="ET98" s="27">
        <v>10.615487470506467</v>
      </c>
      <c r="EU98" s="27">
        <v>22.569853212578948</v>
      </c>
      <c r="EV98" s="27">
        <v>10.304451157240763</v>
      </c>
      <c r="EW98" s="27">
        <v>7.4060119374543216</v>
      </c>
      <c r="EX98" s="27">
        <v>10.504424060747674</v>
      </c>
      <c r="EY98" s="27">
        <v>22.644525776578948</v>
      </c>
      <c r="EZ98" s="27">
        <v>10.044245859015133</v>
      </c>
      <c r="FA98" s="27">
        <v>7.2189972662756681</v>
      </c>
      <c r="FB98" s="27">
        <v>10.345425581432934</v>
      </c>
      <c r="FC98" s="27">
        <v>23.02227507657895</v>
      </c>
      <c r="FD98" s="27">
        <v>9.9875558430552491</v>
      </c>
      <c r="FE98" s="27">
        <v>7.1782530356003296</v>
      </c>
      <c r="FF98" s="27">
        <v>9.4552011755197256</v>
      </c>
      <c r="FG98" s="27">
        <v>23.399419128578948</v>
      </c>
      <c r="FH98" s="27">
        <v>9.8096657755543912</v>
      </c>
      <c r="FI98" s="27">
        <v>7.0503999414993244</v>
      </c>
      <c r="FJ98" s="27">
        <v>8.6957633183210845</v>
      </c>
      <c r="FK98" s="27">
        <v>23.633412102578948</v>
      </c>
      <c r="FL98" s="27">
        <v>9.745301119809394</v>
      </c>
      <c r="FM98" s="27">
        <v>7.004139796099671</v>
      </c>
      <c r="FN98" s="27">
        <v>8.3706718933331068</v>
      </c>
      <c r="FO98" s="27">
        <v>23.771074295578948</v>
      </c>
      <c r="FP98" s="27">
        <v>9.6755346712471546</v>
      </c>
      <c r="FQ98" s="27">
        <v>6.9539972758430082</v>
      </c>
      <c r="FR98" s="27">
        <v>8.2389142560911885</v>
      </c>
      <c r="FS98" s="28">
        <v>22.252503345578948</v>
      </c>
      <c r="FT98" s="28">
        <v>10.350409658203635</v>
      </c>
      <c r="FU98" s="28">
        <v>7.4390432170018359</v>
      </c>
      <c r="FV98" s="28">
        <v>11.483506441581754</v>
      </c>
      <c r="FW98" s="28">
        <v>22.209714084578948</v>
      </c>
      <c r="FX98" s="28">
        <v>10.347867306825171</v>
      </c>
      <c r="FY98" s="28">
        <v>7.4372159790081982</v>
      </c>
      <c r="FZ98" s="28">
        <v>11.522378319968258</v>
      </c>
      <c r="GA98" s="28">
        <v>22.25943611257895</v>
      </c>
      <c r="GB98" s="28">
        <v>10.344471246215203</v>
      </c>
      <c r="GC98" s="28">
        <v>7.4347751633806656</v>
      </c>
      <c r="GD98" s="28">
        <v>11.264458703154066</v>
      </c>
      <c r="GE98" s="28">
        <v>22.30974526157895</v>
      </c>
      <c r="GF98" s="28">
        <v>10.336841161896823</v>
      </c>
      <c r="GG98" s="28">
        <v>7.4292912715475721</v>
      </c>
      <c r="GH98" s="28">
        <v>11.142153240435928</v>
      </c>
      <c r="GI98" s="28">
        <v>22.373749043578947</v>
      </c>
      <c r="GJ98" s="28">
        <v>10.32746492826805</v>
      </c>
      <c r="GK98" s="28">
        <v>7.4225523878240782</v>
      </c>
      <c r="GL98" s="28">
        <v>11.035167867487205</v>
      </c>
      <c r="GM98" s="28">
        <v>22.455603608578947</v>
      </c>
      <c r="GN98" s="28">
        <v>10.316344316758835</v>
      </c>
      <c r="GO98" s="28">
        <v>7.4145597853717726</v>
      </c>
      <c r="GP98" s="28">
        <v>10.934565897672266</v>
      </c>
      <c r="GQ98" s="28">
        <v>22.55032103557895</v>
      </c>
      <c r="GR98" s="28">
        <v>10.303086053892464</v>
      </c>
      <c r="GS98" s="28">
        <v>7.4050308107995306</v>
      </c>
      <c r="GT98" s="28">
        <v>10.773705338252194</v>
      </c>
      <c r="GU98" s="28">
        <v>22.671206301578948</v>
      </c>
      <c r="GV98" s="28">
        <v>10.28775844650473</v>
      </c>
      <c r="GW98" s="28">
        <v>7.3940145575751748</v>
      </c>
      <c r="GX98" s="28">
        <v>10.652734397512175</v>
      </c>
      <c r="GY98" s="28">
        <v>22.811563845578949</v>
      </c>
      <c r="GZ98" s="28">
        <v>10.270913296428022</v>
      </c>
      <c r="HA98" s="28">
        <v>7.3819076165404116</v>
      </c>
      <c r="HB98" s="28">
        <v>10.537750334244915</v>
      </c>
      <c r="HC98" s="28">
        <v>22.97537280757895</v>
      </c>
      <c r="HD98" s="28">
        <v>9.9968286342948431</v>
      </c>
      <c r="HE98" s="28">
        <v>7.1849175732419779</v>
      </c>
      <c r="HF98" s="28">
        <v>10.344123304371701</v>
      </c>
      <c r="HG98" s="28">
        <v>23.675924902578949</v>
      </c>
      <c r="HH98" s="28">
        <v>9.8779643185726247</v>
      </c>
      <c r="HI98" s="28">
        <v>7.0994874491390059</v>
      </c>
      <c r="HJ98" s="28">
        <v>9.3079181339646819</v>
      </c>
      <c r="HK98" s="28">
        <v>24.367678209578948</v>
      </c>
      <c r="HL98" s="28">
        <v>9.1731980849595569</v>
      </c>
      <c r="HM98" s="28">
        <v>6.5929580804607486</v>
      </c>
      <c r="HN98" s="28">
        <v>6.1921835154322036</v>
      </c>
      <c r="HO98" s="28">
        <v>24.751229335578948</v>
      </c>
      <c r="HP98" s="28">
        <v>9.0690708456506197</v>
      </c>
      <c r="HQ98" s="28">
        <v>6.5181197833434625</v>
      </c>
      <c r="HR98" s="28">
        <v>3.7362633198217026</v>
      </c>
      <c r="HS98" s="28">
        <v>24.650391023578948</v>
      </c>
      <c r="HT98" s="28">
        <v>8.5376074054645308</v>
      </c>
      <c r="HU98" s="28">
        <v>6.1361465445676213</v>
      </c>
      <c r="HV98" s="28">
        <v>1.7961183746375795</v>
      </c>
      <c r="HW98" s="29">
        <v>22.244594030578948</v>
      </c>
      <c r="HX98" s="29">
        <v>10.350280460416588</v>
      </c>
      <c r="HY98" s="29">
        <v>7.4389503600084304</v>
      </c>
      <c r="HZ98" s="29">
        <v>11.503323510480055</v>
      </c>
      <c r="IA98" s="29">
        <v>22.194080966578948</v>
      </c>
      <c r="IB98" s="29">
        <v>10.348138866796367</v>
      </c>
      <c r="IC98" s="29">
        <v>7.4374111545064103</v>
      </c>
      <c r="ID98" s="29">
        <v>11.564042360031209</v>
      </c>
      <c r="IE98" s="29">
        <v>22.236740979578947</v>
      </c>
      <c r="IF98" s="29">
        <v>10.345561277865647</v>
      </c>
      <c r="IG98" s="29">
        <v>7.4355585905901505</v>
      </c>
      <c r="IH98" s="29">
        <v>11.326909211514348</v>
      </c>
      <c r="II98" s="29">
        <v>22.282233140578949</v>
      </c>
      <c r="IJ98" s="29">
        <v>10.336700964054675</v>
      </c>
      <c r="IK98" s="29">
        <v>7.4291905085979772</v>
      </c>
      <c r="IL98" s="29">
        <v>11.220219317340025</v>
      </c>
      <c r="IM98" s="29">
        <v>22.34023152157895</v>
      </c>
      <c r="IN98" s="29">
        <v>10.32674969525393</v>
      </c>
      <c r="IO98" s="29">
        <v>7.4220383357741637</v>
      </c>
      <c r="IP98" s="29">
        <v>11.119264398410984</v>
      </c>
      <c r="IQ98" s="29">
        <v>22.418190578578947</v>
      </c>
      <c r="IR98" s="29">
        <v>10.31566334110039</v>
      </c>
      <c r="IS98" s="29">
        <v>7.4140703547578939</v>
      </c>
      <c r="IT98" s="29">
        <v>11.030443791175745</v>
      </c>
      <c r="IU98" s="29">
        <v>22.510218084578948</v>
      </c>
      <c r="IV98" s="29">
        <v>10.303465459769269</v>
      </c>
      <c r="IW98" s="29">
        <v>7.4053034972735485</v>
      </c>
      <c r="IX98" s="29">
        <v>10.871670988849797</v>
      </c>
      <c r="IY98" s="29">
        <v>22.63114366157895</v>
      </c>
      <c r="IZ98" s="29">
        <v>10.290428919229033</v>
      </c>
      <c r="JA98" s="29">
        <v>7.3959338789027296</v>
      </c>
      <c r="JB98" s="29">
        <v>10.747292521720761</v>
      </c>
      <c r="JC98" s="29">
        <v>22.773635518578949</v>
      </c>
      <c r="JD98" s="29">
        <v>10.276622384768594</v>
      </c>
      <c r="JE98" s="29">
        <v>7.3860108507405711</v>
      </c>
      <c r="JF98" s="29">
        <v>10.604801719551505</v>
      </c>
      <c r="JG98" s="29">
        <v>22.947478519578947</v>
      </c>
      <c r="JH98" s="29">
        <v>10.003845767390478</v>
      </c>
      <c r="JI98" s="29">
        <v>7.1899609249625067</v>
      </c>
      <c r="JJ98" s="29">
        <v>10.303007127108353</v>
      </c>
      <c r="JK98" s="29">
        <v>23.922394230578949</v>
      </c>
      <c r="JL98" s="29">
        <v>9.9165864964455128</v>
      </c>
      <c r="JM98" s="29">
        <v>7.1272459688323231</v>
      </c>
      <c r="JN98" s="29">
        <v>7.0550126591330127</v>
      </c>
      <c r="JO98" s="29">
        <v>24.62658123357895</v>
      </c>
      <c r="JP98" s="29">
        <v>8.8639471369932128</v>
      </c>
      <c r="JQ98" s="29">
        <v>6.3706933351231534</v>
      </c>
      <c r="JR98" s="29">
        <v>3.9807309764001531</v>
      </c>
      <c r="JS98" s="29">
        <v>24.819051676578948</v>
      </c>
      <c r="JT98" s="29">
        <v>8.7903572779490737</v>
      </c>
      <c r="JU98" s="29">
        <v>6.3178028544716422</v>
      </c>
      <c r="JV98" s="29">
        <v>1.8216089466653784</v>
      </c>
      <c r="JW98" s="29">
        <v>24.613996847578949</v>
      </c>
      <c r="JX98" s="29">
        <v>8.6044553465570139</v>
      </c>
      <c r="JY98" s="29">
        <v>6.1841914760414625</v>
      </c>
      <c r="JZ98" s="29">
        <v>1.6644423209025447</v>
      </c>
    </row>
    <row r="99" spans="1:286" ht="15" thickBot="1" x14ac:dyDescent="0.35">
      <c r="A99" s="2"/>
      <c r="B99" s="74" t="s">
        <v>584</v>
      </c>
      <c r="C99" s="74" t="s">
        <v>585</v>
      </c>
      <c r="D99" s="74" t="s">
        <v>522</v>
      </c>
      <c r="E99" s="87">
        <v>386638</v>
      </c>
      <c r="F99" s="84">
        <v>437064</v>
      </c>
      <c r="G99" s="22">
        <v>29.584487920315791</v>
      </c>
      <c r="H99" s="22">
        <v>12.187539509294419</v>
      </c>
      <c r="I99" s="22">
        <v>8.8906403909489917</v>
      </c>
      <c r="J99" s="22">
        <v>18.5558493294828</v>
      </c>
      <c r="K99" s="22">
        <v>29.561342075315792</v>
      </c>
      <c r="L99" s="22">
        <v>12.180538247363881</v>
      </c>
      <c r="M99" s="22">
        <v>8.8855330678457687</v>
      </c>
      <c r="N99" s="22">
        <v>18.588176399830061</v>
      </c>
      <c r="O99" s="22">
        <v>29.597150601315789</v>
      </c>
      <c r="P99" s="22">
        <v>12.171671745276267</v>
      </c>
      <c r="Q99" s="22">
        <v>8.8790650780167759</v>
      </c>
      <c r="R99" s="22">
        <v>18.450820575766556</v>
      </c>
      <c r="S99" s="22">
        <v>29.640109034315792</v>
      </c>
      <c r="T99" s="22">
        <v>12.152793261663644</v>
      </c>
      <c r="U99" s="22">
        <v>8.8652934870571514</v>
      </c>
      <c r="V99" s="22">
        <v>18.369561615287111</v>
      </c>
      <c r="W99" s="22">
        <v>29.698448045315793</v>
      </c>
      <c r="X99" s="22">
        <v>12.129985694573518</v>
      </c>
      <c r="Y99" s="22">
        <v>8.8486556844033757</v>
      </c>
      <c r="Z99" s="22">
        <v>18.248962332963885</v>
      </c>
      <c r="AA99" s="22">
        <v>29.773118163315793</v>
      </c>
      <c r="AB99" s="22">
        <v>12.10313229440027</v>
      </c>
      <c r="AC99" s="22">
        <v>8.8290665028435917</v>
      </c>
      <c r="AD99" s="22">
        <v>18.103829456769851</v>
      </c>
      <c r="AE99" s="22">
        <v>29.860654090315791</v>
      </c>
      <c r="AF99" s="22">
        <v>12.071628715701266</v>
      </c>
      <c r="AG99" s="22">
        <v>8.8060850807914051</v>
      </c>
      <c r="AH99" s="22">
        <v>17.939697311585952</v>
      </c>
      <c r="AI99" s="22">
        <v>29.970960982315791</v>
      </c>
      <c r="AJ99" s="22">
        <v>12.035387432838023</v>
      </c>
      <c r="AK99" s="22">
        <v>8.7796475695121146</v>
      </c>
      <c r="AL99" s="22">
        <v>17.765478693619826</v>
      </c>
      <c r="AM99" s="22">
        <v>30.09686400231579</v>
      </c>
      <c r="AN99" s="22">
        <v>11.995803617010255</v>
      </c>
      <c r="AO99" s="22">
        <v>8.750771726971637</v>
      </c>
      <c r="AP99" s="22">
        <v>17.556499456385723</v>
      </c>
      <c r="AQ99" s="22">
        <v>30.242863700315791</v>
      </c>
      <c r="AR99" s="22">
        <v>11.539376290642739</v>
      </c>
      <c r="AS99" s="22">
        <v>8.4178143469983251</v>
      </c>
      <c r="AT99" s="22">
        <v>17.288958758129787</v>
      </c>
      <c r="AU99" s="22">
        <v>30.986018749315789</v>
      </c>
      <c r="AV99" s="22">
        <v>11.269922663139241</v>
      </c>
      <c r="AW99" s="22">
        <v>8.221251677204032</v>
      </c>
      <c r="AX99" s="22">
        <v>16.010038417163138</v>
      </c>
      <c r="AY99" s="22">
        <v>31.442218134315791</v>
      </c>
      <c r="AZ99" s="22">
        <v>10.640411123150544</v>
      </c>
      <c r="BA99" s="22">
        <v>7.7620317731599213</v>
      </c>
      <c r="BB99" s="22">
        <v>14.824538402047052</v>
      </c>
      <c r="BC99" s="22">
        <v>31.613642538315791</v>
      </c>
      <c r="BD99" s="22">
        <v>10.402956197293397</v>
      </c>
      <c r="BE99" s="22">
        <v>7.5888117107145545</v>
      </c>
      <c r="BF99" s="22">
        <v>14.385495068557846</v>
      </c>
      <c r="BG99" s="22">
        <v>31.68566298231579</v>
      </c>
      <c r="BH99" s="22">
        <v>10.177870920837938</v>
      </c>
      <c r="BI99" s="22">
        <v>7.4246151352912122</v>
      </c>
      <c r="BJ99" s="22">
        <v>14.287246183001589</v>
      </c>
      <c r="BK99" s="25">
        <v>29.598493922315789</v>
      </c>
      <c r="BL99" s="25">
        <v>12.189908687260637</v>
      </c>
      <c r="BM99" s="25">
        <v>8.8923686732904557</v>
      </c>
      <c r="BN99" s="25">
        <v>18.513655267740212</v>
      </c>
      <c r="BO99" s="25">
        <v>29.586896539315791</v>
      </c>
      <c r="BP99" s="25">
        <v>12.186484575894319</v>
      </c>
      <c r="BQ99" s="25">
        <v>8.8898708317209341</v>
      </c>
      <c r="BR99" s="25">
        <v>18.548884974608114</v>
      </c>
      <c r="BS99" s="25">
        <v>29.608147089315793</v>
      </c>
      <c r="BT99" s="25">
        <v>12.182617275185631</v>
      </c>
      <c r="BU99" s="25">
        <v>8.887049689696461</v>
      </c>
      <c r="BV99" s="25">
        <v>18.463119253263592</v>
      </c>
      <c r="BW99" s="25">
        <v>29.631191446315793</v>
      </c>
      <c r="BX99" s="25">
        <v>12.176209561295053</v>
      </c>
      <c r="BY99" s="25">
        <v>8.8823753516247148</v>
      </c>
      <c r="BZ99" s="25">
        <v>18.409119232418711</v>
      </c>
      <c r="CA99" s="25">
        <v>29.66341408731579</v>
      </c>
      <c r="CB99" s="25">
        <v>12.169113370768422</v>
      </c>
      <c r="CC99" s="25">
        <v>8.877198779432284</v>
      </c>
      <c r="CD99" s="25">
        <v>18.320427987568891</v>
      </c>
      <c r="CE99" s="25">
        <v>29.703934925315792</v>
      </c>
      <c r="CF99" s="25">
        <v>12.161281420804011</v>
      </c>
      <c r="CG99" s="25">
        <v>8.871485480973611</v>
      </c>
      <c r="CH99" s="25">
        <v>18.210089068352485</v>
      </c>
      <c r="CI99" s="25">
        <v>29.751985464315791</v>
      </c>
      <c r="CJ99" s="25">
        <v>12.152879885248639</v>
      </c>
      <c r="CK99" s="25">
        <v>8.8653566777563881</v>
      </c>
      <c r="CL99" s="25">
        <v>18.073721853394233</v>
      </c>
      <c r="CM99" s="25">
        <v>29.80934778331579</v>
      </c>
      <c r="CN99" s="25">
        <v>12.143752686148718</v>
      </c>
      <c r="CO99" s="25">
        <v>8.8586985130864733</v>
      </c>
      <c r="CP99" s="25">
        <v>17.910441835078597</v>
      </c>
      <c r="CQ99" s="25">
        <v>29.87496908831579</v>
      </c>
      <c r="CR99" s="25">
        <v>12.134242950638431</v>
      </c>
      <c r="CS99" s="25">
        <v>8.8517612934310588</v>
      </c>
      <c r="CT99" s="25">
        <v>17.709072869946169</v>
      </c>
      <c r="CU99" s="25">
        <v>29.951544651315793</v>
      </c>
      <c r="CV99" s="25">
        <v>12.09446942430135</v>
      </c>
      <c r="CW99" s="25">
        <v>8.8227470597152831</v>
      </c>
      <c r="CX99" s="25">
        <v>17.471115233317093</v>
      </c>
      <c r="CY99" s="25">
        <v>30.214817623315792</v>
      </c>
      <c r="CZ99" s="25">
        <v>12.051562895815268</v>
      </c>
      <c r="DA99" s="25">
        <v>8.7914473445510488</v>
      </c>
      <c r="DB99" s="25">
        <v>16.585743714019266</v>
      </c>
      <c r="DC99" s="25">
        <v>30.45282941831579</v>
      </c>
      <c r="DD99" s="25">
        <v>11.71194066915386</v>
      </c>
      <c r="DE99" s="25">
        <v>8.543697658593743</v>
      </c>
      <c r="DF99" s="25">
        <v>15.692270643532536</v>
      </c>
      <c r="DG99" s="25">
        <v>30.703350669315792</v>
      </c>
      <c r="DH99" s="25">
        <v>11.647547893677585</v>
      </c>
      <c r="DI99" s="25">
        <v>8.4967240253925471</v>
      </c>
      <c r="DJ99" s="25">
        <v>14.879505934982152</v>
      </c>
      <c r="DK99" s="25">
        <v>30.862911922315792</v>
      </c>
      <c r="DL99" s="25">
        <v>11.161214351844272</v>
      </c>
      <c r="DM99" s="25">
        <v>8.1419504776063754</v>
      </c>
      <c r="DN99" s="25">
        <v>14.53883451614597</v>
      </c>
      <c r="DO99" s="27">
        <v>29.584127125315792</v>
      </c>
      <c r="DP99" s="27">
        <v>12.188000886956514</v>
      </c>
      <c r="DQ99" s="27">
        <v>8.8909769595299579</v>
      </c>
      <c r="DR99" s="27">
        <v>18.556850534639132</v>
      </c>
      <c r="DS99" s="27">
        <v>29.556279462315793</v>
      </c>
      <c r="DT99" s="27">
        <v>12.182514489644403</v>
      </c>
      <c r="DU99" s="27">
        <v>8.886974709075167</v>
      </c>
      <c r="DV99" s="27">
        <v>18.607179765670672</v>
      </c>
      <c r="DW99" s="27">
        <v>29.583309286315792</v>
      </c>
      <c r="DX99" s="27">
        <v>12.176381347414733</v>
      </c>
      <c r="DY99" s="27">
        <v>8.8825006672073261</v>
      </c>
      <c r="DZ99" s="27">
        <v>18.492863907373064</v>
      </c>
      <c r="EA99" s="27">
        <v>29.615116320315792</v>
      </c>
      <c r="EB99" s="27">
        <v>12.16179778563367</v>
      </c>
      <c r="EC99" s="27">
        <v>8.8718621619277549</v>
      </c>
      <c r="ED99" s="27">
        <v>18.433493974266419</v>
      </c>
      <c r="EE99" s="27">
        <v>29.661993427315792</v>
      </c>
      <c r="EF99" s="27">
        <v>12.145729634675932</v>
      </c>
      <c r="EG99" s="27">
        <v>8.8601406695129992</v>
      </c>
      <c r="EH99" s="27">
        <v>18.337022329418883</v>
      </c>
      <c r="EI99" s="27">
        <v>29.721593258315792</v>
      </c>
      <c r="EJ99" s="27">
        <v>12.128315240728941</v>
      </c>
      <c r="EK99" s="27">
        <v>8.8474371115806587</v>
      </c>
      <c r="EL99" s="27">
        <v>18.224978855364668</v>
      </c>
      <c r="EM99" s="27">
        <v>29.791406136315793</v>
      </c>
      <c r="EN99" s="27">
        <v>12.10958974834945</v>
      </c>
      <c r="EO99" s="27">
        <v>8.8337771255955833</v>
      </c>
      <c r="EP99" s="27">
        <v>18.095511521069955</v>
      </c>
      <c r="EQ99" s="27">
        <v>29.87377295331579</v>
      </c>
      <c r="ER99" s="27">
        <v>12.089627867502621</v>
      </c>
      <c r="ES99" s="27">
        <v>8.8192152114372107</v>
      </c>
      <c r="ET99" s="27">
        <v>17.964097923780947</v>
      </c>
      <c r="EU99" s="27">
        <v>29.968672829315793</v>
      </c>
      <c r="EV99" s="27">
        <v>12.068783453245473</v>
      </c>
      <c r="EW99" s="27">
        <v>8.804009501443085</v>
      </c>
      <c r="EX99" s="27">
        <v>17.810147465811561</v>
      </c>
      <c r="EY99" s="27">
        <v>30.080323309315791</v>
      </c>
      <c r="EZ99" s="27">
        <v>12.017833883476492</v>
      </c>
      <c r="FA99" s="27">
        <v>8.7668424996422587</v>
      </c>
      <c r="FB99" s="27">
        <v>17.631607079943358</v>
      </c>
      <c r="FC99" s="27">
        <v>30.635805745315793</v>
      </c>
      <c r="FD99" s="27">
        <v>11.886650650378106</v>
      </c>
      <c r="FE99" s="27">
        <v>8.6711461574962225</v>
      </c>
      <c r="FF99" s="27">
        <v>16.670928787762271</v>
      </c>
      <c r="FG99" s="27">
        <v>31.035334725315792</v>
      </c>
      <c r="FH99" s="27">
        <v>11.455015479559766</v>
      </c>
      <c r="FI99" s="27">
        <v>8.3562743098271213</v>
      </c>
      <c r="FJ99" s="27">
        <v>15.925792955197032</v>
      </c>
      <c r="FK99" s="27">
        <v>31.162370294315792</v>
      </c>
      <c r="FL99" s="27">
        <v>11.307241226608735</v>
      </c>
      <c r="FM99" s="27">
        <v>8.2484750496871371</v>
      </c>
      <c r="FN99" s="27">
        <v>15.730911808889871</v>
      </c>
      <c r="FO99" s="27">
        <v>31.188539657315793</v>
      </c>
      <c r="FP99" s="27">
        <v>11.173405360298089</v>
      </c>
      <c r="FQ99" s="27">
        <v>8.1508436485440576</v>
      </c>
      <c r="FR99" s="27">
        <v>15.812284105903924</v>
      </c>
      <c r="FS99" s="28">
        <v>29.585636772315791</v>
      </c>
      <c r="FT99" s="28">
        <v>12.187539296709822</v>
      </c>
      <c r="FU99" s="28">
        <v>8.8906402358714871</v>
      </c>
      <c r="FV99" s="28">
        <v>18.552067977253536</v>
      </c>
      <c r="FW99" s="28">
        <v>29.561882058315792</v>
      </c>
      <c r="FX99" s="28">
        <v>12.180537354784908</v>
      </c>
      <c r="FY99" s="28">
        <v>8.885532416721837</v>
      </c>
      <c r="FZ99" s="28">
        <v>18.591949571369845</v>
      </c>
      <c r="GA99" s="28">
        <v>29.605490336315793</v>
      </c>
      <c r="GB99" s="28">
        <v>12.171669881558746</v>
      </c>
      <c r="GC99" s="28">
        <v>8.8790637184607917</v>
      </c>
      <c r="GD99" s="28">
        <v>18.467776873542476</v>
      </c>
      <c r="GE99" s="28">
        <v>29.666257909315792</v>
      </c>
      <c r="GF99" s="28">
        <v>12.151429859919441</v>
      </c>
      <c r="GG99" s="28">
        <v>8.8642989044667235</v>
      </c>
      <c r="GH99" s="28">
        <v>18.406084741642317</v>
      </c>
      <c r="GI99" s="28">
        <v>29.754352326315789</v>
      </c>
      <c r="GJ99" s="28">
        <v>12.127109804342169</v>
      </c>
      <c r="GK99" s="28">
        <v>8.8465577625192022</v>
      </c>
      <c r="GL99" s="28">
        <v>18.310623600962462</v>
      </c>
      <c r="GM99" s="28">
        <v>29.875130006315793</v>
      </c>
      <c r="GN99" s="28">
        <v>12.098707886046704</v>
      </c>
      <c r="GO99" s="28">
        <v>8.8258389585485144</v>
      </c>
      <c r="GP99" s="28">
        <v>18.205775895948776</v>
      </c>
      <c r="GQ99" s="28">
        <v>30.024341761315792</v>
      </c>
      <c r="GR99" s="28">
        <v>12.06555146446914</v>
      </c>
      <c r="GS99" s="28">
        <v>8.8016518106281296</v>
      </c>
      <c r="GT99" s="28">
        <v>18.089622913979781</v>
      </c>
      <c r="GU99" s="28">
        <v>30.222401441315792</v>
      </c>
      <c r="GV99" s="28">
        <v>12.027653958099281</v>
      </c>
      <c r="GW99" s="28">
        <v>8.7740061073595434</v>
      </c>
      <c r="GX99" s="28">
        <v>17.967907951551247</v>
      </c>
      <c r="GY99" s="28">
        <v>30.457367080315791</v>
      </c>
      <c r="GZ99" s="28">
        <v>11.986379669155745</v>
      </c>
      <c r="HA99" s="28">
        <v>8.7438970882167339</v>
      </c>
      <c r="HB99" s="28">
        <v>17.83763480206812</v>
      </c>
      <c r="HC99" s="28">
        <v>30.57820242231579</v>
      </c>
      <c r="HD99" s="28">
        <v>11.911273841312726</v>
      </c>
      <c r="HE99" s="28">
        <v>8.689108432466524</v>
      </c>
      <c r="HF99" s="28">
        <v>17.70523282823671</v>
      </c>
      <c r="HG99" s="28">
        <v>31.130897218315791</v>
      </c>
      <c r="HH99" s="28">
        <v>11.634375907417558</v>
      </c>
      <c r="HI99" s="28">
        <v>8.4871152448029044</v>
      </c>
      <c r="HJ99" s="28">
        <v>16.944400517208265</v>
      </c>
      <c r="HK99" s="28">
        <v>31.941288965315792</v>
      </c>
      <c r="HL99" s="28">
        <v>10.052655523888314</v>
      </c>
      <c r="HM99" s="28">
        <v>7.3332722465284679</v>
      </c>
      <c r="HN99" s="28">
        <v>10.940323514450476</v>
      </c>
      <c r="HO99" s="28">
        <v>32.385387881315793</v>
      </c>
      <c r="HP99" s="28">
        <v>9.8138889773698974</v>
      </c>
      <c r="HQ99" s="28">
        <v>7.1590953750717503</v>
      </c>
      <c r="HR99" s="28">
        <v>5.8455190244946067</v>
      </c>
      <c r="HS99" s="28">
        <v>32.61786630231579</v>
      </c>
      <c r="HT99" s="28">
        <v>8.4634079804105458</v>
      </c>
      <c r="HU99" s="28">
        <v>6.1739382898685049</v>
      </c>
      <c r="HV99" s="28">
        <v>2.0906668974493385</v>
      </c>
      <c r="HW99" s="29">
        <v>29.568547152315791</v>
      </c>
      <c r="HX99" s="29">
        <v>12.188594954516118</v>
      </c>
      <c r="HY99" s="29">
        <v>8.8914103235437807</v>
      </c>
      <c r="HZ99" s="29">
        <v>18.606954199632533</v>
      </c>
      <c r="IA99" s="29">
        <v>29.529742845315791</v>
      </c>
      <c r="IB99" s="29">
        <v>12.183686325821585</v>
      </c>
      <c r="IC99" s="29">
        <v>8.8878295472515259</v>
      </c>
      <c r="ID99" s="29">
        <v>18.699558993705928</v>
      </c>
      <c r="IE99" s="29">
        <v>29.557173806315792</v>
      </c>
      <c r="IF99" s="29">
        <v>12.177787685523482</v>
      </c>
      <c r="IG99" s="29">
        <v>8.8835265712779101</v>
      </c>
      <c r="IH99" s="29">
        <v>18.628122405804568</v>
      </c>
      <c r="II99" s="29">
        <v>29.604739754315791</v>
      </c>
      <c r="IJ99" s="29">
        <v>12.155090671109148</v>
      </c>
      <c r="IK99" s="29">
        <v>8.8669694152619538</v>
      </c>
      <c r="IL99" s="29">
        <v>18.605381178020977</v>
      </c>
      <c r="IM99" s="29">
        <v>29.677913356315791</v>
      </c>
      <c r="IN99" s="29">
        <v>12.129733211577413</v>
      </c>
      <c r="IO99" s="29">
        <v>8.8484715015729112</v>
      </c>
      <c r="IP99" s="29">
        <v>18.553233567305202</v>
      </c>
      <c r="IQ99" s="29">
        <v>29.785062796315792</v>
      </c>
      <c r="IR99" s="29">
        <v>12.101715097699236</v>
      </c>
      <c r="IS99" s="29">
        <v>8.8280326775811169</v>
      </c>
      <c r="IT99" s="29">
        <v>18.477902117056061</v>
      </c>
      <c r="IU99" s="29">
        <v>29.920531226315791</v>
      </c>
      <c r="IV99" s="29">
        <v>12.071078588608197</v>
      </c>
      <c r="IW99" s="29">
        <v>8.8056837707361577</v>
      </c>
      <c r="IX99" s="29">
        <v>18.393885903715059</v>
      </c>
      <c r="IY99" s="29">
        <v>30.10713264631579</v>
      </c>
      <c r="IZ99" s="29">
        <v>12.038528251640281</v>
      </c>
      <c r="JA99" s="29">
        <v>8.781938753100297</v>
      </c>
      <c r="JB99" s="29">
        <v>18.308330032350305</v>
      </c>
      <c r="JC99" s="29">
        <v>30.332308990315791</v>
      </c>
      <c r="JD99" s="29">
        <v>12.004192290703996</v>
      </c>
      <c r="JE99" s="29">
        <v>8.7568911476398679</v>
      </c>
      <c r="JF99" s="29">
        <v>18.209500098313221</v>
      </c>
      <c r="JG99" s="29">
        <v>30.487265065315793</v>
      </c>
      <c r="JH99" s="29">
        <v>11.93491438210558</v>
      </c>
      <c r="JI99" s="29">
        <v>8.7063538778393621</v>
      </c>
      <c r="JJ99" s="29">
        <v>17.843762259855744</v>
      </c>
      <c r="JK99" s="29">
        <v>31.604866007315792</v>
      </c>
      <c r="JL99" s="29">
        <v>11.725914011835471</v>
      </c>
      <c r="JM99" s="29">
        <v>8.5538910175360439</v>
      </c>
      <c r="JN99" s="29">
        <v>12.173918484579529</v>
      </c>
      <c r="JO99" s="29">
        <v>32.273222660315788</v>
      </c>
      <c r="JP99" s="29">
        <v>9.5994108053116634</v>
      </c>
      <c r="JQ99" s="29">
        <v>7.002636534628718</v>
      </c>
      <c r="JR99" s="29">
        <v>6.3729134267403325</v>
      </c>
      <c r="JS99" s="29">
        <v>32.600805142315792</v>
      </c>
      <c r="JT99" s="29">
        <v>9.4283961767034796</v>
      </c>
      <c r="JU99" s="29">
        <v>6.8778837440110916</v>
      </c>
      <c r="JV99" s="29">
        <v>2.2270443514193374</v>
      </c>
      <c r="JW99" s="29">
        <v>32.44817870331579</v>
      </c>
      <c r="JX99" s="29">
        <v>8.7309185312214659</v>
      </c>
      <c r="JY99" s="29">
        <v>6.3690835122680571</v>
      </c>
      <c r="JZ99" s="29">
        <v>2.7513724890151678</v>
      </c>
    </row>
    <row r="100" spans="1:286" ht="15" thickBot="1" x14ac:dyDescent="0.35">
      <c r="A100" s="2"/>
      <c r="B100" s="74" t="s">
        <v>586</v>
      </c>
      <c r="C100" s="74" t="s">
        <v>578</v>
      </c>
      <c r="D100" s="74" t="s">
        <v>522</v>
      </c>
      <c r="E100" s="87">
        <v>382462</v>
      </c>
      <c r="F100" s="84">
        <v>432232</v>
      </c>
      <c r="G100" s="22">
        <v>29.444999680667774</v>
      </c>
      <c r="H100" s="22">
        <v>4.776267877997749</v>
      </c>
      <c r="I100" s="22">
        <v>3.4842209193853453</v>
      </c>
      <c r="J100" s="22">
        <v>18.490035848878843</v>
      </c>
      <c r="K100" s="22">
        <v>29.388120242052679</v>
      </c>
      <c r="L100" s="22">
        <v>4.7670414749234711</v>
      </c>
      <c r="M100" s="22">
        <v>3.4774903867973035</v>
      </c>
      <c r="N100" s="22">
        <v>18.654023582166189</v>
      </c>
      <c r="O100" s="22">
        <v>29.314956045141667</v>
      </c>
      <c r="P100" s="22">
        <v>4.755173524258999</v>
      </c>
      <c r="Q100" s="22">
        <v>3.4688328820191749</v>
      </c>
      <c r="R100" s="22">
        <v>18.434335416216676</v>
      </c>
      <c r="S100" s="22">
        <v>29.148728552640225</v>
      </c>
      <c r="T100" s="22">
        <v>4.7282097938638508</v>
      </c>
      <c r="U100" s="22">
        <v>3.4491632160985888</v>
      </c>
      <c r="V100" s="22">
        <v>18.226201483121766</v>
      </c>
      <c r="W100" s="22">
        <v>28.949378959779743</v>
      </c>
      <c r="X100" s="22">
        <v>4.6958733337790308</v>
      </c>
      <c r="Y100" s="22">
        <v>3.4255742186712443</v>
      </c>
      <c r="Z100" s="22">
        <v>18.026572999062473</v>
      </c>
      <c r="AA100" s="22">
        <v>28.716723169725146</v>
      </c>
      <c r="AB100" s="22">
        <v>4.6581342816914351</v>
      </c>
      <c r="AC100" s="22">
        <v>3.3980441055954893</v>
      </c>
      <c r="AD100" s="22">
        <v>17.734051133813686</v>
      </c>
      <c r="AE100" s="22">
        <v>28.444912229542329</v>
      </c>
      <c r="AF100" s="22">
        <v>4.6140438800421553</v>
      </c>
      <c r="AG100" s="22">
        <v>3.3658807714411823</v>
      </c>
      <c r="AH100" s="22">
        <v>17.42485841554387</v>
      </c>
      <c r="AI100" s="22">
        <v>28.13441457014709</v>
      </c>
      <c r="AJ100" s="22">
        <v>4.5636781129222239</v>
      </c>
      <c r="AK100" s="22">
        <v>3.3291396455448434</v>
      </c>
      <c r="AL100" s="22">
        <v>17.057794753167141</v>
      </c>
      <c r="AM100" s="22">
        <v>27.796222040188407</v>
      </c>
      <c r="AN100" s="22">
        <v>4.5088199660402948</v>
      </c>
      <c r="AO100" s="22">
        <v>3.2891213911573072</v>
      </c>
      <c r="AP100" s="22">
        <v>16.613635678905524</v>
      </c>
      <c r="AQ100" s="22">
        <v>25.388644126067788</v>
      </c>
      <c r="AR100" s="22">
        <v>4.1182872039516258</v>
      </c>
      <c r="AS100" s="22">
        <v>3.0042331784080054</v>
      </c>
      <c r="AT100" s="22">
        <v>16.119628761282002</v>
      </c>
      <c r="AU100" s="22">
        <v>23.774798309101822</v>
      </c>
      <c r="AV100" s="22">
        <v>3.8565055765374341</v>
      </c>
      <c r="AW100" s="22">
        <v>2.8132671258654018</v>
      </c>
      <c r="AX100" s="22">
        <v>13.814091826019361</v>
      </c>
      <c r="AY100" s="22">
        <v>23.592234286272923</v>
      </c>
      <c r="AZ100" s="22">
        <v>3.8268919006205611</v>
      </c>
      <c r="BA100" s="22">
        <v>2.7916643615805978</v>
      </c>
      <c r="BB100" s="22">
        <v>11.48144151474024</v>
      </c>
      <c r="BC100" s="22">
        <v>34.512710556242936</v>
      </c>
      <c r="BD100" s="22">
        <v>5.5983003090553458</v>
      </c>
      <c r="BE100" s="22">
        <v>4.0838821330911275</v>
      </c>
      <c r="BF100" s="22">
        <v>10.414490594330353</v>
      </c>
      <c r="BG100" s="22">
        <v>35.152829974018395</v>
      </c>
      <c r="BH100" s="22">
        <v>5.7021339598062717</v>
      </c>
      <c r="BI100" s="22">
        <v>4.1596273356893922</v>
      </c>
      <c r="BJ100" s="22">
        <v>9.9182501760564854</v>
      </c>
      <c r="BK100" s="25">
        <v>29.465539512118784</v>
      </c>
      <c r="BL100" s="25">
        <v>4.7795996402067118</v>
      </c>
      <c r="BM100" s="25">
        <v>3.4866513935303067</v>
      </c>
      <c r="BN100" s="25">
        <v>18.414889778637065</v>
      </c>
      <c r="BO100" s="25">
        <v>29.439943113541862</v>
      </c>
      <c r="BP100" s="25">
        <v>4.7754476531922352</v>
      </c>
      <c r="BQ100" s="25">
        <v>3.483622576809307</v>
      </c>
      <c r="BR100" s="25">
        <v>18.564190049139878</v>
      </c>
      <c r="BS100" s="25">
        <v>29.410685486709564</v>
      </c>
      <c r="BT100" s="25">
        <v>4.770701779028844</v>
      </c>
      <c r="BU100" s="25">
        <v>3.4801605276815701</v>
      </c>
      <c r="BV100" s="25">
        <v>18.433244763082051</v>
      </c>
      <c r="BW100" s="25">
        <v>29.357330468948945</v>
      </c>
      <c r="BX100" s="25">
        <v>4.7620470716006293</v>
      </c>
      <c r="BY100" s="25">
        <v>3.4738470391078966</v>
      </c>
      <c r="BZ100" s="25">
        <v>18.289860829287999</v>
      </c>
      <c r="CA100" s="25">
        <v>29.297989623926238</v>
      </c>
      <c r="CB100" s="25">
        <v>4.7524214042544255</v>
      </c>
      <c r="CC100" s="25">
        <v>3.4668252487922433</v>
      </c>
      <c r="CD100" s="25">
        <v>18.176685402439002</v>
      </c>
      <c r="CE100" s="25">
        <v>29.232734685266667</v>
      </c>
      <c r="CF100" s="25">
        <v>4.741836412888131</v>
      </c>
      <c r="CG100" s="25">
        <v>3.4591036449601278</v>
      </c>
      <c r="CH100" s="25">
        <v>17.972400192399437</v>
      </c>
      <c r="CI100" s="25">
        <v>29.162177590075913</v>
      </c>
      <c r="CJ100" s="25">
        <v>4.7303913597049352</v>
      </c>
      <c r="CK100" s="25">
        <v>3.4507546380067984</v>
      </c>
      <c r="CL100" s="25">
        <v>17.724553994792728</v>
      </c>
      <c r="CM100" s="25">
        <v>29.085481026244722</v>
      </c>
      <c r="CN100" s="25">
        <v>4.7179504244645702</v>
      </c>
      <c r="CO100" s="25">
        <v>3.4416791489579373</v>
      </c>
      <c r="CP100" s="25">
        <v>17.428926285171457</v>
      </c>
      <c r="CQ100" s="25">
        <v>29.005163268700521</v>
      </c>
      <c r="CR100" s="25">
        <v>4.7049220960709031</v>
      </c>
      <c r="CS100" s="25">
        <v>3.4321751647817256</v>
      </c>
      <c r="CT100" s="25">
        <v>17.107348173159174</v>
      </c>
      <c r="CU100" s="25">
        <v>26.989967603659672</v>
      </c>
      <c r="CV100" s="25">
        <v>4.3780375850435753</v>
      </c>
      <c r="CW100" s="25">
        <v>3.1937174650385698</v>
      </c>
      <c r="CX100" s="25">
        <v>16.721422251707295</v>
      </c>
      <c r="CY100" s="25">
        <v>27.162794132142764</v>
      </c>
      <c r="CZ100" s="25">
        <v>4.4060717438281518</v>
      </c>
      <c r="DA100" s="25">
        <v>3.2141679935661993</v>
      </c>
      <c r="DB100" s="25">
        <v>15.065704505419706</v>
      </c>
      <c r="DC100" s="25">
        <v>29.275956662296984</v>
      </c>
      <c r="DD100" s="25">
        <v>4.7488474416791746</v>
      </c>
      <c r="DE100" s="25">
        <v>3.4642180928521102</v>
      </c>
      <c r="DF100" s="25">
        <v>13.452042803290375</v>
      </c>
      <c r="DG100" s="25">
        <v>38.844666017315788</v>
      </c>
      <c r="DH100" s="25">
        <v>6.3238851628538013</v>
      </c>
      <c r="DI100" s="25">
        <v>4.6131861819782545</v>
      </c>
      <c r="DJ100" s="25">
        <v>12.213595614112133</v>
      </c>
      <c r="DK100" s="25">
        <v>39.035134573315787</v>
      </c>
      <c r="DL100" s="25">
        <v>6.4616426032983725</v>
      </c>
      <c r="DM100" s="25">
        <v>4.7136783168538985</v>
      </c>
      <c r="DN100" s="25">
        <v>11.893886190258783</v>
      </c>
      <c r="DO100" s="27">
        <v>29.449019315425243</v>
      </c>
      <c r="DP100" s="27">
        <v>4.776919902198177</v>
      </c>
      <c r="DQ100" s="27">
        <v>3.4846965619617469</v>
      </c>
      <c r="DR100" s="27">
        <v>18.491996109426708</v>
      </c>
      <c r="DS100" s="27">
        <v>29.405357485386741</v>
      </c>
      <c r="DT100" s="27">
        <v>4.769837524933136</v>
      </c>
      <c r="DU100" s="27">
        <v>3.4795300663513333</v>
      </c>
      <c r="DV100" s="27">
        <v>18.698003609994988</v>
      </c>
      <c r="DW100" s="27">
        <v>29.355907554918392</v>
      </c>
      <c r="DX100" s="27">
        <v>4.7618162609824939</v>
      </c>
      <c r="DY100" s="27">
        <v>3.4736786659754286</v>
      </c>
      <c r="DZ100" s="27">
        <v>18.523136894160913</v>
      </c>
      <c r="EA100" s="27">
        <v>29.226658355601863</v>
      </c>
      <c r="EB100" s="27">
        <v>4.7408507725923625</v>
      </c>
      <c r="EC100" s="27">
        <v>3.4583846340869475</v>
      </c>
      <c r="ED100" s="27">
        <v>18.371856180248852</v>
      </c>
      <c r="EE100" s="27">
        <v>29.084722413040978</v>
      </c>
      <c r="EF100" s="27">
        <v>4.7178273699590125</v>
      </c>
      <c r="EG100" s="27">
        <v>3.4415893824093593</v>
      </c>
      <c r="EH100" s="27">
        <v>18.209737368324443</v>
      </c>
      <c r="EI100" s="27">
        <v>28.931760158052896</v>
      </c>
      <c r="EJ100" s="27">
        <v>4.6930153912540051</v>
      </c>
      <c r="EK100" s="27">
        <v>3.4234893893889575</v>
      </c>
      <c r="EL100" s="27">
        <v>17.983901490797745</v>
      </c>
      <c r="EM100" s="27">
        <v>28.767039105752826</v>
      </c>
      <c r="EN100" s="27">
        <v>4.6662960202415009</v>
      </c>
      <c r="EO100" s="27">
        <v>3.4039979802359155</v>
      </c>
      <c r="EP100" s="27">
        <v>17.74176284181106</v>
      </c>
      <c r="EQ100" s="27">
        <v>28.592196107951018</v>
      </c>
      <c r="ER100" s="27">
        <v>4.6379347703467735</v>
      </c>
      <c r="ES100" s="27">
        <v>3.383308843297359</v>
      </c>
      <c r="ET100" s="27">
        <v>17.490226908632025</v>
      </c>
      <c r="EU100" s="27">
        <v>28.409645989830761</v>
      </c>
      <c r="EV100" s="27">
        <v>4.6083233499100826</v>
      </c>
      <c r="EW100" s="27">
        <v>3.3617077243539457</v>
      </c>
      <c r="EX100" s="27">
        <v>17.200392971475829</v>
      </c>
      <c r="EY100" s="27">
        <v>26.196850082890428</v>
      </c>
      <c r="EZ100" s="27">
        <v>4.2493861406893583</v>
      </c>
      <c r="FA100" s="27">
        <v>3.0998680275325627</v>
      </c>
      <c r="FB100" s="27">
        <v>16.851980043638431</v>
      </c>
      <c r="FC100" s="27">
        <v>25.721500497181147</v>
      </c>
      <c r="FD100" s="27">
        <v>4.1722797735076522</v>
      </c>
      <c r="FE100" s="27">
        <v>3.0436200061873002</v>
      </c>
      <c r="FF100" s="27">
        <v>15.034074281114361</v>
      </c>
      <c r="FG100" s="27">
        <v>28.41322184267716</v>
      </c>
      <c r="FH100" s="27">
        <v>4.6089033883299138</v>
      </c>
      <c r="FI100" s="27">
        <v>3.3621308543056245</v>
      </c>
      <c r="FJ100" s="27">
        <v>13.744395261187279</v>
      </c>
      <c r="FK100" s="27">
        <v>40.089457066491143</v>
      </c>
      <c r="FL100" s="27">
        <v>6.5029033149817659</v>
      </c>
      <c r="FM100" s="27">
        <v>4.7437774315744639</v>
      </c>
      <c r="FN100" s="27">
        <v>13.484092889256935</v>
      </c>
      <c r="FO100" s="27">
        <v>40.856921213315786</v>
      </c>
      <c r="FP100" s="27">
        <v>6.929342946994022</v>
      </c>
      <c r="FQ100" s="27">
        <v>5.0548592060194419</v>
      </c>
      <c r="FR100" s="27">
        <v>13.752430129049213</v>
      </c>
      <c r="FS100" s="28">
        <v>29.444998635388995</v>
      </c>
      <c r="FT100" s="28">
        <v>4.7762677084432745</v>
      </c>
      <c r="FU100" s="28">
        <v>3.4842207956977163</v>
      </c>
      <c r="FV100" s="28">
        <v>18.482597467953955</v>
      </c>
      <c r="FW100" s="28">
        <v>29.388115828518206</v>
      </c>
      <c r="FX100" s="28">
        <v>4.767040759004872</v>
      </c>
      <c r="FY100" s="28">
        <v>3.4774898645446526</v>
      </c>
      <c r="FZ100" s="28">
        <v>18.668413066321452</v>
      </c>
      <c r="GA100" s="28">
        <v>29.314946834763237</v>
      </c>
      <c r="GB100" s="28">
        <v>4.7551720302452409</v>
      </c>
      <c r="GC100" s="28">
        <v>3.4688317921569385</v>
      </c>
      <c r="GD100" s="28">
        <v>18.476758778735579</v>
      </c>
      <c r="GE100" s="28">
        <v>29.139950951250295</v>
      </c>
      <c r="GF100" s="28">
        <v>4.7267859807879713</v>
      </c>
      <c r="GG100" s="28">
        <v>3.44812456428278</v>
      </c>
      <c r="GH100" s="28">
        <v>18.32417537640459</v>
      </c>
      <c r="GI100" s="28">
        <v>28.931105171037249</v>
      </c>
      <c r="GJ100" s="28">
        <v>4.6929091459329912</v>
      </c>
      <c r="GK100" s="28">
        <v>3.4234118849064785</v>
      </c>
      <c r="GL100" s="28">
        <v>18.160022243548049</v>
      </c>
      <c r="GM100" s="28">
        <v>28.688779479005273</v>
      </c>
      <c r="GN100" s="28">
        <v>4.6536015408585101</v>
      </c>
      <c r="GO100" s="28">
        <v>3.3947375342649782</v>
      </c>
      <c r="GP100" s="28">
        <v>17.94543499646716</v>
      </c>
      <c r="GQ100" s="28">
        <v>28.406795644802447</v>
      </c>
      <c r="GR100" s="28">
        <v>4.6078609959774086</v>
      </c>
      <c r="GS100" s="28">
        <v>3.3613704435971847</v>
      </c>
      <c r="GT100" s="28">
        <v>17.729421459748593</v>
      </c>
      <c r="GU100" s="28">
        <v>28.086108804994659</v>
      </c>
      <c r="GV100" s="28">
        <v>4.555842443812975</v>
      </c>
      <c r="GW100" s="28">
        <v>3.3234236340217898</v>
      </c>
      <c r="GX100" s="28">
        <v>17.50268686609105</v>
      </c>
      <c r="GY100" s="28">
        <v>27.737561957612201</v>
      </c>
      <c r="GZ100" s="28">
        <v>4.4993047250429106</v>
      </c>
      <c r="HA100" s="28">
        <v>3.2821801553257073</v>
      </c>
      <c r="HB100" s="28">
        <v>17.262765540013469</v>
      </c>
      <c r="HC100" s="28">
        <v>25.433152176495796</v>
      </c>
      <c r="HD100" s="28">
        <v>4.1255068464674034</v>
      </c>
      <c r="HE100" s="28">
        <v>3.0094998071077548</v>
      </c>
      <c r="HF100" s="28">
        <v>17.022526335294906</v>
      </c>
      <c r="HG100" s="28">
        <v>23.772395255459532</v>
      </c>
      <c r="HH100" s="28">
        <v>3.856115777656631</v>
      </c>
      <c r="HI100" s="28">
        <v>2.8129827730088328</v>
      </c>
      <c r="HJ100" s="28">
        <v>15.69562176406389</v>
      </c>
      <c r="HK100" s="28">
        <v>18.514761775304489</v>
      </c>
      <c r="HL100" s="28">
        <v>3.003276036515885</v>
      </c>
      <c r="HM100" s="28">
        <v>2.1908480555123262</v>
      </c>
      <c r="HN100" s="28">
        <v>6.0289986693557722</v>
      </c>
      <c r="HO100" s="28">
        <v>29.424735926477844</v>
      </c>
      <c r="HP100" s="28">
        <v>4.772980898229549</v>
      </c>
      <c r="HQ100" s="28">
        <v>3.4818231134074362</v>
      </c>
      <c r="HR100" s="28">
        <v>-1.1134962385171221</v>
      </c>
      <c r="HS100" s="28">
        <v>23.285697378066978</v>
      </c>
      <c r="HT100" s="28">
        <v>3.777168606208503</v>
      </c>
      <c r="HU100" s="28">
        <v>2.755391910579823</v>
      </c>
      <c r="HV100" s="28">
        <v>-6.6744985760383315</v>
      </c>
      <c r="HW100" s="29">
        <v>37.174935433315788</v>
      </c>
      <c r="HX100" s="29">
        <v>9.5141317418290239</v>
      </c>
      <c r="HY100" s="29">
        <v>6.9404266451163314</v>
      </c>
      <c r="HZ100" s="29">
        <v>18.573706399539859</v>
      </c>
      <c r="IA100" s="29">
        <v>37.065844650315789</v>
      </c>
      <c r="IB100" s="29">
        <v>9.5070875326777138</v>
      </c>
      <c r="IC100" s="29">
        <v>6.9352879926134889</v>
      </c>
      <c r="ID100" s="29">
        <v>18.868532755304251</v>
      </c>
      <c r="IE100" s="29">
        <v>37.105492291315784</v>
      </c>
      <c r="IF100" s="29">
        <v>9.4985567000907949</v>
      </c>
      <c r="IG100" s="29">
        <v>6.9290648690118921</v>
      </c>
      <c r="IH100" s="29">
        <v>18.742291945775563</v>
      </c>
      <c r="II100" s="29">
        <v>37.18400655131579</v>
      </c>
      <c r="IJ100" s="29">
        <v>9.4646452277634019</v>
      </c>
      <c r="IK100" s="29">
        <v>6.9043269220817063</v>
      </c>
      <c r="IL100" s="29">
        <v>18.671181032977298</v>
      </c>
      <c r="IM100" s="29">
        <v>37.313241331315787</v>
      </c>
      <c r="IN100" s="29">
        <v>9.4267846603853727</v>
      </c>
      <c r="IO100" s="29">
        <v>6.876708165293377</v>
      </c>
      <c r="IP100" s="29">
        <v>18.558759343382736</v>
      </c>
      <c r="IQ100" s="29">
        <v>37.522913314315787</v>
      </c>
      <c r="IR100" s="29">
        <v>9.3848013368685184</v>
      </c>
      <c r="IS100" s="29">
        <v>6.8460819153008696</v>
      </c>
      <c r="IT100" s="29">
        <v>18.389840336030019</v>
      </c>
      <c r="IU100" s="29">
        <v>37.776987254315785</v>
      </c>
      <c r="IV100" s="29">
        <v>9.3389987362339237</v>
      </c>
      <c r="IW100" s="29">
        <v>6.8126695558248738</v>
      </c>
      <c r="IX100" s="29">
        <v>18.221087111850274</v>
      </c>
      <c r="IY100" s="29">
        <v>38.122924580315789</v>
      </c>
      <c r="IZ100" s="29">
        <v>9.2902795536757079</v>
      </c>
      <c r="JA100" s="29">
        <v>6.7771295904417235</v>
      </c>
      <c r="JB100" s="29">
        <v>18.041978947617462</v>
      </c>
      <c r="JC100" s="29">
        <v>38.54295162031579</v>
      </c>
      <c r="JD100" s="29">
        <v>9.2388717292290909</v>
      </c>
      <c r="JE100" s="29">
        <v>6.7396282982336171</v>
      </c>
      <c r="JF100" s="29">
        <v>17.840623696799135</v>
      </c>
      <c r="JG100" s="29">
        <v>39.122481832315785</v>
      </c>
      <c r="JH100" s="29">
        <v>9.1192616393064956</v>
      </c>
      <c r="JI100" s="29">
        <v>6.6523744029071734</v>
      </c>
      <c r="JJ100" s="29">
        <v>17.306452179843248</v>
      </c>
      <c r="JK100" s="29">
        <v>41.884179276315791</v>
      </c>
      <c r="JL100" s="29">
        <v>8.8074565432806242</v>
      </c>
      <c r="JM100" s="29">
        <v>6.4249169264643484</v>
      </c>
      <c r="JN100" s="29">
        <v>8.7034648017904352</v>
      </c>
      <c r="JO100" s="29">
        <v>38.663006992999442</v>
      </c>
      <c r="JP100" s="29">
        <v>6.2715191159845043</v>
      </c>
      <c r="JQ100" s="29">
        <v>4.5749858798536582</v>
      </c>
      <c r="JR100" s="29">
        <v>-0.48604376767328006</v>
      </c>
      <c r="JS100" s="29">
        <v>37.197540371544378</v>
      </c>
      <c r="JT100" s="29">
        <v>6.0338060500567359</v>
      </c>
      <c r="JU100" s="29">
        <v>4.40157750782073</v>
      </c>
      <c r="JV100" s="29">
        <v>-6.5173316789727025</v>
      </c>
      <c r="JW100" s="29">
        <v>31.068918004651202</v>
      </c>
      <c r="JX100" s="29">
        <v>5.0396833648868995</v>
      </c>
      <c r="JY100" s="29">
        <v>3.6763788496675143</v>
      </c>
      <c r="JZ100" s="29">
        <v>-6.0784185750795672</v>
      </c>
    </row>
    <row r="101" spans="1:286" ht="15" thickBot="1" x14ac:dyDescent="0.35">
      <c r="A101" s="2"/>
      <c r="B101" s="74" t="s">
        <v>587</v>
      </c>
      <c r="C101" s="74" t="s">
        <v>489</v>
      </c>
      <c r="D101" s="74" t="s">
        <v>873</v>
      </c>
      <c r="E101" s="87">
        <v>329874</v>
      </c>
      <c r="F101" s="84">
        <v>497641</v>
      </c>
      <c r="G101" s="22">
        <v>4.5994923659999998</v>
      </c>
      <c r="H101" s="22">
        <v>4.5994923659999998</v>
      </c>
      <c r="I101" s="22">
        <v>4.5994923659999998</v>
      </c>
      <c r="J101" s="22">
        <v>1.6680179998050773</v>
      </c>
      <c r="K101" s="22">
        <v>4.6218643950000002</v>
      </c>
      <c r="L101" s="22">
        <v>4.6218643950000002</v>
      </c>
      <c r="M101" s="22">
        <v>4.6218643950000002</v>
      </c>
      <c r="N101" s="22">
        <v>1.7121184341289761</v>
      </c>
      <c r="O101" s="22">
        <v>4.6549432739999999</v>
      </c>
      <c r="P101" s="22">
        <v>4.6549432739999999</v>
      </c>
      <c r="Q101" s="22">
        <v>4.6549432739999999</v>
      </c>
      <c r="R101" s="22">
        <v>1.6680622366744124</v>
      </c>
      <c r="S101" s="22">
        <v>4.6917254029999995</v>
      </c>
      <c r="T101" s="22">
        <v>4.6917254029999995</v>
      </c>
      <c r="U101" s="22">
        <v>4.6917254029999995</v>
      </c>
      <c r="V101" s="22">
        <v>1.6078850761003376</v>
      </c>
      <c r="W101" s="22">
        <v>4.7136806580000004</v>
      </c>
      <c r="X101" s="22">
        <v>4.7136806580000004</v>
      </c>
      <c r="Y101" s="22">
        <v>4.7136806580000004</v>
      </c>
      <c r="Z101" s="22">
        <v>1.5458529543590345</v>
      </c>
      <c r="AA101" s="22">
        <v>4.7371196800000002</v>
      </c>
      <c r="AB101" s="22">
        <v>4.7371196800000002</v>
      </c>
      <c r="AC101" s="22">
        <v>4.7371196800000002</v>
      </c>
      <c r="AD101" s="22">
        <v>1.4788936282896965</v>
      </c>
      <c r="AE101" s="22">
        <v>4.7622653819999998</v>
      </c>
      <c r="AF101" s="22">
        <v>4.7622653819999998</v>
      </c>
      <c r="AG101" s="22">
        <v>4.7622653819999998</v>
      </c>
      <c r="AH101" s="22">
        <v>1.4350662567202574</v>
      </c>
      <c r="AI101" s="22">
        <v>4.7918475730000001</v>
      </c>
      <c r="AJ101" s="22">
        <v>4.7918475730000001</v>
      </c>
      <c r="AK101" s="22">
        <v>4.7918475730000001</v>
      </c>
      <c r="AL101" s="22">
        <v>1.3575819828209612</v>
      </c>
      <c r="AM101" s="22">
        <v>4.8212215360000004</v>
      </c>
      <c r="AN101" s="22">
        <v>4.8212215360000004</v>
      </c>
      <c r="AO101" s="22">
        <v>4.8212215360000004</v>
      </c>
      <c r="AP101" s="22">
        <v>1.3141991912800264</v>
      </c>
      <c r="AQ101" s="22">
        <v>4.8509988570000004</v>
      </c>
      <c r="AR101" s="22">
        <v>4.8509988570000004</v>
      </c>
      <c r="AS101" s="22">
        <v>4.8509988570000004</v>
      </c>
      <c r="AT101" s="22">
        <v>1.2519431199377125</v>
      </c>
      <c r="AU101" s="22">
        <v>4.9856904110000002</v>
      </c>
      <c r="AV101" s="22">
        <v>4.9856904110000002</v>
      </c>
      <c r="AW101" s="22">
        <v>4.9856904110000002</v>
      </c>
      <c r="AX101" s="22">
        <v>0.8507893819021568</v>
      </c>
      <c r="AY101" s="22">
        <v>5.1018696910000001</v>
      </c>
      <c r="AZ101" s="22">
        <v>5.1018696910000001</v>
      </c>
      <c r="BA101" s="22">
        <v>5.1018696910000001</v>
      </c>
      <c r="BB101" s="22">
        <v>4.3720738394715575E-2</v>
      </c>
      <c r="BC101" s="22">
        <v>5.1545972180000001</v>
      </c>
      <c r="BD101" s="22">
        <v>5.1545972180000001</v>
      </c>
      <c r="BE101" s="22">
        <v>5.1545972180000001</v>
      </c>
      <c r="BF101" s="22">
        <v>-0.43349067602240421</v>
      </c>
      <c r="BG101" s="22">
        <v>5.1761762080000002</v>
      </c>
      <c r="BH101" s="22">
        <v>5.1761762080000002</v>
      </c>
      <c r="BI101" s="22">
        <v>5.1761762080000002</v>
      </c>
      <c r="BJ101" s="22">
        <v>-0.75574937820079846</v>
      </c>
      <c r="BK101" s="25">
        <v>4.6150328480000002</v>
      </c>
      <c r="BL101" s="25">
        <v>4.6150328480000002</v>
      </c>
      <c r="BM101" s="25">
        <v>4.6150328480000002</v>
      </c>
      <c r="BN101" s="25">
        <v>1.6487578109111873</v>
      </c>
      <c r="BO101" s="25">
        <v>4.6481661079999999</v>
      </c>
      <c r="BP101" s="25">
        <v>4.6481661079999999</v>
      </c>
      <c r="BQ101" s="25">
        <v>4.6481661079999999</v>
      </c>
      <c r="BR101" s="25">
        <v>1.6840425334356408</v>
      </c>
      <c r="BS101" s="25">
        <v>4.6864476020000003</v>
      </c>
      <c r="BT101" s="25">
        <v>4.6864476020000003</v>
      </c>
      <c r="BU101" s="25">
        <v>4.6864476020000003</v>
      </c>
      <c r="BV101" s="25">
        <v>1.6594001389628552</v>
      </c>
      <c r="BW101" s="25">
        <v>4.7000388629999996</v>
      </c>
      <c r="BX101" s="25">
        <v>4.7000388629999996</v>
      </c>
      <c r="BY101" s="25">
        <v>4.7000388629999996</v>
      </c>
      <c r="BZ101" s="25">
        <v>1.6153865279215136</v>
      </c>
      <c r="CA101" s="25">
        <v>4.7163842760000003</v>
      </c>
      <c r="CB101" s="25">
        <v>4.7163842760000003</v>
      </c>
      <c r="CC101" s="25">
        <v>4.7163842760000003</v>
      </c>
      <c r="CD101" s="25">
        <v>1.5657268864512561</v>
      </c>
      <c r="CE101" s="25">
        <v>4.734798735</v>
      </c>
      <c r="CF101" s="25">
        <v>4.734798735</v>
      </c>
      <c r="CG101" s="25">
        <v>4.734798735</v>
      </c>
      <c r="CH101" s="25">
        <v>1.5107792797829251</v>
      </c>
      <c r="CI101" s="25">
        <v>4.7552577730000003</v>
      </c>
      <c r="CJ101" s="25">
        <v>4.7552577730000003</v>
      </c>
      <c r="CK101" s="25">
        <v>4.7552577730000003</v>
      </c>
      <c r="CL101" s="25">
        <v>1.4698388851597164</v>
      </c>
      <c r="CM101" s="25">
        <v>4.779267312</v>
      </c>
      <c r="CN101" s="25">
        <v>4.779267312</v>
      </c>
      <c r="CO101" s="25">
        <v>4.779267312</v>
      </c>
      <c r="CP101" s="25">
        <v>1.3911673799073028</v>
      </c>
      <c r="CQ101" s="25">
        <v>4.8057433960000004</v>
      </c>
      <c r="CR101" s="25">
        <v>4.8057433960000004</v>
      </c>
      <c r="CS101" s="25">
        <v>4.8057433960000004</v>
      </c>
      <c r="CT101" s="25">
        <v>1.3393977685429994</v>
      </c>
      <c r="CU101" s="25">
        <v>4.8354520719999998</v>
      </c>
      <c r="CV101" s="25">
        <v>4.8354520719999998</v>
      </c>
      <c r="CW101" s="25">
        <v>4.8354520719999998</v>
      </c>
      <c r="CX101" s="25">
        <v>1.2687959037792642</v>
      </c>
      <c r="CY101" s="25">
        <v>4.9143994559999999</v>
      </c>
      <c r="CZ101" s="25">
        <v>4.9143994559999999</v>
      </c>
      <c r="DA101" s="25">
        <v>4.9143994559999999</v>
      </c>
      <c r="DB101" s="25">
        <v>1.0582878960388502</v>
      </c>
      <c r="DC101" s="25">
        <v>4.9917721139999998</v>
      </c>
      <c r="DD101" s="25">
        <v>4.9917721139999998</v>
      </c>
      <c r="DE101" s="25">
        <v>4.9917721139999998</v>
      </c>
      <c r="DF101" s="25">
        <v>0.73191265390972804</v>
      </c>
      <c r="DG101" s="25">
        <v>5.0424285720000004</v>
      </c>
      <c r="DH101" s="25">
        <v>5.0424285720000004</v>
      </c>
      <c r="DI101" s="25">
        <v>5.0424285720000004</v>
      </c>
      <c r="DJ101" s="25">
        <v>0.40145645694547127</v>
      </c>
      <c r="DK101" s="25">
        <v>5.0558330690000002</v>
      </c>
      <c r="DL101" s="25">
        <v>5.0558330690000002</v>
      </c>
      <c r="DM101" s="25">
        <v>5.0558330690000002</v>
      </c>
      <c r="DN101" s="25">
        <v>0.37300811437924342</v>
      </c>
      <c r="DO101" s="27">
        <v>4.5991099059999998</v>
      </c>
      <c r="DP101" s="27">
        <v>4.5991099059999998</v>
      </c>
      <c r="DQ101" s="27">
        <v>4.5991099059999998</v>
      </c>
      <c r="DR101" s="27">
        <v>1.6683879316608938</v>
      </c>
      <c r="DS101" s="27">
        <v>4.6152809660000003</v>
      </c>
      <c r="DT101" s="27">
        <v>4.6152809660000003</v>
      </c>
      <c r="DU101" s="27">
        <v>4.6152809660000003</v>
      </c>
      <c r="DV101" s="27">
        <v>1.7235947619262713</v>
      </c>
      <c r="DW101" s="27">
        <v>4.640656141</v>
      </c>
      <c r="DX101" s="27">
        <v>4.640656141</v>
      </c>
      <c r="DY101" s="27">
        <v>4.640656141</v>
      </c>
      <c r="DZ101" s="27">
        <v>1.6919115012968242</v>
      </c>
      <c r="EA101" s="27">
        <v>4.6703680790000002</v>
      </c>
      <c r="EB101" s="27">
        <v>4.6703680790000002</v>
      </c>
      <c r="EC101" s="27">
        <v>4.6703680790000002</v>
      </c>
      <c r="ED101" s="27">
        <v>1.6433858877668404</v>
      </c>
      <c r="EE101" s="27">
        <v>4.7030294379999997</v>
      </c>
      <c r="EF101" s="27">
        <v>4.7030294379999997</v>
      </c>
      <c r="EG101" s="27">
        <v>4.7030294379999997</v>
      </c>
      <c r="EH101" s="27">
        <v>1.5939833593113257</v>
      </c>
      <c r="EI101" s="27">
        <v>4.7220575799999995</v>
      </c>
      <c r="EJ101" s="27">
        <v>4.7220575799999995</v>
      </c>
      <c r="EK101" s="27">
        <v>4.7220575799999995</v>
      </c>
      <c r="EL101" s="27">
        <v>1.5435603026666693</v>
      </c>
      <c r="EM101" s="27">
        <v>4.7420538270000003</v>
      </c>
      <c r="EN101" s="27">
        <v>4.7420538270000003</v>
      </c>
      <c r="EO101" s="27">
        <v>4.7420538270000003</v>
      </c>
      <c r="EP101" s="27">
        <v>1.5138817545618255</v>
      </c>
      <c r="EQ101" s="27">
        <v>4.7649173210000004</v>
      </c>
      <c r="ER101" s="27">
        <v>4.7649173210000004</v>
      </c>
      <c r="ES101" s="27">
        <v>4.7649173210000004</v>
      </c>
      <c r="ET101" s="27">
        <v>1.4533790644812505</v>
      </c>
      <c r="EU101" s="27">
        <v>4.7893539340000002</v>
      </c>
      <c r="EV101" s="27">
        <v>4.7893539340000002</v>
      </c>
      <c r="EW101" s="27">
        <v>4.7893539340000002</v>
      </c>
      <c r="EX101" s="27">
        <v>1.4254015788718895</v>
      </c>
      <c r="EY101" s="27">
        <v>4.8168943720000001</v>
      </c>
      <c r="EZ101" s="27">
        <v>4.8168943720000001</v>
      </c>
      <c r="FA101" s="27">
        <v>4.8168943720000001</v>
      </c>
      <c r="FB101" s="27">
        <v>1.3782394452346916</v>
      </c>
      <c r="FC101" s="27">
        <v>4.9254126149999999</v>
      </c>
      <c r="FD101" s="27">
        <v>4.9254126149999999</v>
      </c>
      <c r="FE101" s="27">
        <v>4.9254126149999999</v>
      </c>
      <c r="FF101" s="27">
        <v>1.051617887873133</v>
      </c>
      <c r="FG101" s="27">
        <v>5.0291699960000003</v>
      </c>
      <c r="FH101" s="27">
        <v>5.0291699960000003</v>
      </c>
      <c r="FI101" s="27">
        <v>5.0291699960000003</v>
      </c>
      <c r="FJ101" s="27">
        <v>0.71649347350280346</v>
      </c>
      <c r="FK101" s="27">
        <v>5.0803169559999999</v>
      </c>
      <c r="FL101" s="27">
        <v>5.0803169559999999</v>
      </c>
      <c r="FM101" s="27">
        <v>5.0803169559999999</v>
      </c>
      <c r="FN101" s="27">
        <v>0.65455406073252353</v>
      </c>
      <c r="FO101" s="27">
        <v>5.1003953529999997</v>
      </c>
      <c r="FP101" s="27">
        <v>5.1003953529999997</v>
      </c>
      <c r="FQ101" s="27">
        <v>5.1003953529999997</v>
      </c>
      <c r="FR101" s="27">
        <v>0.71436335722694455</v>
      </c>
      <c r="FS101" s="28">
        <v>4.5992867620000002</v>
      </c>
      <c r="FT101" s="28">
        <v>4.5992867620000002</v>
      </c>
      <c r="FU101" s="28">
        <v>4.5992867620000002</v>
      </c>
      <c r="FV101" s="28">
        <v>1.6683905540072197</v>
      </c>
      <c r="FW101" s="28">
        <v>4.6210245890000001</v>
      </c>
      <c r="FX101" s="28">
        <v>4.6210245890000001</v>
      </c>
      <c r="FY101" s="28">
        <v>4.6210245890000001</v>
      </c>
      <c r="FZ101" s="28">
        <v>1.7199180838463146</v>
      </c>
      <c r="GA101" s="28">
        <v>4.6525006869999999</v>
      </c>
      <c r="GB101" s="28">
        <v>4.6525006869999999</v>
      </c>
      <c r="GC101" s="28">
        <v>4.6525006869999999</v>
      </c>
      <c r="GD101" s="28">
        <v>1.68550187352478</v>
      </c>
      <c r="GE101" s="28">
        <v>4.6864864150000001</v>
      </c>
      <c r="GF101" s="28">
        <v>4.6864864150000001</v>
      </c>
      <c r="GG101" s="28">
        <v>4.6864864150000001</v>
      </c>
      <c r="GH101" s="28">
        <v>1.6368439212957169</v>
      </c>
      <c r="GI101" s="28">
        <v>4.7181026379999995</v>
      </c>
      <c r="GJ101" s="28">
        <v>4.7181026379999995</v>
      </c>
      <c r="GK101" s="28">
        <v>4.7181026379999995</v>
      </c>
      <c r="GL101" s="28">
        <v>1.589026459427076</v>
      </c>
      <c r="GM101" s="28">
        <v>4.7472025389999999</v>
      </c>
      <c r="GN101" s="28">
        <v>4.7472025389999999</v>
      </c>
      <c r="GO101" s="28">
        <v>4.7472025389999999</v>
      </c>
      <c r="GP101" s="28">
        <v>1.5404689873471034</v>
      </c>
      <c r="GQ101" s="28">
        <v>4.7805391950000002</v>
      </c>
      <c r="GR101" s="28">
        <v>4.7805391950000002</v>
      </c>
      <c r="GS101" s="28">
        <v>4.7805391950000002</v>
      </c>
      <c r="GT101" s="28">
        <v>1.5087892058473891</v>
      </c>
      <c r="GU101" s="28">
        <v>4.8232913210000001</v>
      </c>
      <c r="GV101" s="28">
        <v>4.8232913210000001</v>
      </c>
      <c r="GW101" s="28">
        <v>4.8232913210000001</v>
      </c>
      <c r="GX101" s="28">
        <v>1.4262359404404878</v>
      </c>
      <c r="GY101" s="28">
        <v>4.8705617419999996</v>
      </c>
      <c r="GZ101" s="28">
        <v>4.8705617419999996</v>
      </c>
      <c r="HA101" s="28">
        <v>4.8705617419999996</v>
      </c>
      <c r="HB101" s="28">
        <v>1.3800276127848488</v>
      </c>
      <c r="HC101" s="28">
        <v>4.9238730139999998</v>
      </c>
      <c r="HD101" s="28">
        <v>4.9238730139999998</v>
      </c>
      <c r="HE101" s="28">
        <v>4.9238730139999998</v>
      </c>
      <c r="HF101" s="28">
        <v>1.32487348417569</v>
      </c>
      <c r="HG101" s="28">
        <v>5.1264274199999997</v>
      </c>
      <c r="HH101" s="28">
        <v>5.1264274199999997</v>
      </c>
      <c r="HI101" s="28">
        <v>5.1264274199999997</v>
      </c>
      <c r="HJ101" s="28">
        <v>1.041287461535807</v>
      </c>
      <c r="HK101" s="28">
        <v>5.3288993150000001</v>
      </c>
      <c r="HL101" s="28">
        <v>5.3288993150000001</v>
      </c>
      <c r="HM101" s="28">
        <v>5.3288993150000001</v>
      </c>
      <c r="HN101" s="28">
        <v>0.20447334364132885</v>
      </c>
      <c r="HO101" s="28">
        <v>5.414019315</v>
      </c>
      <c r="HP101" s="28">
        <v>5.414019315</v>
      </c>
      <c r="HQ101" s="28">
        <v>5.414019315</v>
      </c>
      <c r="HR101" s="28">
        <v>-0.34545642100863461</v>
      </c>
      <c r="HS101" s="28">
        <v>5.446749412</v>
      </c>
      <c r="HT101" s="28">
        <v>5.446749412</v>
      </c>
      <c r="HU101" s="28">
        <v>5.446749412</v>
      </c>
      <c r="HV101" s="28">
        <v>-0.8247203385009465</v>
      </c>
      <c r="HW101" s="29">
        <v>4.5912700950000005</v>
      </c>
      <c r="HX101" s="29">
        <v>4.5912700950000005</v>
      </c>
      <c r="HY101" s="29">
        <v>4.5912700950000005</v>
      </c>
      <c r="HZ101" s="29">
        <v>1.6761454434170338</v>
      </c>
      <c r="IA101" s="29">
        <v>4.6046452210000002</v>
      </c>
      <c r="IB101" s="29">
        <v>4.6046452210000002</v>
      </c>
      <c r="IC101" s="29">
        <v>4.6046452210000002</v>
      </c>
      <c r="ID101" s="29">
        <v>1.7356113397138038</v>
      </c>
      <c r="IE101" s="29">
        <v>4.6273074870000004</v>
      </c>
      <c r="IF101" s="29">
        <v>4.6273074870000004</v>
      </c>
      <c r="IG101" s="29">
        <v>4.6273074870000004</v>
      </c>
      <c r="IH101" s="29">
        <v>1.7093482591092504</v>
      </c>
      <c r="II101" s="29">
        <v>4.6524846560000004</v>
      </c>
      <c r="IJ101" s="29">
        <v>4.6524846560000004</v>
      </c>
      <c r="IK101" s="29">
        <v>4.6524846560000004</v>
      </c>
      <c r="IL101" s="29">
        <v>1.668593868688709</v>
      </c>
      <c r="IM101" s="29">
        <v>4.6810383780000002</v>
      </c>
      <c r="IN101" s="29">
        <v>4.6810383780000002</v>
      </c>
      <c r="IO101" s="29">
        <v>4.6810383780000002</v>
      </c>
      <c r="IP101" s="29">
        <v>1.6197579891829035</v>
      </c>
      <c r="IQ101" s="29">
        <v>4.7176953140000002</v>
      </c>
      <c r="IR101" s="29">
        <v>4.7176953140000002</v>
      </c>
      <c r="IS101" s="29">
        <v>4.7176953140000002</v>
      </c>
      <c r="IT101" s="29">
        <v>1.5469779671439086</v>
      </c>
      <c r="IU101" s="29">
        <v>4.7525890669999997</v>
      </c>
      <c r="IV101" s="29">
        <v>4.7525890669999997</v>
      </c>
      <c r="IW101" s="29">
        <v>4.7525890669999997</v>
      </c>
      <c r="IX101" s="29">
        <v>1.4985098754927573</v>
      </c>
      <c r="IY101" s="29">
        <v>4.7910155699999999</v>
      </c>
      <c r="IZ101" s="29">
        <v>4.7910155699999999</v>
      </c>
      <c r="JA101" s="29">
        <v>4.7910155699999999</v>
      </c>
      <c r="JB101" s="29">
        <v>1.4190520348801487</v>
      </c>
      <c r="JC101" s="29">
        <v>4.8270531070000002</v>
      </c>
      <c r="JD101" s="29">
        <v>4.8270531070000002</v>
      </c>
      <c r="JE101" s="29">
        <v>4.8270531070000002</v>
      </c>
      <c r="JF101" s="29">
        <v>1.375277150577491</v>
      </c>
      <c r="JG101" s="29">
        <v>4.8651627409999998</v>
      </c>
      <c r="JH101" s="29">
        <v>4.8651627409999998</v>
      </c>
      <c r="JI101" s="29">
        <v>4.8651627409999998</v>
      </c>
      <c r="JJ101" s="29">
        <v>1.3096431477579817</v>
      </c>
      <c r="JK101" s="29">
        <v>5.1424076100000002</v>
      </c>
      <c r="JL101" s="29">
        <v>5.1424076100000002</v>
      </c>
      <c r="JM101" s="29">
        <v>5.1424076100000002</v>
      </c>
      <c r="JN101" s="29">
        <v>0.28390953054046442</v>
      </c>
      <c r="JO101" s="29">
        <v>5.3211622959999998</v>
      </c>
      <c r="JP101" s="29">
        <v>5.3211622959999998</v>
      </c>
      <c r="JQ101" s="29">
        <v>5.3211622959999998</v>
      </c>
      <c r="JR101" s="29">
        <v>-0.52398157009532209</v>
      </c>
      <c r="JS101" s="29">
        <v>5.4032872019999996</v>
      </c>
      <c r="JT101" s="29">
        <v>5.4032872019999996</v>
      </c>
      <c r="JU101" s="29">
        <v>5.4032872019999996</v>
      </c>
      <c r="JV101" s="29">
        <v>-1.0501720300049673</v>
      </c>
      <c r="JW101" s="29">
        <v>5.4260006829999998</v>
      </c>
      <c r="JX101" s="29">
        <v>5.4260006829999998</v>
      </c>
      <c r="JY101" s="29">
        <v>5.4260006829999998</v>
      </c>
      <c r="JZ101" s="29">
        <v>-0.91567033516170859</v>
      </c>
    </row>
    <row r="102" spans="1:286" ht="15" thickBot="1" x14ac:dyDescent="0.35">
      <c r="A102" s="2"/>
      <c r="B102" s="74" t="s">
        <v>588</v>
      </c>
      <c r="C102" s="74" t="s">
        <v>589</v>
      </c>
      <c r="D102" s="74" t="s">
        <v>875</v>
      </c>
      <c r="E102" s="87">
        <v>333013</v>
      </c>
      <c r="F102" s="84">
        <v>446934</v>
      </c>
      <c r="G102" s="22">
        <v>21.772926431473685</v>
      </c>
      <c r="H102" s="22">
        <v>3.6741832456695493</v>
      </c>
      <c r="I102" s="22">
        <v>2.6802655238808661</v>
      </c>
      <c r="J102" s="22">
        <v>12.2316266856776</v>
      </c>
      <c r="K102" s="22">
        <v>21.749259776473686</v>
      </c>
      <c r="L102" s="22">
        <v>3.6629457441387796</v>
      </c>
      <c r="M102" s="22">
        <v>2.6720679229683424</v>
      </c>
      <c r="N102" s="22">
        <v>12.506064985970054</v>
      </c>
      <c r="O102" s="22">
        <v>21.832546760473686</v>
      </c>
      <c r="P102" s="22">
        <v>3.6482791322467705</v>
      </c>
      <c r="Q102" s="22">
        <v>2.6613688337891008</v>
      </c>
      <c r="R102" s="22">
        <v>12.174507173324097</v>
      </c>
      <c r="S102" s="22">
        <v>21.924915242473684</v>
      </c>
      <c r="T102" s="22">
        <v>3.6136392424469599</v>
      </c>
      <c r="U102" s="22">
        <v>2.6360995164541823</v>
      </c>
      <c r="V102" s="22">
        <v>11.897581897546846</v>
      </c>
      <c r="W102" s="22">
        <v>22.021254024212777</v>
      </c>
      <c r="X102" s="22">
        <v>3.5720634868314192</v>
      </c>
      <c r="Y102" s="22">
        <v>2.6057705815713157</v>
      </c>
      <c r="Z102" s="22">
        <v>11.660808946332423</v>
      </c>
      <c r="AA102" s="22">
        <v>21.722452402812923</v>
      </c>
      <c r="AB102" s="22">
        <v>3.5235949318420037</v>
      </c>
      <c r="AC102" s="22">
        <v>2.5704134455102428</v>
      </c>
      <c r="AD102" s="22">
        <v>11.367026659256545</v>
      </c>
      <c r="AE102" s="22">
        <v>21.373043665276054</v>
      </c>
      <c r="AF102" s="22">
        <v>3.4669174060315759</v>
      </c>
      <c r="AG102" s="22">
        <v>2.5290679795246791</v>
      </c>
      <c r="AH102" s="22">
        <v>10.973691819346421</v>
      </c>
      <c r="AI102" s="22">
        <v>20.97457032304791</v>
      </c>
      <c r="AJ102" s="22">
        <v>3.4022811198925664</v>
      </c>
      <c r="AK102" s="22">
        <v>2.4819167086852967</v>
      </c>
      <c r="AL102" s="22">
        <v>10.615187110617313</v>
      </c>
      <c r="AM102" s="22">
        <v>20.540517664903053</v>
      </c>
      <c r="AN102" s="22">
        <v>3.3318735195889415</v>
      </c>
      <c r="AO102" s="22">
        <v>2.4305553445139783</v>
      </c>
      <c r="AP102" s="22">
        <v>10.340923828142706</v>
      </c>
      <c r="AQ102" s="22">
        <v>18.053380726153769</v>
      </c>
      <c r="AR102" s="22">
        <v>2.9284355030305913</v>
      </c>
      <c r="AS102" s="22">
        <v>2.1362529283025151</v>
      </c>
      <c r="AT102" s="22">
        <v>9.8961826555196595</v>
      </c>
      <c r="AU102" s="22">
        <v>15.106226990707016</v>
      </c>
      <c r="AV102" s="22">
        <v>2.4503782481216256</v>
      </c>
      <c r="AW102" s="22">
        <v>1.7875168166010067</v>
      </c>
      <c r="AX102" s="22">
        <v>7.6636371691994185</v>
      </c>
      <c r="AY102" s="22">
        <v>7.259654398131584</v>
      </c>
      <c r="AZ102" s="22">
        <v>1.1775871789167092</v>
      </c>
      <c r="BA102" s="22">
        <v>0.85903345205620496</v>
      </c>
      <c r="BB102" s="22">
        <v>4.8984636702774935</v>
      </c>
      <c r="BC102" s="22">
        <v>16.407823590319396</v>
      </c>
      <c r="BD102" s="22">
        <v>2.6615099885278362</v>
      </c>
      <c r="BE102" s="22">
        <v>1.9415344817445994</v>
      </c>
      <c r="BF102" s="22">
        <v>3.3337537081970012</v>
      </c>
      <c r="BG102" s="22">
        <v>25.839664069473685</v>
      </c>
      <c r="BH102" s="22">
        <v>7.1468554335069179</v>
      </c>
      <c r="BI102" s="22">
        <v>5.2135315366118915</v>
      </c>
      <c r="BJ102" s="22">
        <v>2.4212784140487571</v>
      </c>
      <c r="BK102" s="25">
        <v>21.810403593473684</v>
      </c>
      <c r="BL102" s="25">
        <v>3.6786681261496432</v>
      </c>
      <c r="BM102" s="25">
        <v>2.6835371817503231</v>
      </c>
      <c r="BN102" s="25">
        <v>12.168360366596138</v>
      </c>
      <c r="BO102" s="25">
        <v>21.819222019473685</v>
      </c>
      <c r="BP102" s="25">
        <v>3.6742195171023133</v>
      </c>
      <c r="BQ102" s="25">
        <v>2.6802919833860779</v>
      </c>
      <c r="BR102" s="25">
        <v>12.423026681401719</v>
      </c>
      <c r="BS102" s="25">
        <v>21.902389711473685</v>
      </c>
      <c r="BT102" s="25">
        <v>3.6690930728867439</v>
      </c>
      <c r="BU102" s="25">
        <v>2.6765523137037661</v>
      </c>
      <c r="BV102" s="25">
        <v>12.212701089642872</v>
      </c>
      <c r="BW102" s="25">
        <v>21.990827114473685</v>
      </c>
      <c r="BX102" s="25">
        <v>3.6587281223699462</v>
      </c>
      <c r="BY102" s="25">
        <v>2.6689912266078388</v>
      </c>
      <c r="BZ102" s="25">
        <v>12.046614729780966</v>
      </c>
      <c r="CA102" s="25">
        <v>22.093662763473684</v>
      </c>
      <c r="CB102" s="25">
        <v>3.6471324552692108</v>
      </c>
      <c r="CC102" s="25">
        <v>2.6605323488985868</v>
      </c>
      <c r="CD102" s="25">
        <v>11.91265929012553</v>
      </c>
      <c r="CE102" s="25">
        <v>22.213759457473685</v>
      </c>
      <c r="CF102" s="25">
        <v>3.6344148841063584</v>
      </c>
      <c r="CG102" s="25">
        <v>2.6512550577957361</v>
      </c>
      <c r="CH102" s="25">
        <v>11.720885182743023</v>
      </c>
      <c r="CI102" s="25">
        <v>22.320317454483451</v>
      </c>
      <c r="CJ102" s="25">
        <v>3.6205745097886877</v>
      </c>
      <c r="CK102" s="25">
        <v>2.6411586974236774</v>
      </c>
      <c r="CL102" s="25">
        <v>11.408245530474893</v>
      </c>
      <c r="CM102" s="25">
        <v>22.227744691553337</v>
      </c>
      <c r="CN102" s="25">
        <v>3.6055582992688793</v>
      </c>
      <c r="CO102" s="25">
        <v>2.630204580912745</v>
      </c>
      <c r="CP102" s="25">
        <v>11.090819514401414</v>
      </c>
      <c r="CQ102" s="25">
        <v>22.130317183047943</v>
      </c>
      <c r="CR102" s="25">
        <v>3.5897546013794486</v>
      </c>
      <c r="CS102" s="25">
        <v>2.6186760033294703</v>
      </c>
      <c r="CT102" s="25">
        <v>10.478728439590114</v>
      </c>
      <c r="CU102" s="25">
        <v>20.192482547471453</v>
      </c>
      <c r="CV102" s="25">
        <v>3.2754188084382694</v>
      </c>
      <c r="CW102" s="25">
        <v>2.3893724187205683</v>
      </c>
      <c r="CX102" s="25">
        <v>9.816225332711852</v>
      </c>
      <c r="CY102" s="25">
        <v>19.72548363430613</v>
      </c>
      <c r="CZ102" s="25">
        <v>3.1996670022843756</v>
      </c>
      <c r="DA102" s="25">
        <v>2.3341125307862125</v>
      </c>
      <c r="DB102" s="25">
        <v>8.6058908829212228</v>
      </c>
      <c r="DC102" s="25">
        <v>15.744614530114466</v>
      </c>
      <c r="DD102" s="25">
        <v>2.5539309712071598</v>
      </c>
      <c r="DE102" s="25">
        <v>1.8630570863785858</v>
      </c>
      <c r="DF102" s="25">
        <v>6.9264463980159121</v>
      </c>
      <c r="DG102" s="25">
        <v>24.091819055473685</v>
      </c>
      <c r="DH102" s="25">
        <v>3.9396604101284343</v>
      </c>
      <c r="DI102" s="25">
        <v>2.8739274192464395</v>
      </c>
      <c r="DJ102" s="25">
        <v>5.4963908047728793</v>
      </c>
      <c r="DK102" s="25">
        <v>24.306196610473684</v>
      </c>
      <c r="DL102" s="25">
        <v>7.5737516044288968</v>
      </c>
      <c r="DM102" s="25">
        <v>5.5249463498353473</v>
      </c>
      <c r="DN102" s="25">
        <v>5.0968399076277677</v>
      </c>
      <c r="DO102" s="27">
        <v>21.772313182473685</v>
      </c>
      <c r="DP102" s="27">
        <v>3.6750225736783637</v>
      </c>
      <c r="DQ102" s="27">
        <v>2.6808778019777475</v>
      </c>
      <c r="DR102" s="27">
        <v>12.233468978779964</v>
      </c>
      <c r="DS102" s="27">
        <v>21.741084997473685</v>
      </c>
      <c r="DT102" s="27">
        <v>3.6665453799160401</v>
      </c>
      <c r="DU102" s="27">
        <v>2.6746938071519062</v>
      </c>
      <c r="DV102" s="27">
        <v>12.546134348001678</v>
      </c>
      <c r="DW102" s="27">
        <v>21.812229912473686</v>
      </c>
      <c r="DX102" s="27">
        <v>3.656828572598418</v>
      </c>
      <c r="DY102" s="27">
        <v>2.6676055314960005</v>
      </c>
      <c r="DZ102" s="27">
        <v>12.260934752024369</v>
      </c>
      <c r="EA102" s="27">
        <v>21.891430002473683</v>
      </c>
      <c r="EB102" s="27">
        <v>3.6299015928889631</v>
      </c>
      <c r="EC102" s="27">
        <v>2.6479626746889662</v>
      </c>
      <c r="ED102" s="27">
        <v>12.027092405941671</v>
      </c>
      <c r="EE102" s="27">
        <v>21.985644033473683</v>
      </c>
      <c r="EF102" s="27">
        <v>3.6002893118498149</v>
      </c>
      <c r="EG102" s="27">
        <v>2.626360927948042</v>
      </c>
      <c r="EH102" s="27">
        <v>11.836100759969653</v>
      </c>
      <c r="EI102" s="27">
        <v>21.998747567056647</v>
      </c>
      <c r="EJ102" s="27">
        <v>3.568412718635523</v>
      </c>
      <c r="EK102" s="27">
        <v>2.6031073970002487</v>
      </c>
      <c r="EL102" s="27">
        <v>11.603542370379916</v>
      </c>
      <c r="EM102" s="27">
        <v>21.786692426885473</v>
      </c>
      <c r="EN102" s="27">
        <v>3.5340152941034089</v>
      </c>
      <c r="EO102" s="27">
        <v>2.5780149547023905</v>
      </c>
      <c r="EP102" s="27">
        <v>11.270928002189795</v>
      </c>
      <c r="EQ102" s="27">
        <v>21.562114416168342</v>
      </c>
      <c r="ER102" s="27">
        <v>3.4975865370877615</v>
      </c>
      <c r="ES102" s="27">
        <v>2.551440683639032</v>
      </c>
      <c r="ET102" s="27">
        <v>10.983699622919378</v>
      </c>
      <c r="EU102" s="27">
        <v>21.327516311962476</v>
      </c>
      <c r="EV102" s="27">
        <v>3.4595324225858239</v>
      </c>
      <c r="EW102" s="27">
        <v>2.5236807369184726</v>
      </c>
      <c r="EX102" s="27">
        <v>10.776002591629243</v>
      </c>
      <c r="EY102" s="27">
        <v>19.218547952789706</v>
      </c>
      <c r="EZ102" s="27">
        <v>3.1174370604233994</v>
      </c>
      <c r="FA102" s="27">
        <v>2.2741269330454172</v>
      </c>
      <c r="FB102" s="27">
        <v>10.399194289222784</v>
      </c>
      <c r="FC102" s="27">
        <v>17.729140655549219</v>
      </c>
      <c r="FD102" s="27">
        <v>2.8758405819647566</v>
      </c>
      <c r="FE102" s="27">
        <v>2.0978856656380471</v>
      </c>
      <c r="FF102" s="27">
        <v>8.7194215049665047</v>
      </c>
      <c r="FG102" s="27">
        <v>12.877720953875905</v>
      </c>
      <c r="FH102" s="27">
        <v>2.0888927016765759</v>
      </c>
      <c r="FI102" s="27">
        <v>1.5238181432537161</v>
      </c>
      <c r="FJ102" s="27">
        <v>7.1386385570895357</v>
      </c>
      <c r="FK102" s="27">
        <v>22.995738280789439</v>
      </c>
      <c r="FL102" s="27">
        <v>3.7301343953992152</v>
      </c>
      <c r="FM102" s="27">
        <v>2.7210811086284883</v>
      </c>
      <c r="FN102" s="27">
        <v>6.5541095336446347</v>
      </c>
      <c r="FO102" s="27">
        <v>25.195467079473687</v>
      </c>
      <c r="FP102" s="27">
        <v>8.5654830449596933</v>
      </c>
      <c r="FQ102" s="27">
        <v>6.2484006283164986</v>
      </c>
      <c r="FR102" s="27">
        <v>6.4999316706896693</v>
      </c>
      <c r="FS102" s="28">
        <v>21.773379653473686</v>
      </c>
      <c r="FT102" s="28">
        <v>3.6741828475422174</v>
      </c>
      <c r="FU102" s="28">
        <v>2.6802652334525203</v>
      </c>
      <c r="FV102" s="28">
        <v>12.225257630904643</v>
      </c>
      <c r="FW102" s="28">
        <v>21.748657097473686</v>
      </c>
      <c r="FX102" s="28">
        <v>3.6629440525417474</v>
      </c>
      <c r="FY102" s="28">
        <v>2.6720666889718583</v>
      </c>
      <c r="FZ102" s="28">
        <v>12.522999768119405</v>
      </c>
      <c r="GA102" s="28">
        <v>21.841132058473686</v>
      </c>
      <c r="GB102" s="28">
        <v>3.6482756043688589</v>
      </c>
      <c r="GC102" s="28">
        <v>2.6613662602512811</v>
      </c>
      <c r="GD102" s="28">
        <v>12.218511522914955</v>
      </c>
      <c r="GE102" s="28">
        <v>21.956025332473686</v>
      </c>
      <c r="GF102" s="28">
        <v>3.6110748046395109</v>
      </c>
      <c r="GG102" s="28">
        <v>2.6342287947770466</v>
      </c>
      <c r="GH102" s="28">
        <v>11.971947221765669</v>
      </c>
      <c r="GI102" s="28">
        <v>21.987996509752296</v>
      </c>
      <c r="GJ102" s="28">
        <v>3.5666687916457391</v>
      </c>
      <c r="GK102" s="28">
        <v>2.6018352265410338</v>
      </c>
      <c r="GL102" s="28">
        <v>11.765672988965663</v>
      </c>
      <c r="GM102" s="28">
        <v>21.671350507190315</v>
      </c>
      <c r="GN102" s="28">
        <v>3.5153057029333921</v>
      </c>
      <c r="GO102" s="28">
        <v>2.5643665684282424</v>
      </c>
      <c r="GP102" s="28">
        <v>11.515331758616652</v>
      </c>
      <c r="GQ102" s="28">
        <v>21.302949795293841</v>
      </c>
      <c r="GR102" s="28">
        <v>3.455547492522614</v>
      </c>
      <c r="GS102" s="28">
        <v>2.5207737859175703</v>
      </c>
      <c r="GT102" s="28">
        <v>11.166395651352371</v>
      </c>
      <c r="GU102" s="28">
        <v>20.885447378002088</v>
      </c>
      <c r="GV102" s="28">
        <v>3.3878245036850134</v>
      </c>
      <c r="GW102" s="28">
        <v>2.4713708084341999</v>
      </c>
      <c r="GX102" s="28">
        <v>10.837170200637754</v>
      </c>
      <c r="GY102" s="28">
        <v>20.431988900280761</v>
      </c>
      <c r="GZ102" s="28">
        <v>3.3142690890259967</v>
      </c>
      <c r="HA102" s="28">
        <v>2.4177131575160851</v>
      </c>
      <c r="HB102" s="28">
        <v>10.598285658225208</v>
      </c>
      <c r="HC102" s="28">
        <v>18.098506085990969</v>
      </c>
      <c r="HD102" s="28">
        <v>2.9357552791899035</v>
      </c>
      <c r="HE102" s="28">
        <v>2.1415926031011128</v>
      </c>
      <c r="HF102" s="28">
        <v>10.210404533394808</v>
      </c>
      <c r="HG102" s="28">
        <v>15.065412791678257</v>
      </c>
      <c r="HH102" s="28">
        <v>2.4437577845488154</v>
      </c>
      <c r="HI102" s="28">
        <v>1.7826872805980798</v>
      </c>
      <c r="HJ102" s="28">
        <v>8.514535705482551</v>
      </c>
      <c r="HK102" s="28">
        <v>3.6330374665498755</v>
      </c>
      <c r="HL102" s="28">
        <v>0.58931432634510272</v>
      </c>
      <c r="HM102" s="28">
        <v>0.42989659633702326</v>
      </c>
      <c r="HN102" s="28">
        <v>1.1435756653287257</v>
      </c>
      <c r="HO102" s="28">
        <v>12.765244001369721</v>
      </c>
      <c r="HP102" s="28">
        <v>2.0706478362971721</v>
      </c>
      <c r="HQ102" s="28">
        <v>1.5105087679736728</v>
      </c>
      <c r="HR102" s="28">
        <v>-5.7459968882313888</v>
      </c>
      <c r="HS102" s="28">
        <v>27.146738080473686</v>
      </c>
      <c r="HT102" s="28">
        <v>5.5116517446712745</v>
      </c>
      <c r="HU102" s="28">
        <v>4.0206732117380293</v>
      </c>
      <c r="HV102" s="28">
        <v>-11.17396578926558</v>
      </c>
      <c r="HW102" s="29">
        <v>21.748214344473684</v>
      </c>
      <c r="HX102" s="29">
        <v>3.6742238098505311</v>
      </c>
      <c r="HY102" s="29">
        <v>2.6802951148861371</v>
      </c>
      <c r="HZ102" s="29">
        <v>12.271994266996165</v>
      </c>
      <c r="IA102" s="29">
        <v>21.697950455473684</v>
      </c>
      <c r="IB102" s="29">
        <v>3.6651412229213216</v>
      </c>
      <c r="IC102" s="29">
        <v>2.6736694941736419</v>
      </c>
      <c r="ID102" s="29">
        <v>12.61500171207949</v>
      </c>
      <c r="IE102" s="29">
        <v>21.763854596473685</v>
      </c>
      <c r="IF102" s="29">
        <v>3.6542193883978564</v>
      </c>
      <c r="IG102" s="29">
        <v>2.665702167948071</v>
      </c>
      <c r="IH102" s="29">
        <v>12.357265502172091</v>
      </c>
      <c r="II102" s="29">
        <v>21.854431241473684</v>
      </c>
      <c r="IJ102" s="29">
        <v>3.6090457940061453</v>
      </c>
      <c r="IK102" s="29">
        <v>2.6327486597689176</v>
      </c>
      <c r="IL102" s="29">
        <v>12.14856006251992</v>
      </c>
      <c r="IM102" s="29">
        <v>21.94018790182092</v>
      </c>
      <c r="IN102" s="29">
        <v>3.5589137663161132</v>
      </c>
      <c r="IO102" s="29">
        <v>2.5961780435324515</v>
      </c>
      <c r="IP102" s="29">
        <v>11.971431064462637</v>
      </c>
      <c r="IQ102" s="29">
        <v>21.600190149855941</v>
      </c>
      <c r="IR102" s="29">
        <v>3.5037627947109757</v>
      </c>
      <c r="IS102" s="29">
        <v>2.5559461775861885</v>
      </c>
      <c r="IT102" s="29">
        <v>11.724006240417395</v>
      </c>
      <c r="IU102" s="29">
        <v>21.230824321962377</v>
      </c>
      <c r="IV102" s="29">
        <v>3.4438480330152457</v>
      </c>
      <c r="IW102" s="29">
        <v>2.5122391930927304</v>
      </c>
      <c r="IX102" s="29">
        <v>11.383818121354086</v>
      </c>
      <c r="IY102" s="29">
        <v>20.839650875746003</v>
      </c>
      <c r="IZ102" s="29">
        <v>3.3803958616397565</v>
      </c>
      <c r="JA102" s="29">
        <v>2.4659517174874921</v>
      </c>
      <c r="JB102" s="29">
        <v>11.074680218697139</v>
      </c>
      <c r="JC102" s="29">
        <v>20.428191445064556</v>
      </c>
      <c r="JD102" s="29">
        <v>3.3136531045273041</v>
      </c>
      <c r="JE102" s="29">
        <v>2.4172638054003359</v>
      </c>
      <c r="JF102" s="29">
        <v>10.846928737664363</v>
      </c>
      <c r="JG102" s="29">
        <v>18.177527543675808</v>
      </c>
      <c r="JH102" s="29">
        <v>2.9485733350264076</v>
      </c>
      <c r="JI102" s="29">
        <v>2.1509431963743939</v>
      </c>
      <c r="JJ102" s="29">
        <v>10.262237906538566</v>
      </c>
      <c r="JK102" s="29">
        <v>15.720801921209205</v>
      </c>
      <c r="JL102" s="29">
        <v>2.5500683323809077</v>
      </c>
      <c r="JM102" s="29">
        <v>1.8602393451324439</v>
      </c>
      <c r="JN102" s="29">
        <v>2.8589569068264709</v>
      </c>
      <c r="JO102" s="29">
        <v>3.828839801984679</v>
      </c>
      <c r="JP102" s="29">
        <v>0.62107538646792571</v>
      </c>
      <c r="JQ102" s="29">
        <v>0.45306584750310031</v>
      </c>
      <c r="JR102" s="29">
        <v>-5.0509596127835295</v>
      </c>
      <c r="JS102" s="29">
        <v>27.245113850473686</v>
      </c>
      <c r="JT102" s="29">
        <v>6.231957865187578</v>
      </c>
      <c r="JU102" s="29">
        <v>4.5461264981890173</v>
      </c>
      <c r="JV102" s="29">
        <v>-11.173854255762194</v>
      </c>
      <c r="JW102" s="29">
        <v>26.602946464473685</v>
      </c>
      <c r="JX102" s="29">
        <v>5.9955327314079518</v>
      </c>
      <c r="JY102" s="29">
        <v>4.3736576547269168</v>
      </c>
      <c r="JZ102" s="29">
        <v>-11.025481134162092</v>
      </c>
    </row>
    <row r="103" spans="1:286" ht="15" thickBot="1" x14ac:dyDescent="0.35">
      <c r="A103" s="2"/>
      <c r="B103" s="74" t="s">
        <v>590</v>
      </c>
      <c r="C103" s="74" t="s">
        <v>501</v>
      </c>
      <c r="D103" s="74" t="s">
        <v>880</v>
      </c>
      <c r="E103" s="87">
        <v>371893</v>
      </c>
      <c r="F103" s="84">
        <v>413641</v>
      </c>
      <c r="G103" s="22">
        <v>23.542838918000001</v>
      </c>
      <c r="H103" s="22">
        <v>13.161962243682039</v>
      </c>
      <c r="I103" s="22">
        <v>9.4597614185920378</v>
      </c>
      <c r="J103" s="22">
        <v>9.7414880172767475</v>
      </c>
      <c r="K103" s="22">
        <v>23.525246170999999</v>
      </c>
      <c r="L103" s="22">
        <v>13.156566365874092</v>
      </c>
      <c r="M103" s="22">
        <v>9.4558832949686735</v>
      </c>
      <c r="N103" s="22">
        <v>9.8004667257698372</v>
      </c>
      <c r="O103" s="22">
        <v>23.571788942000001</v>
      </c>
      <c r="P103" s="22">
        <v>13.149540071110772</v>
      </c>
      <c r="Q103" s="22">
        <v>9.4508333585771904</v>
      </c>
      <c r="R103" s="22">
        <v>9.6219206973927438</v>
      </c>
      <c r="S103" s="22">
        <v>23.630676415</v>
      </c>
      <c r="T103" s="22">
        <v>13.134520746827516</v>
      </c>
      <c r="U103" s="22">
        <v>9.4400386744899993</v>
      </c>
      <c r="V103" s="22">
        <v>9.436349146565572</v>
      </c>
      <c r="W103" s="22">
        <v>23.708835097000001</v>
      </c>
      <c r="X103" s="22">
        <v>13.116177502727901</v>
      </c>
      <c r="Y103" s="22">
        <v>9.4268550237840696</v>
      </c>
      <c r="Z103" s="22">
        <v>9.1285501803802696</v>
      </c>
      <c r="AA103" s="22">
        <v>23.812443835</v>
      </c>
      <c r="AB103" s="22">
        <v>13.094483350048851</v>
      </c>
      <c r="AC103" s="22">
        <v>9.4112630091039762</v>
      </c>
      <c r="AD103" s="22">
        <v>8.9190743314659802</v>
      </c>
      <c r="AE103" s="22">
        <v>23.932573345999998</v>
      </c>
      <c r="AF103" s="22">
        <v>13.068792404834706</v>
      </c>
      <c r="AG103" s="22">
        <v>9.3927984209335769</v>
      </c>
      <c r="AH103" s="22">
        <v>8.6488289311796596</v>
      </c>
      <c r="AI103" s="22">
        <v>24.086826788</v>
      </c>
      <c r="AJ103" s="22">
        <v>13.039163361078931</v>
      </c>
      <c r="AK103" s="22">
        <v>9.3715034438016378</v>
      </c>
      <c r="AL103" s="22">
        <v>8.328031521296424</v>
      </c>
      <c r="AM103" s="22">
        <v>24.263947428999998</v>
      </c>
      <c r="AN103" s="22">
        <v>13.006694700285058</v>
      </c>
      <c r="AO103" s="22">
        <v>9.3481675779934328</v>
      </c>
      <c r="AP103" s="22">
        <v>7.9737447004831985</v>
      </c>
      <c r="AQ103" s="22">
        <v>24.471868021999999</v>
      </c>
      <c r="AR103" s="22">
        <v>12.607179179188321</v>
      </c>
      <c r="AS103" s="22">
        <v>9.0610279066717236</v>
      </c>
      <c r="AT103" s="22">
        <v>7.5642726821563748</v>
      </c>
      <c r="AU103" s="22">
        <v>25.159660671000001</v>
      </c>
      <c r="AV103" s="22">
        <v>12.386193642900206</v>
      </c>
      <c r="AW103" s="22">
        <v>8.9022012506198376</v>
      </c>
      <c r="AX103" s="22">
        <v>5.6312449875111579</v>
      </c>
      <c r="AY103" s="22">
        <v>25.724769275</v>
      </c>
      <c r="AZ103" s="22">
        <v>11.558571303438965</v>
      </c>
      <c r="BA103" s="22">
        <v>8.3073727796782482</v>
      </c>
      <c r="BB103" s="22">
        <v>4.1916383460728639</v>
      </c>
      <c r="BC103" s="22">
        <v>26.003835934000001</v>
      </c>
      <c r="BD103" s="22">
        <v>11.572237517409315</v>
      </c>
      <c r="BE103" s="22">
        <v>8.3171949567413215</v>
      </c>
      <c r="BF103" s="22">
        <v>3.8750829444298773</v>
      </c>
      <c r="BG103" s="22">
        <v>26.162606074999999</v>
      </c>
      <c r="BH103" s="22">
        <v>11.36365807437271</v>
      </c>
      <c r="BI103" s="22">
        <v>8.1672848041805803</v>
      </c>
      <c r="BJ103" s="22">
        <v>3.9893668083085743</v>
      </c>
      <c r="BK103" s="25">
        <v>23.556479928999998</v>
      </c>
      <c r="BL103" s="25">
        <v>13.163698440569258</v>
      </c>
      <c r="BM103" s="25">
        <v>9.461009257479942</v>
      </c>
      <c r="BN103" s="25">
        <v>9.6953154021383927</v>
      </c>
      <c r="BO103" s="25">
        <v>23.544407538000002</v>
      </c>
      <c r="BP103" s="25">
        <v>13.161148429288872</v>
      </c>
      <c r="BQ103" s="25">
        <v>9.459176514163973</v>
      </c>
      <c r="BR103" s="25">
        <v>9.7538103266235119</v>
      </c>
      <c r="BS103" s="25">
        <v>23.571540567</v>
      </c>
      <c r="BT103" s="25">
        <v>13.158251161241301</v>
      </c>
      <c r="BU103" s="25">
        <v>9.4570941905720716</v>
      </c>
      <c r="BV103" s="25">
        <v>9.6559906558908128</v>
      </c>
      <c r="BW103" s="25">
        <v>23.601185999999998</v>
      </c>
      <c r="BX103" s="25">
        <v>13.153358538027858</v>
      </c>
      <c r="BY103" s="25">
        <v>9.4535777659346696</v>
      </c>
      <c r="BZ103" s="25">
        <v>9.5408808858944543</v>
      </c>
      <c r="CA103" s="25">
        <v>23.639536633999999</v>
      </c>
      <c r="CB103" s="25">
        <v>13.147891223230125</v>
      </c>
      <c r="CC103" s="25">
        <v>9.4496482991401773</v>
      </c>
      <c r="CD103" s="25">
        <v>9.3306933928686089</v>
      </c>
      <c r="CE103" s="25">
        <v>23.687463810000001</v>
      </c>
      <c r="CF103" s="25">
        <v>13.14184739072461</v>
      </c>
      <c r="CG103" s="25">
        <v>9.4453044777176896</v>
      </c>
      <c r="CH103" s="25">
        <v>9.1824720401661821</v>
      </c>
      <c r="CI103" s="25">
        <v>23.740813264</v>
      </c>
      <c r="CJ103" s="25">
        <v>13.135272806792491</v>
      </c>
      <c r="CK103" s="25">
        <v>9.4405791947946049</v>
      </c>
      <c r="CL103" s="25">
        <v>8.9897954813814049</v>
      </c>
      <c r="CM103" s="25">
        <v>23.805568491999999</v>
      </c>
      <c r="CN103" s="25">
        <v>13.128085194302406</v>
      </c>
      <c r="CO103" s="25">
        <v>9.4354133161766089</v>
      </c>
      <c r="CP103" s="25">
        <v>8.8087222132202321</v>
      </c>
      <c r="CQ103" s="25">
        <v>23.878833573000001</v>
      </c>
      <c r="CR103" s="25">
        <v>13.120534184437346</v>
      </c>
      <c r="CS103" s="25">
        <v>9.4299862567100625</v>
      </c>
      <c r="CT103" s="25">
        <v>8.5463645902641048</v>
      </c>
      <c r="CU103" s="25">
        <v>23.963188757000001</v>
      </c>
      <c r="CV103" s="25">
        <v>12.807643534930643</v>
      </c>
      <c r="CW103" s="25">
        <v>9.2051055862110633</v>
      </c>
      <c r="CX103" s="25">
        <v>8.2327826997690483</v>
      </c>
      <c r="CY103" s="25">
        <v>24.290407269999999</v>
      </c>
      <c r="CZ103" s="25">
        <v>12.770388207757756</v>
      </c>
      <c r="DA103" s="25">
        <v>9.1783294490286114</v>
      </c>
      <c r="DB103" s="25">
        <v>6.8962482399974601</v>
      </c>
      <c r="DC103" s="25">
        <v>24.681740065</v>
      </c>
      <c r="DD103" s="25">
        <v>12.364368617147314</v>
      </c>
      <c r="DE103" s="25">
        <v>8.8865151748847335</v>
      </c>
      <c r="DF103" s="25">
        <v>5.3944812275785257</v>
      </c>
      <c r="DG103" s="25">
        <v>25.065127428</v>
      </c>
      <c r="DH103" s="25">
        <v>12.378040046023511</v>
      </c>
      <c r="DI103" s="25">
        <v>8.896341100003319</v>
      </c>
      <c r="DJ103" s="25">
        <v>4.0787095262500088</v>
      </c>
      <c r="DK103" s="25">
        <v>25.273715980999999</v>
      </c>
      <c r="DL103" s="25">
        <v>12.222532095303512</v>
      </c>
      <c r="DM103" s="25">
        <v>8.7845744739281315</v>
      </c>
      <c r="DN103" s="25">
        <v>3.7386962840566227</v>
      </c>
      <c r="DO103" s="27">
        <v>23.542333490000001</v>
      </c>
      <c r="DP103" s="27">
        <v>13.162356887302323</v>
      </c>
      <c r="DQ103" s="27">
        <v>9.4600450567323193</v>
      </c>
      <c r="DR103" s="27">
        <v>9.7436337692355188</v>
      </c>
      <c r="DS103" s="27">
        <v>23.518273725</v>
      </c>
      <c r="DT103" s="27">
        <v>13.158257535343919</v>
      </c>
      <c r="DU103" s="27">
        <v>9.4570987717651267</v>
      </c>
      <c r="DV103" s="27">
        <v>9.83238554519194</v>
      </c>
      <c r="DW103" s="27">
        <v>23.553954462</v>
      </c>
      <c r="DX103" s="27">
        <v>13.153565351973874</v>
      </c>
      <c r="DY103" s="27">
        <v>9.4537264071897589</v>
      </c>
      <c r="DZ103" s="27">
        <v>9.6945071620050722</v>
      </c>
      <c r="EA103" s="27">
        <v>23.600552877999998</v>
      </c>
      <c r="EB103" s="27">
        <v>13.14220249731858</v>
      </c>
      <c r="EC103" s="27">
        <v>9.4455596998186895</v>
      </c>
      <c r="ED103" s="27">
        <v>9.5474005347921285</v>
      </c>
      <c r="EE103" s="27">
        <v>23.663394213</v>
      </c>
      <c r="EF103" s="27">
        <v>13.129572906968464</v>
      </c>
      <c r="EG103" s="27">
        <v>9.4364825645622048</v>
      </c>
      <c r="EH103" s="27">
        <v>9.2976238316677087</v>
      </c>
      <c r="EI103" s="27">
        <v>23.743888928000001</v>
      </c>
      <c r="EJ103" s="27">
        <v>13.115852994671364</v>
      </c>
      <c r="EK103" s="27">
        <v>9.4266217934543963</v>
      </c>
      <c r="EL103" s="27">
        <v>9.134019473942864</v>
      </c>
      <c r="EM103" s="27">
        <v>23.834947103000001</v>
      </c>
      <c r="EN103" s="27">
        <v>13.100926058614045</v>
      </c>
      <c r="EO103" s="27">
        <v>9.415893510604274</v>
      </c>
      <c r="EP103" s="27">
        <v>8.9260922839146133</v>
      </c>
      <c r="EQ103" s="27">
        <v>23.949410349000001</v>
      </c>
      <c r="ER103" s="27">
        <v>13.084979970342387</v>
      </c>
      <c r="ES103" s="27">
        <v>9.4044327429909895</v>
      </c>
      <c r="ET103" s="27">
        <v>8.7188029177648136</v>
      </c>
      <c r="EU103" s="27">
        <v>24.082228236999999</v>
      </c>
      <c r="EV103" s="27">
        <v>13.068241898418075</v>
      </c>
      <c r="EW103" s="27">
        <v>9.392402761132681</v>
      </c>
      <c r="EX103" s="27">
        <v>8.4521688928489738</v>
      </c>
      <c r="EY103" s="27">
        <v>24.240929603000001</v>
      </c>
      <c r="EZ103" s="27">
        <v>12.744990736117055</v>
      </c>
      <c r="FA103" s="27">
        <v>9.1600757860938291</v>
      </c>
      <c r="FB103" s="27">
        <v>8.1305547161640703</v>
      </c>
      <c r="FC103" s="27">
        <v>24.863159529000001</v>
      </c>
      <c r="FD103" s="27">
        <v>12.639686193400827</v>
      </c>
      <c r="FE103" s="27">
        <v>9.0843913378370651</v>
      </c>
      <c r="FF103" s="27">
        <v>6.6049201694372695</v>
      </c>
      <c r="FG103" s="27">
        <v>25.276215520000001</v>
      </c>
      <c r="FH103" s="27">
        <v>12.189520055382717</v>
      </c>
      <c r="FI103" s="27">
        <v>8.7608480708424779</v>
      </c>
      <c r="FJ103" s="27">
        <v>5.4034511780990524</v>
      </c>
      <c r="FK103" s="27">
        <v>25.454519023</v>
      </c>
      <c r="FL103" s="27">
        <v>12.278894696836286</v>
      </c>
      <c r="FM103" s="27">
        <v>8.825083385408039</v>
      </c>
      <c r="FN103" s="27">
        <v>5.1749361739819761</v>
      </c>
      <c r="FO103" s="27">
        <v>25.514428646999999</v>
      </c>
      <c r="FP103" s="27">
        <v>12.174641370129287</v>
      </c>
      <c r="FQ103" s="27">
        <v>8.7501544667951521</v>
      </c>
      <c r="FR103" s="27">
        <v>5.3892778603160973</v>
      </c>
      <c r="FS103" s="28">
        <v>23.542506861</v>
      </c>
      <c r="FT103" s="28">
        <v>13.161962194197397</v>
      </c>
      <c r="FU103" s="28">
        <v>9.4597613830264518</v>
      </c>
      <c r="FV103" s="28">
        <v>9.7422995273392239</v>
      </c>
      <c r="FW103" s="28">
        <v>23.526262335999998</v>
      </c>
      <c r="FX103" s="28">
        <v>13.15656615711702</v>
      </c>
      <c r="FY103" s="28">
        <v>9.4558831449308549</v>
      </c>
      <c r="FZ103" s="28">
        <v>9.8198937431393887</v>
      </c>
      <c r="GA103" s="28">
        <v>23.585529934</v>
      </c>
      <c r="GB103" s="28">
        <v>13.149539634964762</v>
      </c>
      <c r="GC103" s="28">
        <v>9.4508330451104658</v>
      </c>
      <c r="GD103" s="28">
        <v>9.6724509207312082</v>
      </c>
      <c r="GE103" s="28">
        <v>23.671853423999998</v>
      </c>
      <c r="GF103" s="28">
        <v>13.133951878403492</v>
      </c>
      <c r="GG103" s="28">
        <v>9.4396298175528504</v>
      </c>
      <c r="GH103" s="28">
        <v>9.5325279596866928</v>
      </c>
      <c r="GI103" s="28">
        <v>23.795562755999999</v>
      </c>
      <c r="GJ103" s="28">
        <v>13.115005625484223</v>
      </c>
      <c r="GK103" s="28">
        <v>9.4260127725352181</v>
      </c>
      <c r="GL103" s="28">
        <v>9.2971776057159712</v>
      </c>
      <c r="GM103" s="28">
        <v>23.968308517000001</v>
      </c>
      <c r="GN103" s="28">
        <v>13.092700212271335</v>
      </c>
      <c r="GO103" s="28">
        <v>9.4099814328739662</v>
      </c>
      <c r="GP103" s="28">
        <v>9.1782706599418997</v>
      </c>
      <c r="GQ103" s="28">
        <v>24.181349293</v>
      </c>
      <c r="GR103" s="28">
        <v>13.066374110650532</v>
      </c>
      <c r="GS103" s="28">
        <v>9.3910603452881141</v>
      </c>
      <c r="GT103" s="28">
        <v>9.0154829087659589</v>
      </c>
      <c r="GU103" s="28">
        <v>24.336881309999999</v>
      </c>
      <c r="GV103" s="28">
        <v>13.036109135562619</v>
      </c>
      <c r="GW103" s="28">
        <v>9.3693083117865186</v>
      </c>
      <c r="GX103" s="28">
        <v>8.8470293593714473</v>
      </c>
      <c r="GY103" s="28">
        <v>24.473179936000001</v>
      </c>
      <c r="GZ103" s="28">
        <v>13.002996699620116</v>
      </c>
      <c r="HA103" s="28">
        <v>9.3455097521033039</v>
      </c>
      <c r="HB103" s="28">
        <v>8.6592789936823742</v>
      </c>
      <c r="HC103" s="28">
        <v>24.633390399</v>
      </c>
      <c r="HD103" s="28">
        <v>12.662235900626241</v>
      </c>
      <c r="HE103" s="28">
        <v>9.1005982564151751</v>
      </c>
      <c r="HF103" s="28">
        <v>8.4592039604489173</v>
      </c>
      <c r="HG103" s="28">
        <v>25.365889156000001</v>
      </c>
      <c r="HH103" s="28">
        <v>12.438262392746193</v>
      </c>
      <c r="HI103" s="28">
        <v>8.9396240863481378</v>
      </c>
      <c r="HJ103" s="28">
        <v>7.3744644580266812</v>
      </c>
      <c r="HK103" s="28">
        <v>26.40551262</v>
      </c>
      <c r="HL103" s="28">
        <v>11.467317712727152</v>
      </c>
      <c r="HM103" s="28">
        <v>8.2417870272849854</v>
      </c>
      <c r="HN103" s="28">
        <v>3.0274416362762437</v>
      </c>
      <c r="HO103" s="28">
        <v>27.050553075</v>
      </c>
      <c r="HP103" s="28">
        <v>11.480197036688651</v>
      </c>
      <c r="HQ103" s="28">
        <v>8.2510436510051317</v>
      </c>
      <c r="HR103" s="28">
        <v>-0.20473191077184083</v>
      </c>
      <c r="HS103" s="28">
        <v>26.769508449</v>
      </c>
      <c r="HT103" s="28">
        <v>10.268175042820317</v>
      </c>
      <c r="HU103" s="28">
        <v>7.3799395797573775</v>
      </c>
      <c r="HV103" s="28">
        <v>-3.3001061628064363</v>
      </c>
      <c r="HW103" s="29">
        <v>23.528455762</v>
      </c>
      <c r="HX103" s="29">
        <v>13.162147534012872</v>
      </c>
      <c r="HY103" s="29">
        <v>9.4598945904011043</v>
      </c>
      <c r="HZ103" s="29">
        <v>9.7962567407781336</v>
      </c>
      <c r="IA103" s="29">
        <v>23.498507607000001</v>
      </c>
      <c r="IB103" s="29">
        <v>13.157920780139188</v>
      </c>
      <c r="IC103" s="29">
        <v>9.456856739168904</v>
      </c>
      <c r="ID103" s="29">
        <v>9.9255742464920935</v>
      </c>
      <c r="IE103" s="29">
        <v>23.543893050000001</v>
      </c>
      <c r="IF103" s="29">
        <v>13.152877853638683</v>
      </c>
      <c r="IG103" s="29">
        <v>9.4532322885996756</v>
      </c>
      <c r="IH103" s="29">
        <v>9.8283226941757924</v>
      </c>
      <c r="II103" s="29">
        <v>23.619194646</v>
      </c>
      <c r="IJ103" s="29">
        <v>13.135083642835994</v>
      </c>
      <c r="IK103" s="29">
        <v>9.4404432389345025</v>
      </c>
      <c r="IL103" s="29">
        <v>9.7259195960198674</v>
      </c>
      <c r="IM103" s="29">
        <v>23.731060652</v>
      </c>
      <c r="IN103" s="29">
        <v>13.115230622731962</v>
      </c>
      <c r="IO103" s="29">
        <v>9.42617448248728</v>
      </c>
      <c r="IP103" s="29">
        <v>9.5272710752260892</v>
      </c>
      <c r="IQ103" s="29">
        <v>23.895273498000002</v>
      </c>
      <c r="IR103" s="29">
        <v>13.093269887074635</v>
      </c>
      <c r="IS103" s="29">
        <v>9.4103908693717813</v>
      </c>
      <c r="IT103" s="29">
        <v>9.4177511290972831</v>
      </c>
      <c r="IU103" s="29">
        <v>24.098154387000001</v>
      </c>
      <c r="IV103" s="29">
        <v>13.069222224822596</v>
      </c>
      <c r="IW103" s="29">
        <v>9.3931073410218655</v>
      </c>
      <c r="IX103" s="29">
        <v>9.2702356310089531</v>
      </c>
      <c r="IY103" s="29">
        <v>24.245557624</v>
      </c>
      <c r="IZ103" s="29">
        <v>13.043615923988884</v>
      </c>
      <c r="JA103" s="29">
        <v>9.3747035884343006</v>
      </c>
      <c r="JB103" s="29">
        <v>9.1309974498950286</v>
      </c>
      <c r="JC103" s="29">
        <v>24.375832033000002</v>
      </c>
      <c r="JD103" s="29">
        <v>13.016578395504215</v>
      </c>
      <c r="JE103" s="29">
        <v>9.3552711843536613</v>
      </c>
      <c r="JF103" s="29">
        <v>8.9670651631608642</v>
      </c>
      <c r="JG103" s="29">
        <v>24.557821673999999</v>
      </c>
      <c r="JH103" s="29">
        <v>12.691807413529249</v>
      </c>
      <c r="JI103" s="29">
        <v>9.1218518849904697</v>
      </c>
      <c r="JJ103" s="29">
        <v>8.5850472938137177</v>
      </c>
      <c r="JK103" s="29">
        <v>25.935584552999998</v>
      </c>
      <c r="JL103" s="29">
        <v>12.533567566139064</v>
      </c>
      <c r="JM103" s="29">
        <v>9.0081217909884064</v>
      </c>
      <c r="JN103" s="29">
        <v>3.7083253651990162</v>
      </c>
      <c r="JO103" s="29">
        <v>26.950116454</v>
      </c>
      <c r="JP103" s="29">
        <v>11.265332947899898</v>
      </c>
      <c r="JQ103" s="29">
        <v>8.0966165998000239</v>
      </c>
      <c r="JR103" s="29">
        <v>-0.39697642269116074</v>
      </c>
      <c r="JS103" s="29">
        <v>26.587283095</v>
      </c>
      <c r="JT103" s="29">
        <v>11.157061074590446</v>
      </c>
      <c r="JU103" s="29">
        <v>8.0187994726202927</v>
      </c>
      <c r="JV103" s="29">
        <v>-2.69913711515035</v>
      </c>
      <c r="JW103" s="29">
        <v>26.174978584999998</v>
      </c>
      <c r="JX103" s="29">
        <v>10.747362072186055</v>
      </c>
      <c r="JY103" s="29">
        <v>7.7243407327738769</v>
      </c>
      <c r="JZ103" s="29">
        <v>-2.5764601912640401</v>
      </c>
    </row>
    <row r="104" spans="1:286" ht="15" thickBot="1" x14ac:dyDescent="0.35">
      <c r="A104" s="2"/>
      <c r="B104" s="74" t="s">
        <v>549</v>
      </c>
      <c r="C104" s="74" t="s">
        <v>480</v>
      </c>
      <c r="D104" s="74" t="s">
        <v>878</v>
      </c>
      <c r="E104" s="87">
        <v>353740</v>
      </c>
      <c r="F104" s="84">
        <v>430080</v>
      </c>
      <c r="G104" s="22">
        <v>31.731004067000001</v>
      </c>
      <c r="H104" s="22">
        <v>12.65667740678931</v>
      </c>
      <c r="I104" s="22">
        <v>9.2328699555967315</v>
      </c>
      <c r="J104" s="22">
        <v>10.512435798113557</v>
      </c>
      <c r="K104" s="22">
        <v>31.629012978999999</v>
      </c>
      <c r="L104" s="22">
        <v>12.65052620197473</v>
      </c>
      <c r="M104" s="22">
        <v>9.2283827373246758</v>
      </c>
      <c r="N104" s="22">
        <v>10.862335974039464</v>
      </c>
      <c r="O104" s="22">
        <v>31.671687535</v>
      </c>
      <c r="P104" s="22">
        <v>12.642639769163676</v>
      </c>
      <c r="Q104" s="22">
        <v>9.2226296943879138</v>
      </c>
      <c r="R104" s="22">
        <v>10.733858604178963</v>
      </c>
      <c r="S104" s="22">
        <v>31.713632954000001</v>
      </c>
      <c r="T104" s="22">
        <v>12.616772143903372</v>
      </c>
      <c r="U104" s="22">
        <v>9.2037596219026678</v>
      </c>
      <c r="V104" s="22">
        <v>10.523868860890573</v>
      </c>
      <c r="W104" s="22">
        <v>31.768075715000002</v>
      </c>
      <c r="X104" s="22">
        <v>12.587431913710006</v>
      </c>
      <c r="Y104" s="22">
        <v>9.1823563324661119</v>
      </c>
      <c r="Z104" s="22">
        <v>10.360600678433293</v>
      </c>
      <c r="AA104" s="22">
        <v>31.839978250999998</v>
      </c>
      <c r="AB104" s="22">
        <v>12.554640573116869</v>
      </c>
      <c r="AC104" s="22">
        <v>9.1584355060410267</v>
      </c>
      <c r="AD104" s="22">
        <v>10.212607815135936</v>
      </c>
      <c r="AE104" s="22">
        <v>31.918548549</v>
      </c>
      <c r="AF104" s="22">
        <v>12.517794808417356</v>
      </c>
      <c r="AG104" s="22">
        <v>9.1315570336780798</v>
      </c>
      <c r="AH104" s="22">
        <v>9.9612053953041837</v>
      </c>
      <c r="AI104" s="22">
        <v>32.015746114000002</v>
      </c>
      <c r="AJ104" s="22">
        <v>12.47699093188262</v>
      </c>
      <c r="AK104" s="22">
        <v>9.1017911738381692</v>
      </c>
      <c r="AL104" s="22">
        <v>9.716628810726462</v>
      </c>
      <c r="AM104" s="22">
        <v>32.122450974000003</v>
      </c>
      <c r="AN104" s="22">
        <v>12.433351416638278</v>
      </c>
      <c r="AO104" s="22">
        <v>9.0699567550387954</v>
      </c>
      <c r="AP104" s="22">
        <v>9.5476578406305457</v>
      </c>
      <c r="AQ104" s="22">
        <v>32.246243988000003</v>
      </c>
      <c r="AR104" s="22">
        <v>12.333814504227046</v>
      </c>
      <c r="AS104" s="22">
        <v>8.9973459632379775</v>
      </c>
      <c r="AT104" s="22">
        <v>9.2182982425555373</v>
      </c>
      <c r="AU104" s="22">
        <v>32.848324984000001</v>
      </c>
      <c r="AV104" s="22">
        <v>12.051070187157181</v>
      </c>
      <c r="AW104" s="22">
        <v>8.7910879204447152</v>
      </c>
      <c r="AX104" s="22">
        <v>7.8194164425914572</v>
      </c>
      <c r="AY104" s="22">
        <v>33.355777019000001</v>
      </c>
      <c r="AZ104" s="22">
        <v>11.170279520895704</v>
      </c>
      <c r="BA104" s="22">
        <v>8.1485633922195326</v>
      </c>
      <c r="BB104" s="22">
        <v>5.7081920086647351</v>
      </c>
      <c r="BC104" s="22">
        <v>33.601831228000002</v>
      </c>
      <c r="BD104" s="22">
        <v>10.965120636949523</v>
      </c>
      <c r="BE104" s="22">
        <v>7.9989028427064062</v>
      </c>
      <c r="BF104" s="22">
        <v>4.4147697902498066</v>
      </c>
      <c r="BG104" s="22">
        <v>33.704931551999998</v>
      </c>
      <c r="BH104" s="22">
        <v>10.546145516647387</v>
      </c>
      <c r="BI104" s="22">
        <v>7.6932663256292573</v>
      </c>
      <c r="BJ104" s="22">
        <v>3.7081099368244281</v>
      </c>
      <c r="BK104" s="25">
        <v>31.760767595000001</v>
      </c>
      <c r="BL104" s="25">
        <v>12.65895956778046</v>
      </c>
      <c r="BM104" s="25">
        <v>9.2345347602663779</v>
      </c>
      <c r="BN104" s="25">
        <v>10.434985116925457</v>
      </c>
      <c r="BO104" s="25">
        <v>31.684829865000001</v>
      </c>
      <c r="BP104" s="25">
        <v>12.656272559260255</v>
      </c>
      <c r="BQ104" s="25">
        <v>9.2325746249607779</v>
      </c>
      <c r="BR104" s="25">
        <v>10.738742889190231</v>
      </c>
      <c r="BS104" s="25">
        <v>31.711758507999999</v>
      </c>
      <c r="BT104" s="25">
        <v>12.653221938109208</v>
      </c>
      <c r="BU104" s="25">
        <v>9.2303492393033775</v>
      </c>
      <c r="BV104" s="25">
        <v>10.662457290795981</v>
      </c>
      <c r="BW104" s="25">
        <v>31.736710589000001</v>
      </c>
      <c r="BX104" s="25">
        <v>12.645259263421147</v>
      </c>
      <c r="BY104" s="25">
        <v>9.2245405789788162</v>
      </c>
      <c r="BZ104" s="25">
        <v>10.502299375454413</v>
      </c>
      <c r="CA104" s="25">
        <v>31.773370948</v>
      </c>
      <c r="CB104" s="25">
        <v>12.636664497940984</v>
      </c>
      <c r="CC104" s="25">
        <v>9.218270817221704</v>
      </c>
      <c r="CD104" s="25">
        <v>10.385176243050495</v>
      </c>
      <c r="CE104" s="25">
        <v>31.825883427000001</v>
      </c>
      <c r="CF104" s="25">
        <v>12.627467396011733</v>
      </c>
      <c r="CG104" s="25">
        <v>9.2115616594110143</v>
      </c>
      <c r="CH104" s="25">
        <v>10.280891754030989</v>
      </c>
      <c r="CI104" s="25">
        <v>31.886302500999999</v>
      </c>
      <c r="CJ104" s="25">
        <v>12.617703260098851</v>
      </c>
      <c r="CK104" s="25">
        <v>9.204438858203801</v>
      </c>
      <c r="CL104" s="25">
        <v>10.050138026675718</v>
      </c>
      <c r="CM104" s="25">
        <v>31.960769526</v>
      </c>
      <c r="CN104" s="25">
        <v>12.60730578552031</v>
      </c>
      <c r="CO104" s="25">
        <v>9.1968540452576466</v>
      </c>
      <c r="CP104" s="25">
        <v>9.8161419602815627</v>
      </c>
      <c r="CQ104" s="25">
        <v>32.045014094000003</v>
      </c>
      <c r="CR104" s="25">
        <v>12.596519706691925</v>
      </c>
      <c r="CS104" s="25">
        <v>9.188985750921578</v>
      </c>
      <c r="CT104" s="25">
        <v>9.6370823244789463</v>
      </c>
      <c r="CU104" s="25">
        <v>32.144034719000004</v>
      </c>
      <c r="CV104" s="25">
        <v>12.517630372864065</v>
      </c>
      <c r="CW104" s="25">
        <v>9.1314370802313078</v>
      </c>
      <c r="CX104" s="25">
        <v>9.303102710289167</v>
      </c>
      <c r="CY104" s="25">
        <v>32.360643398000001</v>
      </c>
      <c r="CZ104" s="25">
        <v>12.475327618783234</v>
      </c>
      <c r="DA104" s="25">
        <v>9.1005778100896535</v>
      </c>
      <c r="DB104" s="25">
        <v>8.323508226819115</v>
      </c>
      <c r="DC104" s="25">
        <v>32.544611375999999</v>
      </c>
      <c r="DD104" s="25">
        <v>12.098215657561292</v>
      </c>
      <c r="DE104" s="25">
        <v>8.8254798847214584</v>
      </c>
      <c r="DF104" s="25">
        <v>7.3133569642703726</v>
      </c>
      <c r="DG104" s="25">
        <v>32.732384093999997</v>
      </c>
      <c r="DH104" s="25">
        <v>12.048918524045181</v>
      </c>
      <c r="DI104" s="25">
        <v>8.7895183121610501</v>
      </c>
      <c r="DJ104" s="25">
        <v>6.3894958650807858</v>
      </c>
      <c r="DK104" s="25">
        <v>32.787475452999999</v>
      </c>
      <c r="DL104" s="25">
        <v>11.734655880399009</v>
      </c>
      <c r="DM104" s="25">
        <v>8.5602680889444347</v>
      </c>
      <c r="DN104" s="25">
        <v>6.29007842830773</v>
      </c>
      <c r="DO104" s="27">
        <v>31.73072179</v>
      </c>
      <c r="DP104" s="27">
        <v>12.657112290725818</v>
      </c>
      <c r="DQ104" s="27">
        <v>9.2331871973737414</v>
      </c>
      <c r="DR104" s="27">
        <v>10.513674118520527</v>
      </c>
      <c r="DS104" s="27">
        <v>31.625157440999999</v>
      </c>
      <c r="DT104" s="27">
        <v>12.652392879101043</v>
      </c>
      <c r="DU104" s="27">
        <v>9.2297444522995011</v>
      </c>
      <c r="DV104" s="27">
        <v>10.895637392617814</v>
      </c>
      <c r="DW104" s="27">
        <v>31.661905209</v>
      </c>
      <c r="DX104" s="27">
        <v>12.647063120318442</v>
      </c>
      <c r="DY104" s="27">
        <v>9.2258564674711874</v>
      </c>
      <c r="DZ104" s="27">
        <v>10.804734803200951</v>
      </c>
      <c r="EA104" s="27">
        <v>31.697220606000002</v>
      </c>
      <c r="EB104" s="27">
        <v>12.625156466422675</v>
      </c>
      <c r="EC104" s="27">
        <v>9.2098758684497266</v>
      </c>
      <c r="ED104" s="27">
        <v>10.63088932895532</v>
      </c>
      <c r="EE104" s="27">
        <v>31.743457361000001</v>
      </c>
      <c r="EF104" s="27">
        <v>12.601910364744112</v>
      </c>
      <c r="EG104" s="27">
        <v>9.1929181609191843</v>
      </c>
      <c r="EH104" s="27">
        <v>10.506809764646157</v>
      </c>
      <c r="EI104" s="27">
        <v>31.803015449</v>
      </c>
      <c r="EJ104" s="27">
        <v>12.577511772876308</v>
      </c>
      <c r="EK104" s="27">
        <v>9.1751197278411407</v>
      </c>
      <c r="EL104" s="27">
        <v>10.410429417271846</v>
      </c>
      <c r="EM104" s="27">
        <v>31.866127965</v>
      </c>
      <c r="EN104" s="27">
        <v>12.551869883443041</v>
      </c>
      <c r="EO104" s="27">
        <v>9.1564143264989113</v>
      </c>
      <c r="EP104" s="27">
        <v>10.209172397043353</v>
      </c>
      <c r="EQ104" s="27">
        <v>31.942222984000001</v>
      </c>
      <c r="ER104" s="27">
        <v>12.525185312943689</v>
      </c>
      <c r="ES104" s="27">
        <v>9.1369483038357036</v>
      </c>
      <c r="ET104" s="27">
        <v>10.023936525368697</v>
      </c>
      <c r="EU104" s="27">
        <v>32.025525887000001</v>
      </c>
      <c r="EV104" s="27">
        <v>12.497697264844202</v>
      </c>
      <c r="EW104" s="27">
        <v>9.1168961554496182</v>
      </c>
      <c r="EX104" s="27">
        <v>9.9120055819054507</v>
      </c>
      <c r="EY104" s="27">
        <v>32.123401110000003</v>
      </c>
      <c r="EZ104" s="27">
        <v>12.397635595384322</v>
      </c>
      <c r="FA104" s="27">
        <v>9.0439025606877408</v>
      </c>
      <c r="FB104" s="27">
        <v>9.6421084814473659</v>
      </c>
      <c r="FC104" s="27">
        <v>32.579261912999996</v>
      </c>
      <c r="FD104" s="27">
        <v>12.232096999698896</v>
      </c>
      <c r="FE104" s="27">
        <v>8.9231444598471708</v>
      </c>
      <c r="FF104" s="27">
        <v>8.4987932066448622</v>
      </c>
      <c r="FG104" s="27">
        <v>33.028732468000001</v>
      </c>
      <c r="FH104" s="27">
        <v>11.771803297779877</v>
      </c>
      <c r="FI104" s="27">
        <v>8.5873666127386699</v>
      </c>
      <c r="FJ104" s="27">
        <v>7.5768920931562747</v>
      </c>
      <c r="FK104" s="27">
        <v>33.265540514000001</v>
      </c>
      <c r="FL104" s="27">
        <v>11.646103765048878</v>
      </c>
      <c r="FM104" s="27">
        <v>8.4956705536637944</v>
      </c>
      <c r="FN104" s="27">
        <v>7.3150479490444056</v>
      </c>
      <c r="FO104" s="27">
        <v>33.360018668000002</v>
      </c>
      <c r="FP104" s="27">
        <v>11.516554869429873</v>
      </c>
      <c r="FQ104" s="27">
        <v>8.4011664379548936</v>
      </c>
      <c r="FR104" s="27">
        <v>7.5462392340167455</v>
      </c>
      <c r="FS104" s="28">
        <v>31.731335457</v>
      </c>
      <c r="FT104" s="28">
        <v>12.656677311451928</v>
      </c>
      <c r="FU104" s="28">
        <v>9.2328698860494391</v>
      </c>
      <c r="FV104" s="28">
        <v>10.511163802550588</v>
      </c>
      <c r="FW104" s="28">
        <v>31.623361493000001</v>
      </c>
      <c r="FX104" s="28">
        <v>12.650525790622543</v>
      </c>
      <c r="FY104" s="28">
        <v>9.2283824372489835</v>
      </c>
      <c r="FZ104" s="28">
        <v>10.886380829610523</v>
      </c>
      <c r="GA104" s="28">
        <v>31.665717240999999</v>
      </c>
      <c r="GB104" s="28">
        <v>12.642638912706326</v>
      </c>
      <c r="GC104" s="28">
        <v>9.2226290696142019</v>
      </c>
      <c r="GD104" s="28">
        <v>10.792926780140078</v>
      </c>
      <c r="GE104" s="28">
        <v>31.714697765</v>
      </c>
      <c r="GF104" s="28">
        <v>12.615434940398092</v>
      </c>
      <c r="GG104" s="28">
        <v>9.2027841505627883</v>
      </c>
      <c r="GH104" s="28">
        <v>10.627357678133539</v>
      </c>
      <c r="GI104" s="28">
        <v>31.785402568999999</v>
      </c>
      <c r="GJ104" s="28">
        <v>12.584697808128187</v>
      </c>
      <c r="GK104" s="28">
        <v>9.1803618405097751</v>
      </c>
      <c r="GL104" s="28">
        <v>10.520544903073208</v>
      </c>
      <c r="GM104" s="28">
        <v>31.885740861000002</v>
      </c>
      <c r="GN104" s="28">
        <v>12.550495120167326</v>
      </c>
      <c r="GO104" s="28">
        <v>9.1554114558294248</v>
      </c>
      <c r="GP104" s="28">
        <v>10.451987845403625</v>
      </c>
      <c r="GQ104" s="28">
        <v>32.004968235999996</v>
      </c>
      <c r="GR104" s="28">
        <v>12.512196155976207</v>
      </c>
      <c r="GS104" s="28">
        <v>9.1274728946695287</v>
      </c>
      <c r="GT104" s="28">
        <v>10.279167556650695</v>
      </c>
      <c r="GU104" s="28">
        <v>32.165419901999996</v>
      </c>
      <c r="GV104" s="28">
        <v>12.469937731606882</v>
      </c>
      <c r="GW104" s="28">
        <v>9.096645962435236</v>
      </c>
      <c r="GX104" s="28">
        <v>10.096748458023569</v>
      </c>
      <c r="GY104" s="28">
        <v>32.350940301999998</v>
      </c>
      <c r="GZ104" s="28">
        <v>12.424829930667766</v>
      </c>
      <c r="HA104" s="28">
        <v>9.0637404496637402</v>
      </c>
      <c r="HB104" s="28">
        <v>10.005428863359597</v>
      </c>
      <c r="HC104" s="28">
        <v>32.569976474999997</v>
      </c>
      <c r="HD104" s="28">
        <v>12.308700947438288</v>
      </c>
      <c r="HE104" s="28">
        <v>8.9790259732041999</v>
      </c>
      <c r="HF104" s="28">
        <v>9.7798981464875112</v>
      </c>
      <c r="HG104" s="28">
        <v>33.580571986999999</v>
      </c>
      <c r="HH104" s="28">
        <v>12.019019648730286</v>
      </c>
      <c r="HI104" s="28">
        <v>8.7677074988860788</v>
      </c>
      <c r="HJ104" s="28">
        <v>8.802282277978513</v>
      </c>
      <c r="HK104" s="28">
        <v>34.536673296000004</v>
      </c>
      <c r="HL104" s="28">
        <v>10.900372507580606</v>
      </c>
      <c r="HM104" s="28">
        <v>7.9516699837879434</v>
      </c>
      <c r="HN104" s="28">
        <v>4.1206728793615888</v>
      </c>
      <c r="HO104" s="28">
        <v>34.976081225999998</v>
      </c>
      <c r="HP104" s="28">
        <v>10.693189434869971</v>
      </c>
      <c r="HQ104" s="28">
        <v>7.800532816752928</v>
      </c>
      <c r="HR104" s="28">
        <v>0.54904780346572224</v>
      </c>
      <c r="HS104" s="28">
        <v>35.121658256000003</v>
      </c>
      <c r="HT104" s="28">
        <v>9.6059498738026559</v>
      </c>
      <c r="HU104" s="28">
        <v>7.0074066940526833</v>
      </c>
      <c r="HV104" s="28">
        <v>-1.8377556631945993</v>
      </c>
      <c r="HW104" s="29">
        <v>31.712130043000002</v>
      </c>
      <c r="HX104" s="29">
        <v>12.657017285346615</v>
      </c>
      <c r="HY104" s="29">
        <v>9.2331178922723254</v>
      </c>
      <c r="HZ104" s="29">
        <v>10.579839358195201</v>
      </c>
      <c r="IA104" s="29">
        <v>31.585160205000001</v>
      </c>
      <c r="IB104" s="29">
        <v>12.652261873102507</v>
      </c>
      <c r="IC104" s="29">
        <v>9.2296488852475012</v>
      </c>
      <c r="ID104" s="29">
        <v>11.020362105920713</v>
      </c>
      <c r="IE104" s="29">
        <v>31.608165931999999</v>
      </c>
      <c r="IF104" s="29">
        <v>12.646237062167877</v>
      </c>
      <c r="IG104" s="29">
        <v>9.2252538695511497</v>
      </c>
      <c r="IH104" s="29">
        <v>10.992876312519734</v>
      </c>
      <c r="II104" s="29">
        <v>31.640703278</v>
      </c>
      <c r="IJ104" s="29">
        <v>12.607234904446539</v>
      </c>
      <c r="IK104" s="29">
        <v>9.1968023385011737</v>
      </c>
      <c r="IL104" s="29">
        <v>10.879606106425694</v>
      </c>
      <c r="IM104" s="29">
        <v>31.695159581999999</v>
      </c>
      <c r="IN104" s="29">
        <v>12.564761909382733</v>
      </c>
      <c r="IO104" s="29">
        <v>9.165818879932619</v>
      </c>
      <c r="IP104" s="29">
        <v>10.8197151432759</v>
      </c>
      <c r="IQ104" s="29">
        <v>31.783854366</v>
      </c>
      <c r="IR104" s="29">
        <v>12.518432440226009</v>
      </c>
      <c r="IS104" s="29">
        <v>9.1320221772050605</v>
      </c>
      <c r="IT104" s="29">
        <v>10.763785187752923</v>
      </c>
      <c r="IU104" s="29">
        <v>31.891379761</v>
      </c>
      <c r="IV104" s="29">
        <v>12.468906633539273</v>
      </c>
      <c r="IW104" s="29">
        <v>9.0958937907503845</v>
      </c>
      <c r="IX104" s="29">
        <v>10.61511810931411</v>
      </c>
      <c r="IY104" s="29">
        <v>32.039796033000002</v>
      </c>
      <c r="IZ104" s="29">
        <v>12.416780738983086</v>
      </c>
      <c r="JA104" s="29">
        <v>9.0578686763946799</v>
      </c>
      <c r="JB104" s="29">
        <v>10.47889782057791</v>
      </c>
      <c r="JC104" s="29">
        <v>32.215903492999999</v>
      </c>
      <c r="JD104" s="29">
        <v>12.362257496928931</v>
      </c>
      <c r="JE104" s="29">
        <v>9.0180947304162906</v>
      </c>
      <c r="JF104" s="29">
        <v>10.423879898864463</v>
      </c>
      <c r="JG104" s="29">
        <v>32.449975121000001</v>
      </c>
      <c r="JH104" s="29">
        <v>12.245745349948569</v>
      </c>
      <c r="JI104" s="29">
        <v>8.93310074133508</v>
      </c>
      <c r="JJ104" s="29">
        <v>10.060683469654776</v>
      </c>
      <c r="JK104" s="29">
        <v>33.798893401999997</v>
      </c>
      <c r="JL104" s="29">
        <v>11.932843328846891</v>
      </c>
      <c r="JM104" s="29">
        <v>8.7048430733213991</v>
      </c>
      <c r="JN104" s="29">
        <v>4.8813692039516567</v>
      </c>
      <c r="JO104" s="29">
        <v>34.678448807999999</v>
      </c>
      <c r="JP104" s="29">
        <v>10.096166724736637</v>
      </c>
      <c r="JQ104" s="29">
        <v>7.3650130617624026</v>
      </c>
      <c r="JR104" s="29">
        <v>0.48875411678206504</v>
      </c>
      <c r="JS104" s="29">
        <v>35.048268069999999</v>
      </c>
      <c r="JT104" s="29">
        <v>9.9438448714560916</v>
      </c>
      <c r="JU104" s="29">
        <v>7.2538963904960285</v>
      </c>
      <c r="JV104" s="29">
        <v>-2.350922159277868</v>
      </c>
      <c r="JW104" s="29">
        <v>35.109210125000004</v>
      </c>
      <c r="JX104" s="29">
        <v>9.5473824797431366</v>
      </c>
      <c r="JY104" s="29">
        <v>6.9646825954911078</v>
      </c>
      <c r="JZ104" s="29">
        <v>-1.2807389412657528</v>
      </c>
    </row>
    <row r="105" spans="1:286" ht="15" thickBot="1" x14ac:dyDescent="0.35">
      <c r="A105" s="2"/>
      <c r="B105" s="74" t="s">
        <v>591</v>
      </c>
      <c r="C105" s="74" t="s">
        <v>592</v>
      </c>
      <c r="D105" s="74" t="s">
        <v>880</v>
      </c>
      <c r="E105" s="87">
        <v>362706</v>
      </c>
      <c r="F105" s="84">
        <v>410859</v>
      </c>
      <c r="G105" s="22">
        <v>32.52840775</v>
      </c>
      <c r="H105" s="22">
        <v>6.7284802992089041</v>
      </c>
      <c r="I105" s="22">
        <v>4.8358912722733249</v>
      </c>
      <c r="J105" s="22">
        <v>8.8243547230963415</v>
      </c>
      <c r="K105" s="22">
        <v>32.487187233</v>
      </c>
      <c r="L105" s="22">
        <v>6.7190503901707421</v>
      </c>
      <c r="M105" s="22">
        <v>4.8291138109762564</v>
      </c>
      <c r="N105" s="22">
        <v>8.9163299448357733</v>
      </c>
      <c r="O105" s="22">
        <v>32.587931752000003</v>
      </c>
      <c r="P105" s="22">
        <v>6.7068100932897119</v>
      </c>
      <c r="Q105" s="22">
        <v>4.8203164686010442</v>
      </c>
      <c r="R105" s="22">
        <v>8.5225639614153934</v>
      </c>
      <c r="S105" s="22">
        <v>32.700877378999998</v>
      </c>
      <c r="T105" s="22">
        <v>6.6737896428843593</v>
      </c>
      <c r="U105" s="22">
        <v>4.7965840207345396</v>
      </c>
      <c r="V105" s="22">
        <v>8.2347080192476696</v>
      </c>
      <c r="W105" s="22">
        <v>32.840984908000003</v>
      </c>
      <c r="X105" s="22">
        <v>6.6351700904651345</v>
      </c>
      <c r="Y105" s="22">
        <v>4.7688273880064642</v>
      </c>
      <c r="Z105" s="22">
        <v>7.6739118052469628</v>
      </c>
      <c r="AA105" s="22">
        <v>33.014994340999998</v>
      </c>
      <c r="AB105" s="22">
        <v>6.5909759778096451</v>
      </c>
      <c r="AC105" s="22">
        <v>4.7370642090756032</v>
      </c>
      <c r="AD105" s="22">
        <v>7.7313893612717806</v>
      </c>
      <c r="AE105" s="22">
        <v>33.211865844999998</v>
      </c>
      <c r="AF105" s="22">
        <v>6.540180755651229</v>
      </c>
      <c r="AG105" s="22">
        <v>4.7005566827716398</v>
      </c>
      <c r="AH105" s="22">
        <v>7.3213715475933725</v>
      </c>
      <c r="AI105" s="22">
        <v>33.456682850999997</v>
      </c>
      <c r="AJ105" s="22">
        <v>6.4829430951898894</v>
      </c>
      <c r="AK105" s="22">
        <v>4.6594188492101924</v>
      </c>
      <c r="AL105" s="22">
        <v>6.8485695951858965</v>
      </c>
      <c r="AM105" s="22">
        <v>33.731997528999997</v>
      </c>
      <c r="AN105" s="22">
        <v>6.4210705679960514</v>
      </c>
      <c r="AO105" s="22">
        <v>4.6149498456693259</v>
      </c>
      <c r="AP105" s="22">
        <v>6.2400635474381545</v>
      </c>
      <c r="AQ105" s="22">
        <v>34.042702114999997</v>
      </c>
      <c r="AR105" s="22">
        <v>6.3606722308896861</v>
      </c>
      <c r="AS105" s="22">
        <v>4.5715403715705705</v>
      </c>
      <c r="AT105" s="22">
        <v>5.6798876877636744</v>
      </c>
      <c r="AU105" s="22">
        <v>35.629146974999998</v>
      </c>
      <c r="AV105" s="22">
        <v>6.0599856803770891</v>
      </c>
      <c r="AW105" s="22">
        <v>4.3554310273127284</v>
      </c>
      <c r="AX105" s="22">
        <v>3.017282161088584</v>
      </c>
      <c r="AY105" s="22">
        <v>35.147488142903818</v>
      </c>
      <c r="AZ105" s="22">
        <v>5.7867659290610876</v>
      </c>
      <c r="BA105" s="22">
        <v>4.1590626124483663</v>
      </c>
      <c r="BB105" s="22">
        <v>0.66707370558521006</v>
      </c>
      <c r="BC105" s="22">
        <v>37.812794400000001</v>
      </c>
      <c r="BD105" s="22">
        <v>7.5730293293485982</v>
      </c>
      <c r="BE105" s="22">
        <v>5.4428852890856563</v>
      </c>
      <c r="BF105" s="22">
        <v>-0.54723768061077038</v>
      </c>
      <c r="BG105" s="22">
        <v>38.258426569999997</v>
      </c>
      <c r="BH105" s="22">
        <v>7.6691973857961893</v>
      </c>
      <c r="BI105" s="22">
        <v>5.5120031647671937</v>
      </c>
      <c r="BJ105" s="22">
        <v>-1.0382112086356621</v>
      </c>
      <c r="BK105" s="25">
        <v>32.571887208999996</v>
      </c>
      <c r="BL105" s="25">
        <v>6.7296989252142492</v>
      </c>
      <c r="BM105" s="25">
        <v>4.8367671227776521</v>
      </c>
      <c r="BN105" s="25">
        <v>8.7435169754716249</v>
      </c>
      <c r="BO105" s="25">
        <v>32.559359923000002</v>
      </c>
      <c r="BP105" s="25">
        <v>6.7237667591091208</v>
      </c>
      <c r="BQ105" s="25">
        <v>4.83250355819579</v>
      </c>
      <c r="BR105" s="25">
        <v>8.7976730689324221</v>
      </c>
      <c r="BS105" s="25">
        <v>32.636574174000003</v>
      </c>
      <c r="BT105" s="25">
        <v>6.71733594248456</v>
      </c>
      <c r="BU105" s="25">
        <v>4.8278816036673708</v>
      </c>
      <c r="BV105" s="25">
        <v>8.4934045742844333</v>
      </c>
      <c r="BW105" s="25">
        <v>32.705769019000002</v>
      </c>
      <c r="BX105" s="25">
        <v>6.705604764829225</v>
      </c>
      <c r="BY105" s="25">
        <v>4.8194501753040315</v>
      </c>
      <c r="BZ105" s="25">
        <v>8.2917848738676838</v>
      </c>
      <c r="CA105" s="25">
        <v>32.789959590999999</v>
      </c>
      <c r="CB105" s="25">
        <v>6.6929833566743921</v>
      </c>
      <c r="CC105" s="25">
        <v>4.8103789207524006</v>
      </c>
      <c r="CD105" s="25">
        <v>7.8193826190509839</v>
      </c>
      <c r="CE105" s="25">
        <v>32.889701281000001</v>
      </c>
      <c r="CF105" s="25">
        <v>6.6793927084777636</v>
      </c>
      <c r="CG105" s="25">
        <v>4.800611054298761</v>
      </c>
      <c r="CH105" s="25">
        <v>7.9642403761600988</v>
      </c>
      <c r="CI105" s="25">
        <v>33.000763337999999</v>
      </c>
      <c r="CJ105" s="25">
        <v>6.6650550774002841</v>
      </c>
      <c r="CK105" s="25">
        <v>4.7903063165408444</v>
      </c>
      <c r="CL105" s="25">
        <v>7.6260196437417562</v>
      </c>
      <c r="CM105" s="25">
        <v>33.132612948999999</v>
      </c>
      <c r="CN105" s="25">
        <v>6.6497125643170287</v>
      </c>
      <c r="CO105" s="25">
        <v>4.77927935029963</v>
      </c>
      <c r="CP105" s="25">
        <v>7.2229849453263455</v>
      </c>
      <c r="CQ105" s="25">
        <v>33.279587634000002</v>
      </c>
      <c r="CR105" s="25">
        <v>6.6338631506028802</v>
      </c>
      <c r="CS105" s="25">
        <v>4.7678880645943114</v>
      </c>
      <c r="CT105" s="25">
        <v>6.6711766944865083</v>
      </c>
      <c r="CU105" s="25">
        <v>33.446585112000001</v>
      </c>
      <c r="CV105" s="25">
        <v>6.8524444747779238</v>
      </c>
      <c r="CW105" s="25">
        <v>4.9249867660625046</v>
      </c>
      <c r="CX105" s="25">
        <v>6.1740646031526438</v>
      </c>
      <c r="CY105" s="25">
        <v>33.966468866</v>
      </c>
      <c r="CZ105" s="25">
        <v>6.8762834833371462</v>
      </c>
      <c r="DA105" s="25">
        <v>4.9421203308950776</v>
      </c>
      <c r="DB105" s="25">
        <v>4.1596371151352223</v>
      </c>
      <c r="DC105" s="25">
        <v>34.487526991999999</v>
      </c>
      <c r="DD105" s="25">
        <v>7.0576970594063342</v>
      </c>
      <c r="DE105" s="25">
        <v>5.0725058399806926</v>
      </c>
      <c r="DF105" s="25">
        <v>2.4103083863372525</v>
      </c>
      <c r="DG105" s="25">
        <v>35.045796129999999</v>
      </c>
      <c r="DH105" s="25">
        <v>8.6535938440340807</v>
      </c>
      <c r="DI105" s="25">
        <v>6.2195082816966583</v>
      </c>
      <c r="DJ105" s="25">
        <v>0.78199680139785244</v>
      </c>
      <c r="DK105" s="25">
        <v>35.394893093</v>
      </c>
      <c r="DL105" s="25">
        <v>8.5488126275860346</v>
      </c>
      <c r="DM105" s="25">
        <v>6.1441999583329316</v>
      </c>
      <c r="DN105" s="25">
        <v>9.2604614589667733E-2</v>
      </c>
      <c r="DO105" s="27">
        <v>32.527579938999999</v>
      </c>
      <c r="DP105" s="27">
        <v>6.7291684003752072</v>
      </c>
      <c r="DQ105" s="27">
        <v>4.8363858241299988</v>
      </c>
      <c r="DR105" s="27">
        <v>8.8269269603884055</v>
      </c>
      <c r="DS105" s="27">
        <v>32.476890472999997</v>
      </c>
      <c r="DT105" s="27">
        <v>6.722002646873948</v>
      </c>
      <c r="DU105" s="27">
        <v>4.8312356559976681</v>
      </c>
      <c r="DV105" s="27">
        <v>8.9636065567947654</v>
      </c>
      <c r="DW105" s="27">
        <v>32.561765579000003</v>
      </c>
      <c r="DX105" s="27">
        <v>6.7138143241136516</v>
      </c>
      <c r="DY105" s="27">
        <v>4.8253505472048657</v>
      </c>
      <c r="DZ105" s="27">
        <v>8.6280170714998725</v>
      </c>
      <c r="EA105" s="27">
        <v>32.656921072999999</v>
      </c>
      <c r="EB105" s="27">
        <v>6.6870905717289837</v>
      </c>
      <c r="EC105" s="27">
        <v>4.8061436601854286</v>
      </c>
      <c r="ED105" s="27">
        <v>8.3950898981188899</v>
      </c>
      <c r="EE105" s="27">
        <v>32.774982565999998</v>
      </c>
      <c r="EF105" s="27">
        <v>6.6582004913370261</v>
      </c>
      <c r="EG105" s="27">
        <v>4.785379790572974</v>
      </c>
      <c r="EH105" s="27">
        <v>7.8972437461880709</v>
      </c>
      <c r="EI105" s="27">
        <v>32.915812430000003</v>
      </c>
      <c r="EJ105" s="27">
        <v>6.6274556734995294</v>
      </c>
      <c r="EK105" s="27">
        <v>4.7632828846393318</v>
      </c>
      <c r="EL105" s="27">
        <v>8.0310873510851799</v>
      </c>
      <c r="EM105" s="27">
        <v>33.071109268999997</v>
      </c>
      <c r="EN105" s="27">
        <v>6.5946708759678856</v>
      </c>
      <c r="EO105" s="27">
        <v>4.7397198051330784</v>
      </c>
      <c r="EP105" s="27">
        <v>7.7067440072750308</v>
      </c>
      <c r="EQ105" s="27">
        <v>33.259152864999997</v>
      </c>
      <c r="ER105" s="27">
        <v>6.5601861730239808</v>
      </c>
      <c r="ES105" s="27">
        <v>4.7149349701365377</v>
      </c>
      <c r="ET105" s="27">
        <v>7.3404541634736731</v>
      </c>
      <c r="EU105" s="27">
        <v>33.468158287000001</v>
      </c>
      <c r="EV105" s="27">
        <v>6.5243784947899357</v>
      </c>
      <c r="EW105" s="27">
        <v>4.6891992867500898</v>
      </c>
      <c r="EX105" s="27">
        <v>6.8414176067071715</v>
      </c>
      <c r="EY105" s="27">
        <v>33.705631656000001</v>
      </c>
      <c r="EZ105" s="27">
        <v>6.7154004296265066</v>
      </c>
      <c r="FA105" s="27">
        <v>4.8264905124667719</v>
      </c>
      <c r="FB105" s="27">
        <v>6.4189800342443739</v>
      </c>
      <c r="FC105" s="27">
        <v>34.893888369000003</v>
      </c>
      <c r="FD105" s="27">
        <v>6.6045826994494101</v>
      </c>
      <c r="FE105" s="27">
        <v>4.7468436278293042</v>
      </c>
      <c r="FF105" s="27">
        <v>4.3217892071482105</v>
      </c>
      <c r="FG105" s="27">
        <v>36.130823571999997</v>
      </c>
      <c r="FH105" s="27">
        <v>6.6064094808038858</v>
      </c>
      <c r="FI105" s="27">
        <v>4.7481565715574003</v>
      </c>
      <c r="FJ105" s="27">
        <v>2.9175318435614237</v>
      </c>
      <c r="FK105" s="27">
        <v>36.893666772000003</v>
      </c>
      <c r="FL105" s="27">
        <v>8.5201058801436833</v>
      </c>
      <c r="FM105" s="27">
        <v>6.1235678537211156</v>
      </c>
      <c r="FN105" s="27">
        <v>2.1897910139315861</v>
      </c>
      <c r="FO105" s="27">
        <v>37.315672898999999</v>
      </c>
      <c r="FP105" s="27">
        <v>8.9479023713281176</v>
      </c>
      <c r="FQ105" s="27">
        <v>6.4310336150864558</v>
      </c>
      <c r="FR105" s="27">
        <v>2.287827884819869</v>
      </c>
      <c r="FS105" s="28">
        <v>32.528734876000001</v>
      </c>
      <c r="FT105" s="28">
        <v>6.7284801946300252</v>
      </c>
      <c r="FU105" s="28">
        <v>4.8358911971104259</v>
      </c>
      <c r="FV105" s="28">
        <v>8.8186770219062112</v>
      </c>
      <c r="FW105" s="28">
        <v>32.486320063000001</v>
      </c>
      <c r="FX105" s="28">
        <v>6.719049940000744</v>
      </c>
      <c r="FY105" s="28">
        <v>4.8291134874302148</v>
      </c>
      <c r="FZ105" s="28">
        <v>8.9363581822748337</v>
      </c>
      <c r="GA105" s="28">
        <v>32.601245550000002</v>
      </c>
      <c r="GB105" s="28">
        <v>6.7068091550849553</v>
      </c>
      <c r="GC105" s="28">
        <v>4.8203157942948129</v>
      </c>
      <c r="GD105" s="28">
        <v>8.587582404603733</v>
      </c>
      <c r="GE105" s="28">
        <v>32.748585482000003</v>
      </c>
      <c r="GF105" s="28">
        <v>6.6723247981328502</v>
      </c>
      <c r="GG105" s="28">
        <v>4.7955312079693915</v>
      </c>
      <c r="GH105" s="28">
        <v>8.3629027704801651</v>
      </c>
      <c r="GI105" s="28">
        <v>32.947535008000003</v>
      </c>
      <c r="GJ105" s="28">
        <v>6.6321740224245875</v>
      </c>
      <c r="GK105" s="28">
        <v>4.7666740549142768</v>
      </c>
      <c r="GL105" s="28">
        <v>7.8921439704607046</v>
      </c>
      <c r="GM105" s="28">
        <v>33.213784717999999</v>
      </c>
      <c r="GN105" s="28">
        <v>6.5864326268107174</v>
      </c>
      <c r="GO105" s="28">
        <v>4.7337988132558122</v>
      </c>
      <c r="GP105" s="28">
        <v>8.072969472657384</v>
      </c>
      <c r="GQ105" s="28">
        <v>33.534636139</v>
      </c>
      <c r="GR105" s="28">
        <v>6.5340435955129683</v>
      </c>
      <c r="GS105" s="28">
        <v>4.696145784941911</v>
      </c>
      <c r="GT105" s="28">
        <v>7.807108103686403</v>
      </c>
      <c r="GU105" s="28">
        <v>33.956550219</v>
      </c>
      <c r="GV105" s="28">
        <v>6.4752106255459854</v>
      </c>
      <c r="GW105" s="28">
        <v>4.6538613710277161</v>
      </c>
      <c r="GX105" s="28">
        <v>7.497624604210479</v>
      </c>
      <c r="GY105" s="28">
        <v>34.442537412999997</v>
      </c>
      <c r="GZ105" s="28">
        <v>6.411727516724218</v>
      </c>
      <c r="HA105" s="28">
        <v>4.6082348107591136</v>
      </c>
      <c r="HB105" s="28">
        <v>7.0953897660368348</v>
      </c>
      <c r="HC105" s="28">
        <v>35.015657500000003</v>
      </c>
      <c r="HD105" s="28">
        <v>6.5724282081870111</v>
      </c>
      <c r="HE105" s="28">
        <v>4.7237335618492491</v>
      </c>
      <c r="HF105" s="28">
        <v>6.8091530823355839</v>
      </c>
      <c r="HG105" s="28">
        <v>36.302745332000001</v>
      </c>
      <c r="HH105" s="28">
        <v>6.2641383571685489</v>
      </c>
      <c r="HI105" s="28">
        <v>4.5021595758117314</v>
      </c>
      <c r="HJ105" s="28">
        <v>5.1908747269412778</v>
      </c>
      <c r="HK105" s="28">
        <v>30.334138100515219</v>
      </c>
      <c r="HL105" s="28">
        <v>4.9942845455639091</v>
      </c>
      <c r="HM105" s="28">
        <v>3.5894906384702785</v>
      </c>
      <c r="HN105" s="28">
        <v>-4.9497322066864129</v>
      </c>
      <c r="HO105" s="28">
        <v>38.430122279999999</v>
      </c>
      <c r="HP105" s="28">
        <v>6.7783387795792009</v>
      </c>
      <c r="HQ105" s="28">
        <v>4.8717255438100757</v>
      </c>
      <c r="HR105" s="28">
        <v>-13.198433622631924</v>
      </c>
      <c r="HS105" s="28">
        <v>33.736753460140406</v>
      </c>
      <c r="HT105" s="28">
        <v>5.5544992201580694</v>
      </c>
      <c r="HU105" s="28">
        <v>3.9921279555161298</v>
      </c>
      <c r="HV105" s="28">
        <v>-19.257611693234963</v>
      </c>
      <c r="HW105" s="29">
        <v>32.496812052999999</v>
      </c>
      <c r="HX105" s="29">
        <v>6.7286804259166981</v>
      </c>
      <c r="HY105" s="29">
        <v>4.8360351072786365</v>
      </c>
      <c r="HZ105" s="29">
        <v>8.9039064775158323</v>
      </c>
      <c r="IA105" s="29">
        <v>32.426911836999999</v>
      </c>
      <c r="IB105" s="29">
        <v>6.7211978781530037</v>
      </c>
      <c r="IC105" s="29">
        <v>4.8306572528723342</v>
      </c>
      <c r="ID105" s="29">
        <v>9.1048167809082372</v>
      </c>
      <c r="IE105" s="29">
        <v>32.511176356</v>
      </c>
      <c r="IF105" s="29">
        <v>6.7119411060578473</v>
      </c>
      <c r="IG105" s="29">
        <v>4.8240042285052036</v>
      </c>
      <c r="IH105" s="29">
        <v>8.8411769954098887</v>
      </c>
      <c r="II105" s="29">
        <v>32.631639460000002</v>
      </c>
      <c r="IJ105" s="29">
        <v>6.6662920970671644</v>
      </c>
      <c r="IK105" s="29">
        <v>4.7911953869318813</v>
      </c>
      <c r="IL105" s="29">
        <v>8.6813940619283976</v>
      </c>
      <c r="IM105" s="29">
        <v>32.801670967</v>
      </c>
      <c r="IN105" s="29">
        <v>6.6159033333377399</v>
      </c>
      <c r="IO105" s="29">
        <v>4.7549799903038465</v>
      </c>
      <c r="IP105" s="29">
        <v>8.2797135544560838</v>
      </c>
      <c r="IQ105" s="29">
        <v>33.041434295000002</v>
      </c>
      <c r="IR105" s="29">
        <v>6.5603571953500248</v>
      </c>
      <c r="IS105" s="29">
        <v>4.71505788724963</v>
      </c>
      <c r="IT105" s="29">
        <v>8.482670934262373</v>
      </c>
      <c r="IU105" s="29">
        <v>33.335395406000004</v>
      </c>
      <c r="IV105" s="29">
        <v>6.5003312857130293</v>
      </c>
      <c r="IW105" s="29">
        <v>4.6719160841060674</v>
      </c>
      <c r="IX105" s="29">
        <v>8.2520630280150904</v>
      </c>
      <c r="IY105" s="29">
        <v>33.734333016999997</v>
      </c>
      <c r="IZ105" s="29">
        <v>6.4367466554433568</v>
      </c>
      <c r="JA105" s="29">
        <v>4.6262165583739359</v>
      </c>
      <c r="JB105" s="29">
        <v>7.9860754373719267</v>
      </c>
      <c r="JC105" s="29">
        <v>34.210075816</v>
      </c>
      <c r="JD105" s="29">
        <v>6.3698949776348179</v>
      </c>
      <c r="JE105" s="29">
        <v>4.5781689412486912</v>
      </c>
      <c r="JF105" s="29">
        <v>7.6206321635232648</v>
      </c>
      <c r="JG105" s="29">
        <v>34.662077523999997</v>
      </c>
      <c r="JH105" s="29">
        <v>6.5294584058596472</v>
      </c>
      <c r="JI105" s="29">
        <v>4.6928503188574187</v>
      </c>
      <c r="JJ105" s="29">
        <v>7.1022284258181756</v>
      </c>
      <c r="JK105" s="29">
        <v>36.947517765000001</v>
      </c>
      <c r="JL105" s="29">
        <v>6.274320010030948</v>
      </c>
      <c r="JM105" s="29">
        <v>4.5094773301968312</v>
      </c>
      <c r="JN105" s="29">
        <v>-1.3571160346795708</v>
      </c>
      <c r="JO105" s="29">
        <v>28.299002924526945</v>
      </c>
      <c r="JP105" s="29">
        <v>4.659215056399848</v>
      </c>
      <c r="JQ105" s="29">
        <v>3.3486695992165738</v>
      </c>
      <c r="JR105" s="29">
        <v>-10.836281089019224</v>
      </c>
      <c r="JS105" s="29">
        <v>38.434141339999996</v>
      </c>
      <c r="JT105" s="29">
        <v>7.0358864319627887</v>
      </c>
      <c r="JU105" s="29">
        <v>5.0568301125940129</v>
      </c>
      <c r="JV105" s="29">
        <v>-17.522556170303858</v>
      </c>
      <c r="JW105" s="29">
        <v>37.95814824</v>
      </c>
      <c r="JX105" s="29">
        <v>6.8390747066708357</v>
      </c>
      <c r="JY105" s="29">
        <v>4.9153776504782636</v>
      </c>
      <c r="JZ105" s="29">
        <v>-17.372556769062726</v>
      </c>
    </row>
    <row r="106" spans="1:286" ht="15" thickBot="1" x14ac:dyDescent="0.35">
      <c r="A106" s="2"/>
      <c r="B106" s="74" t="s">
        <v>593</v>
      </c>
      <c r="C106" s="74" t="s">
        <v>594</v>
      </c>
      <c r="D106" s="74" t="s">
        <v>883</v>
      </c>
      <c r="E106" s="87">
        <v>365430</v>
      </c>
      <c r="F106" s="84">
        <v>395366</v>
      </c>
      <c r="G106" s="22">
        <v>20.145022590526317</v>
      </c>
      <c r="H106" s="22">
        <v>20.145022590526317</v>
      </c>
      <c r="I106" s="22">
        <v>20.145022590526317</v>
      </c>
      <c r="J106" s="22">
        <v>9.3552958500928636</v>
      </c>
      <c r="K106" s="22">
        <v>20.110935523526315</v>
      </c>
      <c r="L106" s="22">
        <v>20.110935523526315</v>
      </c>
      <c r="M106" s="22">
        <v>20.110935523526315</v>
      </c>
      <c r="N106" s="22">
        <v>9.381057172998764</v>
      </c>
      <c r="O106" s="22">
        <v>20.156299650526314</v>
      </c>
      <c r="P106" s="22">
        <v>20.156299650526314</v>
      </c>
      <c r="Q106" s="22">
        <v>20.156299650526314</v>
      </c>
      <c r="R106" s="22">
        <v>9.3206307869086249</v>
      </c>
      <c r="S106" s="22">
        <v>20.203281144526315</v>
      </c>
      <c r="T106" s="22">
        <v>20.203281144526315</v>
      </c>
      <c r="U106" s="22">
        <v>20.203281144526315</v>
      </c>
      <c r="V106" s="22">
        <v>9.1909667017716021</v>
      </c>
      <c r="W106" s="22">
        <v>20.261504046526316</v>
      </c>
      <c r="X106" s="22">
        <v>20.261504046526316</v>
      </c>
      <c r="Y106" s="22">
        <v>20.261504046526316</v>
      </c>
      <c r="Z106" s="22">
        <v>9.0020498921732557</v>
      </c>
      <c r="AA106" s="22">
        <v>20.334779005526315</v>
      </c>
      <c r="AB106" s="22">
        <v>20.334779005526315</v>
      </c>
      <c r="AC106" s="22">
        <v>20.334779005526315</v>
      </c>
      <c r="AD106" s="22">
        <v>8.8728043823136939</v>
      </c>
      <c r="AE106" s="22">
        <v>20.416162725526316</v>
      </c>
      <c r="AF106" s="22">
        <v>20.416162725526316</v>
      </c>
      <c r="AG106" s="22">
        <v>20.416162725526316</v>
      </c>
      <c r="AH106" s="22">
        <v>8.7119532031957281</v>
      </c>
      <c r="AI106" s="22">
        <v>20.516776157526316</v>
      </c>
      <c r="AJ106" s="22">
        <v>20.516776157526316</v>
      </c>
      <c r="AK106" s="22">
        <v>20.516776157526316</v>
      </c>
      <c r="AL106" s="22">
        <v>8.4890057730371016</v>
      </c>
      <c r="AM106" s="22">
        <v>20.629101904526316</v>
      </c>
      <c r="AN106" s="22">
        <v>20.629101904526316</v>
      </c>
      <c r="AO106" s="22">
        <v>20.629101904526316</v>
      </c>
      <c r="AP106" s="22">
        <v>8.2950608898869636</v>
      </c>
      <c r="AQ106" s="22">
        <v>20.758764986526316</v>
      </c>
      <c r="AR106" s="22">
        <v>20.758764986526316</v>
      </c>
      <c r="AS106" s="22">
        <v>20.724071780890437</v>
      </c>
      <c r="AT106" s="22">
        <v>8.0367489719812344</v>
      </c>
      <c r="AU106" s="22">
        <v>21.427337424526314</v>
      </c>
      <c r="AV106" s="22">
        <v>21.427337424526314</v>
      </c>
      <c r="AW106" s="22">
        <v>20.575074096712715</v>
      </c>
      <c r="AX106" s="22">
        <v>6.9060506929992034</v>
      </c>
      <c r="AY106" s="22">
        <v>22.014645385526315</v>
      </c>
      <c r="AZ106" s="22">
        <v>22.014645385526315</v>
      </c>
      <c r="BA106" s="22">
        <v>20.054763742358951</v>
      </c>
      <c r="BB106" s="22">
        <v>5.9334459211945116</v>
      </c>
      <c r="BC106" s="22">
        <v>22.347300445526315</v>
      </c>
      <c r="BD106" s="22">
        <v>22.347300445526315</v>
      </c>
      <c r="BE106" s="22">
        <v>19.91847893931898</v>
      </c>
      <c r="BF106" s="22">
        <v>5.5424854788447799</v>
      </c>
      <c r="BG106" s="22">
        <v>22.536270124526315</v>
      </c>
      <c r="BH106" s="22">
        <v>22.536270124526315</v>
      </c>
      <c r="BI106" s="22">
        <v>19.809196019819382</v>
      </c>
      <c r="BJ106" s="22">
        <v>5.4294153962503202</v>
      </c>
      <c r="BK106" s="25">
        <v>20.157921685526315</v>
      </c>
      <c r="BL106" s="25">
        <v>20.157921685526315</v>
      </c>
      <c r="BM106" s="25">
        <v>20.157921685526315</v>
      </c>
      <c r="BN106" s="25">
        <v>9.3218106593908701</v>
      </c>
      <c r="BO106" s="25">
        <v>20.131198576526316</v>
      </c>
      <c r="BP106" s="25">
        <v>20.131198576526316</v>
      </c>
      <c r="BQ106" s="25">
        <v>20.131198576526316</v>
      </c>
      <c r="BR106" s="25">
        <v>9.335912236230568</v>
      </c>
      <c r="BS106" s="25">
        <v>20.155829940526313</v>
      </c>
      <c r="BT106" s="25">
        <v>20.155829940526313</v>
      </c>
      <c r="BU106" s="25">
        <v>20.155829940526313</v>
      </c>
      <c r="BV106" s="25">
        <v>9.3147632844866841</v>
      </c>
      <c r="BW106" s="25">
        <v>20.178173793526316</v>
      </c>
      <c r="BX106" s="25">
        <v>20.178173793526316</v>
      </c>
      <c r="BY106" s="25">
        <v>20.178173793526316</v>
      </c>
      <c r="BZ106" s="25">
        <v>9.2194065928693263</v>
      </c>
      <c r="CA106" s="25">
        <v>20.206714539526317</v>
      </c>
      <c r="CB106" s="25">
        <v>20.206714539526317</v>
      </c>
      <c r="CC106" s="25">
        <v>20.206714539526317</v>
      </c>
      <c r="CD106" s="25">
        <v>9.0661835112796432</v>
      </c>
      <c r="CE106" s="25">
        <v>20.242549583526316</v>
      </c>
      <c r="CF106" s="25">
        <v>20.242549583526316</v>
      </c>
      <c r="CG106" s="25">
        <v>20.242549583526316</v>
      </c>
      <c r="CH106" s="25">
        <v>8.975085346455506</v>
      </c>
      <c r="CI106" s="25">
        <v>20.281568540526315</v>
      </c>
      <c r="CJ106" s="25">
        <v>20.281568540526315</v>
      </c>
      <c r="CK106" s="25">
        <v>20.281568540526315</v>
      </c>
      <c r="CL106" s="25">
        <v>8.8469129885666078</v>
      </c>
      <c r="CM106" s="25">
        <v>20.327958931526315</v>
      </c>
      <c r="CN106" s="25">
        <v>20.327958931526315</v>
      </c>
      <c r="CO106" s="25">
        <v>20.327958931526315</v>
      </c>
      <c r="CP106" s="25">
        <v>8.657831809540923</v>
      </c>
      <c r="CQ106" s="25">
        <v>20.379301906526315</v>
      </c>
      <c r="CR106" s="25">
        <v>20.379301906526315</v>
      </c>
      <c r="CS106" s="25">
        <v>20.379301906526315</v>
      </c>
      <c r="CT106" s="25">
        <v>8.49212867694302</v>
      </c>
      <c r="CU106" s="25">
        <v>20.438312180526314</v>
      </c>
      <c r="CV106" s="25">
        <v>20.438312180526314</v>
      </c>
      <c r="CW106" s="25">
        <v>20.438312180526314</v>
      </c>
      <c r="CX106" s="25">
        <v>8.2621210079318601</v>
      </c>
      <c r="CY106" s="25">
        <v>20.655583591526316</v>
      </c>
      <c r="CZ106" s="25">
        <v>20.655583591526316</v>
      </c>
      <c r="DA106" s="25">
        <v>20.655583591526316</v>
      </c>
      <c r="DB106" s="25">
        <v>7.4146651924878562</v>
      </c>
      <c r="DC106" s="25">
        <v>20.887777229526314</v>
      </c>
      <c r="DD106" s="25">
        <v>20.887777229526314</v>
      </c>
      <c r="DE106" s="25">
        <v>20.517794934720659</v>
      </c>
      <c r="DF106" s="25">
        <v>6.5043266085453784</v>
      </c>
      <c r="DG106" s="25">
        <v>21.123553597526314</v>
      </c>
      <c r="DH106" s="25">
        <v>21.123553597526314</v>
      </c>
      <c r="DI106" s="25">
        <v>20.480634756263743</v>
      </c>
      <c r="DJ106" s="25">
        <v>5.7458220361763939</v>
      </c>
      <c r="DK106" s="25">
        <v>21.270722064526314</v>
      </c>
      <c r="DL106" s="25">
        <v>21.270722064526314</v>
      </c>
      <c r="DM106" s="25">
        <v>20.329590827228266</v>
      </c>
      <c r="DN106" s="25">
        <v>5.3777824224249606</v>
      </c>
      <c r="DO106" s="27">
        <v>20.144702019526314</v>
      </c>
      <c r="DP106" s="27">
        <v>20.144702019526314</v>
      </c>
      <c r="DQ106" s="27">
        <v>20.144702019526314</v>
      </c>
      <c r="DR106" s="27">
        <v>9.3564892740950221</v>
      </c>
      <c r="DS106" s="27">
        <v>20.106562373526316</v>
      </c>
      <c r="DT106" s="27">
        <v>20.106562373526316</v>
      </c>
      <c r="DU106" s="27">
        <v>20.106562373526316</v>
      </c>
      <c r="DV106" s="27">
        <v>9.3999092085632832</v>
      </c>
      <c r="DW106" s="27">
        <v>20.145489925526316</v>
      </c>
      <c r="DX106" s="27">
        <v>20.145489925526316</v>
      </c>
      <c r="DY106" s="27">
        <v>20.145489925526316</v>
      </c>
      <c r="DZ106" s="27">
        <v>9.3628308702732763</v>
      </c>
      <c r="EA106" s="27">
        <v>20.185106006526315</v>
      </c>
      <c r="EB106" s="27">
        <v>20.185106006526315</v>
      </c>
      <c r="EC106" s="27">
        <v>20.185106006526315</v>
      </c>
      <c r="ED106" s="27">
        <v>9.2554530394445234</v>
      </c>
      <c r="EE106" s="27">
        <v>20.234192945526317</v>
      </c>
      <c r="EF106" s="27">
        <v>20.234192945526317</v>
      </c>
      <c r="EG106" s="27">
        <v>20.234192945526317</v>
      </c>
      <c r="EH106" s="27">
        <v>9.0913016930633503</v>
      </c>
      <c r="EI106" s="27">
        <v>20.293712368526315</v>
      </c>
      <c r="EJ106" s="27">
        <v>20.293712368526315</v>
      </c>
      <c r="EK106" s="27">
        <v>20.293712368526315</v>
      </c>
      <c r="EL106" s="27">
        <v>8.9953652775070463</v>
      </c>
      <c r="EM106" s="27">
        <v>20.357849814526315</v>
      </c>
      <c r="EN106" s="27">
        <v>20.357849814526315</v>
      </c>
      <c r="EO106" s="27">
        <v>20.357849814526315</v>
      </c>
      <c r="EP106" s="27">
        <v>8.8708043171443869</v>
      </c>
      <c r="EQ106" s="27">
        <v>20.434903709526314</v>
      </c>
      <c r="ER106" s="27">
        <v>20.434903709526314</v>
      </c>
      <c r="ES106" s="27">
        <v>20.434903709526314</v>
      </c>
      <c r="ET106" s="27">
        <v>8.6941626148556139</v>
      </c>
      <c r="EU106" s="27">
        <v>20.521076300526314</v>
      </c>
      <c r="EV106" s="27">
        <v>20.521076300526314</v>
      </c>
      <c r="EW106" s="27">
        <v>20.521076300526314</v>
      </c>
      <c r="EX106" s="27">
        <v>8.5452557123998609</v>
      </c>
      <c r="EY106" s="27">
        <v>20.621754634526315</v>
      </c>
      <c r="EZ106" s="27">
        <v>20.621754634526315</v>
      </c>
      <c r="FA106" s="27">
        <v>20.621754634526315</v>
      </c>
      <c r="FB106" s="27">
        <v>8.3328640713048756</v>
      </c>
      <c r="FC106" s="27">
        <v>21.123783427526316</v>
      </c>
      <c r="FD106" s="27">
        <v>21.123783427526316</v>
      </c>
      <c r="FE106" s="27">
        <v>20.647488889034026</v>
      </c>
      <c r="FF106" s="27">
        <v>7.4104292681068884</v>
      </c>
      <c r="FG106" s="27">
        <v>21.645022911526315</v>
      </c>
      <c r="FH106" s="27">
        <v>21.645022911526315</v>
      </c>
      <c r="FI106" s="27">
        <v>20.447189647863791</v>
      </c>
      <c r="FJ106" s="27">
        <v>6.6598698772561242</v>
      </c>
      <c r="FK106" s="27">
        <v>21.966680650526314</v>
      </c>
      <c r="FL106" s="27">
        <v>21.966680650526314</v>
      </c>
      <c r="FM106" s="27">
        <v>20.362343656414371</v>
      </c>
      <c r="FN106" s="27">
        <v>6.4120484866486063</v>
      </c>
      <c r="FO106" s="27">
        <v>22.145425954526317</v>
      </c>
      <c r="FP106" s="27">
        <v>22.145425954526317</v>
      </c>
      <c r="FQ106" s="27">
        <v>20.282108895651945</v>
      </c>
      <c r="FR106" s="27">
        <v>6.4474693897027144</v>
      </c>
      <c r="FS106" s="28">
        <v>20.144516234526314</v>
      </c>
      <c r="FT106" s="28">
        <v>20.144516234526314</v>
      </c>
      <c r="FU106" s="28">
        <v>20.144516234526314</v>
      </c>
      <c r="FV106" s="28">
        <v>9.3562380018248259</v>
      </c>
      <c r="FW106" s="28">
        <v>20.108130791526314</v>
      </c>
      <c r="FX106" s="28">
        <v>20.108130791526314</v>
      </c>
      <c r="FY106" s="28">
        <v>20.108130791526314</v>
      </c>
      <c r="FZ106" s="28">
        <v>9.3942945460130112</v>
      </c>
      <c r="GA106" s="28">
        <v>20.158046263526316</v>
      </c>
      <c r="GB106" s="28">
        <v>20.158046263526316</v>
      </c>
      <c r="GC106" s="28">
        <v>20.158046263526316</v>
      </c>
      <c r="GD106" s="28">
        <v>9.3547301631250122</v>
      </c>
      <c r="GE106" s="28">
        <v>20.217679279526315</v>
      </c>
      <c r="GF106" s="28">
        <v>20.217679279526315</v>
      </c>
      <c r="GG106" s="28">
        <v>20.217679279526315</v>
      </c>
      <c r="GH106" s="28">
        <v>9.2543694132896057</v>
      </c>
      <c r="GI106" s="28">
        <v>20.298749694526315</v>
      </c>
      <c r="GJ106" s="28">
        <v>20.298749694526315</v>
      </c>
      <c r="GK106" s="28">
        <v>20.298749694526315</v>
      </c>
      <c r="GL106" s="28">
        <v>9.1069819747708838</v>
      </c>
      <c r="GM106" s="28">
        <v>20.408795166526314</v>
      </c>
      <c r="GN106" s="28">
        <v>20.408795166526314</v>
      </c>
      <c r="GO106" s="28">
        <v>20.408795166526314</v>
      </c>
      <c r="GP106" s="28">
        <v>9.0368901979478107</v>
      </c>
      <c r="GQ106" s="28">
        <v>20.540688394526313</v>
      </c>
      <c r="GR106" s="28">
        <v>20.540688394526313</v>
      </c>
      <c r="GS106" s="28">
        <v>20.540688394526313</v>
      </c>
      <c r="GT106" s="28">
        <v>8.9408184435152709</v>
      </c>
      <c r="GU106" s="28">
        <v>20.714064775526314</v>
      </c>
      <c r="GV106" s="28">
        <v>20.714064775526314</v>
      </c>
      <c r="GW106" s="28">
        <v>20.713991104361437</v>
      </c>
      <c r="GX106" s="28">
        <v>8.7882375055872473</v>
      </c>
      <c r="GY106" s="28">
        <v>20.915856572526316</v>
      </c>
      <c r="GZ106" s="28">
        <v>20.915856572526316</v>
      </c>
      <c r="HA106" s="28">
        <v>20.690606026437464</v>
      </c>
      <c r="HB106" s="28">
        <v>8.6821247425202248</v>
      </c>
      <c r="HC106" s="28">
        <v>21.154710943526315</v>
      </c>
      <c r="HD106" s="28">
        <v>21.154710943526315</v>
      </c>
      <c r="HE106" s="28">
        <v>20.653443570880615</v>
      </c>
      <c r="HF106" s="28">
        <v>8.5327867918992801</v>
      </c>
      <c r="HG106" s="28">
        <v>21.849318145526315</v>
      </c>
      <c r="HH106" s="28">
        <v>21.849318145526315</v>
      </c>
      <c r="HI106" s="28">
        <v>20.497442126045712</v>
      </c>
      <c r="HJ106" s="28">
        <v>7.5947658307165398</v>
      </c>
      <c r="HK106" s="28">
        <v>22.263463624526317</v>
      </c>
      <c r="HL106" s="28">
        <v>22.263463624526317</v>
      </c>
      <c r="HM106" s="28">
        <v>20.024382606381888</v>
      </c>
      <c r="HN106" s="28">
        <v>4.2484754969530378</v>
      </c>
      <c r="HO106" s="28">
        <v>22.461398957526313</v>
      </c>
      <c r="HP106" s="28">
        <v>22.461398957526313</v>
      </c>
      <c r="HQ106" s="28">
        <v>19.887149097241341</v>
      </c>
      <c r="HR106" s="28">
        <v>1.7949085790430885</v>
      </c>
      <c r="HS106" s="28">
        <v>22.534539211526315</v>
      </c>
      <c r="HT106" s="28">
        <v>22.534539211526315</v>
      </c>
      <c r="HU106" s="28">
        <v>19.182406574580099</v>
      </c>
      <c r="HV106" s="28">
        <v>-5.300146351975954E-2</v>
      </c>
      <c r="HW106" s="29">
        <v>20.135757348526315</v>
      </c>
      <c r="HX106" s="29">
        <v>20.135757348526315</v>
      </c>
      <c r="HY106" s="29">
        <v>20.135757348526315</v>
      </c>
      <c r="HZ106" s="29">
        <v>9.390291198608864</v>
      </c>
      <c r="IA106" s="29">
        <v>20.090694946526316</v>
      </c>
      <c r="IB106" s="29">
        <v>20.090694946526316</v>
      </c>
      <c r="IC106" s="29">
        <v>20.090694946526316</v>
      </c>
      <c r="ID106" s="29">
        <v>9.4615125465556869</v>
      </c>
      <c r="IE106" s="29">
        <v>20.131837117526317</v>
      </c>
      <c r="IF106" s="29">
        <v>20.131837117526317</v>
      </c>
      <c r="IG106" s="29">
        <v>20.131837117526317</v>
      </c>
      <c r="IH106" s="29">
        <v>9.4545661851022018</v>
      </c>
      <c r="II106" s="29">
        <v>20.184838395526313</v>
      </c>
      <c r="IJ106" s="29">
        <v>20.184838395526313</v>
      </c>
      <c r="IK106" s="29">
        <v>20.184838395526313</v>
      </c>
      <c r="IL106" s="29">
        <v>9.3795155649797817</v>
      </c>
      <c r="IM106" s="29">
        <v>20.259158708526314</v>
      </c>
      <c r="IN106" s="29">
        <v>20.259158708526314</v>
      </c>
      <c r="IO106" s="29">
        <v>20.259158708526314</v>
      </c>
      <c r="IP106" s="29">
        <v>9.2566160540978455</v>
      </c>
      <c r="IQ106" s="29">
        <v>20.363994015526316</v>
      </c>
      <c r="IR106" s="29">
        <v>20.363994015526316</v>
      </c>
      <c r="IS106" s="29">
        <v>20.363994015526316</v>
      </c>
      <c r="IT106" s="29">
        <v>9.1909989618061534</v>
      </c>
      <c r="IU106" s="29">
        <v>20.489858174526315</v>
      </c>
      <c r="IV106" s="29">
        <v>20.489858174526315</v>
      </c>
      <c r="IW106" s="29">
        <v>20.489858174526315</v>
      </c>
      <c r="IX106" s="29">
        <v>9.1030459912019008</v>
      </c>
      <c r="IY106" s="29">
        <v>20.659211289526315</v>
      </c>
      <c r="IZ106" s="29">
        <v>20.659211289526315</v>
      </c>
      <c r="JA106" s="29">
        <v>20.659211289526315</v>
      </c>
      <c r="JB106" s="29">
        <v>8.9683387411609967</v>
      </c>
      <c r="JC106" s="29">
        <v>20.859634577526315</v>
      </c>
      <c r="JD106" s="29">
        <v>20.859634577526315</v>
      </c>
      <c r="JE106" s="29">
        <v>20.698708031252973</v>
      </c>
      <c r="JF106" s="29">
        <v>8.8751305345244944</v>
      </c>
      <c r="JG106" s="29">
        <v>21.105193987526317</v>
      </c>
      <c r="JH106" s="29">
        <v>21.105193987526317</v>
      </c>
      <c r="JI106" s="29">
        <v>20.667987428862471</v>
      </c>
      <c r="JJ106" s="29">
        <v>8.6539967394810802</v>
      </c>
      <c r="JK106" s="29">
        <v>21.863440861526314</v>
      </c>
      <c r="JL106" s="29">
        <v>21.863440861526314</v>
      </c>
      <c r="JM106" s="29">
        <v>20.554303823976998</v>
      </c>
      <c r="JN106" s="29">
        <v>5.7640132526200212</v>
      </c>
      <c r="JO106" s="29">
        <v>22.250578073526313</v>
      </c>
      <c r="JP106" s="29">
        <v>22.250578073526313</v>
      </c>
      <c r="JQ106" s="29">
        <v>19.921511717944092</v>
      </c>
      <c r="JR106" s="29">
        <v>2.8438069773437729</v>
      </c>
      <c r="JS106" s="29">
        <v>22.365905010526316</v>
      </c>
      <c r="JT106" s="29">
        <v>22.365905010526316</v>
      </c>
      <c r="JU106" s="29">
        <v>19.82406051226495</v>
      </c>
      <c r="JV106" s="29">
        <v>0.91785284788920407</v>
      </c>
      <c r="JW106" s="29">
        <v>22.324540361526317</v>
      </c>
      <c r="JX106" s="29">
        <v>22.324540361526317</v>
      </c>
      <c r="JY106" s="29">
        <v>19.512771054357692</v>
      </c>
      <c r="JZ106" s="29">
        <v>0.71992392938039984</v>
      </c>
    </row>
    <row r="107" spans="1:286" ht="15" thickBot="1" x14ac:dyDescent="0.35">
      <c r="A107" s="2"/>
      <c r="B107" s="74" t="s">
        <v>595</v>
      </c>
      <c r="C107" s="74" t="s">
        <v>551</v>
      </c>
      <c r="D107" s="74" t="s">
        <v>880</v>
      </c>
      <c r="E107" s="87">
        <v>369848</v>
      </c>
      <c r="F107" s="84">
        <v>404515</v>
      </c>
      <c r="G107" s="22">
        <v>26.331857164684209</v>
      </c>
      <c r="H107" s="22">
        <v>15.662584611764515</v>
      </c>
      <c r="I107" s="22">
        <v>11.257007950841421</v>
      </c>
      <c r="J107" s="22">
        <v>23.781021786024873</v>
      </c>
      <c r="K107" s="22">
        <v>26.300523976684207</v>
      </c>
      <c r="L107" s="22">
        <v>13.599012294293908</v>
      </c>
      <c r="M107" s="22">
        <v>9.7738778953169607</v>
      </c>
      <c r="N107" s="22">
        <v>23.184727096322412</v>
      </c>
      <c r="O107" s="22">
        <v>26.313705521684209</v>
      </c>
      <c r="P107" s="22">
        <v>13.598959859724923</v>
      </c>
      <c r="Q107" s="22">
        <v>9.7738402095598147</v>
      </c>
      <c r="R107" s="22">
        <v>22.434891075154511</v>
      </c>
      <c r="S107" s="22">
        <v>26.322297972684208</v>
      </c>
      <c r="T107" s="22">
        <v>13.598659023837376</v>
      </c>
      <c r="U107" s="22">
        <v>9.7736239928840885</v>
      </c>
      <c r="V107" s="22">
        <v>22.415463656904702</v>
      </c>
      <c r="W107" s="22">
        <v>26.330283269684209</v>
      </c>
      <c r="X107" s="22">
        <v>13.598341156409136</v>
      </c>
      <c r="Y107" s="22">
        <v>9.7733955353047239</v>
      </c>
      <c r="Z107" s="22">
        <v>22.397250953085436</v>
      </c>
      <c r="AA107" s="22">
        <v>26.33746179968421</v>
      </c>
      <c r="AB107" s="22">
        <v>13.598007885245101</v>
      </c>
      <c r="AC107" s="22">
        <v>9.7731560067571497</v>
      </c>
      <c r="AD107" s="22">
        <v>22.36339176514279</v>
      </c>
      <c r="AE107" s="22">
        <v>26.34374098068421</v>
      </c>
      <c r="AF107" s="22">
        <v>13.597657671460066</v>
      </c>
      <c r="AG107" s="22">
        <v>9.7729043012142682</v>
      </c>
      <c r="AH107" s="22">
        <v>22.34809288460097</v>
      </c>
      <c r="AI107" s="22">
        <v>26.348394519684209</v>
      </c>
      <c r="AJ107" s="22">
        <v>13.597292162954092</v>
      </c>
      <c r="AK107" s="22">
        <v>9.7726416030543</v>
      </c>
      <c r="AL107" s="22">
        <v>22.349196127213951</v>
      </c>
      <c r="AM107" s="22">
        <v>26.351361697684208</v>
      </c>
      <c r="AN107" s="22">
        <v>13.596916090478926</v>
      </c>
      <c r="AO107" s="22">
        <v>9.772371312361674</v>
      </c>
      <c r="AP107" s="22">
        <v>22.331980983013423</v>
      </c>
      <c r="AQ107" s="22">
        <v>26.353617679684209</v>
      </c>
      <c r="AR107" s="22">
        <v>13.298276864966988</v>
      </c>
      <c r="AS107" s="22">
        <v>9.5577334208928608</v>
      </c>
      <c r="AT107" s="22">
        <v>22.318996652492189</v>
      </c>
      <c r="AU107" s="22">
        <v>26.357151773684208</v>
      </c>
      <c r="AV107" s="22">
        <v>13.296115569989079</v>
      </c>
      <c r="AW107" s="22">
        <v>9.5561800556371566</v>
      </c>
      <c r="AX107" s="22">
        <v>22.336196110987899</v>
      </c>
      <c r="AY107" s="22">
        <v>26.355870066684208</v>
      </c>
      <c r="AZ107" s="22">
        <v>13.24343559129534</v>
      </c>
      <c r="BA107" s="22">
        <v>9.518317917701113</v>
      </c>
      <c r="BB107" s="22">
        <v>22.339025221362057</v>
      </c>
      <c r="BC107" s="22">
        <v>26.347005934684208</v>
      </c>
      <c r="BD107" s="22">
        <v>13.242208417229294</v>
      </c>
      <c r="BE107" s="22">
        <v>9.5174359235372528</v>
      </c>
      <c r="BF107" s="22">
        <v>22.371162474119824</v>
      </c>
      <c r="BG107" s="22">
        <v>26.33215345268421</v>
      </c>
      <c r="BH107" s="22">
        <v>13.230233799202272</v>
      </c>
      <c r="BI107" s="22">
        <v>9.5088295297855332</v>
      </c>
      <c r="BJ107" s="22">
        <v>22.405638303565379</v>
      </c>
      <c r="BK107" s="25">
        <v>26.335765025684211</v>
      </c>
      <c r="BL107" s="25">
        <v>15.662603153371107</v>
      </c>
      <c r="BM107" s="25">
        <v>11.257021277059156</v>
      </c>
      <c r="BN107" s="25">
        <v>23.770757129572072</v>
      </c>
      <c r="BO107" s="25">
        <v>26.307938311684207</v>
      </c>
      <c r="BP107" s="25">
        <v>14.801112517326043</v>
      </c>
      <c r="BQ107" s="25">
        <v>10.637850994508826</v>
      </c>
      <c r="BR107" s="25">
        <v>23.507379193066051</v>
      </c>
      <c r="BS107" s="25">
        <v>26.311427981684208</v>
      </c>
      <c r="BT107" s="25">
        <v>14.801093439951048</v>
      </c>
      <c r="BU107" s="25">
        <v>10.637837283223789</v>
      </c>
      <c r="BV107" s="25">
        <v>23.13311154558243</v>
      </c>
      <c r="BW107" s="25">
        <v>26.311214452684208</v>
      </c>
      <c r="BX107" s="25">
        <v>14.801003368855262</v>
      </c>
      <c r="BY107" s="25">
        <v>10.637772547353782</v>
      </c>
      <c r="BZ107" s="25">
        <v>23.150657955552774</v>
      </c>
      <c r="CA107" s="25">
        <v>26.311792266684208</v>
      </c>
      <c r="CB107" s="25">
        <v>14.800909381571209</v>
      </c>
      <c r="CC107" s="25">
        <v>10.63770499684216</v>
      </c>
      <c r="CD107" s="25">
        <v>23.154132165101139</v>
      </c>
      <c r="CE107" s="25">
        <v>26.31102683968421</v>
      </c>
      <c r="CF107" s="25">
        <v>14.800812355875291</v>
      </c>
      <c r="CG107" s="25">
        <v>10.637635262564103</v>
      </c>
      <c r="CH107" s="25">
        <v>23.141208266814871</v>
      </c>
      <c r="CI107" s="25">
        <v>26.310193247684207</v>
      </c>
      <c r="CJ107" s="25">
        <v>14.800712064786463</v>
      </c>
      <c r="CK107" s="25">
        <v>10.63756318138387</v>
      </c>
      <c r="CL107" s="25">
        <v>23.140061982193266</v>
      </c>
      <c r="CM107" s="25">
        <v>26.30964298968421</v>
      </c>
      <c r="CN107" s="25">
        <v>14.800608492289737</v>
      </c>
      <c r="CO107" s="25">
        <v>10.637488741791168</v>
      </c>
      <c r="CP107" s="25">
        <v>23.148863371036683</v>
      </c>
      <c r="CQ107" s="25">
        <v>26.309087488684209</v>
      </c>
      <c r="CR107" s="25">
        <v>14.800502668486848</v>
      </c>
      <c r="CS107" s="25">
        <v>10.637412684140402</v>
      </c>
      <c r="CT107" s="25">
        <v>23.139446042450295</v>
      </c>
      <c r="CU107" s="25">
        <v>26.308809671684209</v>
      </c>
      <c r="CV107" s="25">
        <v>14.781500964661248</v>
      </c>
      <c r="CW107" s="25">
        <v>10.623755785464583</v>
      </c>
      <c r="CX107" s="25">
        <v>23.130105972223156</v>
      </c>
      <c r="CY107" s="25">
        <v>26.303868560684208</v>
      </c>
      <c r="CZ107" s="25">
        <v>14.781202120005419</v>
      </c>
      <c r="DA107" s="25">
        <v>10.6235409999263</v>
      </c>
      <c r="DB107" s="25">
        <v>23.157479855462761</v>
      </c>
      <c r="DC107" s="25">
        <v>26.295442258684208</v>
      </c>
      <c r="DD107" s="25">
        <v>14.728251350674263</v>
      </c>
      <c r="DE107" s="25">
        <v>10.585484239427382</v>
      </c>
      <c r="DF107" s="25">
        <v>23.174117367196459</v>
      </c>
      <c r="DG107" s="25">
        <v>26.284138393684209</v>
      </c>
      <c r="DH107" s="25">
        <v>14.727926187120609</v>
      </c>
      <c r="DI107" s="25">
        <v>10.585250537979022</v>
      </c>
      <c r="DJ107" s="25">
        <v>23.208108008344666</v>
      </c>
      <c r="DK107" s="25">
        <v>26.269763657684209</v>
      </c>
      <c r="DL107" s="25">
        <v>14.712819930585979</v>
      </c>
      <c r="DM107" s="25">
        <v>10.574393373971107</v>
      </c>
      <c r="DN107" s="25">
        <v>23.241415726747768</v>
      </c>
      <c r="DO107" s="27">
        <v>26.33185452168421</v>
      </c>
      <c r="DP107" s="27">
        <v>15.662587383906139</v>
      </c>
      <c r="DQ107" s="27">
        <v>11.257009943234191</v>
      </c>
      <c r="DR107" s="27">
        <v>23.781024315639232</v>
      </c>
      <c r="DS107" s="27">
        <v>26.300472944684209</v>
      </c>
      <c r="DT107" s="27">
        <v>13.599024274986348</v>
      </c>
      <c r="DU107" s="27">
        <v>9.7738865060765132</v>
      </c>
      <c r="DV107" s="27">
        <v>23.184779069260692</v>
      </c>
      <c r="DW107" s="27">
        <v>26.31358298368421</v>
      </c>
      <c r="DX107" s="27">
        <v>13.598987724706726</v>
      </c>
      <c r="DY107" s="27">
        <v>9.7738602366708864</v>
      </c>
      <c r="DZ107" s="27">
        <v>22.435016459518287</v>
      </c>
      <c r="EA107" s="27">
        <v>26.322096518684209</v>
      </c>
      <c r="EB107" s="27">
        <v>13.598710309178658</v>
      </c>
      <c r="EC107" s="27">
        <v>9.773660852668657</v>
      </c>
      <c r="ED107" s="27">
        <v>22.415667135029999</v>
      </c>
      <c r="EE107" s="27">
        <v>26.329985070684209</v>
      </c>
      <c r="EF107" s="27">
        <v>13.598425880065166</v>
      </c>
      <c r="EG107" s="27">
        <v>9.77345642786449</v>
      </c>
      <c r="EH107" s="27">
        <v>22.397550787048978</v>
      </c>
      <c r="EI107" s="27">
        <v>26.337021608684211</v>
      </c>
      <c r="EJ107" s="27">
        <v>13.598135549809637</v>
      </c>
      <c r="EK107" s="27">
        <v>9.773247761793348</v>
      </c>
      <c r="EL107" s="27">
        <v>22.363834369428339</v>
      </c>
      <c r="EM107" s="27">
        <v>26.343132772684207</v>
      </c>
      <c r="EN107" s="27">
        <v>13.597839156982944</v>
      </c>
      <c r="EO107" s="27">
        <v>9.7730347384329406</v>
      </c>
      <c r="EP107" s="27">
        <v>22.348702257907135</v>
      </c>
      <c r="EQ107" s="27">
        <v>26.347241396684208</v>
      </c>
      <c r="ER107" s="27">
        <v>13.597537996401222</v>
      </c>
      <c r="ES107" s="27">
        <v>9.7728182883931201</v>
      </c>
      <c r="ET107" s="27">
        <v>22.350025245008929</v>
      </c>
      <c r="EU107" s="27">
        <v>26.349950197684208</v>
      </c>
      <c r="EV107" s="27">
        <v>13.597233225123565</v>
      </c>
      <c r="EW107" s="27">
        <v>9.772599243275037</v>
      </c>
      <c r="EX107" s="27">
        <v>22.333055772941584</v>
      </c>
      <c r="EY107" s="27">
        <v>26.351944209684209</v>
      </c>
      <c r="EZ107" s="27">
        <v>13.321615278175246</v>
      </c>
      <c r="FA107" s="27">
        <v>9.5745071979901635</v>
      </c>
      <c r="FB107" s="27">
        <v>22.320340913231931</v>
      </c>
      <c r="FC107" s="27">
        <v>26.354218359684207</v>
      </c>
      <c r="FD107" s="27">
        <v>13.319926301476652</v>
      </c>
      <c r="FE107" s="27">
        <v>9.5732932971815714</v>
      </c>
      <c r="FF107" s="27">
        <v>22.33872888062611</v>
      </c>
      <c r="FG107" s="27">
        <v>26.350657173684208</v>
      </c>
      <c r="FH107" s="27">
        <v>13.270423602094304</v>
      </c>
      <c r="FI107" s="27">
        <v>9.5377147324460516</v>
      </c>
      <c r="FJ107" s="27">
        <v>22.342865489910036</v>
      </c>
      <c r="FK107" s="27">
        <v>26.340020243684208</v>
      </c>
      <c r="FL107" s="27">
        <v>13.269596746354875</v>
      </c>
      <c r="FM107" s="27">
        <v>9.537120454945649</v>
      </c>
      <c r="FN107" s="27">
        <v>22.375758352229333</v>
      </c>
      <c r="FO107" s="27">
        <v>26.323498130684207</v>
      </c>
      <c r="FP107" s="27">
        <v>13.263342228537859</v>
      </c>
      <c r="FQ107" s="27">
        <v>9.5326252098414681</v>
      </c>
      <c r="FR107" s="27">
        <v>22.411053957633797</v>
      </c>
      <c r="FS107" s="28">
        <v>26.331905767684209</v>
      </c>
      <c r="FT107" s="28">
        <v>15.662584611524105</v>
      </c>
      <c r="FU107" s="28">
        <v>11.257007950668635</v>
      </c>
      <c r="FV107" s="28">
        <v>23.78093087013033</v>
      </c>
      <c r="FW107" s="28">
        <v>26.297851835684209</v>
      </c>
      <c r="FX107" s="28">
        <v>13.599012293143941</v>
      </c>
      <c r="FY107" s="28">
        <v>9.7738778944904574</v>
      </c>
      <c r="FZ107" s="28">
        <v>23.192563194578</v>
      </c>
      <c r="GA107" s="28">
        <v>26.30831563768421</v>
      </c>
      <c r="GB107" s="28">
        <v>13.598959857334835</v>
      </c>
      <c r="GC107" s="28">
        <v>9.7738402078420101</v>
      </c>
      <c r="GD107" s="28">
        <v>22.450864353005226</v>
      </c>
      <c r="GE107" s="28">
        <v>26.314159651684207</v>
      </c>
      <c r="GF107" s="28">
        <v>13.598643941865538</v>
      </c>
      <c r="GG107" s="28">
        <v>9.7736131531739705</v>
      </c>
      <c r="GH107" s="28">
        <v>22.43942120991964</v>
      </c>
      <c r="GI107" s="28">
        <v>26.31779633168421</v>
      </c>
      <c r="GJ107" s="28">
        <v>13.598310931404015</v>
      </c>
      <c r="GK107" s="28">
        <v>9.7733738119984235</v>
      </c>
      <c r="GL107" s="28">
        <v>22.429324397532554</v>
      </c>
      <c r="GM107" s="28">
        <v>26.318099143684208</v>
      </c>
      <c r="GN107" s="28">
        <v>13.59796250216537</v>
      </c>
      <c r="GO107" s="28">
        <v>9.7731233890441711</v>
      </c>
      <c r="GP107" s="28">
        <v>22.403579437214034</v>
      </c>
      <c r="GQ107" s="28">
        <v>26.31784561968421</v>
      </c>
      <c r="GR107" s="28">
        <v>13.597597086420061</v>
      </c>
      <c r="GS107" s="28">
        <v>9.7728607575531186</v>
      </c>
      <c r="GT107" s="28">
        <v>22.396695392140437</v>
      </c>
      <c r="GU107" s="28">
        <v>26.317049815684207</v>
      </c>
      <c r="GV107" s="28">
        <v>13.59721637467563</v>
      </c>
      <c r="GW107" s="28">
        <v>9.7725871325263274</v>
      </c>
      <c r="GX107" s="28">
        <v>22.406356075191443</v>
      </c>
      <c r="GY107" s="28">
        <v>26.315424110684209</v>
      </c>
      <c r="GZ107" s="28">
        <v>13.596825084547346</v>
      </c>
      <c r="HA107" s="28">
        <v>9.7723059046067728</v>
      </c>
      <c r="HB107" s="28">
        <v>22.398266691053198</v>
      </c>
      <c r="HC107" s="28">
        <v>26.31343476768421</v>
      </c>
      <c r="HD107" s="28">
        <v>13.323811701752717</v>
      </c>
      <c r="HE107" s="28">
        <v>9.5760858108620415</v>
      </c>
      <c r="HF107" s="28">
        <v>22.394763273511582</v>
      </c>
      <c r="HG107" s="28">
        <v>26.299440064684209</v>
      </c>
      <c r="HH107" s="28">
        <v>13.321574744054502</v>
      </c>
      <c r="HI107" s="28">
        <v>9.5744780653194823</v>
      </c>
      <c r="HJ107" s="28">
        <v>22.461213915763746</v>
      </c>
      <c r="HK107" s="28">
        <v>26.287957298684208</v>
      </c>
      <c r="HL107" s="28">
        <v>13.031249476817178</v>
      </c>
      <c r="HM107" s="28">
        <v>9.36581557936133</v>
      </c>
      <c r="HN107" s="28">
        <v>22.515686579429715</v>
      </c>
      <c r="HO107" s="28">
        <v>26.267785543684209</v>
      </c>
      <c r="HP107" s="28">
        <v>13.029994247379618</v>
      </c>
      <c r="HQ107" s="28">
        <v>9.3649134212495611</v>
      </c>
      <c r="HR107" s="28">
        <v>22.60055058834725</v>
      </c>
      <c r="HS107" s="28">
        <v>26.235801053684209</v>
      </c>
      <c r="HT107" s="28">
        <v>12.904660419045101</v>
      </c>
      <c r="HU107" s="28">
        <v>9.2748335310498735</v>
      </c>
      <c r="HV107" s="28">
        <v>22.689815071314349</v>
      </c>
      <c r="HW107" s="29">
        <v>26.331452602684209</v>
      </c>
      <c r="HX107" s="29">
        <v>15.662587942905883</v>
      </c>
      <c r="HY107" s="29">
        <v>11.257010344998314</v>
      </c>
      <c r="HZ107" s="29">
        <v>23.781682315882417</v>
      </c>
      <c r="IA107" s="29">
        <v>26.296923361684208</v>
      </c>
      <c r="IB107" s="29">
        <v>14.801081499887699</v>
      </c>
      <c r="IC107" s="29">
        <v>10.637828701665166</v>
      </c>
      <c r="ID107" s="29">
        <v>23.194112666195682</v>
      </c>
      <c r="IE107" s="29">
        <v>26.306884801684209</v>
      </c>
      <c r="IF107" s="29">
        <v>14.801034392963013</v>
      </c>
      <c r="IG107" s="29">
        <v>10.637794844990877</v>
      </c>
      <c r="IH107" s="29">
        <v>22.453278436171416</v>
      </c>
      <c r="II107" s="29">
        <v>26.31221918068421</v>
      </c>
      <c r="IJ107" s="29">
        <v>14.800501586912864</v>
      </c>
      <c r="IK107" s="29">
        <v>10.637411906791884</v>
      </c>
      <c r="IL107" s="29">
        <v>22.442683342704964</v>
      </c>
      <c r="IM107" s="29">
        <v>26.317565783684209</v>
      </c>
      <c r="IN107" s="29">
        <v>14.79992731909862</v>
      </c>
      <c r="IO107" s="29">
        <v>10.636999169206671</v>
      </c>
      <c r="IP107" s="29">
        <v>22.431132288292069</v>
      </c>
      <c r="IQ107" s="29">
        <v>26.319300585684211</v>
      </c>
      <c r="IR107" s="29">
        <v>14.799302964129341</v>
      </c>
      <c r="IS107" s="29">
        <v>10.636550432996938</v>
      </c>
      <c r="IT107" s="29">
        <v>22.4016510568512</v>
      </c>
      <c r="IU107" s="29">
        <v>26.321235275684209</v>
      </c>
      <c r="IV107" s="29">
        <v>14.798644374287633</v>
      </c>
      <c r="IW107" s="29">
        <v>10.636077091510318</v>
      </c>
      <c r="IX107" s="29">
        <v>22.388856385042644</v>
      </c>
      <c r="IY107" s="29">
        <v>26.323369243684208</v>
      </c>
      <c r="IZ107" s="29">
        <v>14.79795482591835</v>
      </c>
      <c r="JA107" s="29">
        <v>10.635581499520367</v>
      </c>
      <c r="JB107" s="29">
        <v>22.390570506177202</v>
      </c>
      <c r="JC107" s="29">
        <v>26.325368706684209</v>
      </c>
      <c r="JD107" s="29">
        <v>14.797237067515065</v>
      </c>
      <c r="JE107" s="29">
        <v>10.635065632423533</v>
      </c>
      <c r="JF107" s="29">
        <v>22.372494687818808</v>
      </c>
      <c r="JG107" s="29">
        <v>26.32809035268421</v>
      </c>
      <c r="JH107" s="29">
        <v>14.522536445888056</v>
      </c>
      <c r="JI107" s="29">
        <v>10.437632886908874</v>
      </c>
      <c r="JJ107" s="29">
        <v>22.35706651453004</v>
      </c>
      <c r="JK107" s="29">
        <v>26.34799417568421</v>
      </c>
      <c r="JL107" s="29">
        <v>14.518644915078045</v>
      </c>
      <c r="JM107" s="29">
        <v>10.434835967092951</v>
      </c>
      <c r="JN107" s="29">
        <v>22.352429731567</v>
      </c>
      <c r="JO107" s="29">
        <v>26.355939590684208</v>
      </c>
      <c r="JP107" s="29">
        <v>14.182812884093194</v>
      </c>
      <c r="JQ107" s="29">
        <v>10.193466874018483</v>
      </c>
      <c r="JR107" s="29">
        <v>22.345047383527174</v>
      </c>
      <c r="JS107" s="29">
        <v>26.34544528368421</v>
      </c>
      <c r="JT107" s="29">
        <v>14.181458784808775</v>
      </c>
      <c r="JU107" s="29">
        <v>10.192493656201071</v>
      </c>
      <c r="JV107" s="29">
        <v>22.363388871126862</v>
      </c>
      <c r="JW107" s="29">
        <v>26.325174411684209</v>
      </c>
      <c r="JX107" s="29">
        <v>14.133646980935707</v>
      </c>
      <c r="JY107" s="29">
        <v>10.158130371361164</v>
      </c>
      <c r="JZ107" s="29">
        <v>22.418055410370354</v>
      </c>
    </row>
    <row r="108" spans="1:286" ht="15" thickBot="1" x14ac:dyDescent="0.35">
      <c r="A108" s="2"/>
      <c r="B108" s="74" t="s">
        <v>488</v>
      </c>
      <c r="C108" s="74" t="s">
        <v>489</v>
      </c>
      <c r="D108" s="74" t="s">
        <v>873</v>
      </c>
      <c r="E108" s="87">
        <v>323582</v>
      </c>
      <c r="F108" s="84">
        <v>474255</v>
      </c>
      <c r="G108" s="22">
        <v>31.337162709736845</v>
      </c>
      <c r="H108" s="22">
        <v>16.036262286535692</v>
      </c>
      <c r="I108" s="22">
        <v>11.525577453271531</v>
      </c>
      <c r="J108" s="22">
        <v>10.969061407454191</v>
      </c>
      <c r="K108" s="22">
        <v>31.297621111736841</v>
      </c>
      <c r="L108" s="22">
        <v>16.028509388149331</v>
      </c>
      <c r="M108" s="22">
        <v>11.520005292549616</v>
      </c>
      <c r="N108" s="22">
        <v>11.196556646254407</v>
      </c>
      <c r="O108" s="22">
        <v>31.333980942736844</v>
      </c>
      <c r="P108" s="22">
        <v>16.018238408297115</v>
      </c>
      <c r="Q108" s="22">
        <v>11.512623337098121</v>
      </c>
      <c r="R108" s="22">
        <v>10.908848449228202</v>
      </c>
      <c r="S108" s="22">
        <v>31.389694335736841</v>
      </c>
      <c r="T108" s="22">
        <v>15.989914380312522</v>
      </c>
      <c r="U108" s="22">
        <v>11.492266300496196</v>
      </c>
      <c r="V108" s="22">
        <v>10.793866520350296</v>
      </c>
      <c r="W108" s="22">
        <v>31.476916001736843</v>
      </c>
      <c r="X108" s="22">
        <v>15.956507634966924</v>
      </c>
      <c r="Y108" s="22">
        <v>11.468256214850136</v>
      </c>
      <c r="Z108" s="22">
        <v>10.652705201474404</v>
      </c>
      <c r="AA108" s="22">
        <v>31.601061901736841</v>
      </c>
      <c r="AB108" s="22">
        <v>15.91804721253243</v>
      </c>
      <c r="AC108" s="22">
        <v>11.440613951975298</v>
      </c>
      <c r="AD108" s="22">
        <v>10.309025071842708</v>
      </c>
      <c r="AE108" s="22">
        <v>31.748305135736842</v>
      </c>
      <c r="AF108" s="22">
        <v>15.873625376165702</v>
      </c>
      <c r="AG108" s="22">
        <v>11.408687103529376</v>
      </c>
      <c r="AH108" s="22">
        <v>10.056672354167368</v>
      </c>
      <c r="AI108" s="22">
        <v>31.93817920073684</v>
      </c>
      <c r="AJ108" s="22">
        <v>15.823424866636673</v>
      </c>
      <c r="AK108" s="22">
        <v>11.372607008901818</v>
      </c>
      <c r="AL108" s="22">
        <v>9.7020963180455446</v>
      </c>
      <c r="AM108" s="22">
        <v>32.158623552736842</v>
      </c>
      <c r="AN108" s="22">
        <v>15.769026871896701</v>
      </c>
      <c r="AO108" s="22">
        <v>11.333510099006263</v>
      </c>
      <c r="AP108" s="22">
        <v>9.4419464486361875</v>
      </c>
      <c r="AQ108" s="22">
        <v>32.437192943736846</v>
      </c>
      <c r="AR108" s="22">
        <v>15.434420669193996</v>
      </c>
      <c r="AS108" s="22">
        <v>11.09302203285427</v>
      </c>
      <c r="AT108" s="22">
        <v>8.9767588853587164</v>
      </c>
      <c r="AU108" s="22">
        <v>34.148709400736841</v>
      </c>
      <c r="AV108" s="22">
        <v>15.07988202768539</v>
      </c>
      <c r="AW108" s="22">
        <v>10.838208130470296</v>
      </c>
      <c r="AX108" s="22">
        <v>6.4121413408390531</v>
      </c>
      <c r="AY108" s="22">
        <v>35.506720486736839</v>
      </c>
      <c r="AZ108" s="22">
        <v>14.733942238424122</v>
      </c>
      <c r="BA108" s="22">
        <v>10.58957439250463</v>
      </c>
      <c r="BB108" s="22">
        <v>2.9128330882223956</v>
      </c>
      <c r="BC108" s="22">
        <v>36.100639683736844</v>
      </c>
      <c r="BD108" s="22">
        <v>14.622793009417682</v>
      </c>
      <c r="BE108" s="22">
        <v>10.50968925313143</v>
      </c>
      <c r="BF108" s="22">
        <v>1.4761696014371495</v>
      </c>
      <c r="BG108" s="22">
        <v>36.378100782736844</v>
      </c>
      <c r="BH108" s="22">
        <v>14.412914290344419</v>
      </c>
      <c r="BI108" s="22">
        <v>10.358845285300887</v>
      </c>
      <c r="BJ108" s="22">
        <v>1.0462169616318349</v>
      </c>
      <c r="BK108" s="25">
        <v>31.362139485736844</v>
      </c>
      <c r="BL108" s="25">
        <v>16.033660768355055</v>
      </c>
      <c r="BM108" s="25">
        <v>11.5237076909322</v>
      </c>
      <c r="BN108" s="25">
        <v>10.88409340089558</v>
      </c>
      <c r="BO108" s="25">
        <v>31.33914244973684</v>
      </c>
      <c r="BP108" s="25">
        <v>16.026072285594278</v>
      </c>
      <c r="BQ108" s="25">
        <v>11.518253698957674</v>
      </c>
      <c r="BR108" s="25">
        <v>11.083107683730777</v>
      </c>
      <c r="BS108" s="25">
        <v>31.362885152736844</v>
      </c>
      <c r="BT108" s="25">
        <v>16.018340414574293</v>
      </c>
      <c r="BU108" s="25">
        <v>11.512696651017993</v>
      </c>
      <c r="BV108" s="25">
        <v>10.85597157902637</v>
      </c>
      <c r="BW108" s="25">
        <v>31.392979354736841</v>
      </c>
      <c r="BX108" s="25">
        <v>16.006378158269253</v>
      </c>
      <c r="BY108" s="25">
        <v>11.50409914187926</v>
      </c>
      <c r="BZ108" s="25">
        <v>10.805614382900036</v>
      </c>
      <c r="CA108" s="25">
        <v>31.439283403736844</v>
      </c>
      <c r="CB108" s="25">
        <v>15.993893730212758</v>
      </c>
      <c r="CC108" s="25">
        <v>11.495126337621391</v>
      </c>
      <c r="CD108" s="25">
        <v>10.737824352680299</v>
      </c>
      <c r="CE108" s="25">
        <v>31.506229436736842</v>
      </c>
      <c r="CF108" s="25">
        <v>15.980677403075578</v>
      </c>
      <c r="CG108" s="25">
        <v>11.485627503083419</v>
      </c>
      <c r="CH108" s="25">
        <v>10.479568401674214</v>
      </c>
      <c r="CI108" s="25">
        <v>31.585330670736845</v>
      </c>
      <c r="CJ108" s="25">
        <v>15.967185625993576</v>
      </c>
      <c r="CK108" s="25">
        <v>11.475930697246596</v>
      </c>
      <c r="CL108" s="25">
        <v>10.290657273347882</v>
      </c>
      <c r="CM108" s="25">
        <v>31.681629319736842</v>
      </c>
      <c r="CN108" s="25">
        <v>15.953028286897478</v>
      </c>
      <c r="CO108" s="25">
        <v>11.465755538885579</v>
      </c>
      <c r="CP108" s="25">
        <v>9.9985931837050366</v>
      </c>
      <c r="CQ108" s="25">
        <v>31.793660108736844</v>
      </c>
      <c r="CR108" s="25">
        <v>15.938669421299302</v>
      </c>
      <c r="CS108" s="25">
        <v>11.455435539459538</v>
      </c>
      <c r="CT108" s="25">
        <v>9.7861704907389147</v>
      </c>
      <c r="CU108" s="25">
        <v>31.927790482736842</v>
      </c>
      <c r="CV108" s="25">
        <v>15.658096035868011</v>
      </c>
      <c r="CW108" s="25">
        <v>11.253781922966244</v>
      </c>
      <c r="CX108" s="25">
        <v>9.3943472522997915</v>
      </c>
      <c r="CY108" s="25">
        <v>32.394336108736844</v>
      </c>
      <c r="CZ108" s="25">
        <v>15.604604173627193</v>
      </c>
      <c r="DA108" s="25">
        <v>11.215336268339234</v>
      </c>
      <c r="DB108" s="25">
        <v>7.9932359780478315</v>
      </c>
      <c r="DC108" s="25">
        <v>33.226856246736844</v>
      </c>
      <c r="DD108" s="25">
        <v>15.513435467507096</v>
      </c>
      <c r="DE108" s="25">
        <v>11.149811524173384</v>
      </c>
      <c r="DF108" s="25">
        <v>5.7365447821925919</v>
      </c>
      <c r="DG108" s="25">
        <v>33.666494188736841</v>
      </c>
      <c r="DH108" s="25">
        <v>15.49886297039059</v>
      </c>
      <c r="DI108" s="25">
        <v>11.139337983568796</v>
      </c>
      <c r="DJ108" s="25">
        <v>3.5127345115731821</v>
      </c>
      <c r="DK108" s="25">
        <v>33.869549507736842</v>
      </c>
      <c r="DL108" s="25">
        <v>15.596035489867965</v>
      </c>
      <c r="DM108" s="25">
        <v>11.209177786607336</v>
      </c>
      <c r="DN108" s="25">
        <v>2.9751985601593489</v>
      </c>
      <c r="DO108" s="27">
        <v>31.336432597736842</v>
      </c>
      <c r="DP108" s="27">
        <v>16.036860360314172</v>
      </c>
      <c r="DQ108" s="27">
        <v>11.526007300671971</v>
      </c>
      <c r="DR108" s="27">
        <v>10.971670248432314</v>
      </c>
      <c r="DS108" s="27">
        <v>31.287795081736842</v>
      </c>
      <c r="DT108" s="27">
        <v>16.031073387956468</v>
      </c>
      <c r="DU108" s="27">
        <v>11.521848089695192</v>
      </c>
      <c r="DV108" s="27">
        <v>11.250186083271274</v>
      </c>
      <c r="DW108" s="27">
        <v>31.309359652736841</v>
      </c>
      <c r="DX108" s="27">
        <v>16.024334321884993</v>
      </c>
      <c r="DY108" s="27">
        <v>11.517004590219962</v>
      </c>
      <c r="DZ108" s="27">
        <v>11.026488241714613</v>
      </c>
      <c r="EA108" s="27">
        <v>31.348826251736842</v>
      </c>
      <c r="EB108" s="27">
        <v>16.001527773302442</v>
      </c>
      <c r="EC108" s="27">
        <v>11.500613074701368</v>
      </c>
      <c r="ED108" s="27">
        <v>10.970552694946065</v>
      </c>
      <c r="EE108" s="27">
        <v>31.416183323736842</v>
      </c>
      <c r="EF108" s="27">
        <v>15.976709487533295</v>
      </c>
      <c r="EG108" s="27">
        <v>11.482775684056422</v>
      </c>
      <c r="EH108" s="27">
        <v>10.892785609111389</v>
      </c>
      <c r="EI108" s="27">
        <v>31.510621683736844</v>
      </c>
      <c r="EJ108" s="27">
        <v>15.950196301112303</v>
      </c>
      <c r="EK108" s="27">
        <v>11.463720134941045</v>
      </c>
      <c r="EL108" s="27">
        <v>10.637323278277165</v>
      </c>
      <c r="EM108" s="27">
        <v>31.620977317736841</v>
      </c>
      <c r="EN108" s="27">
        <v>15.921857818203204</v>
      </c>
      <c r="EO108" s="27">
        <v>11.443352709300266</v>
      </c>
      <c r="EP108" s="27">
        <v>10.47128789848508</v>
      </c>
      <c r="EQ108" s="27">
        <v>31.760764123736841</v>
      </c>
      <c r="ER108" s="27">
        <v>15.892059283540799</v>
      </c>
      <c r="ES108" s="27">
        <v>11.421935915716521</v>
      </c>
      <c r="ET108" s="27">
        <v>10.222859814456633</v>
      </c>
      <c r="EU108" s="27">
        <v>31.926129255736843</v>
      </c>
      <c r="EV108" s="27">
        <v>15.861088231139183</v>
      </c>
      <c r="EW108" s="27">
        <v>11.399676410547173</v>
      </c>
      <c r="EX108" s="27">
        <v>10.063035139115303</v>
      </c>
      <c r="EY108" s="27">
        <v>32.144133684736843</v>
      </c>
      <c r="EZ108" s="27">
        <v>15.564399241804377</v>
      </c>
      <c r="FA108" s="27">
        <v>11.186440192218278</v>
      </c>
      <c r="FB108" s="27">
        <v>9.7008972222592789</v>
      </c>
      <c r="FC108" s="27">
        <v>33.509775984736841</v>
      </c>
      <c r="FD108" s="27">
        <v>15.381592297091668</v>
      </c>
      <c r="FE108" s="27">
        <v>11.055053241653663</v>
      </c>
      <c r="FF108" s="27">
        <v>7.5979567951577067</v>
      </c>
      <c r="FG108" s="27">
        <v>34.710007985736844</v>
      </c>
      <c r="FH108" s="27">
        <v>15.206206735134394</v>
      </c>
      <c r="FI108" s="27">
        <v>10.929000184999598</v>
      </c>
      <c r="FJ108" s="27">
        <v>5.5637938694456359</v>
      </c>
      <c r="FK108" s="27">
        <v>35.284119615736842</v>
      </c>
      <c r="FL108" s="27">
        <v>15.208408501341735</v>
      </c>
      <c r="FM108" s="27">
        <v>10.930582637724759</v>
      </c>
      <c r="FN108" s="27">
        <v>5.162524074912767</v>
      </c>
      <c r="FO108" s="27">
        <v>35.523780687736846</v>
      </c>
      <c r="FP108" s="27">
        <v>15.070479912938184</v>
      </c>
      <c r="FQ108" s="27">
        <v>10.831450645477396</v>
      </c>
      <c r="FR108" s="27">
        <v>5.631102807205842</v>
      </c>
      <c r="FS108" s="28">
        <v>31.340182953736843</v>
      </c>
      <c r="FT108" s="28">
        <v>16.036261716360428</v>
      </c>
      <c r="FU108" s="28">
        <v>11.525577043475343</v>
      </c>
      <c r="FV108" s="28">
        <v>10.965718994657674</v>
      </c>
      <c r="FW108" s="28">
        <v>31.305890330736844</v>
      </c>
      <c r="FX108" s="28">
        <v>16.028506960797454</v>
      </c>
      <c r="FY108" s="28">
        <v>11.520003547964031</v>
      </c>
      <c r="FZ108" s="28">
        <v>11.209938556867051</v>
      </c>
      <c r="GA108" s="28">
        <v>31.359557645736842</v>
      </c>
      <c r="GB108" s="28">
        <v>16.018233347040059</v>
      </c>
      <c r="GC108" s="28">
        <v>11.512619699473021</v>
      </c>
      <c r="GD108" s="28">
        <v>10.957092622898386</v>
      </c>
      <c r="GE108" s="28">
        <v>31.450300141736843</v>
      </c>
      <c r="GF108" s="28">
        <v>15.986719103734664</v>
      </c>
      <c r="GG108" s="28">
        <v>11.489969792305905</v>
      </c>
      <c r="GH108" s="28">
        <v>10.893458132989327</v>
      </c>
      <c r="GI108" s="28">
        <v>31.593926553736843</v>
      </c>
      <c r="GJ108" s="28">
        <v>15.949739321469034</v>
      </c>
      <c r="GK108" s="28">
        <v>11.463391694673671</v>
      </c>
      <c r="GL108" s="28">
        <v>10.826332140356268</v>
      </c>
      <c r="GM108" s="28">
        <v>31.802343406736842</v>
      </c>
      <c r="GN108" s="28">
        <v>15.907614507055753</v>
      </c>
      <c r="GO108" s="28">
        <v>11.433115761133184</v>
      </c>
      <c r="GP108" s="28">
        <v>10.594176010438574</v>
      </c>
      <c r="GQ108" s="28">
        <v>32.078474629736846</v>
      </c>
      <c r="GR108" s="28">
        <v>15.859263702965249</v>
      </c>
      <c r="GS108" s="28">
        <v>11.398365086224297</v>
      </c>
      <c r="GT108" s="28">
        <v>10.434368131567187</v>
      </c>
      <c r="GU108" s="28">
        <v>32.493582165736839</v>
      </c>
      <c r="GV108" s="28">
        <v>15.805125675888348</v>
      </c>
      <c r="GW108" s="28">
        <v>11.359455020206854</v>
      </c>
      <c r="GX108" s="28">
        <v>10.096407870915357</v>
      </c>
      <c r="GY108" s="28">
        <v>32.976165822736846</v>
      </c>
      <c r="GZ108" s="28">
        <v>15.746703305633829</v>
      </c>
      <c r="HA108" s="28">
        <v>11.317465712390561</v>
      </c>
      <c r="HB108" s="28">
        <v>9.8895560595881804</v>
      </c>
      <c r="HC108" s="28">
        <v>33.542174456736845</v>
      </c>
      <c r="HD108" s="28">
        <v>15.41773290803371</v>
      </c>
      <c r="HE108" s="28">
        <v>11.081028210332667</v>
      </c>
      <c r="HF108" s="28">
        <v>9.5529698247398684</v>
      </c>
      <c r="HG108" s="28">
        <v>35.580958634736845</v>
      </c>
      <c r="HH108" s="28">
        <v>15.045629095084012</v>
      </c>
      <c r="HI108" s="28">
        <v>10.8135898733824</v>
      </c>
      <c r="HJ108" s="28">
        <v>7.775197463700529</v>
      </c>
      <c r="HK108" s="28">
        <v>36.77719518473684</v>
      </c>
      <c r="HL108" s="28">
        <v>14.663644346506173</v>
      </c>
      <c r="HM108" s="28">
        <v>10.539049913444302</v>
      </c>
      <c r="HN108" s="28">
        <v>-0.94006124443599504</v>
      </c>
      <c r="HO108" s="28">
        <v>37.369687584736845</v>
      </c>
      <c r="HP108" s="28">
        <v>14.549667524363384</v>
      </c>
      <c r="HQ108" s="28">
        <v>10.457132527209767</v>
      </c>
      <c r="HR108" s="28">
        <v>-7.8379913035907549</v>
      </c>
      <c r="HS108" s="28">
        <v>37.159906034736842</v>
      </c>
      <c r="HT108" s="28">
        <v>14.561073821856265</v>
      </c>
      <c r="HU108" s="28">
        <v>10.465330457803582</v>
      </c>
      <c r="HV108" s="28">
        <v>-12.873409586159553</v>
      </c>
      <c r="HW108" s="29">
        <v>31.305131478736843</v>
      </c>
      <c r="HX108" s="29">
        <v>16.035977742435715</v>
      </c>
      <c r="HY108" s="29">
        <v>11.525372945824312</v>
      </c>
      <c r="HZ108" s="29">
        <v>11.069601378527302</v>
      </c>
      <c r="IA108" s="29">
        <v>31.237083104736843</v>
      </c>
      <c r="IB108" s="29">
        <v>16.029540432103957</v>
      </c>
      <c r="IC108" s="29">
        <v>11.520746324140672</v>
      </c>
      <c r="ID108" s="29">
        <v>11.412114981191877</v>
      </c>
      <c r="IE108" s="29">
        <v>31.257025712736841</v>
      </c>
      <c r="IF108" s="29">
        <v>16.021623845335931</v>
      </c>
      <c r="IG108" s="29">
        <v>11.515056517355893</v>
      </c>
      <c r="IH108" s="29">
        <v>11.259691892634798</v>
      </c>
      <c r="II108" s="29">
        <v>31.321896585736845</v>
      </c>
      <c r="IJ108" s="29">
        <v>15.980765570882671</v>
      </c>
      <c r="IK108" s="29">
        <v>11.485690871022367</v>
      </c>
      <c r="IL108" s="29">
        <v>11.267765629231484</v>
      </c>
      <c r="IM108" s="29">
        <v>31.451331626736842</v>
      </c>
      <c r="IN108" s="29">
        <v>15.935620971662377</v>
      </c>
      <c r="IO108" s="29">
        <v>11.453244558682659</v>
      </c>
      <c r="IP108" s="29">
        <v>11.243872385225671</v>
      </c>
      <c r="IQ108" s="29">
        <v>31.697337035736844</v>
      </c>
      <c r="IR108" s="29">
        <v>15.886153803280621</v>
      </c>
      <c r="IS108" s="29">
        <v>11.417691530776858</v>
      </c>
      <c r="IT108" s="29">
        <v>10.933030358630337</v>
      </c>
      <c r="IU108" s="29">
        <v>31.993110970736844</v>
      </c>
      <c r="IV108" s="29">
        <v>15.832757165717362</v>
      </c>
      <c r="IW108" s="29">
        <v>11.379314316000549</v>
      </c>
      <c r="IX108" s="29">
        <v>10.731069839192415</v>
      </c>
      <c r="IY108" s="29">
        <v>32.381263469736844</v>
      </c>
      <c r="IZ108" s="29">
        <v>15.776468826828168</v>
      </c>
      <c r="JA108" s="29">
        <v>11.338858778544784</v>
      </c>
      <c r="JB108" s="29">
        <v>10.456700772674672</v>
      </c>
      <c r="JC108" s="29">
        <v>32.840348302736842</v>
      </c>
      <c r="JD108" s="29">
        <v>15.71744495953984</v>
      </c>
      <c r="JE108" s="29">
        <v>11.296437162967043</v>
      </c>
      <c r="JF108" s="29">
        <v>10.30139878117463</v>
      </c>
      <c r="JG108" s="29">
        <v>33.512695470736844</v>
      </c>
      <c r="JH108" s="29">
        <v>15.387445155869557</v>
      </c>
      <c r="JI108" s="29">
        <v>11.059259806497908</v>
      </c>
      <c r="JJ108" s="29">
        <v>9.7354584928905581</v>
      </c>
      <c r="JK108" s="29">
        <v>36.048049452736841</v>
      </c>
      <c r="JL108" s="29">
        <v>15.058686543749596</v>
      </c>
      <c r="JM108" s="29">
        <v>10.822974518834579</v>
      </c>
      <c r="JN108" s="29">
        <v>1.6653836874196841</v>
      </c>
      <c r="JO108" s="29">
        <v>37.290756194736844</v>
      </c>
      <c r="JP108" s="29">
        <v>15.072008400729</v>
      </c>
      <c r="JQ108" s="29">
        <v>10.832549199748001</v>
      </c>
      <c r="JR108" s="29">
        <v>-6.6896092856435274</v>
      </c>
      <c r="JS108" s="29">
        <v>37.567687984736843</v>
      </c>
      <c r="JT108" s="29">
        <v>14.900619296642629</v>
      </c>
      <c r="JU108" s="29">
        <v>10.7093684760545</v>
      </c>
      <c r="JV108" s="29">
        <v>-12.204619118338798</v>
      </c>
      <c r="JW108" s="29">
        <v>37.136535054736839</v>
      </c>
      <c r="JX108" s="29">
        <v>14.715107509871386</v>
      </c>
      <c r="JY108" s="29">
        <v>10.5760375022451</v>
      </c>
      <c r="JZ108" s="29">
        <v>-11.559466838773417</v>
      </c>
    </row>
    <row r="109" spans="1:286" ht="15" thickBot="1" x14ac:dyDescent="0.35">
      <c r="A109" s="2"/>
      <c r="B109" s="74" t="s">
        <v>596</v>
      </c>
      <c r="C109" s="74" t="s">
        <v>536</v>
      </c>
      <c r="D109" s="74" t="s">
        <v>872</v>
      </c>
      <c r="E109" s="87">
        <v>383463</v>
      </c>
      <c r="F109" s="84">
        <v>398149</v>
      </c>
      <c r="G109" s="22">
        <v>30.469836623999999</v>
      </c>
      <c r="H109" s="22">
        <v>12.131403045907636</v>
      </c>
      <c r="I109" s="22">
        <v>8.8496896224685333</v>
      </c>
      <c r="J109" s="22">
        <v>12.805892263245276</v>
      </c>
      <c r="K109" s="22">
        <v>30.398249852999999</v>
      </c>
      <c r="L109" s="22">
        <v>12.130076914295749</v>
      </c>
      <c r="M109" s="22">
        <v>8.8487222279207352</v>
      </c>
      <c r="N109" s="22">
        <v>12.859463348165727</v>
      </c>
      <c r="O109" s="22">
        <v>30.460772976000001</v>
      </c>
      <c r="P109" s="22">
        <v>12.128446746590454</v>
      </c>
      <c r="Q109" s="22">
        <v>8.8475330432757406</v>
      </c>
      <c r="R109" s="22">
        <v>12.305910102010078</v>
      </c>
      <c r="S109" s="22">
        <v>30.510464182</v>
      </c>
      <c r="T109" s="22">
        <v>12.110919661457414</v>
      </c>
      <c r="U109" s="22">
        <v>8.8347472786921202</v>
      </c>
      <c r="V109" s="22">
        <v>11.991047420263795</v>
      </c>
      <c r="W109" s="22">
        <v>30.559084997999999</v>
      </c>
      <c r="X109" s="22">
        <v>12.092874061352511</v>
      </c>
      <c r="Y109" s="22">
        <v>8.8215832646555548</v>
      </c>
      <c r="Z109" s="22">
        <v>11.782076998563864</v>
      </c>
      <c r="AA109" s="22">
        <v>30.607174104999999</v>
      </c>
      <c r="AB109" s="22">
        <v>12.074374333288768</v>
      </c>
      <c r="AC109" s="22">
        <v>8.8080879705956114</v>
      </c>
      <c r="AD109" s="22">
        <v>11.506101094831299</v>
      </c>
      <c r="AE109" s="22">
        <v>30.652798436000001</v>
      </c>
      <c r="AF109" s="22">
        <v>12.055368977922985</v>
      </c>
      <c r="AG109" s="22">
        <v>8.7942238284584313</v>
      </c>
      <c r="AH109" s="22">
        <v>11.290754348521695</v>
      </c>
      <c r="AI109" s="22">
        <v>30.696674163000001</v>
      </c>
      <c r="AJ109" s="22">
        <v>12.03592554087265</v>
      </c>
      <c r="AK109" s="22">
        <v>8.7800401118315641</v>
      </c>
      <c r="AL109" s="22">
        <v>10.990607434825257</v>
      </c>
      <c r="AM109" s="22">
        <v>30.737416787000001</v>
      </c>
      <c r="AN109" s="22">
        <v>12.016176842055334</v>
      </c>
      <c r="AO109" s="22">
        <v>8.7656337109956919</v>
      </c>
      <c r="AP109" s="22">
        <v>10.829885064818555</v>
      </c>
      <c r="AQ109" s="22">
        <v>30.77564654</v>
      </c>
      <c r="AR109" s="22">
        <v>11.846662637940815</v>
      </c>
      <c r="AS109" s="22">
        <v>8.6419754591565265</v>
      </c>
      <c r="AT109" s="22">
        <v>10.63159914443893</v>
      </c>
      <c r="AU109" s="22">
        <v>30.891533013</v>
      </c>
      <c r="AV109" s="22">
        <v>11.738320897980842</v>
      </c>
      <c r="AW109" s="22">
        <v>8.5629416682441555</v>
      </c>
      <c r="AX109" s="22">
        <v>9.8358675672015536</v>
      </c>
      <c r="AY109" s="22">
        <v>30.953539892999999</v>
      </c>
      <c r="AZ109" s="22">
        <v>11.349675645790315</v>
      </c>
      <c r="BA109" s="22">
        <v>8.2794303676866825</v>
      </c>
      <c r="BB109" s="22">
        <v>8.7346872836240053</v>
      </c>
      <c r="BC109" s="22">
        <v>30.982649411000001</v>
      </c>
      <c r="BD109" s="22">
        <v>11.307554417191893</v>
      </c>
      <c r="BE109" s="22">
        <v>8.2487035178571553</v>
      </c>
      <c r="BF109" s="22">
        <v>7.8919949495508419</v>
      </c>
      <c r="BG109" s="22">
        <v>30.985627816000001</v>
      </c>
      <c r="BH109" s="22">
        <v>10.96025029092241</v>
      </c>
      <c r="BI109" s="22">
        <v>7.9953499930870446</v>
      </c>
      <c r="BJ109" s="22">
        <v>7.2294962975219406</v>
      </c>
      <c r="BK109" s="25">
        <v>30.487128205000001</v>
      </c>
      <c r="BL109" s="25">
        <v>12.132009042039064</v>
      </c>
      <c r="BM109" s="25">
        <v>8.8501316882094248</v>
      </c>
      <c r="BN109" s="25">
        <v>12.732358893316546</v>
      </c>
      <c r="BO109" s="25">
        <v>30.432320355999998</v>
      </c>
      <c r="BP109" s="25">
        <v>12.131521733728178</v>
      </c>
      <c r="BQ109" s="25">
        <v>8.849776203581186</v>
      </c>
      <c r="BR109" s="25">
        <v>12.85797660126978</v>
      </c>
      <c r="BS109" s="25">
        <v>30.471549177</v>
      </c>
      <c r="BT109" s="25">
        <v>12.130983288879209</v>
      </c>
      <c r="BU109" s="25">
        <v>8.8493834155603643</v>
      </c>
      <c r="BV109" s="25">
        <v>12.581242190750578</v>
      </c>
      <c r="BW109" s="25">
        <v>30.501524365999998</v>
      </c>
      <c r="BX109" s="25">
        <v>12.125855597597782</v>
      </c>
      <c r="BY109" s="25">
        <v>8.8456428361608719</v>
      </c>
      <c r="BZ109" s="25">
        <v>12.404619941332003</v>
      </c>
      <c r="CA109" s="25">
        <v>30.535674440000001</v>
      </c>
      <c r="CB109" s="25">
        <v>12.120607958628293</v>
      </c>
      <c r="CC109" s="25">
        <v>8.8418147565929104</v>
      </c>
      <c r="CD109" s="25">
        <v>12.301532169700618</v>
      </c>
      <c r="CE109" s="25">
        <v>30.575045065000001</v>
      </c>
      <c r="CF109" s="25">
        <v>12.115276695548127</v>
      </c>
      <c r="CG109" s="25">
        <v>8.8379256744004664</v>
      </c>
      <c r="CH109" s="25">
        <v>12.113732888128684</v>
      </c>
      <c r="CI109" s="25">
        <v>30.618215323000001</v>
      </c>
      <c r="CJ109" s="25">
        <v>12.109839013792794</v>
      </c>
      <c r="CK109" s="25">
        <v>8.8339589612661022</v>
      </c>
      <c r="CL109" s="25">
        <v>11.954083883184396</v>
      </c>
      <c r="CM109" s="25">
        <v>30.665922475999999</v>
      </c>
      <c r="CN109" s="25">
        <v>12.104302351776324</v>
      </c>
      <c r="CO109" s="25">
        <v>8.8299200434092935</v>
      </c>
      <c r="CP109" s="25">
        <v>11.68841858686603</v>
      </c>
      <c r="CQ109" s="25">
        <v>30.717526298999999</v>
      </c>
      <c r="CR109" s="25">
        <v>12.098689783569117</v>
      </c>
      <c r="CS109" s="25">
        <v>8.8258257530431461</v>
      </c>
      <c r="CT109" s="25">
        <v>11.527704957908394</v>
      </c>
      <c r="CU109" s="25">
        <v>30.774373663999999</v>
      </c>
      <c r="CV109" s="25">
        <v>11.979699230761282</v>
      </c>
      <c r="CW109" s="25">
        <v>8.7390238014164119</v>
      </c>
      <c r="CX109" s="25">
        <v>11.30183777102517</v>
      </c>
      <c r="CY109" s="25">
        <v>30.889741417</v>
      </c>
      <c r="CZ109" s="25">
        <v>11.967847602713304</v>
      </c>
      <c r="DA109" s="25">
        <v>8.7303782037597646</v>
      </c>
      <c r="DB109" s="25">
        <v>10.690327255902552</v>
      </c>
      <c r="DC109" s="25">
        <v>30.935281118999999</v>
      </c>
      <c r="DD109" s="25">
        <v>11.888358567039576</v>
      </c>
      <c r="DE109" s="25">
        <v>8.672392058922286</v>
      </c>
      <c r="DF109" s="25">
        <v>10.388314404792801</v>
      </c>
      <c r="DG109" s="25">
        <v>30.966666816</v>
      </c>
      <c r="DH109" s="25">
        <v>11.878239976103037</v>
      </c>
      <c r="DI109" s="25">
        <v>8.6650106877102147</v>
      </c>
      <c r="DJ109" s="25">
        <v>10.168986392399638</v>
      </c>
      <c r="DK109" s="25">
        <v>30.983479614</v>
      </c>
      <c r="DL109" s="25">
        <v>11.83675429936868</v>
      </c>
      <c r="DM109" s="25">
        <v>8.6347474641170496</v>
      </c>
      <c r="DN109" s="25">
        <v>10.108762635810621</v>
      </c>
      <c r="DO109" s="27">
        <v>30.469793393</v>
      </c>
      <c r="DP109" s="27">
        <v>12.131491234565317</v>
      </c>
      <c r="DQ109" s="27">
        <v>8.8497539548665038</v>
      </c>
      <c r="DR109" s="27">
        <v>12.806280976141604</v>
      </c>
      <c r="DS109" s="27">
        <v>30.397714628999999</v>
      </c>
      <c r="DT109" s="27">
        <v>12.130458456078639</v>
      </c>
      <c r="DU109" s="27">
        <v>8.8490005573393358</v>
      </c>
      <c r="DV109" s="27">
        <v>12.872484445339774</v>
      </c>
      <c r="DW109" s="27">
        <v>30.459530705999999</v>
      </c>
      <c r="DX109" s="27">
        <v>12.12933161527317</v>
      </c>
      <c r="DY109" s="27">
        <v>8.8481785426601931</v>
      </c>
      <c r="DZ109" s="27">
        <v>12.333207862922926</v>
      </c>
      <c r="EA109" s="27">
        <v>30.50854279</v>
      </c>
      <c r="EB109" s="27">
        <v>12.112540780871383</v>
      </c>
      <c r="EC109" s="27">
        <v>8.8359298627345684</v>
      </c>
      <c r="ED109" s="27">
        <v>12.03205885973221</v>
      </c>
      <c r="EE109" s="27">
        <v>30.556410588999999</v>
      </c>
      <c r="EF109" s="27">
        <v>12.095532866193214</v>
      </c>
      <c r="EG109" s="27">
        <v>8.8235228257696221</v>
      </c>
      <c r="EH109" s="27">
        <v>11.837947225133535</v>
      </c>
      <c r="EI109" s="27">
        <v>30.603426785</v>
      </c>
      <c r="EJ109" s="27">
        <v>12.078348294026213</v>
      </c>
      <c r="EK109" s="27">
        <v>8.8109869196260906</v>
      </c>
      <c r="EL109" s="27">
        <v>11.581824246678625</v>
      </c>
      <c r="EM109" s="27">
        <v>30.647814192999999</v>
      </c>
      <c r="EN109" s="27">
        <v>12.060970258557189</v>
      </c>
      <c r="EO109" s="27">
        <v>8.7983098846972254</v>
      </c>
      <c r="EP109" s="27">
        <v>11.384091112966765</v>
      </c>
      <c r="EQ109" s="27">
        <v>30.690088983999999</v>
      </c>
      <c r="ER109" s="27">
        <v>12.043450165949389</v>
      </c>
      <c r="ES109" s="27">
        <v>8.7855292210634133</v>
      </c>
      <c r="ET109" s="27">
        <v>11.104922841224045</v>
      </c>
      <c r="EU109" s="27">
        <v>30.729207090999999</v>
      </c>
      <c r="EV109" s="27">
        <v>12.025817085362185</v>
      </c>
      <c r="EW109" s="27">
        <v>8.7726661342717041</v>
      </c>
      <c r="EX109" s="27">
        <v>10.964181036710144</v>
      </c>
      <c r="EY109" s="27">
        <v>30.766234986000001</v>
      </c>
      <c r="EZ109" s="27">
        <v>11.884164418263426</v>
      </c>
      <c r="FA109" s="27">
        <v>8.6693324857831424</v>
      </c>
      <c r="FB109" s="27">
        <v>10.786043251255734</v>
      </c>
      <c r="FC109" s="27">
        <v>30.878628155000001</v>
      </c>
      <c r="FD109" s="27">
        <v>11.789522984636625</v>
      </c>
      <c r="FE109" s="27">
        <v>8.6002928775982355</v>
      </c>
      <c r="FF109" s="27">
        <v>10.086838566572226</v>
      </c>
      <c r="FG109" s="27">
        <v>30.939258322000001</v>
      </c>
      <c r="FH109" s="27">
        <v>11.677328784278066</v>
      </c>
      <c r="FI109" s="27">
        <v>8.5184487704609975</v>
      </c>
      <c r="FJ109" s="27">
        <v>9.6557152451615806</v>
      </c>
      <c r="FK109" s="27">
        <v>30.969138663999999</v>
      </c>
      <c r="FL109" s="27">
        <v>11.647430658621168</v>
      </c>
      <c r="FM109" s="27">
        <v>8.4966385040510968</v>
      </c>
      <c r="FN109" s="27">
        <v>9.4538702574011637</v>
      </c>
      <c r="FO109" s="27">
        <v>30.972769838000001</v>
      </c>
      <c r="FP109" s="27">
        <v>11.592190524369835</v>
      </c>
      <c r="FQ109" s="27">
        <v>8.4563415951958021</v>
      </c>
      <c r="FR109" s="27">
        <v>9.4305017111500007</v>
      </c>
      <c r="FS109" s="28">
        <v>30.470152188</v>
      </c>
      <c r="FT109" s="28">
        <v>12.131403043635725</v>
      </c>
      <c r="FU109" s="28">
        <v>8.8496896208112048</v>
      </c>
      <c r="FV109" s="28">
        <v>12.805557300262965</v>
      </c>
      <c r="FW109" s="28">
        <v>30.391420721999999</v>
      </c>
      <c r="FX109" s="28">
        <v>12.130076902610503</v>
      </c>
      <c r="FY109" s="28">
        <v>8.848722219396512</v>
      </c>
      <c r="FZ109" s="28">
        <v>12.898741270993527</v>
      </c>
      <c r="GA109" s="28">
        <v>30.447126438000002</v>
      </c>
      <c r="GB109" s="28">
        <v>12.128446722515294</v>
      </c>
      <c r="GC109" s="28">
        <v>8.847533025713247</v>
      </c>
      <c r="GD109" s="28">
        <v>12.38595473226826</v>
      </c>
      <c r="GE109" s="28">
        <v>30.490036776</v>
      </c>
      <c r="GF109" s="28">
        <v>12.109952437106772</v>
      </c>
      <c r="GG109" s="28">
        <v>8.8340417019945132</v>
      </c>
      <c r="GH109" s="28">
        <v>12.113465275607686</v>
      </c>
      <c r="GI109" s="28">
        <v>30.532336068999999</v>
      </c>
      <c r="GJ109" s="28">
        <v>12.090939399790281</v>
      </c>
      <c r="GK109" s="28">
        <v>8.8201719559812428</v>
      </c>
      <c r="GL109" s="28">
        <v>11.946991010797584</v>
      </c>
      <c r="GM109" s="28">
        <v>30.575124382999999</v>
      </c>
      <c r="GN109" s="28">
        <v>12.07147218106088</v>
      </c>
      <c r="GO109" s="28">
        <v>8.8059708909505972</v>
      </c>
      <c r="GP109" s="28">
        <v>11.71438087931908</v>
      </c>
      <c r="GQ109" s="28">
        <v>30.614462767999999</v>
      </c>
      <c r="GR109" s="28">
        <v>12.051499169475981</v>
      </c>
      <c r="GS109" s="28">
        <v>8.7914008570737696</v>
      </c>
      <c r="GT109" s="28">
        <v>11.544020494815779</v>
      </c>
      <c r="GU109" s="28">
        <v>30.651421718999998</v>
      </c>
      <c r="GV109" s="28">
        <v>12.031088072665424</v>
      </c>
      <c r="GW109" s="28">
        <v>8.776511246124068</v>
      </c>
      <c r="GX109" s="28">
        <v>11.292247162792904</v>
      </c>
      <c r="GY109" s="28">
        <v>30.684653865000001</v>
      </c>
      <c r="GZ109" s="28">
        <v>12.01037166028839</v>
      </c>
      <c r="HA109" s="28">
        <v>8.7613989117193789</v>
      </c>
      <c r="HB109" s="28">
        <v>11.179356751514348</v>
      </c>
      <c r="HC109" s="28">
        <v>30.715062696</v>
      </c>
      <c r="HD109" s="28">
        <v>11.871002761377412</v>
      </c>
      <c r="HE109" s="28">
        <v>8.6597312403280302</v>
      </c>
      <c r="HF109" s="28">
        <v>11.031717221906085</v>
      </c>
      <c r="HG109" s="28">
        <v>30.782760309</v>
      </c>
      <c r="HH109" s="28">
        <v>11.757824048777083</v>
      </c>
      <c r="HI109" s="28">
        <v>8.5771689452172968</v>
      </c>
      <c r="HJ109" s="28">
        <v>10.509431845461663</v>
      </c>
      <c r="HK109" s="28">
        <v>30.837935694999999</v>
      </c>
      <c r="HL109" s="28">
        <v>11.526017480353845</v>
      </c>
      <c r="HM109" s="28">
        <v>8.4080692808806816</v>
      </c>
      <c r="HN109" s="28">
        <v>9.6841369447353003</v>
      </c>
      <c r="HO109" s="28">
        <v>30.844665084999999</v>
      </c>
      <c r="HP109" s="28">
        <v>11.482064378553382</v>
      </c>
      <c r="HQ109" s="28">
        <v>8.3760061050545289</v>
      </c>
      <c r="HR109" s="28">
        <v>9.1535219599757767</v>
      </c>
      <c r="HS109" s="28">
        <v>30.810532687999999</v>
      </c>
      <c r="HT109" s="28">
        <v>10.891445711635333</v>
      </c>
      <c r="HU109" s="28">
        <v>7.9451580104292301</v>
      </c>
      <c r="HV109" s="28">
        <v>8.839149370812855</v>
      </c>
      <c r="HW109" s="29">
        <v>30.465632356</v>
      </c>
      <c r="HX109" s="29">
        <v>12.131458042349582</v>
      </c>
      <c r="HY109" s="29">
        <v>8.8497297416072449</v>
      </c>
      <c r="HZ109" s="29">
        <v>12.820169439055126</v>
      </c>
      <c r="IA109" s="29">
        <v>30.382138177999998</v>
      </c>
      <c r="IB109" s="29">
        <v>12.130397642122386</v>
      </c>
      <c r="IC109" s="29">
        <v>8.8489561944049324</v>
      </c>
      <c r="ID109" s="29">
        <v>12.928918842602329</v>
      </c>
      <c r="IE109" s="29">
        <v>30.432796276000001</v>
      </c>
      <c r="IF109" s="29">
        <v>12.128663783551687</v>
      </c>
      <c r="IG109" s="29">
        <v>8.8476913687172623</v>
      </c>
      <c r="IH109" s="29">
        <v>12.43253724151414</v>
      </c>
      <c r="II109" s="29">
        <v>30.470513316000002</v>
      </c>
      <c r="IJ109" s="29">
        <v>12.095316094990752</v>
      </c>
      <c r="IK109" s="29">
        <v>8.8233646941954245</v>
      </c>
      <c r="IL109" s="29">
        <v>12.177438399977213</v>
      </c>
      <c r="IM109" s="29">
        <v>30.509421258</v>
      </c>
      <c r="IN109" s="29">
        <v>12.059982853390013</v>
      </c>
      <c r="IO109" s="29">
        <v>8.7975895863749241</v>
      </c>
      <c r="IP109" s="29">
        <v>12.01451176993433</v>
      </c>
      <c r="IQ109" s="29">
        <v>30.550475935000001</v>
      </c>
      <c r="IR109" s="29">
        <v>12.022190665038071</v>
      </c>
      <c r="IS109" s="29">
        <v>8.7700207111341175</v>
      </c>
      <c r="IT109" s="29">
        <v>11.772321643612983</v>
      </c>
      <c r="IU109" s="29">
        <v>30.590103935999998</v>
      </c>
      <c r="IV109" s="29">
        <v>11.982766443445396</v>
      </c>
      <c r="IW109" s="29">
        <v>8.7412612903661877</v>
      </c>
      <c r="IX109" s="29">
        <v>11.582448317231629</v>
      </c>
      <c r="IY109" s="29">
        <v>30.62915297</v>
      </c>
      <c r="IZ109" s="29">
        <v>11.941824213889731</v>
      </c>
      <c r="JA109" s="29">
        <v>8.7113945039237315</v>
      </c>
      <c r="JB109" s="29">
        <v>11.300246460589484</v>
      </c>
      <c r="JC109" s="29">
        <v>30.666249337</v>
      </c>
      <c r="JD109" s="29">
        <v>11.899486022220961</v>
      </c>
      <c r="JE109" s="29">
        <v>8.6805093825550532</v>
      </c>
      <c r="JF109" s="29">
        <v>11.146830239440796</v>
      </c>
      <c r="JG109" s="29">
        <v>30.704746605</v>
      </c>
      <c r="JH109" s="29">
        <v>11.732126826264759</v>
      </c>
      <c r="JI109" s="29">
        <v>8.5584231791642686</v>
      </c>
      <c r="JJ109" s="29">
        <v>10.946882112729988</v>
      </c>
      <c r="JK109" s="29">
        <v>30.892229766</v>
      </c>
      <c r="JL109" s="29">
        <v>11.506641561263896</v>
      </c>
      <c r="JM109" s="29">
        <v>8.3939348176658957</v>
      </c>
      <c r="JN109" s="29">
        <v>9.3295067104250222</v>
      </c>
      <c r="JO109" s="29">
        <v>31.013714931999999</v>
      </c>
      <c r="JP109" s="29">
        <v>10.652703001278613</v>
      </c>
      <c r="JQ109" s="29">
        <v>7.7709985271206117</v>
      </c>
      <c r="JR109" s="29">
        <v>8.146453304136287</v>
      </c>
      <c r="JS109" s="29">
        <v>31.070229470000001</v>
      </c>
      <c r="JT109" s="29">
        <v>10.587163229100796</v>
      </c>
      <c r="JU109" s="29">
        <v>7.7231881757947081</v>
      </c>
      <c r="JV109" s="29">
        <v>7.2983255919959831</v>
      </c>
      <c r="JW109" s="29">
        <v>31.053653350000001</v>
      </c>
      <c r="JX109" s="29">
        <v>10.253771446270106</v>
      </c>
      <c r="JY109" s="29">
        <v>7.4799835118685243</v>
      </c>
      <c r="JZ109" s="29">
        <v>7.3465139339949914</v>
      </c>
    </row>
    <row r="110" spans="1:286" ht="15" thickBot="1" x14ac:dyDescent="0.35">
      <c r="A110" s="2"/>
      <c r="B110" s="74" t="s">
        <v>597</v>
      </c>
      <c r="C110" s="74" t="s">
        <v>598</v>
      </c>
      <c r="D110" s="74" t="s">
        <v>876</v>
      </c>
      <c r="E110" s="87">
        <v>392394</v>
      </c>
      <c r="F110" s="84">
        <v>395626</v>
      </c>
      <c r="G110" s="22">
        <v>24.162065666</v>
      </c>
      <c r="H110" s="22">
        <v>15.049143347731555</v>
      </c>
      <c r="I110" s="22">
        <v>10.978140550394773</v>
      </c>
      <c r="J110" s="22">
        <v>8.8649990999185491</v>
      </c>
      <c r="K110" s="22">
        <v>24.140618376999999</v>
      </c>
      <c r="L110" s="22">
        <v>15.038145139279919</v>
      </c>
      <c r="M110" s="22">
        <v>10.970117510451919</v>
      </c>
      <c r="N110" s="22">
        <v>8.8965365471806557</v>
      </c>
      <c r="O110" s="22">
        <v>24.204440957999999</v>
      </c>
      <c r="P110" s="22">
        <v>15.023470392326072</v>
      </c>
      <c r="Q110" s="22">
        <v>10.959412486858326</v>
      </c>
      <c r="R110" s="22">
        <v>8.6331800851775906</v>
      </c>
      <c r="S110" s="22">
        <v>24.279660727</v>
      </c>
      <c r="T110" s="22">
        <v>14.992544667515345</v>
      </c>
      <c r="U110" s="22">
        <v>10.936852601172465</v>
      </c>
      <c r="V110" s="22">
        <v>8.4120154437451919</v>
      </c>
      <c r="W110" s="22">
        <v>24.376819493999999</v>
      </c>
      <c r="X110" s="22">
        <v>14.954093914960671</v>
      </c>
      <c r="Y110" s="22">
        <v>10.90880331251463</v>
      </c>
      <c r="Z110" s="22">
        <v>8.1884936644569137</v>
      </c>
      <c r="AA110" s="22">
        <v>24.500230606999999</v>
      </c>
      <c r="AB110" s="22">
        <v>14.90808264527216</v>
      </c>
      <c r="AC110" s="22">
        <v>10.875238731868999</v>
      </c>
      <c r="AD110" s="22">
        <v>7.9274982136547578</v>
      </c>
      <c r="AE110" s="22">
        <v>24.642579096999999</v>
      </c>
      <c r="AF110" s="22">
        <v>14.85280884418137</v>
      </c>
      <c r="AG110" s="22">
        <v>10.834917263523046</v>
      </c>
      <c r="AH110" s="22">
        <v>7.5763267886064476</v>
      </c>
      <c r="AI110" s="22">
        <v>24.820950553999999</v>
      </c>
      <c r="AJ110" s="22">
        <v>14.788537047066526</v>
      </c>
      <c r="AK110" s="22">
        <v>10.788031882352191</v>
      </c>
      <c r="AL110" s="22">
        <v>7.1994997316474727</v>
      </c>
      <c r="AM110" s="22">
        <v>25.024213572000001</v>
      </c>
      <c r="AN110" s="22">
        <v>14.717671603689839</v>
      </c>
      <c r="AO110" s="22">
        <v>10.736336528033398</v>
      </c>
      <c r="AP110" s="22">
        <v>6.8403581893091516</v>
      </c>
      <c r="AQ110" s="22">
        <v>25.258797303999998</v>
      </c>
      <c r="AR110" s="22">
        <v>14.279906646528074</v>
      </c>
      <c r="AS110" s="22">
        <v>10.41699308656875</v>
      </c>
      <c r="AT110" s="22">
        <v>6.3611301885017877</v>
      </c>
      <c r="AU110" s="22">
        <v>26.465665673</v>
      </c>
      <c r="AV110" s="22">
        <v>13.774814048243325</v>
      </c>
      <c r="AW110" s="22">
        <v>10.048535068274314</v>
      </c>
      <c r="AX110" s="22">
        <v>4.1532786395630836</v>
      </c>
      <c r="AY110" s="22">
        <v>27.534669624999999</v>
      </c>
      <c r="AZ110" s="22">
        <v>12.683521521877836</v>
      </c>
      <c r="BA110" s="22">
        <v>9.2524523638164826</v>
      </c>
      <c r="BB110" s="22">
        <v>2.1217373051069472</v>
      </c>
      <c r="BC110" s="22">
        <v>28.152395007999999</v>
      </c>
      <c r="BD110" s="22">
        <v>12.274793500072514</v>
      </c>
      <c r="BE110" s="22">
        <v>8.9542909624274785</v>
      </c>
      <c r="BF110" s="22">
        <v>1.2338724691021739</v>
      </c>
      <c r="BG110" s="22">
        <v>28.514060682</v>
      </c>
      <c r="BH110" s="22">
        <v>12.018280203116641</v>
      </c>
      <c r="BI110" s="22">
        <v>8.7671680836058616</v>
      </c>
      <c r="BJ110" s="22">
        <v>0.93377301464320084</v>
      </c>
      <c r="BK110" s="25">
        <v>24.187084600999999</v>
      </c>
      <c r="BL110" s="25">
        <v>15.053522041514242</v>
      </c>
      <c r="BM110" s="25">
        <v>10.981334746546857</v>
      </c>
      <c r="BN110" s="25">
        <v>8.8064404723243648</v>
      </c>
      <c r="BO110" s="25">
        <v>24.183163911000001</v>
      </c>
      <c r="BP110" s="25">
        <v>15.049348420019882</v>
      </c>
      <c r="BQ110" s="25">
        <v>10.97829014777399</v>
      </c>
      <c r="BR110" s="25">
        <v>8.84934628869423</v>
      </c>
      <c r="BS110" s="25">
        <v>24.234598534</v>
      </c>
      <c r="BT110" s="25">
        <v>15.044473406931035</v>
      </c>
      <c r="BU110" s="25">
        <v>10.974733893598069</v>
      </c>
      <c r="BV110" s="25">
        <v>8.6788355682313316</v>
      </c>
      <c r="BW110" s="25">
        <v>24.28887246</v>
      </c>
      <c r="BX110" s="25">
        <v>15.035571718835634</v>
      </c>
      <c r="BY110" s="25">
        <v>10.968240236066272</v>
      </c>
      <c r="BZ110" s="25">
        <v>8.512253578732901</v>
      </c>
      <c r="CA110" s="25">
        <v>24.355758756</v>
      </c>
      <c r="CB110" s="25">
        <v>15.025404421069151</v>
      </c>
      <c r="CC110" s="25">
        <v>10.960823333899878</v>
      </c>
      <c r="CD110" s="25">
        <v>8.3418184086861711</v>
      </c>
      <c r="CE110" s="25">
        <v>24.435002995000001</v>
      </c>
      <c r="CF110" s="25">
        <v>15.014061024972081</v>
      </c>
      <c r="CG110" s="25">
        <v>10.952548484375557</v>
      </c>
      <c r="CH110" s="25">
        <v>8.140501741084698</v>
      </c>
      <c r="CI110" s="25">
        <v>24.513474678000001</v>
      </c>
      <c r="CJ110" s="25">
        <v>15.001416566527814</v>
      </c>
      <c r="CK110" s="25">
        <v>10.943324527983002</v>
      </c>
      <c r="CL110" s="25">
        <v>7.8402004995729211</v>
      </c>
      <c r="CM110" s="25">
        <v>24.599721368000001</v>
      </c>
      <c r="CN110" s="25">
        <v>14.987443133990567</v>
      </c>
      <c r="CO110" s="25">
        <v>10.933131103492265</v>
      </c>
      <c r="CP110" s="25">
        <v>7.5264403910184452</v>
      </c>
      <c r="CQ110" s="25">
        <v>24.697890606000001</v>
      </c>
      <c r="CR110" s="25">
        <v>14.97255866927159</v>
      </c>
      <c r="CS110" s="25">
        <v>10.922273093708808</v>
      </c>
      <c r="CT110" s="25">
        <v>7.2468601109479955</v>
      </c>
      <c r="CU110" s="25">
        <v>24.810694842</v>
      </c>
      <c r="CV110" s="25">
        <v>14.603907586989102</v>
      </c>
      <c r="CW110" s="25">
        <v>10.653347261730316</v>
      </c>
      <c r="CX110" s="25">
        <v>6.8329676942813826</v>
      </c>
      <c r="CY110" s="25">
        <v>25.199264250999999</v>
      </c>
      <c r="CZ110" s="25">
        <v>14.522411960155694</v>
      </c>
      <c r="DA110" s="25">
        <v>10.593897336578626</v>
      </c>
      <c r="DB110" s="25">
        <v>5.2460275244276495</v>
      </c>
      <c r="DC110" s="25">
        <v>25.611616208000001</v>
      </c>
      <c r="DD110" s="25">
        <v>14.123364094406536</v>
      </c>
      <c r="DE110" s="25">
        <v>10.302797474260572</v>
      </c>
      <c r="DF110" s="25">
        <v>3.5921859493732242</v>
      </c>
      <c r="DG110" s="25">
        <v>26.042752551</v>
      </c>
      <c r="DH110" s="25">
        <v>14.032378981939202</v>
      </c>
      <c r="DI110" s="25">
        <v>10.236425101456346</v>
      </c>
      <c r="DJ110" s="25">
        <v>2.0962902304541231</v>
      </c>
      <c r="DK110" s="25">
        <v>26.329737585</v>
      </c>
      <c r="DL110" s="25">
        <v>13.784604292476914</v>
      </c>
      <c r="DM110" s="25">
        <v>10.055676915137992</v>
      </c>
      <c r="DN110" s="25">
        <v>1.4610429057315386</v>
      </c>
      <c r="DO110" s="27">
        <v>24.161499243000002</v>
      </c>
      <c r="DP110" s="27">
        <v>15.050012661419638</v>
      </c>
      <c r="DQ110" s="27">
        <v>10.978774702627206</v>
      </c>
      <c r="DR110" s="27">
        <v>8.8670179357394296</v>
      </c>
      <c r="DS110" s="27">
        <v>24.132848811999999</v>
      </c>
      <c r="DT110" s="27">
        <v>15.041867262670486</v>
      </c>
      <c r="DU110" s="27">
        <v>10.972832747644055</v>
      </c>
      <c r="DV110" s="27">
        <v>8.9277483759194745</v>
      </c>
      <c r="DW110" s="27">
        <v>24.184659342</v>
      </c>
      <c r="DX110" s="27">
        <v>15.032349938462479</v>
      </c>
      <c r="DY110" s="27">
        <v>10.96588999213931</v>
      </c>
      <c r="DZ110" s="27">
        <v>8.7112775625485028</v>
      </c>
      <c r="EA110" s="27">
        <v>24.246376327</v>
      </c>
      <c r="EB110" s="27">
        <v>15.009548931492235</v>
      </c>
      <c r="EC110" s="27">
        <v>10.949256975001653</v>
      </c>
      <c r="ED110" s="27">
        <v>8.5313360838815022</v>
      </c>
      <c r="EE110" s="27">
        <v>24.326772395999999</v>
      </c>
      <c r="EF110" s="27">
        <v>14.9838920916573</v>
      </c>
      <c r="EG110" s="27">
        <v>10.930540667549552</v>
      </c>
      <c r="EH110" s="27">
        <v>8.3527530877404477</v>
      </c>
      <c r="EI110" s="27">
        <v>24.424934036</v>
      </c>
      <c r="EJ110" s="27">
        <v>14.955852360669201</v>
      </c>
      <c r="EK110" s="27">
        <v>10.910086074177032</v>
      </c>
      <c r="EL110" s="27">
        <v>8.1535201490537972</v>
      </c>
      <c r="EM110" s="27">
        <v>24.535606275999999</v>
      </c>
      <c r="EN110" s="27">
        <v>14.924966078492863</v>
      </c>
      <c r="EO110" s="27">
        <v>10.887554961343817</v>
      </c>
      <c r="EP110" s="27">
        <v>7.8694886838355611</v>
      </c>
      <c r="EQ110" s="27">
        <v>24.670688085999998</v>
      </c>
      <c r="ER110" s="27">
        <v>14.891821476382063</v>
      </c>
      <c r="ES110" s="27">
        <v>10.86337643555988</v>
      </c>
      <c r="ET110" s="27">
        <v>7.5874456281628007</v>
      </c>
      <c r="EU110" s="27">
        <v>24.825865160999999</v>
      </c>
      <c r="EV110" s="27">
        <v>14.856824478013699</v>
      </c>
      <c r="EW110" s="27">
        <v>10.837846612496048</v>
      </c>
      <c r="EX110" s="27">
        <v>7.3450098364892256</v>
      </c>
      <c r="EY110" s="27">
        <v>25.007126356000001</v>
      </c>
      <c r="EZ110" s="27">
        <v>14.726397696178568</v>
      </c>
      <c r="FA110" s="27">
        <v>10.742702091014859</v>
      </c>
      <c r="FB110" s="27">
        <v>6.9575816375889996</v>
      </c>
      <c r="FC110" s="27">
        <v>25.912247919000002</v>
      </c>
      <c r="FD110" s="27">
        <v>14.486693494611149</v>
      </c>
      <c r="FE110" s="27">
        <v>10.567841213254402</v>
      </c>
      <c r="FF110" s="27">
        <v>5.1859796144250083</v>
      </c>
      <c r="FG110" s="27">
        <v>26.859961314</v>
      </c>
      <c r="FH110" s="27">
        <v>13.688295316801195</v>
      </c>
      <c r="FI110" s="27">
        <v>9.9854208582447637</v>
      </c>
      <c r="FJ110" s="27">
        <v>3.8193938310357041</v>
      </c>
      <c r="FK110" s="27">
        <v>27.456911413</v>
      </c>
      <c r="FL110" s="27">
        <v>13.450420204215806</v>
      </c>
      <c r="FM110" s="27">
        <v>9.8118942754311949</v>
      </c>
      <c r="FN110" s="27">
        <v>3.3528401106917833</v>
      </c>
      <c r="FO110" s="27">
        <v>27.691667633999998</v>
      </c>
      <c r="FP110" s="27">
        <v>13.30669979280268</v>
      </c>
      <c r="FQ110" s="27">
        <v>9.7070522362534852</v>
      </c>
      <c r="FR110" s="27">
        <v>3.4544988690264375</v>
      </c>
      <c r="FS110" s="28">
        <v>24.162726419999998</v>
      </c>
      <c r="FT110" s="28">
        <v>15.04914329641122</v>
      </c>
      <c r="FU110" s="28">
        <v>10.978140512957305</v>
      </c>
      <c r="FV110" s="28">
        <v>8.858333607866216</v>
      </c>
      <c r="FW110" s="28">
        <v>24.142475199</v>
      </c>
      <c r="FX110" s="28">
        <v>15.038144921563287</v>
      </c>
      <c r="FY110" s="28">
        <v>10.970117351630668</v>
      </c>
      <c r="FZ110" s="28">
        <v>8.8983212476350122</v>
      </c>
      <c r="GA110" s="28">
        <v>24.219220053000001</v>
      </c>
      <c r="GB110" s="28">
        <v>15.023469938141146</v>
      </c>
      <c r="GC110" s="28">
        <v>10.959412155536748</v>
      </c>
      <c r="GD110" s="28">
        <v>8.6638533908007265</v>
      </c>
      <c r="GE110" s="28">
        <v>24.322832224999999</v>
      </c>
      <c r="GF110" s="28">
        <v>14.991631336182836</v>
      </c>
      <c r="GG110" s="28">
        <v>10.93618633868126</v>
      </c>
      <c r="GH110" s="28">
        <v>8.483141302234678</v>
      </c>
      <c r="GI110" s="28">
        <v>24.467235888000001</v>
      </c>
      <c r="GJ110" s="28">
        <v>14.952233502862336</v>
      </c>
      <c r="GK110" s="28">
        <v>10.907446167790491</v>
      </c>
      <c r="GL110" s="28">
        <v>8.3145776274988226</v>
      </c>
      <c r="GM110" s="28">
        <v>24.663067926</v>
      </c>
      <c r="GN110" s="28">
        <v>14.905266990501667</v>
      </c>
      <c r="GO110" s="28">
        <v>10.873184750914893</v>
      </c>
      <c r="GP110" s="28">
        <v>8.1461054796812071</v>
      </c>
      <c r="GQ110" s="28">
        <v>24.902049982000001</v>
      </c>
      <c r="GR110" s="28">
        <v>14.849014306423479</v>
      </c>
      <c r="GS110" s="28">
        <v>10.832149201058137</v>
      </c>
      <c r="GT110" s="28">
        <v>7.9031309235022462</v>
      </c>
      <c r="GU110" s="28">
        <v>25.217747488000001</v>
      </c>
      <c r="GV110" s="28">
        <v>14.78376286441172</v>
      </c>
      <c r="GW110" s="28">
        <v>10.784549182574093</v>
      </c>
      <c r="GX110" s="28">
        <v>7.6567435563675357</v>
      </c>
      <c r="GY110" s="28">
        <v>25.591393498000002</v>
      </c>
      <c r="GZ110" s="28">
        <v>14.711910015122532</v>
      </c>
      <c r="HA110" s="28">
        <v>10.732133529389294</v>
      </c>
      <c r="HB110" s="28">
        <v>7.4681746613396154</v>
      </c>
      <c r="HC110" s="28">
        <v>26.035119371</v>
      </c>
      <c r="HD110" s="28">
        <v>14.500540109159516</v>
      </c>
      <c r="HE110" s="28">
        <v>10.577942125787873</v>
      </c>
      <c r="HF110" s="28">
        <v>7.1929722031757937</v>
      </c>
      <c r="HG110" s="28">
        <v>26.914794296</v>
      </c>
      <c r="HH110" s="28">
        <v>13.990738913233074</v>
      </c>
      <c r="HI110" s="28">
        <v>10.206049251069295</v>
      </c>
      <c r="HJ110" s="28">
        <v>5.7326248110485949</v>
      </c>
      <c r="HK110" s="28">
        <v>27.804446461000001</v>
      </c>
      <c r="HL110" s="28">
        <v>12.135082418365336</v>
      </c>
      <c r="HM110" s="28">
        <v>8.8523736734503427</v>
      </c>
      <c r="HN110" s="28">
        <v>-1.3680783667382208</v>
      </c>
      <c r="HO110" s="28">
        <v>28.323368583000001</v>
      </c>
      <c r="HP110" s="28">
        <v>11.724911315465212</v>
      </c>
      <c r="HQ110" s="28">
        <v>8.5531595644939848</v>
      </c>
      <c r="HR110" s="28">
        <v>-7.9206570661483404</v>
      </c>
      <c r="HS110" s="28">
        <v>28.632357487</v>
      </c>
      <c r="HT110" s="28">
        <v>10.289101253549427</v>
      </c>
      <c r="HU110" s="28">
        <v>7.5057561143993672</v>
      </c>
      <c r="HV110" s="28">
        <v>-13.101376312125311</v>
      </c>
      <c r="HW110" s="29">
        <v>24.140586923000001</v>
      </c>
      <c r="HX110" s="29">
        <v>15.04866830405774</v>
      </c>
      <c r="HY110" s="29">
        <v>10.977794012648523</v>
      </c>
      <c r="HZ110" s="29">
        <v>8.9326948002807818</v>
      </c>
      <c r="IA110" s="29">
        <v>24.09839277</v>
      </c>
      <c r="IB110" s="29">
        <v>15.039456232777772</v>
      </c>
      <c r="IC110" s="29">
        <v>10.971073934904897</v>
      </c>
      <c r="ID110" s="29">
        <v>9.0549190533408126</v>
      </c>
      <c r="IE110" s="29">
        <v>24.152692225999999</v>
      </c>
      <c r="IF110" s="29">
        <v>15.028446145840993</v>
      </c>
      <c r="IG110" s="29">
        <v>10.963042229772508</v>
      </c>
      <c r="IH110" s="29">
        <v>8.8813544469902066</v>
      </c>
      <c r="II110" s="29">
        <v>24.237446272</v>
      </c>
      <c r="IJ110" s="29">
        <v>14.992454513486413</v>
      </c>
      <c r="IK110" s="29">
        <v>10.936786835063527</v>
      </c>
      <c r="IL110" s="29">
        <v>8.7553712638936059</v>
      </c>
      <c r="IM110" s="29">
        <v>24.360840254999999</v>
      </c>
      <c r="IN110" s="29">
        <v>14.9520220190857</v>
      </c>
      <c r="IO110" s="29">
        <v>10.907291893319819</v>
      </c>
      <c r="IP110" s="29">
        <v>8.6439551020418488</v>
      </c>
      <c r="IQ110" s="29">
        <v>24.537446517999999</v>
      </c>
      <c r="IR110" s="29">
        <v>14.907032087522346</v>
      </c>
      <c r="IS110" s="29">
        <v>10.874472364616905</v>
      </c>
      <c r="IT110" s="29">
        <v>8.5084044202758182</v>
      </c>
      <c r="IU110" s="29">
        <v>24.756664261000001</v>
      </c>
      <c r="IV110" s="29">
        <v>14.857442556184472</v>
      </c>
      <c r="IW110" s="29">
        <v>10.83829749191643</v>
      </c>
      <c r="IX110" s="29">
        <v>8.3064878797800716</v>
      </c>
      <c r="IY110" s="29">
        <v>25.055416687000001</v>
      </c>
      <c r="IZ110" s="29">
        <v>14.804430943199325</v>
      </c>
      <c r="JA110" s="29">
        <v>10.799626258298218</v>
      </c>
      <c r="JB110" s="29">
        <v>8.1129613899584427</v>
      </c>
      <c r="JC110" s="29">
        <v>25.414316071999998</v>
      </c>
      <c r="JD110" s="29">
        <v>14.748275508383074</v>
      </c>
      <c r="JE110" s="29">
        <v>10.758661650424093</v>
      </c>
      <c r="JF110" s="29">
        <v>7.9819841381744698</v>
      </c>
      <c r="JG110" s="29">
        <v>25.766033020000002</v>
      </c>
      <c r="JH110" s="29">
        <v>14.556183729467977</v>
      </c>
      <c r="JI110" s="29">
        <v>10.618533372104306</v>
      </c>
      <c r="JJ110" s="29">
        <v>7.4564773925673045</v>
      </c>
      <c r="JK110" s="29">
        <v>26.945635255999999</v>
      </c>
      <c r="JL110" s="29">
        <v>14.197547783807764</v>
      </c>
      <c r="JM110" s="29">
        <v>10.356913442855971</v>
      </c>
      <c r="JN110" s="29">
        <v>0.22587717742395697</v>
      </c>
      <c r="JO110" s="29">
        <v>27.764706023999999</v>
      </c>
      <c r="JP110" s="29">
        <v>12.052821528657319</v>
      </c>
      <c r="JQ110" s="29">
        <v>8.792365499686003</v>
      </c>
      <c r="JR110" s="29">
        <v>-6.7325536927386729</v>
      </c>
      <c r="JS110" s="29">
        <v>28.187250163999998</v>
      </c>
      <c r="JT110" s="29">
        <v>11.860871988903776</v>
      </c>
      <c r="JU110" s="29">
        <v>8.6523409828542448</v>
      </c>
      <c r="JV110" s="29">
        <v>-12.275910485603333</v>
      </c>
      <c r="JW110" s="29">
        <v>28.085969259999999</v>
      </c>
      <c r="JX110" s="29">
        <v>10.834285968602762</v>
      </c>
      <c r="JY110" s="29">
        <v>7.9034607736937854</v>
      </c>
      <c r="JZ110" s="29">
        <v>-12.294508108155654</v>
      </c>
    </row>
    <row r="111" spans="1:286" ht="15" thickBot="1" x14ac:dyDescent="0.35">
      <c r="A111" s="2"/>
      <c r="B111" s="74" t="s">
        <v>599</v>
      </c>
      <c r="C111" s="74" t="s">
        <v>598</v>
      </c>
      <c r="D111" s="74" t="s">
        <v>876</v>
      </c>
      <c r="E111" s="87">
        <v>390380</v>
      </c>
      <c r="F111" s="84">
        <v>395565</v>
      </c>
      <c r="G111" s="22">
        <v>31.491738835</v>
      </c>
      <c r="H111" s="22">
        <v>11.605070391601028</v>
      </c>
      <c r="I111" s="22">
        <v>8.4657372790209404</v>
      </c>
      <c r="J111" s="22">
        <v>14.243272278420589</v>
      </c>
      <c r="K111" s="22">
        <v>31.444415099</v>
      </c>
      <c r="L111" s="22">
        <v>11.597555757802988</v>
      </c>
      <c r="M111" s="22">
        <v>8.4602554582877971</v>
      </c>
      <c r="N111" s="22">
        <v>14.387892040113218</v>
      </c>
      <c r="O111" s="22">
        <v>31.509786699999999</v>
      </c>
      <c r="P111" s="22">
        <v>11.587743000417316</v>
      </c>
      <c r="Q111" s="22">
        <v>8.4530971883931141</v>
      </c>
      <c r="R111" s="22">
        <v>14.143300436715187</v>
      </c>
      <c r="S111" s="22">
        <v>31.580335952999999</v>
      </c>
      <c r="T111" s="22">
        <v>11.566871511073931</v>
      </c>
      <c r="U111" s="22">
        <v>8.4378717275005322</v>
      </c>
      <c r="V111" s="22">
        <v>13.934477266332603</v>
      </c>
      <c r="W111" s="22">
        <v>31.668469509000001</v>
      </c>
      <c r="X111" s="22">
        <v>11.541257571935917</v>
      </c>
      <c r="Y111" s="22">
        <v>8.4191867155095501</v>
      </c>
      <c r="Z111" s="22">
        <v>13.73551792645832</v>
      </c>
      <c r="AA111" s="22">
        <v>31.777150228</v>
      </c>
      <c r="AB111" s="22">
        <v>11.510824233714979</v>
      </c>
      <c r="AC111" s="22">
        <v>8.3969860189856824</v>
      </c>
      <c r="AD111" s="22">
        <v>13.454743879929794</v>
      </c>
      <c r="AE111" s="22">
        <v>31.899026636999999</v>
      </c>
      <c r="AF111" s="22">
        <v>11.474614036562548</v>
      </c>
      <c r="AG111" s="22">
        <v>8.3705711842996386</v>
      </c>
      <c r="AH111" s="22">
        <v>13.132674763105209</v>
      </c>
      <c r="AI111" s="22">
        <v>32.046636448999998</v>
      </c>
      <c r="AJ111" s="22">
        <v>11.432680346515912</v>
      </c>
      <c r="AK111" s="22">
        <v>8.3399811412326343</v>
      </c>
      <c r="AL111" s="22">
        <v>12.787115710514707</v>
      </c>
      <c r="AM111" s="22">
        <v>32.211894794000003</v>
      </c>
      <c r="AN111" s="22">
        <v>11.386615690261966</v>
      </c>
      <c r="AO111" s="22">
        <v>8.306377615830792</v>
      </c>
      <c r="AP111" s="22">
        <v>12.42937394969219</v>
      </c>
      <c r="AQ111" s="22">
        <v>32.399400565999997</v>
      </c>
      <c r="AR111" s="22">
        <v>10.871066680555519</v>
      </c>
      <c r="AS111" s="22">
        <v>7.9302917909836692</v>
      </c>
      <c r="AT111" s="22">
        <v>11.99701093365832</v>
      </c>
      <c r="AU111" s="22">
        <v>33.364101273000003</v>
      </c>
      <c r="AV111" s="22">
        <v>10.547098476731666</v>
      </c>
      <c r="AW111" s="22">
        <v>7.6939614967431478</v>
      </c>
      <c r="AX111" s="22">
        <v>9.9288067129361366</v>
      </c>
      <c r="AY111" s="22">
        <v>34.205161926000002</v>
      </c>
      <c r="AZ111" s="22">
        <v>9.6230444116214073</v>
      </c>
      <c r="BA111" s="22">
        <v>7.0198769213926724</v>
      </c>
      <c r="BB111" s="22">
        <v>8.1330460174216768</v>
      </c>
      <c r="BC111" s="22">
        <v>34.683910830999999</v>
      </c>
      <c r="BD111" s="22">
        <v>9.3560808994261446</v>
      </c>
      <c r="BE111" s="22">
        <v>6.8251307560470948</v>
      </c>
      <c r="BF111" s="22">
        <v>7.274120804591071</v>
      </c>
      <c r="BG111" s="22">
        <v>34.969565717000002</v>
      </c>
      <c r="BH111" s="22">
        <v>9.1638121339709517</v>
      </c>
      <c r="BI111" s="22">
        <v>6.684873368510404</v>
      </c>
      <c r="BJ111" s="22">
        <v>6.8977591503843172</v>
      </c>
      <c r="BK111" s="25">
        <v>31.514638511000001</v>
      </c>
      <c r="BL111" s="25">
        <v>11.607695127638046</v>
      </c>
      <c r="BM111" s="25">
        <v>8.4676519874170442</v>
      </c>
      <c r="BN111" s="25">
        <v>14.18895205794675</v>
      </c>
      <c r="BO111" s="25">
        <v>31.483639391000001</v>
      </c>
      <c r="BP111" s="25">
        <v>11.604326627968243</v>
      </c>
      <c r="BQ111" s="25">
        <v>8.4651947138058752</v>
      </c>
      <c r="BR111" s="25">
        <v>14.325452709288951</v>
      </c>
      <c r="BS111" s="25">
        <v>31.528490979000001</v>
      </c>
      <c r="BT111" s="25">
        <v>11.60046458364566</v>
      </c>
      <c r="BU111" s="25">
        <v>8.4623774062418846</v>
      </c>
      <c r="BV111" s="25">
        <v>14.152960626196942</v>
      </c>
      <c r="BW111" s="25">
        <v>31.572044999999999</v>
      </c>
      <c r="BX111" s="25">
        <v>11.593855970322787</v>
      </c>
      <c r="BY111" s="25">
        <v>8.4575565148313014</v>
      </c>
      <c r="BZ111" s="25">
        <v>13.9978256143606</v>
      </c>
      <c r="CA111" s="25">
        <v>31.626245818000001</v>
      </c>
      <c r="CB111" s="25">
        <v>11.586434992850387</v>
      </c>
      <c r="CC111" s="25">
        <v>8.4521430150837809</v>
      </c>
      <c r="CD111" s="25">
        <v>13.853831574792487</v>
      </c>
      <c r="CE111" s="25">
        <v>31.691664211999999</v>
      </c>
      <c r="CF111" s="25">
        <v>11.578191994676734</v>
      </c>
      <c r="CG111" s="25">
        <v>8.4461298626792853</v>
      </c>
      <c r="CH111" s="25">
        <v>13.679139208954844</v>
      </c>
      <c r="CI111" s="25">
        <v>31.765025333000001</v>
      </c>
      <c r="CJ111" s="25">
        <v>11.569169593664519</v>
      </c>
      <c r="CK111" s="25">
        <v>8.4395481467552997</v>
      </c>
      <c r="CL111" s="25">
        <v>13.406412546846228</v>
      </c>
      <c r="CM111" s="25">
        <v>31.849719843999999</v>
      </c>
      <c r="CN111" s="25">
        <v>11.559262544054846</v>
      </c>
      <c r="CO111" s="25">
        <v>8.432321091995993</v>
      </c>
      <c r="CP111" s="25">
        <v>13.127839249060605</v>
      </c>
      <c r="CQ111" s="25">
        <v>31.944558673</v>
      </c>
      <c r="CR111" s="25">
        <v>11.548824767029002</v>
      </c>
      <c r="CS111" s="25">
        <v>8.424706878975643</v>
      </c>
      <c r="CT111" s="25">
        <v>12.881973261972009</v>
      </c>
      <c r="CU111" s="25">
        <v>32.051352659000003</v>
      </c>
      <c r="CV111" s="25">
        <v>11.238592024981481</v>
      </c>
      <c r="CW111" s="25">
        <v>8.1983964128689166</v>
      </c>
      <c r="CX111" s="25">
        <v>12.513461939312185</v>
      </c>
      <c r="CY111" s="25">
        <v>32.400039718000002</v>
      </c>
      <c r="CZ111" s="25">
        <v>11.186002255140911</v>
      </c>
      <c r="DA111" s="25">
        <v>8.1600329079515621</v>
      </c>
      <c r="DB111" s="25">
        <v>10.938710407779801</v>
      </c>
      <c r="DC111" s="25">
        <v>32.733106198000002</v>
      </c>
      <c r="DD111" s="25">
        <v>10.802317321480016</v>
      </c>
      <c r="DE111" s="25">
        <v>7.8801400907013948</v>
      </c>
      <c r="DF111" s="25">
        <v>9.4025755477628863</v>
      </c>
      <c r="DG111" s="25">
        <v>33.074606979000002</v>
      </c>
      <c r="DH111" s="25">
        <v>10.738220847766664</v>
      </c>
      <c r="DI111" s="25">
        <v>7.8333826055109892</v>
      </c>
      <c r="DJ111" s="25">
        <v>8.1382784947535214</v>
      </c>
      <c r="DK111" s="25">
        <v>33.277815070999999</v>
      </c>
      <c r="DL111" s="25">
        <v>10.426927416777284</v>
      </c>
      <c r="DM111" s="25">
        <v>7.6062983815886236</v>
      </c>
      <c r="DN111" s="25">
        <v>7.7704017261237368</v>
      </c>
      <c r="DO111" s="27">
        <v>31.491278446999999</v>
      </c>
      <c r="DP111" s="27">
        <v>11.605621542534676</v>
      </c>
      <c r="DQ111" s="27">
        <v>8.466139335953633</v>
      </c>
      <c r="DR111" s="27">
        <v>14.24483627905451</v>
      </c>
      <c r="DS111" s="27">
        <v>31.438179007999999</v>
      </c>
      <c r="DT111" s="27">
        <v>11.599915777064162</v>
      </c>
      <c r="DU111" s="27">
        <v>8.461977059481443</v>
      </c>
      <c r="DV111" s="27">
        <v>14.414949553579362</v>
      </c>
      <c r="DW111" s="27">
        <v>31.494075585000001</v>
      </c>
      <c r="DX111" s="27">
        <v>11.593372023440221</v>
      </c>
      <c r="DY111" s="27">
        <v>8.4572034823182207</v>
      </c>
      <c r="DZ111" s="27">
        <v>14.203899230093763</v>
      </c>
      <c r="EA111" s="27">
        <v>31.55413605</v>
      </c>
      <c r="EB111" s="27">
        <v>11.577647950562644</v>
      </c>
      <c r="EC111" s="27">
        <v>8.4457329900725142</v>
      </c>
      <c r="ED111" s="27">
        <v>14.027131214868827</v>
      </c>
      <c r="EE111" s="27">
        <v>31.629377866999999</v>
      </c>
      <c r="EF111" s="27">
        <v>11.560134461854911</v>
      </c>
      <c r="EG111" s="27">
        <v>8.4329571438918585</v>
      </c>
      <c r="EH111" s="27">
        <v>13.863075418456209</v>
      </c>
      <c r="EI111" s="27">
        <v>31.718732078999999</v>
      </c>
      <c r="EJ111" s="27">
        <v>11.54107376896358</v>
      </c>
      <c r="EK111" s="27">
        <v>8.4190526338002289</v>
      </c>
      <c r="EL111" s="27">
        <v>13.663436326127929</v>
      </c>
      <c r="EM111" s="27">
        <v>31.816526941999999</v>
      </c>
      <c r="EN111" s="27">
        <v>11.520289699913839</v>
      </c>
      <c r="EO111" s="27">
        <v>8.4038909447947496</v>
      </c>
      <c r="EP111" s="27">
        <v>13.402650653203226</v>
      </c>
      <c r="EQ111" s="27">
        <v>31.931367803000001</v>
      </c>
      <c r="ER111" s="27">
        <v>11.498038779967329</v>
      </c>
      <c r="ES111" s="27">
        <v>8.3876592084823187</v>
      </c>
      <c r="ET111" s="27">
        <v>13.133351303155035</v>
      </c>
      <c r="EU111" s="27">
        <v>32.060469842000003</v>
      </c>
      <c r="EV111" s="27">
        <v>11.474650695463804</v>
      </c>
      <c r="EW111" s="27">
        <v>8.370597926457723</v>
      </c>
      <c r="EX111" s="27">
        <v>12.850715071673566</v>
      </c>
      <c r="EY111" s="27">
        <v>32.208108420000002</v>
      </c>
      <c r="EZ111" s="27">
        <v>11.158563664311494</v>
      </c>
      <c r="FA111" s="27">
        <v>8.1400168379554234</v>
      </c>
      <c r="FB111" s="27">
        <v>12.494052918912731</v>
      </c>
      <c r="FC111" s="27">
        <v>32.946119871000001</v>
      </c>
      <c r="FD111" s="27">
        <v>11.002295589715485</v>
      </c>
      <c r="FE111" s="27">
        <v>8.0260214531807055</v>
      </c>
      <c r="FF111" s="27">
        <v>10.775788336106125</v>
      </c>
      <c r="FG111" s="27">
        <v>33.697218824000004</v>
      </c>
      <c r="FH111" s="27">
        <v>10.51371112610417</v>
      </c>
      <c r="FI111" s="27">
        <v>7.6696058892959496</v>
      </c>
      <c r="FJ111" s="27">
        <v>9.4718710162116437</v>
      </c>
      <c r="FK111" s="27">
        <v>34.163828539000001</v>
      </c>
      <c r="FL111" s="27">
        <v>10.354853953786145</v>
      </c>
      <c r="FM111" s="27">
        <v>7.5537217937797463</v>
      </c>
      <c r="FN111" s="27">
        <v>8.97778690155722</v>
      </c>
      <c r="FO111" s="27">
        <v>34.435513610000001</v>
      </c>
      <c r="FP111" s="27">
        <v>10.233313310888283</v>
      </c>
      <c r="FQ111" s="27">
        <v>7.4650595869359799</v>
      </c>
      <c r="FR111" s="27">
        <v>8.9413179909988223</v>
      </c>
      <c r="FS111" s="28">
        <v>31.492080997999999</v>
      </c>
      <c r="FT111" s="28">
        <v>11.605070369099034</v>
      </c>
      <c r="FU111" s="28">
        <v>8.4657372626060479</v>
      </c>
      <c r="FV111" s="28">
        <v>14.238771666367013</v>
      </c>
      <c r="FW111" s="28">
        <v>31.442537105</v>
      </c>
      <c r="FX111" s="28">
        <v>11.597555661676063</v>
      </c>
      <c r="FY111" s="28">
        <v>8.4602553881645441</v>
      </c>
      <c r="FZ111" s="28">
        <v>14.398880308342019</v>
      </c>
      <c r="GA111" s="28">
        <v>31.514409083</v>
      </c>
      <c r="GB111" s="28">
        <v>11.587742800070645</v>
      </c>
      <c r="GC111" s="28">
        <v>8.453097042243007</v>
      </c>
      <c r="GD111" s="28">
        <v>14.180171790018605</v>
      </c>
      <c r="GE111" s="28">
        <v>31.602802935</v>
      </c>
      <c r="GF111" s="28">
        <v>11.566282205113236</v>
      </c>
      <c r="GG111" s="28">
        <v>8.4374418370068209</v>
      </c>
      <c r="GH111" s="28">
        <v>14.008827033504401</v>
      </c>
      <c r="GI111" s="28">
        <v>31.722687759999999</v>
      </c>
      <c r="GJ111" s="28">
        <v>11.540063801054922</v>
      </c>
      <c r="GK111" s="28">
        <v>8.4183158762721444</v>
      </c>
      <c r="GL111" s="28">
        <v>13.860819600875326</v>
      </c>
      <c r="GM111" s="28">
        <v>31.881689858999998</v>
      </c>
      <c r="GN111" s="28">
        <v>11.509022332517029</v>
      </c>
      <c r="GO111" s="28">
        <v>8.3956715571487575</v>
      </c>
      <c r="GP111" s="28">
        <v>13.685172274390213</v>
      </c>
      <c r="GQ111" s="28">
        <v>32.071639439999998</v>
      </c>
      <c r="GR111" s="28">
        <v>11.47219339160862</v>
      </c>
      <c r="GS111" s="28">
        <v>8.3688053575071919</v>
      </c>
      <c r="GT111" s="28">
        <v>13.467790610889709</v>
      </c>
      <c r="GU111" s="28">
        <v>32.317422903999997</v>
      </c>
      <c r="GV111" s="28">
        <v>11.429640611985949</v>
      </c>
      <c r="GW111" s="28">
        <v>8.3377636972137452</v>
      </c>
      <c r="GX111" s="28">
        <v>13.23928913815833</v>
      </c>
      <c r="GY111" s="28">
        <v>32.605198471999998</v>
      </c>
      <c r="GZ111" s="28">
        <v>11.382953383282022</v>
      </c>
      <c r="HA111" s="28">
        <v>8.3037060138774113</v>
      </c>
      <c r="HB111" s="28">
        <v>13.028274380042742</v>
      </c>
      <c r="HC111" s="28">
        <v>32.943292736000004</v>
      </c>
      <c r="HD111" s="28">
        <v>11.288010947871118</v>
      </c>
      <c r="HE111" s="28">
        <v>8.2344468290817012</v>
      </c>
      <c r="HF111" s="28">
        <v>12.775099765574987</v>
      </c>
      <c r="HG111" s="28">
        <v>34.569060258</v>
      </c>
      <c r="HH111" s="28">
        <v>10.961032454714545</v>
      </c>
      <c r="HI111" s="28">
        <v>7.9959205706837277</v>
      </c>
      <c r="HJ111" s="28">
        <v>11.253352136605152</v>
      </c>
      <c r="HK111" s="28">
        <v>35.440838159000002</v>
      </c>
      <c r="HL111" s="28">
        <v>9.296628974960365</v>
      </c>
      <c r="HM111" s="28">
        <v>6.7817614048690311</v>
      </c>
      <c r="HN111" s="28">
        <v>4.6381009440973244</v>
      </c>
      <c r="HO111" s="28">
        <v>35.925913625999996</v>
      </c>
      <c r="HP111" s="28">
        <v>9.0286777028769087</v>
      </c>
      <c r="HQ111" s="28">
        <v>6.5862946824371091</v>
      </c>
      <c r="HR111" s="28">
        <v>-0.39253987952211133</v>
      </c>
      <c r="HS111" s="28">
        <v>35.969323457999998</v>
      </c>
      <c r="HT111" s="28">
        <v>7.8825497114210181</v>
      </c>
      <c r="HU111" s="28">
        <v>5.7502102696428725</v>
      </c>
      <c r="HV111" s="28">
        <v>-4.0714725366968949</v>
      </c>
      <c r="HW111" s="29">
        <v>31.471672570999999</v>
      </c>
      <c r="HX111" s="29">
        <v>11.605378232850169</v>
      </c>
      <c r="HY111" s="29">
        <v>8.4659618449262659</v>
      </c>
      <c r="HZ111" s="29">
        <v>14.311216526384644</v>
      </c>
      <c r="IA111" s="29">
        <v>31.402117727</v>
      </c>
      <c r="IB111" s="29">
        <v>11.599534846190583</v>
      </c>
      <c r="IC111" s="29">
        <v>8.4616991757126794</v>
      </c>
      <c r="ID111" s="29">
        <v>14.540105932029192</v>
      </c>
      <c r="IE111" s="29">
        <v>31.453611994999999</v>
      </c>
      <c r="IF111" s="29">
        <v>11.592544647146715</v>
      </c>
      <c r="IG111" s="29">
        <v>8.4565999228312592</v>
      </c>
      <c r="IH111" s="29">
        <v>14.391436396595809</v>
      </c>
      <c r="II111" s="29">
        <v>31.525580007999999</v>
      </c>
      <c r="IJ111" s="29">
        <v>11.568200219939499</v>
      </c>
      <c r="IK111" s="29">
        <v>8.4388410021190072</v>
      </c>
      <c r="IL111" s="29">
        <v>14.272398151732107</v>
      </c>
      <c r="IM111" s="29">
        <v>31.627471396000001</v>
      </c>
      <c r="IN111" s="29">
        <v>11.541018598227133</v>
      </c>
      <c r="IO111" s="29">
        <v>8.4190123875161049</v>
      </c>
      <c r="IP111" s="29">
        <v>14.180042651769741</v>
      </c>
      <c r="IQ111" s="29">
        <v>31.771111727000001</v>
      </c>
      <c r="IR111" s="29">
        <v>11.510911801791437</v>
      </c>
      <c r="IS111" s="29">
        <v>8.3970498986782918</v>
      </c>
      <c r="IT111" s="29">
        <v>14.029742522796449</v>
      </c>
      <c r="IU111" s="29">
        <v>31.946226471999999</v>
      </c>
      <c r="IV111" s="29">
        <v>11.47786968914304</v>
      </c>
      <c r="IW111" s="29">
        <v>8.3729461375302687</v>
      </c>
      <c r="IX111" s="29">
        <v>13.849554979251312</v>
      </c>
      <c r="IY111" s="29">
        <v>32.180461901999998</v>
      </c>
      <c r="IZ111" s="29">
        <v>11.442633269394706</v>
      </c>
      <c r="JA111" s="29">
        <v>8.3472416599030943</v>
      </c>
      <c r="JB111" s="29">
        <v>13.664566690683435</v>
      </c>
      <c r="JC111" s="29">
        <v>32.459468993999998</v>
      </c>
      <c r="JD111" s="29">
        <v>11.405381856766379</v>
      </c>
      <c r="JE111" s="29">
        <v>8.3200672730237137</v>
      </c>
      <c r="JF111" s="29">
        <v>13.488123033706652</v>
      </c>
      <c r="JG111" s="29">
        <v>32.806870697000001</v>
      </c>
      <c r="JH111" s="29">
        <v>11.324966570887637</v>
      </c>
      <c r="JI111" s="29">
        <v>8.2614054415574003</v>
      </c>
      <c r="JJ111" s="29">
        <v>13.037234583148878</v>
      </c>
      <c r="JK111" s="29">
        <v>34.816844308</v>
      </c>
      <c r="JL111" s="29">
        <v>11.089002223154472</v>
      </c>
      <c r="JM111" s="29">
        <v>8.0892727351008968</v>
      </c>
      <c r="JN111" s="29">
        <v>6.6193952501704132</v>
      </c>
      <c r="JO111" s="29">
        <v>35.921574737</v>
      </c>
      <c r="JP111" s="29">
        <v>9.1113949877775386</v>
      </c>
      <c r="JQ111" s="29">
        <v>6.6466357901402953</v>
      </c>
      <c r="JR111" s="29">
        <v>0.37886341437836535</v>
      </c>
      <c r="JS111" s="29">
        <v>36.182445729000001</v>
      </c>
      <c r="JT111" s="29">
        <v>8.9625116088720258</v>
      </c>
      <c r="JU111" s="29">
        <v>6.5380274380583305</v>
      </c>
      <c r="JV111" s="29">
        <v>-3.8186678445619222</v>
      </c>
      <c r="JW111" s="29">
        <v>35.723631678000004</v>
      </c>
      <c r="JX111" s="29">
        <v>8.2159926599037227</v>
      </c>
      <c r="JY111" s="29">
        <v>5.993452258199846</v>
      </c>
      <c r="JZ111" s="29">
        <v>-3.6406008985569684</v>
      </c>
    </row>
    <row r="112" spans="1:286" ht="15" thickBot="1" x14ac:dyDescent="0.35">
      <c r="A112" s="2"/>
      <c r="B112" s="74" t="s">
        <v>600</v>
      </c>
      <c r="C112" s="74" t="s">
        <v>536</v>
      </c>
      <c r="D112" s="74" t="s">
        <v>872</v>
      </c>
      <c r="E112" s="87">
        <v>384109</v>
      </c>
      <c r="F112" s="84">
        <v>397722</v>
      </c>
      <c r="G112" s="22">
        <v>38.798449720000001</v>
      </c>
      <c r="H112" s="22">
        <v>12.795375274157619</v>
      </c>
      <c r="I112" s="22">
        <v>9.3340481188201441</v>
      </c>
      <c r="J112" s="22">
        <v>5.1643626399734117</v>
      </c>
      <c r="K112" s="22">
        <v>38.633213409999996</v>
      </c>
      <c r="L112" s="22">
        <v>12.793198930298285</v>
      </c>
      <c r="M112" s="22">
        <v>9.33246050627492</v>
      </c>
      <c r="N112" s="22">
        <v>5.4373362110193995</v>
      </c>
      <c r="O112" s="22">
        <v>38.766427026000002</v>
      </c>
      <c r="P112" s="22">
        <v>12.790376841557235</v>
      </c>
      <c r="Q112" s="22">
        <v>9.3304018318288673</v>
      </c>
      <c r="R112" s="22">
        <v>4.3856068308182756</v>
      </c>
      <c r="S112" s="22">
        <v>38.872073051999998</v>
      </c>
      <c r="T112" s="22">
        <v>12.773477526549826</v>
      </c>
      <c r="U112" s="22">
        <v>9.318074016811762</v>
      </c>
      <c r="V112" s="22">
        <v>3.908679378135421</v>
      </c>
      <c r="W112" s="22">
        <v>38.975756382</v>
      </c>
      <c r="X112" s="22">
        <v>12.755341028517934</v>
      </c>
      <c r="Y112" s="22">
        <v>9.3048436940029848</v>
      </c>
      <c r="Z112" s="22">
        <v>3.3789747664842196</v>
      </c>
      <c r="AA112" s="22">
        <v>39.078936448999997</v>
      </c>
      <c r="AB112" s="22">
        <v>12.736020360415006</v>
      </c>
      <c r="AC112" s="22">
        <v>9.2907495356139993</v>
      </c>
      <c r="AD112" s="22">
        <v>2.8384699723983857</v>
      </c>
      <c r="AE112" s="22">
        <v>39.176168345000001</v>
      </c>
      <c r="AF112" s="22">
        <v>12.715269162174794</v>
      </c>
      <c r="AG112" s="22">
        <v>9.275611825406429</v>
      </c>
      <c r="AH112" s="22">
        <v>2.2865152132919455</v>
      </c>
      <c r="AI112" s="22">
        <v>39.269966664999998</v>
      </c>
      <c r="AJ112" s="22">
        <v>12.693184722773289</v>
      </c>
      <c r="AK112" s="22">
        <v>9.2595015343337508</v>
      </c>
      <c r="AL112" s="22">
        <v>1.7930892192431358</v>
      </c>
      <c r="AM112" s="22">
        <v>39.355656042999996</v>
      </c>
      <c r="AN112" s="22">
        <v>12.670126887257993</v>
      </c>
      <c r="AO112" s="22">
        <v>9.2426811643481752</v>
      </c>
      <c r="AP112" s="22">
        <v>1.367189992444878</v>
      </c>
      <c r="AQ112" s="22">
        <v>39.435688132000003</v>
      </c>
      <c r="AR112" s="22">
        <v>12.043250078042751</v>
      </c>
      <c r="AS112" s="22">
        <v>8.7853832597212467</v>
      </c>
      <c r="AT112" s="22">
        <v>0.93161492222844444</v>
      </c>
      <c r="AU112" s="22">
        <v>39.763478376999998</v>
      </c>
      <c r="AV112" s="22">
        <v>11.903737896330801</v>
      </c>
      <c r="AW112" s="22">
        <v>8.6836110655214434</v>
      </c>
      <c r="AX112" s="22">
        <v>-1.1792518367732612</v>
      </c>
      <c r="AY112" s="22">
        <v>39.982284434</v>
      </c>
      <c r="AZ112" s="22">
        <v>11.485085988981519</v>
      </c>
      <c r="BA112" s="22">
        <v>8.3782103277934681</v>
      </c>
      <c r="BB112" s="22">
        <v>-3.8344422323980751</v>
      </c>
      <c r="BC112" s="22">
        <v>40.071583439000001</v>
      </c>
      <c r="BD112" s="22">
        <v>11.4036846051537</v>
      </c>
      <c r="BE112" s="22">
        <v>8.3188291516022588</v>
      </c>
      <c r="BF112" s="22">
        <v>-5.530025947302363</v>
      </c>
      <c r="BG112" s="22">
        <v>40.095602688</v>
      </c>
      <c r="BH112" s="22">
        <v>11.033557492445265</v>
      </c>
      <c r="BI112" s="22">
        <v>8.0488265759780795</v>
      </c>
      <c r="BJ112" s="22">
        <v>-6.7757646899917319</v>
      </c>
      <c r="BK112" s="25">
        <v>38.828913792000002</v>
      </c>
      <c r="BL112" s="25">
        <v>12.79634001724137</v>
      </c>
      <c r="BM112" s="25">
        <v>9.3347518854680995</v>
      </c>
      <c r="BN112" s="25">
        <v>5.0643758670665093</v>
      </c>
      <c r="BO112" s="25">
        <v>38.689916406999998</v>
      </c>
      <c r="BP112" s="25">
        <v>12.795591226269055</v>
      </c>
      <c r="BQ112" s="25">
        <v>9.3342056528788433</v>
      </c>
      <c r="BR112" s="25">
        <v>5.4643581122924054</v>
      </c>
      <c r="BS112" s="25">
        <v>38.759182573000004</v>
      </c>
      <c r="BT112" s="25">
        <v>12.794738347245541</v>
      </c>
      <c r="BU112" s="25">
        <v>9.3335834895054024</v>
      </c>
      <c r="BV112" s="25">
        <v>4.9028524008454859</v>
      </c>
      <c r="BW112" s="25">
        <v>38.805837848000003</v>
      </c>
      <c r="BX112" s="25">
        <v>12.789898435995195</v>
      </c>
      <c r="BY112" s="25">
        <v>9.3300528416319626</v>
      </c>
      <c r="BZ112" s="25">
        <v>4.741733048816986</v>
      </c>
      <c r="CA112" s="25">
        <v>38.858978745000002</v>
      </c>
      <c r="CB112" s="25">
        <v>12.78483151965551</v>
      </c>
      <c r="CC112" s="25">
        <v>9.3263565967063329</v>
      </c>
      <c r="CD112" s="25">
        <v>4.4924539549635227</v>
      </c>
      <c r="CE112" s="25">
        <v>38.920036527000001</v>
      </c>
      <c r="CF112" s="25">
        <v>12.77958396056651</v>
      </c>
      <c r="CG112" s="25">
        <v>9.3225285754100753</v>
      </c>
      <c r="CH112" s="25">
        <v>4.2226715718351002</v>
      </c>
      <c r="CI112" s="25">
        <v>38.985340862999998</v>
      </c>
      <c r="CJ112" s="25">
        <v>12.774105203450096</v>
      </c>
      <c r="CK112" s="25">
        <v>9.3185318983716741</v>
      </c>
      <c r="CL112" s="25">
        <v>3.8980901521700737</v>
      </c>
      <c r="CM112" s="25">
        <v>39.05640004</v>
      </c>
      <c r="CN112" s="25">
        <v>12.768409625992797</v>
      </c>
      <c r="CO112" s="25">
        <v>9.3143770539132813</v>
      </c>
      <c r="CP112" s="25">
        <v>3.6023635755961863</v>
      </c>
      <c r="CQ112" s="25">
        <v>39.130613830999998</v>
      </c>
      <c r="CR112" s="25">
        <v>12.762548412604692</v>
      </c>
      <c r="CS112" s="25">
        <v>9.3101013803494332</v>
      </c>
      <c r="CT112" s="25">
        <v>3.3231952276406567</v>
      </c>
      <c r="CU112" s="25">
        <v>39.209917719000003</v>
      </c>
      <c r="CV112" s="25">
        <v>12.434960020620016</v>
      </c>
      <c r="CW112" s="25">
        <v>9.0711302092476771</v>
      </c>
      <c r="CX112" s="25">
        <v>2.9911601104458896</v>
      </c>
      <c r="CY112" s="25">
        <v>39.442696130999998</v>
      </c>
      <c r="CZ112" s="25">
        <v>12.416826138720902</v>
      </c>
      <c r="DA112" s="25">
        <v>9.0579017948713378</v>
      </c>
      <c r="DB112" s="25">
        <v>1.7001741194280378</v>
      </c>
      <c r="DC112" s="25">
        <v>39.599458155000001</v>
      </c>
      <c r="DD112" s="25">
        <v>12.091040918988126</v>
      </c>
      <c r="DE112" s="25">
        <v>8.8202460128226701</v>
      </c>
      <c r="DF112" s="25">
        <v>0.55084859753501902</v>
      </c>
      <c r="DG112" s="25">
        <v>39.717583288</v>
      </c>
      <c r="DH112" s="25">
        <v>12.069668831575083</v>
      </c>
      <c r="DI112" s="25">
        <v>8.8046553726078507</v>
      </c>
      <c r="DJ112" s="25">
        <v>-0.33420950718118903</v>
      </c>
      <c r="DK112" s="25">
        <v>39.735164167999997</v>
      </c>
      <c r="DL112" s="25">
        <v>12.021568143438667</v>
      </c>
      <c r="DM112" s="25">
        <v>8.7695665902944135</v>
      </c>
      <c r="DN112" s="25">
        <v>-0.7065529583899206</v>
      </c>
      <c r="DO112" s="27">
        <v>38.798226993</v>
      </c>
      <c r="DP112" s="27">
        <v>12.795539757196956</v>
      </c>
      <c r="DQ112" s="27">
        <v>9.3341681069073239</v>
      </c>
      <c r="DR112" s="27">
        <v>5.1675003154572998</v>
      </c>
      <c r="DS112" s="27">
        <v>38.630530981999996</v>
      </c>
      <c r="DT112" s="27">
        <v>12.793906224322876</v>
      </c>
      <c r="DU112" s="27">
        <v>9.332976467418554</v>
      </c>
      <c r="DV112" s="27">
        <v>5.4906949496764952</v>
      </c>
      <c r="DW112" s="27">
        <v>38.760378918999997</v>
      </c>
      <c r="DX112" s="27">
        <v>12.792044714581371</v>
      </c>
      <c r="DY112" s="27">
        <v>9.3316185219790047</v>
      </c>
      <c r="DZ112" s="27">
        <v>4.500757031274766</v>
      </c>
      <c r="EA112" s="27">
        <v>38.862999729999999</v>
      </c>
      <c r="EB112" s="27">
        <v>12.776615137634073</v>
      </c>
      <c r="EC112" s="27">
        <v>9.3203628604143134</v>
      </c>
      <c r="ED112" s="27">
        <v>4.0771461345954059</v>
      </c>
      <c r="EE112" s="27">
        <v>38.963527274999997</v>
      </c>
      <c r="EF112" s="27">
        <v>12.760699597152096</v>
      </c>
      <c r="EG112" s="27">
        <v>9.3087526952169064</v>
      </c>
      <c r="EH112" s="27">
        <v>3.602074625032671</v>
      </c>
      <c r="EI112" s="27">
        <v>39.062374978999998</v>
      </c>
      <c r="EJ112" s="27">
        <v>12.744389306771284</v>
      </c>
      <c r="EK112" s="27">
        <v>9.296854565464205</v>
      </c>
      <c r="EL112" s="27">
        <v>3.1331727008126329</v>
      </c>
      <c r="EM112" s="27">
        <v>39.154921414</v>
      </c>
      <c r="EN112" s="27">
        <v>12.72760239953142</v>
      </c>
      <c r="EO112" s="27">
        <v>9.2846087503485268</v>
      </c>
      <c r="EP112" s="27">
        <v>2.6492054465001225</v>
      </c>
      <c r="EQ112" s="27">
        <v>39.242952584000001</v>
      </c>
      <c r="ER112" s="27">
        <v>12.710459806302808</v>
      </c>
      <c r="ES112" s="27">
        <v>9.2721034672560965</v>
      </c>
      <c r="ET112" s="27">
        <v>2.2329061615514192</v>
      </c>
      <c r="EU112" s="27">
        <v>39.323329164</v>
      </c>
      <c r="EV112" s="27">
        <v>12.693019246586875</v>
      </c>
      <c r="EW112" s="27">
        <v>9.2593808217596063</v>
      </c>
      <c r="EX112" s="27">
        <v>1.8733382765069777</v>
      </c>
      <c r="EY112" s="27">
        <v>39.398472871999999</v>
      </c>
      <c r="EZ112" s="27">
        <v>12.344612098964225</v>
      </c>
      <c r="FA112" s="27">
        <v>9.0052226582691794</v>
      </c>
      <c r="FB112" s="27">
        <v>1.4949051929351391</v>
      </c>
      <c r="FC112" s="27">
        <v>39.69528442</v>
      </c>
      <c r="FD112" s="27">
        <v>12.245162304631775</v>
      </c>
      <c r="FE112" s="27">
        <v>8.9326754178939289</v>
      </c>
      <c r="FF112" s="27">
        <v>-0.24644174957277798</v>
      </c>
      <c r="FG112" s="27">
        <v>39.906628503999997</v>
      </c>
      <c r="FH112" s="27">
        <v>11.640267482288786</v>
      </c>
      <c r="FI112" s="27">
        <v>8.4914130666459844</v>
      </c>
      <c r="FJ112" s="27">
        <v>-1.694955766410331</v>
      </c>
      <c r="FK112" s="27">
        <v>39.999839172000001</v>
      </c>
      <c r="FL112" s="27">
        <v>11.587270436707373</v>
      </c>
      <c r="FM112" s="27">
        <v>8.452752459745982</v>
      </c>
      <c r="FN112" s="27">
        <v>-2.2471666009347686</v>
      </c>
      <c r="FO112" s="27">
        <v>40.027165944000004</v>
      </c>
      <c r="FP112" s="27">
        <v>11.516759385247369</v>
      </c>
      <c r="FQ112" s="27">
        <v>8.4013156293963842</v>
      </c>
      <c r="FR112" s="27">
        <v>-2.4644627021505201</v>
      </c>
      <c r="FS112" s="28">
        <v>38.797644319</v>
      </c>
      <c r="FT112" s="28">
        <v>12.795375270209902</v>
      </c>
      <c r="FU112" s="28">
        <v>9.334048115940341</v>
      </c>
      <c r="FV112" s="28">
        <v>5.166987049784268</v>
      </c>
      <c r="FW112" s="28">
        <v>38.614581432000001</v>
      </c>
      <c r="FX112" s="28">
        <v>12.793198912375649</v>
      </c>
      <c r="FY112" s="28">
        <v>9.332460493200605</v>
      </c>
      <c r="FZ112" s="28">
        <v>5.5075792752430637</v>
      </c>
      <c r="GA112" s="28">
        <v>38.73010051</v>
      </c>
      <c r="GB112" s="28">
        <v>12.790376804646078</v>
      </c>
      <c r="GC112" s="28">
        <v>9.3304018049026922</v>
      </c>
      <c r="GD112" s="28">
        <v>4.5250016591360556</v>
      </c>
      <c r="GE112" s="28">
        <v>38.818027633</v>
      </c>
      <c r="GF112" s="28">
        <v>12.772642900055661</v>
      </c>
      <c r="GG112" s="28">
        <v>9.317465168404361</v>
      </c>
      <c r="GH112" s="28">
        <v>4.1174074418484423</v>
      </c>
      <c r="GI112" s="28">
        <v>38.904623467999997</v>
      </c>
      <c r="GJ112" s="28">
        <v>12.753670101420962</v>
      </c>
      <c r="GK112" s="28">
        <v>9.3036247759492348</v>
      </c>
      <c r="GL112" s="28">
        <v>3.6576515655869812</v>
      </c>
      <c r="GM112" s="28">
        <v>38.992177857000001</v>
      </c>
      <c r="GN112" s="28">
        <v>12.733512725291016</v>
      </c>
      <c r="GO112" s="28">
        <v>9.2889202507036117</v>
      </c>
      <c r="GP112" s="28">
        <v>3.1861928091447282</v>
      </c>
      <c r="GQ112" s="28">
        <v>39.073452076000002</v>
      </c>
      <c r="GR112" s="28">
        <v>12.711923636603393</v>
      </c>
      <c r="GS112" s="28">
        <v>9.273171311080187</v>
      </c>
      <c r="GT112" s="28">
        <v>2.7063014541880541</v>
      </c>
      <c r="GU112" s="28">
        <v>39.152973670000002</v>
      </c>
      <c r="GV112" s="28">
        <v>12.689001269231419</v>
      </c>
      <c r="GW112" s="28">
        <v>9.2564497632191092</v>
      </c>
      <c r="GX112" s="28">
        <v>2.2826862842219562</v>
      </c>
      <c r="GY112" s="28">
        <v>39.224624351999999</v>
      </c>
      <c r="GZ112" s="28">
        <v>12.665105117606046</v>
      </c>
      <c r="HA112" s="28">
        <v>9.2390178533026948</v>
      </c>
      <c r="HB112" s="28">
        <v>1.9306125277404185</v>
      </c>
      <c r="HC112" s="28">
        <v>39.289631432</v>
      </c>
      <c r="HD112" s="28">
        <v>12.313418071977132</v>
      </c>
      <c r="HE112" s="28">
        <v>8.9824670498810963</v>
      </c>
      <c r="HF112" s="28">
        <v>1.5790595071591511</v>
      </c>
      <c r="HG112" s="28">
        <v>39.519553332000001</v>
      </c>
      <c r="HH112" s="28">
        <v>12.169725745838447</v>
      </c>
      <c r="HI112" s="28">
        <v>8.8776454985200726</v>
      </c>
      <c r="HJ112" s="28">
        <v>-7.2645111642970051E-2</v>
      </c>
      <c r="HK112" s="28">
        <v>39.737880294</v>
      </c>
      <c r="HL112" s="28">
        <v>11.442381448148501</v>
      </c>
      <c r="HM112" s="28">
        <v>8.3470579598099697</v>
      </c>
      <c r="HN112" s="28">
        <v>-2.627447983996511</v>
      </c>
      <c r="HO112" s="28">
        <v>39.796258997999999</v>
      </c>
      <c r="HP112" s="28">
        <v>11.359412027710706</v>
      </c>
      <c r="HQ112" s="28">
        <v>8.2865329227427793</v>
      </c>
      <c r="HR112" s="28">
        <v>-4.0796737784105872</v>
      </c>
      <c r="HS112" s="28">
        <v>39.675935824999996</v>
      </c>
      <c r="HT112" s="28">
        <v>10.955010969099201</v>
      </c>
      <c r="HU112" s="28">
        <v>7.9915279807614983</v>
      </c>
      <c r="HV112" s="28">
        <v>-4.8447921072100826</v>
      </c>
      <c r="HW112" s="29">
        <v>38.790074431000001</v>
      </c>
      <c r="HX112" s="29">
        <v>12.795290698569605</v>
      </c>
      <c r="HY112" s="29">
        <v>9.3339864221061912</v>
      </c>
      <c r="HZ112" s="29">
        <v>5.1871197558719047</v>
      </c>
      <c r="IA112" s="29">
        <v>38.599367848</v>
      </c>
      <c r="IB112" s="29">
        <v>12.793450692543784</v>
      </c>
      <c r="IC112" s="29">
        <v>9.3326441633278492</v>
      </c>
      <c r="ID112" s="29">
        <v>5.5478875559853726</v>
      </c>
      <c r="IE112" s="29">
        <v>38.706973579999996</v>
      </c>
      <c r="IF112" s="29">
        <v>12.790938349533535</v>
      </c>
      <c r="IG112" s="29">
        <v>9.3308114440799805</v>
      </c>
      <c r="IH112" s="29">
        <v>4.5864425391736745</v>
      </c>
      <c r="II112" s="29">
        <v>38.787745610999998</v>
      </c>
      <c r="IJ112" s="29">
        <v>12.761295203235981</v>
      </c>
      <c r="IK112" s="29">
        <v>9.3091871815627716</v>
      </c>
      <c r="IL112" s="29">
        <v>4.1974484510414598</v>
      </c>
      <c r="IM112" s="29">
        <v>38.872361881000003</v>
      </c>
      <c r="IN112" s="29">
        <v>12.729765341528717</v>
      </c>
      <c r="IO112" s="29">
        <v>9.2861865864219837</v>
      </c>
      <c r="IP112" s="29">
        <v>3.7343968576322588</v>
      </c>
      <c r="IQ112" s="29">
        <v>38.964917507999999</v>
      </c>
      <c r="IR112" s="29">
        <v>12.69600683498747</v>
      </c>
      <c r="IS112" s="29">
        <v>9.2615602259031249</v>
      </c>
      <c r="IT112" s="29">
        <v>3.2340943132425792</v>
      </c>
      <c r="IU112" s="29">
        <v>39.055680600999999</v>
      </c>
      <c r="IV112" s="29">
        <v>12.660585487621249</v>
      </c>
      <c r="IW112" s="29">
        <v>9.235720846153356</v>
      </c>
      <c r="IX112" s="29">
        <v>2.7106788947938512</v>
      </c>
      <c r="IY112" s="29">
        <v>39.148522849999999</v>
      </c>
      <c r="IZ112" s="29">
        <v>12.623710891969633</v>
      </c>
      <c r="JA112" s="29">
        <v>9.20882134201225</v>
      </c>
      <c r="JB112" s="29">
        <v>2.2253111808940531</v>
      </c>
      <c r="JC112" s="29">
        <v>39.238534104000003</v>
      </c>
      <c r="JD112" s="29">
        <v>12.585497531668034</v>
      </c>
      <c r="JE112" s="29">
        <v>9.1809452276979364</v>
      </c>
      <c r="JF112" s="29">
        <v>1.7931474609731417</v>
      </c>
      <c r="JG112" s="29">
        <v>39.333821174000001</v>
      </c>
      <c r="JH112" s="29">
        <v>11.976919817181111</v>
      </c>
      <c r="JI112" s="29">
        <v>8.7369962579060765</v>
      </c>
      <c r="JJ112" s="29">
        <v>1.3251067007282984</v>
      </c>
      <c r="JK112" s="29">
        <v>39.859637632000002</v>
      </c>
      <c r="JL112" s="29">
        <v>11.766884144820134</v>
      </c>
      <c r="JM112" s="29">
        <v>8.5837781591414686</v>
      </c>
      <c r="JN112" s="29">
        <v>-2.4579836726448434</v>
      </c>
      <c r="JO112" s="29">
        <v>40.215272787000004</v>
      </c>
      <c r="JP112" s="29">
        <v>10.720697131965705</v>
      </c>
      <c r="JQ112" s="29">
        <v>7.8205992988082125</v>
      </c>
      <c r="JR112" s="29">
        <v>-5.5520984538712597</v>
      </c>
      <c r="JS112" s="29">
        <v>40.247399606000002</v>
      </c>
      <c r="JT112" s="29">
        <v>10.635152908908712</v>
      </c>
      <c r="JU112" s="29">
        <v>7.7581959790780184</v>
      </c>
      <c r="JV112" s="29">
        <v>-7.1975932639165521</v>
      </c>
      <c r="JW112" s="29">
        <v>40.208732032</v>
      </c>
      <c r="JX112" s="29">
        <v>10.710361724125145</v>
      </c>
      <c r="JY112" s="29">
        <v>7.8130597626832907</v>
      </c>
      <c r="JZ112" s="29">
        <v>-7.1754515996732806</v>
      </c>
    </row>
    <row r="113" spans="1:286" ht="15" thickBot="1" x14ac:dyDescent="0.35">
      <c r="A113" s="2"/>
      <c r="B113" s="74" t="s">
        <v>601</v>
      </c>
      <c r="C113" s="74" t="s">
        <v>510</v>
      </c>
      <c r="D113" s="74" t="s">
        <v>872</v>
      </c>
      <c r="E113" s="87">
        <v>384792</v>
      </c>
      <c r="F113" s="84">
        <v>391153</v>
      </c>
      <c r="G113" s="22">
        <v>31.902656304000001</v>
      </c>
      <c r="H113" s="22">
        <v>13.606676817639586</v>
      </c>
      <c r="I113" s="22">
        <v>9.9258812994403414</v>
      </c>
      <c r="J113" s="22">
        <v>12.715330963504359</v>
      </c>
      <c r="K113" s="22">
        <v>31.876851899000002</v>
      </c>
      <c r="L113" s="22">
        <v>13.332531292524546</v>
      </c>
      <c r="M113" s="22">
        <v>9.7258959556613984</v>
      </c>
      <c r="N113" s="22">
        <v>12.798696064316262</v>
      </c>
      <c r="O113" s="22">
        <v>31.974779974</v>
      </c>
      <c r="P113" s="22">
        <v>13.322406708668717</v>
      </c>
      <c r="Q113" s="22">
        <v>9.718510212698142</v>
      </c>
      <c r="R113" s="22">
        <v>12.499823316738448</v>
      </c>
      <c r="S113" s="22">
        <v>32.085774946000001</v>
      </c>
      <c r="T113" s="22">
        <v>13.296279208705695</v>
      </c>
      <c r="U113" s="22">
        <v>9.6994505652353702</v>
      </c>
      <c r="V113" s="22">
        <v>12.16463880319329</v>
      </c>
      <c r="W113" s="22">
        <v>32.221599541000003</v>
      </c>
      <c r="X113" s="22">
        <v>13.265159413303689</v>
      </c>
      <c r="Y113" s="22">
        <v>9.6767491077551178</v>
      </c>
      <c r="Z113" s="22">
        <v>11.829231563336078</v>
      </c>
      <c r="AA113" s="22">
        <v>32.390739734999997</v>
      </c>
      <c r="AB113" s="22">
        <v>13.229026849401368</v>
      </c>
      <c r="AC113" s="22">
        <v>9.6503909054441799</v>
      </c>
      <c r="AD113" s="22">
        <v>11.365315563605577</v>
      </c>
      <c r="AE113" s="22">
        <v>32.579795685000001</v>
      </c>
      <c r="AF113" s="22">
        <v>13.186805252698237</v>
      </c>
      <c r="AG113" s="22">
        <v>9.6195908384796436</v>
      </c>
      <c r="AH113" s="22">
        <v>10.908787017884329</v>
      </c>
      <c r="AI113" s="22">
        <v>32.810955798000002</v>
      </c>
      <c r="AJ113" s="22">
        <v>13.138648874538914</v>
      </c>
      <c r="AK113" s="22">
        <v>9.5844614310698386</v>
      </c>
      <c r="AL113" s="22">
        <v>10.318289255744062</v>
      </c>
      <c r="AM113" s="22">
        <v>33.068322911999999</v>
      </c>
      <c r="AN113" s="22">
        <v>13.086168532768054</v>
      </c>
      <c r="AO113" s="22">
        <v>9.5461777524058249</v>
      </c>
      <c r="AP113" s="22">
        <v>9.7790611595633408</v>
      </c>
      <c r="AQ113" s="22">
        <v>33.360058428000002</v>
      </c>
      <c r="AR113" s="22">
        <v>12.464153690738216</v>
      </c>
      <c r="AS113" s="22">
        <v>9.0924265851498838</v>
      </c>
      <c r="AT113" s="22">
        <v>9.1975362384175909</v>
      </c>
      <c r="AU113" s="22">
        <v>34.863125877000002</v>
      </c>
      <c r="AV113" s="22">
        <v>12.102236925659051</v>
      </c>
      <c r="AW113" s="22">
        <v>8.8284133438126489</v>
      </c>
      <c r="AX113" s="22">
        <v>6.2691866749149909</v>
      </c>
      <c r="AY113" s="22">
        <v>36.163598837000002</v>
      </c>
      <c r="AZ113" s="22">
        <v>11.156738719485086</v>
      </c>
      <c r="BA113" s="22">
        <v>8.1386855661123629</v>
      </c>
      <c r="BB113" s="22">
        <v>3.6569474419947738</v>
      </c>
      <c r="BC113" s="22">
        <v>36.892874867000003</v>
      </c>
      <c r="BD113" s="22">
        <v>10.869712731012326</v>
      </c>
      <c r="BE113" s="22">
        <v>7.9293041036422807</v>
      </c>
      <c r="BF113" s="22">
        <v>2.427164453094278</v>
      </c>
      <c r="BG113" s="22">
        <v>37.332142146999999</v>
      </c>
      <c r="BH113" s="22">
        <v>10.376496273932151</v>
      </c>
      <c r="BI113" s="22">
        <v>7.5695095650109447</v>
      </c>
      <c r="BJ113" s="22">
        <v>1.7157789060742417</v>
      </c>
      <c r="BK113" s="25">
        <v>31.931447120999998</v>
      </c>
      <c r="BL113" s="25">
        <v>13.609686921587484</v>
      </c>
      <c r="BM113" s="25">
        <v>9.9280771283621458</v>
      </c>
      <c r="BN113" s="25">
        <v>12.650865135295115</v>
      </c>
      <c r="BO113" s="25">
        <v>31.924083846999999</v>
      </c>
      <c r="BP113" s="25">
        <v>13.555328720977336</v>
      </c>
      <c r="BQ113" s="25">
        <v>9.8884235778193688</v>
      </c>
      <c r="BR113" s="25">
        <v>12.709626078435159</v>
      </c>
      <c r="BS113" s="25">
        <v>31.997759523999999</v>
      </c>
      <c r="BT113" s="25">
        <v>13.551804972769418</v>
      </c>
      <c r="BU113" s="25">
        <v>9.8858530525610959</v>
      </c>
      <c r="BV113" s="25">
        <v>12.505641856141336</v>
      </c>
      <c r="BW113" s="25">
        <v>32.074667572999999</v>
      </c>
      <c r="BX113" s="25">
        <v>13.544093369235446</v>
      </c>
      <c r="BY113" s="25">
        <v>9.8802275451479034</v>
      </c>
      <c r="BZ113" s="25">
        <v>12.273298242336656</v>
      </c>
      <c r="CA113" s="25">
        <v>32.166220819000003</v>
      </c>
      <c r="CB113" s="25">
        <v>13.53552597484139</v>
      </c>
      <c r="CC113" s="25">
        <v>9.8739777502170316</v>
      </c>
      <c r="CD113" s="25">
        <v>12.041886583965985</v>
      </c>
      <c r="CE113" s="25">
        <v>32.274567550999997</v>
      </c>
      <c r="CF113" s="25">
        <v>13.526153655377021</v>
      </c>
      <c r="CG113" s="25">
        <v>9.86714077365394</v>
      </c>
      <c r="CH113" s="25">
        <v>11.695195166391494</v>
      </c>
      <c r="CI113" s="25">
        <v>32.393666060999998</v>
      </c>
      <c r="CJ113" s="25">
        <v>13.515920012089364</v>
      </c>
      <c r="CK113" s="25">
        <v>9.8596754733535459</v>
      </c>
      <c r="CL113" s="25">
        <v>11.342098934489179</v>
      </c>
      <c r="CM113" s="25">
        <v>32.527318800000003</v>
      </c>
      <c r="CN113" s="25">
        <v>13.504783486268645</v>
      </c>
      <c r="CO113" s="25">
        <v>9.8515515328156678</v>
      </c>
      <c r="CP113" s="25">
        <v>10.86136730873713</v>
      </c>
      <c r="CQ113" s="25">
        <v>32.653245087999998</v>
      </c>
      <c r="CR113" s="25">
        <v>13.493046583251131</v>
      </c>
      <c r="CS113" s="25">
        <v>9.8429896254714837</v>
      </c>
      <c r="CT113" s="25">
        <v>10.422337497177686</v>
      </c>
      <c r="CU113" s="25">
        <v>32.79375709</v>
      </c>
      <c r="CV113" s="25">
        <v>13.178169842099109</v>
      </c>
      <c r="CW113" s="25">
        <v>9.6132914266741274</v>
      </c>
      <c r="CX113" s="25">
        <v>9.9430576447554415</v>
      </c>
      <c r="CY113" s="25">
        <v>33.341308495999996</v>
      </c>
      <c r="CZ113" s="25">
        <v>13.121431532252979</v>
      </c>
      <c r="DA113" s="25">
        <v>9.5719016195807853</v>
      </c>
      <c r="DB113" s="25">
        <v>7.7521181334540756</v>
      </c>
      <c r="DC113" s="25">
        <v>33.884812216</v>
      </c>
      <c r="DD113" s="25">
        <v>12.479742622698238</v>
      </c>
      <c r="DE113" s="25">
        <v>9.1037984939777328</v>
      </c>
      <c r="DF113" s="25">
        <v>5.6758365961093915</v>
      </c>
      <c r="DG113" s="25">
        <v>34.403133275000002</v>
      </c>
      <c r="DH113" s="25">
        <v>12.408778465328838</v>
      </c>
      <c r="DI113" s="25">
        <v>9.0520311291756013</v>
      </c>
      <c r="DJ113" s="25">
        <v>4.0243530878422362</v>
      </c>
      <c r="DK113" s="25">
        <v>34.687630661</v>
      </c>
      <c r="DL113" s="25">
        <v>12.063249401882336</v>
      </c>
      <c r="DM113" s="25">
        <v>8.7999724880215346</v>
      </c>
      <c r="DN113" s="25">
        <v>3.4446645242686387</v>
      </c>
      <c r="DO113" s="27">
        <v>31.901827349999998</v>
      </c>
      <c r="DP113" s="27">
        <v>13.607263731737353</v>
      </c>
      <c r="DQ113" s="27">
        <v>9.9263094451033478</v>
      </c>
      <c r="DR113" s="27">
        <v>12.718481605207748</v>
      </c>
      <c r="DS113" s="27">
        <v>31.865823398</v>
      </c>
      <c r="DT113" s="27">
        <v>13.335045564314649</v>
      </c>
      <c r="DU113" s="27">
        <v>9.7277300819273176</v>
      </c>
      <c r="DV113" s="27">
        <v>12.851277851139525</v>
      </c>
      <c r="DW113" s="27">
        <v>31.947417336000001</v>
      </c>
      <c r="DX113" s="27">
        <v>13.328396476305553</v>
      </c>
      <c r="DY113" s="27">
        <v>9.7228796647966433</v>
      </c>
      <c r="DZ113" s="27">
        <v>12.616970707603821</v>
      </c>
      <c r="EA113" s="27">
        <v>32.040744207000003</v>
      </c>
      <c r="EB113" s="27">
        <v>13.307725493182044</v>
      </c>
      <c r="EC113" s="27">
        <v>9.7078004703999117</v>
      </c>
      <c r="ED113" s="27">
        <v>12.342343700906712</v>
      </c>
      <c r="EE113" s="27">
        <v>32.155181268</v>
      </c>
      <c r="EF113" s="27">
        <v>13.285158107012771</v>
      </c>
      <c r="EG113" s="27">
        <v>9.6913378763839759</v>
      </c>
      <c r="EH113" s="27">
        <v>12.071967125112545</v>
      </c>
      <c r="EI113" s="27">
        <v>32.292486128</v>
      </c>
      <c r="EJ113" s="27">
        <v>13.260992331401074</v>
      </c>
      <c r="EK113" s="27">
        <v>9.6737092795233792</v>
      </c>
      <c r="EL113" s="27">
        <v>11.698322801278005</v>
      </c>
      <c r="EM113" s="27">
        <v>32.442280695000001</v>
      </c>
      <c r="EN113" s="27">
        <v>13.234958144233294</v>
      </c>
      <c r="EO113" s="27">
        <v>9.6547177024455877</v>
      </c>
      <c r="EP113" s="27">
        <v>11.336602186274547</v>
      </c>
      <c r="EQ113" s="27">
        <v>32.620354789000004</v>
      </c>
      <c r="ER113" s="27">
        <v>13.207412274899697</v>
      </c>
      <c r="ES113" s="27">
        <v>9.634623374274236</v>
      </c>
      <c r="ET113" s="27">
        <v>10.865788978066249</v>
      </c>
      <c r="EU113" s="27">
        <v>32.819733323000001</v>
      </c>
      <c r="EV113" s="27">
        <v>13.178648777442781</v>
      </c>
      <c r="EW113" s="27">
        <v>9.6136408033393561</v>
      </c>
      <c r="EX113" s="27">
        <v>10.447753695757108</v>
      </c>
      <c r="EY113" s="27">
        <v>33.048056244999998</v>
      </c>
      <c r="EZ113" s="27">
        <v>12.844225445539864</v>
      </c>
      <c r="FA113" s="27">
        <v>9.3696836387267304</v>
      </c>
      <c r="FB113" s="27">
        <v>10.000904477839924</v>
      </c>
      <c r="FC113" s="27">
        <v>34.189593985000002</v>
      </c>
      <c r="FD113" s="27">
        <v>12.657147518713808</v>
      </c>
      <c r="FE113" s="27">
        <v>9.2332128957005182</v>
      </c>
      <c r="FF113" s="27">
        <v>7.6798307606039629</v>
      </c>
      <c r="FG113" s="27">
        <v>35.349578768999997</v>
      </c>
      <c r="FH113" s="27">
        <v>11.910938000759186</v>
      </c>
      <c r="FI113" s="27">
        <v>8.6888634414584605</v>
      </c>
      <c r="FJ113" s="27">
        <v>5.9646062778698692</v>
      </c>
      <c r="FK113" s="27">
        <v>36.059733823000002</v>
      </c>
      <c r="FL113" s="27">
        <v>11.737586785418042</v>
      </c>
      <c r="FM113" s="27">
        <v>8.5624061433502803</v>
      </c>
      <c r="FN113" s="27">
        <v>5.4280767198019291</v>
      </c>
      <c r="FO113" s="27">
        <v>36.480951681999997</v>
      </c>
      <c r="FP113" s="27">
        <v>11.575170533032255</v>
      </c>
      <c r="FQ113" s="27">
        <v>8.4439257484759533</v>
      </c>
      <c r="FR113" s="27">
        <v>5.4341231622121668</v>
      </c>
      <c r="FS113" s="28">
        <v>31.902125357999999</v>
      </c>
      <c r="FT113" s="28">
        <v>13.606676804612116</v>
      </c>
      <c r="FU113" s="28">
        <v>9.9258812899369833</v>
      </c>
      <c r="FV113" s="28">
        <v>12.714074814944221</v>
      </c>
      <c r="FW113" s="28">
        <v>31.875250481000002</v>
      </c>
      <c r="FX113" s="28">
        <v>13.332531237651267</v>
      </c>
      <c r="FY113" s="28">
        <v>9.7258959156321048</v>
      </c>
      <c r="FZ113" s="28">
        <v>12.822484494012135</v>
      </c>
      <c r="GA113" s="28">
        <v>31.985406654999998</v>
      </c>
      <c r="GB113" s="28">
        <v>13.322406594382292</v>
      </c>
      <c r="GC113" s="28">
        <v>9.718510129327786</v>
      </c>
      <c r="GD113" s="28">
        <v>12.565582008611559</v>
      </c>
      <c r="GE113" s="28">
        <v>32.125786603000002</v>
      </c>
      <c r="GF113" s="28">
        <v>13.295431413237205</v>
      </c>
      <c r="GG113" s="28">
        <v>9.6988321102445436</v>
      </c>
      <c r="GH113" s="28">
        <v>12.291178391942738</v>
      </c>
      <c r="GI113" s="28">
        <v>32.311887972999997</v>
      </c>
      <c r="GJ113" s="28">
        <v>13.263455041260862</v>
      </c>
      <c r="GK113" s="28">
        <v>9.6755057920790044</v>
      </c>
      <c r="GL113" s="28">
        <v>12.039732146720953</v>
      </c>
      <c r="GM113" s="28">
        <v>32.559522414</v>
      </c>
      <c r="GN113" s="28">
        <v>13.22646377770163</v>
      </c>
      <c r="GO113" s="28">
        <v>9.6485211803236002</v>
      </c>
      <c r="GP113" s="28">
        <v>11.70412464408316</v>
      </c>
      <c r="GQ113" s="28">
        <v>32.853350755000001</v>
      </c>
      <c r="GR113" s="28">
        <v>13.183377333560816</v>
      </c>
      <c r="GS113" s="28">
        <v>9.6170902191941163</v>
      </c>
      <c r="GT113" s="28">
        <v>11.400181559972637</v>
      </c>
      <c r="GU113" s="28">
        <v>33.233094629999997</v>
      </c>
      <c r="GV113" s="28">
        <v>13.13435590860408</v>
      </c>
      <c r="GW113" s="28">
        <v>9.5813297721892177</v>
      </c>
      <c r="GX113" s="28">
        <v>11.005306807854531</v>
      </c>
      <c r="GY113" s="28">
        <v>33.675533389000002</v>
      </c>
      <c r="GZ113" s="28">
        <v>13.081008502949445</v>
      </c>
      <c r="HA113" s="28">
        <v>9.5424135824936904</v>
      </c>
      <c r="HB113" s="28">
        <v>10.70610987053626</v>
      </c>
      <c r="HC113" s="28">
        <v>34.195232998999998</v>
      </c>
      <c r="HD113" s="28">
        <v>12.722989953240788</v>
      </c>
      <c r="HE113" s="28">
        <v>9.2812440349963179</v>
      </c>
      <c r="HF113" s="28">
        <v>10.41574866884293</v>
      </c>
      <c r="HG113" s="28">
        <v>36.191998448</v>
      </c>
      <c r="HH113" s="28">
        <v>12.356797270919365</v>
      </c>
      <c r="HI113" s="28">
        <v>9.0141115715623368</v>
      </c>
      <c r="HJ113" s="28">
        <v>8.6750831238586414</v>
      </c>
      <c r="HK113" s="28">
        <v>37.563467850000002</v>
      </c>
      <c r="HL113" s="28">
        <v>10.838549701899172</v>
      </c>
      <c r="HM113" s="28">
        <v>7.9065711077716667</v>
      </c>
      <c r="HN113" s="28">
        <v>2.5049736225261086</v>
      </c>
      <c r="HO113" s="28">
        <v>38.234696849999999</v>
      </c>
      <c r="HP113" s="28">
        <v>10.549991275610873</v>
      </c>
      <c r="HQ113" s="28">
        <v>7.6960717532505223</v>
      </c>
      <c r="HR113" s="28">
        <v>-3.6383631199908137</v>
      </c>
      <c r="HS113" s="28">
        <v>38.20086929</v>
      </c>
      <c r="HT113" s="28">
        <v>9.1163643199557747</v>
      </c>
      <c r="HU113" s="28">
        <v>6.6502608487787667</v>
      </c>
      <c r="HV113" s="28">
        <v>-8.3573243409591811</v>
      </c>
      <c r="HW113" s="29">
        <v>31.87995866</v>
      </c>
      <c r="HX113" s="29">
        <v>13.606593365453598</v>
      </c>
      <c r="HY113" s="29">
        <v>9.9258204222325261</v>
      </c>
      <c r="HZ113" s="29">
        <v>12.782457715856024</v>
      </c>
      <c r="IA113" s="29">
        <v>31.831015600000001</v>
      </c>
      <c r="IB113" s="29">
        <v>13.38518204266161</v>
      </c>
      <c r="IC113" s="29">
        <v>9.7643039448560476</v>
      </c>
      <c r="ID113" s="29">
        <v>12.957162067787799</v>
      </c>
      <c r="IE113" s="29">
        <v>31.918460946</v>
      </c>
      <c r="IF113" s="29">
        <v>13.377581306377314</v>
      </c>
      <c r="IG113" s="29">
        <v>9.7587593135579436</v>
      </c>
      <c r="IH113" s="29">
        <v>12.767189493452564</v>
      </c>
      <c r="II113" s="29">
        <v>32.039407124999997</v>
      </c>
      <c r="IJ113" s="29">
        <v>13.342947293742213</v>
      </c>
      <c r="IK113" s="29">
        <v>9.7334942835328562</v>
      </c>
      <c r="IL113" s="29">
        <v>12.544268026356557</v>
      </c>
      <c r="IM113" s="29">
        <v>32.204207539000002</v>
      </c>
      <c r="IN113" s="29">
        <v>13.304950315940133</v>
      </c>
      <c r="IO113" s="29">
        <v>9.7057760172393568</v>
      </c>
      <c r="IP113" s="29">
        <v>12.347484384306105</v>
      </c>
      <c r="IQ113" s="29">
        <v>32.431647372999997</v>
      </c>
      <c r="IR113" s="29">
        <v>13.263383219248576</v>
      </c>
      <c r="IS113" s="29">
        <v>9.6754533989209826</v>
      </c>
      <c r="IT113" s="29">
        <v>12.054952342990498</v>
      </c>
      <c r="IU113" s="29">
        <v>32.705414171999998</v>
      </c>
      <c r="IV113" s="29">
        <v>13.218428435202766</v>
      </c>
      <c r="IW113" s="29">
        <v>9.6426595098427761</v>
      </c>
      <c r="IX113" s="29">
        <v>11.791694148110674</v>
      </c>
      <c r="IY113" s="29">
        <v>33.069964847000001</v>
      </c>
      <c r="IZ113" s="29">
        <v>13.170864995161018</v>
      </c>
      <c r="JA113" s="29">
        <v>9.6079626425345577</v>
      </c>
      <c r="JB113" s="29">
        <v>11.429427339940311</v>
      </c>
      <c r="JC113" s="29">
        <v>33.500007068999999</v>
      </c>
      <c r="JD113" s="29">
        <v>13.120907468633506</v>
      </c>
      <c r="JE113" s="29">
        <v>9.5715193224666582</v>
      </c>
      <c r="JF113" s="29">
        <v>11.152604248014207</v>
      </c>
      <c r="JG113" s="29">
        <v>34.025806625000001</v>
      </c>
      <c r="JH113" s="29">
        <v>12.76967853681635</v>
      </c>
      <c r="JI113" s="29">
        <v>9.3153027066926466</v>
      </c>
      <c r="JJ113" s="29">
        <v>10.700869960002073</v>
      </c>
      <c r="JK113" s="29">
        <v>36.342206222000002</v>
      </c>
      <c r="JL113" s="29">
        <v>12.465456316159017</v>
      </c>
      <c r="JM113" s="29">
        <v>9.0933768322585475</v>
      </c>
      <c r="JN113" s="29">
        <v>4.8211737961116441</v>
      </c>
      <c r="JO113" s="29">
        <v>37.609563649999998</v>
      </c>
      <c r="JP113" s="29">
        <v>10.349272536418963</v>
      </c>
      <c r="JQ113" s="29">
        <v>7.5496502275176987</v>
      </c>
      <c r="JR113" s="29">
        <v>-2.3256634474369022</v>
      </c>
      <c r="JS113" s="29">
        <v>37.511915940000002</v>
      </c>
      <c r="JT113" s="29">
        <v>10.125666532779045</v>
      </c>
      <c r="JU113" s="29">
        <v>7.3865327610181106</v>
      </c>
      <c r="JV113" s="29">
        <v>-7.5852522928786357</v>
      </c>
      <c r="JW113" s="29">
        <v>37.341375212000003</v>
      </c>
      <c r="JX113" s="29">
        <v>9.3386516803869402</v>
      </c>
      <c r="JY113" s="29">
        <v>6.8124163834163864</v>
      </c>
      <c r="JZ113" s="29">
        <v>-7.937063279275911</v>
      </c>
    </row>
    <row r="114" spans="1:286" ht="15" thickBot="1" x14ac:dyDescent="0.35">
      <c r="A114" s="2"/>
      <c r="B114" s="74" t="s">
        <v>602</v>
      </c>
      <c r="C114" s="74" t="s">
        <v>497</v>
      </c>
      <c r="D114" s="74" t="s">
        <v>878</v>
      </c>
      <c r="E114" s="87">
        <v>355190</v>
      </c>
      <c r="F114" s="84">
        <v>430397</v>
      </c>
      <c r="G114" s="22">
        <v>29.591270817999998</v>
      </c>
      <c r="H114" s="22">
        <v>11.28016625822962</v>
      </c>
      <c r="I114" s="22">
        <v>8.2287242372059595</v>
      </c>
      <c r="J114" s="22">
        <v>19.697216532887317</v>
      </c>
      <c r="K114" s="22">
        <v>29.543638057999999</v>
      </c>
      <c r="L114" s="22">
        <v>11.275659485088903</v>
      </c>
      <c r="M114" s="22">
        <v>8.2254366089453796</v>
      </c>
      <c r="N114" s="22">
        <v>19.739892396284297</v>
      </c>
      <c r="O114" s="22">
        <v>29.565796012</v>
      </c>
      <c r="P114" s="22">
        <v>11.269874280484816</v>
      </c>
      <c r="Q114" s="22">
        <v>8.221216382731237</v>
      </c>
      <c r="R114" s="22">
        <v>19.740377824408071</v>
      </c>
      <c r="S114" s="22">
        <v>29.591079698999998</v>
      </c>
      <c r="T114" s="22">
        <v>11.25433424335675</v>
      </c>
      <c r="U114" s="22">
        <v>8.2098801420025591</v>
      </c>
      <c r="V114" s="22">
        <v>19.68627339102764</v>
      </c>
      <c r="W114" s="22">
        <v>29.626803970000001</v>
      </c>
      <c r="X114" s="22">
        <v>11.236191958562882</v>
      </c>
      <c r="Y114" s="22">
        <v>8.1966455978314876</v>
      </c>
      <c r="Z114" s="22">
        <v>19.541697592312389</v>
      </c>
      <c r="AA114" s="22">
        <v>29.676004825</v>
      </c>
      <c r="AB114" s="22">
        <v>11.215426620644045</v>
      </c>
      <c r="AC114" s="22">
        <v>8.1814975729252186</v>
      </c>
      <c r="AD114" s="22">
        <v>19.441305279060092</v>
      </c>
      <c r="AE114" s="22">
        <v>29.731658447000001</v>
      </c>
      <c r="AF114" s="22">
        <v>11.191586141115266</v>
      </c>
      <c r="AG114" s="22">
        <v>8.164106275028173</v>
      </c>
      <c r="AH114" s="22">
        <v>19.332475868335919</v>
      </c>
      <c r="AI114" s="22">
        <v>29.801927968000001</v>
      </c>
      <c r="AJ114" s="22">
        <v>11.164697079036863</v>
      </c>
      <c r="AK114" s="22">
        <v>8.1444910786050837</v>
      </c>
      <c r="AL114" s="22">
        <v>19.185511921537639</v>
      </c>
      <c r="AM114" s="22">
        <v>29.881138319999998</v>
      </c>
      <c r="AN114" s="22">
        <v>11.135630930987407</v>
      </c>
      <c r="AO114" s="22">
        <v>8.1232877282765994</v>
      </c>
      <c r="AP114" s="22">
        <v>19.053807599573773</v>
      </c>
      <c r="AQ114" s="22">
        <v>29.973871732999999</v>
      </c>
      <c r="AR114" s="22">
        <v>10.802754997876118</v>
      </c>
      <c r="AS114" s="22">
        <v>7.8804593695387988</v>
      </c>
      <c r="AT114" s="22">
        <v>18.837704712728517</v>
      </c>
      <c r="AU114" s="22">
        <v>30.424723456999999</v>
      </c>
      <c r="AV114" s="22">
        <v>10.608684434231304</v>
      </c>
      <c r="AW114" s="22">
        <v>7.7388875953083245</v>
      </c>
      <c r="AX114" s="22">
        <v>17.912394339948293</v>
      </c>
      <c r="AY114" s="22">
        <v>30.803937490999999</v>
      </c>
      <c r="AZ114" s="22">
        <v>10.359019494426365</v>
      </c>
      <c r="BA114" s="22">
        <v>7.556760497682026</v>
      </c>
      <c r="BB114" s="22">
        <v>16.915415657558068</v>
      </c>
      <c r="BC114" s="22">
        <v>31.007712427000001</v>
      </c>
      <c r="BD114" s="22">
        <v>10.220076598743356</v>
      </c>
      <c r="BE114" s="22">
        <v>7.4554035897144484</v>
      </c>
      <c r="BF114" s="22">
        <v>16.298514577550257</v>
      </c>
      <c r="BG114" s="22">
        <v>31.111736840999999</v>
      </c>
      <c r="BH114" s="22">
        <v>9.8826325571986526</v>
      </c>
      <c r="BI114" s="22">
        <v>7.2092428594739841</v>
      </c>
      <c r="BJ114" s="22">
        <v>15.970737537210898</v>
      </c>
      <c r="BK114" s="25">
        <v>29.606989679999998</v>
      </c>
      <c r="BL114" s="25">
        <v>11.281700815248211</v>
      </c>
      <c r="BM114" s="25">
        <v>8.2298436751861441</v>
      </c>
      <c r="BN114" s="25">
        <v>19.66141574249631</v>
      </c>
      <c r="BO114" s="25">
        <v>29.571986681999999</v>
      </c>
      <c r="BP114" s="25">
        <v>11.279579312944882</v>
      </c>
      <c r="BQ114" s="25">
        <v>8.2282960687924938</v>
      </c>
      <c r="BR114" s="25">
        <v>19.679958182596167</v>
      </c>
      <c r="BS114" s="25">
        <v>29.585485162000001</v>
      </c>
      <c r="BT114" s="25">
        <v>11.277164556209282</v>
      </c>
      <c r="BU114" s="25">
        <v>8.2265345373733343</v>
      </c>
      <c r="BV114" s="25">
        <v>19.683920508763549</v>
      </c>
      <c r="BW114" s="25">
        <v>29.599404035999999</v>
      </c>
      <c r="BX114" s="25">
        <v>11.272155088000957</v>
      </c>
      <c r="BY114" s="25">
        <v>8.2228802000597092</v>
      </c>
      <c r="BZ114" s="25">
        <v>19.62870428992273</v>
      </c>
      <c r="CA114" s="25">
        <v>29.620911131</v>
      </c>
      <c r="CB114" s="25">
        <v>11.266675838229116</v>
      </c>
      <c r="CC114" s="25">
        <v>8.2188831636360327</v>
      </c>
      <c r="CD114" s="25">
        <v>19.50013665138869</v>
      </c>
      <c r="CE114" s="25">
        <v>29.652315964</v>
      </c>
      <c r="CF114" s="25">
        <v>11.260719355576615</v>
      </c>
      <c r="CG114" s="25">
        <v>8.2145379924701949</v>
      </c>
      <c r="CH114" s="25">
        <v>19.40817528826642</v>
      </c>
      <c r="CI114" s="25">
        <v>29.688530939</v>
      </c>
      <c r="CJ114" s="25">
        <v>11.254353363535236</v>
      </c>
      <c r="CK114" s="25">
        <v>8.2098940899065642</v>
      </c>
      <c r="CL114" s="25">
        <v>19.282529687019544</v>
      </c>
      <c r="CM114" s="25">
        <v>29.733053001000002</v>
      </c>
      <c r="CN114" s="25">
        <v>11.247496625575536</v>
      </c>
      <c r="CO114" s="25">
        <v>8.2048921950279343</v>
      </c>
      <c r="CP114" s="25">
        <v>19.131573467055887</v>
      </c>
      <c r="CQ114" s="25">
        <v>29.783728254</v>
      </c>
      <c r="CR114" s="25">
        <v>11.240363437236079</v>
      </c>
      <c r="CS114" s="25">
        <v>8.1996886334461507</v>
      </c>
      <c r="CT114" s="25">
        <v>18.993634839272701</v>
      </c>
      <c r="CU114" s="25">
        <v>29.843768307000001</v>
      </c>
      <c r="CV114" s="25">
        <v>10.946660109958087</v>
      </c>
      <c r="CW114" s="25">
        <v>7.9854361452829341</v>
      </c>
      <c r="CX114" s="25">
        <v>18.762089952477776</v>
      </c>
      <c r="CY114" s="25">
        <v>30.005938109999999</v>
      </c>
      <c r="CZ114" s="25">
        <v>10.916246480125574</v>
      </c>
      <c r="DA114" s="25">
        <v>7.9632498257540334</v>
      </c>
      <c r="DB114" s="25">
        <v>18.00017105724563</v>
      </c>
      <c r="DC114" s="25">
        <v>30.146144243000002</v>
      </c>
      <c r="DD114" s="25">
        <v>10.833409541868432</v>
      </c>
      <c r="DE114" s="25">
        <v>7.9028214325931465</v>
      </c>
      <c r="DF114" s="25">
        <v>17.368767988852145</v>
      </c>
      <c r="DG114" s="25">
        <v>30.284874010999999</v>
      </c>
      <c r="DH114" s="25">
        <v>10.805982758482386</v>
      </c>
      <c r="DI114" s="25">
        <v>7.8828139759625593</v>
      </c>
      <c r="DJ114" s="25">
        <v>16.856475145301552</v>
      </c>
      <c r="DK114" s="25">
        <v>30.352973905999999</v>
      </c>
      <c r="DL114" s="25">
        <v>10.540432705111906</v>
      </c>
      <c r="DM114" s="25">
        <v>7.689098909150772</v>
      </c>
      <c r="DN114" s="25">
        <v>16.690948913226311</v>
      </c>
      <c r="DO114" s="27">
        <v>29.591049027</v>
      </c>
      <c r="DP114" s="27">
        <v>11.280481920499666</v>
      </c>
      <c r="DQ114" s="27">
        <v>8.2289545084371483</v>
      </c>
      <c r="DR114" s="27">
        <v>19.697966672926093</v>
      </c>
      <c r="DS114" s="27">
        <v>29.540694795</v>
      </c>
      <c r="DT114" s="27">
        <v>11.277013074188623</v>
      </c>
      <c r="DU114" s="27">
        <v>8.2264240333482732</v>
      </c>
      <c r="DV114" s="27">
        <v>19.756492625351264</v>
      </c>
      <c r="DW114" s="27">
        <v>29.558303384999999</v>
      </c>
      <c r="DX114" s="27">
        <v>11.27309041700337</v>
      </c>
      <c r="DY114" s="27">
        <v>8.2235625095448466</v>
      </c>
      <c r="DZ114" s="27">
        <v>19.776066901981117</v>
      </c>
      <c r="EA114" s="27">
        <v>29.578474158999999</v>
      </c>
      <c r="EB114" s="27">
        <v>11.260455460518202</v>
      </c>
      <c r="EC114" s="27">
        <v>8.2143454846991624</v>
      </c>
      <c r="ED114" s="27">
        <v>19.740172019758994</v>
      </c>
      <c r="EE114" s="27">
        <v>29.607851997000001</v>
      </c>
      <c r="EF114" s="27">
        <v>11.246825342829117</v>
      </c>
      <c r="EG114" s="27">
        <v>8.2044025036103587</v>
      </c>
      <c r="EH114" s="27">
        <v>19.616229991850311</v>
      </c>
      <c r="EI114" s="27">
        <v>29.647493957000002</v>
      </c>
      <c r="EJ114" s="27">
        <v>11.232325118355462</v>
      </c>
      <c r="EK114" s="27">
        <v>8.1938247917362759</v>
      </c>
      <c r="EL114" s="27">
        <v>19.542938229247081</v>
      </c>
      <c r="EM114" s="27">
        <v>29.691156841999998</v>
      </c>
      <c r="EN114" s="27">
        <v>11.216905706702264</v>
      </c>
      <c r="EO114" s="27">
        <v>8.1825765456121058</v>
      </c>
      <c r="EP114" s="27">
        <v>19.472110306452738</v>
      </c>
      <c r="EQ114" s="27">
        <v>29.745040596999999</v>
      </c>
      <c r="ER114" s="27">
        <v>11.200686076882038</v>
      </c>
      <c r="ES114" s="27">
        <v>8.1707445514761314</v>
      </c>
      <c r="ET114" s="27">
        <v>19.361081601862693</v>
      </c>
      <c r="EU114" s="27">
        <v>29.806051621000002</v>
      </c>
      <c r="EV114" s="27">
        <v>11.183862851488168</v>
      </c>
      <c r="EW114" s="27">
        <v>8.1584722427727439</v>
      </c>
      <c r="EX114" s="27">
        <v>19.247433247459746</v>
      </c>
      <c r="EY114" s="27">
        <v>29.878605679</v>
      </c>
      <c r="EZ114" s="27">
        <v>11.122828282939169</v>
      </c>
      <c r="FA114" s="27">
        <v>8.1139483747703434</v>
      </c>
      <c r="FB114" s="27">
        <v>19.084219480897879</v>
      </c>
      <c r="FC114" s="27">
        <v>30.213931859999999</v>
      </c>
      <c r="FD114" s="27">
        <v>11.018340253320357</v>
      </c>
      <c r="FE114" s="27">
        <v>8.0377258118985484</v>
      </c>
      <c r="FF114" s="27">
        <v>18.317275500010634</v>
      </c>
      <c r="FG114" s="27">
        <v>30.472759411999998</v>
      </c>
      <c r="FH114" s="27">
        <v>10.634510777238049</v>
      </c>
      <c r="FI114" s="27">
        <v>7.7577275529643517</v>
      </c>
      <c r="FJ114" s="27">
        <v>17.796918800179196</v>
      </c>
      <c r="FK114" s="27">
        <v>30.571623648999999</v>
      </c>
      <c r="FL114" s="27">
        <v>10.554985819821063</v>
      </c>
      <c r="FM114" s="27">
        <v>7.6997152037152885</v>
      </c>
      <c r="FN114" s="27">
        <v>17.574190396856789</v>
      </c>
      <c r="FO114" s="27">
        <v>30.596931610999999</v>
      </c>
      <c r="FP114" s="27">
        <v>10.510228177949024</v>
      </c>
      <c r="FQ114" s="27">
        <v>7.6670651271081338</v>
      </c>
      <c r="FR114" s="27">
        <v>17.607093171437874</v>
      </c>
      <c r="FS114" s="28">
        <v>29.591662536000001</v>
      </c>
      <c r="FT114" s="28">
        <v>11.280166187368087</v>
      </c>
      <c r="FU114" s="28">
        <v>8.2287241855134567</v>
      </c>
      <c r="FV114" s="28">
        <v>19.692782981744667</v>
      </c>
      <c r="FW114" s="28">
        <v>29.542395396</v>
      </c>
      <c r="FX114" s="28">
        <v>11.275659184864974</v>
      </c>
      <c r="FY114" s="28">
        <v>8.2254363899362026</v>
      </c>
      <c r="FZ114" s="28">
        <v>19.738377165945511</v>
      </c>
      <c r="GA114" s="28">
        <v>29.567254843000001</v>
      </c>
      <c r="GB114" s="28">
        <v>11.269873654771564</v>
      </c>
      <c r="GC114" s="28">
        <v>8.2212159262821327</v>
      </c>
      <c r="GD114" s="28">
        <v>19.747939057448558</v>
      </c>
      <c r="GE114" s="28">
        <v>29.601007002999999</v>
      </c>
      <c r="GF114" s="28">
        <v>11.253545520943646</v>
      </c>
      <c r="GG114" s="28">
        <v>8.209304779983194</v>
      </c>
      <c r="GH114" s="28">
        <v>19.708125752147975</v>
      </c>
      <c r="GI114" s="28">
        <v>29.652494103999999</v>
      </c>
      <c r="GJ114" s="28">
        <v>11.234566851954046</v>
      </c>
      <c r="GK114" s="28">
        <v>8.1954601051858962</v>
      </c>
      <c r="GL114" s="28">
        <v>19.58418745310534</v>
      </c>
      <c r="GM114" s="28">
        <v>29.726768794999998</v>
      </c>
      <c r="GN114" s="28">
        <v>11.212953604280294</v>
      </c>
      <c r="GO114" s="28">
        <v>8.1796935419184447</v>
      </c>
      <c r="GP114" s="28">
        <v>19.50549535905887</v>
      </c>
      <c r="GQ114" s="28">
        <v>29.816766152</v>
      </c>
      <c r="GR114" s="28">
        <v>11.188231842175542</v>
      </c>
      <c r="GS114" s="28">
        <v>8.161659360651889</v>
      </c>
      <c r="GT114" s="28">
        <v>19.440137278724727</v>
      </c>
      <c r="GU114" s="28">
        <v>29.921128333999999</v>
      </c>
      <c r="GV114" s="28">
        <v>11.160460418017765</v>
      </c>
      <c r="GW114" s="28">
        <v>8.1414004933765849</v>
      </c>
      <c r="GX114" s="28">
        <v>19.33814364537411</v>
      </c>
      <c r="GY114" s="28">
        <v>29.999764823</v>
      </c>
      <c r="GZ114" s="28">
        <v>11.130500952182803</v>
      </c>
      <c r="HA114" s="28">
        <v>8.1195454801607969</v>
      </c>
      <c r="HB114" s="28">
        <v>19.230401149080382</v>
      </c>
      <c r="HC114" s="28">
        <v>30.092489153999999</v>
      </c>
      <c r="HD114" s="28">
        <v>11.056032661574173</v>
      </c>
      <c r="HE114" s="28">
        <v>8.0652218989469588</v>
      </c>
      <c r="HF114" s="28">
        <v>19.099512899271943</v>
      </c>
      <c r="HG114" s="28">
        <v>30.504820396</v>
      </c>
      <c r="HH114" s="28">
        <v>10.857818001613003</v>
      </c>
      <c r="HI114" s="28">
        <v>7.9206270641499055</v>
      </c>
      <c r="HJ114" s="28">
        <v>18.429335270980559</v>
      </c>
      <c r="HK114" s="28">
        <v>31.292694211000001</v>
      </c>
      <c r="HL114" s="28">
        <v>9.8267391969438815</v>
      </c>
      <c r="HM114" s="28">
        <v>7.1684694313437234</v>
      </c>
      <c r="HN114" s="28">
        <v>14.874008523571476</v>
      </c>
      <c r="HO114" s="28">
        <v>31.833012789999998</v>
      </c>
      <c r="HP114" s="28">
        <v>9.6867083140205583</v>
      </c>
      <c r="HQ114" s="28">
        <v>7.0663188518318458</v>
      </c>
      <c r="HR114" s="28">
        <v>11.680398039641965</v>
      </c>
      <c r="HS114" s="28">
        <v>32.158592288999998</v>
      </c>
      <c r="HT114" s="28">
        <v>9.0732857816323094</v>
      </c>
      <c r="HU114" s="28">
        <v>6.618835654832969</v>
      </c>
      <c r="HV114" s="28">
        <v>9.1679933200676835</v>
      </c>
      <c r="HW114" s="29">
        <v>29.578096330000001</v>
      </c>
      <c r="HX114" s="29">
        <v>11.280503930999659</v>
      </c>
      <c r="HY114" s="29">
        <v>8.228970564790453</v>
      </c>
      <c r="HZ114" s="29">
        <v>19.74321201857531</v>
      </c>
      <c r="IA114" s="29">
        <v>29.515521258</v>
      </c>
      <c r="IB114" s="29">
        <v>11.277095355086773</v>
      </c>
      <c r="IC114" s="29">
        <v>8.2264840561179184</v>
      </c>
      <c r="ID114" s="29">
        <v>19.837409679011245</v>
      </c>
      <c r="IE114" s="29">
        <v>29.527746769</v>
      </c>
      <c r="IF114" s="29">
        <v>11.272908752114937</v>
      </c>
      <c r="IG114" s="29">
        <v>8.2234299875379655</v>
      </c>
      <c r="IH114" s="29">
        <v>19.894456944043398</v>
      </c>
      <c r="II114" s="29">
        <v>29.550856048</v>
      </c>
      <c r="IJ114" s="29">
        <v>11.251546475264032</v>
      </c>
      <c r="IK114" s="29">
        <v>8.2078465039916377</v>
      </c>
      <c r="IL114" s="29">
        <v>19.889148073550789</v>
      </c>
      <c r="IM114" s="29">
        <v>29.590703222999998</v>
      </c>
      <c r="IN114" s="29">
        <v>11.228120828621444</v>
      </c>
      <c r="IO114" s="29">
        <v>8.1907578209095551</v>
      </c>
      <c r="IP114" s="29">
        <v>19.794413267776534</v>
      </c>
      <c r="IQ114" s="29">
        <v>29.654931845</v>
      </c>
      <c r="IR114" s="29">
        <v>11.202492091601824</v>
      </c>
      <c r="IS114" s="29">
        <v>8.1720620140699669</v>
      </c>
      <c r="IT114" s="29">
        <v>19.735577607883034</v>
      </c>
      <c r="IU114" s="29">
        <v>29.733969173999999</v>
      </c>
      <c r="IV114" s="29">
        <v>11.17488195125296</v>
      </c>
      <c r="IW114" s="29">
        <v>8.1519208010877904</v>
      </c>
      <c r="IX114" s="29">
        <v>19.711019506125762</v>
      </c>
      <c r="IY114" s="29">
        <v>29.800878269000002</v>
      </c>
      <c r="IZ114" s="29">
        <v>11.145726642025577</v>
      </c>
      <c r="JA114" s="29">
        <v>8.1306524089213568</v>
      </c>
      <c r="JB114" s="29">
        <v>19.620247433210459</v>
      </c>
      <c r="JC114" s="29">
        <v>29.868981780999999</v>
      </c>
      <c r="JD114" s="29">
        <v>11.115145188989793</v>
      </c>
      <c r="JE114" s="29">
        <v>8.108343664702188</v>
      </c>
      <c r="JF114" s="29">
        <v>19.540168497162629</v>
      </c>
      <c r="JG114" s="29">
        <v>29.975993447</v>
      </c>
      <c r="JH114" s="29">
        <v>11.043583737184894</v>
      </c>
      <c r="JI114" s="29">
        <v>8.0561405819251934</v>
      </c>
      <c r="JJ114" s="29">
        <v>19.278632619907743</v>
      </c>
      <c r="JK114" s="29">
        <v>30.964460711000001</v>
      </c>
      <c r="JL114" s="29">
        <v>10.862730043943786</v>
      </c>
      <c r="JM114" s="29">
        <v>7.9242103306422766</v>
      </c>
      <c r="JN114" s="29">
        <v>15.502388699279734</v>
      </c>
      <c r="JO114" s="29">
        <v>31.723209082</v>
      </c>
      <c r="JP114" s="29">
        <v>9.3781026098715827</v>
      </c>
      <c r="JQ114" s="29">
        <v>6.8411952872196657</v>
      </c>
      <c r="JR114" s="29">
        <v>12.150188518161979</v>
      </c>
      <c r="JS114" s="29">
        <v>32.12196127</v>
      </c>
      <c r="JT114" s="29">
        <v>9.3182854383390037</v>
      </c>
      <c r="JU114" s="29">
        <v>6.7975594933915255</v>
      </c>
      <c r="JV114" s="29">
        <v>9.4041895982513388</v>
      </c>
      <c r="JW114" s="29">
        <v>32.005395882000002</v>
      </c>
      <c r="JX114" s="29">
        <v>9.1504896791596764</v>
      </c>
      <c r="JY114" s="29">
        <v>6.6751548232075235</v>
      </c>
      <c r="JZ114" s="29">
        <v>9.6566846374537256</v>
      </c>
    </row>
    <row r="115" spans="1:286" ht="15" thickBot="1" x14ac:dyDescent="0.35">
      <c r="A115" s="2"/>
      <c r="B115" s="74" t="s">
        <v>603</v>
      </c>
      <c r="C115" s="74" t="s">
        <v>480</v>
      </c>
      <c r="D115" s="74" t="s">
        <v>878</v>
      </c>
      <c r="E115" s="87">
        <v>352220</v>
      </c>
      <c r="F115" s="84">
        <v>429932</v>
      </c>
      <c r="G115" s="22">
        <v>28.179463965473687</v>
      </c>
      <c r="H115" s="22">
        <v>7.6233535140730684</v>
      </c>
      <c r="I115" s="22">
        <v>5.5611302523379287</v>
      </c>
      <c r="J115" s="22">
        <v>15.6825775201764</v>
      </c>
      <c r="K115" s="22">
        <v>28.086756741473685</v>
      </c>
      <c r="L115" s="22">
        <v>7.6200170299989729</v>
      </c>
      <c r="M115" s="22">
        <v>5.5586963336580935</v>
      </c>
      <c r="N115" s="22">
        <v>15.933083200507383</v>
      </c>
      <c r="O115" s="22">
        <v>28.133459119473684</v>
      </c>
      <c r="P115" s="22">
        <v>7.6157100573643808</v>
      </c>
      <c r="Q115" s="22">
        <v>5.5555544570850071</v>
      </c>
      <c r="R115" s="22">
        <v>15.683725687113819</v>
      </c>
      <c r="S115" s="22">
        <v>28.177963016473683</v>
      </c>
      <c r="T115" s="22">
        <v>7.6005382769622445</v>
      </c>
      <c r="U115" s="22">
        <v>5.544486854510839</v>
      </c>
      <c r="V115" s="22">
        <v>15.514706728156115</v>
      </c>
      <c r="W115" s="22">
        <v>28.230623724473684</v>
      </c>
      <c r="X115" s="22">
        <v>7.58344472824386</v>
      </c>
      <c r="Y115" s="22">
        <v>5.5320173487057973</v>
      </c>
      <c r="Z115" s="22">
        <v>15.353768226551313</v>
      </c>
      <c r="AA115" s="22">
        <v>28.296555920473686</v>
      </c>
      <c r="AB115" s="22">
        <v>7.5644589732983869</v>
      </c>
      <c r="AC115" s="22">
        <v>5.5181675048023449</v>
      </c>
      <c r="AD115" s="22">
        <v>15.18533475103316</v>
      </c>
      <c r="AE115" s="22">
        <v>28.365504015473686</v>
      </c>
      <c r="AF115" s="22">
        <v>7.5432311713055578</v>
      </c>
      <c r="AG115" s="22">
        <v>5.5026821187927579</v>
      </c>
      <c r="AH115" s="22">
        <v>14.90880194312998</v>
      </c>
      <c r="AI115" s="22">
        <v>28.440408391473685</v>
      </c>
      <c r="AJ115" s="22">
        <v>7.5198421845511536</v>
      </c>
      <c r="AK115" s="22">
        <v>5.4856201785887082</v>
      </c>
      <c r="AL115" s="22">
        <v>14.665235334526136</v>
      </c>
      <c r="AM115" s="22">
        <v>28.517091260473684</v>
      </c>
      <c r="AN115" s="22">
        <v>7.4948942954005373</v>
      </c>
      <c r="AO115" s="22">
        <v>5.4674210407904482</v>
      </c>
      <c r="AP115" s="22">
        <v>14.523418786423205</v>
      </c>
      <c r="AQ115" s="22">
        <v>28.599648986473685</v>
      </c>
      <c r="AR115" s="22">
        <v>7.0927521582926643</v>
      </c>
      <c r="AS115" s="22">
        <v>5.1740639505962198</v>
      </c>
      <c r="AT115" s="22">
        <v>14.223751067395858</v>
      </c>
      <c r="AU115" s="22">
        <v>29.001846133473684</v>
      </c>
      <c r="AV115" s="22">
        <v>6.9478884125202276</v>
      </c>
      <c r="AW115" s="22">
        <v>5.06838786492147</v>
      </c>
      <c r="AX115" s="22">
        <v>12.920077880331917</v>
      </c>
      <c r="AY115" s="22">
        <v>29.323812898473683</v>
      </c>
      <c r="AZ115" s="22">
        <v>6.4224776187862567</v>
      </c>
      <c r="BA115" s="22">
        <v>4.6851080059270078</v>
      </c>
      <c r="BB115" s="22">
        <v>11.3763640026073</v>
      </c>
      <c r="BC115" s="22">
        <v>29.461966480473684</v>
      </c>
      <c r="BD115" s="22">
        <v>7.4548046224396929</v>
      </c>
      <c r="BE115" s="22">
        <v>5.438176182514189</v>
      </c>
      <c r="BF115" s="22">
        <v>10.418912796742081</v>
      </c>
      <c r="BG115" s="22">
        <v>29.500154999473686</v>
      </c>
      <c r="BH115" s="22">
        <v>8.4480337240632863</v>
      </c>
      <c r="BI115" s="22">
        <v>6.1627229839113422</v>
      </c>
      <c r="BJ115" s="22">
        <v>9.9484197466694013</v>
      </c>
      <c r="BK115" s="25">
        <v>28.203123943473685</v>
      </c>
      <c r="BL115" s="25">
        <v>7.6246729129767887</v>
      </c>
      <c r="BM115" s="25">
        <v>5.5620927354688554</v>
      </c>
      <c r="BN115" s="25">
        <v>15.634831483583556</v>
      </c>
      <c r="BO115" s="25">
        <v>28.129370789473686</v>
      </c>
      <c r="BP115" s="25">
        <v>7.6233128810044102</v>
      </c>
      <c r="BQ115" s="25">
        <v>5.5611006110800574</v>
      </c>
      <c r="BR115" s="25">
        <v>15.86252206024238</v>
      </c>
      <c r="BS115" s="25">
        <v>28.154992991473684</v>
      </c>
      <c r="BT115" s="25">
        <v>7.6217539987415543</v>
      </c>
      <c r="BU115" s="25">
        <v>5.5599634281728507</v>
      </c>
      <c r="BV115" s="25">
        <v>15.764154581539914</v>
      </c>
      <c r="BW115" s="25">
        <v>28.178163904473685</v>
      </c>
      <c r="BX115" s="25">
        <v>7.617198671831404</v>
      </c>
      <c r="BY115" s="25">
        <v>5.5566403806134579</v>
      </c>
      <c r="BZ115" s="25">
        <v>15.683338343338516</v>
      </c>
      <c r="CA115" s="25">
        <v>28.208093991473685</v>
      </c>
      <c r="CB115" s="25">
        <v>7.6122886902540179</v>
      </c>
      <c r="CC115" s="25">
        <v>5.553058617411998</v>
      </c>
      <c r="CD115" s="25">
        <v>15.575527533504381</v>
      </c>
      <c r="CE115" s="25">
        <v>28.231706008473687</v>
      </c>
      <c r="CF115" s="25">
        <v>7.6070563165348446</v>
      </c>
      <c r="CG115" s="25">
        <v>5.5492416736316112</v>
      </c>
      <c r="CH115" s="25">
        <v>15.43709101066408</v>
      </c>
      <c r="CI115" s="25">
        <v>28.258625287473684</v>
      </c>
      <c r="CJ115" s="25">
        <v>7.6014986094268213</v>
      </c>
      <c r="CK115" s="25">
        <v>5.5451874036735136</v>
      </c>
      <c r="CL115" s="25">
        <v>15.39398571019427</v>
      </c>
      <c r="CM115" s="25">
        <v>28.294861401473685</v>
      </c>
      <c r="CN115" s="25">
        <v>7.5955964207226696</v>
      </c>
      <c r="CO115" s="25">
        <v>5.5408818391870875</v>
      </c>
      <c r="CP115" s="25">
        <v>15.168067130148799</v>
      </c>
      <c r="CQ115" s="25">
        <v>28.335510505473685</v>
      </c>
      <c r="CR115" s="25">
        <v>7.5894689902483394</v>
      </c>
      <c r="CS115" s="25">
        <v>5.5364119639652456</v>
      </c>
      <c r="CT115" s="25">
        <v>14.968815985462879</v>
      </c>
      <c r="CU115" s="25">
        <v>28.384244588473685</v>
      </c>
      <c r="CV115" s="25">
        <v>7.2464984119033629</v>
      </c>
      <c r="CW115" s="25">
        <v>5.2862197020722208</v>
      </c>
      <c r="CX115" s="25">
        <v>14.581338876435874</v>
      </c>
      <c r="CY115" s="25">
        <v>28.508092294473684</v>
      </c>
      <c r="CZ115" s="25">
        <v>7.2229932365140099</v>
      </c>
      <c r="DA115" s="25">
        <v>5.2690730038766125</v>
      </c>
      <c r="DB115" s="25">
        <v>14.035249381776405</v>
      </c>
      <c r="DC115" s="25">
        <v>28.612015051473684</v>
      </c>
      <c r="DD115" s="25">
        <v>7.066790699238835</v>
      </c>
      <c r="DE115" s="25">
        <v>5.1551254276649976</v>
      </c>
      <c r="DF115" s="25">
        <v>13.67350490789728</v>
      </c>
      <c r="DG115" s="25">
        <v>28.703479065473687</v>
      </c>
      <c r="DH115" s="25">
        <v>7.6383442402525255</v>
      </c>
      <c r="DI115" s="25">
        <v>5.5720657783773806</v>
      </c>
      <c r="DJ115" s="25">
        <v>13.112125927015652</v>
      </c>
      <c r="DK115" s="25">
        <v>28.707663227473684</v>
      </c>
      <c r="DL115" s="25">
        <v>9.123483993326845</v>
      </c>
      <c r="DM115" s="25">
        <v>6.6554545513792736</v>
      </c>
      <c r="DN115" s="25">
        <v>13.035370765754337</v>
      </c>
      <c r="DO115" s="27">
        <v>28.179042261473686</v>
      </c>
      <c r="DP115" s="27">
        <v>7.6235962610104195</v>
      </c>
      <c r="DQ115" s="27">
        <v>5.5613073328490819</v>
      </c>
      <c r="DR115" s="27">
        <v>15.683980203246005</v>
      </c>
      <c r="DS115" s="27">
        <v>28.081391863473684</v>
      </c>
      <c r="DT115" s="27">
        <v>7.6210593235965698</v>
      </c>
      <c r="DU115" s="27">
        <v>5.5594566723262027</v>
      </c>
      <c r="DV115" s="27">
        <v>15.957185675101963</v>
      </c>
      <c r="DW115" s="27">
        <v>28.120676665473685</v>
      </c>
      <c r="DX115" s="27">
        <v>7.6181777610870522</v>
      </c>
      <c r="DY115" s="27">
        <v>5.5573546125940778</v>
      </c>
      <c r="DZ115" s="27">
        <v>15.746920475220033</v>
      </c>
      <c r="EA115" s="27">
        <v>28.157687983473686</v>
      </c>
      <c r="EB115" s="27">
        <v>7.6052094433317183</v>
      </c>
      <c r="EC115" s="27">
        <v>5.5478944053430324</v>
      </c>
      <c r="ED115" s="27">
        <v>15.609100988726656</v>
      </c>
      <c r="EE115" s="27">
        <v>28.201709903473684</v>
      </c>
      <c r="EF115" s="27">
        <v>7.59149536814878</v>
      </c>
      <c r="EG115" s="27">
        <v>5.5378901784313603</v>
      </c>
      <c r="EH115" s="27">
        <v>15.481322840403067</v>
      </c>
      <c r="EI115" s="27">
        <v>28.255086762473685</v>
      </c>
      <c r="EJ115" s="27">
        <v>7.5771510131892255</v>
      </c>
      <c r="EK115" s="27">
        <v>5.5274261711977211</v>
      </c>
      <c r="EL115" s="27">
        <v>15.368360909833026</v>
      </c>
      <c r="EM115" s="27">
        <v>28.309097011473686</v>
      </c>
      <c r="EN115" s="27">
        <v>7.5621048548882399</v>
      </c>
      <c r="EO115" s="27">
        <v>5.5164502081973685</v>
      </c>
      <c r="EP115" s="27">
        <v>15.166619453778948</v>
      </c>
      <c r="EQ115" s="27">
        <v>28.373320164473686</v>
      </c>
      <c r="ER115" s="27">
        <v>7.5464917997868142</v>
      </c>
      <c r="ES115" s="27">
        <v>5.5050607018737177</v>
      </c>
      <c r="ET115" s="27">
        <v>14.987252873655914</v>
      </c>
      <c r="EU115" s="27">
        <v>28.438601169473685</v>
      </c>
      <c r="EV115" s="27">
        <v>7.5304295429689727</v>
      </c>
      <c r="EW115" s="27">
        <v>5.4933435091519556</v>
      </c>
      <c r="EX115" s="27">
        <v>14.904148027863448</v>
      </c>
      <c r="EY115" s="27">
        <v>28.501999818473685</v>
      </c>
      <c r="EZ115" s="27">
        <v>7.1664419101618648</v>
      </c>
      <c r="FA115" s="27">
        <v>5.2278195986388543</v>
      </c>
      <c r="FB115" s="27">
        <v>14.665496714450093</v>
      </c>
      <c r="FC115" s="27">
        <v>28.792577600473685</v>
      </c>
      <c r="FD115" s="27">
        <v>7.0858731006567517</v>
      </c>
      <c r="FE115" s="27">
        <v>5.1690457738245374</v>
      </c>
      <c r="FF115" s="27">
        <v>13.680998576975112</v>
      </c>
      <c r="FG115" s="27">
        <v>29.071660706473686</v>
      </c>
      <c r="FH115" s="27">
        <v>6.9291271850061182</v>
      </c>
      <c r="FI115" s="27">
        <v>5.0547018106532144</v>
      </c>
      <c r="FJ115" s="27">
        <v>12.961548272782892</v>
      </c>
      <c r="FK115" s="27">
        <v>29.204536146473686</v>
      </c>
      <c r="FL115" s="27">
        <v>8.0053716186895318</v>
      </c>
      <c r="FM115" s="27">
        <v>5.8398071410066201</v>
      </c>
      <c r="FN115" s="27">
        <v>12.674552279266159</v>
      </c>
      <c r="FO115" s="27">
        <v>29.237698684473685</v>
      </c>
      <c r="FP115" s="27">
        <v>9.0526967247250862</v>
      </c>
      <c r="FQ115" s="27">
        <v>6.6038162244703997</v>
      </c>
      <c r="FR115" s="27">
        <v>12.811639548530463</v>
      </c>
      <c r="FS115" s="28">
        <v>28.179239141473687</v>
      </c>
      <c r="FT115" s="28">
        <v>7.623353461173652</v>
      </c>
      <c r="FU115" s="28">
        <v>5.561130213748541</v>
      </c>
      <c r="FV115" s="28">
        <v>15.681901588672851</v>
      </c>
      <c r="FW115" s="28">
        <v>28.079619043473684</v>
      </c>
      <c r="FX115" s="28">
        <v>7.6200168008339588</v>
      </c>
      <c r="FY115" s="28">
        <v>5.5586961664854062</v>
      </c>
      <c r="FZ115" s="28">
        <v>15.956900939468291</v>
      </c>
      <c r="GA115" s="28">
        <v>28.123311053473685</v>
      </c>
      <c r="GB115" s="28">
        <v>7.6157095802826964</v>
      </c>
      <c r="GC115" s="28">
        <v>5.5555541090605605</v>
      </c>
      <c r="GD115" s="28">
        <v>15.728644450962129</v>
      </c>
      <c r="GE115" s="28">
        <v>28.169763913473684</v>
      </c>
      <c r="GF115" s="28">
        <v>7.5997463592664385</v>
      </c>
      <c r="GG115" s="28">
        <v>5.5439091615772265</v>
      </c>
      <c r="GH115" s="28">
        <v>15.584370048841471</v>
      </c>
      <c r="GI115" s="28">
        <v>28.230553195473686</v>
      </c>
      <c r="GJ115" s="28">
        <v>7.5818286540131004</v>
      </c>
      <c r="GK115" s="28">
        <v>5.5308384450542594</v>
      </c>
      <c r="GL115" s="28">
        <v>15.448049423673567</v>
      </c>
      <c r="GM115" s="28">
        <v>28.312947067473687</v>
      </c>
      <c r="GN115" s="28">
        <v>7.5620109388817349</v>
      </c>
      <c r="GO115" s="28">
        <v>5.5163816977781686</v>
      </c>
      <c r="GP115" s="28">
        <v>15.304029561574927</v>
      </c>
      <c r="GQ115" s="28">
        <v>28.405752999473684</v>
      </c>
      <c r="GR115" s="28">
        <v>7.5399285639786777</v>
      </c>
      <c r="GS115" s="28">
        <v>5.5002729127283665</v>
      </c>
      <c r="GT115" s="28">
        <v>15.055892469690445</v>
      </c>
      <c r="GU115" s="28">
        <v>28.520718801473684</v>
      </c>
      <c r="GV115" s="28">
        <v>7.5156842781313768</v>
      </c>
      <c r="GW115" s="28">
        <v>5.4825870437439548</v>
      </c>
      <c r="GX115" s="28">
        <v>14.836801966898818</v>
      </c>
      <c r="GY115" s="28">
        <v>28.643515029473683</v>
      </c>
      <c r="GZ115" s="28">
        <v>7.4898736662047476</v>
      </c>
      <c r="HA115" s="28">
        <v>5.4637585616918551</v>
      </c>
      <c r="HB115" s="28">
        <v>14.719379491801339</v>
      </c>
      <c r="HC115" s="28">
        <v>28.787769154473686</v>
      </c>
      <c r="HD115" s="28">
        <v>7.1219887698433455</v>
      </c>
      <c r="HE115" s="28">
        <v>5.1953916516755676</v>
      </c>
      <c r="HF115" s="28">
        <v>14.451145319264938</v>
      </c>
      <c r="HG115" s="28">
        <v>29.453821797473687</v>
      </c>
      <c r="HH115" s="28">
        <v>6.9730299372879951</v>
      </c>
      <c r="HI115" s="28">
        <v>5.0867282572065493</v>
      </c>
      <c r="HJ115" s="28">
        <v>13.261257707885084</v>
      </c>
      <c r="HK115" s="28">
        <v>30.036444381473686</v>
      </c>
      <c r="HL115" s="28">
        <v>6.0791679996424071</v>
      </c>
      <c r="HM115" s="28">
        <v>4.4346684184915013</v>
      </c>
      <c r="HN115" s="28">
        <v>10.521418455534022</v>
      </c>
      <c r="HO115" s="28">
        <v>30.288585546473684</v>
      </c>
      <c r="HP115" s="28">
        <v>7.1102697353304984</v>
      </c>
      <c r="HQ115" s="28">
        <v>5.1868427791567635</v>
      </c>
      <c r="HR115" s="28">
        <v>8.551003317000653</v>
      </c>
      <c r="HS115" s="28">
        <v>30.157660912473684</v>
      </c>
      <c r="HT115" s="28">
        <v>7.9389347091121358</v>
      </c>
      <c r="HU115" s="28">
        <v>5.7913423404381232</v>
      </c>
      <c r="HV115" s="28">
        <v>7.3040870762971721</v>
      </c>
      <c r="HW115" s="29">
        <v>28.166114755473686</v>
      </c>
      <c r="HX115" s="29">
        <v>7.6234194240228152</v>
      </c>
      <c r="HY115" s="29">
        <v>5.5611783327286375</v>
      </c>
      <c r="HZ115" s="29">
        <v>15.70756872256443</v>
      </c>
      <c r="IA115" s="29">
        <v>28.053415939473684</v>
      </c>
      <c r="IB115" s="29">
        <v>7.6207536025481648</v>
      </c>
      <c r="IC115" s="29">
        <v>5.5592336530777935</v>
      </c>
      <c r="ID115" s="29">
        <v>16.008358901851601</v>
      </c>
      <c r="IE115" s="29">
        <v>28.083718398473685</v>
      </c>
      <c r="IF115" s="29">
        <v>7.6173086055840109</v>
      </c>
      <c r="IG115" s="29">
        <v>5.5567205757554312</v>
      </c>
      <c r="IH115" s="29">
        <v>15.800481253768972</v>
      </c>
      <c r="II115" s="29">
        <v>28.118497509473684</v>
      </c>
      <c r="IJ115" s="29">
        <v>7.5937375620512446</v>
      </c>
      <c r="IK115" s="29">
        <v>5.5395258276662522</v>
      </c>
      <c r="IL115" s="29">
        <v>15.680854197070998</v>
      </c>
      <c r="IM115" s="29">
        <v>28.167950989473685</v>
      </c>
      <c r="IN115" s="29">
        <v>7.5680015722925322</v>
      </c>
      <c r="IO115" s="29">
        <v>5.5207517814467213</v>
      </c>
      <c r="IP115" s="29">
        <v>15.556643372999799</v>
      </c>
      <c r="IQ115" s="29">
        <v>28.241126369473683</v>
      </c>
      <c r="IR115" s="29">
        <v>7.5398193965570224</v>
      </c>
      <c r="IS115" s="29">
        <v>5.5001932766141532</v>
      </c>
      <c r="IT115" s="29">
        <v>15.409403948589762</v>
      </c>
      <c r="IU115" s="29">
        <v>28.325951437473684</v>
      </c>
      <c r="IV115" s="29">
        <v>7.5096821170296213</v>
      </c>
      <c r="IW115" s="29">
        <v>5.4782085507853431</v>
      </c>
      <c r="IX115" s="29">
        <v>15.163148897907401</v>
      </c>
      <c r="IY115" s="29">
        <v>28.441314593473685</v>
      </c>
      <c r="IZ115" s="29">
        <v>7.4779269903119729</v>
      </c>
      <c r="JA115" s="29">
        <v>5.4550436279557326</v>
      </c>
      <c r="JB115" s="29">
        <v>14.942316130301057</v>
      </c>
      <c r="JC115" s="29">
        <v>28.573395497473683</v>
      </c>
      <c r="JD115" s="29">
        <v>7.444682473756064</v>
      </c>
      <c r="JE115" s="29">
        <v>5.4307922159751492</v>
      </c>
      <c r="JF115" s="29">
        <v>14.816733342997965</v>
      </c>
      <c r="JG115" s="29">
        <v>28.734802454473684</v>
      </c>
      <c r="JH115" s="29">
        <v>7.0793864204087917</v>
      </c>
      <c r="JI115" s="29">
        <v>5.1643138308944891</v>
      </c>
      <c r="JJ115" s="29">
        <v>14.46129353519861</v>
      </c>
      <c r="JK115" s="29">
        <v>29.611925869473687</v>
      </c>
      <c r="JL115" s="29">
        <v>6.9229902737777849</v>
      </c>
      <c r="JM115" s="29">
        <v>5.0502250193533227</v>
      </c>
      <c r="JN115" s="29">
        <v>10.9564288116078</v>
      </c>
      <c r="JO115" s="29">
        <v>30.203593903473685</v>
      </c>
      <c r="JP115" s="29">
        <v>6.3589981902969006</v>
      </c>
      <c r="JQ115" s="29">
        <v>4.6388006466366907</v>
      </c>
      <c r="JR115" s="29">
        <v>8.2966398468237195</v>
      </c>
      <c r="JS115" s="29">
        <v>30.245936565473684</v>
      </c>
      <c r="JT115" s="29">
        <v>7.8985394770200381</v>
      </c>
      <c r="JU115" s="29">
        <v>5.7618745810297645</v>
      </c>
      <c r="JV115" s="29">
        <v>6.6222558253361896</v>
      </c>
      <c r="JW115" s="29">
        <v>30.034090056473687</v>
      </c>
      <c r="JX115" s="29">
        <v>7.9132399672950413</v>
      </c>
      <c r="JY115" s="29">
        <v>5.7725983840177282</v>
      </c>
      <c r="JZ115" s="29">
        <v>7.1483298282196976</v>
      </c>
    </row>
    <row r="116" spans="1:286" ht="15" thickBot="1" x14ac:dyDescent="0.35">
      <c r="A116" s="2"/>
      <c r="B116" s="74" t="s">
        <v>604</v>
      </c>
      <c r="C116" s="74" t="s">
        <v>598</v>
      </c>
      <c r="D116" s="74" t="s">
        <v>876</v>
      </c>
      <c r="E116" s="87">
        <v>390532</v>
      </c>
      <c r="F116" s="84">
        <v>398053</v>
      </c>
      <c r="G116" s="22">
        <v>31.229492947000001</v>
      </c>
      <c r="H116" s="22">
        <v>6.2232137259417124</v>
      </c>
      <c r="I116" s="22">
        <v>4.5397477703494822</v>
      </c>
      <c r="J116" s="22">
        <v>13.096693111355959</v>
      </c>
      <c r="K116" s="22">
        <v>31.203602757999999</v>
      </c>
      <c r="L116" s="22">
        <v>6.2106799842009019</v>
      </c>
      <c r="M116" s="22">
        <v>4.5306045802506443</v>
      </c>
      <c r="N116" s="22">
        <v>12.668520528131763</v>
      </c>
      <c r="O116" s="22">
        <v>31.274362096000001</v>
      </c>
      <c r="P116" s="22">
        <v>6.1938837388914418</v>
      </c>
      <c r="Q116" s="22">
        <v>4.5183519531432044</v>
      </c>
      <c r="R116" s="22">
        <v>11.856401837265425</v>
      </c>
      <c r="S116" s="22">
        <v>31.359199902</v>
      </c>
      <c r="T116" s="22">
        <v>6.1610813904822956</v>
      </c>
      <c r="U116" s="22">
        <v>4.4944230966695962</v>
      </c>
      <c r="V116" s="22">
        <v>11.592956455875036</v>
      </c>
      <c r="W116" s="22">
        <v>31.469817602999999</v>
      </c>
      <c r="X116" s="22">
        <v>6.1195469635232733</v>
      </c>
      <c r="Y116" s="22">
        <v>4.4641243104662616</v>
      </c>
      <c r="Z116" s="22">
        <v>11.342466776523398</v>
      </c>
      <c r="AA116" s="22">
        <v>31.611944415</v>
      </c>
      <c r="AB116" s="22">
        <v>6.0692345334249254</v>
      </c>
      <c r="AC116" s="22">
        <v>4.4274220931845827</v>
      </c>
      <c r="AD116" s="22">
        <v>11.043456542148768</v>
      </c>
      <c r="AE116" s="22">
        <v>31.776225177000001</v>
      </c>
      <c r="AF116" s="22">
        <v>6.0081380013178265</v>
      </c>
      <c r="AG116" s="22">
        <v>4.3828530236292362</v>
      </c>
      <c r="AH116" s="22">
        <v>10.646444560579006</v>
      </c>
      <c r="AI116" s="22">
        <v>31.983308178999998</v>
      </c>
      <c r="AJ116" s="22">
        <v>5.9365701478354955</v>
      </c>
      <c r="AK116" s="22">
        <v>4.3306452709176826</v>
      </c>
      <c r="AL116" s="22">
        <v>10.226064788698991</v>
      </c>
      <c r="AM116" s="22">
        <v>32.219545816</v>
      </c>
      <c r="AN116" s="22">
        <v>5.8573166892443851</v>
      </c>
      <c r="AO116" s="22">
        <v>4.2728309762821501</v>
      </c>
      <c r="AP116" s="22">
        <v>9.8500401986342396</v>
      </c>
      <c r="AQ116" s="22">
        <v>31.106945812662079</v>
      </c>
      <c r="AR116" s="22">
        <v>5.0458518484950785</v>
      </c>
      <c r="AS116" s="22">
        <v>3.680878672578936</v>
      </c>
      <c r="AT116" s="22">
        <v>9.3274804214084028</v>
      </c>
      <c r="AU116" s="22">
        <v>27.584161588532691</v>
      </c>
      <c r="AV116" s="22">
        <v>4.4744216799332683</v>
      </c>
      <c r="AW116" s="22">
        <v>3.2640283203525464</v>
      </c>
      <c r="AX116" s="22">
        <v>6.9243754272466163</v>
      </c>
      <c r="AY116" s="22">
        <v>20.105316035831841</v>
      </c>
      <c r="AZ116" s="22">
        <v>3.2612795449267558</v>
      </c>
      <c r="BA116" s="22">
        <v>2.3790580228428881</v>
      </c>
      <c r="BB116" s="22">
        <v>4.8271544264103667</v>
      </c>
      <c r="BC116" s="22">
        <v>16.919763976807872</v>
      </c>
      <c r="BD116" s="22">
        <v>2.744551742644072</v>
      </c>
      <c r="BE116" s="22">
        <v>2.0021122852231463</v>
      </c>
      <c r="BF116" s="22">
        <v>4.020432264329628</v>
      </c>
      <c r="BG116" s="22">
        <v>14.323234375252607</v>
      </c>
      <c r="BH116" s="22">
        <v>2.3233691627603608</v>
      </c>
      <c r="BI116" s="22">
        <v>1.694865457114606</v>
      </c>
      <c r="BJ116" s="22">
        <v>3.8464029819470866</v>
      </c>
      <c r="BK116" s="25">
        <v>31.253752681999998</v>
      </c>
      <c r="BL116" s="25">
        <v>6.2281644527029423</v>
      </c>
      <c r="BM116" s="25">
        <v>4.5433592565952807</v>
      </c>
      <c r="BN116" s="25">
        <v>13.035646279129868</v>
      </c>
      <c r="BO116" s="25">
        <v>31.242433316</v>
      </c>
      <c r="BP116" s="25">
        <v>6.2234121548133281</v>
      </c>
      <c r="BQ116" s="25">
        <v>4.5398925214486985</v>
      </c>
      <c r="BR116" s="25">
        <v>12.869648583058028</v>
      </c>
      <c r="BS116" s="25">
        <v>31.292562930999999</v>
      </c>
      <c r="BT116" s="25">
        <v>6.2178436228660061</v>
      </c>
      <c r="BU116" s="25">
        <v>4.5358303549210417</v>
      </c>
      <c r="BV116" s="25">
        <v>12.40327109643445</v>
      </c>
      <c r="BW116" s="25">
        <v>31.345393701999999</v>
      </c>
      <c r="BX116" s="25">
        <v>6.2084287182457984</v>
      </c>
      <c r="BY116" s="25">
        <v>4.5289623130796581</v>
      </c>
      <c r="BZ116" s="25">
        <v>12.216810479071269</v>
      </c>
      <c r="CA116" s="25">
        <v>31.411655053</v>
      </c>
      <c r="CB116" s="25">
        <v>6.1975488023652607</v>
      </c>
      <c r="CC116" s="25">
        <v>4.5210255659204908</v>
      </c>
      <c r="CD116" s="25">
        <v>12.029694770987465</v>
      </c>
      <c r="CE116" s="25">
        <v>31.491248344999999</v>
      </c>
      <c r="CF116" s="25">
        <v>6.1853052849860113</v>
      </c>
      <c r="CG116" s="25">
        <v>4.512094090452762</v>
      </c>
      <c r="CH116" s="25">
        <v>11.803284274350865</v>
      </c>
      <c r="CI116" s="25">
        <v>31.581137925</v>
      </c>
      <c r="CJ116" s="25">
        <v>6.17154901738592</v>
      </c>
      <c r="CK116" s="25">
        <v>4.5020590847602007</v>
      </c>
      <c r="CL116" s="25">
        <v>11.475350231544876</v>
      </c>
      <c r="CM116" s="25">
        <v>31.677138979999999</v>
      </c>
      <c r="CN116" s="25">
        <v>6.1562497936030809</v>
      </c>
      <c r="CO116" s="25">
        <v>4.4908985140141411</v>
      </c>
      <c r="CP116" s="25">
        <v>11.127418241982138</v>
      </c>
      <c r="CQ116" s="25">
        <v>31.769329042999999</v>
      </c>
      <c r="CR116" s="25">
        <v>6.1398912668888119</v>
      </c>
      <c r="CS116" s="25">
        <v>4.4789651965277546</v>
      </c>
      <c r="CT116" s="25">
        <v>10.812586470413795</v>
      </c>
      <c r="CU116" s="25">
        <v>31.875860778</v>
      </c>
      <c r="CV116" s="25">
        <v>5.7927119182845237</v>
      </c>
      <c r="CW116" s="25">
        <v>4.2257026953271861</v>
      </c>
      <c r="CX116" s="25">
        <v>10.354752416198473</v>
      </c>
      <c r="CY116" s="25">
        <v>32.310596029000003</v>
      </c>
      <c r="CZ116" s="25">
        <v>5.6993457534524659</v>
      </c>
      <c r="DA116" s="25">
        <v>4.1575933779731091</v>
      </c>
      <c r="DB116" s="25">
        <v>8.5318560737952289</v>
      </c>
      <c r="DC116" s="25">
        <v>30.746452514718687</v>
      </c>
      <c r="DD116" s="25">
        <v>4.9873762982191865</v>
      </c>
      <c r="DE116" s="25">
        <v>3.6382215727788214</v>
      </c>
      <c r="DF116" s="25">
        <v>6.7461740752627435</v>
      </c>
      <c r="DG116" s="25">
        <v>29.875038043765684</v>
      </c>
      <c r="DH116" s="25">
        <v>4.8460243202543891</v>
      </c>
      <c r="DI116" s="25">
        <v>3.5351072728271391</v>
      </c>
      <c r="DJ116" s="25">
        <v>5.0954652514178314</v>
      </c>
      <c r="DK116" s="25">
        <v>27.324550968022681</v>
      </c>
      <c r="DL116" s="25">
        <v>4.4323102898508591</v>
      </c>
      <c r="DM116" s="25">
        <v>3.2333086475834727</v>
      </c>
      <c r="DN116" s="25">
        <v>4.494127142880167</v>
      </c>
      <c r="DO116" s="27">
        <v>31.228806636999998</v>
      </c>
      <c r="DP116" s="27">
        <v>6.2242159906688448</v>
      </c>
      <c r="DQ116" s="27">
        <v>4.5404789085138892</v>
      </c>
      <c r="DR116" s="27">
        <v>13.099181434042675</v>
      </c>
      <c r="DS116" s="27">
        <v>31.194213638000001</v>
      </c>
      <c r="DT116" s="27">
        <v>6.2149705459756639</v>
      </c>
      <c r="DU116" s="27">
        <v>4.5337344853299646</v>
      </c>
      <c r="DV116" s="27">
        <v>12.708272670103115</v>
      </c>
      <c r="DW116" s="27">
        <v>31.250509491999999</v>
      </c>
      <c r="DX116" s="27">
        <v>6.2041245930999791</v>
      </c>
      <c r="DY116" s="27">
        <v>4.5258225137099872</v>
      </c>
      <c r="DZ116" s="27">
        <v>11.946129495208174</v>
      </c>
      <c r="EA116" s="27">
        <v>31.319140037</v>
      </c>
      <c r="EB116" s="27">
        <v>6.1807077066403311</v>
      </c>
      <c r="EC116" s="27">
        <v>4.5087402210593961</v>
      </c>
      <c r="ED116" s="27">
        <v>11.730042367862188</v>
      </c>
      <c r="EE116" s="27">
        <v>31.409678487000001</v>
      </c>
      <c r="EF116" s="27">
        <v>6.1539776025729633</v>
      </c>
      <c r="EG116" s="27">
        <v>4.4892409822922623</v>
      </c>
      <c r="EH116" s="27">
        <v>11.531047095988914</v>
      </c>
      <c r="EI116" s="27">
        <v>31.521589288000001</v>
      </c>
      <c r="EJ116" s="27">
        <v>6.1244901454064511</v>
      </c>
      <c r="EK116" s="27">
        <v>4.4677302928285645</v>
      </c>
      <c r="EL116" s="27">
        <v>11.303161030851211</v>
      </c>
      <c r="EM116" s="27">
        <v>31.648015041000001</v>
      </c>
      <c r="EN116" s="27">
        <v>6.0916857611592876</v>
      </c>
      <c r="EO116" s="27">
        <v>4.443799951239467</v>
      </c>
      <c r="EP116" s="27">
        <v>10.984413885803974</v>
      </c>
      <c r="EQ116" s="27">
        <v>31.803409152</v>
      </c>
      <c r="ER116" s="27">
        <v>6.0562605461548307</v>
      </c>
      <c r="ES116" s="27">
        <v>4.4179577501014533</v>
      </c>
      <c r="ET116" s="27">
        <v>10.66178396693541</v>
      </c>
      <c r="EU116" s="27">
        <v>31.982308032999999</v>
      </c>
      <c r="EV116" s="27">
        <v>6.0186757140275002</v>
      </c>
      <c r="EW116" s="27">
        <v>4.390540138339583</v>
      </c>
      <c r="EX116" s="27">
        <v>10.380643733986375</v>
      </c>
      <c r="EY116" s="27">
        <v>32.192107929999999</v>
      </c>
      <c r="EZ116" s="27">
        <v>5.6505533757280491</v>
      </c>
      <c r="FA116" s="27">
        <v>4.1220000177352754</v>
      </c>
      <c r="FB116" s="27">
        <v>9.9555320955025977</v>
      </c>
      <c r="FC116" s="27">
        <v>33.215192242981004</v>
      </c>
      <c r="FD116" s="27">
        <v>5.387830106713464</v>
      </c>
      <c r="FE116" s="27">
        <v>3.9303470507551954</v>
      </c>
      <c r="FF116" s="27">
        <v>7.9940787979388119</v>
      </c>
      <c r="FG116" s="27">
        <v>27.747299915207133</v>
      </c>
      <c r="FH116" s="27">
        <v>4.5008843173187607</v>
      </c>
      <c r="FI116" s="27">
        <v>3.2833324458990578</v>
      </c>
      <c r="FJ116" s="27">
        <v>6.5539451913556519</v>
      </c>
      <c r="FK116" s="27">
        <v>25.782622916920211</v>
      </c>
      <c r="FL116" s="27">
        <v>4.1821944297545963</v>
      </c>
      <c r="FM116" s="27">
        <v>3.0508526098825932</v>
      </c>
      <c r="FN116" s="27">
        <v>6.0835338991787182</v>
      </c>
      <c r="FO116" s="27">
        <v>23.922126643417933</v>
      </c>
      <c r="FP116" s="27">
        <v>3.8804036780264606</v>
      </c>
      <c r="FQ116" s="27">
        <v>2.8307004581802064</v>
      </c>
      <c r="FR116" s="27">
        <v>6.1636282467720775</v>
      </c>
      <c r="FS116" s="28">
        <v>31.229767289000002</v>
      </c>
      <c r="FT116" s="28">
        <v>6.2232136694893496</v>
      </c>
      <c r="FU116" s="28">
        <v>4.53974772916827</v>
      </c>
      <c r="FV116" s="28">
        <v>13.091947337507273</v>
      </c>
      <c r="FW116" s="28">
        <v>31.205044780000001</v>
      </c>
      <c r="FX116" s="28">
        <v>6.2106797469430699</v>
      </c>
      <c r="FY116" s="28">
        <v>4.5306044071743594</v>
      </c>
      <c r="FZ116" s="28">
        <v>12.678911369658172</v>
      </c>
      <c r="GA116" s="28">
        <v>31.291230472999999</v>
      </c>
      <c r="GB116" s="28">
        <v>6.1938832432554882</v>
      </c>
      <c r="GC116" s="28">
        <v>4.5183515915836772</v>
      </c>
      <c r="GD116" s="28">
        <v>11.896334150496171</v>
      </c>
      <c r="GE116" s="28">
        <v>31.409950563999999</v>
      </c>
      <c r="GF116" s="28">
        <v>6.1602009315976192</v>
      </c>
      <c r="GG116" s="28">
        <v>4.4937808141714184</v>
      </c>
      <c r="GH116" s="28">
        <v>11.679012563331115</v>
      </c>
      <c r="GI116" s="28">
        <v>31.577017939000001</v>
      </c>
      <c r="GJ116" s="28">
        <v>6.1177472489661522</v>
      </c>
      <c r="GK116" s="28">
        <v>4.4628114437533775</v>
      </c>
      <c r="GL116" s="28">
        <v>11.491106793420471</v>
      </c>
      <c r="GM116" s="28">
        <v>31.805533101999998</v>
      </c>
      <c r="GN116" s="28">
        <v>6.0665061832207297</v>
      </c>
      <c r="GO116" s="28">
        <v>4.4254317996960921</v>
      </c>
      <c r="GP116" s="28">
        <v>11.300157750868259</v>
      </c>
      <c r="GQ116" s="28">
        <v>32.084866699999999</v>
      </c>
      <c r="GR116" s="28">
        <v>6.0044538606956497</v>
      </c>
      <c r="GS116" s="28">
        <v>4.3801654943378239</v>
      </c>
      <c r="GT116" s="28">
        <v>11.031536080952755</v>
      </c>
      <c r="GU116" s="28">
        <v>32.455271250999999</v>
      </c>
      <c r="GV116" s="28">
        <v>5.9319293370464479</v>
      </c>
      <c r="GW116" s="28">
        <v>4.3272598640587843</v>
      </c>
      <c r="GX116" s="28">
        <v>10.756579757171707</v>
      </c>
      <c r="GY116" s="28">
        <v>32.894077025999998</v>
      </c>
      <c r="GZ116" s="28">
        <v>5.8517102933549818</v>
      </c>
      <c r="HA116" s="28">
        <v>4.2687411885359063</v>
      </c>
      <c r="HB116" s="28">
        <v>10.562889742347927</v>
      </c>
      <c r="HC116" s="28">
        <v>33.343207739</v>
      </c>
      <c r="HD116" s="28">
        <v>5.446162567324488</v>
      </c>
      <c r="HE116" s="28">
        <v>3.9728997686369558</v>
      </c>
      <c r="HF116" s="28">
        <v>10.26879817142413</v>
      </c>
      <c r="HG116" s="28">
        <v>30.023873435311305</v>
      </c>
      <c r="HH116" s="28">
        <v>4.8701668812140788</v>
      </c>
      <c r="HI116" s="28">
        <v>3.5527189349223045</v>
      </c>
      <c r="HJ116" s="28">
        <v>8.6600005404932361</v>
      </c>
      <c r="HK116" s="28">
        <v>16.561291829181492</v>
      </c>
      <c r="HL116" s="28">
        <v>2.686404042782188</v>
      </c>
      <c r="HM116" s="28">
        <v>1.9596943477355511</v>
      </c>
      <c r="HN116" s="28">
        <v>0.61252649095224143</v>
      </c>
      <c r="HO116" s="28">
        <v>13.367491872959322</v>
      </c>
      <c r="HP116" s="28">
        <v>2.1683383506412595</v>
      </c>
      <c r="HQ116" s="28">
        <v>1.581772638090998</v>
      </c>
      <c r="HR116" s="28">
        <v>-7.0216066076342187</v>
      </c>
      <c r="HS116" s="28">
        <v>0.24060918114931965</v>
      </c>
      <c r="HT116" s="28">
        <v>3.9029170166008105E-2</v>
      </c>
      <c r="HU116" s="28">
        <v>2.8471236252281231E-2</v>
      </c>
      <c r="HV116" s="28">
        <v>-12.943226981768575</v>
      </c>
      <c r="HW116" s="29">
        <v>31.207002743</v>
      </c>
      <c r="HX116" s="29">
        <v>6.2225224837320319</v>
      </c>
      <c r="HY116" s="29">
        <v>4.5392435187813431</v>
      </c>
      <c r="HZ116" s="29">
        <v>13.174378909134015</v>
      </c>
      <c r="IA116" s="29">
        <v>31.159857136999999</v>
      </c>
      <c r="IB116" s="29">
        <v>6.2119269424849763</v>
      </c>
      <c r="IC116" s="29">
        <v>4.531514218958093</v>
      </c>
      <c r="ID116" s="29">
        <v>12.839859439863536</v>
      </c>
      <c r="IE116" s="29">
        <v>31.223191758999999</v>
      </c>
      <c r="IF116" s="29">
        <v>6.199398610499105</v>
      </c>
      <c r="IG116" s="29">
        <v>4.5223749752001661</v>
      </c>
      <c r="IH116" s="29">
        <v>12.136976972242836</v>
      </c>
      <c r="II116" s="29">
        <v>31.323166927999999</v>
      </c>
      <c r="IJ116" s="29">
        <v>6.1636955788097971</v>
      </c>
      <c r="IK116" s="29">
        <v>4.4963301106584579</v>
      </c>
      <c r="IL116" s="29">
        <v>11.979014261558032</v>
      </c>
      <c r="IM116" s="29">
        <v>31.469271857999999</v>
      </c>
      <c r="IN116" s="29">
        <v>6.1233225281551622</v>
      </c>
      <c r="IO116" s="29">
        <v>4.4668785322999067</v>
      </c>
      <c r="IP116" s="29">
        <v>11.854855596709401</v>
      </c>
      <c r="IQ116" s="29">
        <v>31.678958266999999</v>
      </c>
      <c r="IR116" s="29">
        <v>6.0782755718097503</v>
      </c>
      <c r="IS116" s="29">
        <v>4.4340174048124092</v>
      </c>
      <c r="IT116" s="29">
        <v>11.70248695070563</v>
      </c>
      <c r="IU116" s="29">
        <v>31.938957591000001</v>
      </c>
      <c r="IV116" s="29">
        <v>6.0282670301108192</v>
      </c>
      <c r="IW116" s="29">
        <v>4.397536869887217</v>
      </c>
      <c r="IX116" s="29">
        <v>11.480455193980479</v>
      </c>
      <c r="IY116" s="29">
        <v>32.293523579000002</v>
      </c>
      <c r="IZ116" s="29">
        <v>5.9746478957441713</v>
      </c>
      <c r="JA116" s="29">
        <v>4.3584224578794206</v>
      </c>
      <c r="JB116" s="29">
        <v>11.263480298315251</v>
      </c>
      <c r="JC116" s="29">
        <v>32.719211029999997</v>
      </c>
      <c r="JD116" s="29">
        <v>5.9177117841608586</v>
      </c>
      <c r="JE116" s="29">
        <v>4.316888357172699</v>
      </c>
      <c r="JF116" s="29">
        <v>11.116693450615855</v>
      </c>
      <c r="JG116" s="29">
        <v>33.221546080000003</v>
      </c>
      <c r="JH116" s="29">
        <v>5.544011572515827</v>
      </c>
      <c r="JI116" s="29">
        <v>4.0442792556207605</v>
      </c>
      <c r="JJ116" s="29">
        <v>10.527106502162773</v>
      </c>
      <c r="JK116" s="29">
        <v>31.879919754594699</v>
      </c>
      <c r="JL116" s="29">
        <v>5.1712358067026249</v>
      </c>
      <c r="JM116" s="29">
        <v>3.7723445244325404</v>
      </c>
      <c r="JN116" s="29">
        <v>2.4087169358782106</v>
      </c>
      <c r="JO116" s="29">
        <v>15.405119243066036</v>
      </c>
      <c r="JP116" s="29">
        <v>2.4988615043419364</v>
      </c>
      <c r="JQ116" s="29">
        <v>1.8228846770053402</v>
      </c>
      <c r="JR116" s="29">
        <v>-5.4346192819241423</v>
      </c>
      <c r="JS116" s="29">
        <v>13.209327828149974</v>
      </c>
      <c r="JT116" s="29">
        <v>2.1426825905845508</v>
      </c>
      <c r="JU116" s="29">
        <v>1.5630571183220796</v>
      </c>
      <c r="JV116" s="29">
        <v>-11.890538498745016</v>
      </c>
      <c r="JW116" s="29">
        <v>6.2050510073640872</v>
      </c>
      <c r="JX116" s="29">
        <v>1.0065201606121579</v>
      </c>
      <c r="JY116" s="29">
        <v>0.73424244388447402</v>
      </c>
      <c r="JZ116" s="29">
        <v>-11.944068310637363</v>
      </c>
    </row>
    <row r="117" spans="1:286" ht="15" thickBot="1" x14ac:dyDescent="0.35">
      <c r="A117" s="2"/>
      <c r="B117" s="74" t="s">
        <v>605</v>
      </c>
      <c r="C117" s="74" t="s">
        <v>606</v>
      </c>
      <c r="D117" s="74" t="s">
        <v>876</v>
      </c>
      <c r="E117" s="87">
        <v>394372</v>
      </c>
      <c r="F117" s="84">
        <v>396438</v>
      </c>
      <c r="G117" s="22">
        <v>22.20307145994737</v>
      </c>
      <c r="H117" s="22">
        <v>4.2708294990867692</v>
      </c>
      <c r="I117" s="22">
        <v>3.1155106589382062</v>
      </c>
      <c r="J117" s="22">
        <v>15.583226178698927</v>
      </c>
      <c r="K117" s="22">
        <v>22.181333380947368</v>
      </c>
      <c r="L117" s="22">
        <v>4.2669018002712589</v>
      </c>
      <c r="M117" s="22">
        <v>3.1126454573356983</v>
      </c>
      <c r="N117" s="22">
        <v>15.801195283225029</v>
      </c>
      <c r="O117" s="22">
        <v>22.205984552947371</v>
      </c>
      <c r="P117" s="22">
        <v>4.2616421679561904</v>
      </c>
      <c r="Q117" s="22">
        <v>3.1088086287891139</v>
      </c>
      <c r="R117" s="22">
        <v>15.681574052792124</v>
      </c>
      <c r="S117" s="22">
        <v>22.233076055947372</v>
      </c>
      <c r="T117" s="22">
        <v>4.2511944080010666</v>
      </c>
      <c r="U117" s="22">
        <v>3.1011871333608423</v>
      </c>
      <c r="V117" s="22">
        <v>15.584157600679982</v>
      </c>
      <c r="W117" s="22">
        <v>22.268007144947369</v>
      </c>
      <c r="X117" s="22">
        <v>4.2380165644778565</v>
      </c>
      <c r="Y117" s="22">
        <v>3.0915740799792548</v>
      </c>
      <c r="Z117" s="22">
        <v>15.44704117136647</v>
      </c>
      <c r="AA117" s="22">
        <v>22.31178580894737</v>
      </c>
      <c r="AB117" s="22">
        <v>4.222096068425861</v>
      </c>
      <c r="AC117" s="22">
        <v>3.079960299762512</v>
      </c>
      <c r="AD117" s="22">
        <v>15.389006917380609</v>
      </c>
      <c r="AE117" s="22">
        <v>22.362001315947371</v>
      </c>
      <c r="AF117" s="22">
        <v>4.2028036383870564</v>
      </c>
      <c r="AG117" s="22">
        <v>3.0658867406481605</v>
      </c>
      <c r="AH117" s="22">
        <v>15.315312012147622</v>
      </c>
      <c r="AI117" s="22">
        <v>22.424243843947369</v>
      </c>
      <c r="AJ117" s="22">
        <v>4.1802407496551677</v>
      </c>
      <c r="AK117" s="22">
        <v>3.0494274274501816</v>
      </c>
      <c r="AL117" s="22">
        <v>15.179958215264062</v>
      </c>
      <c r="AM117" s="22">
        <v>22.494987506947371</v>
      </c>
      <c r="AN117" s="22">
        <v>4.1552763977322309</v>
      </c>
      <c r="AO117" s="22">
        <v>3.0312162802887168</v>
      </c>
      <c r="AP117" s="22">
        <v>15.106870873881283</v>
      </c>
      <c r="AQ117" s="22">
        <v>22.576138961947372</v>
      </c>
      <c r="AR117" s="22">
        <v>3.8635919311485782</v>
      </c>
      <c r="AS117" s="22">
        <v>2.818436522894423</v>
      </c>
      <c r="AT117" s="22">
        <v>14.9816556286401</v>
      </c>
      <c r="AU117" s="22">
        <v>22.99830742394737</v>
      </c>
      <c r="AV117" s="22">
        <v>3.7960998039928402</v>
      </c>
      <c r="AW117" s="22">
        <v>2.7692019557937986</v>
      </c>
      <c r="AX117" s="22">
        <v>14.509682041253829</v>
      </c>
      <c r="AY117" s="22">
        <v>23.372054859947369</v>
      </c>
      <c r="AZ117" s="22">
        <v>4.4142593966821559</v>
      </c>
      <c r="BA117" s="22">
        <v>3.2201407723305566</v>
      </c>
      <c r="BB117" s="22">
        <v>13.857893307878017</v>
      </c>
      <c r="BC117" s="22">
        <v>23.586142035947368</v>
      </c>
      <c r="BD117" s="22">
        <v>6.3570837921488765</v>
      </c>
      <c r="BE117" s="22">
        <v>4.6374041198409248</v>
      </c>
      <c r="BF117" s="22">
        <v>13.477651730504672</v>
      </c>
      <c r="BG117" s="22">
        <v>23.710514834947368</v>
      </c>
      <c r="BH117" s="22">
        <v>6.848135602339041</v>
      </c>
      <c r="BI117" s="22">
        <v>4.9956195787033053</v>
      </c>
      <c r="BJ117" s="22">
        <v>13.174842432797231</v>
      </c>
      <c r="BK117" s="25">
        <v>22.21210318494737</v>
      </c>
      <c r="BL117" s="25">
        <v>4.2723618388697222</v>
      </c>
      <c r="BM117" s="25">
        <v>3.1166284794758625</v>
      </c>
      <c r="BN117" s="25">
        <v>15.549783800953886</v>
      </c>
      <c r="BO117" s="25">
        <v>22.196607283947369</v>
      </c>
      <c r="BP117" s="25">
        <v>4.2708666019088835</v>
      </c>
      <c r="BQ117" s="25">
        <v>3.1155377249303742</v>
      </c>
      <c r="BR117" s="25">
        <v>15.758274577193477</v>
      </c>
      <c r="BS117" s="25">
        <v>22.21187097794737</v>
      </c>
      <c r="BT117" s="25">
        <v>4.2691273470429874</v>
      </c>
      <c r="BU117" s="25">
        <v>3.1142689627204878</v>
      </c>
      <c r="BV117" s="25">
        <v>15.712983276169782</v>
      </c>
      <c r="BW117" s="25">
        <v>22.22248200294737</v>
      </c>
      <c r="BX117" s="25">
        <v>4.2661419269894987</v>
      </c>
      <c r="BY117" s="25">
        <v>3.1120911403559943</v>
      </c>
      <c r="BZ117" s="25">
        <v>15.678134187945975</v>
      </c>
      <c r="CA117" s="25">
        <v>22.238621330947371</v>
      </c>
      <c r="CB117" s="25">
        <v>4.2627055845278878</v>
      </c>
      <c r="CC117" s="25">
        <v>3.1095843763727444</v>
      </c>
      <c r="CD117" s="25">
        <v>15.597410165376024</v>
      </c>
      <c r="CE117" s="25">
        <v>22.263356218947369</v>
      </c>
      <c r="CF117" s="25">
        <v>4.2588491906525974</v>
      </c>
      <c r="CG117" s="25">
        <v>3.1067711907313837</v>
      </c>
      <c r="CH117" s="25">
        <v>15.590260898377416</v>
      </c>
      <c r="CI117" s="25">
        <v>22.290974395947369</v>
      </c>
      <c r="CJ117" s="25">
        <v>4.254524755880948</v>
      </c>
      <c r="CK117" s="25">
        <v>3.1036165757724312</v>
      </c>
      <c r="CL117" s="25">
        <v>15.557200457346772</v>
      </c>
      <c r="CM117" s="25">
        <v>22.322579780947368</v>
      </c>
      <c r="CN117" s="25">
        <v>4.2497219171381957</v>
      </c>
      <c r="CO117" s="25">
        <v>3.1001129717771403</v>
      </c>
      <c r="CP117" s="25">
        <v>15.457921893362649</v>
      </c>
      <c r="CQ117" s="25">
        <v>22.35952137094737</v>
      </c>
      <c r="CR117" s="25">
        <v>4.2445903258882938</v>
      </c>
      <c r="CS117" s="25">
        <v>3.096369547404942</v>
      </c>
      <c r="CT117" s="25">
        <v>15.411333177539793</v>
      </c>
      <c r="CU117" s="25">
        <v>22.400171746947372</v>
      </c>
      <c r="CV117" s="25">
        <v>4.1496888433190913</v>
      </c>
      <c r="CW117" s="25">
        <v>3.0271402371370866</v>
      </c>
      <c r="CX117" s="25">
        <v>15.306993319521073</v>
      </c>
      <c r="CY117" s="25">
        <v>22.531925660947369</v>
      </c>
      <c r="CZ117" s="25">
        <v>4.2095207125362419</v>
      </c>
      <c r="DA117" s="25">
        <v>3.0707867527214918</v>
      </c>
      <c r="DB117" s="25">
        <v>14.996723248214037</v>
      </c>
      <c r="DC117" s="25">
        <v>22.667192157947369</v>
      </c>
      <c r="DD117" s="25">
        <v>4.831889583121626</v>
      </c>
      <c r="DE117" s="25">
        <v>3.5247961788797388</v>
      </c>
      <c r="DF117" s="25">
        <v>14.712275548927606</v>
      </c>
      <c r="DG117" s="25">
        <v>22.81265182794737</v>
      </c>
      <c r="DH117" s="25">
        <v>6.4581614659730473</v>
      </c>
      <c r="DI117" s="25">
        <v>4.7111388756412262</v>
      </c>
      <c r="DJ117" s="25">
        <v>14.540762587393626</v>
      </c>
      <c r="DK117" s="25">
        <v>22.902834623947371</v>
      </c>
      <c r="DL117" s="25">
        <v>6.8862325101256845</v>
      </c>
      <c r="DM117" s="25">
        <v>5.0234107425292684</v>
      </c>
      <c r="DN117" s="25">
        <v>14.462966076063635</v>
      </c>
      <c r="DO117" s="27">
        <v>22.202875769947369</v>
      </c>
      <c r="DP117" s="27">
        <v>4.2711433882394205</v>
      </c>
      <c r="DQ117" s="27">
        <v>3.1157396367049421</v>
      </c>
      <c r="DR117" s="27">
        <v>15.583569205314143</v>
      </c>
      <c r="DS117" s="27">
        <v>22.178643822947372</v>
      </c>
      <c r="DT117" s="27">
        <v>4.2682455741604777</v>
      </c>
      <c r="DU117" s="27">
        <v>3.1136257216791847</v>
      </c>
      <c r="DV117" s="27">
        <v>15.809987784975162</v>
      </c>
      <c r="DW117" s="27">
        <v>22.199125938947368</v>
      </c>
      <c r="DX117" s="27">
        <v>4.2648491692586266</v>
      </c>
      <c r="DY117" s="27">
        <v>3.1111480915897491</v>
      </c>
      <c r="DZ117" s="27">
        <v>15.700383811391502</v>
      </c>
      <c r="EA117" s="27">
        <v>22.22152079494737</v>
      </c>
      <c r="EB117" s="27">
        <v>4.2573394889185794</v>
      </c>
      <c r="EC117" s="27">
        <v>3.1056698843352475</v>
      </c>
      <c r="ED117" s="27">
        <v>15.612674309571576</v>
      </c>
      <c r="EE117" s="27">
        <v>22.250613737947369</v>
      </c>
      <c r="EF117" s="27">
        <v>4.2487943388873095</v>
      </c>
      <c r="EG117" s="27">
        <v>3.0994363163573313</v>
      </c>
      <c r="EH117" s="27">
        <v>15.48817273376417</v>
      </c>
      <c r="EI117" s="27">
        <v>22.285593714947371</v>
      </c>
      <c r="EJ117" s="27">
        <v>4.2393885382962555</v>
      </c>
      <c r="EK117" s="27">
        <v>3.0925749157784646</v>
      </c>
      <c r="EL117" s="27">
        <v>15.445032385635393</v>
      </c>
      <c r="EM117" s="27">
        <v>22.324762584947369</v>
      </c>
      <c r="EN117" s="27">
        <v>4.2289445272320147</v>
      </c>
      <c r="EO117" s="27">
        <v>3.0849561551138986</v>
      </c>
      <c r="EP117" s="27">
        <v>15.385786560416312</v>
      </c>
      <c r="EQ117" s="27">
        <v>22.37190230994737</v>
      </c>
      <c r="ER117" s="27">
        <v>4.2176831268104937</v>
      </c>
      <c r="ES117" s="27">
        <v>3.0767411202933044</v>
      </c>
      <c r="ET117" s="27">
        <v>15.268430811560716</v>
      </c>
      <c r="EU117" s="27">
        <v>22.425859254947369</v>
      </c>
      <c r="EV117" s="27">
        <v>4.2057467612114907</v>
      </c>
      <c r="EW117" s="27">
        <v>3.0680337077729427</v>
      </c>
      <c r="EX117" s="27">
        <v>15.212959616481607</v>
      </c>
      <c r="EY117" s="27">
        <v>22.488387642947369</v>
      </c>
      <c r="EZ117" s="27">
        <v>4.098334628295742</v>
      </c>
      <c r="FA117" s="27">
        <v>2.9896780522568749</v>
      </c>
      <c r="FB117" s="27">
        <v>15.106155477363625</v>
      </c>
      <c r="FC117" s="27">
        <v>22.804837592947369</v>
      </c>
      <c r="FD117" s="27">
        <v>4.1273341378244073</v>
      </c>
      <c r="FE117" s="27">
        <v>3.0108327907122163</v>
      </c>
      <c r="FF117" s="27">
        <v>14.717567945317832</v>
      </c>
      <c r="FG117" s="27">
        <v>23.135645665947369</v>
      </c>
      <c r="FH117" s="27">
        <v>4.8849543186363862</v>
      </c>
      <c r="FI117" s="27">
        <v>3.5635061646437043</v>
      </c>
      <c r="FJ117" s="27">
        <v>14.419010278626397</v>
      </c>
      <c r="FK117" s="27">
        <v>23.342005374947369</v>
      </c>
      <c r="FL117" s="27">
        <v>6.889727112959954</v>
      </c>
      <c r="FM117" s="27">
        <v>5.0259600066432419</v>
      </c>
      <c r="FN117" s="27">
        <v>14.348411119115889</v>
      </c>
      <c r="FO117" s="27">
        <v>23.45923088394737</v>
      </c>
      <c r="FP117" s="27">
        <v>7.4383765191746045</v>
      </c>
      <c r="FQ117" s="27">
        <v>5.4261921099026589</v>
      </c>
      <c r="FR117" s="27">
        <v>14.348994042428419</v>
      </c>
      <c r="FS117" s="28">
        <v>22.203175353947369</v>
      </c>
      <c r="FT117" s="28">
        <v>4.2708294807298817</v>
      </c>
      <c r="FU117" s="28">
        <v>3.1155106455471127</v>
      </c>
      <c r="FV117" s="28">
        <v>15.581777193645392</v>
      </c>
      <c r="FW117" s="28">
        <v>22.180703076947371</v>
      </c>
      <c r="FX117" s="28">
        <v>4.2669017232907587</v>
      </c>
      <c r="FY117" s="28">
        <v>3.1126454011794951</v>
      </c>
      <c r="FZ117" s="28">
        <v>15.817460943214671</v>
      </c>
      <c r="GA117" s="28">
        <v>22.208833891947371</v>
      </c>
      <c r="GB117" s="28">
        <v>4.2616420074814707</v>
      </c>
      <c r="GC117" s="28">
        <v>3.1088085117250404</v>
      </c>
      <c r="GD117" s="28">
        <v>15.717700516753084</v>
      </c>
      <c r="GE117" s="28">
        <v>22.244914447947369</v>
      </c>
      <c r="GF117" s="28">
        <v>4.2509064035793314</v>
      </c>
      <c r="GG117" s="28">
        <v>3.1009770381449302</v>
      </c>
      <c r="GH117" s="28">
        <v>15.641753728751281</v>
      </c>
      <c r="GI117" s="28">
        <v>22.29556989094737</v>
      </c>
      <c r="GJ117" s="28">
        <v>4.2374282215036745</v>
      </c>
      <c r="GK117" s="28">
        <v>3.0911448919707971</v>
      </c>
      <c r="GL117" s="28">
        <v>15.527778958004699</v>
      </c>
      <c r="GM117" s="28">
        <v>22.364206290947369</v>
      </c>
      <c r="GN117" s="28">
        <v>4.2212044033523624</v>
      </c>
      <c r="GO117" s="28">
        <v>3.0793098425056069</v>
      </c>
      <c r="GP117" s="28">
        <v>15.496281626140608</v>
      </c>
      <c r="GQ117" s="28">
        <v>22.44779492394737</v>
      </c>
      <c r="GR117" s="28">
        <v>4.2016000175556503</v>
      </c>
      <c r="GS117" s="28">
        <v>3.0650087160090664</v>
      </c>
      <c r="GT117" s="28">
        <v>15.450664274821639</v>
      </c>
      <c r="GU117" s="28">
        <v>22.557735486947369</v>
      </c>
      <c r="GV117" s="28">
        <v>4.1787248923831237</v>
      </c>
      <c r="GW117" s="28">
        <v>3.0483216306747556</v>
      </c>
      <c r="GX117" s="28">
        <v>15.343798484837155</v>
      </c>
      <c r="GY117" s="28">
        <v>22.687962577947371</v>
      </c>
      <c r="GZ117" s="28">
        <v>4.1534454689660896</v>
      </c>
      <c r="HA117" s="28">
        <v>3.0298806432449319</v>
      </c>
      <c r="HB117" s="28">
        <v>15.301180164256024</v>
      </c>
      <c r="HC117" s="28">
        <v>22.842326246947369</v>
      </c>
      <c r="HD117" s="28">
        <v>4.0417480725189954</v>
      </c>
      <c r="HE117" s="28">
        <v>2.9483989476443511</v>
      </c>
      <c r="HF117" s="28">
        <v>15.212849439669469</v>
      </c>
      <c r="HG117" s="28">
        <v>23.47584400994737</v>
      </c>
      <c r="HH117" s="28">
        <v>3.9727640368416406</v>
      </c>
      <c r="HI117" s="28">
        <v>2.8980760540483113</v>
      </c>
      <c r="HJ117" s="28">
        <v>14.870031254396864</v>
      </c>
      <c r="HK117" s="28">
        <v>23.844593808947369</v>
      </c>
      <c r="HL117" s="28">
        <v>4.3533135173482309</v>
      </c>
      <c r="HM117" s="28">
        <v>3.1756816018757759</v>
      </c>
      <c r="HN117" s="28">
        <v>12.588956082589238</v>
      </c>
      <c r="HO117" s="28">
        <v>24.010224169947371</v>
      </c>
      <c r="HP117" s="28">
        <v>6.2956972693866167</v>
      </c>
      <c r="HQ117" s="28">
        <v>4.5926235061400345</v>
      </c>
      <c r="HR117" s="28">
        <v>10.665433251348755</v>
      </c>
      <c r="HS117" s="28">
        <v>24.070363004947371</v>
      </c>
      <c r="HT117" s="28">
        <v>6.1375863604603245</v>
      </c>
      <c r="HU117" s="28">
        <v>4.4772837993782444</v>
      </c>
      <c r="HV117" s="28">
        <v>9.0399784391996789</v>
      </c>
      <c r="HW117" s="29">
        <v>22.194986219947371</v>
      </c>
      <c r="HX117" s="29">
        <v>4.270617011997687</v>
      </c>
      <c r="HY117" s="29">
        <v>3.1153556525650736</v>
      </c>
      <c r="HZ117" s="29">
        <v>15.602449407176138</v>
      </c>
      <c r="IA117" s="29">
        <v>22.164499105947371</v>
      </c>
      <c r="IB117" s="29">
        <v>4.2672970653077744</v>
      </c>
      <c r="IC117" s="29">
        <v>3.112933797676757</v>
      </c>
      <c r="ID117" s="29">
        <v>15.856600684244111</v>
      </c>
      <c r="IE117" s="29">
        <v>22.184496684947369</v>
      </c>
      <c r="IF117" s="29">
        <v>4.2633371154151884</v>
      </c>
      <c r="IG117" s="29">
        <v>3.1100450693625383</v>
      </c>
      <c r="IH117" s="29">
        <v>15.776045565518487</v>
      </c>
      <c r="II117" s="29">
        <v>22.214076128947369</v>
      </c>
      <c r="IJ117" s="29">
        <v>4.2517327115809547</v>
      </c>
      <c r="IK117" s="29">
        <v>3.1015798183278367</v>
      </c>
      <c r="IL117" s="29">
        <v>15.714578341470535</v>
      </c>
      <c r="IM117" s="29">
        <v>22.257550373947371</v>
      </c>
      <c r="IN117" s="29">
        <v>4.2385499813556589</v>
      </c>
      <c r="IO117" s="29">
        <v>3.0919632001651123</v>
      </c>
      <c r="IP117" s="29">
        <v>15.615258494829298</v>
      </c>
      <c r="IQ117" s="29">
        <v>22.319896666947368</v>
      </c>
      <c r="IR117" s="29">
        <v>4.2237554886363569</v>
      </c>
      <c r="IS117" s="29">
        <v>3.0811708237027822</v>
      </c>
      <c r="IT117" s="29">
        <v>15.58571693677654</v>
      </c>
      <c r="IU117" s="29">
        <v>22.397427134947371</v>
      </c>
      <c r="IV117" s="29">
        <v>4.2073177392418755</v>
      </c>
      <c r="IW117" s="29">
        <v>3.0691797143741582</v>
      </c>
      <c r="IX117" s="29">
        <v>15.539448210721266</v>
      </c>
      <c r="IY117" s="29">
        <v>22.50288552494737</v>
      </c>
      <c r="IZ117" s="29">
        <v>4.189663640587221</v>
      </c>
      <c r="JA117" s="29">
        <v>3.0563012951948667</v>
      </c>
      <c r="JB117" s="29">
        <v>15.430184586403096</v>
      </c>
      <c r="JC117" s="29">
        <v>22.629802765947371</v>
      </c>
      <c r="JD117" s="29">
        <v>4.1708919352374956</v>
      </c>
      <c r="JE117" s="29">
        <v>3.042607597491406</v>
      </c>
      <c r="JF117" s="29">
        <v>15.379186589173143</v>
      </c>
      <c r="JG117" s="29">
        <v>22.788270263947371</v>
      </c>
      <c r="JH117" s="29">
        <v>4.072105921940115</v>
      </c>
      <c r="JI117" s="29">
        <v>2.9705445761397438</v>
      </c>
      <c r="JJ117" s="29">
        <v>15.204009908316134</v>
      </c>
      <c r="JK117" s="29">
        <v>23.537991765947371</v>
      </c>
      <c r="JL117" s="29">
        <v>4.088932825560728</v>
      </c>
      <c r="JM117" s="29">
        <v>2.9828195680583289</v>
      </c>
      <c r="JN117" s="29">
        <v>12.821532079376688</v>
      </c>
      <c r="JO117" s="29">
        <v>23.81637275494737</v>
      </c>
      <c r="JP117" s="29">
        <v>4.3556713372657825</v>
      </c>
      <c r="JQ117" s="29">
        <v>3.1774015986788693</v>
      </c>
      <c r="JR117" s="29">
        <v>10.439632171630066</v>
      </c>
      <c r="JS117" s="29">
        <v>23.889634187947369</v>
      </c>
      <c r="JT117" s="29">
        <v>6.8672964390805591</v>
      </c>
      <c r="JU117" s="29">
        <v>5.0095971423393957</v>
      </c>
      <c r="JV117" s="29">
        <v>8.7377214629069968</v>
      </c>
      <c r="JW117" s="29">
        <v>23.83631565294737</v>
      </c>
      <c r="JX117" s="29">
        <v>7.2517272527061367</v>
      </c>
      <c r="JY117" s="29">
        <v>5.2900340686392813</v>
      </c>
      <c r="JZ117" s="29">
        <v>8.9493188463121243</v>
      </c>
    </row>
    <row r="118" spans="1:286" ht="15" thickBot="1" x14ac:dyDescent="0.35">
      <c r="A118" s="2"/>
      <c r="B118" s="74" t="s">
        <v>607</v>
      </c>
      <c r="C118" s="74" t="s">
        <v>548</v>
      </c>
      <c r="D118" s="74" t="s">
        <v>880</v>
      </c>
      <c r="E118" s="87">
        <v>380057</v>
      </c>
      <c r="F118" s="84">
        <v>408141</v>
      </c>
      <c r="G118" s="22">
        <v>28.268308984631577</v>
      </c>
      <c r="H118" s="22">
        <v>10.925305075908403</v>
      </c>
      <c r="I118" s="22">
        <v>7.8522318731795613</v>
      </c>
      <c r="J118" s="22">
        <v>15.862725075434463</v>
      </c>
      <c r="K118" s="22">
        <v>28.190780989631577</v>
      </c>
      <c r="L118" s="22">
        <v>9.507700276425112</v>
      </c>
      <c r="M118" s="22">
        <v>6.8333713916886598</v>
      </c>
      <c r="N118" s="22">
        <v>15.710944904226759</v>
      </c>
      <c r="O118" s="22">
        <v>28.240234100631579</v>
      </c>
      <c r="P118" s="22">
        <v>9.5046525488231932</v>
      </c>
      <c r="Q118" s="22">
        <v>6.8311809298525565</v>
      </c>
      <c r="R118" s="22">
        <v>15.202467432095483</v>
      </c>
      <c r="S118" s="22">
        <v>28.286719438631579</v>
      </c>
      <c r="T118" s="22">
        <v>9.4953540948330186</v>
      </c>
      <c r="U118" s="22">
        <v>6.8244979478867771</v>
      </c>
      <c r="V118" s="22">
        <v>15.042792470042963</v>
      </c>
      <c r="W118" s="22">
        <v>28.341395150631577</v>
      </c>
      <c r="X118" s="22">
        <v>9.4847278797668348</v>
      </c>
      <c r="Y118" s="22">
        <v>6.8168606778925556</v>
      </c>
      <c r="Z118" s="22">
        <v>14.843569283174325</v>
      </c>
      <c r="AA118" s="22">
        <v>28.408778600631578</v>
      </c>
      <c r="AB118" s="22">
        <v>9.4727749714511127</v>
      </c>
      <c r="AC118" s="22">
        <v>6.8082698873378034</v>
      </c>
      <c r="AD118" s="22">
        <v>14.68028930398251</v>
      </c>
      <c r="AE118" s="22">
        <v>28.480911155631578</v>
      </c>
      <c r="AF118" s="22">
        <v>9.4592725317311448</v>
      </c>
      <c r="AG118" s="22">
        <v>6.7985654180531316</v>
      </c>
      <c r="AH118" s="22">
        <v>14.645207702442185</v>
      </c>
      <c r="AI118" s="22">
        <v>28.565708839631579</v>
      </c>
      <c r="AJ118" s="22">
        <v>9.4442433129237457</v>
      </c>
      <c r="AK118" s="22">
        <v>6.7877636225766205</v>
      </c>
      <c r="AL118" s="22">
        <v>14.506761199316403</v>
      </c>
      <c r="AM118" s="22">
        <v>28.660974802631578</v>
      </c>
      <c r="AN118" s="22">
        <v>9.4281262838655113</v>
      </c>
      <c r="AO118" s="22">
        <v>6.7761799964542631</v>
      </c>
      <c r="AP118" s="22">
        <v>14.330671475217166</v>
      </c>
      <c r="AQ118" s="22">
        <v>28.77022817363158</v>
      </c>
      <c r="AR118" s="22">
        <v>9.0905935143695196</v>
      </c>
      <c r="AS118" s="22">
        <v>6.5335885491249419</v>
      </c>
      <c r="AT118" s="22">
        <v>14.163842155943195</v>
      </c>
      <c r="AU118" s="22">
        <v>29.33585643663158</v>
      </c>
      <c r="AV118" s="22">
        <v>8.9850574763108497</v>
      </c>
      <c r="AW118" s="22">
        <v>6.4577377206075077</v>
      </c>
      <c r="AX118" s="22">
        <v>13.49694986014716</v>
      </c>
      <c r="AY118" s="22">
        <v>29.816676727631581</v>
      </c>
      <c r="AZ118" s="22">
        <v>8.8435321490459788</v>
      </c>
      <c r="BA118" s="22">
        <v>6.3560206813220859</v>
      </c>
      <c r="BB118" s="22">
        <v>12.54878943152182</v>
      </c>
      <c r="BC118" s="22">
        <v>30.095738860631577</v>
      </c>
      <c r="BD118" s="22">
        <v>9.0170536156350138</v>
      </c>
      <c r="BE118" s="22">
        <v>6.4807339759316642</v>
      </c>
      <c r="BF118" s="22">
        <v>11.743907537491166</v>
      </c>
      <c r="BG118" s="22">
        <v>30.246055083631578</v>
      </c>
      <c r="BH118" s="22">
        <v>9.3700091850403595</v>
      </c>
      <c r="BI118" s="22">
        <v>6.7344100932249331</v>
      </c>
      <c r="BJ118" s="22">
        <v>11.012899807880151</v>
      </c>
      <c r="BK118" s="25">
        <v>28.281197542631578</v>
      </c>
      <c r="BL118" s="25">
        <v>10.926154515637112</v>
      </c>
      <c r="BM118" s="25">
        <v>7.8528423822377311</v>
      </c>
      <c r="BN118" s="25">
        <v>15.819132026416794</v>
      </c>
      <c r="BO118" s="25">
        <v>28.212901628631577</v>
      </c>
      <c r="BP118" s="25">
        <v>9.5098301490771373</v>
      </c>
      <c r="BQ118" s="25">
        <v>6.8349021731000574</v>
      </c>
      <c r="BR118" s="25">
        <v>15.837158568216054</v>
      </c>
      <c r="BS118" s="25">
        <v>28.23182653663158</v>
      </c>
      <c r="BT118" s="25">
        <v>9.5085640612905369</v>
      </c>
      <c r="BU118" s="25">
        <v>6.8339922108790381</v>
      </c>
      <c r="BV118" s="25">
        <v>15.606682954312847</v>
      </c>
      <c r="BW118" s="25">
        <v>28.24441388363158</v>
      </c>
      <c r="BX118" s="25">
        <v>9.505594109500672</v>
      </c>
      <c r="BY118" s="25">
        <v>6.8318576480504349</v>
      </c>
      <c r="BZ118" s="25">
        <v>15.536087562072378</v>
      </c>
      <c r="CA118" s="25">
        <v>28.26267854463158</v>
      </c>
      <c r="CB118" s="25">
        <v>9.5023719358165248</v>
      </c>
      <c r="CC118" s="25">
        <v>6.8295418083802568</v>
      </c>
      <c r="CD118" s="25">
        <v>15.412825148619891</v>
      </c>
      <c r="CE118" s="25">
        <v>28.29042655363158</v>
      </c>
      <c r="CF118" s="25">
        <v>9.4988991559016132</v>
      </c>
      <c r="CG118" s="25">
        <v>6.8270458530776876</v>
      </c>
      <c r="CH118" s="25">
        <v>15.318540244769725</v>
      </c>
      <c r="CI118" s="25">
        <v>28.320577646631577</v>
      </c>
      <c r="CJ118" s="25">
        <v>9.4952088748407064</v>
      </c>
      <c r="CK118" s="25">
        <v>6.8243935754189753</v>
      </c>
      <c r="CL118" s="25">
        <v>15.329981226170487</v>
      </c>
      <c r="CM118" s="25">
        <v>28.355885051631578</v>
      </c>
      <c r="CN118" s="25">
        <v>9.4912604850964311</v>
      </c>
      <c r="CO118" s="25">
        <v>6.8215557899674648</v>
      </c>
      <c r="CP118" s="25">
        <v>15.235171879917024</v>
      </c>
      <c r="CQ118" s="25">
        <v>28.39753163163158</v>
      </c>
      <c r="CR118" s="25">
        <v>9.4871659014940874</v>
      </c>
      <c r="CS118" s="25">
        <v>6.818612932111658</v>
      </c>
      <c r="CT118" s="25">
        <v>15.094957879804552</v>
      </c>
      <c r="CU118" s="25">
        <v>28.447041375631578</v>
      </c>
      <c r="CV118" s="25">
        <v>9.4492103736960402</v>
      </c>
      <c r="CW118" s="25">
        <v>6.7913335469532168</v>
      </c>
      <c r="CX118" s="25">
        <v>14.953130694712112</v>
      </c>
      <c r="CY118" s="25">
        <v>28.65699883363158</v>
      </c>
      <c r="CZ118" s="25">
        <v>9.4328475155581479</v>
      </c>
      <c r="DA118" s="25">
        <v>6.7795732386310261</v>
      </c>
      <c r="DB118" s="25">
        <v>14.486528715570389</v>
      </c>
      <c r="DC118" s="25">
        <v>28.869582054631579</v>
      </c>
      <c r="DD118" s="25">
        <v>9.1453715767152577</v>
      </c>
      <c r="DE118" s="25">
        <v>6.57295862109215</v>
      </c>
      <c r="DF118" s="25">
        <v>14.181645282139838</v>
      </c>
      <c r="DG118" s="25">
        <v>29.056647343631578</v>
      </c>
      <c r="DH118" s="25">
        <v>9.3252131010280017</v>
      </c>
      <c r="DI118" s="25">
        <v>6.7022142656273038</v>
      </c>
      <c r="DJ118" s="25">
        <v>13.617935450799346</v>
      </c>
      <c r="DK118" s="25">
        <v>29.170028563631579</v>
      </c>
      <c r="DL118" s="25">
        <v>9.8112520477211795</v>
      </c>
      <c r="DM118" s="25">
        <v>7.0515400265386949</v>
      </c>
      <c r="DN118" s="25">
        <v>13.524485346877606</v>
      </c>
      <c r="DO118" s="27">
        <v>28.26808182963158</v>
      </c>
      <c r="DP118" s="27">
        <v>10.925470969862598</v>
      </c>
      <c r="DQ118" s="27">
        <v>7.8523511044308298</v>
      </c>
      <c r="DR118" s="27">
        <v>15.863059272742436</v>
      </c>
      <c r="DS118" s="27">
        <v>28.18766247563158</v>
      </c>
      <c r="DT118" s="27">
        <v>9.5084122798752055</v>
      </c>
      <c r="DU118" s="27">
        <v>6.8338831225873209</v>
      </c>
      <c r="DV118" s="27">
        <v>15.725277680643423</v>
      </c>
      <c r="DW118" s="27">
        <v>28.23254905363158</v>
      </c>
      <c r="DX118" s="27">
        <v>9.5063402030804109</v>
      </c>
      <c r="DY118" s="27">
        <v>6.8323938801964941</v>
      </c>
      <c r="DZ118" s="27">
        <v>15.232467557477969</v>
      </c>
      <c r="EA118" s="27">
        <v>28.273721941631578</v>
      </c>
      <c r="EB118" s="27">
        <v>9.4985543419126888</v>
      </c>
      <c r="EC118" s="27">
        <v>6.8267980284745908</v>
      </c>
      <c r="ED118" s="27">
        <v>15.08824773282411</v>
      </c>
      <c r="EE118" s="27">
        <v>28.321766456631579</v>
      </c>
      <c r="EF118" s="27">
        <v>9.4902576055157084</v>
      </c>
      <c r="EG118" s="27">
        <v>6.8208350006664791</v>
      </c>
      <c r="EH118" s="27">
        <v>14.906772680334015</v>
      </c>
      <c r="EI118" s="27">
        <v>28.379136078631578</v>
      </c>
      <c r="EJ118" s="27">
        <v>9.4815155654466867</v>
      </c>
      <c r="EK118" s="27">
        <v>6.8145519243414121</v>
      </c>
      <c r="EL118" s="27">
        <v>14.766917896264539</v>
      </c>
      <c r="EM118" s="27">
        <v>28.438660897631578</v>
      </c>
      <c r="EN118" s="27">
        <v>9.4723025550038837</v>
      </c>
      <c r="EO118" s="27">
        <v>6.8079303523354779</v>
      </c>
      <c r="EP118" s="27">
        <v>14.752258118328156</v>
      </c>
      <c r="EQ118" s="27">
        <v>28.50619038163158</v>
      </c>
      <c r="ER118" s="27">
        <v>9.4626820124956872</v>
      </c>
      <c r="ES118" s="27">
        <v>6.8010158790099942</v>
      </c>
      <c r="ET118" s="27">
        <v>14.638843077872583</v>
      </c>
      <c r="EU118" s="27">
        <v>28.58220939363158</v>
      </c>
      <c r="EV118" s="27">
        <v>9.4527541539371072</v>
      </c>
      <c r="EW118" s="27">
        <v>6.7938805315881643</v>
      </c>
      <c r="EX118" s="27">
        <v>14.489141499941423</v>
      </c>
      <c r="EY118" s="27">
        <v>28.670059904631579</v>
      </c>
      <c r="EZ118" s="27">
        <v>9.1655445532463471</v>
      </c>
      <c r="FA118" s="27">
        <v>6.58745733652332</v>
      </c>
      <c r="FB118" s="27">
        <v>14.349519409875994</v>
      </c>
      <c r="FC118" s="27">
        <v>29.112899674631578</v>
      </c>
      <c r="FD118" s="27">
        <v>9.1049610004055541</v>
      </c>
      <c r="FE118" s="27">
        <v>6.5439147442294043</v>
      </c>
      <c r="FF118" s="27">
        <v>13.79860202956632</v>
      </c>
      <c r="FG118" s="27">
        <v>29.545015729631579</v>
      </c>
      <c r="FH118" s="27">
        <v>9.029103190432048</v>
      </c>
      <c r="FI118" s="27">
        <v>6.4893942425898619</v>
      </c>
      <c r="FJ118" s="27">
        <v>13.601506528593292</v>
      </c>
      <c r="FK118" s="27">
        <v>29.815846767631577</v>
      </c>
      <c r="FL118" s="27">
        <v>9.233029432831886</v>
      </c>
      <c r="FM118" s="27">
        <v>6.6359600482331986</v>
      </c>
      <c r="FN118" s="27">
        <v>13.490738280185289</v>
      </c>
      <c r="FO118" s="27">
        <v>29.958518344631578</v>
      </c>
      <c r="FP118" s="27">
        <v>9.8603820926821442</v>
      </c>
      <c r="FQ118" s="27">
        <v>7.0868507572041404</v>
      </c>
      <c r="FR118" s="27">
        <v>13.444328906165154</v>
      </c>
      <c r="FS118" s="28">
        <v>28.26935567063158</v>
      </c>
      <c r="FT118" s="28">
        <v>10.925305053470019</v>
      </c>
      <c r="FU118" s="28">
        <v>7.8522318570526526</v>
      </c>
      <c r="FV118" s="28">
        <v>15.862137068311284</v>
      </c>
      <c r="FW118" s="28">
        <v>28.187284643631578</v>
      </c>
      <c r="FX118" s="28">
        <v>9.5077001808616544</v>
      </c>
      <c r="FY118" s="28">
        <v>6.8333713230053208</v>
      </c>
      <c r="FZ118" s="28">
        <v>15.733040478689496</v>
      </c>
      <c r="GA118" s="28">
        <v>28.237348485631578</v>
      </c>
      <c r="GB118" s="28">
        <v>9.5046523494822299</v>
      </c>
      <c r="GC118" s="28">
        <v>6.8311807865822827</v>
      </c>
      <c r="GD118" s="28">
        <v>15.248971212312584</v>
      </c>
      <c r="GE118" s="28">
        <v>28.29049100963158</v>
      </c>
      <c r="GF118" s="28">
        <v>9.4949339852543488</v>
      </c>
      <c r="GG118" s="28">
        <v>6.824196006860789</v>
      </c>
      <c r="GH118" s="28">
        <v>15.115769784554306</v>
      </c>
      <c r="GI118" s="28">
        <v>28.36035622063158</v>
      </c>
      <c r="GJ118" s="28">
        <v>9.4838734847623449</v>
      </c>
      <c r="GK118" s="28">
        <v>6.8162466073801138</v>
      </c>
      <c r="GL118" s="28">
        <v>14.944592922651436</v>
      </c>
      <c r="GM118" s="28">
        <v>28.451754144631579</v>
      </c>
      <c r="GN118" s="28">
        <v>9.4714828619555398</v>
      </c>
      <c r="GO118" s="28">
        <v>6.8073412228021883</v>
      </c>
      <c r="GP118" s="28">
        <v>14.813766493218926</v>
      </c>
      <c r="GQ118" s="28">
        <v>28.55758900263158</v>
      </c>
      <c r="GR118" s="28">
        <v>9.4575327729514669</v>
      </c>
      <c r="GS118" s="28">
        <v>6.7973150191629852</v>
      </c>
      <c r="GT118" s="28">
        <v>14.812567192693972</v>
      </c>
      <c r="GU118" s="28">
        <v>28.693507659631578</v>
      </c>
      <c r="GV118" s="28">
        <v>9.4420555849127137</v>
      </c>
      <c r="GW118" s="28">
        <v>6.7861912593795557</v>
      </c>
      <c r="GX118" s="28">
        <v>14.711465655081408</v>
      </c>
      <c r="GY118" s="28">
        <v>28.852411999631578</v>
      </c>
      <c r="GZ118" s="28">
        <v>9.4254873256453617</v>
      </c>
      <c r="HA118" s="28">
        <v>6.7742833252213517</v>
      </c>
      <c r="HB118" s="28">
        <v>14.577148686097077</v>
      </c>
      <c r="HC118" s="28">
        <v>29.03944692363158</v>
      </c>
      <c r="HD118" s="28">
        <v>9.3749607341629808</v>
      </c>
      <c r="HE118" s="28">
        <v>6.7379688690734909</v>
      </c>
      <c r="HF118" s="28">
        <v>14.457725616520525</v>
      </c>
      <c r="HG118" s="28">
        <v>29.828996285631579</v>
      </c>
      <c r="HH118" s="28">
        <v>9.2672645479674181</v>
      </c>
      <c r="HI118" s="28">
        <v>6.6605654995575723</v>
      </c>
      <c r="HJ118" s="28">
        <v>13.966463127795778</v>
      </c>
      <c r="HK118" s="28">
        <v>31.26817517663158</v>
      </c>
      <c r="HL118" s="28">
        <v>8.5542157003017412</v>
      </c>
      <c r="HM118" s="28">
        <v>6.1480832530781671</v>
      </c>
      <c r="HN118" s="28">
        <v>11.584802328700064</v>
      </c>
      <c r="HO118" s="28">
        <v>31.426387052631579</v>
      </c>
      <c r="HP118" s="28">
        <v>8.7270619519972037</v>
      </c>
      <c r="HQ118" s="28">
        <v>6.272311257449009</v>
      </c>
      <c r="HR118" s="28">
        <v>8.8440819013074794</v>
      </c>
      <c r="HS118" s="28">
        <v>31.370212478631579</v>
      </c>
      <c r="HT118" s="28">
        <v>8.760431429216986</v>
      </c>
      <c r="HU118" s="28">
        <v>6.29629455775925</v>
      </c>
      <c r="HV118" s="28">
        <v>6.7221581566436654</v>
      </c>
      <c r="HW118" s="29">
        <v>28.258114701631577</v>
      </c>
      <c r="HX118" s="29">
        <v>10.925475460343364</v>
      </c>
      <c r="HY118" s="29">
        <v>7.8523543318277724</v>
      </c>
      <c r="HZ118" s="29">
        <v>15.886437871908521</v>
      </c>
      <c r="IA118" s="29">
        <v>28.165200381631578</v>
      </c>
      <c r="IB118" s="29">
        <v>10.470087595142701</v>
      </c>
      <c r="IC118" s="29">
        <v>7.5250581066932511</v>
      </c>
      <c r="ID118" s="29">
        <v>15.780849084021447</v>
      </c>
      <c r="IE118" s="29">
        <v>28.204662536631577</v>
      </c>
      <c r="IF118" s="29">
        <v>10.467795638453167</v>
      </c>
      <c r="IG118" s="29">
        <v>7.5234108322927229</v>
      </c>
      <c r="IH118" s="29">
        <v>15.320273190464672</v>
      </c>
      <c r="II118" s="29">
        <v>28.249786820631577</v>
      </c>
      <c r="IJ118" s="29">
        <v>10.454193109334755</v>
      </c>
      <c r="IK118" s="29">
        <v>7.513634426786667</v>
      </c>
      <c r="IL118" s="29">
        <v>15.205411675930849</v>
      </c>
      <c r="IM118" s="29">
        <v>28.31205279663158</v>
      </c>
      <c r="IN118" s="29">
        <v>10.439290183946607</v>
      </c>
      <c r="IO118" s="29">
        <v>7.5029234008772425</v>
      </c>
      <c r="IP118" s="29">
        <v>15.048370939251779</v>
      </c>
      <c r="IQ118" s="29">
        <v>28.399270757631577</v>
      </c>
      <c r="IR118" s="29">
        <v>10.422937615007928</v>
      </c>
      <c r="IS118" s="29">
        <v>7.4911704876051166</v>
      </c>
      <c r="IT118" s="29">
        <v>14.920577434105772</v>
      </c>
      <c r="IU118" s="29">
        <v>28.501593062631578</v>
      </c>
      <c r="IV118" s="29">
        <v>10.405381440155104</v>
      </c>
      <c r="IW118" s="29">
        <v>7.4785525190639497</v>
      </c>
      <c r="IX118" s="29">
        <v>14.917457881738105</v>
      </c>
      <c r="IY118" s="29">
        <v>28.636147692631578</v>
      </c>
      <c r="IZ118" s="29">
        <v>10.386844248917567</v>
      </c>
      <c r="JA118" s="29">
        <v>7.4652294747312489</v>
      </c>
      <c r="JB118" s="29">
        <v>14.809859472154288</v>
      </c>
      <c r="JC118" s="29">
        <v>28.79690238863158</v>
      </c>
      <c r="JD118" s="29">
        <v>10.367406441816835</v>
      </c>
      <c r="JE118" s="29">
        <v>7.4512591400448827</v>
      </c>
      <c r="JF118" s="29">
        <v>14.663094976459755</v>
      </c>
      <c r="JG118" s="29">
        <v>29.044818192631578</v>
      </c>
      <c r="JH118" s="29">
        <v>10.32252612538689</v>
      </c>
      <c r="JI118" s="29">
        <v>7.419002772950229</v>
      </c>
      <c r="JJ118" s="29">
        <v>14.452598472291491</v>
      </c>
      <c r="JK118" s="29">
        <v>30.752990682631577</v>
      </c>
      <c r="JL118" s="29">
        <v>10.209662763968938</v>
      </c>
      <c r="JM118" s="29">
        <v>7.3378856528622531</v>
      </c>
      <c r="JN118" s="29">
        <v>11.757087318636129</v>
      </c>
      <c r="JO118" s="29">
        <v>31.442182026631578</v>
      </c>
      <c r="JP118" s="29">
        <v>8.9516940958197235</v>
      </c>
      <c r="JQ118" s="29">
        <v>6.4337588021361931</v>
      </c>
      <c r="JR118" s="29">
        <v>8.7943489170586666</v>
      </c>
      <c r="JS118" s="29">
        <v>31.436908133631579</v>
      </c>
      <c r="JT118" s="29">
        <v>8.8853271360028501</v>
      </c>
      <c r="JU118" s="29">
        <v>6.3860595613754736</v>
      </c>
      <c r="JV118" s="29">
        <v>6.275861725887971</v>
      </c>
      <c r="JW118" s="29">
        <v>31.296618496631581</v>
      </c>
      <c r="JX118" s="29">
        <v>8.7778138272205233</v>
      </c>
      <c r="JY118" s="29">
        <v>6.3087876294572345</v>
      </c>
      <c r="JZ118" s="29">
        <v>6.3321938011293426</v>
      </c>
    </row>
    <row r="119" spans="1:286" ht="15" thickBot="1" x14ac:dyDescent="0.35">
      <c r="A119" s="2"/>
      <c r="B119" s="74" t="s">
        <v>608</v>
      </c>
      <c r="C119" s="74" t="s">
        <v>505</v>
      </c>
      <c r="D119" s="74" t="s">
        <v>879</v>
      </c>
      <c r="E119" s="87">
        <v>376770</v>
      </c>
      <c r="F119" s="84">
        <v>397157</v>
      </c>
      <c r="G119" s="22">
        <v>18.866510125541406</v>
      </c>
      <c r="H119" s="22">
        <v>3.1062270382132948</v>
      </c>
      <c r="I119" s="22">
        <v>2.2325065327992744</v>
      </c>
      <c r="J119" s="22">
        <v>18.866510125541406</v>
      </c>
      <c r="K119" s="22">
        <v>1.6794871794871795</v>
      </c>
      <c r="L119" s="22">
        <v>0.44197031039136303</v>
      </c>
      <c r="M119" s="22">
        <v>0.31765276430649858</v>
      </c>
      <c r="N119" s="22">
        <v>1.6794871794871795</v>
      </c>
      <c r="O119" s="22">
        <v>1.6794871794871795</v>
      </c>
      <c r="P119" s="22">
        <v>0.44197031039136303</v>
      </c>
      <c r="Q119" s="22">
        <v>0.31765276430649858</v>
      </c>
      <c r="R119" s="22">
        <v>1.6794871794871795</v>
      </c>
      <c r="S119" s="22">
        <v>1.6794871794871795</v>
      </c>
      <c r="T119" s="22">
        <v>0.44197031039136303</v>
      </c>
      <c r="U119" s="22">
        <v>0.31765276430649858</v>
      </c>
      <c r="V119" s="22">
        <v>1.6794871794871795</v>
      </c>
      <c r="W119" s="22">
        <v>1.6794871794871795</v>
      </c>
      <c r="X119" s="22">
        <v>0.44197031039136303</v>
      </c>
      <c r="Y119" s="22">
        <v>0.31765276430649858</v>
      </c>
      <c r="Z119" s="22">
        <v>1.6794871794871795</v>
      </c>
      <c r="AA119" s="22">
        <v>1.6794871794871795</v>
      </c>
      <c r="AB119" s="22">
        <v>0.44197031039136303</v>
      </c>
      <c r="AC119" s="22">
        <v>0.31765276430649858</v>
      </c>
      <c r="AD119" s="22">
        <v>1.6794871794871795</v>
      </c>
      <c r="AE119" s="22">
        <v>1.6794871794871795</v>
      </c>
      <c r="AF119" s="22">
        <v>0.44197031039136303</v>
      </c>
      <c r="AG119" s="22">
        <v>0.31765276430649858</v>
      </c>
      <c r="AH119" s="22">
        <v>1.6794871794871795</v>
      </c>
      <c r="AI119" s="22">
        <v>1.6794871794871795</v>
      </c>
      <c r="AJ119" s="22">
        <v>0.44197031039136303</v>
      </c>
      <c r="AK119" s="22">
        <v>0.31765276430649858</v>
      </c>
      <c r="AL119" s="22">
        <v>1.6794871794871795</v>
      </c>
      <c r="AM119" s="22">
        <v>1.6794871794871795</v>
      </c>
      <c r="AN119" s="22">
        <v>0.44197031039136303</v>
      </c>
      <c r="AO119" s="22">
        <v>0.31765276430649858</v>
      </c>
      <c r="AP119" s="22">
        <v>1.6794871794871795</v>
      </c>
      <c r="AQ119" s="22">
        <v>1.6794871794871795</v>
      </c>
      <c r="AR119" s="22">
        <v>0.44197031039136303</v>
      </c>
      <c r="AS119" s="22">
        <v>0.31765276430649858</v>
      </c>
      <c r="AT119" s="22">
        <v>1.6794871794871795</v>
      </c>
      <c r="AU119" s="22">
        <v>1.6794871794871795</v>
      </c>
      <c r="AV119" s="22">
        <v>0.44197031039136303</v>
      </c>
      <c r="AW119" s="22">
        <v>0.31765276430649858</v>
      </c>
      <c r="AX119" s="22">
        <v>1.6794871794871795</v>
      </c>
      <c r="AY119" s="22">
        <v>0.52588581248199284</v>
      </c>
      <c r="AZ119" s="22">
        <v>0.19960629378878561</v>
      </c>
      <c r="BA119" s="22">
        <v>0.16309778677373932</v>
      </c>
      <c r="BB119" s="22">
        <v>0.52588581248199284</v>
      </c>
      <c r="BC119" s="22">
        <v>2.6844262295081971</v>
      </c>
      <c r="BD119" s="22">
        <v>0.44197031039136303</v>
      </c>
      <c r="BE119" s="22">
        <v>0.31765276430649858</v>
      </c>
      <c r="BF119" s="22">
        <v>2.6844262295081971</v>
      </c>
      <c r="BG119" s="22">
        <v>2.6844262295081971</v>
      </c>
      <c r="BH119" s="22">
        <v>0.44197031039136303</v>
      </c>
      <c r="BI119" s="22">
        <v>0.31765276430649858</v>
      </c>
      <c r="BJ119" s="22">
        <v>2.6844262295081971</v>
      </c>
      <c r="BK119" s="25">
        <v>18.867886968481539</v>
      </c>
      <c r="BL119" s="25">
        <v>3.1064537249051929</v>
      </c>
      <c r="BM119" s="25">
        <v>2.2326694569881163</v>
      </c>
      <c r="BN119" s="25">
        <v>18.867886968481539</v>
      </c>
      <c r="BO119" s="25">
        <v>1.6794871794871795</v>
      </c>
      <c r="BP119" s="25">
        <v>0.44197031039136303</v>
      </c>
      <c r="BQ119" s="25">
        <v>0.31765276430649858</v>
      </c>
      <c r="BR119" s="25">
        <v>1.6794871794871795</v>
      </c>
      <c r="BS119" s="25">
        <v>1.6794871794871795</v>
      </c>
      <c r="BT119" s="25">
        <v>0.44197031039136303</v>
      </c>
      <c r="BU119" s="25">
        <v>0.31765276430649858</v>
      </c>
      <c r="BV119" s="25">
        <v>1.6794871794871795</v>
      </c>
      <c r="BW119" s="25">
        <v>1.6794871794871795</v>
      </c>
      <c r="BX119" s="25">
        <v>0.44197031039136303</v>
      </c>
      <c r="BY119" s="25">
        <v>0.31765276430649858</v>
      </c>
      <c r="BZ119" s="25">
        <v>1.6794871794871795</v>
      </c>
      <c r="CA119" s="25">
        <v>1.6794871794871795</v>
      </c>
      <c r="CB119" s="25">
        <v>0.44197031039136303</v>
      </c>
      <c r="CC119" s="25">
        <v>0.31765276430649858</v>
      </c>
      <c r="CD119" s="25">
        <v>1.6794871794871795</v>
      </c>
      <c r="CE119" s="25">
        <v>1.6794871794871795</v>
      </c>
      <c r="CF119" s="25">
        <v>0.44197031039136303</v>
      </c>
      <c r="CG119" s="25">
        <v>0.31765276430649858</v>
      </c>
      <c r="CH119" s="25">
        <v>1.6794871794871795</v>
      </c>
      <c r="CI119" s="25">
        <v>1.6794871794871795</v>
      </c>
      <c r="CJ119" s="25">
        <v>0.44197031039136303</v>
      </c>
      <c r="CK119" s="25">
        <v>0.31765276430649858</v>
      </c>
      <c r="CL119" s="25">
        <v>1.6794871794871795</v>
      </c>
      <c r="CM119" s="25">
        <v>1.6794871794871795</v>
      </c>
      <c r="CN119" s="25">
        <v>0.44197031039136303</v>
      </c>
      <c r="CO119" s="25">
        <v>0.31765276430649858</v>
      </c>
      <c r="CP119" s="25">
        <v>1.6794871794871795</v>
      </c>
      <c r="CQ119" s="25">
        <v>1.6794871794871795</v>
      </c>
      <c r="CR119" s="25">
        <v>0.44197031039136303</v>
      </c>
      <c r="CS119" s="25">
        <v>0.31765276430649858</v>
      </c>
      <c r="CT119" s="25">
        <v>1.6794871794871795</v>
      </c>
      <c r="CU119" s="25">
        <v>1.6794871794871795</v>
      </c>
      <c r="CV119" s="25">
        <v>0.44197031039136303</v>
      </c>
      <c r="CW119" s="25">
        <v>0.31765276430649858</v>
      </c>
      <c r="CX119" s="25">
        <v>1.6794871794871795</v>
      </c>
      <c r="CY119" s="25">
        <v>1.6794871794871795</v>
      </c>
      <c r="CZ119" s="25">
        <v>0.44197031039136303</v>
      </c>
      <c r="DA119" s="25">
        <v>0.31765276430649858</v>
      </c>
      <c r="DB119" s="25">
        <v>1.6794871794871795</v>
      </c>
      <c r="DC119" s="25">
        <v>1.6794871794871795</v>
      </c>
      <c r="DD119" s="25">
        <v>0.44197031039136303</v>
      </c>
      <c r="DE119" s="25">
        <v>0.31765276430649858</v>
      </c>
      <c r="DF119" s="25">
        <v>1.6794871794871795</v>
      </c>
      <c r="DG119" s="25">
        <v>2.6844262295081971</v>
      </c>
      <c r="DH119" s="25">
        <v>0.44197031039136303</v>
      </c>
      <c r="DI119" s="25">
        <v>0.31765276430649858</v>
      </c>
      <c r="DJ119" s="25">
        <v>2.6844262295081971</v>
      </c>
      <c r="DK119" s="25">
        <v>2.6844262295081971</v>
      </c>
      <c r="DL119" s="25">
        <v>0.44197031039136303</v>
      </c>
      <c r="DM119" s="25">
        <v>0.31765276430649858</v>
      </c>
      <c r="DN119" s="25">
        <v>2.6844262295081971</v>
      </c>
      <c r="DO119" s="27">
        <v>18.86670071932831</v>
      </c>
      <c r="DP119" s="27">
        <v>3.1062584180270632</v>
      </c>
      <c r="DQ119" s="27">
        <v>2.2325290860892859</v>
      </c>
      <c r="DR119" s="27">
        <v>18.86670071932831</v>
      </c>
      <c r="DS119" s="27">
        <v>1.6794871794871795</v>
      </c>
      <c r="DT119" s="27">
        <v>0.44197031039136303</v>
      </c>
      <c r="DU119" s="27">
        <v>0.31765276430649858</v>
      </c>
      <c r="DV119" s="27">
        <v>1.6794871794871795</v>
      </c>
      <c r="DW119" s="27">
        <v>1.6794871794871795</v>
      </c>
      <c r="DX119" s="27">
        <v>0.44197031039136303</v>
      </c>
      <c r="DY119" s="27">
        <v>0.31765276430649858</v>
      </c>
      <c r="DZ119" s="27">
        <v>1.6794871794871795</v>
      </c>
      <c r="EA119" s="27">
        <v>1.6794871794871795</v>
      </c>
      <c r="EB119" s="27">
        <v>0.44197031039136303</v>
      </c>
      <c r="EC119" s="27">
        <v>0.31765276430649858</v>
      </c>
      <c r="ED119" s="27">
        <v>1.6794871794871795</v>
      </c>
      <c r="EE119" s="27">
        <v>1.6794871794871795</v>
      </c>
      <c r="EF119" s="27">
        <v>0.44197031039136303</v>
      </c>
      <c r="EG119" s="27">
        <v>0.31765276430649858</v>
      </c>
      <c r="EH119" s="27">
        <v>1.6794871794871795</v>
      </c>
      <c r="EI119" s="27">
        <v>1.6794871794871795</v>
      </c>
      <c r="EJ119" s="27">
        <v>0.44197031039136303</v>
      </c>
      <c r="EK119" s="27">
        <v>0.31765276430649858</v>
      </c>
      <c r="EL119" s="27">
        <v>1.6794871794871795</v>
      </c>
      <c r="EM119" s="27">
        <v>1.6794871794871795</v>
      </c>
      <c r="EN119" s="27">
        <v>0.44197031039136303</v>
      </c>
      <c r="EO119" s="27">
        <v>0.31765276430649858</v>
      </c>
      <c r="EP119" s="27">
        <v>1.6794871794871795</v>
      </c>
      <c r="EQ119" s="27">
        <v>1.6794871794871795</v>
      </c>
      <c r="ER119" s="27">
        <v>0.44197031039136303</v>
      </c>
      <c r="ES119" s="27">
        <v>0.31765276430649858</v>
      </c>
      <c r="ET119" s="27">
        <v>1.6794871794871795</v>
      </c>
      <c r="EU119" s="27">
        <v>1.6794871794871795</v>
      </c>
      <c r="EV119" s="27">
        <v>0.44197031039136303</v>
      </c>
      <c r="EW119" s="27">
        <v>0.31765276430649858</v>
      </c>
      <c r="EX119" s="27">
        <v>1.6794871794871795</v>
      </c>
      <c r="EY119" s="27">
        <v>1.6794871794871795</v>
      </c>
      <c r="EZ119" s="27">
        <v>0.44197031039136303</v>
      </c>
      <c r="FA119" s="27">
        <v>0.31765276430649858</v>
      </c>
      <c r="FB119" s="27">
        <v>1.6794871794871795</v>
      </c>
      <c r="FC119" s="27">
        <v>1.6794871794871795</v>
      </c>
      <c r="FD119" s="27">
        <v>0.44197031039136303</v>
      </c>
      <c r="FE119" s="27">
        <v>0.31765276430649858</v>
      </c>
      <c r="FF119" s="27">
        <v>1.6794871794871795</v>
      </c>
      <c r="FG119" s="27">
        <v>1.6794871794871795</v>
      </c>
      <c r="FH119" s="27">
        <v>0.44197031039136303</v>
      </c>
      <c r="FI119" s="27">
        <v>0.31765276430649858</v>
      </c>
      <c r="FJ119" s="27">
        <v>1.6794871794871795</v>
      </c>
      <c r="FK119" s="27">
        <v>2.6844262295081971</v>
      </c>
      <c r="FL119" s="27">
        <v>0.44197031039136303</v>
      </c>
      <c r="FM119" s="27">
        <v>0.31765276430649858</v>
      </c>
      <c r="FN119" s="27">
        <v>2.6844262295081971</v>
      </c>
      <c r="FO119" s="27">
        <v>2.6844262295081971</v>
      </c>
      <c r="FP119" s="27">
        <v>0.44197031039136303</v>
      </c>
      <c r="FQ119" s="27">
        <v>0.31765276430649858</v>
      </c>
      <c r="FR119" s="27">
        <v>2.6844262295081971</v>
      </c>
      <c r="FS119" s="28">
        <v>18.866510112113634</v>
      </c>
      <c r="FT119" s="28">
        <v>3.1062270360025148</v>
      </c>
      <c r="FU119" s="28">
        <v>2.2325065312103427</v>
      </c>
      <c r="FV119" s="28">
        <v>18.866510112113634</v>
      </c>
      <c r="FW119" s="28">
        <v>1.6794871794871795</v>
      </c>
      <c r="FX119" s="28">
        <v>0.44197031039136303</v>
      </c>
      <c r="FY119" s="28">
        <v>0.31765276430649858</v>
      </c>
      <c r="FZ119" s="28">
        <v>1.6794871794871795</v>
      </c>
      <c r="GA119" s="28">
        <v>1.6794871794871795</v>
      </c>
      <c r="GB119" s="28">
        <v>0.44197031039136303</v>
      </c>
      <c r="GC119" s="28">
        <v>0.31765276430649858</v>
      </c>
      <c r="GD119" s="28">
        <v>1.6794871794871795</v>
      </c>
      <c r="GE119" s="28">
        <v>1.6794871794871795</v>
      </c>
      <c r="GF119" s="28">
        <v>0.44197031039136303</v>
      </c>
      <c r="GG119" s="28">
        <v>0.31765276430649858</v>
      </c>
      <c r="GH119" s="28">
        <v>1.6794871794871795</v>
      </c>
      <c r="GI119" s="28">
        <v>1.6794871794871795</v>
      </c>
      <c r="GJ119" s="28">
        <v>0.44197031039136303</v>
      </c>
      <c r="GK119" s="28">
        <v>0.31765276430649858</v>
      </c>
      <c r="GL119" s="28">
        <v>1.6794871794871795</v>
      </c>
      <c r="GM119" s="28">
        <v>1.6794871794871795</v>
      </c>
      <c r="GN119" s="28">
        <v>0.44197031039136303</v>
      </c>
      <c r="GO119" s="28">
        <v>0.31765276430649858</v>
      </c>
      <c r="GP119" s="28">
        <v>1.6794871794871795</v>
      </c>
      <c r="GQ119" s="28">
        <v>1.6794871794871795</v>
      </c>
      <c r="GR119" s="28">
        <v>0.44197031039136303</v>
      </c>
      <c r="GS119" s="28">
        <v>0.31765276430649858</v>
      </c>
      <c r="GT119" s="28">
        <v>1.6794871794871795</v>
      </c>
      <c r="GU119" s="28">
        <v>1.6794871794871795</v>
      </c>
      <c r="GV119" s="28">
        <v>0.44197031039136303</v>
      </c>
      <c r="GW119" s="28">
        <v>0.31765276430649858</v>
      </c>
      <c r="GX119" s="28">
        <v>1.6794871794871795</v>
      </c>
      <c r="GY119" s="28">
        <v>1.6794871794871795</v>
      </c>
      <c r="GZ119" s="28">
        <v>0.44197031039136303</v>
      </c>
      <c r="HA119" s="28">
        <v>0.31765276430649858</v>
      </c>
      <c r="HB119" s="28">
        <v>1.6794871794871795</v>
      </c>
      <c r="HC119" s="28">
        <v>1.6794871794871795</v>
      </c>
      <c r="HD119" s="28">
        <v>0.44197031039136303</v>
      </c>
      <c r="HE119" s="28">
        <v>0.31765276430649858</v>
      </c>
      <c r="HF119" s="28">
        <v>1.6794871794871795</v>
      </c>
      <c r="HG119" s="28">
        <v>1.6794871794871795</v>
      </c>
      <c r="HH119" s="28">
        <v>0.44197031039136303</v>
      </c>
      <c r="HI119" s="28">
        <v>0.31765276430649858</v>
      </c>
      <c r="HJ119" s="28">
        <v>1.6794871794871795</v>
      </c>
      <c r="HK119" s="28">
        <v>0.49055027941712037</v>
      </c>
      <c r="HL119" s="28">
        <v>0.18619426664007488</v>
      </c>
      <c r="HM119" s="28">
        <v>0.15213885405381863</v>
      </c>
      <c r="HN119" s="28">
        <v>0.49055027941712037</v>
      </c>
      <c r="HO119" s="28">
        <v>2.6844262295081971</v>
      </c>
      <c r="HP119" s="28">
        <v>0.44197031039136303</v>
      </c>
      <c r="HQ119" s="28">
        <v>0.31765276430649858</v>
      </c>
      <c r="HR119" s="28">
        <v>2.6844262295081971</v>
      </c>
      <c r="HS119" s="28">
        <v>2.6844262295081971</v>
      </c>
      <c r="HT119" s="28">
        <v>0.44197031039136303</v>
      </c>
      <c r="HU119" s="28">
        <v>0.31765276430649858</v>
      </c>
      <c r="HV119" s="28">
        <v>2.6844262295081971</v>
      </c>
      <c r="HW119" s="29">
        <v>18.866700413301977</v>
      </c>
      <c r="HX119" s="29">
        <v>3.1062583676421611</v>
      </c>
      <c r="HY119" s="29">
        <v>2.232529049876665</v>
      </c>
      <c r="HZ119" s="29">
        <v>18.866700413301977</v>
      </c>
      <c r="IA119" s="29">
        <v>18.864353758717055</v>
      </c>
      <c r="IB119" s="29">
        <v>3.1058720088575988</v>
      </c>
      <c r="IC119" s="29">
        <v>2.2322513662109418</v>
      </c>
      <c r="ID119" s="29">
        <v>18.864353758717055</v>
      </c>
      <c r="IE119" s="29">
        <v>18.860590140220971</v>
      </c>
      <c r="IF119" s="29">
        <v>3.1052523577691749</v>
      </c>
      <c r="IG119" s="29">
        <v>2.231806010772996</v>
      </c>
      <c r="IH119" s="29">
        <v>18.860590140220971</v>
      </c>
      <c r="II119" s="29">
        <v>18.792051390286183</v>
      </c>
      <c r="IJ119" s="29">
        <v>3.0939679751888183</v>
      </c>
      <c r="IK119" s="29">
        <v>2.223695702827269</v>
      </c>
      <c r="IL119" s="29">
        <v>18.792051390286183</v>
      </c>
      <c r="IM119" s="29">
        <v>18.719282573387758</v>
      </c>
      <c r="IN119" s="29">
        <v>3.0819871443364462</v>
      </c>
      <c r="IO119" s="29">
        <v>2.2150848437956419</v>
      </c>
      <c r="IP119" s="29">
        <v>18.719282573387758</v>
      </c>
      <c r="IQ119" s="29">
        <v>18.641272154356077</v>
      </c>
      <c r="IR119" s="29">
        <v>3.0691433236591652</v>
      </c>
      <c r="IS119" s="29">
        <v>2.2058537369849094</v>
      </c>
      <c r="IT119" s="29">
        <v>18.641272154356077</v>
      </c>
      <c r="IU119" s="29">
        <v>18.559822624614462</v>
      </c>
      <c r="IV119" s="29">
        <v>3.0557332796261329</v>
      </c>
      <c r="IW119" s="29">
        <v>2.1962156742996748</v>
      </c>
      <c r="IX119" s="29">
        <v>18.559822624614462</v>
      </c>
      <c r="IY119" s="29">
        <v>18.47515447734807</v>
      </c>
      <c r="IZ119" s="29">
        <v>3.0417933147590612</v>
      </c>
      <c r="JA119" s="29">
        <v>2.1861967470770751</v>
      </c>
      <c r="JB119" s="29">
        <v>18.47515447734807</v>
      </c>
      <c r="JC119" s="29">
        <v>18.387523243321795</v>
      </c>
      <c r="JD119" s="29">
        <v>3.0273655002500117</v>
      </c>
      <c r="JE119" s="29">
        <v>2.1758271927112114</v>
      </c>
      <c r="JF119" s="29">
        <v>18.387523243321795</v>
      </c>
      <c r="JG119" s="29">
        <v>15.092119693825419</v>
      </c>
      <c r="JH119" s="29">
        <v>2.4848024327215938</v>
      </c>
      <c r="JI119" s="29">
        <v>1.785876433216975</v>
      </c>
      <c r="JJ119" s="29">
        <v>15.092119693825419</v>
      </c>
      <c r="JK119" s="29">
        <v>14.62558998699938</v>
      </c>
      <c r="JL119" s="29">
        <v>2.4079918737030019</v>
      </c>
      <c r="JM119" s="29">
        <v>1.7306711720794612</v>
      </c>
      <c r="JN119" s="29">
        <v>14.62558998699938</v>
      </c>
      <c r="JO119" s="29">
        <v>10.230517005325217</v>
      </c>
      <c r="JP119" s="29">
        <v>1.6843766189604268</v>
      </c>
      <c r="JQ119" s="29">
        <v>1.2105946407853312</v>
      </c>
      <c r="JR119" s="29">
        <v>10.230517005325217</v>
      </c>
      <c r="JS119" s="29">
        <v>11.136381694996876</v>
      </c>
      <c r="JT119" s="29">
        <v>1.8335203330494181</v>
      </c>
      <c r="JU119" s="29">
        <v>1.3177871646844024</v>
      </c>
      <c r="JV119" s="29">
        <v>11.136381694996876</v>
      </c>
      <c r="JW119" s="29">
        <v>9.2828506387797081</v>
      </c>
      <c r="JX119" s="29">
        <v>1.5283505775048911</v>
      </c>
      <c r="JY119" s="29">
        <v>1.0984556526975018</v>
      </c>
      <c r="JZ119" s="29">
        <v>9.2828506387797081</v>
      </c>
    </row>
    <row r="120" spans="1:286" ht="15" thickBot="1" x14ac:dyDescent="0.35">
      <c r="A120" s="2"/>
      <c r="B120" s="74" t="s">
        <v>609</v>
      </c>
      <c r="C120" s="74" t="s">
        <v>475</v>
      </c>
      <c r="D120" s="74" t="s">
        <v>876</v>
      </c>
      <c r="E120" s="87">
        <v>386458</v>
      </c>
      <c r="F120" s="84">
        <v>398693</v>
      </c>
      <c r="G120" s="22">
        <v>-16.417376373479346</v>
      </c>
      <c r="H120" s="22">
        <v>-2.6630595436933033</v>
      </c>
      <c r="I120" s="22">
        <v>-1.9426648606641177</v>
      </c>
      <c r="J120" s="22">
        <v>-16.417376373479346</v>
      </c>
      <c r="K120" s="22">
        <v>-16.432190394841165</v>
      </c>
      <c r="L120" s="22">
        <v>-2.665462523321144</v>
      </c>
      <c r="M120" s="22">
        <v>-1.9444178008471313</v>
      </c>
      <c r="N120" s="22">
        <v>-16.432190394841165</v>
      </c>
      <c r="O120" s="22">
        <v>-16.451891000799556</v>
      </c>
      <c r="P120" s="22">
        <v>-2.6686581549202821</v>
      </c>
      <c r="Q120" s="22">
        <v>-1.9467489696075055</v>
      </c>
      <c r="R120" s="22">
        <v>-16.451891000799556</v>
      </c>
      <c r="S120" s="22">
        <v>-16.524862175971375</v>
      </c>
      <c r="T120" s="22">
        <v>-2.6804947955646266</v>
      </c>
      <c r="U120" s="22">
        <v>-1.9553836341618647</v>
      </c>
      <c r="V120" s="22">
        <v>-16.524862175971375</v>
      </c>
      <c r="W120" s="22">
        <v>-16.607560943017727</v>
      </c>
      <c r="X120" s="22">
        <v>-2.6939093470632587</v>
      </c>
      <c r="Y120" s="22">
        <v>-1.9651693627159548</v>
      </c>
      <c r="Z120" s="22">
        <v>-16.607560943017727</v>
      </c>
      <c r="AA120" s="22">
        <v>-16.699825962368024</v>
      </c>
      <c r="AB120" s="22">
        <v>-2.7088756385546793</v>
      </c>
      <c r="AC120" s="22">
        <v>-1.976087063990676</v>
      </c>
      <c r="AD120" s="22">
        <v>-16.699825962368024</v>
      </c>
      <c r="AE120" s="22">
        <v>-16.803860227680854</v>
      </c>
      <c r="AF120" s="22">
        <v>-2.7257510172272421</v>
      </c>
      <c r="AG120" s="22">
        <v>-1.9883974177847648</v>
      </c>
      <c r="AH120" s="22">
        <v>-16.803860227680854</v>
      </c>
      <c r="AI120" s="22">
        <v>-16.919082719103791</v>
      </c>
      <c r="AJ120" s="22">
        <v>-2.744441235959612</v>
      </c>
      <c r="AK120" s="22">
        <v>-2.0020316721353626</v>
      </c>
      <c r="AL120" s="22">
        <v>-16.919082719103791</v>
      </c>
      <c r="AM120" s="22">
        <v>-17.04254152105424</v>
      </c>
      <c r="AN120" s="22">
        <v>-2.7644674650785466</v>
      </c>
      <c r="AO120" s="22">
        <v>-2.0166405274623478</v>
      </c>
      <c r="AP120" s="22">
        <v>-17.04254152105424</v>
      </c>
      <c r="AQ120" s="22">
        <v>2.6914375645502386</v>
      </c>
      <c r="AR120" s="22">
        <v>0.43657758276824887</v>
      </c>
      <c r="AS120" s="22">
        <v>0.31847726837580376</v>
      </c>
      <c r="AT120" s="22">
        <v>-4.8810734947001322</v>
      </c>
      <c r="AU120" s="22">
        <v>2.6914375645502386</v>
      </c>
      <c r="AV120" s="22">
        <v>0.43657758276824887</v>
      </c>
      <c r="AW120" s="22">
        <v>0.31847726837580376</v>
      </c>
      <c r="AX120" s="22">
        <v>-5.6325934058153635</v>
      </c>
      <c r="AY120" s="22">
        <v>2.6914375645502386</v>
      </c>
      <c r="AZ120" s="22">
        <v>0.43657758276824887</v>
      </c>
      <c r="BA120" s="22">
        <v>0.31847726837580376</v>
      </c>
      <c r="BB120" s="22">
        <v>-6.4920643677706167</v>
      </c>
      <c r="BC120" s="22">
        <v>2.6914375645502386</v>
      </c>
      <c r="BD120" s="22">
        <v>0.43657758276824887</v>
      </c>
      <c r="BE120" s="22">
        <v>0.31847726837580376</v>
      </c>
      <c r="BF120" s="22">
        <v>-7.1110418514101639</v>
      </c>
      <c r="BG120" s="22">
        <v>2.6914375645502386</v>
      </c>
      <c r="BH120" s="22">
        <v>0.43657758276824887</v>
      </c>
      <c r="BI120" s="22">
        <v>0.31847726837580376</v>
      </c>
      <c r="BJ120" s="22">
        <v>-7.6251269499313068</v>
      </c>
      <c r="BK120" s="25">
        <v>-16.4112230351212</v>
      </c>
      <c r="BL120" s="25">
        <v>-2.662061411831826</v>
      </c>
      <c r="BM120" s="25">
        <v>-1.9419367373676659</v>
      </c>
      <c r="BN120" s="25">
        <v>-16.4112230351212</v>
      </c>
      <c r="BO120" s="25">
        <v>-16.416486657492761</v>
      </c>
      <c r="BP120" s="25">
        <v>-2.6629152230299189</v>
      </c>
      <c r="BQ120" s="25">
        <v>-1.942559580749484</v>
      </c>
      <c r="BR120" s="25">
        <v>-16.416486657492761</v>
      </c>
      <c r="BS120" s="25">
        <v>-16.42258480050732</v>
      </c>
      <c r="BT120" s="25">
        <v>-2.6639044016650604</v>
      </c>
      <c r="BU120" s="25">
        <v>-1.9432811727919752</v>
      </c>
      <c r="BV120" s="25">
        <v>-16.42258480050732</v>
      </c>
      <c r="BW120" s="25">
        <v>-16.443277422085483</v>
      </c>
      <c r="BX120" s="25">
        <v>-2.6672609479319038</v>
      </c>
      <c r="BY120" s="25">
        <v>-1.945729726562105</v>
      </c>
      <c r="BZ120" s="25">
        <v>-16.443277422085483</v>
      </c>
      <c r="CA120" s="25">
        <v>-16.465633911732251</v>
      </c>
      <c r="CB120" s="25">
        <v>-2.6708873899262215</v>
      </c>
      <c r="CC120" s="25">
        <v>-1.9483751655078025</v>
      </c>
      <c r="CD120" s="25">
        <v>-16.465633911732251</v>
      </c>
      <c r="CE120" s="25">
        <v>-16.489431947230017</v>
      </c>
      <c r="CF120" s="25">
        <v>-2.6747476648027759</v>
      </c>
      <c r="CG120" s="25">
        <v>-1.9511911822855521</v>
      </c>
      <c r="CH120" s="25">
        <v>-16.489431947230017</v>
      </c>
      <c r="CI120" s="25">
        <v>-16.514962740752246</v>
      </c>
      <c r="CJ120" s="25">
        <v>-2.6788890100336293</v>
      </c>
      <c r="CK120" s="25">
        <v>-1.9542122359735594</v>
      </c>
      <c r="CL120" s="25">
        <v>-16.514962740752246</v>
      </c>
      <c r="CM120" s="25">
        <v>-16.542191084900232</v>
      </c>
      <c r="CN120" s="25">
        <v>-2.6833057146332382</v>
      </c>
      <c r="CO120" s="25">
        <v>-1.9574341604873817</v>
      </c>
      <c r="CP120" s="25">
        <v>-16.542191084900232</v>
      </c>
      <c r="CQ120" s="25">
        <v>-16.570653302768768</v>
      </c>
      <c r="CR120" s="25">
        <v>-2.6879225656577375</v>
      </c>
      <c r="CS120" s="25">
        <v>-1.960802089031622</v>
      </c>
      <c r="CT120" s="25">
        <v>-16.570653302768768</v>
      </c>
      <c r="CU120" s="25">
        <v>2.6914375645502386</v>
      </c>
      <c r="CV120" s="25">
        <v>0.43657758276824887</v>
      </c>
      <c r="CW120" s="25">
        <v>0.31847726837580376</v>
      </c>
      <c r="CX120" s="25">
        <v>-4.2825830342306617</v>
      </c>
      <c r="CY120" s="25">
        <v>2.6914375645502386</v>
      </c>
      <c r="CZ120" s="25">
        <v>0.43657758276824887</v>
      </c>
      <c r="DA120" s="25">
        <v>0.31847726837580376</v>
      </c>
      <c r="DB120" s="25">
        <v>-4.8780747569621354</v>
      </c>
      <c r="DC120" s="25">
        <v>2.6914375645502386</v>
      </c>
      <c r="DD120" s="25">
        <v>0.43657758276824887</v>
      </c>
      <c r="DE120" s="25">
        <v>0.31847726837580376</v>
      </c>
      <c r="DF120" s="25">
        <v>-5.3696941331392196</v>
      </c>
      <c r="DG120" s="25">
        <v>2.6914375645502386</v>
      </c>
      <c r="DH120" s="25">
        <v>0.43657758276824887</v>
      </c>
      <c r="DI120" s="25">
        <v>0.31847726837580376</v>
      </c>
      <c r="DJ120" s="25">
        <v>-5.8320258474269409</v>
      </c>
      <c r="DK120" s="25">
        <v>2.6914375645502386</v>
      </c>
      <c r="DL120" s="25">
        <v>0.43657758276824887</v>
      </c>
      <c r="DM120" s="25">
        <v>0.31847726837580376</v>
      </c>
      <c r="DN120" s="25">
        <v>-6.012867774343654</v>
      </c>
      <c r="DO120" s="27">
        <v>-16.416193818809575</v>
      </c>
      <c r="DP120" s="27">
        <v>-2.6628677217220189</v>
      </c>
      <c r="DQ120" s="27">
        <v>-1.9425249292067082</v>
      </c>
      <c r="DR120" s="27">
        <v>-16.416193818809575</v>
      </c>
      <c r="DS120" s="27">
        <v>-16.427118621890301</v>
      </c>
      <c r="DT120" s="27">
        <v>-2.6646398319816154</v>
      </c>
      <c r="DU120" s="27">
        <v>-1.9438176589688696</v>
      </c>
      <c r="DV120" s="27">
        <v>-16.427118621890301</v>
      </c>
      <c r="DW120" s="27">
        <v>-16.43984598571452</v>
      </c>
      <c r="DX120" s="27">
        <v>-2.6667043352814788</v>
      </c>
      <c r="DY120" s="27">
        <v>-1.9453236853830622</v>
      </c>
      <c r="DZ120" s="27">
        <v>-16.43984598571452</v>
      </c>
      <c r="EA120" s="27">
        <v>-16.501953249979451</v>
      </c>
      <c r="EB120" s="27">
        <v>-2.6767787429743293</v>
      </c>
      <c r="EC120" s="27">
        <v>-1.952672825534004</v>
      </c>
      <c r="ED120" s="27">
        <v>-16.501953249979451</v>
      </c>
      <c r="EE120" s="27">
        <v>-16.567805318561589</v>
      </c>
      <c r="EF120" s="27">
        <v>-2.6874605946734169</v>
      </c>
      <c r="EG120" s="27">
        <v>-1.9604650876303533</v>
      </c>
      <c r="EH120" s="27">
        <v>-16.567805318561589</v>
      </c>
      <c r="EI120" s="27">
        <v>-16.636710997764936</v>
      </c>
      <c r="EJ120" s="27">
        <v>-2.6986377719788948</v>
      </c>
      <c r="EK120" s="27">
        <v>-1.9686186828603913</v>
      </c>
      <c r="EL120" s="27">
        <v>-16.636710997764936</v>
      </c>
      <c r="EM120" s="27">
        <v>-16.709383454773398</v>
      </c>
      <c r="EN120" s="27">
        <v>-2.7104259576059637</v>
      </c>
      <c r="EO120" s="27">
        <v>-1.977218000154263</v>
      </c>
      <c r="EP120" s="27">
        <v>-16.709383454773398</v>
      </c>
      <c r="EQ120" s="27">
        <v>-16.784906222859913</v>
      </c>
      <c r="ER120" s="27">
        <v>-2.7226764916586403</v>
      </c>
      <c r="ES120" s="27">
        <v>-1.9861545941875678</v>
      </c>
      <c r="ET120" s="27">
        <v>-16.784906222859913</v>
      </c>
      <c r="EU120" s="27">
        <v>-16.862833929666454</v>
      </c>
      <c r="EV120" s="27">
        <v>-2.7353171303702273</v>
      </c>
      <c r="EW120" s="27">
        <v>-1.9953757641383132</v>
      </c>
      <c r="EX120" s="27">
        <v>-16.862833929666454</v>
      </c>
      <c r="EY120" s="27">
        <v>2.6914375645502386</v>
      </c>
      <c r="EZ120" s="27">
        <v>0.43657758276824887</v>
      </c>
      <c r="FA120" s="27">
        <v>0.31847726837580376</v>
      </c>
      <c r="FB120" s="27">
        <v>-4.7537906303784041</v>
      </c>
      <c r="FC120" s="27">
        <v>2.6914375645502386</v>
      </c>
      <c r="FD120" s="27">
        <v>0.43657758276824887</v>
      </c>
      <c r="FE120" s="27">
        <v>0.31847726837580376</v>
      </c>
      <c r="FF120" s="27">
        <v>-5.4233942213269444</v>
      </c>
      <c r="FG120" s="27">
        <v>2.6914375645502386</v>
      </c>
      <c r="FH120" s="27">
        <v>0.43657758276824887</v>
      </c>
      <c r="FI120" s="27">
        <v>0.31847726837580376</v>
      </c>
      <c r="FJ120" s="27">
        <v>-5.932215052702837</v>
      </c>
      <c r="FK120" s="27">
        <v>2.6914375645502386</v>
      </c>
      <c r="FL120" s="27">
        <v>0.43657758276824887</v>
      </c>
      <c r="FM120" s="27">
        <v>0.31847726837580376</v>
      </c>
      <c r="FN120" s="27">
        <v>-6.2271626089331207</v>
      </c>
      <c r="FO120" s="27">
        <v>2.6914375645502386</v>
      </c>
      <c r="FP120" s="27">
        <v>0.43657758276824887</v>
      </c>
      <c r="FQ120" s="27">
        <v>0.31847726837580376</v>
      </c>
      <c r="FR120" s="27">
        <v>-6.341955562589412</v>
      </c>
      <c r="FS120" s="28">
        <v>-16.417376399033305</v>
      </c>
      <c r="FT120" s="28">
        <v>-2.6630595478384058</v>
      </c>
      <c r="FU120" s="28">
        <v>-1.9426648636879125</v>
      </c>
      <c r="FV120" s="28">
        <v>-16.417376399033305</v>
      </c>
      <c r="FW120" s="28">
        <v>-16.432190511659275</v>
      </c>
      <c r="FX120" s="28">
        <v>-2.6654625422701876</v>
      </c>
      <c r="FY120" s="28">
        <v>-1.9444178146701949</v>
      </c>
      <c r="FZ120" s="28">
        <v>-16.432190511659275</v>
      </c>
      <c r="GA120" s="28">
        <v>-16.451891240520069</v>
      </c>
      <c r="GB120" s="28">
        <v>-2.6686581938053018</v>
      </c>
      <c r="GC120" s="28">
        <v>-1.9467489979735859</v>
      </c>
      <c r="GD120" s="28">
        <v>-16.451891240520069</v>
      </c>
      <c r="GE120" s="28">
        <v>-16.527878383743463</v>
      </c>
      <c r="GF120" s="28">
        <v>-2.6809840540618737</v>
      </c>
      <c r="GG120" s="28">
        <v>-1.9557405414239024</v>
      </c>
      <c r="GH120" s="28">
        <v>-16.527878383743463</v>
      </c>
      <c r="GI120" s="28">
        <v>-16.61360932735516</v>
      </c>
      <c r="GJ120" s="28">
        <v>-2.6948904543527119</v>
      </c>
      <c r="GK120" s="28">
        <v>-1.9658850668241399</v>
      </c>
      <c r="GL120" s="28">
        <v>-16.61360932735516</v>
      </c>
      <c r="GM120" s="28">
        <v>-16.708910398103448</v>
      </c>
      <c r="GN120" s="28">
        <v>-2.710349223172217</v>
      </c>
      <c r="GO120" s="28">
        <v>-1.9771620234531804</v>
      </c>
      <c r="GP120" s="28">
        <v>-16.708910398103448</v>
      </c>
      <c r="GQ120" s="28">
        <v>-16.815991906598274</v>
      </c>
      <c r="GR120" s="28">
        <v>-2.7277188945900495</v>
      </c>
      <c r="GS120" s="28">
        <v>-1.9898329569231499</v>
      </c>
      <c r="GT120" s="28">
        <v>-16.815991906598274</v>
      </c>
      <c r="GU120" s="28">
        <v>-16.934262004556302</v>
      </c>
      <c r="GV120" s="28">
        <v>-2.7469034650071262</v>
      </c>
      <c r="GW120" s="28">
        <v>-2.0038278339451274</v>
      </c>
      <c r="GX120" s="28">
        <v>-16.934262004556302</v>
      </c>
      <c r="GY120" s="28">
        <v>-17.060772092325745</v>
      </c>
      <c r="GZ120" s="28">
        <v>-2.7674246426267204</v>
      </c>
      <c r="HA120" s="28">
        <v>-2.0187977473124206</v>
      </c>
      <c r="HB120" s="28">
        <v>-17.060772092325745</v>
      </c>
      <c r="HC120" s="28">
        <v>2.6914375645502386</v>
      </c>
      <c r="HD120" s="28">
        <v>0.43657758276824887</v>
      </c>
      <c r="HE120" s="28">
        <v>0.31847726837580376</v>
      </c>
      <c r="HF120" s="28">
        <v>-4.5028985047481598</v>
      </c>
      <c r="HG120" s="28">
        <v>2.6914375645502386</v>
      </c>
      <c r="HH120" s="28">
        <v>0.43657758276824887</v>
      </c>
      <c r="HI120" s="28">
        <v>0.31847726837580376</v>
      </c>
      <c r="HJ120" s="28">
        <v>-5.0602673859872169</v>
      </c>
      <c r="HK120" s="28">
        <v>2.6914375645502386</v>
      </c>
      <c r="HL120" s="28">
        <v>0.43657758276824887</v>
      </c>
      <c r="HM120" s="28">
        <v>0.31847726837580376</v>
      </c>
      <c r="HN120" s="28">
        <v>-6.7539810653484906</v>
      </c>
      <c r="HO120" s="28">
        <v>2.6914375645502386</v>
      </c>
      <c r="HP120" s="28">
        <v>0.43657758276824887</v>
      </c>
      <c r="HQ120" s="28">
        <v>0.31847726837580376</v>
      </c>
      <c r="HR120" s="28">
        <v>-8.1320311834687118</v>
      </c>
      <c r="HS120" s="28">
        <v>2.6914375645502386</v>
      </c>
      <c r="HT120" s="28">
        <v>0.43657758276824887</v>
      </c>
      <c r="HU120" s="28">
        <v>0.31847726837580376</v>
      </c>
      <c r="HV120" s="28">
        <v>-9.2006708492083504</v>
      </c>
      <c r="HW120" s="29">
        <v>-16.418478128221121</v>
      </c>
      <c r="HX120" s="29">
        <v>-2.6632382591234149</v>
      </c>
      <c r="HY120" s="29">
        <v>-1.9427952310822179</v>
      </c>
      <c r="HZ120" s="29">
        <v>-16.418478128221121</v>
      </c>
      <c r="IA120" s="29">
        <v>-16.431283416300655</v>
      </c>
      <c r="IB120" s="29">
        <v>-2.6653154025021237</v>
      </c>
      <c r="IC120" s="29">
        <v>-1.9443104782579466</v>
      </c>
      <c r="ID120" s="29">
        <v>-16.431283416300655</v>
      </c>
      <c r="IE120" s="29">
        <v>-16.447459346351703</v>
      </c>
      <c r="IF120" s="29">
        <v>-2.6679392970831208</v>
      </c>
      <c r="IG120" s="29">
        <v>-1.9462245728235983</v>
      </c>
      <c r="IH120" s="29">
        <v>-16.447459346351703</v>
      </c>
      <c r="II120" s="29">
        <v>-16.560954926253586</v>
      </c>
      <c r="IJ120" s="29">
        <v>-2.6863493938214131</v>
      </c>
      <c r="IK120" s="29">
        <v>-1.9596544820795163</v>
      </c>
      <c r="IL120" s="29">
        <v>-16.560954926253586</v>
      </c>
      <c r="IM120" s="29">
        <v>-16.683337698271949</v>
      </c>
      <c r="IN120" s="29">
        <v>-2.7062010803267933</v>
      </c>
      <c r="IO120" s="29">
        <v>-1.9741360109999839</v>
      </c>
      <c r="IP120" s="29">
        <v>-16.683337698271949</v>
      </c>
      <c r="IQ120" s="29">
        <v>-16.815656764059163</v>
      </c>
      <c r="IR120" s="29">
        <v>-2.7276645311816115</v>
      </c>
      <c r="IS120" s="29">
        <v>-1.989793299573569</v>
      </c>
      <c r="IT120" s="29">
        <v>-16.815656764059163</v>
      </c>
      <c r="IU120" s="29">
        <v>-16.956386471336007</v>
      </c>
      <c r="IV120" s="29">
        <v>-2.7504922706156765</v>
      </c>
      <c r="IW120" s="29">
        <v>-2.0064458176714002</v>
      </c>
      <c r="IX120" s="29">
        <v>-16.956386471336007</v>
      </c>
      <c r="IY120" s="29">
        <v>-17.103969097477648</v>
      </c>
      <c r="IZ120" s="29">
        <v>-2.7744316207340489</v>
      </c>
      <c r="JA120" s="29">
        <v>-2.0239092402870282</v>
      </c>
      <c r="JB120" s="29">
        <v>-17.103969097477648</v>
      </c>
      <c r="JC120" s="29">
        <v>-17.257841392371002</v>
      </c>
      <c r="JD120" s="29">
        <v>-2.7993912168414803</v>
      </c>
      <c r="JE120" s="29">
        <v>-2.0421169181472947</v>
      </c>
      <c r="JF120" s="29">
        <v>-17.257841392371002</v>
      </c>
      <c r="JG120" s="29">
        <v>2.6914375645502386</v>
      </c>
      <c r="JH120" s="29">
        <v>0.43657758276824887</v>
      </c>
      <c r="JI120" s="29">
        <v>0.31847726837580376</v>
      </c>
      <c r="JJ120" s="29">
        <v>-4.4462394942134367</v>
      </c>
      <c r="JK120" s="29">
        <v>2.6914375645502386</v>
      </c>
      <c r="JL120" s="29">
        <v>0.43657758276824887</v>
      </c>
      <c r="JM120" s="29">
        <v>0.31847726837580376</v>
      </c>
      <c r="JN120" s="29">
        <v>-6.4351513454583724</v>
      </c>
      <c r="JO120" s="29">
        <v>2.6914375645502386</v>
      </c>
      <c r="JP120" s="29">
        <v>0.43657758276824887</v>
      </c>
      <c r="JQ120" s="29">
        <v>0.31847726837580376</v>
      </c>
      <c r="JR120" s="29">
        <v>-8.1907929988708545</v>
      </c>
      <c r="JS120" s="29">
        <v>2.6914375645502386</v>
      </c>
      <c r="JT120" s="29">
        <v>0.43657758276824887</v>
      </c>
      <c r="JU120" s="29">
        <v>0.31847726837580376</v>
      </c>
      <c r="JV120" s="29">
        <v>-9.3649767516621623</v>
      </c>
      <c r="JW120" s="29">
        <v>2.6914375645502386</v>
      </c>
      <c r="JX120" s="29">
        <v>0.43657758276824887</v>
      </c>
      <c r="JY120" s="29">
        <v>0.31847726837580376</v>
      </c>
      <c r="JZ120" s="29">
        <v>-9.3718557773339981</v>
      </c>
    </row>
    <row r="121" spans="1:286" ht="15" thickBot="1" x14ac:dyDescent="0.35">
      <c r="A121" s="2"/>
      <c r="B121" s="74" t="s">
        <v>610</v>
      </c>
      <c r="C121" s="74" t="s">
        <v>888</v>
      </c>
      <c r="D121" s="74" t="s">
        <v>873</v>
      </c>
      <c r="E121" s="87">
        <v>343201</v>
      </c>
      <c r="F121" s="84">
        <v>571738</v>
      </c>
      <c r="G121" s="22">
        <v>2.2248688830000001</v>
      </c>
      <c r="H121" s="22">
        <v>2.2248688830000001</v>
      </c>
      <c r="I121" s="22">
        <v>2.2248688830000001</v>
      </c>
      <c r="J121" s="22">
        <v>0.34636566586088491</v>
      </c>
      <c r="K121" s="22">
        <v>2.2363973480000001</v>
      </c>
      <c r="L121" s="22">
        <v>2.2363973480000001</v>
      </c>
      <c r="M121" s="22">
        <v>2.2363973480000001</v>
      </c>
      <c r="N121" s="22">
        <v>0.36928395910832923</v>
      </c>
      <c r="O121" s="22">
        <v>2.2533998639999999</v>
      </c>
      <c r="P121" s="22">
        <v>2.2533998639999999</v>
      </c>
      <c r="Q121" s="22">
        <v>2.2533998639999999</v>
      </c>
      <c r="R121" s="22">
        <v>0.31779744891103578</v>
      </c>
      <c r="S121" s="22">
        <v>2.2724520300000002</v>
      </c>
      <c r="T121" s="22">
        <v>2.2724520300000002</v>
      </c>
      <c r="U121" s="22">
        <v>2.2724520300000002</v>
      </c>
      <c r="V121" s="22">
        <v>0.28845068970909615</v>
      </c>
      <c r="W121" s="22">
        <v>2.2932423210000001</v>
      </c>
      <c r="X121" s="22">
        <v>2.2932423210000001</v>
      </c>
      <c r="Y121" s="22">
        <v>2.2932423210000001</v>
      </c>
      <c r="Z121" s="22">
        <v>0.26391359187006502</v>
      </c>
      <c r="AA121" s="22">
        <v>2.3167738039999999</v>
      </c>
      <c r="AB121" s="22">
        <v>2.3167738039999999</v>
      </c>
      <c r="AC121" s="22">
        <v>2.3167738039999999</v>
      </c>
      <c r="AD121" s="22">
        <v>0.22289443511683471</v>
      </c>
      <c r="AE121" s="22">
        <v>2.3403767879999999</v>
      </c>
      <c r="AF121" s="22">
        <v>2.3403767879999999</v>
      </c>
      <c r="AG121" s="22">
        <v>2.3403767879999999</v>
      </c>
      <c r="AH121" s="22">
        <v>0.19064453191012776</v>
      </c>
      <c r="AI121" s="22">
        <v>2.3610930429999999</v>
      </c>
      <c r="AJ121" s="22">
        <v>2.3610930429999999</v>
      </c>
      <c r="AK121" s="22">
        <v>2.3610930429999999</v>
      </c>
      <c r="AL121" s="22">
        <v>0.15260304603642938</v>
      </c>
      <c r="AM121" s="22">
        <v>2.3835018020000001</v>
      </c>
      <c r="AN121" s="22">
        <v>2.3835018020000001</v>
      </c>
      <c r="AO121" s="22">
        <v>2.3835018020000001</v>
      </c>
      <c r="AP121" s="22">
        <v>0.12092504685616001</v>
      </c>
      <c r="AQ121" s="22">
        <v>2.40875043</v>
      </c>
      <c r="AR121" s="22">
        <v>2.40875043</v>
      </c>
      <c r="AS121" s="22">
        <v>2.40875043</v>
      </c>
      <c r="AT121" s="22">
        <v>6.4068422691502036E-2</v>
      </c>
      <c r="AU121" s="22">
        <v>2.553296236</v>
      </c>
      <c r="AV121" s="22">
        <v>2.553296236</v>
      </c>
      <c r="AW121" s="22">
        <v>2.553296236</v>
      </c>
      <c r="AX121" s="22">
        <v>-0.34932418851808045</v>
      </c>
      <c r="AY121" s="22">
        <v>2.6879716259999999</v>
      </c>
      <c r="AZ121" s="22">
        <v>2.6879716259999999</v>
      </c>
      <c r="BA121" s="22">
        <v>2.6879716259999999</v>
      </c>
      <c r="BB121" s="22">
        <v>-0.91631506310126021</v>
      </c>
      <c r="BC121" s="22">
        <v>2.7496109309999999</v>
      </c>
      <c r="BD121" s="22">
        <v>2.7496109309999999</v>
      </c>
      <c r="BE121" s="22">
        <v>2.7496109309999999</v>
      </c>
      <c r="BF121" s="22">
        <v>-1.0567955203077135</v>
      </c>
      <c r="BG121" s="22">
        <v>2.7741137839999999</v>
      </c>
      <c r="BH121" s="22">
        <v>2.7741137839999999</v>
      </c>
      <c r="BI121" s="22">
        <v>2.7741137839999999</v>
      </c>
      <c r="BJ121" s="22">
        <v>-1.0686317482153642</v>
      </c>
      <c r="BK121" s="25">
        <v>2.2318518699999998</v>
      </c>
      <c r="BL121" s="25">
        <v>2.2318518699999998</v>
      </c>
      <c r="BM121" s="25">
        <v>2.2318518699999998</v>
      </c>
      <c r="BN121" s="25">
        <v>0.33669107684387023</v>
      </c>
      <c r="BO121" s="25">
        <v>2.2482445470000001</v>
      </c>
      <c r="BP121" s="25">
        <v>2.2482445470000001</v>
      </c>
      <c r="BQ121" s="25">
        <v>2.2482445470000001</v>
      </c>
      <c r="BR121" s="25">
        <v>0.36001763467491354</v>
      </c>
      <c r="BS121" s="25">
        <v>2.2691435680000001</v>
      </c>
      <c r="BT121" s="25">
        <v>2.2691435680000001</v>
      </c>
      <c r="BU121" s="25">
        <v>2.2691435680000001</v>
      </c>
      <c r="BV121" s="25">
        <v>0.32565447307990736</v>
      </c>
      <c r="BW121" s="25">
        <v>2.2922449490000001</v>
      </c>
      <c r="BX121" s="25">
        <v>2.2922449490000001</v>
      </c>
      <c r="BY121" s="25">
        <v>2.2922449490000001</v>
      </c>
      <c r="BZ121" s="25">
        <v>0.30613261380927415</v>
      </c>
      <c r="CA121" s="25">
        <v>2.3018595469999998</v>
      </c>
      <c r="CB121" s="25">
        <v>2.3018595469999998</v>
      </c>
      <c r="CC121" s="25">
        <v>2.3018595469999998</v>
      </c>
      <c r="CD121" s="25">
        <v>0.28912960285531408</v>
      </c>
      <c r="CE121" s="25">
        <v>2.3125676639999999</v>
      </c>
      <c r="CF121" s="25">
        <v>2.3125676639999999</v>
      </c>
      <c r="CG121" s="25">
        <v>2.3125676639999999</v>
      </c>
      <c r="CH121" s="25">
        <v>0.25587925842270631</v>
      </c>
      <c r="CI121" s="25">
        <v>2.3242985329999999</v>
      </c>
      <c r="CJ121" s="25">
        <v>2.3242985329999999</v>
      </c>
      <c r="CK121" s="25">
        <v>2.3242985329999999</v>
      </c>
      <c r="CL121" s="25">
        <v>0.22815631504442302</v>
      </c>
      <c r="CM121" s="25">
        <v>2.3381095260000002</v>
      </c>
      <c r="CN121" s="25">
        <v>2.3381095260000002</v>
      </c>
      <c r="CO121" s="25">
        <v>2.3381095260000002</v>
      </c>
      <c r="CP121" s="25">
        <v>0.1931012910377321</v>
      </c>
      <c r="CQ121" s="25">
        <v>2.3533969610000001</v>
      </c>
      <c r="CR121" s="25">
        <v>2.3533969610000001</v>
      </c>
      <c r="CS121" s="25">
        <v>2.3533969610000001</v>
      </c>
      <c r="CT121" s="25">
        <v>0.16076397844134971</v>
      </c>
      <c r="CU121" s="25">
        <v>2.3702545549999998</v>
      </c>
      <c r="CV121" s="25">
        <v>2.3702545549999998</v>
      </c>
      <c r="CW121" s="25">
        <v>2.3702545549999998</v>
      </c>
      <c r="CX121" s="25">
        <v>0.1134966727692539</v>
      </c>
      <c r="CY121" s="25">
        <v>2.4233787759999998</v>
      </c>
      <c r="CZ121" s="25">
        <v>2.4233787759999998</v>
      </c>
      <c r="DA121" s="25">
        <v>2.4233787759999998</v>
      </c>
      <c r="DB121" s="25">
        <v>-2.9050069393811384E-2</v>
      </c>
      <c r="DC121" s="25">
        <v>2.492897712</v>
      </c>
      <c r="DD121" s="25">
        <v>2.492897712</v>
      </c>
      <c r="DE121" s="25">
        <v>2.492897712</v>
      </c>
      <c r="DF121" s="25">
        <v>-0.49276550713283385</v>
      </c>
      <c r="DG121" s="25">
        <v>2.5648615870000002</v>
      </c>
      <c r="DH121" s="25">
        <v>2.5648615870000002</v>
      </c>
      <c r="DI121" s="25">
        <v>2.5648615870000002</v>
      </c>
      <c r="DJ121" s="25">
        <v>-0.99440514448560879</v>
      </c>
      <c r="DK121" s="25">
        <v>2.5891771500000003</v>
      </c>
      <c r="DL121" s="25">
        <v>2.5891771500000003</v>
      </c>
      <c r="DM121" s="25">
        <v>2.5891771500000003</v>
      </c>
      <c r="DN121" s="25">
        <v>-1.0457565671845419</v>
      </c>
      <c r="DO121" s="27">
        <v>2.224651309</v>
      </c>
      <c r="DP121" s="27">
        <v>2.224651309</v>
      </c>
      <c r="DQ121" s="27">
        <v>2.224651309</v>
      </c>
      <c r="DR121" s="27">
        <v>0.34663000733344895</v>
      </c>
      <c r="DS121" s="27">
        <v>2.233239202</v>
      </c>
      <c r="DT121" s="27">
        <v>2.233239202</v>
      </c>
      <c r="DU121" s="27">
        <v>2.233239202</v>
      </c>
      <c r="DV121" s="27">
        <v>0.37383582875474031</v>
      </c>
      <c r="DW121" s="27">
        <v>2.2464288090000002</v>
      </c>
      <c r="DX121" s="27">
        <v>2.2464288090000002</v>
      </c>
      <c r="DY121" s="27">
        <v>2.2464288090000002</v>
      </c>
      <c r="DZ121" s="27">
        <v>0.32788372970048174</v>
      </c>
      <c r="EA121" s="27">
        <v>2.2620076519999999</v>
      </c>
      <c r="EB121" s="27">
        <v>2.2620076519999999</v>
      </c>
      <c r="EC121" s="27">
        <v>2.2620076519999999</v>
      </c>
      <c r="ED121" s="27">
        <v>0.30362908232102548</v>
      </c>
      <c r="EE121" s="27">
        <v>2.2791197410000001</v>
      </c>
      <c r="EF121" s="27">
        <v>2.2791197410000001</v>
      </c>
      <c r="EG121" s="27">
        <v>2.2791197410000001</v>
      </c>
      <c r="EH121" s="27">
        <v>0.28447563550357757</v>
      </c>
      <c r="EI121" s="27">
        <v>2.2976483860000001</v>
      </c>
      <c r="EJ121" s="27">
        <v>2.2976483860000001</v>
      </c>
      <c r="EK121" s="27">
        <v>2.2976483860000001</v>
      </c>
      <c r="EL121" s="27">
        <v>0.25099672728802047</v>
      </c>
      <c r="EM121" s="27">
        <v>2.3166104550000002</v>
      </c>
      <c r="EN121" s="27">
        <v>2.3166104550000002</v>
      </c>
      <c r="EO121" s="27">
        <v>2.3166104550000002</v>
      </c>
      <c r="EP121" s="27">
        <v>0.22637974503617042</v>
      </c>
      <c r="EQ121" s="27">
        <v>2.3380537220000002</v>
      </c>
      <c r="ER121" s="27">
        <v>2.3380537220000002</v>
      </c>
      <c r="ES121" s="27">
        <v>2.3380537220000002</v>
      </c>
      <c r="ET121" s="27">
        <v>0.19773400174798272</v>
      </c>
      <c r="EU121" s="27">
        <v>2.3569689930000002</v>
      </c>
      <c r="EV121" s="27">
        <v>2.3569689930000002</v>
      </c>
      <c r="EW121" s="27">
        <v>2.3569689930000002</v>
      </c>
      <c r="EX121" s="27">
        <v>0.17492604592993777</v>
      </c>
      <c r="EY121" s="27">
        <v>2.3764615729999998</v>
      </c>
      <c r="EZ121" s="27">
        <v>2.3764615729999998</v>
      </c>
      <c r="FA121" s="27">
        <v>2.3764615729999998</v>
      </c>
      <c r="FB121" s="27">
        <v>0.12702764280275747</v>
      </c>
      <c r="FC121" s="27">
        <v>2.4864795580000001</v>
      </c>
      <c r="FD121" s="27">
        <v>2.4864795580000001</v>
      </c>
      <c r="FE121" s="27">
        <v>2.4864795580000001</v>
      </c>
      <c r="FF121" s="27">
        <v>-0.24399071792063287</v>
      </c>
      <c r="FG121" s="27">
        <v>2.5962408969999999</v>
      </c>
      <c r="FH121" s="27">
        <v>2.5962408969999999</v>
      </c>
      <c r="FI121" s="27">
        <v>2.5962408969999999</v>
      </c>
      <c r="FJ121" s="27">
        <v>-0.73130755416990478</v>
      </c>
      <c r="FK121" s="27">
        <v>2.6251643900000001</v>
      </c>
      <c r="FL121" s="27">
        <v>2.6251643900000001</v>
      </c>
      <c r="FM121" s="27">
        <v>2.6251643900000001</v>
      </c>
      <c r="FN121" s="27">
        <v>-0.81135964648725967</v>
      </c>
      <c r="FO121" s="27">
        <v>2.623843006</v>
      </c>
      <c r="FP121" s="27">
        <v>2.623843006</v>
      </c>
      <c r="FQ121" s="27">
        <v>2.623843006</v>
      </c>
      <c r="FR121" s="27">
        <v>-0.76545803613375174</v>
      </c>
      <c r="FS121" s="28">
        <v>2.2248121009999999</v>
      </c>
      <c r="FT121" s="28">
        <v>2.2248121009999999</v>
      </c>
      <c r="FU121" s="28">
        <v>2.2248121009999999</v>
      </c>
      <c r="FV121" s="28">
        <v>0.34665248308588437</v>
      </c>
      <c r="FW121" s="28">
        <v>2.236219175</v>
      </c>
      <c r="FX121" s="28">
        <v>2.236219175</v>
      </c>
      <c r="FY121" s="28">
        <v>2.236219175</v>
      </c>
      <c r="FZ121" s="28">
        <v>0.37362597573917156</v>
      </c>
      <c r="GA121" s="28">
        <v>2.2527746070000001</v>
      </c>
      <c r="GB121" s="28">
        <v>2.2527746070000001</v>
      </c>
      <c r="GC121" s="28">
        <v>2.2527746070000001</v>
      </c>
      <c r="GD121" s="28">
        <v>0.32803814763262773</v>
      </c>
      <c r="GE121" s="28">
        <v>2.2710004160000001</v>
      </c>
      <c r="GF121" s="28">
        <v>2.2710004160000001</v>
      </c>
      <c r="GG121" s="28">
        <v>2.2710004160000001</v>
      </c>
      <c r="GH121" s="28">
        <v>0.30596260118829632</v>
      </c>
      <c r="GI121" s="28">
        <v>2.2905333849999998</v>
      </c>
      <c r="GJ121" s="28">
        <v>2.2905333849999998</v>
      </c>
      <c r="GK121" s="28">
        <v>2.2905333849999998</v>
      </c>
      <c r="GL121" s="28">
        <v>0.29054110229228303</v>
      </c>
      <c r="GM121" s="28">
        <v>2.3122151620000002</v>
      </c>
      <c r="GN121" s="28">
        <v>2.3122151620000002</v>
      </c>
      <c r="GO121" s="28">
        <v>2.3122151620000002</v>
      </c>
      <c r="GP121" s="28">
        <v>0.26169649902221459</v>
      </c>
      <c r="GQ121" s="28">
        <v>2.3361169039999998</v>
      </c>
      <c r="GR121" s="28">
        <v>2.3361169039999998</v>
      </c>
      <c r="GS121" s="28">
        <v>2.3361169039999998</v>
      </c>
      <c r="GT121" s="28">
        <v>0.22938369410077697</v>
      </c>
      <c r="GU121" s="28">
        <v>2.3685996930000002</v>
      </c>
      <c r="GV121" s="28">
        <v>2.3685996930000002</v>
      </c>
      <c r="GW121" s="28">
        <v>2.3685996930000002</v>
      </c>
      <c r="GX121" s="28">
        <v>0.15427561311751581</v>
      </c>
      <c r="GY121" s="28">
        <v>2.39484187</v>
      </c>
      <c r="GZ121" s="28">
        <v>2.39484187</v>
      </c>
      <c r="HA121" s="28">
        <v>2.39484187</v>
      </c>
      <c r="HB121" s="28">
        <v>8.8629731920937482E-2</v>
      </c>
      <c r="HC121" s="28">
        <v>2.4207434120000002</v>
      </c>
      <c r="HD121" s="28">
        <v>2.4207434120000002</v>
      </c>
      <c r="HE121" s="28">
        <v>2.4207434120000002</v>
      </c>
      <c r="HF121" s="28">
        <v>1.4135913602570049E-2</v>
      </c>
      <c r="HG121" s="28">
        <v>2.5344139509999999</v>
      </c>
      <c r="HH121" s="28">
        <v>2.5344139509999999</v>
      </c>
      <c r="HI121" s="28">
        <v>2.5344139509999999</v>
      </c>
      <c r="HJ121" s="28">
        <v>-0.29916766025899122</v>
      </c>
      <c r="HK121" s="28">
        <v>2.649001095</v>
      </c>
      <c r="HL121" s="28">
        <v>2.649001095</v>
      </c>
      <c r="HM121" s="28">
        <v>2.649001095</v>
      </c>
      <c r="HN121" s="28">
        <v>-0.6472164500408919</v>
      </c>
      <c r="HO121" s="28">
        <v>2.696100495</v>
      </c>
      <c r="HP121" s="28">
        <v>2.696100495</v>
      </c>
      <c r="HQ121" s="28">
        <v>2.696100495</v>
      </c>
      <c r="HR121" s="28">
        <v>-0.69300971607930872</v>
      </c>
      <c r="HS121" s="28">
        <v>2.714335519</v>
      </c>
      <c r="HT121" s="28">
        <v>2.714335519</v>
      </c>
      <c r="HU121" s="28">
        <v>2.714335519</v>
      </c>
      <c r="HV121" s="28">
        <v>-0.68454118335138681</v>
      </c>
      <c r="HW121" s="29">
        <v>2.2212882390000002</v>
      </c>
      <c r="HX121" s="29">
        <v>2.2212882390000002</v>
      </c>
      <c r="HY121" s="29">
        <v>2.2212882390000002</v>
      </c>
      <c r="HZ121" s="29">
        <v>0.35029518979938445</v>
      </c>
      <c r="IA121" s="29">
        <v>2.228995469</v>
      </c>
      <c r="IB121" s="29">
        <v>2.228995469</v>
      </c>
      <c r="IC121" s="29">
        <v>2.228995469</v>
      </c>
      <c r="ID121" s="29">
        <v>0.38096837775797798</v>
      </c>
      <c r="IE121" s="29">
        <v>2.2416387339999999</v>
      </c>
      <c r="IF121" s="29">
        <v>2.2416387339999999</v>
      </c>
      <c r="IG121" s="29">
        <v>2.2416387339999999</v>
      </c>
      <c r="IH121" s="29">
        <v>0.3393046043436172</v>
      </c>
      <c r="II121" s="29">
        <v>2.2558807769999998</v>
      </c>
      <c r="IJ121" s="29">
        <v>2.2558807769999998</v>
      </c>
      <c r="IK121" s="29">
        <v>2.2558807769999998</v>
      </c>
      <c r="IL121" s="29">
        <v>0.32091723865513688</v>
      </c>
      <c r="IM121" s="29">
        <v>2.2733790759999999</v>
      </c>
      <c r="IN121" s="29">
        <v>2.2733790759999999</v>
      </c>
      <c r="IO121" s="29">
        <v>2.2733790759999999</v>
      </c>
      <c r="IP121" s="29">
        <v>0.29568019547994351</v>
      </c>
      <c r="IQ121" s="29">
        <v>2.299385542</v>
      </c>
      <c r="IR121" s="29">
        <v>2.299385542</v>
      </c>
      <c r="IS121" s="29">
        <v>2.299385542</v>
      </c>
      <c r="IT121" s="29">
        <v>0.21813801114400255</v>
      </c>
      <c r="IU121" s="29">
        <v>2.3207752899999998</v>
      </c>
      <c r="IV121" s="29">
        <v>2.3207752899999998</v>
      </c>
      <c r="IW121" s="29">
        <v>2.3207752899999998</v>
      </c>
      <c r="IX121" s="29">
        <v>0.15072782893850278</v>
      </c>
      <c r="IY121" s="29">
        <v>2.3430955400000002</v>
      </c>
      <c r="IZ121" s="29">
        <v>2.3430955400000002</v>
      </c>
      <c r="JA121" s="29">
        <v>2.3430955400000002</v>
      </c>
      <c r="JB121" s="29">
        <v>7.9810299294294618E-2</v>
      </c>
      <c r="JC121" s="29">
        <v>2.364624251</v>
      </c>
      <c r="JD121" s="29">
        <v>2.364624251</v>
      </c>
      <c r="JE121" s="29">
        <v>2.364624251</v>
      </c>
      <c r="JF121" s="29">
        <v>1.7873692098555605E-2</v>
      </c>
      <c r="JG121" s="29">
        <v>2.3856391509999999</v>
      </c>
      <c r="JH121" s="29">
        <v>2.3856391509999999</v>
      </c>
      <c r="JI121" s="29">
        <v>2.3856391509999999</v>
      </c>
      <c r="JJ121" s="29">
        <v>-5.4150390907117263E-2</v>
      </c>
      <c r="JK121" s="29">
        <v>2.5423523709999998</v>
      </c>
      <c r="JL121" s="29">
        <v>2.5423523709999998</v>
      </c>
      <c r="JM121" s="29">
        <v>2.5423523709999998</v>
      </c>
      <c r="JN121" s="29">
        <v>-0.4621323450357222</v>
      </c>
      <c r="JO121" s="29">
        <v>2.6470210029999999</v>
      </c>
      <c r="JP121" s="29">
        <v>2.6470210029999999</v>
      </c>
      <c r="JQ121" s="29">
        <v>2.6470210029999999</v>
      </c>
      <c r="JR121" s="29">
        <v>-0.76126898184565217</v>
      </c>
      <c r="JS121" s="29">
        <v>2.6843339889999998</v>
      </c>
      <c r="JT121" s="29">
        <v>2.6843339889999998</v>
      </c>
      <c r="JU121" s="29">
        <v>2.6843339889999998</v>
      </c>
      <c r="JV121" s="29">
        <v>-0.8263436467452463</v>
      </c>
      <c r="JW121" s="29">
        <v>2.6704808579999999</v>
      </c>
      <c r="JX121" s="29">
        <v>2.6704808579999999</v>
      </c>
      <c r="JY121" s="29">
        <v>2.6704808579999999</v>
      </c>
      <c r="JZ121" s="29">
        <v>-0.72993477030378529</v>
      </c>
    </row>
    <row r="122" spans="1:286" ht="15" thickBot="1" x14ac:dyDescent="0.35">
      <c r="A122" s="2"/>
      <c r="B122" s="74" t="s">
        <v>556</v>
      </c>
      <c r="C122" s="74" t="s">
        <v>556</v>
      </c>
      <c r="D122" s="74" t="s">
        <v>873</v>
      </c>
      <c r="E122" s="87">
        <v>301070</v>
      </c>
      <c r="F122" s="84">
        <v>513074</v>
      </c>
      <c r="G122" s="22">
        <v>21.018429472000001</v>
      </c>
      <c r="H122" s="22">
        <v>17.997862827537567</v>
      </c>
      <c r="I122" s="22">
        <v>12.93541838526221</v>
      </c>
      <c r="J122" s="22">
        <v>5.7422674513314327</v>
      </c>
      <c r="K122" s="22">
        <v>20.960792931</v>
      </c>
      <c r="L122" s="22">
        <v>17.989125957912361</v>
      </c>
      <c r="M122" s="22">
        <v>12.929139025036914</v>
      </c>
      <c r="N122" s="22">
        <v>5.8961470671296379</v>
      </c>
      <c r="O122" s="22">
        <v>21.011863173999998</v>
      </c>
      <c r="P122" s="22">
        <v>17.977425411450316</v>
      </c>
      <c r="Q122" s="22">
        <v>12.920729611915311</v>
      </c>
      <c r="R122" s="22">
        <v>5.6635348428427257</v>
      </c>
      <c r="S122" s="22">
        <v>21.073122889</v>
      </c>
      <c r="T122" s="22">
        <v>17.948704977030218</v>
      </c>
      <c r="U122" s="22">
        <v>12.900087670203098</v>
      </c>
      <c r="V122" s="22">
        <v>5.5036456128644868</v>
      </c>
      <c r="W122" s="22">
        <v>21.155780447000001</v>
      </c>
      <c r="X122" s="22">
        <v>17.913920041752309</v>
      </c>
      <c r="Y122" s="22">
        <v>12.875087052316648</v>
      </c>
      <c r="Z122" s="22">
        <v>5.3143473212608594</v>
      </c>
      <c r="AA122" s="22">
        <v>21.267522081999999</v>
      </c>
      <c r="AB122" s="22">
        <v>17.873094816828797</v>
      </c>
      <c r="AC122" s="22">
        <v>12.845745159330882</v>
      </c>
      <c r="AD122" s="22">
        <v>5.0820509009041341</v>
      </c>
      <c r="AE122" s="22">
        <v>21.398490588000001</v>
      </c>
      <c r="AF122" s="22">
        <v>17.825091369676816</v>
      </c>
      <c r="AG122" s="22">
        <v>12.811244136693038</v>
      </c>
      <c r="AH122" s="22">
        <v>4.7607918470753443</v>
      </c>
      <c r="AI122" s="22">
        <v>21.566122108999998</v>
      </c>
      <c r="AJ122" s="22">
        <v>17.770141719354616</v>
      </c>
      <c r="AK122" s="22">
        <v>12.771750741068642</v>
      </c>
      <c r="AL122" s="22">
        <v>4.4044350753585331</v>
      </c>
      <c r="AM122" s="22">
        <v>21.759224244000002</v>
      </c>
      <c r="AN122" s="22">
        <v>17.710113344901661</v>
      </c>
      <c r="AO122" s="22">
        <v>12.728607166413317</v>
      </c>
      <c r="AP122" s="22">
        <v>4.1147066392646927</v>
      </c>
      <c r="AQ122" s="22">
        <v>21.986272673000002</v>
      </c>
      <c r="AR122" s="22">
        <v>17.320671110509231</v>
      </c>
      <c r="AS122" s="22">
        <v>12.4487073645852</v>
      </c>
      <c r="AT122" s="22">
        <v>3.6592542012267248</v>
      </c>
      <c r="AU122" s="22">
        <v>23.153032661000001</v>
      </c>
      <c r="AV122" s="22">
        <v>16.935577772957963</v>
      </c>
      <c r="AW122" s="22">
        <v>12.171933200544958</v>
      </c>
      <c r="AX122" s="22">
        <v>1.5522035283464461</v>
      </c>
      <c r="AY122" s="22">
        <v>24.175582304999999</v>
      </c>
      <c r="AZ122" s="22">
        <v>15.994747728062199</v>
      </c>
      <c r="BA122" s="22">
        <v>11.49574012269068</v>
      </c>
      <c r="BB122" s="22">
        <v>-0.31248793589271173</v>
      </c>
      <c r="BC122" s="22">
        <v>24.725881698000002</v>
      </c>
      <c r="BD122" s="22">
        <v>16.37070386656907</v>
      </c>
      <c r="BE122" s="22">
        <v>11.76594720186972</v>
      </c>
      <c r="BF122" s="22">
        <v>-0.91570354206665172</v>
      </c>
      <c r="BG122" s="22">
        <v>25.003891158000002</v>
      </c>
      <c r="BH122" s="22">
        <v>15.883807731023762</v>
      </c>
      <c r="BI122" s="22">
        <v>11.416005362452578</v>
      </c>
      <c r="BJ122" s="22">
        <v>-0.76749330261426962</v>
      </c>
      <c r="BK122" s="25">
        <v>21.042536377000001</v>
      </c>
      <c r="BL122" s="25">
        <v>17.997128987737373</v>
      </c>
      <c r="BM122" s="25">
        <v>12.934890960148781</v>
      </c>
      <c r="BN122" s="25">
        <v>5.6879711338811241</v>
      </c>
      <c r="BO122" s="25">
        <v>21.000398110999999</v>
      </c>
      <c r="BP122" s="25">
        <v>17.990433060853547</v>
      </c>
      <c r="BQ122" s="25">
        <v>12.930078465657111</v>
      </c>
      <c r="BR122" s="25">
        <v>5.829067463526572</v>
      </c>
      <c r="BS122" s="25">
        <v>21.031819735999999</v>
      </c>
      <c r="BT122" s="25">
        <v>17.983420848978383</v>
      </c>
      <c r="BU122" s="25">
        <v>12.92503865091463</v>
      </c>
      <c r="BV122" s="25">
        <v>5.6616765390711539</v>
      </c>
      <c r="BW122" s="25">
        <v>21.063724136000001</v>
      </c>
      <c r="BX122" s="25">
        <v>17.97234234028415</v>
      </c>
      <c r="BY122" s="25">
        <v>12.91707630858444</v>
      </c>
      <c r="BZ122" s="25">
        <v>5.5701903417448211</v>
      </c>
      <c r="CA122" s="25">
        <v>21.107679032</v>
      </c>
      <c r="CB122" s="25">
        <v>17.960487779186952</v>
      </c>
      <c r="CC122" s="25">
        <v>12.908556202112059</v>
      </c>
      <c r="CD122" s="25">
        <v>5.4546714605865834</v>
      </c>
      <c r="CE122" s="25">
        <v>21.166382042999999</v>
      </c>
      <c r="CF122" s="25">
        <v>17.947742838134616</v>
      </c>
      <c r="CG122" s="25">
        <v>12.899396162034677</v>
      </c>
      <c r="CH122" s="25">
        <v>5.3072687584497302</v>
      </c>
      <c r="CI122" s="25">
        <v>21.235866725000001</v>
      </c>
      <c r="CJ122" s="25">
        <v>17.934481473362574</v>
      </c>
      <c r="CK122" s="25">
        <v>12.889864958061755</v>
      </c>
      <c r="CL122" s="25">
        <v>5.0611219500854805</v>
      </c>
      <c r="CM122" s="25">
        <v>21.320686295999998</v>
      </c>
      <c r="CN122" s="25">
        <v>17.920406402582756</v>
      </c>
      <c r="CO122" s="25">
        <v>12.879748927559481</v>
      </c>
      <c r="CP122" s="25">
        <v>4.7839049357524353</v>
      </c>
      <c r="CQ122" s="25">
        <v>21.419495663999999</v>
      </c>
      <c r="CR122" s="25">
        <v>17.905953549823742</v>
      </c>
      <c r="CS122" s="25">
        <v>12.869361377710373</v>
      </c>
      <c r="CT122" s="25">
        <v>4.558979301218546</v>
      </c>
      <c r="CU122" s="25">
        <v>21.534835857000001</v>
      </c>
      <c r="CV122" s="25">
        <v>17.587861776627307</v>
      </c>
      <c r="CW122" s="25">
        <v>12.640742557207405</v>
      </c>
      <c r="CX122" s="25">
        <v>4.1721856935168677</v>
      </c>
      <c r="CY122" s="25">
        <v>21.877751967999998</v>
      </c>
      <c r="CZ122" s="25">
        <v>17.528473720209742</v>
      </c>
      <c r="DA122" s="25">
        <v>12.598059191731737</v>
      </c>
      <c r="DB122" s="25">
        <v>2.8046196762102209</v>
      </c>
      <c r="DC122" s="25">
        <v>22.246159836</v>
      </c>
      <c r="DD122" s="25">
        <v>16.885135991752215</v>
      </c>
      <c r="DE122" s="25">
        <v>12.135679699212796</v>
      </c>
      <c r="DF122" s="25">
        <v>1.2363968605349847</v>
      </c>
      <c r="DG122" s="25">
        <v>22.61732787</v>
      </c>
      <c r="DH122" s="25">
        <v>17.024817613251329</v>
      </c>
      <c r="DI122" s="25">
        <v>12.236071630862497</v>
      </c>
      <c r="DJ122" s="25">
        <v>-0.25836985259827472</v>
      </c>
      <c r="DK122" s="25">
        <v>22.83910942</v>
      </c>
      <c r="DL122" s="25">
        <v>17.28502424577561</v>
      </c>
      <c r="DM122" s="25">
        <v>12.423087261027863</v>
      </c>
      <c r="DN122" s="25">
        <v>-0.87644117501722718</v>
      </c>
      <c r="DO122" s="27">
        <v>21.017808206000002</v>
      </c>
      <c r="DP122" s="27">
        <v>17.99855960294077</v>
      </c>
      <c r="DQ122" s="27">
        <v>12.935919171463734</v>
      </c>
      <c r="DR122" s="27">
        <v>5.7449910048776029</v>
      </c>
      <c r="DS122" s="27">
        <v>20.952355867000001</v>
      </c>
      <c r="DT122" s="27">
        <v>17.992111049778654</v>
      </c>
      <c r="DU122" s="27">
        <v>12.931284469336548</v>
      </c>
      <c r="DV122" s="27">
        <v>5.9395958130143676</v>
      </c>
      <c r="DW122" s="27">
        <v>20.990560375000001</v>
      </c>
      <c r="DX122" s="27">
        <v>17.984535623951178</v>
      </c>
      <c r="DY122" s="27">
        <v>12.925839861637074</v>
      </c>
      <c r="DZ122" s="27">
        <v>5.7613329395302486</v>
      </c>
      <c r="EA122" s="27">
        <v>21.037531499</v>
      </c>
      <c r="EB122" s="27">
        <v>17.962288941995478</v>
      </c>
      <c r="EC122" s="27">
        <v>12.909850733286762</v>
      </c>
      <c r="ED122" s="27">
        <v>5.6517384397457597</v>
      </c>
      <c r="EE122" s="27">
        <v>21.102589397999999</v>
      </c>
      <c r="EF122" s="27">
        <v>17.937645044710049</v>
      </c>
      <c r="EG122" s="27">
        <v>12.892138679078707</v>
      </c>
      <c r="EH122" s="27">
        <v>5.5164636238641851</v>
      </c>
      <c r="EI122" s="27">
        <v>21.187919507</v>
      </c>
      <c r="EJ122" s="27">
        <v>17.911002687948955</v>
      </c>
      <c r="EK122" s="27">
        <v>12.872990292696581</v>
      </c>
      <c r="EL122" s="27">
        <v>5.3580818134235955</v>
      </c>
      <c r="EM122" s="27">
        <v>21.285929614</v>
      </c>
      <c r="EN122" s="27">
        <v>17.88217681558196</v>
      </c>
      <c r="EO122" s="27">
        <v>12.8522725706559</v>
      </c>
      <c r="EP122" s="27">
        <v>5.1172496044621703</v>
      </c>
      <c r="EQ122" s="27">
        <v>21.408670577999999</v>
      </c>
      <c r="ER122" s="27">
        <v>17.851637518478494</v>
      </c>
      <c r="ES122" s="27">
        <v>12.830323376520433</v>
      </c>
      <c r="ET122" s="27">
        <v>4.8606219852518482</v>
      </c>
      <c r="EU122" s="27">
        <v>21.552168536</v>
      </c>
      <c r="EV122" s="27">
        <v>17.819693695596424</v>
      </c>
      <c r="EW122" s="27">
        <v>12.807364722053299</v>
      </c>
      <c r="EX122" s="27">
        <v>4.6647260347288775</v>
      </c>
      <c r="EY122" s="27">
        <v>21.724452738</v>
      </c>
      <c r="EZ122" s="27">
        <v>17.488474207823291</v>
      </c>
      <c r="FA122" s="27">
        <v>12.569310754604325</v>
      </c>
      <c r="FB122" s="27">
        <v>4.3062011982823147</v>
      </c>
      <c r="FC122" s="27">
        <v>22.576643242999999</v>
      </c>
      <c r="FD122" s="27">
        <v>17.310324205602683</v>
      </c>
      <c r="FE122" s="27">
        <v>12.441270840302222</v>
      </c>
      <c r="FF122" s="27">
        <v>2.6918728355017087</v>
      </c>
      <c r="FG122" s="27">
        <v>23.474508701000001</v>
      </c>
      <c r="FH122" s="27">
        <v>16.588958322813351</v>
      </c>
      <c r="FI122" s="27">
        <v>11.92281097692017</v>
      </c>
      <c r="FJ122" s="27">
        <v>1.3619914978571401</v>
      </c>
      <c r="FK122" s="27">
        <v>23.932232146</v>
      </c>
      <c r="FL122" s="27">
        <v>17.09962682880704</v>
      </c>
      <c r="FM122" s="27">
        <v>12.289838487047543</v>
      </c>
      <c r="FN122" s="27">
        <v>1.0340414627981289</v>
      </c>
      <c r="FO122" s="27">
        <v>23.914356126999998</v>
      </c>
      <c r="FP122" s="27">
        <v>16.946955366824699</v>
      </c>
      <c r="FQ122" s="27">
        <v>12.1801105012775</v>
      </c>
      <c r="FR122" s="27">
        <v>1.4293584142451863</v>
      </c>
      <c r="FS122" s="28">
        <v>21.01909538</v>
      </c>
      <c r="FT122" s="28">
        <v>17.99786199952128</v>
      </c>
      <c r="FU122" s="28">
        <v>12.9354177901506</v>
      </c>
      <c r="FV122" s="28">
        <v>5.7366355423065905</v>
      </c>
      <c r="FW122" s="28">
        <v>20.962014866000001</v>
      </c>
      <c r="FX122" s="28">
        <v>17.989122448710027</v>
      </c>
      <c r="FY122" s="28">
        <v>12.929136502904102</v>
      </c>
      <c r="FZ122" s="28">
        <v>5.9021766533636679</v>
      </c>
      <c r="GA122" s="28">
        <v>21.025344127</v>
      </c>
      <c r="GB122" s="28">
        <v>17.977418091129234</v>
      </c>
      <c r="GC122" s="28">
        <v>12.920724350656414</v>
      </c>
      <c r="GD122" s="28">
        <v>5.698365518425172</v>
      </c>
      <c r="GE122" s="28">
        <v>21.114853814</v>
      </c>
      <c r="GF122" s="28">
        <v>17.944514427682758</v>
      </c>
      <c r="GG122" s="28">
        <v>12.897075839876747</v>
      </c>
      <c r="GH122" s="28">
        <v>5.5829760403327384</v>
      </c>
      <c r="GI122" s="28">
        <v>21.244945083000001</v>
      </c>
      <c r="GJ122" s="28">
        <v>17.904978994690723</v>
      </c>
      <c r="GK122" s="28">
        <v>12.868660945747649</v>
      </c>
      <c r="GL122" s="28">
        <v>5.4591863630511615</v>
      </c>
      <c r="GM122" s="28">
        <v>21.43026592</v>
      </c>
      <c r="GN122" s="28">
        <v>17.859267889286905</v>
      </c>
      <c r="GO122" s="28">
        <v>12.835807474259552</v>
      </c>
      <c r="GP122" s="28">
        <v>5.3258359984328969</v>
      </c>
      <c r="GQ122" s="28">
        <v>21.661509226</v>
      </c>
      <c r="GR122" s="28">
        <v>17.805986510468585</v>
      </c>
      <c r="GS122" s="28">
        <v>12.79751309821263</v>
      </c>
      <c r="GT122" s="28">
        <v>5.1137174564937489</v>
      </c>
      <c r="GU122" s="28">
        <v>21.975978751</v>
      </c>
      <c r="GV122" s="28">
        <v>17.745746248791995</v>
      </c>
      <c r="GW122" s="28">
        <v>12.7542172360377</v>
      </c>
      <c r="GX122" s="28">
        <v>4.8676379342973206</v>
      </c>
      <c r="GY122" s="28">
        <v>22.343843056000001</v>
      </c>
      <c r="GZ122" s="28">
        <v>17.680298552831687</v>
      </c>
      <c r="HA122" s="28">
        <v>12.70717868831065</v>
      </c>
      <c r="HB122" s="28">
        <v>4.7193340625139388</v>
      </c>
      <c r="HC122" s="28">
        <v>22.778901656999999</v>
      </c>
      <c r="HD122" s="28">
        <v>17.311394356047213</v>
      </c>
      <c r="HE122" s="28">
        <v>12.442039978497561</v>
      </c>
      <c r="HF122" s="28">
        <v>4.4556017783866313</v>
      </c>
      <c r="HG122" s="28">
        <v>23.874585982999999</v>
      </c>
      <c r="HH122" s="28">
        <v>16.90299286594221</v>
      </c>
      <c r="HI122" s="28">
        <v>12.148513786288243</v>
      </c>
      <c r="HJ122" s="28">
        <v>3.1076207563718388</v>
      </c>
      <c r="HK122" s="28">
        <v>25.337585235999999</v>
      </c>
      <c r="HL122" s="28">
        <v>15.139196911307632</v>
      </c>
      <c r="HM122" s="28">
        <v>10.880838905217223</v>
      </c>
      <c r="HN122" s="28">
        <v>-4.7507664178686184</v>
      </c>
      <c r="HO122" s="28">
        <v>25.716445079</v>
      </c>
      <c r="HP122" s="28">
        <v>15.511994378622132</v>
      </c>
      <c r="HQ122" s="28">
        <v>11.148775785217264</v>
      </c>
      <c r="HR122" s="28">
        <v>-10.913816627393068</v>
      </c>
      <c r="HS122" s="28">
        <v>25.579083101999998</v>
      </c>
      <c r="HT122" s="28">
        <v>14.091721388581766</v>
      </c>
      <c r="HU122" s="28">
        <v>10.127997622637331</v>
      </c>
      <c r="HV122" s="28">
        <v>-15.520864858716081</v>
      </c>
      <c r="HW122" s="29">
        <v>20.998887511</v>
      </c>
      <c r="HX122" s="29">
        <v>17.997285632871872</v>
      </c>
      <c r="HY122" s="29">
        <v>12.935003544091231</v>
      </c>
      <c r="HZ122" s="29">
        <v>5.8059816934975697</v>
      </c>
      <c r="IA122" s="29">
        <v>20.921978917000001</v>
      </c>
      <c r="IB122" s="29">
        <v>17.989847229014362</v>
      </c>
      <c r="IC122" s="29">
        <v>12.929657416779479</v>
      </c>
      <c r="ID122" s="29">
        <v>6.0373396271481301</v>
      </c>
      <c r="IE122" s="29">
        <v>20.965176542999998</v>
      </c>
      <c r="IF122" s="29">
        <v>17.980881393553322</v>
      </c>
      <c r="IG122" s="29">
        <v>12.92321349429972</v>
      </c>
      <c r="IH122" s="29">
        <v>5.9005517711115143</v>
      </c>
      <c r="II122" s="29">
        <v>21.037889999000001</v>
      </c>
      <c r="IJ122" s="29">
        <v>17.941240354927565</v>
      </c>
      <c r="IK122" s="29">
        <v>12.894722699322335</v>
      </c>
      <c r="IL122" s="29">
        <v>5.8345564194511557</v>
      </c>
      <c r="IM122" s="29">
        <v>21.151228972999998</v>
      </c>
      <c r="IN122" s="29">
        <v>17.897109642715701</v>
      </c>
      <c r="IO122" s="29">
        <v>12.863005087538637</v>
      </c>
      <c r="IP122" s="29">
        <v>5.7551587836107778</v>
      </c>
      <c r="IQ122" s="29">
        <v>21.326141354000001</v>
      </c>
      <c r="IR122" s="29">
        <v>17.848732730768877</v>
      </c>
      <c r="IS122" s="29">
        <v>12.82823564839936</v>
      </c>
      <c r="IT122" s="29">
        <v>5.6231715855261069</v>
      </c>
      <c r="IU122" s="29">
        <v>21.543269066000001</v>
      </c>
      <c r="IV122" s="29">
        <v>17.7961811961164</v>
      </c>
      <c r="IW122" s="29">
        <v>12.790465825724784</v>
      </c>
      <c r="IX122" s="29">
        <v>5.4249250233306405</v>
      </c>
      <c r="IY122" s="29">
        <v>21.836405645999999</v>
      </c>
      <c r="IZ122" s="29">
        <v>17.740738482230995</v>
      </c>
      <c r="JA122" s="29">
        <v>12.750618055609282</v>
      </c>
      <c r="JB122" s="29">
        <v>5.2187130103598083</v>
      </c>
      <c r="JC122" s="29">
        <v>22.189674387</v>
      </c>
      <c r="JD122" s="29">
        <v>17.682517996090237</v>
      </c>
      <c r="JE122" s="29">
        <v>12.70877384588057</v>
      </c>
      <c r="JF122" s="29">
        <v>5.1009418763940086</v>
      </c>
      <c r="JG122" s="29">
        <v>22.633751529999998</v>
      </c>
      <c r="JH122" s="29">
        <v>17.324028322682768</v>
      </c>
      <c r="JI122" s="29">
        <v>12.451120259076559</v>
      </c>
      <c r="JJ122" s="29">
        <v>4.6088694799217151</v>
      </c>
      <c r="JK122" s="29">
        <v>24.780045027</v>
      </c>
      <c r="JL122" s="29">
        <v>17.02525692214866</v>
      </c>
      <c r="JM122" s="29">
        <v>12.236387370816836</v>
      </c>
      <c r="JN122" s="29">
        <v>-1.9289043240975445</v>
      </c>
      <c r="JO122" s="29">
        <v>25.581218917999998</v>
      </c>
      <c r="JP122" s="29">
        <v>15.405729140085993</v>
      </c>
      <c r="JQ122" s="29">
        <v>11.072400865958993</v>
      </c>
      <c r="JR122" s="29">
        <v>-8.9250101590734658</v>
      </c>
      <c r="JS122" s="29">
        <v>25.782575548000001</v>
      </c>
      <c r="JT122" s="29">
        <v>15.254927431399793</v>
      </c>
      <c r="JU122" s="29">
        <v>10.964016708697621</v>
      </c>
      <c r="JV122" s="29">
        <v>-13.669947502916948</v>
      </c>
      <c r="JW122" s="29">
        <v>25.459451950999998</v>
      </c>
      <c r="JX122" s="29">
        <v>14.65975213629071</v>
      </c>
      <c r="JY122" s="29">
        <v>10.536252505326301</v>
      </c>
      <c r="JZ122" s="29">
        <v>-13.468951850634518</v>
      </c>
    </row>
    <row r="123" spans="1:286" ht="15" thickBot="1" x14ac:dyDescent="0.35">
      <c r="A123" s="2"/>
      <c r="B123" s="74" t="s">
        <v>611</v>
      </c>
      <c r="C123" s="74" t="s">
        <v>471</v>
      </c>
      <c r="D123" s="74" t="s">
        <v>873</v>
      </c>
      <c r="E123" s="87">
        <v>315767</v>
      </c>
      <c r="F123" s="84">
        <v>529389</v>
      </c>
      <c r="G123" s="22">
        <v>29.57047119605263</v>
      </c>
      <c r="H123" s="22">
        <v>18.310841104518335</v>
      </c>
      <c r="I123" s="22">
        <v>13.160362035352168</v>
      </c>
      <c r="J123" s="22">
        <v>15.766899227473216</v>
      </c>
      <c r="K123" s="22">
        <v>29.533577515052631</v>
      </c>
      <c r="L123" s="22">
        <v>18.302176983927101</v>
      </c>
      <c r="M123" s="22">
        <v>13.154134961289992</v>
      </c>
      <c r="N123" s="22">
        <v>15.777238101594465</v>
      </c>
      <c r="O123" s="22">
        <v>29.583395190052631</v>
      </c>
      <c r="P123" s="22">
        <v>18.290858106492877</v>
      </c>
      <c r="Q123" s="22">
        <v>13.145999861213602</v>
      </c>
      <c r="R123" s="22">
        <v>15.545796676815328</v>
      </c>
      <c r="S123" s="22">
        <v>29.63792248005263</v>
      </c>
      <c r="T123" s="22">
        <v>18.261583440083722</v>
      </c>
      <c r="U123" s="22">
        <v>13.124959582058235</v>
      </c>
      <c r="V123" s="22">
        <v>15.452593543330346</v>
      </c>
      <c r="W123" s="22">
        <v>29.706312784052631</v>
      </c>
      <c r="X123" s="22">
        <v>18.22708348004323</v>
      </c>
      <c r="Y123" s="22">
        <v>13.100163781485969</v>
      </c>
      <c r="Z123" s="22">
        <v>15.269252172993637</v>
      </c>
      <c r="AA123" s="22">
        <v>29.79161221205263</v>
      </c>
      <c r="AB123" s="22">
        <v>18.187521673740825</v>
      </c>
      <c r="AC123" s="22">
        <v>13.071729932339432</v>
      </c>
      <c r="AD123" s="22">
        <v>15.11002682908337</v>
      </c>
      <c r="AE123" s="22">
        <v>29.88554118005263</v>
      </c>
      <c r="AF123" s="22">
        <v>18.142003833708792</v>
      </c>
      <c r="AG123" s="22">
        <v>13.039015364479354</v>
      </c>
      <c r="AH123" s="22">
        <v>14.89493709765855</v>
      </c>
      <c r="AI123" s="22">
        <v>30.003834954052628</v>
      </c>
      <c r="AJ123" s="22">
        <v>18.090867630317209</v>
      </c>
      <c r="AK123" s="22">
        <v>13.002262768249324</v>
      </c>
      <c r="AL123" s="22">
        <v>14.651550682846134</v>
      </c>
      <c r="AM123" s="22">
        <v>30.135244543052629</v>
      </c>
      <c r="AN123" s="22">
        <v>18.035638662434796</v>
      </c>
      <c r="AO123" s="22">
        <v>12.962568621594748</v>
      </c>
      <c r="AP123" s="22">
        <v>14.420754655522028</v>
      </c>
      <c r="AQ123" s="22">
        <v>30.285436309052631</v>
      </c>
      <c r="AR123" s="22">
        <v>18.014895734781046</v>
      </c>
      <c r="AS123" s="22">
        <v>12.9476602710696</v>
      </c>
      <c r="AT123" s="22">
        <v>14.121800301435133</v>
      </c>
      <c r="AU123" s="22">
        <v>31.018094275052629</v>
      </c>
      <c r="AV123" s="22">
        <v>17.670445509858354</v>
      </c>
      <c r="AW123" s="22">
        <v>12.700097112323027</v>
      </c>
      <c r="AX123" s="22">
        <v>12.71879440787996</v>
      </c>
      <c r="AY123" s="22">
        <v>31.646639226052631</v>
      </c>
      <c r="AZ123" s="22">
        <v>17.071247674097798</v>
      </c>
      <c r="BA123" s="22">
        <v>12.26944182978319</v>
      </c>
      <c r="BB123" s="22">
        <v>11.207681498681426</v>
      </c>
      <c r="BC123" s="22">
        <v>31.97734311705263</v>
      </c>
      <c r="BD123" s="22">
        <v>17.421317198138219</v>
      </c>
      <c r="BE123" s="22">
        <v>12.521043689447547</v>
      </c>
      <c r="BF123" s="22">
        <v>10.529338515498758</v>
      </c>
      <c r="BG123" s="22">
        <v>32.143562408052631</v>
      </c>
      <c r="BH123" s="22">
        <v>16.955757159925415</v>
      </c>
      <c r="BI123" s="22">
        <v>12.186436523282962</v>
      </c>
      <c r="BJ123" s="22">
        <v>10.331842154440604</v>
      </c>
      <c r="BK123" s="25">
        <v>29.59897298505263</v>
      </c>
      <c r="BL123" s="25">
        <v>18.312558559909057</v>
      </c>
      <c r="BM123" s="25">
        <v>13.161596404357528</v>
      </c>
      <c r="BN123" s="25">
        <v>15.708957855414711</v>
      </c>
      <c r="BO123" s="25">
        <v>29.588585683052631</v>
      </c>
      <c r="BP123" s="25">
        <v>18.307838437149929</v>
      </c>
      <c r="BQ123" s="25">
        <v>13.158203959193113</v>
      </c>
      <c r="BR123" s="25">
        <v>15.725158280352655</v>
      </c>
      <c r="BS123" s="25">
        <v>29.63405912105263</v>
      </c>
      <c r="BT123" s="25">
        <v>18.302768489631184</v>
      </c>
      <c r="BU123" s="25">
        <v>13.15456008808604</v>
      </c>
      <c r="BV123" s="25">
        <v>15.555799078562471</v>
      </c>
      <c r="BW123" s="25">
        <v>29.681601112052629</v>
      </c>
      <c r="BX123" s="25">
        <v>18.293065903991877</v>
      </c>
      <c r="BY123" s="25">
        <v>13.147586648746829</v>
      </c>
      <c r="BZ123" s="25">
        <v>15.475344548163166</v>
      </c>
      <c r="CA123" s="25">
        <v>29.740324987052631</v>
      </c>
      <c r="CB123" s="25">
        <v>18.282535541877884</v>
      </c>
      <c r="CC123" s="25">
        <v>13.140018270156656</v>
      </c>
      <c r="CD123" s="25">
        <v>15.316030788178644</v>
      </c>
      <c r="CE123" s="25">
        <v>29.811422866052631</v>
      </c>
      <c r="CF123" s="25">
        <v>18.271239350246717</v>
      </c>
      <c r="CG123" s="25">
        <v>13.131899474813595</v>
      </c>
      <c r="CH123" s="25">
        <v>15.159911799788674</v>
      </c>
      <c r="CI123" s="25">
        <v>29.890479767052629</v>
      </c>
      <c r="CJ123" s="25">
        <v>18.259304469366118</v>
      </c>
      <c r="CK123" s="25">
        <v>13.123321640931419</v>
      </c>
      <c r="CL123" s="25">
        <v>14.941646819815503</v>
      </c>
      <c r="CM123" s="25">
        <v>29.985886704052632</v>
      </c>
      <c r="CN123" s="25">
        <v>18.24663675540727</v>
      </c>
      <c r="CO123" s="25">
        <v>13.1142171054867</v>
      </c>
      <c r="CP123" s="25">
        <v>14.690510951129191</v>
      </c>
      <c r="CQ123" s="25">
        <v>30.09283804005263</v>
      </c>
      <c r="CR123" s="25">
        <v>18.233511236994357</v>
      </c>
      <c r="CS123" s="25">
        <v>13.104783536966847</v>
      </c>
      <c r="CT123" s="25">
        <v>14.457351733221101</v>
      </c>
      <c r="CU123" s="25">
        <v>30.21461652305263</v>
      </c>
      <c r="CV123" s="25">
        <v>17.948452233479586</v>
      </c>
      <c r="CW123" s="25">
        <v>12.899906018436832</v>
      </c>
      <c r="CX123" s="25">
        <v>14.120664938004264</v>
      </c>
      <c r="CY123" s="25">
        <v>30.481547426052629</v>
      </c>
      <c r="CZ123" s="25">
        <v>17.892692527192839</v>
      </c>
      <c r="DA123" s="25">
        <v>12.859830419641023</v>
      </c>
      <c r="DB123" s="25">
        <v>13.152458863538444</v>
      </c>
      <c r="DC123" s="25">
        <v>30.69977059405263</v>
      </c>
      <c r="DD123" s="25">
        <v>17.55032509065461</v>
      </c>
      <c r="DE123" s="25">
        <v>12.61376420191568</v>
      </c>
      <c r="DF123" s="25">
        <v>12.036437791871645</v>
      </c>
      <c r="DG123" s="25">
        <v>30.933225353052631</v>
      </c>
      <c r="DH123" s="25">
        <v>17.676496868794221</v>
      </c>
      <c r="DI123" s="25">
        <v>12.704446343139203</v>
      </c>
      <c r="DJ123" s="25">
        <v>11.04663104495536</v>
      </c>
      <c r="DK123" s="25">
        <v>31.058567976052629</v>
      </c>
      <c r="DL123" s="25">
        <v>18.448989138062153</v>
      </c>
      <c r="DM123" s="25">
        <v>13.259651747142636</v>
      </c>
      <c r="DN123" s="25">
        <v>10.750009424023439</v>
      </c>
      <c r="DO123" s="27">
        <v>29.56938044505263</v>
      </c>
      <c r="DP123" s="27">
        <v>18.311501470645091</v>
      </c>
      <c r="DQ123" s="27">
        <v>13.160836653489829</v>
      </c>
      <c r="DR123" s="27">
        <v>15.768014946255057</v>
      </c>
      <c r="DS123" s="27">
        <v>29.52842518805263</v>
      </c>
      <c r="DT123" s="27">
        <v>18.305013863282507</v>
      </c>
      <c r="DU123" s="27">
        <v>13.156173882339806</v>
      </c>
      <c r="DV123" s="27">
        <v>15.802037757788176</v>
      </c>
      <c r="DW123" s="27">
        <v>29.570417979052628</v>
      </c>
      <c r="DX123" s="27">
        <v>18.297565417849331</v>
      </c>
      <c r="DY123" s="27">
        <v>13.150820537949908</v>
      </c>
      <c r="DZ123" s="27">
        <v>15.600679333331824</v>
      </c>
      <c r="EA123" s="27">
        <v>29.616286588052631</v>
      </c>
      <c r="EB123" s="27">
        <v>18.274253000601021</v>
      </c>
      <c r="EC123" s="27">
        <v>13.134065444660871</v>
      </c>
      <c r="ED123" s="27">
        <v>15.535783971871661</v>
      </c>
      <c r="EE123" s="27">
        <v>29.674037242052631</v>
      </c>
      <c r="EF123" s="27">
        <v>18.248851795975213</v>
      </c>
      <c r="EG123" s="27">
        <v>13.115809098756191</v>
      </c>
      <c r="EH123" s="27">
        <v>15.383812283319456</v>
      </c>
      <c r="EI123" s="27">
        <v>29.743388232052631</v>
      </c>
      <c r="EJ123" s="27">
        <v>18.221731474877476</v>
      </c>
      <c r="EK123" s="27">
        <v>13.096317189994386</v>
      </c>
      <c r="EL123" s="27">
        <v>15.266937967221075</v>
      </c>
      <c r="EM123" s="27">
        <v>29.817448207052628</v>
      </c>
      <c r="EN123" s="27">
        <v>18.192721880862809</v>
      </c>
      <c r="EO123" s="27">
        <v>13.075467423588112</v>
      </c>
      <c r="EP123" s="27">
        <v>15.096657267437251</v>
      </c>
      <c r="EQ123" s="27">
        <v>29.908708056052632</v>
      </c>
      <c r="ER123" s="27">
        <v>18.162289874074634</v>
      </c>
      <c r="ES123" s="27">
        <v>13.053595341114749</v>
      </c>
      <c r="ET123" s="27">
        <v>14.908490454648664</v>
      </c>
      <c r="EU123" s="27">
        <v>30.01029402305263</v>
      </c>
      <c r="EV123" s="27">
        <v>18.13067882138111</v>
      </c>
      <c r="EW123" s="27">
        <v>13.030875855134241</v>
      </c>
      <c r="EX123" s="27">
        <v>14.731606482678597</v>
      </c>
      <c r="EY123" s="27">
        <v>30.127605581052631</v>
      </c>
      <c r="EZ123" s="27">
        <v>17.845584790331262</v>
      </c>
      <c r="FA123" s="27">
        <v>12.82597316162509</v>
      </c>
      <c r="FB123" s="27">
        <v>14.488061596243266</v>
      </c>
      <c r="FC123" s="27">
        <v>30.673281321052631</v>
      </c>
      <c r="FD123" s="27">
        <v>17.6712284361762</v>
      </c>
      <c r="FE123" s="27">
        <v>12.700659816883187</v>
      </c>
      <c r="FF123" s="27">
        <v>13.377743740032859</v>
      </c>
      <c r="FG123" s="27">
        <v>31.227272989052629</v>
      </c>
      <c r="FH123" s="27">
        <v>17.260876754262302</v>
      </c>
      <c r="FI123" s="27">
        <v>12.405731983422275</v>
      </c>
      <c r="FJ123" s="27">
        <v>12.393163977025441</v>
      </c>
      <c r="FK123" s="27">
        <v>31.545913034052631</v>
      </c>
      <c r="FL123" s="27">
        <v>17.728558797462835</v>
      </c>
      <c r="FM123" s="27">
        <v>12.741864276353018</v>
      </c>
      <c r="FN123" s="27">
        <v>12.107738942977127</v>
      </c>
      <c r="FO123" s="27">
        <v>31.700894294052631</v>
      </c>
      <c r="FP123" s="27">
        <v>17.60727454550198</v>
      </c>
      <c r="FQ123" s="27">
        <v>12.654694896427708</v>
      </c>
      <c r="FR123" s="27">
        <v>12.274129424008429</v>
      </c>
      <c r="FS123" s="28">
        <v>29.57043170305263</v>
      </c>
      <c r="FT123" s="28">
        <v>18.310840490067342</v>
      </c>
      <c r="FU123" s="28">
        <v>13.160361593734143</v>
      </c>
      <c r="FV123" s="28">
        <v>15.764115682808855</v>
      </c>
      <c r="FW123" s="28">
        <v>29.531081192052632</v>
      </c>
      <c r="FX123" s="28">
        <v>18.302174348619523</v>
      </c>
      <c r="FY123" s="28">
        <v>13.154133067242549</v>
      </c>
      <c r="FZ123" s="28">
        <v>15.787323784175653</v>
      </c>
      <c r="GA123" s="28">
        <v>29.58549927905263</v>
      </c>
      <c r="GB123" s="28">
        <v>18.290852615500782</v>
      </c>
      <c r="GC123" s="28">
        <v>13.145995914729468</v>
      </c>
      <c r="GD123" s="28">
        <v>15.57739138501656</v>
      </c>
      <c r="GE123" s="28">
        <v>29.654037549052632</v>
      </c>
      <c r="GF123" s="28">
        <v>18.25830845136181</v>
      </c>
      <c r="GG123" s="28">
        <v>13.122605783180507</v>
      </c>
      <c r="GH123" s="28">
        <v>15.515747117941816</v>
      </c>
      <c r="GI123" s="28">
        <v>29.74784901505263</v>
      </c>
      <c r="GJ123" s="28">
        <v>18.220140348927618</v>
      </c>
      <c r="GK123" s="28">
        <v>13.095173616445553</v>
      </c>
      <c r="GL123" s="28">
        <v>15.381416990742702</v>
      </c>
      <c r="GM123" s="28">
        <v>29.874176827052629</v>
      </c>
      <c r="GN123" s="28">
        <v>18.176815286744134</v>
      </c>
      <c r="GO123" s="28">
        <v>13.064035041200198</v>
      </c>
      <c r="GP123" s="28">
        <v>15.287405919617413</v>
      </c>
      <c r="GQ123" s="28">
        <v>30.024259993052631</v>
      </c>
      <c r="GR123" s="28">
        <v>18.127258676576201</v>
      </c>
      <c r="GS123" s="28">
        <v>13.028417729721594</v>
      </c>
      <c r="GT123" s="28">
        <v>15.139066462091524</v>
      </c>
      <c r="GU123" s="28">
        <v>30.224632503052632</v>
      </c>
      <c r="GV123" s="28">
        <v>18.07207481684927</v>
      </c>
      <c r="GW123" s="28">
        <v>12.988756003186529</v>
      </c>
      <c r="GX123" s="28">
        <v>14.950024729507104</v>
      </c>
      <c r="GY123" s="28">
        <v>30.45820612005263</v>
      </c>
      <c r="GZ123" s="28">
        <v>18.012707746727834</v>
      </c>
      <c r="HA123" s="28">
        <v>12.946087720975099</v>
      </c>
      <c r="HB123" s="28">
        <v>14.801010457735762</v>
      </c>
      <c r="HC123" s="28">
        <v>30.733333131052632</v>
      </c>
      <c r="HD123" s="28">
        <v>17.938116521300582</v>
      </c>
      <c r="HE123" s="28">
        <v>12.892477538587519</v>
      </c>
      <c r="HF123" s="28">
        <v>14.600388706364066</v>
      </c>
      <c r="HG123" s="28">
        <v>32.008134073052631</v>
      </c>
      <c r="HH123" s="28">
        <v>17.575638276655482</v>
      </c>
      <c r="HI123" s="28">
        <v>12.631957287101564</v>
      </c>
      <c r="HJ123" s="28">
        <v>13.625788387578947</v>
      </c>
      <c r="HK123" s="28">
        <v>32.580696397052634</v>
      </c>
      <c r="HL123" s="28">
        <v>16.737541924290731</v>
      </c>
      <c r="HM123" s="28">
        <v>12.02960093685687</v>
      </c>
      <c r="HN123" s="28">
        <v>8.8995607144591595</v>
      </c>
      <c r="HO123" s="28">
        <v>32.815170397052633</v>
      </c>
      <c r="HP123" s="28">
        <v>17.084767042384236</v>
      </c>
      <c r="HQ123" s="28">
        <v>12.279158465961903</v>
      </c>
      <c r="HR123" s="28">
        <v>5.4204707960094467</v>
      </c>
      <c r="HS123" s="28">
        <v>32.823517890052628</v>
      </c>
      <c r="HT123" s="28">
        <v>16.395425378265987</v>
      </c>
      <c r="HU123" s="28">
        <v>11.783715039083507</v>
      </c>
      <c r="HV123" s="28">
        <v>2.8062220370331907</v>
      </c>
      <c r="HW123" s="29">
        <v>29.549391143052631</v>
      </c>
      <c r="HX123" s="29">
        <v>18.310489034478259</v>
      </c>
      <c r="HY123" s="29">
        <v>13.160108995682242</v>
      </c>
      <c r="HZ123" s="29">
        <v>15.824440046142556</v>
      </c>
      <c r="IA123" s="29">
        <v>29.491206385052632</v>
      </c>
      <c r="IB123" s="29">
        <v>18.303190661337027</v>
      </c>
      <c r="IC123" s="29">
        <v>13.15486351120343</v>
      </c>
      <c r="ID123" s="29">
        <v>15.910927345071018</v>
      </c>
      <c r="IE123" s="29">
        <v>29.52511981905263</v>
      </c>
      <c r="IF123" s="29">
        <v>18.294446488019179</v>
      </c>
      <c r="IG123" s="29">
        <v>13.14857890167043</v>
      </c>
      <c r="IH123" s="29">
        <v>15.768403483667431</v>
      </c>
      <c r="II123" s="29">
        <v>29.57562695305263</v>
      </c>
      <c r="IJ123" s="29">
        <v>18.253143072972822</v>
      </c>
      <c r="IK123" s="29">
        <v>13.118893324027994</v>
      </c>
      <c r="IL123" s="29">
        <v>15.755563568505986</v>
      </c>
      <c r="IM123" s="29">
        <v>29.650656429052631</v>
      </c>
      <c r="IN123" s="29">
        <v>18.207677692670813</v>
      </c>
      <c r="IO123" s="29">
        <v>13.086216460008801</v>
      </c>
      <c r="IP123" s="29">
        <v>15.657481768969228</v>
      </c>
      <c r="IQ123" s="29">
        <v>29.761196515052632</v>
      </c>
      <c r="IR123" s="29">
        <v>18.158121097127889</v>
      </c>
      <c r="IS123" s="29">
        <v>13.050599159041482</v>
      </c>
      <c r="IT123" s="29">
        <v>15.567600526711731</v>
      </c>
      <c r="IU123" s="29">
        <v>29.89518880705263</v>
      </c>
      <c r="IV123" s="29">
        <v>18.104793910357113</v>
      </c>
      <c r="IW123" s="29">
        <v>13.012271859917188</v>
      </c>
      <c r="IX123" s="29">
        <v>15.441710493788152</v>
      </c>
      <c r="IY123" s="29">
        <v>30.080465657052631</v>
      </c>
      <c r="IZ123" s="29">
        <v>18.048734711802222</v>
      </c>
      <c r="JA123" s="29">
        <v>12.971981010131374</v>
      </c>
      <c r="JB123" s="29">
        <v>15.295861887911114</v>
      </c>
      <c r="JC123" s="29">
        <v>30.30067708705263</v>
      </c>
      <c r="JD123" s="29">
        <v>17.990098131951758</v>
      </c>
      <c r="JE123" s="29">
        <v>12.92983774566077</v>
      </c>
      <c r="JF123" s="29">
        <v>15.166712505947473</v>
      </c>
      <c r="JG123" s="29">
        <v>30.573991550052632</v>
      </c>
      <c r="JH123" s="29">
        <v>17.918506462130377</v>
      </c>
      <c r="JI123" s="29">
        <v>12.878383402947245</v>
      </c>
      <c r="JJ123" s="29">
        <v>14.883788331861503</v>
      </c>
      <c r="JK123" s="29">
        <v>31.99545753505263</v>
      </c>
      <c r="JL123" s="29">
        <v>17.618388638800219</v>
      </c>
      <c r="JM123" s="29">
        <v>12.662682814113445</v>
      </c>
      <c r="JN123" s="29">
        <v>10.61658120235067</v>
      </c>
      <c r="JO123" s="29">
        <v>32.483892774052627</v>
      </c>
      <c r="JP123" s="29">
        <v>17.092885767661446</v>
      </c>
      <c r="JQ123" s="29">
        <v>12.284993553673262</v>
      </c>
      <c r="JR123" s="29">
        <v>6.4396547508127888</v>
      </c>
      <c r="JS123" s="29">
        <v>32.64602828505263</v>
      </c>
      <c r="JT123" s="29">
        <v>16.959228786004953</v>
      </c>
      <c r="JU123" s="29">
        <v>12.188931649301329</v>
      </c>
      <c r="JV123" s="29">
        <v>3.6577640137130132</v>
      </c>
      <c r="JW123" s="29">
        <v>32.480380507052629</v>
      </c>
      <c r="JX123" s="29">
        <v>16.57923300707974</v>
      </c>
      <c r="JY123" s="29">
        <v>11.915821201014635</v>
      </c>
      <c r="JZ123" s="29">
        <v>3.7261138245062391</v>
      </c>
    </row>
    <row r="124" spans="1:286" ht="15" thickBot="1" x14ac:dyDescent="0.35">
      <c r="A124" s="2"/>
      <c r="B124" s="74" t="s">
        <v>612</v>
      </c>
      <c r="C124" s="74" t="s">
        <v>460</v>
      </c>
      <c r="D124" s="74" t="s">
        <v>871</v>
      </c>
      <c r="E124" s="87">
        <v>369100</v>
      </c>
      <c r="F124" s="84">
        <v>423028</v>
      </c>
      <c r="G124" s="22">
        <v>24.570041238000002</v>
      </c>
      <c r="H124" s="22">
        <v>15.048328160761207</v>
      </c>
      <c r="I124" s="22">
        <v>10.97754588284935</v>
      </c>
      <c r="J124" s="22">
        <v>10.682140621773158</v>
      </c>
      <c r="K124" s="22">
        <v>24.510901105999999</v>
      </c>
      <c r="L124" s="22">
        <v>15.039962237961907</v>
      </c>
      <c r="M124" s="22">
        <v>10.971443058641864</v>
      </c>
      <c r="N124" s="22">
        <v>10.442815579687654</v>
      </c>
      <c r="O124" s="22">
        <v>24.573388418</v>
      </c>
      <c r="P124" s="22">
        <v>15.029137788304487</v>
      </c>
      <c r="Q124" s="22">
        <v>10.963546773320232</v>
      </c>
      <c r="R124" s="22">
        <v>9.8714664374858963</v>
      </c>
      <c r="S124" s="22">
        <v>24.633167002</v>
      </c>
      <c r="T124" s="22">
        <v>15.004641011565644</v>
      </c>
      <c r="U124" s="22">
        <v>10.945676715745746</v>
      </c>
      <c r="V124" s="22">
        <v>9.7188226252478245</v>
      </c>
      <c r="W124" s="22">
        <v>24.704050779999999</v>
      </c>
      <c r="X124" s="22">
        <v>14.975114026691431</v>
      </c>
      <c r="Y124" s="22">
        <v>10.924137191369605</v>
      </c>
      <c r="Z124" s="22">
        <v>9.5955687965498466</v>
      </c>
      <c r="AA124" s="22">
        <v>24.788297711999999</v>
      </c>
      <c r="AB124" s="22">
        <v>14.940521169013271</v>
      </c>
      <c r="AC124" s="22">
        <v>10.898902183312627</v>
      </c>
      <c r="AD124" s="22">
        <v>9.3354272471056401</v>
      </c>
      <c r="AE124" s="22">
        <v>24.878461866999999</v>
      </c>
      <c r="AF124" s="22">
        <v>14.899895400275938</v>
      </c>
      <c r="AG124" s="22">
        <v>10.869266250631215</v>
      </c>
      <c r="AH124" s="22">
        <v>9.0774950156268304</v>
      </c>
      <c r="AI124" s="22">
        <v>24.986824552999998</v>
      </c>
      <c r="AJ124" s="22">
        <v>14.853332846813073</v>
      </c>
      <c r="AK124" s="22">
        <v>10.835299516147446</v>
      </c>
      <c r="AL124" s="22">
        <v>8.8593198103618729</v>
      </c>
      <c r="AM124" s="22">
        <v>25.107052427999999</v>
      </c>
      <c r="AN124" s="22">
        <v>14.802493469435632</v>
      </c>
      <c r="AO124" s="22">
        <v>10.798212898162094</v>
      </c>
      <c r="AP124" s="22">
        <v>8.6718517267016306</v>
      </c>
      <c r="AQ124" s="22">
        <v>25.240710247999999</v>
      </c>
      <c r="AR124" s="22">
        <v>14.629093562233495</v>
      </c>
      <c r="AS124" s="22">
        <v>10.671720080019231</v>
      </c>
      <c r="AT124" s="22">
        <v>8.3474205463234625</v>
      </c>
      <c r="AU124" s="22">
        <v>25.891700343</v>
      </c>
      <c r="AV124" s="22">
        <v>14.278410979187464</v>
      </c>
      <c r="AW124" s="22">
        <v>10.415902018067211</v>
      </c>
      <c r="AX124" s="22">
        <v>7.0218198426677212</v>
      </c>
      <c r="AY124" s="22">
        <v>26.446661640999999</v>
      </c>
      <c r="AZ124" s="22">
        <v>13.631873493049506</v>
      </c>
      <c r="BA124" s="22">
        <v>9.9442619233510356</v>
      </c>
      <c r="BB124" s="22">
        <v>5.2844869701047301</v>
      </c>
      <c r="BC124" s="22">
        <v>26.745719182999999</v>
      </c>
      <c r="BD124" s="22">
        <v>13.341619008781189</v>
      </c>
      <c r="BE124" s="22">
        <v>9.732525318146843</v>
      </c>
      <c r="BF124" s="22">
        <v>4.218584074565868</v>
      </c>
      <c r="BG124" s="22">
        <v>26.897854126999999</v>
      </c>
      <c r="BH124" s="22">
        <v>12.840605585966708</v>
      </c>
      <c r="BI124" s="22">
        <v>9.3670430015656265</v>
      </c>
      <c r="BJ124" s="22">
        <v>3.5762129054779521</v>
      </c>
      <c r="BK124" s="25">
        <v>24.600274745</v>
      </c>
      <c r="BL124" s="25">
        <v>15.051409611810952</v>
      </c>
      <c r="BM124" s="25">
        <v>10.97979375848862</v>
      </c>
      <c r="BN124" s="25">
        <v>10.627455978142034</v>
      </c>
      <c r="BO124" s="25">
        <v>24.559702095999999</v>
      </c>
      <c r="BP124" s="25">
        <v>15.047813157104605</v>
      </c>
      <c r="BQ124" s="25">
        <v>10.977170194851999</v>
      </c>
      <c r="BR124" s="25">
        <v>10.560161101316051</v>
      </c>
      <c r="BS124" s="25">
        <v>24.603719108</v>
      </c>
      <c r="BT124" s="25">
        <v>15.043745563806784</v>
      </c>
      <c r="BU124" s="25">
        <v>10.974202942172328</v>
      </c>
      <c r="BV124" s="25">
        <v>10.230174616159138</v>
      </c>
      <c r="BW124" s="25">
        <v>24.644831515</v>
      </c>
      <c r="BX124" s="25">
        <v>15.03621120879024</v>
      </c>
      <c r="BY124" s="25">
        <v>10.968706735084856</v>
      </c>
      <c r="BZ124" s="25">
        <v>10.121440206696198</v>
      </c>
      <c r="CA124" s="25">
        <v>24.695079490000001</v>
      </c>
      <c r="CB124" s="25">
        <v>15.027822525424593</v>
      </c>
      <c r="CC124" s="25">
        <v>10.962587307361103</v>
      </c>
      <c r="CD124" s="25">
        <v>10.049974600268373</v>
      </c>
      <c r="CE124" s="25">
        <v>24.755449395999999</v>
      </c>
      <c r="CF124" s="25">
        <v>15.018608422254328</v>
      </c>
      <c r="CG124" s="25">
        <v>10.955865747381795</v>
      </c>
      <c r="CH124" s="25">
        <v>9.8321311702883953</v>
      </c>
      <c r="CI124" s="25">
        <v>24.821777774000001</v>
      </c>
      <c r="CJ124" s="25">
        <v>15.008572017384269</v>
      </c>
      <c r="CK124" s="25">
        <v>10.948544329760985</v>
      </c>
      <c r="CL124" s="25">
        <v>9.6058333940741853</v>
      </c>
      <c r="CM124" s="25">
        <v>24.900097241000001</v>
      </c>
      <c r="CN124" s="25">
        <v>14.997637463511793</v>
      </c>
      <c r="CO124" s="25">
        <v>10.940567724947394</v>
      </c>
      <c r="CP124" s="25">
        <v>9.4103074063587098</v>
      </c>
      <c r="CQ124" s="25">
        <v>24.989026684999999</v>
      </c>
      <c r="CR124" s="25">
        <v>14.986133879887007</v>
      </c>
      <c r="CS124" s="25">
        <v>10.932176020851815</v>
      </c>
      <c r="CT124" s="25">
        <v>9.2563182641014627</v>
      </c>
      <c r="CU124" s="25">
        <v>25.088605384000001</v>
      </c>
      <c r="CV124" s="25">
        <v>14.917406760755831</v>
      </c>
      <c r="CW124" s="25">
        <v>10.882040544299292</v>
      </c>
      <c r="CX124" s="25">
        <v>8.9456249503170184</v>
      </c>
      <c r="CY124" s="25">
        <v>25.330358083</v>
      </c>
      <c r="CZ124" s="25">
        <v>14.860735506289732</v>
      </c>
      <c r="DA124" s="25">
        <v>10.840699653172102</v>
      </c>
      <c r="DB124" s="25">
        <v>8.0152408645092326</v>
      </c>
      <c r="DC124" s="25">
        <v>25.532473852999999</v>
      </c>
      <c r="DD124" s="25">
        <v>14.709954617493349</v>
      </c>
      <c r="DE124" s="25">
        <v>10.730707094042838</v>
      </c>
      <c r="DF124" s="25">
        <v>7.055094039180446</v>
      </c>
      <c r="DG124" s="25">
        <v>25.744582979</v>
      </c>
      <c r="DH124" s="25">
        <v>14.63759265277819</v>
      </c>
      <c r="DI124" s="25">
        <v>10.677920048242955</v>
      </c>
      <c r="DJ124" s="25">
        <v>6.2048665959691185</v>
      </c>
      <c r="DK124" s="25">
        <v>25.864872268999999</v>
      </c>
      <c r="DL124" s="25">
        <v>14.314372171559304</v>
      </c>
      <c r="DM124" s="25">
        <v>10.442135207232585</v>
      </c>
      <c r="DN124" s="25">
        <v>5.9432780259072313</v>
      </c>
      <c r="DO124" s="27">
        <v>24.569708084999998</v>
      </c>
      <c r="DP124" s="27">
        <v>15.048930907970314</v>
      </c>
      <c r="DQ124" s="27">
        <v>10.977985578546644</v>
      </c>
      <c r="DR124" s="27">
        <v>10.683209797008974</v>
      </c>
      <c r="DS124" s="27">
        <v>24.506412185999999</v>
      </c>
      <c r="DT124" s="27">
        <v>15.042545721138593</v>
      </c>
      <c r="DU124" s="27">
        <v>10.973327673650697</v>
      </c>
      <c r="DV124" s="27">
        <v>10.468389122175907</v>
      </c>
      <c r="DW124" s="27">
        <v>24.562129232</v>
      </c>
      <c r="DX124" s="27">
        <v>15.035283563230772</v>
      </c>
      <c r="DY124" s="27">
        <v>10.968030030564373</v>
      </c>
      <c r="DZ124" s="27">
        <v>9.9344362965188697</v>
      </c>
      <c r="EA124" s="27">
        <v>24.614462274000001</v>
      </c>
      <c r="EB124" s="27">
        <v>15.016359680667302</v>
      </c>
      <c r="EC124" s="27">
        <v>10.954225321702175</v>
      </c>
      <c r="ED124" s="27">
        <v>9.8070129648461517</v>
      </c>
      <c r="EE124" s="27">
        <v>24.676233719999999</v>
      </c>
      <c r="EF124" s="27">
        <v>14.995524651122032</v>
      </c>
      <c r="EG124" s="27">
        <v>10.939026457724706</v>
      </c>
      <c r="EH124" s="27">
        <v>9.7264844815823253</v>
      </c>
      <c r="EI124" s="27">
        <v>24.746847000999999</v>
      </c>
      <c r="EJ124" s="27">
        <v>14.973043417772423</v>
      </c>
      <c r="EK124" s="27">
        <v>10.922626710991253</v>
      </c>
      <c r="EL124" s="27">
        <v>9.5149680549870386</v>
      </c>
      <c r="EM124" s="27">
        <v>24.820071376000001</v>
      </c>
      <c r="EN124" s="27">
        <v>14.948745073063375</v>
      </c>
      <c r="EO124" s="27">
        <v>10.90490140681983</v>
      </c>
      <c r="EP124" s="27">
        <v>9.3055081740981134</v>
      </c>
      <c r="EQ124" s="27">
        <v>24.90542348</v>
      </c>
      <c r="ER124" s="27">
        <v>14.922916520536308</v>
      </c>
      <c r="ES124" s="27">
        <v>10.886059837349491</v>
      </c>
      <c r="ET124" s="27">
        <v>9.1446072548298805</v>
      </c>
      <c r="EU124" s="27">
        <v>25.000331565</v>
      </c>
      <c r="EV124" s="27">
        <v>14.895900119691712</v>
      </c>
      <c r="EW124" s="27">
        <v>10.866351749069336</v>
      </c>
      <c r="EX124" s="27">
        <v>9.0124045740876255</v>
      </c>
      <c r="EY124" s="27">
        <v>25.106133512</v>
      </c>
      <c r="EZ124" s="27">
        <v>14.566611933031233</v>
      </c>
      <c r="FA124" s="27">
        <v>10.626140601416985</v>
      </c>
      <c r="FB124" s="27">
        <v>8.745896271492775</v>
      </c>
      <c r="FC124" s="27">
        <v>25.59847577</v>
      </c>
      <c r="FD124" s="27">
        <v>14.390851839981432</v>
      </c>
      <c r="FE124" s="27">
        <v>10.497926060557951</v>
      </c>
      <c r="FF124" s="27">
        <v>7.6743472220089437</v>
      </c>
      <c r="FG124" s="27">
        <v>26.090455500000001</v>
      </c>
      <c r="FH124" s="27">
        <v>14.127399479618472</v>
      </c>
      <c r="FI124" s="27">
        <v>10.305741231590009</v>
      </c>
      <c r="FJ124" s="27">
        <v>6.8333552328843297</v>
      </c>
      <c r="FK124" s="27">
        <v>26.379615217999998</v>
      </c>
      <c r="FL124" s="27">
        <v>13.952096150684888</v>
      </c>
      <c r="FM124" s="27">
        <v>10.177859893794455</v>
      </c>
      <c r="FN124" s="27">
        <v>6.553017031632443</v>
      </c>
      <c r="FO124" s="27">
        <v>26.522510595</v>
      </c>
      <c r="FP124" s="27">
        <v>13.811258391908598</v>
      </c>
      <c r="FQ124" s="27">
        <v>10.07512070958157</v>
      </c>
      <c r="FR124" s="27">
        <v>6.6585302849145869</v>
      </c>
      <c r="FS124" s="28">
        <v>24.570388582</v>
      </c>
      <c r="FT124" s="28">
        <v>15.048328077464364</v>
      </c>
      <c r="FU124" s="28">
        <v>10.977545822085462</v>
      </c>
      <c r="FV124" s="28">
        <v>10.679101251690842</v>
      </c>
      <c r="FW124" s="28">
        <v>24.508163893999999</v>
      </c>
      <c r="FX124" s="28">
        <v>15.039961881483002</v>
      </c>
      <c r="FY124" s="28">
        <v>10.971442798595465</v>
      </c>
      <c r="FZ124" s="28">
        <v>10.44975351894349</v>
      </c>
      <c r="GA124" s="28">
        <v>24.573525912000001</v>
      </c>
      <c r="GB124" s="28">
        <v>15.029137045541402</v>
      </c>
      <c r="GC124" s="28">
        <v>10.963546231484901</v>
      </c>
      <c r="GD124" s="28">
        <v>9.8996823904050899</v>
      </c>
      <c r="GE124" s="28">
        <v>24.643966228</v>
      </c>
      <c r="GF124" s="28">
        <v>15.003667424244146</v>
      </c>
      <c r="GG124" s="28">
        <v>10.944966497349487</v>
      </c>
      <c r="GH124" s="28">
        <v>9.7678877031096381</v>
      </c>
      <c r="GI124" s="28">
        <v>24.735134369000001</v>
      </c>
      <c r="GJ124" s="28">
        <v>14.973112846480857</v>
      </c>
      <c r="GK124" s="28">
        <v>10.922677358267434</v>
      </c>
      <c r="GL124" s="28">
        <v>9.6923650767619254</v>
      </c>
      <c r="GM124" s="28">
        <v>24.852763720999999</v>
      </c>
      <c r="GN124" s="28">
        <v>14.937479331139317</v>
      </c>
      <c r="GO124" s="28">
        <v>10.896683204933579</v>
      </c>
      <c r="GP124" s="28">
        <v>9.4942101674111345</v>
      </c>
      <c r="GQ124" s="28">
        <v>24.988645797</v>
      </c>
      <c r="GR124" s="28">
        <v>14.895775067838388</v>
      </c>
      <c r="GS124" s="28">
        <v>10.866260525483371</v>
      </c>
      <c r="GT124" s="28">
        <v>9.2672967498996428</v>
      </c>
      <c r="GU124" s="28">
        <v>25.163841746999999</v>
      </c>
      <c r="GV124" s="28">
        <v>14.848132797795911</v>
      </c>
      <c r="GW124" s="28">
        <v>10.831506152787135</v>
      </c>
      <c r="GX124" s="28">
        <v>9.1027568678724595</v>
      </c>
      <c r="GY124" s="28">
        <v>25.367672473999999</v>
      </c>
      <c r="GZ124" s="28">
        <v>14.79620128273991</v>
      </c>
      <c r="HA124" s="28">
        <v>10.793622835570565</v>
      </c>
      <c r="HB124" s="28">
        <v>9.0392537335519663</v>
      </c>
      <c r="HC124" s="28">
        <v>25.604201256</v>
      </c>
      <c r="HD124" s="28">
        <v>14.459793220636429</v>
      </c>
      <c r="HE124" s="28">
        <v>10.548217837909045</v>
      </c>
      <c r="HF124" s="28">
        <v>8.804082202496847</v>
      </c>
      <c r="HG124" s="28">
        <v>26.705487493</v>
      </c>
      <c r="HH124" s="28">
        <v>14.10401560161417</v>
      </c>
      <c r="HI124" s="28">
        <v>10.288683018148033</v>
      </c>
      <c r="HJ124" s="28">
        <v>7.8829732912749275</v>
      </c>
      <c r="HK124" s="28">
        <v>27.766875918</v>
      </c>
      <c r="HL124" s="28">
        <v>13.283278414413212</v>
      </c>
      <c r="HM124" s="28">
        <v>9.6899666668026292</v>
      </c>
      <c r="HN124" s="28">
        <v>3.078068145174683</v>
      </c>
      <c r="HO124" s="28">
        <v>28.237687770000001</v>
      </c>
      <c r="HP124" s="28">
        <v>12.991640056914694</v>
      </c>
      <c r="HQ124" s="28">
        <v>9.4772205453439859</v>
      </c>
      <c r="HR124" s="28">
        <v>-1.005573299295655</v>
      </c>
      <c r="HS124" s="28">
        <v>28.254675151000001</v>
      </c>
      <c r="HT124" s="28">
        <v>11.664302681881072</v>
      </c>
      <c r="HU124" s="28">
        <v>8.5089464101183658</v>
      </c>
      <c r="HV124" s="28">
        <v>-4.2882696404399994</v>
      </c>
      <c r="HW124" s="29">
        <v>24.549319285999999</v>
      </c>
      <c r="HX124" s="29">
        <v>15.048760493879925</v>
      </c>
      <c r="HY124" s="29">
        <v>10.977861263840294</v>
      </c>
      <c r="HZ124" s="29">
        <v>10.745842296212118</v>
      </c>
      <c r="IA124" s="29">
        <v>24.466072754999999</v>
      </c>
      <c r="IB124" s="29">
        <v>15.042290803979755</v>
      </c>
      <c r="IC124" s="29">
        <v>10.973141715132412</v>
      </c>
      <c r="ID124" s="29">
        <v>10.577689420848072</v>
      </c>
      <c r="IE124" s="29">
        <v>24.510284346999999</v>
      </c>
      <c r="IF124" s="29">
        <v>15.034490782958651</v>
      </c>
      <c r="IG124" s="29">
        <v>10.96745170839335</v>
      </c>
      <c r="IH124" s="29">
        <v>10.085871281156361</v>
      </c>
      <c r="II124" s="29">
        <v>24.563946699999999</v>
      </c>
      <c r="IJ124" s="29">
        <v>15.004143365431574</v>
      </c>
      <c r="IK124" s="29">
        <v>10.945313689819422</v>
      </c>
      <c r="IL124" s="29">
        <v>9.9945735730110545</v>
      </c>
      <c r="IM124" s="29">
        <v>24.637843445000001</v>
      </c>
      <c r="IN124" s="29">
        <v>14.970369745432125</v>
      </c>
      <c r="IO124" s="29">
        <v>10.920676304243223</v>
      </c>
      <c r="IP124" s="29">
        <v>9.9719013435455182</v>
      </c>
      <c r="IQ124" s="29">
        <v>24.741089886000001</v>
      </c>
      <c r="IR124" s="29">
        <v>14.933015503245514</v>
      </c>
      <c r="IS124" s="29">
        <v>10.893426904632717</v>
      </c>
      <c r="IT124" s="29">
        <v>9.7906994519280452</v>
      </c>
      <c r="IU124" s="29">
        <v>24.864022949999999</v>
      </c>
      <c r="IV124" s="29">
        <v>14.892260171005693</v>
      </c>
      <c r="IW124" s="29">
        <v>10.86369645718009</v>
      </c>
      <c r="IX124" s="29">
        <v>9.5916462858087659</v>
      </c>
      <c r="IY124" s="29">
        <v>25.029311002</v>
      </c>
      <c r="IZ124" s="29">
        <v>14.848916718007828</v>
      </c>
      <c r="JA124" s="29">
        <v>10.832078011667594</v>
      </c>
      <c r="JB124" s="29">
        <v>9.465231116681128</v>
      </c>
      <c r="JC124" s="29">
        <v>25.226392625999999</v>
      </c>
      <c r="JD124" s="29">
        <v>14.803192865853593</v>
      </c>
      <c r="JE124" s="29">
        <v>10.798723098111646</v>
      </c>
      <c r="JF124" s="29">
        <v>9.4304154716636113</v>
      </c>
      <c r="JG124" s="29">
        <v>25.470545721000001</v>
      </c>
      <c r="JH124" s="29">
        <v>14.710100061096783</v>
      </c>
      <c r="JI124" s="29">
        <v>10.730813193126604</v>
      </c>
      <c r="JJ124" s="29">
        <v>9.03303078664241</v>
      </c>
      <c r="JK124" s="29">
        <v>26.864394546</v>
      </c>
      <c r="JL124" s="29">
        <v>14.428934597793569</v>
      </c>
      <c r="JM124" s="29">
        <v>10.525706902174514</v>
      </c>
      <c r="JN124" s="29">
        <v>3.8530266050032367</v>
      </c>
      <c r="JO124" s="29">
        <v>27.869795503999999</v>
      </c>
      <c r="JP124" s="29">
        <v>12.693978993209891</v>
      </c>
      <c r="JQ124" s="29">
        <v>9.2600809435590179</v>
      </c>
      <c r="JR124" s="29">
        <v>-0.74788474896066504</v>
      </c>
      <c r="JS124" s="29">
        <v>28.291287694000001</v>
      </c>
      <c r="JT124" s="29">
        <v>12.516053904222515</v>
      </c>
      <c r="JU124" s="29">
        <v>9.1302870683056909</v>
      </c>
      <c r="JV124" s="29">
        <v>-4.483634571417241</v>
      </c>
      <c r="JW124" s="29">
        <v>28.069382603000001</v>
      </c>
      <c r="JX124" s="29">
        <v>11.947911087040762</v>
      </c>
      <c r="JY124" s="29">
        <v>8.7158347931428857</v>
      </c>
      <c r="JZ124" s="29">
        <v>-4.0894598620002682</v>
      </c>
    </row>
    <row r="125" spans="1:286" ht="15" thickBot="1" x14ac:dyDescent="0.35">
      <c r="A125" s="2"/>
      <c r="B125" s="74" t="s">
        <v>613</v>
      </c>
      <c r="C125" s="74" t="s">
        <v>563</v>
      </c>
      <c r="D125" s="74" t="s">
        <v>874</v>
      </c>
      <c r="E125" s="87">
        <v>389631</v>
      </c>
      <c r="F125" s="84">
        <v>401496</v>
      </c>
      <c r="G125" s="22">
        <v>23.577119349263157</v>
      </c>
      <c r="H125" s="22">
        <v>9.9970422396603631</v>
      </c>
      <c r="I125" s="22">
        <v>7.2927031299604126</v>
      </c>
      <c r="J125" s="22">
        <v>14.522194502539689</v>
      </c>
      <c r="K125" s="22">
        <v>23.545934372263158</v>
      </c>
      <c r="L125" s="22">
        <v>9.9910724581338872</v>
      </c>
      <c r="M125" s="22">
        <v>7.2883482574511627</v>
      </c>
      <c r="N125" s="22">
        <v>14.364384022542891</v>
      </c>
      <c r="O125" s="22">
        <v>23.613342978263159</v>
      </c>
      <c r="P125" s="22">
        <v>9.9834353552768267</v>
      </c>
      <c r="Q125" s="22">
        <v>7.2827770972445398</v>
      </c>
      <c r="R125" s="22">
        <v>13.907039350864773</v>
      </c>
      <c r="S125" s="22">
        <v>23.687080940263158</v>
      </c>
      <c r="T125" s="22">
        <v>9.9641996158457768</v>
      </c>
      <c r="U125" s="22">
        <v>7.26874489313927</v>
      </c>
      <c r="V125" s="22">
        <v>13.675322947695285</v>
      </c>
      <c r="W125" s="22">
        <v>23.778431807263157</v>
      </c>
      <c r="X125" s="22">
        <v>9.9416268868353797</v>
      </c>
      <c r="Y125" s="22">
        <v>7.2522784015951203</v>
      </c>
      <c r="Z125" s="22">
        <v>13.385179818594645</v>
      </c>
      <c r="AA125" s="22">
        <v>23.893124408263159</v>
      </c>
      <c r="AB125" s="22">
        <v>9.9157196874816869</v>
      </c>
      <c r="AC125" s="22">
        <v>7.2333794603597177</v>
      </c>
      <c r="AD125" s="22">
        <v>13.116130675822843</v>
      </c>
      <c r="AE125" s="22">
        <v>24.021188536263157</v>
      </c>
      <c r="AF125" s="22">
        <v>9.8859136167313757</v>
      </c>
      <c r="AG125" s="22">
        <v>7.2116363467225382</v>
      </c>
      <c r="AH125" s="22">
        <v>12.823781345332335</v>
      </c>
      <c r="AI125" s="22">
        <v>24.177879033263157</v>
      </c>
      <c r="AJ125" s="22">
        <v>9.8522664750930407</v>
      </c>
      <c r="AK125" s="22">
        <v>7.1870912253498744</v>
      </c>
      <c r="AL125" s="22">
        <v>12.514849807348545</v>
      </c>
      <c r="AM125" s="22">
        <v>24.352353494263156</v>
      </c>
      <c r="AN125" s="22">
        <v>9.8158811173118448</v>
      </c>
      <c r="AO125" s="22">
        <v>7.1605486134238223</v>
      </c>
      <c r="AP125" s="22">
        <v>12.139600157334913</v>
      </c>
      <c r="AQ125" s="22">
        <v>24.550379963263158</v>
      </c>
      <c r="AR125" s="22">
        <v>9.4229663670725081</v>
      </c>
      <c r="AS125" s="22">
        <v>6.8739227734818504</v>
      </c>
      <c r="AT125" s="22">
        <v>11.750563933222367</v>
      </c>
      <c r="AU125" s="22">
        <v>25.565230294263159</v>
      </c>
      <c r="AV125" s="22">
        <v>9.1791350418087916</v>
      </c>
      <c r="AW125" s="22">
        <v>6.6960512164448449</v>
      </c>
      <c r="AX125" s="22">
        <v>9.8375630351198389</v>
      </c>
      <c r="AY125" s="22">
        <v>26.452488454263158</v>
      </c>
      <c r="AZ125" s="22">
        <v>8.1954670486533523</v>
      </c>
      <c r="BA125" s="22">
        <v>5.9784791105606283</v>
      </c>
      <c r="BB125" s="22">
        <v>7.9458291752052865</v>
      </c>
      <c r="BC125" s="22">
        <v>26.963277417263157</v>
      </c>
      <c r="BD125" s="22">
        <v>7.9912143968900615</v>
      </c>
      <c r="BE125" s="22">
        <v>5.8294796448078987</v>
      </c>
      <c r="BF125" s="22">
        <v>6.8924690817787244</v>
      </c>
      <c r="BG125" s="22">
        <v>27.261603337263157</v>
      </c>
      <c r="BH125" s="22">
        <v>7.5420680132101552</v>
      </c>
      <c r="BI125" s="22">
        <v>5.5018336111562363</v>
      </c>
      <c r="BJ125" s="22">
        <v>6.2559037093743513</v>
      </c>
      <c r="BK125" s="25">
        <v>23.599919121263156</v>
      </c>
      <c r="BL125" s="25">
        <v>9.9992110713484834</v>
      </c>
      <c r="BM125" s="25">
        <v>7.2942852624813259</v>
      </c>
      <c r="BN125" s="25">
        <v>14.464102127424356</v>
      </c>
      <c r="BO125" s="25">
        <v>23.583825963263159</v>
      </c>
      <c r="BP125" s="25">
        <v>9.9964880829344587</v>
      </c>
      <c r="BQ125" s="25">
        <v>7.2922988803441147</v>
      </c>
      <c r="BR125" s="25">
        <v>14.411355104165986</v>
      </c>
      <c r="BS125" s="25">
        <v>23.630190046263159</v>
      </c>
      <c r="BT125" s="25">
        <v>9.9933587210011048</v>
      </c>
      <c r="BU125" s="25">
        <v>7.2900160543822903</v>
      </c>
      <c r="BV125" s="25">
        <v>14.150420270916694</v>
      </c>
      <c r="BW125" s="25">
        <v>23.677353632263156</v>
      </c>
      <c r="BX125" s="25">
        <v>9.9871414296158854</v>
      </c>
      <c r="BY125" s="25">
        <v>7.2854806268770442</v>
      </c>
      <c r="BZ125" s="25">
        <v>13.996517345674201</v>
      </c>
      <c r="CA125" s="25">
        <v>23.734949522263157</v>
      </c>
      <c r="CB125" s="25">
        <v>9.9802895497175843</v>
      </c>
      <c r="CC125" s="25">
        <v>7.2804822758865662</v>
      </c>
      <c r="CD125" s="25">
        <v>13.78009844919808</v>
      </c>
      <c r="CE125" s="25">
        <v>23.804404408263157</v>
      </c>
      <c r="CF125" s="25">
        <v>9.972811990318089</v>
      </c>
      <c r="CG125" s="25">
        <v>7.2750275004109941</v>
      </c>
      <c r="CH125" s="25">
        <v>13.589491515357484</v>
      </c>
      <c r="CI125" s="25">
        <v>23.880619676263159</v>
      </c>
      <c r="CJ125" s="25">
        <v>9.9647809612929628</v>
      </c>
      <c r="CK125" s="25">
        <v>7.2691689765492074</v>
      </c>
      <c r="CL125" s="25">
        <v>13.363287689766906</v>
      </c>
      <c r="CM125" s="25">
        <v>23.969478546263158</v>
      </c>
      <c r="CN125" s="25">
        <v>9.9561021414024751</v>
      </c>
      <c r="CO125" s="25">
        <v>7.2628378982700097</v>
      </c>
      <c r="CP125" s="25">
        <v>13.118781910421639</v>
      </c>
      <c r="CQ125" s="25">
        <v>24.068770849263156</v>
      </c>
      <c r="CR125" s="25">
        <v>9.9470503707523346</v>
      </c>
      <c r="CS125" s="25">
        <v>7.2562347576040569</v>
      </c>
      <c r="CT125" s="25">
        <v>12.799788482666285</v>
      </c>
      <c r="CU125" s="25">
        <v>24.181492165263158</v>
      </c>
      <c r="CV125" s="25">
        <v>9.6257509205987635</v>
      </c>
      <c r="CW125" s="25">
        <v>7.0218512820102674</v>
      </c>
      <c r="CX125" s="25">
        <v>12.456185074438887</v>
      </c>
      <c r="CY125" s="25">
        <v>24.561906293263156</v>
      </c>
      <c r="CZ125" s="25">
        <v>9.5858254836910977</v>
      </c>
      <c r="DA125" s="25">
        <v>6.9927262316482253</v>
      </c>
      <c r="DB125" s="25">
        <v>11.003485637100447</v>
      </c>
      <c r="DC125" s="25">
        <v>24.921502755263155</v>
      </c>
      <c r="DD125" s="25">
        <v>9.1817655521564916</v>
      </c>
      <c r="DE125" s="25">
        <v>6.6979701371201985</v>
      </c>
      <c r="DF125" s="25">
        <v>9.6465753783790475</v>
      </c>
      <c r="DG125" s="25">
        <v>25.293865301263157</v>
      </c>
      <c r="DH125" s="25">
        <v>9.1256621023845099</v>
      </c>
      <c r="DI125" s="25">
        <v>6.6570434516121049</v>
      </c>
      <c r="DJ125" s="25">
        <v>8.4979959078685354</v>
      </c>
      <c r="DK125" s="25">
        <v>25.541634932263158</v>
      </c>
      <c r="DL125" s="25">
        <v>8.771700542001529</v>
      </c>
      <c r="DM125" s="25">
        <v>6.3988334213443592</v>
      </c>
      <c r="DN125" s="25">
        <v>7.9320123151451014</v>
      </c>
      <c r="DO125" s="27">
        <v>23.576578978263157</v>
      </c>
      <c r="DP125" s="27">
        <v>9.9974586230126761</v>
      </c>
      <c r="DQ125" s="27">
        <v>7.2930068758188247</v>
      </c>
      <c r="DR125" s="27">
        <v>14.524286407764937</v>
      </c>
      <c r="DS125" s="27">
        <v>23.538695139263158</v>
      </c>
      <c r="DT125" s="27">
        <v>9.992859473672743</v>
      </c>
      <c r="DU125" s="27">
        <v>7.289651860407024</v>
      </c>
      <c r="DV125" s="27">
        <v>14.401156734867206</v>
      </c>
      <c r="DW125" s="27">
        <v>23.595274519263157</v>
      </c>
      <c r="DX125" s="27">
        <v>9.9876715437541126</v>
      </c>
      <c r="DY125" s="27">
        <v>7.2858673377603642</v>
      </c>
      <c r="DZ125" s="27">
        <v>13.987986328548789</v>
      </c>
      <c r="EA125" s="27">
        <v>23.657070849263157</v>
      </c>
      <c r="EB125" s="27">
        <v>9.9722338610765089</v>
      </c>
      <c r="EC125" s="27">
        <v>7.2746057631782683</v>
      </c>
      <c r="ED125" s="27">
        <v>13.797286142638708</v>
      </c>
      <c r="EE125" s="27">
        <v>23.733992540263159</v>
      </c>
      <c r="EF125" s="27">
        <v>9.9555125440409924</v>
      </c>
      <c r="EG125" s="27">
        <v>7.2624077952034822</v>
      </c>
      <c r="EH125" s="27">
        <v>13.551732090056834</v>
      </c>
      <c r="EI125" s="27">
        <v>23.827154988263157</v>
      </c>
      <c r="EJ125" s="27">
        <v>9.9376733357984044</v>
      </c>
      <c r="EK125" s="27">
        <v>7.2493943411569823</v>
      </c>
      <c r="EL125" s="27">
        <v>13.342428869334226</v>
      </c>
      <c r="EM125" s="27">
        <v>23.928572634263158</v>
      </c>
      <c r="EN125" s="27">
        <v>9.9186483176423117</v>
      </c>
      <c r="EO125" s="27">
        <v>7.2355158552880248</v>
      </c>
      <c r="EP125" s="27">
        <v>13.111601373059292</v>
      </c>
      <c r="EQ125" s="27">
        <v>24.049437008263158</v>
      </c>
      <c r="ER125" s="27">
        <v>9.8985982688633225</v>
      </c>
      <c r="ES125" s="27">
        <v>7.2208896238506588</v>
      </c>
      <c r="ET125" s="27">
        <v>12.877332215656224</v>
      </c>
      <c r="EU125" s="27">
        <v>24.184363739263159</v>
      </c>
      <c r="EV125" s="27">
        <v>9.8777740608017925</v>
      </c>
      <c r="EW125" s="27">
        <v>7.2056986539949168</v>
      </c>
      <c r="EX125" s="27">
        <v>12.575592590424135</v>
      </c>
      <c r="EY125" s="27">
        <v>24.339006187263159</v>
      </c>
      <c r="EZ125" s="27">
        <v>9.5291354909170103</v>
      </c>
      <c r="FA125" s="27">
        <v>6.9513716711862443</v>
      </c>
      <c r="FB125" s="27">
        <v>12.257857703195119</v>
      </c>
      <c r="FC125" s="27">
        <v>25.106562363263158</v>
      </c>
      <c r="FD125" s="27">
        <v>9.3983640296445206</v>
      </c>
      <c r="FE125" s="27">
        <v>6.8559757108543025</v>
      </c>
      <c r="FF125" s="27">
        <v>10.752095944720864</v>
      </c>
      <c r="FG125" s="27">
        <v>25.896493039263156</v>
      </c>
      <c r="FH125" s="27">
        <v>8.934790637019228</v>
      </c>
      <c r="FI125" s="27">
        <v>6.5178053750370868</v>
      </c>
      <c r="FJ125" s="27">
        <v>9.580501342113088</v>
      </c>
      <c r="FK125" s="27">
        <v>26.392828317263159</v>
      </c>
      <c r="FL125" s="27">
        <v>8.8069417086271127</v>
      </c>
      <c r="FM125" s="27">
        <v>6.4245413617524001</v>
      </c>
      <c r="FN125" s="27">
        <v>9.1062394156423778</v>
      </c>
      <c r="FO125" s="27">
        <v>26.677604846263158</v>
      </c>
      <c r="FP125" s="27">
        <v>8.4170682236039447</v>
      </c>
      <c r="FQ125" s="27">
        <v>6.1401340824435913</v>
      </c>
      <c r="FR125" s="27">
        <v>9.0506891006889347</v>
      </c>
      <c r="FS125" s="28">
        <v>23.577698404263156</v>
      </c>
      <c r="FT125" s="28">
        <v>9.9970421857740153</v>
      </c>
      <c r="FU125" s="28">
        <v>7.2927030906510719</v>
      </c>
      <c r="FV125" s="28">
        <v>14.517535524702428</v>
      </c>
      <c r="FW125" s="28">
        <v>23.545854961263156</v>
      </c>
      <c r="FX125" s="28">
        <v>9.9910722277845601</v>
      </c>
      <c r="FY125" s="28">
        <v>7.2883480894145354</v>
      </c>
      <c r="FZ125" s="28">
        <v>14.374915457586676</v>
      </c>
      <c r="GA125" s="28">
        <v>23.621801059263156</v>
      </c>
      <c r="GB125" s="28">
        <v>9.9834348752343534</v>
      </c>
      <c r="GC125" s="28">
        <v>7.2827767470602387</v>
      </c>
      <c r="GD125" s="28">
        <v>13.943908415996013</v>
      </c>
      <c r="GE125" s="28">
        <v>23.717493357263159</v>
      </c>
      <c r="GF125" s="28">
        <v>9.963402729552481</v>
      </c>
      <c r="GG125" s="28">
        <v>7.2681635756829648</v>
      </c>
      <c r="GH125" s="28">
        <v>13.74921953450143</v>
      </c>
      <c r="GI125" s="28">
        <v>23.845423832263158</v>
      </c>
      <c r="GJ125" s="28">
        <v>9.9399980111430786</v>
      </c>
      <c r="GK125" s="28">
        <v>7.2510901594556172</v>
      </c>
      <c r="GL125" s="28">
        <v>13.508287151058855</v>
      </c>
      <c r="GM125" s="28">
        <v>24.014391961263158</v>
      </c>
      <c r="GN125" s="28">
        <v>9.9132503322313159</v>
      </c>
      <c r="GO125" s="28">
        <v>7.2315781000841834</v>
      </c>
      <c r="GP125" s="28">
        <v>13.318278744446646</v>
      </c>
      <c r="GQ125" s="28">
        <v>24.215199576263156</v>
      </c>
      <c r="GR125" s="28">
        <v>9.8825791907999001</v>
      </c>
      <c r="GS125" s="28">
        <v>7.2092039294290888</v>
      </c>
      <c r="GT125" s="28">
        <v>13.118167491668657</v>
      </c>
      <c r="GU125" s="28">
        <v>24.476410785263155</v>
      </c>
      <c r="GV125" s="28">
        <v>9.8480661834101078</v>
      </c>
      <c r="GW125" s="28">
        <v>7.1840271710457575</v>
      </c>
      <c r="GX125" s="28">
        <v>12.909903887622113</v>
      </c>
      <c r="GY125" s="28">
        <v>24.781963321263156</v>
      </c>
      <c r="GZ125" s="28">
        <v>9.8108068862026201</v>
      </c>
      <c r="HA125" s="28">
        <v>7.1568470324756523</v>
      </c>
      <c r="HB125" s="28">
        <v>12.632542616081317</v>
      </c>
      <c r="HC125" s="28">
        <v>25.141717050263157</v>
      </c>
      <c r="HD125" s="28">
        <v>9.4457576262832212</v>
      </c>
      <c r="HE125" s="28">
        <v>6.8905486797646427</v>
      </c>
      <c r="HF125" s="28">
        <v>12.385812410067055</v>
      </c>
      <c r="HG125" s="28">
        <v>26.867524710263158</v>
      </c>
      <c r="HH125" s="28">
        <v>9.1977942545192466</v>
      </c>
      <c r="HI125" s="28">
        <v>6.7096628523341373</v>
      </c>
      <c r="HJ125" s="28">
        <v>11.082511782793731</v>
      </c>
      <c r="HK125" s="28">
        <v>28.244335113263158</v>
      </c>
      <c r="HL125" s="28">
        <v>7.6191131059749786</v>
      </c>
      <c r="HM125" s="28">
        <v>5.5580369336674762</v>
      </c>
      <c r="HN125" s="28">
        <v>4.5643304950182575</v>
      </c>
      <c r="HO125" s="28">
        <v>28.829811442263157</v>
      </c>
      <c r="HP125" s="28">
        <v>7.4136498306982368</v>
      </c>
      <c r="HQ125" s="28">
        <v>5.4081543349165964</v>
      </c>
      <c r="HR125" s="28">
        <v>-0.97782034595356393</v>
      </c>
      <c r="HS125" s="28">
        <v>29.070200069263159</v>
      </c>
      <c r="HT125" s="28">
        <v>5.97031263196582</v>
      </c>
      <c r="HU125" s="28">
        <v>4.3552599433108456</v>
      </c>
      <c r="HV125" s="28">
        <v>-5.2771310278983492</v>
      </c>
      <c r="HW125" s="29">
        <v>23.557658087263157</v>
      </c>
      <c r="HX125" s="29">
        <v>9.9974562628696511</v>
      </c>
      <c r="HY125" s="29">
        <v>7.2930051541273473</v>
      </c>
      <c r="HZ125" s="29">
        <v>14.59046378978881</v>
      </c>
      <c r="IA125" s="29">
        <v>23.506045725263156</v>
      </c>
      <c r="IB125" s="29">
        <v>9.9929105508233231</v>
      </c>
      <c r="IC125" s="29">
        <v>7.2896891204772505</v>
      </c>
      <c r="ID125" s="29">
        <v>14.518035416742139</v>
      </c>
      <c r="IE125" s="29">
        <v>23.561775745263159</v>
      </c>
      <c r="IF125" s="29">
        <v>9.9873430148851785</v>
      </c>
      <c r="IG125" s="29">
        <v>7.2856276805244224</v>
      </c>
      <c r="IH125" s="29">
        <v>14.157464785222832</v>
      </c>
      <c r="II125" s="29">
        <v>23.640765880263157</v>
      </c>
      <c r="IJ125" s="29">
        <v>9.9617106345169031</v>
      </c>
      <c r="IK125" s="29">
        <v>7.2669292159127119</v>
      </c>
      <c r="IL125" s="29">
        <v>14.015438276768466</v>
      </c>
      <c r="IM125" s="29">
        <v>23.750087311263158</v>
      </c>
      <c r="IN125" s="29">
        <v>9.9333725875302914</v>
      </c>
      <c r="IO125" s="29">
        <v>7.2462570051725832</v>
      </c>
      <c r="IP125" s="29">
        <v>13.833963239759663</v>
      </c>
      <c r="IQ125" s="29">
        <v>23.901897748263156</v>
      </c>
      <c r="IR125" s="29">
        <v>9.9021147333347113</v>
      </c>
      <c r="IS125" s="29">
        <v>7.2234548357245423</v>
      </c>
      <c r="IT125" s="29">
        <v>13.679855968495772</v>
      </c>
      <c r="IU125" s="29">
        <v>24.085819782263158</v>
      </c>
      <c r="IV125" s="29">
        <v>9.8682847965763685</v>
      </c>
      <c r="IW125" s="29">
        <v>7.1987763678567989</v>
      </c>
      <c r="IX125" s="29">
        <v>13.504096184309807</v>
      </c>
      <c r="IY125" s="29">
        <v>24.332278582263157</v>
      </c>
      <c r="IZ125" s="29">
        <v>9.8324237229439131</v>
      </c>
      <c r="JA125" s="29">
        <v>7.1726162139179053</v>
      </c>
      <c r="JB125" s="29">
        <v>13.32527846202658</v>
      </c>
      <c r="JC125" s="29">
        <v>24.624732434263159</v>
      </c>
      <c r="JD125" s="29">
        <v>9.7947035058121958</v>
      </c>
      <c r="JE125" s="29">
        <v>7.145099840680234</v>
      </c>
      <c r="JF125" s="29">
        <v>13.076521708349208</v>
      </c>
      <c r="JG125" s="29">
        <v>24.988335901263156</v>
      </c>
      <c r="JH125" s="29">
        <v>9.4449229195439326</v>
      </c>
      <c r="JI125" s="29">
        <v>6.88993977281954</v>
      </c>
      <c r="JJ125" s="29">
        <v>12.616372205570633</v>
      </c>
      <c r="JK125" s="29">
        <v>27.101585157263159</v>
      </c>
      <c r="JL125" s="29">
        <v>9.2200871950309917</v>
      </c>
      <c r="JM125" s="29">
        <v>6.7259252420638767</v>
      </c>
      <c r="JN125" s="29">
        <v>6.3498221793397391</v>
      </c>
      <c r="JO125" s="29">
        <v>28.318127001263157</v>
      </c>
      <c r="JP125" s="29">
        <v>7.0002618933623992</v>
      </c>
      <c r="JQ125" s="29">
        <v>5.1065935900257795</v>
      </c>
      <c r="JR125" s="29">
        <v>-0.16269940897849011</v>
      </c>
      <c r="JS125" s="29">
        <v>28.816590982263158</v>
      </c>
      <c r="JT125" s="29">
        <v>6.8466925398156215</v>
      </c>
      <c r="JU125" s="29">
        <v>4.9945668846835165</v>
      </c>
      <c r="JV125" s="29">
        <v>-4.950413704372771</v>
      </c>
      <c r="JW125" s="29">
        <v>28.781232843263158</v>
      </c>
      <c r="JX125" s="29">
        <v>6.0953555926872358</v>
      </c>
      <c r="JY125" s="29">
        <v>4.4464770422458564</v>
      </c>
      <c r="JZ125" s="29">
        <v>-4.9284073247278926</v>
      </c>
    </row>
    <row r="126" spans="1:286" ht="15" thickBot="1" x14ac:dyDescent="0.35">
      <c r="A126" s="2"/>
      <c r="B126" s="74" t="s">
        <v>614</v>
      </c>
      <c r="C126" s="74" t="s">
        <v>510</v>
      </c>
      <c r="D126" s="74" t="s">
        <v>872</v>
      </c>
      <c r="E126" s="87">
        <v>385608</v>
      </c>
      <c r="F126" s="84">
        <v>393881</v>
      </c>
      <c r="G126" s="22">
        <v>31.658312097</v>
      </c>
      <c r="H126" s="22">
        <v>12.232863555625723</v>
      </c>
      <c r="I126" s="22">
        <v>8.923703651723411</v>
      </c>
      <c r="J126" s="22">
        <v>11.89341675976125</v>
      </c>
      <c r="K126" s="22">
        <v>31.629531151000002</v>
      </c>
      <c r="L126" s="22">
        <v>12.224116160325979</v>
      </c>
      <c r="M126" s="22">
        <v>8.9173225486379035</v>
      </c>
      <c r="N126" s="22">
        <v>11.861075529691842</v>
      </c>
      <c r="O126" s="22">
        <v>31.704770494999998</v>
      </c>
      <c r="P126" s="22">
        <v>12.212651027076742</v>
      </c>
      <c r="Q126" s="22">
        <v>8.90895889355596</v>
      </c>
      <c r="R126" s="22">
        <v>11.503704445542398</v>
      </c>
      <c r="S126" s="22">
        <v>31.782721489</v>
      </c>
      <c r="T126" s="22">
        <v>12.18204755446121</v>
      </c>
      <c r="U126" s="22">
        <v>8.8866340863599351</v>
      </c>
      <c r="V126" s="22">
        <v>11.243144680232213</v>
      </c>
      <c r="W126" s="22">
        <v>31.879174198000001</v>
      </c>
      <c r="X126" s="22">
        <v>12.145902511823264</v>
      </c>
      <c r="Y126" s="22">
        <v>8.8602667809850946</v>
      </c>
      <c r="Z126" s="22">
        <v>10.938977548177171</v>
      </c>
      <c r="AA126" s="22">
        <v>31.999574085999999</v>
      </c>
      <c r="AB126" s="22">
        <v>12.104179847025854</v>
      </c>
      <c r="AC126" s="22">
        <v>8.8298306778994</v>
      </c>
      <c r="AD126" s="22">
        <v>10.56741954211531</v>
      </c>
      <c r="AE126" s="22">
        <v>32.132327809000003</v>
      </c>
      <c r="AF126" s="22">
        <v>12.055730259438239</v>
      </c>
      <c r="AG126" s="22">
        <v>8.794487378293864</v>
      </c>
      <c r="AH126" s="22">
        <v>10.206761728109136</v>
      </c>
      <c r="AI126" s="22">
        <v>32.287612478</v>
      </c>
      <c r="AJ126" s="22">
        <v>12.000690738614669</v>
      </c>
      <c r="AK126" s="22">
        <v>8.7543368141410802</v>
      </c>
      <c r="AL126" s="22">
        <v>9.7928199968325558</v>
      </c>
      <c r="AM126" s="22">
        <v>32.456857345000003</v>
      </c>
      <c r="AN126" s="22">
        <v>11.940873144068346</v>
      </c>
      <c r="AO126" s="22">
        <v>8.7107007117303059</v>
      </c>
      <c r="AP126" s="22">
        <v>9.3520851110233778</v>
      </c>
      <c r="AQ126" s="22">
        <v>32.646370318999999</v>
      </c>
      <c r="AR126" s="22">
        <v>11.363500259260359</v>
      </c>
      <c r="AS126" s="22">
        <v>8.289515230739827</v>
      </c>
      <c r="AT126" s="22">
        <v>8.8347823402220129</v>
      </c>
      <c r="AU126" s="22">
        <v>33.565876080000002</v>
      </c>
      <c r="AV126" s="22">
        <v>10.954638491177494</v>
      </c>
      <c r="AW126" s="22">
        <v>7.9912562633034394</v>
      </c>
      <c r="AX126" s="22">
        <v>6.3274411193479239</v>
      </c>
      <c r="AY126" s="22">
        <v>34.353010892</v>
      </c>
      <c r="AZ126" s="22">
        <v>10.001447910935717</v>
      </c>
      <c r="BA126" s="22">
        <v>7.2959170058178024</v>
      </c>
      <c r="BB126" s="22">
        <v>3.659048135166536</v>
      </c>
      <c r="BC126" s="22">
        <v>34.804060454000002</v>
      </c>
      <c r="BD126" s="22">
        <v>9.6667014937118712</v>
      </c>
      <c r="BE126" s="22">
        <v>7.0517241549617165</v>
      </c>
      <c r="BF126" s="22">
        <v>2.1719118277328349</v>
      </c>
      <c r="BG126" s="22">
        <v>35.096329519999998</v>
      </c>
      <c r="BH126" s="22">
        <v>8.8808518735161428</v>
      </c>
      <c r="BI126" s="22">
        <v>6.478457798024297</v>
      </c>
      <c r="BJ126" s="22">
        <v>1.063587147605233</v>
      </c>
      <c r="BK126" s="25">
        <v>31.691627429</v>
      </c>
      <c r="BL126" s="25">
        <v>12.236005430245074</v>
      </c>
      <c r="BM126" s="25">
        <v>8.9259956055154621</v>
      </c>
      <c r="BN126" s="25">
        <v>11.82581167416064</v>
      </c>
      <c r="BO126" s="25">
        <v>31.690982115000001</v>
      </c>
      <c r="BP126" s="25">
        <v>12.232234441807535</v>
      </c>
      <c r="BQ126" s="25">
        <v>8.9232447219518836</v>
      </c>
      <c r="BR126" s="25">
        <v>11.810953603441426</v>
      </c>
      <c r="BS126" s="25">
        <v>31.759911622000001</v>
      </c>
      <c r="BT126" s="25">
        <v>12.227910443258693</v>
      </c>
      <c r="BU126" s="25">
        <v>8.9200904252113951</v>
      </c>
      <c r="BV126" s="25">
        <v>11.550699573138516</v>
      </c>
      <c r="BW126" s="25">
        <v>31.831032466</v>
      </c>
      <c r="BX126" s="25">
        <v>12.218565451041032</v>
      </c>
      <c r="BY126" s="25">
        <v>8.9132733834943139</v>
      </c>
      <c r="BZ126" s="25">
        <v>11.346721307172448</v>
      </c>
      <c r="CA126" s="25">
        <v>31.916489554999998</v>
      </c>
      <c r="CB126" s="25">
        <v>12.208269973072078</v>
      </c>
      <c r="CC126" s="25">
        <v>8.905762975654806</v>
      </c>
      <c r="CD126" s="25">
        <v>11.080011971407764</v>
      </c>
      <c r="CE126" s="25">
        <v>32.02089685</v>
      </c>
      <c r="CF126" s="25">
        <v>12.197043839665506</v>
      </c>
      <c r="CG126" s="25">
        <v>8.8975736676306116</v>
      </c>
      <c r="CH126" s="25">
        <v>10.772697308519508</v>
      </c>
      <c r="CI126" s="25">
        <v>32.136295740999998</v>
      </c>
      <c r="CJ126" s="25">
        <v>12.184890834373183</v>
      </c>
      <c r="CK126" s="25">
        <v>8.888708219470141</v>
      </c>
      <c r="CL126" s="25">
        <v>10.447065175907358</v>
      </c>
      <c r="CM126" s="25">
        <v>32.265410670000001</v>
      </c>
      <c r="CN126" s="25">
        <v>12.17171455361324</v>
      </c>
      <c r="CO126" s="25">
        <v>8.879096306102598</v>
      </c>
      <c r="CP126" s="25">
        <v>10.059366766980634</v>
      </c>
      <c r="CQ126" s="25">
        <v>32.409735191000003</v>
      </c>
      <c r="CR126" s="25">
        <v>12.157899655102153</v>
      </c>
      <c r="CS126" s="25">
        <v>8.8690185299767546</v>
      </c>
      <c r="CT126" s="25">
        <v>9.6425688418195179</v>
      </c>
      <c r="CU126" s="25">
        <v>32.572931267999998</v>
      </c>
      <c r="CV126" s="25">
        <v>11.639089402658417</v>
      </c>
      <c r="CW126" s="25">
        <v>8.4905536739574483</v>
      </c>
      <c r="CX126" s="25">
        <v>9.1440155477443952</v>
      </c>
      <c r="CY126" s="25">
        <v>33.054875873</v>
      </c>
      <c r="CZ126" s="25">
        <v>11.575226701270854</v>
      </c>
      <c r="DA126" s="25">
        <v>8.4439667224240083</v>
      </c>
      <c r="DB126" s="25">
        <v>7.214059262376054</v>
      </c>
      <c r="DC126" s="25">
        <v>33.427993903999997</v>
      </c>
      <c r="DD126" s="25">
        <v>10.958370532478261</v>
      </c>
      <c r="DE126" s="25">
        <v>7.9939787354729841</v>
      </c>
      <c r="DF126" s="25">
        <v>5.2012247253564574</v>
      </c>
      <c r="DG126" s="25">
        <v>33.785655706</v>
      </c>
      <c r="DH126" s="25">
        <v>10.867396199568955</v>
      </c>
      <c r="DI126" s="25">
        <v>7.9276142262062619</v>
      </c>
      <c r="DJ126" s="25">
        <v>3.5266601312306278</v>
      </c>
      <c r="DK126" s="25">
        <v>33.969409327999998</v>
      </c>
      <c r="DL126" s="25">
        <v>10.504660397505971</v>
      </c>
      <c r="DM126" s="25">
        <v>7.6630035087923778</v>
      </c>
      <c r="DN126" s="25">
        <v>2.810512386239477</v>
      </c>
      <c r="DO126" s="27">
        <v>31.657921033000001</v>
      </c>
      <c r="DP126" s="27">
        <v>12.233518152553772</v>
      </c>
      <c r="DQ126" s="27">
        <v>8.9241811710687937</v>
      </c>
      <c r="DR126" s="27">
        <v>11.895265285635743</v>
      </c>
      <c r="DS126" s="27">
        <v>31.624236917000001</v>
      </c>
      <c r="DT126" s="27">
        <v>12.226920739379716</v>
      </c>
      <c r="DU126" s="27">
        <v>8.9193684500108379</v>
      </c>
      <c r="DV126" s="27">
        <v>11.895290114419495</v>
      </c>
      <c r="DW126" s="27">
        <v>31.691544803999999</v>
      </c>
      <c r="DX126" s="27">
        <v>12.219330089514123</v>
      </c>
      <c r="DY126" s="27">
        <v>8.9138311766147496</v>
      </c>
      <c r="DZ126" s="27">
        <v>11.579313145468769</v>
      </c>
      <c r="EA126" s="27">
        <v>31.760641635999999</v>
      </c>
      <c r="EB126" s="27">
        <v>12.19480437304381</v>
      </c>
      <c r="EC126" s="27">
        <v>8.8959400079090702</v>
      </c>
      <c r="ED126" s="27">
        <v>11.357617427568314</v>
      </c>
      <c r="EE126" s="27">
        <v>31.846196094</v>
      </c>
      <c r="EF126" s="27">
        <v>12.168174318157154</v>
      </c>
      <c r="EG126" s="27">
        <v>8.8765137536263303</v>
      </c>
      <c r="EH126" s="27">
        <v>11.096170558832455</v>
      </c>
      <c r="EI126" s="27">
        <v>31.950244807000001</v>
      </c>
      <c r="EJ126" s="27">
        <v>12.139752207088316</v>
      </c>
      <c r="EK126" s="27">
        <v>8.855780219308599</v>
      </c>
      <c r="EL126" s="27">
        <v>10.782517355461334</v>
      </c>
      <c r="EM126" s="27">
        <v>32.062600650999997</v>
      </c>
      <c r="EN126" s="27">
        <v>12.109279678886919</v>
      </c>
      <c r="EO126" s="27">
        <v>8.8335509342396108</v>
      </c>
      <c r="EP126" s="27">
        <v>10.481408825619262</v>
      </c>
      <c r="EQ126" s="27">
        <v>32.190080799</v>
      </c>
      <c r="ER126" s="27">
        <v>12.077115090587249</v>
      </c>
      <c r="ES126" s="27">
        <v>8.8100873148866459</v>
      </c>
      <c r="ET126" s="27">
        <v>10.141017850835929</v>
      </c>
      <c r="EU126" s="27">
        <v>32.328392088999998</v>
      </c>
      <c r="EV126" s="27">
        <v>12.043610701578828</v>
      </c>
      <c r="EW126" s="27">
        <v>8.7856463295700316</v>
      </c>
      <c r="EX126" s="27">
        <v>9.7727382132352147</v>
      </c>
      <c r="EY126" s="27">
        <v>32.484053216999996</v>
      </c>
      <c r="EZ126" s="27">
        <v>11.50473619572789</v>
      </c>
      <c r="FA126" s="27">
        <v>8.3925448800348423</v>
      </c>
      <c r="FB126" s="27">
        <v>9.3278125918469073</v>
      </c>
      <c r="FC126" s="27">
        <v>33.211976925999998</v>
      </c>
      <c r="FD126" s="27">
        <v>11.289671872981199</v>
      </c>
      <c r="FE126" s="27">
        <v>8.2356584508252659</v>
      </c>
      <c r="FF126" s="27">
        <v>7.1559410099886094</v>
      </c>
      <c r="FG126" s="27">
        <v>33.923624344000004</v>
      </c>
      <c r="FH126" s="27">
        <v>10.55193170343988</v>
      </c>
      <c r="FI126" s="27">
        <v>7.6974872683361664</v>
      </c>
      <c r="FJ126" s="27">
        <v>5.2981762349420691</v>
      </c>
      <c r="FK126" s="27">
        <v>34.363183243000002</v>
      </c>
      <c r="FL126" s="27">
        <v>10.343503907079986</v>
      </c>
      <c r="FM126" s="27">
        <v>7.5454420927286865</v>
      </c>
      <c r="FN126" s="27">
        <v>4.5054218231690584</v>
      </c>
      <c r="FO126" s="27">
        <v>34.644700632000003</v>
      </c>
      <c r="FP126" s="27">
        <v>10.136868032033622</v>
      </c>
      <c r="FQ126" s="27">
        <v>7.3947040987713928</v>
      </c>
      <c r="FR126" s="27">
        <v>4.110498616710295</v>
      </c>
      <c r="FS126" s="28">
        <v>31.658501393999998</v>
      </c>
      <c r="FT126" s="28">
        <v>12.232863541216556</v>
      </c>
      <c r="FU126" s="28">
        <v>8.9237036412121249</v>
      </c>
      <c r="FV126" s="28">
        <v>11.888715283484686</v>
      </c>
      <c r="FW126" s="28">
        <v>31.627442893999998</v>
      </c>
      <c r="FX126" s="28">
        <v>12.224116099136356</v>
      </c>
      <c r="FY126" s="28">
        <v>8.917322504000925</v>
      </c>
      <c r="FZ126" s="28">
        <v>11.870470786201912</v>
      </c>
      <c r="GA126" s="28">
        <v>31.708385585999999</v>
      </c>
      <c r="GB126" s="28">
        <v>12.212650899170688</v>
      </c>
      <c r="GC126" s="28">
        <v>8.9089588002502751</v>
      </c>
      <c r="GD126" s="28">
        <v>11.538243203942905</v>
      </c>
      <c r="GE126" s="28">
        <v>31.801413944</v>
      </c>
      <c r="GF126" s="28">
        <v>12.181021555660548</v>
      </c>
      <c r="GG126" s="28">
        <v>8.885885634519326</v>
      </c>
      <c r="GH126" s="28">
        <v>11.318584766508451</v>
      </c>
      <c r="GI126" s="28">
        <v>31.924432813999999</v>
      </c>
      <c r="GJ126" s="28">
        <v>12.143840825338403</v>
      </c>
      <c r="GK126" s="28">
        <v>8.8587628093982289</v>
      </c>
      <c r="GL126" s="28">
        <v>11.064750848337763</v>
      </c>
      <c r="GM126" s="28">
        <v>32.086507273999999</v>
      </c>
      <c r="GN126" s="28">
        <v>12.101080130873276</v>
      </c>
      <c r="GO126" s="28">
        <v>8.8275694781219087</v>
      </c>
      <c r="GP126" s="28">
        <v>10.783443907618064</v>
      </c>
      <c r="GQ126" s="28">
        <v>32.273712119999999</v>
      </c>
      <c r="GR126" s="28">
        <v>12.051585729070325</v>
      </c>
      <c r="GS126" s="28">
        <v>8.7914640010927165</v>
      </c>
      <c r="GT126" s="28">
        <v>10.510088244950254</v>
      </c>
      <c r="GU126" s="28">
        <v>32.509551129000002</v>
      </c>
      <c r="GV126" s="28">
        <v>11.995501174933075</v>
      </c>
      <c r="GW126" s="28">
        <v>8.7505510996870868</v>
      </c>
      <c r="GX126" s="28">
        <v>10.16889978351405</v>
      </c>
      <c r="GY126" s="28">
        <v>32.781779190000002</v>
      </c>
      <c r="GZ126" s="28">
        <v>11.934636320757692</v>
      </c>
      <c r="HA126" s="28">
        <v>8.7061510359573884</v>
      </c>
      <c r="HB126" s="28">
        <v>9.8289705941598982</v>
      </c>
      <c r="HC126" s="28">
        <v>33.097276305000001</v>
      </c>
      <c r="HD126" s="28">
        <v>11.611506851267199</v>
      </c>
      <c r="HE126" s="28">
        <v>8.4704325867357682</v>
      </c>
      <c r="HF126" s="28">
        <v>9.446937964870088</v>
      </c>
      <c r="HG126" s="28">
        <v>34.563552383999998</v>
      </c>
      <c r="HH126" s="28">
        <v>11.197474336614933</v>
      </c>
      <c r="HI126" s="28">
        <v>8.1684016316667485</v>
      </c>
      <c r="HJ126" s="28">
        <v>7.4590096770656302</v>
      </c>
      <c r="HK126" s="28">
        <v>35.815572982999996</v>
      </c>
      <c r="HL126" s="28">
        <v>9.4474428362917937</v>
      </c>
      <c r="HM126" s="28">
        <v>6.891778017003551</v>
      </c>
      <c r="HN126" s="28">
        <v>0.77124968189091447</v>
      </c>
      <c r="HO126" s="28">
        <v>36.511918469999998</v>
      </c>
      <c r="HP126" s="28">
        <v>9.1108338651637979</v>
      </c>
      <c r="HQ126" s="28">
        <v>6.6462264590058044</v>
      </c>
      <c r="HR126" s="28">
        <v>-4.4709322537466747</v>
      </c>
      <c r="HS126" s="28">
        <v>36.816332262000003</v>
      </c>
      <c r="HT126" s="28">
        <v>7.8480920757352051</v>
      </c>
      <c r="HU126" s="28">
        <v>5.725073904146682</v>
      </c>
      <c r="HV126" s="28">
        <v>-8.3629686723602745</v>
      </c>
      <c r="HW126" s="29">
        <v>31.632686148000001</v>
      </c>
      <c r="HX126" s="29">
        <v>12.232970465150238</v>
      </c>
      <c r="HY126" s="29">
        <v>8.9237816407330968</v>
      </c>
      <c r="HZ126" s="29">
        <v>11.971629041859522</v>
      </c>
      <c r="IA126" s="29">
        <v>31.575889291999999</v>
      </c>
      <c r="IB126" s="29">
        <v>12.225977065691644</v>
      </c>
      <c r="IC126" s="29">
        <v>8.9186800531936932</v>
      </c>
      <c r="ID126" s="29">
        <v>12.033389311927186</v>
      </c>
      <c r="IE126" s="29">
        <v>31.630335046999999</v>
      </c>
      <c r="IF126" s="29">
        <v>12.217460835909852</v>
      </c>
      <c r="IG126" s="29">
        <v>8.9124675821351271</v>
      </c>
      <c r="IH126" s="29">
        <v>11.785017820832955</v>
      </c>
      <c r="II126" s="29">
        <v>31.702373242</v>
      </c>
      <c r="IJ126" s="29">
        <v>12.176167980652629</v>
      </c>
      <c r="IK126" s="29">
        <v>8.8823450191249709</v>
      </c>
      <c r="IL126" s="29">
        <v>11.624285033080977</v>
      </c>
      <c r="IM126" s="29">
        <v>31.801678307</v>
      </c>
      <c r="IN126" s="29">
        <v>12.131035445683089</v>
      </c>
      <c r="IO126" s="29">
        <v>8.849421463222642</v>
      </c>
      <c r="IP126" s="29">
        <v>11.44379641528916</v>
      </c>
      <c r="IQ126" s="29">
        <v>31.940717109000001</v>
      </c>
      <c r="IR126" s="29">
        <v>12.08180499479875</v>
      </c>
      <c r="IS126" s="29">
        <v>8.813508534713721</v>
      </c>
      <c r="IT126" s="29">
        <v>11.177235799814365</v>
      </c>
      <c r="IU126" s="29">
        <v>32.105880601999999</v>
      </c>
      <c r="IV126" s="29">
        <v>12.028731225393317</v>
      </c>
      <c r="IW126" s="29">
        <v>8.7747919588522851</v>
      </c>
      <c r="IX126" s="29">
        <v>10.94151254348251</v>
      </c>
      <c r="IY126" s="29">
        <v>32.320108931999997</v>
      </c>
      <c r="IZ126" s="29">
        <v>11.972681360640971</v>
      </c>
      <c r="JA126" s="29">
        <v>8.7339043628699766</v>
      </c>
      <c r="JB126" s="29">
        <v>10.667458446208741</v>
      </c>
      <c r="JC126" s="29">
        <v>32.572233126</v>
      </c>
      <c r="JD126" s="29">
        <v>11.913900988848875</v>
      </c>
      <c r="JE126" s="29">
        <v>8.6910249000176716</v>
      </c>
      <c r="JF126" s="29">
        <v>10.385841742857053</v>
      </c>
      <c r="JG126" s="29">
        <v>32.885867114999996</v>
      </c>
      <c r="JH126" s="29">
        <v>11.598055532468264</v>
      </c>
      <c r="JI126" s="29">
        <v>8.4606200369480007</v>
      </c>
      <c r="JJ126" s="29">
        <v>9.8034539350671395</v>
      </c>
      <c r="JK126" s="29">
        <v>34.728069026</v>
      </c>
      <c r="JL126" s="29">
        <v>11.243246819958635</v>
      </c>
      <c r="JM126" s="29">
        <v>8.2017920209983455</v>
      </c>
      <c r="JN126" s="29">
        <v>2.67070452610497</v>
      </c>
      <c r="JO126" s="29">
        <v>36.095906380000002</v>
      </c>
      <c r="JP126" s="29">
        <v>9.0941241100318084</v>
      </c>
      <c r="JQ126" s="29">
        <v>6.6340369252786697</v>
      </c>
      <c r="JR126" s="29">
        <v>-3.5840270479766971</v>
      </c>
      <c r="JS126" s="29">
        <v>36.669952445</v>
      </c>
      <c r="JT126" s="29">
        <v>8.8423304368764395</v>
      </c>
      <c r="JU126" s="29">
        <v>6.4503569463105332</v>
      </c>
      <c r="JV126" s="29">
        <v>-7.3764678598801936</v>
      </c>
      <c r="JW126" s="29">
        <v>36.738778103999998</v>
      </c>
      <c r="JX126" s="29">
        <v>8.0627145287791873</v>
      </c>
      <c r="JY126" s="29">
        <v>5.8816379955600642</v>
      </c>
      <c r="JZ126" s="29">
        <v>-6.9267823176484029</v>
      </c>
    </row>
    <row r="127" spans="1:286" ht="15" thickBot="1" x14ac:dyDescent="0.35">
      <c r="A127" s="2"/>
      <c r="B127" s="74" t="s">
        <v>615</v>
      </c>
      <c r="C127" s="74" t="s">
        <v>551</v>
      </c>
      <c r="D127" s="74" t="s">
        <v>880</v>
      </c>
      <c r="E127" s="87">
        <v>373726</v>
      </c>
      <c r="F127" s="84">
        <v>405532</v>
      </c>
      <c r="G127" s="22">
        <v>31.009736539999999</v>
      </c>
      <c r="H127" s="22">
        <v>12.682454103750512</v>
      </c>
      <c r="I127" s="22">
        <v>9.1151294770893596</v>
      </c>
      <c r="J127" s="22">
        <v>12.795962542834035</v>
      </c>
      <c r="K127" s="22">
        <v>30.960570251</v>
      </c>
      <c r="L127" s="22">
        <v>12.676512810634042</v>
      </c>
      <c r="M127" s="22">
        <v>9.1108593527447379</v>
      </c>
      <c r="N127" s="22">
        <v>12.915554593247681</v>
      </c>
      <c r="O127" s="22">
        <v>31.01889547</v>
      </c>
      <c r="P127" s="22">
        <v>12.668842862330095</v>
      </c>
      <c r="Q127" s="22">
        <v>9.1053468098803112</v>
      </c>
      <c r="R127" s="22">
        <v>12.692174219341519</v>
      </c>
      <c r="S127" s="22">
        <v>31.084643128</v>
      </c>
      <c r="T127" s="22">
        <v>12.647498946114872</v>
      </c>
      <c r="U127" s="22">
        <v>9.0900065170427951</v>
      </c>
      <c r="V127" s="22">
        <v>12.516351223065659</v>
      </c>
      <c r="W127" s="22">
        <v>31.169983301000002</v>
      </c>
      <c r="X127" s="22">
        <v>12.622714793128326</v>
      </c>
      <c r="Y127" s="22">
        <v>9.0721936583007672</v>
      </c>
      <c r="Z127" s="22">
        <v>12.323719144750106</v>
      </c>
      <c r="AA127" s="22">
        <v>31.278445415</v>
      </c>
      <c r="AB127" s="22">
        <v>12.594510108875856</v>
      </c>
      <c r="AC127" s="22">
        <v>9.0519223963889512</v>
      </c>
      <c r="AD127" s="22">
        <v>12.101803607369026</v>
      </c>
      <c r="AE127" s="22">
        <v>31.402365279000001</v>
      </c>
      <c r="AF127" s="22">
        <v>12.562264386808716</v>
      </c>
      <c r="AG127" s="22">
        <v>9.0287467610332293</v>
      </c>
      <c r="AH127" s="22">
        <v>11.786107858262822</v>
      </c>
      <c r="AI127" s="22">
        <v>31.558118956000001</v>
      </c>
      <c r="AJ127" s="22">
        <v>12.526072845193504</v>
      </c>
      <c r="AK127" s="22">
        <v>9.0027351874766115</v>
      </c>
      <c r="AL127" s="22">
        <v>11.425968937774702</v>
      </c>
      <c r="AM127" s="22">
        <v>31.734752154999999</v>
      </c>
      <c r="AN127" s="22">
        <v>12.487049074176419</v>
      </c>
      <c r="AO127" s="22">
        <v>8.9746880348833447</v>
      </c>
      <c r="AP127" s="22">
        <v>11.17782730560157</v>
      </c>
      <c r="AQ127" s="22">
        <v>31.939195895000001</v>
      </c>
      <c r="AR127" s="22">
        <v>12.260405277526539</v>
      </c>
      <c r="AS127" s="22">
        <v>8.8117946757004528</v>
      </c>
      <c r="AT127" s="22">
        <v>10.789585674103982</v>
      </c>
      <c r="AU127" s="22">
        <v>32.998924852999998</v>
      </c>
      <c r="AV127" s="22">
        <v>12.000498915704995</v>
      </c>
      <c r="AW127" s="22">
        <v>8.6249948560013596</v>
      </c>
      <c r="AX127" s="22">
        <v>8.9791950884289378</v>
      </c>
      <c r="AY127" s="22">
        <v>33.920247775</v>
      </c>
      <c r="AZ127" s="22">
        <v>11.152075208483661</v>
      </c>
      <c r="BA127" s="22">
        <v>8.0152160324795272</v>
      </c>
      <c r="BB127" s="22">
        <v>7.1137652483064073</v>
      </c>
      <c r="BC127" s="22">
        <v>34.444161903000001</v>
      </c>
      <c r="BD127" s="22">
        <v>10.982186368438839</v>
      </c>
      <c r="BE127" s="22">
        <v>7.8931135780923194</v>
      </c>
      <c r="BF127" s="22">
        <v>6.2170433635263862</v>
      </c>
      <c r="BG127" s="22">
        <v>34.745604700000001</v>
      </c>
      <c r="BH127" s="22">
        <v>10.648561956240968</v>
      </c>
      <c r="BI127" s="22">
        <v>7.6533311441072343</v>
      </c>
      <c r="BJ127" s="22">
        <v>5.8165702585709269</v>
      </c>
      <c r="BK127" s="25">
        <v>31.033417456999999</v>
      </c>
      <c r="BL127" s="25">
        <v>12.684527625016015</v>
      </c>
      <c r="BM127" s="25">
        <v>9.1166197576497261</v>
      </c>
      <c r="BN127" s="25">
        <v>12.728892960769233</v>
      </c>
      <c r="BO127" s="25">
        <v>30.999343999000001</v>
      </c>
      <c r="BP127" s="25">
        <v>12.681797697597112</v>
      </c>
      <c r="BQ127" s="25">
        <v>9.1146577050625233</v>
      </c>
      <c r="BR127" s="25">
        <v>12.836948648477637</v>
      </c>
      <c r="BS127" s="25">
        <v>31.036365244999999</v>
      </c>
      <c r="BT127" s="25">
        <v>12.67865412285294</v>
      </c>
      <c r="BU127" s="25">
        <v>9.1123983559980886</v>
      </c>
      <c r="BV127" s="25">
        <v>12.678883093514802</v>
      </c>
      <c r="BW127" s="25">
        <v>31.072903619999998</v>
      </c>
      <c r="BX127" s="25">
        <v>12.671830844239677</v>
      </c>
      <c r="BY127" s="25">
        <v>9.1074943313109618</v>
      </c>
      <c r="BZ127" s="25">
        <v>12.544817474467429</v>
      </c>
      <c r="CA127" s="25">
        <v>31.120451299999999</v>
      </c>
      <c r="CB127" s="25">
        <v>12.664358514653719</v>
      </c>
      <c r="CC127" s="25">
        <v>9.1021238209101902</v>
      </c>
      <c r="CD127" s="25">
        <v>12.409715149883819</v>
      </c>
      <c r="CE127" s="25">
        <v>31.179032606</v>
      </c>
      <c r="CF127" s="25">
        <v>12.656246052048823</v>
      </c>
      <c r="CG127" s="25">
        <v>9.0962932343047331</v>
      </c>
      <c r="CH127" s="25">
        <v>12.240297344204466</v>
      </c>
      <c r="CI127" s="25">
        <v>31.245499925000001</v>
      </c>
      <c r="CJ127" s="25">
        <v>12.647565379345945</v>
      </c>
      <c r="CK127" s="25">
        <v>9.0900542639140109</v>
      </c>
      <c r="CL127" s="25">
        <v>11.965232984320453</v>
      </c>
      <c r="CM127" s="25">
        <v>31.325444910000002</v>
      </c>
      <c r="CN127" s="25">
        <v>12.638216711467157</v>
      </c>
      <c r="CO127" s="25">
        <v>9.0833351922377918</v>
      </c>
      <c r="CP127" s="25">
        <v>11.644221755569243</v>
      </c>
      <c r="CQ127" s="25">
        <v>31.415720697000001</v>
      </c>
      <c r="CR127" s="25">
        <v>12.628483874283933</v>
      </c>
      <c r="CS127" s="25">
        <v>9.0763400105183276</v>
      </c>
      <c r="CT127" s="25">
        <v>11.424590762762451</v>
      </c>
      <c r="CU127" s="25">
        <v>31.519545209</v>
      </c>
      <c r="CV127" s="25">
        <v>12.316108842034577</v>
      </c>
      <c r="CW127" s="25">
        <v>8.8518299242944938</v>
      </c>
      <c r="CX127" s="25">
        <v>11.059231362820421</v>
      </c>
      <c r="CY127" s="25">
        <v>31.856856450999999</v>
      </c>
      <c r="CZ127" s="25">
        <v>12.274551409101967</v>
      </c>
      <c r="DA127" s="25">
        <v>8.8219617789956928</v>
      </c>
      <c r="DB127" s="25">
        <v>9.8068120443294404</v>
      </c>
      <c r="DC127" s="25">
        <v>32.205159377999998</v>
      </c>
      <c r="DD127" s="25">
        <v>11.644876360911805</v>
      </c>
      <c r="DE127" s="25">
        <v>8.3694019237979127</v>
      </c>
      <c r="DF127" s="25">
        <v>8.457678132922652</v>
      </c>
      <c r="DG127" s="25">
        <v>32.577553121999998</v>
      </c>
      <c r="DH127" s="25">
        <v>11.619883781042452</v>
      </c>
      <c r="DI127" s="25">
        <v>8.3514392645513649</v>
      </c>
      <c r="DJ127" s="25">
        <v>7.191761518522604</v>
      </c>
      <c r="DK127" s="25">
        <v>32.805022211999997</v>
      </c>
      <c r="DL127" s="25">
        <v>11.767927957647307</v>
      </c>
      <c r="DM127" s="25">
        <v>8.4578415292111107</v>
      </c>
      <c r="DN127" s="25">
        <v>6.6316094329031934</v>
      </c>
      <c r="DO127" s="27">
        <v>31.00924212</v>
      </c>
      <c r="DP127" s="27">
        <v>12.68288194054624</v>
      </c>
      <c r="DQ127" s="27">
        <v>9.1154369718183936</v>
      </c>
      <c r="DR127" s="27">
        <v>12.797270009569969</v>
      </c>
      <c r="DS127" s="27">
        <v>30.953787787</v>
      </c>
      <c r="DT127" s="27">
        <v>12.678348929032543</v>
      </c>
      <c r="DU127" s="27">
        <v>9.1121790071902176</v>
      </c>
      <c r="DV127" s="27">
        <v>12.942409550750817</v>
      </c>
      <c r="DW127" s="27">
        <v>31.002203038000001</v>
      </c>
      <c r="DX127" s="27">
        <v>12.673195785410575</v>
      </c>
      <c r="DY127" s="27">
        <v>9.1084753414056614</v>
      </c>
      <c r="DZ127" s="27">
        <v>12.751327089882697</v>
      </c>
      <c r="EA127" s="27">
        <v>31.056431203999999</v>
      </c>
      <c r="EB127" s="27">
        <v>12.655755563890741</v>
      </c>
      <c r="EC127" s="27">
        <v>9.0959407108079926</v>
      </c>
      <c r="ED127" s="27">
        <v>12.60652492646976</v>
      </c>
      <c r="EE127" s="27">
        <v>31.127403450999999</v>
      </c>
      <c r="EF127" s="27">
        <v>12.636987222481165</v>
      </c>
      <c r="EG127" s="27">
        <v>9.0824515342953873</v>
      </c>
      <c r="EH127" s="27">
        <v>12.476559988764615</v>
      </c>
      <c r="EI127" s="27">
        <v>31.214176918</v>
      </c>
      <c r="EJ127" s="27">
        <v>12.617079181666673</v>
      </c>
      <c r="EK127" s="27">
        <v>9.0681432333802192</v>
      </c>
      <c r="EL127" s="27">
        <v>12.308301192397995</v>
      </c>
      <c r="EM127" s="27">
        <v>31.310805181999999</v>
      </c>
      <c r="EN127" s="27">
        <v>12.595922277527245</v>
      </c>
      <c r="EO127" s="27">
        <v>9.0529373498037735</v>
      </c>
      <c r="EP127" s="27">
        <v>12.05661199838323</v>
      </c>
      <c r="EQ127" s="27">
        <v>31.429192833999998</v>
      </c>
      <c r="ER127" s="27">
        <v>12.57371818962678</v>
      </c>
      <c r="ES127" s="27">
        <v>9.0369788346396156</v>
      </c>
      <c r="ET127" s="27">
        <v>11.772157426509086</v>
      </c>
      <c r="EU127" s="27">
        <v>31.564202172000002</v>
      </c>
      <c r="EV127" s="27">
        <v>12.55070377650121</v>
      </c>
      <c r="EW127" s="27">
        <v>9.0204379227811806</v>
      </c>
      <c r="EX127" s="27">
        <v>11.596361974622818</v>
      </c>
      <c r="EY127" s="27">
        <v>31.722383246</v>
      </c>
      <c r="EZ127" s="27">
        <v>12.212974064736926</v>
      </c>
      <c r="FA127" s="27">
        <v>8.7777049291659193</v>
      </c>
      <c r="FB127" s="27">
        <v>11.283293291800176</v>
      </c>
      <c r="FC127" s="27">
        <v>32.515647688999998</v>
      </c>
      <c r="FD127" s="27">
        <v>12.069412591449943</v>
      </c>
      <c r="FE127" s="27">
        <v>8.6745244716434602</v>
      </c>
      <c r="FF127" s="27">
        <v>9.9650033716288462</v>
      </c>
      <c r="FG127" s="27">
        <v>33.331085348999999</v>
      </c>
      <c r="FH127" s="27">
        <v>11.614392684270594</v>
      </c>
      <c r="FI127" s="27">
        <v>8.3474927051838126</v>
      </c>
      <c r="FJ127" s="27">
        <v>8.7911450585413959</v>
      </c>
      <c r="FK127" s="27">
        <v>33.836885664999997</v>
      </c>
      <c r="FL127" s="27">
        <v>11.523076854449803</v>
      </c>
      <c r="FM127" s="27">
        <v>8.2818622203174641</v>
      </c>
      <c r="FN127" s="27">
        <v>8.4204702991727274</v>
      </c>
      <c r="FO127" s="27">
        <v>34.121519003000003</v>
      </c>
      <c r="FP127" s="27">
        <v>11.399635936587647</v>
      </c>
      <c r="FQ127" s="27">
        <v>8.1931428021449531</v>
      </c>
      <c r="FR127" s="27">
        <v>8.5350313633199235</v>
      </c>
      <c r="FS127" s="28">
        <v>31.009934375</v>
      </c>
      <c r="FT127" s="28">
        <v>12.682454056068957</v>
      </c>
      <c r="FU127" s="28">
        <v>9.1151294428196881</v>
      </c>
      <c r="FV127" s="28">
        <v>12.791280252138014</v>
      </c>
      <c r="FW127" s="28">
        <v>30.959124124999999</v>
      </c>
      <c r="FX127" s="28">
        <v>12.676512607085884</v>
      </c>
      <c r="FY127" s="28">
        <v>9.1108592064506713</v>
      </c>
      <c r="FZ127" s="28">
        <v>12.921853470266116</v>
      </c>
      <c r="GA127" s="28">
        <v>31.027112913</v>
      </c>
      <c r="GB127" s="28">
        <v>12.668842438204647</v>
      </c>
      <c r="GC127" s="28">
        <v>9.1053465050530011</v>
      </c>
      <c r="GD127" s="28">
        <v>12.72046257331403</v>
      </c>
      <c r="GE127" s="28">
        <v>31.115438856000001</v>
      </c>
      <c r="GF127" s="28">
        <v>12.646601023257936</v>
      </c>
      <c r="GG127" s="28">
        <v>9.0893611622057531</v>
      </c>
      <c r="GH127" s="28">
        <v>12.575358519522311</v>
      </c>
      <c r="GI127" s="28">
        <v>31.240214944999998</v>
      </c>
      <c r="GJ127" s="28">
        <v>12.620887798936375</v>
      </c>
      <c r="GK127" s="28">
        <v>9.0708805616021859</v>
      </c>
      <c r="GL127" s="28">
        <v>12.467109609327988</v>
      </c>
      <c r="GM127" s="28">
        <v>31.410235997000001</v>
      </c>
      <c r="GN127" s="28">
        <v>12.591746507459082</v>
      </c>
      <c r="GO127" s="28">
        <v>9.0499361416364508</v>
      </c>
      <c r="GP127" s="28">
        <v>12.291994775921903</v>
      </c>
      <c r="GQ127" s="28">
        <v>31.617178169999999</v>
      </c>
      <c r="GR127" s="28">
        <v>12.558542356442041</v>
      </c>
      <c r="GS127" s="28">
        <v>9.0260716645233305</v>
      </c>
      <c r="GT127" s="28">
        <v>12.061644398406235</v>
      </c>
      <c r="GU127" s="28">
        <v>31.892501450000001</v>
      </c>
      <c r="GV127" s="28">
        <v>12.521391681672416</v>
      </c>
      <c r="GW127" s="28">
        <v>8.9993707430836665</v>
      </c>
      <c r="GX127" s="28">
        <v>11.891448661989616</v>
      </c>
      <c r="GY127" s="28">
        <v>32.218016634000001</v>
      </c>
      <c r="GZ127" s="28">
        <v>12.481401614048153</v>
      </c>
      <c r="HA127" s="28">
        <v>8.9706290940928053</v>
      </c>
      <c r="HB127" s="28">
        <v>11.710061382565527</v>
      </c>
      <c r="HC127" s="28">
        <v>32.604037108</v>
      </c>
      <c r="HD127" s="28">
        <v>12.128303055433468</v>
      </c>
      <c r="HE127" s="28">
        <v>8.7168502076393803</v>
      </c>
      <c r="HF127" s="28">
        <v>11.485433489579529</v>
      </c>
      <c r="HG127" s="28">
        <v>33.913267089999998</v>
      </c>
      <c r="HH127" s="28">
        <v>11.863776083865361</v>
      </c>
      <c r="HI127" s="28">
        <v>8.5267294647373735</v>
      </c>
      <c r="HJ127" s="28">
        <v>10.569498414734682</v>
      </c>
      <c r="HK127" s="28">
        <v>34.819867645000002</v>
      </c>
      <c r="HL127" s="28">
        <v>10.483191864862455</v>
      </c>
      <c r="HM127" s="28">
        <v>7.5344764033589522</v>
      </c>
      <c r="HN127" s="28">
        <v>3.7460862733114055</v>
      </c>
      <c r="HO127" s="28">
        <v>35.344459665000002</v>
      </c>
      <c r="HP127" s="28">
        <v>10.311866986070585</v>
      </c>
      <c r="HQ127" s="28">
        <v>7.4113418396491797</v>
      </c>
      <c r="HR127" s="28">
        <v>-1.8875670746196249</v>
      </c>
      <c r="HS127" s="28">
        <v>35.600362734999997</v>
      </c>
      <c r="HT127" s="28">
        <v>8.8424937209031444</v>
      </c>
      <c r="HU127" s="28">
        <v>6.3552743425695741</v>
      </c>
      <c r="HV127" s="28">
        <v>-6.2364978113294072</v>
      </c>
      <c r="HW127" s="29">
        <v>30.988870010999999</v>
      </c>
      <c r="HX127" s="29">
        <v>12.682657209153232</v>
      </c>
      <c r="HY127" s="29">
        <v>9.1152754529413649</v>
      </c>
      <c r="HZ127" s="29">
        <v>12.870764829613897</v>
      </c>
      <c r="IA127" s="29">
        <v>30.917356524999999</v>
      </c>
      <c r="IB127" s="29">
        <v>12.677986439009555</v>
      </c>
      <c r="IC127" s="29">
        <v>9.1119184784734042</v>
      </c>
      <c r="ID127" s="29">
        <v>13.077323288222949</v>
      </c>
      <c r="IE127" s="29">
        <v>30.965266819</v>
      </c>
      <c r="IF127" s="29">
        <v>12.672197177937099</v>
      </c>
      <c r="IG127" s="29">
        <v>9.1077576225522705</v>
      </c>
      <c r="IH127" s="29">
        <v>12.952887130721153</v>
      </c>
      <c r="II127" s="29">
        <v>31.037019363999999</v>
      </c>
      <c r="IJ127" s="29">
        <v>12.642270152697305</v>
      </c>
      <c r="IK127" s="29">
        <v>9.0862484802606254</v>
      </c>
      <c r="IL127" s="29">
        <v>12.865771738044931</v>
      </c>
      <c r="IM127" s="29">
        <v>31.143505081000001</v>
      </c>
      <c r="IN127" s="29">
        <v>12.609367955158197</v>
      </c>
      <c r="IO127" s="29">
        <v>9.0626010230574447</v>
      </c>
      <c r="IP127" s="29">
        <v>12.821302361432718</v>
      </c>
      <c r="IQ127" s="29">
        <v>31.297726400999998</v>
      </c>
      <c r="IR127" s="29">
        <v>12.573208149425799</v>
      </c>
      <c r="IS127" s="29">
        <v>9.0366122587046736</v>
      </c>
      <c r="IT127" s="29">
        <v>12.690387469088551</v>
      </c>
      <c r="IU127" s="29">
        <v>31.489020574000001</v>
      </c>
      <c r="IV127" s="29">
        <v>12.534243915644497</v>
      </c>
      <c r="IW127" s="29">
        <v>9.0086078966950272</v>
      </c>
      <c r="IX127" s="29">
        <v>12.509079857356591</v>
      </c>
      <c r="IY127" s="29">
        <v>31.751618079</v>
      </c>
      <c r="IZ127" s="29">
        <v>12.493033475227088</v>
      </c>
      <c r="JA127" s="29">
        <v>8.9789891417490519</v>
      </c>
      <c r="JB127" s="29">
        <v>12.38958297830723</v>
      </c>
      <c r="JC127" s="29">
        <v>32.065995653000002</v>
      </c>
      <c r="JD127" s="29">
        <v>12.449765521525118</v>
      </c>
      <c r="JE127" s="29">
        <v>8.9478916114938034</v>
      </c>
      <c r="JF127" s="29">
        <v>12.248883357685399</v>
      </c>
      <c r="JG127" s="29">
        <v>32.457958134000002</v>
      </c>
      <c r="JH127" s="29">
        <v>12.097400528158076</v>
      </c>
      <c r="JI127" s="29">
        <v>8.6946399528274831</v>
      </c>
      <c r="JJ127" s="29">
        <v>11.821093424895999</v>
      </c>
      <c r="JK127" s="29">
        <v>34.389496178000002</v>
      </c>
      <c r="JL127" s="29">
        <v>11.84239953935796</v>
      </c>
      <c r="JM127" s="29">
        <v>8.5113657213038287</v>
      </c>
      <c r="JN127" s="29">
        <v>5.8993438691810383</v>
      </c>
      <c r="JO127" s="29">
        <v>35.329986806999997</v>
      </c>
      <c r="JP127" s="29">
        <v>9.8621794705351622</v>
      </c>
      <c r="JQ127" s="29">
        <v>7.0881425680567949</v>
      </c>
      <c r="JR127" s="29">
        <v>-0.89323991089719357</v>
      </c>
      <c r="JS127" s="29">
        <v>35.628368305000002</v>
      </c>
      <c r="JT127" s="29">
        <v>9.8277939776055465</v>
      </c>
      <c r="JU127" s="29">
        <v>7.0634290372509314</v>
      </c>
      <c r="JV127" s="29">
        <v>-5.6131092712570521</v>
      </c>
      <c r="JW127" s="29">
        <v>35.457202811999998</v>
      </c>
      <c r="JX127" s="29">
        <v>9.1624246676063095</v>
      </c>
      <c r="JY127" s="29">
        <v>6.5852150132844578</v>
      </c>
      <c r="JZ127" s="29">
        <v>-5.5814467159804977</v>
      </c>
    </row>
    <row r="128" spans="1:286" ht="15" thickBot="1" x14ac:dyDescent="0.35">
      <c r="A128" s="2"/>
      <c r="B128" s="74" t="s">
        <v>616</v>
      </c>
      <c r="C128" s="74" t="s">
        <v>460</v>
      </c>
      <c r="D128" s="74" t="s">
        <v>871</v>
      </c>
      <c r="E128" s="87">
        <v>364660</v>
      </c>
      <c r="F128" s="84">
        <v>425120</v>
      </c>
      <c r="G128" s="22">
        <v>18.080576837999999</v>
      </c>
      <c r="H128" s="22">
        <v>18.080576837999999</v>
      </c>
      <c r="I128" s="22">
        <v>18.080576837999999</v>
      </c>
      <c r="J128" s="22">
        <v>15.190159981897537</v>
      </c>
      <c r="K128" s="22">
        <v>18.112645029999999</v>
      </c>
      <c r="L128" s="22">
        <v>18.112645029999999</v>
      </c>
      <c r="M128" s="22">
        <v>18.112645029999999</v>
      </c>
      <c r="N128" s="22">
        <v>15.095937403367401</v>
      </c>
      <c r="O128" s="22">
        <v>18.157933804999999</v>
      </c>
      <c r="P128" s="22">
        <v>18.157933804999999</v>
      </c>
      <c r="Q128" s="22">
        <v>18.157933804999999</v>
      </c>
      <c r="R128" s="22">
        <v>14.869751330889052</v>
      </c>
      <c r="S128" s="22">
        <v>18.212371022999999</v>
      </c>
      <c r="T128" s="22">
        <v>18.212371022999999</v>
      </c>
      <c r="U128" s="22">
        <v>18.212371022999999</v>
      </c>
      <c r="V128" s="22">
        <v>14.780942080492707</v>
      </c>
      <c r="W128" s="22">
        <v>18.249150301</v>
      </c>
      <c r="X128" s="22">
        <v>18.249150301</v>
      </c>
      <c r="Y128" s="22">
        <v>18.249150301</v>
      </c>
      <c r="Z128" s="22">
        <v>14.666667030450308</v>
      </c>
      <c r="AA128" s="22">
        <v>18.291099751000001</v>
      </c>
      <c r="AB128" s="22">
        <v>18.291099751000001</v>
      </c>
      <c r="AC128" s="22">
        <v>18.291099751000001</v>
      </c>
      <c r="AD128" s="22">
        <v>14.664899565532671</v>
      </c>
      <c r="AE128" s="22">
        <v>18.338019640999999</v>
      </c>
      <c r="AF128" s="22">
        <v>18.338019640999999</v>
      </c>
      <c r="AG128" s="22">
        <v>18.338019640999999</v>
      </c>
      <c r="AH128" s="22">
        <v>14.568577993142453</v>
      </c>
      <c r="AI128" s="22">
        <v>18.397582993</v>
      </c>
      <c r="AJ128" s="22">
        <v>18.397582993</v>
      </c>
      <c r="AK128" s="22">
        <v>18.397582993</v>
      </c>
      <c r="AL128" s="22">
        <v>14.477968467344194</v>
      </c>
      <c r="AM128" s="22">
        <v>18.463574038000001</v>
      </c>
      <c r="AN128" s="22">
        <v>18.463574038000001</v>
      </c>
      <c r="AO128" s="22">
        <v>18.463574038000001</v>
      </c>
      <c r="AP128" s="22">
        <v>14.416996505720993</v>
      </c>
      <c r="AQ128" s="22">
        <v>18.538730793999999</v>
      </c>
      <c r="AR128" s="22">
        <v>18.538730793999999</v>
      </c>
      <c r="AS128" s="22">
        <v>18.538730793999999</v>
      </c>
      <c r="AT128" s="22">
        <v>14.364841528273232</v>
      </c>
      <c r="AU128" s="22">
        <v>18.963229735999999</v>
      </c>
      <c r="AV128" s="22">
        <v>18.963229735999999</v>
      </c>
      <c r="AW128" s="22">
        <v>18.963229735999999</v>
      </c>
      <c r="AX128" s="22">
        <v>13.908329362946354</v>
      </c>
      <c r="AY128" s="22">
        <v>19.298856092000001</v>
      </c>
      <c r="AZ128" s="22">
        <v>19.298856092000001</v>
      </c>
      <c r="BA128" s="22">
        <v>19.298856092000001</v>
      </c>
      <c r="BB128" s="22">
        <v>13.449328940415263</v>
      </c>
      <c r="BC128" s="22">
        <v>19.415598071000002</v>
      </c>
      <c r="BD128" s="22">
        <v>19.415598071000002</v>
      </c>
      <c r="BE128" s="22">
        <v>19.415598071000002</v>
      </c>
      <c r="BF128" s="22">
        <v>13.374314864170346</v>
      </c>
      <c r="BG128" s="22">
        <v>19.368923282000001</v>
      </c>
      <c r="BH128" s="22">
        <v>19.368923282000001</v>
      </c>
      <c r="BI128" s="22">
        <v>19.368923282000001</v>
      </c>
      <c r="BJ128" s="22">
        <v>13.480704449295414</v>
      </c>
      <c r="BK128" s="25">
        <v>18.081072148000001</v>
      </c>
      <c r="BL128" s="25">
        <v>18.081072148000001</v>
      </c>
      <c r="BM128" s="25">
        <v>18.081072148000001</v>
      </c>
      <c r="BN128" s="25">
        <v>15.180215810651031</v>
      </c>
      <c r="BO128" s="25">
        <v>18.105014102999998</v>
      </c>
      <c r="BP128" s="25">
        <v>18.105014102999998</v>
      </c>
      <c r="BQ128" s="25">
        <v>18.105014102999998</v>
      </c>
      <c r="BR128" s="25">
        <v>15.168083408635825</v>
      </c>
      <c r="BS128" s="25">
        <v>18.136362781999999</v>
      </c>
      <c r="BT128" s="25">
        <v>18.136362781999999</v>
      </c>
      <c r="BU128" s="25">
        <v>18.136362781999999</v>
      </c>
      <c r="BV128" s="25">
        <v>15.064038287329414</v>
      </c>
      <c r="BW128" s="25">
        <v>18.174041534000001</v>
      </c>
      <c r="BX128" s="25">
        <v>18.174041534000001</v>
      </c>
      <c r="BY128" s="25">
        <v>18.174041534000001</v>
      </c>
      <c r="BZ128" s="25">
        <v>15.012710613251897</v>
      </c>
      <c r="CA128" s="25">
        <v>18.205969060000001</v>
      </c>
      <c r="CB128" s="25">
        <v>18.205969060000001</v>
      </c>
      <c r="CC128" s="25">
        <v>18.205969060000001</v>
      </c>
      <c r="CD128" s="25">
        <v>14.935157011237589</v>
      </c>
      <c r="CE128" s="25">
        <v>18.224270622999999</v>
      </c>
      <c r="CF128" s="25">
        <v>18.224270622999999</v>
      </c>
      <c r="CG128" s="25">
        <v>18.224270622999999</v>
      </c>
      <c r="CH128" s="25">
        <v>14.960006611926547</v>
      </c>
      <c r="CI128" s="25">
        <v>18.243565605000001</v>
      </c>
      <c r="CJ128" s="25">
        <v>18.243565605000001</v>
      </c>
      <c r="CK128" s="25">
        <v>18.243565605000001</v>
      </c>
      <c r="CL128" s="25">
        <v>14.89549182083166</v>
      </c>
      <c r="CM128" s="25">
        <v>18.267370925000002</v>
      </c>
      <c r="CN128" s="25">
        <v>18.267370925000002</v>
      </c>
      <c r="CO128" s="25">
        <v>18.267370925000002</v>
      </c>
      <c r="CP128" s="25">
        <v>14.834787836694353</v>
      </c>
      <c r="CQ128" s="25">
        <v>18.293272833</v>
      </c>
      <c r="CR128" s="25">
        <v>18.293272833</v>
      </c>
      <c r="CS128" s="25">
        <v>18.293272833</v>
      </c>
      <c r="CT128" s="25">
        <v>14.796208583595527</v>
      </c>
      <c r="CU128" s="25">
        <v>18.322290871</v>
      </c>
      <c r="CV128" s="25">
        <v>18.322290871</v>
      </c>
      <c r="CW128" s="25">
        <v>18.322290871</v>
      </c>
      <c r="CX128" s="25">
        <v>14.762683561518042</v>
      </c>
      <c r="CY128" s="25">
        <v>18.460339926</v>
      </c>
      <c r="CZ128" s="25">
        <v>18.460339926</v>
      </c>
      <c r="DA128" s="25">
        <v>18.460339926</v>
      </c>
      <c r="DB128" s="25">
        <v>14.507354849164489</v>
      </c>
      <c r="DC128" s="25">
        <v>18.624852139000001</v>
      </c>
      <c r="DD128" s="25">
        <v>18.624852139000001</v>
      </c>
      <c r="DE128" s="25">
        <v>18.624852139000001</v>
      </c>
      <c r="DF128" s="25">
        <v>14.079021029644432</v>
      </c>
      <c r="DG128" s="25">
        <v>18.785953462999998</v>
      </c>
      <c r="DH128" s="25">
        <v>18.785953462999998</v>
      </c>
      <c r="DI128" s="25">
        <v>18.785953462999998</v>
      </c>
      <c r="DJ128" s="25">
        <v>13.64768954633325</v>
      </c>
      <c r="DK128" s="25">
        <v>18.866273008</v>
      </c>
      <c r="DL128" s="25">
        <v>18.866273008</v>
      </c>
      <c r="DM128" s="25">
        <v>18.866273008</v>
      </c>
      <c r="DN128" s="25">
        <v>13.56241873835862</v>
      </c>
      <c r="DO128" s="27">
        <v>18.079681397000002</v>
      </c>
      <c r="DP128" s="27">
        <v>18.079681397000002</v>
      </c>
      <c r="DQ128" s="27">
        <v>18.079681397000002</v>
      </c>
      <c r="DR128" s="27">
        <v>15.190603728872528</v>
      </c>
      <c r="DS128" s="27">
        <v>18.101527635</v>
      </c>
      <c r="DT128" s="27">
        <v>18.101527635</v>
      </c>
      <c r="DU128" s="27">
        <v>18.101527635</v>
      </c>
      <c r="DV128" s="27">
        <v>15.102468434588351</v>
      </c>
      <c r="DW128" s="27">
        <v>18.13269708</v>
      </c>
      <c r="DX128" s="27">
        <v>18.13269708</v>
      </c>
      <c r="DY128" s="27">
        <v>18.13269708</v>
      </c>
      <c r="DZ128" s="27">
        <v>14.884626496981433</v>
      </c>
      <c r="EA128" s="27">
        <v>18.174125739000001</v>
      </c>
      <c r="EB128" s="27">
        <v>18.174125739000001</v>
      </c>
      <c r="EC128" s="27">
        <v>18.174125739000001</v>
      </c>
      <c r="ED128" s="27">
        <v>14.804006009360156</v>
      </c>
      <c r="EE128" s="27">
        <v>18.221808879000001</v>
      </c>
      <c r="EF128" s="27">
        <v>18.221808879000001</v>
      </c>
      <c r="EG128" s="27">
        <v>18.221808879000001</v>
      </c>
      <c r="EH128" s="27">
        <v>14.699100345294408</v>
      </c>
      <c r="EI128" s="27">
        <v>18.256789947000001</v>
      </c>
      <c r="EJ128" s="27">
        <v>18.256789947000001</v>
      </c>
      <c r="EK128" s="27">
        <v>18.256789947000001</v>
      </c>
      <c r="EL128" s="27">
        <v>14.709005089494473</v>
      </c>
      <c r="EM128" s="27">
        <v>18.291071643999999</v>
      </c>
      <c r="EN128" s="27">
        <v>18.291071643999999</v>
      </c>
      <c r="EO128" s="27">
        <v>18.291071643999999</v>
      </c>
      <c r="EP128" s="27">
        <v>14.626937574049101</v>
      </c>
      <c r="EQ128" s="27">
        <v>18.333850271999999</v>
      </c>
      <c r="ER128" s="27">
        <v>18.333850271999999</v>
      </c>
      <c r="ES128" s="27">
        <v>18.333850271999999</v>
      </c>
      <c r="ET128" s="27">
        <v>14.554293992099771</v>
      </c>
      <c r="EU128" s="27">
        <v>18.382033929999999</v>
      </c>
      <c r="EV128" s="27">
        <v>18.382033929999999</v>
      </c>
      <c r="EW128" s="27">
        <v>18.382033929999999</v>
      </c>
      <c r="EX128" s="27">
        <v>14.510558875511597</v>
      </c>
      <c r="EY128" s="27">
        <v>18.438199829999999</v>
      </c>
      <c r="EZ128" s="27">
        <v>18.438199829999999</v>
      </c>
      <c r="FA128" s="27">
        <v>18.438199829999999</v>
      </c>
      <c r="FB128" s="27">
        <v>14.475203309658394</v>
      </c>
      <c r="FC128" s="27">
        <v>18.751295612</v>
      </c>
      <c r="FD128" s="27">
        <v>18.751295612</v>
      </c>
      <c r="FE128" s="27">
        <v>18.751295612</v>
      </c>
      <c r="FF128" s="27">
        <v>14.17614128054114</v>
      </c>
      <c r="FG128" s="27">
        <v>19.087554204</v>
      </c>
      <c r="FH128" s="27">
        <v>19.087554204</v>
      </c>
      <c r="FI128" s="27">
        <v>19.087554204</v>
      </c>
      <c r="FJ128" s="27">
        <v>13.808396661926718</v>
      </c>
      <c r="FK128" s="27">
        <v>19.185306138000001</v>
      </c>
      <c r="FL128" s="27">
        <v>19.185306138000001</v>
      </c>
      <c r="FM128" s="27">
        <v>19.185306138000001</v>
      </c>
      <c r="FN128" s="27">
        <v>13.742169514011232</v>
      </c>
      <c r="FO128" s="27">
        <v>19.115889093</v>
      </c>
      <c r="FP128" s="27">
        <v>19.115889093</v>
      </c>
      <c r="FQ128" s="27">
        <v>19.115889093</v>
      </c>
      <c r="FR128" s="27">
        <v>13.859677120693467</v>
      </c>
      <c r="FS128" s="28">
        <v>18.081333824000001</v>
      </c>
      <c r="FT128" s="28">
        <v>18.081333824000001</v>
      </c>
      <c r="FU128" s="28">
        <v>18.081333824000001</v>
      </c>
      <c r="FV128" s="28">
        <v>15.189221595686565</v>
      </c>
      <c r="FW128" s="28">
        <v>18.113466403</v>
      </c>
      <c r="FX128" s="28">
        <v>18.113466403</v>
      </c>
      <c r="FY128" s="28">
        <v>18.113466403</v>
      </c>
      <c r="FZ128" s="28">
        <v>15.101846662332747</v>
      </c>
      <c r="GA128" s="28">
        <v>18.156011158999998</v>
      </c>
      <c r="GB128" s="28">
        <v>18.156011158999998</v>
      </c>
      <c r="GC128" s="28">
        <v>18.156011158999998</v>
      </c>
      <c r="GD128" s="28">
        <v>14.884910717599414</v>
      </c>
      <c r="GE128" s="28">
        <v>18.203951480000001</v>
      </c>
      <c r="GF128" s="28">
        <v>18.203951480000001</v>
      </c>
      <c r="GG128" s="28">
        <v>18.203951480000001</v>
      </c>
      <c r="GH128" s="28">
        <v>14.808783577876504</v>
      </c>
      <c r="GI128" s="28">
        <v>18.255042016000001</v>
      </c>
      <c r="GJ128" s="28">
        <v>18.255042016000001</v>
      </c>
      <c r="GK128" s="28">
        <v>18.255042016000001</v>
      </c>
      <c r="GL128" s="28">
        <v>14.71093154632862</v>
      </c>
      <c r="GM128" s="28">
        <v>18.312258879000002</v>
      </c>
      <c r="GN128" s="28">
        <v>18.312258879000002</v>
      </c>
      <c r="GO128" s="28">
        <v>18.312258879000002</v>
      </c>
      <c r="GP128" s="28">
        <v>14.730001211615809</v>
      </c>
      <c r="GQ128" s="28">
        <v>18.367782036000001</v>
      </c>
      <c r="GR128" s="28">
        <v>18.367782036000001</v>
      </c>
      <c r="GS128" s="28">
        <v>18.367782036000001</v>
      </c>
      <c r="GT128" s="28">
        <v>14.659884138263973</v>
      </c>
      <c r="GU128" s="28">
        <v>18.434679526</v>
      </c>
      <c r="GV128" s="28">
        <v>18.434679526</v>
      </c>
      <c r="GW128" s="28">
        <v>18.434679526</v>
      </c>
      <c r="GX128" s="28">
        <v>14.598357651040343</v>
      </c>
      <c r="GY128" s="28">
        <v>18.496172434999998</v>
      </c>
      <c r="GZ128" s="28">
        <v>18.496172434999998</v>
      </c>
      <c r="HA128" s="28">
        <v>18.496172434999998</v>
      </c>
      <c r="HB128" s="28">
        <v>14.572233726017389</v>
      </c>
      <c r="HC128" s="28">
        <v>18.554991059999999</v>
      </c>
      <c r="HD128" s="28">
        <v>18.554991059999999</v>
      </c>
      <c r="HE128" s="28">
        <v>18.554991059999999</v>
      </c>
      <c r="HF128" s="28">
        <v>14.564010777917495</v>
      </c>
      <c r="HG128" s="28">
        <v>18.830703798999998</v>
      </c>
      <c r="HH128" s="28">
        <v>18.830703798999998</v>
      </c>
      <c r="HI128" s="28">
        <v>18.830703798999998</v>
      </c>
      <c r="HJ128" s="28">
        <v>14.406230045851625</v>
      </c>
      <c r="HK128" s="28">
        <v>19.360870501000001</v>
      </c>
      <c r="HL128" s="28">
        <v>19.360870501000001</v>
      </c>
      <c r="HM128" s="28">
        <v>19.360870501000001</v>
      </c>
      <c r="HN128" s="28">
        <v>13.061003139339986</v>
      </c>
      <c r="HO128" s="28">
        <v>19.307978492</v>
      </c>
      <c r="HP128" s="28">
        <v>19.307978492</v>
      </c>
      <c r="HQ128" s="28">
        <v>19.307978492</v>
      </c>
      <c r="HR128" s="28">
        <v>11.942862432201558</v>
      </c>
      <c r="HS128" s="28">
        <v>19.206165726999998</v>
      </c>
      <c r="HT128" s="28">
        <v>19.206165726999998</v>
      </c>
      <c r="HU128" s="28">
        <v>19.206165726999998</v>
      </c>
      <c r="HV128" s="28">
        <v>10.849991913169946</v>
      </c>
      <c r="HW128" s="29">
        <v>18.078515670000002</v>
      </c>
      <c r="HX128" s="29">
        <v>18.078515670000002</v>
      </c>
      <c r="HY128" s="29">
        <v>18.078515670000002</v>
      </c>
      <c r="HZ128" s="29">
        <v>15.192911052078459</v>
      </c>
      <c r="IA128" s="29">
        <v>18.107887376000001</v>
      </c>
      <c r="IB128" s="29">
        <v>18.107887376000001</v>
      </c>
      <c r="IC128" s="29">
        <v>18.107887376000001</v>
      </c>
      <c r="ID128" s="29">
        <v>15.109188251438198</v>
      </c>
      <c r="IE128" s="29">
        <v>18.147617978</v>
      </c>
      <c r="IF128" s="29">
        <v>18.147617978</v>
      </c>
      <c r="IG128" s="29">
        <v>18.147617978</v>
      </c>
      <c r="IH128" s="29">
        <v>14.895965224940152</v>
      </c>
      <c r="II128" s="29">
        <v>18.193269544</v>
      </c>
      <c r="IJ128" s="29">
        <v>18.193269544</v>
      </c>
      <c r="IK128" s="29">
        <v>18.193269544</v>
      </c>
      <c r="IL128" s="29">
        <v>14.823221652442712</v>
      </c>
      <c r="IM128" s="29">
        <v>18.242788572999999</v>
      </c>
      <c r="IN128" s="29">
        <v>18.242788572999999</v>
      </c>
      <c r="IO128" s="29">
        <v>18.242788572999999</v>
      </c>
      <c r="IP128" s="29">
        <v>14.72546678783052</v>
      </c>
      <c r="IQ128" s="29">
        <v>18.302063497999999</v>
      </c>
      <c r="IR128" s="29">
        <v>18.302063497999999</v>
      </c>
      <c r="IS128" s="29">
        <v>18.302063497999999</v>
      </c>
      <c r="IT128" s="29">
        <v>14.737363691774556</v>
      </c>
      <c r="IU128" s="29">
        <v>18.357343248999999</v>
      </c>
      <c r="IV128" s="29">
        <v>18.357343248999999</v>
      </c>
      <c r="IW128" s="29">
        <v>18.357343248999999</v>
      </c>
      <c r="IX128" s="29">
        <v>14.660460828003693</v>
      </c>
      <c r="IY128" s="29">
        <v>18.419791629999999</v>
      </c>
      <c r="IZ128" s="29">
        <v>18.419791629999999</v>
      </c>
      <c r="JA128" s="29">
        <v>18.419791629999999</v>
      </c>
      <c r="JB128" s="29">
        <v>14.594772656788354</v>
      </c>
      <c r="JC128" s="29">
        <v>18.476998996999999</v>
      </c>
      <c r="JD128" s="29">
        <v>18.476998996999999</v>
      </c>
      <c r="JE128" s="29">
        <v>18.476998996999999</v>
      </c>
      <c r="JF128" s="29">
        <v>14.562548615999702</v>
      </c>
      <c r="JG128" s="29">
        <v>18.558980499</v>
      </c>
      <c r="JH128" s="29">
        <v>18.558980499</v>
      </c>
      <c r="JI128" s="29">
        <v>18.558980499</v>
      </c>
      <c r="JJ128" s="29">
        <v>14.5194709554676</v>
      </c>
      <c r="JK128" s="29">
        <v>19.342983795999999</v>
      </c>
      <c r="JL128" s="29">
        <v>19.342983795999999</v>
      </c>
      <c r="JM128" s="29">
        <v>19.342983795999999</v>
      </c>
      <c r="JN128" s="29">
        <v>13.155958766870668</v>
      </c>
      <c r="JO128" s="29">
        <v>19.501781174000001</v>
      </c>
      <c r="JP128" s="29">
        <v>19.501781174000001</v>
      </c>
      <c r="JQ128" s="29">
        <v>19.501781174000001</v>
      </c>
      <c r="JR128" s="29">
        <v>11.859874171985474</v>
      </c>
      <c r="JS128" s="29">
        <v>19.445289645999999</v>
      </c>
      <c r="JT128" s="29">
        <v>19.445289645999999</v>
      </c>
      <c r="JU128" s="29">
        <v>19.445289645999999</v>
      </c>
      <c r="JV128" s="29">
        <v>10.984493401629841</v>
      </c>
      <c r="JW128" s="29">
        <v>19.257745076999999</v>
      </c>
      <c r="JX128" s="29">
        <v>19.257745076999999</v>
      </c>
      <c r="JY128" s="29">
        <v>19.257745076999999</v>
      </c>
      <c r="JZ128" s="29">
        <v>10.946674400255182</v>
      </c>
    </row>
    <row r="129" spans="1:286" ht="15" thickBot="1" x14ac:dyDescent="0.35">
      <c r="A129" s="2"/>
      <c r="B129" s="74" t="s">
        <v>617</v>
      </c>
      <c r="C129" s="74" t="s">
        <v>618</v>
      </c>
      <c r="D129" s="74" t="s">
        <v>876</v>
      </c>
      <c r="E129" s="87">
        <v>405720</v>
      </c>
      <c r="F129" s="84">
        <v>381338</v>
      </c>
      <c r="G129" s="22">
        <v>30.548278484000001</v>
      </c>
      <c r="H129" s="22">
        <v>15.729687694248589</v>
      </c>
      <c r="I129" s="22">
        <v>11.305236257457038</v>
      </c>
      <c r="J129" s="22">
        <v>16.8689035922065</v>
      </c>
      <c r="K129" s="22">
        <v>30.507119163999999</v>
      </c>
      <c r="L129" s="22">
        <v>15.727212476098517</v>
      </c>
      <c r="M129" s="22">
        <v>11.303457269436471</v>
      </c>
      <c r="N129" s="22">
        <v>17.102072076223223</v>
      </c>
      <c r="O129" s="22">
        <v>30.562256274999999</v>
      </c>
      <c r="P129" s="22">
        <v>15.723902387539903</v>
      </c>
      <c r="Q129" s="22">
        <v>11.301078243615004</v>
      </c>
      <c r="R129" s="22">
        <v>17.007203846003474</v>
      </c>
      <c r="S129" s="22">
        <v>30.621344192999999</v>
      </c>
      <c r="T129" s="22">
        <v>15.712266080356274</v>
      </c>
      <c r="U129" s="22">
        <v>11.292715000527643</v>
      </c>
      <c r="V129" s="22">
        <v>16.844483419048849</v>
      </c>
      <c r="W129" s="22">
        <v>30.691000518999999</v>
      </c>
      <c r="X129" s="22">
        <v>15.69890832531298</v>
      </c>
      <c r="Y129" s="22">
        <v>11.283114518968883</v>
      </c>
      <c r="Z129" s="22">
        <v>16.723831315992541</v>
      </c>
      <c r="AA129" s="22">
        <v>30.777060924000001</v>
      </c>
      <c r="AB129" s="22">
        <v>15.683832758629615</v>
      </c>
      <c r="AC129" s="22">
        <v>11.272279412361344</v>
      </c>
      <c r="AD129" s="22">
        <v>16.535671044228302</v>
      </c>
      <c r="AE129" s="22">
        <v>30.870296258</v>
      </c>
      <c r="AF129" s="22">
        <v>15.666774801155354</v>
      </c>
      <c r="AG129" s="22">
        <v>11.260019522459862</v>
      </c>
      <c r="AH129" s="22">
        <v>16.3256762827037</v>
      </c>
      <c r="AI129" s="22">
        <v>30.985785631999999</v>
      </c>
      <c r="AJ129" s="22">
        <v>15.647792910078612</v>
      </c>
      <c r="AK129" s="22">
        <v>11.246376863596753</v>
      </c>
      <c r="AL129" s="22">
        <v>16.118858061442189</v>
      </c>
      <c r="AM129" s="22">
        <v>31.112607239999999</v>
      </c>
      <c r="AN129" s="22">
        <v>15.627410992919799</v>
      </c>
      <c r="AO129" s="22">
        <v>11.231727978422475</v>
      </c>
      <c r="AP129" s="22">
        <v>15.913349796379713</v>
      </c>
      <c r="AQ129" s="22">
        <v>31.253665465000001</v>
      </c>
      <c r="AR129" s="22">
        <v>15.547730604157426</v>
      </c>
      <c r="AS129" s="22">
        <v>11.174460114142244</v>
      </c>
      <c r="AT129" s="22">
        <v>15.651066068375261</v>
      </c>
      <c r="AU129" s="22">
        <v>31.968263072999999</v>
      </c>
      <c r="AV129" s="22">
        <v>15.419472843787753</v>
      </c>
      <c r="AW129" s="22">
        <v>11.082278736417775</v>
      </c>
      <c r="AX129" s="22">
        <v>14.37736270650084</v>
      </c>
      <c r="AY129" s="22">
        <v>32.583393237999999</v>
      </c>
      <c r="AZ129" s="22">
        <v>14.987306684839155</v>
      </c>
      <c r="BA129" s="22">
        <v>10.771672408793224</v>
      </c>
      <c r="BB129" s="22">
        <v>13.342067646885218</v>
      </c>
      <c r="BC129" s="22">
        <v>32.914640488000003</v>
      </c>
      <c r="BD129" s="22">
        <v>14.882075288940493</v>
      </c>
      <c r="BE129" s="22">
        <v>10.696040532594477</v>
      </c>
      <c r="BF129" s="22">
        <v>12.96959182132308</v>
      </c>
      <c r="BG129" s="22">
        <v>33.086899121999998</v>
      </c>
      <c r="BH129" s="22">
        <v>14.756112983034081</v>
      </c>
      <c r="BI129" s="22">
        <v>10.605508943189385</v>
      </c>
      <c r="BJ129" s="22">
        <v>13.033505044715408</v>
      </c>
      <c r="BK129" s="25">
        <v>30.567909508</v>
      </c>
      <c r="BL129" s="25">
        <v>15.729003413296592</v>
      </c>
      <c r="BM129" s="25">
        <v>11.304744451263604</v>
      </c>
      <c r="BN129" s="25">
        <v>16.825784641766607</v>
      </c>
      <c r="BO129" s="25">
        <v>30.540988102</v>
      </c>
      <c r="BP129" s="25">
        <v>15.726687005584678</v>
      </c>
      <c r="BQ129" s="25">
        <v>11.303079603431859</v>
      </c>
      <c r="BR129" s="25">
        <v>17.024854637515293</v>
      </c>
      <c r="BS129" s="25">
        <v>30.582650436000002</v>
      </c>
      <c r="BT129" s="25">
        <v>15.724282491370523</v>
      </c>
      <c r="BU129" s="25">
        <v>11.301351431722171</v>
      </c>
      <c r="BV129" s="25">
        <v>16.976995730275867</v>
      </c>
      <c r="BW129" s="25">
        <v>30.625367848</v>
      </c>
      <c r="BX129" s="25">
        <v>15.719718972074631</v>
      </c>
      <c r="BY129" s="25">
        <v>11.298071540550245</v>
      </c>
      <c r="BZ129" s="25">
        <v>16.863879411946286</v>
      </c>
      <c r="CA129" s="25">
        <v>30.674715614</v>
      </c>
      <c r="CB129" s="25">
        <v>15.714949523545979</v>
      </c>
      <c r="CC129" s="25">
        <v>11.294643643984065</v>
      </c>
      <c r="CD129" s="25">
        <v>16.80511783065743</v>
      </c>
      <c r="CE129" s="25">
        <v>30.726780419000001</v>
      </c>
      <c r="CF129" s="25">
        <v>15.709912232885323</v>
      </c>
      <c r="CG129" s="25">
        <v>11.291023244003904</v>
      </c>
      <c r="CH129" s="25">
        <v>16.674085480855741</v>
      </c>
      <c r="CI129" s="25">
        <v>30.783590975999999</v>
      </c>
      <c r="CJ129" s="25">
        <v>15.704810407040123</v>
      </c>
      <c r="CK129" s="25">
        <v>11.287356461315937</v>
      </c>
      <c r="CL129" s="25">
        <v>16.509398094408233</v>
      </c>
      <c r="CM129" s="25">
        <v>30.852170415</v>
      </c>
      <c r="CN129" s="25">
        <v>15.699522097422756</v>
      </c>
      <c r="CO129" s="25">
        <v>11.28355564906912</v>
      </c>
      <c r="CP129" s="25">
        <v>16.355628552662107</v>
      </c>
      <c r="CQ129" s="25">
        <v>30.931430931000001</v>
      </c>
      <c r="CR129" s="25">
        <v>15.694189942009116</v>
      </c>
      <c r="CS129" s="25">
        <v>11.279723323985214</v>
      </c>
      <c r="CT129" s="25">
        <v>16.19391395163408</v>
      </c>
      <c r="CU129" s="25">
        <v>31.025952762999999</v>
      </c>
      <c r="CV129" s="25">
        <v>15.661295979226045</v>
      </c>
      <c r="CW129" s="25">
        <v>11.256081785263337</v>
      </c>
      <c r="CX129" s="25">
        <v>15.970086344314785</v>
      </c>
      <c r="CY129" s="25">
        <v>31.249183886000001</v>
      </c>
      <c r="CZ129" s="25">
        <v>15.645539526116861</v>
      </c>
      <c r="DA129" s="25">
        <v>11.244757312175166</v>
      </c>
      <c r="DB129" s="25">
        <v>15.109542833933135</v>
      </c>
      <c r="DC129" s="25">
        <v>31.522704207</v>
      </c>
      <c r="DD129" s="25">
        <v>15.316994960485911</v>
      </c>
      <c r="DE129" s="25">
        <v>11.008625863937983</v>
      </c>
      <c r="DF129" s="25">
        <v>14.157337683856959</v>
      </c>
      <c r="DG129" s="25">
        <v>31.804947518999999</v>
      </c>
      <c r="DH129" s="25">
        <v>15.289897085975557</v>
      </c>
      <c r="DI129" s="25">
        <v>10.989150087980493</v>
      </c>
      <c r="DJ129" s="25">
        <v>13.280936240135391</v>
      </c>
      <c r="DK129" s="25">
        <v>31.966418314999999</v>
      </c>
      <c r="DL129" s="25">
        <v>15.240883874652178</v>
      </c>
      <c r="DM129" s="25">
        <v>10.95392332795079</v>
      </c>
      <c r="DN129" s="25">
        <v>13.008410136407292</v>
      </c>
      <c r="DO129" s="27">
        <v>30.547658647999999</v>
      </c>
      <c r="DP129" s="27">
        <v>15.729882653117027</v>
      </c>
      <c r="DQ129" s="27">
        <v>11.305376378234451</v>
      </c>
      <c r="DR129" s="27">
        <v>16.8695555502206</v>
      </c>
      <c r="DS129" s="27">
        <v>30.500967017000001</v>
      </c>
      <c r="DT129" s="27">
        <v>15.728047664250539</v>
      </c>
      <c r="DU129" s="27">
        <v>11.304057535605869</v>
      </c>
      <c r="DV129" s="27">
        <v>17.12085311683839</v>
      </c>
      <c r="DW129" s="27">
        <v>30.547537878</v>
      </c>
      <c r="DX129" s="27">
        <v>15.725892015509666</v>
      </c>
      <c r="DY129" s="27">
        <v>11.302508228411895</v>
      </c>
      <c r="DZ129" s="27">
        <v>17.049396500303473</v>
      </c>
      <c r="EA129" s="27">
        <v>30.597428356000002</v>
      </c>
      <c r="EB129" s="27">
        <v>15.7160680706909</v>
      </c>
      <c r="EC129" s="27">
        <v>11.29544756584089</v>
      </c>
      <c r="ED129" s="27">
        <v>16.91029626828611</v>
      </c>
      <c r="EE129" s="27">
        <v>30.656125193000001</v>
      </c>
      <c r="EF129" s="27">
        <v>15.70555074066772</v>
      </c>
      <c r="EG129" s="27">
        <v>11.28788855367098</v>
      </c>
      <c r="EH129" s="27">
        <v>16.821077838777885</v>
      </c>
      <c r="EI129" s="27">
        <v>30.725995781999998</v>
      </c>
      <c r="EJ129" s="27">
        <v>15.694449316778073</v>
      </c>
      <c r="EK129" s="27">
        <v>11.279909741738654</v>
      </c>
      <c r="EL129" s="27">
        <v>16.669841106751431</v>
      </c>
      <c r="EM129" s="27">
        <v>30.799486885</v>
      </c>
      <c r="EN129" s="27">
        <v>15.682766865667315</v>
      </c>
      <c r="EO129" s="27">
        <v>11.271513334102309</v>
      </c>
      <c r="EP129" s="27">
        <v>16.500324918166775</v>
      </c>
      <c r="EQ129" s="27">
        <v>30.888468068000002</v>
      </c>
      <c r="ER129" s="27">
        <v>15.670629012611879</v>
      </c>
      <c r="ES129" s="27">
        <v>11.262789620121634</v>
      </c>
      <c r="ET129" s="27">
        <v>16.343828486337244</v>
      </c>
      <c r="EU129" s="27">
        <v>30.986660603000001</v>
      </c>
      <c r="EV129" s="27">
        <v>15.658122450696407</v>
      </c>
      <c r="EW129" s="27">
        <v>11.253800907823511</v>
      </c>
      <c r="EX129" s="27">
        <v>16.18776176614319</v>
      </c>
      <c r="EY129" s="27">
        <v>31.096712013000001</v>
      </c>
      <c r="EZ129" s="27">
        <v>15.595677116476098</v>
      </c>
      <c r="FA129" s="27">
        <v>11.208920216594365</v>
      </c>
      <c r="FB129" s="27">
        <v>15.9755349116784</v>
      </c>
      <c r="FC129" s="27">
        <v>31.631863332999998</v>
      </c>
      <c r="FD129" s="27">
        <v>15.52547221232369</v>
      </c>
      <c r="FE129" s="27">
        <v>11.158462569672023</v>
      </c>
      <c r="FF129" s="27">
        <v>14.935957101586892</v>
      </c>
      <c r="FG129" s="27">
        <v>32.177079982000002</v>
      </c>
      <c r="FH129" s="27">
        <v>15.175583432969534</v>
      </c>
      <c r="FI129" s="27">
        <v>10.906990614772479</v>
      </c>
      <c r="FJ129" s="27">
        <v>14.116562882945566</v>
      </c>
      <c r="FK129" s="27">
        <v>32.498996947000002</v>
      </c>
      <c r="FL129" s="27">
        <v>15.108102641192856</v>
      </c>
      <c r="FM129" s="27">
        <v>10.858490841051315</v>
      </c>
      <c r="FN129" s="27">
        <v>13.870872542925232</v>
      </c>
      <c r="FO129" s="27">
        <v>32.662433704999998</v>
      </c>
      <c r="FP129" s="27">
        <v>15.035956214064873</v>
      </c>
      <c r="FQ129" s="27">
        <v>10.806637783338576</v>
      </c>
      <c r="FR129" s="27">
        <v>14.057032428921369</v>
      </c>
      <c r="FS129" s="28">
        <v>30.548497613999999</v>
      </c>
      <c r="FT129" s="28">
        <v>15.72968730818825</v>
      </c>
      <c r="FU129" s="28">
        <v>11.30523597998787</v>
      </c>
      <c r="FV129" s="28">
        <v>16.866526089024049</v>
      </c>
      <c r="FW129" s="28">
        <v>30.504810217999999</v>
      </c>
      <c r="FX129" s="28">
        <v>15.727210821468345</v>
      </c>
      <c r="FY129" s="28">
        <v>11.303456080221187</v>
      </c>
      <c r="FZ129" s="28">
        <v>17.117360944107972</v>
      </c>
      <c r="GA129" s="28">
        <v>30.563447026999999</v>
      </c>
      <c r="GB129" s="28">
        <v>15.723898939241744</v>
      </c>
      <c r="GC129" s="28">
        <v>11.301075765255222</v>
      </c>
      <c r="GD129" s="28">
        <v>17.049180454500295</v>
      </c>
      <c r="GE129" s="28">
        <v>30.633847613</v>
      </c>
      <c r="GF129" s="28">
        <v>15.710319131587378</v>
      </c>
      <c r="GG129" s="28">
        <v>11.291315690112752</v>
      </c>
      <c r="GH129" s="28">
        <v>16.923056538361696</v>
      </c>
      <c r="GI129" s="28">
        <v>30.724385351999999</v>
      </c>
      <c r="GJ129" s="28">
        <v>15.694766138687797</v>
      </c>
      <c r="GK129" s="28">
        <v>11.280137447883277</v>
      </c>
      <c r="GL129" s="28">
        <v>16.854796613949265</v>
      </c>
      <c r="GM129" s="28">
        <v>30.844551904999999</v>
      </c>
      <c r="GN129" s="28">
        <v>15.677435269810774</v>
      </c>
      <c r="GO129" s="28">
        <v>11.267681411183107</v>
      </c>
      <c r="GP129" s="28">
        <v>16.736946587019304</v>
      </c>
      <c r="GQ129" s="28">
        <v>30.98404485</v>
      </c>
      <c r="GR129" s="28">
        <v>15.657948026551697</v>
      </c>
      <c r="GS129" s="28">
        <v>11.25367554575636</v>
      </c>
      <c r="GT129" s="28">
        <v>16.599309122392505</v>
      </c>
      <c r="GU129" s="28">
        <v>31.166622658000001</v>
      </c>
      <c r="GV129" s="28">
        <v>15.636531238692781</v>
      </c>
      <c r="GW129" s="28">
        <v>11.238282878633706</v>
      </c>
      <c r="GX129" s="28">
        <v>16.458908627478873</v>
      </c>
      <c r="GY129" s="28">
        <v>31.376954102999999</v>
      </c>
      <c r="GZ129" s="28">
        <v>15.613657308857606</v>
      </c>
      <c r="HA129" s="28">
        <v>11.22184293488214</v>
      </c>
      <c r="HB129" s="28">
        <v>16.337407538708607</v>
      </c>
      <c r="HC129" s="28">
        <v>31.620348188000001</v>
      </c>
      <c r="HD129" s="28">
        <v>15.553217744001502</v>
      </c>
      <c r="HE129" s="28">
        <v>11.178403829587889</v>
      </c>
      <c r="HF129" s="28">
        <v>16.183661695107617</v>
      </c>
      <c r="HG129" s="28">
        <v>32.485851295000003</v>
      </c>
      <c r="HH129" s="28">
        <v>15.414181228652938</v>
      </c>
      <c r="HI129" s="28">
        <v>11.078475548430482</v>
      </c>
      <c r="HJ129" s="28">
        <v>15.374989083423776</v>
      </c>
      <c r="HK129" s="28">
        <v>32.989779185000003</v>
      </c>
      <c r="HL129" s="28">
        <v>14.64281362608315</v>
      </c>
      <c r="HM129" s="28">
        <v>10.524078464527269</v>
      </c>
      <c r="HN129" s="28">
        <v>11.735856720239232</v>
      </c>
      <c r="HO129" s="28">
        <v>33.131754651999998</v>
      </c>
      <c r="HP129" s="28">
        <v>14.536015681670033</v>
      </c>
      <c r="HQ129" s="28">
        <v>10.447320679066436</v>
      </c>
      <c r="HR129" s="28">
        <v>9.0851551229575662</v>
      </c>
      <c r="HS129" s="28">
        <v>32.997471054000002</v>
      </c>
      <c r="HT129" s="28">
        <v>14.052792504661264</v>
      </c>
      <c r="HU129" s="28">
        <v>10.100018667268669</v>
      </c>
      <c r="HV129" s="28">
        <v>7.2112707499641431</v>
      </c>
      <c r="HW129" s="29">
        <v>30.534126606000001</v>
      </c>
      <c r="HX129" s="29">
        <v>15.729552859900464</v>
      </c>
      <c r="HY129" s="29">
        <v>11.305139349356203</v>
      </c>
      <c r="HZ129" s="29">
        <v>16.896059509688428</v>
      </c>
      <c r="IA129" s="29">
        <v>30.474889415</v>
      </c>
      <c r="IB129" s="29">
        <v>15.727472332050514</v>
      </c>
      <c r="IC129" s="29">
        <v>11.303644033025636</v>
      </c>
      <c r="ID129" s="29">
        <v>17.206853009737685</v>
      </c>
      <c r="IE129" s="29">
        <v>30.518127303</v>
      </c>
      <c r="IF129" s="29">
        <v>15.724791195886878</v>
      </c>
      <c r="IG129" s="29">
        <v>11.301717047674275</v>
      </c>
      <c r="IH129" s="29">
        <v>17.179420786273482</v>
      </c>
      <c r="II129" s="29">
        <v>30.575185349999998</v>
      </c>
      <c r="IJ129" s="29">
        <v>15.705840313649368</v>
      </c>
      <c r="IK129" s="29">
        <v>11.288096675474474</v>
      </c>
      <c r="IL129" s="29">
        <v>17.085206843923871</v>
      </c>
      <c r="IM129" s="29">
        <v>30.651853644999999</v>
      </c>
      <c r="IN129" s="29">
        <v>15.684985905716193</v>
      </c>
      <c r="IO129" s="29">
        <v>11.273108201877498</v>
      </c>
      <c r="IP129" s="29">
        <v>17.01981406262491</v>
      </c>
      <c r="IQ129" s="29">
        <v>30.760352426000001</v>
      </c>
      <c r="IR129" s="29">
        <v>15.662217706127882</v>
      </c>
      <c r="IS129" s="29">
        <v>11.25674424853614</v>
      </c>
      <c r="IT129" s="29">
        <v>16.919582421903787</v>
      </c>
      <c r="IU129" s="29">
        <v>30.888271280000001</v>
      </c>
      <c r="IV129" s="29">
        <v>15.637812755550119</v>
      </c>
      <c r="IW129" s="29">
        <v>11.239203930031657</v>
      </c>
      <c r="IX129" s="29">
        <v>16.783872901679619</v>
      </c>
      <c r="IY129" s="29">
        <v>31.061026599000002</v>
      </c>
      <c r="IZ129" s="29">
        <v>15.612219061079031</v>
      </c>
      <c r="JA129" s="29">
        <v>11.220809237885124</v>
      </c>
      <c r="JB129" s="29">
        <v>16.630634360246376</v>
      </c>
      <c r="JC129" s="29">
        <v>31.263309157999998</v>
      </c>
      <c r="JD129" s="29">
        <v>15.585469678054293</v>
      </c>
      <c r="JE129" s="29">
        <v>11.201583929620012</v>
      </c>
      <c r="JF129" s="29">
        <v>16.550313816961136</v>
      </c>
      <c r="JG129" s="29">
        <v>31.507530198000001</v>
      </c>
      <c r="JH129" s="29">
        <v>15.523103203063014</v>
      </c>
      <c r="JI129" s="29">
        <v>11.156759916071477</v>
      </c>
      <c r="JJ129" s="29">
        <v>16.296444712644011</v>
      </c>
      <c r="JK129" s="29">
        <v>32.500109516000002</v>
      </c>
      <c r="JL129" s="29">
        <v>15.377641791616682</v>
      </c>
      <c r="JM129" s="29">
        <v>11.052213935584833</v>
      </c>
      <c r="JN129" s="29">
        <v>13.09856946284372</v>
      </c>
      <c r="JO129" s="29">
        <v>32.996028250999998</v>
      </c>
      <c r="JP129" s="29">
        <v>14.522885066177563</v>
      </c>
      <c r="JQ129" s="29">
        <v>10.437883447175146</v>
      </c>
      <c r="JR129" s="29">
        <v>9.8414914594027039</v>
      </c>
      <c r="JS129" s="29">
        <v>33.109389512</v>
      </c>
      <c r="JT129" s="29">
        <v>14.436193259254456</v>
      </c>
      <c r="JU129" s="29">
        <v>10.375576338610623</v>
      </c>
      <c r="JV129" s="29">
        <v>7.7504056539932478</v>
      </c>
      <c r="JW129" s="29">
        <v>32.982640477000004</v>
      </c>
      <c r="JX129" s="29">
        <v>14.035147507886098</v>
      </c>
      <c r="JY129" s="29">
        <v>10.087336860663045</v>
      </c>
      <c r="JZ129" s="29">
        <v>7.8231263417555965</v>
      </c>
    </row>
    <row r="130" spans="1:286" ht="15" thickBot="1" x14ac:dyDescent="0.35">
      <c r="A130" s="2"/>
      <c r="B130" s="74" t="s">
        <v>619</v>
      </c>
      <c r="C130" s="74" t="s">
        <v>585</v>
      </c>
      <c r="D130" s="74" t="s">
        <v>522</v>
      </c>
      <c r="E130" s="87">
        <v>383248</v>
      </c>
      <c r="F130" s="84">
        <v>456995</v>
      </c>
      <c r="G130" s="22">
        <v>10.171575294</v>
      </c>
      <c r="H130" s="22">
        <v>10.171575294</v>
      </c>
      <c r="I130" s="22">
        <v>10.171575294</v>
      </c>
      <c r="J130" s="22">
        <v>6.1471862821118659</v>
      </c>
      <c r="K130" s="22">
        <v>10.20070608</v>
      </c>
      <c r="L130" s="22">
        <v>10.20070608</v>
      </c>
      <c r="M130" s="22">
        <v>10.20070608</v>
      </c>
      <c r="N130" s="22">
        <v>6.165195085068774</v>
      </c>
      <c r="O130" s="22">
        <v>10.235320166999999</v>
      </c>
      <c r="P130" s="22">
        <v>10.235320166999999</v>
      </c>
      <c r="Q130" s="22">
        <v>10.235320166999999</v>
      </c>
      <c r="R130" s="22">
        <v>6.0673174526238309</v>
      </c>
      <c r="S130" s="22">
        <v>10.276516634</v>
      </c>
      <c r="T130" s="22">
        <v>10.276516634</v>
      </c>
      <c r="U130" s="22">
        <v>10.276516634</v>
      </c>
      <c r="V130" s="22">
        <v>5.9784600906303282</v>
      </c>
      <c r="W130" s="22">
        <v>10.316839844</v>
      </c>
      <c r="X130" s="22">
        <v>10.316839844</v>
      </c>
      <c r="Y130" s="22">
        <v>10.316839844</v>
      </c>
      <c r="Z130" s="22">
        <v>5.8799515472613297</v>
      </c>
      <c r="AA130" s="22">
        <v>10.361996286</v>
      </c>
      <c r="AB130" s="22">
        <v>10.361996286</v>
      </c>
      <c r="AC130" s="22">
        <v>10.361996286</v>
      </c>
      <c r="AD130" s="22">
        <v>5.7656808433260398</v>
      </c>
      <c r="AE130" s="22">
        <v>10.408861408</v>
      </c>
      <c r="AF130" s="22">
        <v>10.408861408</v>
      </c>
      <c r="AG130" s="22">
        <v>10.408861408</v>
      </c>
      <c r="AH130" s="22">
        <v>5.6478423833299303</v>
      </c>
      <c r="AI130" s="22">
        <v>10.460325426000001</v>
      </c>
      <c r="AJ130" s="22">
        <v>10.460325426000001</v>
      </c>
      <c r="AK130" s="22">
        <v>10.460325426000001</v>
      </c>
      <c r="AL130" s="22">
        <v>5.5170451887068133</v>
      </c>
      <c r="AM130" s="22">
        <v>10.518590981999999</v>
      </c>
      <c r="AN130" s="22">
        <v>10.518590981999999</v>
      </c>
      <c r="AO130" s="22">
        <v>10.518590981999999</v>
      </c>
      <c r="AP130" s="22">
        <v>5.3801405291701503</v>
      </c>
      <c r="AQ130" s="22">
        <v>10.586491061</v>
      </c>
      <c r="AR130" s="22">
        <v>10.586491061</v>
      </c>
      <c r="AS130" s="22">
        <v>10.586491061</v>
      </c>
      <c r="AT130" s="22">
        <v>5.2183642005787547</v>
      </c>
      <c r="AU130" s="22">
        <v>10.929808621999999</v>
      </c>
      <c r="AV130" s="22">
        <v>10.929808621999999</v>
      </c>
      <c r="AW130" s="22">
        <v>10.929808621999999</v>
      </c>
      <c r="AX130" s="22">
        <v>4.3213847228987063</v>
      </c>
      <c r="AY130" s="22">
        <v>11.239526764000001</v>
      </c>
      <c r="AZ130" s="22">
        <v>11.239526764000001</v>
      </c>
      <c r="BA130" s="22">
        <v>11.239526764000001</v>
      </c>
      <c r="BB130" s="22">
        <v>3.195013795337637</v>
      </c>
      <c r="BC130" s="22">
        <v>11.407329821999999</v>
      </c>
      <c r="BD130" s="22">
        <v>11.407329821999999</v>
      </c>
      <c r="BE130" s="22">
        <v>11.407329821999999</v>
      </c>
      <c r="BF130" s="22">
        <v>2.6976667113939543</v>
      </c>
      <c r="BG130" s="22">
        <v>11.501715529</v>
      </c>
      <c r="BH130" s="22">
        <v>11.501715529</v>
      </c>
      <c r="BI130" s="22">
        <v>11.501715529</v>
      </c>
      <c r="BJ130" s="22">
        <v>2.4380329197875987</v>
      </c>
      <c r="BK130" s="25">
        <v>10.181186111000001</v>
      </c>
      <c r="BL130" s="25">
        <v>10.181186111000001</v>
      </c>
      <c r="BM130" s="25">
        <v>10.181186111000001</v>
      </c>
      <c r="BN130" s="25">
        <v>6.1308728673439106</v>
      </c>
      <c r="BO130" s="25">
        <v>10.213246631000001</v>
      </c>
      <c r="BP130" s="25">
        <v>10.213246631000001</v>
      </c>
      <c r="BQ130" s="25">
        <v>10.213246631000001</v>
      </c>
      <c r="BR130" s="25">
        <v>6.1437202483192763</v>
      </c>
      <c r="BS130" s="25">
        <v>10.247688698999999</v>
      </c>
      <c r="BT130" s="25">
        <v>10.247688698999999</v>
      </c>
      <c r="BU130" s="25">
        <v>10.247688698999999</v>
      </c>
      <c r="BV130" s="25">
        <v>6.0737156552268932</v>
      </c>
      <c r="BW130" s="25">
        <v>10.270912794000001</v>
      </c>
      <c r="BX130" s="25">
        <v>10.270912794000001</v>
      </c>
      <c r="BY130" s="25">
        <v>10.270912794000001</v>
      </c>
      <c r="BZ130" s="25">
        <v>6.0086617695161877</v>
      </c>
      <c r="CA130" s="25">
        <v>10.297442632999999</v>
      </c>
      <c r="CB130" s="25">
        <v>10.297442632999999</v>
      </c>
      <c r="CC130" s="25">
        <v>10.297442632999999</v>
      </c>
      <c r="CD130" s="25">
        <v>5.9306789425092443</v>
      </c>
      <c r="CE130" s="25">
        <v>10.327211671000001</v>
      </c>
      <c r="CF130" s="25">
        <v>10.327211671000001</v>
      </c>
      <c r="CG130" s="25">
        <v>10.327211671000001</v>
      </c>
      <c r="CH130" s="25">
        <v>5.8419915851730808</v>
      </c>
      <c r="CI130" s="25">
        <v>10.359135903</v>
      </c>
      <c r="CJ130" s="25">
        <v>10.359135903</v>
      </c>
      <c r="CK130" s="25">
        <v>10.359135903</v>
      </c>
      <c r="CL130" s="25">
        <v>5.7437899061102113</v>
      </c>
      <c r="CM130" s="25">
        <v>10.397085203</v>
      </c>
      <c r="CN130" s="25">
        <v>10.397085203</v>
      </c>
      <c r="CO130" s="25">
        <v>10.397085203</v>
      </c>
      <c r="CP130" s="25">
        <v>5.6319173930035618</v>
      </c>
      <c r="CQ130" s="25">
        <v>10.438544506</v>
      </c>
      <c r="CR130" s="25">
        <v>10.438544506</v>
      </c>
      <c r="CS130" s="25">
        <v>10.438544506</v>
      </c>
      <c r="CT130" s="25">
        <v>5.5069125595646238</v>
      </c>
      <c r="CU130" s="25">
        <v>10.484783609999999</v>
      </c>
      <c r="CV130" s="25">
        <v>10.484783609999999</v>
      </c>
      <c r="CW130" s="25">
        <v>10.484783609999999</v>
      </c>
      <c r="CX130" s="25">
        <v>5.3646305711852706</v>
      </c>
      <c r="CY130" s="25">
        <v>10.652020366</v>
      </c>
      <c r="CZ130" s="25">
        <v>10.652020366</v>
      </c>
      <c r="DA130" s="25">
        <v>10.652020366</v>
      </c>
      <c r="DB130" s="25">
        <v>4.8801851373030658</v>
      </c>
      <c r="DC130" s="25">
        <v>10.777889576</v>
      </c>
      <c r="DD130" s="25">
        <v>10.777889576</v>
      </c>
      <c r="DE130" s="25">
        <v>10.777889576</v>
      </c>
      <c r="DF130" s="25">
        <v>4.0847361273878775</v>
      </c>
      <c r="DG130" s="25">
        <v>10.913792073</v>
      </c>
      <c r="DH130" s="25">
        <v>10.913792073</v>
      </c>
      <c r="DI130" s="25">
        <v>10.913792073</v>
      </c>
      <c r="DJ130" s="25">
        <v>3.3282711788586719</v>
      </c>
      <c r="DK130" s="25">
        <v>10.988597563000001</v>
      </c>
      <c r="DL130" s="25">
        <v>10.988597563000001</v>
      </c>
      <c r="DM130" s="25">
        <v>10.988597563000001</v>
      </c>
      <c r="DN130" s="25">
        <v>3.1612121447541917</v>
      </c>
      <c r="DO130" s="27">
        <v>10.171122158999999</v>
      </c>
      <c r="DP130" s="27">
        <v>10.171122158999999</v>
      </c>
      <c r="DQ130" s="27">
        <v>10.171122158999999</v>
      </c>
      <c r="DR130" s="27">
        <v>6.1478240495569576</v>
      </c>
      <c r="DS130" s="27">
        <v>10.192902389</v>
      </c>
      <c r="DT130" s="27">
        <v>10.192902389</v>
      </c>
      <c r="DU130" s="27">
        <v>10.192902389</v>
      </c>
      <c r="DV130" s="27">
        <v>6.1780923091695152</v>
      </c>
      <c r="DW130" s="27">
        <v>10.217950582</v>
      </c>
      <c r="DX130" s="27">
        <v>10.217950582</v>
      </c>
      <c r="DY130" s="27">
        <v>10.217950582</v>
      </c>
      <c r="DZ130" s="27">
        <v>6.0956616665025392</v>
      </c>
      <c r="EA130" s="27">
        <v>10.249946053</v>
      </c>
      <c r="EB130" s="27">
        <v>10.249946053</v>
      </c>
      <c r="EC130" s="27">
        <v>10.249946053</v>
      </c>
      <c r="ED130" s="27">
        <v>6.0214693640164221</v>
      </c>
      <c r="EE130" s="27">
        <v>10.286492039000001</v>
      </c>
      <c r="EF130" s="27">
        <v>10.286492039000001</v>
      </c>
      <c r="EG130" s="27">
        <v>10.286492039000001</v>
      </c>
      <c r="EH130" s="27">
        <v>5.9391034991113454</v>
      </c>
      <c r="EI130" s="27">
        <v>10.327966696000001</v>
      </c>
      <c r="EJ130" s="27">
        <v>10.327966696000001</v>
      </c>
      <c r="EK130" s="27">
        <v>10.327966696000001</v>
      </c>
      <c r="EL130" s="27">
        <v>5.8507840093172589</v>
      </c>
      <c r="EM130" s="27">
        <v>10.367669893</v>
      </c>
      <c r="EN130" s="27">
        <v>10.367669893</v>
      </c>
      <c r="EO130" s="27">
        <v>10.367669893</v>
      </c>
      <c r="EP130" s="27">
        <v>5.7589322176500239</v>
      </c>
      <c r="EQ130" s="27">
        <v>10.414053190000001</v>
      </c>
      <c r="ER130" s="27">
        <v>10.414053190000001</v>
      </c>
      <c r="ES130" s="27">
        <v>10.414053190000001</v>
      </c>
      <c r="ET130" s="27">
        <v>5.6577101825758591</v>
      </c>
      <c r="EU130" s="27">
        <v>10.462950398</v>
      </c>
      <c r="EV130" s="27">
        <v>10.462950398</v>
      </c>
      <c r="EW130" s="27">
        <v>10.462950398</v>
      </c>
      <c r="EX130" s="27">
        <v>5.5502063522690861</v>
      </c>
      <c r="EY130" s="27">
        <v>10.516086080999999</v>
      </c>
      <c r="EZ130" s="27">
        <v>10.516086080999999</v>
      </c>
      <c r="FA130" s="27">
        <v>10.516086080999999</v>
      </c>
      <c r="FB130" s="27">
        <v>5.4177851928074601</v>
      </c>
      <c r="FC130" s="27">
        <v>10.775942744</v>
      </c>
      <c r="FD130" s="27">
        <v>10.775942744</v>
      </c>
      <c r="FE130" s="27">
        <v>10.775942744</v>
      </c>
      <c r="FF130" s="27">
        <v>4.6548620970961316</v>
      </c>
      <c r="FG130" s="27">
        <v>11.052645299</v>
      </c>
      <c r="FH130" s="27">
        <v>11.052645299</v>
      </c>
      <c r="FI130" s="27">
        <v>11.052645299</v>
      </c>
      <c r="FJ130" s="27">
        <v>3.8886843035559444</v>
      </c>
      <c r="FK130" s="27">
        <v>11.17772488</v>
      </c>
      <c r="FL130" s="27">
        <v>11.17772488</v>
      </c>
      <c r="FM130" s="27">
        <v>11.17772488</v>
      </c>
      <c r="FN130" s="27">
        <v>3.7000611806659425</v>
      </c>
      <c r="FO130" s="27">
        <v>11.19128414</v>
      </c>
      <c r="FP130" s="27">
        <v>11.19128414</v>
      </c>
      <c r="FQ130" s="27">
        <v>11.19128414</v>
      </c>
      <c r="FR130" s="27">
        <v>3.7451990557910282</v>
      </c>
      <c r="FS130" s="28">
        <v>10.171753357</v>
      </c>
      <c r="FT130" s="28">
        <v>10.171753357</v>
      </c>
      <c r="FU130" s="28">
        <v>10.171753357</v>
      </c>
      <c r="FV130" s="28">
        <v>6.1455702422386569</v>
      </c>
      <c r="FW130" s="28">
        <v>10.201161726</v>
      </c>
      <c r="FX130" s="28">
        <v>10.201161726</v>
      </c>
      <c r="FY130" s="28">
        <v>10.201161726</v>
      </c>
      <c r="FZ130" s="28">
        <v>6.1690196319992552</v>
      </c>
      <c r="GA130" s="28">
        <v>10.235488149</v>
      </c>
      <c r="GB130" s="28">
        <v>10.235488149</v>
      </c>
      <c r="GC130" s="28">
        <v>10.235488149</v>
      </c>
      <c r="GD130" s="28">
        <v>6.0809992654934133</v>
      </c>
      <c r="GE130" s="28">
        <v>10.275679200999999</v>
      </c>
      <c r="GF130" s="28">
        <v>10.275679200999999</v>
      </c>
      <c r="GG130" s="28">
        <v>10.275679200999999</v>
      </c>
      <c r="GH130" s="28">
        <v>6.0059591776857815</v>
      </c>
      <c r="GI130" s="28">
        <v>10.320593679</v>
      </c>
      <c r="GJ130" s="28">
        <v>10.320593679</v>
      </c>
      <c r="GK130" s="28">
        <v>10.320593679</v>
      </c>
      <c r="GL130" s="28">
        <v>5.9264877883099771</v>
      </c>
      <c r="GM130" s="28">
        <v>10.373028432</v>
      </c>
      <c r="GN130" s="28">
        <v>10.373028432</v>
      </c>
      <c r="GO130" s="28">
        <v>10.373028432</v>
      </c>
      <c r="GP130" s="28">
        <v>5.8434579968852951</v>
      </c>
      <c r="GQ130" s="28">
        <v>10.428719686000001</v>
      </c>
      <c r="GR130" s="28">
        <v>10.428719686000001</v>
      </c>
      <c r="GS130" s="28">
        <v>10.428719686000001</v>
      </c>
      <c r="GT130" s="28">
        <v>5.7459237480647296</v>
      </c>
      <c r="GU130" s="28">
        <v>10.496044851000001</v>
      </c>
      <c r="GV130" s="28">
        <v>10.496044851000001</v>
      </c>
      <c r="GW130" s="28">
        <v>10.496044851000001</v>
      </c>
      <c r="GX130" s="28">
        <v>5.6035065730311313</v>
      </c>
      <c r="GY130" s="28">
        <v>10.56535907</v>
      </c>
      <c r="GZ130" s="28">
        <v>10.56535907</v>
      </c>
      <c r="HA130" s="28">
        <v>10.56535907</v>
      </c>
      <c r="HB130" s="28">
        <v>5.4634837722398748</v>
      </c>
      <c r="HC130" s="28">
        <v>10.637830701</v>
      </c>
      <c r="HD130" s="28">
        <v>10.637830701</v>
      </c>
      <c r="HE130" s="28">
        <v>10.637830701</v>
      </c>
      <c r="HF130" s="28">
        <v>5.3223642605382846</v>
      </c>
      <c r="HG130" s="28">
        <v>10.963791618</v>
      </c>
      <c r="HH130" s="28">
        <v>10.963791618</v>
      </c>
      <c r="HI130" s="28">
        <v>10.963791618</v>
      </c>
      <c r="HJ130" s="28">
        <v>4.6689444785443737</v>
      </c>
      <c r="HK130" s="28">
        <v>11.385502186</v>
      </c>
      <c r="HL130" s="28">
        <v>11.385502186</v>
      </c>
      <c r="HM130" s="28">
        <v>11.385502186</v>
      </c>
      <c r="HN130" s="28">
        <v>2.9169519039764662</v>
      </c>
      <c r="HO130" s="28">
        <v>11.491877951999999</v>
      </c>
      <c r="HP130" s="28">
        <v>11.491877951999999</v>
      </c>
      <c r="HQ130" s="28">
        <v>11.491877951999999</v>
      </c>
      <c r="HR130" s="28">
        <v>1.5803487674860115</v>
      </c>
      <c r="HS130" s="28">
        <v>11.456325400000001</v>
      </c>
      <c r="HT130" s="28">
        <v>11.456325400000001</v>
      </c>
      <c r="HU130" s="28">
        <v>11.456325400000001</v>
      </c>
      <c r="HV130" s="28">
        <v>0.57419446774246197</v>
      </c>
      <c r="HW130" s="29">
        <v>10.1663076</v>
      </c>
      <c r="HX130" s="29">
        <v>10.1663076</v>
      </c>
      <c r="HY130" s="29">
        <v>10.1663076</v>
      </c>
      <c r="HZ130" s="29">
        <v>6.1538222616515537</v>
      </c>
      <c r="IA130" s="29">
        <v>10.190046671999999</v>
      </c>
      <c r="IB130" s="29">
        <v>10.190046671999999</v>
      </c>
      <c r="IC130" s="29">
        <v>10.190046671999999</v>
      </c>
      <c r="ID130" s="29">
        <v>6.1857931451115196</v>
      </c>
      <c r="IE130" s="29">
        <v>10.218404959000001</v>
      </c>
      <c r="IF130" s="29">
        <v>10.218404959000001</v>
      </c>
      <c r="IG130" s="29">
        <v>10.218404959000001</v>
      </c>
      <c r="IH130" s="29">
        <v>6.1066955556421938</v>
      </c>
      <c r="II130" s="29">
        <v>10.252685626</v>
      </c>
      <c r="IJ130" s="29">
        <v>10.252685626</v>
      </c>
      <c r="IK130" s="29">
        <v>10.252685626</v>
      </c>
      <c r="IL130" s="29">
        <v>6.0402644453856418</v>
      </c>
      <c r="IM130" s="29">
        <v>10.292160024999999</v>
      </c>
      <c r="IN130" s="29">
        <v>10.292160024999999</v>
      </c>
      <c r="IO130" s="29">
        <v>10.292160024999999</v>
      </c>
      <c r="IP130" s="29">
        <v>5.9539358831616918</v>
      </c>
      <c r="IQ130" s="29">
        <v>10.341364480999999</v>
      </c>
      <c r="IR130" s="29">
        <v>10.341364480999999</v>
      </c>
      <c r="IS130" s="29">
        <v>10.341364480999999</v>
      </c>
      <c r="IT130" s="29">
        <v>5.8192989792686571</v>
      </c>
      <c r="IU130" s="29">
        <v>10.392007242</v>
      </c>
      <c r="IV130" s="29">
        <v>10.392007242</v>
      </c>
      <c r="IW130" s="29">
        <v>10.392007242</v>
      </c>
      <c r="IX130" s="29">
        <v>5.6871855218931957</v>
      </c>
      <c r="IY130" s="29">
        <v>10.452127114</v>
      </c>
      <c r="IZ130" s="29">
        <v>10.452127114</v>
      </c>
      <c r="JA130" s="29">
        <v>10.452127114</v>
      </c>
      <c r="JB130" s="29">
        <v>5.5500790999106222</v>
      </c>
      <c r="JC130" s="29">
        <v>10.513813724</v>
      </c>
      <c r="JD130" s="29">
        <v>10.513813724</v>
      </c>
      <c r="JE130" s="29">
        <v>10.513813724</v>
      </c>
      <c r="JF130" s="29">
        <v>5.4141409831487</v>
      </c>
      <c r="JG130" s="29">
        <v>10.580635973</v>
      </c>
      <c r="JH130" s="29">
        <v>10.580635973</v>
      </c>
      <c r="JI130" s="29">
        <v>10.580635973</v>
      </c>
      <c r="JJ130" s="29">
        <v>5.2378904502070736</v>
      </c>
      <c r="JK130" s="29">
        <v>11.127813854999999</v>
      </c>
      <c r="JL130" s="29">
        <v>11.127813854999999</v>
      </c>
      <c r="JM130" s="29">
        <v>11.127813854999999</v>
      </c>
      <c r="JN130" s="29">
        <v>3.4868499861789237</v>
      </c>
      <c r="JO130" s="29">
        <v>11.370285643999999</v>
      </c>
      <c r="JP130" s="29">
        <v>11.370285643999999</v>
      </c>
      <c r="JQ130" s="29">
        <v>11.370285643999999</v>
      </c>
      <c r="JR130" s="29">
        <v>1.8530294341486666</v>
      </c>
      <c r="JS130" s="29">
        <v>11.416924069</v>
      </c>
      <c r="JT130" s="29">
        <v>11.416924069</v>
      </c>
      <c r="JU130" s="29">
        <v>11.416924069</v>
      </c>
      <c r="JV130" s="29">
        <v>0.66955876537587145</v>
      </c>
      <c r="JW130" s="29">
        <v>11.326001779</v>
      </c>
      <c r="JX130" s="29">
        <v>11.326001779</v>
      </c>
      <c r="JY130" s="29">
        <v>11.326001779</v>
      </c>
      <c r="JZ130" s="29">
        <v>0.63898363425524352</v>
      </c>
    </row>
    <row r="131" spans="1:286" ht="15" thickBot="1" x14ac:dyDescent="0.35">
      <c r="A131" s="2"/>
      <c r="B131" s="74" t="s">
        <v>516</v>
      </c>
      <c r="C131" s="74" t="s">
        <v>516</v>
      </c>
      <c r="D131" s="74" t="s">
        <v>880</v>
      </c>
      <c r="E131" s="87">
        <v>381697</v>
      </c>
      <c r="F131" s="84">
        <v>399348</v>
      </c>
      <c r="G131" s="22">
        <v>32.408048983999997</v>
      </c>
      <c r="H131" s="22">
        <v>9.149712813385154</v>
      </c>
      <c r="I131" s="22">
        <v>6.6745881104409275</v>
      </c>
      <c r="J131" s="22">
        <v>13.056471629238018</v>
      </c>
      <c r="K131" s="22">
        <v>32.352794289999999</v>
      </c>
      <c r="L131" s="22">
        <v>9.1443819448991164</v>
      </c>
      <c r="M131" s="22">
        <v>6.670699316099407</v>
      </c>
      <c r="N131" s="22">
        <v>12.290222837802663</v>
      </c>
      <c r="O131" s="22">
        <v>32.428882917999999</v>
      </c>
      <c r="P131" s="22">
        <v>9.1373289250340726</v>
      </c>
      <c r="Q131" s="22">
        <v>6.6655542363035627</v>
      </c>
      <c r="R131" s="22">
        <v>11.260287260964361</v>
      </c>
      <c r="S131" s="22">
        <v>32.499766753999999</v>
      </c>
      <c r="T131" s="22">
        <v>9.1177071554625044</v>
      </c>
      <c r="U131" s="22">
        <v>6.6512404285852913</v>
      </c>
      <c r="V131" s="22">
        <v>11.033763091037734</v>
      </c>
      <c r="W131" s="22">
        <v>32.579792470999998</v>
      </c>
      <c r="X131" s="22">
        <v>9.0946120956340817</v>
      </c>
      <c r="Y131" s="22">
        <v>6.6343929039815466</v>
      </c>
      <c r="Z131" s="22">
        <v>10.719788639877791</v>
      </c>
      <c r="AA131" s="22">
        <v>32.671608493999997</v>
      </c>
      <c r="AB131" s="22">
        <v>9.0680545883502184</v>
      </c>
      <c r="AC131" s="22">
        <v>6.6150195721649991</v>
      </c>
      <c r="AD131" s="22">
        <v>10.601596036393211</v>
      </c>
      <c r="AE131" s="22">
        <v>32.767690383999998</v>
      </c>
      <c r="AF131" s="22">
        <v>9.0372862481876481</v>
      </c>
      <c r="AG131" s="22">
        <v>6.5925744963887771</v>
      </c>
      <c r="AH131" s="22">
        <v>10.258119007545105</v>
      </c>
      <c r="AI131" s="22">
        <v>32.876883890000002</v>
      </c>
      <c r="AJ131" s="22">
        <v>9.002445076698038</v>
      </c>
      <c r="AK131" s="22">
        <v>6.5671583468634953</v>
      </c>
      <c r="AL131" s="22">
        <v>10.023012355403232</v>
      </c>
      <c r="AM131" s="22">
        <v>32.993301619</v>
      </c>
      <c r="AN131" s="22">
        <v>8.9646299957127997</v>
      </c>
      <c r="AO131" s="22">
        <v>6.5395727717654228</v>
      </c>
      <c r="AP131" s="22">
        <v>9.73585225549553</v>
      </c>
      <c r="AQ131" s="22">
        <v>33.119476450000001</v>
      </c>
      <c r="AR131" s="22">
        <v>8.4677689012121959</v>
      </c>
      <c r="AS131" s="22">
        <v>6.1771195208783674</v>
      </c>
      <c r="AT131" s="22">
        <v>9.3583673893015913</v>
      </c>
      <c r="AU131" s="22">
        <v>33.729062724000002</v>
      </c>
      <c r="AV131" s="22">
        <v>8.2100834290899254</v>
      </c>
      <c r="AW131" s="22">
        <v>5.9891415565924779</v>
      </c>
      <c r="AX131" s="22">
        <v>7.4500786567474861</v>
      </c>
      <c r="AY131" s="22">
        <v>34.243986679999999</v>
      </c>
      <c r="AZ131" s="22">
        <v>7.2931699546228819</v>
      </c>
      <c r="BA131" s="22">
        <v>5.320265942701317</v>
      </c>
      <c r="BB131" s="22">
        <v>5.0600172241492416</v>
      </c>
      <c r="BC131" s="22">
        <v>34.526755534999999</v>
      </c>
      <c r="BD131" s="22">
        <v>7.1063723772289666</v>
      </c>
      <c r="BE131" s="22">
        <v>5.1839997106826852</v>
      </c>
      <c r="BF131" s="22">
        <v>3.5284177893242941</v>
      </c>
      <c r="BG131" s="22">
        <v>34.711249379999998</v>
      </c>
      <c r="BH131" s="22">
        <v>6.7034357866666232</v>
      </c>
      <c r="BI131" s="22">
        <v>4.8900630777542027</v>
      </c>
      <c r="BJ131" s="22">
        <v>2.4417656301939061</v>
      </c>
      <c r="BK131" s="25">
        <v>32.436453055999998</v>
      </c>
      <c r="BL131" s="25">
        <v>9.1516561022896266</v>
      </c>
      <c r="BM131" s="25">
        <v>6.6760057126412908</v>
      </c>
      <c r="BN131" s="25">
        <v>13.002538100032815</v>
      </c>
      <c r="BO131" s="25">
        <v>32.406791726000002</v>
      </c>
      <c r="BP131" s="25">
        <v>9.1494453892645158</v>
      </c>
      <c r="BQ131" s="25">
        <v>6.6743930282681356</v>
      </c>
      <c r="BR131" s="25">
        <v>12.594150509234927</v>
      </c>
      <c r="BS131" s="25">
        <v>32.464805785000003</v>
      </c>
      <c r="BT131" s="25">
        <v>9.1468975004870128</v>
      </c>
      <c r="BU131" s="25">
        <v>6.6725343788779421</v>
      </c>
      <c r="BV131" s="25">
        <v>11.997530504441089</v>
      </c>
      <c r="BW131" s="25">
        <v>32.515355999000001</v>
      </c>
      <c r="BX131" s="25">
        <v>9.1410238468140523</v>
      </c>
      <c r="BY131" s="25">
        <v>6.6682496302994902</v>
      </c>
      <c r="BZ131" s="25">
        <v>11.830913697413386</v>
      </c>
      <c r="CA131" s="25">
        <v>32.575742071000001</v>
      </c>
      <c r="CB131" s="25">
        <v>9.1345522218018882</v>
      </c>
      <c r="CC131" s="25">
        <v>6.6635286699543492</v>
      </c>
      <c r="CD131" s="25">
        <v>11.562782179998841</v>
      </c>
      <c r="CE131" s="25">
        <v>32.651074168999997</v>
      </c>
      <c r="CF131" s="25">
        <v>9.1275156283901655</v>
      </c>
      <c r="CG131" s="25">
        <v>6.658395573027506</v>
      </c>
      <c r="CH131" s="25">
        <v>11.473492254547732</v>
      </c>
      <c r="CI131" s="25">
        <v>32.732687757000001</v>
      </c>
      <c r="CJ131" s="25">
        <v>9.1198915407635557</v>
      </c>
      <c r="CK131" s="25">
        <v>6.6528339072502929</v>
      </c>
      <c r="CL131" s="25">
        <v>11.135430566184542</v>
      </c>
      <c r="CM131" s="25">
        <v>32.821223523999997</v>
      </c>
      <c r="CN131" s="25">
        <v>9.1116394470483488</v>
      </c>
      <c r="CO131" s="25">
        <v>6.6468141197748656</v>
      </c>
      <c r="CP131" s="25">
        <v>10.907724366370047</v>
      </c>
      <c r="CQ131" s="25">
        <v>32.911348601</v>
      </c>
      <c r="CR131" s="25">
        <v>9.1029783125383457</v>
      </c>
      <c r="CS131" s="25">
        <v>6.6404959427345087</v>
      </c>
      <c r="CT131" s="25">
        <v>10.64208402629442</v>
      </c>
      <c r="CU131" s="25">
        <v>33.012667518000001</v>
      </c>
      <c r="CV131" s="25">
        <v>8.7811006446993858</v>
      </c>
      <c r="CW131" s="25">
        <v>6.4056906653894679</v>
      </c>
      <c r="CX131" s="25">
        <v>10.265732640538339</v>
      </c>
      <c r="CY131" s="25">
        <v>33.332474646000001</v>
      </c>
      <c r="CZ131" s="25">
        <v>8.741068779138697</v>
      </c>
      <c r="DA131" s="25">
        <v>6.3764879768067981</v>
      </c>
      <c r="DB131" s="25">
        <v>8.8621716050710866</v>
      </c>
      <c r="DC131" s="25">
        <v>33.593298329999996</v>
      </c>
      <c r="DD131" s="25">
        <v>8.2864263069884263</v>
      </c>
      <c r="DE131" s="25">
        <v>6.0448326231353251</v>
      </c>
      <c r="DF131" s="25">
        <v>7.2747632466502061</v>
      </c>
      <c r="DG131" s="25">
        <v>33.826436455</v>
      </c>
      <c r="DH131" s="25">
        <v>8.2479313876302527</v>
      </c>
      <c r="DI131" s="25">
        <v>6.0167511154092495</v>
      </c>
      <c r="DJ131" s="25">
        <v>5.9729621359121623</v>
      </c>
      <c r="DK131" s="25">
        <v>33.909456079999998</v>
      </c>
      <c r="DL131" s="25">
        <v>8.2212462807232871</v>
      </c>
      <c r="DM131" s="25">
        <v>5.9972847014441548</v>
      </c>
      <c r="DN131" s="25">
        <v>5.7075712617583427</v>
      </c>
      <c r="DO131" s="27">
        <v>32.407760132</v>
      </c>
      <c r="DP131" s="27">
        <v>9.1501261548236013</v>
      </c>
      <c r="DQ131" s="27">
        <v>6.6748896372655269</v>
      </c>
      <c r="DR131" s="27">
        <v>13.057822197604837</v>
      </c>
      <c r="DS131" s="27">
        <v>32.348983810999997</v>
      </c>
      <c r="DT131" s="27">
        <v>9.1461534964382185</v>
      </c>
      <c r="DU131" s="27">
        <v>6.6719916382827469</v>
      </c>
      <c r="DV131" s="27">
        <v>12.3188374706027</v>
      </c>
      <c r="DW131" s="27">
        <v>32.419499252000001</v>
      </c>
      <c r="DX131" s="27">
        <v>9.1415438840673193</v>
      </c>
      <c r="DY131" s="27">
        <v>6.6686289902355265</v>
      </c>
      <c r="DZ131" s="27">
        <v>11.322173158920229</v>
      </c>
      <c r="EA131" s="27">
        <v>32.484426605000003</v>
      </c>
      <c r="EB131" s="27">
        <v>9.1257461075570347</v>
      </c>
      <c r="EC131" s="27">
        <v>6.6571047322158989</v>
      </c>
      <c r="ED131" s="27">
        <v>11.126339135491861</v>
      </c>
      <c r="EE131" s="27">
        <v>32.557301578999997</v>
      </c>
      <c r="EF131" s="27">
        <v>9.1086185006938081</v>
      </c>
      <c r="EG131" s="27">
        <v>6.6446103814683699</v>
      </c>
      <c r="EH131" s="27">
        <v>10.846110938680816</v>
      </c>
      <c r="EI131" s="27">
        <v>32.638517485999998</v>
      </c>
      <c r="EJ131" s="27">
        <v>9.0903800388381271</v>
      </c>
      <c r="EK131" s="27">
        <v>6.6313056774697294</v>
      </c>
      <c r="EL131" s="27">
        <v>10.770712395312454</v>
      </c>
      <c r="EM131" s="27">
        <v>32.721605507</v>
      </c>
      <c r="EN131" s="27">
        <v>9.0708306812652495</v>
      </c>
      <c r="EO131" s="27">
        <v>6.6170446932963456</v>
      </c>
      <c r="EP131" s="27">
        <v>10.471654985763507</v>
      </c>
      <c r="EQ131" s="27">
        <v>32.813299122000004</v>
      </c>
      <c r="ER131" s="27">
        <v>9.0502405460183706</v>
      </c>
      <c r="ES131" s="27">
        <v>6.602024476300012</v>
      </c>
      <c r="ET131" s="27">
        <v>10.286455888535549</v>
      </c>
      <c r="EU131" s="27">
        <v>32.911405059000003</v>
      </c>
      <c r="EV131" s="27">
        <v>9.0288023914674049</v>
      </c>
      <c r="EW131" s="27">
        <v>6.5863856410278991</v>
      </c>
      <c r="EX131" s="27">
        <v>10.04676396437182</v>
      </c>
      <c r="EY131" s="27">
        <v>33.01755163</v>
      </c>
      <c r="EZ131" s="27">
        <v>8.6777615844116855</v>
      </c>
      <c r="FA131" s="27">
        <v>6.3303062596481867</v>
      </c>
      <c r="FB131" s="27">
        <v>9.7382526993089868</v>
      </c>
      <c r="FC131" s="27">
        <v>33.510792101</v>
      </c>
      <c r="FD131" s="27">
        <v>8.5403788470215165</v>
      </c>
      <c r="FE131" s="27">
        <v>6.2300874654339236</v>
      </c>
      <c r="FF131" s="27">
        <v>8.082751156056311</v>
      </c>
      <c r="FG131" s="27">
        <v>33.980756174999996</v>
      </c>
      <c r="FH131" s="27">
        <v>8.007423739432193</v>
      </c>
      <c r="FI131" s="27">
        <v>5.8413041345177295</v>
      </c>
      <c r="FJ131" s="27">
        <v>6.5741506128619136</v>
      </c>
      <c r="FK131" s="27">
        <v>34.257819648999998</v>
      </c>
      <c r="FL131" s="27">
        <v>7.8995896019439265</v>
      </c>
      <c r="FM131" s="27">
        <v>5.7626406325413706</v>
      </c>
      <c r="FN131" s="27">
        <v>5.8312504166288335</v>
      </c>
      <c r="FO131" s="27">
        <v>34.436895518</v>
      </c>
      <c r="FP131" s="27">
        <v>7.8239934540968283</v>
      </c>
      <c r="FQ131" s="27">
        <v>5.7074942951746683</v>
      </c>
      <c r="FR131" s="27">
        <v>5.530606990680127</v>
      </c>
      <c r="FS131" s="28">
        <v>32.408015028000001</v>
      </c>
      <c r="FT131" s="28">
        <v>9.149712787527605</v>
      </c>
      <c r="FU131" s="28">
        <v>6.6745880915782054</v>
      </c>
      <c r="FV131" s="28">
        <v>13.052662959929844</v>
      </c>
      <c r="FW131" s="28">
        <v>32.346008744000002</v>
      </c>
      <c r="FX131" s="28">
        <v>9.1443818343630188</v>
      </c>
      <c r="FY131" s="28">
        <v>6.6706992354648627</v>
      </c>
      <c r="FZ131" s="28">
        <v>12.300691919671644</v>
      </c>
      <c r="GA131" s="28">
        <v>32.419250953000002</v>
      </c>
      <c r="GB131" s="28">
        <v>9.1373286946847454</v>
      </c>
      <c r="GC131" s="28">
        <v>6.6655540682669354</v>
      </c>
      <c r="GD131" s="28">
        <v>11.293972347836032</v>
      </c>
      <c r="GE131" s="28">
        <v>32.492627667000001</v>
      </c>
      <c r="GF131" s="28">
        <v>9.1169647689910303</v>
      </c>
      <c r="GG131" s="28">
        <v>6.650698867990231</v>
      </c>
      <c r="GH131" s="28">
        <v>11.097557089435139</v>
      </c>
      <c r="GI131" s="28">
        <v>32.581874239999998</v>
      </c>
      <c r="GJ131" s="28">
        <v>9.0931106370701613</v>
      </c>
      <c r="GK131" s="28">
        <v>6.63329761086323</v>
      </c>
      <c r="GL131" s="28">
        <v>10.82460143848845</v>
      </c>
      <c r="GM131" s="28">
        <v>32.691779629000003</v>
      </c>
      <c r="GN131" s="28">
        <v>9.0657900219420515</v>
      </c>
      <c r="GO131" s="28">
        <v>6.6133676024986778</v>
      </c>
      <c r="GP131" s="28">
        <v>10.767340469639159</v>
      </c>
      <c r="GQ131" s="28">
        <v>32.814846313000004</v>
      </c>
      <c r="GR131" s="28">
        <v>9.0342468817823605</v>
      </c>
      <c r="GS131" s="28">
        <v>6.5903573209117132</v>
      </c>
      <c r="GT131" s="28">
        <v>10.47350211769551</v>
      </c>
      <c r="GU131" s="28">
        <v>32.967073186999997</v>
      </c>
      <c r="GV131" s="28">
        <v>8.9986305340781314</v>
      </c>
      <c r="GW131" s="28">
        <v>6.5643756911302624</v>
      </c>
      <c r="GX131" s="28">
        <v>10.267860653377774</v>
      </c>
      <c r="GY131" s="28">
        <v>33.139199122000001</v>
      </c>
      <c r="GZ131" s="28">
        <v>8.9600364391045204</v>
      </c>
      <c r="HA131" s="28">
        <v>6.5362218361734978</v>
      </c>
      <c r="HB131" s="28">
        <v>10.018613338301698</v>
      </c>
      <c r="HC131" s="28">
        <v>33.334072732999999</v>
      </c>
      <c r="HD131" s="28">
        <v>8.591643897308705</v>
      </c>
      <c r="HE131" s="28">
        <v>6.2674846058805018</v>
      </c>
      <c r="HF131" s="28">
        <v>9.7525671252887918</v>
      </c>
      <c r="HG131" s="28">
        <v>34.224486673999998</v>
      </c>
      <c r="HH131" s="28">
        <v>8.3301763299833329</v>
      </c>
      <c r="HI131" s="28">
        <v>6.0767476558001903</v>
      </c>
      <c r="HJ131" s="28">
        <v>8.0722262425900198</v>
      </c>
      <c r="HK131" s="28">
        <v>35.069468293</v>
      </c>
      <c r="HL131" s="28">
        <v>7.2380388076862712</v>
      </c>
      <c r="HM131" s="28">
        <v>5.2800485385747349</v>
      </c>
      <c r="HN131" s="28">
        <v>3.4660812671291339</v>
      </c>
      <c r="HO131" s="28">
        <v>35.523115961000002</v>
      </c>
      <c r="HP131" s="28">
        <v>7.0499763844549248</v>
      </c>
      <c r="HQ131" s="28">
        <v>5.1428596191275195</v>
      </c>
      <c r="HR131" s="28">
        <v>-0.30348716916689966</v>
      </c>
      <c r="HS131" s="28">
        <v>35.639080778999997</v>
      </c>
      <c r="HT131" s="28">
        <v>5.7993107686598524</v>
      </c>
      <c r="HU131" s="28">
        <v>4.2305164648034603</v>
      </c>
      <c r="HV131" s="28">
        <v>-2.9514252915159247</v>
      </c>
      <c r="HW131" s="29">
        <v>32.389480182</v>
      </c>
      <c r="HX131" s="29">
        <v>9.1495345480738148</v>
      </c>
      <c r="HY131" s="29">
        <v>6.6744580683782058</v>
      </c>
      <c r="HZ131" s="29">
        <v>13.114696604556915</v>
      </c>
      <c r="IA131" s="29">
        <v>32.308956379000001</v>
      </c>
      <c r="IB131" s="29">
        <v>9.1450973060848053</v>
      </c>
      <c r="IC131" s="29">
        <v>6.6712211621247475</v>
      </c>
      <c r="ID131" s="29">
        <v>12.423462966493114</v>
      </c>
      <c r="IE131" s="29">
        <v>32.363210492</v>
      </c>
      <c r="IF131" s="29">
        <v>9.1396531809337436</v>
      </c>
      <c r="IG131" s="29">
        <v>6.6672497486229076</v>
      </c>
      <c r="IH131" s="29">
        <v>11.478620697316412</v>
      </c>
      <c r="II131" s="29">
        <v>32.420473667000003</v>
      </c>
      <c r="IJ131" s="29">
        <v>9.1124378543972693</v>
      </c>
      <c r="IK131" s="29">
        <v>6.6473965468200742</v>
      </c>
      <c r="IL131" s="29">
        <v>11.329209006068986</v>
      </c>
      <c r="IM131" s="29">
        <v>32.493594303000002</v>
      </c>
      <c r="IN131" s="29">
        <v>9.0826250415373</v>
      </c>
      <c r="IO131" s="29">
        <v>6.6256485149077653</v>
      </c>
      <c r="IP131" s="29">
        <v>11.103324167885667</v>
      </c>
      <c r="IQ131" s="29">
        <v>32.591273901000001</v>
      </c>
      <c r="IR131" s="29">
        <v>9.050013335916157</v>
      </c>
      <c r="IS131" s="29">
        <v>6.601858729693781</v>
      </c>
      <c r="IT131" s="29">
        <v>11.044763388008704</v>
      </c>
      <c r="IU131" s="29">
        <v>32.701686225000003</v>
      </c>
      <c r="IV131" s="29">
        <v>9.0148575242206057</v>
      </c>
      <c r="IW131" s="29">
        <v>6.5762130545188446</v>
      </c>
      <c r="IX131" s="29">
        <v>10.79724782669318</v>
      </c>
      <c r="IY131" s="29">
        <v>32.842650489999997</v>
      </c>
      <c r="IZ131" s="29">
        <v>8.9777091261011339</v>
      </c>
      <c r="JA131" s="29">
        <v>6.549113815289453</v>
      </c>
      <c r="JB131" s="29">
        <v>10.567960234902081</v>
      </c>
      <c r="JC131" s="29">
        <v>33.005787362</v>
      </c>
      <c r="JD131" s="29">
        <v>8.9387306505408404</v>
      </c>
      <c r="JE131" s="29">
        <v>6.5206795600462444</v>
      </c>
      <c r="JF131" s="29">
        <v>10.343973638700987</v>
      </c>
      <c r="JG131" s="29">
        <v>33.204359310000001</v>
      </c>
      <c r="JH131" s="29">
        <v>8.5747895939617553</v>
      </c>
      <c r="JI131" s="29">
        <v>6.2551896262430278</v>
      </c>
      <c r="JJ131" s="29">
        <v>9.9964527956792679</v>
      </c>
      <c r="JK131" s="29">
        <v>34.356724180000001</v>
      </c>
      <c r="JL131" s="29">
        <v>8.3414410021355732</v>
      </c>
      <c r="JM131" s="29">
        <v>6.084965077302793</v>
      </c>
      <c r="JN131" s="29">
        <v>4.9828480681612106</v>
      </c>
      <c r="JO131" s="29">
        <v>35.203931482000002</v>
      </c>
      <c r="JP131" s="29">
        <v>6.6609883827174832</v>
      </c>
      <c r="JQ131" s="29">
        <v>4.8590982875475035</v>
      </c>
      <c r="JR131" s="29">
        <v>0.54062754330701779</v>
      </c>
      <c r="JS131" s="29">
        <v>35.438053432000004</v>
      </c>
      <c r="JT131" s="29">
        <v>6.5742458310154595</v>
      </c>
      <c r="JU131" s="29">
        <v>4.7958208037544985</v>
      </c>
      <c r="JV131" s="29">
        <v>-2.3628904314341241</v>
      </c>
      <c r="JW131" s="29">
        <v>35.573648878</v>
      </c>
      <c r="JX131" s="29">
        <v>6.1492342535160134</v>
      </c>
      <c r="JY131" s="29">
        <v>4.4857807751945185</v>
      </c>
      <c r="JZ131" s="29">
        <v>-2.4386311734677903</v>
      </c>
    </row>
    <row r="132" spans="1:286" ht="15" thickBot="1" x14ac:dyDescent="0.35">
      <c r="A132" s="2"/>
      <c r="B132" s="74" t="s">
        <v>620</v>
      </c>
      <c r="C132" s="74" t="s">
        <v>554</v>
      </c>
      <c r="D132" s="74" t="s">
        <v>873</v>
      </c>
      <c r="E132" s="87">
        <v>341042</v>
      </c>
      <c r="F132" s="84">
        <v>555452</v>
      </c>
      <c r="G132" s="22">
        <v>33.937239583999997</v>
      </c>
      <c r="H132" s="22">
        <v>8.9686106140454438</v>
      </c>
      <c r="I132" s="22">
        <v>6.4459170368648628</v>
      </c>
      <c r="J132" s="22">
        <v>9.0933851118867217</v>
      </c>
      <c r="K132" s="22">
        <v>33.777983407999997</v>
      </c>
      <c r="L132" s="22">
        <v>8.9609190858300227</v>
      </c>
      <c r="M132" s="22">
        <v>6.4403889840931585</v>
      </c>
      <c r="N132" s="22">
        <v>9.3405441194146235</v>
      </c>
      <c r="O132" s="22">
        <v>33.861242949000001</v>
      </c>
      <c r="P132" s="22">
        <v>8.950986595949777</v>
      </c>
      <c r="Q132" s="22">
        <v>6.4332503080492582</v>
      </c>
      <c r="R132" s="22">
        <v>9.1237978600279988</v>
      </c>
      <c r="S132" s="22">
        <v>33.936093303</v>
      </c>
      <c r="T132" s="22">
        <v>8.9225003496980815</v>
      </c>
      <c r="U132" s="22">
        <v>6.4127766819847523</v>
      </c>
      <c r="V132" s="22">
        <v>8.9147722251659864</v>
      </c>
      <c r="W132" s="22">
        <v>34.027841684000002</v>
      </c>
      <c r="X132" s="22">
        <v>8.8894687129590064</v>
      </c>
      <c r="Y132" s="22">
        <v>6.3890361942799458</v>
      </c>
      <c r="Z132" s="22">
        <v>8.5629662542796616</v>
      </c>
      <c r="AA132" s="22">
        <v>34.140038118</v>
      </c>
      <c r="AB132" s="22">
        <v>8.8519796642158148</v>
      </c>
      <c r="AC132" s="22">
        <v>6.3620920768030249</v>
      </c>
      <c r="AD132" s="22">
        <v>8.3562645442300187</v>
      </c>
      <c r="AE132" s="22">
        <v>34.263229004999999</v>
      </c>
      <c r="AF132" s="22">
        <v>8.8094098436393686</v>
      </c>
      <c r="AG132" s="22">
        <v>6.3314963085710687</v>
      </c>
      <c r="AH132" s="22">
        <v>8.1805760195287327</v>
      </c>
      <c r="AI132" s="22">
        <v>34.400124155</v>
      </c>
      <c r="AJ132" s="22">
        <v>8.7619685890927244</v>
      </c>
      <c r="AK132" s="22">
        <v>6.2973993448280394</v>
      </c>
      <c r="AL132" s="22">
        <v>7.8375663615210307</v>
      </c>
      <c r="AM132" s="22">
        <v>34.557851313</v>
      </c>
      <c r="AN132" s="22">
        <v>8.7110130805716466</v>
      </c>
      <c r="AO132" s="22">
        <v>6.2607766175592543</v>
      </c>
      <c r="AP132" s="22">
        <v>7.5334835006923626</v>
      </c>
      <c r="AQ132" s="22">
        <v>34.74050536</v>
      </c>
      <c r="AR132" s="22">
        <v>8.341064030751836</v>
      </c>
      <c r="AS132" s="22">
        <v>5.9948869512969072</v>
      </c>
      <c r="AT132" s="22">
        <v>7.1911990471013887</v>
      </c>
      <c r="AU132" s="22">
        <v>35.689170326999999</v>
      </c>
      <c r="AV132" s="22">
        <v>8.0203680504033521</v>
      </c>
      <c r="AW132" s="22">
        <v>5.7643964358379085</v>
      </c>
      <c r="AX132" s="22">
        <v>5.7644041048374</v>
      </c>
      <c r="AY132" s="22">
        <v>36.473672805999996</v>
      </c>
      <c r="AZ132" s="22">
        <v>7.3256519510895437</v>
      </c>
      <c r="BA132" s="22">
        <v>5.265090296563872</v>
      </c>
      <c r="BB132" s="22">
        <v>4.0822584679836353</v>
      </c>
      <c r="BC132" s="22">
        <v>36.872217284999998</v>
      </c>
      <c r="BD132" s="22">
        <v>7.048834793521098</v>
      </c>
      <c r="BE132" s="22">
        <v>5.0661363549943106</v>
      </c>
      <c r="BF132" s="22">
        <v>3.2500966963527169</v>
      </c>
      <c r="BG132" s="22">
        <v>37.03818528</v>
      </c>
      <c r="BH132" s="22">
        <v>6.5583767022104169</v>
      </c>
      <c r="BI132" s="22">
        <v>4.7136344678350328</v>
      </c>
      <c r="BJ132" s="22">
        <v>2.7421766410207731</v>
      </c>
      <c r="BK132" s="25">
        <v>33.960525175000001</v>
      </c>
      <c r="BL132" s="25">
        <v>8.9712776807438903</v>
      </c>
      <c r="BM132" s="25">
        <v>6.4478339102145714</v>
      </c>
      <c r="BN132" s="25">
        <v>9.0139209148103809</v>
      </c>
      <c r="BO132" s="25">
        <v>33.821942880000002</v>
      </c>
      <c r="BP132" s="25">
        <v>8.9678802792403811</v>
      </c>
      <c r="BQ132" s="25">
        <v>6.4453921308604496</v>
      </c>
      <c r="BR132" s="25">
        <v>9.2605861981845656</v>
      </c>
      <c r="BS132" s="25">
        <v>33.851127847999997</v>
      </c>
      <c r="BT132" s="25">
        <v>8.9640836005911577</v>
      </c>
      <c r="BU132" s="25">
        <v>6.4426633831600855</v>
      </c>
      <c r="BV132" s="25">
        <v>9.2058839609842771</v>
      </c>
      <c r="BW132" s="25">
        <v>33.867503153000001</v>
      </c>
      <c r="BX132" s="25">
        <v>8.9552016089412074</v>
      </c>
      <c r="BY132" s="25">
        <v>6.4362797208782103</v>
      </c>
      <c r="BZ132" s="25">
        <v>9.0987421423915329</v>
      </c>
      <c r="CA132" s="25">
        <v>33.897907001</v>
      </c>
      <c r="CB132" s="25">
        <v>8.9455200554764964</v>
      </c>
      <c r="CC132" s="25">
        <v>6.429321397776997</v>
      </c>
      <c r="CD132" s="25">
        <v>8.8394238477007825</v>
      </c>
      <c r="CE132" s="25">
        <v>33.950962965000002</v>
      </c>
      <c r="CF132" s="25">
        <v>8.9351243416724238</v>
      </c>
      <c r="CG132" s="25">
        <v>6.4218497935783372</v>
      </c>
      <c r="CH132" s="25">
        <v>8.7128093796059503</v>
      </c>
      <c r="CI132" s="25">
        <v>34.015225657000002</v>
      </c>
      <c r="CJ132" s="25">
        <v>8.9242018716754128</v>
      </c>
      <c r="CK132" s="25">
        <v>6.4139995993321843</v>
      </c>
      <c r="CL132" s="25">
        <v>8.5906412583949496</v>
      </c>
      <c r="CM132" s="25">
        <v>34.085903755000004</v>
      </c>
      <c r="CN132" s="25">
        <v>8.9127098382656307</v>
      </c>
      <c r="CO132" s="25">
        <v>6.4057400486467833</v>
      </c>
      <c r="CP132" s="25">
        <v>8.2899797355436178</v>
      </c>
      <c r="CQ132" s="25">
        <v>34.176220528000002</v>
      </c>
      <c r="CR132" s="25">
        <v>8.9008479961145159</v>
      </c>
      <c r="CS132" s="25">
        <v>6.3972147091375913</v>
      </c>
      <c r="CT132" s="25">
        <v>8.0068978090957152</v>
      </c>
      <c r="CU132" s="25">
        <v>34.286160547999998</v>
      </c>
      <c r="CV132" s="25">
        <v>8.5827723824411652</v>
      </c>
      <c r="CW132" s="25">
        <v>6.1686075028020406</v>
      </c>
      <c r="CX132" s="25">
        <v>7.6689234189169326</v>
      </c>
      <c r="CY132" s="25">
        <v>34.687672393</v>
      </c>
      <c r="CZ132" s="25">
        <v>8.5393059977318195</v>
      </c>
      <c r="DA132" s="25">
        <v>6.1373673562747602</v>
      </c>
      <c r="DB132" s="25">
        <v>6.6451571847127049</v>
      </c>
      <c r="DC132" s="25">
        <v>35.081104957000001</v>
      </c>
      <c r="DD132" s="25">
        <v>8.1879916490420594</v>
      </c>
      <c r="DE132" s="25">
        <v>5.8848708166247974</v>
      </c>
      <c r="DF132" s="25">
        <v>5.7087876279428578</v>
      </c>
      <c r="DG132" s="25">
        <v>35.386391184000004</v>
      </c>
      <c r="DH132" s="25">
        <v>8.1131536509067566</v>
      </c>
      <c r="DI132" s="25">
        <v>5.8310832738330811</v>
      </c>
      <c r="DJ132" s="25">
        <v>5.0728383039138514</v>
      </c>
      <c r="DK132" s="25">
        <v>35.523585177000001</v>
      </c>
      <c r="DL132" s="25">
        <v>8.022393651589141</v>
      </c>
      <c r="DM132" s="25">
        <v>5.7658522752934562</v>
      </c>
      <c r="DN132" s="25">
        <v>4.9419034531468533</v>
      </c>
      <c r="DO132" s="27">
        <v>33.936834789000002</v>
      </c>
      <c r="DP132" s="27">
        <v>8.9691715196494215</v>
      </c>
      <c r="DQ132" s="27">
        <v>6.4463201707664606</v>
      </c>
      <c r="DR132" s="27">
        <v>9.0948895759317665</v>
      </c>
      <c r="DS132" s="27">
        <v>33.772591231999996</v>
      </c>
      <c r="DT132" s="27">
        <v>8.9633274123649738</v>
      </c>
      <c r="DU132" s="27">
        <v>6.4421198957928674</v>
      </c>
      <c r="DV132" s="27">
        <v>9.3718887746124047</v>
      </c>
      <c r="DW132" s="27">
        <v>33.847850043999998</v>
      </c>
      <c r="DX132" s="27">
        <v>8.9566888550091708</v>
      </c>
      <c r="DY132" s="27">
        <v>6.4373486339105677</v>
      </c>
      <c r="DZ132" s="27">
        <v>9.1914613954485631</v>
      </c>
      <c r="EA132" s="27">
        <v>33.914031737999998</v>
      </c>
      <c r="EB132" s="27">
        <v>8.9332953729030447</v>
      </c>
      <c r="EC132" s="27">
        <v>6.4205352777120819</v>
      </c>
      <c r="ED132" s="27">
        <v>9.0167329642656426</v>
      </c>
      <c r="EE132" s="27">
        <v>33.995274760000001</v>
      </c>
      <c r="EF132" s="27">
        <v>8.9080764310295333</v>
      </c>
      <c r="EG132" s="27">
        <v>6.402409927636163</v>
      </c>
      <c r="EH132" s="27">
        <v>8.703101011743307</v>
      </c>
      <c r="EI132" s="27">
        <v>34.091825665000002</v>
      </c>
      <c r="EJ132" s="27">
        <v>8.8813196561613825</v>
      </c>
      <c r="EK132" s="27">
        <v>6.3831793067076479</v>
      </c>
      <c r="EL132" s="27">
        <v>8.5464233384780641</v>
      </c>
      <c r="EM132" s="27">
        <v>34.195706532000003</v>
      </c>
      <c r="EN132" s="27">
        <v>8.8530461435811283</v>
      </c>
      <c r="EO132" s="27">
        <v>6.3628585765214511</v>
      </c>
      <c r="EP132" s="27">
        <v>8.419746596137724</v>
      </c>
      <c r="EQ132" s="27">
        <v>34.306479670000002</v>
      </c>
      <c r="ER132" s="27">
        <v>8.823590838197072</v>
      </c>
      <c r="ES132" s="27">
        <v>6.3416884685781092</v>
      </c>
      <c r="ET132" s="27">
        <v>8.1381575423732784</v>
      </c>
      <c r="EU132" s="27">
        <v>34.435650549000002</v>
      </c>
      <c r="EV132" s="27">
        <v>8.7931897272548643</v>
      </c>
      <c r="EW132" s="27">
        <v>6.3198385915575708</v>
      </c>
      <c r="EX132" s="27">
        <v>7.8935895715921873</v>
      </c>
      <c r="EY132" s="27">
        <v>34.587057358999999</v>
      </c>
      <c r="EZ132" s="27">
        <v>8.4523113245123795</v>
      </c>
      <c r="FA132" s="27">
        <v>6.0748425717397421</v>
      </c>
      <c r="FB132" s="27">
        <v>7.6101641678643048</v>
      </c>
      <c r="FC132" s="27">
        <v>35.357213333000004</v>
      </c>
      <c r="FD132" s="27">
        <v>8.2803763572314022</v>
      </c>
      <c r="FE132" s="27">
        <v>5.951269525420436</v>
      </c>
      <c r="FF132" s="27">
        <v>6.4522736854506952</v>
      </c>
      <c r="FG132" s="27">
        <v>36.071784487999999</v>
      </c>
      <c r="FH132" s="27">
        <v>7.8329073433021019</v>
      </c>
      <c r="FI132" s="27">
        <v>5.6296647346138293</v>
      </c>
      <c r="FJ132" s="27">
        <v>5.6137506752511293</v>
      </c>
      <c r="FK132" s="27">
        <v>36.460308056999999</v>
      </c>
      <c r="FL132" s="27">
        <v>7.6576446446991495</v>
      </c>
      <c r="FM132" s="27">
        <v>5.503699982271649</v>
      </c>
      <c r="FN132" s="27">
        <v>5.4842490649162734</v>
      </c>
      <c r="FO132" s="27">
        <v>36.616856017000003</v>
      </c>
      <c r="FP132" s="27">
        <v>7.4857566817169987</v>
      </c>
      <c r="FQ132" s="27">
        <v>5.3801607188674074</v>
      </c>
      <c r="FR132" s="27">
        <v>5.6521591894121279</v>
      </c>
      <c r="FS132" s="28">
        <v>33.941876178000001</v>
      </c>
      <c r="FT132" s="28">
        <v>8.9686096802482229</v>
      </c>
      <c r="FU132" s="28">
        <v>6.4459163657264149</v>
      </c>
      <c r="FV132" s="28">
        <v>9.0889272451518224</v>
      </c>
      <c r="FW132" s="28">
        <v>33.775204567000003</v>
      </c>
      <c r="FX132" s="28">
        <v>8.9609150749696251</v>
      </c>
      <c r="FY132" s="28">
        <v>6.4403861014088193</v>
      </c>
      <c r="FZ132" s="28">
        <v>9.3702052020310092</v>
      </c>
      <c r="GA132" s="28">
        <v>33.856692967999997</v>
      </c>
      <c r="GB132" s="28">
        <v>8.9509782398570561</v>
      </c>
      <c r="GC132" s="28">
        <v>6.4332443023608921</v>
      </c>
      <c r="GD132" s="28">
        <v>9.1995470118487184</v>
      </c>
      <c r="GE132" s="28">
        <v>33.938328587999997</v>
      </c>
      <c r="GF132" s="28">
        <v>8.9179398609858644</v>
      </c>
      <c r="GG132" s="28">
        <v>6.4094989689529838</v>
      </c>
      <c r="GH132" s="28">
        <v>9.0466109885716932</v>
      </c>
      <c r="GI132" s="28">
        <v>34.047771339000001</v>
      </c>
      <c r="GJ132" s="28">
        <v>8.8797526574801378</v>
      </c>
      <c r="GK132" s="28">
        <v>6.3820530739018251</v>
      </c>
      <c r="GL132" s="28">
        <v>8.7666245051177611</v>
      </c>
      <c r="GM132" s="28">
        <v>34.189313605999999</v>
      </c>
      <c r="GN132" s="28">
        <v>8.8369640709142363</v>
      </c>
      <c r="GO132" s="28">
        <v>6.3513000742458292</v>
      </c>
      <c r="GP132" s="28">
        <v>8.6573210510306247</v>
      </c>
      <c r="GQ132" s="28">
        <v>34.358122213000001</v>
      </c>
      <c r="GR132" s="28">
        <v>8.7886776629704659</v>
      </c>
      <c r="GS132" s="28">
        <v>6.3165956821155334</v>
      </c>
      <c r="GT132" s="28">
        <v>8.5787408395245599</v>
      </c>
      <c r="GU132" s="28">
        <v>34.573036037999998</v>
      </c>
      <c r="GV132" s="28">
        <v>8.7355063726536084</v>
      </c>
      <c r="GW132" s="28">
        <v>6.2783804288422154</v>
      </c>
      <c r="GX132" s="28">
        <v>8.3334375321947221</v>
      </c>
      <c r="GY132" s="28">
        <v>34.827068539000003</v>
      </c>
      <c r="GZ132" s="28">
        <v>8.6786839189849392</v>
      </c>
      <c r="HA132" s="28">
        <v>6.2375410125779247</v>
      </c>
      <c r="HB132" s="28">
        <v>8.1423603389635808</v>
      </c>
      <c r="HC132" s="28">
        <v>35.123524766999999</v>
      </c>
      <c r="HD132" s="28">
        <v>8.3113016338526524</v>
      </c>
      <c r="HE132" s="28">
        <v>5.9734961306351266</v>
      </c>
      <c r="HF132" s="28">
        <v>7.9303629132674587</v>
      </c>
      <c r="HG132" s="28">
        <v>36.599367485999998</v>
      </c>
      <c r="HH132" s="28">
        <v>7.9653012035729418</v>
      </c>
      <c r="HI132" s="28">
        <v>5.7248188087755096</v>
      </c>
      <c r="HJ132" s="28">
        <v>6.9374518310562188</v>
      </c>
      <c r="HK132" s="28">
        <v>38.18046889</v>
      </c>
      <c r="HL132" s="28">
        <v>6.9605576364704085</v>
      </c>
      <c r="HM132" s="28">
        <v>5.0026898240781499</v>
      </c>
      <c r="HN132" s="28">
        <v>2.6166941129379424</v>
      </c>
      <c r="HO132" s="28">
        <v>38.5356436</v>
      </c>
      <c r="HP132" s="28">
        <v>6.6801875957802999</v>
      </c>
      <c r="HQ132" s="28">
        <v>4.8011823554541246</v>
      </c>
      <c r="HR132" s="28">
        <v>-0.51491322344447354</v>
      </c>
      <c r="HS132" s="28">
        <v>34.036289488329722</v>
      </c>
      <c r="HT132" s="28">
        <v>5.6038155432877543</v>
      </c>
      <c r="HU132" s="28">
        <v>4.0275725679691821</v>
      </c>
      <c r="HV132" s="28">
        <v>-3.2294796731346018</v>
      </c>
      <c r="HW132" s="29">
        <v>33.921223265999998</v>
      </c>
      <c r="HX132" s="29">
        <v>8.9687499874374037</v>
      </c>
      <c r="HY132" s="29">
        <v>6.446017207265875</v>
      </c>
      <c r="HZ132" s="29">
        <v>9.1540851361978142</v>
      </c>
      <c r="IA132" s="29">
        <v>33.734524051999998</v>
      </c>
      <c r="IB132" s="29">
        <v>8.962590958293184</v>
      </c>
      <c r="IC132" s="29">
        <v>6.4415905917509697</v>
      </c>
      <c r="ID132" s="29">
        <v>9.4983939559369368</v>
      </c>
      <c r="IE132" s="29">
        <v>33.795849922999999</v>
      </c>
      <c r="IF132" s="29">
        <v>8.9550458152630839</v>
      </c>
      <c r="IG132" s="29">
        <v>6.4361677488942242</v>
      </c>
      <c r="IH132" s="29">
        <v>9.3899377632065466</v>
      </c>
      <c r="II132" s="29">
        <v>33.861759659999997</v>
      </c>
      <c r="IJ132" s="29">
        <v>8.9119014152942508</v>
      </c>
      <c r="IK132" s="29">
        <v>6.4051590191397088</v>
      </c>
      <c r="IL132" s="29">
        <v>9.2861070743678269</v>
      </c>
      <c r="IM132" s="29">
        <v>33.959186565000003</v>
      </c>
      <c r="IN132" s="29">
        <v>8.8644345928148027</v>
      </c>
      <c r="IO132" s="29">
        <v>6.3710436792199516</v>
      </c>
      <c r="IP132" s="29">
        <v>9.0508378898463526</v>
      </c>
      <c r="IQ132" s="29">
        <v>34.102496621</v>
      </c>
      <c r="IR132" s="29">
        <v>8.8127861446514242</v>
      </c>
      <c r="IS132" s="29">
        <v>6.3339229225865239</v>
      </c>
      <c r="IT132" s="29">
        <v>8.9530949748006634</v>
      </c>
      <c r="IU132" s="29">
        <v>34.272927291999999</v>
      </c>
      <c r="IV132" s="29">
        <v>8.7574056275508418</v>
      </c>
      <c r="IW132" s="29">
        <v>6.2941198545249026</v>
      </c>
      <c r="IX132" s="29">
        <v>8.8850027994505041</v>
      </c>
      <c r="IY132" s="29">
        <v>34.485367623999998</v>
      </c>
      <c r="IZ132" s="29">
        <v>8.6993951281830757</v>
      </c>
      <c r="JA132" s="29">
        <v>6.2524265664245</v>
      </c>
      <c r="JB132" s="29">
        <v>8.6579864948528424</v>
      </c>
      <c r="JC132" s="29">
        <v>34.741816647</v>
      </c>
      <c r="JD132" s="29">
        <v>8.6388368583677728</v>
      </c>
      <c r="JE132" s="29">
        <v>6.2089021455388167</v>
      </c>
      <c r="JF132" s="29">
        <v>8.4737060581631134</v>
      </c>
      <c r="JG132" s="29">
        <v>35.134832506000002</v>
      </c>
      <c r="JH132" s="29">
        <v>8.2708222646584364</v>
      </c>
      <c r="JI132" s="29">
        <v>5.944402810971777</v>
      </c>
      <c r="JJ132" s="29">
        <v>8.096755674218084</v>
      </c>
      <c r="JK132" s="29">
        <v>37.412466870000003</v>
      </c>
      <c r="JL132" s="29">
        <v>7.9400218224793724</v>
      </c>
      <c r="JM132" s="29">
        <v>5.70665001984211</v>
      </c>
      <c r="JN132" s="29">
        <v>3.1981252571009406</v>
      </c>
      <c r="JO132" s="29">
        <v>38.430388960000002</v>
      </c>
      <c r="JP132" s="29">
        <v>6.5954719094567196</v>
      </c>
      <c r="JQ132" s="29">
        <v>4.7402955236735496</v>
      </c>
      <c r="JR132" s="29">
        <v>-0.98201666878398441</v>
      </c>
      <c r="JS132" s="29">
        <v>38.734912250000001</v>
      </c>
      <c r="JT132" s="29">
        <v>6.3781016371361252</v>
      </c>
      <c r="JU132" s="29">
        <v>4.5840672290183013</v>
      </c>
      <c r="JV132" s="29">
        <v>-3.8918491507796666</v>
      </c>
      <c r="JW132" s="29">
        <v>34.503990886999929</v>
      </c>
      <c r="JX132" s="29">
        <v>5.6808190124345366</v>
      </c>
      <c r="JY132" s="29">
        <v>4.0829164774141526</v>
      </c>
      <c r="JZ132" s="29">
        <v>-3.3791832470835637</v>
      </c>
    </row>
    <row r="133" spans="1:286" ht="15" thickBot="1" x14ac:dyDescent="0.35">
      <c r="A133" s="2"/>
      <c r="B133" s="74" t="s">
        <v>621</v>
      </c>
      <c r="C133" s="74" t="s">
        <v>622</v>
      </c>
      <c r="D133" s="74" t="s">
        <v>871</v>
      </c>
      <c r="E133" s="87">
        <v>389570</v>
      </c>
      <c r="F133" s="84">
        <v>414943</v>
      </c>
      <c r="G133" s="22">
        <v>30.216613381000002</v>
      </c>
      <c r="H133" s="22">
        <v>12.65688891819997</v>
      </c>
      <c r="I133" s="22">
        <v>9.2330242502260411</v>
      </c>
      <c r="J133" s="22">
        <v>18.428165520177451</v>
      </c>
      <c r="K133" s="22">
        <v>30.208879689</v>
      </c>
      <c r="L133" s="22">
        <v>12.650890351692558</v>
      </c>
      <c r="M133" s="22">
        <v>9.228648379473956</v>
      </c>
      <c r="N133" s="22">
        <v>18.471361495852904</v>
      </c>
      <c r="O133" s="22">
        <v>30.246424848</v>
      </c>
      <c r="P133" s="22">
        <v>12.643045950626545</v>
      </c>
      <c r="Q133" s="22">
        <v>9.2229259981100142</v>
      </c>
      <c r="R133" s="22">
        <v>18.388984047112245</v>
      </c>
      <c r="S133" s="22">
        <v>30.29633475</v>
      </c>
      <c r="T133" s="22">
        <v>12.626735498034012</v>
      </c>
      <c r="U133" s="22">
        <v>9.2110277500261208</v>
      </c>
      <c r="V133" s="22">
        <v>18.260306148779449</v>
      </c>
      <c r="W133" s="22">
        <v>30.366870480999999</v>
      </c>
      <c r="X133" s="22">
        <v>12.606635914872513</v>
      </c>
      <c r="Y133" s="22">
        <v>9.1963653839463575</v>
      </c>
      <c r="Z133" s="22">
        <v>18.088850902130975</v>
      </c>
      <c r="AA133" s="22">
        <v>30.466193886999999</v>
      </c>
      <c r="AB133" s="22">
        <v>12.582708478768744</v>
      </c>
      <c r="AC133" s="22">
        <v>9.1789106524385087</v>
      </c>
      <c r="AD133" s="22">
        <v>17.852081247631226</v>
      </c>
      <c r="AE133" s="22">
        <v>30.579439046000001</v>
      </c>
      <c r="AF133" s="22">
        <v>12.554201268723476</v>
      </c>
      <c r="AG133" s="22">
        <v>9.158115039602265</v>
      </c>
      <c r="AH133" s="22">
        <v>17.661564196304575</v>
      </c>
      <c r="AI133" s="22">
        <v>30.720506482000001</v>
      </c>
      <c r="AJ133" s="22">
        <v>12.521180727588865</v>
      </c>
      <c r="AK133" s="22">
        <v>9.134027014573217</v>
      </c>
      <c r="AL133" s="22">
        <v>17.359517577768766</v>
      </c>
      <c r="AM133" s="22">
        <v>30.884261635000001</v>
      </c>
      <c r="AN133" s="22">
        <v>12.484897615893273</v>
      </c>
      <c r="AO133" s="22">
        <v>9.107558989743092</v>
      </c>
      <c r="AP133" s="22">
        <v>17.045958490219348</v>
      </c>
      <c r="AQ133" s="22">
        <v>31.080654914</v>
      </c>
      <c r="AR133" s="22">
        <v>12.13772673320751</v>
      </c>
      <c r="AS133" s="22">
        <v>8.8543026643122218</v>
      </c>
      <c r="AT133" s="22">
        <v>16.731000355932622</v>
      </c>
      <c r="AU133" s="22">
        <v>32.052381711999999</v>
      </c>
      <c r="AV133" s="22">
        <v>11.89097472848659</v>
      </c>
      <c r="AW133" s="22">
        <v>8.6743005122743622</v>
      </c>
      <c r="AX133" s="22">
        <v>15.069841079446864</v>
      </c>
      <c r="AY133" s="22">
        <v>32.834826360000001</v>
      </c>
      <c r="AZ133" s="22">
        <v>11.372848865313271</v>
      </c>
      <c r="BA133" s="22">
        <v>8.2963349086994107</v>
      </c>
      <c r="BB133" s="22">
        <v>13.643112635218129</v>
      </c>
      <c r="BC133" s="22">
        <v>33.195550595</v>
      </c>
      <c r="BD133" s="22">
        <v>11.286047079705888</v>
      </c>
      <c r="BE133" s="22">
        <v>8.2330142145971301</v>
      </c>
      <c r="BF133" s="22">
        <v>13.07170854312591</v>
      </c>
      <c r="BG133" s="22">
        <v>33.352694049</v>
      </c>
      <c r="BH133" s="22">
        <v>10.88119528872183</v>
      </c>
      <c r="BI133" s="22">
        <v>7.9376804696253949</v>
      </c>
      <c r="BJ133" s="22">
        <v>12.840920364068451</v>
      </c>
      <c r="BK133" s="25">
        <v>30.225874624999999</v>
      </c>
      <c r="BL133" s="25">
        <v>12.65895796934957</v>
      </c>
      <c r="BM133" s="25">
        <v>9.234533594233298</v>
      </c>
      <c r="BN133" s="25">
        <v>18.392866983799514</v>
      </c>
      <c r="BO133" s="25">
        <v>30.223684903999999</v>
      </c>
      <c r="BP133" s="25">
        <v>12.65626453966915</v>
      </c>
      <c r="BQ133" s="25">
        <v>9.2325687747807201</v>
      </c>
      <c r="BR133" s="25">
        <v>18.418545663367844</v>
      </c>
      <c r="BS133" s="25">
        <v>30.248671955999999</v>
      </c>
      <c r="BT133" s="25">
        <v>12.653180943034835</v>
      </c>
      <c r="BU133" s="25">
        <v>9.2303193339673779</v>
      </c>
      <c r="BV133" s="25">
        <v>18.35529394351143</v>
      </c>
      <c r="BW133" s="25">
        <v>30.276962149999999</v>
      </c>
      <c r="BX133" s="25">
        <v>12.647994701752454</v>
      </c>
      <c r="BY133" s="25">
        <v>9.2265360431573509</v>
      </c>
      <c r="BZ133" s="25">
        <v>18.254419009637115</v>
      </c>
      <c r="CA133" s="25">
        <v>30.316193124000002</v>
      </c>
      <c r="CB133" s="25">
        <v>12.642156344485205</v>
      </c>
      <c r="CC133" s="25">
        <v>9.2222770428154526</v>
      </c>
      <c r="CD133" s="25">
        <v>18.137619266542522</v>
      </c>
      <c r="CE133" s="25">
        <v>30.373822681</v>
      </c>
      <c r="CF133" s="25">
        <v>12.635670209774839</v>
      </c>
      <c r="CG133" s="25">
        <v>9.2175454978474836</v>
      </c>
      <c r="CH133" s="25">
        <v>17.947295024867415</v>
      </c>
      <c r="CI133" s="25">
        <v>30.436433471000001</v>
      </c>
      <c r="CJ133" s="25">
        <v>12.628576553288191</v>
      </c>
      <c r="CK133" s="25">
        <v>9.2123707742019434</v>
      </c>
      <c r="CL133" s="25">
        <v>17.797842322295505</v>
      </c>
      <c r="CM133" s="25">
        <v>30.508722959</v>
      </c>
      <c r="CN133" s="25">
        <v>12.620794390952382</v>
      </c>
      <c r="CO133" s="25">
        <v>9.2066937951251653</v>
      </c>
      <c r="CP133" s="25">
        <v>17.541386893043072</v>
      </c>
      <c r="CQ133" s="25">
        <v>30.592053511</v>
      </c>
      <c r="CR133" s="25">
        <v>12.612594034840923</v>
      </c>
      <c r="CS133" s="25">
        <v>9.2007117495113562</v>
      </c>
      <c r="CT133" s="25">
        <v>17.27006643236593</v>
      </c>
      <c r="CU133" s="25">
        <v>30.692084414</v>
      </c>
      <c r="CV133" s="25">
        <v>12.322455181305621</v>
      </c>
      <c r="CW133" s="25">
        <v>8.9890594953170275</v>
      </c>
      <c r="CX133" s="25">
        <v>16.995086444511916</v>
      </c>
      <c r="CY133" s="25">
        <v>31.017501105000001</v>
      </c>
      <c r="CZ133" s="25">
        <v>12.286944130680617</v>
      </c>
      <c r="DA133" s="25">
        <v>8.9631546782888716</v>
      </c>
      <c r="DB133" s="25">
        <v>15.866778311572833</v>
      </c>
      <c r="DC133" s="25">
        <v>31.309244223</v>
      </c>
      <c r="DD133" s="25">
        <v>11.983385501245955</v>
      </c>
      <c r="DE133" s="25">
        <v>8.7417128844128609</v>
      </c>
      <c r="DF133" s="25">
        <v>14.59753501702111</v>
      </c>
      <c r="DG133" s="25">
        <v>31.615289478000001</v>
      </c>
      <c r="DH133" s="25">
        <v>12.03244288294554</v>
      </c>
      <c r="DI133" s="25">
        <v>8.7774995613610596</v>
      </c>
      <c r="DJ133" s="25">
        <v>13.568228600090158</v>
      </c>
      <c r="DK133" s="25">
        <v>31.804133575999998</v>
      </c>
      <c r="DL133" s="25">
        <v>11.719708841079695</v>
      </c>
      <c r="DM133" s="25">
        <v>8.5493644318612283</v>
      </c>
      <c r="DN133" s="25">
        <v>13.169504070287452</v>
      </c>
      <c r="DO133" s="27">
        <v>30.216153349999999</v>
      </c>
      <c r="DP133" s="27">
        <v>12.657332770364137</v>
      </c>
      <c r="DQ133" s="27">
        <v>9.2333480342002652</v>
      </c>
      <c r="DR133" s="27">
        <v>18.429543773926405</v>
      </c>
      <c r="DS133" s="27">
        <v>30.202662039</v>
      </c>
      <c r="DT133" s="27">
        <v>12.652791641025894</v>
      </c>
      <c r="DU133" s="27">
        <v>9.2300353435719131</v>
      </c>
      <c r="DV133" s="27">
        <v>18.494866285006736</v>
      </c>
      <c r="DW133" s="27">
        <v>30.231552845</v>
      </c>
      <c r="DX133" s="27">
        <v>12.647576185053504</v>
      </c>
      <c r="DY133" s="27">
        <v>9.2262307410522677</v>
      </c>
      <c r="DZ133" s="27">
        <v>18.441432099853891</v>
      </c>
      <c r="EA133" s="27">
        <v>30.271391818000001</v>
      </c>
      <c r="EB133" s="27">
        <v>12.635394914694658</v>
      </c>
      <c r="EC133" s="27">
        <v>9.217344673919289</v>
      </c>
      <c r="ED133" s="27">
        <v>18.340244581035481</v>
      </c>
      <c r="EE133" s="27">
        <v>30.329469641999999</v>
      </c>
      <c r="EF133" s="27">
        <v>12.62177107427148</v>
      </c>
      <c r="EG133" s="27">
        <v>9.2074062720085692</v>
      </c>
      <c r="EH133" s="27">
        <v>18.210804929478734</v>
      </c>
      <c r="EI133" s="27">
        <v>30.410059646000001</v>
      </c>
      <c r="EJ133" s="27">
        <v>12.606909120623099</v>
      </c>
      <c r="EK133" s="27">
        <v>9.1965646837376998</v>
      </c>
      <c r="EL133" s="27">
        <v>18.020232013808428</v>
      </c>
      <c r="EM133" s="27">
        <v>30.499859829999998</v>
      </c>
      <c r="EN133" s="27">
        <v>12.590669649573753</v>
      </c>
      <c r="EO133" s="27">
        <v>9.1847182157013219</v>
      </c>
      <c r="EP133" s="27">
        <v>17.877899182335522</v>
      </c>
      <c r="EQ133" s="27">
        <v>30.608935829</v>
      </c>
      <c r="ER133" s="27">
        <v>12.573273733906348</v>
      </c>
      <c r="ES133" s="27">
        <v>9.1720281374166746</v>
      </c>
      <c r="ET133" s="27">
        <v>17.638002014847537</v>
      </c>
      <c r="EU133" s="27">
        <v>30.737239459000001</v>
      </c>
      <c r="EV133" s="27">
        <v>12.554973290514276</v>
      </c>
      <c r="EW133" s="27">
        <v>9.1586782187501754</v>
      </c>
      <c r="EX133" s="27">
        <v>17.386029872373641</v>
      </c>
      <c r="EY133" s="27">
        <v>30.894399506999999</v>
      </c>
      <c r="EZ133" s="27">
        <v>12.243830000819194</v>
      </c>
      <c r="FA133" s="27">
        <v>8.9317035208116593</v>
      </c>
      <c r="FB133" s="27">
        <v>17.13130596586516</v>
      </c>
      <c r="FC133" s="27">
        <v>31.643546924999999</v>
      </c>
      <c r="FD133" s="27">
        <v>12.129706277440782</v>
      </c>
      <c r="FE133" s="27">
        <v>8.8484518534952308</v>
      </c>
      <c r="FF133" s="27">
        <v>15.879010265389544</v>
      </c>
      <c r="FG133" s="27">
        <v>32.336572613999998</v>
      </c>
      <c r="FH133" s="27">
        <v>11.772062590146104</v>
      </c>
      <c r="FI133" s="27">
        <v>8.5875557629098331</v>
      </c>
      <c r="FJ133" s="27">
        <v>14.833949610213615</v>
      </c>
      <c r="FK133" s="27">
        <v>32.593491403999998</v>
      </c>
      <c r="FL133" s="27">
        <v>11.771384260091557</v>
      </c>
      <c r="FM133" s="27">
        <v>8.5870609305790939</v>
      </c>
      <c r="FN133" s="27">
        <v>14.513138208627041</v>
      </c>
      <c r="FO133" s="27">
        <v>32.664585248000002</v>
      </c>
      <c r="FP133" s="27">
        <v>11.659595494261316</v>
      </c>
      <c r="FQ133" s="27">
        <v>8.5055125822855988</v>
      </c>
      <c r="FR133" s="27">
        <v>14.537600171074144</v>
      </c>
      <c r="FS133" s="28">
        <v>30.219852582000001</v>
      </c>
      <c r="FT133" s="28">
        <v>12.656888827599849</v>
      </c>
      <c r="FU133" s="28">
        <v>9.2330241841345124</v>
      </c>
      <c r="FV133" s="28">
        <v>18.423352825977133</v>
      </c>
      <c r="FW133" s="28">
        <v>30.216237348</v>
      </c>
      <c r="FX133" s="28">
        <v>12.650889971329956</v>
      </c>
      <c r="FY133" s="28">
        <v>9.2286481020047333</v>
      </c>
      <c r="FZ133" s="28">
        <v>18.472887024203263</v>
      </c>
      <c r="GA133" s="28">
        <v>30.266886661000001</v>
      </c>
      <c r="GB133" s="28">
        <v>12.643045156148357</v>
      </c>
      <c r="GC133" s="28">
        <v>9.2229254185492362</v>
      </c>
      <c r="GD133" s="28">
        <v>18.40273161701861</v>
      </c>
      <c r="GE133" s="28">
        <v>30.341172011000001</v>
      </c>
      <c r="GF133" s="28">
        <v>12.625979560429409</v>
      </c>
      <c r="GG133" s="28">
        <v>9.2104763040681075</v>
      </c>
      <c r="GH133" s="28">
        <v>18.297265979150296</v>
      </c>
      <c r="GI133" s="28">
        <v>30.451170820999998</v>
      </c>
      <c r="GJ133" s="28">
        <v>12.60506071096825</v>
      </c>
      <c r="GK133" s="28">
        <v>9.195216294628981</v>
      </c>
      <c r="GL133" s="28">
        <v>18.169522326429536</v>
      </c>
      <c r="GM133" s="28">
        <v>30.605727314999999</v>
      </c>
      <c r="GN133" s="28">
        <v>12.58029870128947</v>
      </c>
      <c r="GO133" s="28">
        <v>9.1771527533175181</v>
      </c>
      <c r="GP133" s="28">
        <v>17.998174399221838</v>
      </c>
      <c r="GQ133" s="28">
        <v>30.793096857000002</v>
      </c>
      <c r="GR133" s="28">
        <v>12.550912601774698</v>
      </c>
      <c r="GS133" s="28">
        <v>9.1557160028496121</v>
      </c>
      <c r="GT133" s="28">
        <v>17.884845815297094</v>
      </c>
      <c r="GU133" s="28">
        <v>31.042779608</v>
      </c>
      <c r="GV133" s="28">
        <v>12.517011734793495</v>
      </c>
      <c r="GW133" s="28">
        <v>9.1309857923718205</v>
      </c>
      <c r="GX133" s="28">
        <v>17.677297128931162</v>
      </c>
      <c r="GY133" s="28">
        <v>31.339680092999998</v>
      </c>
      <c r="GZ133" s="28">
        <v>12.479833747148222</v>
      </c>
      <c r="HA133" s="28">
        <v>9.1038649679953174</v>
      </c>
      <c r="HB133" s="28">
        <v>17.483874324146718</v>
      </c>
      <c r="HC133" s="28">
        <v>31.693194640000002</v>
      </c>
      <c r="HD133" s="28">
        <v>12.149354602367101</v>
      </c>
      <c r="HE133" s="28">
        <v>8.8627850329750757</v>
      </c>
      <c r="HF133" s="28">
        <v>17.312873124778093</v>
      </c>
      <c r="HG133" s="28">
        <v>32.446072059000002</v>
      </c>
      <c r="HH133" s="28">
        <v>11.898556449140411</v>
      </c>
      <c r="HI133" s="28">
        <v>8.6798312719347805</v>
      </c>
      <c r="HJ133" s="28">
        <v>16.329526900526542</v>
      </c>
      <c r="HK133" s="28">
        <v>33.491435885999998</v>
      </c>
      <c r="HL133" s="28">
        <v>10.818941096815104</v>
      </c>
      <c r="HM133" s="28">
        <v>7.892266903363744</v>
      </c>
      <c r="HN133" s="28">
        <v>10.668638542783246</v>
      </c>
      <c r="HO133" s="28">
        <v>34.016959419000003</v>
      </c>
      <c r="HP133" s="28">
        <v>10.731246984485306</v>
      </c>
      <c r="HQ133" s="28">
        <v>7.8282952693408854</v>
      </c>
      <c r="HR133" s="28">
        <v>6.0189465021896211</v>
      </c>
      <c r="HS133" s="28">
        <v>33.973198105000002</v>
      </c>
      <c r="HT133" s="28">
        <v>9.529752866613423</v>
      </c>
      <c r="HU133" s="28">
        <v>6.9518220381613611</v>
      </c>
      <c r="HV133" s="28">
        <v>2.4259869555252003</v>
      </c>
      <c r="HW133" s="29">
        <v>30.200158743999999</v>
      </c>
      <c r="HX133" s="29">
        <v>12.657047676653878</v>
      </c>
      <c r="HY133" s="29">
        <v>9.2331400623078519</v>
      </c>
      <c r="HZ133" s="29">
        <v>18.482612146541996</v>
      </c>
      <c r="IA133" s="29">
        <v>30.177497239000001</v>
      </c>
      <c r="IB133" s="29">
        <v>12.652317725017639</v>
      </c>
      <c r="IC133" s="29">
        <v>9.2296896284419887</v>
      </c>
      <c r="ID133" s="29">
        <v>18.581375624121275</v>
      </c>
      <c r="IE133" s="29">
        <v>30.208780566000001</v>
      </c>
      <c r="IF133" s="29">
        <v>12.646664491826449</v>
      </c>
      <c r="IG133" s="29">
        <v>9.2255656735361864</v>
      </c>
      <c r="IH133" s="29">
        <v>18.575230808529525</v>
      </c>
      <c r="II133" s="29">
        <v>30.268495358999999</v>
      </c>
      <c r="IJ133" s="29">
        <v>12.627633164230559</v>
      </c>
      <c r="IK133" s="29">
        <v>9.2116825850187389</v>
      </c>
      <c r="IL133" s="29">
        <v>18.511585728905338</v>
      </c>
      <c r="IM133" s="29">
        <v>30.362069103</v>
      </c>
      <c r="IN133" s="29">
        <v>12.606246145256407</v>
      </c>
      <c r="IO133" s="29">
        <v>9.1960810524379752</v>
      </c>
      <c r="IP133" s="29">
        <v>18.423131529907881</v>
      </c>
      <c r="IQ133" s="29">
        <v>30.505190194000001</v>
      </c>
      <c r="IR133" s="29">
        <v>12.582468523854734</v>
      </c>
      <c r="IS133" s="29">
        <v>9.1787356086695127</v>
      </c>
      <c r="IT133" s="29">
        <v>18.284915314514066</v>
      </c>
      <c r="IU133" s="29">
        <v>30.679322478</v>
      </c>
      <c r="IV133" s="29">
        <v>12.556306901793841</v>
      </c>
      <c r="IW133" s="29">
        <v>9.1596510696114066</v>
      </c>
      <c r="IX133" s="29">
        <v>18.205369460064418</v>
      </c>
      <c r="IY133" s="29">
        <v>30.914134580999999</v>
      </c>
      <c r="IZ133" s="29">
        <v>12.52838141913745</v>
      </c>
      <c r="JA133" s="29">
        <v>9.1392798188062461</v>
      </c>
      <c r="JB133" s="29">
        <v>18.037223859854549</v>
      </c>
      <c r="JC133" s="29">
        <v>31.198301458</v>
      </c>
      <c r="JD133" s="29">
        <v>12.49882857690973</v>
      </c>
      <c r="JE133" s="29">
        <v>9.1177214318507218</v>
      </c>
      <c r="JF133" s="29">
        <v>17.877670451979043</v>
      </c>
      <c r="JG133" s="29">
        <v>31.634344473999999</v>
      </c>
      <c r="JH133" s="29">
        <v>12.423797437460545</v>
      </c>
      <c r="JI133" s="29">
        <v>9.0629872602439647</v>
      </c>
      <c r="JJ133" s="29">
        <v>17.526648482619379</v>
      </c>
      <c r="JK133" s="29">
        <v>33.043270137999997</v>
      </c>
      <c r="JL133" s="29">
        <v>12.247510302583812</v>
      </c>
      <c r="JM133" s="29">
        <v>8.9343882497099276</v>
      </c>
      <c r="JN133" s="29">
        <v>12.549508297086513</v>
      </c>
      <c r="JO133" s="29">
        <v>33.708323397000001</v>
      </c>
      <c r="JP133" s="29">
        <v>10.482343914238688</v>
      </c>
      <c r="JQ133" s="29">
        <v>7.6467239449502484</v>
      </c>
      <c r="JR133" s="29">
        <v>6.9881557218409753</v>
      </c>
      <c r="JS133" s="29">
        <v>33.830924058000001</v>
      </c>
      <c r="JT133" s="29">
        <v>10.49560799289937</v>
      </c>
      <c r="JU133" s="29">
        <v>7.6563999056640126</v>
      </c>
      <c r="JV133" s="29">
        <v>3.0617711150017399</v>
      </c>
      <c r="JW133" s="29">
        <v>33.497263248000003</v>
      </c>
      <c r="JX133" s="29">
        <v>9.8590420171398314</v>
      </c>
      <c r="JY133" s="29">
        <v>7.1920338889404904</v>
      </c>
      <c r="JZ133" s="29">
        <v>3.0508953189308912</v>
      </c>
    </row>
    <row r="134" spans="1:286" ht="15" thickBot="1" x14ac:dyDescent="0.35">
      <c r="A134" s="2"/>
      <c r="B134" s="74" t="s">
        <v>623</v>
      </c>
      <c r="C134" s="74" t="s">
        <v>589</v>
      </c>
      <c r="D134" s="74" t="s">
        <v>875</v>
      </c>
      <c r="E134" s="87">
        <v>348319</v>
      </c>
      <c r="F134" s="84">
        <v>445221</v>
      </c>
      <c r="G134" s="22">
        <v>13.446897502421052</v>
      </c>
      <c r="H134" s="22">
        <v>13.446897502421052</v>
      </c>
      <c r="I134" s="22">
        <v>13.446897502421052</v>
      </c>
      <c r="J134" s="22">
        <v>1.2688285944031925</v>
      </c>
      <c r="K134" s="22">
        <v>13.444964928421053</v>
      </c>
      <c r="L134" s="22">
        <v>13.444964928421053</v>
      </c>
      <c r="M134" s="22">
        <v>13.444964928421053</v>
      </c>
      <c r="N134" s="22">
        <v>1.311292825831984</v>
      </c>
      <c r="O134" s="22">
        <v>13.510052317421053</v>
      </c>
      <c r="P134" s="22">
        <v>13.510052317421053</v>
      </c>
      <c r="Q134" s="22">
        <v>13.510052317421053</v>
      </c>
      <c r="R134" s="22">
        <v>1.0112776030024779</v>
      </c>
      <c r="S134" s="22">
        <v>13.584233605421051</v>
      </c>
      <c r="T134" s="22">
        <v>13.584233605421051</v>
      </c>
      <c r="U134" s="22">
        <v>13.584233605421051</v>
      </c>
      <c r="V134" s="22">
        <v>0.78633939290255128</v>
      </c>
      <c r="W134" s="22">
        <v>13.672310635421052</v>
      </c>
      <c r="X134" s="22">
        <v>13.672310635421052</v>
      </c>
      <c r="Y134" s="22">
        <v>13.672310635421052</v>
      </c>
      <c r="Z134" s="22">
        <v>0.51321404601878839</v>
      </c>
      <c r="AA134" s="22">
        <v>13.780256944421053</v>
      </c>
      <c r="AB134" s="22">
        <v>13.780256944421053</v>
      </c>
      <c r="AC134" s="22">
        <v>13.780256944421053</v>
      </c>
      <c r="AD134" s="22">
        <v>0.2514125565816876</v>
      </c>
      <c r="AE134" s="22">
        <v>13.900935531421052</v>
      </c>
      <c r="AF134" s="22">
        <v>13.900935531421052</v>
      </c>
      <c r="AG134" s="22">
        <v>13.900935531421052</v>
      </c>
      <c r="AH134" s="22">
        <v>-3.9692301067749014E-2</v>
      </c>
      <c r="AI134" s="22">
        <v>14.048681054421053</v>
      </c>
      <c r="AJ134" s="22">
        <v>14.048681054421053</v>
      </c>
      <c r="AK134" s="22">
        <v>14.048681054421053</v>
      </c>
      <c r="AL134" s="22">
        <v>-0.37652400232335026</v>
      </c>
      <c r="AM134" s="22">
        <v>14.211314672421052</v>
      </c>
      <c r="AN134" s="22">
        <v>14.211314672421052</v>
      </c>
      <c r="AO134" s="22">
        <v>14.211314672421052</v>
      </c>
      <c r="AP134" s="22">
        <v>-0.71487700741665883</v>
      </c>
      <c r="AQ134" s="22">
        <v>14.389094557421053</v>
      </c>
      <c r="AR134" s="22">
        <v>14.389094557421053</v>
      </c>
      <c r="AS134" s="22">
        <v>14.389094557421053</v>
      </c>
      <c r="AT134" s="22">
        <v>-1.1234985965566846</v>
      </c>
      <c r="AU134" s="22">
        <v>15.290316240421053</v>
      </c>
      <c r="AV134" s="22">
        <v>15.290316240421053</v>
      </c>
      <c r="AW134" s="22">
        <v>15.290316240421053</v>
      </c>
      <c r="AX134" s="22">
        <v>-3.3769677364411201</v>
      </c>
      <c r="AY134" s="22">
        <v>16.095149155421051</v>
      </c>
      <c r="AZ134" s="22">
        <v>16.095149155421051</v>
      </c>
      <c r="BA134" s="22">
        <v>16.095149155421051</v>
      </c>
      <c r="BB134" s="22">
        <v>-6.0040792910943672</v>
      </c>
      <c r="BC134" s="22">
        <v>16.527036689421053</v>
      </c>
      <c r="BD134" s="22">
        <v>16.527036689421053</v>
      </c>
      <c r="BE134" s="22">
        <v>16.527036689421053</v>
      </c>
      <c r="BF134" s="22">
        <v>-6.9986284830796599</v>
      </c>
      <c r="BG134" s="22">
        <v>16.765579604421053</v>
      </c>
      <c r="BH134" s="22">
        <v>16.765579604421053</v>
      </c>
      <c r="BI134" s="22">
        <v>16.765579604421053</v>
      </c>
      <c r="BJ134" s="22">
        <v>-7.4068850439254668</v>
      </c>
      <c r="BK134" s="25">
        <v>13.473178986421052</v>
      </c>
      <c r="BL134" s="25">
        <v>13.473178986421052</v>
      </c>
      <c r="BM134" s="25">
        <v>13.473178986421052</v>
      </c>
      <c r="BN134" s="25">
        <v>1.2135925420560145</v>
      </c>
      <c r="BO134" s="25">
        <v>13.492510597421052</v>
      </c>
      <c r="BP134" s="25">
        <v>13.492510597421052</v>
      </c>
      <c r="BQ134" s="25">
        <v>13.492510597421052</v>
      </c>
      <c r="BR134" s="25">
        <v>1.2699710314080974</v>
      </c>
      <c r="BS134" s="25">
        <v>13.558045302421053</v>
      </c>
      <c r="BT134" s="25">
        <v>13.558045302421053</v>
      </c>
      <c r="BU134" s="25">
        <v>13.558045302421053</v>
      </c>
      <c r="BV134" s="25">
        <v>1.0817480432033406</v>
      </c>
      <c r="BW134" s="25">
        <v>13.629204305421052</v>
      </c>
      <c r="BX134" s="25">
        <v>13.629204305421052</v>
      </c>
      <c r="BY134" s="25">
        <v>13.629204305421052</v>
      </c>
      <c r="BZ134" s="25">
        <v>0.92488314142407013</v>
      </c>
      <c r="CA134" s="25">
        <v>13.711053259421053</v>
      </c>
      <c r="CB134" s="25">
        <v>13.711053259421053</v>
      </c>
      <c r="CC134" s="25">
        <v>13.711053259421053</v>
      </c>
      <c r="CD134" s="25">
        <v>0.71406198536976184</v>
      </c>
      <c r="CE134" s="25">
        <v>13.805110670421053</v>
      </c>
      <c r="CF134" s="25">
        <v>13.805110670421053</v>
      </c>
      <c r="CG134" s="25">
        <v>13.805110670421053</v>
      </c>
      <c r="CH134" s="25">
        <v>0.51772201543309038</v>
      </c>
      <c r="CI134" s="25">
        <v>13.901806089421052</v>
      </c>
      <c r="CJ134" s="25">
        <v>13.901806089421052</v>
      </c>
      <c r="CK134" s="25">
        <v>13.901806089421052</v>
      </c>
      <c r="CL134" s="25">
        <v>0.27540346315687714</v>
      </c>
      <c r="CM134" s="25">
        <v>14.003446088421052</v>
      </c>
      <c r="CN134" s="25">
        <v>14.003446088421052</v>
      </c>
      <c r="CO134" s="25">
        <v>14.003446088421052</v>
      </c>
      <c r="CP134" s="25">
        <v>-1.6571196955135647E-2</v>
      </c>
      <c r="CQ134" s="25">
        <v>14.112622515421052</v>
      </c>
      <c r="CR134" s="25">
        <v>14.112622515421052</v>
      </c>
      <c r="CS134" s="25">
        <v>14.112622515421052</v>
      </c>
      <c r="CT134" s="25">
        <v>-0.32783657045344583</v>
      </c>
      <c r="CU134" s="25">
        <v>14.237980919421052</v>
      </c>
      <c r="CV134" s="25">
        <v>14.237980919421052</v>
      </c>
      <c r="CW134" s="25">
        <v>14.237980919421052</v>
      </c>
      <c r="CX134" s="25">
        <v>-0.69227515909030757</v>
      </c>
      <c r="CY134" s="25">
        <v>14.581418885421051</v>
      </c>
      <c r="CZ134" s="25">
        <v>14.581418885421051</v>
      </c>
      <c r="DA134" s="25">
        <v>14.581418885421051</v>
      </c>
      <c r="DB134" s="25">
        <v>-1.9874120392320656</v>
      </c>
      <c r="DC134" s="25">
        <v>14.904317012421053</v>
      </c>
      <c r="DD134" s="25">
        <v>14.904317012421053</v>
      </c>
      <c r="DE134" s="25">
        <v>14.904317012421053</v>
      </c>
      <c r="DF134" s="25">
        <v>-4.0189786817533992</v>
      </c>
      <c r="DG134" s="25">
        <v>15.251704002421052</v>
      </c>
      <c r="DH134" s="25">
        <v>15.251704002421052</v>
      </c>
      <c r="DI134" s="25">
        <v>15.251704002421052</v>
      </c>
      <c r="DJ134" s="25">
        <v>-5.9005702960885387</v>
      </c>
      <c r="DK134" s="25">
        <v>15.436037897421052</v>
      </c>
      <c r="DL134" s="25">
        <v>15.436037897421052</v>
      </c>
      <c r="DM134" s="25">
        <v>15.436037897421052</v>
      </c>
      <c r="DN134" s="25">
        <v>-6.3770047133038723</v>
      </c>
      <c r="DO134" s="27">
        <v>13.446321564421051</v>
      </c>
      <c r="DP134" s="27">
        <v>13.446321564421051</v>
      </c>
      <c r="DQ134" s="27">
        <v>13.446321564421051</v>
      </c>
      <c r="DR134" s="27">
        <v>1.2708143824912952</v>
      </c>
      <c r="DS134" s="27">
        <v>13.437403518421053</v>
      </c>
      <c r="DT134" s="27">
        <v>13.437403518421053</v>
      </c>
      <c r="DU134" s="27">
        <v>13.437403518421053</v>
      </c>
      <c r="DV134" s="27">
        <v>1.3471216276759055</v>
      </c>
      <c r="DW134" s="27">
        <v>13.491509138421053</v>
      </c>
      <c r="DX134" s="27">
        <v>13.491509138421053</v>
      </c>
      <c r="DY134" s="27">
        <v>13.491509138421053</v>
      </c>
      <c r="DZ134" s="27">
        <v>1.0902426008251496</v>
      </c>
      <c r="EA134" s="27">
        <v>13.554030367421053</v>
      </c>
      <c r="EB134" s="27">
        <v>13.554030367421053</v>
      </c>
      <c r="EC134" s="27">
        <v>13.554030367421053</v>
      </c>
      <c r="ED134" s="27">
        <v>0.90569023489606693</v>
      </c>
      <c r="EE134" s="27">
        <v>13.628170488421052</v>
      </c>
      <c r="EF134" s="27">
        <v>13.628170488421052</v>
      </c>
      <c r="EG134" s="27">
        <v>13.628170488421052</v>
      </c>
      <c r="EH134" s="27">
        <v>0.67671294173535479</v>
      </c>
      <c r="EI134" s="27">
        <v>13.715497231421052</v>
      </c>
      <c r="EJ134" s="27">
        <v>13.715497231421052</v>
      </c>
      <c r="EK134" s="27">
        <v>13.715497231421052</v>
      </c>
      <c r="EL134" s="27">
        <v>0.47428593118596929</v>
      </c>
      <c r="EM134" s="27">
        <v>13.810972358421052</v>
      </c>
      <c r="EN134" s="27">
        <v>13.810972358421052</v>
      </c>
      <c r="EO134" s="27">
        <v>13.810972358421052</v>
      </c>
      <c r="EP134" s="27">
        <v>0.2447933960468216</v>
      </c>
      <c r="EQ134" s="27">
        <v>13.924830703421053</v>
      </c>
      <c r="ER134" s="27">
        <v>13.924830703421053</v>
      </c>
      <c r="ES134" s="27">
        <v>13.924830703421053</v>
      </c>
      <c r="ET134" s="27">
        <v>-1.5998302471489367E-2</v>
      </c>
      <c r="EU134" s="27">
        <v>14.051103719421052</v>
      </c>
      <c r="EV134" s="27">
        <v>14.051103719421052</v>
      </c>
      <c r="EW134" s="27">
        <v>14.051103719421052</v>
      </c>
      <c r="EX134" s="27">
        <v>-0.28003388300614951</v>
      </c>
      <c r="EY134" s="27">
        <v>14.197746016421053</v>
      </c>
      <c r="EZ134" s="27">
        <v>14.197746016421053</v>
      </c>
      <c r="FA134" s="27">
        <v>14.197746016421053</v>
      </c>
      <c r="FB134" s="27">
        <v>-0.61510706325283948</v>
      </c>
      <c r="FC134" s="27">
        <v>14.886676271421052</v>
      </c>
      <c r="FD134" s="27">
        <v>14.886676271421052</v>
      </c>
      <c r="FE134" s="27">
        <v>14.886676271421052</v>
      </c>
      <c r="FF134" s="27">
        <v>-2.5245914983501017</v>
      </c>
      <c r="FG134" s="27">
        <v>15.604444688421053</v>
      </c>
      <c r="FH134" s="27">
        <v>15.604444688421053</v>
      </c>
      <c r="FI134" s="27">
        <v>15.604444688421053</v>
      </c>
      <c r="FJ134" s="27">
        <v>-4.4434043476937397</v>
      </c>
      <c r="FK134" s="27">
        <v>16.022390077421051</v>
      </c>
      <c r="FL134" s="27">
        <v>16.022390077421051</v>
      </c>
      <c r="FM134" s="27">
        <v>16.022390077421051</v>
      </c>
      <c r="FN134" s="27">
        <v>-4.8868766851893319</v>
      </c>
      <c r="FO134" s="27">
        <v>16.247935632421054</v>
      </c>
      <c r="FP134" s="27">
        <v>16.247935632421054</v>
      </c>
      <c r="FQ134" s="27">
        <v>16.247935632421054</v>
      </c>
      <c r="FR134" s="27">
        <v>-4.7586820417916691</v>
      </c>
      <c r="FS134" s="28">
        <v>13.447087958421053</v>
      </c>
      <c r="FT134" s="28">
        <v>13.447087958421053</v>
      </c>
      <c r="FU134" s="28">
        <v>13.447087958421053</v>
      </c>
      <c r="FV134" s="28">
        <v>1.2661317410901791</v>
      </c>
      <c r="FW134" s="28">
        <v>13.445422902421052</v>
      </c>
      <c r="FX134" s="28">
        <v>13.445422902421052</v>
      </c>
      <c r="FY134" s="28">
        <v>13.445422902421052</v>
      </c>
      <c r="FZ134" s="28">
        <v>1.3298836997911092</v>
      </c>
      <c r="GA134" s="28">
        <v>13.518688729421052</v>
      </c>
      <c r="GB134" s="28">
        <v>13.518688729421052</v>
      </c>
      <c r="GC134" s="28">
        <v>13.518688729421052</v>
      </c>
      <c r="GD134" s="28">
        <v>1.0646593230403525</v>
      </c>
      <c r="GE134" s="28">
        <v>13.611432035421053</v>
      </c>
      <c r="GF134" s="28">
        <v>13.611432035421053</v>
      </c>
      <c r="GG134" s="28">
        <v>13.611432035421053</v>
      </c>
      <c r="GH134" s="28">
        <v>0.8861371729796037</v>
      </c>
      <c r="GI134" s="28">
        <v>13.730568537421053</v>
      </c>
      <c r="GJ134" s="28">
        <v>13.730568537421053</v>
      </c>
      <c r="GK134" s="28">
        <v>13.730568537421053</v>
      </c>
      <c r="GL134" s="28">
        <v>0.67578599202940381</v>
      </c>
      <c r="GM134" s="28">
        <v>13.886748066421053</v>
      </c>
      <c r="GN134" s="28">
        <v>13.886748066421053</v>
      </c>
      <c r="GO134" s="28">
        <v>13.886748066421053</v>
      </c>
      <c r="GP134" s="28">
        <v>0.50169384766367564</v>
      </c>
      <c r="GQ134" s="28">
        <v>14.073410786421052</v>
      </c>
      <c r="GR134" s="28">
        <v>14.073410786421052</v>
      </c>
      <c r="GS134" s="28">
        <v>14.073410786421052</v>
      </c>
      <c r="GT134" s="28">
        <v>0.27777796314672898</v>
      </c>
      <c r="GU134" s="28">
        <v>14.318846369421053</v>
      </c>
      <c r="GV134" s="28">
        <v>14.318846369421053</v>
      </c>
      <c r="GW134" s="28">
        <v>14.318846369421053</v>
      </c>
      <c r="GX134" s="28">
        <v>-6.7305315221535267E-2</v>
      </c>
      <c r="GY134" s="28">
        <v>14.601359170421052</v>
      </c>
      <c r="GZ134" s="28">
        <v>14.601359170421052</v>
      </c>
      <c r="HA134" s="28">
        <v>14.601359170421052</v>
      </c>
      <c r="HB134" s="28">
        <v>-0.3906080691433349</v>
      </c>
      <c r="HC134" s="28">
        <v>14.931525980421053</v>
      </c>
      <c r="HD134" s="28">
        <v>14.931525980421053</v>
      </c>
      <c r="HE134" s="28">
        <v>14.931525980421053</v>
      </c>
      <c r="HF134" s="28">
        <v>-0.72649453744649861</v>
      </c>
      <c r="HG134" s="28">
        <v>16.484359999421052</v>
      </c>
      <c r="HH134" s="28">
        <v>16.484359999421052</v>
      </c>
      <c r="HI134" s="28">
        <v>16.484359999421052</v>
      </c>
      <c r="HJ134" s="28">
        <v>-2.3265395905865596</v>
      </c>
      <c r="HK134" s="28">
        <v>17.585902392421051</v>
      </c>
      <c r="HL134" s="28">
        <v>17.585902392421051</v>
      </c>
      <c r="HM134" s="28">
        <v>17.585902392421051</v>
      </c>
      <c r="HN134" s="28">
        <v>-6.3029128728659138</v>
      </c>
      <c r="HO134" s="28">
        <v>17.766851731421053</v>
      </c>
      <c r="HP134" s="28">
        <v>17.766851731421053</v>
      </c>
      <c r="HQ134" s="28">
        <v>17.766851731421053</v>
      </c>
      <c r="HR134" s="28">
        <v>-8.8075382169749723</v>
      </c>
      <c r="HS134" s="28">
        <v>17.746315947421053</v>
      </c>
      <c r="HT134" s="28">
        <v>17.746315947421053</v>
      </c>
      <c r="HU134" s="28">
        <v>17.746315947421053</v>
      </c>
      <c r="HV134" s="28">
        <v>-11.324389975248817</v>
      </c>
      <c r="HW134" s="29">
        <v>13.431078905421053</v>
      </c>
      <c r="HX134" s="29">
        <v>13.431078905421053</v>
      </c>
      <c r="HY134" s="29">
        <v>13.431078905421053</v>
      </c>
      <c r="HZ134" s="29">
        <v>1.3039886846634996</v>
      </c>
      <c r="IA134" s="29">
        <v>13.412997781421053</v>
      </c>
      <c r="IB134" s="29">
        <v>13.412997781421053</v>
      </c>
      <c r="IC134" s="29">
        <v>13.412997781421053</v>
      </c>
      <c r="ID134" s="29">
        <v>1.4051583170769479</v>
      </c>
      <c r="IE134" s="29">
        <v>13.469105143421052</v>
      </c>
      <c r="IF134" s="29">
        <v>13.469105143421052</v>
      </c>
      <c r="IG134" s="29">
        <v>13.469105143421052</v>
      </c>
      <c r="IH134" s="29">
        <v>1.1781241132061329</v>
      </c>
      <c r="II134" s="29">
        <v>13.545566473421053</v>
      </c>
      <c r="IJ134" s="29">
        <v>13.545566473421053</v>
      </c>
      <c r="IK134" s="29">
        <v>13.545566473421053</v>
      </c>
      <c r="IL134" s="29">
        <v>1.0316624975917907</v>
      </c>
      <c r="IM134" s="29">
        <v>13.648996587421053</v>
      </c>
      <c r="IN134" s="29">
        <v>13.648996587421053</v>
      </c>
      <c r="IO134" s="29">
        <v>13.648996587421053</v>
      </c>
      <c r="IP134" s="29">
        <v>0.82044049953833209</v>
      </c>
      <c r="IQ134" s="29">
        <v>13.794624358421052</v>
      </c>
      <c r="IR134" s="29">
        <v>13.794624358421052</v>
      </c>
      <c r="IS134" s="29">
        <v>13.794624358421052</v>
      </c>
      <c r="IT134" s="29">
        <v>0.54174188277347568</v>
      </c>
      <c r="IU134" s="29">
        <v>13.968200934421052</v>
      </c>
      <c r="IV134" s="29">
        <v>13.968200934421052</v>
      </c>
      <c r="IW134" s="29">
        <v>13.968200934421052</v>
      </c>
      <c r="IX134" s="29">
        <v>0.24651648073655252</v>
      </c>
      <c r="IY134" s="29">
        <v>14.197242535421053</v>
      </c>
      <c r="IZ134" s="29">
        <v>14.197242535421053</v>
      </c>
      <c r="JA134" s="29">
        <v>14.197242535421053</v>
      </c>
      <c r="JB134" s="29">
        <v>-7.551587631638057E-2</v>
      </c>
      <c r="JC134" s="29">
        <v>14.464159009421053</v>
      </c>
      <c r="JD134" s="29">
        <v>14.464159009421053</v>
      </c>
      <c r="JE134" s="29">
        <v>14.464159009421053</v>
      </c>
      <c r="JF134" s="29">
        <v>-0.38094833244163873</v>
      </c>
      <c r="JG134" s="29">
        <v>14.786987272421053</v>
      </c>
      <c r="JH134" s="29">
        <v>14.786987272421053</v>
      </c>
      <c r="JI134" s="29">
        <v>14.786987272421053</v>
      </c>
      <c r="JJ134" s="29">
        <v>-0.80959708941219688</v>
      </c>
      <c r="JK134" s="29">
        <v>16.570557874421052</v>
      </c>
      <c r="JL134" s="29">
        <v>16.570557874421052</v>
      </c>
      <c r="JM134" s="29">
        <v>16.570557874421052</v>
      </c>
      <c r="JN134" s="29">
        <v>-5.1686675747465252</v>
      </c>
      <c r="JO134" s="29">
        <v>17.642340729421051</v>
      </c>
      <c r="JP134" s="29">
        <v>17.642340729421051</v>
      </c>
      <c r="JQ134" s="29">
        <v>17.642340729421051</v>
      </c>
      <c r="JR134" s="29">
        <v>-8.6911811705490116</v>
      </c>
      <c r="JS134" s="29">
        <v>17.743502784421054</v>
      </c>
      <c r="JT134" s="29">
        <v>17.743502784421054</v>
      </c>
      <c r="JU134" s="29">
        <v>17.743502784421054</v>
      </c>
      <c r="JV134" s="29">
        <v>-10.553996795571738</v>
      </c>
      <c r="JW134" s="29">
        <v>17.478725365421052</v>
      </c>
      <c r="JX134" s="29">
        <v>17.478725365421052</v>
      </c>
      <c r="JY134" s="29">
        <v>17.478725365421052</v>
      </c>
      <c r="JZ134" s="29">
        <v>-10.524459429334822</v>
      </c>
    </row>
    <row r="135" spans="1:286" ht="15" thickBot="1" x14ac:dyDescent="0.35">
      <c r="A135" s="2"/>
      <c r="B135" s="74" t="s">
        <v>624</v>
      </c>
      <c r="C135" s="74" t="s">
        <v>462</v>
      </c>
      <c r="D135" s="74" t="s">
        <v>872</v>
      </c>
      <c r="E135" s="87">
        <v>384242</v>
      </c>
      <c r="F135" s="84">
        <v>388388</v>
      </c>
      <c r="G135" s="22">
        <v>23.626431064000002</v>
      </c>
      <c r="H135" s="22">
        <v>23.626431064000002</v>
      </c>
      <c r="I135" s="22">
        <v>18.509697837419644</v>
      </c>
      <c r="J135" s="22">
        <v>12.350801699375863</v>
      </c>
      <c r="K135" s="22">
        <v>23.587013597999999</v>
      </c>
      <c r="L135" s="22">
        <v>23.587013597999999</v>
      </c>
      <c r="M135" s="22">
        <v>18.507111898148594</v>
      </c>
      <c r="N135" s="22">
        <v>12.41424728249326</v>
      </c>
      <c r="O135" s="22">
        <v>23.630465834999999</v>
      </c>
      <c r="P135" s="22">
        <v>23.630465834999999</v>
      </c>
      <c r="Q135" s="22">
        <v>18.503667781567181</v>
      </c>
      <c r="R135" s="22">
        <v>12.323198962935717</v>
      </c>
      <c r="S135" s="22">
        <v>23.67680687</v>
      </c>
      <c r="T135" s="22">
        <v>23.67680687</v>
      </c>
      <c r="U135" s="22">
        <v>18.496119044774584</v>
      </c>
      <c r="V135" s="22">
        <v>12.204893205135981</v>
      </c>
      <c r="W135" s="22">
        <v>23.736049138999999</v>
      </c>
      <c r="X135" s="22">
        <v>23.736049138999999</v>
      </c>
      <c r="Y135" s="22">
        <v>18.486842312800292</v>
      </c>
      <c r="Z135" s="22">
        <v>12.077528469907721</v>
      </c>
      <c r="AA135" s="22">
        <v>23.812581073</v>
      </c>
      <c r="AB135" s="22">
        <v>23.812581073</v>
      </c>
      <c r="AC135" s="22">
        <v>18.475845881455637</v>
      </c>
      <c r="AD135" s="22">
        <v>11.911674178295854</v>
      </c>
      <c r="AE135" s="22">
        <v>23.897162291000001</v>
      </c>
      <c r="AF135" s="22">
        <v>23.897162291000001</v>
      </c>
      <c r="AG135" s="22">
        <v>18.462744976079861</v>
      </c>
      <c r="AH135" s="22">
        <v>11.742740014140564</v>
      </c>
      <c r="AI135" s="22">
        <v>23.995810722999998</v>
      </c>
      <c r="AJ135" s="22">
        <v>23.995810722999998</v>
      </c>
      <c r="AK135" s="22">
        <v>18.447615719007384</v>
      </c>
      <c r="AL135" s="22">
        <v>11.537668876024085</v>
      </c>
      <c r="AM135" s="22">
        <v>24.106870451999999</v>
      </c>
      <c r="AN135" s="22">
        <v>24.106870451999999</v>
      </c>
      <c r="AO135" s="22">
        <v>18.430999645490978</v>
      </c>
      <c r="AP135" s="22">
        <v>11.329507136170083</v>
      </c>
      <c r="AQ135" s="22">
        <v>24.236021331</v>
      </c>
      <c r="AR135" s="22">
        <v>24.236021331</v>
      </c>
      <c r="AS135" s="22">
        <v>18.352297575071624</v>
      </c>
      <c r="AT135" s="22">
        <v>11.096891921545312</v>
      </c>
      <c r="AU135" s="22">
        <v>24.906954819999999</v>
      </c>
      <c r="AV135" s="22">
        <v>24.906954819999999</v>
      </c>
      <c r="AW135" s="22">
        <v>18.235170901989608</v>
      </c>
      <c r="AX135" s="22">
        <v>10.043391921041126</v>
      </c>
      <c r="AY135" s="22">
        <v>25.478330783000001</v>
      </c>
      <c r="AZ135" s="22">
        <v>24.559211838534395</v>
      </c>
      <c r="BA135" s="22">
        <v>17.915603110458139</v>
      </c>
      <c r="BB135" s="22">
        <v>9.2569645796233662</v>
      </c>
      <c r="BC135" s="22">
        <v>25.831416967999999</v>
      </c>
      <c r="BD135" s="22">
        <v>24.418196501572435</v>
      </c>
      <c r="BE135" s="22">
        <v>17.812734385431138</v>
      </c>
      <c r="BF135" s="22">
        <v>8.9312286110927968</v>
      </c>
      <c r="BG135" s="22">
        <v>26.041640418</v>
      </c>
      <c r="BH135" s="22">
        <v>24.298554574261601</v>
      </c>
      <c r="BI135" s="22">
        <v>17.725457265173233</v>
      </c>
      <c r="BJ135" s="22">
        <v>8.8082348559141082</v>
      </c>
      <c r="BK135" s="25">
        <v>23.637290422</v>
      </c>
      <c r="BL135" s="25">
        <v>23.637290422</v>
      </c>
      <c r="BM135" s="25">
        <v>18.510748713259332</v>
      </c>
      <c r="BN135" s="25">
        <v>12.319395192863237</v>
      </c>
      <c r="BO135" s="25">
        <v>23.605448586000001</v>
      </c>
      <c r="BP135" s="25">
        <v>23.605448586000001</v>
      </c>
      <c r="BQ135" s="25">
        <v>18.509776692933887</v>
      </c>
      <c r="BR135" s="25">
        <v>12.363833077088978</v>
      </c>
      <c r="BS135" s="25">
        <v>23.629444948</v>
      </c>
      <c r="BT135" s="25">
        <v>23.629444948</v>
      </c>
      <c r="BU135" s="25">
        <v>18.508630223231211</v>
      </c>
      <c r="BV135" s="25">
        <v>12.31030772442405</v>
      </c>
      <c r="BW135" s="25">
        <v>23.651353161999999</v>
      </c>
      <c r="BX135" s="25">
        <v>23.651353161999999</v>
      </c>
      <c r="BY135" s="25">
        <v>18.506438755284655</v>
      </c>
      <c r="BZ135" s="25">
        <v>12.233306614272083</v>
      </c>
      <c r="CA135" s="25">
        <v>23.681531669999998</v>
      </c>
      <c r="CB135" s="25">
        <v>23.681531669999998</v>
      </c>
      <c r="CC135" s="25">
        <v>18.503943012661079</v>
      </c>
      <c r="CD135" s="25">
        <v>12.147550312954039</v>
      </c>
      <c r="CE135" s="25">
        <v>23.723735562000002</v>
      </c>
      <c r="CF135" s="25">
        <v>23.723735562000002</v>
      </c>
      <c r="CG135" s="25">
        <v>18.501169821997646</v>
      </c>
      <c r="CH135" s="25">
        <v>12.025700054543544</v>
      </c>
      <c r="CI135" s="25">
        <v>23.769672151000002</v>
      </c>
      <c r="CJ135" s="25">
        <v>23.769672151000002</v>
      </c>
      <c r="CK135" s="25">
        <v>18.498090942975271</v>
      </c>
      <c r="CL135" s="25">
        <v>11.896365776597568</v>
      </c>
      <c r="CM135" s="25">
        <v>23.820395270999999</v>
      </c>
      <c r="CN135" s="25">
        <v>23.820395270999999</v>
      </c>
      <c r="CO135" s="25">
        <v>18.494699612890052</v>
      </c>
      <c r="CP135" s="25">
        <v>11.731849095271212</v>
      </c>
      <c r="CQ135" s="25">
        <v>23.878284949000001</v>
      </c>
      <c r="CR135" s="25">
        <v>23.878284949000001</v>
      </c>
      <c r="CS135" s="25">
        <v>18.491094397851818</v>
      </c>
      <c r="CT135" s="25">
        <v>11.560412042750297</v>
      </c>
      <c r="CU135" s="25">
        <v>23.946869609</v>
      </c>
      <c r="CV135" s="25">
        <v>23.946869609</v>
      </c>
      <c r="CW135" s="25">
        <v>18.383045496203724</v>
      </c>
      <c r="CX135" s="25">
        <v>11.360552518077089</v>
      </c>
      <c r="CY135" s="25">
        <v>24.225899511999998</v>
      </c>
      <c r="CZ135" s="25">
        <v>24.225899511999998</v>
      </c>
      <c r="DA135" s="25">
        <v>18.363798951578996</v>
      </c>
      <c r="DB135" s="25">
        <v>10.519936695574684</v>
      </c>
      <c r="DC135" s="25">
        <v>24.493427617999998</v>
      </c>
      <c r="DD135" s="25">
        <v>24.493427617999998</v>
      </c>
      <c r="DE135" s="25">
        <v>18.279422100664124</v>
      </c>
      <c r="DF135" s="25">
        <v>9.7659147325100086</v>
      </c>
      <c r="DG135" s="25">
        <v>24.733677753999999</v>
      </c>
      <c r="DH135" s="25">
        <v>24.733677753999999</v>
      </c>
      <c r="DI135" s="25">
        <v>18.251084261980719</v>
      </c>
      <c r="DJ135" s="25">
        <v>9.1830350721848006</v>
      </c>
      <c r="DK135" s="25">
        <v>24.907245447000001</v>
      </c>
      <c r="DL135" s="25">
        <v>24.846649692107739</v>
      </c>
      <c r="DM135" s="25">
        <v>18.125285022784901</v>
      </c>
      <c r="DN135" s="25">
        <v>8.9037970174003274</v>
      </c>
      <c r="DO135" s="27">
        <v>23.626128507000001</v>
      </c>
      <c r="DP135" s="27">
        <v>23.626128507000001</v>
      </c>
      <c r="DQ135" s="27">
        <v>18.509902555852253</v>
      </c>
      <c r="DR135" s="27">
        <v>12.351845907810173</v>
      </c>
      <c r="DS135" s="27">
        <v>23.582946119999999</v>
      </c>
      <c r="DT135" s="27">
        <v>23.582946119999999</v>
      </c>
      <c r="DU135" s="27">
        <v>18.507989197652766</v>
      </c>
      <c r="DV135" s="27">
        <v>12.430568950690134</v>
      </c>
      <c r="DW135" s="27">
        <v>23.620283249</v>
      </c>
      <c r="DX135" s="27">
        <v>23.620283249</v>
      </c>
      <c r="DY135" s="27">
        <v>18.505755798217745</v>
      </c>
      <c r="DZ135" s="27">
        <v>12.360037870731224</v>
      </c>
      <c r="EA135" s="27">
        <v>23.659918518000001</v>
      </c>
      <c r="EB135" s="27">
        <v>23.659918518000001</v>
      </c>
      <c r="EC135" s="27">
        <v>18.50010344648538</v>
      </c>
      <c r="ED135" s="27">
        <v>12.261218985633548</v>
      </c>
      <c r="EE135" s="27">
        <v>23.710969241000001</v>
      </c>
      <c r="EF135" s="27">
        <v>23.710969241000001</v>
      </c>
      <c r="EG135" s="27">
        <v>18.493789499893108</v>
      </c>
      <c r="EH135" s="27">
        <v>12.1550803561083</v>
      </c>
      <c r="EI135" s="27">
        <v>23.775255913999999</v>
      </c>
      <c r="EJ135" s="27">
        <v>23.775255913999999</v>
      </c>
      <c r="EK135" s="27">
        <v>18.486927439997263</v>
      </c>
      <c r="EL135" s="27">
        <v>12.018858315085238</v>
      </c>
      <c r="EM135" s="27">
        <v>23.844641633999998</v>
      </c>
      <c r="EN135" s="27">
        <v>23.844641633999998</v>
      </c>
      <c r="EO135" s="27">
        <v>18.479406605521035</v>
      </c>
      <c r="EP135" s="27">
        <v>11.882188311814806</v>
      </c>
      <c r="EQ135" s="27">
        <v>23.924492051000001</v>
      </c>
      <c r="ER135" s="27">
        <v>23.924492051000001</v>
      </c>
      <c r="ES135" s="27">
        <v>18.471369916165976</v>
      </c>
      <c r="ET135" s="27">
        <v>11.718075823708078</v>
      </c>
      <c r="EU135" s="27">
        <v>24.01482128</v>
      </c>
      <c r="EV135" s="27">
        <v>24.01482128</v>
      </c>
      <c r="EW135" s="27">
        <v>18.462907349858369</v>
      </c>
      <c r="EX135" s="27">
        <v>11.550487553207985</v>
      </c>
      <c r="EY135" s="27">
        <v>24.119684952</v>
      </c>
      <c r="EZ135" s="27">
        <v>24.119684952</v>
      </c>
      <c r="FA135" s="27">
        <v>18.350591147053546</v>
      </c>
      <c r="FB135" s="27">
        <v>11.358591817671011</v>
      </c>
      <c r="FC135" s="27">
        <v>24.652491152</v>
      </c>
      <c r="FD135" s="27">
        <v>24.652491152</v>
      </c>
      <c r="FE135" s="27">
        <v>18.293415663181555</v>
      </c>
      <c r="FF135" s="27">
        <v>10.492040514165836</v>
      </c>
      <c r="FG135" s="27">
        <v>25.168631274999999</v>
      </c>
      <c r="FH135" s="27">
        <v>24.917147114273135</v>
      </c>
      <c r="FI135" s="27">
        <v>18.176711910753838</v>
      </c>
      <c r="FJ135" s="27">
        <v>9.8821576000692133</v>
      </c>
      <c r="FK135" s="27">
        <v>25.512626711999999</v>
      </c>
      <c r="FL135" s="27">
        <v>24.829938134360603</v>
      </c>
      <c r="FM135" s="27">
        <v>18.113094174075115</v>
      </c>
      <c r="FN135" s="27">
        <v>9.6629336076330734</v>
      </c>
      <c r="FO135" s="27">
        <v>25.714391747000001</v>
      </c>
      <c r="FP135" s="27">
        <v>24.620998541114769</v>
      </c>
      <c r="FQ135" s="27">
        <v>17.960675649764838</v>
      </c>
      <c r="FR135" s="27">
        <v>9.6521731185866972</v>
      </c>
      <c r="FS135" s="28">
        <v>23.628562379999998</v>
      </c>
      <c r="FT135" s="28">
        <v>23.628562379999998</v>
      </c>
      <c r="FU135" s="28">
        <v>18.509697829788163</v>
      </c>
      <c r="FV135" s="28">
        <v>12.34823825292222</v>
      </c>
      <c r="FW135" s="28">
        <v>23.588920061</v>
      </c>
      <c r="FX135" s="28">
        <v>23.588920061</v>
      </c>
      <c r="FY135" s="28">
        <v>18.507111866182758</v>
      </c>
      <c r="FZ135" s="28">
        <v>12.422014039584159</v>
      </c>
      <c r="GA135" s="28">
        <v>23.636706802999999</v>
      </c>
      <c r="GB135" s="28">
        <v>23.636706802999999</v>
      </c>
      <c r="GC135" s="28">
        <v>18.503667714611712</v>
      </c>
      <c r="GD135" s="28">
        <v>12.350014709445585</v>
      </c>
      <c r="GE135" s="28">
        <v>23.694417229999999</v>
      </c>
      <c r="GF135" s="28">
        <v>23.694417229999999</v>
      </c>
      <c r="GG135" s="28">
        <v>18.495902865178468</v>
      </c>
      <c r="GH135" s="28">
        <v>12.258270393675355</v>
      </c>
      <c r="GI135" s="28">
        <v>23.774519730999998</v>
      </c>
      <c r="GJ135" s="28">
        <v>23.774519730999998</v>
      </c>
      <c r="GK135" s="28">
        <v>18.486404888131691</v>
      </c>
      <c r="GL135" s="28">
        <v>12.165930948481792</v>
      </c>
      <c r="GM135" s="28">
        <v>23.881381578999999</v>
      </c>
      <c r="GN135" s="28">
        <v>23.881381578999999</v>
      </c>
      <c r="GO135" s="28">
        <v>18.475185986645467</v>
      </c>
      <c r="GP135" s="28">
        <v>12.055494597681935</v>
      </c>
      <c r="GQ135" s="28">
        <v>24.006569872</v>
      </c>
      <c r="GR135" s="28">
        <v>24.006569872</v>
      </c>
      <c r="GS135" s="28">
        <v>18.461859063654614</v>
      </c>
      <c r="GT135" s="28">
        <v>11.951654178663352</v>
      </c>
      <c r="GU135" s="28">
        <v>24.166228699000001</v>
      </c>
      <c r="GV135" s="28">
        <v>24.166228699000001</v>
      </c>
      <c r="GW135" s="28">
        <v>18.446503674638798</v>
      </c>
      <c r="GX135" s="28">
        <v>11.827026818271928</v>
      </c>
      <c r="GY135" s="28">
        <v>24.352428588999999</v>
      </c>
      <c r="GZ135" s="28">
        <v>24.352428588999999</v>
      </c>
      <c r="HA135" s="28">
        <v>18.429660304585873</v>
      </c>
      <c r="HB135" s="28">
        <v>11.715566531281983</v>
      </c>
      <c r="HC135" s="28">
        <v>24.573306589000001</v>
      </c>
      <c r="HD135" s="28">
        <v>24.573306589000001</v>
      </c>
      <c r="HE135" s="28">
        <v>18.308250765438984</v>
      </c>
      <c r="HF135" s="28">
        <v>11.593912379312608</v>
      </c>
      <c r="HG135" s="28">
        <v>25.248132478999999</v>
      </c>
      <c r="HH135" s="28">
        <v>24.935392802468296</v>
      </c>
      <c r="HI135" s="28">
        <v>18.190021886266521</v>
      </c>
      <c r="HJ135" s="28">
        <v>10.924392262490741</v>
      </c>
      <c r="HK135" s="28">
        <v>25.755238341000002</v>
      </c>
      <c r="HL135" s="28">
        <v>24.411923142823113</v>
      </c>
      <c r="HM135" s="28">
        <v>17.808158057564381</v>
      </c>
      <c r="HN135" s="28">
        <v>7.9153449045436091</v>
      </c>
      <c r="HO135" s="28">
        <v>25.969709614999999</v>
      </c>
      <c r="HP135" s="28">
        <v>24.270405283529339</v>
      </c>
      <c r="HQ135" s="28">
        <v>17.704922749492692</v>
      </c>
      <c r="HR135" s="28">
        <v>5.2516013349623591</v>
      </c>
      <c r="HS135" s="28">
        <v>25.993251339</v>
      </c>
      <c r="HT135" s="28">
        <v>23.452043439382745</v>
      </c>
      <c r="HU135" s="28">
        <v>17.107939177834719</v>
      </c>
      <c r="HV135" s="28">
        <v>3.1656030426470885</v>
      </c>
      <c r="HW135" s="29">
        <v>23.614620213999999</v>
      </c>
      <c r="HX135" s="29">
        <v>23.614620213999999</v>
      </c>
      <c r="HY135" s="29">
        <v>18.509550346790643</v>
      </c>
      <c r="HZ135" s="29">
        <v>12.386987124528609</v>
      </c>
      <c r="IA135" s="29">
        <v>23.561493065000001</v>
      </c>
      <c r="IB135" s="29">
        <v>23.561493065000001</v>
      </c>
      <c r="IC135" s="29">
        <v>18.507355867863868</v>
      </c>
      <c r="ID135" s="29">
        <v>12.498202636913534</v>
      </c>
      <c r="IE135" s="29">
        <v>23.595646308999999</v>
      </c>
      <c r="IF135" s="29">
        <v>23.595646308999999</v>
      </c>
      <c r="IG135" s="29">
        <v>18.504745033282543</v>
      </c>
      <c r="IH135" s="29">
        <v>12.463520189379146</v>
      </c>
      <c r="II135" s="29">
        <v>23.643011680000001</v>
      </c>
      <c r="IJ135" s="29">
        <v>23.643011680000001</v>
      </c>
      <c r="IK135" s="29">
        <v>18.495678620688185</v>
      </c>
      <c r="IL135" s="29">
        <v>12.399465436748823</v>
      </c>
      <c r="IM135" s="29">
        <v>23.711633318000001</v>
      </c>
      <c r="IN135" s="29">
        <v>23.711633318000001</v>
      </c>
      <c r="IO135" s="29">
        <v>18.485588844702495</v>
      </c>
      <c r="IP135" s="29">
        <v>12.338251342200268</v>
      </c>
      <c r="IQ135" s="29">
        <v>23.809333961</v>
      </c>
      <c r="IR135" s="29">
        <v>23.809333961</v>
      </c>
      <c r="IS135" s="29">
        <v>18.474447694066075</v>
      </c>
      <c r="IT135" s="29">
        <v>12.252494814504287</v>
      </c>
      <c r="IU135" s="29">
        <v>23.925889947999998</v>
      </c>
      <c r="IV135" s="29">
        <v>23.925889947999998</v>
      </c>
      <c r="IW135" s="29">
        <v>18.462253633958007</v>
      </c>
      <c r="IX135" s="29">
        <v>12.171389768461374</v>
      </c>
      <c r="IY135" s="29">
        <v>24.079043451</v>
      </c>
      <c r="IZ135" s="29">
        <v>24.079043451</v>
      </c>
      <c r="JA135" s="29">
        <v>18.44927022077113</v>
      </c>
      <c r="JB135" s="29">
        <v>12.065276644331915</v>
      </c>
      <c r="JC135" s="29">
        <v>24.261915768999998</v>
      </c>
      <c r="JD135" s="29">
        <v>24.261915768999998</v>
      </c>
      <c r="JE135" s="29">
        <v>18.435564338698715</v>
      </c>
      <c r="JF135" s="29">
        <v>11.966901371755478</v>
      </c>
      <c r="JG135" s="29">
        <v>24.533129147</v>
      </c>
      <c r="JH135" s="29">
        <v>24.533129147</v>
      </c>
      <c r="JI135" s="29">
        <v>18.318263731119213</v>
      </c>
      <c r="JJ135" s="29">
        <v>11.737797733928115</v>
      </c>
      <c r="JK135" s="29">
        <v>25.395720400999998</v>
      </c>
      <c r="JL135" s="29">
        <v>24.992838884644499</v>
      </c>
      <c r="JM135" s="29">
        <v>18.231928003420688</v>
      </c>
      <c r="JN135" s="29">
        <v>8.7635162120642089</v>
      </c>
      <c r="JO135" s="29">
        <v>25.890206669000001</v>
      </c>
      <c r="JP135" s="29">
        <v>24.179004016984514</v>
      </c>
      <c r="JQ135" s="29">
        <v>17.638246798082847</v>
      </c>
      <c r="JR135" s="29">
        <v>5.6703443327088419</v>
      </c>
      <c r="JS135" s="29">
        <v>25.985316441000002</v>
      </c>
      <c r="JT135" s="29">
        <v>24.078803119449191</v>
      </c>
      <c r="JU135" s="29">
        <v>17.565151638378335</v>
      </c>
      <c r="JV135" s="29">
        <v>3.3976448515879412</v>
      </c>
      <c r="JW135" s="29">
        <v>25.828350266000001</v>
      </c>
      <c r="JX135" s="29">
        <v>23.731074256306794</v>
      </c>
      <c r="JY135" s="29">
        <v>17.311488273972838</v>
      </c>
      <c r="JZ135" s="29">
        <v>3.3087103736725858</v>
      </c>
    </row>
    <row r="136" spans="1:286" ht="15" thickBot="1" x14ac:dyDescent="0.35">
      <c r="A136" s="2"/>
      <c r="B136" s="74" t="s">
        <v>625</v>
      </c>
      <c r="C136" s="74" t="s">
        <v>626</v>
      </c>
      <c r="D136" s="74" t="s">
        <v>877</v>
      </c>
      <c r="E136" s="87">
        <v>357620</v>
      </c>
      <c r="F136" s="84">
        <v>406662</v>
      </c>
      <c r="G136" s="22">
        <v>32.133186195999997</v>
      </c>
      <c r="H136" s="22">
        <v>12.081855556123381</v>
      </c>
      <c r="I136" s="22">
        <v>8.8135454184960995</v>
      </c>
      <c r="J136" s="22">
        <v>11.673111749037034</v>
      </c>
      <c r="K136" s="22">
        <v>32.101429271000001</v>
      </c>
      <c r="L136" s="22">
        <v>11.291975221755367</v>
      </c>
      <c r="M136" s="22">
        <v>8.2373387116876362</v>
      </c>
      <c r="N136" s="22">
        <v>11.606689160482203</v>
      </c>
      <c r="O136" s="22">
        <v>32.190955760000001</v>
      </c>
      <c r="P136" s="22">
        <v>11.280191457947151</v>
      </c>
      <c r="Q136" s="22">
        <v>8.2287426200490561</v>
      </c>
      <c r="R136" s="22">
        <v>11.281387344840311</v>
      </c>
      <c r="S136" s="22">
        <v>32.282697685999999</v>
      </c>
      <c r="T136" s="22">
        <v>11.251337719216744</v>
      </c>
      <c r="U136" s="22">
        <v>8.2076942193615494</v>
      </c>
      <c r="V136" s="22">
        <v>11.036438021384605</v>
      </c>
      <c r="W136" s="22">
        <v>32.397332915999996</v>
      </c>
      <c r="X136" s="22">
        <v>11.216864338030218</v>
      </c>
      <c r="Y136" s="22">
        <v>8.1825463677418036</v>
      </c>
      <c r="Z136" s="22">
        <v>10.737815079974997</v>
      </c>
      <c r="AA136" s="22">
        <v>32.542070449000001</v>
      </c>
      <c r="AB136" s="22">
        <v>11.17674742931383</v>
      </c>
      <c r="AC136" s="22">
        <v>8.1532816413610671</v>
      </c>
      <c r="AD136" s="22">
        <v>10.369219083823545</v>
      </c>
      <c r="AE136" s="22">
        <v>32.707126596999998</v>
      </c>
      <c r="AF136" s="22">
        <v>11.129857241140087</v>
      </c>
      <c r="AG136" s="22">
        <v>8.1190759019172063</v>
      </c>
      <c r="AH136" s="22">
        <v>9.9866508050579021</v>
      </c>
      <c r="AI136" s="22">
        <v>32.9133736</v>
      </c>
      <c r="AJ136" s="22">
        <v>11.076336933938141</v>
      </c>
      <c r="AK136" s="22">
        <v>8.0800335829501382</v>
      </c>
      <c r="AL136" s="22">
        <v>9.5342178785828651</v>
      </c>
      <c r="AM136" s="22">
        <v>33.146705267000002</v>
      </c>
      <c r="AN136" s="22">
        <v>11.018016260449029</v>
      </c>
      <c r="AO136" s="22">
        <v>8.0374894636097061</v>
      </c>
      <c r="AP136" s="22">
        <v>9.0649148603149499</v>
      </c>
      <c r="AQ136" s="22">
        <v>33.414982381000002</v>
      </c>
      <c r="AR136" s="22">
        <v>10.595394156195852</v>
      </c>
      <c r="AS136" s="22">
        <v>7.7291925225154259</v>
      </c>
      <c r="AT136" s="22">
        <v>8.530809565492909</v>
      </c>
      <c r="AU136" s="22">
        <v>34.805432813000003</v>
      </c>
      <c r="AV136" s="22">
        <v>10.19698133828526</v>
      </c>
      <c r="AW136" s="22">
        <v>7.4385559187541492</v>
      </c>
      <c r="AX136" s="22">
        <v>5.970215656188639</v>
      </c>
      <c r="AY136" s="22">
        <v>36.030635701999998</v>
      </c>
      <c r="AZ136" s="22">
        <v>9.2799825713016961</v>
      </c>
      <c r="BA136" s="22">
        <v>6.7696180851596734</v>
      </c>
      <c r="BB136" s="22">
        <v>3.2650038559781969</v>
      </c>
      <c r="BC136" s="22">
        <v>36.717371874999998</v>
      </c>
      <c r="BD136" s="22">
        <v>9.1670814856641947</v>
      </c>
      <c r="BE136" s="22">
        <v>6.6872583150530591</v>
      </c>
      <c r="BF136" s="22">
        <v>1.9613338492958725</v>
      </c>
      <c r="BG136" s="22">
        <v>37.109010431999998</v>
      </c>
      <c r="BH136" s="22">
        <v>9.1329181577045997</v>
      </c>
      <c r="BI136" s="22">
        <v>6.6623366429456432</v>
      </c>
      <c r="BJ136" s="22">
        <v>1.2630606285211101</v>
      </c>
      <c r="BK136" s="25">
        <v>32.171429472</v>
      </c>
      <c r="BL136" s="25">
        <v>12.085279845334378</v>
      </c>
      <c r="BM136" s="25">
        <v>8.8160433898008392</v>
      </c>
      <c r="BN136" s="25">
        <v>11.599391789516972</v>
      </c>
      <c r="BO136" s="25">
        <v>32.164271456999998</v>
      </c>
      <c r="BP136" s="25">
        <v>11.300654197975478</v>
      </c>
      <c r="BQ136" s="25">
        <v>8.2436699040071169</v>
      </c>
      <c r="BR136" s="25">
        <v>11.555194129365374</v>
      </c>
      <c r="BS136" s="25">
        <v>32.219590621000002</v>
      </c>
      <c r="BT136" s="25">
        <v>11.296312596948223</v>
      </c>
      <c r="BU136" s="25">
        <v>8.2405027665036972</v>
      </c>
      <c r="BV136" s="25">
        <v>11.332569306747139</v>
      </c>
      <c r="BW136" s="25">
        <v>32.275816442</v>
      </c>
      <c r="BX136" s="25">
        <v>11.287524650889731</v>
      </c>
      <c r="BY136" s="25">
        <v>8.2340920822042509</v>
      </c>
      <c r="BZ136" s="25">
        <v>11.147556079006932</v>
      </c>
      <c r="CA136" s="25">
        <v>32.345660187</v>
      </c>
      <c r="CB136" s="25">
        <v>11.27775275968545</v>
      </c>
      <c r="CC136" s="25">
        <v>8.2269636236199339</v>
      </c>
      <c r="CD136" s="25">
        <v>10.914448197697574</v>
      </c>
      <c r="CE136" s="25">
        <v>32.429471012999997</v>
      </c>
      <c r="CF136" s="25">
        <v>11.267039323797242</v>
      </c>
      <c r="CG136" s="25">
        <v>8.219148321297352</v>
      </c>
      <c r="CH136" s="25">
        <v>10.624378645620105</v>
      </c>
      <c r="CI136" s="25">
        <v>32.524068143000001</v>
      </c>
      <c r="CJ136" s="25">
        <v>11.255380482357209</v>
      </c>
      <c r="CK136" s="25">
        <v>8.2106433587871273</v>
      </c>
      <c r="CL136" s="25">
        <v>10.306443184331904</v>
      </c>
      <c r="CM136" s="25">
        <v>32.636115234000002</v>
      </c>
      <c r="CN136" s="25">
        <v>11.242699161112061</v>
      </c>
      <c r="CO136" s="25">
        <v>8.2013925114945518</v>
      </c>
      <c r="CP136" s="25">
        <v>9.9217347055374816</v>
      </c>
      <c r="CQ136" s="25">
        <v>32.762385193</v>
      </c>
      <c r="CR136" s="25">
        <v>11.229365373916876</v>
      </c>
      <c r="CS136" s="25">
        <v>8.1916656993753847</v>
      </c>
      <c r="CT136" s="25">
        <v>9.5103595496753286</v>
      </c>
      <c r="CU136" s="25">
        <v>32.906081751999999</v>
      </c>
      <c r="CV136" s="25">
        <v>10.911368067777332</v>
      </c>
      <c r="CW136" s="25">
        <v>7.9596910918657127</v>
      </c>
      <c r="CX136" s="25">
        <v>9.0314858630785011</v>
      </c>
      <c r="CY136" s="25">
        <v>33.350547638999998</v>
      </c>
      <c r="CZ136" s="25">
        <v>10.849579180993706</v>
      </c>
      <c r="DA136" s="25">
        <v>7.9146169592131494</v>
      </c>
      <c r="DB136" s="25">
        <v>7.1573328644950678</v>
      </c>
      <c r="DC136" s="25">
        <v>33.799815133000003</v>
      </c>
      <c r="DD136" s="25">
        <v>10.248978439497042</v>
      </c>
      <c r="DE136" s="25">
        <v>7.4764870801582362</v>
      </c>
      <c r="DF136" s="25">
        <v>5.2351753673423929</v>
      </c>
      <c r="DG136" s="25">
        <v>34.282766457000001</v>
      </c>
      <c r="DH136" s="25">
        <v>10.335629607630249</v>
      </c>
      <c r="DI136" s="25">
        <v>7.5396979009100784</v>
      </c>
      <c r="DJ136" s="25">
        <v>3.6232317698482888</v>
      </c>
      <c r="DK136" s="25">
        <v>34.568372940000003</v>
      </c>
      <c r="DL136" s="25">
        <v>10.598438478633829</v>
      </c>
      <c r="DM136" s="25">
        <v>7.7314133133493366</v>
      </c>
      <c r="DN136" s="25">
        <v>3.0865559122789037</v>
      </c>
      <c r="DO136" s="27">
        <v>32.132363984000001</v>
      </c>
      <c r="DP136" s="27">
        <v>12.082525039697463</v>
      </c>
      <c r="DQ136" s="27">
        <v>8.8140337974425051</v>
      </c>
      <c r="DR136" s="27">
        <v>11.675635917589039</v>
      </c>
      <c r="DS136" s="27">
        <v>32.090483423000002</v>
      </c>
      <c r="DT136" s="27">
        <v>11.2948444154732</v>
      </c>
      <c r="DU136" s="27">
        <v>8.2394317485584327</v>
      </c>
      <c r="DV136" s="27">
        <v>11.658079999898689</v>
      </c>
      <c r="DW136" s="27">
        <v>32.163783035999998</v>
      </c>
      <c r="DX136" s="27">
        <v>11.287019039643061</v>
      </c>
      <c r="DY136" s="27">
        <v>8.2337232458391814</v>
      </c>
      <c r="DZ136" s="27">
        <v>11.394668102841173</v>
      </c>
      <c r="EA136" s="27">
        <v>32.242322082000001</v>
      </c>
      <c r="EB136" s="27">
        <v>11.264362658297385</v>
      </c>
      <c r="EC136" s="27">
        <v>8.2171957310810964</v>
      </c>
      <c r="ED136" s="27">
        <v>11.207710460446432</v>
      </c>
      <c r="EE136" s="27">
        <v>32.337043696000002</v>
      </c>
      <c r="EF136" s="27">
        <v>11.239565586963931</v>
      </c>
      <c r="EG136" s="27">
        <v>8.1991066127806942</v>
      </c>
      <c r="EH136" s="27">
        <v>10.972069661283776</v>
      </c>
      <c r="EI136" s="27">
        <v>32.451911502000002</v>
      </c>
      <c r="EJ136" s="27">
        <v>11.212944212516323</v>
      </c>
      <c r="EK136" s="27">
        <v>8.1796866907573857</v>
      </c>
      <c r="EL136" s="27">
        <v>10.689483971684147</v>
      </c>
      <c r="EM136" s="27">
        <v>32.579719339</v>
      </c>
      <c r="EN136" s="27">
        <v>11.184260742797683</v>
      </c>
      <c r="EO136" s="27">
        <v>8.1587624989433927</v>
      </c>
      <c r="EP136" s="27">
        <v>10.395677807784772</v>
      </c>
      <c r="EQ136" s="27">
        <v>32.735252865</v>
      </c>
      <c r="ER136" s="27">
        <v>11.153874376100932</v>
      </c>
      <c r="ES136" s="27">
        <v>8.1365960674924587</v>
      </c>
      <c r="ET136" s="27">
        <v>10.052744947668991</v>
      </c>
      <c r="EU136" s="27">
        <v>32.912580673999997</v>
      </c>
      <c r="EV136" s="27">
        <v>11.122143016459736</v>
      </c>
      <c r="EW136" s="27">
        <v>8.1134484824142223</v>
      </c>
      <c r="EX136" s="27">
        <v>9.6906267008359919</v>
      </c>
      <c r="EY136" s="27">
        <v>33.119057636999997</v>
      </c>
      <c r="EZ136" s="27">
        <v>10.76384081209862</v>
      </c>
      <c r="FA136" s="27">
        <v>7.8520720127970653</v>
      </c>
      <c r="FB136" s="27">
        <v>9.262697726901159</v>
      </c>
      <c r="FC136" s="27">
        <v>34.158010990999998</v>
      </c>
      <c r="FD136" s="27">
        <v>10.560834799871474</v>
      </c>
      <c r="FE136" s="27">
        <v>7.7039819532296079</v>
      </c>
      <c r="FF136" s="27">
        <v>7.1930960212121633</v>
      </c>
      <c r="FG136" s="27">
        <v>35.242593092999996</v>
      </c>
      <c r="FH136" s="27">
        <v>9.845838335732136</v>
      </c>
      <c r="FI136" s="27">
        <v>7.1824019871818985</v>
      </c>
      <c r="FJ136" s="27">
        <v>5.5632431664298352</v>
      </c>
      <c r="FK136" s="27">
        <v>35.906125293000002</v>
      </c>
      <c r="FL136" s="27">
        <v>9.8610473912381043</v>
      </c>
      <c r="FM136" s="27">
        <v>7.193496781425349</v>
      </c>
      <c r="FN136" s="27">
        <v>5.0705737289717661</v>
      </c>
      <c r="FO136" s="27">
        <v>36.27617781</v>
      </c>
      <c r="FP136" s="27">
        <v>10.368084805896245</v>
      </c>
      <c r="FQ136" s="27">
        <v>7.5633735161874576</v>
      </c>
      <c r="FR136" s="27">
        <v>5.1382198571715989</v>
      </c>
      <c r="FS136" s="28">
        <v>32.133480366000001</v>
      </c>
      <c r="FT136" s="28">
        <v>12.081855487827866</v>
      </c>
      <c r="FU136" s="28">
        <v>8.8135453686754719</v>
      </c>
      <c r="FV136" s="28">
        <v>11.6680620767102</v>
      </c>
      <c r="FW136" s="28">
        <v>32.10110452</v>
      </c>
      <c r="FX136" s="28">
        <v>11.291974927453015</v>
      </c>
      <c r="FY136" s="28">
        <v>8.2373384969981682</v>
      </c>
      <c r="FZ136" s="28">
        <v>11.614983426487873</v>
      </c>
      <c r="GA136" s="28">
        <v>32.203145911</v>
      </c>
      <c r="GB136" s="28">
        <v>11.280190844866588</v>
      </c>
      <c r="GC136" s="28">
        <v>8.2287421728153216</v>
      </c>
      <c r="GD136" s="28">
        <v>11.317316184782271</v>
      </c>
      <c r="GE136" s="28">
        <v>32.324789066999998</v>
      </c>
      <c r="GF136" s="28">
        <v>11.250239954658769</v>
      </c>
      <c r="GG136" s="28">
        <v>8.2068934154001383</v>
      </c>
      <c r="GH136" s="28">
        <v>11.116341667165841</v>
      </c>
      <c r="GI136" s="28">
        <v>32.49122509</v>
      </c>
      <c r="GJ136" s="28">
        <v>11.214625314737216</v>
      </c>
      <c r="GK136" s="28">
        <v>8.1809130314223726</v>
      </c>
      <c r="GL136" s="28">
        <v>10.880443419960962</v>
      </c>
      <c r="GM136" s="28">
        <v>32.716775114999997</v>
      </c>
      <c r="GN136" s="28">
        <v>11.173356623854749</v>
      </c>
      <c r="GO136" s="28">
        <v>8.1508080959871734</v>
      </c>
      <c r="GP136" s="28">
        <v>10.61669860510872</v>
      </c>
      <c r="GQ136" s="28">
        <v>32.990604755</v>
      </c>
      <c r="GR136" s="28">
        <v>11.125284170225841</v>
      </c>
      <c r="GS136" s="28">
        <v>8.1157399103538665</v>
      </c>
      <c r="GT136" s="28">
        <v>10.354345716266259</v>
      </c>
      <c r="GU136" s="28">
        <v>33.352684637000003</v>
      </c>
      <c r="GV136" s="28">
        <v>11.070580615376562</v>
      </c>
      <c r="GW136" s="28">
        <v>8.0758344287018407</v>
      </c>
      <c r="GX136" s="28">
        <v>10.033202482791069</v>
      </c>
      <c r="GY136" s="28">
        <v>33.780135395999999</v>
      </c>
      <c r="GZ136" s="28">
        <v>11.011066686183614</v>
      </c>
      <c r="HA136" s="28">
        <v>8.0324198459385698</v>
      </c>
      <c r="HB136" s="28">
        <v>9.7349637408339298</v>
      </c>
      <c r="HC136" s="28">
        <v>34.287025784999997</v>
      </c>
      <c r="HD136" s="28">
        <v>10.621579874780204</v>
      </c>
      <c r="HE136" s="28">
        <v>7.7482946396519106</v>
      </c>
      <c r="HF136" s="28">
        <v>9.4150915457437314</v>
      </c>
      <c r="HG136" s="28">
        <v>36.270341451999997</v>
      </c>
      <c r="HH136" s="28">
        <v>10.217495367308672</v>
      </c>
      <c r="HI136" s="28">
        <v>7.4535206173200548</v>
      </c>
      <c r="HJ136" s="28">
        <v>7.6503842216459361</v>
      </c>
      <c r="HK136" s="28">
        <v>37.731763639999997</v>
      </c>
      <c r="HL136" s="28">
        <v>8.73415240395558</v>
      </c>
      <c r="HM136" s="28">
        <v>6.3714425774039842</v>
      </c>
      <c r="HN136" s="28">
        <v>-0.54047136623825409</v>
      </c>
      <c r="HO136" s="28">
        <v>38.366918409999997</v>
      </c>
      <c r="HP136" s="28">
        <v>8.6195422172219605</v>
      </c>
      <c r="HQ136" s="28">
        <v>6.2878360418427199</v>
      </c>
      <c r="HR136" s="28">
        <v>-7.6132438455752123</v>
      </c>
      <c r="HS136" s="28">
        <v>38.601507069999997</v>
      </c>
      <c r="HT136" s="28">
        <v>7.2467024790321846</v>
      </c>
      <c r="HU136" s="28">
        <v>5.2863685662015705</v>
      </c>
      <c r="HV136" s="28">
        <v>-13.009231636336352</v>
      </c>
      <c r="HW136" s="29">
        <v>32.102472192</v>
      </c>
      <c r="HX136" s="29">
        <v>12.082022502538555</v>
      </c>
      <c r="HY136" s="29">
        <v>8.813667203581657</v>
      </c>
      <c r="HZ136" s="29">
        <v>11.771065940919195</v>
      </c>
      <c r="IA136" s="29">
        <v>32.039158741000001</v>
      </c>
      <c r="IB136" s="29">
        <v>11.968255520985723</v>
      </c>
      <c r="IC136" s="29">
        <v>8.7306757744602486</v>
      </c>
      <c r="ID136" s="29">
        <v>11.818873231233221</v>
      </c>
      <c r="IE136" s="29">
        <v>32.109435351999998</v>
      </c>
      <c r="IF136" s="29">
        <v>11.959530922768719</v>
      </c>
      <c r="IG136" s="29">
        <v>8.7243113015292089</v>
      </c>
      <c r="IH136" s="29">
        <v>11.621543093003011</v>
      </c>
      <c r="II136" s="29">
        <v>32.214226209000003</v>
      </c>
      <c r="IJ136" s="29">
        <v>11.922078175748558</v>
      </c>
      <c r="IK136" s="29">
        <v>8.6969900440140631</v>
      </c>
      <c r="IL136" s="29">
        <v>11.495295002010391</v>
      </c>
      <c r="IM136" s="29">
        <v>32.362568304</v>
      </c>
      <c r="IN136" s="29">
        <v>11.880660671107821</v>
      </c>
      <c r="IO136" s="29">
        <v>8.6667765510140651</v>
      </c>
      <c r="IP136" s="29">
        <v>11.340879229499961</v>
      </c>
      <c r="IQ136" s="29">
        <v>32.569000578000001</v>
      </c>
      <c r="IR136" s="29">
        <v>11.835041378204377</v>
      </c>
      <c r="IS136" s="29">
        <v>8.6334979119758426</v>
      </c>
      <c r="IT136" s="29">
        <v>11.127973582889233</v>
      </c>
      <c r="IU136" s="29">
        <v>32.821455991999997</v>
      </c>
      <c r="IV136" s="29">
        <v>11.785499786371062</v>
      </c>
      <c r="IW136" s="29">
        <v>8.5973580104765066</v>
      </c>
      <c r="IX136" s="29">
        <v>10.925592505174954</v>
      </c>
      <c r="IY136" s="29">
        <v>33.166087955000002</v>
      </c>
      <c r="IZ136" s="29">
        <v>11.732936793998288</v>
      </c>
      <c r="JA136" s="29">
        <v>8.5590140393490977</v>
      </c>
      <c r="JB136" s="29">
        <v>10.680964611808353</v>
      </c>
      <c r="JC136" s="29">
        <v>33.579328191000002</v>
      </c>
      <c r="JD136" s="29">
        <v>11.677596484128456</v>
      </c>
      <c r="JE136" s="29">
        <v>8.5186440537748034</v>
      </c>
      <c r="JF136" s="29">
        <v>10.449553942410109</v>
      </c>
      <c r="JG136" s="29">
        <v>34.093448936999998</v>
      </c>
      <c r="JH136" s="29">
        <v>11.298270138630976</v>
      </c>
      <c r="JI136" s="29">
        <v>8.2419307659073802</v>
      </c>
      <c r="JJ136" s="29">
        <v>9.8973971704113985</v>
      </c>
      <c r="JK136" s="29">
        <v>36.587770630000001</v>
      </c>
      <c r="JL136" s="29">
        <v>10.964459391792769</v>
      </c>
      <c r="JM136" s="29">
        <v>7.998420473570742</v>
      </c>
      <c r="JN136" s="29">
        <v>2.0184832874119358</v>
      </c>
      <c r="JO136" s="29">
        <v>37.760581760000001</v>
      </c>
      <c r="JP136" s="29">
        <v>8.6905554365550515</v>
      </c>
      <c r="JQ136" s="29">
        <v>6.3396391966643</v>
      </c>
      <c r="JR136" s="29">
        <v>-6.177953303955583</v>
      </c>
      <c r="JS136" s="29">
        <v>38.140022350000002</v>
      </c>
      <c r="JT136" s="29">
        <v>8.4982273612332691</v>
      </c>
      <c r="JU136" s="29">
        <v>6.1993385434056743</v>
      </c>
      <c r="JV136" s="29">
        <v>-12.184743495514233</v>
      </c>
      <c r="JW136" s="29">
        <v>37.918094719999999</v>
      </c>
      <c r="JX136" s="29">
        <v>7.7813086763652217</v>
      </c>
      <c r="JY136" s="29">
        <v>5.6763563440984983</v>
      </c>
      <c r="JZ136" s="29">
        <v>-12.172806247435815</v>
      </c>
    </row>
    <row r="137" spans="1:286" ht="15" thickBot="1" x14ac:dyDescent="0.35">
      <c r="A137" s="2"/>
      <c r="B137" s="74" t="s">
        <v>627</v>
      </c>
      <c r="C137" s="74" t="s">
        <v>464</v>
      </c>
      <c r="D137" s="74" t="s">
        <v>873</v>
      </c>
      <c r="E137" s="87">
        <v>337117</v>
      </c>
      <c r="F137" s="84">
        <v>526444</v>
      </c>
      <c r="G137" s="22">
        <v>8.0628893178421048</v>
      </c>
      <c r="H137" s="22">
        <v>8.0628893178421048</v>
      </c>
      <c r="I137" s="22">
        <v>8.0628893178421048</v>
      </c>
      <c r="J137" s="22">
        <v>2.9202893511686732</v>
      </c>
      <c r="K137" s="22">
        <v>8.0520192278421057</v>
      </c>
      <c r="L137" s="22">
        <v>8.0520192278421057</v>
      </c>
      <c r="M137" s="22">
        <v>8.0520192278421057</v>
      </c>
      <c r="N137" s="22">
        <v>2.9303869164611314</v>
      </c>
      <c r="O137" s="22">
        <v>8.0827597828421052</v>
      </c>
      <c r="P137" s="22">
        <v>8.0827597828421052</v>
      </c>
      <c r="Q137" s="22">
        <v>8.0827597828421052</v>
      </c>
      <c r="R137" s="22">
        <v>2.8524559572569519</v>
      </c>
      <c r="S137" s="22">
        <v>8.1148273968421059</v>
      </c>
      <c r="T137" s="22">
        <v>8.1148273968421059</v>
      </c>
      <c r="U137" s="22">
        <v>8.1148273968421059</v>
      </c>
      <c r="V137" s="22">
        <v>2.776645394950858</v>
      </c>
      <c r="W137" s="22">
        <v>8.1513953428421058</v>
      </c>
      <c r="X137" s="22">
        <v>8.1513953428421058</v>
      </c>
      <c r="Y137" s="22">
        <v>8.1513953428421058</v>
      </c>
      <c r="Z137" s="22">
        <v>2.6811669113802452</v>
      </c>
      <c r="AA137" s="22">
        <v>8.1941472238421049</v>
      </c>
      <c r="AB137" s="22">
        <v>8.1941472238421049</v>
      </c>
      <c r="AC137" s="22">
        <v>8.1941472238421049</v>
      </c>
      <c r="AD137" s="22">
        <v>2.6183264717774719</v>
      </c>
      <c r="AE137" s="22">
        <v>8.2389616568421058</v>
      </c>
      <c r="AF137" s="22">
        <v>8.2389616568421058</v>
      </c>
      <c r="AG137" s="22">
        <v>8.2389616568421058</v>
      </c>
      <c r="AH137" s="22">
        <v>2.5226901586461778</v>
      </c>
      <c r="AI137" s="22">
        <v>8.2925974438421051</v>
      </c>
      <c r="AJ137" s="22">
        <v>8.2925974438421051</v>
      </c>
      <c r="AK137" s="22">
        <v>8.2925974438421051</v>
      </c>
      <c r="AL137" s="22">
        <v>2.4122399016630549</v>
      </c>
      <c r="AM137" s="22">
        <v>8.3488745348421052</v>
      </c>
      <c r="AN137" s="22">
        <v>8.3488745348421052</v>
      </c>
      <c r="AO137" s="22">
        <v>8.3488745348421052</v>
      </c>
      <c r="AP137" s="22">
        <v>2.3605386748020436</v>
      </c>
      <c r="AQ137" s="22">
        <v>8.4098056528421061</v>
      </c>
      <c r="AR137" s="22">
        <v>8.4098056528421061</v>
      </c>
      <c r="AS137" s="22">
        <v>8.4098056528421061</v>
      </c>
      <c r="AT137" s="22">
        <v>2.2691567940941404</v>
      </c>
      <c r="AU137" s="22">
        <v>8.7336254398421058</v>
      </c>
      <c r="AV137" s="22">
        <v>8.7336254398421058</v>
      </c>
      <c r="AW137" s="22">
        <v>8.7336254398421058</v>
      </c>
      <c r="AX137" s="22">
        <v>1.5938440236413616</v>
      </c>
      <c r="AY137" s="22">
        <v>9.0188434258421051</v>
      </c>
      <c r="AZ137" s="22">
        <v>9.0188434258421051</v>
      </c>
      <c r="BA137" s="22">
        <v>9.0188434258421051</v>
      </c>
      <c r="BB137" s="22">
        <v>7.9464586082922395E-2</v>
      </c>
      <c r="BC137" s="22">
        <v>9.1151081748421063</v>
      </c>
      <c r="BD137" s="22">
        <v>9.1151081748421063</v>
      </c>
      <c r="BE137" s="22">
        <v>9.1151081748421063</v>
      </c>
      <c r="BF137" s="22">
        <v>-0.50258492713075498</v>
      </c>
      <c r="BG137" s="22">
        <v>9.1459170418421056</v>
      </c>
      <c r="BH137" s="22">
        <v>9.1459170418421056</v>
      </c>
      <c r="BI137" s="22">
        <v>9.1459170418421056</v>
      </c>
      <c r="BJ137" s="22">
        <v>-0.80891719977997845</v>
      </c>
      <c r="BK137" s="25">
        <v>8.0734295548421056</v>
      </c>
      <c r="BL137" s="25">
        <v>8.0734295548421056</v>
      </c>
      <c r="BM137" s="25">
        <v>8.0734295548421056</v>
      </c>
      <c r="BN137" s="25">
        <v>2.896900906461207</v>
      </c>
      <c r="BO137" s="25">
        <v>8.0696649408421059</v>
      </c>
      <c r="BP137" s="25">
        <v>8.0696649408421059</v>
      </c>
      <c r="BQ137" s="25">
        <v>8.0696649408421059</v>
      </c>
      <c r="BR137" s="25">
        <v>2.9029759924571295</v>
      </c>
      <c r="BS137" s="25">
        <v>8.0946829788421049</v>
      </c>
      <c r="BT137" s="25">
        <v>8.0946829788421049</v>
      </c>
      <c r="BU137" s="25">
        <v>8.0946829788421049</v>
      </c>
      <c r="BV137" s="25">
        <v>2.8490034080651903</v>
      </c>
      <c r="BW137" s="25">
        <v>8.1204148108421048</v>
      </c>
      <c r="BX137" s="25">
        <v>8.1204148108421048</v>
      </c>
      <c r="BY137" s="25">
        <v>8.1204148108421048</v>
      </c>
      <c r="BZ137" s="25">
        <v>2.7873500610954451</v>
      </c>
      <c r="CA137" s="25">
        <v>8.1505936828421053</v>
      </c>
      <c r="CB137" s="25">
        <v>8.1505936828421053</v>
      </c>
      <c r="CC137" s="25">
        <v>8.1505936828421053</v>
      </c>
      <c r="CD137" s="25">
        <v>2.7028876732325982</v>
      </c>
      <c r="CE137" s="25">
        <v>8.1846803468421054</v>
      </c>
      <c r="CF137" s="25">
        <v>8.1846803468421054</v>
      </c>
      <c r="CG137" s="25">
        <v>8.1846803468421054</v>
      </c>
      <c r="CH137" s="25">
        <v>2.6523871914475778</v>
      </c>
      <c r="CI137" s="25">
        <v>8.2214173688421059</v>
      </c>
      <c r="CJ137" s="25">
        <v>8.2214173688421059</v>
      </c>
      <c r="CK137" s="25">
        <v>8.2214173688421059</v>
      </c>
      <c r="CL137" s="25">
        <v>2.5624230223271276</v>
      </c>
      <c r="CM137" s="25">
        <v>8.2639091638421061</v>
      </c>
      <c r="CN137" s="25">
        <v>8.2639091638421061</v>
      </c>
      <c r="CO137" s="25">
        <v>8.2639091638421061</v>
      </c>
      <c r="CP137" s="25">
        <v>2.4546421535181286</v>
      </c>
      <c r="CQ137" s="25">
        <v>8.2939370348421058</v>
      </c>
      <c r="CR137" s="25">
        <v>8.2939370348421058</v>
      </c>
      <c r="CS137" s="25">
        <v>8.2939370348421058</v>
      </c>
      <c r="CT137" s="25">
        <v>2.3971863694506013</v>
      </c>
      <c r="CU137" s="25">
        <v>8.3258070688421046</v>
      </c>
      <c r="CV137" s="25">
        <v>8.3258070688421046</v>
      </c>
      <c r="CW137" s="25">
        <v>8.3258070688421046</v>
      </c>
      <c r="CX137" s="25">
        <v>2.3021739551050109</v>
      </c>
      <c r="CY137" s="25">
        <v>8.4454373378421046</v>
      </c>
      <c r="CZ137" s="25">
        <v>8.4454373378421046</v>
      </c>
      <c r="DA137" s="25">
        <v>8.4454373378421046</v>
      </c>
      <c r="DB137" s="25">
        <v>1.9340501041094473</v>
      </c>
      <c r="DC137" s="25">
        <v>8.6479620498421053</v>
      </c>
      <c r="DD137" s="25">
        <v>8.6479620498421053</v>
      </c>
      <c r="DE137" s="25">
        <v>8.6479620498421053</v>
      </c>
      <c r="DF137" s="25">
        <v>1.1549294122687943</v>
      </c>
      <c r="DG137" s="25">
        <v>8.795936707842106</v>
      </c>
      <c r="DH137" s="25">
        <v>8.795936707842106</v>
      </c>
      <c r="DI137" s="25">
        <v>8.795936707842106</v>
      </c>
      <c r="DJ137" s="25">
        <v>4.7026650033876294E-2</v>
      </c>
      <c r="DK137" s="25">
        <v>8.8261727968421049</v>
      </c>
      <c r="DL137" s="25">
        <v>8.8261727968421049</v>
      </c>
      <c r="DM137" s="25">
        <v>8.8261727968421049</v>
      </c>
      <c r="DN137" s="25">
        <v>-9.092725521960876E-2</v>
      </c>
      <c r="DO137" s="27">
        <v>8.0625475028421061</v>
      </c>
      <c r="DP137" s="27">
        <v>8.0625475028421061</v>
      </c>
      <c r="DQ137" s="27">
        <v>8.0625475028421061</v>
      </c>
      <c r="DR137" s="27">
        <v>2.9210456838752217</v>
      </c>
      <c r="DS137" s="27">
        <v>8.0477752358421046</v>
      </c>
      <c r="DT137" s="27">
        <v>8.0477752358421046</v>
      </c>
      <c r="DU137" s="27">
        <v>8.0477752358421046</v>
      </c>
      <c r="DV137" s="27">
        <v>2.9431276540032369</v>
      </c>
      <c r="DW137" s="27">
        <v>8.0728827548421052</v>
      </c>
      <c r="DX137" s="27">
        <v>8.0728827548421052</v>
      </c>
      <c r="DY137" s="27">
        <v>8.0728827548421052</v>
      </c>
      <c r="DZ137" s="27">
        <v>2.880335463569434</v>
      </c>
      <c r="EA137" s="27">
        <v>8.0995123338421049</v>
      </c>
      <c r="EB137" s="27">
        <v>8.0995123338421049</v>
      </c>
      <c r="EC137" s="27">
        <v>8.0995123338421049</v>
      </c>
      <c r="ED137" s="27">
        <v>2.8183634952622585</v>
      </c>
      <c r="EE137" s="27">
        <v>8.1300285648421049</v>
      </c>
      <c r="EF137" s="27">
        <v>8.1300285648421049</v>
      </c>
      <c r="EG137" s="27">
        <v>8.1300285648421049</v>
      </c>
      <c r="EH137" s="27">
        <v>2.7377234551926852</v>
      </c>
      <c r="EI137" s="27">
        <v>8.1641451588421052</v>
      </c>
      <c r="EJ137" s="27">
        <v>8.1641451588421052</v>
      </c>
      <c r="EK137" s="27">
        <v>8.1641451588421052</v>
      </c>
      <c r="EL137" s="27">
        <v>2.694236693201522</v>
      </c>
      <c r="EM137" s="27">
        <v>8.1989806558421048</v>
      </c>
      <c r="EN137" s="27">
        <v>8.1989806558421048</v>
      </c>
      <c r="EO137" s="27">
        <v>8.1989806558421048</v>
      </c>
      <c r="EP137" s="27">
        <v>2.618792383563485</v>
      </c>
      <c r="EQ137" s="27">
        <v>8.2396865768421055</v>
      </c>
      <c r="ER137" s="27">
        <v>8.2396865768421055</v>
      </c>
      <c r="ES137" s="27">
        <v>8.2396865768421055</v>
      </c>
      <c r="ET137" s="27">
        <v>2.532888614156656</v>
      </c>
      <c r="EU137" s="27">
        <v>8.2828174928421046</v>
      </c>
      <c r="EV137" s="27">
        <v>8.2828174928421046</v>
      </c>
      <c r="EW137" s="27">
        <v>8.2828174928421046</v>
      </c>
      <c r="EX137" s="27">
        <v>2.5026015798264529</v>
      </c>
      <c r="EY137" s="27">
        <v>8.3302607038421055</v>
      </c>
      <c r="EZ137" s="27">
        <v>8.3302607038421055</v>
      </c>
      <c r="FA137" s="27">
        <v>8.3302607038421055</v>
      </c>
      <c r="FB137" s="27">
        <v>2.4321455316699119</v>
      </c>
      <c r="FC137" s="27">
        <v>8.5863121178421054</v>
      </c>
      <c r="FD137" s="27">
        <v>8.5863121178421054</v>
      </c>
      <c r="FE137" s="27">
        <v>8.5863121178421054</v>
      </c>
      <c r="FF137" s="27">
        <v>1.8906431495542328</v>
      </c>
      <c r="FG137" s="27">
        <v>8.8439443898421057</v>
      </c>
      <c r="FH137" s="27">
        <v>8.8439443898421057</v>
      </c>
      <c r="FI137" s="27">
        <v>8.8439443898421057</v>
      </c>
      <c r="FJ137" s="27">
        <v>0.81027676416758698</v>
      </c>
      <c r="FK137" s="27">
        <v>8.9613268148421064</v>
      </c>
      <c r="FL137" s="27">
        <v>8.9613268148421064</v>
      </c>
      <c r="FM137" s="27">
        <v>8.9613268148421064</v>
      </c>
      <c r="FN137" s="27">
        <v>0.59770387428210903</v>
      </c>
      <c r="FO137" s="27">
        <v>9.0105188108421057</v>
      </c>
      <c r="FP137" s="27">
        <v>9.0105188108421057</v>
      </c>
      <c r="FQ137" s="27">
        <v>9.0105188108421057</v>
      </c>
      <c r="FR137" s="27">
        <v>0.63912776569852792</v>
      </c>
      <c r="FS137" s="28">
        <v>8.0622499538421053</v>
      </c>
      <c r="FT137" s="28">
        <v>8.0622499538421053</v>
      </c>
      <c r="FU137" s="28">
        <v>8.0622499538421053</v>
      </c>
      <c r="FV137" s="28">
        <v>2.9227489746798572</v>
      </c>
      <c r="FW137" s="28">
        <v>8.0494851478421054</v>
      </c>
      <c r="FX137" s="28">
        <v>8.0494851478421054</v>
      </c>
      <c r="FY137" s="28">
        <v>8.0494851478421054</v>
      </c>
      <c r="FZ137" s="28">
        <v>2.941265430128932</v>
      </c>
      <c r="GA137" s="28">
        <v>8.080099541842106</v>
      </c>
      <c r="GB137" s="28">
        <v>8.080099541842106</v>
      </c>
      <c r="GC137" s="28">
        <v>8.080099541842106</v>
      </c>
      <c r="GD137" s="28">
        <v>2.8747704157607004</v>
      </c>
      <c r="GE137" s="28">
        <v>8.1143974648421047</v>
      </c>
      <c r="GF137" s="28">
        <v>8.1143974648421047</v>
      </c>
      <c r="GG137" s="28">
        <v>8.1143974648421047</v>
      </c>
      <c r="GH137" s="28">
        <v>2.8135417161032112</v>
      </c>
      <c r="GI137" s="28">
        <v>8.1560618158421043</v>
      </c>
      <c r="GJ137" s="28">
        <v>8.1560618158421043</v>
      </c>
      <c r="GK137" s="28">
        <v>8.1560618158421043</v>
      </c>
      <c r="GL137" s="28">
        <v>2.7373029216045399</v>
      </c>
      <c r="GM137" s="28">
        <v>8.2079090488421045</v>
      </c>
      <c r="GN137" s="28">
        <v>8.2079090488421045</v>
      </c>
      <c r="GO137" s="28">
        <v>8.2079090488421045</v>
      </c>
      <c r="GP137" s="28">
        <v>2.6993936403226524</v>
      </c>
      <c r="GQ137" s="28">
        <v>8.2668989028421045</v>
      </c>
      <c r="GR137" s="28">
        <v>8.2668989028421045</v>
      </c>
      <c r="GS137" s="28">
        <v>8.2668989028421045</v>
      </c>
      <c r="GT137" s="28">
        <v>2.6228515820977609</v>
      </c>
      <c r="GU137" s="28">
        <v>8.3451405908421048</v>
      </c>
      <c r="GV137" s="28">
        <v>8.3451405908421048</v>
      </c>
      <c r="GW137" s="28">
        <v>8.3451405908421048</v>
      </c>
      <c r="GX137" s="28">
        <v>2.5086409112538774</v>
      </c>
      <c r="GY137" s="28">
        <v>8.4309229848421054</v>
      </c>
      <c r="GZ137" s="28">
        <v>8.4309229848421054</v>
      </c>
      <c r="HA137" s="28">
        <v>8.4309229848421054</v>
      </c>
      <c r="HB137" s="28">
        <v>2.4589884013916308</v>
      </c>
      <c r="HC137" s="28">
        <v>8.525423558842105</v>
      </c>
      <c r="HD137" s="28">
        <v>8.525423558842105</v>
      </c>
      <c r="HE137" s="28">
        <v>8.525423558842105</v>
      </c>
      <c r="HF137" s="28">
        <v>2.3859912569997572</v>
      </c>
      <c r="HG137" s="28">
        <v>8.9815090568421052</v>
      </c>
      <c r="HH137" s="28">
        <v>8.9815090568421052</v>
      </c>
      <c r="HI137" s="28">
        <v>8.9815090568421052</v>
      </c>
      <c r="HJ137" s="28">
        <v>1.4959306571460864</v>
      </c>
      <c r="HK137" s="28">
        <v>9.274261042842106</v>
      </c>
      <c r="HL137" s="28">
        <v>9.274261042842106</v>
      </c>
      <c r="HM137" s="28">
        <v>9.274261042842106</v>
      </c>
      <c r="HN137" s="28">
        <v>0.14389746937266068</v>
      </c>
      <c r="HO137" s="28">
        <v>9.2788359238421059</v>
      </c>
      <c r="HP137" s="28">
        <v>9.2788359238421059</v>
      </c>
      <c r="HQ137" s="28">
        <v>9.2788359238421059</v>
      </c>
      <c r="HR137" s="28">
        <v>-0.46422807901248575</v>
      </c>
      <c r="HS137" s="28">
        <v>9.1945100288421049</v>
      </c>
      <c r="HT137" s="28">
        <v>9.1945100288421049</v>
      </c>
      <c r="HU137" s="28">
        <v>9.1945100288421049</v>
      </c>
      <c r="HV137" s="28">
        <v>-0.85801350015236189</v>
      </c>
      <c r="HW137" s="29">
        <v>8.057018986842106</v>
      </c>
      <c r="HX137" s="29">
        <v>8.057018986842106</v>
      </c>
      <c r="HY137" s="29">
        <v>8.057018986842106</v>
      </c>
      <c r="HZ137" s="29">
        <v>2.9347163059818602</v>
      </c>
      <c r="IA137" s="29">
        <v>8.038908373842105</v>
      </c>
      <c r="IB137" s="29">
        <v>8.038908373842105</v>
      </c>
      <c r="IC137" s="29">
        <v>8.038908373842105</v>
      </c>
      <c r="ID137" s="29">
        <v>2.9652345431741436</v>
      </c>
      <c r="IE137" s="29">
        <v>8.0639530548421057</v>
      </c>
      <c r="IF137" s="29">
        <v>8.0639530548421057</v>
      </c>
      <c r="IG137" s="29">
        <v>8.0639530548421057</v>
      </c>
      <c r="IH137" s="29">
        <v>2.9110067878104786</v>
      </c>
      <c r="II137" s="29">
        <v>8.0930184588421046</v>
      </c>
      <c r="IJ137" s="29">
        <v>8.0930184588421046</v>
      </c>
      <c r="IK137" s="29">
        <v>8.0930184588421046</v>
      </c>
      <c r="IL137" s="29">
        <v>2.860711394196624</v>
      </c>
      <c r="IM137" s="29">
        <v>8.1308797078421051</v>
      </c>
      <c r="IN137" s="29">
        <v>8.1308797078421051</v>
      </c>
      <c r="IO137" s="29">
        <v>8.1308797078421051</v>
      </c>
      <c r="IP137" s="29">
        <v>2.7853323892295689</v>
      </c>
      <c r="IQ137" s="29">
        <v>8.1836696158421063</v>
      </c>
      <c r="IR137" s="29">
        <v>8.1836696158421063</v>
      </c>
      <c r="IS137" s="29">
        <v>8.1836696158421063</v>
      </c>
      <c r="IT137" s="29">
        <v>2.7163540267353063</v>
      </c>
      <c r="IU137" s="29">
        <v>8.2421210978421051</v>
      </c>
      <c r="IV137" s="29">
        <v>8.2421210978421051</v>
      </c>
      <c r="IW137" s="29">
        <v>8.2421210978421051</v>
      </c>
      <c r="IX137" s="29">
        <v>2.6191638387099516</v>
      </c>
      <c r="IY137" s="29">
        <v>8.3163718218421057</v>
      </c>
      <c r="IZ137" s="29">
        <v>8.3163718218421057</v>
      </c>
      <c r="JA137" s="29">
        <v>8.3163718218421057</v>
      </c>
      <c r="JB137" s="29">
        <v>2.5124997174964516</v>
      </c>
      <c r="JC137" s="29">
        <v>8.3986958308421045</v>
      </c>
      <c r="JD137" s="29">
        <v>8.3986958308421045</v>
      </c>
      <c r="JE137" s="29">
        <v>8.3986958308421045</v>
      </c>
      <c r="JF137" s="29">
        <v>2.469176083818958</v>
      </c>
      <c r="JG137" s="29">
        <v>8.4905386268421061</v>
      </c>
      <c r="JH137" s="29">
        <v>8.4905386268421061</v>
      </c>
      <c r="JI137" s="29">
        <v>8.4905386268421061</v>
      </c>
      <c r="JJ137" s="29">
        <v>2.3679517927321037</v>
      </c>
      <c r="JK137" s="29">
        <v>8.9896047208421059</v>
      </c>
      <c r="JL137" s="29">
        <v>8.9896047208421059</v>
      </c>
      <c r="JM137" s="29">
        <v>8.9896047208421059</v>
      </c>
      <c r="JN137" s="29">
        <v>0.86816443858102588</v>
      </c>
      <c r="JO137" s="29">
        <v>9.2045334178421054</v>
      </c>
      <c r="JP137" s="29">
        <v>9.2045334178421054</v>
      </c>
      <c r="JQ137" s="29">
        <v>9.2045334178421054</v>
      </c>
      <c r="JR137" s="29">
        <v>-0.34473741988002438</v>
      </c>
      <c r="JS137" s="29">
        <v>9.1445598458421049</v>
      </c>
      <c r="JT137" s="29">
        <v>9.1445598458421049</v>
      </c>
      <c r="JU137" s="29">
        <v>9.1445598458421049</v>
      </c>
      <c r="JV137" s="29">
        <v>-0.96713257623135895</v>
      </c>
      <c r="JW137" s="29">
        <v>9.1021215508421047</v>
      </c>
      <c r="JX137" s="29">
        <v>9.1021215508421047</v>
      </c>
      <c r="JY137" s="29">
        <v>9.1021215508421047</v>
      </c>
      <c r="JZ137" s="29">
        <v>-0.93811761385479109</v>
      </c>
    </row>
    <row r="138" spans="1:286" ht="15" thickBot="1" x14ac:dyDescent="0.35">
      <c r="A138" s="2"/>
      <c r="B138" s="74" t="s">
        <v>628</v>
      </c>
      <c r="C138" s="74" t="s">
        <v>489</v>
      </c>
      <c r="D138" s="74" t="s">
        <v>873</v>
      </c>
      <c r="E138" s="87">
        <v>330458</v>
      </c>
      <c r="F138" s="84">
        <v>477825</v>
      </c>
      <c r="G138" s="22">
        <v>12.564477641110978</v>
      </c>
      <c r="H138" s="22">
        <v>2.0686454415864226</v>
      </c>
      <c r="I138" s="22">
        <v>1.4867762097143933</v>
      </c>
      <c r="J138" s="22">
        <v>12.564477641110978</v>
      </c>
      <c r="K138" s="22">
        <v>12.563018093725963</v>
      </c>
      <c r="L138" s="22">
        <v>2.0684051382382829</v>
      </c>
      <c r="M138" s="22">
        <v>1.486603498966603</v>
      </c>
      <c r="N138" s="22">
        <v>12.563018093725963</v>
      </c>
      <c r="O138" s="22">
        <v>12.56114813427369</v>
      </c>
      <c r="P138" s="22">
        <v>2.0680972636725912</v>
      </c>
      <c r="Q138" s="22">
        <v>1.4863822234543067</v>
      </c>
      <c r="R138" s="22">
        <v>12.56114813427369</v>
      </c>
      <c r="S138" s="22">
        <v>12.550832552366883</v>
      </c>
      <c r="T138" s="22">
        <v>2.0663988817662076</v>
      </c>
      <c r="U138" s="22">
        <v>1.4851615629376913</v>
      </c>
      <c r="V138" s="22">
        <v>12.550832552366883</v>
      </c>
      <c r="W138" s="22">
        <v>12.539710256506003</v>
      </c>
      <c r="X138" s="22">
        <v>2.0645676805583433</v>
      </c>
      <c r="Y138" s="22">
        <v>1.4838454425739405</v>
      </c>
      <c r="Z138" s="22">
        <v>12.539710256506003</v>
      </c>
      <c r="AA138" s="22">
        <v>12.527808408283345</v>
      </c>
      <c r="AB138" s="22">
        <v>2.0626081319980676</v>
      </c>
      <c r="AC138" s="22">
        <v>1.4824370764409003</v>
      </c>
      <c r="AD138" s="22">
        <v>12.527808408283345</v>
      </c>
      <c r="AE138" s="22">
        <v>12.515026050877918</v>
      </c>
      <c r="AF138" s="22">
        <v>2.060503614314583</v>
      </c>
      <c r="AG138" s="22">
        <v>1.4809245181446227</v>
      </c>
      <c r="AH138" s="22">
        <v>12.515026050877918</v>
      </c>
      <c r="AI138" s="22">
        <v>12.501425541995344</v>
      </c>
      <c r="AJ138" s="22">
        <v>2.0582643942286531</v>
      </c>
      <c r="AK138" s="22">
        <v>1.4793151465794685</v>
      </c>
      <c r="AL138" s="22">
        <v>12.501425541995344</v>
      </c>
      <c r="AM138" s="22">
        <v>12.487233366348955</v>
      </c>
      <c r="AN138" s="22">
        <v>2.0559277607214201</v>
      </c>
      <c r="AO138" s="22">
        <v>1.4776357620703904</v>
      </c>
      <c r="AP138" s="22">
        <v>12.487233366348955</v>
      </c>
      <c r="AQ138" s="22">
        <v>10.636209944160372</v>
      </c>
      <c r="AR138" s="22">
        <v>1.7511708679994136</v>
      </c>
      <c r="AS138" s="22">
        <v>1.2586009827231479</v>
      </c>
      <c r="AT138" s="22">
        <v>10.636209944160372</v>
      </c>
      <c r="AU138" s="22">
        <v>10.552246280608069</v>
      </c>
      <c r="AV138" s="22">
        <v>1.7373468910042973</v>
      </c>
      <c r="AW138" s="22">
        <v>1.24866541826788</v>
      </c>
      <c r="AX138" s="22">
        <v>10.552246280608069</v>
      </c>
      <c r="AY138" s="22">
        <v>10.1444026791788</v>
      </c>
      <c r="AZ138" s="22">
        <v>1.6701985517676297</v>
      </c>
      <c r="BA138" s="22">
        <v>1.200404584733088</v>
      </c>
      <c r="BB138" s="22">
        <v>10.1444026791788</v>
      </c>
      <c r="BC138" s="22">
        <v>16.140058668758027</v>
      </c>
      <c r="BD138" s="22">
        <v>2.6573375945863416</v>
      </c>
      <c r="BE138" s="22">
        <v>1.9098808512012408</v>
      </c>
      <c r="BF138" s="22">
        <v>16.140058668758027</v>
      </c>
      <c r="BG138" s="22">
        <v>20.70136071194737</v>
      </c>
      <c r="BH138" s="22">
        <v>5.2908214553541262</v>
      </c>
      <c r="BI138" s="22">
        <v>3.8026175542360892</v>
      </c>
      <c r="BJ138" s="22">
        <v>18.803843294968608</v>
      </c>
      <c r="BK138" s="25">
        <v>12.56506196634154</v>
      </c>
      <c r="BL138" s="25">
        <v>2.0687416462802535</v>
      </c>
      <c r="BM138" s="25">
        <v>1.4868453539220834</v>
      </c>
      <c r="BN138" s="25">
        <v>12.56506196634154</v>
      </c>
      <c r="BO138" s="25">
        <v>12.564476005440785</v>
      </c>
      <c r="BP138" s="25">
        <v>2.0686451722857973</v>
      </c>
      <c r="BQ138" s="25">
        <v>1.4867760161627313</v>
      </c>
      <c r="BR138" s="25">
        <v>12.564476005440785</v>
      </c>
      <c r="BS138" s="25">
        <v>12.563812531270639</v>
      </c>
      <c r="BT138" s="25">
        <v>2.0685359363225611</v>
      </c>
      <c r="BU138" s="25">
        <v>1.4866975061251386</v>
      </c>
      <c r="BV138" s="25">
        <v>12.563812531270639</v>
      </c>
      <c r="BW138" s="25">
        <v>12.560747693199408</v>
      </c>
      <c r="BX138" s="25">
        <v>2.0680313341030065</v>
      </c>
      <c r="BY138" s="25">
        <v>1.4863348385745179</v>
      </c>
      <c r="BZ138" s="25">
        <v>12.560747693199408</v>
      </c>
      <c r="CA138" s="25">
        <v>12.557531052108189</v>
      </c>
      <c r="CB138" s="25">
        <v>2.0675017386736827</v>
      </c>
      <c r="CC138" s="25">
        <v>1.4859542079119292</v>
      </c>
      <c r="CD138" s="25">
        <v>12.557531052108189</v>
      </c>
      <c r="CE138" s="25">
        <v>12.554185265107847</v>
      </c>
      <c r="CF138" s="25">
        <v>2.066950880355138</v>
      </c>
      <c r="CG138" s="25">
        <v>1.4855582951921993</v>
      </c>
      <c r="CH138" s="25">
        <v>12.554185265107847</v>
      </c>
      <c r="CI138" s="25">
        <v>12.550740210497475</v>
      </c>
      <c r="CJ138" s="25">
        <v>2.0663836783815004</v>
      </c>
      <c r="CK138" s="25">
        <v>1.4851506359657536</v>
      </c>
      <c r="CL138" s="25">
        <v>12.550740210497475</v>
      </c>
      <c r="CM138" s="25">
        <v>12.547209156042307</v>
      </c>
      <c r="CN138" s="25">
        <v>2.0658023171891515</v>
      </c>
      <c r="CO138" s="25">
        <v>1.4847328002300304</v>
      </c>
      <c r="CP138" s="25">
        <v>12.547209156042307</v>
      </c>
      <c r="CQ138" s="25">
        <v>12.543618177308993</v>
      </c>
      <c r="CR138" s="25">
        <v>2.0652110899213185</v>
      </c>
      <c r="CS138" s="25">
        <v>1.4843078735515975</v>
      </c>
      <c r="CT138" s="25">
        <v>12.543618177308993</v>
      </c>
      <c r="CU138" s="25">
        <v>10.736860574632713</v>
      </c>
      <c r="CV138" s="25">
        <v>1.7677422268626057</v>
      </c>
      <c r="CW138" s="25">
        <v>1.2705111446219117</v>
      </c>
      <c r="CX138" s="25">
        <v>10.736860574632713</v>
      </c>
      <c r="CY138" s="25">
        <v>10.727947752469518</v>
      </c>
      <c r="CZ138" s="25">
        <v>1.7662747986522014</v>
      </c>
      <c r="DA138" s="25">
        <v>1.2694564750739876</v>
      </c>
      <c r="DB138" s="25">
        <v>10.727947752469518</v>
      </c>
      <c r="DC138" s="25">
        <v>10.448832003296191</v>
      </c>
      <c r="DD138" s="25">
        <v>1.7203205187613162</v>
      </c>
      <c r="DE138" s="25">
        <v>1.2364282292940207</v>
      </c>
      <c r="DF138" s="25">
        <v>10.448832003296191</v>
      </c>
      <c r="DG138" s="25">
        <v>15.208936687582375</v>
      </c>
      <c r="DH138" s="25">
        <v>2.5040354600338053</v>
      </c>
      <c r="DI138" s="25">
        <v>1.7996995886372935</v>
      </c>
      <c r="DJ138" s="25">
        <v>15.208936687582375</v>
      </c>
      <c r="DK138" s="25">
        <v>20.60765816294737</v>
      </c>
      <c r="DL138" s="25">
        <v>4.576975924764846</v>
      </c>
      <c r="DM138" s="25">
        <v>3.2895627160531054</v>
      </c>
      <c r="DN138" s="25">
        <v>19.261107503917167</v>
      </c>
      <c r="DO138" s="27">
        <v>12.564582699032451</v>
      </c>
      <c r="DP138" s="27">
        <v>2.0686627385721446</v>
      </c>
      <c r="DQ138" s="27">
        <v>1.4867886413986025</v>
      </c>
      <c r="DR138" s="27">
        <v>12.564582699032451</v>
      </c>
      <c r="DS138" s="27">
        <v>12.56346974653659</v>
      </c>
      <c r="DT138" s="27">
        <v>2.0684794994297762</v>
      </c>
      <c r="DU138" s="27">
        <v>1.4866569438190729</v>
      </c>
      <c r="DV138" s="27">
        <v>12.56346974653659</v>
      </c>
      <c r="DW138" s="27">
        <v>12.562213870390664</v>
      </c>
      <c r="DX138" s="27">
        <v>2.0682727289981928</v>
      </c>
      <c r="DY138" s="27">
        <v>1.4865083338386624</v>
      </c>
      <c r="DZ138" s="27">
        <v>12.562213870390664</v>
      </c>
      <c r="EA138" s="27">
        <v>12.552839444988368</v>
      </c>
      <c r="EB138" s="27">
        <v>2.0667293013341173</v>
      </c>
      <c r="EC138" s="27">
        <v>1.4853990419869845</v>
      </c>
      <c r="ED138" s="27">
        <v>12.552839444988368</v>
      </c>
      <c r="EE138" s="27">
        <v>12.543142847070959</v>
      </c>
      <c r="EF138" s="27">
        <v>2.0651328304219394</v>
      </c>
      <c r="EG138" s="27">
        <v>1.4842516269084938</v>
      </c>
      <c r="EH138" s="27">
        <v>12.543142847070959</v>
      </c>
      <c r="EI138" s="27">
        <v>12.533177708052063</v>
      </c>
      <c r="EJ138" s="27">
        <v>2.063492146264982</v>
      </c>
      <c r="EK138" s="27">
        <v>1.4830724349004381</v>
      </c>
      <c r="EL138" s="27">
        <v>12.533177708052063</v>
      </c>
      <c r="EM138" s="27">
        <v>12.522950624761632</v>
      </c>
      <c r="EN138" s="27">
        <v>2.0618083349809977</v>
      </c>
      <c r="EO138" s="27">
        <v>1.4818622465770313</v>
      </c>
      <c r="EP138" s="27">
        <v>12.522950624761632</v>
      </c>
      <c r="EQ138" s="27">
        <v>12.51254040287</v>
      </c>
      <c r="ER138" s="27">
        <v>2.0600943713227262</v>
      </c>
      <c r="ES138" s="27">
        <v>1.4806303871485356</v>
      </c>
      <c r="ET138" s="27">
        <v>12.51254040287</v>
      </c>
      <c r="EU138" s="27">
        <v>12.501977838048489</v>
      </c>
      <c r="EV138" s="27">
        <v>2.0583553255626392</v>
      </c>
      <c r="EW138" s="27">
        <v>1.4793805007196079</v>
      </c>
      <c r="EX138" s="27">
        <v>12.501977838048489</v>
      </c>
      <c r="EY138" s="27">
        <v>10.687901099300671</v>
      </c>
      <c r="EZ138" s="27">
        <v>1.7596814225569255</v>
      </c>
      <c r="FA138" s="27">
        <v>1.2647176858532316</v>
      </c>
      <c r="FB138" s="27">
        <v>10.687901099300671</v>
      </c>
      <c r="FC138" s="27">
        <v>10.629888506763285</v>
      </c>
      <c r="FD138" s="27">
        <v>1.7501300915318769</v>
      </c>
      <c r="FE138" s="27">
        <v>1.2578529561834344</v>
      </c>
      <c r="FF138" s="27">
        <v>10.629888506763285</v>
      </c>
      <c r="FG138" s="27">
        <v>10.354183330776218</v>
      </c>
      <c r="FH138" s="27">
        <v>1.7047373365110641</v>
      </c>
      <c r="FI138" s="27">
        <v>1.2252282893838009</v>
      </c>
      <c r="FJ138" s="27">
        <v>10.354183330776218</v>
      </c>
      <c r="FK138" s="27">
        <v>16.368121742316596</v>
      </c>
      <c r="FL138" s="27">
        <v>2.6948864407052966</v>
      </c>
      <c r="FM138" s="27">
        <v>1.93686794622951</v>
      </c>
      <c r="FN138" s="27">
        <v>16.368121742316596</v>
      </c>
      <c r="FO138" s="27">
        <v>20.691013218947369</v>
      </c>
      <c r="FP138" s="27">
        <v>5.3504132669588174</v>
      </c>
      <c r="FQ138" s="27">
        <v>3.8454473625766092</v>
      </c>
      <c r="FR138" s="27">
        <v>19.089642063545504</v>
      </c>
      <c r="FS138" s="28">
        <v>12.56447750604225</v>
      </c>
      <c r="FT138" s="28">
        <v>2.0686454193483867</v>
      </c>
      <c r="FU138" s="28">
        <v>1.4867761937314787</v>
      </c>
      <c r="FV138" s="28">
        <v>12.56447750604225</v>
      </c>
      <c r="FW138" s="28">
        <v>12.563017481657724</v>
      </c>
      <c r="FX138" s="28">
        <v>2.0684050374659142</v>
      </c>
      <c r="FY138" s="28">
        <v>1.4866034265395174</v>
      </c>
      <c r="FZ138" s="28">
        <v>12.563017481657724</v>
      </c>
      <c r="GA138" s="28">
        <v>12.561146868764812</v>
      </c>
      <c r="GB138" s="28">
        <v>2.0680970553162039</v>
      </c>
      <c r="GC138" s="28">
        <v>1.4863820737044686</v>
      </c>
      <c r="GD138" s="28">
        <v>12.561146868764812</v>
      </c>
      <c r="GE138" s="28">
        <v>12.549962773847453</v>
      </c>
      <c r="GF138" s="28">
        <v>2.0662556793648976</v>
      </c>
      <c r="GG138" s="28">
        <v>1.485058640552269</v>
      </c>
      <c r="GH138" s="28">
        <v>12.549962773847453</v>
      </c>
      <c r="GI138" s="28">
        <v>12.53790858074797</v>
      </c>
      <c r="GJ138" s="28">
        <v>2.0642710483822571</v>
      </c>
      <c r="GK138" s="28">
        <v>1.4836322471884118</v>
      </c>
      <c r="GL138" s="28">
        <v>12.53790858074797</v>
      </c>
      <c r="GM138" s="28">
        <v>12.525059748595874</v>
      </c>
      <c r="GN138" s="28">
        <v>2.0621555861385921</v>
      </c>
      <c r="GO138" s="28">
        <v>1.4821118228212382</v>
      </c>
      <c r="GP138" s="28">
        <v>12.525059748595874</v>
      </c>
      <c r="GQ138" s="28">
        <v>12.511286590233597</v>
      </c>
      <c r="GR138" s="28">
        <v>2.0598879406322519</v>
      </c>
      <c r="GS138" s="28">
        <v>1.4804820213467496</v>
      </c>
      <c r="GT138" s="28">
        <v>12.511286590233597</v>
      </c>
      <c r="GU138" s="28">
        <v>12.496693894418629</v>
      </c>
      <c r="GV138" s="28">
        <v>2.0574853645331612</v>
      </c>
      <c r="GW138" s="28">
        <v>1.4787552425985186</v>
      </c>
      <c r="GX138" s="28">
        <v>12.496693894418629</v>
      </c>
      <c r="GY138" s="28">
        <v>12.481495158579579</v>
      </c>
      <c r="GZ138" s="28">
        <v>2.0549830085650589</v>
      </c>
      <c r="HA138" s="28">
        <v>1.4769567500938008</v>
      </c>
      <c r="HB138" s="28">
        <v>12.481495158579579</v>
      </c>
      <c r="HC138" s="28">
        <v>10.662287434850516</v>
      </c>
      <c r="HD138" s="28">
        <v>1.7554643280050781</v>
      </c>
      <c r="HE138" s="28">
        <v>1.2616867769658224</v>
      </c>
      <c r="HF138" s="28">
        <v>10.662287434850516</v>
      </c>
      <c r="HG138" s="28">
        <v>10.573714516802317</v>
      </c>
      <c r="HH138" s="28">
        <v>1.740881472402001</v>
      </c>
      <c r="HI138" s="28">
        <v>1.2512057915129804</v>
      </c>
      <c r="HJ138" s="28">
        <v>10.573714516802317</v>
      </c>
      <c r="HK138" s="28">
        <v>9.9873093472085355</v>
      </c>
      <c r="HL138" s="28">
        <v>1.6443343324688817</v>
      </c>
      <c r="HM138" s="28">
        <v>1.1818154610663836</v>
      </c>
      <c r="HN138" s="28">
        <v>9.9873093472085355</v>
      </c>
      <c r="HO138" s="28">
        <v>15.981852651346273</v>
      </c>
      <c r="HP138" s="28">
        <v>2.6312901801136914</v>
      </c>
      <c r="HQ138" s="28">
        <v>1.8911600615560091</v>
      </c>
      <c r="HR138" s="28">
        <v>15.981852651346273</v>
      </c>
      <c r="HS138" s="28">
        <v>20.683102175947369</v>
      </c>
      <c r="HT138" s="28">
        <v>5.177237710017395</v>
      </c>
      <c r="HU138" s="28">
        <v>3.7209826800416002</v>
      </c>
      <c r="HV138" s="28">
        <v>19.122103962012048</v>
      </c>
      <c r="HW138" s="29">
        <v>12.564505562349312</v>
      </c>
      <c r="HX138" s="29">
        <v>2.0686500386054196</v>
      </c>
      <c r="HY138" s="29">
        <v>1.48677951368246</v>
      </c>
      <c r="HZ138" s="29">
        <v>12.564505562349312</v>
      </c>
      <c r="IA138" s="29">
        <v>12.563333745828395</v>
      </c>
      <c r="IB138" s="29">
        <v>2.0684571079501541</v>
      </c>
      <c r="IC138" s="29">
        <v>1.4866408506217887</v>
      </c>
      <c r="ID138" s="29">
        <v>12.563333745828395</v>
      </c>
      <c r="IE138" s="29">
        <v>12.561634929024152</v>
      </c>
      <c r="IF138" s="29">
        <v>2.0681774107165269</v>
      </c>
      <c r="IG138" s="29">
        <v>1.4864398267128482</v>
      </c>
      <c r="IH138" s="29">
        <v>12.561634929024152</v>
      </c>
      <c r="II138" s="29">
        <v>12.543326725824494</v>
      </c>
      <c r="IJ138" s="29">
        <v>2.0651631046566643</v>
      </c>
      <c r="IK138" s="29">
        <v>1.4842733855970789</v>
      </c>
      <c r="IL138" s="29">
        <v>12.543326725824494</v>
      </c>
      <c r="IM138" s="29">
        <v>12.523425465174713</v>
      </c>
      <c r="IN138" s="29">
        <v>2.0618865138344331</v>
      </c>
      <c r="IO138" s="29">
        <v>1.4819184352583075</v>
      </c>
      <c r="IP138" s="29">
        <v>12.523425465174713</v>
      </c>
      <c r="IQ138" s="29">
        <v>12.501677606220166</v>
      </c>
      <c r="IR138" s="29">
        <v>2.0583058946813231</v>
      </c>
      <c r="IS138" s="29">
        <v>1.4793449737719304</v>
      </c>
      <c r="IT138" s="29">
        <v>12.501677606220166</v>
      </c>
      <c r="IU138" s="29">
        <v>12.478612577755662</v>
      </c>
      <c r="IV138" s="29">
        <v>2.0545084136115932</v>
      </c>
      <c r="IW138" s="29">
        <v>1.4766156493561502</v>
      </c>
      <c r="IX138" s="29">
        <v>12.478612577755662</v>
      </c>
      <c r="IY138" s="29">
        <v>12.454440199592385</v>
      </c>
      <c r="IZ138" s="29">
        <v>2.0505286158573157</v>
      </c>
      <c r="JA138" s="29">
        <v>1.4737552903494386</v>
      </c>
      <c r="JB138" s="29">
        <v>12.454440199592385</v>
      </c>
      <c r="JC138" s="29">
        <v>12.429224545319993</v>
      </c>
      <c r="JD138" s="29">
        <v>2.0463770506464765</v>
      </c>
      <c r="JE138" s="29">
        <v>1.4707714786896597</v>
      </c>
      <c r="JF138" s="29">
        <v>12.429224545319993</v>
      </c>
      <c r="JG138" s="29">
        <v>10.608012678424521</v>
      </c>
      <c r="JH138" s="29">
        <v>1.7465284031954</v>
      </c>
      <c r="JI138" s="29">
        <v>1.2552643518601276</v>
      </c>
      <c r="JJ138" s="29">
        <v>10.608012678424521</v>
      </c>
      <c r="JK138" s="29">
        <v>10.471784009228422</v>
      </c>
      <c r="JL138" s="29">
        <v>1.7240993915328846</v>
      </c>
      <c r="JM138" s="29">
        <v>1.2391441795595224</v>
      </c>
      <c r="JN138" s="29">
        <v>10.471784009228422</v>
      </c>
      <c r="JO138" s="29">
        <v>10.830604793112631</v>
      </c>
      <c r="JP138" s="29">
        <v>1.7831764976514721</v>
      </c>
      <c r="JQ138" s="29">
        <v>1.2816040589328235</v>
      </c>
      <c r="JR138" s="29">
        <v>10.830604793112631</v>
      </c>
      <c r="JS138" s="29">
        <v>20.863860798947371</v>
      </c>
      <c r="JT138" s="29">
        <v>4.873876021269103</v>
      </c>
      <c r="JU138" s="29">
        <v>3.5029506612613051</v>
      </c>
      <c r="JV138" s="29">
        <v>18.581247516369586</v>
      </c>
      <c r="JW138" s="29">
        <v>20.811094881947369</v>
      </c>
      <c r="JX138" s="29">
        <v>5.2248101529782085</v>
      </c>
      <c r="JY138" s="29">
        <v>3.755173931480944</v>
      </c>
      <c r="JZ138" s="29">
        <v>18.757334916722598</v>
      </c>
    </row>
    <row r="139" spans="1:286" ht="15" thickBot="1" x14ac:dyDescent="0.35">
      <c r="A139" s="2"/>
      <c r="B139" s="74" t="s">
        <v>629</v>
      </c>
      <c r="C139" s="74" t="s">
        <v>606</v>
      </c>
      <c r="D139" s="74" t="s">
        <v>876</v>
      </c>
      <c r="E139" s="87">
        <v>402300</v>
      </c>
      <c r="F139" s="84">
        <v>394074</v>
      </c>
      <c r="G139" s="22">
        <v>30.950784318</v>
      </c>
      <c r="H139" s="22">
        <v>14.86356478632573</v>
      </c>
      <c r="I139" s="22">
        <v>10.682736669900454</v>
      </c>
      <c r="J139" s="22">
        <v>13.696265703904968</v>
      </c>
      <c r="K139" s="22">
        <v>30.911305133999999</v>
      </c>
      <c r="L139" s="22">
        <v>14.858106834142337</v>
      </c>
      <c r="M139" s="22">
        <v>10.678813932201235</v>
      </c>
      <c r="N139" s="22">
        <v>13.78414189161284</v>
      </c>
      <c r="O139" s="22">
        <v>30.969733376000001</v>
      </c>
      <c r="P139" s="22">
        <v>14.851079762450116</v>
      </c>
      <c r="Q139" s="22">
        <v>10.673763437415651</v>
      </c>
      <c r="R139" s="22">
        <v>13.518281575856719</v>
      </c>
      <c r="S139" s="22">
        <v>31.037420604000001</v>
      </c>
      <c r="T139" s="22">
        <v>14.830223622354152</v>
      </c>
      <c r="U139" s="22">
        <v>10.658773718879173</v>
      </c>
      <c r="V139" s="22">
        <v>13.319340940576943</v>
      </c>
      <c r="W139" s="22">
        <v>31.122549927000001</v>
      </c>
      <c r="X139" s="22">
        <v>14.806021885163808</v>
      </c>
      <c r="Y139" s="22">
        <v>10.641379453837423</v>
      </c>
      <c r="Z139" s="22">
        <v>13.091854803440494</v>
      </c>
      <c r="AA139" s="22">
        <v>31.231480338000001</v>
      </c>
      <c r="AB139" s="22">
        <v>14.778417219416182</v>
      </c>
      <c r="AC139" s="22">
        <v>10.621539437039178</v>
      </c>
      <c r="AD139" s="22">
        <v>12.817879590289829</v>
      </c>
      <c r="AE139" s="22">
        <v>31.353681966</v>
      </c>
      <c r="AF139" s="22">
        <v>14.746977704730757</v>
      </c>
      <c r="AG139" s="22">
        <v>10.598943238802612</v>
      </c>
      <c r="AH139" s="22">
        <v>12.460356137634738</v>
      </c>
      <c r="AI139" s="22">
        <v>31.508940135</v>
      </c>
      <c r="AJ139" s="22">
        <v>14.711693183132768</v>
      </c>
      <c r="AK139" s="22">
        <v>10.573583558391254</v>
      </c>
      <c r="AL139" s="22">
        <v>12.084774885365123</v>
      </c>
      <c r="AM139" s="22">
        <v>31.683522004</v>
      </c>
      <c r="AN139" s="22">
        <v>14.673668003361406</v>
      </c>
      <c r="AO139" s="22">
        <v>10.546254112988169</v>
      </c>
      <c r="AP139" s="22">
        <v>11.753267514849679</v>
      </c>
      <c r="AQ139" s="22">
        <v>31.882192969000002</v>
      </c>
      <c r="AR139" s="22">
        <v>14.141996730494412</v>
      </c>
      <c r="AS139" s="22">
        <v>10.164131500772415</v>
      </c>
      <c r="AT139" s="22">
        <v>11.311599853168349</v>
      </c>
      <c r="AU139" s="22">
        <v>32.919268825000003</v>
      </c>
      <c r="AV139" s="22">
        <v>13.901282440654658</v>
      </c>
      <c r="AW139" s="22">
        <v>9.9911254010912725</v>
      </c>
      <c r="AX139" s="22">
        <v>9.3200071590125262</v>
      </c>
      <c r="AY139" s="22">
        <v>33.820551336999998</v>
      </c>
      <c r="AZ139" s="22">
        <v>13.386528299820036</v>
      </c>
      <c r="BA139" s="22">
        <v>9.6211614647591137</v>
      </c>
      <c r="BB139" s="22">
        <v>7.5808858856197823</v>
      </c>
      <c r="BC139" s="22">
        <v>34.322657290000002</v>
      </c>
      <c r="BD139" s="22">
        <v>13.18216890681089</v>
      </c>
      <c r="BE139" s="22">
        <v>9.474284345244298</v>
      </c>
      <c r="BF139" s="22">
        <v>6.7987776501022061</v>
      </c>
      <c r="BG139" s="22">
        <v>34.602432610999998</v>
      </c>
      <c r="BH139" s="22">
        <v>12.758020044907783</v>
      </c>
      <c r="BI139" s="22">
        <v>9.1694402068638876</v>
      </c>
      <c r="BJ139" s="22">
        <v>6.4705422358273772</v>
      </c>
      <c r="BK139" s="25">
        <v>30.97032896</v>
      </c>
      <c r="BL139" s="25">
        <v>14.865235598575447</v>
      </c>
      <c r="BM139" s="25">
        <v>10.683937515561986</v>
      </c>
      <c r="BN139" s="25">
        <v>13.637002136883268</v>
      </c>
      <c r="BO139" s="25">
        <v>30.942141056000001</v>
      </c>
      <c r="BP139" s="25">
        <v>14.86250099896497</v>
      </c>
      <c r="BQ139" s="25">
        <v>10.681972104978705</v>
      </c>
      <c r="BR139" s="25">
        <v>13.721692015510083</v>
      </c>
      <c r="BS139" s="25">
        <v>30.977893839</v>
      </c>
      <c r="BT139" s="25">
        <v>14.859412007382859</v>
      </c>
      <c r="BU139" s="25">
        <v>10.679751985907565</v>
      </c>
      <c r="BV139" s="25">
        <v>13.536349315045735</v>
      </c>
      <c r="BW139" s="25">
        <v>31.014617374</v>
      </c>
      <c r="BX139" s="25">
        <v>14.852512186146862</v>
      </c>
      <c r="BY139" s="25">
        <v>10.674792948530383</v>
      </c>
      <c r="BZ139" s="25">
        <v>13.401408822759031</v>
      </c>
      <c r="CA139" s="25">
        <v>31.059709642000001</v>
      </c>
      <c r="CB139" s="25">
        <v>14.845032977093883</v>
      </c>
      <c r="CC139" s="25">
        <v>10.669417493721211</v>
      </c>
      <c r="CD139" s="25">
        <v>13.24194654366665</v>
      </c>
      <c r="CE139" s="25">
        <v>31.115833403</v>
      </c>
      <c r="CF139" s="25">
        <v>14.836959882626431</v>
      </c>
      <c r="CG139" s="25">
        <v>10.663615201771277</v>
      </c>
      <c r="CH139" s="25">
        <v>13.043852224501546</v>
      </c>
      <c r="CI139" s="25">
        <v>31.177522455999998</v>
      </c>
      <c r="CJ139" s="25">
        <v>14.828545533858744</v>
      </c>
      <c r="CK139" s="25">
        <v>10.657567643636597</v>
      </c>
      <c r="CL139" s="25">
        <v>12.753058298002593</v>
      </c>
      <c r="CM139" s="25">
        <v>31.253759643999999</v>
      </c>
      <c r="CN139" s="25">
        <v>14.819671661696816</v>
      </c>
      <c r="CO139" s="25">
        <v>10.651189816990632</v>
      </c>
      <c r="CP139" s="25">
        <v>12.445854759984005</v>
      </c>
      <c r="CQ139" s="25">
        <v>31.338915490000002</v>
      </c>
      <c r="CR139" s="25">
        <v>14.81056302277684</v>
      </c>
      <c r="CS139" s="25">
        <v>10.64464325885319</v>
      </c>
      <c r="CT139" s="25">
        <v>12.173444360849759</v>
      </c>
      <c r="CU139" s="25">
        <v>31.434512023</v>
      </c>
      <c r="CV139" s="25">
        <v>14.531581474436187</v>
      </c>
      <c r="CW139" s="25">
        <v>10.444133727019608</v>
      </c>
      <c r="CX139" s="25">
        <v>11.786930787076875</v>
      </c>
      <c r="CY139" s="25">
        <v>31.764449116000002</v>
      </c>
      <c r="CZ139" s="25">
        <v>14.500965886841243</v>
      </c>
      <c r="DA139" s="25">
        <v>10.422129701405783</v>
      </c>
      <c r="DB139" s="25">
        <v>10.276430703667309</v>
      </c>
      <c r="DC139" s="25">
        <v>32.103222258000002</v>
      </c>
      <c r="DD139" s="25">
        <v>13.93212467440684</v>
      </c>
      <c r="DE139" s="25">
        <v>10.013292321760881</v>
      </c>
      <c r="DF139" s="25">
        <v>8.8855316286603951</v>
      </c>
      <c r="DG139" s="25">
        <v>32.465490111000001</v>
      </c>
      <c r="DH139" s="25">
        <v>13.878908515277763</v>
      </c>
      <c r="DI139" s="25">
        <v>9.9750448203887707</v>
      </c>
      <c r="DJ139" s="25">
        <v>7.7368776034976889</v>
      </c>
      <c r="DK139" s="25">
        <v>32.688009725999997</v>
      </c>
      <c r="DL139" s="25">
        <v>13.691238546499884</v>
      </c>
      <c r="DM139" s="25">
        <v>9.8401627186774139</v>
      </c>
      <c r="DN139" s="25">
        <v>7.3211814446962293</v>
      </c>
      <c r="DO139" s="27">
        <v>30.950225463999999</v>
      </c>
      <c r="DP139" s="27">
        <v>14.863945812453903</v>
      </c>
      <c r="DQ139" s="27">
        <v>10.68301052088103</v>
      </c>
      <c r="DR139" s="27">
        <v>13.698419758803487</v>
      </c>
      <c r="DS139" s="27">
        <v>30.903788317</v>
      </c>
      <c r="DT139" s="27">
        <v>14.859738708590683</v>
      </c>
      <c r="DU139" s="27">
        <v>10.679986792498251</v>
      </c>
      <c r="DV139" s="27">
        <v>13.821234201653322</v>
      </c>
      <c r="DW139" s="27">
        <v>30.950907631</v>
      </c>
      <c r="DX139" s="27">
        <v>14.854969945233989</v>
      </c>
      <c r="DY139" s="27">
        <v>10.676559388378649</v>
      </c>
      <c r="DZ139" s="27">
        <v>13.601164238319335</v>
      </c>
      <c r="EA139" s="27">
        <v>31.00618566</v>
      </c>
      <c r="EB139" s="27">
        <v>14.837665073824475</v>
      </c>
      <c r="EC139" s="27">
        <v>10.664122036570259</v>
      </c>
      <c r="ED139" s="27">
        <v>13.445337128507582</v>
      </c>
      <c r="EE139" s="27">
        <v>31.076149946000001</v>
      </c>
      <c r="EF139" s="27">
        <v>14.819041857645123</v>
      </c>
      <c r="EG139" s="27">
        <v>10.650737164418077</v>
      </c>
      <c r="EH139" s="27">
        <v>13.264776367541469</v>
      </c>
      <c r="EI139" s="27">
        <v>31.162406228999998</v>
      </c>
      <c r="EJ139" s="27">
        <v>14.799257354736694</v>
      </c>
      <c r="EK139" s="27">
        <v>10.636517652628411</v>
      </c>
      <c r="EL139" s="27">
        <v>13.05525940696416</v>
      </c>
      <c r="EM139" s="27">
        <v>31.256462931000002</v>
      </c>
      <c r="EN139" s="27">
        <v>14.778412240900654</v>
      </c>
      <c r="EO139" s="27">
        <v>10.621535858882043</v>
      </c>
      <c r="EP139" s="27">
        <v>12.76731774046997</v>
      </c>
      <c r="EQ139" s="27">
        <v>31.373512841</v>
      </c>
      <c r="ER139" s="27">
        <v>14.756632751857568</v>
      </c>
      <c r="ES139" s="27">
        <v>10.605882511276876</v>
      </c>
      <c r="ET139" s="27">
        <v>12.477779633495949</v>
      </c>
      <c r="EU139" s="27">
        <v>31.506092074000001</v>
      </c>
      <c r="EV139" s="27">
        <v>14.734158396476646</v>
      </c>
      <c r="EW139" s="27">
        <v>10.589729749553051</v>
      </c>
      <c r="EX139" s="27">
        <v>12.22953828311528</v>
      </c>
      <c r="EY139" s="27">
        <v>31.658589537000001</v>
      </c>
      <c r="EZ139" s="27">
        <v>14.441866912644437</v>
      </c>
      <c r="FA139" s="27">
        <v>10.379654105014092</v>
      </c>
      <c r="FB139" s="27">
        <v>11.872928454443628</v>
      </c>
      <c r="FC139" s="27">
        <v>32.433601891999999</v>
      </c>
      <c r="FD139" s="27">
        <v>14.315993498392288</v>
      </c>
      <c r="FE139" s="27">
        <v>10.28918640379116</v>
      </c>
      <c r="FF139" s="27">
        <v>10.26944574013438</v>
      </c>
      <c r="FG139" s="27">
        <v>33.232130804999997</v>
      </c>
      <c r="FH139" s="27">
        <v>13.671644387373332</v>
      </c>
      <c r="FI139" s="27">
        <v>9.8260800107115802</v>
      </c>
      <c r="FJ139" s="27">
        <v>9.1482076529022258</v>
      </c>
      <c r="FK139" s="27">
        <v>33.719194258999998</v>
      </c>
      <c r="FL139" s="27">
        <v>13.541598847089576</v>
      </c>
      <c r="FM139" s="27">
        <v>9.7326137203621492</v>
      </c>
      <c r="FN139" s="27">
        <v>8.8242904849236616</v>
      </c>
      <c r="FO139" s="27">
        <v>33.984852676999999</v>
      </c>
      <c r="FP139" s="27">
        <v>13.415642464857269</v>
      </c>
      <c r="FQ139" s="27">
        <v>9.6420863884182708</v>
      </c>
      <c r="FR139" s="27">
        <v>8.9440006782728929</v>
      </c>
      <c r="FS139" s="28">
        <v>30.951426012999999</v>
      </c>
      <c r="FT139" s="28">
        <v>14.863564042052687</v>
      </c>
      <c r="FU139" s="28">
        <v>10.682736134976762</v>
      </c>
      <c r="FV139" s="28">
        <v>13.69115583315604</v>
      </c>
      <c r="FW139" s="28">
        <v>30.911331181000001</v>
      </c>
      <c r="FX139" s="28">
        <v>14.858103670130435</v>
      </c>
      <c r="FY139" s="28">
        <v>10.678811658163582</v>
      </c>
      <c r="FZ139" s="28">
        <v>13.79474809179634</v>
      </c>
      <c r="GA139" s="28">
        <v>30.978930672000001</v>
      </c>
      <c r="GB139" s="28">
        <v>14.851073163963697</v>
      </c>
      <c r="GC139" s="28">
        <v>10.673758694953539</v>
      </c>
      <c r="GD139" s="28">
        <v>13.558040883047429</v>
      </c>
      <c r="GE139" s="28">
        <v>31.068499426999999</v>
      </c>
      <c r="GF139" s="28">
        <v>14.826507823245768</v>
      </c>
      <c r="GG139" s="28">
        <v>10.656103100897299</v>
      </c>
      <c r="GH139" s="28">
        <v>13.403236942792633</v>
      </c>
      <c r="GI139" s="28">
        <v>31.191043950000001</v>
      </c>
      <c r="GJ139" s="28">
        <v>14.798094578660161</v>
      </c>
      <c r="GK139" s="28">
        <v>10.635681942567585</v>
      </c>
      <c r="GL139" s="28">
        <v>13.238254148906069</v>
      </c>
      <c r="GM139" s="28">
        <v>31.358358155000001</v>
      </c>
      <c r="GN139" s="28">
        <v>14.766158538890755</v>
      </c>
      <c r="GO139" s="28">
        <v>10.612728881976771</v>
      </c>
      <c r="GP139" s="28">
        <v>13.061901624580388</v>
      </c>
      <c r="GQ139" s="28">
        <v>31.558670337999999</v>
      </c>
      <c r="GR139" s="28">
        <v>14.730040495190446</v>
      </c>
      <c r="GS139" s="28">
        <v>10.58677013281874</v>
      </c>
      <c r="GT139" s="28">
        <v>12.819835896049446</v>
      </c>
      <c r="GU139" s="28">
        <v>31.825096854000002</v>
      </c>
      <c r="GV139" s="28">
        <v>14.690066224786626</v>
      </c>
      <c r="GW139" s="28">
        <v>10.558039837601251</v>
      </c>
      <c r="GX139" s="28">
        <v>12.581234993613249</v>
      </c>
      <c r="GY139" s="28">
        <v>32.138015828999997</v>
      </c>
      <c r="GZ139" s="28">
        <v>14.647237329073729</v>
      </c>
      <c r="HA139" s="28">
        <v>10.527257866967638</v>
      </c>
      <c r="HB139" s="28">
        <v>12.417412863101937</v>
      </c>
      <c r="HC139" s="28">
        <v>32.506572829999996</v>
      </c>
      <c r="HD139" s="28">
        <v>14.333714518964889</v>
      </c>
      <c r="HE139" s="28">
        <v>10.301922850196881</v>
      </c>
      <c r="HF139" s="28">
        <v>12.179353610815454</v>
      </c>
      <c r="HG139" s="28">
        <v>34.293234713000004</v>
      </c>
      <c r="HH139" s="28">
        <v>14.072336298394704</v>
      </c>
      <c r="HI139" s="28">
        <v>10.114065176634799</v>
      </c>
      <c r="HJ139" s="28">
        <v>10.908728928498149</v>
      </c>
      <c r="HK139" s="28">
        <v>35.959436836999998</v>
      </c>
      <c r="HL139" s="28">
        <v>12.786219054984864</v>
      </c>
      <c r="HM139" s="28">
        <v>9.1897073906341262</v>
      </c>
      <c r="HN139" s="28">
        <v>4.912270435367887</v>
      </c>
      <c r="HO139" s="28">
        <v>36.424163524000001</v>
      </c>
      <c r="HP139" s="28">
        <v>12.57905335869572</v>
      </c>
      <c r="HQ139" s="28">
        <v>9.0408133256969254</v>
      </c>
      <c r="HR139" s="28">
        <v>-0.53934254692698502</v>
      </c>
      <c r="HS139" s="28">
        <v>36.443031947000001</v>
      </c>
      <c r="HT139" s="28">
        <v>11.358040850253877</v>
      </c>
      <c r="HU139" s="28">
        <v>8.1632475946053571</v>
      </c>
      <c r="HV139" s="28">
        <v>-4.6685260109061488</v>
      </c>
      <c r="HW139" s="29">
        <v>30.932060583000002</v>
      </c>
      <c r="HX139" s="29">
        <v>14.864063629574828</v>
      </c>
      <c r="HY139" s="29">
        <v>10.683095198365613</v>
      </c>
      <c r="HZ139" s="29">
        <v>13.77087179334929</v>
      </c>
      <c r="IA139" s="29">
        <v>30.873029606999999</v>
      </c>
      <c r="IB139" s="29">
        <v>14.860011922711232</v>
      </c>
      <c r="IC139" s="29">
        <v>10.680183156866173</v>
      </c>
      <c r="ID139" s="29">
        <v>13.950771129056559</v>
      </c>
      <c r="IE139" s="29">
        <v>30.921430784000002</v>
      </c>
      <c r="IF139" s="29">
        <v>14.854927291877326</v>
      </c>
      <c r="IG139" s="29">
        <v>10.676528732571386</v>
      </c>
      <c r="IH139" s="29">
        <v>13.791405273561812</v>
      </c>
      <c r="II139" s="29">
        <v>30.995765276</v>
      </c>
      <c r="IJ139" s="29">
        <v>14.82293288046584</v>
      </c>
      <c r="IK139" s="29">
        <v>10.653533719132094</v>
      </c>
      <c r="IL139" s="29">
        <v>13.693529804577867</v>
      </c>
      <c r="IM139" s="29">
        <v>31.101197942999999</v>
      </c>
      <c r="IN139" s="29">
        <v>14.787645680486598</v>
      </c>
      <c r="IO139" s="29">
        <v>10.628172113715394</v>
      </c>
      <c r="IP139" s="29">
        <v>13.590805381831695</v>
      </c>
      <c r="IQ139" s="29">
        <v>31.253391455999999</v>
      </c>
      <c r="IR139" s="29">
        <v>14.74917985120393</v>
      </c>
      <c r="IS139" s="29">
        <v>10.600525964832311</v>
      </c>
      <c r="IT139" s="29">
        <v>13.455548959240115</v>
      </c>
      <c r="IU139" s="29">
        <v>31.438916427999999</v>
      </c>
      <c r="IV139" s="29">
        <v>14.707838656537216</v>
      </c>
      <c r="IW139" s="29">
        <v>10.570813234232858</v>
      </c>
      <c r="IX139" s="29">
        <v>13.258415141184331</v>
      </c>
      <c r="IY139" s="29">
        <v>31.694216853</v>
      </c>
      <c r="IZ139" s="29">
        <v>14.664483760524302</v>
      </c>
      <c r="JA139" s="29">
        <v>10.539653216826876</v>
      </c>
      <c r="JB139" s="29">
        <v>13.065400851747047</v>
      </c>
      <c r="JC139" s="29">
        <v>31.998687777000001</v>
      </c>
      <c r="JD139" s="29">
        <v>14.619160918227186</v>
      </c>
      <c r="JE139" s="29">
        <v>10.507078797678318</v>
      </c>
      <c r="JF139" s="29">
        <v>12.936302797968983</v>
      </c>
      <c r="JG139" s="29">
        <v>32.376584065999999</v>
      </c>
      <c r="JH139" s="29">
        <v>14.311292185958568</v>
      </c>
      <c r="JI139" s="29">
        <v>10.285807477977983</v>
      </c>
      <c r="JJ139" s="29">
        <v>12.489368385463736</v>
      </c>
      <c r="JK139" s="29">
        <v>34.554081709999998</v>
      </c>
      <c r="JL139" s="29">
        <v>14.063465822434479</v>
      </c>
      <c r="JM139" s="29">
        <v>10.107689790905868</v>
      </c>
      <c r="JN139" s="29">
        <v>6.4289360321789388</v>
      </c>
      <c r="JO139" s="29">
        <v>36.135535359999999</v>
      </c>
      <c r="JP139" s="29">
        <v>12.336435454677071</v>
      </c>
      <c r="JQ139" s="29">
        <v>8.8664390610239678</v>
      </c>
      <c r="JR139" s="29">
        <v>0.4014490806827844</v>
      </c>
      <c r="JS139" s="29">
        <v>36.620215516000002</v>
      </c>
      <c r="JT139" s="29">
        <v>12.17438832447972</v>
      </c>
      <c r="JU139" s="29">
        <v>8.7499725979044367</v>
      </c>
      <c r="JV139" s="29">
        <v>-4.2073690811173883</v>
      </c>
      <c r="JW139" s="29">
        <v>36.268922355999997</v>
      </c>
      <c r="JX139" s="29">
        <v>11.408287793645952</v>
      </c>
      <c r="JY139" s="29">
        <v>8.1993610621645505</v>
      </c>
      <c r="JZ139" s="29">
        <v>-4.0960316708498929</v>
      </c>
    </row>
    <row r="140" spans="1:286" ht="15" thickBot="1" x14ac:dyDescent="0.35">
      <c r="A140" s="2"/>
      <c r="B140" s="74" t="s">
        <v>594</v>
      </c>
      <c r="C140" s="74" t="s">
        <v>594</v>
      </c>
      <c r="D140" s="74" t="s">
        <v>883</v>
      </c>
      <c r="E140" s="87">
        <v>360621</v>
      </c>
      <c r="F140" s="84">
        <v>397766</v>
      </c>
      <c r="G140" s="22">
        <v>23.402914481642814</v>
      </c>
      <c r="H140" s="22">
        <v>3.8531114261274269</v>
      </c>
      <c r="I140" s="22">
        <v>2.7693070482642326</v>
      </c>
      <c r="J140" s="22">
        <v>10.113949307595728</v>
      </c>
      <c r="K140" s="22">
        <v>2.6844262295081971</v>
      </c>
      <c r="L140" s="22">
        <v>0.44197031039136303</v>
      </c>
      <c r="M140" s="22">
        <v>0.31765276430649858</v>
      </c>
      <c r="N140" s="22">
        <v>2.6844262295081971</v>
      </c>
      <c r="O140" s="22">
        <v>2.6844262295081971</v>
      </c>
      <c r="P140" s="22">
        <v>0.44197031039136303</v>
      </c>
      <c r="Q140" s="22">
        <v>0.31765276430649858</v>
      </c>
      <c r="R140" s="22">
        <v>2.6844262295081971</v>
      </c>
      <c r="S140" s="22">
        <v>2.6844262295081971</v>
      </c>
      <c r="T140" s="22">
        <v>0.44197031039136303</v>
      </c>
      <c r="U140" s="22">
        <v>0.31765276430649858</v>
      </c>
      <c r="V140" s="22">
        <v>2.6844262295081971</v>
      </c>
      <c r="W140" s="22">
        <v>2.6844262295081971</v>
      </c>
      <c r="X140" s="22">
        <v>0.44197031039136303</v>
      </c>
      <c r="Y140" s="22">
        <v>0.31765276430649858</v>
      </c>
      <c r="Z140" s="22">
        <v>2.6844262295081971</v>
      </c>
      <c r="AA140" s="22">
        <v>2.6844262295081971</v>
      </c>
      <c r="AB140" s="22">
        <v>0.44197031039136303</v>
      </c>
      <c r="AC140" s="22">
        <v>0.31765276430649858</v>
      </c>
      <c r="AD140" s="22">
        <v>2.6844262295081971</v>
      </c>
      <c r="AE140" s="22">
        <v>2.6844262295081971</v>
      </c>
      <c r="AF140" s="22">
        <v>0.44197031039136303</v>
      </c>
      <c r="AG140" s="22">
        <v>0.31765276430649858</v>
      </c>
      <c r="AH140" s="22">
        <v>2.6844262295081971</v>
      </c>
      <c r="AI140" s="22">
        <v>2.6844262295081971</v>
      </c>
      <c r="AJ140" s="22">
        <v>0.44197031039136303</v>
      </c>
      <c r="AK140" s="22">
        <v>0.31765276430649858</v>
      </c>
      <c r="AL140" s="22">
        <v>2.6844262295081971</v>
      </c>
      <c r="AM140" s="22">
        <v>2.6844262295081971</v>
      </c>
      <c r="AN140" s="22">
        <v>0.44197031039136303</v>
      </c>
      <c r="AO140" s="22">
        <v>0.31765276430649858</v>
      </c>
      <c r="AP140" s="22">
        <v>2.6844262295081971</v>
      </c>
      <c r="AQ140" s="22">
        <v>2.6844262295081971</v>
      </c>
      <c r="AR140" s="22">
        <v>0.44197031039136303</v>
      </c>
      <c r="AS140" s="22">
        <v>0.31765276430649858</v>
      </c>
      <c r="AT140" s="22">
        <v>2.3934797897405105</v>
      </c>
      <c r="AU140" s="22">
        <v>2.6844262295081971</v>
      </c>
      <c r="AV140" s="22">
        <v>0.44197031039136303</v>
      </c>
      <c r="AW140" s="22">
        <v>0.31765276430649858</v>
      </c>
      <c r="AX140" s="22">
        <v>-1.4316170544290259</v>
      </c>
      <c r="AY140" s="22">
        <v>2.6844262295081971</v>
      </c>
      <c r="AZ140" s="22">
        <v>0.44197031039136303</v>
      </c>
      <c r="BA140" s="22">
        <v>0.31765276430649858</v>
      </c>
      <c r="BB140" s="22">
        <v>-4.3797485390951181</v>
      </c>
      <c r="BC140" s="22">
        <v>2.6844262295081971</v>
      </c>
      <c r="BD140" s="22">
        <v>0.44197031039136303</v>
      </c>
      <c r="BE140" s="22">
        <v>0.31765276430649858</v>
      </c>
      <c r="BF140" s="22">
        <v>-5.3478267954911871</v>
      </c>
      <c r="BG140" s="22">
        <v>2.6844262295081971</v>
      </c>
      <c r="BH140" s="22">
        <v>0.44197031039136303</v>
      </c>
      <c r="BI140" s="22">
        <v>0.31765276430649858</v>
      </c>
      <c r="BJ140" s="22">
        <v>-5.5643216456743971</v>
      </c>
      <c r="BK140" s="25">
        <v>23.428240550687004</v>
      </c>
      <c r="BL140" s="25">
        <v>3.8572811702885486</v>
      </c>
      <c r="BM140" s="25">
        <v>2.7723039254935156</v>
      </c>
      <c r="BN140" s="25">
        <v>10.00933805213673</v>
      </c>
      <c r="BO140" s="25">
        <v>2.6844262295081971</v>
      </c>
      <c r="BP140" s="25">
        <v>0.44197031039136303</v>
      </c>
      <c r="BQ140" s="25">
        <v>0.31765276430649858</v>
      </c>
      <c r="BR140" s="25">
        <v>2.6844262295081971</v>
      </c>
      <c r="BS140" s="25">
        <v>2.6844262295081971</v>
      </c>
      <c r="BT140" s="25">
        <v>0.44197031039136303</v>
      </c>
      <c r="BU140" s="25">
        <v>0.31765276430649858</v>
      </c>
      <c r="BV140" s="25">
        <v>2.6844262295081971</v>
      </c>
      <c r="BW140" s="25">
        <v>2.6844262295081971</v>
      </c>
      <c r="BX140" s="25">
        <v>0.44197031039136303</v>
      </c>
      <c r="BY140" s="25">
        <v>0.31765276430649858</v>
      </c>
      <c r="BZ140" s="25">
        <v>2.6844262295081971</v>
      </c>
      <c r="CA140" s="25">
        <v>2.6844262295081971</v>
      </c>
      <c r="CB140" s="25">
        <v>0.44197031039136303</v>
      </c>
      <c r="CC140" s="25">
        <v>0.31765276430649858</v>
      </c>
      <c r="CD140" s="25">
        <v>2.6844262295081971</v>
      </c>
      <c r="CE140" s="25">
        <v>2.6844262295081971</v>
      </c>
      <c r="CF140" s="25">
        <v>0.44197031039136303</v>
      </c>
      <c r="CG140" s="25">
        <v>0.31765276430649858</v>
      </c>
      <c r="CH140" s="25">
        <v>2.6844262295081971</v>
      </c>
      <c r="CI140" s="25">
        <v>2.6844262295081971</v>
      </c>
      <c r="CJ140" s="25">
        <v>0.44197031039136303</v>
      </c>
      <c r="CK140" s="25">
        <v>0.31765276430649858</v>
      </c>
      <c r="CL140" s="25">
        <v>2.6844262295081971</v>
      </c>
      <c r="CM140" s="25">
        <v>2.6844262295081971</v>
      </c>
      <c r="CN140" s="25">
        <v>0.44197031039136303</v>
      </c>
      <c r="CO140" s="25">
        <v>0.31765276430649858</v>
      </c>
      <c r="CP140" s="25">
        <v>2.6844262295081971</v>
      </c>
      <c r="CQ140" s="25">
        <v>2.6844262295081971</v>
      </c>
      <c r="CR140" s="25">
        <v>0.44197031039136303</v>
      </c>
      <c r="CS140" s="25">
        <v>0.31765276430649858</v>
      </c>
      <c r="CT140" s="25">
        <v>2.6844262295081971</v>
      </c>
      <c r="CU140" s="25">
        <v>2.6844262295081971</v>
      </c>
      <c r="CV140" s="25">
        <v>0.44197031039136303</v>
      </c>
      <c r="CW140" s="25">
        <v>0.31765276430649858</v>
      </c>
      <c r="CX140" s="25">
        <v>2.6844262295081971</v>
      </c>
      <c r="CY140" s="25">
        <v>2.6844262295081971</v>
      </c>
      <c r="CZ140" s="25">
        <v>0.44197031039136303</v>
      </c>
      <c r="DA140" s="25">
        <v>0.31765276430649858</v>
      </c>
      <c r="DB140" s="25">
        <v>2.6844262295081971</v>
      </c>
      <c r="DC140" s="25">
        <v>2.6844262295081971</v>
      </c>
      <c r="DD140" s="25">
        <v>0.44197031039136303</v>
      </c>
      <c r="DE140" s="25">
        <v>0.31765276430649858</v>
      </c>
      <c r="DF140" s="25">
        <v>1.1683584480926612</v>
      </c>
      <c r="DG140" s="25">
        <v>2.1184114292503726</v>
      </c>
      <c r="DH140" s="25">
        <v>0.34878028929628263</v>
      </c>
      <c r="DI140" s="25">
        <v>0.25067526126920026</v>
      </c>
      <c r="DJ140" s="25">
        <v>-0.85866676722303481</v>
      </c>
      <c r="DK140" s="25">
        <v>1.3476559381900315</v>
      </c>
      <c r="DL140" s="25">
        <v>0.22188127457379736</v>
      </c>
      <c r="DM140" s="25">
        <v>0.15947044079455272</v>
      </c>
      <c r="DN140" s="25">
        <v>-1.5577759181549169</v>
      </c>
      <c r="DO140" s="27">
        <v>23.407969192944957</v>
      </c>
      <c r="DP140" s="27">
        <v>3.8539436458020035</v>
      </c>
      <c r="DQ140" s="27">
        <v>2.7699051809304409</v>
      </c>
      <c r="DR140" s="27">
        <v>10.117284481577862</v>
      </c>
      <c r="DS140" s="27">
        <v>2.6844262295081971</v>
      </c>
      <c r="DT140" s="27">
        <v>0.44197031039136303</v>
      </c>
      <c r="DU140" s="27">
        <v>0.31765276430649858</v>
      </c>
      <c r="DV140" s="27">
        <v>2.6844262295081971</v>
      </c>
      <c r="DW140" s="27">
        <v>2.6844262295081971</v>
      </c>
      <c r="DX140" s="27">
        <v>0.44197031039136303</v>
      </c>
      <c r="DY140" s="27">
        <v>0.31765276430649858</v>
      </c>
      <c r="DZ140" s="27">
        <v>2.6844262295081971</v>
      </c>
      <c r="EA140" s="27">
        <v>2.6844262295081971</v>
      </c>
      <c r="EB140" s="27">
        <v>0.44197031039136303</v>
      </c>
      <c r="EC140" s="27">
        <v>0.31765276430649858</v>
      </c>
      <c r="ED140" s="27">
        <v>2.6844262295081971</v>
      </c>
      <c r="EE140" s="27">
        <v>2.6844262295081971</v>
      </c>
      <c r="EF140" s="27">
        <v>0.44197031039136303</v>
      </c>
      <c r="EG140" s="27">
        <v>0.31765276430649858</v>
      </c>
      <c r="EH140" s="27">
        <v>2.6844262295081971</v>
      </c>
      <c r="EI140" s="27">
        <v>2.6844262295081971</v>
      </c>
      <c r="EJ140" s="27">
        <v>0.44197031039136303</v>
      </c>
      <c r="EK140" s="27">
        <v>0.31765276430649858</v>
      </c>
      <c r="EL140" s="27">
        <v>2.6844262295081971</v>
      </c>
      <c r="EM140" s="27">
        <v>2.6844262295081971</v>
      </c>
      <c r="EN140" s="27">
        <v>0.44197031039136303</v>
      </c>
      <c r="EO140" s="27">
        <v>0.31765276430649858</v>
      </c>
      <c r="EP140" s="27">
        <v>2.6844262295081971</v>
      </c>
      <c r="EQ140" s="27">
        <v>2.6844262295081971</v>
      </c>
      <c r="ER140" s="27">
        <v>0.44197031039136303</v>
      </c>
      <c r="ES140" s="27">
        <v>0.31765276430649858</v>
      </c>
      <c r="ET140" s="27">
        <v>2.6844262295081971</v>
      </c>
      <c r="EU140" s="27">
        <v>2.6844262295081971</v>
      </c>
      <c r="EV140" s="27">
        <v>0.44197031039136303</v>
      </c>
      <c r="EW140" s="27">
        <v>0.31765276430649858</v>
      </c>
      <c r="EX140" s="27">
        <v>2.6844262295081971</v>
      </c>
      <c r="EY140" s="27">
        <v>2.6844262295081971</v>
      </c>
      <c r="EZ140" s="27">
        <v>0.44197031039136303</v>
      </c>
      <c r="FA140" s="27">
        <v>0.31765276430649858</v>
      </c>
      <c r="FB140" s="27">
        <v>2.6844262295081971</v>
      </c>
      <c r="FC140" s="27">
        <v>2.6844262295081971</v>
      </c>
      <c r="FD140" s="27">
        <v>0.44197031039136303</v>
      </c>
      <c r="FE140" s="27">
        <v>0.31765276430649858</v>
      </c>
      <c r="FF140" s="27">
        <v>0.50425819920641857</v>
      </c>
      <c r="FG140" s="27">
        <v>2.6844262295081971</v>
      </c>
      <c r="FH140" s="27">
        <v>0.44197031039136303</v>
      </c>
      <c r="FI140" s="27">
        <v>0.31765276430649858</v>
      </c>
      <c r="FJ140" s="27">
        <v>-1.5318230551193182</v>
      </c>
      <c r="FK140" s="27">
        <v>2.6844262295081971</v>
      </c>
      <c r="FL140" s="27">
        <v>0.44197031039136303</v>
      </c>
      <c r="FM140" s="27">
        <v>0.31765276430649858</v>
      </c>
      <c r="FN140" s="27">
        <v>-1.9148522861748347</v>
      </c>
      <c r="FO140" s="27">
        <v>1.8093763679319572</v>
      </c>
      <c r="FP140" s="27">
        <v>0.29790002279041672</v>
      </c>
      <c r="FQ140" s="27">
        <v>0.21410661191823357</v>
      </c>
      <c r="FR140" s="27">
        <v>-1.5930238623682058</v>
      </c>
      <c r="FS140" s="28">
        <v>23.402913850105211</v>
      </c>
      <c r="FT140" s="28">
        <v>3.8531113221495756</v>
      </c>
      <c r="FU140" s="28">
        <v>2.7693069735333031</v>
      </c>
      <c r="FV140" s="28">
        <v>10.107335999288004</v>
      </c>
      <c r="FW140" s="28">
        <v>2.6844262295081971</v>
      </c>
      <c r="FX140" s="28">
        <v>0.44197031039136303</v>
      </c>
      <c r="FY140" s="28">
        <v>0.31765276430649858</v>
      </c>
      <c r="FZ140" s="28">
        <v>2.6844262295081971</v>
      </c>
      <c r="GA140" s="28">
        <v>2.6844262295081971</v>
      </c>
      <c r="GB140" s="28">
        <v>0.44197031039136303</v>
      </c>
      <c r="GC140" s="28">
        <v>0.31765276430649858</v>
      </c>
      <c r="GD140" s="28">
        <v>2.6844262295081971</v>
      </c>
      <c r="GE140" s="28">
        <v>2.6844262295081971</v>
      </c>
      <c r="GF140" s="28">
        <v>0.44197031039136303</v>
      </c>
      <c r="GG140" s="28">
        <v>0.31765276430649858</v>
      </c>
      <c r="GH140" s="28">
        <v>2.6844262295081971</v>
      </c>
      <c r="GI140" s="28">
        <v>2.6844262295081971</v>
      </c>
      <c r="GJ140" s="28">
        <v>0.44197031039136303</v>
      </c>
      <c r="GK140" s="28">
        <v>0.31765276430649858</v>
      </c>
      <c r="GL140" s="28">
        <v>2.6844262295081971</v>
      </c>
      <c r="GM140" s="28">
        <v>2.6844262295081971</v>
      </c>
      <c r="GN140" s="28">
        <v>0.44197031039136303</v>
      </c>
      <c r="GO140" s="28">
        <v>0.31765276430649858</v>
      </c>
      <c r="GP140" s="28">
        <v>2.6844262295081971</v>
      </c>
      <c r="GQ140" s="28">
        <v>2.6844262295081971</v>
      </c>
      <c r="GR140" s="28">
        <v>0.44197031039136303</v>
      </c>
      <c r="GS140" s="28">
        <v>0.31765276430649858</v>
      </c>
      <c r="GT140" s="28">
        <v>2.6844262295081971</v>
      </c>
      <c r="GU140" s="28">
        <v>2.6844262295081971</v>
      </c>
      <c r="GV140" s="28">
        <v>0.44197031039136303</v>
      </c>
      <c r="GW140" s="28">
        <v>0.31765276430649858</v>
      </c>
      <c r="GX140" s="28">
        <v>2.6844262295081971</v>
      </c>
      <c r="GY140" s="28">
        <v>2.6844262295081971</v>
      </c>
      <c r="GZ140" s="28">
        <v>0.44197031039136303</v>
      </c>
      <c r="HA140" s="28">
        <v>0.31765276430649858</v>
      </c>
      <c r="HB140" s="28">
        <v>2.6844262295081971</v>
      </c>
      <c r="HC140" s="28">
        <v>2.6844262295081971</v>
      </c>
      <c r="HD140" s="28">
        <v>0.44197031039136303</v>
      </c>
      <c r="HE140" s="28">
        <v>0.31765276430649858</v>
      </c>
      <c r="HF140" s="28">
        <v>2.6844262295081971</v>
      </c>
      <c r="HG140" s="28">
        <v>2.6844262295081971</v>
      </c>
      <c r="HH140" s="28">
        <v>0.44197031039136303</v>
      </c>
      <c r="HI140" s="28">
        <v>0.31765276430649858</v>
      </c>
      <c r="HJ140" s="28">
        <v>2.0785160185581049</v>
      </c>
      <c r="HK140" s="28">
        <v>2.6844262295081971</v>
      </c>
      <c r="HL140" s="28">
        <v>0.44197031039136303</v>
      </c>
      <c r="HM140" s="28">
        <v>0.31765276430649858</v>
      </c>
      <c r="HN140" s="28">
        <v>-6.4127411806284584</v>
      </c>
      <c r="HO140" s="28">
        <v>2.6844262295081971</v>
      </c>
      <c r="HP140" s="28">
        <v>0.44197031039136303</v>
      </c>
      <c r="HQ140" s="28">
        <v>0.31765276430649858</v>
      </c>
      <c r="HR140" s="28">
        <v>-15.162374370127935</v>
      </c>
      <c r="HS140" s="28">
        <v>2.6844262295081971</v>
      </c>
      <c r="HT140" s="28">
        <v>0.44197031039136303</v>
      </c>
      <c r="HU140" s="28">
        <v>0.31765276430649858</v>
      </c>
      <c r="HV140" s="28">
        <v>-21.90559623144577</v>
      </c>
      <c r="HW140" s="29">
        <v>23.401790364195062</v>
      </c>
      <c r="HX140" s="29">
        <v>3.8529263487608603</v>
      </c>
      <c r="HY140" s="29">
        <v>2.7691740295167775</v>
      </c>
      <c r="HZ140" s="29">
        <v>10.226408329883821</v>
      </c>
      <c r="IA140" s="29">
        <v>23.347862750900212</v>
      </c>
      <c r="IB140" s="29">
        <v>3.8440475784208172</v>
      </c>
      <c r="IC140" s="29">
        <v>2.7627926824537594</v>
      </c>
      <c r="ID140" s="29">
        <v>10.029578564494166</v>
      </c>
      <c r="IE140" s="29">
        <v>23.283164134956998</v>
      </c>
      <c r="IF140" s="29">
        <v>3.8333954446217997</v>
      </c>
      <c r="IG140" s="29">
        <v>2.7551367841559204</v>
      </c>
      <c r="IH140" s="29">
        <v>9.4586623135635257</v>
      </c>
      <c r="II140" s="29">
        <v>23.050346404041633</v>
      </c>
      <c r="IJ140" s="29">
        <v>3.7950637804225091</v>
      </c>
      <c r="IK140" s="29">
        <v>2.7275870623599219</v>
      </c>
      <c r="IL140" s="29">
        <v>9.2002421657851983</v>
      </c>
      <c r="IM140" s="29">
        <v>22.790304868900698</v>
      </c>
      <c r="IN140" s="29">
        <v>3.752249924434393</v>
      </c>
      <c r="IO140" s="29">
        <v>2.6968159010726338</v>
      </c>
      <c r="IP140" s="29">
        <v>8.5221500402778538</v>
      </c>
      <c r="IQ140" s="29">
        <v>22.502169955808142</v>
      </c>
      <c r="IR140" s="29">
        <v>3.70481070797381</v>
      </c>
      <c r="IS140" s="29">
        <v>2.6627204021421855</v>
      </c>
      <c r="IT140" s="29">
        <v>8.1760935511905508</v>
      </c>
      <c r="IU140" s="29">
        <v>22.186476036831028</v>
      </c>
      <c r="IV140" s="29">
        <v>3.6528341113271057</v>
      </c>
      <c r="IW140" s="29">
        <v>2.6253637987326726</v>
      </c>
      <c r="IX140" s="29">
        <v>7.3399626973047702</v>
      </c>
      <c r="IY140" s="29">
        <v>21.850093325930686</v>
      </c>
      <c r="IZ140" s="29">
        <v>3.5974512628387907</v>
      </c>
      <c r="JA140" s="29">
        <v>2.5855590550567835</v>
      </c>
      <c r="JB140" s="29">
        <v>6.2992417818545867</v>
      </c>
      <c r="JC140" s="29">
        <v>21.49466595883106</v>
      </c>
      <c r="JD140" s="29">
        <v>3.5389328569195539</v>
      </c>
      <c r="JE140" s="29">
        <v>2.5435007245173518</v>
      </c>
      <c r="JF140" s="29">
        <v>5.3870350982672051</v>
      </c>
      <c r="JG140" s="29">
        <v>18.011853080246727</v>
      </c>
      <c r="JH140" s="29">
        <v>2.9655142723213235</v>
      </c>
      <c r="JI140" s="29">
        <v>2.1313734973715817</v>
      </c>
      <c r="JJ140" s="29">
        <v>4.396755811146889</v>
      </c>
      <c r="JK140" s="29">
        <v>15.791061375863308</v>
      </c>
      <c r="JL140" s="29">
        <v>2.599877851356712</v>
      </c>
      <c r="JM140" s="29">
        <v>1.8685834023814973</v>
      </c>
      <c r="JN140" s="29">
        <v>-5.1897788130905838</v>
      </c>
      <c r="JO140" s="29">
        <v>2.6844262295081971</v>
      </c>
      <c r="JP140" s="29">
        <v>0.44197031039136303</v>
      </c>
      <c r="JQ140" s="29">
        <v>0.31765276430649858</v>
      </c>
      <c r="JR140" s="29">
        <v>-13.73468985514377</v>
      </c>
      <c r="JS140" s="29">
        <v>2.6844262295081971</v>
      </c>
      <c r="JT140" s="29">
        <v>0.44197031039136303</v>
      </c>
      <c r="JU140" s="29">
        <v>0.31765276430649858</v>
      </c>
      <c r="JV140" s="29">
        <v>-21.246733100707928</v>
      </c>
      <c r="JW140" s="29">
        <v>2.6844262295081971</v>
      </c>
      <c r="JX140" s="29">
        <v>0.44197031039136303</v>
      </c>
      <c r="JY140" s="29">
        <v>0.31765276430649858</v>
      </c>
      <c r="JZ140" s="29">
        <v>-21.370923600195567</v>
      </c>
    </row>
    <row r="141" spans="1:286" ht="15" thickBot="1" x14ac:dyDescent="0.35">
      <c r="A141" s="2"/>
      <c r="B141" s="74" t="s">
        <v>630</v>
      </c>
      <c r="C141" s="74" t="s">
        <v>618</v>
      </c>
      <c r="D141" s="74" t="s">
        <v>876</v>
      </c>
      <c r="E141" s="87">
        <v>401104</v>
      </c>
      <c r="F141" s="84">
        <v>383846</v>
      </c>
      <c r="G141" s="22">
        <v>30.520726340736843</v>
      </c>
      <c r="H141" s="22">
        <v>10.327521646744504</v>
      </c>
      <c r="I141" s="22">
        <v>7.4225931525098723</v>
      </c>
      <c r="J141" s="22">
        <v>10.836884085993464</v>
      </c>
      <c r="K141" s="22">
        <v>30.478173550736841</v>
      </c>
      <c r="L141" s="22">
        <v>10.321284345920073</v>
      </c>
      <c r="M141" s="22">
        <v>7.4181102815972597</v>
      </c>
      <c r="N141" s="22">
        <v>10.94914283143331</v>
      </c>
      <c r="O141" s="22">
        <v>30.555191938736844</v>
      </c>
      <c r="P141" s="22">
        <v>10.312977541101507</v>
      </c>
      <c r="Q141" s="22">
        <v>7.412140017416311</v>
      </c>
      <c r="R141" s="22">
        <v>10.690072556774346</v>
      </c>
      <c r="S141" s="22">
        <v>30.641668700736844</v>
      </c>
      <c r="T141" s="22">
        <v>10.28576234973241</v>
      </c>
      <c r="U141" s="22">
        <v>7.3925799235225185</v>
      </c>
      <c r="V141" s="22">
        <v>10.429069892761799</v>
      </c>
      <c r="W141" s="22">
        <v>30.754352238736843</v>
      </c>
      <c r="X141" s="22">
        <v>10.254278729606598</v>
      </c>
      <c r="Y141" s="22">
        <v>7.3699520258375264</v>
      </c>
      <c r="Z141" s="22">
        <v>10.127605767614146</v>
      </c>
      <c r="AA141" s="22">
        <v>30.902428874736842</v>
      </c>
      <c r="AB141" s="22">
        <v>10.218522784259346</v>
      </c>
      <c r="AC141" s="22">
        <v>7.3442535238954179</v>
      </c>
      <c r="AD141" s="22">
        <v>9.7645826021064011</v>
      </c>
      <c r="AE141" s="22">
        <v>31.070672056736843</v>
      </c>
      <c r="AF141" s="22">
        <v>10.177855128651101</v>
      </c>
      <c r="AG141" s="22">
        <v>7.3150248790790169</v>
      </c>
      <c r="AH141" s="22">
        <v>9.2956846909315729</v>
      </c>
      <c r="AI141" s="22">
        <v>31.283717907736843</v>
      </c>
      <c r="AJ141" s="22">
        <v>10.132388880865301</v>
      </c>
      <c r="AK141" s="22">
        <v>7.2823473915821424</v>
      </c>
      <c r="AL141" s="22">
        <v>8.7924592532553767</v>
      </c>
      <c r="AM141" s="22">
        <v>31.526371413736843</v>
      </c>
      <c r="AN141" s="22">
        <v>10.083445545676824</v>
      </c>
      <c r="AO141" s="22">
        <v>7.2471708529064278</v>
      </c>
      <c r="AP141" s="22">
        <v>8.3408417988033712</v>
      </c>
      <c r="AQ141" s="22">
        <v>31.809033314736844</v>
      </c>
      <c r="AR141" s="22">
        <v>9.4861729240921147</v>
      </c>
      <c r="AS141" s="22">
        <v>6.8178992597015116</v>
      </c>
      <c r="AT141" s="22">
        <v>7.7390532099892653</v>
      </c>
      <c r="AU141" s="22">
        <v>33.226932314736842</v>
      </c>
      <c r="AV141" s="22">
        <v>9.1765937349183346</v>
      </c>
      <c r="AW141" s="22">
        <v>6.5953986009451864</v>
      </c>
      <c r="AX141" s="22">
        <v>4.8432041558473991</v>
      </c>
      <c r="AY141" s="22">
        <v>34.470718896736841</v>
      </c>
      <c r="AZ141" s="22">
        <v>8.1063590667735195</v>
      </c>
      <c r="BA141" s="22">
        <v>5.8261998724337323</v>
      </c>
      <c r="BB141" s="22">
        <v>2.0938262996037693</v>
      </c>
      <c r="BC141" s="22">
        <v>35.175292337736842</v>
      </c>
      <c r="BD141" s="22">
        <v>7.8470990288925995</v>
      </c>
      <c r="BE141" s="22">
        <v>5.639864578476641</v>
      </c>
      <c r="BF141" s="22">
        <v>0.83823737478142846</v>
      </c>
      <c r="BG141" s="22">
        <v>35.458853022736847</v>
      </c>
      <c r="BH141" s="22">
        <v>7.6287045476231787</v>
      </c>
      <c r="BI141" s="22">
        <v>5.4829001646835849</v>
      </c>
      <c r="BJ141" s="22">
        <v>0.35776849652990705</v>
      </c>
      <c r="BK141" s="25">
        <v>30.555436084736844</v>
      </c>
      <c r="BL141" s="25">
        <v>10.324340703282813</v>
      </c>
      <c r="BM141" s="25">
        <v>7.4203069458123814</v>
      </c>
      <c r="BN141" s="25">
        <v>10.756665676839489</v>
      </c>
      <c r="BO141" s="25">
        <v>30.538577701736841</v>
      </c>
      <c r="BP141" s="25">
        <v>10.317318539585496</v>
      </c>
      <c r="BQ141" s="25">
        <v>7.4152599784993729</v>
      </c>
      <c r="BR141" s="25">
        <v>10.818827501930279</v>
      </c>
      <c r="BS141" s="25">
        <v>30.595401549736842</v>
      </c>
      <c r="BT141" s="25">
        <v>10.310190326896118</v>
      </c>
      <c r="BU141" s="25">
        <v>7.4101367916877052</v>
      </c>
      <c r="BV141" s="25">
        <v>10.632002572399259</v>
      </c>
      <c r="BW141" s="25">
        <v>30.656075355736842</v>
      </c>
      <c r="BX141" s="25">
        <v>10.298409918634031</v>
      </c>
      <c r="BY141" s="25">
        <v>7.4016699803179602</v>
      </c>
      <c r="BZ141" s="25">
        <v>10.435123358681977</v>
      </c>
      <c r="CA141" s="25">
        <v>30.731056040736842</v>
      </c>
      <c r="CB141" s="25">
        <v>10.28623160837836</v>
      </c>
      <c r="CC141" s="25">
        <v>7.3929171889508885</v>
      </c>
      <c r="CD141" s="25">
        <v>10.209922157568975</v>
      </c>
      <c r="CE141" s="25">
        <v>30.825484510736842</v>
      </c>
      <c r="CF141" s="25">
        <v>10.273421625074157</v>
      </c>
      <c r="CG141" s="25">
        <v>7.3837104017264314</v>
      </c>
      <c r="CH141" s="25">
        <v>9.9369101108340381</v>
      </c>
      <c r="CI141" s="25">
        <v>30.930482993736842</v>
      </c>
      <c r="CJ141" s="25">
        <v>10.260575136329026</v>
      </c>
      <c r="CK141" s="25">
        <v>7.3744773773228012</v>
      </c>
      <c r="CL141" s="25">
        <v>9.5457273689162747</v>
      </c>
      <c r="CM141" s="25">
        <v>31.056188472736842</v>
      </c>
      <c r="CN141" s="25">
        <v>10.247289837218368</v>
      </c>
      <c r="CO141" s="25">
        <v>7.3649289712694577</v>
      </c>
      <c r="CP141" s="25">
        <v>9.1246114794864965</v>
      </c>
      <c r="CQ141" s="25">
        <v>31.198030392736843</v>
      </c>
      <c r="CR141" s="25">
        <v>10.233975088535534</v>
      </c>
      <c r="CS141" s="25">
        <v>7.3553593992287398</v>
      </c>
      <c r="CT141" s="25">
        <v>8.7444173850318556</v>
      </c>
      <c r="CU141" s="25">
        <v>31.359817557736843</v>
      </c>
      <c r="CV141" s="25">
        <v>9.6950310534533291</v>
      </c>
      <c r="CW141" s="25">
        <v>6.9680097096109765</v>
      </c>
      <c r="CX141" s="25">
        <v>8.219731705270199</v>
      </c>
      <c r="CY141" s="25">
        <v>31.858241345736843</v>
      </c>
      <c r="CZ141" s="25">
        <v>9.6554153607806938</v>
      </c>
      <c r="DA141" s="25">
        <v>6.9395371312691516</v>
      </c>
      <c r="DB141" s="25">
        <v>6.1429320660871554</v>
      </c>
      <c r="DC141" s="25">
        <v>32.346211629736842</v>
      </c>
      <c r="DD141" s="25">
        <v>9.0637114302600708</v>
      </c>
      <c r="DE141" s="25">
        <v>6.5142678659774136</v>
      </c>
      <c r="DF141" s="25">
        <v>3.9035361162175093</v>
      </c>
      <c r="DG141" s="25">
        <v>32.846358183736839</v>
      </c>
      <c r="DH141" s="25">
        <v>8.9965713026434173</v>
      </c>
      <c r="DI141" s="25">
        <v>6.4660129342956081</v>
      </c>
      <c r="DJ141" s="25">
        <v>1.9101569530074194</v>
      </c>
      <c r="DK141" s="25">
        <v>33.159582487736841</v>
      </c>
      <c r="DL141" s="25">
        <v>8.6775628672075431</v>
      </c>
      <c r="DM141" s="25">
        <v>6.2367352905924252</v>
      </c>
      <c r="DN141" s="25">
        <v>1.1303280983497892</v>
      </c>
      <c r="DO141" s="27">
        <v>30.520064728736841</v>
      </c>
      <c r="DP141" s="27">
        <v>10.328004499843161</v>
      </c>
      <c r="DQ141" s="27">
        <v>7.422940188539072</v>
      </c>
      <c r="DR141" s="27">
        <v>10.838816089914534</v>
      </c>
      <c r="DS141" s="27">
        <v>30.469099598736843</v>
      </c>
      <c r="DT141" s="27">
        <v>10.323352827765872</v>
      </c>
      <c r="DU141" s="27">
        <v>7.4195969402274597</v>
      </c>
      <c r="DV141" s="27">
        <v>10.988059607946436</v>
      </c>
      <c r="DW141" s="27">
        <v>30.532868467736844</v>
      </c>
      <c r="DX141" s="27">
        <v>10.317905338078104</v>
      </c>
      <c r="DY141" s="27">
        <v>7.4156817221298503</v>
      </c>
      <c r="DZ141" s="27">
        <v>10.80524999924334</v>
      </c>
      <c r="EA141" s="27">
        <v>30.603947427736841</v>
      </c>
      <c r="EB141" s="27">
        <v>10.295179348287769</v>
      </c>
      <c r="EC141" s="27">
        <v>7.399348105801395</v>
      </c>
      <c r="ED141" s="27">
        <v>10.604108934969712</v>
      </c>
      <c r="EE141" s="27">
        <v>30.697430129736844</v>
      </c>
      <c r="EF141" s="27">
        <v>10.270732177093526</v>
      </c>
      <c r="EG141" s="27">
        <v>7.3817774425085387</v>
      </c>
      <c r="EH141" s="27">
        <v>10.367668815076353</v>
      </c>
      <c r="EI141" s="27">
        <v>30.816526104736845</v>
      </c>
      <c r="EJ141" s="27">
        <v>10.244822059795327</v>
      </c>
      <c r="EK141" s="27">
        <v>7.3631553310459141</v>
      </c>
      <c r="EL141" s="27">
        <v>10.093838350357728</v>
      </c>
      <c r="EM141" s="27">
        <v>30.948307859736843</v>
      </c>
      <c r="EN141" s="27">
        <v>10.217473044326084</v>
      </c>
      <c r="EO141" s="27">
        <v>7.3434990551364008</v>
      </c>
      <c r="EP141" s="27">
        <v>9.7209114645434553</v>
      </c>
      <c r="EQ141" s="27">
        <v>31.111438418736842</v>
      </c>
      <c r="ER141" s="27">
        <v>10.188964900619769</v>
      </c>
      <c r="ES141" s="27">
        <v>7.3230096909401068</v>
      </c>
      <c r="ET141" s="27">
        <v>9.3363218396604637</v>
      </c>
      <c r="EU141" s="27">
        <v>31.298498275736844</v>
      </c>
      <c r="EV141" s="27">
        <v>10.159535684059479</v>
      </c>
      <c r="EW141" s="27">
        <v>7.3018583335480844</v>
      </c>
      <c r="EX141" s="27">
        <v>8.9993942423960789</v>
      </c>
      <c r="EY141" s="27">
        <v>31.518833487736842</v>
      </c>
      <c r="EZ141" s="27">
        <v>9.6024502170683945</v>
      </c>
      <c r="FA141" s="27">
        <v>6.9014700396194772</v>
      </c>
      <c r="FB141" s="27">
        <v>8.5144696013495356</v>
      </c>
      <c r="FC141" s="27">
        <v>32.581019984736841</v>
      </c>
      <c r="FD141" s="27">
        <v>9.4367306992360511</v>
      </c>
      <c r="FE141" s="27">
        <v>6.7823641591987522</v>
      </c>
      <c r="FF141" s="27">
        <v>6.152855889199369</v>
      </c>
      <c r="FG141" s="27">
        <v>33.683163883736839</v>
      </c>
      <c r="FH141" s="27">
        <v>8.7524555564706823</v>
      </c>
      <c r="FI141" s="27">
        <v>6.2905621409745649</v>
      </c>
      <c r="FJ141" s="27">
        <v>4.2759621075883345</v>
      </c>
      <c r="FK141" s="27">
        <v>34.363420249736841</v>
      </c>
      <c r="FL141" s="27">
        <v>8.586723322720724</v>
      </c>
      <c r="FM141" s="27">
        <v>6.1714471213734798</v>
      </c>
      <c r="FN141" s="27">
        <v>3.6732686254910121</v>
      </c>
      <c r="FO141" s="27">
        <v>34.575416008736845</v>
      </c>
      <c r="FP141" s="27">
        <v>8.4241467550086977</v>
      </c>
      <c r="FQ141" s="27">
        <v>6.0546001410877253</v>
      </c>
      <c r="FR141" s="27">
        <v>3.8269664420734379</v>
      </c>
      <c r="FS141" s="28">
        <v>30.521038178736841</v>
      </c>
      <c r="FT141" s="28">
        <v>10.327520706536319</v>
      </c>
      <c r="FU141" s="28">
        <v>7.4225924767637377</v>
      </c>
      <c r="FV141" s="28">
        <v>10.831605891676194</v>
      </c>
      <c r="FW141" s="28">
        <v>30.477964876736841</v>
      </c>
      <c r="FX141" s="28">
        <v>10.321280332054537</v>
      </c>
      <c r="FY141" s="28">
        <v>7.4181073967530669</v>
      </c>
      <c r="FZ141" s="28">
        <v>10.955591607767523</v>
      </c>
      <c r="GA141" s="28">
        <v>30.569094404736845</v>
      </c>
      <c r="GB141" s="28">
        <v>10.312969173388909</v>
      </c>
      <c r="GC141" s="28">
        <v>7.4121340033765097</v>
      </c>
      <c r="GD141" s="28">
        <v>10.736877749899357</v>
      </c>
      <c r="GE141" s="28">
        <v>30.688068677736844</v>
      </c>
      <c r="GF141" s="28">
        <v>10.281042592398327</v>
      </c>
      <c r="GG141" s="28">
        <v>7.3891877409962765</v>
      </c>
      <c r="GH141" s="28">
        <v>10.532408563265111</v>
      </c>
      <c r="GI141" s="28">
        <v>30.854800951736841</v>
      </c>
      <c r="GJ141" s="28">
        <v>10.244223282814046</v>
      </c>
      <c r="GK141" s="28">
        <v>7.3627249782397755</v>
      </c>
      <c r="GL141" s="28">
        <v>10.31516715610158</v>
      </c>
      <c r="GM141" s="28">
        <v>31.086901676736844</v>
      </c>
      <c r="GN141" s="28">
        <v>10.202982679604528</v>
      </c>
      <c r="GO141" s="28">
        <v>7.3330845447012178</v>
      </c>
      <c r="GP141" s="28">
        <v>10.079615857455185</v>
      </c>
      <c r="GQ141" s="28">
        <v>31.370351085736843</v>
      </c>
      <c r="GR141" s="28">
        <v>10.156398898127268</v>
      </c>
      <c r="GS141" s="28">
        <v>7.2996038637364746</v>
      </c>
      <c r="GT141" s="28">
        <v>9.751483272378092</v>
      </c>
      <c r="GU141" s="28">
        <v>31.746061085736841</v>
      </c>
      <c r="GV141" s="28">
        <v>10.105002590639248</v>
      </c>
      <c r="GW141" s="28">
        <v>7.2626643255709835</v>
      </c>
      <c r="GX141" s="28">
        <v>9.3894316930698913</v>
      </c>
      <c r="GY141" s="28">
        <v>32.186768821736841</v>
      </c>
      <c r="GZ141" s="28">
        <v>10.049987551272006</v>
      </c>
      <c r="HA141" s="28">
        <v>7.223123933552432</v>
      </c>
      <c r="HB141" s="28">
        <v>9.1230309761365831</v>
      </c>
      <c r="HC141" s="28">
        <v>32.707711033736842</v>
      </c>
      <c r="HD141" s="28">
        <v>9.7168969164805112</v>
      </c>
      <c r="HE141" s="28">
        <v>6.983725135899185</v>
      </c>
      <c r="HF141" s="28">
        <v>8.7666538898693247</v>
      </c>
      <c r="HG141" s="28">
        <v>34.26173107573684</v>
      </c>
      <c r="HH141" s="28">
        <v>9.3811286861216789</v>
      </c>
      <c r="HI141" s="28">
        <v>6.7424018975908488</v>
      </c>
      <c r="HJ141" s="28">
        <v>6.8677295071301678</v>
      </c>
      <c r="HK141" s="28">
        <v>35.513404314736846</v>
      </c>
      <c r="HL141" s="28">
        <v>7.489714490419102</v>
      </c>
      <c r="HM141" s="28">
        <v>5.3830052739093643</v>
      </c>
      <c r="HN141" s="28">
        <v>-2.1722490298119403</v>
      </c>
      <c r="HO141" s="28">
        <v>36.168962574736838</v>
      </c>
      <c r="HP141" s="28">
        <v>7.2267747251965426</v>
      </c>
      <c r="HQ141" s="28">
        <v>5.1940252874593975</v>
      </c>
      <c r="HR141" s="28">
        <v>-9.1559697204747152</v>
      </c>
      <c r="HS141" s="28">
        <v>36.133757180344382</v>
      </c>
      <c r="HT141" s="28">
        <v>5.9491476059406407</v>
      </c>
      <c r="HU141" s="28">
        <v>4.2757695208554951</v>
      </c>
      <c r="HV141" s="28">
        <v>-14.264383195117759</v>
      </c>
      <c r="HW141" s="29">
        <v>30.491645958736843</v>
      </c>
      <c r="HX141" s="29">
        <v>10.327302288141414</v>
      </c>
      <c r="HY141" s="29">
        <v>7.4224354951627429</v>
      </c>
      <c r="HZ141" s="29">
        <v>10.942538232628394</v>
      </c>
      <c r="IA141" s="29">
        <v>30.419458978736841</v>
      </c>
      <c r="IB141" s="29">
        <v>10.322153279592303</v>
      </c>
      <c r="IC141" s="29">
        <v>7.4187348013364662</v>
      </c>
      <c r="ID141" s="29">
        <v>11.1689294346358</v>
      </c>
      <c r="IE141" s="29">
        <v>30.480835815736842</v>
      </c>
      <c r="IF141" s="29">
        <v>10.315594432577479</v>
      </c>
      <c r="IG141" s="29">
        <v>7.4140208288456959</v>
      </c>
      <c r="IH141" s="29">
        <v>11.038812037798028</v>
      </c>
      <c r="II141" s="29">
        <v>30.575652508736844</v>
      </c>
      <c r="IJ141" s="29">
        <v>10.272227059823658</v>
      </c>
      <c r="IK141" s="29">
        <v>7.3828518441603599</v>
      </c>
      <c r="IL141" s="29">
        <v>10.908516817282468</v>
      </c>
      <c r="IM141" s="29">
        <v>30.717106869736842</v>
      </c>
      <c r="IN141" s="29">
        <v>10.224370439011576</v>
      </c>
      <c r="IO141" s="29">
        <v>7.3484563485039551</v>
      </c>
      <c r="IP141" s="29">
        <v>10.762652464215723</v>
      </c>
      <c r="IQ141" s="29">
        <v>30.928767018736842</v>
      </c>
      <c r="IR141" s="29">
        <v>10.172065000695888</v>
      </c>
      <c r="IS141" s="29">
        <v>7.3108634001121757</v>
      </c>
      <c r="IT141" s="29">
        <v>10.540749981720932</v>
      </c>
      <c r="IU141" s="29">
        <v>31.184751405736844</v>
      </c>
      <c r="IV141" s="29">
        <v>10.115877260075534</v>
      </c>
      <c r="IW141" s="29">
        <v>7.2704801646129686</v>
      </c>
      <c r="IX141" s="29">
        <v>10.243366908193419</v>
      </c>
      <c r="IY141" s="29">
        <v>31.537167891736843</v>
      </c>
      <c r="IZ141" s="29">
        <v>10.056903830057909</v>
      </c>
      <c r="JA141" s="29">
        <v>7.2280947992947731</v>
      </c>
      <c r="JB141" s="29">
        <v>9.9464835528218387</v>
      </c>
      <c r="JC141" s="29">
        <v>31.959367795736842</v>
      </c>
      <c r="JD141" s="29">
        <v>9.9952199130734076</v>
      </c>
      <c r="JE141" s="29">
        <v>7.1837613536250204</v>
      </c>
      <c r="JF141" s="29">
        <v>9.7329396642163424</v>
      </c>
      <c r="JG141" s="29">
        <v>32.484978539736844</v>
      </c>
      <c r="JH141" s="29">
        <v>9.6570661380066518</v>
      </c>
      <c r="JI141" s="29">
        <v>6.9407235773646256</v>
      </c>
      <c r="JJ141" s="29">
        <v>9.1504779497180486</v>
      </c>
      <c r="JK141" s="29">
        <v>35.001199748736845</v>
      </c>
      <c r="JL141" s="29">
        <v>9.3204285400333529</v>
      </c>
      <c r="JM141" s="29">
        <v>6.6987755074342523</v>
      </c>
      <c r="JN141" s="29">
        <v>1.1935439470715004</v>
      </c>
      <c r="JO141" s="29">
        <v>36.018656574736845</v>
      </c>
      <c r="JP141" s="29">
        <v>6.8222050436557176</v>
      </c>
      <c r="JQ141" s="29">
        <v>4.9032530915120152</v>
      </c>
      <c r="JR141" s="29">
        <v>-7.0528882669342039</v>
      </c>
      <c r="JS141" s="29">
        <v>36.393500944736843</v>
      </c>
      <c r="JT141" s="29">
        <v>6.6128872846794788</v>
      </c>
      <c r="JU141" s="29">
        <v>4.7528122967482966</v>
      </c>
      <c r="JV141" s="29">
        <v>-12.556004005733271</v>
      </c>
      <c r="JW141" s="29">
        <v>36.11543502473684</v>
      </c>
      <c r="JX141" s="29">
        <v>6.1976657063809508</v>
      </c>
      <c r="JY141" s="29">
        <v>4.4543843728693355</v>
      </c>
      <c r="JZ141" s="29">
        <v>-12.33507783981203</v>
      </c>
    </row>
    <row r="142" spans="1:286" ht="15" thickBot="1" x14ac:dyDescent="0.35">
      <c r="A142" s="2"/>
      <c r="B142" s="74" t="s">
        <v>631</v>
      </c>
      <c r="C142" s="74" t="s">
        <v>632</v>
      </c>
      <c r="D142" s="74" t="s">
        <v>522</v>
      </c>
      <c r="E142" s="87">
        <v>378312</v>
      </c>
      <c r="F142" s="84">
        <v>422726</v>
      </c>
      <c r="G142" s="22">
        <v>25.445728641000002</v>
      </c>
      <c r="H142" s="22">
        <v>9.1705026335763407</v>
      </c>
      <c r="I142" s="22">
        <v>6.6897539948240201</v>
      </c>
      <c r="J142" s="22">
        <v>16.935107898634914</v>
      </c>
      <c r="K142" s="22">
        <v>25.393666320000001</v>
      </c>
      <c r="L142" s="22">
        <v>9.1686475689774358</v>
      </c>
      <c r="M142" s="22">
        <v>6.6884007510262649</v>
      </c>
      <c r="N142" s="22">
        <v>17.032880651527613</v>
      </c>
      <c r="O142" s="22">
        <v>25.436103442</v>
      </c>
      <c r="P142" s="22">
        <v>9.1662634431360868</v>
      </c>
      <c r="Q142" s="22">
        <v>6.6866615644180047</v>
      </c>
      <c r="R142" s="22">
        <v>16.92873273861392</v>
      </c>
      <c r="S142" s="22">
        <v>25.480142425</v>
      </c>
      <c r="T142" s="22">
        <v>9.1595659851632849</v>
      </c>
      <c r="U142" s="22">
        <v>6.6817758620722394</v>
      </c>
      <c r="V142" s="22">
        <v>16.816117719575956</v>
      </c>
      <c r="W142" s="22">
        <v>25.529556382000003</v>
      </c>
      <c r="X142" s="22">
        <v>9.151784063875116</v>
      </c>
      <c r="Y142" s="22">
        <v>6.6760990588363587</v>
      </c>
      <c r="Z142" s="22">
        <v>16.716626348856789</v>
      </c>
      <c r="AA142" s="22">
        <v>25.588390974000003</v>
      </c>
      <c r="AB142" s="22">
        <v>9.1429076452785729</v>
      </c>
      <c r="AC142" s="22">
        <v>6.6696238350521648</v>
      </c>
      <c r="AD142" s="22">
        <v>16.584188685227133</v>
      </c>
      <c r="AE142" s="22">
        <v>25.650443990000003</v>
      </c>
      <c r="AF142" s="22">
        <v>9.1327481311875882</v>
      </c>
      <c r="AG142" s="22">
        <v>6.6622126109686777</v>
      </c>
      <c r="AH142" s="22">
        <v>16.44475704319095</v>
      </c>
      <c r="AI142" s="22">
        <v>25.727649210000003</v>
      </c>
      <c r="AJ142" s="22">
        <v>9.12131881388345</v>
      </c>
      <c r="AK142" s="22">
        <v>6.6538750831200382</v>
      </c>
      <c r="AL142" s="22">
        <v>16.285532878710619</v>
      </c>
      <c r="AM142" s="22">
        <v>25.810692637000002</v>
      </c>
      <c r="AN142" s="22">
        <v>9.1089803960158502</v>
      </c>
      <c r="AO142" s="22">
        <v>6.6448743790673106</v>
      </c>
      <c r="AP142" s="22">
        <v>16.126236578723628</v>
      </c>
      <c r="AQ142" s="22">
        <v>25.906426586000002</v>
      </c>
      <c r="AR142" s="22">
        <v>8.6502237539787803</v>
      </c>
      <c r="AS142" s="22">
        <v>6.3102177957429681</v>
      </c>
      <c r="AT142" s="22">
        <v>15.944763868655889</v>
      </c>
      <c r="AU142" s="22">
        <v>26.368650766000002</v>
      </c>
      <c r="AV142" s="22">
        <v>8.5730313624756214</v>
      </c>
      <c r="AW142" s="22">
        <v>6.2539070208528793</v>
      </c>
      <c r="AX142" s="22">
        <v>15.118454968456223</v>
      </c>
      <c r="AY142" s="22">
        <v>26.761540919000002</v>
      </c>
      <c r="AZ142" s="22">
        <v>8.4232026622430567</v>
      </c>
      <c r="BA142" s="22">
        <v>6.1446090700240701</v>
      </c>
      <c r="BB142" s="22">
        <v>14.083295562999533</v>
      </c>
      <c r="BC142" s="22">
        <v>26.969350915</v>
      </c>
      <c r="BD142" s="22">
        <v>8.5573939631255733</v>
      </c>
      <c r="BE142" s="22">
        <v>6.242499755738792</v>
      </c>
      <c r="BF142" s="22">
        <v>13.540444415691136</v>
      </c>
      <c r="BG142" s="22">
        <v>27.073894921000001</v>
      </c>
      <c r="BH142" s="22">
        <v>8.4780420459446653</v>
      </c>
      <c r="BI142" s="22">
        <v>6.1846136369327933</v>
      </c>
      <c r="BJ142" s="22">
        <v>13.212992357967574</v>
      </c>
      <c r="BK142" s="25">
        <v>25.462803340000001</v>
      </c>
      <c r="BL142" s="25">
        <v>9.171196717905902</v>
      </c>
      <c r="BM142" s="25">
        <v>6.6902603196790427</v>
      </c>
      <c r="BN142" s="25">
        <v>16.896563096161273</v>
      </c>
      <c r="BO142" s="25">
        <v>25.424372289000001</v>
      </c>
      <c r="BP142" s="25">
        <v>9.1703828079880338</v>
      </c>
      <c r="BQ142" s="25">
        <v>6.6896665837256224</v>
      </c>
      <c r="BR142" s="25">
        <v>16.976050214770858</v>
      </c>
      <c r="BS142" s="25">
        <v>25.450402897</v>
      </c>
      <c r="BT142" s="25">
        <v>9.169452826524525</v>
      </c>
      <c r="BU142" s="25">
        <v>6.6889881751956644</v>
      </c>
      <c r="BV142" s="25">
        <v>16.91351296109762</v>
      </c>
      <c r="BW142" s="25">
        <v>25.476157126</v>
      </c>
      <c r="BX142" s="25">
        <v>9.1673647043060509</v>
      </c>
      <c r="BY142" s="25">
        <v>6.6874649191091802</v>
      </c>
      <c r="BZ142" s="25">
        <v>16.839331153126377</v>
      </c>
      <c r="CA142" s="25">
        <v>25.505884217000002</v>
      </c>
      <c r="CB142" s="25">
        <v>9.1650832985132951</v>
      </c>
      <c r="CC142" s="25">
        <v>6.6858006653462487</v>
      </c>
      <c r="CD142" s="25">
        <v>16.776436283274073</v>
      </c>
      <c r="CE142" s="25">
        <v>25.541995234000002</v>
      </c>
      <c r="CF142" s="25">
        <v>9.162612437445496</v>
      </c>
      <c r="CG142" s="25">
        <v>6.683998206597864</v>
      </c>
      <c r="CH142" s="25">
        <v>16.684697671320954</v>
      </c>
      <c r="CI142" s="25">
        <v>25.580715156</v>
      </c>
      <c r="CJ142" s="25">
        <v>9.1599710676605</v>
      </c>
      <c r="CK142" s="25">
        <v>6.6820713641141953</v>
      </c>
      <c r="CL142" s="25">
        <v>16.573716797119864</v>
      </c>
      <c r="CM142" s="25">
        <v>25.629095981000003</v>
      </c>
      <c r="CN142" s="25">
        <v>9.1571378496913844</v>
      </c>
      <c r="CO142" s="25">
        <v>6.6800045710512164</v>
      </c>
      <c r="CP142" s="25">
        <v>16.43977640456043</v>
      </c>
      <c r="CQ142" s="25">
        <v>25.681789934000001</v>
      </c>
      <c r="CR142" s="25">
        <v>9.1541890253756737</v>
      </c>
      <c r="CS142" s="25">
        <v>6.6778534447679281</v>
      </c>
      <c r="CT142" s="25">
        <v>16.298265878364116</v>
      </c>
      <c r="CU142" s="25">
        <v>25.743975813000002</v>
      </c>
      <c r="CV142" s="25">
        <v>8.7419281983050539</v>
      </c>
      <c r="CW142" s="25">
        <v>6.377114911123388</v>
      </c>
      <c r="CX142" s="25">
        <v>16.129709135613808</v>
      </c>
      <c r="CY142" s="25">
        <v>25.896838597000002</v>
      </c>
      <c r="CZ142" s="25">
        <v>8.7296074463951765</v>
      </c>
      <c r="DA142" s="25">
        <v>6.3681270941408643</v>
      </c>
      <c r="DB142" s="25">
        <v>15.544493649238872</v>
      </c>
      <c r="DC142" s="25">
        <v>26.028610263000001</v>
      </c>
      <c r="DD142" s="25">
        <v>8.6451875350205594</v>
      </c>
      <c r="DE142" s="25">
        <v>6.3065439441297295</v>
      </c>
      <c r="DF142" s="25">
        <v>14.973004508163271</v>
      </c>
      <c r="DG142" s="25">
        <v>26.169734554000001</v>
      </c>
      <c r="DH142" s="25">
        <v>8.69187569754782</v>
      </c>
      <c r="DI142" s="25">
        <v>6.3406023086771839</v>
      </c>
      <c r="DJ142" s="25">
        <v>14.496825443254513</v>
      </c>
      <c r="DK142" s="25">
        <v>26.238407998</v>
      </c>
      <c r="DL142" s="25">
        <v>8.8199178384605119</v>
      </c>
      <c r="DM142" s="25">
        <v>6.4340072678056295</v>
      </c>
      <c r="DN142" s="25">
        <v>14.377712161640028</v>
      </c>
      <c r="DO142" s="27">
        <v>25.445491797000003</v>
      </c>
      <c r="DP142" s="27">
        <v>9.1706330337976016</v>
      </c>
      <c r="DQ142" s="27">
        <v>6.6898491199699315</v>
      </c>
      <c r="DR142" s="27">
        <v>16.935924472117847</v>
      </c>
      <c r="DS142" s="27">
        <v>25.390455737</v>
      </c>
      <c r="DT142" s="27">
        <v>9.169206587357154</v>
      </c>
      <c r="DU142" s="27">
        <v>6.688808547151333</v>
      </c>
      <c r="DV142" s="27">
        <v>17.050666056001631</v>
      </c>
      <c r="DW142" s="27">
        <v>25.428009321000001</v>
      </c>
      <c r="DX142" s="27">
        <v>9.1675926395250507</v>
      </c>
      <c r="DY142" s="27">
        <v>6.687631194678012</v>
      </c>
      <c r="DZ142" s="27">
        <v>16.967284342069171</v>
      </c>
      <c r="EA142" s="27">
        <v>25.466636560000001</v>
      </c>
      <c r="EB142" s="27">
        <v>9.1620986272234273</v>
      </c>
      <c r="EC142" s="27">
        <v>6.6836233891943913</v>
      </c>
      <c r="ED142" s="27">
        <v>16.874335229730008</v>
      </c>
      <c r="EE142" s="27">
        <v>25.509393958</v>
      </c>
      <c r="EF142" s="27">
        <v>9.1561906075428574</v>
      </c>
      <c r="EG142" s="27">
        <v>6.6793135710918499</v>
      </c>
      <c r="EH142" s="27">
        <v>16.796106102976722</v>
      </c>
      <c r="EI142" s="27">
        <v>25.558245338000003</v>
      </c>
      <c r="EJ142" s="27">
        <v>9.1499216817472195</v>
      </c>
      <c r="EK142" s="27">
        <v>6.674740477003084</v>
      </c>
      <c r="EL142" s="27">
        <v>16.698217769077807</v>
      </c>
      <c r="EM142" s="27">
        <v>25.607851531000001</v>
      </c>
      <c r="EN142" s="27">
        <v>9.1432732020814154</v>
      </c>
      <c r="EO142" s="27">
        <v>6.6698905036503717</v>
      </c>
      <c r="EP142" s="27">
        <v>16.592388098903548</v>
      </c>
      <c r="EQ142" s="27">
        <v>25.668112538000003</v>
      </c>
      <c r="ER142" s="27">
        <v>9.1362985021719805</v>
      </c>
      <c r="ES142" s="27">
        <v>6.6648025571717335</v>
      </c>
      <c r="ET142" s="27">
        <v>16.470870571161029</v>
      </c>
      <c r="EU142" s="27">
        <v>25.732447780000001</v>
      </c>
      <c r="EV142" s="27">
        <v>9.1290757198268278</v>
      </c>
      <c r="EW142" s="27">
        <v>6.6595336380101697</v>
      </c>
      <c r="EX142" s="27">
        <v>16.348592100412791</v>
      </c>
      <c r="EY142" s="27">
        <v>25.807540599000003</v>
      </c>
      <c r="EZ142" s="27">
        <v>8.6953884311501426</v>
      </c>
      <c r="FA142" s="27">
        <v>6.3431647989340272</v>
      </c>
      <c r="FB142" s="27">
        <v>16.203879580397789</v>
      </c>
      <c r="FC142" s="27">
        <v>26.152538207000003</v>
      </c>
      <c r="FD142" s="27">
        <v>8.6557068116034817</v>
      </c>
      <c r="FE142" s="27">
        <v>6.3142176099422898</v>
      </c>
      <c r="FF142" s="27">
        <v>15.558042223103834</v>
      </c>
      <c r="FG142" s="27">
        <v>26.498741206000002</v>
      </c>
      <c r="FH142" s="27">
        <v>8.5744493438660747</v>
      </c>
      <c r="FI142" s="27">
        <v>6.2549414185353625</v>
      </c>
      <c r="FJ142" s="27">
        <v>15.062644734810927</v>
      </c>
      <c r="FK142" s="27">
        <v>26.64292554</v>
      </c>
      <c r="FL142" s="27">
        <v>8.733381058082438</v>
      </c>
      <c r="FM142" s="27">
        <v>6.3708798913285936</v>
      </c>
      <c r="FN142" s="27">
        <v>14.95501058253692</v>
      </c>
      <c r="FO142" s="27">
        <v>26.657854379</v>
      </c>
      <c r="FP142" s="27">
        <v>8.7026631139870236</v>
      </c>
      <c r="FQ142" s="27">
        <v>6.348471578781723</v>
      </c>
      <c r="FR142" s="27">
        <v>15.049112033616716</v>
      </c>
      <c r="FS142" s="28">
        <v>25.445736983000003</v>
      </c>
      <c r="FT142" s="28">
        <v>9.1705025889276559</v>
      </c>
      <c r="FU142" s="28">
        <v>6.6897539622534259</v>
      </c>
      <c r="FV142" s="28">
        <v>16.934945450417324</v>
      </c>
      <c r="FW142" s="28">
        <v>25.389848063000002</v>
      </c>
      <c r="FX142" s="28">
        <v>9.168647375578745</v>
      </c>
      <c r="FY142" s="28">
        <v>6.6884006099446127</v>
      </c>
      <c r="FZ142" s="28">
        <v>17.047166687127003</v>
      </c>
      <c r="GA142" s="28">
        <v>25.432893722000003</v>
      </c>
      <c r="GB142" s="28">
        <v>9.1662630408241821</v>
      </c>
      <c r="GC142" s="28">
        <v>6.6866612709370719</v>
      </c>
      <c r="GD142" s="28">
        <v>16.962923483081408</v>
      </c>
      <c r="GE142" s="28">
        <v>25.483334143</v>
      </c>
      <c r="GF142" s="28">
        <v>9.1591784256769344</v>
      </c>
      <c r="GG142" s="28">
        <v>6.6814931428227453</v>
      </c>
      <c r="GH142" s="28">
        <v>16.876004501920391</v>
      </c>
      <c r="GI142" s="28">
        <v>25.546280585000002</v>
      </c>
      <c r="GJ142" s="28">
        <v>9.1509819574357696</v>
      </c>
      <c r="GK142" s="28">
        <v>6.6755139333561866</v>
      </c>
      <c r="GL142" s="28">
        <v>16.809164158961575</v>
      </c>
      <c r="GM142" s="28">
        <v>25.628328391</v>
      </c>
      <c r="GN142" s="28">
        <v>9.1416844584923975</v>
      </c>
      <c r="GO142" s="28">
        <v>6.6687315373214737</v>
      </c>
      <c r="GP142" s="28">
        <v>16.729237989862391</v>
      </c>
      <c r="GQ142" s="28">
        <v>25.722765897000002</v>
      </c>
      <c r="GR142" s="28">
        <v>9.1310849334849902</v>
      </c>
      <c r="GS142" s="28">
        <v>6.6609993314005118</v>
      </c>
      <c r="GT142" s="28">
        <v>16.643824177584065</v>
      </c>
      <c r="GU142" s="28">
        <v>25.847802502</v>
      </c>
      <c r="GV142" s="28">
        <v>9.1192149968816523</v>
      </c>
      <c r="GW142" s="28">
        <v>6.6523403779076302</v>
      </c>
      <c r="GX142" s="28">
        <v>16.542221371349338</v>
      </c>
      <c r="GY142" s="28">
        <v>25.99132612</v>
      </c>
      <c r="GZ142" s="28">
        <v>9.1064297460861692</v>
      </c>
      <c r="HA142" s="28">
        <v>6.6430137154550444</v>
      </c>
      <c r="HB142" s="28">
        <v>16.453119841212313</v>
      </c>
      <c r="HC142" s="28">
        <v>26.132125731000002</v>
      </c>
      <c r="HD142" s="28">
        <v>8.6807477310034198</v>
      </c>
      <c r="HE142" s="28">
        <v>6.332484612012216</v>
      </c>
      <c r="HF142" s="28">
        <v>16.35507559950554</v>
      </c>
      <c r="HG142" s="28">
        <v>26.535786988000002</v>
      </c>
      <c r="HH142" s="28">
        <v>8.6015041194808859</v>
      </c>
      <c r="HI142" s="28">
        <v>6.2746775006761153</v>
      </c>
      <c r="HJ142" s="28">
        <v>15.85153086778719</v>
      </c>
      <c r="HK142" s="28">
        <v>27.019901648000001</v>
      </c>
      <c r="HL142" s="28">
        <v>8.3131743274016578</v>
      </c>
      <c r="HM142" s="28">
        <v>6.0643449316273266</v>
      </c>
      <c r="HN142" s="28">
        <v>13.221889118815588</v>
      </c>
      <c r="HO142" s="28">
        <v>27.264028700000001</v>
      </c>
      <c r="HP142" s="28">
        <v>8.4468620891128712</v>
      </c>
      <c r="HQ142" s="28">
        <v>6.1618682925271084</v>
      </c>
      <c r="HR142" s="28">
        <v>10.767427563354035</v>
      </c>
      <c r="HS142" s="28">
        <v>27.236159723</v>
      </c>
      <c r="HT142" s="28">
        <v>7.8805551087886423</v>
      </c>
      <c r="HU142" s="28">
        <v>5.7487552347924193</v>
      </c>
      <c r="HV142" s="28">
        <v>8.8984330052393563</v>
      </c>
      <c r="HW142" s="29">
        <v>25.435189845</v>
      </c>
      <c r="HX142" s="29">
        <v>9.1706419721805208</v>
      </c>
      <c r="HY142" s="29">
        <v>6.6898556403958267</v>
      </c>
      <c r="HZ142" s="29">
        <v>16.971708826156583</v>
      </c>
      <c r="IA142" s="29">
        <v>25.368816099</v>
      </c>
      <c r="IB142" s="29">
        <v>9.1692389135987664</v>
      </c>
      <c r="IC142" s="29">
        <v>6.6888321286945276</v>
      </c>
      <c r="ID142" s="29">
        <v>17.119384950962324</v>
      </c>
      <c r="IE142" s="29">
        <v>25.401141498000001</v>
      </c>
      <c r="IF142" s="29">
        <v>9.1674793555023513</v>
      </c>
      <c r="IG142" s="29">
        <v>6.6875485555606486</v>
      </c>
      <c r="IH142" s="29">
        <v>17.070660982782105</v>
      </c>
      <c r="II142" s="29">
        <v>25.442438063000001</v>
      </c>
      <c r="IJ142" s="29">
        <v>9.1580002953376134</v>
      </c>
      <c r="IK142" s="29">
        <v>6.6806337131427371</v>
      </c>
      <c r="IL142" s="29">
        <v>17.010725206130502</v>
      </c>
      <c r="IM142" s="29">
        <v>25.496348924000003</v>
      </c>
      <c r="IN142" s="29">
        <v>9.147545509412188</v>
      </c>
      <c r="IO142" s="29">
        <v>6.6730070923669489</v>
      </c>
      <c r="IP142" s="29">
        <v>16.970320129449505</v>
      </c>
      <c r="IQ142" s="29">
        <v>25.571189267000001</v>
      </c>
      <c r="IR142" s="29">
        <v>9.1360324227624137</v>
      </c>
      <c r="IS142" s="29">
        <v>6.6646084559469472</v>
      </c>
      <c r="IT142" s="29">
        <v>16.905236801295374</v>
      </c>
      <c r="IU142" s="29">
        <v>25.659248100000003</v>
      </c>
      <c r="IV142" s="29">
        <v>9.1236075541409019</v>
      </c>
      <c r="IW142" s="29">
        <v>6.655544687272851</v>
      </c>
      <c r="IX142" s="29">
        <v>16.837890048359952</v>
      </c>
      <c r="IY142" s="29">
        <v>25.780054123000003</v>
      </c>
      <c r="IZ142" s="29">
        <v>9.1104651534047818</v>
      </c>
      <c r="JA142" s="29">
        <v>6.6459574889109927</v>
      </c>
      <c r="JB142" s="29">
        <v>16.755510025419053</v>
      </c>
      <c r="JC142" s="29">
        <v>25.921143979</v>
      </c>
      <c r="JD142" s="29">
        <v>9.0966578657381092</v>
      </c>
      <c r="JE142" s="29">
        <v>6.6358852647901889</v>
      </c>
      <c r="JF142" s="29">
        <v>16.6809464006122</v>
      </c>
      <c r="JG142" s="29">
        <v>26.096104446000002</v>
      </c>
      <c r="JH142" s="29">
        <v>8.6616041022813501</v>
      </c>
      <c r="JI142" s="29">
        <v>6.3185196013867344</v>
      </c>
      <c r="JJ142" s="29">
        <v>16.490084495646947</v>
      </c>
      <c r="JK142" s="29">
        <v>26.837646874000001</v>
      </c>
      <c r="JL142" s="29">
        <v>8.5908715988901054</v>
      </c>
      <c r="JM142" s="29">
        <v>6.2669212249364623</v>
      </c>
      <c r="JN142" s="29">
        <v>13.62156771212943</v>
      </c>
      <c r="JO142" s="29">
        <v>27.253299433000002</v>
      </c>
      <c r="JP142" s="29">
        <v>8.1089900007470614</v>
      </c>
      <c r="JQ142" s="29">
        <v>5.9153953080901314</v>
      </c>
      <c r="JR142" s="29">
        <v>10.938725243287481</v>
      </c>
      <c r="JS142" s="29">
        <v>27.224294925000002</v>
      </c>
      <c r="JT142" s="29">
        <v>8.0883880228871501</v>
      </c>
      <c r="JU142" s="29">
        <v>5.9003664520724692</v>
      </c>
      <c r="JV142" s="29">
        <v>8.8268631283316541</v>
      </c>
      <c r="JW142" s="29">
        <v>26.974669093000003</v>
      </c>
      <c r="JX142" s="29">
        <v>7.887877756262526</v>
      </c>
      <c r="JY142" s="29">
        <v>5.754097004175021</v>
      </c>
      <c r="JZ142" s="29">
        <v>8.9326983348515778</v>
      </c>
    </row>
    <row r="143" spans="1:286" ht="15" thickBot="1" x14ac:dyDescent="0.35">
      <c r="A143" s="2"/>
      <c r="B143" s="74" t="s">
        <v>633</v>
      </c>
      <c r="C143" s="74" t="s">
        <v>489</v>
      </c>
      <c r="D143" s="74" t="s">
        <v>873</v>
      </c>
      <c r="E143" s="87">
        <v>340240</v>
      </c>
      <c r="F143" s="84">
        <v>478314</v>
      </c>
      <c r="G143" s="22">
        <v>21.228714198999999</v>
      </c>
      <c r="H143" s="22">
        <v>21.228714198999999</v>
      </c>
      <c r="I143" s="22">
        <v>19.198017678345458</v>
      </c>
      <c r="J143" s="22">
        <v>11.464510572533966</v>
      </c>
      <c r="K143" s="22">
        <v>21.212821181999999</v>
      </c>
      <c r="L143" s="22">
        <v>21.212821181999999</v>
      </c>
      <c r="M143" s="22">
        <v>19.194114248439739</v>
      </c>
      <c r="N143" s="22">
        <v>11.483430944541976</v>
      </c>
      <c r="O143" s="22">
        <v>21.248064651</v>
      </c>
      <c r="P143" s="22">
        <v>21.248064651</v>
      </c>
      <c r="Q143" s="22">
        <v>19.188882174202718</v>
      </c>
      <c r="R143" s="22">
        <v>11.33714418960728</v>
      </c>
      <c r="S143" s="22">
        <v>21.289869487000001</v>
      </c>
      <c r="T143" s="22">
        <v>21.289869487000001</v>
      </c>
      <c r="U143" s="22">
        <v>19.174169604886952</v>
      </c>
      <c r="V143" s="22">
        <v>11.232868285745365</v>
      </c>
      <c r="W143" s="22">
        <v>21.344833958999999</v>
      </c>
      <c r="X143" s="22">
        <v>21.344833958999999</v>
      </c>
      <c r="Y143" s="22">
        <v>19.156734543526223</v>
      </c>
      <c r="Z143" s="22">
        <v>11.13032650041113</v>
      </c>
      <c r="AA143" s="22">
        <v>21.414427822</v>
      </c>
      <c r="AB143" s="22">
        <v>21.414427822</v>
      </c>
      <c r="AC143" s="22">
        <v>19.136597441628396</v>
      </c>
      <c r="AD143" s="22">
        <v>10.91610129049697</v>
      </c>
      <c r="AE143" s="22">
        <v>21.493641271000001</v>
      </c>
      <c r="AF143" s="22">
        <v>21.493641271000001</v>
      </c>
      <c r="AG143" s="22">
        <v>19.113236037713573</v>
      </c>
      <c r="AH143" s="22">
        <v>10.719335537578075</v>
      </c>
      <c r="AI143" s="22">
        <v>21.59269183</v>
      </c>
      <c r="AJ143" s="22">
        <v>21.59269183</v>
      </c>
      <c r="AK143" s="22">
        <v>19.086772102156679</v>
      </c>
      <c r="AL143" s="22">
        <v>10.504079117591221</v>
      </c>
      <c r="AM143" s="22">
        <v>21.702199833999998</v>
      </c>
      <c r="AN143" s="22">
        <v>21.702199833999998</v>
      </c>
      <c r="AO143" s="22">
        <v>19.058031913370705</v>
      </c>
      <c r="AP143" s="22">
        <v>10.339750746026025</v>
      </c>
      <c r="AQ143" s="22">
        <v>21.829038988000001</v>
      </c>
      <c r="AR143" s="22">
        <v>21.829038988000001</v>
      </c>
      <c r="AS143" s="22">
        <v>18.850295739712532</v>
      </c>
      <c r="AT143" s="22">
        <v>10.047308660966797</v>
      </c>
      <c r="AU143" s="22">
        <v>22.471258837000001</v>
      </c>
      <c r="AV143" s="22">
        <v>22.471258837000001</v>
      </c>
      <c r="AW143" s="22">
        <v>18.661756716492533</v>
      </c>
      <c r="AX143" s="22">
        <v>8.6920536345123391</v>
      </c>
      <c r="AY143" s="22">
        <v>23.037813747999998</v>
      </c>
      <c r="AZ143" s="22">
        <v>23.037813747999998</v>
      </c>
      <c r="BA143" s="22">
        <v>18.33946221047265</v>
      </c>
      <c r="BB143" s="22">
        <v>7.0009219584747449</v>
      </c>
      <c r="BC143" s="22">
        <v>23.348523669000002</v>
      </c>
      <c r="BD143" s="22">
        <v>23.348523669000002</v>
      </c>
      <c r="BE143" s="22">
        <v>18.246253035899304</v>
      </c>
      <c r="BF143" s="22">
        <v>6.1570466973725999</v>
      </c>
      <c r="BG143" s="22">
        <v>23.517382626</v>
      </c>
      <c r="BH143" s="22">
        <v>23.517382626</v>
      </c>
      <c r="BI143" s="22">
        <v>17.959682760370576</v>
      </c>
      <c r="BJ143" s="22">
        <v>5.7150349586332254</v>
      </c>
      <c r="BK143" s="25">
        <v>21.250816864000001</v>
      </c>
      <c r="BL143" s="25">
        <v>21.250816864000001</v>
      </c>
      <c r="BM143" s="25">
        <v>19.198265041805456</v>
      </c>
      <c r="BN143" s="25">
        <v>11.425535863093133</v>
      </c>
      <c r="BO143" s="25">
        <v>21.254073794</v>
      </c>
      <c r="BP143" s="25">
        <v>21.254073794</v>
      </c>
      <c r="BQ143" s="25">
        <v>19.195770869015497</v>
      </c>
      <c r="BR143" s="25">
        <v>11.436652507903037</v>
      </c>
      <c r="BS143" s="25">
        <v>21.289968961</v>
      </c>
      <c r="BT143" s="25">
        <v>21.289968961</v>
      </c>
      <c r="BU143" s="25">
        <v>19.193124876242209</v>
      </c>
      <c r="BV143" s="25">
        <v>11.308390152872892</v>
      </c>
      <c r="BW143" s="25">
        <v>21.327844526</v>
      </c>
      <c r="BX143" s="25">
        <v>21.327844526</v>
      </c>
      <c r="BY143" s="25">
        <v>19.188060404469304</v>
      </c>
      <c r="BZ143" s="25">
        <v>11.218618847390697</v>
      </c>
      <c r="CA143" s="25">
        <v>21.369811407</v>
      </c>
      <c r="CB143" s="25">
        <v>21.369811407</v>
      </c>
      <c r="CC143" s="25">
        <v>19.182622192671712</v>
      </c>
      <c r="CD143" s="25">
        <v>11.134511245345518</v>
      </c>
      <c r="CE143" s="25">
        <v>21.419684474</v>
      </c>
      <c r="CF143" s="25">
        <v>21.419684474</v>
      </c>
      <c r="CG143" s="25">
        <v>19.176798642292677</v>
      </c>
      <c r="CH143" s="25">
        <v>10.945830853810786</v>
      </c>
      <c r="CI143" s="25">
        <v>21.476489655999998</v>
      </c>
      <c r="CJ143" s="25">
        <v>21.476489655999998</v>
      </c>
      <c r="CK143" s="25">
        <v>19.170698158102311</v>
      </c>
      <c r="CL143" s="25">
        <v>10.764489165749261</v>
      </c>
      <c r="CM143" s="25">
        <v>21.542534504999999</v>
      </c>
      <c r="CN143" s="25">
        <v>21.542534504999999</v>
      </c>
      <c r="CO143" s="25">
        <v>19.164237007479901</v>
      </c>
      <c r="CP143" s="25">
        <v>10.564577589191519</v>
      </c>
      <c r="CQ143" s="25">
        <v>21.596944311000001</v>
      </c>
      <c r="CR143" s="25">
        <v>21.596944311000001</v>
      </c>
      <c r="CS143" s="25">
        <v>19.157571251496918</v>
      </c>
      <c r="CT143" s="25">
        <v>10.408107923965289</v>
      </c>
      <c r="CU143" s="25">
        <v>21.659665251</v>
      </c>
      <c r="CV143" s="25">
        <v>21.659665251</v>
      </c>
      <c r="CW143" s="25">
        <v>18.97883526159433</v>
      </c>
      <c r="CX143" s="25">
        <v>10.127616502550552</v>
      </c>
      <c r="CY143" s="25">
        <v>21.851401195000001</v>
      </c>
      <c r="CZ143" s="25">
        <v>21.851401195000001</v>
      </c>
      <c r="DA143" s="25">
        <v>18.951980041667557</v>
      </c>
      <c r="DB143" s="25">
        <v>9.251485258287655</v>
      </c>
      <c r="DC143" s="25">
        <v>22.054673797</v>
      </c>
      <c r="DD143" s="25">
        <v>22.054673797</v>
      </c>
      <c r="DE143" s="25">
        <v>18.737607499811471</v>
      </c>
      <c r="DF143" s="25">
        <v>8.1661902502148536</v>
      </c>
      <c r="DG143" s="25">
        <v>22.273028290999999</v>
      </c>
      <c r="DH143" s="25">
        <v>22.273028290999999</v>
      </c>
      <c r="DI143" s="25">
        <v>18.719352806020449</v>
      </c>
      <c r="DJ143" s="25">
        <v>7.1467919157593656</v>
      </c>
      <c r="DK143" s="25">
        <v>22.397040240999999</v>
      </c>
      <c r="DL143" s="25">
        <v>22.397040240999999</v>
      </c>
      <c r="DM143" s="25">
        <v>18.605864970898342</v>
      </c>
      <c r="DN143" s="25">
        <v>6.7478587554585516</v>
      </c>
      <c r="DO143" s="27">
        <v>21.228395331999998</v>
      </c>
      <c r="DP143" s="27">
        <v>21.228395331999998</v>
      </c>
      <c r="DQ143" s="27">
        <v>19.198331695687777</v>
      </c>
      <c r="DR143" s="27">
        <v>11.465895974299722</v>
      </c>
      <c r="DS143" s="27">
        <v>21.208467249000002</v>
      </c>
      <c r="DT143" s="27">
        <v>21.208467249000002</v>
      </c>
      <c r="DU143" s="27">
        <v>19.195459685775223</v>
      </c>
      <c r="DV143" s="27">
        <v>11.512267533427764</v>
      </c>
      <c r="DW143" s="27">
        <v>21.237021529</v>
      </c>
      <c r="DX143" s="27">
        <v>21.237021529</v>
      </c>
      <c r="DY143" s="27">
        <v>19.192085986554442</v>
      </c>
      <c r="DZ143" s="27">
        <v>11.400132467659999</v>
      </c>
      <c r="EA143" s="27">
        <v>21.271348500999999</v>
      </c>
      <c r="EB143" s="27">
        <v>21.271348500999999</v>
      </c>
      <c r="EC143" s="27">
        <v>19.180287848255926</v>
      </c>
      <c r="ED143" s="27">
        <v>11.327645215186823</v>
      </c>
      <c r="EE143" s="27">
        <v>21.317063277999999</v>
      </c>
      <c r="EF143" s="27">
        <v>21.317063277999999</v>
      </c>
      <c r="EG143" s="27">
        <v>19.167413874162936</v>
      </c>
      <c r="EH143" s="27">
        <v>11.259072923778923</v>
      </c>
      <c r="EI143" s="27">
        <v>21.372572866999999</v>
      </c>
      <c r="EJ143" s="27">
        <v>21.372572866999999</v>
      </c>
      <c r="EK143" s="27">
        <v>19.153650643067571</v>
      </c>
      <c r="EL143" s="27">
        <v>11.092319040635036</v>
      </c>
      <c r="EM143" s="27">
        <v>21.433712971999999</v>
      </c>
      <c r="EN143" s="27">
        <v>21.433712971999999</v>
      </c>
      <c r="EO143" s="27">
        <v>19.138902114208534</v>
      </c>
      <c r="EP143" s="27">
        <v>10.942737837370263</v>
      </c>
      <c r="EQ143" s="27">
        <v>21.508797709</v>
      </c>
      <c r="ER143" s="27">
        <v>21.508797709</v>
      </c>
      <c r="ES143" s="27">
        <v>19.123395619067868</v>
      </c>
      <c r="ET143" s="27">
        <v>10.784413611391679</v>
      </c>
      <c r="EU143" s="27">
        <v>21.593056486000002</v>
      </c>
      <c r="EV143" s="27">
        <v>21.593056486000002</v>
      </c>
      <c r="EW143" s="27">
        <v>19.10725852592855</v>
      </c>
      <c r="EX143" s="27">
        <v>10.67348388923655</v>
      </c>
      <c r="EY143" s="27">
        <v>21.690780838999999</v>
      </c>
      <c r="EZ143" s="27">
        <v>21.690780838999999</v>
      </c>
      <c r="FA143" s="27">
        <v>18.922868425997006</v>
      </c>
      <c r="FB143" s="27">
        <v>10.437372866873597</v>
      </c>
      <c r="FC143" s="27">
        <v>22.167388117999998</v>
      </c>
      <c r="FD143" s="27">
        <v>22.167388117999998</v>
      </c>
      <c r="FE143" s="27">
        <v>18.827125695372604</v>
      </c>
      <c r="FF143" s="27">
        <v>9.3763384038736568</v>
      </c>
      <c r="FG143" s="27">
        <v>22.666967280999998</v>
      </c>
      <c r="FH143" s="27">
        <v>22.666967280999998</v>
      </c>
      <c r="FI143" s="27">
        <v>18.560480653647371</v>
      </c>
      <c r="FJ143" s="27">
        <v>8.4150591598925821</v>
      </c>
      <c r="FK143" s="27">
        <v>22.965943455000001</v>
      </c>
      <c r="FL143" s="27">
        <v>22.965943455000001</v>
      </c>
      <c r="FM143" s="27">
        <v>18.527802021490395</v>
      </c>
      <c r="FN143" s="27">
        <v>8.1563057418734495</v>
      </c>
      <c r="FO143" s="27">
        <v>23.123930766000001</v>
      </c>
      <c r="FP143" s="27">
        <v>23.123930766000001</v>
      </c>
      <c r="FQ143" s="27">
        <v>18.44803633251459</v>
      </c>
      <c r="FR143" s="27">
        <v>8.2602564726212222</v>
      </c>
      <c r="FS143" s="28">
        <v>21.228300731000001</v>
      </c>
      <c r="FT143" s="28">
        <v>21.228300731000001</v>
      </c>
      <c r="FU143" s="28">
        <v>19.198017291731698</v>
      </c>
      <c r="FV143" s="28">
        <v>11.464701793757099</v>
      </c>
      <c r="FW143" s="28">
        <v>21.212030065</v>
      </c>
      <c r="FX143" s="28">
        <v>21.212030065</v>
      </c>
      <c r="FY143" s="28">
        <v>19.194112610838889</v>
      </c>
      <c r="FZ143" s="28">
        <v>11.490336690291725</v>
      </c>
      <c r="GA143" s="28">
        <v>21.25340576</v>
      </c>
      <c r="GB143" s="28">
        <v>21.25340576</v>
      </c>
      <c r="GC143" s="28">
        <v>19.188878757746608</v>
      </c>
      <c r="GD143" s="28">
        <v>11.359293835440283</v>
      </c>
      <c r="GE143" s="28">
        <v>21.309924723999998</v>
      </c>
      <c r="GF143" s="28">
        <v>21.309924723999998</v>
      </c>
      <c r="GG143" s="28">
        <v>19.172114972343543</v>
      </c>
      <c r="GH143" s="28">
        <v>11.278779258417362</v>
      </c>
      <c r="GI143" s="28">
        <v>21.389939317</v>
      </c>
      <c r="GJ143" s="28">
        <v>21.389939317</v>
      </c>
      <c r="GK143" s="28">
        <v>19.152364149715314</v>
      </c>
      <c r="GL143" s="28">
        <v>11.211358229656391</v>
      </c>
      <c r="GM143" s="28">
        <v>21.498151134</v>
      </c>
      <c r="GN143" s="28">
        <v>21.498151134</v>
      </c>
      <c r="GO143" s="28">
        <v>19.129848152739147</v>
      </c>
      <c r="GP143" s="28">
        <v>11.051454709113827</v>
      </c>
      <c r="GQ143" s="28">
        <v>21.629442034</v>
      </c>
      <c r="GR143" s="28">
        <v>21.629442034</v>
      </c>
      <c r="GS143" s="28">
        <v>19.103925022011541</v>
      </c>
      <c r="GT143" s="28">
        <v>10.909489497248771</v>
      </c>
      <c r="GU143" s="28">
        <v>21.804560146</v>
      </c>
      <c r="GV143" s="28">
        <v>21.804560146</v>
      </c>
      <c r="GW143" s="28">
        <v>19.074893445531281</v>
      </c>
      <c r="GX143" s="28">
        <v>10.735628259305463</v>
      </c>
      <c r="GY143" s="28">
        <v>22.010755383999999</v>
      </c>
      <c r="GZ143" s="28">
        <v>22.010755383999999</v>
      </c>
      <c r="HA143" s="28">
        <v>19.043525593495918</v>
      </c>
      <c r="HB143" s="28">
        <v>10.631389017522713</v>
      </c>
      <c r="HC143" s="28">
        <v>22.253716838999999</v>
      </c>
      <c r="HD143" s="28">
        <v>22.253716838999999</v>
      </c>
      <c r="HE143" s="28">
        <v>18.838158937403286</v>
      </c>
      <c r="HF143" s="28">
        <v>10.431447070477711</v>
      </c>
      <c r="HG143" s="28">
        <v>23.401232108999999</v>
      </c>
      <c r="HH143" s="28">
        <v>23.401232108999999</v>
      </c>
      <c r="HI143" s="28">
        <v>18.638248330948681</v>
      </c>
      <c r="HJ143" s="28">
        <v>9.5669238521457309</v>
      </c>
      <c r="HK143" s="28">
        <v>24.121437016000002</v>
      </c>
      <c r="HL143" s="28">
        <v>24.121437016000002</v>
      </c>
      <c r="HM143" s="28">
        <v>18.12803208788619</v>
      </c>
      <c r="HN143" s="28">
        <v>6.0480433892234409</v>
      </c>
      <c r="HO143" s="28">
        <v>24.426694320999999</v>
      </c>
      <c r="HP143" s="28">
        <v>24.426694320999999</v>
      </c>
      <c r="HQ143" s="28">
        <v>18.033159548489436</v>
      </c>
      <c r="HR143" s="28">
        <v>2.7758843204473251</v>
      </c>
      <c r="HS143" s="28">
        <v>24.486425028999999</v>
      </c>
      <c r="HT143" s="28">
        <v>24.486425028999999</v>
      </c>
      <c r="HU143" s="28">
        <v>17.604766402766018</v>
      </c>
      <c r="HV143" s="28">
        <v>0.2588399732088007</v>
      </c>
      <c r="HW143" s="29">
        <v>21.213586597999999</v>
      </c>
      <c r="HX143" s="29">
        <v>21.213586597999999</v>
      </c>
      <c r="HY143" s="29">
        <v>19.197723603851141</v>
      </c>
      <c r="HZ143" s="29">
        <v>11.50649041275814</v>
      </c>
      <c r="IA143" s="29">
        <v>21.182450172999999</v>
      </c>
      <c r="IB143" s="29">
        <v>21.182450172999999</v>
      </c>
      <c r="IC143" s="29">
        <v>19.194366517070801</v>
      </c>
      <c r="ID143" s="29">
        <v>11.572306000861392</v>
      </c>
      <c r="IE143" s="29">
        <v>21.208445431000001</v>
      </c>
      <c r="IF143" s="29">
        <v>21.208445431000001</v>
      </c>
      <c r="IG143" s="29">
        <v>19.190243224312098</v>
      </c>
      <c r="IH143" s="29">
        <v>11.482562997705653</v>
      </c>
      <c r="II143" s="29">
        <v>21.251009391</v>
      </c>
      <c r="IJ143" s="29">
        <v>21.251009391</v>
      </c>
      <c r="IK143" s="29">
        <v>19.168555990588271</v>
      </c>
      <c r="IL143" s="29">
        <v>11.433745778070705</v>
      </c>
      <c r="IM143" s="29">
        <v>21.316202712999999</v>
      </c>
      <c r="IN143" s="29">
        <v>21.316202712999999</v>
      </c>
      <c r="IO143" s="29">
        <v>19.144596353070085</v>
      </c>
      <c r="IP143" s="29">
        <v>11.390277928101188</v>
      </c>
      <c r="IQ143" s="29">
        <v>21.411969368000001</v>
      </c>
      <c r="IR143" s="29">
        <v>21.411969368000001</v>
      </c>
      <c r="IS143" s="29">
        <v>19.118412653164413</v>
      </c>
      <c r="IT143" s="29">
        <v>11.21849343800973</v>
      </c>
      <c r="IU143" s="29">
        <v>21.531024288000001</v>
      </c>
      <c r="IV143" s="29">
        <v>21.531024288000001</v>
      </c>
      <c r="IW143" s="29">
        <v>19.090155560948634</v>
      </c>
      <c r="IX143" s="29">
        <v>11.077079331389463</v>
      </c>
      <c r="IY143" s="29">
        <v>21.694147479999998</v>
      </c>
      <c r="IZ143" s="29">
        <v>21.694147479999998</v>
      </c>
      <c r="JA143" s="29">
        <v>19.060416684459817</v>
      </c>
      <c r="JB143" s="29">
        <v>10.934577089662834</v>
      </c>
      <c r="JC143" s="29">
        <v>21.889644211</v>
      </c>
      <c r="JD143" s="29">
        <v>21.889644211</v>
      </c>
      <c r="JE143" s="29">
        <v>19.029259891570973</v>
      </c>
      <c r="JF143" s="29">
        <v>10.857500071944262</v>
      </c>
      <c r="JG143" s="29">
        <v>22.131963686999999</v>
      </c>
      <c r="JH143" s="29">
        <v>22.131963686999999</v>
      </c>
      <c r="JI143" s="29">
        <v>18.819586414827601</v>
      </c>
      <c r="JJ143" s="29">
        <v>10.572874045596592</v>
      </c>
      <c r="JK143" s="29">
        <v>23.482181684</v>
      </c>
      <c r="JL143" s="29">
        <v>23.482181684</v>
      </c>
      <c r="JM143" s="29">
        <v>18.646154137912909</v>
      </c>
      <c r="JN143" s="29">
        <v>6.9497829308406907</v>
      </c>
      <c r="JO143" s="29">
        <v>24.300471733000002</v>
      </c>
      <c r="JP143" s="29">
        <v>24.300471733000002</v>
      </c>
      <c r="JQ143" s="29">
        <v>18.253973915757417</v>
      </c>
      <c r="JR143" s="29">
        <v>3.751755557146442</v>
      </c>
      <c r="JS143" s="29">
        <v>24.316789767</v>
      </c>
      <c r="JT143" s="29">
        <v>24.316789767</v>
      </c>
      <c r="JU143" s="29">
        <v>18.157553506189149</v>
      </c>
      <c r="JV143" s="29">
        <v>1.101444434008414</v>
      </c>
      <c r="JW143" s="29">
        <v>24.076594813</v>
      </c>
      <c r="JX143" s="29">
        <v>24.076594813</v>
      </c>
      <c r="JY143" s="29">
        <v>17.867196708322115</v>
      </c>
      <c r="JZ143" s="29">
        <v>1.1356290237112958</v>
      </c>
    </row>
    <row r="144" spans="1:286" ht="15" thickBot="1" x14ac:dyDescent="0.35">
      <c r="A144" s="2"/>
      <c r="B144" s="74" t="s">
        <v>634</v>
      </c>
      <c r="C144" s="74" t="s">
        <v>578</v>
      </c>
      <c r="D144" s="74" t="s">
        <v>522</v>
      </c>
      <c r="E144" s="87">
        <v>373765</v>
      </c>
      <c r="F144" s="84">
        <v>431955</v>
      </c>
      <c r="G144" s="22">
        <v>6.4050071911578943</v>
      </c>
      <c r="H144" s="22">
        <v>4.9558487853694206</v>
      </c>
      <c r="I144" s="22">
        <v>3.6152226910968759</v>
      </c>
      <c r="J144" s="22">
        <v>6.4050071911578943</v>
      </c>
      <c r="K144" s="22">
        <v>6.3728135211578945</v>
      </c>
      <c r="L144" s="22">
        <v>4.950561269337368</v>
      </c>
      <c r="M144" s="22">
        <v>3.6113655217669627</v>
      </c>
      <c r="N144" s="22">
        <v>6.3728135211578945</v>
      </c>
      <c r="O144" s="22">
        <v>6.4022140301578938</v>
      </c>
      <c r="P144" s="22">
        <v>4.9439399345731827</v>
      </c>
      <c r="Q144" s="22">
        <v>3.6065353502420567</v>
      </c>
      <c r="R144" s="22">
        <v>6.4022140301578938</v>
      </c>
      <c r="S144" s="22">
        <v>6.4365190641578938</v>
      </c>
      <c r="T144" s="22">
        <v>4.926566475892642</v>
      </c>
      <c r="U144" s="22">
        <v>3.5938616540166701</v>
      </c>
      <c r="V144" s="22">
        <v>6.4365190641578938</v>
      </c>
      <c r="W144" s="22">
        <v>6.4825552491578939</v>
      </c>
      <c r="X144" s="22">
        <v>4.9065282787543252</v>
      </c>
      <c r="Y144" s="22">
        <v>3.5792440681861706</v>
      </c>
      <c r="Z144" s="22">
        <v>6.4825552491578939</v>
      </c>
      <c r="AA144" s="22">
        <v>6.5422656881578938</v>
      </c>
      <c r="AB144" s="22">
        <v>4.8838241777919613</v>
      </c>
      <c r="AC144" s="22">
        <v>3.5626817426320878</v>
      </c>
      <c r="AD144" s="22">
        <v>6.5422656881578938</v>
      </c>
      <c r="AE144" s="22">
        <v>6.6093702151578935</v>
      </c>
      <c r="AF144" s="22">
        <v>4.858089384547009</v>
      </c>
      <c r="AG144" s="22">
        <v>3.5439085692526859</v>
      </c>
      <c r="AH144" s="22">
        <v>6.6093702151578935</v>
      </c>
      <c r="AI144" s="22">
        <v>6.6945101411578936</v>
      </c>
      <c r="AJ144" s="22">
        <v>4.8293330881219365</v>
      </c>
      <c r="AK144" s="22">
        <v>3.5229312513702795</v>
      </c>
      <c r="AL144" s="22">
        <v>6.6945101411578936</v>
      </c>
      <c r="AM144" s="22">
        <v>6.7902076651578938</v>
      </c>
      <c r="AN144" s="22">
        <v>4.7984601843660837</v>
      </c>
      <c r="AO144" s="22">
        <v>3.5004098979085461</v>
      </c>
      <c r="AP144" s="22">
        <v>6.7902076651578938</v>
      </c>
      <c r="AQ144" s="22">
        <v>6.9026823191578934</v>
      </c>
      <c r="AR144" s="22">
        <v>4.6991835719678825</v>
      </c>
      <c r="AS144" s="22">
        <v>3.4279889913432036</v>
      </c>
      <c r="AT144" s="22">
        <v>6.9026823191578934</v>
      </c>
      <c r="AU144" s="22">
        <v>7.4626508061578942</v>
      </c>
      <c r="AV144" s="22">
        <v>4.7034804858177948</v>
      </c>
      <c r="AW144" s="22">
        <v>3.4311235301729091</v>
      </c>
      <c r="AX144" s="22">
        <v>7.4626508061578942</v>
      </c>
      <c r="AY144" s="22">
        <v>7.9446760821578941</v>
      </c>
      <c r="AZ144" s="22">
        <v>5.8775276650404198</v>
      </c>
      <c r="BA144" s="22">
        <v>4.2875746017379441</v>
      </c>
      <c r="BB144" s="22">
        <v>7.9446760821578941</v>
      </c>
      <c r="BC144" s="22">
        <v>8.201462403157894</v>
      </c>
      <c r="BD144" s="22">
        <v>8.201462403157894</v>
      </c>
      <c r="BE144" s="22">
        <v>6.9869484499705266</v>
      </c>
      <c r="BF144" s="22">
        <v>8.201462403157894</v>
      </c>
      <c r="BG144" s="22">
        <v>8.3349665211578934</v>
      </c>
      <c r="BH144" s="22">
        <v>8.3349665211578934</v>
      </c>
      <c r="BI144" s="22">
        <v>7.5780557137440718</v>
      </c>
      <c r="BJ144" s="22">
        <v>8.3349665211578934</v>
      </c>
      <c r="BK144" s="25">
        <v>6.4254608651578939</v>
      </c>
      <c r="BL144" s="25">
        <v>4.9570912043703013</v>
      </c>
      <c r="BM144" s="25">
        <v>3.616129018460434</v>
      </c>
      <c r="BN144" s="25">
        <v>6.4254608651578939</v>
      </c>
      <c r="BO144" s="25">
        <v>6.4090114631578938</v>
      </c>
      <c r="BP144" s="25">
        <v>4.9540663521438812</v>
      </c>
      <c r="BQ144" s="25">
        <v>3.6139224308747808</v>
      </c>
      <c r="BR144" s="25">
        <v>6.4090114631578938</v>
      </c>
      <c r="BS144" s="25">
        <v>6.431951828157894</v>
      </c>
      <c r="BT144" s="25">
        <v>4.9507728508200124</v>
      </c>
      <c r="BU144" s="25">
        <v>3.6115198675128077</v>
      </c>
      <c r="BV144" s="25">
        <v>6.431951828157894</v>
      </c>
      <c r="BW144" s="25">
        <v>6.458333185157894</v>
      </c>
      <c r="BX144" s="25">
        <v>4.9446810244167789</v>
      </c>
      <c r="BY144" s="25">
        <v>3.6070759649651332</v>
      </c>
      <c r="BZ144" s="25">
        <v>6.458333185157894</v>
      </c>
      <c r="CA144" s="25">
        <v>6.4926927711578939</v>
      </c>
      <c r="CB144" s="25">
        <v>4.9381281089296198</v>
      </c>
      <c r="CC144" s="25">
        <v>3.6022957043502504</v>
      </c>
      <c r="CD144" s="25">
        <v>6.4926927711578939</v>
      </c>
      <c r="CE144" s="25">
        <v>6.535485927157894</v>
      </c>
      <c r="CF144" s="25">
        <v>4.9310820100058477</v>
      </c>
      <c r="CG144" s="25">
        <v>3.5971556732847065</v>
      </c>
      <c r="CH144" s="25">
        <v>6.535485927157894</v>
      </c>
      <c r="CI144" s="25">
        <v>6.583529734157894</v>
      </c>
      <c r="CJ144" s="25">
        <v>4.9236683929741281</v>
      </c>
      <c r="CK144" s="25">
        <v>3.5917475428761882</v>
      </c>
      <c r="CL144" s="25">
        <v>6.583529734157894</v>
      </c>
      <c r="CM144" s="25">
        <v>6.6385448591578937</v>
      </c>
      <c r="CN144" s="25">
        <v>4.9157560473441517</v>
      </c>
      <c r="CO144" s="25">
        <v>3.585975596898793</v>
      </c>
      <c r="CP144" s="25">
        <v>6.6385448591578937</v>
      </c>
      <c r="CQ144" s="25">
        <v>6.684223919157894</v>
      </c>
      <c r="CR144" s="25">
        <v>4.9075976667227525</v>
      </c>
      <c r="CS144" s="25">
        <v>3.580024171820579</v>
      </c>
      <c r="CT144" s="25">
        <v>6.684223919157894</v>
      </c>
      <c r="CU144" s="25">
        <v>6.7384621501578934</v>
      </c>
      <c r="CV144" s="25">
        <v>4.8442683097889834</v>
      </c>
      <c r="CW144" s="25">
        <v>3.5338262876406907</v>
      </c>
      <c r="CX144" s="25">
        <v>6.7384621501578934</v>
      </c>
      <c r="CY144" s="25">
        <v>6.9004213811578943</v>
      </c>
      <c r="CZ144" s="25">
        <v>4.974423769192831</v>
      </c>
      <c r="DA144" s="25">
        <v>3.6287728831857469</v>
      </c>
      <c r="DB144" s="25">
        <v>6.9004213811578943</v>
      </c>
      <c r="DC144" s="25">
        <v>7.0894584311578939</v>
      </c>
      <c r="DD144" s="25">
        <v>5.9881932079029951</v>
      </c>
      <c r="DE144" s="25">
        <v>4.3683035745146048</v>
      </c>
      <c r="DF144" s="25">
        <v>7.0894584311578939</v>
      </c>
      <c r="DG144" s="25">
        <v>7.2782312641578937</v>
      </c>
      <c r="DH144" s="25">
        <v>7.2782312641578937</v>
      </c>
      <c r="DI144" s="25">
        <v>6.5728652702704773</v>
      </c>
      <c r="DJ144" s="25">
        <v>7.2782312641578937</v>
      </c>
      <c r="DK144" s="25">
        <v>7.3732466851578939</v>
      </c>
      <c r="DL144" s="25">
        <v>7.3732466851578939</v>
      </c>
      <c r="DM144" s="25">
        <v>7.0388473788016892</v>
      </c>
      <c r="DN144" s="25">
        <v>7.3732466851578939</v>
      </c>
      <c r="DO144" s="27">
        <v>6.4047040251578942</v>
      </c>
      <c r="DP144" s="27">
        <v>4.9561927472485179</v>
      </c>
      <c r="DQ144" s="27">
        <v>3.6154736064988664</v>
      </c>
      <c r="DR144" s="27">
        <v>6.4047040251578942</v>
      </c>
      <c r="DS144" s="27">
        <v>6.3687355791578941</v>
      </c>
      <c r="DT144" s="27">
        <v>4.9520388294053133</v>
      </c>
      <c r="DU144" s="27">
        <v>3.6124433812651913</v>
      </c>
      <c r="DV144" s="27">
        <v>6.3687355791578941</v>
      </c>
      <c r="DW144" s="27">
        <v>6.3920088171578939</v>
      </c>
      <c r="DX144" s="27">
        <v>4.9474338303373004</v>
      </c>
      <c r="DY144" s="27">
        <v>3.6090840985581991</v>
      </c>
      <c r="DZ144" s="27">
        <v>6.3920088171578939</v>
      </c>
      <c r="EA144" s="27">
        <v>6.4195838121578941</v>
      </c>
      <c r="EB144" s="27">
        <v>4.933167503004861</v>
      </c>
      <c r="EC144" s="27">
        <v>3.5986770113921995</v>
      </c>
      <c r="ED144" s="27">
        <v>6.4195838121578941</v>
      </c>
      <c r="EE144" s="27">
        <v>6.4573934121578933</v>
      </c>
      <c r="EF144" s="27">
        <v>4.9178732713084274</v>
      </c>
      <c r="EG144" s="27">
        <v>3.587520082303671</v>
      </c>
      <c r="EH144" s="27">
        <v>6.4573934121578933</v>
      </c>
      <c r="EI144" s="27">
        <v>6.5048022551578937</v>
      </c>
      <c r="EJ144" s="27">
        <v>4.9016587616780489</v>
      </c>
      <c r="EK144" s="27">
        <v>3.5756918232749033</v>
      </c>
      <c r="EL144" s="27">
        <v>6.5048022551578937</v>
      </c>
      <c r="EM144" s="27">
        <v>6.5566342741578936</v>
      </c>
      <c r="EN144" s="27">
        <v>4.8845379638382953</v>
      </c>
      <c r="EO144" s="27">
        <v>3.5632024396151984</v>
      </c>
      <c r="EP144" s="27">
        <v>6.5566342741578936</v>
      </c>
      <c r="EQ144" s="27">
        <v>6.621038272157894</v>
      </c>
      <c r="ER144" s="27">
        <v>4.8665882497003716</v>
      </c>
      <c r="ES144" s="27">
        <v>3.5501083730565703</v>
      </c>
      <c r="ET144" s="27">
        <v>6.621038272157894</v>
      </c>
      <c r="EU144" s="27">
        <v>6.6939360061578936</v>
      </c>
      <c r="EV144" s="27">
        <v>4.8480448422464733</v>
      </c>
      <c r="EW144" s="27">
        <v>3.5365812154896368</v>
      </c>
      <c r="EX144" s="27">
        <v>6.6939360061578936</v>
      </c>
      <c r="EY144" s="27">
        <v>6.7813421481578935</v>
      </c>
      <c r="EZ144" s="27">
        <v>4.7765046462939811</v>
      </c>
      <c r="FA144" s="27">
        <v>3.4843936385610386</v>
      </c>
      <c r="FB144" s="27">
        <v>6.7813421481578935</v>
      </c>
      <c r="FC144" s="27">
        <v>7.1987515811578939</v>
      </c>
      <c r="FD144" s="27">
        <v>4.8696384040508764</v>
      </c>
      <c r="FE144" s="27">
        <v>3.5523334181894737</v>
      </c>
      <c r="FF144" s="27">
        <v>7.1987515811578939</v>
      </c>
      <c r="FG144" s="27">
        <v>7.6245891841578937</v>
      </c>
      <c r="FH144" s="27">
        <v>6.1741046991124007</v>
      </c>
      <c r="FI144" s="27">
        <v>4.5039234189981769</v>
      </c>
      <c r="FJ144" s="27">
        <v>7.6245891841578937</v>
      </c>
      <c r="FK144" s="27">
        <v>7.8728957131578934</v>
      </c>
      <c r="FL144" s="27">
        <v>7.8728957131578934</v>
      </c>
      <c r="FM144" s="27">
        <v>7.2480536794827053</v>
      </c>
      <c r="FN144" s="27">
        <v>7.8728957131578934</v>
      </c>
      <c r="FO144" s="27">
        <v>7.9984602871578936</v>
      </c>
      <c r="FP144" s="27">
        <v>7.9984602871578936</v>
      </c>
      <c r="FQ144" s="27">
        <v>7.9984602871578936</v>
      </c>
      <c r="FR144" s="27">
        <v>7.9984602871578936</v>
      </c>
      <c r="FS144" s="28">
        <v>6.4048942411578942</v>
      </c>
      <c r="FT144" s="28">
        <v>4.9558487160869742</v>
      </c>
      <c r="FU144" s="28">
        <v>3.6152226405562966</v>
      </c>
      <c r="FV144" s="28">
        <v>6.4048942411578942</v>
      </c>
      <c r="FW144" s="28">
        <v>6.371380210157894</v>
      </c>
      <c r="FX144" s="28">
        <v>4.9505609734559277</v>
      </c>
      <c r="FY144" s="28">
        <v>3.6113653059255717</v>
      </c>
      <c r="FZ144" s="28">
        <v>6.371380210157894</v>
      </c>
      <c r="GA144" s="28">
        <v>6.405408573157894</v>
      </c>
      <c r="GB144" s="28">
        <v>4.9439393177422986</v>
      </c>
      <c r="GC144" s="28">
        <v>3.6065349002725147</v>
      </c>
      <c r="GD144" s="28">
        <v>6.405408573157894</v>
      </c>
      <c r="GE144" s="28">
        <v>6.4511465311578942</v>
      </c>
      <c r="GF144" s="28">
        <v>4.9257331896683727</v>
      </c>
      <c r="GG144" s="28">
        <v>3.5932537833174973</v>
      </c>
      <c r="GH144" s="28">
        <v>6.4511465311578942</v>
      </c>
      <c r="GI144" s="28">
        <v>6.5173863881578935</v>
      </c>
      <c r="GJ144" s="28">
        <v>4.9048162560346071</v>
      </c>
      <c r="GK144" s="28">
        <v>3.5779951714477813</v>
      </c>
      <c r="GL144" s="28">
        <v>6.5173863881578935</v>
      </c>
      <c r="GM144" s="28">
        <v>6.6088972281578933</v>
      </c>
      <c r="GN144" s="28">
        <v>4.8812224265516591</v>
      </c>
      <c r="GO144" s="28">
        <v>3.560783801325182</v>
      </c>
      <c r="GP144" s="28">
        <v>6.6088972281578933</v>
      </c>
      <c r="GQ144" s="28">
        <v>6.7201840751578938</v>
      </c>
      <c r="GR144" s="28">
        <v>4.8545660674298645</v>
      </c>
      <c r="GS144" s="28">
        <v>3.5413383584691296</v>
      </c>
      <c r="GT144" s="28">
        <v>6.7201840751578938</v>
      </c>
      <c r="GU144" s="28">
        <v>6.8704428991578936</v>
      </c>
      <c r="GV144" s="28">
        <v>4.8248871767474864</v>
      </c>
      <c r="GW144" s="28">
        <v>3.5196880209208428</v>
      </c>
      <c r="GX144" s="28">
        <v>6.8704428991578936</v>
      </c>
      <c r="GY144" s="28">
        <v>7.0436820221578937</v>
      </c>
      <c r="GZ144" s="28">
        <v>4.7930812265595941</v>
      </c>
      <c r="HA144" s="28">
        <v>3.4964860230772796</v>
      </c>
      <c r="HB144" s="28">
        <v>7.0436820221578937</v>
      </c>
      <c r="HC144" s="28">
        <v>7.2495327281578934</v>
      </c>
      <c r="HD144" s="28">
        <v>4.7144369463733788</v>
      </c>
      <c r="HE144" s="28">
        <v>3.4391161156068297</v>
      </c>
      <c r="HF144" s="28">
        <v>7.2495327281578934</v>
      </c>
      <c r="HG144" s="28">
        <v>8.1983534661578936</v>
      </c>
      <c r="HH144" s="28">
        <v>4.7143762922570627</v>
      </c>
      <c r="HI144" s="28">
        <v>3.4390718692734339</v>
      </c>
      <c r="HJ144" s="28">
        <v>8.1983534661578936</v>
      </c>
      <c r="HK144" s="28">
        <v>9.0987631091578933</v>
      </c>
      <c r="HL144" s="28">
        <v>5.2964594796522242</v>
      </c>
      <c r="HM144" s="28">
        <v>3.8636934504220446</v>
      </c>
      <c r="HN144" s="28">
        <v>9.0987631091578933</v>
      </c>
      <c r="HO144" s="28">
        <v>9.3382654211578942</v>
      </c>
      <c r="HP144" s="28">
        <v>8.9956457848883193</v>
      </c>
      <c r="HQ144" s="28">
        <v>6.5621983581514804</v>
      </c>
      <c r="HR144" s="28">
        <v>8.7134863543382863</v>
      </c>
      <c r="HS144" s="28">
        <v>9.3404327631578941</v>
      </c>
      <c r="HT144" s="28">
        <v>9.3404327631578941</v>
      </c>
      <c r="HU144" s="28">
        <v>6.8920129348917492</v>
      </c>
      <c r="HV144" s="28">
        <v>5.8138863435147208</v>
      </c>
      <c r="HW144" s="29">
        <v>6.3886640171578932</v>
      </c>
      <c r="HX144" s="29">
        <v>6.3886640171578932</v>
      </c>
      <c r="HY144" s="29">
        <v>6.3886640171578932</v>
      </c>
      <c r="HZ144" s="29">
        <v>6.3886640171578932</v>
      </c>
      <c r="IA144" s="29">
        <v>6.3390904191578938</v>
      </c>
      <c r="IB144" s="29">
        <v>6.3390904191578938</v>
      </c>
      <c r="IC144" s="29">
        <v>6.3390904191578938</v>
      </c>
      <c r="ID144" s="29">
        <v>6.3390904191578938</v>
      </c>
      <c r="IE144" s="29">
        <v>6.3568695491578939</v>
      </c>
      <c r="IF144" s="29">
        <v>6.3568695491578939</v>
      </c>
      <c r="IG144" s="29">
        <v>6.3568695491578939</v>
      </c>
      <c r="IH144" s="29">
        <v>6.3568695491578939</v>
      </c>
      <c r="II144" s="29">
        <v>6.3895279951578932</v>
      </c>
      <c r="IJ144" s="29">
        <v>6.3895279951578932</v>
      </c>
      <c r="IK144" s="29">
        <v>6.3895279951578932</v>
      </c>
      <c r="IL144" s="29">
        <v>6.3895279951578932</v>
      </c>
      <c r="IM144" s="29">
        <v>6.4414128171578939</v>
      </c>
      <c r="IN144" s="29">
        <v>6.4414128171578939</v>
      </c>
      <c r="IO144" s="29">
        <v>6.4414128171578939</v>
      </c>
      <c r="IP144" s="29">
        <v>6.4414128171578939</v>
      </c>
      <c r="IQ144" s="29">
        <v>6.5215284151578938</v>
      </c>
      <c r="IR144" s="29">
        <v>6.5215284151578938</v>
      </c>
      <c r="IS144" s="29">
        <v>6.5215284151578938</v>
      </c>
      <c r="IT144" s="29">
        <v>6.5215284151578938</v>
      </c>
      <c r="IU144" s="29">
        <v>6.619666089157894</v>
      </c>
      <c r="IV144" s="29">
        <v>6.619666089157894</v>
      </c>
      <c r="IW144" s="29">
        <v>6.619666089157894</v>
      </c>
      <c r="IX144" s="29">
        <v>6.619666089157894</v>
      </c>
      <c r="IY144" s="29">
        <v>6.7548918411578942</v>
      </c>
      <c r="IZ144" s="29">
        <v>6.7548918411578942</v>
      </c>
      <c r="JA144" s="29">
        <v>6.7548918411578942</v>
      </c>
      <c r="JB144" s="29">
        <v>6.7548918411578942</v>
      </c>
      <c r="JC144" s="29">
        <v>6.9162313431578939</v>
      </c>
      <c r="JD144" s="29">
        <v>6.9162313431578939</v>
      </c>
      <c r="JE144" s="29">
        <v>6.9162313431578939</v>
      </c>
      <c r="JF144" s="29">
        <v>6.9162313431578939</v>
      </c>
      <c r="JG144" s="29">
        <v>7.122916052157894</v>
      </c>
      <c r="JH144" s="29">
        <v>7.122916052157894</v>
      </c>
      <c r="JI144" s="29">
        <v>7.122916052157894</v>
      </c>
      <c r="JJ144" s="29">
        <v>7.122916052157894</v>
      </c>
      <c r="JK144" s="29">
        <v>8.357579350157895</v>
      </c>
      <c r="JL144" s="29">
        <v>8.357579350157895</v>
      </c>
      <c r="JM144" s="29">
        <v>8.357579350157895</v>
      </c>
      <c r="JN144" s="29">
        <v>8.357579350157895</v>
      </c>
      <c r="JO144" s="29">
        <v>9.0832898091578933</v>
      </c>
      <c r="JP144" s="29">
        <v>9.0832898091578933</v>
      </c>
      <c r="JQ144" s="29">
        <v>8.7635196909829123</v>
      </c>
      <c r="JR144" s="29">
        <v>9.0832898091578933</v>
      </c>
      <c r="JS144" s="29">
        <v>9.2353380931578926</v>
      </c>
      <c r="JT144" s="29">
        <v>9.2353380931578926</v>
      </c>
      <c r="JU144" s="29">
        <v>8.7179302240209324</v>
      </c>
      <c r="JV144" s="29">
        <v>6.1055896657016966</v>
      </c>
      <c r="JW144" s="29">
        <v>9.0843806091578934</v>
      </c>
      <c r="JX144" s="29">
        <v>9.0843806091578934</v>
      </c>
      <c r="JY144" s="29">
        <v>8.2369366399486967</v>
      </c>
      <c r="JZ144" s="29">
        <v>6.462667979718681</v>
      </c>
    </row>
    <row r="145" spans="1:286" ht="15" thickBot="1" x14ac:dyDescent="0.35">
      <c r="A145" s="2"/>
      <c r="B145" s="74" t="s">
        <v>635</v>
      </c>
      <c r="C145" s="74" t="s">
        <v>530</v>
      </c>
      <c r="D145" s="74" t="s">
        <v>879</v>
      </c>
      <c r="E145" s="87">
        <v>378744</v>
      </c>
      <c r="F145" s="84">
        <v>387772</v>
      </c>
      <c r="G145" s="22">
        <v>31.645116690000002</v>
      </c>
      <c r="H145" s="22">
        <v>15.659003634917589</v>
      </c>
      <c r="I145" s="22">
        <v>11.254434232273457</v>
      </c>
      <c r="J145" s="22">
        <v>11.87727776019743</v>
      </c>
      <c r="K145" s="22">
        <v>31.619347672</v>
      </c>
      <c r="L145" s="22">
        <v>15.654237276875078</v>
      </c>
      <c r="M145" s="22">
        <v>11.251008556900517</v>
      </c>
      <c r="N145" s="22">
        <v>11.955822273677734</v>
      </c>
      <c r="O145" s="22">
        <v>31.709560876000001</v>
      </c>
      <c r="P145" s="22">
        <v>15.648107931703965</v>
      </c>
      <c r="Q145" s="22">
        <v>11.246603275841551</v>
      </c>
      <c r="R145" s="22">
        <v>11.435364423003151</v>
      </c>
      <c r="S145" s="22">
        <v>31.818028012999999</v>
      </c>
      <c r="T145" s="22">
        <v>15.629766419366449</v>
      </c>
      <c r="U145" s="22">
        <v>11.233420869787139</v>
      </c>
      <c r="V145" s="22">
        <v>11.032430270529797</v>
      </c>
      <c r="W145" s="22">
        <v>31.956489719</v>
      </c>
      <c r="X145" s="22">
        <v>15.608685435685581</v>
      </c>
      <c r="Y145" s="22">
        <v>11.218269551739105</v>
      </c>
      <c r="Z145" s="22">
        <v>10.694684445092843</v>
      </c>
      <c r="AA145" s="22">
        <v>32.134412646000001</v>
      </c>
      <c r="AB145" s="22">
        <v>15.584838127730615</v>
      </c>
      <c r="AC145" s="22">
        <v>11.201130021967398</v>
      </c>
      <c r="AD145" s="22">
        <v>10.07636381727632</v>
      </c>
      <c r="AE145" s="22">
        <v>32.337197451000002</v>
      </c>
      <c r="AF145" s="22">
        <v>15.557771989710609</v>
      </c>
      <c r="AG145" s="22">
        <v>11.1816770556504</v>
      </c>
      <c r="AH145" s="22">
        <v>9.7410407722776533</v>
      </c>
      <c r="AI145" s="22">
        <v>32.592177405000001</v>
      </c>
      <c r="AJ145" s="22">
        <v>15.52749212255047</v>
      </c>
      <c r="AK145" s="22">
        <v>11.159914318923278</v>
      </c>
      <c r="AL145" s="22">
        <v>9.1372355840625445</v>
      </c>
      <c r="AM145" s="22">
        <v>32.880629958</v>
      </c>
      <c r="AN145" s="22">
        <v>15.494929119588534</v>
      </c>
      <c r="AO145" s="22">
        <v>11.136510647541323</v>
      </c>
      <c r="AP145" s="22">
        <v>8.5794195111596387</v>
      </c>
      <c r="AQ145" s="22">
        <v>33.215261939000001</v>
      </c>
      <c r="AR145" s="22">
        <v>15.009701148629222</v>
      </c>
      <c r="AS145" s="22">
        <v>10.787767750857668</v>
      </c>
      <c r="AT145" s="22">
        <v>7.867552951673499</v>
      </c>
      <c r="AU145" s="22">
        <v>34.982077060999998</v>
      </c>
      <c r="AV145" s="22">
        <v>14.795334822203893</v>
      </c>
      <c r="AW145" s="22">
        <v>10.633698451263903</v>
      </c>
      <c r="AX145" s="22">
        <v>4.7242047464324877</v>
      </c>
      <c r="AY145" s="22">
        <v>35.974687760000002</v>
      </c>
      <c r="AZ145" s="22">
        <v>13.893520968596368</v>
      </c>
      <c r="BA145" s="22">
        <v>9.9855470783025311</v>
      </c>
      <c r="BB145" s="22">
        <v>2.371925167947122</v>
      </c>
      <c r="BC145" s="22">
        <v>36.365591793</v>
      </c>
      <c r="BD145" s="22">
        <v>13.800652196662201</v>
      </c>
      <c r="BE145" s="22">
        <v>9.9188004633624551</v>
      </c>
      <c r="BF145" s="22">
        <v>1.6623489698312817</v>
      </c>
      <c r="BG145" s="22">
        <v>36.554640522</v>
      </c>
      <c r="BH145" s="22">
        <v>13.60919571589203</v>
      </c>
      <c r="BI145" s="22">
        <v>9.7811969209272505</v>
      </c>
      <c r="BJ145" s="22">
        <v>1.4335576780290538</v>
      </c>
      <c r="BK145" s="25">
        <v>31.670276730000001</v>
      </c>
      <c r="BL145" s="25">
        <v>15.660620386098259</v>
      </c>
      <c r="BM145" s="25">
        <v>11.255596223180223</v>
      </c>
      <c r="BN145" s="25">
        <v>11.817559540275427</v>
      </c>
      <c r="BO145" s="25">
        <v>31.657193544000002</v>
      </c>
      <c r="BP145" s="25">
        <v>15.658258746018403</v>
      </c>
      <c r="BQ145" s="25">
        <v>11.253898865955032</v>
      </c>
      <c r="BR145" s="25">
        <v>11.967415137531043</v>
      </c>
      <c r="BS145" s="25">
        <v>31.717975893000002</v>
      </c>
      <c r="BT145" s="25">
        <v>15.655473655846077</v>
      </c>
      <c r="BU145" s="25">
        <v>11.251897166810808</v>
      </c>
      <c r="BV145" s="25">
        <v>11.626202416802938</v>
      </c>
      <c r="BW145" s="25">
        <v>31.770815781</v>
      </c>
      <c r="BX145" s="25">
        <v>15.649319492424453</v>
      </c>
      <c r="BY145" s="25">
        <v>11.247474048386538</v>
      </c>
      <c r="BZ145" s="25">
        <v>11.33865884515329</v>
      </c>
      <c r="CA145" s="25">
        <v>31.836893082</v>
      </c>
      <c r="CB145" s="25">
        <v>15.642606354902609</v>
      </c>
      <c r="CC145" s="25">
        <v>11.24264918427045</v>
      </c>
      <c r="CD145" s="25">
        <v>11.114255603316298</v>
      </c>
      <c r="CE145" s="25">
        <v>31.918683194</v>
      </c>
      <c r="CF145" s="25">
        <v>15.635310051100891</v>
      </c>
      <c r="CG145" s="25">
        <v>11.237405187066694</v>
      </c>
      <c r="CH145" s="25">
        <v>10.63974118548467</v>
      </c>
      <c r="CI145" s="25">
        <v>32.007669954999997</v>
      </c>
      <c r="CJ145" s="25">
        <v>15.627563763021168</v>
      </c>
      <c r="CK145" s="25">
        <v>11.231837777302314</v>
      </c>
      <c r="CL145" s="25">
        <v>10.434371893640108</v>
      </c>
      <c r="CM145" s="25">
        <v>32.113766050999999</v>
      </c>
      <c r="CN145" s="25">
        <v>15.61924381892846</v>
      </c>
      <c r="CO145" s="25">
        <v>11.225858069666334</v>
      </c>
      <c r="CP145" s="25">
        <v>9.9814830794082781</v>
      </c>
      <c r="CQ145" s="25">
        <v>32.233130141000004</v>
      </c>
      <c r="CR145" s="25">
        <v>15.610630179282628</v>
      </c>
      <c r="CS145" s="25">
        <v>11.219667277253569</v>
      </c>
      <c r="CT145" s="25">
        <v>9.5626169722409102</v>
      </c>
      <c r="CU145" s="25">
        <v>32.369276611000004</v>
      </c>
      <c r="CV145" s="25">
        <v>15.105204976511963</v>
      </c>
      <c r="CW145" s="25">
        <v>10.856408232391237</v>
      </c>
      <c r="CX145" s="25">
        <v>8.9904138681340662</v>
      </c>
      <c r="CY145" s="25">
        <v>32.913597691</v>
      </c>
      <c r="CZ145" s="25">
        <v>15.071801365126872</v>
      </c>
      <c r="DA145" s="25">
        <v>10.8324003991843</v>
      </c>
      <c r="DB145" s="25">
        <v>6.6289173140442408</v>
      </c>
      <c r="DC145" s="25">
        <v>33.510645257</v>
      </c>
      <c r="DD145" s="25">
        <v>14.621321689486377</v>
      </c>
      <c r="DE145" s="25">
        <v>10.508631786527067</v>
      </c>
      <c r="DF145" s="25">
        <v>4.282620640089025</v>
      </c>
      <c r="DG145" s="25">
        <v>34.136407198999997</v>
      </c>
      <c r="DH145" s="25">
        <v>14.635198700222837</v>
      </c>
      <c r="DI145" s="25">
        <v>10.518605467376453</v>
      </c>
      <c r="DJ145" s="25">
        <v>2.3867804799362418</v>
      </c>
      <c r="DK145" s="25">
        <v>34.515437601999999</v>
      </c>
      <c r="DL145" s="25">
        <v>14.508790246996393</v>
      </c>
      <c r="DM145" s="25">
        <v>10.427753223107981</v>
      </c>
      <c r="DN145" s="25">
        <v>1.502104646235324</v>
      </c>
      <c r="DO145" s="27">
        <v>31.644265491999999</v>
      </c>
      <c r="DP145" s="27">
        <v>15.659336361631768</v>
      </c>
      <c r="DQ145" s="27">
        <v>11.254673369514199</v>
      </c>
      <c r="DR145" s="27">
        <v>11.881203803957307</v>
      </c>
      <c r="DS145" s="27">
        <v>31.607703849</v>
      </c>
      <c r="DT145" s="27">
        <v>15.655664227209877</v>
      </c>
      <c r="DU145" s="27">
        <v>11.252034134202249</v>
      </c>
      <c r="DV145" s="27">
        <v>12.014103235844393</v>
      </c>
      <c r="DW145" s="27">
        <v>31.679982504000002</v>
      </c>
      <c r="DX145" s="27">
        <v>15.651497178859824</v>
      </c>
      <c r="DY145" s="27">
        <v>11.24903919450546</v>
      </c>
      <c r="DZ145" s="27">
        <v>11.567832351621048</v>
      </c>
      <c r="EA145" s="27">
        <v>31.76835487</v>
      </c>
      <c r="EB145" s="27">
        <v>15.636213636443255</v>
      </c>
      <c r="EC145" s="27">
        <v>11.238054611643506</v>
      </c>
      <c r="ED145" s="27">
        <v>11.23513723310073</v>
      </c>
      <c r="EE145" s="27">
        <v>31.881922575000001</v>
      </c>
      <c r="EF145" s="27">
        <v>15.619876445608137</v>
      </c>
      <c r="EG145" s="27">
        <v>11.226312750917197</v>
      </c>
      <c r="EH145" s="27">
        <v>10.972263287341548</v>
      </c>
      <c r="EI145" s="27">
        <v>32.022384979000002</v>
      </c>
      <c r="EJ145" s="27">
        <v>15.602608927089069</v>
      </c>
      <c r="EK145" s="27">
        <v>11.213902245366635</v>
      </c>
      <c r="EL145" s="27">
        <v>10.462172802166812</v>
      </c>
      <c r="EM145" s="27">
        <v>32.178240357</v>
      </c>
      <c r="EN145" s="27">
        <v>15.584379071134812</v>
      </c>
      <c r="EO145" s="27">
        <v>11.200800088953342</v>
      </c>
      <c r="EP145" s="27">
        <v>10.23789694118603</v>
      </c>
      <c r="EQ145" s="27">
        <v>32.370785509999997</v>
      </c>
      <c r="ER145" s="27">
        <v>15.565287069318568</v>
      </c>
      <c r="ES145" s="27">
        <v>11.187078291333714</v>
      </c>
      <c r="ET145" s="27">
        <v>9.7793361030811496</v>
      </c>
      <c r="EU145" s="27">
        <v>32.590656115000002</v>
      </c>
      <c r="EV145" s="27">
        <v>15.545556835835574</v>
      </c>
      <c r="EW145" s="27">
        <v>11.172897784048653</v>
      </c>
      <c r="EX145" s="27">
        <v>9.3616686393202571</v>
      </c>
      <c r="EY145" s="27">
        <v>32.847066984999998</v>
      </c>
      <c r="EZ145" s="27">
        <v>15.026584769000552</v>
      </c>
      <c r="FA145" s="27">
        <v>10.79990234125064</v>
      </c>
      <c r="FB145" s="27">
        <v>8.7928872357269086</v>
      </c>
      <c r="FC145" s="27">
        <v>34.167943264000002</v>
      </c>
      <c r="FD145" s="27">
        <v>14.906018718957792</v>
      </c>
      <c r="FE145" s="27">
        <v>10.713249147184991</v>
      </c>
      <c r="FF145" s="27">
        <v>6.3105008230630588</v>
      </c>
      <c r="FG145" s="27">
        <v>35.314884391999996</v>
      </c>
      <c r="FH145" s="27">
        <v>14.410416748768517</v>
      </c>
      <c r="FI145" s="27">
        <v>10.357050252994638</v>
      </c>
      <c r="FJ145" s="27">
        <v>4.4606183744547181</v>
      </c>
      <c r="FK145" s="27">
        <v>35.637981242000002</v>
      </c>
      <c r="FL145" s="27">
        <v>14.379936501619015</v>
      </c>
      <c r="FM145" s="27">
        <v>10.335143499223754</v>
      </c>
      <c r="FN145" s="27">
        <v>4.0031017702649621</v>
      </c>
      <c r="FO145" s="27">
        <v>35.756875954999998</v>
      </c>
      <c r="FP145" s="27">
        <v>14.48173339985005</v>
      </c>
      <c r="FQ145" s="27">
        <v>10.408306934324818</v>
      </c>
      <c r="FR145" s="27">
        <v>4.0593409791737685</v>
      </c>
      <c r="FS145" s="28">
        <v>31.645024100000001</v>
      </c>
      <c r="FT145" s="28">
        <v>15.659003589039115</v>
      </c>
      <c r="FU145" s="28">
        <v>11.254434199299695</v>
      </c>
      <c r="FV145" s="28">
        <v>11.874197781742676</v>
      </c>
      <c r="FW145" s="28">
        <v>31.620256765000001</v>
      </c>
      <c r="FX145" s="28">
        <v>15.654237083945075</v>
      </c>
      <c r="FY145" s="28">
        <v>11.251008418237927</v>
      </c>
      <c r="FZ145" s="28">
        <v>11.975142055292034</v>
      </c>
      <c r="GA145" s="28">
        <v>31.729030917999999</v>
      </c>
      <c r="GB145" s="28">
        <v>15.648107529015185</v>
      </c>
      <c r="GC145" s="28">
        <v>11.246602986421196</v>
      </c>
      <c r="GD145" s="28">
        <v>11.498194353963054</v>
      </c>
      <c r="GE145" s="28">
        <v>31.878856699</v>
      </c>
      <c r="GF145" s="28">
        <v>15.628923752422287</v>
      </c>
      <c r="GG145" s="28">
        <v>11.232815228462576</v>
      </c>
      <c r="GH145" s="28">
        <v>11.163598716837292</v>
      </c>
      <c r="GI145" s="28">
        <v>32.086391392000003</v>
      </c>
      <c r="GJ145" s="28">
        <v>15.606967772900116</v>
      </c>
      <c r="GK145" s="28">
        <v>11.21703503367506</v>
      </c>
      <c r="GL145" s="28">
        <v>10.919506074940802</v>
      </c>
      <c r="GM145" s="28">
        <v>32.370544967000001</v>
      </c>
      <c r="GN145" s="28">
        <v>15.58223765654081</v>
      </c>
      <c r="GO145" s="28">
        <v>11.19926101212099</v>
      </c>
      <c r="GP145" s="28">
        <v>10.457667003701893</v>
      </c>
      <c r="GQ145" s="28">
        <v>32.714871942000002</v>
      </c>
      <c r="GR145" s="28">
        <v>15.554266087822041</v>
      </c>
      <c r="GS145" s="28">
        <v>11.179157294933203</v>
      </c>
      <c r="GT145" s="28">
        <v>10.306458629250866</v>
      </c>
      <c r="GU145" s="28">
        <v>33.171751405999998</v>
      </c>
      <c r="GV145" s="28">
        <v>15.52308005670894</v>
      </c>
      <c r="GW145" s="28">
        <v>11.156743280331062</v>
      </c>
      <c r="GX145" s="28">
        <v>9.9402219615723304</v>
      </c>
      <c r="GY145" s="28">
        <v>33.712535975999998</v>
      </c>
      <c r="GZ145" s="28">
        <v>15.489603463091004</v>
      </c>
      <c r="HA145" s="28">
        <v>11.132682993356386</v>
      </c>
      <c r="HB145" s="28">
        <v>9.6713365814095837</v>
      </c>
      <c r="HC145" s="28">
        <v>34.152270524000002</v>
      </c>
      <c r="HD145" s="28">
        <v>14.957596212874167</v>
      </c>
      <c r="HE145" s="28">
        <v>10.750318907604033</v>
      </c>
      <c r="HF145" s="28">
        <v>9.3113819378963747</v>
      </c>
      <c r="HG145" s="28">
        <v>35.382004948999999</v>
      </c>
      <c r="HH145" s="28">
        <v>14.738880520252248</v>
      </c>
      <c r="HI145" s="28">
        <v>10.593123632887407</v>
      </c>
      <c r="HJ145" s="28">
        <v>7.4713960210065302</v>
      </c>
      <c r="HK145" s="28">
        <v>36.716634944999996</v>
      </c>
      <c r="HL145" s="28">
        <v>13.604994062092981</v>
      </c>
      <c r="HM145" s="28">
        <v>9.7781771096128995</v>
      </c>
      <c r="HN145" s="28">
        <v>0.3189389529620037</v>
      </c>
      <c r="HO145" s="28">
        <v>37.452269748999996</v>
      </c>
      <c r="HP145" s="28">
        <v>13.510803656599387</v>
      </c>
      <c r="HQ145" s="28">
        <v>9.7104806106111994</v>
      </c>
      <c r="HR145" s="28">
        <v>-5.4808169606064254</v>
      </c>
      <c r="HS145" s="28">
        <v>37.744350740000002</v>
      </c>
      <c r="HT145" s="28">
        <v>11.828692809169738</v>
      </c>
      <c r="HU145" s="28">
        <v>8.5015144244372216</v>
      </c>
      <c r="HV145" s="28">
        <v>-11.415055105064127</v>
      </c>
      <c r="HW145" s="29">
        <v>31.622778399000001</v>
      </c>
      <c r="HX145" s="29">
        <v>15.659340933050979</v>
      </c>
      <c r="HY145" s="29">
        <v>11.254676655083196</v>
      </c>
      <c r="HZ145" s="29">
        <v>11.950152927392415</v>
      </c>
      <c r="IA145" s="29">
        <v>31.576004544</v>
      </c>
      <c r="IB145" s="29">
        <v>15.655738569368822</v>
      </c>
      <c r="IC145" s="29">
        <v>11.252087565375652</v>
      </c>
      <c r="ID145" s="29">
        <v>12.122502725360688</v>
      </c>
      <c r="IE145" s="29">
        <v>31.662216333</v>
      </c>
      <c r="IF145" s="29">
        <v>15.651245593734705</v>
      </c>
      <c r="IG145" s="29">
        <v>11.248858375322422</v>
      </c>
      <c r="IH145" s="29">
        <v>11.719194286775114</v>
      </c>
      <c r="II145" s="29">
        <v>31.793271599000001</v>
      </c>
      <c r="IJ145" s="29">
        <v>15.624852094232839</v>
      </c>
      <c r="IK145" s="29">
        <v>11.229888847552409</v>
      </c>
      <c r="IL145" s="29">
        <v>11.440071573506195</v>
      </c>
      <c r="IM145" s="29">
        <v>31.979755994000001</v>
      </c>
      <c r="IN145" s="29">
        <v>15.596102093040098</v>
      </c>
      <c r="IO145" s="29">
        <v>11.209225655618539</v>
      </c>
      <c r="IP145" s="29">
        <v>11.255793020345827</v>
      </c>
      <c r="IQ145" s="29">
        <v>32.244062356999997</v>
      </c>
      <c r="IR145" s="29">
        <v>15.564774453512131</v>
      </c>
      <c r="IS145" s="29">
        <v>11.186709864260417</v>
      </c>
      <c r="IT145" s="29">
        <v>10.841595433855119</v>
      </c>
      <c r="IU145" s="29">
        <v>32.568139324000001</v>
      </c>
      <c r="IV145" s="29">
        <v>15.531208665531217</v>
      </c>
      <c r="IW145" s="29">
        <v>11.162585471540867</v>
      </c>
      <c r="IX145" s="29">
        <v>10.732789011345133</v>
      </c>
      <c r="IY145" s="29">
        <v>33.009772890999997</v>
      </c>
      <c r="IZ145" s="29">
        <v>15.495855434809343</v>
      </c>
      <c r="JA145" s="29">
        <v>11.137176408529315</v>
      </c>
      <c r="JB145" s="29">
        <v>10.411514921553355</v>
      </c>
      <c r="JC145" s="29">
        <v>33.538357109000003</v>
      </c>
      <c r="JD145" s="29">
        <v>15.458858668893935</v>
      </c>
      <c r="JE145" s="29">
        <v>11.110586104413585</v>
      </c>
      <c r="JF145" s="29">
        <v>10.17649047992451</v>
      </c>
      <c r="JG145" s="29">
        <v>33.996272054000002</v>
      </c>
      <c r="JH145" s="29">
        <v>15.174062046140348</v>
      </c>
      <c r="JI145" s="29">
        <v>10.905897164102811</v>
      </c>
      <c r="JJ145" s="29">
        <v>9.5271750119985761</v>
      </c>
      <c r="JK145" s="29">
        <v>35.934426119000001</v>
      </c>
      <c r="JL145" s="29">
        <v>14.95805996883621</v>
      </c>
      <c r="JM145" s="29">
        <v>10.750652218145133</v>
      </c>
      <c r="JN145" s="29">
        <v>1.4396531843808233</v>
      </c>
      <c r="JO145" s="29">
        <v>37.274124952000001</v>
      </c>
      <c r="JP145" s="29">
        <v>12.753452799401202</v>
      </c>
      <c r="JQ145" s="29">
        <v>9.1661576375909721</v>
      </c>
      <c r="JR145" s="29">
        <v>-5.3375984720993799</v>
      </c>
      <c r="JS145" s="29">
        <v>37.77574182</v>
      </c>
      <c r="JT145" s="29">
        <v>12.854184083951028</v>
      </c>
      <c r="JU145" s="29">
        <v>9.2385551951578204</v>
      </c>
      <c r="JV145" s="29">
        <v>-10.100482241127182</v>
      </c>
      <c r="JW145" s="29">
        <v>37.700907600000001</v>
      </c>
      <c r="JX145" s="29">
        <v>12.22724414405139</v>
      </c>
      <c r="JY145" s="29">
        <v>8.7879611161416875</v>
      </c>
      <c r="JZ145" s="29">
        <v>-10.300199111982153</v>
      </c>
    </row>
    <row r="146" spans="1:286" ht="15" thickBot="1" x14ac:dyDescent="0.35">
      <c r="A146" s="2"/>
      <c r="B146" s="74" t="s">
        <v>636</v>
      </c>
      <c r="C146" s="74" t="s">
        <v>534</v>
      </c>
      <c r="D146" s="74" t="s">
        <v>882</v>
      </c>
      <c r="E146" s="87">
        <v>391570</v>
      </c>
      <c r="F146" s="84">
        <v>387132</v>
      </c>
      <c r="G146" s="22">
        <v>32.557945754000002</v>
      </c>
      <c r="H146" s="22">
        <v>9.08590435706245</v>
      </c>
      <c r="I146" s="22">
        <v>6.5302183594406165</v>
      </c>
      <c r="J146" s="22">
        <v>9.651573246963931</v>
      </c>
      <c r="K146" s="22">
        <v>32.516137381999997</v>
      </c>
      <c r="L146" s="22">
        <v>9.0742935797465201</v>
      </c>
      <c r="M146" s="22">
        <v>6.5218734651718444</v>
      </c>
      <c r="N146" s="22">
        <v>9.7456411674324066</v>
      </c>
      <c r="O146" s="22">
        <v>32.599263282999999</v>
      </c>
      <c r="P146" s="22">
        <v>9.0591107181399781</v>
      </c>
      <c r="Q146" s="22">
        <v>6.5109612435904216</v>
      </c>
      <c r="R146" s="22">
        <v>9.4347974798228584</v>
      </c>
      <c r="S146" s="22">
        <v>32.696697739999998</v>
      </c>
      <c r="T146" s="22">
        <v>9.0259246612721729</v>
      </c>
      <c r="U146" s="22">
        <v>6.4871097710986234</v>
      </c>
      <c r="V146" s="22">
        <v>9.1715001074504521</v>
      </c>
      <c r="W146" s="22">
        <v>32.822893090000001</v>
      </c>
      <c r="X146" s="22">
        <v>8.9855477858304145</v>
      </c>
      <c r="Y146" s="22">
        <v>6.4580901157132278</v>
      </c>
      <c r="Z146" s="22">
        <v>8.8498481656236514</v>
      </c>
      <c r="AA146" s="22">
        <v>32.984061928999999</v>
      </c>
      <c r="AB146" s="22">
        <v>8.9380014663749439</v>
      </c>
      <c r="AC146" s="22">
        <v>6.4239176397515356</v>
      </c>
      <c r="AD146" s="22">
        <v>8.3824378295231838</v>
      </c>
      <c r="AE146" s="22">
        <v>33.168366720000002</v>
      </c>
      <c r="AF146" s="22">
        <v>8.8818211059781316</v>
      </c>
      <c r="AG146" s="22">
        <v>6.3835397085643031</v>
      </c>
      <c r="AH146" s="22">
        <v>8.0185897742068306</v>
      </c>
      <c r="AI146" s="22">
        <v>33.398863777999999</v>
      </c>
      <c r="AJ146" s="22">
        <v>8.8172510944578537</v>
      </c>
      <c r="AK146" s="22">
        <v>6.3371319699255766</v>
      </c>
      <c r="AL146" s="22">
        <v>7.4942347007112851</v>
      </c>
      <c r="AM146" s="22">
        <v>33.656689626999999</v>
      </c>
      <c r="AN146" s="22">
        <v>8.7465938009135993</v>
      </c>
      <c r="AO146" s="22">
        <v>6.2863491818399391</v>
      </c>
      <c r="AP146" s="22">
        <v>6.9730348653238501</v>
      </c>
      <c r="AQ146" s="22">
        <v>33.954384593</v>
      </c>
      <c r="AR146" s="22">
        <v>8.2879508579006007</v>
      </c>
      <c r="AS146" s="22">
        <v>5.9567134681904417</v>
      </c>
      <c r="AT146" s="22">
        <v>6.3295499594065276</v>
      </c>
      <c r="AU146" s="22">
        <v>35.493785566</v>
      </c>
      <c r="AV146" s="22">
        <v>7.7959566111194949</v>
      </c>
      <c r="AW146" s="22">
        <v>5.60310751584825</v>
      </c>
      <c r="AX146" s="22">
        <v>3.6780892284516291</v>
      </c>
      <c r="AY146" s="22">
        <v>36.713456123</v>
      </c>
      <c r="AZ146" s="22">
        <v>6.4427087493481077</v>
      </c>
      <c r="BA146" s="22">
        <v>4.6305016326546538</v>
      </c>
      <c r="BB146" s="22">
        <v>1.3838244067758474</v>
      </c>
      <c r="BC146" s="22">
        <v>37.089849377999997</v>
      </c>
      <c r="BD146" s="22">
        <v>6.5397956470163114</v>
      </c>
      <c r="BE146" s="22">
        <v>4.7002798976130817</v>
      </c>
      <c r="BF146" s="22">
        <v>0.45662105252510798</v>
      </c>
      <c r="BG146" s="22">
        <v>37.288287503999996</v>
      </c>
      <c r="BH146" s="22">
        <v>7.5838084895251274</v>
      </c>
      <c r="BI146" s="22">
        <v>5.4506324837421145</v>
      </c>
      <c r="BJ146" s="22">
        <v>0.15872341588159955</v>
      </c>
      <c r="BK146" s="25">
        <v>32.591555888999999</v>
      </c>
      <c r="BL146" s="25">
        <v>9.0905342751304801</v>
      </c>
      <c r="BM146" s="25">
        <v>6.5335459727174454</v>
      </c>
      <c r="BN146" s="25">
        <v>9.5715842000697471</v>
      </c>
      <c r="BO146" s="25">
        <v>32.572736892000002</v>
      </c>
      <c r="BP146" s="25">
        <v>9.0859105117898356</v>
      </c>
      <c r="BQ146" s="25">
        <v>6.5302227829643726</v>
      </c>
      <c r="BR146" s="25">
        <v>9.6307853959827376</v>
      </c>
      <c r="BS146" s="25">
        <v>32.636429362999998</v>
      </c>
      <c r="BT146" s="25">
        <v>9.0805473172852178</v>
      </c>
      <c r="BU146" s="25">
        <v>6.5263681494746333</v>
      </c>
      <c r="BV146" s="25">
        <v>9.3888260713445959</v>
      </c>
      <c r="BW146" s="25">
        <v>32.700623870000001</v>
      </c>
      <c r="BX146" s="25">
        <v>9.0705889838006417</v>
      </c>
      <c r="BY146" s="25">
        <v>6.5192108991234496</v>
      </c>
      <c r="BZ146" s="25">
        <v>9.2084949973769241</v>
      </c>
      <c r="CA146" s="25">
        <v>32.766405865000003</v>
      </c>
      <c r="CB146" s="25">
        <v>9.0593466899592343</v>
      </c>
      <c r="CC146" s="25">
        <v>6.5111308411831157</v>
      </c>
      <c r="CD146" s="25">
        <v>8.9755827286079466</v>
      </c>
      <c r="CE146" s="25">
        <v>32.847916806999997</v>
      </c>
      <c r="CF146" s="25">
        <v>9.0469136592155479</v>
      </c>
      <c r="CG146" s="25">
        <v>6.5021949771859573</v>
      </c>
      <c r="CH146" s="25">
        <v>8.6166827183120525</v>
      </c>
      <c r="CI146" s="25">
        <v>32.939002621</v>
      </c>
      <c r="CJ146" s="25">
        <v>9.0332262941891042</v>
      </c>
      <c r="CK146" s="25">
        <v>6.4923575984424122</v>
      </c>
      <c r="CL146" s="25">
        <v>8.3514804014088497</v>
      </c>
      <c r="CM146" s="25">
        <v>33.047292558000002</v>
      </c>
      <c r="CN146" s="25">
        <v>9.0182200386593649</v>
      </c>
      <c r="CO146" s="25">
        <v>6.4815723071256937</v>
      </c>
      <c r="CP146" s="25">
        <v>7.935077008828376</v>
      </c>
      <c r="CQ146" s="25">
        <v>33.168727822000001</v>
      </c>
      <c r="CR146" s="25">
        <v>9.0023426899636867</v>
      </c>
      <c r="CS146" s="25">
        <v>6.4701609439991197</v>
      </c>
      <c r="CT146" s="25">
        <v>7.5132279446153802</v>
      </c>
      <c r="CU146" s="25">
        <v>33.308118684</v>
      </c>
      <c r="CV146" s="25">
        <v>8.41186301608343</v>
      </c>
      <c r="CW146" s="25">
        <v>6.0457715760599626</v>
      </c>
      <c r="CX146" s="25">
        <v>6.9636446616149961</v>
      </c>
      <c r="CY146" s="25">
        <v>33.801104909999999</v>
      </c>
      <c r="CZ146" s="25">
        <v>8.3300095710221509</v>
      </c>
      <c r="DA146" s="25">
        <v>5.9869418934310517</v>
      </c>
      <c r="DB146" s="25">
        <v>4.9527281243687291</v>
      </c>
      <c r="DC146" s="25">
        <v>34.315324249</v>
      </c>
      <c r="DD146" s="25">
        <v>7.8414370790015049</v>
      </c>
      <c r="DE146" s="25">
        <v>5.6357952236082598</v>
      </c>
      <c r="DF146" s="25">
        <v>2.8722601895631037</v>
      </c>
      <c r="DG146" s="25">
        <v>34.862652797999999</v>
      </c>
      <c r="DH146" s="25">
        <v>8.1392328259340285</v>
      </c>
      <c r="DI146" s="25">
        <v>5.8498268904142723</v>
      </c>
      <c r="DJ146" s="25">
        <v>1.1147179657355686</v>
      </c>
      <c r="DK146" s="25">
        <v>35.193288891000002</v>
      </c>
      <c r="DL146" s="25">
        <v>8.8521486852084852</v>
      </c>
      <c r="DM146" s="25">
        <v>6.3622135555184176</v>
      </c>
      <c r="DN146" s="25">
        <v>0.36118547578411508</v>
      </c>
      <c r="DO146" s="27">
        <v>32.557213605999998</v>
      </c>
      <c r="DP146" s="27">
        <v>9.0867742850353892</v>
      </c>
      <c r="DQ146" s="27">
        <v>6.5308435938033211</v>
      </c>
      <c r="DR146" s="27">
        <v>9.6548879875297722</v>
      </c>
      <c r="DS146" s="27">
        <v>32.506099114000001</v>
      </c>
      <c r="DT146" s="27">
        <v>9.0780236793152049</v>
      </c>
      <c r="DU146" s="27">
        <v>6.5245543611761079</v>
      </c>
      <c r="DV146" s="27">
        <v>9.7986890896318464</v>
      </c>
      <c r="DW146" s="27">
        <v>32.573714938999998</v>
      </c>
      <c r="DX146" s="27">
        <v>9.0679749606307833</v>
      </c>
      <c r="DY146" s="27">
        <v>6.5173321492021445</v>
      </c>
      <c r="DZ146" s="27">
        <v>9.5545076938149727</v>
      </c>
      <c r="EA146" s="27">
        <v>32.653723548000002</v>
      </c>
      <c r="EB146" s="27">
        <v>9.0428001851018287</v>
      </c>
      <c r="EC146" s="27">
        <v>6.4992385423476779</v>
      </c>
      <c r="ED146" s="27">
        <v>9.3536724509394453</v>
      </c>
      <c r="EE146" s="27">
        <v>32.758293045999999</v>
      </c>
      <c r="EF146" s="27">
        <v>9.0148737491806958</v>
      </c>
      <c r="EG146" s="27">
        <v>6.4791672629901997</v>
      </c>
      <c r="EH146" s="27">
        <v>9.1000034742685543</v>
      </c>
      <c r="EI146" s="27">
        <v>32.886891845000001</v>
      </c>
      <c r="EJ146" s="27">
        <v>8.9846234778428915</v>
      </c>
      <c r="EK146" s="27">
        <v>6.45742579736332</v>
      </c>
      <c r="EL146" s="27">
        <v>8.7279849890766243</v>
      </c>
      <c r="EM146" s="27">
        <v>33.030344952</v>
      </c>
      <c r="EN146" s="27">
        <v>8.95170081309554</v>
      </c>
      <c r="EO146" s="27">
        <v>6.4337636299745826</v>
      </c>
      <c r="EP146" s="27">
        <v>8.4646103129059931</v>
      </c>
      <c r="EQ146" s="27">
        <v>33.206115042999997</v>
      </c>
      <c r="ER146" s="27">
        <v>8.9166077193263025</v>
      </c>
      <c r="ES146" s="27">
        <v>6.4085415325128912</v>
      </c>
      <c r="ET146" s="27">
        <v>8.0683087933184439</v>
      </c>
      <c r="EU146" s="27">
        <v>33.404650652999997</v>
      </c>
      <c r="EV146" s="27">
        <v>8.8797808209617539</v>
      </c>
      <c r="EW146" s="27">
        <v>6.3820733155505911</v>
      </c>
      <c r="EX146" s="27">
        <v>7.6728753865638986</v>
      </c>
      <c r="EY146" s="27">
        <v>33.634046498000004</v>
      </c>
      <c r="EZ146" s="27">
        <v>8.2619009253506377</v>
      </c>
      <c r="FA146" s="27">
        <v>5.9379908687534648</v>
      </c>
      <c r="FB146" s="27">
        <v>7.1572377429107199</v>
      </c>
      <c r="FC146" s="27">
        <v>34.786771074999997</v>
      </c>
      <c r="FD146" s="27">
        <v>8.0175698483580256</v>
      </c>
      <c r="FE146" s="27">
        <v>5.762385312932393</v>
      </c>
      <c r="FF146" s="27">
        <v>5.0835805175889455</v>
      </c>
      <c r="FG146" s="27">
        <v>35.992255237000002</v>
      </c>
      <c r="FH146" s="27">
        <v>7.648743814339535</v>
      </c>
      <c r="FI146" s="27">
        <v>5.4973027802382113</v>
      </c>
      <c r="FJ146" s="27">
        <v>3.4402548051064912</v>
      </c>
      <c r="FK146" s="27">
        <v>36.380463902999999</v>
      </c>
      <c r="FL146" s="27">
        <v>7.9098826348934255</v>
      </c>
      <c r="FM146" s="27">
        <v>5.6849883922948869</v>
      </c>
      <c r="FN146" s="27">
        <v>2.9362937607761772</v>
      </c>
      <c r="FO146" s="27">
        <v>36.480866003999999</v>
      </c>
      <c r="FP146" s="27">
        <v>8.8138856265321106</v>
      </c>
      <c r="FQ146" s="27">
        <v>6.3347131418625553</v>
      </c>
      <c r="FR146" s="27">
        <v>3.0659126740598701</v>
      </c>
      <c r="FS146" s="28">
        <v>32.557726529</v>
      </c>
      <c r="FT146" s="28">
        <v>9.0859043117850078</v>
      </c>
      <c r="FU146" s="28">
        <v>6.5302183268988276</v>
      </c>
      <c r="FV146" s="28">
        <v>9.6500203202152761</v>
      </c>
      <c r="FW146" s="28">
        <v>32.515074034999998</v>
      </c>
      <c r="FX146" s="28">
        <v>9.0742933886196049</v>
      </c>
      <c r="FY146" s="28">
        <v>6.5218733278051673</v>
      </c>
      <c r="FZ146" s="28">
        <v>9.7671497960179821</v>
      </c>
      <c r="GA146" s="28">
        <v>32.612623794999998</v>
      </c>
      <c r="GB146" s="28">
        <v>9.059110318857023</v>
      </c>
      <c r="GC146" s="28">
        <v>6.5109609566178994</v>
      </c>
      <c r="GD146" s="28">
        <v>9.4994564901560778</v>
      </c>
      <c r="GE146" s="28">
        <v>32.744414038999999</v>
      </c>
      <c r="GF146" s="28">
        <v>9.0249136696161063</v>
      </c>
      <c r="GG146" s="28">
        <v>6.4863831514893651</v>
      </c>
      <c r="GH146" s="28">
        <v>9.3009563283023446</v>
      </c>
      <c r="GI146" s="28">
        <v>32.929309938000003</v>
      </c>
      <c r="GJ146" s="28">
        <v>8.9834955625942445</v>
      </c>
      <c r="GK146" s="28">
        <v>6.4566151424658935</v>
      </c>
      <c r="GL146" s="28">
        <v>9.0679681926137192</v>
      </c>
      <c r="GM146" s="28">
        <v>33.181806698999999</v>
      </c>
      <c r="GN146" s="28">
        <v>8.9349006972478637</v>
      </c>
      <c r="GO146" s="28">
        <v>6.4216890559269322</v>
      </c>
      <c r="GP146" s="28">
        <v>8.7443388624512401</v>
      </c>
      <c r="GQ146" s="28">
        <v>33.488215881999999</v>
      </c>
      <c r="GR146" s="28">
        <v>8.87765061774431</v>
      </c>
      <c r="GS146" s="28">
        <v>6.3805422965553191</v>
      </c>
      <c r="GT146" s="28">
        <v>8.5528456376527267</v>
      </c>
      <c r="GU146" s="28">
        <v>33.893210672000002</v>
      </c>
      <c r="GV146" s="28">
        <v>8.8120102019453252</v>
      </c>
      <c r="GW146" s="28">
        <v>6.3333652372856317</v>
      </c>
      <c r="GX146" s="28">
        <v>8.2480614871504194</v>
      </c>
      <c r="GY146" s="28">
        <v>34.371526097</v>
      </c>
      <c r="GZ146" s="28">
        <v>8.7402755522314699</v>
      </c>
      <c r="HA146" s="28">
        <v>6.281808132108166</v>
      </c>
      <c r="HB146" s="28">
        <v>7.9957881886147781</v>
      </c>
      <c r="HC146" s="28">
        <v>34.939360825999998</v>
      </c>
      <c r="HD146" s="28">
        <v>8.3386020290830789</v>
      </c>
      <c r="HE146" s="28">
        <v>5.9931174622216892</v>
      </c>
      <c r="HF146" s="28">
        <v>7.6726790306222554</v>
      </c>
      <c r="HG146" s="28">
        <v>36.145200721000002</v>
      </c>
      <c r="HH146" s="28">
        <v>7.8414256258548658</v>
      </c>
      <c r="HI146" s="28">
        <v>5.6357869920062615</v>
      </c>
      <c r="HJ146" s="28">
        <v>6.1231116917110313</v>
      </c>
      <c r="HK146" s="28">
        <v>37.144903049024002</v>
      </c>
      <c r="HL146" s="28">
        <v>6.1156250634020628</v>
      </c>
      <c r="HM146" s="28">
        <v>4.3954201474111825</v>
      </c>
      <c r="HN146" s="28">
        <v>-1.469643323773667</v>
      </c>
      <c r="HO146" s="28">
        <v>37.724514053453795</v>
      </c>
      <c r="HP146" s="28">
        <v>6.2110535958452937</v>
      </c>
      <c r="HQ146" s="28">
        <v>4.4640065126298385</v>
      </c>
      <c r="HR146" s="28">
        <v>-7.4469049601571911</v>
      </c>
      <c r="HS146" s="28">
        <v>34.167230999383001</v>
      </c>
      <c r="HT146" s="28">
        <v>5.6253740646757437</v>
      </c>
      <c r="HU146" s="28">
        <v>4.0430671017698607</v>
      </c>
      <c r="HV146" s="28">
        <v>-12.720491261997857</v>
      </c>
      <c r="HW146" s="29">
        <v>32.528657889999998</v>
      </c>
      <c r="HX146" s="29">
        <v>9.085924143706622</v>
      </c>
      <c r="HY146" s="29">
        <v>6.5302325804913748</v>
      </c>
      <c r="HZ146" s="29">
        <v>9.7489429133129022</v>
      </c>
      <c r="IA146" s="29">
        <v>32.457322859999998</v>
      </c>
      <c r="IB146" s="29">
        <v>9.0765353676245404</v>
      </c>
      <c r="IC146" s="29">
        <v>6.523484682259733</v>
      </c>
      <c r="ID146" s="29">
        <v>9.9612953249588401</v>
      </c>
      <c r="IE146" s="29">
        <v>32.525569294999997</v>
      </c>
      <c r="IF146" s="29">
        <v>9.0653223172026944</v>
      </c>
      <c r="IG146" s="29">
        <v>6.5154256421408316</v>
      </c>
      <c r="IH146" s="29">
        <v>9.7901235647308447</v>
      </c>
      <c r="II146" s="29">
        <v>32.633179390999999</v>
      </c>
      <c r="IJ146" s="29">
        <v>9.0253030071605842</v>
      </c>
      <c r="IK146" s="29">
        <v>6.48666297604849</v>
      </c>
      <c r="IL146" s="29">
        <v>9.6621052584171032</v>
      </c>
      <c r="IM146" s="29">
        <v>32.790683332</v>
      </c>
      <c r="IN146" s="29">
        <v>8.980702836761461</v>
      </c>
      <c r="IO146" s="29">
        <v>6.4546079554221558</v>
      </c>
      <c r="IP146" s="29">
        <v>9.5101783625195715</v>
      </c>
      <c r="IQ146" s="29">
        <v>33.017329146000002</v>
      </c>
      <c r="IR146" s="29">
        <v>8.9313410564412763</v>
      </c>
      <c r="IS146" s="29">
        <v>6.4191306719912573</v>
      </c>
      <c r="IT146" s="29">
        <v>9.2530731924378529</v>
      </c>
      <c r="IU146" s="29">
        <v>33.297944993999998</v>
      </c>
      <c r="IV146" s="29">
        <v>8.8773687033423165</v>
      </c>
      <c r="IW146" s="29">
        <v>6.3803396791238187</v>
      </c>
      <c r="IX146" s="29">
        <v>9.124473315943078</v>
      </c>
      <c r="IY146" s="29">
        <v>33.682384573</v>
      </c>
      <c r="IZ146" s="29">
        <v>8.8198938597898966</v>
      </c>
      <c r="JA146" s="29">
        <v>6.3390313774047664</v>
      </c>
      <c r="JB146" s="29">
        <v>8.8786607154237345</v>
      </c>
      <c r="JC146" s="29">
        <v>34.143424768000003</v>
      </c>
      <c r="JD146" s="29">
        <v>8.7592178716226101</v>
      </c>
      <c r="JE146" s="29">
        <v>6.2954223500216822</v>
      </c>
      <c r="JF146" s="29">
        <v>8.6737403031704972</v>
      </c>
      <c r="JG146" s="29">
        <v>34.719069296999997</v>
      </c>
      <c r="JH146" s="29">
        <v>8.376430923993551</v>
      </c>
      <c r="JI146" s="29">
        <v>6.0203058338304771</v>
      </c>
      <c r="JJ146" s="29">
        <v>8.0502719381192733</v>
      </c>
      <c r="JK146" s="29">
        <v>36.673611053999998</v>
      </c>
      <c r="JL146" s="29">
        <v>7.998324455369473</v>
      </c>
      <c r="JM146" s="29">
        <v>5.7485532700570126</v>
      </c>
      <c r="JN146" s="29">
        <v>-0.20823788224306128</v>
      </c>
      <c r="JO146" s="29">
        <v>33.074523073112495</v>
      </c>
      <c r="JP146" s="29">
        <v>5.4454680363289123</v>
      </c>
      <c r="JQ146" s="29">
        <v>3.9137650969153488</v>
      </c>
      <c r="JR146" s="29">
        <v>-7.4215588123489269</v>
      </c>
      <c r="JS146" s="29">
        <v>38.435782930000002</v>
      </c>
      <c r="JT146" s="29">
        <v>6.7817196938985065</v>
      </c>
      <c r="JU146" s="29">
        <v>4.8741554735002852</v>
      </c>
      <c r="JV146" s="29">
        <v>-11.892155831660453</v>
      </c>
      <c r="JW146" s="29">
        <v>38.325227079999998</v>
      </c>
      <c r="JX146" s="29">
        <v>6.3761437839659507</v>
      </c>
      <c r="JY146" s="29">
        <v>4.5826600813955087</v>
      </c>
      <c r="JZ146" s="29">
        <v>-11.815866492666046</v>
      </c>
    </row>
    <row r="147" spans="1:286" ht="15" thickBot="1" x14ac:dyDescent="0.35">
      <c r="A147" s="2"/>
      <c r="B147" s="74" t="s">
        <v>637</v>
      </c>
      <c r="C147" s="74" t="s">
        <v>626</v>
      </c>
      <c r="D147" s="74" t="s">
        <v>877</v>
      </c>
      <c r="E147" s="87">
        <v>358235</v>
      </c>
      <c r="F147" s="84">
        <v>404898</v>
      </c>
      <c r="G147" s="22">
        <v>21.352362488000001</v>
      </c>
      <c r="H147" s="22">
        <v>21.352362488000001</v>
      </c>
      <c r="I147" s="22">
        <v>17.270592286496107</v>
      </c>
      <c r="J147" s="22">
        <v>6.6428030019543733</v>
      </c>
      <c r="K147" s="22">
        <v>21.284371441000001</v>
      </c>
      <c r="L147" s="22">
        <v>21.284371441000001</v>
      </c>
      <c r="M147" s="22">
        <v>17.267954326857808</v>
      </c>
      <c r="N147" s="22">
        <v>6.7660146084913535</v>
      </c>
      <c r="O147" s="22">
        <v>21.334103375000002</v>
      </c>
      <c r="P147" s="22">
        <v>21.334103375000002</v>
      </c>
      <c r="Q147" s="22">
        <v>17.264533564343786</v>
      </c>
      <c r="R147" s="22">
        <v>6.4838014067569905</v>
      </c>
      <c r="S147" s="22">
        <v>21.37997803</v>
      </c>
      <c r="T147" s="22">
        <v>21.37997803</v>
      </c>
      <c r="U147" s="22">
        <v>17.253077339674849</v>
      </c>
      <c r="V147" s="22">
        <v>6.3306289862438572</v>
      </c>
      <c r="W147" s="22">
        <v>21.432272659999999</v>
      </c>
      <c r="X147" s="22">
        <v>21.432272659999999</v>
      </c>
      <c r="Y147" s="22">
        <v>17.240064147431426</v>
      </c>
      <c r="Z147" s="22">
        <v>6.1741399689664025</v>
      </c>
      <c r="AA147" s="22">
        <v>21.493186924</v>
      </c>
      <c r="AB147" s="22">
        <v>21.493186924</v>
      </c>
      <c r="AC147" s="22">
        <v>17.225512900215112</v>
      </c>
      <c r="AD147" s="22">
        <v>6.0093253010224092</v>
      </c>
      <c r="AE147" s="22">
        <v>21.559340294999998</v>
      </c>
      <c r="AF147" s="22">
        <v>21.559340294999998</v>
      </c>
      <c r="AG147" s="22">
        <v>17.209123862900846</v>
      </c>
      <c r="AH147" s="22">
        <v>5.8394669890933031</v>
      </c>
      <c r="AI147" s="22">
        <v>21.636390251000002</v>
      </c>
      <c r="AJ147" s="22">
        <v>21.636390251000002</v>
      </c>
      <c r="AK147" s="22">
        <v>17.190962548462689</v>
      </c>
      <c r="AL147" s="22">
        <v>5.6680347960757889</v>
      </c>
      <c r="AM147" s="22">
        <v>21.720680640000001</v>
      </c>
      <c r="AN147" s="22">
        <v>21.720680640000001</v>
      </c>
      <c r="AO147" s="22">
        <v>17.17151871714557</v>
      </c>
      <c r="AP147" s="22">
        <v>5.4932256600065177</v>
      </c>
      <c r="AQ147" s="22">
        <v>21.815127478000001</v>
      </c>
      <c r="AR147" s="22">
        <v>21.815127478000001</v>
      </c>
      <c r="AS147" s="22">
        <v>17.08093204615249</v>
      </c>
      <c r="AT147" s="22">
        <v>5.3074382986564075</v>
      </c>
      <c r="AU147" s="22">
        <v>22.262219723000001</v>
      </c>
      <c r="AV147" s="22">
        <v>22.262219723000001</v>
      </c>
      <c r="AW147" s="22">
        <v>16.997348158890382</v>
      </c>
      <c r="AX147" s="22">
        <v>4.5022070722617187</v>
      </c>
      <c r="AY147" s="22">
        <v>22.629945525</v>
      </c>
      <c r="AZ147" s="22">
        <v>22.629945525</v>
      </c>
      <c r="BA147" s="22">
        <v>17.047754494655205</v>
      </c>
      <c r="BB147" s="22">
        <v>3.3715009187868379</v>
      </c>
      <c r="BC147" s="22">
        <v>22.814922871</v>
      </c>
      <c r="BD147" s="22">
        <v>22.814922871</v>
      </c>
      <c r="BE147" s="22">
        <v>17.76616885620232</v>
      </c>
      <c r="BF147" s="22">
        <v>2.6697696513849696</v>
      </c>
      <c r="BG147" s="22">
        <v>22.898591481</v>
      </c>
      <c r="BH147" s="22">
        <v>22.898591481</v>
      </c>
      <c r="BI147" s="22">
        <v>17.836961023655636</v>
      </c>
      <c r="BJ147" s="22">
        <v>2.2036552167608292</v>
      </c>
      <c r="BK147" s="25">
        <v>21.371793505999999</v>
      </c>
      <c r="BL147" s="25">
        <v>21.371793505999999</v>
      </c>
      <c r="BM147" s="25">
        <v>17.271620374610873</v>
      </c>
      <c r="BN147" s="25">
        <v>6.5921017749915105</v>
      </c>
      <c r="BO147" s="25">
        <v>21.319801647999999</v>
      </c>
      <c r="BP147" s="25">
        <v>21.319801647999999</v>
      </c>
      <c r="BQ147" s="25">
        <v>17.270547058869123</v>
      </c>
      <c r="BR147" s="25">
        <v>6.7387421505820235</v>
      </c>
      <c r="BS147" s="25">
        <v>21.349782032</v>
      </c>
      <c r="BT147" s="25">
        <v>21.349782032</v>
      </c>
      <c r="BU147" s="25">
        <v>17.269320202287052</v>
      </c>
      <c r="BV147" s="25">
        <v>6.597605173573367</v>
      </c>
      <c r="BW147" s="25">
        <v>21.374901804</v>
      </c>
      <c r="BX147" s="25">
        <v>21.374901804</v>
      </c>
      <c r="BY147" s="25">
        <v>17.265899282938843</v>
      </c>
      <c r="BZ147" s="25">
        <v>6.5302851340300396</v>
      </c>
      <c r="CA147" s="25">
        <v>21.406202956000001</v>
      </c>
      <c r="CB147" s="25">
        <v>21.406202956000001</v>
      </c>
      <c r="CC147" s="25">
        <v>17.262198801385068</v>
      </c>
      <c r="CD147" s="25">
        <v>6.4422266973821163</v>
      </c>
      <c r="CE147" s="25">
        <v>21.444419816</v>
      </c>
      <c r="CF147" s="25">
        <v>21.444419816</v>
      </c>
      <c r="CG147" s="25">
        <v>17.258242239614059</v>
      </c>
      <c r="CH147" s="25">
        <v>6.3268281890065339</v>
      </c>
      <c r="CI147" s="25">
        <v>21.488406601000001</v>
      </c>
      <c r="CJ147" s="25">
        <v>21.488406601000001</v>
      </c>
      <c r="CK147" s="25">
        <v>17.254019754336813</v>
      </c>
      <c r="CL147" s="25">
        <v>6.1951160196773412</v>
      </c>
      <c r="CM147" s="25">
        <v>21.539474019</v>
      </c>
      <c r="CN147" s="25">
        <v>21.539474019</v>
      </c>
      <c r="CO147" s="25">
        <v>17.249517225005011</v>
      </c>
      <c r="CP147" s="25">
        <v>6.0304702378040798</v>
      </c>
      <c r="CQ147" s="25">
        <v>21.597620839000001</v>
      </c>
      <c r="CR147" s="25">
        <v>21.597620839000001</v>
      </c>
      <c r="CS147" s="25">
        <v>17.244830493692039</v>
      </c>
      <c r="CT147" s="25">
        <v>5.8682907885658278</v>
      </c>
      <c r="CU147" s="25">
        <v>21.664349869999999</v>
      </c>
      <c r="CV147" s="25">
        <v>21.664349869999999</v>
      </c>
      <c r="CW147" s="25">
        <v>17.136346945721389</v>
      </c>
      <c r="CX147" s="25">
        <v>5.6715146372521357</v>
      </c>
      <c r="CY147" s="25">
        <v>21.829102231</v>
      </c>
      <c r="CZ147" s="25">
        <v>21.829102231</v>
      </c>
      <c r="DA147" s="25">
        <v>17.151911910220292</v>
      </c>
      <c r="DB147" s="25">
        <v>5.0392186644807264</v>
      </c>
      <c r="DC147" s="25">
        <v>21.967360463999999</v>
      </c>
      <c r="DD147" s="25">
        <v>21.967360463999999</v>
      </c>
      <c r="DE147" s="25">
        <v>17.352696087738011</v>
      </c>
      <c r="DF147" s="25">
        <v>4.4796386512515429</v>
      </c>
      <c r="DG147" s="25">
        <v>22.106691073</v>
      </c>
      <c r="DH147" s="25">
        <v>22.106691073</v>
      </c>
      <c r="DI147" s="25">
        <v>17.974010749047256</v>
      </c>
      <c r="DJ147" s="25">
        <v>4.0267449124950687</v>
      </c>
      <c r="DK147" s="25">
        <v>22.164506367000001</v>
      </c>
      <c r="DL147" s="25">
        <v>22.164506367000001</v>
      </c>
      <c r="DM147" s="25">
        <v>18.136049780837322</v>
      </c>
      <c r="DN147" s="25">
        <v>3.9073399022752788</v>
      </c>
      <c r="DO147" s="27">
        <v>21.352115804</v>
      </c>
      <c r="DP147" s="27">
        <v>21.352115804</v>
      </c>
      <c r="DQ147" s="27">
        <v>17.27078658795374</v>
      </c>
      <c r="DR147" s="27">
        <v>6.6436785518937764</v>
      </c>
      <c r="DS147" s="27">
        <v>21.281065567999999</v>
      </c>
      <c r="DT147" s="27">
        <v>21.281065567999999</v>
      </c>
      <c r="DU147" s="27">
        <v>17.268788256353272</v>
      </c>
      <c r="DV147" s="27">
        <v>6.7859994047941736</v>
      </c>
      <c r="DW147" s="27">
        <v>21.325849281</v>
      </c>
      <c r="DX147" s="27">
        <v>21.325849281</v>
      </c>
      <c r="DY147" s="27">
        <v>17.266510197188829</v>
      </c>
      <c r="DZ147" s="27">
        <v>6.526861733726701</v>
      </c>
      <c r="EA147" s="27">
        <v>21.366318749000001</v>
      </c>
      <c r="EB147" s="27">
        <v>21.366318749000001</v>
      </c>
      <c r="EC147" s="27">
        <v>17.256825503630271</v>
      </c>
      <c r="ED147" s="27">
        <v>6.3953461617258593</v>
      </c>
      <c r="EE147" s="27">
        <v>21.412026540999999</v>
      </c>
      <c r="EF147" s="27">
        <v>21.412026540999999</v>
      </c>
      <c r="EG147" s="27">
        <v>17.246540463064928</v>
      </c>
      <c r="EH147" s="27">
        <v>6.2624267550763921</v>
      </c>
      <c r="EI147" s="27">
        <v>21.463104388000001</v>
      </c>
      <c r="EJ147" s="27">
        <v>21.463104388000001</v>
      </c>
      <c r="EK147" s="27">
        <v>17.235749471385674</v>
      </c>
      <c r="EL147" s="27">
        <v>6.1292089428127881</v>
      </c>
      <c r="EM147" s="27">
        <v>21.517069351</v>
      </c>
      <c r="EN147" s="27">
        <v>21.517069351</v>
      </c>
      <c r="EO147" s="27">
        <v>17.22438364958705</v>
      </c>
      <c r="EP147" s="27">
        <v>5.9901870304041616</v>
      </c>
      <c r="EQ147" s="27">
        <v>21.577588869</v>
      </c>
      <c r="ER147" s="27">
        <v>21.577588869</v>
      </c>
      <c r="ES147" s="27">
        <v>17.212556121452813</v>
      </c>
      <c r="ET147" s="27">
        <v>5.8556899843309846</v>
      </c>
      <c r="EU147" s="27">
        <v>21.643734884000001</v>
      </c>
      <c r="EV147" s="27">
        <v>21.643734884000001</v>
      </c>
      <c r="EW147" s="27">
        <v>17.200359972794899</v>
      </c>
      <c r="EX147" s="27">
        <v>5.7172297149736728</v>
      </c>
      <c r="EY147" s="27">
        <v>21.718257802</v>
      </c>
      <c r="EZ147" s="27">
        <v>21.718257802</v>
      </c>
      <c r="FA147" s="27">
        <v>17.080886900623295</v>
      </c>
      <c r="FB147" s="27">
        <v>5.5673883823597468</v>
      </c>
      <c r="FC147" s="27">
        <v>22.054186665</v>
      </c>
      <c r="FD147" s="27">
        <v>22.054186665</v>
      </c>
      <c r="FE147" s="27">
        <v>17.049941699243082</v>
      </c>
      <c r="FF147" s="27">
        <v>4.940841658092527</v>
      </c>
      <c r="FG147" s="27">
        <v>22.378523842</v>
      </c>
      <c r="FH147" s="27">
        <v>22.378523842</v>
      </c>
      <c r="FI147" s="27">
        <v>17.286392520725762</v>
      </c>
      <c r="FJ147" s="27">
        <v>4.4538130397364277</v>
      </c>
      <c r="FK147" s="27">
        <v>22.557598602999999</v>
      </c>
      <c r="FL147" s="27">
        <v>22.557598602999999</v>
      </c>
      <c r="FM147" s="27">
        <v>18.040413728681504</v>
      </c>
      <c r="FN147" s="27">
        <v>4.3069118753122115</v>
      </c>
      <c r="FO147" s="27">
        <v>22.635695198000001</v>
      </c>
      <c r="FP147" s="27">
        <v>22.635695198000001</v>
      </c>
      <c r="FQ147" s="27">
        <v>18.22089766003478</v>
      </c>
      <c r="FR147" s="27">
        <v>4.3714082815040953</v>
      </c>
      <c r="FS147" s="28">
        <v>21.352496771999999</v>
      </c>
      <c r="FT147" s="28">
        <v>21.352496771999999</v>
      </c>
      <c r="FU147" s="28">
        <v>17.270592265761511</v>
      </c>
      <c r="FV147" s="28">
        <v>6.6415938954512352</v>
      </c>
      <c r="FW147" s="28">
        <v>21.279413575</v>
      </c>
      <c r="FX147" s="28">
        <v>21.279413575</v>
      </c>
      <c r="FY147" s="28">
        <v>17.267954234560058</v>
      </c>
      <c r="FZ147" s="28">
        <v>6.7880172069078739</v>
      </c>
      <c r="GA147" s="28">
        <v>21.328061747</v>
      </c>
      <c r="GB147" s="28">
        <v>21.328061747</v>
      </c>
      <c r="GC147" s="28">
        <v>17.264533372260786</v>
      </c>
      <c r="GD147" s="28">
        <v>6.5310772273096287</v>
      </c>
      <c r="GE147" s="28">
        <v>21.378180593</v>
      </c>
      <c r="GF147" s="28">
        <v>21.378180593</v>
      </c>
      <c r="GG147" s="28">
        <v>17.252574316948341</v>
      </c>
      <c r="GH147" s="28">
        <v>6.404797158267634</v>
      </c>
      <c r="GI147" s="28">
        <v>21.441357876000001</v>
      </c>
      <c r="GJ147" s="28">
        <v>21.441357876000001</v>
      </c>
      <c r="GK147" s="28">
        <v>17.239047099769444</v>
      </c>
      <c r="GL147" s="28">
        <v>6.2762232188933762</v>
      </c>
      <c r="GM147" s="28">
        <v>21.522081624000002</v>
      </c>
      <c r="GN147" s="28">
        <v>21.522081624000002</v>
      </c>
      <c r="GO147" s="28">
        <v>17.223979157923136</v>
      </c>
      <c r="GP147" s="28">
        <v>6.1427237462401596</v>
      </c>
      <c r="GQ147" s="28">
        <v>21.616350832000002</v>
      </c>
      <c r="GR147" s="28">
        <v>21.616350832000002</v>
      </c>
      <c r="GS147" s="28">
        <v>17.207065688950522</v>
      </c>
      <c r="GT147" s="28">
        <v>6.0058558845767234</v>
      </c>
      <c r="GU147" s="28">
        <v>21.736022986000002</v>
      </c>
      <c r="GV147" s="28">
        <v>21.736022986000002</v>
      </c>
      <c r="GW147" s="28">
        <v>17.188379696054724</v>
      </c>
      <c r="GX147" s="28">
        <v>5.8661552778175263</v>
      </c>
      <c r="GY147" s="28">
        <v>21.874428688999998</v>
      </c>
      <c r="GZ147" s="28">
        <v>21.874428688999998</v>
      </c>
      <c r="HA147" s="28">
        <v>17.168408646723833</v>
      </c>
      <c r="HB147" s="28">
        <v>5.7264573599557185</v>
      </c>
      <c r="HC147" s="28">
        <v>22.034364052000001</v>
      </c>
      <c r="HD147" s="28">
        <v>22.034364052000001</v>
      </c>
      <c r="HE147" s="28">
        <v>17.040055604254615</v>
      </c>
      <c r="HF147" s="28">
        <v>5.5826880890056003</v>
      </c>
      <c r="HG147" s="28">
        <v>22.762448103000001</v>
      </c>
      <c r="HH147" s="28">
        <v>22.762448103000001</v>
      </c>
      <c r="HI147" s="28">
        <v>16.953910417506634</v>
      </c>
      <c r="HJ147" s="28">
        <v>4.9508445675460315</v>
      </c>
      <c r="HK147" s="28">
        <v>23.410105071</v>
      </c>
      <c r="HL147" s="28">
        <v>23.220560418694863</v>
      </c>
      <c r="HM147" s="28">
        <v>16.939075537066451</v>
      </c>
      <c r="HN147" s="28">
        <v>2.7019358457008522</v>
      </c>
      <c r="HO147" s="28">
        <v>23.666967132</v>
      </c>
      <c r="HP147" s="28">
        <v>23.666967132</v>
      </c>
      <c r="HQ147" s="28">
        <v>17.656630765481893</v>
      </c>
      <c r="HR147" s="28">
        <v>0.92380449682485377</v>
      </c>
      <c r="HS147" s="28">
        <v>23.646376187000001</v>
      </c>
      <c r="HT147" s="28">
        <v>23.646376187000001</v>
      </c>
      <c r="HU147" s="28">
        <v>17.523351454065313</v>
      </c>
      <c r="HV147" s="28">
        <v>-0.33259244858994208</v>
      </c>
      <c r="HW147" s="29">
        <v>21.341755247999998</v>
      </c>
      <c r="HX147" s="29">
        <v>21.341755247999998</v>
      </c>
      <c r="HY147" s="29">
        <v>17.270621570888533</v>
      </c>
      <c r="HZ147" s="29">
        <v>6.6676254931612586</v>
      </c>
      <c r="IA147" s="29">
        <v>21.257933479999998</v>
      </c>
      <c r="IB147" s="29">
        <v>21.257933479999998</v>
      </c>
      <c r="IC147" s="29">
        <v>17.268499136132196</v>
      </c>
      <c r="ID147" s="29">
        <v>6.8397175827704029</v>
      </c>
      <c r="IE147" s="29">
        <v>21.295552684</v>
      </c>
      <c r="IF147" s="29">
        <v>21.295552684</v>
      </c>
      <c r="IG147" s="29">
        <v>17.265780372561125</v>
      </c>
      <c r="IH147" s="29">
        <v>6.6089286614269671</v>
      </c>
      <c r="II147" s="29">
        <v>21.336112682</v>
      </c>
      <c r="IJ147" s="29">
        <v>21.336112682</v>
      </c>
      <c r="IK147" s="29">
        <v>17.248385702239528</v>
      </c>
      <c r="IL147" s="29">
        <v>6.504141664185676</v>
      </c>
      <c r="IM147" s="29">
        <v>21.390244500000001</v>
      </c>
      <c r="IN147" s="29">
        <v>21.390244500000001</v>
      </c>
      <c r="IO147" s="29">
        <v>17.229367597433935</v>
      </c>
      <c r="IP147" s="29">
        <v>6.3917398703173092</v>
      </c>
      <c r="IQ147" s="29">
        <v>21.463476360000001</v>
      </c>
      <c r="IR147" s="29">
        <v>21.463476360000001</v>
      </c>
      <c r="IS147" s="29">
        <v>17.208516307223551</v>
      </c>
      <c r="IT147" s="29">
        <v>6.2625485950608901</v>
      </c>
      <c r="IU147" s="29">
        <v>21.55069984</v>
      </c>
      <c r="IV147" s="29">
        <v>21.55069984</v>
      </c>
      <c r="IW147" s="29">
        <v>17.186173953144699</v>
      </c>
      <c r="IX147" s="29">
        <v>6.1273709919108175</v>
      </c>
      <c r="IY147" s="29">
        <v>21.665035750000001</v>
      </c>
      <c r="IZ147" s="29">
        <v>21.665035750000001</v>
      </c>
      <c r="JA147" s="29">
        <v>17.162602362238474</v>
      </c>
      <c r="JB147" s="29">
        <v>5.986281712312806</v>
      </c>
      <c r="JC147" s="29">
        <v>21.799701224</v>
      </c>
      <c r="JD147" s="29">
        <v>21.799701224</v>
      </c>
      <c r="JE147" s="29">
        <v>17.13790169602672</v>
      </c>
      <c r="JF147" s="29">
        <v>5.8390959624889938</v>
      </c>
      <c r="JG147" s="29">
        <v>21.964874571999999</v>
      </c>
      <c r="JH147" s="29">
        <v>21.964874571999999</v>
      </c>
      <c r="JI147" s="29">
        <v>17.006426545917819</v>
      </c>
      <c r="JJ147" s="29">
        <v>5.6183064762051877</v>
      </c>
      <c r="JK147" s="29">
        <v>22.884723503</v>
      </c>
      <c r="JL147" s="29">
        <v>22.884723503</v>
      </c>
      <c r="JM147" s="29">
        <v>16.917851851314676</v>
      </c>
      <c r="JN147" s="29">
        <v>3.0564052695593951</v>
      </c>
      <c r="JO147" s="29">
        <v>23.532148079999999</v>
      </c>
      <c r="JP147" s="29">
        <v>22.971846720138675</v>
      </c>
      <c r="JQ147" s="29">
        <v>16.757642356687459</v>
      </c>
      <c r="JR147" s="29">
        <v>0.62620505102097113</v>
      </c>
      <c r="JS147" s="29">
        <v>23.67076011</v>
      </c>
      <c r="JT147" s="29">
        <v>23.67076011</v>
      </c>
      <c r="JU147" s="29">
        <v>17.688895219758912</v>
      </c>
      <c r="JV147" s="29">
        <v>-0.92874177975004102</v>
      </c>
      <c r="JW147" s="29">
        <v>23.628364657999999</v>
      </c>
      <c r="JX147" s="29">
        <v>23.628364657999999</v>
      </c>
      <c r="JY147" s="29">
        <v>17.836604956567729</v>
      </c>
      <c r="JZ147" s="29">
        <v>-0.60818632721330346</v>
      </c>
    </row>
    <row r="148" spans="1:286" ht="15" thickBot="1" x14ac:dyDescent="0.35">
      <c r="A148" s="2"/>
      <c r="B148" s="74" t="s">
        <v>638</v>
      </c>
      <c r="C148" s="74" t="s">
        <v>626</v>
      </c>
      <c r="D148" s="74" t="s">
        <v>877</v>
      </c>
      <c r="E148" s="87">
        <v>358225</v>
      </c>
      <c r="F148" s="84">
        <v>404888</v>
      </c>
      <c r="G148" s="22">
        <v>30.832903860999998</v>
      </c>
      <c r="H148" s="22">
        <v>7.6316145142755074</v>
      </c>
      <c r="I148" s="22">
        <v>5.5671565369717912</v>
      </c>
      <c r="J148" s="22">
        <v>9.4671701308611453</v>
      </c>
      <c r="K148" s="22">
        <v>8.0501735599489486</v>
      </c>
      <c r="L148" s="22">
        <v>1.3058171439524688</v>
      </c>
      <c r="M148" s="22">
        <v>0.95257542626744618</v>
      </c>
      <c r="N148" s="22">
        <v>8.0501735599489486</v>
      </c>
      <c r="O148" s="22">
        <v>7.9741927966983877</v>
      </c>
      <c r="P148" s="22">
        <v>1.2934923185900942</v>
      </c>
      <c r="Q148" s="22">
        <v>0.94358463775803825</v>
      </c>
      <c r="R148" s="22">
        <v>7.9741927966983877</v>
      </c>
      <c r="S148" s="22">
        <v>7.7592901382539319</v>
      </c>
      <c r="T148" s="22">
        <v>1.2586329986527101</v>
      </c>
      <c r="U148" s="22">
        <v>0.91815524919277691</v>
      </c>
      <c r="V148" s="22">
        <v>7.7592901382539319</v>
      </c>
      <c r="W148" s="22">
        <v>7.5086924056563831</v>
      </c>
      <c r="X148" s="22">
        <v>1.2179835874288889</v>
      </c>
      <c r="Y148" s="22">
        <v>0.88850206964663558</v>
      </c>
      <c r="Z148" s="22">
        <v>7.5086924056563831</v>
      </c>
      <c r="AA148" s="22">
        <v>7.2225073794382348</v>
      </c>
      <c r="AB148" s="22">
        <v>1.1715615679786009</v>
      </c>
      <c r="AC148" s="22">
        <v>0.85463785276845428</v>
      </c>
      <c r="AD148" s="22">
        <v>7.2225073794382348</v>
      </c>
      <c r="AE148" s="22">
        <v>6.8936402244073207</v>
      </c>
      <c r="AF148" s="22">
        <v>1.1182160884154293</v>
      </c>
      <c r="AG148" s="22">
        <v>0.81572306812983308</v>
      </c>
      <c r="AH148" s="22">
        <v>6.8936402244073207</v>
      </c>
      <c r="AI148" s="22">
        <v>6.5232854861264213</v>
      </c>
      <c r="AJ148" s="22">
        <v>1.058140915751165</v>
      </c>
      <c r="AK148" s="22">
        <v>0.77189906606815162</v>
      </c>
      <c r="AL148" s="22">
        <v>6.5232854861264213</v>
      </c>
      <c r="AM148" s="22">
        <v>6.1228759590475814</v>
      </c>
      <c r="AN148" s="22">
        <v>0.99319056143051043</v>
      </c>
      <c r="AO148" s="22">
        <v>0.72451868686287513</v>
      </c>
      <c r="AP148" s="22">
        <v>6.1228759590475814</v>
      </c>
      <c r="AQ148" s="22">
        <v>1.9607030711635209</v>
      </c>
      <c r="AR148" s="22">
        <v>0.31804527759048962</v>
      </c>
      <c r="AS148" s="22">
        <v>0.23200960201525475</v>
      </c>
      <c r="AT148" s="22">
        <v>1.9607030711635209</v>
      </c>
      <c r="AU148" s="22">
        <v>0.61955411256129045</v>
      </c>
      <c r="AV148" s="22">
        <v>0.10049775644761644</v>
      </c>
      <c r="AW148" s="22">
        <v>7.3311714148006926E-2</v>
      </c>
      <c r="AX148" s="22">
        <v>0.61955411256129045</v>
      </c>
      <c r="AY148" s="22">
        <v>6.8785536690057345</v>
      </c>
      <c r="AZ148" s="22">
        <v>1.115768901092091</v>
      </c>
      <c r="BA148" s="22">
        <v>0.81393787904843595</v>
      </c>
      <c r="BB148" s="22">
        <v>2.5994501142565198</v>
      </c>
      <c r="BC148" s="22">
        <v>31.404695050765053</v>
      </c>
      <c r="BD148" s="22">
        <v>5.0941496965872028</v>
      </c>
      <c r="BE148" s="22">
        <v>3.7161112803351029</v>
      </c>
      <c r="BF148" s="22">
        <v>1.4146971854281958</v>
      </c>
      <c r="BG148" s="22">
        <v>34.716871979000004</v>
      </c>
      <c r="BH148" s="22">
        <v>5.7583483125241726</v>
      </c>
      <c r="BI148" s="22">
        <v>4.2006349233524878</v>
      </c>
      <c r="BJ148" s="22">
        <v>0.68174637201028787</v>
      </c>
      <c r="BK148" s="25">
        <v>30.877438216000002</v>
      </c>
      <c r="BL148" s="25">
        <v>7.635181046860839</v>
      </c>
      <c r="BM148" s="25">
        <v>5.5697582728377224</v>
      </c>
      <c r="BN148" s="25">
        <v>9.3289342819902963</v>
      </c>
      <c r="BO148" s="25">
        <v>8.1060991396961821</v>
      </c>
      <c r="BP148" s="25">
        <v>1.3148888217586157</v>
      </c>
      <c r="BQ148" s="25">
        <v>0.95919308892654964</v>
      </c>
      <c r="BR148" s="25">
        <v>8.1060991396961821</v>
      </c>
      <c r="BS148" s="25">
        <v>8.0781631796586328</v>
      </c>
      <c r="BT148" s="25">
        <v>1.3103573349182209</v>
      </c>
      <c r="BU148" s="25">
        <v>0.95588743236613039</v>
      </c>
      <c r="BV148" s="25">
        <v>8.0781631796586328</v>
      </c>
      <c r="BW148" s="25">
        <v>8.013119698827504</v>
      </c>
      <c r="BX148" s="25">
        <v>1.2998066440866345</v>
      </c>
      <c r="BY148" s="25">
        <v>0.94819085029653527</v>
      </c>
      <c r="BZ148" s="25">
        <v>8.013119698827504</v>
      </c>
      <c r="CA148" s="25">
        <v>7.941756775226998</v>
      </c>
      <c r="CB148" s="25">
        <v>1.2882308776281655</v>
      </c>
      <c r="CC148" s="25">
        <v>0.93974648982874998</v>
      </c>
      <c r="CD148" s="25">
        <v>7.941756775226998</v>
      </c>
      <c r="CE148" s="25">
        <v>7.8644183299127359</v>
      </c>
      <c r="CF148" s="25">
        <v>1.2756858229127694</v>
      </c>
      <c r="CG148" s="25">
        <v>0.9305950470724571</v>
      </c>
      <c r="CH148" s="25">
        <v>7.6525405959425825</v>
      </c>
      <c r="CI148" s="25">
        <v>7.7810622353510945</v>
      </c>
      <c r="CJ148" s="25">
        <v>1.2621646464411154</v>
      </c>
      <c r="CK148" s="25">
        <v>0.92073153708503419</v>
      </c>
      <c r="CL148" s="25">
        <v>7.2055574089027488</v>
      </c>
      <c r="CM148" s="25">
        <v>7.6912149972908814</v>
      </c>
      <c r="CN148" s="25">
        <v>1.2475905427994853</v>
      </c>
      <c r="CO148" s="25">
        <v>0.9100999313864977</v>
      </c>
      <c r="CP148" s="25">
        <v>6.6980460440056859</v>
      </c>
      <c r="CQ148" s="25">
        <v>7.597215211009547</v>
      </c>
      <c r="CR148" s="25">
        <v>1.2323428550894067</v>
      </c>
      <c r="CS148" s="25">
        <v>0.8989769554880056</v>
      </c>
      <c r="CT148" s="25">
        <v>6.1234891920858558</v>
      </c>
      <c r="CU148" s="25">
        <v>4.1199030390666467</v>
      </c>
      <c r="CV148" s="25">
        <v>0.66828869958789094</v>
      </c>
      <c r="CW148" s="25">
        <v>0.4875073020965211</v>
      </c>
      <c r="CX148" s="25">
        <v>4.1199030390666467</v>
      </c>
      <c r="CY148" s="25">
        <v>4.7267037117511546</v>
      </c>
      <c r="CZ148" s="25">
        <v>0.7667177229440465</v>
      </c>
      <c r="DA148" s="25">
        <v>0.55930990425625438</v>
      </c>
      <c r="DB148" s="25">
        <v>4.2743432180906566</v>
      </c>
      <c r="DC148" s="25">
        <v>10.675213320599362</v>
      </c>
      <c r="DD148" s="25">
        <v>1.73162435139806</v>
      </c>
      <c r="DE148" s="25">
        <v>1.2631958557959768</v>
      </c>
      <c r="DF148" s="25">
        <v>3.6317391238677814</v>
      </c>
      <c r="DG148" s="25">
        <v>30.06401444294486</v>
      </c>
      <c r="DH148" s="25">
        <v>4.8766781465368796</v>
      </c>
      <c r="DI148" s="25">
        <v>3.5574688123221625</v>
      </c>
      <c r="DJ148" s="25">
        <v>2.5519317266679451</v>
      </c>
      <c r="DK148" s="25">
        <v>32.885475888999999</v>
      </c>
      <c r="DL148" s="25">
        <v>5.7992887631641308</v>
      </c>
      <c r="DM148" s="25">
        <v>4.230500412100703</v>
      </c>
      <c r="DN148" s="25">
        <v>2.1357788981034602</v>
      </c>
      <c r="DO148" s="27">
        <v>30.832363913999998</v>
      </c>
      <c r="DP148" s="27">
        <v>7.6323170372858824</v>
      </c>
      <c r="DQ148" s="27">
        <v>5.5676690177269794</v>
      </c>
      <c r="DR148" s="27">
        <v>9.4686185047176608</v>
      </c>
      <c r="DS148" s="27">
        <v>8.0687458725230208</v>
      </c>
      <c r="DT148" s="27">
        <v>1.3088297552932633</v>
      </c>
      <c r="DU148" s="27">
        <v>0.954773084297459</v>
      </c>
      <c r="DV148" s="27">
        <v>8.0687458725230208</v>
      </c>
      <c r="DW148" s="27">
        <v>8.0183157601710082</v>
      </c>
      <c r="DX148" s="27">
        <v>1.3006494962230324</v>
      </c>
      <c r="DY148" s="27">
        <v>0.94880569919542435</v>
      </c>
      <c r="DZ148" s="27">
        <v>8.0183157601710082</v>
      </c>
      <c r="EA148" s="27">
        <v>7.8432541421299247</v>
      </c>
      <c r="EB148" s="27">
        <v>1.2722527839802773</v>
      </c>
      <c r="EC148" s="27">
        <v>0.9280906929677063</v>
      </c>
      <c r="ED148" s="27">
        <v>7.8432541421299247</v>
      </c>
      <c r="EE148" s="27">
        <v>7.6545131529639177</v>
      </c>
      <c r="EF148" s="27">
        <v>1.2416371435118894</v>
      </c>
      <c r="EG148" s="27">
        <v>0.90575700949242866</v>
      </c>
      <c r="EH148" s="27">
        <v>7.6545131529639177</v>
      </c>
      <c r="EI148" s="27">
        <v>7.4541869326543697</v>
      </c>
      <c r="EJ148" s="27">
        <v>1.2091422648716497</v>
      </c>
      <c r="EK148" s="27">
        <v>0.88205244793448823</v>
      </c>
      <c r="EL148" s="27">
        <v>7.4541869326543697</v>
      </c>
      <c r="EM148" s="27">
        <v>7.2406921369561328</v>
      </c>
      <c r="EN148" s="27">
        <v>1.1745113140863905</v>
      </c>
      <c r="EO148" s="27">
        <v>0.85678965148623143</v>
      </c>
      <c r="EP148" s="27">
        <v>7.2406921369561328</v>
      </c>
      <c r="EQ148" s="27">
        <v>7.0164815532901708</v>
      </c>
      <c r="ER148" s="27">
        <v>1.1381421573438297</v>
      </c>
      <c r="ES148" s="27">
        <v>0.83025885799230448</v>
      </c>
      <c r="ET148" s="27">
        <v>7.0164815532901708</v>
      </c>
      <c r="EU148" s="27">
        <v>6.7837480232121807</v>
      </c>
      <c r="EV148" s="27">
        <v>1.1003904950616137</v>
      </c>
      <c r="EW148" s="27">
        <v>0.8027195459551395</v>
      </c>
      <c r="EX148" s="27">
        <v>6.7837480232121807</v>
      </c>
      <c r="EY148" s="27">
        <v>4.4827603655183381</v>
      </c>
      <c r="EZ148" s="27">
        <v>0.7271477184849171</v>
      </c>
      <c r="FA148" s="27">
        <v>0.53044413691690939</v>
      </c>
      <c r="FB148" s="27">
        <v>4.4827603655183381</v>
      </c>
      <c r="FC148" s="27">
        <v>4.3681026823918376</v>
      </c>
      <c r="FD148" s="27">
        <v>0.70854911720042479</v>
      </c>
      <c r="FE148" s="27">
        <v>0.51687671621899389</v>
      </c>
      <c r="FF148" s="27">
        <v>4.3681026823918376</v>
      </c>
      <c r="FG148" s="27">
        <v>11.90547306109589</v>
      </c>
      <c r="FH148" s="27">
        <v>1.931184553260971</v>
      </c>
      <c r="FI148" s="27">
        <v>1.4087722446770372</v>
      </c>
      <c r="FJ148" s="27">
        <v>4.6535471204759915</v>
      </c>
      <c r="FK148" s="27">
        <v>33.833520653999997</v>
      </c>
      <c r="FL148" s="27">
        <v>6.0416401758690448</v>
      </c>
      <c r="FM148" s="27">
        <v>4.4072923935301525</v>
      </c>
      <c r="FN148" s="27">
        <v>4.3359970727910238</v>
      </c>
      <c r="FO148" s="27">
        <v>34.09106946</v>
      </c>
      <c r="FP148" s="27">
        <v>6.7789287747688594</v>
      </c>
      <c r="FQ148" s="27">
        <v>4.9451341615232698</v>
      </c>
      <c r="FR148" s="27">
        <v>4.4390015385702455</v>
      </c>
      <c r="FS148" s="28">
        <v>30.832933754999999</v>
      </c>
      <c r="FT148" s="28">
        <v>7.6316144410453459</v>
      </c>
      <c r="FU148" s="28">
        <v>5.5671564835514076</v>
      </c>
      <c r="FV148" s="28">
        <v>9.4676085517284712</v>
      </c>
      <c r="FW148" s="28">
        <v>8.0501715910769622</v>
      </c>
      <c r="FX148" s="28">
        <v>1.3058168245821129</v>
      </c>
      <c r="FY148" s="28">
        <v>0.95257519329121798</v>
      </c>
      <c r="FZ148" s="28">
        <v>8.0501715910769622</v>
      </c>
      <c r="GA148" s="28">
        <v>7.9741887007631327</v>
      </c>
      <c r="GB148" s="28">
        <v>1.2934916541892045</v>
      </c>
      <c r="GC148" s="28">
        <v>0.94358415308683929</v>
      </c>
      <c r="GD148" s="28">
        <v>7.9741887007631327</v>
      </c>
      <c r="GE148" s="28">
        <v>7.7504843532763035</v>
      </c>
      <c r="GF148" s="28">
        <v>1.2572046139223541</v>
      </c>
      <c r="GG148" s="28">
        <v>0.91711326241867597</v>
      </c>
      <c r="GH148" s="28">
        <v>7.7504843532763035</v>
      </c>
      <c r="GI148" s="28">
        <v>7.4908144392855815</v>
      </c>
      <c r="GJ148" s="28">
        <v>1.2150836058555543</v>
      </c>
      <c r="GK148" s="28">
        <v>0.88638657346389627</v>
      </c>
      <c r="GL148" s="28">
        <v>7.4908144392855815</v>
      </c>
      <c r="GM148" s="28">
        <v>7.1954927273868652</v>
      </c>
      <c r="GN148" s="28">
        <v>1.167179526333922</v>
      </c>
      <c r="GO148" s="28">
        <v>0.85144121439765819</v>
      </c>
      <c r="GP148" s="28">
        <v>7.1954927273868652</v>
      </c>
      <c r="GQ148" s="28">
        <v>6.8573019411818992</v>
      </c>
      <c r="GR148" s="28">
        <v>1.1123216623059557</v>
      </c>
      <c r="GS148" s="28">
        <v>0.81142316634814993</v>
      </c>
      <c r="GT148" s="28">
        <v>6.8573019411818992</v>
      </c>
      <c r="GU148" s="28">
        <v>6.4776175628950847</v>
      </c>
      <c r="GV148" s="28">
        <v>1.0507331304854071</v>
      </c>
      <c r="GW148" s="28">
        <v>0.7664951898517095</v>
      </c>
      <c r="GX148" s="28">
        <v>6.4776175628950847</v>
      </c>
      <c r="GY148" s="28">
        <v>6.0678170346604281</v>
      </c>
      <c r="GZ148" s="28">
        <v>0.98425946362784589</v>
      </c>
      <c r="HA148" s="28">
        <v>0.71800357535908632</v>
      </c>
      <c r="HB148" s="28">
        <v>6.0678170346604281</v>
      </c>
      <c r="HC148" s="28">
        <v>3.5734806981252549</v>
      </c>
      <c r="HD148" s="28">
        <v>0.57965363410435433</v>
      </c>
      <c r="HE148" s="28">
        <v>0.42284925584843452</v>
      </c>
      <c r="HF148" s="28">
        <v>3.5734806981252549</v>
      </c>
      <c r="HG148" s="28">
        <v>2.1871834829037717</v>
      </c>
      <c r="HH148" s="28">
        <v>0.35478262271944472</v>
      </c>
      <c r="HI148" s="28">
        <v>0.25880898381095163</v>
      </c>
      <c r="HJ148" s="28">
        <v>2.1871834829037717</v>
      </c>
      <c r="HK148" s="28">
        <v>4.907727992941691</v>
      </c>
      <c r="HL148" s="28">
        <v>0.79608163765842355</v>
      </c>
      <c r="HM148" s="28">
        <v>0.5807304712211393</v>
      </c>
      <c r="HN148" s="28">
        <v>0.61015181848724609</v>
      </c>
      <c r="HO148" s="28">
        <v>29.419457526768689</v>
      </c>
      <c r="HP148" s="28">
        <v>4.772124690002296</v>
      </c>
      <c r="HQ148" s="28">
        <v>3.4811985214262182</v>
      </c>
      <c r="HR148" s="28">
        <v>-5.7298306245037764</v>
      </c>
      <c r="HS148" s="28">
        <v>26.574511154665512</v>
      </c>
      <c r="HT148" s="28">
        <v>4.3106464723399593</v>
      </c>
      <c r="HU148" s="28">
        <v>3.1445565865743941</v>
      </c>
      <c r="HV148" s="28">
        <v>-11.020791521152788</v>
      </c>
      <c r="HW148" s="29">
        <v>30.804171180000001</v>
      </c>
      <c r="HX148" s="29">
        <v>7.6317033430556123</v>
      </c>
      <c r="HY148" s="29">
        <v>5.5672213363301584</v>
      </c>
      <c r="HZ148" s="29">
        <v>9.5376515402940925</v>
      </c>
      <c r="IA148" s="29">
        <v>30.756415667999999</v>
      </c>
      <c r="IB148" s="29">
        <v>7.624111318594716</v>
      </c>
      <c r="IC148" s="29">
        <v>5.5616830601859339</v>
      </c>
      <c r="ID148" s="29">
        <v>9.4266027768732705</v>
      </c>
      <c r="IE148" s="29">
        <v>30.813027098999999</v>
      </c>
      <c r="IF148" s="29">
        <v>7.6146514524307847</v>
      </c>
      <c r="IG148" s="29">
        <v>5.5547822195243812</v>
      </c>
      <c r="IH148" s="29">
        <v>8.900590621386705</v>
      </c>
      <c r="II148" s="29">
        <v>30.894273048999999</v>
      </c>
      <c r="IJ148" s="29">
        <v>7.5655263140217723</v>
      </c>
      <c r="IK148" s="29">
        <v>5.5189461149999977</v>
      </c>
      <c r="IL148" s="29">
        <v>8.7410000785660102</v>
      </c>
      <c r="IM148" s="29">
        <v>31.008285733000001</v>
      </c>
      <c r="IN148" s="29">
        <v>7.511455145253878</v>
      </c>
      <c r="IO148" s="29">
        <v>5.4795019501899436</v>
      </c>
      <c r="IP148" s="29">
        <v>8.5699249730024079</v>
      </c>
      <c r="IQ148" s="29">
        <v>31.168398215</v>
      </c>
      <c r="IR148" s="29">
        <v>7.4519565253101439</v>
      </c>
      <c r="IS148" s="29">
        <v>5.4360985353108306</v>
      </c>
      <c r="IT148" s="29">
        <v>8.3970342167421634</v>
      </c>
      <c r="IU148" s="29">
        <v>31.364488032000001</v>
      </c>
      <c r="IV148" s="29">
        <v>7.3877538016091364</v>
      </c>
      <c r="IW148" s="29">
        <v>5.389263542233695</v>
      </c>
      <c r="IX148" s="29">
        <v>8.2065663188704114</v>
      </c>
      <c r="IY148" s="29">
        <v>31.629382097000001</v>
      </c>
      <c r="IZ148" s="29">
        <v>7.3197957709895798</v>
      </c>
      <c r="JA148" s="29">
        <v>5.3396891050427584</v>
      </c>
      <c r="JB148" s="29">
        <v>7.9957379966018074</v>
      </c>
      <c r="JC148" s="29">
        <v>31.945414812999999</v>
      </c>
      <c r="JD148" s="29">
        <v>7.2483875294577222</v>
      </c>
      <c r="JE148" s="29">
        <v>5.2875977870268773</v>
      </c>
      <c r="JF148" s="29">
        <v>7.7774792586782837</v>
      </c>
      <c r="JG148" s="29">
        <v>32.338683756000002</v>
      </c>
      <c r="JH148" s="29">
        <v>6.8451831384077693</v>
      </c>
      <c r="JI148" s="29">
        <v>4.9934657973711376</v>
      </c>
      <c r="JJ148" s="29">
        <v>7.5345559000953912</v>
      </c>
      <c r="JK148" s="29">
        <v>34.564201842999999</v>
      </c>
      <c r="JL148" s="29">
        <v>6.5172495949710623</v>
      </c>
      <c r="JM148" s="29">
        <v>4.7542428430904984</v>
      </c>
      <c r="JN148" s="29">
        <v>1.9206655355756155</v>
      </c>
      <c r="JO148" s="29">
        <v>34.520682872407853</v>
      </c>
      <c r="JP148" s="29">
        <v>5.5995934969658476</v>
      </c>
      <c r="JQ148" s="29">
        <v>4.084825495667423</v>
      </c>
      <c r="JR148" s="29">
        <v>-4.6040026763001336</v>
      </c>
      <c r="JS148" s="29">
        <v>35.810172285</v>
      </c>
      <c r="JT148" s="29">
        <v>6.7767266335264074</v>
      </c>
      <c r="JU148" s="29">
        <v>4.9435277301462239</v>
      </c>
      <c r="JV148" s="29">
        <v>-10.424294204985955</v>
      </c>
      <c r="JW148" s="29">
        <v>35.451544753</v>
      </c>
      <c r="JX148" s="29">
        <v>6.2067277182034344</v>
      </c>
      <c r="JY148" s="29">
        <v>4.5277214572309354</v>
      </c>
      <c r="JZ148" s="29">
        <v>-10.358937900370762</v>
      </c>
    </row>
    <row r="149" spans="1:286" ht="15" thickBot="1" x14ac:dyDescent="0.35">
      <c r="A149" s="2"/>
      <c r="B149" s="74" t="s">
        <v>639</v>
      </c>
      <c r="C149" s="74" t="s">
        <v>484</v>
      </c>
      <c r="D149" s="74" t="s">
        <v>876</v>
      </c>
      <c r="E149" s="87">
        <v>399322</v>
      </c>
      <c r="F149" s="84">
        <v>404583</v>
      </c>
      <c r="G149" s="22">
        <v>29.651673298999999</v>
      </c>
      <c r="H149" s="22">
        <v>11.406951337477061</v>
      </c>
      <c r="I149" s="22">
        <v>8.1984005248016523</v>
      </c>
      <c r="J149" s="22">
        <v>17.054401917866738</v>
      </c>
      <c r="K149" s="22">
        <v>29.651013595999999</v>
      </c>
      <c r="L149" s="22">
        <v>11.402455657216803</v>
      </c>
      <c r="M149" s="22">
        <v>8.1951693908803609</v>
      </c>
      <c r="N149" s="22">
        <v>16.830619402356014</v>
      </c>
      <c r="O149" s="22">
        <v>29.691887504</v>
      </c>
      <c r="P149" s="22">
        <v>11.39660729425321</v>
      </c>
      <c r="Q149" s="22">
        <v>8.1909660572663707</v>
      </c>
      <c r="R149" s="22">
        <v>16.447011996559475</v>
      </c>
      <c r="S149" s="22">
        <v>29.744181894</v>
      </c>
      <c r="T149" s="22">
        <v>11.380632905574972</v>
      </c>
      <c r="U149" s="22">
        <v>8.1794849495936504</v>
      </c>
      <c r="V149" s="22">
        <v>16.256581984104763</v>
      </c>
      <c r="W149" s="22">
        <v>29.813746574</v>
      </c>
      <c r="X149" s="22">
        <v>11.362016502649388</v>
      </c>
      <c r="Y149" s="22">
        <v>8.1661049742611027</v>
      </c>
      <c r="Z149" s="22">
        <v>16.107045309386493</v>
      </c>
      <c r="AA149" s="22">
        <v>29.904503921</v>
      </c>
      <c r="AB149" s="22">
        <v>11.340798827964658</v>
      </c>
      <c r="AC149" s="22">
        <v>8.1508554136971991</v>
      </c>
      <c r="AD149" s="22">
        <v>15.887944602285376</v>
      </c>
      <c r="AE149" s="22">
        <v>30.009358321000001</v>
      </c>
      <c r="AF149" s="22">
        <v>11.316501412721282</v>
      </c>
      <c r="AG149" s="22">
        <v>8.1333923829548702</v>
      </c>
      <c r="AH149" s="22">
        <v>15.645397082271179</v>
      </c>
      <c r="AI149" s="22">
        <v>30.142379760000001</v>
      </c>
      <c r="AJ149" s="22">
        <v>11.289229924659201</v>
      </c>
      <c r="AK149" s="22">
        <v>8.1137918275193694</v>
      </c>
      <c r="AL149" s="22">
        <v>15.39758629197766</v>
      </c>
      <c r="AM149" s="22">
        <v>30.295398781999999</v>
      </c>
      <c r="AN149" s="22">
        <v>11.259816105435373</v>
      </c>
      <c r="AO149" s="22">
        <v>8.0926515364962288</v>
      </c>
      <c r="AP149" s="22">
        <v>15.138256714344349</v>
      </c>
      <c r="AQ149" s="22">
        <v>30.438464831000001</v>
      </c>
      <c r="AR149" s="22">
        <v>10.942610183826471</v>
      </c>
      <c r="AS149" s="22">
        <v>7.8646693949713047</v>
      </c>
      <c r="AT149" s="22">
        <v>14.818208046816338</v>
      </c>
      <c r="AU149" s="22">
        <v>30.986835202000002</v>
      </c>
      <c r="AV149" s="22">
        <v>10.747156308503909</v>
      </c>
      <c r="AW149" s="22">
        <v>7.7241928463641099</v>
      </c>
      <c r="AX149" s="22">
        <v>13.311914571884552</v>
      </c>
      <c r="AY149" s="22">
        <v>31.599830633</v>
      </c>
      <c r="AZ149" s="22">
        <v>10.257008979368452</v>
      </c>
      <c r="BA149" s="22">
        <v>7.3719143100989566</v>
      </c>
      <c r="BB149" s="22">
        <v>11.64733861703993</v>
      </c>
      <c r="BC149" s="22">
        <v>31.884238533000001</v>
      </c>
      <c r="BD149" s="22">
        <v>10.096551496907907</v>
      </c>
      <c r="BE149" s="22">
        <v>7.2565903581074283</v>
      </c>
      <c r="BF149" s="22">
        <v>10.706077788893026</v>
      </c>
      <c r="BG149" s="22">
        <v>32.070122699999999</v>
      </c>
      <c r="BH149" s="22">
        <v>9.7033531355138134</v>
      </c>
      <c r="BI149" s="22">
        <v>6.9739909538464948</v>
      </c>
      <c r="BJ149" s="22">
        <v>10.232394343840454</v>
      </c>
      <c r="BK149" s="25">
        <v>29.665408415999998</v>
      </c>
      <c r="BL149" s="25">
        <v>11.406189140573304</v>
      </c>
      <c r="BM149" s="25">
        <v>8.1978527188795525</v>
      </c>
      <c r="BN149" s="25">
        <v>17.007027760299014</v>
      </c>
      <c r="BO149" s="25">
        <v>29.671187921000001</v>
      </c>
      <c r="BP149" s="25">
        <v>11.402309627840078</v>
      </c>
      <c r="BQ149" s="25">
        <v>8.1950644366920447</v>
      </c>
      <c r="BR149" s="25">
        <v>16.897599835429027</v>
      </c>
      <c r="BS149" s="25">
        <v>29.702700429</v>
      </c>
      <c r="BT149" s="25">
        <v>11.398291621419585</v>
      </c>
      <c r="BU149" s="25">
        <v>8.192176616364609</v>
      </c>
      <c r="BV149" s="25">
        <v>16.675354363500613</v>
      </c>
      <c r="BW149" s="25">
        <v>29.738107279000001</v>
      </c>
      <c r="BX149" s="25">
        <v>11.391841124031954</v>
      </c>
      <c r="BY149" s="25">
        <v>8.1875405168842654</v>
      </c>
      <c r="BZ149" s="25">
        <v>16.520893372834895</v>
      </c>
      <c r="CA149" s="25">
        <v>29.781679385</v>
      </c>
      <c r="CB149" s="25">
        <v>11.385058768615995</v>
      </c>
      <c r="CC149" s="25">
        <v>8.1826659045048036</v>
      </c>
      <c r="CD149" s="25">
        <v>16.403859084986117</v>
      </c>
      <c r="CE149" s="25">
        <v>29.834566882000001</v>
      </c>
      <c r="CF149" s="25">
        <v>11.377852936762501</v>
      </c>
      <c r="CG149" s="25">
        <v>8.177486931271595</v>
      </c>
      <c r="CH149" s="25">
        <v>16.224499543152007</v>
      </c>
      <c r="CI149" s="25">
        <v>29.894232981000002</v>
      </c>
      <c r="CJ149" s="25">
        <v>11.370403376422322</v>
      </c>
      <c r="CK149" s="25">
        <v>8.1721327855760837</v>
      </c>
      <c r="CL149" s="25">
        <v>16.013245087156001</v>
      </c>
      <c r="CM149" s="25">
        <v>29.964948334999999</v>
      </c>
      <c r="CN149" s="25">
        <v>11.362514742065651</v>
      </c>
      <c r="CO149" s="25">
        <v>8.1664630687397164</v>
      </c>
      <c r="CP149" s="25">
        <v>15.796110425503269</v>
      </c>
      <c r="CQ149" s="25">
        <v>30.044708974999999</v>
      </c>
      <c r="CR149" s="25">
        <v>11.354458275840063</v>
      </c>
      <c r="CS149" s="25">
        <v>8.1606727278346138</v>
      </c>
      <c r="CT149" s="25">
        <v>15.561716166285681</v>
      </c>
      <c r="CU149" s="25">
        <v>30.135997408000001</v>
      </c>
      <c r="CV149" s="25">
        <v>11.071002442959989</v>
      </c>
      <c r="CW149" s="25">
        <v>7.9569474396055799</v>
      </c>
      <c r="CX149" s="25">
        <v>15.267527017086101</v>
      </c>
      <c r="CY149" s="25">
        <v>30.459778438000001</v>
      </c>
      <c r="CZ149" s="25">
        <v>11.038711297397995</v>
      </c>
      <c r="DA149" s="25">
        <v>7.9337391574897325</v>
      </c>
      <c r="DB149" s="25">
        <v>14.153294495582371</v>
      </c>
      <c r="DC149" s="25">
        <v>30.806131679</v>
      </c>
      <c r="DD149" s="25">
        <v>10.708527189527645</v>
      </c>
      <c r="DE149" s="25">
        <v>7.6964293379631288</v>
      </c>
      <c r="DF149" s="25">
        <v>12.994523050685762</v>
      </c>
      <c r="DG149" s="25">
        <v>31.137688212</v>
      </c>
      <c r="DH149" s="25">
        <v>10.664220827587817</v>
      </c>
      <c r="DI149" s="25">
        <v>7.6645854832614679</v>
      </c>
      <c r="DJ149" s="25">
        <v>11.882288026900577</v>
      </c>
      <c r="DK149" s="25">
        <v>31.347876611</v>
      </c>
      <c r="DL149" s="25">
        <v>10.357754351362646</v>
      </c>
      <c r="DM149" s="25">
        <v>7.4443219925894484</v>
      </c>
      <c r="DN149" s="25">
        <v>11.368732403341774</v>
      </c>
      <c r="DO149" s="27">
        <v>29.651301230000001</v>
      </c>
      <c r="DP149" s="27">
        <v>11.40728315643857</v>
      </c>
      <c r="DQ149" s="27">
        <v>8.1986390096226778</v>
      </c>
      <c r="DR149" s="27">
        <v>17.055807768679504</v>
      </c>
      <c r="DS149" s="27">
        <v>29.644201151000001</v>
      </c>
      <c r="DT149" s="27">
        <v>11.403880440244528</v>
      </c>
      <c r="DU149" s="27">
        <v>8.1961934104958249</v>
      </c>
      <c r="DV149" s="27">
        <v>16.857516661844631</v>
      </c>
      <c r="DW149" s="27">
        <v>29.675275801000002</v>
      </c>
      <c r="DX149" s="27">
        <v>11.39998033228408</v>
      </c>
      <c r="DY149" s="27">
        <v>8.1933903261130006</v>
      </c>
      <c r="DZ149" s="27">
        <v>16.506334534614702</v>
      </c>
      <c r="EA149" s="27">
        <v>29.716601701999998</v>
      </c>
      <c r="EB149" s="27">
        <v>11.387017111273627</v>
      </c>
      <c r="EC149" s="27">
        <v>8.1840734039318708</v>
      </c>
      <c r="ED149" s="27">
        <v>16.347122562706272</v>
      </c>
      <c r="EE149" s="27">
        <v>29.772570739999999</v>
      </c>
      <c r="EF149" s="27">
        <v>11.373017797673082</v>
      </c>
      <c r="EG149" s="27">
        <v>8.1740118216059692</v>
      </c>
      <c r="EH149" s="27">
        <v>16.231393998294777</v>
      </c>
      <c r="EI149" s="27">
        <v>29.843161926000001</v>
      </c>
      <c r="EJ149" s="27">
        <v>11.358139871444886</v>
      </c>
      <c r="EK149" s="27">
        <v>8.1633187630850248</v>
      </c>
      <c r="EL149" s="27">
        <v>16.059086153722447</v>
      </c>
      <c r="EM149" s="27">
        <v>29.923668865</v>
      </c>
      <c r="EN149" s="27">
        <v>11.342284457467557</v>
      </c>
      <c r="EO149" s="27">
        <v>8.1519231648724144</v>
      </c>
      <c r="EP149" s="27">
        <v>15.865455745688422</v>
      </c>
      <c r="EQ149" s="27">
        <v>30.023745898000001</v>
      </c>
      <c r="ER149" s="27">
        <v>11.325630641058538</v>
      </c>
      <c r="ES149" s="27">
        <v>8.1399537391119079</v>
      </c>
      <c r="ET149" s="27">
        <v>15.677544529919556</v>
      </c>
      <c r="EU149" s="27">
        <v>30.139933088999999</v>
      </c>
      <c r="EV149" s="27">
        <v>11.308348687849579</v>
      </c>
      <c r="EW149" s="27">
        <v>8.1275328590655072</v>
      </c>
      <c r="EX149" s="27">
        <v>15.477774635547062</v>
      </c>
      <c r="EY149" s="27">
        <v>30.278428305999999</v>
      </c>
      <c r="EZ149" s="27">
        <v>11.01051060349524</v>
      </c>
      <c r="FA149" s="27">
        <v>7.9134707635208281</v>
      </c>
      <c r="FB149" s="27">
        <v>15.218393855295743</v>
      </c>
      <c r="FC149" s="27">
        <v>30.723158988000002</v>
      </c>
      <c r="FD149" s="27">
        <v>10.902820339509356</v>
      </c>
      <c r="FE149" s="27">
        <v>7.8360716504136114</v>
      </c>
      <c r="FF149" s="27">
        <v>13.999137200058463</v>
      </c>
      <c r="FG149" s="27">
        <v>31.099249839999999</v>
      </c>
      <c r="FH149" s="27">
        <v>10.519083121693797</v>
      </c>
      <c r="FI149" s="27">
        <v>7.5602721563289075</v>
      </c>
      <c r="FJ149" s="27">
        <v>13.014244780920652</v>
      </c>
      <c r="FK149" s="27">
        <v>31.301810969999998</v>
      </c>
      <c r="FL149" s="27">
        <v>10.418610205754698</v>
      </c>
      <c r="FM149" s="27">
        <v>7.4880602933697684</v>
      </c>
      <c r="FN149" s="27">
        <v>12.596953090421554</v>
      </c>
      <c r="FO149" s="27">
        <v>31.403817183000001</v>
      </c>
      <c r="FP149" s="27">
        <v>10.322186571788055</v>
      </c>
      <c r="FQ149" s="27">
        <v>7.4187587290930646</v>
      </c>
      <c r="FR149" s="27">
        <v>12.638614394719299</v>
      </c>
      <c r="FS149" s="28">
        <v>29.652334739</v>
      </c>
      <c r="FT149" s="28">
        <v>11.406951290396533</v>
      </c>
      <c r="FU149" s="28">
        <v>8.1984004909639481</v>
      </c>
      <c r="FV149" s="28">
        <v>17.053442281922706</v>
      </c>
      <c r="FW149" s="28">
        <v>29.653866724</v>
      </c>
      <c r="FX149" s="28">
        <v>11.402455455471728</v>
      </c>
      <c r="FY149" s="28">
        <v>8.1951692458822034</v>
      </c>
      <c r="FZ149" s="28">
        <v>16.839674892571882</v>
      </c>
      <c r="GA149" s="28">
        <v>29.705043959000001</v>
      </c>
      <c r="GB149" s="28">
        <v>11.39660687373393</v>
      </c>
      <c r="GC149" s="28">
        <v>8.1909657550308843</v>
      </c>
      <c r="GD149" s="28">
        <v>16.476327893463541</v>
      </c>
      <c r="GE149" s="28">
        <v>29.778580816999998</v>
      </c>
      <c r="GF149" s="28">
        <v>11.379929147227754</v>
      </c>
      <c r="GG149" s="28">
        <v>8.1789791446127698</v>
      </c>
      <c r="GH149" s="28">
        <v>16.316618978353119</v>
      </c>
      <c r="GI149" s="28">
        <v>29.882608197</v>
      </c>
      <c r="GJ149" s="28">
        <v>11.360578721989796</v>
      </c>
      <c r="GK149" s="28">
        <v>8.1650716129916958</v>
      </c>
      <c r="GL149" s="28">
        <v>16.211126958078541</v>
      </c>
      <c r="GM149" s="28">
        <v>30.025299954000001</v>
      </c>
      <c r="GN149" s="28">
        <v>11.338619704070583</v>
      </c>
      <c r="GO149" s="28">
        <v>8.1492892344484016</v>
      </c>
      <c r="GP149" s="28">
        <v>16.059048075215557</v>
      </c>
      <c r="GQ149" s="28">
        <v>30.147262025</v>
      </c>
      <c r="GR149" s="28">
        <v>11.313559738719309</v>
      </c>
      <c r="GS149" s="28">
        <v>8.1312781439292028</v>
      </c>
      <c r="GT149" s="28">
        <v>15.890890886025916</v>
      </c>
      <c r="GU149" s="28">
        <v>30.253555485</v>
      </c>
      <c r="GV149" s="28">
        <v>11.285525016579436</v>
      </c>
      <c r="GW149" s="28">
        <v>8.1111290371342033</v>
      </c>
      <c r="GX149" s="28">
        <v>15.720185586676221</v>
      </c>
      <c r="GY149" s="28">
        <v>30.376945242000001</v>
      </c>
      <c r="GZ149" s="28">
        <v>11.255341002371491</v>
      </c>
      <c r="HA149" s="28">
        <v>8.0894351918111305</v>
      </c>
      <c r="HB149" s="28">
        <v>15.561607507792367</v>
      </c>
      <c r="HC149" s="28">
        <v>30.520379038000002</v>
      </c>
      <c r="HD149" s="28">
        <v>10.945479163639463</v>
      </c>
      <c r="HE149" s="28">
        <v>7.866731387252031</v>
      </c>
      <c r="HF149" s="28">
        <v>15.370414083700746</v>
      </c>
      <c r="HG149" s="28">
        <v>31.166351488</v>
      </c>
      <c r="HH149" s="28">
        <v>10.746379243119465</v>
      </c>
      <c r="HI149" s="28">
        <v>7.7236343541721864</v>
      </c>
      <c r="HJ149" s="28">
        <v>14.368615426578838</v>
      </c>
      <c r="HK149" s="28">
        <v>32.015950494999998</v>
      </c>
      <c r="HL149" s="28">
        <v>9.9591920685529089</v>
      </c>
      <c r="HM149" s="28">
        <v>7.1578674323935072</v>
      </c>
      <c r="HN149" s="28">
        <v>9.7763805659238727</v>
      </c>
      <c r="HO149" s="28">
        <v>32.488378460999996</v>
      </c>
      <c r="HP149" s="28">
        <v>9.7976592168619714</v>
      </c>
      <c r="HQ149" s="28">
        <v>7.041770591362484</v>
      </c>
      <c r="HR149" s="28">
        <v>5.4490554704393901</v>
      </c>
      <c r="HS149" s="28">
        <v>32.776409743999999</v>
      </c>
      <c r="HT149" s="28">
        <v>8.5844858784947871</v>
      </c>
      <c r="HU149" s="28">
        <v>6.1698390261538671</v>
      </c>
      <c r="HV149" s="28">
        <v>2.1308323087993628</v>
      </c>
      <c r="HW149" s="29">
        <v>29.636865188999998</v>
      </c>
      <c r="HX149" s="29">
        <v>11.406936926828291</v>
      </c>
      <c r="HY149" s="29">
        <v>8.1983901675846393</v>
      </c>
      <c r="HZ149" s="29">
        <v>17.10988520930983</v>
      </c>
      <c r="IA149" s="29">
        <v>29.623262497999999</v>
      </c>
      <c r="IB149" s="29">
        <v>11.403293500510332</v>
      </c>
      <c r="IC149" s="29">
        <v>8.1957715653522367</v>
      </c>
      <c r="ID149" s="29">
        <v>16.950428011223046</v>
      </c>
      <c r="IE149" s="29">
        <v>29.659046947</v>
      </c>
      <c r="IF149" s="29">
        <v>11.398838420494979</v>
      </c>
      <c r="IG149" s="29">
        <v>8.1925696116263627</v>
      </c>
      <c r="IH149" s="29">
        <v>16.641479183657403</v>
      </c>
      <c r="II149" s="29">
        <v>29.720261639</v>
      </c>
      <c r="IJ149" s="29">
        <v>11.37662041679215</v>
      </c>
      <c r="IK149" s="29">
        <v>8.1766010949010504</v>
      </c>
      <c r="IL149" s="29">
        <v>16.523706514632067</v>
      </c>
      <c r="IM149" s="29">
        <v>29.811259155999998</v>
      </c>
      <c r="IN149" s="29">
        <v>11.352246713862094</v>
      </c>
      <c r="IO149" s="29">
        <v>8.1590832346962294</v>
      </c>
      <c r="IP149" s="29">
        <v>16.458706306954326</v>
      </c>
      <c r="IQ149" s="29">
        <v>29.945505486000002</v>
      </c>
      <c r="IR149" s="29">
        <v>11.32554565729761</v>
      </c>
      <c r="IS149" s="29">
        <v>8.1398926596096306</v>
      </c>
      <c r="IT149" s="29">
        <v>16.321199501276446</v>
      </c>
      <c r="IU149" s="29">
        <v>30.035541160000001</v>
      </c>
      <c r="IV149" s="29">
        <v>11.296806177501246</v>
      </c>
      <c r="IW149" s="29">
        <v>8.119237029610499</v>
      </c>
      <c r="IX149" s="29">
        <v>16.1744467782786</v>
      </c>
      <c r="IY149" s="29">
        <v>30.127843458000001</v>
      </c>
      <c r="IZ149" s="29">
        <v>11.266451081465481</v>
      </c>
      <c r="JA149" s="29">
        <v>8.0974202244092357</v>
      </c>
      <c r="JB149" s="29">
        <v>16.039088436076096</v>
      </c>
      <c r="JC149" s="29">
        <v>30.238168288000001</v>
      </c>
      <c r="JD149" s="29">
        <v>11.234616810366841</v>
      </c>
      <c r="JE149" s="29">
        <v>8.0745403069658881</v>
      </c>
      <c r="JF149" s="29">
        <v>15.910652358623768</v>
      </c>
      <c r="JG149" s="29">
        <v>30.393436077</v>
      </c>
      <c r="JH149" s="29">
        <v>11.177862761406349</v>
      </c>
      <c r="JI149" s="29">
        <v>8.0337500545122271</v>
      </c>
      <c r="JJ149" s="29">
        <v>15.577127458434235</v>
      </c>
      <c r="JK149" s="29">
        <v>31.616769177000002</v>
      </c>
      <c r="JL149" s="29">
        <v>10.99031667760794</v>
      </c>
      <c r="JM149" s="29">
        <v>7.8989569913748632</v>
      </c>
      <c r="JN149" s="29">
        <v>10.914470351346594</v>
      </c>
      <c r="JO149" s="29">
        <v>32.385568040000003</v>
      </c>
      <c r="JP149" s="29">
        <v>9.3597676577411768</v>
      </c>
      <c r="JQ149" s="29">
        <v>6.727049305903213</v>
      </c>
      <c r="JR149" s="29">
        <v>6.5678293839065347</v>
      </c>
      <c r="JS149" s="29">
        <v>32.763768796000001</v>
      </c>
      <c r="JT149" s="29">
        <v>9.2367012772308481</v>
      </c>
      <c r="JU149" s="29">
        <v>6.6385990750999602</v>
      </c>
      <c r="JV149" s="29">
        <v>3.0617023240614856</v>
      </c>
      <c r="JW149" s="29">
        <v>32.742620656</v>
      </c>
      <c r="JX149" s="29">
        <v>8.6430981820959314</v>
      </c>
      <c r="JY149" s="29">
        <v>6.211964842806097</v>
      </c>
      <c r="JZ149" s="29">
        <v>3.0463582780047105</v>
      </c>
    </row>
    <row r="150" spans="1:286" ht="15" thickBot="1" x14ac:dyDescent="0.35">
      <c r="A150" s="2"/>
      <c r="B150" s="74" t="s">
        <v>508</v>
      </c>
      <c r="C150" s="74" t="s">
        <v>508</v>
      </c>
      <c r="D150" s="74" t="s">
        <v>874</v>
      </c>
      <c r="E150" s="87">
        <v>393262</v>
      </c>
      <c r="F150" s="84">
        <v>404755</v>
      </c>
      <c r="G150" s="22">
        <v>35.007941962414954</v>
      </c>
      <c r="H150" s="22">
        <v>5.6786317026069666</v>
      </c>
      <c r="I150" s="22">
        <v>4.1424827662727965</v>
      </c>
      <c r="J150" s="22">
        <v>30.380469520165033</v>
      </c>
      <c r="K150" s="22">
        <v>27.645078662397179</v>
      </c>
      <c r="L150" s="22">
        <v>4.484303027064394</v>
      </c>
      <c r="M150" s="22">
        <v>3.2712366255115968</v>
      </c>
      <c r="N150" s="22">
        <v>27.645078662397179</v>
      </c>
      <c r="O150" s="22">
        <v>27.567892902012876</v>
      </c>
      <c r="P150" s="22">
        <v>4.4717827393428626</v>
      </c>
      <c r="Q150" s="22">
        <v>3.2621032499325091</v>
      </c>
      <c r="R150" s="22">
        <v>27.567892902012876</v>
      </c>
      <c r="S150" s="22">
        <v>27.324678598899034</v>
      </c>
      <c r="T150" s="22">
        <v>4.4323309928313845</v>
      </c>
      <c r="U150" s="22">
        <v>3.2333237501195291</v>
      </c>
      <c r="V150" s="22">
        <v>27.324678598899034</v>
      </c>
      <c r="W150" s="22">
        <v>27.051324873478091</v>
      </c>
      <c r="X150" s="22">
        <v>4.3879903362778618</v>
      </c>
      <c r="Y150" s="22">
        <v>3.2009778584967523</v>
      </c>
      <c r="Z150" s="22">
        <v>27.051324873478091</v>
      </c>
      <c r="AA150" s="22">
        <v>26.748311220315085</v>
      </c>
      <c r="AB150" s="22">
        <v>4.3388385484057963</v>
      </c>
      <c r="AC150" s="22">
        <v>3.165122313560099</v>
      </c>
      <c r="AD150" s="22">
        <v>26.748311220315085</v>
      </c>
      <c r="AE150" s="22">
        <v>26.41161641057198</v>
      </c>
      <c r="AF150" s="22">
        <v>4.2842233464392514</v>
      </c>
      <c r="AG150" s="22">
        <v>3.1252812841059336</v>
      </c>
      <c r="AH150" s="22">
        <v>26.41161641057198</v>
      </c>
      <c r="AI150" s="22">
        <v>26.041873445121297</v>
      </c>
      <c r="AJ150" s="22">
        <v>4.2242474093310838</v>
      </c>
      <c r="AK150" s="22">
        <v>3.081529673000817</v>
      </c>
      <c r="AL150" s="22">
        <v>26.041873445121297</v>
      </c>
      <c r="AM150" s="22">
        <v>25.648978709499151</v>
      </c>
      <c r="AN150" s="22">
        <v>4.1605160279237836</v>
      </c>
      <c r="AO150" s="22">
        <v>3.0350385175646757</v>
      </c>
      <c r="AP150" s="22">
        <v>25.648978709499151</v>
      </c>
      <c r="AQ150" s="22">
        <v>22.453515499612756</v>
      </c>
      <c r="AR150" s="22">
        <v>3.6421805397177995</v>
      </c>
      <c r="AS150" s="22">
        <v>2.656919995446902</v>
      </c>
      <c r="AT150" s="22">
        <v>22.453515499612756</v>
      </c>
      <c r="AU150" s="22">
        <v>19.959632299789256</v>
      </c>
      <c r="AV150" s="22">
        <v>3.2376482134153566</v>
      </c>
      <c r="AW150" s="22">
        <v>2.3618192955126562</v>
      </c>
      <c r="AX150" s="22">
        <v>19.959632299789256</v>
      </c>
      <c r="AY150" s="22">
        <v>14.911407121456175</v>
      </c>
      <c r="AZ150" s="22">
        <v>2.4187765536543155</v>
      </c>
      <c r="BA150" s="22">
        <v>1.764463820461857</v>
      </c>
      <c r="BB150" s="22">
        <v>14.911407121456175</v>
      </c>
      <c r="BC150" s="22">
        <v>13.095387948812224</v>
      </c>
      <c r="BD150" s="22">
        <v>2.1242004241180612</v>
      </c>
      <c r="BE150" s="22">
        <v>1.549574635202833</v>
      </c>
      <c r="BF150" s="22">
        <v>13.095387948812224</v>
      </c>
      <c r="BG150" s="22">
        <v>9.2900413530509027</v>
      </c>
      <c r="BH150" s="22">
        <v>1.5069358662272359</v>
      </c>
      <c r="BI150" s="22">
        <v>1.0992887340904471</v>
      </c>
      <c r="BJ150" s="22">
        <v>9.2900413530509027</v>
      </c>
      <c r="BK150" s="25">
        <v>35.029306516389347</v>
      </c>
      <c r="BL150" s="25">
        <v>5.6820972429018317</v>
      </c>
      <c r="BM150" s="25">
        <v>4.1450108296688981</v>
      </c>
      <c r="BN150" s="25">
        <v>30.251757400096498</v>
      </c>
      <c r="BO150" s="25">
        <v>34.999567394481673</v>
      </c>
      <c r="BP150" s="25">
        <v>5.6772732655125315</v>
      </c>
      <c r="BQ150" s="25">
        <v>4.141491805325253</v>
      </c>
      <c r="BR150" s="25">
        <v>30.338156530984769</v>
      </c>
      <c r="BS150" s="25">
        <v>34.966180660930512</v>
      </c>
      <c r="BT150" s="25">
        <v>5.6718576097223785</v>
      </c>
      <c r="BU150" s="25">
        <v>4.1375411598258314</v>
      </c>
      <c r="BV150" s="25">
        <v>29.89000459849176</v>
      </c>
      <c r="BW150" s="25">
        <v>34.887328967108971</v>
      </c>
      <c r="BX150" s="25">
        <v>5.6590670912503125</v>
      </c>
      <c r="BY150" s="25">
        <v>4.1282106546765185</v>
      </c>
      <c r="BZ150" s="25">
        <v>29.637008800577402</v>
      </c>
      <c r="CA150" s="25">
        <v>34.802532155922378</v>
      </c>
      <c r="CB150" s="25">
        <v>5.6453122164050242</v>
      </c>
      <c r="CC150" s="25">
        <v>4.1181766649791962</v>
      </c>
      <c r="CD150" s="25">
        <v>29.279428786378428</v>
      </c>
      <c r="CE150" s="25">
        <v>34.711889925549727</v>
      </c>
      <c r="CF150" s="25">
        <v>5.6306091572094337</v>
      </c>
      <c r="CG150" s="25">
        <v>4.1074509879994308</v>
      </c>
      <c r="CH150" s="25">
        <v>29.03763767551084</v>
      </c>
      <c r="CI150" s="25">
        <v>34.616375310065997</v>
      </c>
      <c r="CJ150" s="25">
        <v>5.6151157493384281</v>
      </c>
      <c r="CK150" s="25">
        <v>4.0961487626645816</v>
      </c>
      <c r="CL150" s="25">
        <v>28.71139687712223</v>
      </c>
      <c r="CM150" s="25">
        <v>34.514908457396388</v>
      </c>
      <c r="CN150" s="25">
        <v>5.5986568301893955</v>
      </c>
      <c r="CO150" s="25">
        <v>4.0841422102947496</v>
      </c>
      <c r="CP150" s="25">
        <v>28.369733310337754</v>
      </c>
      <c r="CQ150" s="25">
        <v>34.410199936041138</v>
      </c>
      <c r="CR150" s="25">
        <v>5.5816720805705984</v>
      </c>
      <c r="CS150" s="25">
        <v>4.0717520719181</v>
      </c>
      <c r="CT150" s="25">
        <v>27.8569796457639</v>
      </c>
      <c r="CU150" s="25">
        <v>31.632388545923458</v>
      </c>
      <c r="CV150" s="25">
        <v>5.1310838157499932</v>
      </c>
      <c r="CW150" s="25">
        <v>3.7430542060488956</v>
      </c>
      <c r="CX150" s="25">
        <v>27.351159610929958</v>
      </c>
      <c r="CY150" s="25">
        <v>31.234416131951249</v>
      </c>
      <c r="CZ150" s="25">
        <v>5.066528785089468</v>
      </c>
      <c r="DA150" s="25">
        <v>3.6959622099497871</v>
      </c>
      <c r="DB150" s="25">
        <v>25.743236809107351</v>
      </c>
      <c r="DC150" s="25">
        <v>28.147678208481235</v>
      </c>
      <c r="DD150" s="25">
        <v>4.565829605209804</v>
      </c>
      <c r="DE150" s="25">
        <v>3.3307091292144708</v>
      </c>
      <c r="DF150" s="25">
        <v>24.354509182801305</v>
      </c>
      <c r="DG150" s="25">
        <v>27.692435548193338</v>
      </c>
      <c r="DH150" s="25">
        <v>4.4919847786311538</v>
      </c>
      <c r="DI150" s="25">
        <v>3.2768403563303221</v>
      </c>
      <c r="DJ150" s="25">
        <v>23.170609662310909</v>
      </c>
      <c r="DK150" s="25">
        <v>27.172266411957658</v>
      </c>
      <c r="DL150" s="25">
        <v>4.4076082405611094</v>
      </c>
      <c r="DM150" s="25">
        <v>3.2152888465410085</v>
      </c>
      <c r="DN150" s="25">
        <v>22.655312328281411</v>
      </c>
      <c r="DO150" s="27">
        <v>35.011992553973549</v>
      </c>
      <c r="DP150" s="27">
        <v>5.6792887483043009</v>
      </c>
      <c r="DQ150" s="27">
        <v>4.1429620719612794</v>
      </c>
      <c r="DR150" s="27">
        <v>30.382262315707653</v>
      </c>
      <c r="DS150" s="27">
        <v>27.662499044901033</v>
      </c>
      <c r="DT150" s="27">
        <v>4.4871287840444571</v>
      </c>
      <c r="DU150" s="27">
        <v>3.2732979758869365</v>
      </c>
      <c r="DV150" s="27">
        <v>27.662499044901033</v>
      </c>
      <c r="DW150" s="27">
        <v>27.608956431846181</v>
      </c>
      <c r="DX150" s="27">
        <v>4.478443646818735</v>
      </c>
      <c r="DY150" s="27">
        <v>3.2669622891996393</v>
      </c>
      <c r="DZ150" s="27">
        <v>27.608956431846181</v>
      </c>
      <c r="EA150" s="27">
        <v>27.401881985433647</v>
      </c>
      <c r="EB150" s="27">
        <v>4.4448541396874539</v>
      </c>
      <c r="EC150" s="27">
        <v>3.2424592113974549</v>
      </c>
      <c r="ED150" s="27">
        <v>27.401881985433647</v>
      </c>
      <c r="EE150" s="27">
        <v>27.183061717038136</v>
      </c>
      <c r="EF150" s="27">
        <v>4.4093593449743631</v>
      </c>
      <c r="EG150" s="27">
        <v>3.2165662528307171</v>
      </c>
      <c r="EH150" s="27">
        <v>27.183061717038136</v>
      </c>
      <c r="EI150" s="27">
        <v>26.953869338359347</v>
      </c>
      <c r="EJ150" s="27">
        <v>4.3721820921967334</v>
      </c>
      <c r="EK150" s="27">
        <v>3.1894459645299285</v>
      </c>
      <c r="EL150" s="27">
        <v>26.953869338359347</v>
      </c>
      <c r="EM150" s="27">
        <v>26.714278448502792</v>
      </c>
      <c r="EN150" s="27">
        <v>4.3333180988704214</v>
      </c>
      <c r="EO150" s="27">
        <v>3.1610952224825297</v>
      </c>
      <c r="EP150" s="27">
        <v>26.714278448502792</v>
      </c>
      <c r="EQ150" s="27">
        <v>26.46547411981199</v>
      </c>
      <c r="ER150" s="27">
        <v>4.292959595358095</v>
      </c>
      <c r="ES150" s="27">
        <v>3.13165425606176</v>
      </c>
      <c r="ET150" s="27">
        <v>26.46547411981199</v>
      </c>
      <c r="EU150" s="27">
        <v>26.209973474852294</v>
      </c>
      <c r="EV150" s="27">
        <v>4.2515148836391834</v>
      </c>
      <c r="EW150" s="27">
        <v>3.1014209158770254</v>
      </c>
      <c r="EX150" s="27">
        <v>26.209973474852294</v>
      </c>
      <c r="EY150" s="27">
        <v>23.220904172536272</v>
      </c>
      <c r="EZ150" s="27">
        <v>3.7666585124864782</v>
      </c>
      <c r="FA150" s="27">
        <v>2.747724943536439</v>
      </c>
      <c r="FB150" s="27">
        <v>23.220904172536272</v>
      </c>
      <c r="FC150" s="27">
        <v>21.705461968276914</v>
      </c>
      <c r="FD150" s="27">
        <v>3.5208389166412006</v>
      </c>
      <c r="FE150" s="27">
        <v>2.5684029707918925</v>
      </c>
      <c r="FF150" s="27">
        <v>21.705461968276914</v>
      </c>
      <c r="FG150" s="27">
        <v>17.942720348194957</v>
      </c>
      <c r="FH150" s="27">
        <v>2.9104853038679539</v>
      </c>
      <c r="FI150" s="27">
        <v>2.1231585079251114</v>
      </c>
      <c r="FJ150" s="27">
        <v>17.942720348194957</v>
      </c>
      <c r="FK150" s="27">
        <v>16.823045104867727</v>
      </c>
      <c r="FL150" s="27">
        <v>2.7288629925590384</v>
      </c>
      <c r="FM150" s="27">
        <v>1.9906675604628177</v>
      </c>
      <c r="FN150" s="27">
        <v>16.823045104867727</v>
      </c>
      <c r="FO150" s="27">
        <v>15.823087560499946</v>
      </c>
      <c r="FP150" s="27">
        <v>2.5666600667542512</v>
      </c>
      <c r="FQ150" s="27">
        <v>1.8723427843592912</v>
      </c>
      <c r="FR150" s="27">
        <v>15.823087560499946</v>
      </c>
      <c r="FS150" s="28">
        <v>35.007941422131161</v>
      </c>
      <c r="FT150" s="28">
        <v>5.6786316149676335</v>
      </c>
      <c r="FU150" s="28">
        <v>4.1424827023411233</v>
      </c>
      <c r="FV150" s="28">
        <v>30.3735643145762</v>
      </c>
      <c r="FW150" s="28">
        <v>27.645076291962873</v>
      </c>
      <c r="FX150" s="28">
        <v>4.4843026425566901</v>
      </c>
      <c r="FY150" s="28">
        <v>3.2712363450185795</v>
      </c>
      <c r="FZ150" s="28">
        <v>27.645076291962873</v>
      </c>
      <c r="GA150" s="28">
        <v>27.567887974965398</v>
      </c>
      <c r="GB150" s="28">
        <v>4.471781940127415</v>
      </c>
      <c r="GC150" s="28">
        <v>3.262102666915967</v>
      </c>
      <c r="GD150" s="28">
        <v>27.567887974965398</v>
      </c>
      <c r="GE150" s="28">
        <v>27.313741112047865</v>
      </c>
      <c r="GF150" s="28">
        <v>4.4305568251397629</v>
      </c>
      <c r="GG150" s="28">
        <v>3.2320295194893496</v>
      </c>
      <c r="GH150" s="28">
        <v>27.313741112047865</v>
      </c>
      <c r="GI150" s="28">
        <v>27.029141723847225</v>
      </c>
      <c r="GJ150" s="28">
        <v>4.3843920117350272</v>
      </c>
      <c r="GK150" s="28">
        <v>3.1983529308404459</v>
      </c>
      <c r="GL150" s="28">
        <v>27.029141723847225</v>
      </c>
      <c r="GM150" s="28">
        <v>26.714807755043246</v>
      </c>
      <c r="GN150" s="28">
        <v>4.3334039575851167</v>
      </c>
      <c r="GO150" s="28">
        <v>3.1611578552195314</v>
      </c>
      <c r="GP150" s="28">
        <v>26.714807755043246</v>
      </c>
      <c r="GQ150" s="28">
        <v>26.366576225313551</v>
      </c>
      <c r="GR150" s="28">
        <v>4.2769173864323928</v>
      </c>
      <c r="GS150" s="28">
        <v>3.1199516879981961</v>
      </c>
      <c r="GT150" s="28">
        <v>26.366576225313551</v>
      </c>
      <c r="GU150" s="28">
        <v>25.985289602583705</v>
      </c>
      <c r="GV150" s="28">
        <v>4.2150689548411204</v>
      </c>
      <c r="GW150" s="28">
        <v>3.0748341182374688</v>
      </c>
      <c r="GX150" s="28">
        <v>25.985289602583705</v>
      </c>
      <c r="GY150" s="28">
        <v>25.580780183050166</v>
      </c>
      <c r="GZ150" s="28">
        <v>4.1494535577340175</v>
      </c>
      <c r="HA150" s="28">
        <v>3.0269685995785394</v>
      </c>
      <c r="HB150" s="28">
        <v>25.580780183050166</v>
      </c>
      <c r="HC150" s="28">
        <v>22.477157333453132</v>
      </c>
      <c r="HD150" s="28">
        <v>3.6460154771527926</v>
      </c>
      <c r="HE150" s="28">
        <v>2.6597175289137933</v>
      </c>
      <c r="HF150" s="28">
        <v>22.477157333453132</v>
      </c>
      <c r="HG150" s="28">
        <v>19.927292198875612</v>
      </c>
      <c r="HH150" s="28">
        <v>3.2324023317091171</v>
      </c>
      <c r="HI150" s="28">
        <v>2.3579924978437696</v>
      </c>
      <c r="HJ150" s="28">
        <v>19.927292198875612</v>
      </c>
      <c r="HK150" s="28">
        <v>9.8426569308814837</v>
      </c>
      <c r="HL150" s="28">
        <v>1.5965755355054903</v>
      </c>
      <c r="HM150" s="28">
        <v>1.1646796248201785</v>
      </c>
      <c r="HN150" s="28">
        <v>9.8426569308814837</v>
      </c>
      <c r="HO150" s="28">
        <v>8.0085446462192742</v>
      </c>
      <c r="HP150" s="28">
        <v>1.299064525660762</v>
      </c>
      <c r="HQ150" s="28">
        <v>0.94764948523700887</v>
      </c>
      <c r="HR150" s="28">
        <v>8.0085446462192742</v>
      </c>
      <c r="HS150" s="28">
        <v>2.6914375645502386</v>
      </c>
      <c r="HT150" s="28">
        <v>0.43657758276824887</v>
      </c>
      <c r="HU150" s="28">
        <v>0.31847726837580376</v>
      </c>
      <c r="HV150" s="28">
        <v>2.6914375645502386</v>
      </c>
      <c r="HW150" s="29">
        <v>35.01493377132865</v>
      </c>
      <c r="HX150" s="29">
        <v>5.6797658426200677</v>
      </c>
      <c r="HY150" s="29">
        <v>4.143310105622283</v>
      </c>
      <c r="HZ150" s="29">
        <v>30.472724809622978</v>
      </c>
      <c r="IA150" s="29">
        <v>34.96957180691529</v>
      </c>
      <c r="IB150" s="29">
        <v>5.6724076868768138</v>
      </c>
      <c r="IC150" s="29">
        <v>4.1379424334515402</v>
      </c>
      <c r="ID150" s="29">
        <v>30.514963908636361</v>
      </c>
      <c r="IE150" s="29">
        <v>34.912399560038423</v>
      </c>
      <c r="IF150" s="29">
        <v>5.6631337874292882</v>
      </c>
      <c r="IG150" s="29">
        <v>4.1311772529204829</v>
      </c>
      <c r="IH150" s="29">
        <v>29.78552613490179</v>
      </c>
      <c r="II150" s="29">
        <v>34.550087250229062</v>
      </c>
      <c r="IJ150" s="29">
        <v>5.6043631755796373</v>
      </c>
      <c r="IK150" s="29">
        <v>4.0883049098103079</v>
      </c>
      <c r="IL150" s="29">
        <v>29.505133208760398</v>
      </c>
      <c r="IM150" s="29">
        <v>34.155320271856354</v>
      </c>
      <c r="IN150" s="29">
        <v>5.5403280980267677</v>
      </c>
      <c r="IO150" s="29">
        <v>4.0415922122641845</v>
      </c>
      <c r="IP150" s="29">
        <v>29.146861841072763</v>
      </c>
      <c r="IQ150" s="29">
        <v>33.724079852913299</v>
      </c>
      <c r="IR150" s="29">
        <v>5.470376670516842</v>
      </c>
      <c r="IS150" s="29">
        <v>3.990563619794802</v>
      </c>
      <c r="IT150" s="29">
        <v>28.903951945982129</v>
      </c>
      <c r="IU150" s="29">
        <v>33.263600268051079</v>
      </c>
      <c r="IV150" s="29">
        <v>5.3956823633847835</v>
      </c>
      <c r="IW150" s="29">
        <v>3.9360751626738391</v>
      </c>
      <c r="IX150" s="29">
        <v>28.620445250063536</v>
      </c>
      <c r="IY150" s="29">
        <v>32.778873668938694</v>
      </c>
      <c r="IZ150" s="29">
        <v>5.3170549526169166</v>
      </c>
      <c r="JA150" s="29">
        <v>3.8787175612092097</v>
      </c>
      <c r="JB150" s="29">
        <v>28.344134108799228</v>
      </c>
      <c r="JC150" s="29">
        <v>32.271995145921601</v>
      </c>
      <c r="JD150" s="29">
        <v>5.2348342824254006</v>
      </c>
      <c r="JE150" s="29">
        <v>3.8187387270222009</v>
      </c>
      <c r="JF150" s="29">
        <v>27.932283089064914</v>
      </c>
      <c r="JG150" s="29">
        <v>29.082256092829947</v>
      </c>
      <c r="JH150" s="29">
        <v>4.7174273086199543</v>
      </c>
      <c r="JI150" s="29">
        <v>3.4412975432323729</v>
      </c>
      <c r="JJ150" s="29">
        <v>27.276169845263283</v>
      </c>
      <c r="JK150" s="29">
        <v>26.189585016780406</v>
      </c>
      <c r="JL150" s="29">
        <v>4.248207675677671</v>
      </c>
      <c r="JM150" s="29">
        <v>3.0990083537137214</v>
      </c>
      <c r="JN150" s="29">
        <v>18.822115647489227</v>
      </c>
      <c r="JO150" s="29">
        <v>9.9225359778015303</v>
      </c>
      <c r="JP150" s="29">
        <v>1.6095327007310611</v>
      </c>
      <c r="JQ150" s="29">
        <v>1.1741316964560333</v>
      </c>
      <c r="JR150" s="29">
        <v>9.9225359778015303</v>
      </c>
      <c r="JS150" s="29">
        <v>8.6238554054037362</v>
      </c>
      <c r="JT150" s="29">
        <v>1.3988739685526461</v>
      </c>
      <c r="JU150" s="29">
        <v>1.0204590842291581</v>
      </c>
      <c r="JV150" s="29">
        <v>6.5804421082320204</v>
      </c>
      <c r="JW150" s="29">
        <v>4.7373282398408767</v>
      </c>
      <c r="JX150" s="29">
        <v>0.7684411256536462</v>
      </c>
      <c r="JY150" s="29">
        <v>0.56056710253882425</v>
      </c>
      <c r="JZ150" s="29">
        <v>4.7373282398408767</v>
      </c>
    </row>
    <row r="151" spans="1:286" ht="15" thickBot="1" x14ac:dyDescent="0.35">
      <c r="A151" s="2"/>
      <c r="B151" s="74" t="s">
        <v>640</v>
      </c>
      <c r="C151" s="74" t="s">
        <v>460</v>
      </c>
      <c r="D151" s="74" t="s">
        <v>871</v>
      </c>
      <c r="E151" s="87">
        <v>367171</v>
      </c>
      <c r="F151" s="84">
        <v>427130</v>
      </c>
      <c r="G151" s="22">
        <v>31.665609916000001</v>
      </c>
      <c r="H151" s="22">
        <v>12.562017583978161</v>
      </c>
      <c r="I151" s="22">
        <v>9.163816932757868</v>
      </c>
      <c r="J151" s="22">
        <v>13.574493222090858</v>
      </c>
      <c r="K151" s="22">
        <v>31.626760104999999</v>
      </c>
      <c r="L151" s="22">
        <v>12.549163966765597</v>
      </c>
      <c r="M151" s="22">
        <v>9.1544403979558542</v>
      </c>
      <c r="N151" s="22">
        <v>13.503944992300829</v>
      </c>
      <c r="O151" s="22">
        <v>31.694202488000002</v>
      </c>
      <c r="P151" s="22">
        <v>12.532330110365368</v>
      </c>
      <c r="Q151" s="22">
        <v>9.1421603340813391</v>
      </c>
      <c r="R151" s="22">
        <v>13.144157549668069</v>
      </c>
      <c r="S151" s="22">
        <v>31.770721466000001</v>
      </c>
      <c r="T151" s="22">
        <v>12.494235017369469</v>
      </c>
      <c r="U151" s="22">
        <v>9.1143704941199584</v>
      </c>
      <c r="V151" s="22">
        <v>12.961873464328306</v>
      </c>
      <c r="W151" s="22">
        <v>31.868240122</v>
      </c>
      <c r="X151" s="22">
        <v>12.448044398918494</v>
      </c>
      <c r="Y151" s="22">
        <v>9.0806750810490939</v>
      </c>
      <c r="Z151" s="22">
        <v>12.769332395795917</v>
      </c>
      <c r="AA151" s="22">
        <v>31.990610234000002</v>
      </c>
      <c r="AB151" s="22">
        <v>12.393756515055875</v>
      </c>
      <c r="AC151" s="22">
        <v>9.0410728255946538</v>
      </c>
      <c r="AD151" s="22">
        <v>12.511955609801371</v>
      </c>
      <c r="AE151" s="22">
        <v>32.127708855000002</v>
      </c>
      <c r="AF151" s="22">
        <v>12.329721420330431</v>
      </c>
      <c r="AG151" s="22">
        <v>8.9943601155213777</v>
      </c>
      <c r="AH151" s="22">
        <v>12.257199203947341</v>
      </c>
      <c r="AI151" s="22">
        <v>32.298236039999999</v>
      </c>
      <c r="AJ151" s="22">
        <v>12.256200165075215</v>
      </c>
      <c r="AK151" s="22">
        <v>8.9407273834127512</v>
      </c>
      <c r="AL151" s="22">
        <v>11.949617009272639</v>
      </c>
      <c r="AM151" s="22">
        <v>32.490947845000001</v>
      </c>
      <c r="AN151" s="22">
        <v>12.175787657951453</v>
      </c>
      <c r="AO151" s="22">
        <v>8.8820675790095081</v>
      </c>
      <c r="AP151" s="22">
        <v>11.682642667815054</v>
      </c>
      <c r="AQ151" s="22">
        <v>32.711270155000001</v>
      </c>
      <c r="AR151" s="22">
        <v>11.869552494427312</v>
      </c>
      <c r="AS151" s="22">
        <v>8.6586732907792818</v>
      </c>
      <c r="AT151" s="22">
        <v>11.215804767479831</v>
      </c>
      <c r="AU151" s="22">
        <v>33.787221911000003</v>
      </c>
      <c r="AV151" s="22">
        <v>11.3967976648958</v>
      </c>
      <c r="AW151" s="22">
        <v>8.3138052245675809</v>
      </c>
      <c r="AX151" s="22">
        <v>8.9418008774990483</v>
      </c>
      <c r="AY151" s="22">
        <v>34.721002986000002</v>
      </c>
      <c r="AZ151" s="22">
        <v>11.032104424572955</v>
      </c>
      <c r="BA151" s="22">
        <v>8.0477665831955729</v>
      </c>
      <c r="BB151" s="22">
        <v>6.3854502218734694</v>
      </c>
      <c r="BC151" s="22">
        <v>35.234813817999999</v>
      </c>
      <c r="BD151" s="22">
        <v>12.119061222695267</v>
      </c>
      <c r="BE151" s="22">
        <v>8.8406864342642066</v>
      </c>
      <c r="BF151" s="22">
        <v>5.0660435453263162</v>
      </c>
      <c r="BG151" s="22">
        <v>35.526017225000004</v>
      </c>
      <c r="BH151" s="22">
        <v>11.921104388140764</v>
      </c>
      <c r="BI151" s="22">
        <v>8.6962796795117399</v>
      </c>
      <c r="BJ151" s="22">
        <v>4.4335913393767896</v>
      </c>
      <c r="BK151" s="25">
        <v>31.703768578999998</v>
      </c>
      <c r="BL151" s="25">
        <v>12.566661488593569</v>
      </c>
      <c r="BM151" s="25">
        <v>9.1672045965200226</v>
      </c>
      <c r="BN151" s="25">
        <v>13.49930537132029</v>
      </c>
      <c r="BO151" s="25">
        <v>31.698094685000001</v>
      </c>
      <c r="BP151" s="25">
        <v>12.561245135241698</v>
      </c>
      <c r="BQ151" s="25">
        <v>9.1632534421590393</v>
      </c>
      <c r="BR151" s="25">
        <v>13.481687927885524</v>
      </c>
      <c r="BS151" s="25">
        <v>31.767169504000002</v>
      </c>
      <c r="BT151" s="25">
        <v>12.55511589118586</v>
      </c>
      <c r="BU151" s="25">
        <v>9.1587822439547377</v>
      </c>
      <c r="BV151" s="25">
        <v>13.21249688608011</v>
      </c>
      <c r="BW151" s="25">
        <v>31.840463995</v>
      </c>
      <c r="BX151" s="25">
        <v>12.543615453102531</v>
      </c>
      <c r="BY151" s="25">
        <v>9.1503928344878567</v>
      </c>
      <c r="BZ151" s="25">
        <v>13.030160353949233</v>
      </c>
      <c r="CA151" s="25">
        <v>31.910973968</v>
      </c>
      <c r="CB151" s="25">
        <v>12.530761468160062</v>
      </c>
      <c r="CC151" s="25">
        <v>9.141016031431997</v>
      </c>
      <c r="CD151" s="25">
        <v>12.879483248095756</v>
      </c>
      <c r="CE151" s="25">
        <v>31.981965156000001</v>
      </c>
      <c r="CF151" s="25">
        <v>12.516635752610233</v>
      </c>
      <c r="CG151" s="25">
        <v>9.1307115186037429</v>
      </c>
      <c r="CH151" s="25">
        <v>12.605987138497314</v>
      </c>
      <c r="CI151" s="25">
        <v>32.059825459000002</v>
      </c>
      <c r="CJ151" s="25">
        <v>12.501187707371072</v>
      </c>
      <c r="CK151" s="25">
        <v>9.1194423846772654</v>
      </c>
      <c r="CL151" s="25">
        <v>12.353126874354203</v>
      </c>
      <c r="CM151" s="25">
        <v>32.153456699000003</v>
      </c>
      <c r="CN151" s="25">
        <v>12.48433771368785</v>
      </c>
      <c r="CO151" s="25">
        <v>9.1071505488794777</v>
      </c>
      <c r="CP151" s="25">
        <v>12.045778275165167</v>
      </c>
      <c r="CQ151" s="25">
        <v>32.258814536999999</v>
      </c>
      <c r="CR151" s="25">
        <v>12.466560785626493</v>
      </c>
      <c r="CS151" s="25">
        <v>9.0941825273580896</v>
      </c>
      <c r="CT151" s="25">
        <v>11.773119203410324</v>
      </c>
      <c r="CU151" s="25">
        <v>32.377388623999998</v>
      </c>
      <c r="CV151" s="25">
        <v>11.809728902707965</v>
      </c>
      <c r="CW151" s="25">
        <v>8.6150328135142793</v>
      </c>
      <c r="CX151" s="25">
        <v>11.324936968322394</v>
      </c>
      <c r="CY151" s="25">
        <v>32.743259219999999</v>
      </c>
      <c r="CZ151" s="25">
        <v>11.786757623370393</v>
      </c>
      <c r="DA151" s="25">
        <v>8.5982755850552763</v>
      </c>
      <c r="DB151" s="25">
        <v>9.9085443812265481</v>
      </c>
      <c r="DC151" s="25">
        <v>33.115897255999997</v>
      </c>
      <c r="DD151" s="25">
        <v>12.372562096754645</v>
      </c>
      <c r="DE151" s="25">
        <v>9.0256117925233053</v>
      </c>
      <c r="DF151" s="25">
        <v>8.1087700041803359</v>
      </c>
      <c r="DG151" s="25">
        <v>33.504752385000003</v>
      </c>
      <c r="DH151" s="25">
        <v>13.487455271657049</v>
      </c>
      <c r="DI151" s="25">
        <v>9.8389108415086657</v>
      </c>
      <c r="DJ151" s="25">
        <v>6.4440030093226142</v>
      </c>
      <c r="DK151" s="25">
        <v>33.699766539999999</v>
      </c>
      <c r="DL151" s="25">
        <v>13.500014055865101</v>
      </c>
      <c r="DM151" s="25">
        <v>9.8480722997387016</v>
      </c>
      <c r="DN151" s="25">
        <v>6.0569232084485449</v>
      </c>
      <c r="DO151" s="27">
        <v>31.665127951999999</v>
      </c>
      <c r="DP151" s="27">
        <v>12.562983395085347</v>
      </c>
      <c r="DQ151" s="27">
        <v>9.1645214785140503</v>
      </c>
      <c r="DR151" s="27">
        <v>13.576092514866289</v>
      </c>
      <c r="DS151" s="27">
        <v>31.620121253000001</v>
      </c>
      <c r="DT151" s="27">
        <v>12.553303566236732</v>
      </c>
      <c r="DU151" s="27">
        <v>9.1574601781364517</v>
      </c>
      <c r="DV151" s="27">
        <v>13.537851778550369</v>
      </c>
      <c r="DW151" s="27">
        <v>31.6772411</v>
      </c>
      <c r="DX151" s="27">
        <v>12.542177942630575</v>
      </c>
      <c r="DY151" s="27">
        <v>9.1493441906123127</v>
      </c>
      <c r="DZ151" s="27">
        <v>13.218882155573288</v>
      </c>
      <c r="EA151" s="27">
        <v>31.742099048</v>
      </c>
      <c r="EB151" s="27">
        <v>12.513013458117729</v>
      </c>
      <c r="EC151" s="27">
        <v>9.1280691052028757</v>
      </c>
      <c r="ED151" s="27">
        <v>13.076035690322421</v>
      </c>
      <c r="EE151" s="27">
        <v>31.825095269000002</v>
      </c>
      <c r="EF151" s="27">
        <v>12.480753014297857</v>
      </c>
      <c r="EG151" s="27">
        <v>9.1045355605824732</v>
      </c>
      <c r="EH151" s="27">
        <v>12.927598516642771</v>
      </c>
      <c r="EI151" s="27">
        <v>31.925557077000001</v>
      </c>
      <c r="EJ151" s="27">
        <v>12.445877316069307</v>
      </c>
      <c r="EK151" s="27">
        <v>9.0790942242818335</v>
      </c>
      <c r="EL151" s="27">
        <v>12.729057914505843</v>
      </c>
      <c r="EM151" s="27">
        <v>32.035111696000001</v>
      </c>
      <c r="EN151" s="27">
        <v>12.408013017308519</v>
      </c>
      <c r="EO151" s="27">
        <v>9.0514727455017336</v>
      </c>
      <c r="EP151" s="27">
        <v>12.534770119857962</v>
      </c>
      <c r="EQ151" s="27">
        <v>32.16794462</v>
      </c>
      <c r="ER151" s="27">
        <v>12.367727357083044</v>
      </c>
      <c r="ES151" s="27">
        <v>9.0220849172445607</v>
      </c>
      <c r="ET151" s="27">
        <v>12.301805384738156</v>
      </c>
      <c r="EU151" s="27">
        <v>32.318696678000002</v>
      </c>
      <c r="EV151" s="27">
        <v>12.325502983555287</v>
      </c>
      <c r="EW151" s="27">
        <v>8.9912828246251184</v>
      </c>
      <c r="EX151" s="27">
        <v>12.108074892361634</v>
      </c>
      <c r="EY151" s="27">
        <v>32.492405796</v>
      </c>
      <c r="EZ151" s="27">
        <v>11.887202221358493</v>
      </c>
      <c r="FA151" s="27">
        <v>8.6715485208471641</v>
      </c>
      <c r="FB151" s="27">
        <v>11.734846720925521</v>
      </c>
      <c r="FC151" s="27">
        <v>33.305380571999997</v>
      </c>
      <c r="FD151" s="27">
        <v>11.694868086211097</v>
      </c>
      <c r="FE151" s="27">
        <v>8.5312434470301213</v>
      </c>
      <c r="FF151" s="27">
        <v>9.9370176566855122</v>
      </c>
      <c r="FG151" s="27">
        <v>34.133627388999997</v>
      </c>
      <c r="FH151" s="27">
        <v>11.999001359549759</v>
      </c>
      <c r="FI151" s="27">
        <v>8.7531044356336185</v>
      </c>
      <c r="FJ151" s="27">
        <v>8.3491516546417017</v>
      </c>
      <c r="FK151" s="27">
        <v>34.629409717999998</v>
      </c>
      <c r="FL151" s="27">
        <v>13.270201694905616</v>
      </c>
      <c r="FM151" s="27">
        <v>9.6804273819825308</v>
      </c>
      <c r="FN151" s="27">
        <v>7.8386558472614674</v>
      </c>
      <c r="FO151" s="27">
        <v>34.903881261999999</v>
      </c>
      <c r="FP151" s="27">
        <v>13.468506821647352</v>
      </c>
      <c r="FQ151" s="27">
        <v>9.8250882110364852</v>
      </c>
      <c r="FR151" s="27">
        <v>7.9741467060921813</v>
      </c>
      <c r="FS151" s="28">
        <v>31.665523022000002</v>
      </c>
      <c r="FT151" s="28">
        <v>12.562017390737383</v>
      </c>
      <c r="FU151" s="28">
        <v>9.16381679179141</v>
      </c>
      <c r="FV151" s="28">
        <v>13.571569274415141</v>
      </c>
      <c r="FW151" s="28">
        <v>31.625987256999998</v>
      </c>
      <c r="FX151" s="28">
        <v>12.549163146232473</v>
      </c>
      <c r="FY151" s="28">
        <v>9.1544397993883635</v>
      </c>
      <c r="FZ151" s="28">
        <v>13.507039301008181</v>
      </c>
      <c r="GA151" s="28">
        <v>31.702864255999998</v>
      </c>
      <c r="GB151" s="28">
        <v>12.532328398634972</v>
      </c>
      <c r="GC151" s="28">
        <v>9.1421590853978465</v>
      </c>
      <c r="GD151" s="28">
        <v>13.163851157150219</v>
      </c>
      <c r="GE151" s="28">
        <v>31.802184723</v>
      </c>
      <c r="GF151" s="28">
        <v>12.492458661852703</v>
      </c>
      <c r="GG151" s="28">
        <v>9.1130746675017971</v>
      </c>
      <c r="GH151" s="28">
        <v>13.009905977210179</v>
      </c>
      <c r="GI151" s="28">
        <v>31.938746222999999</v>
      </c>
      <c r="GJ151" s="28">
        <v>12.444362314662461</v>
      </c>
      <c r="GK151" s="28">
        <v>9.0779890518481547</v>
      </c>
      <c r="GL151" s="28">
        <v>12.863587158275369</v>
      </c>
      <c r="GM151" s="28">
        <v>32.122178832000003</v>
      </c>
      <c r="GN151" s="28">
        <v>12.388137417976955</v>
      </c>
      <c r="GO151" s="28">
        <v>9.0369737725074888</v>
      </c>
      <c r="GP151" s="28">
        <v>12.675525113382749</v>
      </c>
      <c r="GQ151" s="28">
        <v>32.342101376000002</v>
      </c>
      <c r="GR151" s="28">
        <v>12.32207471543963</v>
      </c>
      <c r="GS151" s="28">
        <v>8.9887819507648263</v>
      </c>
      <c r="GT151" s="28">
        <v>12.492837419689268</v>
      </c>
      <c r="GU151" s="28">
        <v>32.632627716999998</v>
      </c>
      <c r="GV151" s="28">
        <v>12.246522921981688</v>
      </c>
      <c r="GW151" s="28">
        <v>8.9336679693074892</v>
      </c>
      <c r="GX151" s="28">
        <v>12.233463230024826</v>
      </c>
      <c r="GY151" s="28">
        <v>32.974411881000002</v>
      </c>
      <c r="GZ151" s="28">
        <v>12.164050135931809</v>
      </c>
      <c r="HA151" s="28">
        <v>8.8735052201118894</v>
      </c>
      <c r="HB151" s="28">
        <v>11.974781494567768</v>
      </c>
      <c r="HC151" s="28">
        <v>33.376682107999997</v>
      </c>
      <c r="HD151" s="28">
        <v>11.665161658152774</v>
      </c>
      <c r="HE151" s="28">
        <v>8.5095730213494711</v>
      </c>
      <c r="HF151" s="28">
        <v>11.655290535819185</v>
      </c>
      <c r="HG151" s="28">
        <v>34.629066307000002</v>
      </c>
      <c r="HH151" s="28">
        <v>11.182980885985005</v>
      </c>
      <c r="HI151" s="28">
        <v>8.1578288612173555</v>
      </c>
      <c r="HJ151" s="28">
        <v>10.143742998476483</v>
      </c>
      <c r="HK151" s="28">
        <v>36.131145750000002</v>
      </c>
      <c r="HL151" s="28">
        <v>10.45814321888988</v>
      </c>
      <c r="HM151" s="28">
        <v>7.6290698746275991</v>
      </c>
      <c r="HN151" s="28">
        <v>2.4108666398939107</v>
      </c>
      <c r="HO151" s="28">
        <v>37.078448606000002</v>
      </c>
      <c r="HP151" s="28">
        <v>11.542838142054915</v>
      </c>
      <c r="HQ151" s="28">
        <v>8.4203397194058631</v>
      </c>
      <c r="HR151" s="28">
        <v>-3.8718666583896919</v>
      </c>
      <c r="HS151" s="28">
        <v>37.222625655999998</v>
      </c>
      <c r="HT151" s="28">
        <v>10.365128706287106</v>
      </c>
      <c r="HU151" s="28">
        <v>7.5612170826789029</v>
      </c>
      <c r="HV151" s="28">
        <v>-8.4863783212454962</v>
      </c>
      <c r="HW151" s="29">
        <v>31.635156746</v>
      </c>
      <c r="HX151" s="29">
        <v>16.115019004125568</v>
      </c>
      <c r="HY151" s="29">
        <v>11.755682002074916</v>
      </c>
      <c r="HZ151" s="29">
        <v>13.674783259879753</v>
      </c>
      <c r="IA151" s="29">
        <v>31.565441213</v>
      </c>
      <c r="IB151" s="29">
        <v>16.104650334069163</v>
      </c>
      <c r="IC151" s="29">
        <v>11.748118201626632</v>
      </c>
      <c r="ID151" s="29">
        <v>13.708111058997833</v>
      </c>
      <c r="IE151" s="29">
        <v>31.61132916</v>
      </c>
      <c r="IF151" s="29">
        <v>16.092223414016154</v>
      </c>
      <c r="IG151" s="29">
        <v>11.739052936461819</v>
      </c>
      <c r="IH151" s="29">
        <v>13.464809036361455</v>
      </c>
      <c r="II151" s="29">
        <v>31.683985974999999</v>
      </c>
      <c r="IJ151" s="29">
        <v>16.044853591367694</v>
      </c>
      <c r="IK151" s="29">
        <v>11.704497310346367</v>
      </c>
      <c r="IL151" s="29">
        <v>13.386295677988905</v>
      </c>
      <c r="IM151" s="29">
        <v>31.791482696999999</v>
      </c>
      <c r="IN151" s="29">
        <v>15.992202275325297</v>
      </c>
      <c r="IO151" s="29">
        <v>11.666088908331657</v>
      </c>
      <c r="IP151" s="29">
        <v>13.259719890321264</v>
      </c>
      <c r="IQ151" s="29">
        <v>31.949354703000001</v>
      </c>
      <c r="IR151" s="29">
        <v>15.934127881783485</v>
      </c>
      <c r="IS151" s="29">
        <v>11.623724446783946</v>
      </c>
      <c r="IT151" s="29">
        <v>13.141026659553859</v>
      </c>
      <c r="IU151" s="29">
        <v>32.142804814000002</v>
      </c>
      <c r="IV151" s="29">
        <v>15.870782204632611</v>
      </c>
      <c r="IW151" s="29">
        <v>11.577514657232898</v>
      </c>
      <c r="IX151" s="29">
        <v>13.004476219104109</v>
      </c>
      <c r="IY151" s="29">
        <v>32.408028123000001</v>
      </c>
      <c r="IZ151" s="29">
        <v>15.803484992346794</v>
      </c>
      <c r="JA151" s="29">
        <v>11.528422277816178</v>
      </c>
      <c r="JB151" s="29">
        <v>12.780331168860332</v>
      </c>
      <c r="JC151" s="29">
        <v>32.726630651999997</v>
      </c>
      <c r="JD151" s="29">
        <v>15.732545838961846</v>
      </c>
      <c r="JE151" s="29">
        <v>11.476673153072584</v>
      </c>
      <c r="JF151" s="29">
        <v>12.538318308680477</v>
      </c>
      <c r="JG151" s="29">
        <v>33.123739524000001</v>
      </c>
      <c r="JH151" s="29">
        <v>15.249486288343855</v>
      </c>
      <c r="JI151" s="29">
        <v>11.124287936295829</v>
      </c>
      <c r="JJ151" s="29">
        <v>12.012840249930383</v>
      </c>
      <c r="JK151" s="29">
        <v>35.322733106000001</v>
      </c>
      <c r="JL151" s="29">
        <v>14.81330274797787</v>
      </c>
      <c r="JM151" s="29">
        <v>10.806098116366421</v>
      </c>
      <c r="JN151" s="29">
        <v>5.0356480438757245</v>
      </c>
      <c r="JO151" s="29">
        <v>36.765909950000001</v>
      </c>
      <c r="JP151" s="29">
        <v>12.810416695297937</v>
      </c>
      <c r="JQ151" s="29">
        <v>9.3450206261277433</v>
      </c>
      <c r="JR151" s="29">
        <v>-2.5392965718805485</v>
      </c>
      <c r="JS151" s="29">
        <v>36.894032316999997</v>
      </c>
      <c r="JT151" s="29">
        <v>12.459856881078903</v>
      </c>
      <c r="JU151" s="29">
        <v>9.0892921223257677</v>
      </c>
      <c r="JV151" s="29">
        <v>-7.7089621086242062</v>
      </c>
      <c r="JW151" s="29">
        <v>36.494877474999996</v>
      </c>
      <c r="JX151" s="29">
        <v>11.588491928908796</v>
      </c>
      <c r="JY151" s="29">
        <v>8.4536435213006875</v>
      </c>
      <c r="JZ151" s="29">
        <v>-7.4335617734332686</v>
      </c>
    </row>
    <row r="152" spans="1:286" ht="15" thickBot="1" x14ac:dyDescent="0.35">
      <c r="A152" s="2"/>
      <c r="B152" s="74" t="s">
        <v>641</v>
      </c>
      <c r="C152" s="74" t="s">
        <v>606</v>
      </c>
      <c r="D152" s="74" t="s">
        <v>876</v>
      </c>
      <c r="E152" s="87">
        <v>401790</v>
      </c>
      <c r="F152" s="84">
        <v>395876</v>
      </c>
      <c r="G152" s="22">
        <v>9.328596894081123</v>
      </c>
      <c r="H152" s="22">
        <v>1.5358823496327896</v>
      </c>
      <c r="I152" s="22">
        <v>1.1038688856235666</v>
      </c>
      <c r="J152" s="22">
        <v>9.328596894081123</v>
      </c>
      <c r="K152" s="22">
        <v>9.2964995045087946</v>
      </c>
      <c r="L152" s="22">
        <v>1.5305977591768865</v>
      </c>
      <c r="M152" s="22">
        <v>1.100070746411322</v>
      </c>
      <c r="N152" s="22">
        <v>9.2964995045087946</v>
      </c>
      <c r="O152" s="22">
        <v>9.2544535847478429</v>
      </c>
      <c r="P152" s="22">
        <v>1.5236752190812912</v>
      </c>
      <c r="Q152" s="22">
        <v>1.0950953805424217</v>
      </c>
      <c r="R152" s="22">
        <v>9.2544535847478429</v>
      </c>
      <c r="S152" s="22">
        <v>9.147713888398183</v>
      </c>
      <c r="T152" s="22">
        <v>1.5061013419494984</v>
      </c>
      <c r="U152" s="22">
        <v>1.0824646890248093</v>
      </c>
      <c r="V152" s="22">
        <v>9.147713888398183</v>
      </c>
      <c r="W152" s="22">
        <v>9.0200585966011655</v>
      </c>
      <c r="X152" s="22">
        <v>1.4850838715051853</v>
      </c>
      <c r="Y152" s="22">
        <v>1.0673590191904387</v>
      </c>
      <c r="Z152" s="22">
        <v>9.0200585966011655</v>
      </c>
      <c r="AA152" s="22">
        <v>8.8712221009502947</v>
      </c>
      <c r="AB152" s="22">
        <v>1.4605790773494411</v>
      </c>
      <c r="AC152" s="22">
        <v>1.0497469411405782</v>
      </c>
      <c r="AD152" s="22">
        <v>8.8712221009502947</v>
      </c>
      <c r="AE152" s="22">
        <v>8.6977893832012771</v>
      </c>
      <c r="AF152" s="22">
        <v>1.4320247027672819</v>
      </c>
      <c r="AG152" s="22">
        <v>1.0292243499035461</v>
      </c>
      <c r="AH152" s="22">
        <v>8.6977893832012771</v>
      </c>
      <c r="AI152" s="22">
        <v>8.4999548766218513</v>
      </c>
      <c r="AJ152" s="22">
        <v>1.399452759713719</v>
      </c>
      <c r="AK152" s="22">
        <v>1.0058142531017127</v>
      </c>
      <c r="AL152" s="22">
        <v>8.4999548766218513</v>
      </c>
      <c r="AM152" s="22">
        <v>8.2845345754197321</v>
      </c>
      <c r="AN152" s="22">
        <v>1.3639854496642474</v>
      </c>
      <c r="AO152" s="22">
        <v>0.98032319903123899</v>
      </c>
      <c r="AP152" s="22">
        <v>8.2845345754197321</v>
      </c>
      <c r="AQ152" s="22">
        <v>4.7559213675778569</v>
      </c>
      <c r="AR152" s="22">
        <v>0.78302619007354735</v>
      </c>
      <c r="AS152" s="22">
        <v>0.56277634029534296</v>
      </c>
      <c r="AT152" s="22">
        <v>4.7559213675778569</v>
      </c>
      <c r="AU152" s="22">
        <v>4.7304418324647015</v>
      </c>
      <c r="AV152" s="22">
        <v>0.77883117889432329</v>
      </c>
      <c r="AW152" s="22">
        <v>0.55976130316265149</v>
      </c>
      <c r="AX152" s="22">
        <v>4.7304418324647015</v>
      </c>
      <c r="AY152" s="22">
        <v>12.842386264412141</v>
      </c>
      <c r="AZ152" s="22">
        <v>2.1144009774065871</v>
      </c>
      <c r="BA152" s="22">
        <v>1.5196616142175376</v>
      </c>
      <c r="BB152" s="22">
        <v>11.471533336035762</v>
      </c>
      <c r="BC152" s="22">
        <v>19.717969868473684</v>
      </c>
      <c r="BD152" s="22">
        <v>6.2067299502450384</v>
      </c>
      <c r="BE152" s="22">
        <v>4.4608990234059887</v>
      </c>
      <c r="BF152" s="22">
        <v>10.860278331397524</v>
      </c>
      <c r="BG152" s="22">
        <v>19.955473493473683</v>
      </c>
      <c r="BH152" s="22">
        <v>7.0851823672985574</v>
      </c>
      <c r="BI152" s="22">
        <v>5.0922600719381492</v>
      </c>
      <c r="BJ152" s="22">
        <v>10.635520990122849</v>
      </c>
      <c r="BK152" s="25">
        <v>9.3346170219359674</v>
      </c>
      <c r="BL152" s="25">
        <v>1.5368735177816304</v>
      </c>
      <c r="BM152" s="25">
        <v>1.1045812576878644</v>
      </c>
      <c r="BN152" s="25">
        <v>9.3346170219359674</v>
      </c>
      <c r="BO152" s="25">
        <v>9.3160478356674492</v>
      </c>
      <c r="BP152" s="25">
        <v>1.5338162428494315</v>
      </c>
      <c r="BQ152" s="25">
        <v>1.1023839339975061</v>
      </c>
      <c r="BR152" s="25">
        <v>9.3160478356674492</v>
      </c>
      <c r="BS152" s="25">
        <v>9.2956161756749491</v>
      </c>
      <c r="BT152" s="25">
        <v>1.5304523258196272</v>
      </c>
      <c r="BU152" s="25">
        <v>1.099966220593932</v>
      </c>
      <c r="BV152" s="25">
        <v>9.2956161756749491</v>
      </c>
      <c r="BW152" s="25">
        <v>9.2583524727379807</v>
      </c>
      <c r="BX152" s="25">
        <v>1.5243171412605041</v>
      </c>
      <c r="BY152" s="25">
        <v>1.0955567426518269</v>
      </c>
      <c r="BZ152" s="25">
        <v>9.2583524727379807</v>
      </c>
      <c r="CA152" s="25">
        <v>9.2178017370915146</v>
      </c>
      <c r="CB152" s="25">
        <v>1.5176407718288325</v>
      </c>
      <c r="CC152" s="25">
        <v>1.090758304486096</v>
      </c>
      <c r="CD152" s="25">
        <v>9.2178017370915146</v>
      </c>
      <c r="CE152" s="25">
        <v>9.1737389941150269</v>
      </c>
      <c r="CF152" s="25">
        <v>1.5103861771687359</v>
      </c>
      <c r="CG152" s="25">
        <v>1.0855442844636598</v>
      </c>
      <c r="CH152" s="25">
        <v>9.1737389941150269</v>
      </c>
      <c r="CI152" s="25">
        <v>9.1274668272094228</v>
      </c>
      <c r="CJ152" s="25">
        <v>1.5027678177051951</v>
      </c>
      <c r="CK152" s="25">
        <v>1.0800688195145971</v>
      </c>
      <c r="CL152" s="25">
        <v>9.1274668272094228</v>
      </c>
      <c r="CM152" s="25">
        <v>9.0781200031007057</v>
      </c>
      <c r="CN152" s="25">
        <v>1.4946432393769042</v>
      </c>
      <c r="CO152" s="25">
        <v>1.0742295251001805</v>
      </c>
      <c r="CP152" s="25">
        <v>9.0781200031007057</v>
      </c>
      <c r="CQ152" s="25">
        <v>9.027212890530846</v>
      </c>
      <c r="CR152" s="25">
        <v>1.4862617714504225</v>
      </c>
      <c r="CS152" s="25">
        <v>1.0682055990734851</v>
      </c>
      <c r="CT152" s="25">
        <v>9.027212890530846</v>
      </c>
      <c r="CU152" s="25">
        <v>7.0968930094238312</v>
      </c>
      <c r="CV152" s="25">
        <v>1.1684493213896185</v>
      </c>
      <c r="CW152" s="25">
        <v>0.83978753360786362</v>
      </c>
      <c r="CX152" s="25">
        <v>7.0968930094238312</v>
      </c>
      <c r="CY152" s="25">
        <v>8.0055396147222542</v>
      </c>
      <c r="CZ152" s="25">
        <v>1.3180510566749191</v>
      </c>
      <c r="DA152" s="25">
        <v>0.94730924635898639</v>
      </c>
      <c r="DB152" s="25">
        <v>8.0055396147222542</v>
      </c>
      <c r="DC152" s="25">
        <v>15.152265285541182</v>
      </c>
      <c r="DD152" s="25">
        <v>2.4947049457976034</v>
      </c>
      <c r="DE152" s="25">
        <v>1.7929935643414396</v>
      </c>
      <c r="DF152" s="25">
        <v>12.954511250137061</v>
      </c>
      <c r="DG152" s="25">
        <v>18.096118698473681</v>
      </c>
      <c r="DH152" s="25">
        <v>5.8519597593891257</v>
      </c>
      <c r="DI152" s="25">
        <v>4.2059187019469864</v>
      </c>
      <c r="DJ152" s="25">
        <v>12.045475435988637</v>
      </c>
      <c r="DK152" s="25">
        <v>18.267984574473683</v>
      </c>
      <c r="DL152" s="25">
        <v>6.796141080826783</v>
      </c>
      <c r="DM152" s="25">
        <v>4.8845204082372904</v>
      </c>
      <c r="DN152" s="25">
        <v>11.695489877518369</v>
      </c>
      <c r="DO152" s="27">
        <v>9.3309668770130099</v>
      </c>
      <c r="DP152" s="27">
        <v>1.5362725492518046</v>
      </c>
      <c r="DQ152" s="27">
        <v>1.1041493297726355</v>
      </c>
      <c r="DR152" s="27">
        <v>9.3309668770130099</v>
      </c>
      <c r="DS152" s="27">
        <v>9.3066470895061606</v>
      </c>
      <c r="DT152" s="27">
        <v>1.5322684816730792</v>
      </c>
      <c r="DU152" s="27">
        <v>1.1012715275652296</v>
      </c>
      <c r="DV152" s="27">
        <v>9.3066470895061606</v>
      </c>
      <c r="DW152" s="27">
        <v>9.2786613260472759</v>
      </c>
      <c r="DX152" s="27">
        <v>1.5276608391062991</v>
      </c>
      <c r="DY152" s="27">
        <v>1.0979599241297455</v>
      </c>
      <c r="DZ152" s="27">
        <v>9.2786613260472759</v>
      </c>
      <c r="EA152" s="27">
        <v>9.1940701666199942</v>
      </c>
      <c r="EB152" s="27">
        <v>1.513733549699918</v>
      </c>
      <c r="EC152" s="27">
        <v>1.0879501070103195</v>
      </c>
      <c r="ED152" s="27">
        <v>9.1940701666199942</v>
      </c>
      <c r="EE152" s="27">
        <v>9.1012896888557524</v>
      </c>
      <c r="EF152" s="27">
        <v>1.4984579514715275</v>
      </c>
      <c r="EG152" s="27">
        <v>1.0769712337928243</v>
      </c>
      <c r="EH152" s="27">
        <v>9.1012896888557524</v>
      </c>
      <c r="EI152" s="27">
        <v>9.0014390102255071</v>
      </c>
      <c r="EJ152" s="27">
        <v>1.482018298579638</v>
      </c>
      <c r="EK152" s="27">
        <v>1.0651557315688767</v>
      </c>
      <c r="EL152" s="27">
        <v>9.0014390102255071</v>
      </c>
      <c r="EM152" s="27">
        <v>8.8944774981601782</v>
      </c>
      <c r="EN152" s="27">
        <v>1.4644079011815678</v>
      </c>
      <c r="EO152" s="27">
        <v>1.0524987922168205</v>
      </c>
      <c r="EP152" s="27">
        <v>8.8944774981601782</v>
      </c>
      <c r="EQ152" s="27">
        <v>8.7814811649520497</v>
      </c>
      <c r="ER152" s="27">
        <v>1.4458039164968288</v>
      </c>
      <c r="ES152" s="27">
        <v>1.0391277421184775</v>
      </c>
      <c r="ET152" s="27">
        <v>8.7814811649520497</v>
      </c>
      <c r="EU152" s="27">
        <v>8.6638195880940518</v>
      </c>
      <c r="EV152" s="27">
        <v>1.4264318350168343</v>
      </c>
      <c r="EW152" s="27">
        <v>1.0252046457298489</v>
      </c>
      <c r="EX152" s="27">
        <v>8.6638195880940518</v>
      </c>
      <c r="EY152" s="27">
        <v>6.5438895026452295</v>
      </c>
      <c r="EZ152" s="27">
        <v>1.0774015105569743</v>
      </c>
      <c r="FA152" s="27">
        <v>0.77434967926548792</v>
      </c>
      <c r="FB152" s="27">
        <v>6.5438895026452295</v>
      </c>
      <c r="FC152" s="27">
        <v>7.2416844020197075</v>
      </c>
      <c r="FD152" s="27">
        <v>1.1922881201705862</v>
      </c>
      <c r="FE152" s="27">
        <v>0.85692094766867544</v>
      </c>
      <c r="FF152" s="27">
        <v>7.2416844020197075</v>
      </c>
      <c r="FG152" s="27">
        <v>16.419043969068277</v>
      </c>
      <c r="FH152" s="27">
        <v>2.7032703970665715</v>
      </c>
      <c r="FI152" s="27">
        <v>1.9428936607432878</v>
      </c>
      <c r="FJ152" s="27">
        <v>12.72622426775329</v>
      </c>
      <c r="FK152" s="27">
        <v>19.081645860473685</v>
      </c>
      <c r="FL152" s="27">
        <v>6.8722726797764642</v>
      </c>
      <c r="FM152" s="27">
        <v>4.9392376874048107</v>
      </c>
      <c r="FN152" s="27">
        <v>12.392457478959047</v>
      </c>
      <c r="FO152" s="27">
        <v>19.226293307473682</v>
      </c>
      <c r="FP152" s="27">
        <v>8.0347159761539526</v>
      </c>
      <c r="FQ152" s="27">
        <v>5.7747085725800957</v>
      </c>
      <c r="FR152" s="27">
        <v>12.443179539990428</v>
      </c>
      <c r="FS152" s="28">
        <v>9.328593511278596</v>
      </c>
      <c r="FT152" s="28">
        <v>1.5358817926801469</v>
      </c>
      <c r="FU152" s="28">
        <v>1.1038684853307361</v>
      </c>
      <c r="FV152" s="28">
        <v>9.328593511278596</v>
      </c>
      <c r="FW152" s="28">
        <v>9.2964852091260219</v>
      </c>
      <c r="FX152" s="28">
        <v>1.5305954055511128</v>
      </c>
      <c r="FY152" s="28">
        <v>1.1000690548141365</v>
      </c>
      <c r="FZ152" s="28">
        <v>9.2964852091260219</v>
      </c>
      <c r="GA152" s="28">
        <v>9.2544237552438471</v>
      </c>
      <c r="GB152" s="28">
        <v>1.5236703078809033</v>
      </c>
      <c r="GC152" s="28">
        <v>1.0950918507660032</v>
      </c>
      <c r="GD152" s="28">
        <v>9.2544237552438471</v>
      </c>
      <c r="GE152" s="28">
        <v>9.1305635845778461</v>
      </c>
      <c r="GF152" s="28">
        <v>1.5032776751936536</v>
      </c>
      <c r="GG152" s="28">
        <v>1.0804352641304533</v>
      </c>
      <c r="GH152" s="28">
        <v>9.1305635845778461</v>
      </c>
      <c r="GI152" s="28">
        <v>8.983441521234397</v>
      </c>
      <c r="GJ152" s="28">
        <v>1.4790551492450692</v>
      </c>
      <c r="GK152" s="28">
        <v>1.0630260577988326</v>
      </c>
      <c r="GL152" s="28">
        <v>8.983441521234397</v>
      </c>
      <c r="GM152" s="28">
        <v>8.8145782639334929</v>
      </c>
      <c r="GN152" s="28">
        <v>1.4512531014843266</v>
      </c>
      <c r="GO152" s="28">
        <v>1.0430441786613833</v>
      </c>
      <c r="GP152" s="28">
        <v>8.8145782639334929</v>
      </c>
      <c r="GQ152" s="28">
        <v>8.6194972259752038</v>
      </c>
      <c r="GR152" s="28">
        <v>1.4191344960445005</v>
      </c>
      <c r="GS152" s="28">
        <v>1.0199599045285888</v>
      </c>
      <c r="GT152" s="28">
        <v>8.6194972259752038</v>
      </c>
      <c r="GU152" s="28">
        <v>8.3999619134234766</v>
      </c>
      <c r="GV152" s="28">
        <v>1.3829896807525832</v>
      </c>
      <c r="GW152" s="28">
        <v>0.99398191410054726</v>
      </c>
      <c r="GX152" s="28">
        <v>8.3999619134234766</v>
      </c>
      <c r="GY152" s="28">
        <v>8.1623084443940872</v>
      </c>
      <c r="GZ152" s="28">
        <v>1.3438618491445056</v>
      </c>
      <c r="HA152" s="28">
        <v>0.96585997111161848</v>
      </c>
      <c r="HB152" s="28">
        <v>8.1623084443940872</v>
      </c>
      <c r="HC152" s="28">
        <v>6.0471966567351343</v>
      </c>
      <c r="HD152" s="28">
        <v>0.99562482067703961</v>
      </c>
      <c r="HE152" s="28">
        <v>0.71557516209668903</v>
      </c>
      <c r="HF152" s="28">
        <v>6.0471966567351343</v>
      </c>
      <c r="HG152" s="28">
        <v>5.9262205479034842</v>
      </c>
      <c r="HH152" s="28">
        <v>0.97570702678033072</v>
      </c>
      <c r="HI152" s="28">
        <v>0.70125985144929692</v>
      </c>
      <c r="HJ152" s="28">
        <v>5.9262205479034842</v>
      </c>
      <c r="HK152" s="28">
        <v>9.5602537635608016</v>
      </c>
      <c r="HL152" s="28">
        <v>1.574022886848067</v>
      </c>
      <c r="HM152" s="28">
        <v>1.1312812406929367</v>
      </c>
      <c r="HN152" s="28">
        <v>8.7979176667816006</v>
      </c>
      <c r="HO152" s="28">
        <v>20.490102866473684</v>
      </c>
      <c r="HP152" s="28">
        <v>5.6642575105358528</v>
      </c>
      <c r="HQ152" s="28">
        <v>4.0710133999098614</v>
      </c>
      <c r="HR152" s="28">
        <v>3.69123534365513</v>
      </c>
      <c r="HS152" s="28">
        <v>20.530341786473684</v>
      </c>
      <c r="HT152" s="28">
        <v>5.9192514315252813</v>
      </c>
      <c r="HU152" s="28">
        <v>4.254282551658811</v>
      </c>
      <c r="HV152" s="28">
        <v>-0.37640156826030591</v>
      </c>
      <c r="HW152" s="29">
        <v>9.3296346089115598</v>
      </c>
      <c r="HX152" s="29">
        <v>1.5360532014672204</v>
      </c>
      <c r="HY152" s="29">
        <v>1.1039916802009799</v>
      </c>
      <c r="HZ152" s="29">
        <v>9.3296346089115598</v>
      </c>
      <c r="IA152" s="29">
        <v>9.3045183222974295</v>
      </c>
      <c r="IB152" s="29">
        <v>1.5319179963836524</v>
      </c>
      <c r="IC152" s="29">
        <v>1.1010196268867958</v>
      </c>
      <c r="ID152" s="29">
        <v>9.3045183222974295</v>
      </c>
      <c r="IE152" s="29">
        <v>9.2736304927069799</v>
      </c>
      <c r="IF152" s="29">
        <v>1.5268325507560749</v>
      </c>
      <c r="IG152" s="29">
        <v>1.0973646169837552</v>
      </c>
      <c r="IH152" s="29">
        <v>9.2736304927069799</v>
      </c>
      <c r="II152" s="29">
        <v>9.1224859693007154</v>
      </c>
      <c r="IJ152" s="29">
        <v>1.5019477574287277</v>
      </c>
      <c r="IK152" s="29">
        <v>1.0794794260472234</v>
      </c>
      <c r="IL152" s="29">
        <v>9.1224859693007154</v>
      </c>
      <c r="IM152" s="29">
        <v>8.9538015758581224</v>
      </c>
      <c r="IN152" s="29">
        <v>1.4741751582384492</v>
      </c>
      <c r="IO152" s="29">
        <v>1.0595187121771978</v>
      </c>
      <c r="IP152" s="29">
        <v>8.9538015758581224</v>
      </c>
      <c r="IQ152" s="29">
        <v>8.7682604170254486</v>
      </c>
      <c r="IR152" s="29">
        <v>1.4436272211566865</v>
      </c>
      <c r="IS152" s="29">
        <v>1.0375633083192093</v>
      </c>
      <c r="IT152" s="29">
        <v>8.7682604170254486</v>
      </c>
      <c r="IU152" s="29">
        <v>8.5667707996176343</v>
      </c>
      <c r="IV152" s="29">
        <v>1.4104534919748333</v>
      </c>
      <c r="IW152" s="29">
        <v>1.0137206959780325</v>
      </c>
      <c r="IX152" s="29">
        <v>8.5667707996176343</v>
      </c>
      <c r="IY152" s="29">
        <v>8.3541018631282036</v>
      </c>
      <c r="IZ152" s="29">
        <v>1.3754391731466138</v>
      </c>
      <c r="JA152" s="29">
        <v>0.98855521561749848</v>
      </c>
      <c r="JB152" s="29">
        <v>8.3541018631282036</v>
      </c>
      <c r="JC152" s="29">
        <v>8.1306515699376103</v>
      </c>
      <c r="JD152" s="29">
        <v>1.3386497861435742</v>
      </c>
      <c r="JE152" s="29">
        <v>0.96211395880930028</v>
      </c>
      <c r="JF152" s="29">
        <v>8.1306515699376103</v>
      </c>
      <c r="JG152" s="29">
        <v>7.5399893842239898</v>
      </c>
      <c r="JH152" s="29">
        <v>1.2414017609653532</v>
      </c>
      <c r="JI152" s="29">
        <v>0.89221988833688348</v>
      </c>
      <c r="JJ152" s="29">
        <v>7.5399893842239898</v>
      </c>
      <c r="JK152" s="29">
        <v>7.999482315505988</v>
      </c>
      <c r="JL152" s="29">
        <v>1.3170537685448456</v>
      </c>
      <c r="JM152" s="29">
        <v>0.94659247574367666</v>
      </c>
      <c r="JN152" s="29">
        <v>7.999482315505988</v>
      </c>
      <c r="JO152" s="29">
        <v>10.914110782530017</v>
      </c>
      <c r="JP152" s="29">
        <v>1.7969251220899622</v>
      </c>
      <c r="JQ152" s="29">
        <v>1.2914854660219806</v>
      </c>
      <c r="JR152" s="29">
        <v>4.1538380066278151</v>
      </c>
      <c r="JS152" s="29">
        <v>20.531538533473682</v>
      </c>
      <c r="JT152" s="29">
        <v>6.9708140151973623</v>
      </c>
      <c r="JU152" s="29">
        <v>5.0100612854134292</v>
      </c>
      <c r="JV152" s="29">
        <v>-0.2532992234539222</v>
      </c>
      <c r="JW152" s="29">
        <v>20.224037044473683</v>
      </c>
      <c r="JX152" s="29">
        <v>7.9123651951029279</v>
      </c>
      <c r="JY152" s="29">
        <v>5.6867726571981274</v>
      </c>
      <c r="JZ152" s="29">
        <v>-2.8627147637088513E-2</v>
      </c>
    </row>
    <row r="153" spans="1:286" ht="15" thickBot="1" x14ac:dyDescent="0.35">
      <c r="A153" s="2"/>
      <c r="B153" s="74" t="s">
        <v>642</v>
      </c>
      <c r="C153" s="74" t="s">
        <v>643</v>
      </c>
      <c r="D153" s="74" t="s">
        <v>875</v>
      </c>
      <c r="E153" s="87">
        <v>342288</v>
      </c>
      <c r="F153" s="84">
        <v>430650</v>
      </c>
      <c r="G153" s="22">
        <v>19.805034345526316</v>
      </c>
      <c r="H153" s="22">
        <v>8.334566125683299</v>
      </c>
      <c r="I153" s="22">
        <v>6.0799499506463626</v>
      </c>
      <c r="J153" s="22">
        <v>8.3756646384106226</v>
      </c>
      <c r="K153" s="22">
        <v>19.687403556526316</v>
      </c>
      <c r="L153" s="22">
        <v>8.3273461341376898</v>
      </c>
      <c r="M153" s="22">
        <v>6.0746830673342096</v>
      </c>
      <c r="N153" s="22">
        <v>8.5593062748400222</v>
      </c>
      <c r="O153" s="22">
        <v>19.818276157526313</v>
      </c>
      <c r="P153" s="22">
        <v>8.3178800430151174</v>
      </c>
      <c r="Q153" s="22">
        <v>6.0677776856519943</v>
      </c>
      <c r="R153" s="22">
        <v>8.2024496630678492</v>
      </c>
      <c r="S153" s="22">
        <v>19.947072719526314</v>
      </c>
      <c r="T153" s="22">
        <v>8.2911024119796881</v>
      </c>
      <c r="U153" s="22">
        <v>6.0482437766233543</v>
      </c>
      <c r="V153" s="22">
        <v>7.9013611951659826</v>
      </c>
      <c r="W153" s="22">
        <v>20.090067223526315</v>
      </c>
      <c r="X153" s="22">
        <v>8.2598149398347314</v>
      </c>
      <c r="Y153" s="22">
        <v>6.0254200012935994</v>
      </c>
      <c r="Z153" s="22">
        <v>7.4997688905154085</v>
      </c>
      <c r="AA153" s="22">
        <v>20.258115713526315</v>
      </c>
      <c r="AB153" s="22">
        <v>8.224058081804241</v>
      </c>
      <c r="AC153" s="22">
        <v>5.9993358711853961</v>
      </c>
      <c r="AD153" s="22">
        <v>7.1430721234232877</v>
      </c>
      <c r="AE153" s="22">
        <v>20.434902707526316</v>
      </c>
      <c r="AF153" s="22">
        <v>8.1829608004291856</v>
      </c>
      <c r="AG153" s="22">
        <v>5.9693559765994051</v>
      </c>
      <c r="AH153" s="22">
        <v>6.7663134541285643</v>
      </c>
      <c r="AI153" s="22">
        <v>20.651468495526316</v>
      </c>
      <c r="AJ153" s="22">
        <v>8.136707039418047</v>
      </c>
      <c r="AK153" s="22">
        <v>5.9356145019100035</v>
      </c>
      <c r="AL153" s="22">
        <v>6.2934893536681642</v>
      </c>
      <c r="AM153" s="22">
        <v>20.882219836526314</v>
      </c>
      <c r="AN153" s="22">
        <v>8.0867064186172808</v>
      </c>
      <c r="AO153" s="22">
        <v>5.8991397451697436</v>
      </c>
      <c r="AP153" s="22">
        <v>5.8131823275619254</v>
      </c>
      <c r="AQ153" s="22">
        <v>21.140725619526314</v>
      </c>
      <c r="AR153" s="22">
        <v>7.7468577226452613</v>
      </c>
      <c r="AS153" s="22">
        <v>5.6512248530033675</v>
      </c>
      <c r="AT153" s="22">
        <v>5.2447228747371391</v>
      </c>
      <c r="AU153" s="22">
        <v>22.443906978526314</v>
      </c>
      <c r="AV153" s="22">
        <v>7.413383931671568</v>
      </c>
      <c r="AW153" s="22">
        <v>5.4079603652786217</v>
      </c>
      <c r="AX153" s="22">
        <v>2.5887639457475338</v>
      </c>
      <c r="AY153" s="22">
        <v>23.553971610526315</v>
      </c>
      <c r="AZ153" s="22">
        <v>6.3326105800885717</v>
      </c>
      <c r="BA153" s="22">
        <v>4.6195512523713536</v>
      </c>
      <c r="BB153" s="22">
        <v>-2.6100471594403984E-2</v>
      </c>
      <c r="BC153" s="22">
        <v>24.140413920526314</v>
      </c>
      <c r="BD153" s="22">
        <v>6.0607447324519272</v>
      </c>
      <c r="BE153" s="22">
        <v>4.4212289015740778</v>
      </c>
      <c r="BF153" s="22">
        <v>-1.0893079651933633</v>
      </c>
      <c r="BG153" s="22">
        <v>24.443389990526313</v>
      </c>
      <c r="BH153" s="22">
        <v>5.5907970743827127</v>
      </c>
      <c r="BI153" s="22">
        <v>4.0784086278612648</v>
      </c>
      <c r="BJ153" s="22">
        <v>-1.6482989952042928</v>
      </c>
      <c r="BK153" s="25">
        <v>19.840575816526314</v>
      </c>
      <c r="BL153" s="25">
        <v>8.3367749118274102</v>
      </c>
      <c r="BM153" s="25">
        <v>6.0815612293866543</v>
      </c>
      <c r="BN153" s="25">
        <v>8.296872730147868</v>
      </c>
      <c r="BO153" s="25">
        <v>19.748595831526316</v>
      </c>
      <c r="BP153" s="25">
        <v>8.3333884993885761</v>
      </c>
      <c r="BQ153" s="25">
        <v>6.07909088865987</v>
      </c>
      <c r="BR153" s="25">
        <v>8.4715356748668071</v>
      </c>
      <c r="BS153" s="25">
        <v>19.825704816526315</v>
      </c>
      <c r="BT153" s="25">
        <v>8.3295850123520658</v>
      </c>
      <c r="BU153" s="25">
        <v>6.076316297820803</v>
      </c>
      <c r="BV153" s="25">
        <v>8.2585332904996598</v>
      </c>
      <c r="BW153" s="25">
        <v>19.894358912526314</v>
      </c>
      <c r="BX153" s="25">
        <v>8.3211856101433384</v>
      </c>
      <c r="BY153" s="25">
        <v>6.0701890508502565</v>
      </c>
      <c r="BZ153" s="25">
        <v>8.0597233655591545</v>
      </c>
      <c r="CA153" s="25">
        <v>19.972021044526315</v>
      </c>
      <c r="CB153" s="25">
        <v>8.3120179802952876</v>
      </c>
      <c r="CC153" s="25">
        <v>6.0635013925124772</v>
      </c>
      <c r="CD153" s="25">
        <v>7.7562967908222866</v>
      </c>
      <c r="CE153" s="25">
        <v>20.065002094526314</v>
      </c>
      <c r="CF153" s="25">
        <v>8.3021185801781812</v>
      </c>
      <c r="CG153" s="25">
        <v>6.0562799179514961</v>
      </c>
      <c r="CH153" s="25">
        <v>7.4940349555924684</v>
      </c>
      <c r="CI153" s="25">
        <v>20.163130295526315</v>
      </c>
      <c r="CJ153" s="25">
        <v>8.2915343207187515</v>
      </c>
      <c r="CK153" s="25">
        <v>6.048558848035249</v>
      </c>
      <c r="CL153" s="25">
        <v>7.1908409698099263</v>
      </c>
      <c r="CM153" s="25">
        <v>20.284411524526316</v>
      </c>
      <c r="CN153" s="25">
        <v>8.2801882378050156</v>
      </c>
      <c r="CO153" s="25">
        <v>6.040282038515576</v>
      </c>
      <c r="CP153" s="25">
        <v>6.7859039098290701</v>
      </c>
      <c r="CQ153" s="25">
        <v>20.413658949526315</v>
      </c>
      <c r="CR153" s="25">
        <v>8.2683649950434059</v>
      </c>
      <c r="CS153" s="25">
        <v>6.0316571475301402</v>
      </c>
      <c r="CT153" s="25">
        <v>6.3561299255026569</v>
      </c>
      <c r="CU153" s="25">
        <v>20.559645718526316</v>
      </c>
      <c r="CV153" s="25">
        <v>7.9859541838040364</v>
      </c>
      <c r="CW153" s="25">
        <v>5.825642392596988</v>
      </c>
      <c r="CX153" s="25">
        <v>5.8551751013088875</v>
      </c>
      <c r="CY153" s="25">
        <v>21.011967596526315</v>
      </c>
      <c r="CZ153" s="25">
        <v>7.935007682541011</v>
      </c>
      <c r="DA153" s="25">
        <v>5.7884776292285354</v>
      </c>
      <c r="DB153" s="25">
        <v>4.0561558940597671</v>
      </c>
      <c r="DC153" s="25">
        <v>21.442567223526314</v>
      </c>
      <c r="DD153" s="25">
        <v>7.3479738769587408</v>
      </c>
      <c r="DE153" s="25">
        <v>5.3602446410374363</v>
      </c>
      <c r="DF153" s="25">
        <v>2.0141992656970586</v>
      </c>
      <c r="DG153" s="25">
        <v>21.877021059526314</v>
      </c>
      <c r="DH153" s="25">
        <v>7.275962849874321</v>
      </c>
      <c r="DI153" s="25">
        <v>5.3077135993532458</v>
      </c>
      <c r="DJ153" s="25">
        <v>0.41975793858263444</v>
      </c>
      <c r="DK153" s="25">
        <v>22.113614456526314</v>
      </c>
      <c r="DL153" s="25">
        <v>6.9580343156641122</v>
      </c>
      <c r="DM153" s="25">
        <v>5.0757891600085463</v>
      </c>
      <c r="DN153" s="25">
        <v>-5.9600717942863923E-2</v>
      </c>
      <c r="DO153" s="27">
        <v>19.804352094526315</v>
      </c>
      <c r="DP153" s="27">
        <v>8.3351131559892231</v>
      </c>
      <c r="DQ153" s="27">
        <v>6.0803490016385018</v>
      </c>
      <c r="DR153" s="27">
        <v>8.3775686094058841</v>
      </c>
      <c r="DS153" s="27">
        <v>19.678258209526316</v>
      </c>
      <c r="DT153" s="27">
        <v>8.3296924398171441</v>
      </c>
      <c r="DU153" s="27">
        <v>6.0763946646609179</v>
      </c>
      <c r="DV153" s="27">
        <v>8.5949536095000418</v>
      </c>
      <c r="DW153" s="27">
        <v>19.795438214526314</v>
      </c>
      <c r="DX153" s="27">
        <v>8.323451108015492</v>
      </c>
      <c r="DY153" s="27">
        <v>6.071841700006587</v>
      </c>
      <c r="DZ153" s="27">
        <v>8.2894091191925661</v>
      </c>
      <c r="EA153" s="27">
        <v>19.909275700526315</v>
      </c>
      <c r="EB153" s="27">
        <v>8.3016947514303059</v>
      </c>
      <c r="EC153" s="27">
        <v>6.0559707407806798</v>
      </c>
      <c r="ED153" s="27">
        <v>8.0337013620931579</v>
      </c>
      <c r="EE153" s="27">
        <v>20.034041611526316</v>
      </c>
      <c r="EF153" s="27">
        <v>8.2781878907602682</v>
      </c>
      <c r="EG153" s="27">
        <v>6.0388228131962753</v>
      </c>
      <c r="EH153" s="27">
        <v>7.6824904119073985</v>
      </c>
      <c r="EI153" s="27">
        <v>20.174872150526316</v>
      </c>
      <c r="EJ153" s="27">
        <v>8.2532124848330231</v>
      </c>
      <c r="EK153" s="27">
        <v>6.0206036022925673</v>
      </c>
      <c r="EL153" s="27">
        <v>7.3939642051382215</v>
      </c>
      <c r="EM153" s="27">
        <v>20.317939774526316</v>
      </c>
      <c r="EN153" s="27">
        <v>8.2265823363854604</v>
      </c>
      <c r="EO153" s="27">
        <v>6.0011772797584486</v>
      </c>
      <c r="EP153" s="27">
        <v>7.0887968923128923</v>
      </c>
      <c r="EQ153" s="27">
        <v>20.488784673526315</v>
      </c>
      <c r="ER153" s="27">
        <v>8.1986342285694302</v>
      </c>
      <c r="ES153" s="27">
        <v>5.9807895242143294</v>
      </c>
      <c r="ET153" s="27">
        <v>6.7056836230596382</v>
      </c>
      <c r="EU153" s="27">
        <v>20.669369815526316</v>
      </c>
      <c r="EV153" s="27">
        <v>8.1696230086691735</v>
      </c>
      <c r="EW153" s="27">
        <v>5.9596262432059497</v>
      </c>
      <c r="EX153" s="27">
        <v>6.3146833596066401</v>
      </c>
      <c r="EY153" s="27">
        <v>20.872814017526316</v>
      </c>
      <c r="EZ153" s="27">
        <v>7.8596197399286698</v>
      </c>
      <c r="FA153" s="27">
        <v>5.73348317468185</v>
      </c>
      <c r="FB153" s="27">
        <v>5.8561948626336751</v>
      </c>
      <c r="FC153" s="27">
        <v>21.863251070526317</v>
      </c>
      <c r="FD153" s="27">
        <v>7.6794174291864836</v>
      </c>
      <c r="FE153" s="27">
        <v>5.6020280978630197</v>
      </c>
      <c r="FF153" s="27">
        <v>3.6767571079286796</v>
      </c>
      <c r="FG153" s="27">
        <v>22.713118888526317</v>
      </c>
      <c r="FH153" s="27">
        <v>7.0031378605841184</v>
      </c>
      <c r="FI153" s="27">
        <v>5.1086915680733549</v>
      </c>
      <c r="FJ153" s="27">
        <v>1.8542830642257719</v>
      </c>
      <c r="FK153" s="27">
        <v>23.019755950526317</v>
      </c>
      <c r="FL153" s="27">
        <v>6.833479153727164</v>
      </c>
      <c r="FM153" s="27">
        <v>4.9849279034954224</v>
      </c>
      <c r="FN153" s="27">
        <v>1.3989482108918594</v>
      </c>
      <c r="FO153" s="27">
        <v>23.094034280526316</v>
      </c>
      <c r="FP153" s="27">
        <v>6.6736802646019493</v>
      </c>
      <c r="FQ153" s="27">
        <v>4.8683568386794311</v>
      </c>
      <c r="FR153" s="27">
        <v>1.4511612155352118</v>
      </c>
      <c r="FS153" s="28">
        <v>19.805847612526314</v>
      </c>
      <c r="FT153" s="28">
        <v>8.3345659008607758</v>
      </c>
      <c r="FU153" s="28">
        <v>6.0799497866414614</v>
      </c>
      <c r="FV153" s="28">
        <v>8.3690182259751964</v>
      </c>
      <c r="FW153" s="28">
        <v>19.679609145526314</v>
      </c>
      <c r="FX153" s="28">
        <v>8.3273451726710466</v>
      </c>
      <c r="FY153" s="28">
        <v>6.0746823659576794</v>
      </c>
      <c r="FZ153" s="28">
        <v>8.5841672058507577</v>
      </c>
      <c r="GA153" s="28">
        <v>19.813240240526316</v>
      </c>
      <c r="GB153" s="28">
        <v>8.3178780389562323</v>
      </c>
      <c r="GC153" s="28">
        <v>6.0677762237189405</v>
      </c>
      <c r="GD153" s="28">
        <v>8.2746913827380304</v>
      </c>
      <c r="GE153" s="28">
        <v>19.959609579526315</v>
      </c>
      <c r="GF153" s="28">
        <v>8.2893298500222361</v>
      </c>
      <c r="GG153" s="28">
        <v>6.0469507173538961</v>
      </c>
      <c r="GH153" s="28">
        <v>8.037602697726399</v>
      </c>
      <c r="GI153" s="28">
        <v>20.138420826526314</v>
      </c>
      <c r="GJ153" s="28">
        <v>8.2561241763239686</v>
      </c>
      <c r="GK153" s="28">
        <v>6.0227276406971724</v>
      </c>
      <c r="GL153" s="28">
        <v>7.7218535500621783</v>
      </c>
      <c r="GM153" s="28">
        <v>20.367116163526315</v>
      </c>
      <c r="GN153" s="28">
        <v>8.2184138880970199</v>
      </c>
      <c r="GO153" s="28">
        <v>5.9952185104572946</v>
      </c>
      <c r="GP153" s="28">
        <v>7.4910039185548456</v>
      </c>
      <c r="GQ153" s="28">
        <v>20.627999628526315</v>
      </c>
      <c r="GR153" s="28">
        <v>8.1752611369055401</v>
      </c>
      <c r="GS153" s="28">
        <v>5.9637391792575105</v>
      </c>
      <c r="GT153" s="28">
        <v>7.2426063360126669</v>
      </c>
      <c r="GU153" s="28">
        <v>20.853082464526317</v>
      </c>
      <c r="GV153" s="28">
        <v>8.1269486113127947</v>
      </c>
      <c r="GW153" s="28">
        <v>5.9284958644689878</v>
      </c>
      <c r="GX153" s="28">
        <v>6.8858261956234479</v>
      </c>
      <c r="GY153" s="28">
        <v>21.081803390526314</v>
      </c>
      <c r="GZ153" s="28">
        <v>8.074855729151027</v>
      </c>
      <c r="HA153" s="28">
        <v>5.8904948321953965</v>
      </c>
      <c r="HB153" s="28">
        <v>6.553998806894036</v>
      </c>
      <c r="HC153" s="28">
        <v>21.341380085526318</v>
      </c>
      <c r="HD153" s="28">
        <v>7.7449636045649317</v>
      </c>
      <c r="HE153" s="28">
        <v>5.6498431202346353</v>
      </c>
      <c r="HF153" s="28">
        <v>6.1974795014266419</v>
      </c>
      <c r="HG153" s="28">
        <v>22.494000884526315</v>
      </c>
      <c r="HH153" s="28">
        <v>7.4020145787649412</v>
      </c>
      <c r="HI153" s="28">
        <v>5.3996665806231121</v>
      </c>
      <c r="HJ153" s="28">
        <v>4.4848005127933241</v>
      </c>
      <c r="HK153" s="28">
        <v>24.045194620526317</v>
      </c>
      <c r="HL153" s="28">
        <v>6.0355918605865675</v>
      </c>
      <c r="HM153" s="28">
        <v>4.4028802317392861</v>
      </c>
      <c r="HN153" s="28">
        <v>-1.3358245974295002</v>
      </c>
      <c r="HO153" s="28">
        <v>24.990872300526313</v>
      </c>
      <c r="HP153" s="28">
        <v>5.7616113412242145</v>
      </c>
      <c r="HQ153" s="28">
        <v>4.2030152573596347</v>
      </c>
      <c r="HR153" s="28">
        <v>-6.70891488949772</v>
      </c>
      <c r="HS153" s="28">
        <v>25.306435690526314</v>
      </c>
      <c r="HT153" s="28">
        <v>4.5778575223141234</v>
      </c>
      <c r="HU153" s="28">
        <v>3.3394833272833346</v>
      </c>
      <c r="HV153" s="28">
        <v>-10.777370636892229</v>
      </c>
      <c r="HW153" s="29">
        <v>19.783230339526316</v>
      </c>
      <c r="HX153" s="29">
        <v>8.3344535916480016</v>
      </c>
      <c r="HY153" s="29">
        <v>6.0798678586343682</v>
      </c>
      <c r="HZ153" s="29">
        <v>8.4484218099254171</v>
      </c>
      <c r="IA153" s="29">
        <v>19.634520511526315</v>
      </c>
      <c r="IB153" s="29">
        <v>8.328525590002176</v>
      </c>
      <c r="IC153" s="29">
        <v>6.0755434639663708</v>
      </c>
      <c r="ID153" s="29">
        <v>8.7404648459082921</v>
      </c>
      <c r="IE153" s="29">
        <v>19.745141515526313</v>
      </c>
      <c r="IF153" s="29">
        <v>8.3211978632668959</v>
      </c>
      <c r="IG153" s="29">
        <v>6.0701979893332982</v>
      </c>
      <c r="IH153" s="29">
        <v>8.5177271708650899</v>
      </c>
      <c r="II153" s="29">
        <v>19.872206199526314</v>
      </c>
      <c r="IJ153" s="29">
        <v>8.2829461777323985</v>
      </c>
      <c r="IK153" s="29">
        <v>6.0422939172951695</v>
      </c>
      <c r="IL153" s="29">
        <v>8.3426628550764406</v>
      </c>
      <c r="IM153" s="29">
        <v>20.032974437526313</v>
      </c>
      <c r="IN153" s="29">
        <v>8.2408735106530493</v>
      </c>
      <c r="IO153" s="29">
        <v>6.0116024924177074</v>
      </c>
      <c r="IP153" s="29">
        <v>8.082206500958506</v>
      </c>
      <c r="IQ153" s="29">
        <v>20.249780265526315</v>
      </c>
      <c r="IR153" s="29">
        <v>8.194740358536361</v>
      </c>
      <c r="IS153" s="29">
        <v>5.9779490002376301</v>
      </c>
      <c r="IT153" s="29">
        <v>7.8539410289890448</v>
      </c>
      <c r="IU153" s="29">
        <v>20.500639428526316</v>
      </c>
      <c r="IV153" s="29">
        <v>8.1450287250798166</v>
      </c>
      <c r="IW153" s="29">
        <v>5.9416850557415524</v>
      </c>
      <c r="IX153" s="29">
        <v>7.6189712174754227</v>
      </c>
      <c r="IY153" s="29">
        <v>20.709619988526313</v>
      </c>
      <c r="IZ153" s="29">
        <v>8.0925411410234602</v>
      </c>
      <c r="JA153" s="29">
        <v>5.9033960939310992</v>
      </c>
      <c r="JB153" s="29">
        <v>7.3082266401644418</v>
      </c>
      <c r="JC153" s="29">
        <v>20.936573252526316</v>
      </c>
      <c r="JD153" s="29">
        <v>8.037480195935979</v>
      </c>
      <c r="JE153" s="29">
        <v>5.8632299010760711</v>
      </c>
      <c r="JF153" s="29">
        <v>7.0103517080319833</v>
      </c>
      <c r="JG153" s="29">
        <v>21.227824855526315</v>
      </c>
      <c r="JH153" s="29">
        <v>7.7081020204035395</v>
      </c>
      <c r="JI153" s="29">
        <v>5.6229531077944941</v>
      </c>
      <c r="JJ153" s="29">
        <v>6.476457871442129</v>
      </c>
      <c r="JK153" s="29">
        <v>23.427060130526314</v>
      </c>
      <c r="JL153" s="29">
        <v>7.3867271655963442</v>
      </c>
      <c r="JM153" s="29">
        <v>5.3885146255557084</v>
      </c>
      <c r="JN153" s="29">
        <v>0.300712190349401</v>
      </c>
      <c r="JO153" s="29">
        <v>24.850711120526313</v>
      </c>
      <c r="JP153" s="29">
        <v>5.725741448428769</v>
      </c>
      <c r="JQ153" s="29">
        <v>4.176848669964123</v>
      </c>
      <c r="JR153" s="29">
        <v>-5.3784269358926124</v>
      </c>
      <c r="JS153" s="29">
        <v>25.142453300526313</v>
      </c>
      <c r="JT153" s="29">
        <v>5.5237529260481555</v>
      </c>
      <c r="JU153" s="29">
        <v>4.0295008550737039</v>
      </c>
      <c r="JV153" s="29">
        <v>-9.95813576785892</v>
      </c>
      <c r="JW153" s="29">
        <v>25.008860120526315</v>
      </c>
      <c r="JX153" s="29">
        <v>4.66874112353337</v>
      </c>
      <c r="JY153" s="29">
        <v>3.405781649045371</v>
      </c>
      <c r="JZ153" s="29">
        <v>-10.163025618218313</v>
      </c>
    </row>
    <row r="154" spans="1:286" ht="15" thickBot="1" x14ac:dyDescent="0.35">
      <c r="A154" s="2"/>
      <c r="B154" s="74" t="s">
        <v>644</v>
      </c>
      <c r="C154" s="74" t="s">
        <v>462</v>
      </c>
      <c r="D154" s="74" t="s">
        <v>872</v>
      </c>
      <c r="E154" s="87">
        <v>385958</v>
      </c>
      <c r="F154" s="84">
        <v>383397</v>
      </c>
      <c r="G154" s="22">
        <v>31.361465025000001</v>
      </c>
      <c r="H154" s="22">
        <v>9.8372660956194657</v>
      </c>
      <c r="I154" s="22">
        <v>7.0702368349699558</v>
      </c>
      <c r="J154" s="22">
        <v>15.518040843810441</v>
      </c>
      <c r="K154" s="22">
        <v>31.310825645000001</v>
      </c>
      <c r="L154" s="22">
        <v>9.8323990443456761</v>
      </c>
      <c r="M154" s="22">
        <v>7.0667387893890847</v>
      </c>
      <c r="N154" s="22">
        <v>15.613654100207645</v>
      </c>
      <c r="O154" s="22">
        <v>31.385813283000001</v>
      </c>
      <c r="P154" s="22">
        <v>9.8259312430605021</v>
      </c>
      <c r="Q154" s="22">
        <v>7.0620902532568701</v>
      </c>
      <c r="R154" s="22">
        <v>15.387862028270087</v>
      </c>
      <c r="S154" s="22">
        <v>31.464546142</v>
      </c>
      <c r="T154" s="22">
        <v>9.8086547774378161</v>
      </c>
      <c r="U154" s="22">
        <v>7.0496733172467723</v>
      </c>
      <c r="V154" s="22">
        <v>15.175613065875801</v>
      </c>
      <c r="W154" s="22">
        <v>31.558558184999999</v>
      </c>
      <c r="X154" s="22">
        <v>9.7880462973532421</v>
      </c>
      <c r="Y154" s="22">
        <v>7.0348615968368122</v>
      </c>
      <c r="Z154" s="22">
        <v>14.916182962316826</v>
      </c>
      <c r="AA154" s="22">
        <v>31.673311773999998</v>
      </c>
      <c r="AB154" s="22">
        <v>9.7641396160428027</v>
      </c>
      <c r="AC154" s="22">
        <v>7.0176793942654871</v>
      </c>
      <c r="AD154" s="22">
        <v>14.572521138714331</v>
      </c>
      <c r="AE154" s="22">
        <v>31.798709784</v>
      </c>
      <c r="AF154" s="22">
        <v>9.7364069291206725</v>
      </c>
      <c r="AG154" s="22">
        <v>6.9977473661284382</v>
      </c>
      <c r="AH154" s="22">
        <v>14.239126680685436</v>
      </c>
      <c r="AI154" s="22">
        <v>31.950919863999999</v>
      </c>
      <c r="AJ154" s="22">
        <v>9.7049735753732609</v>
      </c>
      <c r="AK154" s="22">
        <v>6.9751555958793281</v>
      </c>
      <c r="AL154" s="22">
        <v>13.849487488779808</v>
      </c>
      <c r="AM154" s="22">
        <v>32.119109821999999</v>
      </c>
      <c r="AN154" s="22">
        <v>9.6708398778083691</v>
      </c>
      <c r="AO154" s="22">
        <v>6.9506230353598459</v>
      </c>
      <c r="AP154" s="22">
        <v>13.447980366076925</v>
      </c>
      <c r="AQ154" s="22">
        <v>32.309430173000003</v>
      </c>
      <c r="AR154" s="22">
        <v>9.5213846221533451</v>
      </c>
      <c r="AS154" s="22">
        <v>6.843206600403132</v>
      </c>
      <c r="AT154" s="22">
        <v>12.977441967065076</v>
      </c>
      <c r="AU154" s="22">
        <v>33.283154644999996</v>
      </c>
      <c r="AV154" s="22">
        <v>9.302705852286147</v>
      </c>
      <c r="AW154" s="22">
        <v>6.6860378627973187</v>
      </c>
      <c r="AX154" s="22">
        <v>10.689796726130567</v>
      </c>
      <c r="AY154" s="22">
        <v>34.119670196999998</v>
      </c>
      <c r="AZ154" s="22">
        <v>8.5072735794208292</v>
      </c>
      <c r="BA154" s="22">
        <v>6.1143450265284534</v>
      </c>
      <c r="BB154" s="22">
        <v>8.8306340673655797</v>
      </c>
      <c r="BC154" s="22">
        <v>34.570638862999999</v>
      </c>
      <c r="BD154" s="22">
        <v>8.3089519971828878</v>
      </c>
      <c r="BE154" s="22">
        <v>5.9718074004971102</v>
      </c>
      <c r="BF154" s="22">
        <v>7.8365002467797069</v>
      </c>
      <c r="BG154" s="22">
        <v>34.820059264999998</v>
      </c>
      <c r="BH154" s="22">
        <v>7.885179988620064</v>
      </c>
      <c r="BI154" s="22">
        <v>5.6672341140324614</v>
      </c>
      <c r="BJ154" s="22">
        <v>7.4001296047334009</v>
      </c>
      <c r="BK154" s="25">
        <v>31.382846911000001</v>
      </c>
      <c r="BL154" s="25">
        <v>9.8391490569406912</v>
      </c>
      <c r="BM154" s="25">
        <v>7.0715901563463168</v>
      </c>
      <c r="BN154" s="25">
        <v>15.477847022379313</v>
      </c>
      <c r="BO154" s="25">
        <v>31.346262142</v>
      </c>
      <c r="BP154" s="25">
        <v>9.8372338047874379</v>
      </c>
      <c r="BQ154" s="25">
        <v>7.0702136269131834</v>
      </c>
      <c r="BR154" s="25">
        <v>15.559817860169415</v>
      </c>
      <c r="BS154" s="25">
        <v>31.393982567999998</v>
      </c>
      <c r="BT154" s="25">
        <v>9.8349977290798307</v>
      </c>
      <c r="BU154" s="25">
        <v>7.0686065152746407</v>
      </c>
      <c r="BV154" s="25">
        <v>15.407383720147065</v>
      </c>
      <c r="BW154" s="25">
        <v>31.439614588000001</v>
      </c>
      <c r="BX154" s="25">
        <v>9.8297515805771685</v>
      </c>
      <c r="BY154" s="25">
        <v>7.0648360050510988</v>
      </c>
      <c r="BZ154" s="25">
        <v>15.277121103845881</v>
      </c>
      <c r="CA154" s="25">
        <v>31.494918103</v>
      </c>
      <c r="CB154" s="25">
        <v>9.823914547592997</v>
      </c>
      <c r="CC154" s="25">
        <v>7.0606408145164021</v>
      </c>
      <c r="CD154" s="25">
        <v>15.102186767207771</v>
      </c>
      <c r="CE154" s="25">
        <v>31.561458133999999</v>
      </c>
      <c r="CF154" s="25">
        <v>9.817554812950986</v>
      </c>
      <c r="CG154" s="25">
        <v>7.0560699480084201</v>
      </c>
      <c r="CH154" s="25">
        <v>14.85307217769089</v>
      </c>
      <c r="CI154" s="25">
        <v>31.633937104000001</v>
      </c>
      <c r="CJ154" s="25">
        <v>9.810807426447786</v>
      </c>
      <c r="CK154" s="25">
        <v>7.0512204684750825</v>
      </c>
      <c r="CL154" s="25">
        <v>14.607890363168474</v>
      </c>
      <c r="CM154" s="25">
        <v>31.718979433000001</v>
      </c>
      <c r="CN154" s="25">
        <v>9.8036320703216671</v>
      </c>
      <c r="CO154" s="25">
        <v>7.0460633987471928</v>
      </c>
      <c r="CP154" s="25">
        <v>14.31303671005359</v>
      </c>
      <c r="CQ154" s="25">
        <v>31.813645879999999</v>
      </c>
      <c r="CR154" s="25">
        <v>9.7961649176906587</v>
      </c>
      <c r="CS154" s="25">
        <v>7.0406966091258765</v>
      </c>
      <c r="CT154" s="25">
        <v>13.997645133177693</v>
      </c>
      <c r="CU154" s="25">
        <v>31.920879970000001</v>
      </c>
      <c r="CV154" s="25">
        <v>9.7538397497012035</v>
      </c>
      <c r="CW154" s="25">
        <v>7.0102766775253071</v>
      </c>
      <c r="CX154" s="25">
        <v>13.612517345286854</v>
      </c>
      <c r="CY154" s="25">
        <v>32.265578552999997</v>
      </c>
      <c r="CZ154" s="25">
        <v>9.7247446312007195</v>
      </c>
      <c r="DA154" s="25">
        <v>6.9893654429871326</v>
      </c>
      <c r="DB154" s="25">
        <v>11.976563244850833</v>
      </c>
      <c r="DC154" s="25">
        <v>32.599773767999999</v>
      </c>
      <c r="DD154" s="25">
        <v>9.1221538574059835</v>
      </c>
      <c r="DE154" s="25">
        <v>6.5562715890764638</v>
      </c>
      <c r="DF154" s="25">
        <v>10.324767324587171</v>
      </c>
      <c r="DG154" s="25">
        <v>32.936817711000003</v>
      </c>
      <c r="DH154" s="25">
        <v>9.0693547183723133</v>
      </c>
      <c r="DI154" s="25">
        <v>6.5183238082578905</v>
      </c>
      <c r="DJ154" s="25">
        <v>9.05206961491416</v>
      </c>
      <c r="DK154" s="25">
        <v>33.103877998999998</v>
      </c>
      <c r="DL154" s="25">
        <v>8.9256487767100214</v>
      </c>
      <c r="DM154" s="25">
        <v>6.4150395184695705</v>
      </c>
      <c r="DN154" s="25">
        <v>8.685477275294005</v>
      </c>
      <c r="DO154" s="27">
        <v>31.36089806</v>
      </c>
      <c r="DP154" s="27">
        <v>9.8376489598917001</v>
      </c>
      <c r="DQ154" s="27">
        <v>7.0705120070608638</v>
      </c>
      <c r="DR154" s="27">
        <v>15.520617463829923</v>
      </c>
      <c r="DS154" s="27">
        <v>31.303327335999999</v>
      </c>
      <c r="DT154" s="27">
        <v>9.8340399764867996</v>
      </c>
      <c r="DU154" s="27">
        <v>7.0679181596282437</v>
      </c>
      <c r="DV154" s="27">
        <v>15.651678629187515</v>
      </c>
      <c r="DW154" s="27">
        <v>31.367305430000002</v>
      </c>
      <c r="DX154" s="27">
        <v>9.8298354013488503</v>
      </c>
      <c r="DY154" s="27">
        <v>7.0648962486901059</v>
      </c>
      <c r="DZ154" s="27">
        <v>15.473752929425258</v>
      </c>
      <c r="EA154" s="27">
        <v>31.434226156000001</v>
      </c>
      <c r="EB154" s="27">
        <v>9.8161008844712736</v>
      </c>
      <c r="EC154" s="27">
        <v>7.0550249809827488</v>
      </c>
      <c r="ED154" s="27">
        <v>15.305683913185188</v>
      </c>
      <c r="EE154" s="27">
        <v>31.514017819999999</v>
      </c>
      <c r="EF154" s="27">
        <v>9.8010195992065263</v>
      </c>
      <c r="EG154" s="27">
        <v>7.0441857643181738</v>
      </c>
      <c r="EH154" s="27">
        <v>15.093764155427435</v>
      </c>
      <c r="EI154" s="27">
        <v>31.607659573999999</v>
      </c>
      <c r="EJ154" s="27">
        <v>9.7848180688125321</v>
      </c>
      <c r="EK154" s="27">
        <v>7.0325414054220046</v>
      </c>
      <c r="EL154" s="27">
        <v>14.81614091102168</v>
      </c>
      <c r="EM154" s="27">
        <v>31.707120442000001</v>
      </c>
      <c r="EN154" s="27">
        <v>9.767476315117511</v>
      </c>
      <c r="EO154" s="27">
        <v>7.0200775455888236</v>
      </c>
      <c r="EP154" s="27">
        <v>14.553884375088563</v>
      </c>
      <c r="EQ154" s="27">
        <v>31.824344105999998</v>
      </c>
      <c r="ER154" s="27">
        <v>9.7492420023400594</v>
      </c>
      <c r="ES154" s="27">
        <v>7.0069721859689471</v>
      </c>
      <c r="ET154" s="27">
        <v>14.253301462478873</v>
      </c>
      <c r="EU154" s="27">
        <v>31.954461940999998</v>
      </c>
      <c r="EV154" s="27">
        <v>9.7302762019857774</v>
      </c>
      <c r="EW154" s="27">
        <v>6.9933410918248899</v>
      </c>
      <c r="EX154" s="27">
        <v>13.937896880313028</v>
      </c>
      <c r="EY154" s="27">
        <v>32.103281488</v>
      </c>
      <c r="EZ154" s="27">
        <v>9.6739689545154341</v>
      </c>
      <c r="FA154" s="27">
        <v>6.9528719643995505</v>
      </c>
      <c r="FB154" s="27">
        <v>13.552253931164959</v>
      </c>
      <c r="FC154" s="27">
        <v>32.839562493000003</v>
      </c>
      <c r="FD154" s="27">
        <v>9.5667095551041541</v>
      </c>
      <c r="FE154" s="27">
        <v>6.8757825221456628</v>
      </c>
      <c r="FF154" s="27">
        <v>11.686435307684471</v>
      </c>
      <c r="FG154" s="27">
        <v>33.584106282999997</v>
      </c>
      <c r="FH154" s="27">
        <v>8.9016980849322707</v>
      </c>
      <c r="FI154" s="27">
        <v>6.3978256847088391</v>
      </c>
      <c r="FJ154" s="27">
        <v>10.212620008243007</v>
      </c>
      <c r="FK154" s="27">
        <v>34.022961344999999</v>
      </c>
      <c r="FL154" s="27">
        <v>8.7765126492058503</v>
      </c>
      <c r="FM154" s="27">
        <v>6.3078524471983854</v>
      </c>
      <c r="FN154" s="27">
        <v>9.6431708238792879</v>
      </c>
      <c r="FO154" s="27">
        <v>34.260915429999997</v>
      </c>
      <c r="FP154" s="27">
        <v>8.5950554700308555</v>
      </c>
      <c r="FQ154" s="27">
        <v>6.1774355997020995</v>
      </c>
      <c r="FR154" s="27">
        <v>9.4307164411605342</v>
      </c>
      <c r="FS154" s="28">
        <v>31.361433738999999</v>
      </c>
      <c r="FT154" s="28">
        <v>9.8372652501733633</v>
      </c>
      <c r="FU154" s="28">
        <v>7.0702362273311961</v>
      </c>
      <c r="FV154" s="28">
        <v>15.513972875099775</v>
      </c>
      <c r="FW154" s="28">
        <v>31.307858369000002</v>
      </c>
      <c r="FX154" s="28">
        <v>9.8323954830542455</v>
      </c>
      <c r="FY154" s="28">
        <v>7.0667362298188134</v>
      </c>
      <c r="FZ154" s="28">
        <v>15.622999086919828</v>
      </c>
      <c r="GA154" s="28">
        <v>31.388450269</v>
      </c>
      <c r="GB154" s="28">
        <v>9.8259238099464952</v>
      </c>
      <c r="GC154" s="28">
        <v>7.0620849109314774</v>
      </c>
      <c r="GD154" s="28">
        <v>15.422260155055614</v>
      </c>
      <c r="GE154" s="28">
        <v>31.483955473000002</v>
      </c>
      <c r="GF154" s="28">
        <v>9.8045832238272475</v>
      </c>
      <c r="GG154" s="28">
        <v>7.0467470114995061</v>
      </c>
      <c r="GH154" s="28">
        <v>15.246792095890921</v>
      </c>
      <c r="GI154" s="28">
        <v>31.608406506999998</v>
      </c>
      <c r="GJ154" s="28">
        <v>9.7793168822787102</v>
      </c>
      <c r="GK154" s="28">
        <v>7.0285875943438647</v>
      </c>
      <c r="GL154" s="28">
        <v>15.038369489983738</v>
      </c>
      <c r="GM154" s="28">
        <v>31.771898932999999</v>
      </c>
      <c r="GN154" s="28">
        <v>9.75061062550885</v>
      </c>
      <c r="GO154" s="28">
        <v>7.0079558423880304</v>
      </c>
      <c r="GP154" s="28">
        <v>14.777739472494867</v>
      </c>
      <c r="GQ154" s="28">
        <v>31.963536327</v>
      </c>
      <c r="GR154" s="28">
        <v>9.7176680210555233</v>
      </c>
      <c r="GS154" s="28">
        <v>6.9842793439400026</v>
      </c>
      <c r="GT154" s="28">
        <v>14.537186892623028</v>
      </c>
      <c r="GU154" s="28">
        <v>32.211647753999998</v>
      </c>
      <c r="GV154" s="28">
        <v>9.6810114594443792</v>
      </c>
      <c r="GW154" s="28">
        <v>6.9579335513562421</v>
      </c>
      <c r="GX154" s="28">
        <v>14.247932226075354</v>
      </c>
      <c r="GY154" s="28">
        <v>32.499689556</v>
      </c>
      <c r="GZ154" s="28">
        <v>9.6415198365876265</v>
      </c>
      <c r="HA154" s="28">
        <v>6.9295501444339784</v>
      </c>
      <c r="HB154" s="28">
        <v>13.974035052209716</v>
      </c>
      <c r="HC154" s="28">
        <v>32.837495996000001</v>
      </c>
      <c r="HD154" s="28">
        <v>9.5653103361196479</v>
      </c>
      <c r="HE154" s="28">
        <v>6.8747768759114063</v>
      </c>
      <c r="HF154" s="28">
        <v>13.661799094518308</v>
      </c>
      <c r="HG154" s="28">
        <v>34.453876808000004</v>
      </c>
      <c r="HH154" s="28">
        <v>9.3238070523410048</v>
      </c>
      <c r="HI154" s="28">
        <v>6.7012037107513924</v>
      </c>
      <c r="HJ154" s="28">
        <v>11.228914969962545</v>
      </c>
      <c r="HK154" s="28">
        <v>35.895642287999998</v>
      </c>
      <c r="HL154" s="28">
        <v>8.1427559228397914</v>
      </c>
      <c r="HM154" s="28">
        <v>5.8523590095288904</v>
      </c>
      <c r="HN154" s="28">
        <v>6.4342359684417829</v>
      </c>
      <c r="HO154" s="28">
        <v>36.420227331</v>
      </c>
      <c r="HP154" s="28">
        <v>7.9417238399022887</v>
      </c>
      <c r="HQ154" s="28">
        <v>5.7078732932760392</v>
      </c>
      <c r="HR154" s="28">
        <v>2.5710806689405743</v>
      </c>
      <c r="HS154" s="28">
        <v>36.314994820999999</v>
      </c>
      <c r="HT154" s="28">
        <v>6.7820698092890366</v>
      </c>
      <c r="HU154" s="28">
        <v>4.8744071083250988</v>
      </c>
      <c r="HV154" s="28">
        <v>-0.57593865707656988</v>
      </c>
      <c r="HW154" s="29">
        <v>31.345626264</v>
      </c>
      <c r="HX154" s="29">
        <v>9.8370165770691305</v>
      </c>
      <c r="HY154" s="29">
        <v>7.0700575010749045</v>
      </c>
      <c r="HZ154" s="29">
        <v>15.567909444785881</v>
      </c>
      <c r="IA154" s="29">
        <v>31.276386899999999</v>
      </c>
      <c r="IB154" s="29">
        <v>9.8329030885307418</v>
      </c>
      <c r="IC154" s="29">
        <v>7.0671010558693306</v>
      </c>
      <c r="ID154" s="29">
        <v>15.728726317617381</v>
      </c>
      <c r="IE154" s="29">
        <v>31.340950358000001</v>
      </c>
      <c r="IF154" s="29">
        <v>9.8279456434423711</v>
      </c>
      <c r="IG154" s="29">
        <v>7.0635380424741001</v>
      </c>
      <c r="IH154" s="29">
        <v>15.580365059088837</v>
      </c>
      <c r="II154" s="29">
        <v>31.423009716999999</v>
      </c>
      <c r="IJ154" s="29">
        <v>9.8018158403814866</v>
      </c>
      <c r="IK154" s="29">
        <v>7.0447580385283048</v>
      </c>
      <c r="IL154" s="29">
        <v>15.443753121345694</v>
      </c>
      <c r="IM154" s="29">
        <v>31.533672606</v>
      </c>
      <c r="IN154" s="29">
        <v>9.7728764748895713</v>
      </c>
      <c r="IO154" s="29">
        <v>7.0239587467441051</v>
      </c>
      <c r="IP154" s="29">
        <v>15.274730201683051</v>
      </c>
      <c r="IQ154" s="29">
        <v>31.685911421</v>
      </c>
      <c r="IR154" s="29">
        <v>9.7414776492008581</v>
      </c>
      <c r="IS154" s="29">
        <v>7.0013917924906268</v>
      </c>
      <c r="IT154" s="29">
        <v>15.032493564757663</v>
      </c>
      <c r="IU154" s="29">
        <v>31.866875919000002</v>
      </c>
      <c r="IV154" s="29">
        <v>9.7076309292984426</v>
      </c>
      <c r="IW154" s="29">
        <v>6.97706548846765</v>
      </c>
      <c r="IX154" s="29">
        <v>14.814452737596426</v>
      </c>
      <c r="IY154" s="29">
        <v>32.107368360999999</v>
      </c>
      <c r="IZ154" s="29">
        <v>9.6722061485935136</v>
      </c>
      <c r="JA154" s="29">
        <v>6.9516050010744852</v>
      </c>
      <c r="JB154" s="29">
        <v>14.558030689560743</v>
      </c>
      <c r="JC154" s="29">
        <v>32.390408012999998</v>
      </c>
      <c r="JD154" s="29">
        <v>9.6352085612731315</v>
      </c>
      <c r="JE154" s="29">
        <v>6.9250141065988275</v>
      </c>
      <c r="JF154" s="29">
        <v>14.309591042326593</v>
      </c>
      <c r="JG154" s="29">
        <v>32.736190352999998</v>
      </c>
      <c r="JH154" s="29">
        <v>9.5658666971073281</v>
      </c>
      <c r="JI154" s="29">
        <v>6.8751767435077893</v>
      </c>
      <c r="JJ154" s="29">
        <v>13.804481646227041</v>
      </c>
      <c r="JK154" s="29">
        <v>34.672965300000001</v>
      </c>
      <c r="JL154" s="29">
        <v>9.3657286475139223</v>
      </c>
      <c r="JM154" s="29">
        <v>6.7313335866225188</v>
      </c>
      <c r="JN154" s="29">
        <v>8.1358231088645283</v>
      </c>
      <c r="JO154" s="29">
        <v>36.061164783999999</v>
      </c>
      <c r="JP154" s="29">
        <v>7.5104772115351848</v>
      </c>
      <c r="JQ154" s="29">
        <v>5.3979278503856181</v>
      </c>
      <c r="JR154" s="29">
        <v>3.4263237111273099</v>
      </c>
      <c r="JS154" s="29">
        <v>36.277014383000001</v>
      </c>
      <c r="JT154" s="29">
        <v>7.359805106850839</v>
      </c>
      <c r="JU154" s="29">
        <v>5.2896368420722331</v>
      </c>
      <c r="JV154" s="29">
        <v>5.7962030008937404E-2</v>
      </c>
      <c r="JW154" s="29">
        <v>36.131125597999997</v>
      </c>
      <c r="JX154" s="29">
        <v>6.9302781548856425</v>
      </c>
      <c r="JY154" s="29">
        <v>4.9809273644716408</v>
      </c>
      <c r="JZ154" s="29">
        <v>-0.20267476487337888</v>
      </c>
    </row>
    <row r="155" spans="1:286" ht="15" thickBot="1" x14ac:dyDescent="0.35">
      <c r="A155" s="2"/>
      <c r="B155" s="74" t="s">
        <v>645</v>
      </c>
      <c r="C155" s="74" t="s">
        <v>546</v>
      </c>
      <c r="D155" s="74" t="s">
        <v>875</v>
      </c>
      <c r="E155" s="87">
        <v>346186</v>
      </c>
      <c r="F155" s="84">
        <v>417486</v>
      </c>
      <c r="G155" s="22">
        <v>10.469825268315789</v>
      </c>
      <c r="H155" s="22">
        <v>10.469825268315789</v>
      </c>
      <c r="I155" s="22">
        <v>10.469825268315789</v>
      </c>
      <c r="J155" s="22">
        <v>7.0152787161866694</v>
      </c>
      <c r="K155" s="22">
        <v>10.460316216315789</v>
      </c>
      <c r="L155" s="22">
        <v>10.460316216315789</v>
      </c>
      <c r="M155" s="22">
        <v>10.460316216315789</v>
      </c>
      <c r="N155" s="22">
        <v>7.1868498801440133</v>
      </c>
      <c r="O155" s="22">
        <v>10.47357119231579</v>
      </c>
      <c r="P155" s="22">
        <v>10.47357119231579</v>
      </c>
      <c r="Q155" s="22">
        <v>10.47357119231579</v>
      </c>
      <c r="R155" s="22">
        <v>7.0648554437054019</v>
      </c>
      <c r="S155" s="22">
        <v>10.487709279315789</v>
      </c>
      <c r="T155" s="22">
        <v>10.487709279315789</v>
      </c>
      <c r="U155" s="22">
        <v>10.487709279315789</v>
      </c>
      <c r="V155" s="22">
        <v>6.9815674410418582</v>
      </c>
      <c r="W155" s="22">
        <v>10.505248230315789</v>
      </c>
      <c r="X155" s="22">
        <v>10.505248230315789</v>
      </c>
      <c r="Y155" s="22">
        <v>10.505248230315789</v>
      </c>
      <c r="Z155" s="22">
        <v>6.8874491767352684</v>
      </c>
      <c r="AA155" s="22">
        <v>10.52751614931579</v>
      </c>
      <c r="AB155" s="22">
        <v>10.52751614931579</v>
      </c>
      <c r="AC155" s="22">
        <v>10.52751614931579</v>
      </c>
      <c r="AD155" s="22">
        <v>6.8110369366764836</v>
      </c>
      <c r="AE155" s="22">
        <v>10.551750653315789</v>
      </c>
      <c r="AF155" s="22">
        <v>10.551750653315789</v>
      </c>
      <c r="AG155" s="22">
        <v>10.551750653315789</v>
      </c>
      <c r="AH155" s="22">
        <v>6.7320045742025503</v>
      </c>
      <c r="AI155" s="22">
        <v>10.58087290531579</v>
      </c>
      <c r="AJ155" s="22">
        <v>10.58087290531579</v>
      </c>
      <c r="AK155" s="22">
        <v>10.58087290531579</v>
      </c>
      <c r="AL155" s="22">
        <v>6.646959598447018</v>
      </c>
      <c r="AM155" s="22">
        <v>10.613148884315789</v>
      </c>
      <c r="AN155" s="22">
        <v>10.613148884315789</v>
      </c>
      <c r="AO155" s="22">
        <v>10.613148884315789</v>
      </c>
      <c r="AP155" s="22">
        <v>6.5652604374146346</v>
      </c>
      <c r="AQ155" s="22">
        <v>10.65303767031579</v>
      </c>
      <c r="AR155" s="22">
        <v>10.65303767031579</v>
      </c>
      <c r="AS155" s="22">
        <v>10.65303767031579</v>
      </c>
      <c r="AT155" s="22">
        <v>6.4768873304642547</v>
      </c>
      <c r="AU155" s="22">
        <v>10.90350953631579</v>
      </c>
      <c r="AV155" s="22">
        <v>10.90350953631579</v>
      </c>
      <c r="AW155" s="22">
        <v>10.90350953631579</v>
      </c>
      <c r="AX155" s="22">
        <v>6.0552199814402021</v>
      </c>
      <c r="AY155" s="22">
        <v>11.159997773315789</v>
      </c>
      <c r="AZ155" s="22">
        <v>11.159997773315789</v>
      </c>
      <c r="BA155" s="22">
        <v>11.159997773315789</v>
      </c>
      <c r="BB155" s="22">
        <v>5.5667712505010121</v>
      </c>
      <c r="BC155" s="22">
        <v>11.27277837431579</v>
      </c>
      <c r="BD155" s="22">
        <v>11.27277837431579</v>
      </c>
      <c r="BE155" s="22">
        <v>11.27277837431579</v>
      </c>
      <c r="BF155" s="22">
        <v>5.4192034693405828</v>
      </c>
      <c r="BG155" s="22">
        <v>11.323068037315789</v>
      </c>
      <c r="BH155" s="22">
        <v>11.323068037315789</v>
      </c>
      <c r="BI155" s="22">
        <v>11.323068037315789</v>
      </c>
      <c r="BJ155" s="22">
        <v>5.3914883597322403</v>
      </c>
      <c r="BK155" s="25">
        <v>10.473498299315789</v>
      </c>
      <c r="BL155" s="25">
        <v>10.473498299315789</v>
      </c>
      <c r="BM155" s="25">
        <v>10.473498299315789</v>
      </c>
      <c r="BN155" s="25">
        <v>6.9862180402653715</v>
      </c>
      <c r="BO155" s="25">
        <v>10.466606669315789</v>
      </c>
      <c r="BP155" s="25">
        <v>10.466606669315789</v>
      </c>
      <c r="BQ155" s="25">
        <v>10.466606669315789</v>
      </c>
      <c r="BR155" s="25">
        <v>7.144125352484278</v>
      </c>
      <c r="BS155" s="25">
        <v>10.475364427315789</v>
      </c>
      <c r="BT155" s="25">
        <v>10.475364427315789</v>
      </c>
      <c r="BU155" s="25">
        <v>10.475364427315789</v>
      </c>
      <c r="BV155" s="25">
        <v>7.091903323341457</v>
      </c>
      <c r="BW155" s="25">
        <v>10.483932848315789</v>
      </c>
      <c r="BX155" s="25">
        <v>10.483932848315789</v>
      </c>
      <c r="BY155" s="25">
        <v>10.483932848315789</v>
      </c>
      <c r="BZ155" s="25">
        <v>7.0638843388756518</v>
      </c>
      <c r="CA155" s="25">
        <v>10.494776417315789</v>
      </c>
      <c r="CB155" s="25">
        <v>10.494776417315789</v>
      </c>
      <c r="CC155" s="25">
        <v>10.494776417315789</v>
      </c>
      <c r="CD155" s="25">
        <v>7.0161881119490257</v>
      </c>
      <c r="CE155" s="25">
        <v>10.50900199031579</v>
      </c>
      <c r="CF155" s="25">
        <v>10.50900199031579</v>
      </c>
      <c r="CG155" s="25">
        <v>10.50900199031579</v>
      </c>
      <c r="CH155" s="25">
        <v>6.9796947339294295</v>
      </c>
      <c r="CI155" s="25">
        <v>10.524548085315789</v>
      </c>
      <c r="CJ155" s="25">
        <v>10.524548085315789</v>
      </c>
      <c r="CK155" s="25">
        <v>10.524548085315789</v>
      </c>
      <c r="CL155" s="25">
        <v>6.9307875882837813</v>
      </c>
      <c r="CM155" s="25">
        <v>10.542684531315789</v>
      </c>
      <c r="CN155" s="25">
        <v>10.542684531315789</v>
      </c>
      <c r="CO155" s="25">
        <v>10.542684531315789</v>
      </c>
      <c r="CP155" s="25">
        <v>6.868681714850168</v>
      </c>
      <c r="CQ155" s="25">
        <v>10.563098392315789</v>
      </c>
      <c r="CR155" s="25">
        <v>10.563098392315789</v>
      </c>
      <c r="CS155" s="25">
        <v>10.563098392315789</v>
      </c>
      <c r="CT155" s="25">
        <v>6.8010225704781453</v>
      </c>
      <c r="CU155" s="25">
        <v>10.58662605531579</v>
      </c>
      <c r="CV155" s="25">
        <v>10.58662605531579</v>
      </c>
      <c r="CW155" s="25">
        <v>10.58662605531579</v>
      </c>
      <c r="CX155" s="25">
        <v>6.7236686517883264</v>
      </c>
      <c r="CY155" s="25">
        <v>10.672197319315789</v>
      </c>
      <c r="CZ155" s="25">
        <v>10.672197319315789</v>
      </c>
      <c r="DA155" s="25">
        <v>10.672197319315789</v>
      </c>
      <c r="DB155" s="25">
        <v>6.4896759570726994</v>
      </c>
      <c r="DC155" s="25">
        <v>10.83573809231579</v>
      </c>
      <c r="DD155" s="25">
        <v>10.83573809231579</v>
      </c>
      <c r="DE155" s="25">
        <v>10.83573809231579</v>
      </c>
      <c r="DF155" s="25">
        <v>6.1670806894477304</v>
      </c>
      <c r="DG155" s="25">
        <v>11.000286174315789</v>
      </c>
      <c r="DH155" s="25">
        <v>11.000286174315789</v>
      </c>
      <c r="DI155" s="25">
        <v>11.000286174315789</v>
      </c>
      <c r="DJ155" s="25">
        <v>5.9012422174952341</v>
      </c>
      <c r="DK155" s="25">
        <v>11.050920380315789</v>
      </c>
      <c r="DL155" s="25">
        <v>11.050920380315789</v>
      </c>
      <c r="DM155" s="25">
        <v>11.050920380315789</v>
      </c>
      <c r="DN155" s="25">
        <v>5.8924918146420175</v>
      </c>
      <c r="DO155" s="27">
        <v>10.469712171315789</v>
      </c>
      <c r="DP155" s="27">
        <v>10.469712171315789</v>
      </c>
      <c r="DQ155" s="27">
        <v>10.469712171315789</v>
      </c>
      <c r="DR155" s="27">
        <v>7.0156006243818103</v>
      </c>
      <c r="DS155" s="27">
        <v>10.458844085315789</v>
      </c>
      <c r="DT155" s="27">
        <v>10.458844085315789</v>
      </c>
      <c r="DU155" s="27">
        <v>10.458844085315789</v>
      </c>
      <c r="DV155" s="27">
        <v>7.1930850144040672</v>
      </c>
      <c r="DW155" s="27">
        <v>10.469988755315789</v>
      </c>
      <c r="DX155" s="27">
        <v>10.469988755315789</v>
      </c>
      <c r="DY155" s="27">
        <v>10.469988755315789</v>
      </c>
      <c r="DZ155" s="27">
        <v>7.0785454296846355</v>
      </c>
      <c r="EA155" s="27">
        <v>10.481914661315789</v>
      </c>
      <c r="EB155" s="27">
        <v>10.481914661315789</v>
      </c>
      <c r="EC155" s="27">
        <v>10.481914661315789</v>
      </c>
      <c r="ED155" s="27">
        <v>7.0022856144781356</v>
      </c>
      <c r="EE155" s="27">
        <v>10.496833082315788</v>
      </c>
      <c r="EF155" s="27">
        <v>10.496833082315788</v>
      </c>
      <c r="EG155" s="27">
        <v>10.496833082315788</v>
      </c>
      <c r="EH155" s="27">
        <v>6.9158827390498985</v>
      </c>
      <c r="EI155" s="27">
        <v>10.51524087131579</v>
      </c>
      <c r="EJ155" s="27">
        <v>10.51524087131579</v>
      </c>
      <c r="EK155" s="27">
        <v>10.51524087131579</v>
      </c>
      <c r="EL155" s="27">
        <v>6.8498891396007755</v>
      </c>
      <c r="EM155" s="27">
        <v>10.534787767315789</v>
      </c>
      <c r="EN155" s="27">
        <v>10.534787767315789</v>
      </c>
      <c r="EO155" s="27">
        <v>10.534787767315789</v>
      </c>
      <c r="EP155" s="27">
        <v>6.7815211876232118</v>
      </c>
      <c r="EQ155" s="27">
        <v>10.55763352031579</v>
      </c>
      <c r="ER155" s="27">
        <v>10.55763352031579</v>
      </c>
      <c r="ES155" s="27">
        <v>10.55763352031579</v>
      </c>
      <c r="ET155" s="27">
        <v>6.7095899204973497</v>
      </c>
      <c r="EU155" s="27">
        <v>10.58316054431579</v>
      </c>
      <c r="EV155" s="27">
        <v>10.58316054431579</v>
      </c>
      <c r="EW155" s="27">
        <v>10.58316054431579</v>
      </c>
      <c r="EX155" s="27">
        <v>6.6408456216365899</v>
      </c>
      <c r="EY155" s="27">
        <v>10.61576717331579</v>
      </c>
      <c r="EZ155" s="27">
        <v>10.61576717331579</v>
      </c>
      <c r="FA155" s="27">
        <v>10.61576717331579</v>
      </c>
      <c r="FB155" s="27">
        <v>6.5653587092463095</v>
      </c>
      <c r="FC155" s="27">
        <v>10.82403162231579</v>
      </c>
      <c r="FD155" s="27">
        <v>10.82403162231579</v>
      </c>
      <c r="FE155" s="27">
        <v>10.82403162231579</v>
      </c>
      <c r="FF155" s="27">
        <v>6.2031525398560259</v>
      </c>
      <c r="FG155" s="27">
        <v>11.06425719931579</v>
      </c>
      <c r="FH155" s="27">
        <v>11.06425719931579</v>
      </c>
      <c r="FI155" s="27">
        <v>11.06425719931579</v>
      </c>
      <c r="FJ155" s="27">
        <v>5.8798106714120708</v>
      </c>
      <c r="FK155" s="27">
        <v>11.17505404831579</v>
      </c>
      <c r="FL155" s="27">
        <v>11.17505404831579</v>
      </c>
      <c r="FM155" s="27">
        <v>11.17505404831579</v>
      </c>
      <c r="FN155" s="27">
        <v>5.8571060658044365</v>
      </c>
      <c r="FO155" s="27">
        <v>11.223453188315789</v>
      </c>
      <c r="FP155" s="27">
        <v>11.223453188315789</v>
      </c>
      <c r="FQ155" s="27">
        <v>11.223453188315789</v>
      </c>
      <c r="FR155" s="27">
        <v>5.9437426034020193</v>
      </c>
      <c r="FS155" s="28">
        <v>10.47024312831579</v>
      </c>
      <c r="FT155" s="28">
        <v>10.47024312831579</v>
      </c>
      <c r="FU155" s="28">
        <v>10.47024312831579</v>
      </c>
      <c r="FV155" s="28">
        <v>7.015967864008509</v>
      </c>
      <c r="FW155" s="28">
        <v>10.460621525315789</v>
      </c>
      <c r="FX155" s="28">
        <v>10.460621525315789</v>
      </c>
      <c r="FY155" s="28">
        <v>10.460621525315789</v>
      </c>
      <c r="FZ155" s="28">
        <v>7.2072388498404827</v>
      </c>
      <c r="GA155" s="28">
        <v>10.474993654315789</v>
      </c>
      <c r="GB155" s="28">
        <v>10.474993654315789</v>
      </c>
      <c r="GC155" s="28">
        <v>10.474993654315789</v>
      </c>
      <c r="GD155" s="28">
        <v>7.1095885887356207</v>
      </c>
      <c r="GE155" s="28">
        <v>10.492079783315789</v>
      </c>
      <c r="GF155" s="28">
        <v>10.492079783315789</v>
      </c>
      <c r="GG155" s="28">
        <v>10.492079783315789</v>
      </c>
      <c r="GH155" s="28">
        <v>7.0537050167944271</v>
      </c>
      <c r="GI155" s="28">
        <v>10.51480842231579</v>
      </c>
      <c r="GJ155" s="28">
        <v>10.51480842231579</v>
      </c>
      <c r="GK155" s="28">
        <v>10.51480842231579</v>
      </c>
      <c r="GL155" s="28">
        <v>6.9921718409042679</v>
      </c>
      <c r="GM155" s="28">
        <v>10.54512578431579</v>
      </c>
      <c r="GN155" s="28">
        <v>10.54512578431579</v>
      </c>
      <c r="GO155" s="28">
        <v>10.54512578431579</v>
      </c>
      <c r="GP155" s="28">
        <v>6.9560469587030829</v>
      </c>
      <c r="GQ155" s="28">
        <v>10.58330586831579</v>
      </c>
      <c r="GR155" s="28">
        <v>10.58330586831579</v>
      </c>
      <c r="GS155" s="28">
        <v>10.58330586831579</v>
      </c>
      <c r="GT155" s="28">
        <v>6.911761089860728</v>
      </c>
      <c r="GU155" s="28">
        <v>10.640345788315789</v>
      </c>
      <c r="GV155" s="28">
        <v>10.640345788315789</v>
      </c>
      <c r="GW155" s="28">
        <v>10.640345788315789</v>
      </c>
      <c r="GX155" s="28">
        <v>6.8470715623599094</v>
      </c>
      <c r="GY155" s="28">
        <v>10.70421573431579</v>
      </c>
      <c r="GZ155" s="28">
        <v>10.70421573431579</v>
      </c>
      <c r="HA155" s="28">
        <v>10.70421573431579</v>
      </c>
      <c r="HB155" s="28">
        <v>6.7885451350886781</v>
      </c>
      <c r="HC155" s="28">
        <v>10.77671865331579</v>
      </c>
      <c r="HD155" s="28">
        <v>10.77671865331579</v>
      </c>
      <c r="HE155" s="28">
        <v>10.77671865331579</v>
      </c>
      <c r="HF155" s="28">
        <v>6.7308132952470858</v>
      </c>
      <c r="HG155" s="28">
        <v>11.13741822731579</v>
      </c>
      <c r="HH155" s="28">
        <v>11.13741822731579</v>
      </c>
      <c r="HI155" s="28">
        <v>11.13741822731579</v>
      </c>
      <c r="HJ155" s="28">
        <v>6.5002033937482677</v>
      </c>
      <c r="HK155" s="28">
        <v>11.506030596315789</v>
      </c>
      <c r="HL155" s="28">
        <v>11.506030596315789</v>
      </c>
      <c r="HM155" s="28">
        <v>11.506030596315789</v>
      </c>
      <c r="HN155" s="28">
        <v>5.93572892465754</v>
      </c>
      <c r="HO155" s="28">
        <v>11.608875874315789</v>
      </c>
      <c r="HP155" s="28">
        <v>11.608875874315789</v>
      </c>
      <c r="HQ155" s="28">
        <v>11.608875874315789</v>
      </c>
      <c r="HR155" s="28">
        <v>5.6649038968137928</v>
      </c>
      <c r="HS155" s="28">
        <v>11.646694417315789</v>
      </c>
      <c r="HT155" s="28">
        <v>11.646694417315789</v>
      </c>
      <c r="HU155" s="28">
        <v>11.646694417315789</v>
      </c>
      <c r="HV155" s="28">
        <v>5.5254340605973384</v>
      </c>
      <c r="HW155" s="29">
        <v>10.466653617315789</v>
      </c>
      <c r="HX155" s="29">
        <v>10.466653617315789</v>
      </c>
      <c r="HY155" s="29">
        <v>10.466653617315789</v>
      </c>
      <c r="HZ155" s="29">
        <v>7.0268119294174118</v>
      </c>
      <c r="IA155" s="29">
        <v>10.453514718315789</v>
      </c>
      <c r="IB155" s="29">
        <v>10.453514718315789</v>
      </c>
      <c r="IC155" s="29">
        <v>10.453514718315789</v>
      </c>
      <c r="ID155" s="29">
        <v>7.2287356969592471</v>
      </c>
      <c r="IE155" s="29">
        <v>10.464309720315789</v>
      </c>
      <c r="IF155" s="29">
        <v>10.464309720315789</v>
      </c>
      <c r="IG155" s="29">
        <v>10.464309720315789</v>
      </c>
      <c r="IH155" s="29">
        <v>7.1419119167733589</v>
      </c>
      <c r="II155" s="29">
        <v>10.478494420315789</v>
      </c>
      <c r="IJ155" s="29">
        <v>10.478494420315789</v>
      </c>
      <c r="IK155" s="29">
        <v>10.478494420315789</v>
      </c>
      <c r="IL155" s="29">
        <v>7.0949073251778874</v>
      </c>
      <c r="IM155" s="29">
        <v>10.50110859831579</v>
      </c>
      <c r="IN155" s="29">
        <v>10.50110859831579</v>
      </c>
      <c r="IO155" s="29">
        <v>10.50110859831579</v>
      </c>
      <c r="IP155" s="29">
        <v>7.0328768617839152</v>
      </c>
      <c r="IQ155" s="29">
        <v>10.54074204031579</v>
      </c>
      <c r="IR155" s="29">
        <v>10.54074204031579</v>
      </c>
      <c r="IS155" s="29">
        <v>10.54074204031579</v>
      </c>
      <c r="IT155" s="29">
        <v>6.9739049201995345</v>
      </c>
      <c r="IU155" s="29">
        <v>10.585116333315788</v>
      </c>
      <c r="IV155" s="29">
        <v>10.585116333315788</v>
      </c>
      <c r="IW155" s="29">
        <v>10.585116333315788</v>
      </c>
      <c r="IX155" s="29">
        <v>6.9086572995258395</v>
      </c>
      <c r="IY155" s="29">
        <v>10.63958100431579</v>
      </c>
      <c r="IZ155" s="29">
        <v>10.63958100431579</v>
      </c>
      <c r="JA155" s="29">
        <v>10.63958100431579</v>
      </c>
      <c r="JB155" s="29">
        <v>6.8354316741930754</v>
      </c>
      <c r="JC155" s="29">
        <v>10.70140651131579</v>
      </c>
      <c r="JD155" s="29">
        <v>10.70140651131579</v>
      </c>
      <c r="JE155" s="29">
        <v>10.70140651131579</v>
      </c>
      <c r="JF155" s="29">
        <v>6.7637517625269554</v>
      </c>
      <c r="JG155" s="29">
        <v>10.781243202315789</v>
      </c>
      <c r="JH155" s="29">
        <v>10.781243202315789</v>
      </c>
      <c r="JI155" s="29">
        <v>10.781243202315789</v>
      </c>
      <c r="JJ155" s="29">
        <v>6.6726339087693258</v>
      </c>
      <c r="JK155" s="29">
        <v>11.30390986531579</v>
      </c>
      <c r="JL155" s="29">
        <v>11.30390986531579</v>
      </c>
      <c r="JM155" s="29">
        <v>11.30390986531579</v>
      </c>
      <c r="JN155" s="29">
        <v>5.8657914323849374</v>
      </c>
      <c r="JO155" s="29">
        <v>11.52378626331579</v>
      </c>
      <c r="JP155" s="29">
        <v>11.52378626331579</v>
      </c>
      <c r="JQ155" s="29">
        <v>11.52378626331579</v>
      </c>
      <c r="JR155" s="29">
        <v>5.2600993866558108</v>
      </c>
      <c r="JS155" s="29">
        <v>11.625727299315789</v>
      </c>
      <c r="JT155" s="29">
        <v>11.625727299315789</v>
      </c>
      <c r="JU155" s="29">
        <v>11.625727299315789</v>
      </c>
      <c r="JV155" s="29">
        <v>5.0040268638480674</v>
      </c>
      <c r="JW155" s="29">
        <v>11.661980466315789</v>
      </c>
      <c r="JX155" s="29">
        <v>11.661980466315789</v>
      </c>
      <c r="JY155" s="29">
        <v>11.661980466315789</v>
      </c>
      <c r="JZ155" s="29">
        <v>5.1803955286733574</v>
      </c>
    </row>
    <row r="156" spans="1:286" ht="15" thickBot="1" x14ac:dyDescent="0.35">
      <c r="A156" s="2"/>
      <c r="B156" s="74" t="s">
        <v>646</v>
      </c>
      <c r="C156" s="74" t="s">
        <v>632</v>
      </c>
      <c r="D156" s="74" t="s">
        <v>522</v>
      </c>
      <c r="E156" s="87">
        <v>382535</v>
      </c>
      <c r="F156" s="84">
        <v>422283</v>
      </c>
      <c r="G156" s="22">
        <v>28.961958588473685</v>
      </c>
      <c r="H156" s="22">
        <v>13.341587941380205</v>
      </c>
      <c r="I156" s="22">
        <v>9.7325026549103626</v>
      </c>
      <c r="J156" s="22">
        <v>10.815041557044346</v>
      </c>
      <c r="K156" s="22">
        <v>28.970523500473686</v>
      </c>
      <c r="L156" s="22">
        <v>13.331620955941448</v>
      </c>
      <c r="M156" s="22">
        <v>9.7252318777981941</v>
      </c>
      <c r="N156" s="22">
        <v>11.159346487124481</v>
      </c>
      <c r="O156" s="22">
        <v>29.063490533473686</v>
      </c>
      <c r="P156" s="22">
        <v>13.318620908010395</v>
      </c>
      <c r="Q156" s="22">
        <v>9.7157485238257255</v>
      </c>
      <c r="R156" s="22">
        <v>10.89000769676386</v>
      </c>
      <c r="S156" s="22">
        <v>29.178034479473684</v>
      </c>
      <c r="T156" s="22">
        <v>13.285038958587251</v>
      </c>
      <c r="U156" s="22">
        <v>9.6912509592664051</v>
      </c>
      <c r="V156" s="22">
        <v>10.181435274196751</v>
      </c>
      <c r="W156" s="22">
        <v>29.318132351473686</v>
      </c>
      <c r="X156" s="22">
        <v>13.245225842735517</v>
      </c>
      <c r="Y156" s="22">
        <v>9.6622078455508742</v>
      </c>
      <c r="Z156" s="22">
        <v>10.374758042683538</v>
      </c>
      <c r="AA156" s="22">
        <v>29.497400899473686</v>
      </c>
      <c r="AB156" s="22">
        <v>13.199134371411763</v>
      </c>
      <c r="AC156" s="22">
        <v>9.6285847589289411</v>
      </c>
      <c r="AD156" s="22">
        <v>10.129670803298687</v>
      </c>
      <c r="AE156" s="22">
        <v>29.692849397473687</v>
      </c>
      <c r="AF156" s="22">
        <v>13.145570373831189</v>
      </c>
      <c r="AG156" s="22">
        <v>9.5895105684389428</v>
      </c>
      <c r="AH156" s="22">
        <v>9.9141876629909369</v>
      </c>
      <c r="AI156" s="22">
        <v>29.935893840473685</v>
      </c>
      <c r="AJ156" s="22">
        <v>13.084664594456036</v>
      </c>
      <c r="AK156" s="22">
        <v>9.5450806503457954</v>
      </c>
      <c r="AL156" s="22">
        <v>9.5875730425741068</v>
      </c>
      <c r="AM156" s="22">
        <v>30.203162530473683</v>
      </c>
      <c r="AN156" s="22">
        <v>13.018452038134212</v>
      </c>
      <c r="AO156" s="22">
        <v>9.4967795123536796</v>
      </c>
      <c r="AP156" s="22">
        <v>9.2573884968900728</v>
      </c>
      <c r="AQ156" s="22">
        <v>30.508884452473687</v>
      </c>
      <c r="AR156" s="22">
        <v>12.649825099588337</v>
      </c>
      <c r="AS156" s="22">
        <v>9.2278712928949052</v>
      </c>
      <c r="AT156" s="22">
        <v>8.8793137573784584</v>
      </c>
      <c r="AU156" s="22">
        <v>31.769763408473686</v>
      </c>
      <c r="AV156" s="22">
        <v>12.2008661305064</v>
      </c>
      <c r="AW156" s="22">
        <v>8.9003619755831789</v>
      </c>
      <c r="AX156" s="22">
        <v>6.9909495947627711</v>
      </c>
      <c r="AY156" s="22">
        <v>32.834400291473685</v>
      </c>
      <c r="AZ156" s="22">
        <v>11.204348313824223</v>
      </c>
      <c r="BA156" s="22">
        <v>8.1734161023379421</v>
      </c>
      <c r="BB156" s="22">
        <v>4.5619875650492716</v>
      </c>
      <c r="BC156" s="22">
        <v>33.436461173473688</v>
      </c>
      <c r="BD156" s="22">
        <v>10.825655612441235</v>
      </c>
      <c r="BE156" s="22">
        <v>7.8971650490301286</v>
      </c>
      <c r="BF156" s="22">
        <v>2.3129997166990108</v>
      </c>
      <c r="BG156" s="22">
        <v>33.780789833473683</v>
      </c>
      <c r="BH156" s="22">
        <v>10.030611468285564</v>
      </c>
      <c r="BI156" s="22">
        <v>7.3171914148747375</v>
      </c>
      <c r="BJ156" s="22">
        <v>0.66850004751099945</v>
      </c>
      <c r="BK156" s="25">
        <v>28.973206951473685</v>
      </c>
      <c r="BL156" s="25">
        <v>13.3447359864797</v>
      </c>
      <c r="BM156" s="25">
        <v>9.7347991099817683</v>
      </c>
      <c r="BN156" s="25">
        <v>10.760428238266726</v>
      </c>
      <c r="BO156" s="25">
        <v>28.979611854473685</v>
      </c>
      <c r="BP156" s="25">
        <v>13.340061395267739</v>
      </c>
      <c r="BQ156" s="25">
        <v>9.7313890607746636</v>
      </c>
      <c r="BR156" s="25">
        <v>11.077647370961358</v>
      </c>
      <c r="BS156" s="25">
        <v>29.036818064473685</v>
      </c>
      <c r="BT156" s="25">
        <v>13.334813218637262</v>
      </c>
      <c r="BU156" s="25">
        <v>9.7275605889904959</v>
      </c>
      <c r="BV156" s="25">
        <v>10.965782537180253</v>
      </c>
      <c r="BW156" s="25">
        <v>29.102932890473685</v>
      </c>
      <c r="BX156" s="25">
        <v>13.324212045378763</v>
      </c>
      <c r="BY156" s="25">
        <v>9.7198271806933114</v>
      </c>
      <c r="BZ156" s="25">
        <v>10.421089763923256</v>
      </c>
      <c r="CA156" s="25">
        <v>29.182160312473684</v>
      </c>
      <c r="CB156" s="25">
        <v>13.31257922374081</v>
      </c>
      <c r="CC156" s="25">
        <v>9.7113411992664442</v>
      </c>
      <c r="CD156" s="25">
        <v>10.758519735665338</v>
      </c>
      <c r="CE156" s="25">
        <v>29.280485256473685</v>
      </c>
      <c r="CF156" s="25">
        <v>13.299924335821169</v>
      </c>
      <c r="CG156" s="25">
        <v>9.7021096347168072</v>
      </c>
      <c r="CH156" s="25">
        <v>10.636196072489312</v>
      </c>
      <c r="CI156" s="25">
        <v>29.383434977473684</v>
      </c>
      <c r="CJ156" s="25">
        <v>13.286334220947612</v>
      </c>
      <c r="CK156" s="25">
        <v>9.6921958351249913</v>
      </c>
      <c r="CL156" s="25">
        <v>10.521426336974756</v>
      </c>
      <c r="CM156" s="25">
        <v>29.507615390473685</v>
      </c>
      <c r="CN156" s="25">
        <v>13.271683424599614</v>
      </c>
      <c r="CO156" s="25">
        <v>9.6815082831649129</v>
      </c>
      <c r="CP156" s="25">
        <v>10.345445206399027</v>
      </c>
      <c r="CQ156" s="25">
        <v>29.643709603473685</v>
      </c>
      <c r="CR156" s="25">
        <v>13.256386345414407</v>
      </c>
      <c r="CS156" s="25">
        <v>9.6703492768729689</v>
      </c>
      <c r="CT156" s="25">
        <v>10.133930469889219</v>
      </c>
      <c r="CU156" s="25">
        <v>29.800209704473684</v>
      </c>
      <c r="CV156" s="25">
        <v>13.195346616364079</v>
      </c>
      <c r="CW156" s="25">
        <v>9.6258216443566944</v>
      </c>
      <c r="CX156" s="25">
        <v>9.8912237589397094</v>
      </c>
      <c r="CY156" s="25">
        <v>30.472351658473684</v>
      </c>
      <c r="CZ156" s="25">
        <v>13.126923160882251</v>
      </c>
      <c r="DA156" s="25">
        <v>9.5759076862086108</v>
      </c>
      <c r="DB156" s="25">
        <v>8.4970020031714597</v>
      </c>
      <c r="DC156" s="25">
        <v>31.125664751473685</v>
      </c>
      <c r="DD156" s="25">
        <v>12.493761250827706</v>
      </c>
      <c r="DE156" s="25">
        <v>9.11402488802376</v>
      </c>
      <c r="DF156" s="25">
        <v>7.0484307697958677</v>
      </c>
      <c r="DG156" s="25">
        <v>31.542948253473686</v>
      </c>
      <c r="DH156" s="25">
        <v>12.391873898307482</v>
      </c>
      <c r="DI156" s="25">
        <v>9.0396994828874426</v>
      </c>
      <c r="DJ156" s="25">
        <v>5.8613847680023703</v>
      </c>
      <c r="DK156" s="25">
        <v>31.793081313473685</v>
      </c>
      <c r="DL156" s="25">
        <v>12.274503124119565</v>
      </c>
      <c r="DM156" s="25">
        <v>8.9540791372125632</v>
      </c>
      <c r="DN156" s="25">
        <v>5.4438292864203959</v>
      </c>
      <c r="DO156" s="27">
        <v>28.960614328473685</v>
      </c>
      <c r="DP156" s="27">
        <v>13.342321781437644</v>
      </c>
      <c r="DQ156" s="27">
        <v>9.7330379810153715</v>
      </c>
      <c r="DR156" s="27">
        <v>10.816274824680676</v>
      </c>
      <c r="DS156" s="27">
        <v>28.953436830473684</v>
      </c>
      <c r="DT156" s="27">
        <v>13.334765155569134</v>
      </c>
      <c r="DU156" s="27">
        <v>9.727525527651455</v>
      </c>
      <c r="DV156" s="27">
        <v>11.176350997042256</v>
      </c>
      <c r="DW156" s="27">
        <v>29.022814443473685</v>
      </c>
      <c r="DX156" s="27">
        <v>13.326108068654081</v>
      </c>
      <c r="DY156" s="27">
        <v>9.7212103032752619</v>
      </c>
      <c r="DZ156" s="27">
        <v>10.930660228912124</v>
      </c>
      <c r="EA156" s="27">
        <v>29.113570399473684</v>
      </c>
      <c r="EB156" s="27">
        <v>13.299337183478638</v>
      </c>
      <c r="EC156" s="27">
        <v>9.7016813152575629</v>
      </c>
      <c r="ED156" s="27">
        <v>10.247895287389298</v>
      </c>
      <c r="EE156" s="27">
        <v>29.226278912473685</v>
      </c>
      <c r="EF156" s="27">
        <v>13.270183679937332</v>
      </c>
      <c r="EG156" s="27">
        <v>9.6804142403139828</v>
      </c>
      <c r="EH156" s="27">
        <v>10.4669994782777</v>
      </c>
      <c r="EI156" s="27">
        <v>29.365772428473683</v>
      </c>
      <c r="EJ156" s="27">
        <v>13.238988777034995</v>
      </c>
      <c r="EK156" s="27">
        <v>9.6576579929579225</v>
      </c>
      <c r="EL156" s="27">
        <v>10.261647326284294</v>
      </c>
      <c r="EM156" s="27">
        <v>29.513956986473683</v>
      </c>
      <c r="EN156" s="27">
        <v>13.205554573315103</v>
      </c>
      <c r="EO156" s="27">
        <v>9.6332682068321329</v>
      </c>
      <c r="EP156" s="27">
        <v>10.09302120467402</v>
      </c>
      <c r="EQ156" s="27">
        <v>29.694608505473685</v>
      </c>
      <c r="ER156" s="27">
        <v>13.170258619615346</v>
      </c>
      <c r="ES156" s="27">
        <v>9.6075203000162581</v>
      </c>
      <c r="ET156" s="27">
        <v>9.8289551076168991</v>
      </c>
      <c r="EU156" s="27">
        <v>29.896351476473686</v>
      </c>
      <c r="EV156" s="27">
        <v>13.133502373954379</v>
      </c>
      <c r="EW156" s="27">
        <v>9.5807071305455995</v>
      </c>
      <c r="EX156" s="27">
        <v>9.5644824955267111</v>
      </c>
      <c r="EY156" s="27">
        <v>30.132824624473685</v>
      </c>
      <c r="EZ156" s="27">
        <v>12.796644968842864</v>
      </c>
      <c r="FA156" s="27">
        <v>9.3349743434157002</v>
      </c>
      <c r="FB156" s="27">
        <v>9.2558029543522728</v>
      </c>
      <c r="FC156" s="27">
        <v>31.202866001473687</v>
      </c>
      <c r="FD156" s="27">
        <v>12.564576863859266</v>
      </c>
      <c r="FE156" s="27">
        <v>9.1656838917995458</v>
      </c>
      <c r="FF156" s="27">
        <v>7.7781389632312994</v>
      </c>
      <c r="FG156" s="27">
        <v>32.144524514473687</v>
      </c>
      <c r="FH156" s="27">
        <v>12.051776213389857</v>
      </c>
      <c r="FI156" s="27">
        <v>8.791602956751797</v>
      </c>
      <c r="FJ156" s="27">
        <v>6.2986565550125455</v>
      </c>
      <c r="FK156" s="27">
        <v>32.726399269473688</v>
      </c>
      <c r="FL156" s="27">
        <v>11.814551973831884</v>
      </c>
      <c r="FM156" s="27">
        <v>8.6185511767499481</v>
      </c>
      <c r="FN156" s="27">
        <v>5.4395438317285247</v>
      </c>
      <c r="FO156" s="27">
        <v>33.051942438473688</v>
      </c>
      <c r="FP156" s="27">
        <v>11.342352481342235</v>
      </c>
      <c r="FQ156" s="27">
        <v>8.2740882211786033</v>
      </c>
      <c r="FR156" s="27">
        <v>5.1164488185857628</v>
      </c>
      <c r="FS156" s="28">
        <v>28.965154646473685</v>
      </c>
      <c r="FT156" s="28">
        <v>13.341587666816443</v>
      </c>
      <c r="FU156" s="28">
        <v>9.7325024546199188</v>
      </c>
      <c r="FV156" s="28">
        <v>10.809679776758276</v>
      </c>
      <c r="FW156" s="28">
        <v>28.977403360473684</v>
      </c>
      <c r="FX156" s="28">
        <v>13.331619779324187</v>
      </c>
      <c r="FY156" s="28">
        <v>9.7252310194722842</v>
      </c>
      <c r="FZ156" s="28">
        <v>11.181592036822543</v>
      </c>
      <c r="GA156" s="28">
        <v>29.084212963473686</v>
      </c>
      <c r="GB156" s="28">
        <v>13.318618456082936</v>
      </c>
      <c r="GC156" s="28">
        <v>9.7157467351787794</v>
      </c>
      <c r="GD156" s="28">
        <v>10.931226953906847</v>
      </c>
      <c r="GE156" s="28">
        <v>29.226463471473686</v>
      </c>
      <c r="GF156" s="28">
        <v>13.282940087562523</v>
      </c>
      <c r="GG156" s="28">
        <v>9.6897198620754068</v>
      </c>
      <c r="GH156" s="28">
        <v>10.229689507773688</v>
      </c>
      <c r="GI156" s="28">
        <v>29.411617007473684</v>
      </c>
      <c r="GJ156" s="28">
        <v>13.2408509263265</v>
      </c>
      <c r="GK156" s="28">
        <v>9.6590164049402922</v>
      </c>
      <c r="GL156" s="28">
        <v>10.409116027169752</v>
      </c>
      <c r="GM156" s="28">
        <v>29.656299017473685</v>
      </c>
      <c r="GN156" s="28">
        <v>13.192440550431794</v>
      </c>
      <c r="GO156" s="28">
        <v>9.6237017097188104</v>
      </c>
      <c r="GP156" s="28">
        <v>10.133476491924888</v>
      </c>
      <c r="GQ156" s="28">
        <v>29.939587420473686</v>
      </c>
      <c r="GR156" s="28">
        <v>13.136433504796777</v>
      </c>
      <c r="GS156" s="28">
        <v>9.5828453496864459</v>
      </c>
      <c r="GT156" s="28">
        <v>9.8644653397403452</v>
      </c>
      <c r="GU156" s="28">
        <v>30.309681292473684</v>
      </c>
      <c r="GV156" s="28">
        <v>13.073080670828503</v>
      </c>
      <c r="GW156" s="28">
        <v>9.536630339336746</v>
      </c>
      <c r="GX156" s="28">
        <v>9.439995897769311</v>
      </c>
      <c r="GY156" s="28">
        <v>30.733545639473686</v>
      </c>
      <c r="GZ156" s="28">
        <v>13.004380306242119</v>
      </c>
      <c r="HA156" s="28">
        <v>9.4865143798521565</v>
      </c>
      <c r="HB156" s="28">
        <v>8.98272965903287</v>
      </c>
      <c r="HC156" s="28">
        <v>31.229085231473686</v>
      </c>
      <c r="HD156" s="28">
        <v>12.634163502970329</v>
      </c>
      <c r="HE156" s="28">
        <v>9.216446376210726</v>
      </c>
      <c r="HF156" s="28">
        <v>8.4476293354484469</v>
      </c>
      <c r="HG156" s="28">
        <v>32.462310775473682</v>
      </c>
      <c r="HH156" s="28">
        <v>12.173965175943366</v>
      </c>
      <c r="HI156" s="28">
        <v>8.8807381037581248</v>
      </c>
      <c r="HJ156" s="28">
        <v>5.7316714492594869</v>
      </c>
      <c r="HK156" s="28">
        <v>34.899663990473684</v>
      </c>
      <c r="HL156" s="28">
        <v>10.146797142298015</v>
      </c>
      <c r="HM156" s="28">
        <v>7.4019472464711793</v>
      </c>
      <c r="HN156" s="28">
        <v>-2.8694576169179911</v>
      </c>
      <c r="HO156" s="28">
        <v>35.495829479473684</v>
      </c>
      <c r="HP156" s="28">
        <v>9.765641072894109</v>
      </c>
      <c r="HQ156" s="28">
        <v>7.1238992004883599</v>
      </c>
      <c r="HR156" s="28">
        <v>-9.7384039723310281</v>
      </c>
      <c r="HS156" s="28">
        <v>35.602782436473689</v>
      </c>
      <c r="HT156" s="28">
        <v>7.8520861179873833</v>
      </c>
      <c r="HU156" s="28">
        <v>5.7279875023625717</v>
      </c>
      <c r="HV156" s="28">
        <v>-14.9080511406328</v>
      </c>
      <c r="HW156" s="29">
        <v>28.945703509473685</v>
      </c>
      <c r="HX156" s="29">
        <v>13.341891268611556</v>
      </c>
      <c r="HY156" s="29">
        <v>9.7327239279025566</v>
      </c>
      <c r="HZ156" s="29">
        <v>10.838685022662204</v>
      </c>
      <c r="IA156" s="29">
        <v>28.938991099473686</v>
      </c>
      <c r="IB156" s="29">
        <v>13.334049847085472</v>
      </c>
      <c r="IC156" s="29">
        <v>9.7270037200715116</v>
      </c>
      <c r="ID156" s="29">
        <v>11.238939893255463</v>
      </c>
      <c r="IE156" s="29">
        <v>29.026601160473685</v>
      </c>
      <c r="IF156" s="29">
        <v>13.324397788456954</v>
      </c>
      <c r="IG156" s="29">
        <v>9.7199626776828421</v>
      </c>
      <c r="IH156" s="29">
        <v>11.017358549845973</v>
      </c>
      <c r="II156" s="29">
        <v>29.153779953473684</v>
      </c>
      <c r="IJ156" s="29">
        <v>13.27883893965125</v>
      </c>
      <c r="IK156" s="29">
        <v>9.6867281317723872</v>
      </c>
      <c r="IL156" s="29">
        <v>10.342020282517179</v>
      </c>
      <c r="IM156" s="29">
        <v>29.322325663473684</v>
      </c>
      <c r="IN156" s="29">
        <v>13.228400015400917</v>
      </c>
      <c r="IO156" s="29">
        <v>9.6499336387679495</v>
      </c>
      <c r="IP156" s="29">
        <v>10.533345421262236</v>
      </c>
      <c r="IQ156" s="29">
        <v>29.554536943473686</v>
      </c>
      <c r="IR156" s="29">
        <v>13.172823022288108</v>
      </c>
      <c r="IS156" s="29">
        <v>9.6093909960631283</v>
      </c>
      <c r="IT156" s="29">
        <v>10.254401049330554</v>
      </c>
      <c r="IU156" s="29">
        <v>29.823795584473686</v>
      </c>
      <c r="IV156" s="29">
        <v>13.112567265028359</v>
      </c>
      <c r="IW156" s="29">
        <v>9.5654352600532295</v>
      </c>
      <c r="IX156" s="29">
        <v>9.9766355377199076</v>
      </c>
      <c r="IY156" s="29">
        <v>30.181062366473686</v>
      </c>
      <c r="IZ156" s="29">
        <v>13.048735018249712</v>
      </c>
      <c r="JA156" s="29">
        <v>9.518870524732991</v>
      </c>
      <c r="JB156" s="29">
        <v>9.5393239669167862</v>
      </c>
      <c r="JC156" s="29">
        <v>30.594652915473684</v>
      </c>
      <c r="JD156" s="29">
        <v>12.981578155420669</v>
      </c>
      <c r="JE156" s="29">
        <v>9.4698805282909699</v>
      </c>
      <c r="JF156" s="29">
        <v>9.0581206290884637</v>
      </c>
      <c r="JG156" s="29">
        <v>31.120896897473685</v>
      </c>
      <c r="JH156" s="29">
        <v>12.617424661058891</v>
      </c>
      <c r="JI156" s="29">
        <v>9.2042356240829442</v>
      </c>
      <c r="JJ156" s="29">
        <v>8.3002780455985921</v>
      </c>
      <c r="JK156" s="29">
        <v>33.717520276473685</v>
      </c>
      <c r="JL156" s="29">
        <v>12.217644640936278</v>
      </c>
      <c r="JM156" s="29">
        <v>8.9126016653428781</v>
      </c>
      <c r="JN156" s="29">
        <v>-1.1114322377525738</v>
      </c>
      <c r="JO156" s="29">
        <v>35.461363886473684</v>
      </c>
      <c r="JP156" s="29">
        <v>9.3833056868679403</v>
      </c>
      <c r="JQ156" s="29">
        <v>6.8449908594486422</v>
      </c>
      <c r="JR156" s="29">
        <v>-9.5936839832987673</v>
      </c>
      <c r="JS156" s="29">
        <v>35.709835919473683</v>
      </c>
      <c r="JT156" s="29">
        <v>9.0985260038859792</v>
      </c>
      <c r="JU156" s="29">
        <v>6.6372480455598968</v>
      </c>
      <c r="JV156" s="29">
        <v>-15.666328463170871</v>
      </c>
      <c r="JW156" s="29">
        <v>35.266055147473686</v>
      </c>
      <c r="JX156" s="29">
        <v>8.0826050135990481</v>
      </c>
      <c r="JY156" s="29">
        <v>5.8961478273107746</v>
      </c>
      <c r="JZ156" s="29">
        <v>-15.266247033068737</v>
      </c>
    </row>
    <row r="157" spans="1:286" ht="15" thickBot="1" x14ac:dyDescent="0.35">
      <c r="A157" s="2"/>
      <c r="B157" s="74" t="s">
        <v>647</v>
      </c>
      <c r="C157" s="74" t="s">
        <v>468</v>
      </c>
      <c r="D157" s="74" t="s">
        <v>874</v>
      </c>
      <c r="E157" s="87">
        <v>385907</v>
      </c>
      <c r="F157" s="84">
        <v>402469</v>
      </c>
      <c r="G157" s="22">
        <v>31.729856488999999</v>
      </c>
      <c r="H157" s="22">
        <v>12.974899005556418</v>
      </c>
      <c r="I157" s="22">
        <v>9.4650081814554987</v>
      </c>
      <c r="J157" s="22">
        <v>14.045476756866387</v>
      </c>
      <c r="K157" s="22">
        <v>31.692197508</v>
      </c>
      <c r="L157" s="22">
        <v>12.967256465902551</v>
      </c>
      <c r="M157" s="22">
        <v>9.4594330551813002</v>
      </c>
      <c r="N157" s="22">
        <v>14.078297684054343</v>
      </c>
      <c r="O157" s="22">
        <v>31.768726731000001</v>
      </c>
      <c r="P157" s="22">
        <v>12.957124981041428</v>
      </c>
      <c r="Q157" s="22">
        <v>9.4520422780307598</v>
      </c>
      <c r="R157" s="22">
        <v>13.918067639076501</v>
      </c>
      <c r="S157" s="22">
        <v>31.854029226999998</v>
      </c>
      <c r="T157" s="22">
        <v>12.935479804898094</v>
      </c>
      <c r="U157" s="22">
        <v>9.4362524233892735</v>
      </c>
      <c r="V157" s="22">
        <v>13.670993263555923</v>
      </c>
      <c r="W157" s="22">
        <v>31.960692495</v>
      </c>
      <c r="X157" s="22">
        <v>12.908734350841073</v>
      </c>
      <c r="Y157" s="22">
        <v>9.4167419870183977</v>
      </c>
      <c r="Z157" s="22">
        <v>13.417799777263914</v>
      </c>
      <c r="AA157" s="22">
        <v>32.093303829999996</v>
      </c>
      <c r="AB157" s="22">
        <v>12.876844287027085</v>
      </c>
      <c r="AC157" s="22">
        <v>9.3934786294556716</v>
      </c>
      <c r="AD157" s="22">
        <v>13.045552562608874</v>
      </c>
      <c r="AE157" s="22">
        <v>32.241516977000003</v>
      </c>
      <c r="AF157" s="22">
        <v>12.838693147690954</v>
      </c>
      <c r="AG157" s="22">
        <v>9.3656479044693945</v>
      </c>
      <c r="AH157" s="22">
        <v>12.655938662750454</v>
      </c>
      <c r="AI157" s="22">
        <v>32.420685161999998</v>
      </c>
      <c r="AJ157" s="22">
        <v>12.79441841940459</v>
      </c>
      <c r="AK157" s="22">
        <v>9.3333501065996245</v>
      </c>
      <c r="AL157" s="22">
        <v>12.278351121790427</v>
      </c>
      <c r="AM157" s="22">
        <v>32.620808117999999</v>
      </c>
      <c r="AN157" s="22">
        <v>12.745679172373817</v>
      </c>
      <c r="AO157" s="22">
        <v>9.2977955044630924</v>
      </c>
      <c r="AP157" s="22">
        <v>11.808119595665973</v>
      </c>
      <c r="AQ157" s="22">
        <v>32.847697742999998</v>
      </c>
      <c r="AR157" s="22">
        <v>11.981260560274952</v>
      </c>
      <c r="AS157" s="22">
        <v>8.7401627695590154</v>
      </c>
      <c r="AT157" s="22">
        <v>11.247289394087471</v>
      </c>
      <c r="AU157" s="22">
        <v>33.796250235999999</v>
      </c>
      <c r="AV157" s="22">
        <v>11.635790248162939</v>
      </c>
      <c r="AW157" s="22">
        <v>8.4881469866854928</v>
      </c>
      <c r="AX157" s="22">
        <v>8.6722220336592066</v>
      </c>
      <c r="AY157" s="22">
        <v>34.483805451999999</v>
      </c>
      <c r="AZ157" s="22">
        <v>10.713082548606872</v>
      </c>
      <c r="BA157" s="22">
        <v>7.8150445662620189</v>
      </c>
      <c r="BB157" s="22">
        <v>6.587192828116887</v>
      </c>
      <c r="BC157" s="22">
        <v>34.842733465000002</v>
      </c>
      <c r="BD157" s="22">
        <v>10.483622751989223</v>
      </c>
      <c r="BE157" s="22">
        <v>7.6476568392846396</v>
      </c>
      <c r="BF157" s="22">
        <v>5.6017491645765283</v>
      </c>
      <c r="BG157" s="22">
        <v>35.066430322000002</v>
      </c>
      <c r="BH157" s="22">
        <v>10.161624039577427</v>
      </c>
      <c r="BI157" s="22">
        <v>7.4127632616089576</v>
      </c>
      <c r="BJ157" s="22">
        <v>5.0805942560533559</v>
      </c>
      <c r="BK157" s="25">
        <v>31.753808859999999</v>
      </c>
      <c r="BL157" s="25">
        <v>12.977702696965832</v>
      </c>
      <c r="BM157" s="25">
        <v>9.4670534353042566</v>
      </c>
      <c r="BN157" s="25">
        <v>13.996925249628539</v>
      </c>
      <c r="BO157" s="25">
        <v>31.732530894</v>
      </c>
      <c r="BP157" s="25">
        <v>12.974513005813327</v>
      </c>
      <c r="BQ157" s="25">
        <v>9.4647266000169967</v>
      </c>
      <c r="BR157" s="25">
        <v>13.999187620643488</v>
      </c>
      <c r="BS157" s="25">
        <v>31.787607163000001</v>
      </c>
      <c r="BT157" s="25">
        <v>12.970810363225254</v>
      </c>
      <c r="BU157" s="25">
        <v>9.4620255737990568</v>
      </c>
      <c r="BV157" s="25">
        <v>13.883306182258378</v>
      </c>
      <c r="BW157" s="25">
        <v>31.843265295999998</v>
      </c>
      <c r="BX157" s="25">
        <v>12.964245238493412</v>
      </c>
      <c r="BY157" s="25">
        <v>9.4572364067101606</v>
      </c>
      <c r="BZ157" s="25">
        <v>13.701570711818887</v>
      </c>
      <c r="CA157" s="25">
        <v>31.911190497</v>
      </c>
      <c r="CB157" s="25">
        <v>12.95681230010752</v>
      </c>
      <c r="CC157" s="25">
        <v>9.4518141816427761</v>
      </c>
      <c r="CD157" s="25">
        <v>13.488083558665757</v>
      </c>
      <c r="CE157" s="25">
        <v>31.993360420000002</v>
      </c>
      <c r="CF157" s="25">
        <v>12.948533333606868</v>
      </c>
      <c r="CG157" s="25">
        <v>9.4457747908445029</v>
      </c>
      <c r="CH157" s="25">
        <v>13.216648327920453</v>
      </c>
      <c r="CI157" s="25">
        <v>32.084195608999998</v>
      </c>
      <c r="CJ157" s="25">
        <v>12.939395229390806</v>
      </c>
      <c r="CK157" s="25">
        <v>9.43910867104419</v>
      </c>
      <c r="CL157" s="25">
        <v>12.896608011013257</v>
      </c>
      <c r="CM157" s="25">
        <v>32.18821758</v>
      </c>
      <c r="CN157" s="25">
        <v>12.92932244294666</v>
      </c>
      <c r="CO157" s="25">
        <v>9.4317607135716059</v>
      </c>
      <c r="CP157" s="25">
        <v>12.593557501258429</v>
      </c>
      <c r="CQ157" s="25">
        <v>32.303660246999996</v>
      </c>
      <c r="CR157" s="25">
        <v>12.918655409913905</v>
      </c>
      <c r="CS157" s="25">
        <v>9.423979261486032</v>
      </c>
      <c r="CT157" s="25">
        <v>12.187055921525328</v>
      </c>
      <c r="CU157" s="25">
        <v>32.433145592000002</v>
      </c>
      <c r="CV157" s="25">
        <v>12.596099552332802</v>
      </c>
      <c r="CW157" s="25">
        <v>9.1886792541661997</v>
      </c>
      <c r="CX157" s="25">
        <v>11.706751657243871</v>
      </c>
      <c r="CY157" s="25">
        <v>32.883554975999999</v>
      </c>
      <c r="CZ157" s="25">
        <v>12.540064776093034</v>
      </c>
      <c r="DA157" s="25">
        <v>9.1478026650437485</v>
      </c>
      <c r="DB157" s="25">
        <v>9.6632548731496541</v>
      </c>
      <c r="DC157" s="25">
        <v>33.317582616999999</v>
      </c>
      <c r="DD157" s="25">
        <v>11.929108382618944</v>
      </c>
      <c r="DE157" s="25">
        <v>8.7021184820479185</v>
      </c>
      <c r="DF157" s="25">
        <v>7.6875970482810985</v>
      </c>
      <c r="DG157" s="25">
        <v>33.754523923000001</v>
      </c>
      <c r="DH157" s="25">
        <v>11.904286540838433</v>
      </c>
      <c r="DI157" s="25">
        <v>8.6840112940512544</v>
      </c>
      <c r="DJ157" s="25">
        <v>6.1506554230401491</v>
      </c>
      <c r="DK157" s="25">
        <v>34.029627003000002</v>
      </c>
      <c r="DL157" s="25">
        <v>11.576974198125949</v>
      </c>
      <c r="DM157" s="25">
        <v>8.4452414970502687</v>
      </c>
      <c r="DN157" s="25">
        <v>5.4883457514110319</v>
      </c>
      <c r="DO157" s="27">
        <v>31.729309932</v>
      </c>
      <c r="DP157" s="27">
        <v>12.975489017823032</v>
      </c>
      <c r="DQ157" s="27">
        <v>9.4654385871895421</v>
      </c>
      <c r="DR157" s="27">
        <v>14.047363314414378</v>
      </c>
      <c r="DS157" s="27">
        <v>31.684809501</v>
      </c>
      <c r="DT157" s="27">
        <v>12.969782738557058</v>
      </c>
      <c r="DU157" s="27">
        <v>9.4612759359107184</v>
      </c>
      <c r="DV157" s="27">
        <v>14.108776108072588</v>
      </c>
      <c r="DW157" s="27">
        <v>31.750145739000001</v>
      </c>
      <c r="DX157" s="27">
        <v>12.963151506864619</v>
      </c>
      <c r="DY157" s="27">
        <v>9.456438544714441</v>
      </c>
      <c r="DZ157" s="27">
        <v>13.999975510030696</v>
      </c>
      <c r="EA157" s="27">
        <v>31.823089250999999</v>
      </c>
      <c r="EB157" s="27">
        <v>12.947020025119535</v>
      </c>
      <c r="EC157" s="27">
        <v>9.44467085337204</v>
      </c>
      <c r="ED157" s="27">
        <v>13.796002901745874</v>
      </c>
      <c r="EE157" s="27">
        <v>31.914587179999998</v>
      </c>
      <c r="EF157" s="27">
        <v>12.928956049346095</v>
      </c>
      <c r="EG157" s="27">
        <v>9.4314934345411103</v>
      </c>
      <c r="EH157" s="27">
        <v>13.589188907023505</v>
      </c>
      <c r="EI157" s="27">
        <v>32.024480920999999</v>
      </c>
      <c r="EJ157" s="27">
        <v>12.909259778051473</v>
      </c>
      <c r="EK157" s="27">
        <v>9.4171252788531206</v>
      </c>
      <c r="EL157" s="27">
        <v>13.281881055560715</v>
      </c>
      <c r="EM157" s="27">
        <v>32.144418117000001</v>
      </c>
      <c r="EN157" s="27">
        <v>12.887654570694338</v>
      </c>
      <c r="EO157" s="27">
        <v>9.4013645808847013</v>
      </c>
      <c r="EP157" s="27">
        <v>12.962734922581374</v>
      </c>
      <c r="EQ157" s="27">
        <v>32.285135656000001</v>
      </c>
      <c r="ER157" s="27">
        <v>12.864497255950075</v>
      </c>
      <c r="ES157" s="27">
        <v>9.384471642186595</v>
      </c>
      <c r="ET157" s="27">
        <v>12.672029773072612</v>
      </c>
      <c r="EU157" s="27">
        <v>32.442877891000002</v>
      </c>
      <c r="EV157" s="27">
        <v>12.840091267046242</v>
      </c>
      <c r="EW157" s="27">
        <v>9.3666678130737537</v>
      </c>
      <c r="EX157" s="27">
        <v>12.288727232914113</v>
      </c>
      <c r="EY157" s="27">
        <v>32.623077275</v>
      </c>
      <c r="EZ157" s="27">
        <v>12.505225371029908</v>
      </c>
      <c r="FA157" s="27">
        <v>9.1223878041019937</v>
      </c>
      <c r="FB157" s="27">
        <v>11.815401650510889</v>
      </c>
      <c r="FC157" s="27">
        <v>33.451267405000003</v>
      </c>
      <c r="FD157" s="27">
        <v>12.33978117709791</v>
      </c>
      <c r="FE157" s="27">
        <v>9.0016985680262387</v>
      </c>
      <c r="FF157" s="27">
        <v>9.645104456139137</v>
      </c>
      <c r="FG157" s="27">
        <v>34.022564455000001</v>
      </c>
      <c r="FH157" s="27">
        <v>11.470434550873026</v>
      </c>
      <c r="FI157" s="27">
        <v>8.3675223076780458</v>
      </c>
      <c r="FJ157" s="27">
        <v>7.9698369015061985</v>
      </c>
      <c r="FK157" s="27">
        <v>34.321175820999997</v>
      </c>
      <c r="FL157" s="27">
        <v>11.356897410542802</v>
      </c>
      <c r="FM157" s="27">
        <v>8.2846985445285632</v>
      </c>
      <c r="FN157" s="27">
        <v>7.2518688315313966</v>
      </c>
      <c r="FO157" s="27">
        <v>34.481721526000001</v>
      </c>
      <c r="FP157" s="27">
        <v>11.125994047579544</v>
      </c>
      <c r="FQ157" s="27">
        <v>8.1162577560001221</v>
      </c>
      <c r="FR157" s="27">
        <v>7.015148241475309</v>
      </c>
      <c r="FS157" s="28">
        <v>31.730535765999999</v>
      </c>
      <c r="FT157" s="28">
        <v>12.974898992528955</v>
      </c>
      <c r="FU157" s="28">
        <v>9.4650081719521442</v>
      </c>
      <c r="FV157" s="28">
        <v>14.035356849812034</v>
      </c>
      <c r="FW157" s="28">
        <v>31.691945355999998</v>
      </c>
      <c r="FX157" s="28">
        <v>12.967256412016203</v>
      </c>
      <c r="FY157" s="28">
        <v>9.4594330158719586</v>
      </c>
      <c r="FZ157" s="28">
        <v>14.070392591664998</v>
      </c>
      <c r="GA157" s="28">
        <v>31.777509219999999</v>
      </c>
      <c r="GB157" s="28">
        <v>12.957124868531473</v>
      </c>
      <c r="GC157" s="28">
        <v>9.452042195956313</v>
      </c>
      <c r="GD157" s="28">
        <v>13.933077607835287</v>
      </c>
      <c r="GE157" s="28">
        <v>31.885135722000001</v>
      </c>
      <c r="GF157" s="28">
        <v>12.934912425212831</v>
      </c>
      <c r="GG157" s="28">
        <v>9.4358385278082206</v>
      </c>
      <c r="GH157" s="28">
        <v>13.722350447986978</v>
      </c>
      <c r="GI157" s="28">
        <v>32.030383962999998</v>
      </c>
      <c r="GJ157" s="28">
        <v>12.907590388708968</v>
      </c>
      <c r="GK157" s="28">
        <v>9.4159074825698461</v>
      </c>
      <c r="GL157" s="28">
        <v>13.523914351887464</v>
      </c>
      <c r="GM157" s="28">
        <v>32.223328330999998</v>
      </c>
      <c r="GN157" s="28">
        <v>12.875121518619808</v>
      </c>
      <c r="GO157" s="28">
        <v>9.3922218938878146</v>
      </c>
      <c r="GP157" s="28">
        <v>13.245844259344837</v>
      </c>
      <c r="GQ157" s="28">
        <v>32.452635655999998</v>
      </c>
      <c r="GR157" s="28">
        <v>12.836385135070502</v>
      </c>
      <c r="GS157" s="28">
        <v>9.3639642413960935</v>
      </c>
      <c r="GT157" s="28">
        <v>12.967993569954247</v>
      </c>
      <c r="GU157" s="28">
        <v>32.636556730999999</v>
      </c>
      <c r="GV157" s="28">
        <v>12.791524953736683</v>
      </c>
      <c r="GW157" s="28">
        <v>9.3312393636791775</v>
      </c>
      <c r="GX157" s="28">
        <v>12.72123389527458</v>
      </c>
      <c r="GY157" s="28">
        <v>32.815924666000001</v>
      </c>
      <c r="GZ157" s="28">
        <v>12.742198140839962</v>
      </c>
      <c r="HA157" s="28">
        <v>9.2952561404238239</v>
      </c>
      <c r="HB157" s="28">
        <v>12.419884147220824</v>
      </c>
      <c r="HC157" s="28">
        <v>33.022227678999997</v>
      </c>
      <c r="HD157" s="28">
        <v>12.390440076119642</v>
      </c>
      <c r="HE157" s="28">
        <v>9.0386535295638097</v>
      </c>
      <c r="HF157" s="28">
        <v>12.065310001056474</v>
      </c>
      <c r="HG157" s="28">
        <v>33.968911750000004</v>
      </c>
      <c r="HH157" s="28">
        <v>12.042094138115454</v>
      </c>
      <c r="HI157" s="28">
        <v>8.7845400176378625</v>
      </c>
      <c r="HJ157" s="28">
        <v>10.208584727743645</v>
      </c>
      <c r="HK157" s="28">
        <v>35.034326497999999</v>
      </c>
      <c r="HL157" s="28">
        <v>10.453319076267153</v>
      </c>
      <c r="HM157" s="28">
        <v>7.6255507297484684</v>
      </c>
      <c r="HN157" s="28">
        <v>3.4763932423340513</v>
      </c>
      <c r="HO157" s="28">
        <v>35.675980842999998</v>
      </c>
      <c r="HP157" s="28">
        <v>10.222862056271644</v>
      </c>
      <c r="HQ157" s="28">
        <v>7.4574355422007867</v>
      </c>
      <c r="HR157" s="28">
        <v>-2.6630200426502668</v>
      </c>
      <c r="HS157" s="28">
        <v>35.930522475000004</v>
      </c>
      <c r="HT157" s="28">
        <v>8.7713895995059321</v>
      </c>
      <c r="HU157" s="28">
        <v>6.3986065931229197</v>
      </c>
      <c r="HV157" s="28">
        <v>-7.4548886753192463</v>
      </c>
      <c r="HW157" s="29">
        <v>31.706878305</v>
      </c>
      <c r="HX157" s="29">
        <v>12.974771422821281</v>
      </c>
      <c r="HY157" s="29">
        <v>9.4649151116264871</v>
      </c>
      <c r="HZ157" s="29">
        <v>14.124564352741958</v>
      </c>
      <c r="IA157" s="29">
        <v>31.645103232</v>
      </c>
      <c r="IB157" s="29">
        <v>12.968517689856661</v>
      </c>
      <c r="IC157" s="29">
        <v>9.460353100496425</v>
      </c>
      <c r="ID157" s="29">
        <v>14.245341510317528</v>
      </c>
      <c r="IE157" s="29">
        <v>31.707004102999999</v>
      </c>
      <c r="IF157" s="29">
        <v>12.96108754254665</v>
      </c>
      <c r="IG157" s="29">
        <v>9.4549329114800358</v>
      </c>
      <c r="IH157" s="29">
        <v>14.183993213694068</v>
      </c>
      <c r="II157" s="29">
        <v>31.795636596999998</v>
      </c>
      <c r="IJ157" s="29">
        <v>12.93583737013863</v>
      </c>
      <c r="IK157" s="29">
        <v>9.4365132622540404</v>
      </c>
      <c r="IL157" s="29">
        <v>14.034420974252987</v>
      </c>
      <c r="IM157" s="29">
        <v>31.919483888999999</v>
      </c>
      <c r="IN157" s="29">
        <v>12.907744131784936</v>
      </c>
      <c r="IO157" s="29">
        <v>9.4160196360032753</v>
      </c>
      <c r="IP157" s="29">
        <v>13.905646248288871</v>
      </c>
      <c r="IQ157" s="29">
        <v>32.093371505999997</v>
      </c>
      <c r="IR157" s="29">
        <v>12.876759641051263</v>
      </c>
      <c r="IS157" s="29">
        <v>9.393416881394792</v>
      </c>
      <c r="IT157" s="29">
        <v>13.679772466404588</v>
      </c>
      <c r="IU157" s="29">
        <v>32.304028275</v>
      </c>
      <c r="IV157" s="29">
        <v>12.842779804320122</v>
      </c>
      <c r="IW157" s="29">
        <v>9.3686290635838763</v>
      </c>
      <c r="IX157" s="29">
        <v>13.457832188221568</v>
      </c>
      <c r="IY157" s="29">
        <v>32.453639054999996</v>
      </c>
      <c r="IZ157" s="29">
        <v>12.806587305575647</v>
      </c>
      <c r="JA157" s="29">
        <v>9.3422271396400305</v>
      </c>
      <c r="JB157" s="29">
        <v>13.269151248338991</v>
      </c>
      <c r="JC157" s="29">
        <v>32.620047798000002</v>
      </c>
      <c r="JD157" s="29">
        <v>12.768366019441237</v>
      </c>
      <c r="JE157" s="29">
        <v>9.3143452435410303</v>
      </c>
      <c r="JF157" s="29">
        <v>13.019392871944532</v>
      </c>
      <c r="JG157" s="29">
        <v>32.840653090000004</v>
      </c>
      <c r="JH157" s="29">
        <v>12.420377820430963</v>
      </c>
      <c r="JI157" s="29">
        <v>9.0604926972305204</v>
      </c>
      <c r="JJ157" s="29">
        <v>12.451653205059706</v>
      </c>
      <c r="JK157" s="29">
        <v>34.368745879000002</v>
      </c>
      <c r="JL157" s="29">
        <v>12.176687976257032</v>
      </c>
      <c r="JM157" s="29">
        <v>8.8827243486787424</v>
      </c>
      <c r="JN157" s="29">
        <v>5.6808974403144532</v>
      </c>
      <c r="JO157" s="29">
        <v>35.211337561000001</v>
      </c>
      <c r="JP157" s="29">
        <v>9.8511661864905555</v>
      </c>
      <c r="JQ157" s="29">
        <v>7.1862885801331347</v>
      </c>
      <c r="JR157" s="29">
        <v>-1.0380785035843871</v>
      </c>
      <c r="JS157" s="29">
        <v>35.426954832</v>
      </c>
      <c r="JT157" s="29">
        <v>9.866777407760063</v>
      </c>
      <c r="JU157" s="29">
        <v>7.1976767487019329</v>
      </c>
      <c r="JV157" s="29">
        <v>-6.0995363002949219</v>
      </c>
      <c r="JW157" s="29">
        <v>35.388038639999998</v>
      </c>
      <c r="JX157" s="29">
        <v>9.3672460610787702</v>
      </c>
      <c r="JY157" s="29">
        <v>6.8332755860256649</v>
      </c>
      <c r="JZ157" s="29">
        <v>-6.4046616731379729</v>
      </c>
    </row>
    <row r="158" spans="1:286" ht="15" thickBot="1" x14ac:dyDescent="0.35">
      <c r="A158" s="2"/>
      <c r="B158" s="74" t="s">
        <v>648</v>
      </c>
      <c r="C158" s="74" t="s">
        <v>501</v>
      </c>
      <c r="D158" s="74" t="s">
        <v>880</v>
      </c>
      <c r="E158" s="87">
        <v>374043</v>
      </c>
      <c r="F158" s="84">
        <v>410941</v>
      </c>
      <c r="G158" s="22">
        <v>24.774978439999998</v>
      </c>
      <c r="H158" s="22">
        <v>11.76439966684595</v>
      </c>
      <c r="I158" s="22">
        <v>8.4553056771414639</v>
      </c>
      <c r="J158" s="22">
        <v>6.9442742131329478</v>
      </c>
      <c r="K158" s="22">
        <v>24.747301333999999</v>
      </c>
      <c r="L158" s="22">
        <v>11.757802608472304</v>
      </c>
      <c r="M158" s="22">
        <v>8.4505642413947406</v>
      </c>
      <c r="N158" s="22">
        <v>7.059512413686944</v>
      </c>
      <c r="O158" s="22">
        <v>24.825244571999999</v>
      </c>
      <c r="P158" s="22">
        <v>11.74913252087477</v>
      </c>
      <c r="Q158" s="22">
        <v>8.4443328787276482</v>
      </c>
      <c r="R158" s="22">
        <v>6.7805391986594135</v>
      </c>
      <c r="S158" s="22">
        <v>24.917784867000002</v>
      </c>
      <c r="T158" s="22">
        <v>11.729841598814339</v>
      </c>
      <c r="U158" s="22">
        <v>8.4304681132118588</v>
      </c>
      <c r="V158" s="22">
        <v>6.5953433017412415</v>
      </c>
      <c r="W158" s="22">
        <v>25.037550595999999</v>
      </c>
      <c r="X158" s="22">
        <v>11.70636610723467</v>
      </c>
      <c r="Y158" s="22">
        <v>8.4135958151900017</v>
      </c>
      <c r="Z158" s="22">
        <v>6.3709681520819199</v>
      </c>
      <c r="AA158" s="22">
        <v>25.191124324</v>
      </c>
      <c r="AB158" s="22">
        <v>11.678694695721397</v>
      </c>
      <c r="AC158" s="22">
        <v>8.3937078268957865</v>
      </c>
      <c r="AD158" s="22">
        <v>5.9777343367826532</v>
      </c>
      <c r="AE158" s="22">
        <v>25.36819449</v>
      </c>
      <c r="AF158" s="22">
        <v>11.645989050576375</v>
      </c>
      <c r="AG158" s="22">
        <v>8.3702016357682769</v>
      </c>
      <c r="AH158" s="22">
        <v>5.5980295377367568</v>
      </c>
      <c r="AI158" s="22">
        <v>25.593781722999999</v>
      </c>
      <c r="AJ158" s="22">
        <v>11.60835703389291</v>
      </c>
      <c r="AK158" s="22">
        <v>8.3431547644176973</v>
      </c>
      <c r="AL158" s="22">
        <v>5.310823319108863</v>
      </c>
      <c r="AM158" s="22">
        <v>25.850604494999999</v>
      </c>
      <c r="AN158" s="22">
        <v>11.567156933762096</v>
      </c>
      <c r="AO158" s="22">
        <v>8.313543441239295</v>
      </c>
      <c r="AP158" s="22">
        <v>4.9324629463117518</v>
      </c>
      <c r="AQ158" s="22">
        <v>26.148027613</v>
      </c>
      <c r="AR158" s="22">
        <v>11.171361460225841</v>
      </c>
      <c r="AS158" s="22">
        <v>8.0290774413456347</v>
      </c>
      <c r="AT158" s="22">
        <v>4.3692568105755711</v>
      </c>
      <c r="AU158" s="22">
        <v>27.704083148999999</v>
      </c>
      <c r="AV158" s="22">
        <v>10.884756535705462</v>
      </c>
      <c r="AW158" s="22">
        <v>7.8230888389502891</v>
      </c>
      <c r="AX158" s="22">
        <v>1.7485730743935051</v>
      </c>
      <c r="AY158" s="22">
        <v>29.089980564000001</v>
      </c>
      <c r="AZ158" s="22">
        <v>10.015895744010173</v>
      </c>
      <c r="BA158" s="22">
        <v>7.1986214804185638</v>
      </c>
      <c r="BB158" s="22">
        <v>-0.45118767139322813</v>
      </c>
      <c r="BC158" s="22">
        <v>29.826265782</v>
      </c>
      <c r="BD158" s="22">
        <v>9.7651802965925842</v>
      </c>
      <c r="BE158" s="22">
        <v>7.0184273518672216</v>
      </c>
      <c r="BF158" s="22">
        <v>-1.2117132625893063</v>
      </c>
      <c r="BG158" s="22">
        <v>30.002340762999999</v>
      </c>
      <c r="BH158" s="22">
        <v>9.2795071448682602</v>
      </c>
      <c r="BI158" s="22">
        <v>6.6693644950023092</v>
      </c>
      <c r="BJ158" s="22">
        <v>-1.1016749180806116</v>
      </c>
      <c r="BK158" s="25">
        <v>24.800004486999999</v>
      </c>
      <c r="BL158" s="25">
        <v>11.766574658271626</v>
      </c>
      <c r="BM158" s="25">
        <v>8.456868886303857</v>
      </c>
      <c r="BN158" s="25">
        <v>6.8867137074151774</v>
      </c>
      <c r="BO158" s="25">
        <v>24.785803486999999</v>
      </c>
      <c r="BP158" s="25">
        <v>11.763504934446152</v>
      </c>
      <c r="BQ158" s="25">
        <v>8.4546626153487878</v>
      </c>
      <c r="BR158" s="25">
        <v>6.9809284953231803</v>
      </c>
      <c r="BS158" s="25">
        <v>24.840022963999999</v>
      </c>
      <c r="BT158" s="25">
        <v>11.759943593331261</v>
      </c>
      <c r="BU158" s="25">
        <v>8.4521030093680558</v>
      </c>
      <c r="BV158" s="25">
        <v>6.7633697816565785</v>
      </c>
      <c r="BW158" s="25">
        <v>24.896259677</v>
      </c>
      <c r="BX158" s="25">
        <v>11.753657311527055</v>
      </c>
      <c r="BY158" s="25">
        <v>8.4475849348608616</v>
      </c>
      <c r="BZ158" s="25">
        <v>6.646106000936955</v>
      </c>
      <c r="CA158" s="25">
        <v>24.965940568000001</v>
      </c>
      <c r="CB158" s="25">
        <v>11.746612057134136</v>
      </c>
      <c r="CC158" s="25">
        <v>8.4425213718102778</v>
      </c>
      <c r="CD158" s="25">
        <v>6.4947731024278088</v>
      </c>
      <c r="CE158" s="25">
        <v>25.049070614999998</v>
      </c>
      <c r="CF158" s="25">
        <v>11.738810280944477</v>
      </c>
      <c r="CG158" s="25">
        <v>8.4369140816487462</v>
      </c>
      <c r="CH158" s="25">
        <v>6.1882238309356943</v>
      </c>
      <c r="CI158" s="25">
        <v>25.142634651000002</v>
      </c>
      <c r="CJ158" s="25">
        <v>11.730324048823526</v>
      </c>
      <c r="CK158" s="25">
        <v>8.4308148595327186</v>
      </c>
      <c r="CL158" s="25">
        <v>5.8906073925040054</v>
      </c>
      <c r="CM158" s="25">
        <v>25.255513554</v>
      </c>
      <c r="CN158" s="25">
        <v>11.72104230361297</v>
      </c>
      <c r="CO158" s="25">
        <v>8.4241438864958393</v>
      </c>
      <c r="CP158" s="25">
        <v>5.6894554803941553</v>
      </c>
      <c r="CQ158" s="25">
        <v>25.382690653000001</v>
      </c>
      <c r="CR158" s="25">
        <v>11.711294159447837</v>
      </c>
      <c r="CS158" s="25">
        <v>8.4171377033470876</v>
      </c>
      <c r="CT158" s="25">
        <v>5.3943509693208718</v>
      </c>
      <c r="CU158" s="25">
        <v>25.527511946000001</v>
      </c>
      <c r="CV158" s="25">
        <v>11.406920648995264</v>
      </c>
      <c r="CW158" s="25">
        <v>8.1983784683855401</v>
      </c>
      <c r="CX158" s="25">
        <v>4.9682335394309831</v>
      </c>
      <c r="CY158" s="25">
        <v>25.974002783</v>
      </c>
      <c r="CZ158" s="25">
        <v>11.3597087557609</v>
      </c>
      <c r="DA158" s="25">
        <v>8.1644463511336838</v>
      </c>
      <c r="DB158" s="25">
        <v>3.3062102498066466</v>
      </c>
      <c r="DC158" s="25">
        <v>26.495072165</v>
      </c>
      <c r="DD158" s="25">
        <v>10.987243858016257</v>
      </c>
      <c r="DE158" s="25">
        <v>7.8967484954316642</v>
      </c>
      <c r="DF158" s="25">
        <v>1.2535117271963045</v>
      </c>
      <c r="DG158" s="25">
        <v>27.045753521999998</v>
      </c>
      <c r="DH158" s="25">
        <v>10.918558084696471</v>
      </c>
      <c r="DI158" s="25">
        <v>7.8473826777498408</v>
      </c>
      <c r="DJ158" s="25">
        <v>-0.71398290068582781</v>
      </c>
      <c r="DK158" s="25">
        <v>27.393707224</v>
      </c>
      <c r="DL158" s="25">
        <v>10.320575361958886</v>
      </c>
      <c r="DM158" s="25">
        <v>7.4176007208647281</v>
      </c>
      <c r="DN158" s="25">
        <v>-1.3832512416236682</v>
      </c>
      <c r="DO158" s="27">
        <v>24.774170289000001</v>
      </c>
      <c r="DP158" s="27">
        <v>11.764896889122445</v>
      </c>
      <c r="DQ158" s="27">
        <v>8.4556630405816993</v>
      </c>
      <c r="DR158" s="27">
        <v>6.9466192580499566</v>
      </c>
      <c r="DS158" s="27">
        <v>24.736356683</v>
      </c>
      <c r="DT158" s="27">
        <v>11.759933642110143</v>
      </c>
      <c r="DU158" s="27">
        <v>8.4520958572295015</v>
      </c>
      <c r="DV158" s="27">
        <v>7.0967461027569581</v>
      </c>
      <c r="DW158" s="27">
        <v>24.799065117000001</v>
      </c>
      <c r="DX158" s="27">
        <v>11.754202944407719</v>
      </c>
      <c r="DY158" s="27">
        <v>8.4479770919555008</v>
      </c>
      <c r="DZ158" s="27">
        <v>6.8652861069076234</v>
      </c>
      <c r="EA158" s="27">
        <v>24.873804724999999</v>
      </c>
      <c r="EB158" s="27">
        <v>11.739512617259368</v>
      </c>
      <c r="EC158" s="27">
        <v>8.4374188645869967</v>
      </c>
      <c r="ED158" s="27">
        <v>6.7248493499131001</v>
      </c>
      <c r="EE158" s="27">
        <v>24.971510328000001</v>
      </c>
      <c r="EF158" s="27">
        <v>11.723217304454751</v>
      </c>
      <c r="EG158" s="27">
        <v>8.4257071024257719</v>
      </c>
      <c r="EH158" s="27">
        <v>6.5494228848397622</v>
      </c>
      <c r="EI158" s="27">
        <v>25.091882380000001</v>
      </c>
      <c r="EJ158" s="27">
        <v>11.705556526082274</v>
      </c>
      <c r="EK158" s="27">
        <v>8.4130139532754278</v>
      </c>
      <c r="EL158" s="27">
        <v>6.2261245275205077</v>
      </c>
      <c r="EM158" s="27">
        <v>25.227348555999999</v>
      </c>
      <c r="EN158" s="27">
        <v>11.686352194531036</v>
      </c>
      <c r="EO158" s="27">
        <v>8.3992114220635301</v>
      </c>
      <c r="EP158" s="27">
        <v>5.9226492038117478</v>
      </c>
      <c r="EQ158" s="27">
        <v>25.396120643</v>
      </c>
      <c r="ER158" s="27">
        <v>11.665871423687413</v>
      </c>
      <c r="ES158" s="27">
        <v>8.3844914887995863</v>
      </c>
      <c r="ET158" s="27">
        <v>5.7278720526651394</v>
      </c>
      <c r="EU158" s="27">
        <v>25.589905634000001</v>
      </c>
      <c r="EV158" s="27">
        <v>11.644381790229351</v>
      </c>
      <c r="EW158" s="27">
        <v>8.3690464661105235</v>
      </c>
      <c r="EX158" s="27">
        <v>5.4427278057287296</v>
      </c>
      <c r="EY158" s="27">
        <v>25.817493601999999</v>
      </c>
      <c r="EZ158" s="27">
        <v>11.575068834324533</v>
      </c>
      <c r="FA158" s="27">
        <v>8.3192298799558486</v>
      </c>
      <c r="FB158" s="27">
        <v>5.0214405727081299</v>
      </c>
      <c r="FC158" s="27">
        <v>26.977895537000002</v>
      </c>
      <c r="FD158" s="27">
        <v>11.433267881729547</v>
      </c>
      <c r="FE158" s="27">
        <v>8.217314743318715</v>
      </c>
      <c r="FF158" s="27">
        <v>3.0311324327926314</v>
      </c>
      <c r="FG158" s="27">
        <v>28.204817092999999</v>
      </c>
      <c r="FH158" s="27">
        <v>10.731479450655845</v>
      </c>
      <c r="FI158" s="27">
        <v>7.7129255799573055</v>
      </c>
      <c r="FJ158" s="27">
        <v>1.3345551388753627</v>
      </c>
      <c r="FK158" s="27">
        <v>28.970205735</v>
      </c>
      <c r="FL158" s="27">
        <v>10.575785709822634</v>
      </c>
      <c r="FM158" s="27">
        <v>7.6010254228696148</v>
      </c>
      <c r="FN158" s="27">
        <v>0.79760790747584309</v>
      </c>
      <c r="FO158" s="27">
        <v>29.187467879</v>
      </c>
      <c r="FP158" s="27">
        <v>10.421790831059171</v>
      </c>
      <c r="FQ158" s="27">
        <v>7.4903462714014033</v>
      </c>
      <c r="FR158" s="27">
        <v>1.094269656722318</v>
      </c>
      <c r="FS158" s="28">
        <v>24.775420364999999</v>
      </c>
      <c r="FT158" s="28">
        <v>11.764399608345888</v>
      </c>
      <c r="FU158" s="28">
        <v>8.4553056350963178</v>
      </c>
      <c r="FV158" s="28">
        <v>6.9383882124362941</v>
      </c>
      <c r="FW158" s="28">
        <v>24.749162044999998</v>
      </c>
      <c r="FX158" s="28">
        <v>11.757802362651837</v>
      </c>
      <c r="FY158" s="28">
        <v>8.4505640647187299</v>
      </c>
      <c r="FZ158" s="28">
        <v>7.0654000213535593</v>
      </c>
      <c r="GA158" s="28">
        <v>24.84436384</v>
      </c>
      <c r="GB158" s="28">
        <v>11.749132007596831</v>
      </c>
      <c r="GC158" s="28">
        <v>8.4443325098246866</v>
      </c>
      <c r="GD158" s="28">
        <v>6.8167118106102862</v>
      </c>
      <c r="GE158" s="28">
        <v>24.974254204000001</v>
      </c>
      <c r="GF158" s="28">
        <v>11.729100907895607</v>
      </c>
      <c r="GG158" s="28">
        <v>8.4299357640646413</v>
      </c>
      <c r="GH158" s="28">
        <v>6.6782418135677837</v>
      </c>
      <c r="GI158" s="28">
        <v>25.156063842000002</v>
      </c>
      <c r="GJ158" s="28">
        <v>11.704843342413465</v>
      </c>
      <c r="GK158" s="28">
        <v>8.412501374130338</v>
      </c>
      <c r="GL158" s="28">
        <v>6.5178609864627468</v>
      </c>
      <c r="GM158" s="28">
        <v>25.404940531000001</v>
      </c>
      <c r="GN158" s="28">
        <v>11.676379856291959</v>
      </c>
      <c r="GO158" s="28">
        <v>8.3920441062195366</v>
      </c>
      <c r="GP158" s="28">
        <v>6.2340002256340927</v>
      </c>
      <c r="GQ158" s="28">
        <v>25.709055723999999</v>
      </c>
      <c r="GR158" s="28">
        <v>11.64285318081123</v>
      </c>
      <c r="GS158" s="28">
        <v>8.3679478244239789</v>
      </c>
      <c r="GT158" s="28">
        <v>5.9789807975345592</v>
      </c>
      <c r="GU158" s="28">
        <v>26.115053117999999</v>
      </c>
      <c r="GV158" s="28">
        <v>11.604399195787632</v>
      </c>
      <c r="GW158" s="28">
        <v>8.3403101882430999</v>
      </c>
      <c r="GX158" s="28">
        <v>5.8190159667447059</v>
      </c>
      <c r="GY158" s="28">
        <v>26.595567715999998</v>
      </c>
      <c r="GZ158" s="28">
        <v>11.56236762105666</v>
      </c>
      <c r="HA158" s="28">
        <v>8.3101012678981423</v>
      </c>
      <c r="HB158" s="28">
        <v>5.6083882490212478</v>
      </c>
      <c r="HC158" s="28">
        <v>27.167350447</v>
      </c>
      <c r="HD158" s="28">
        <v>11.472106814105452</v>
      </c>
      <c r="HE158" s="28">
        <v>8.2452290487411641</v>
      </c>
      <c r="HF158" s="28">
        <v>5.3085149618828087</v>
      </c>
      <c r="HG158" s="28">
        <v>28.350843781000002</v>
      </c>
      <c r="HH158" s="28">
        <v>11.181624302345316</v>
      </c>
      <c r="HI158" s="28">
        <v>8.0364535480483799</v>
      </c>
      <c r="HJ158" s="28">
        <v>3.7866005483306751</v>
      </c>
      <c r="HK158" s="28">
        <v>29.391407528999999</v>
      </c>
      <c r="HL158" s="28">
        <v>9.4420391996902922</v>
      </c>
      <c r="HM158" s="28">
        <v>6.7861794829975812</v>
      </c>
      <c r="HN158" s="28">
        <v>-4.6910073189913106</v>
      </c>
      <c r="HO158" s="28">
        <v>29.931205139999999</v>
      </c>
      <c r="HP158" s="28">
        <v>9.190272783031725</v>
      </c>
      <c r="HQ158" s="28">
        <v>6.605230002159562</v>
      </c>
      <c r="HR158" s="28">
        <v>-12.023252833000569</v>
      </c>
      <c r="HS158" s="28">
        <v>30.153910361999998</v>
      </c>
      <c r="HT158" s="28">
        <v>7.1425809256001642</v>
      </c>
      <c r="HU158" s="28">
        <v>5.133513545945414</v>
      </c>
      <c r="HV158" s="28">
        <v>-17.673005126672507</v>
      </c>
      <c r="HW158" s="29">
        <v>24.752264320999998</v>
      </c>
      <c r="HX158" s="29">
        <v>11.764376671914148</v>
      </c>
      <c r="HY158" s="29">
        <v>8.4552891502312164</v>
      </c>
      <c r="HZ158" s="29">
        <v>7.0214912876105444</v>
      </c>
      <c r="IA158" s="29">
        <v>24.703106456</v>
      </c>
      <c r="IB158" s="29">
        <v>11.759038716980687</v>
      </c>
      <c r="IC158" s="29">
        <v>8.4514526569182244</v>
      </c>
      <c r="ID158" s="29">
        <v>7.2278034750421103</v>
      </c>
      <c r="IE158" s="29">
        <v>24.773591285999998</v>
      </c>
      <c r="IF158" s="29">
        <v>11.752618560189294</v>
      </c>
      <c r="IG158" s="29">
        <v>8.4468383638217919</v>
      </c>
      <c r="IH158" s="29">
        <v>7.0601344521166549</v>
      </c>
      <c r="II158" s="29">
        <v>24.883797080000001</v>
      </c>
      <c r="IJ158" s="29">
        <v>11.729014689823449</v>
      </c>
      <c r="IK158" s="29">
        <v>8.4298737974385798</v>
      </c>
      <c r="IL158" s="29">
        <v>6.9795591323424535</v>
      </c>
      <c r="IM158" s="29">
        <v>25.043691266</v>
      </c>
      <c r="IN158" s="29">
        <v>11.702663370869523</v>
      </c>
      <c r="IO158" s="29">
        <v>8.4109345856588913</v>
      </c>
      <c r="IP158" s="29">
        <v>6.8796244638424096</v>
      </c>
      <c r="IQ158" s="29">
        <v>25.273043567000002</v>
      </c>
      <c r="IR158" s="29">
        <v>11.673455633940254</v>
      </c>
      <c r="IS158" s="29">
        <v>8.3899424100385342</v>
      </c>
      <c r="IT158" s="29">
        <v>6.6254490523936749</v>
      </c>
      <c r="IU158" s="29">
        <v>25.556866705000001</v>
      </c>
      <c r="IV158" s="29">
        <v>11.641501596186103</v>
      </c>
      <c r="IW158" s="29">
        <v>8.3669764139417104</v>
      </c>
      <c r="IX158" s="29">
        <v>6.4085555937743699</v>
      </c>
      <c r="IY158" s="29">
        <v>25.945951461</v>
      </c>
      <c r="IZ158" s="29">
        <v>11.607465904255474</v>
      </c>
      <c r="JA158" s="29">
        <v>8.3425142920012672</v>
      </c>
      <c r="JB158" s="29">
        <v>6.3041262449840794</v>
      </c>
      <c r="JC158" s="29">
        <v>26.412295364999999</v>
      </c>
      <c r="JD158" s="29">
        <v>11.571521091458887</v>
      </c>
      <c r="JE158" s="29">
        <v>8.3166800473045939</v>
      </c>
      <c r="JF158" s="29">
        <v>6.1412002060526483</v>
      </c>
      <c r="JG158" s="29">
        <v>26.991601031000002</v>
      </c>
      <c r="JH158" s="29">
        <v>11.494943128635455</v>
      </c>
      <c r="JI158" s="29">
        <v>8.2616419576322713</v>
      </c>
      <c r="JJ158" s="29">
        <v>5.5614826040721557</v>
      </c>
      <c r="JK158" s="29">
        <v>28.517636883999998</v>
      </c>
      <c r="JL158" s="29">
        <v>11.272110558077731</v>
      </c>
      <c r="JM158" s="29">
        <v>8.1014878016834135</v>
      </c>
      <c r="JN158" s="29">
        <v>-2.2148151049057034</v>
      </c>
      <c r="JO158" s="29">
        <v>29.485531342000002</v>
      </c>
      <c r="JP158" s="29">
        <v>8.7711289117214744</v>
      </c>
      <c r="JQ158" s="29">
        <v>6.3039830490646107</v>
      </c>
      <c r="JR158" s="29">
        <v>-10.453435900224804</v>
      </c>
      <c r="JS158" s="29">
        <v>29.822114679000002</v>
      </c>
      <c r="JT158" s="29">
        <v>8.5915839588504905</v>
      </c>
      <c r="JU158" s="29">
        <v>6.1749405562640298</v>
      </c>
      <c r="JV158" s="29">
        <v>-16.598935901203596</v>
      </c>
      <c r="JW158" s="29">
        <v>29.688736742</v>
      </c>
      <c r="JX158" s="29">
        <v>7.6512325515235595</v>
      </c>
      <c r="JY158" s="29">
        <v>5.499091484654663</v>
      </c>
      <c r="JZ158" s="29">
        <v>-16.629335560217406</v>
      </c>
    </row>
    <row r="159" spans="1:286" ht="15" thickBot="1" x14ac:dyDescent="0.35">
      <c r="A159" s="2"/>
      <c r="B159" s="74" t="s">
        <v>649</v>
      </c>
      <c r="C159" s="74" t="s">
        <v>606</v>
      </c>
      <c r="D159" s="74" t="s">
        <v>876</v>
      </c>
      <c r="E159" s="87">
        <v>398419</v>
      </c>
      <c r="F159" s="84">
        <v>395120</v>
      </c>
      <c r="G159" s="22">
        <v>14.005851088473683</v>
      </c>
      <c r="H159" s="22">
        <v>5.1834064551428236</v>
      </c>
      <c r="I159" s="22">
        <v>3.7254162786235039</v>
      </c>
      <c r="J159" s="22">
        <v>10.784175959544648</v>
      </c>
      <c r="K159" s="22">
        <v>14.023845506473684</v>
      </c>
      <c r="L159" s="22">
        <v>5.1756656278034496</v>
      </c>
      <c r="M159" s="22">
        <v>3.719852793600734</v>
      </c>
      <c r="N159" s="22">
        <v>10.753187286666625</v>
      </c>
      <c r="O159" s="22">
        <v>14.095190863473682</v>
      </c>
      <c r="P159" s="22">
        <v>5.1652887740586699</v>
      </c>
      <c r="Q159" s="22">
        <v>3.7123947444980359</v>
      </c>
      <c r="R159" s="22">
        <v>10.470170406643021</v>
      </c>
      <c r="S159" s="22">
        <v>14.179440358473684</v>
      </c>
      <c r="T159" s="22">
        <v>5.1468146953723366</v>
      </c>
      <c r="U159" s="22">
        <v>3.6991170603985468</v>
      </c>
      <c r="V159" s="22">
        <v>10.253133147373632</v>
      </c>
      <c r="W159" s="22">
        <v>14.282031697473684</v>
      </c>
      <c r="X159" s="22">
        <v>5.1229146051356347</v>
      </c>
      <c r="Y159" s="22">
        <v>3.6819395949616927</v>
      </c>
      <c r="Z159" s="22">
        <v>8.0612216313568403</v>
      </c>
      <c r="AA159" s="22">
        <v>14.407796016473682</v>
      </c>
      <c r="AB159" s="22">
        <v>5.0935480351294826</v>
      </c>
      <c r="AC159" s="22">
        <v>3.6608332628816171</v>
      </c>
      <c r="AD159" s="22">
        <v>3.8024079937857564</v>
      </c>
      <c r="AE159" s="22">
        <v>14.542735466473683</v>
      </c>
      <c r="AF159" s="22">
        <v>5.0574713794214867</v>
      </c>
      <c r="AG159" s="22">
        <v>3.6349042600885761</v>
      </c>
      <c r="AH159" s="22">
        <v>3.5164933812302692</v>
      </c>
      <c r="AI159" s="22">
        <v>14.705351898473683</v>
      </c>
      <c r="AJ159" s="22">
        <v>5.0148673605503813</v>
      </c>
      <c r="AK159" s="22">
        <v>3.6042839128688966</v>
      </c>
      <c r="AL159" s="22">
        <v>3.2144132128750016</v>
      </c>
      <c r="AM159" s="22">
        <v>14.879233211473682</v>
      </c>
      <c r="AN159" s="22">
        <v>4.9674729453202984</v>
      </c>
      <c r="AO159" s="22">
        <v>3.5702206134649286</v>
      </c>
      <c r="AP159" s="22">
        <v>2.9342502809496125</v>
      </c>
      <c r="AQ159" s="22">
        <v>15.071502191473684</v>
      </c>
      <c r="AR159" s="22">
        <v>3.9308495925723363</v>
      </c>
      <c r="AS159" s="22">
        <v>2.8251789991232799</v>
      </c>
      <c r="AT159" s="22">
        <v>2.5794858519730184</v>
      </c>
      <c r="AU159" s="22">
        <v>15.863206313473682</v>
      </c>
      <c r="AV159" s="22">
        <v>3.7088077507207458</v>
      </c>
      <c r="AW159" s="22">
        <v>2.6655931554646681</v>
      </c>
      <c r="AX159" s="22">
        <v>0.77739961977020755</v>
      </c>
      <c r="AY159" s="22">
        <v>16.430950956473684</v>
      </c>
      <c r="AZ159" s="22">
        <v>3.9831095276814454</v>
      </c>
      <c r="BA159" s="22">
        <v>2.8627392434645502</v>
      </c>
      <c r="BB159" s="22">
        <v>-0.5668865853118632</v>
      </c>
      <c r="BC159" s="22">
        <v>16.504540269473683</v>
      </c>
      <c r="BD159" s="22">
        <v>6.1432956440035831</v>
      </c>
      <c r="BE159" s="22">
        <v>4.41530753851276</v>
      </c>
      <c r="BF159" s="22">
        <v>-1.023179056161581</v>
      </c>
      <c r="BG159" s="22">
        <v>16.395915957473683</v>
      </c>
      <c r="BH159" s="22">
        <v>6.5506041272695574</v>
      </c>
      <c r="BI159" s="22">
        <v>4.7080481651859776</v>
      </c>
      <c r="BJ159" s="22">
        <v>-0.90794836918149713</v>
      </c>
      <c r="BK159" s="25">
        <v>14.025428686473683</v>
      </c>
      <c r="BL159" s="25">
        <v>5.1859692821439234</v>
      </c>
      <c r="BM159" s="25">
        <v>3.7272582328502888</v>
      </c>
      <c r="BN159" s="25">
        <v>10.75227777571445</v>
      </c>
      <c r="BO159" s="25">
        <v>14.052590690473682</v>
      </c>
      <c r="BP159" s="25">
        <v>5.1826504416154586</v>
      </c>
      <c r="BQ159" s="25">
        <v>3.7248729168157664</v>
      </c>
      <c r="BR159" s="25">
        <v>10.778381857079419</v>
      </c>
      <c r="BS159" s="25">
        <v>14.117222204473684</v>
      </c>
      <c r="BT159" s="25">
        <v>5.1788763922726506</v>
      </c>
      <c r="BU159" s="25">
        <v>3.7221604332434861</v>
      </c>
      <c r="BV159" s="25">
        <v>10.636777264713595</v>
      </c>
      <c r="BW159" s="25">
        <v>14.191564698473684</v>
      </c>
      <c r="BX159" s="25">
        <v>5.1733183194373513</v>
      </c>
      <c r="BY159" s="25">
        <v>3.7181657368604055</v>
      </c>
      <c r="BZ159" s="25">
        <v>10.505955787984174</v>
      </c>
      <c r="CA159" s="25">
        <v>14.281671836473683</v>
      </c>
      <c r="CB159" s="25">
        <v>5.1669007348455853</v>
      </c>
      <c r="CC159" s="25">
        <v>3.7135532924544901</v>
      </c>
      <c r="CD159" s="25">
        <v>8.8960257837180343</v>
      </c>
      <c r="CE159" s="25">
        <v>14.388193830473684</v>
      </c>
      <c r="CF159" s="25">
        <v>5.1596590158086713</v>
      </c>
      <c r="CG159" s="25">
        <v>3.7083485263959513</v>
      </c>
      <c r="CH159" s="25">
        <v>5.7301721738021492</v>
      </c>
      <c r="CI159" s="25">
        <v>14.505013445473683</v>
      </c>
      <c r="CJ159" s="25">
        <v>5.1515366416505088</v>
      </c>
      <c r="CK159" s="25">
        <v>3.7025108161620053</v>
      </c>
      <c r="CL159" s="25">
        <v>5.5346109585974066</v>
      </c>
      <c r="CM159" s="25">
        <v>14.598104241473683</v>
      </c>
      <c r="CN159" s="25">
        <v>5.1424848014822597</v>
      </c>
      <c r="CO159" s="25">
        <v>3.6960050804057758</v>
      </c>
      <c r="CP159" s="25">
        <v>5.3246752084194569</v>
      </c>
      <c r="CQ159" s="25">
        <v>14.655419844473684</v>
      </c>
      <c r="CR159" s="25">
        <v>5.1328124066830316</v>
      </c>
      <c r="CS159" s="25">
        <v>3.6890533398177761</v>
      </c>
      <c r="CT159" s="25">
        <v>5.1237299148107454</v>
      </c>
      <c r="CU159" s="25">
        <v>14.720782397473684</v>
      </c>
      <c r="CV159" s="25">
        <v>4.5259329289759114</v>
      </c>
      <c r="CW159" s="25">
        <v>3.252877109962319</v>
      </c>
      <c r="CX159" s="25">
        <v>4.8520955354282762</v>
      </c>
      <c r="CY159" s="25">
        <v>14.982562757473683</v>
      </c>
      <c r="CZ159" s="25">
        <v>4.5603644369321721</v>
      </c>
      <c r="DA159" s="25">
        <v>3.2776237126738503</v>
      </c>
      <c r="DB159" s="25">
        <v>3.6403024328492464</v>
      </c>
      <c r="DC159" s="25">
        <v>15.283985978473684</v>
      </c>
      <c r="DD159" s="25">
        <v>4.9320854881713574</v>
      </c>
      <c r="DE159" s="25">
        <v>3.5447869512463397</v>
      </c>
      <c r="DF159" s="25">
        <v>2.3047995202488636</v>
      </c>
      <c r="DG159" s="25">
        <v>15.612313488473683</v>
      </c>
      <c r="DH159" s="25">
        <v>6.6564633148698293</v>
      </c>
      <c r="DI159" s="25">
        <v>4.7841312476416524</v>
      </c>
      <c r="DJ159" s="25">
        <v>1.1117435810612442</v>
      </c>
      <c r="DK159" s="25">
        <v>15.820509396473684</v>
      </c>
      <c r="DL159" s="25">
        <v>7.088708261622128</v>
      </c>
      <c r="DM159" s="25">
        <v>5.0947942016120251</v>
      </c>
      <c r="DN159" s="25">
        <v>0.72386490183685837</v>
      </c>
      <c r="DO159" s="27">
        <v>14.004741783473683</v>
      </c>
      <c r="DP159" s="27">
        <v>5.1840247248655658</v>
      </c>
      <c r="DQ159" s="27">
        <v>3.7258606412467357</v>
      </c>
      <c r="DR159" s="27">
        <v>10.786383864581063</v>
      </c>
      <c r="DS159" s="27">
        <v>14.009466071473684</v>
      </c>
      <c r="DT159" s="27">
        <v>5.1783117715140605</v>
      </c>
      <c r="DU159" s="27">
        <v>3.7217546291871182</v>
      </c>
      <c r="DV159" s="27">
        <v>10.783793213671483</v>
      </c>
      <c r="DW159" s="27">
        <v>14.062099749473683</v>
      </c>
      <c r="DX159" s="27">
        <v>5.1716084471772277</v>
      </c>
      <c r="DY159" s="27">
        <v>3.7169368180003164</v>
      </c>
      <c r="DZ159" s="27">
        <v>10.539665703757409</v>
      </c>
      <c r="EA159" s="27">
        <v>14.128443213473684</v>
      </c>
      <c r="EB159" s="27">
        <v>5.1589370905878296</v>
      </c>
      <c r="EC159" s="27">
        <v>3.7078296645252977</v>
      </c>
      <c r="ED159" s="27">
        <v>10.359059301329424</v>
      </c>
      <c r="EE159" s="27">
        <v>14.211257162473682</v>
      </c>
      <c r="EF159" s="27">
        <v>5.144208091092155</v>
      </c>
      <c r="EG159" s="27">
        <v>3.6972436425793282</v>
      </c>
      <c r="EH159" s="27">
        <v>8.2057514916733982</v>
      </c>
      <c r="EI159" s="27">
        <v>14.309050619473684</v>
      </c>
      <c r="EJ159" s="27">
        <v>5.1277634454604053</v>
      </c>
      <c r="EK159" s="27">
        <v>3.6854245519749371</v>
      </c>
      <c r="EL159" s="27">
        <v>4.0010161935784083</v>
      </c>
      <c r="EM159" s="27">
        <v>14.412295728473683</v>
      </c>
      <c r="EN159" s="27">
        <v>5.1092653955724066</v>
      </c>
      <c r="EO159" s="27">
        <v>3.6721296393008278</v>
      </c>
      <c r="EP159" s="27">
        <v>3.7751741069608435</v>
      </c>
      <c r="EQ159" s="27">
        <v>14.534250085473683</v>
      </c>
      <c r="ER159" s="27">
        <v>5.089140407879964</v>
      </c>
      <c r="ES159" s="27">
        <v>3.6576654143928744</v>
      </c>
      <c r="ET159" s="27">
        <v>3.5483621857064733</v>
      </c>
      <c r="EU159" s="27">
        <v>14.667197364473683</v>
      </c>
      <c r="EV159" s="27">
        <v>5.0676768017404719</v>
      </c>
      <c r="EW159" s="27">
        <v>3.642239098050136</v>
      </c>
      <c r="EX159" s="27">
        <v>3.3405079999224618</v>
      </c>
      <c r="EY159" s="27">
        <v>14.817913513473684</v>
      </c>
      <c r="EZ159" s="27">
        <v>4.443138117273449</v>
      </c>
      <c r="FA159" s="27">
        <v>3.1933708485932355</v>
      </c>
      <c r="FB159" s="27">
        <v>3.0575025331699948</v>
      </c>
      <c r="FC159" s="27">
        <v>15.466261230473684</v>
      </c>
      <c r="FD159" s="27">
        <v>4.4134960410261819</v>
      </c>
      <c r="FE159" s="27">
        <v>3.1720665047530563</v>
      </c>
      <c r="FF159" s="27">
        <v>1.6229023292990092</v>
      </c>
      <c r="FG159" s="27">
        <v>15.937770225473683</v>
      </c>
      <c r="FH159" s="27">
        <v>4.6591689940975876</v>
      </c>
      <c r="FI159" s="27">
        <v>3.3486364933329895</v>
      </c>
      <c r="FJ159" s="27">
        <v>0.40675961978704933</v>
      </c>
      <c r="FK159" s="27">
        <v>16.031423524473684</v>
      </c>
      <c r="FL159" s="27">
        <v>6.9422793352150558</v>
      </c>
      <c r="FM159" s="27">
        <v>4.9895528490730907</v>
      </c>
      <c r="FN159" s="27">
        <v>-5.3907163752157317E-2</v>
      </c>
      <c r="FO159" s="27">
        <v>15.935653742473683</v>
      </c>
      <c r="FP159" s="27">
        <v>7.4333124599522611</v>
      </c>
      <c r="FQ159" s="27">
        <v>5.3424680240782019</v>
      </c>
      <c r="FR159" s="27">
        <v>6.1991547943975434E-2</v>
      </c>
      <c r="FS159" s="28">
        <v>14.007508582473683</v>
      </c>
      <c r="FT159" s="28">
        <v>5.1834063852232273</v>
      </c>
      <c r="FU159" s="28">
        <v>3.7254162283709134</v>
      </c>
      <c r="FV159" s="28">
        <v>10.77962481386337</v>
      </c>
      <c r="FW159" s="28">
        <v>14.024145773473684</v>
      </c>
      <c r="FX159" s="28">
        <v>5.1756653328990305</v>
      </c>
      <c r="FY159" s="28">
        <v>3.7198525816471211</v>
      </c>
      <c r="FZ159" s="28">
        <v>10.761613478529242</v>
      </c>
      <c r="GA159" s="28">
        <v>14.088729770473684</v>
      </c>
      <c r="GB159" s="28">
        <v>5.1652881586059651</v>
      </c>
      <c r="GC159" s="28">
        <v>3.7123943021600589</v>
      </c>
      <c r="GD159" s="28">
        <v>10.505954148589304</v>
      </c>
      <c r="GE159" s="28">
        <v>14.159920908473683</v>
      </c>
      <c r="GF159" s="28">
        <v>5.1462378396864548</v>
      </c>
      <c r="GG159" s="28">
        <v>3.6987024628590333</v>
      </c>
      <c r="GH159" s="28">
        <v>10.328638844666603</v>
      </c>
      <c r="GI159" s="28">
        <v>14.242661312473683</v>
      </c>
      <c r="GJ159" s="28">
        <v>5.1217128405710337</v>
      </c>
      <c r="GK159" s="28">
        <v>3.6810758631068246</v>
      </c>
      <c r="GL159" s="28">
        <v>8.1902602884124409</v>
      </c>
      <c r="GM159" s="28">
        <v>14.337229118473683</v>
      </c>
      <c r="GN159" s="28">
        <v>5.0917097452167068</v>
      </c>
      <c r="GO159" s="28">
        <v>3.6595120477260723</v>
      </c>
      <c r="GP159" s="28">
        <v>4.0141130580496522</v>
      </c>
      <c r="GQ159" s="28">
        <v>14.431689730473684</v>
      </c>
      <c r="GR159" s="28">
        <v>5.054962927226061</v>
      </c>
      <c r="GS159" s="28">
        <v>3.6331013861052486</v>
      </c>
      <c r="GT159" s="28">
        <v>3.8213127458806468</v>
      </c>
      <c r="GU159" s="28">
        <v>14.541358652473683</v>
      </c>
      <c r="GV159" s="28">
        <v>5.0116876580112271</v>
      </c>
      <c r="GW159" s="28">
        <v>3.6019985980468663</v>
      </c>
      <c r="GX159" s="28">
        <v>3.6196406997033606</v>
      </c>
      <c r="GY159" s="28">
        <v>14.648479713473684</v>
      </c>
      <c r="GZ159" s="28">
        <v>4.963610948948026</v>
      </c>
      <c r="HA159" s="28">
        <v>3.5674449206309289</v>
      </c>
      <c r="HB159" s="28">
        <v>3.4642971333856565</v>
      </c>
      <c r="HC159" s="28">
        <v>14.754965027473684</v>
      </c>
      <c r="HD159" s="28">
        <v>4.3136468813330424</v>
      </c>
      <c r="HE159" s="28">
        <v>3.1003029476894124</v>
      </c>
      <c r="HF159" s="28">
        <v>3.2672582265130856</v>
      </c>
      <c r="HG159" s="28">
        <v>15.210358965473683</v>
      </c>
      <c r="HH159" s="28">
        <v>4.0885185998643587</v>
      </c>
      <c r="HI159" s="28">
        <v>2.9384988191071675</v>
      </c>
      <c r="HJ159" s="28">
        <v>2.0351891528320039</v>
      </c>
      <c r="HK159" s="28">
        <v>16.122322734473684</v>
      </c>
      <c r="HL159" s="28">
        <v>3.6744495527738388</v>
      </c>
      <c r="HM159" s="28">
        <v>2.6408992421003052</v>
      </c>
      <c r="HN159" s="28">
        <v>-2.4033780729720036</v>
      </c>
      <c r="HO159" s="28">
        <v>16.643379927473681</v>
      </c>
      <c r="HP159" s="28">
        <v>5.8339525579123546</v>
      </c>
      <c r="HQ159" s="28">
        <v>4.1929765716906457</v>
      </c>
      <c r="HR159" s="28">
        <v>-5.7822619560709185</v>
      </c>
      <c r="HS159" s="28">
        <v>16.755127842473684</v>
      </c>
      <c r="HT159" s="28">
        <v>5.5471073537280615</v>
      </c>
      <c r="HU159" s="28">
        <v>3.9868152755698292</v>
      </c>
      <c r="HV159" s="28">
        <v>-9.0831807039987567</v>
      </c>
      <c r="HW159" s="29">
        <v>13.985884652473683</v>
      </c>
      <c r="HX159" s="29">
        <v>5.183013553101433</v>
      </c>
      <c r="HY159" s="29">
        <v>3.7251338921902639</v>
      </c>
      <c r="HZ159" s="29">
        <v>10.818192091400878</v>
      </c>
      <c r="IA159" s="29">
        <v>13.981264092473683</v>
      </c>
      <c r="IB159" s="29">
        <v>5.1764971843437664</v>
      </c>
      <c r="IC159" s="29">
        <v>3.7204504496592929</v>
      </c>
      <c r="ID159" s="29">
        <v>10.837212823966958</v>
      </c>
      <c r="IE159" s="29">
        <v>14.024212424473683</v>
      </c>
      <c r="IF159" s="29">
        <v>5.1688718918215359</v>
      </c>
      <c r="IG159" s="29">
        <v>3.7149700017844411</v>
      </c>
      <c r="IH159" s="29">
        <v>10.61833079182237</v>
      </c>
      <c r="II159" s="29">
        <v>14.077846929473683</v>
      </c>
      <c r="IJ159" s="29">
        <v>5.1504800824531998</v>
      </c>
      <c r="IK159" s="29">
        <v>3.701751446263648</v>
      </c>
      <c r="IL159" s="29">
        <v>10.468492984654175</v>
      </c>
      <c r="IM159" s="29">
        <v>14.141126407473683</v>
      </c>
      <c r="IN159" s="29">
        <v>5.1294387646189854</v>
      </c>
      <c r="IO159" s="29">
        <v>3.6866286368406098</v>
      </c>
      <c r="IP159" s="29">
        <v>8.3544431743025971</v>
      </c>
      <c r="IQ159" s="29">
        <v>14.220804933473683</v>
      </c>
      <c r="IR159" s="29">
        <v>5.1058416494075356</v>
      </c>
      <c r="IS159" s="29">
        <v>3.669668925519868</v>
      </c>
      <c r="IT159" s="29">
        <v>4.1808126064261621</v>
      </c>
      <c r="IU159" s="29">
        <v>14.298770453473683</v>
      </c>
      <c r="IV159" s="29">
        <v>5.0793674200208017</v>
      </c>
      <c r="IW159" s="29">
        <v>3.6506413755920604</v>
      </c>
      <c r="IX159" s="29">
        <v>3.9944821408133073</v>
      </c>
      <c r="IY159" s="29">
        <v>14.390359301473683</v>
      </c>
      <c r="IZ159" s="29">
        <v>5.0508646208560855</v>
      </c>
      <c r="JA159" s="29">
        <v>3.6301558526230453</v>
      </c>
      <c r="JB159" s="29">
        <v>3.8102527968155613</v>
      </c>
      <c r="JC159" s="29">
        <v>14.480451964473684</v>
      </c>
      <c r="JD159" s="29">
        <v>5.0204921543088359</v>
      </c>
      <c r="JE159" s="29">
        <v>3.6083265628931596</v>
      </c>
      <c r="JF159" s="29">
        <v>3.665456350439122</v>
      </c>
      <c r="JG159" s="29">
        <v>14.611030133473683</v>
      </c>
      <c r="JH159" s="29">
        <v>4.3998385520867549</v>
      </c>
      <c r="JI159" s="29">
        <v>3.1622505985414993</v>
      </c>
      <c r="JJ159" s="29">
        <v>3.282372206300991</v>
      </c>
      <c r="JK159" s="29">
        <v>15.839064626473682</v>
      </c>
      <c r="JL159" s="29">
        <v>4.3542244964822832</v>
      </c>
      <c r="JM159" s="29">
        <v>3.129466878655065</v>
      </c>
      <c r="JN159" s="29">
        <v>-1.5546849858001792</v>
      </c>
      <c r="JO159" s="29">
        <v>16.419659404473684</v>
      </c>
      <c r="JP159" s="29">
        <v>4.1767660213364373</v>
      </c>
      <c r="JQ159" s="29">
        <v>3.0019239784774978</v>
      </c>
      <c r="JR159" s="29">
        <v>-5.7329035415156184</v>
      </c>
      <c r="JS159" s="29">
        <v>16.565689095473683</v>
      </c>
      <c r="JT159" s="29">
        <v>6.6771048509271074</v>
      </c>
      <c r="JU159" s="29">
        <v>4.7989667260300557</v>
      </c>
      <c r="JV159" s="29">
        <v>-8.6231955063562467</v>
      </c>
      <c r="JW159" s="29">
        <v>16.452795307473682</v>
      </c>
      <c r="JX159" s="29">
        <v>6.9769785502525954</v>
      </c>
      <c r="JY159" s="29">
        <v>5.0144918581349893</v>
      </c>
      <c r="JZ159" s="29">
        <v>-8.5697548215982096</v>
      </c>
    </row>
    <row r="160" spans="1:286" ht="15" thickBot="1" x14ac:dyDescent="0.35">
      <c r="A160" s="2"/>
      <c r="B160" s="74" t="s">
        <v>650</v>
      </c>
      <c r="C160" s="74" t="s">
        <v>489</v>
      </c>
      <c r="D160" s="74" t="s">
        <v>873</v>
      </c>
      <c r="E160" s="87">
        <v>334234</v>
      </c>
      <c r="F160" s="84">
        <v>483827</v>
      </c>
      <c r="G160" s="22">
        <v>12.451185958</v>
      </c>
      <c r="H160" s="22">
        <v>12.451185958</v>
      </c>
      <c r="I160" s="22">
        <v>12.451185958</v>
      </c>
      <c r="J160" s="22">
        <v>6.1755220485572702</v>
      </c>
      <c r="K160" s="22">
        <v>12.450753089999999</v>
      </c>
      <c r="L160" s="22">
        <v>12.450753089999999</v>
      </c>
      <c r="M160" s="22">
        <v>12.450753089999999</v>
      </c>
      <c r="N160" s="22">
        <v>6.2689358101535397</v>
      </c>
      <c r="O160" s="22">
        <v>12.467917062</v>
      </c>
      <c r="P160" s="22">
        <v>12.467917062</v>
      </c>
      <c r="Q160" s="22">
        <v>12.467917062</v>
      </c>
      <c r="R160" s="22">
        <v>6.1306131298986468</v>
      </c>
      <c r="S160" s="22">
        <v>12.487601762000001</v>
      </c>
      <c r="T160" s="22">
        <v>12.487601762000001</v>
      </c>
      <c r="U160" s="22">
        <v>12.487601762000001</v>
      </c>
      <c r="V160" s="22">
        <v>5.9818678822699844</v>
      </c>
      <c r="W160" s="22">
        <v>12.511428609999999</v>
      </c>
      <c r="X160" s="22">
        <v>12.511428609999999</v>
      </c>
      <c r="Y160" s="22">
        <v>12.511428609999999</v>
      </c>
      <c r="Z160" s="22">
        <v>5.8935631474698909</v>
      </c>
      <c r="AA160" s="22">
        <v>12.5408121</v>
      </c>
      <c r="AB160" s="22">
        <v>12.5408121</v>
      </c>
      <c r="AC160" s="22">
        <v>12.5408121</v>
      </c>
      <c r="AD160" s="22">
        <v>5.8146732166535449</v>
      </c>
      <c r="AE160" s="22">
        <v>12.57407444</v>
      </c>
      <c r="AF160" s="22">
        <v>12.57407444</v>
      </c>
      <c r="AG160" s="22">
        <v>12.57407444</v>
      </c>
      <c r="AH160" s="22">
        <v>5.7177251808898246</v>
      </c>
      <c r="AI160" s="22">
        <v>12.615417798999999</v>
      </c>
      <c r="AJ160" s="22">
        <v>12.615417798999999</v>
      </c>
      <c r="AK160" s="22">
        <v>12.615417798999999</v>
      </c>
      <c r="AL160" s="22">
        <v>5.6058919137394918</v>
      </c>
      <c r="AM160" s="22">
        <v>12.661619223000001</v>
      </c>
      <c r="AN160" s="22">
        <v>12.661619223000001</v>
      </c>
      <c r="AO160" s="22">
        <v>12.661619223000001</v>
      </c>
      <c r="AP160" s="22">
        <v>5.5009953030319911</v>
      </c>
      <c r="AQ160" s="22">
        <v>12.715341800000001</v>
      </c>
      <c r="AR160" s="22">
        <v>12.715341800000001</v>
      </c>
      <c r="AS160" s="22">
        <v>12.715341800000001</v>
      </c>
      <c r="AT160" s="22">
        <v>5.3742507975751561</v>
      </c>
      <c r="AU160" s="22">
        <v>12.999227897000001</v>
      </c>
      <c r="AV160" s="22">
        <v>12.999227897000001</v>
      </c>
      <c r="AW160" s="22">
        <v>12.999227897000001</v>
      </c>
      <c r="AX160" s="22">
        <v>4.6562780568166602</v>
      </c>
      <c r="AY160" s="22">
        <v>13.259372234000001</v>
      </c>
      <c r="AZ160" s="22">
        <v>13.259372234000001</v>
      </c>
      <c r="BA160" s="22">
        <v>13.259372234000001</v>
      </c>
      <c r="BB160" s="22">
        <v>3.4982429365387215</v>
      </c>
      <c r="BC160" s="22">
        <v>13.392805113</v>
      </c>
      <c r="BD160" s="22">
        <v>13.392805113</v>
      </c>
      <c r="BE160" s="22">
        <v>13.392805113</v>
      </c>
      <c r="BF160" s="22">
        <v>2.9442173924176469</v>
      </c>
      <c r="BG160" s="22">
        <v>13.462241346000001</v>
      </c>
      <c r="BH160" s="22">
        <v>13.462241346000001</v>
      </c>
      <c r="BI160" s="22">
        <v>13.462241346000001</v>
      </c>
      <c r="BJ160" s="22">
        <v>2.6514618035476047</v>
      </c>
      <c r="BK160" s="25">
        <v>12.457281338</v>
      </c>
      <c r="BL160" s="25">
        <v>12.457281338</v>
      </c>
      <c r="BM160" s="25">
        <v>12.457281338</v>
      </c>
      <c r="BN160" s="25">
        <v>6.1398699653522808</v>
      </c>
      <c r="BO160" s="25">
        <v>12.461387397999999</v>
      </c>
      <c r="BP160" s="25">
        <v>12.461387397999999</v>
      </c>
      <c r="BQ160" s="25">
        <v>12.461387397999999</v>
      </c>
      <c r="BR160" s="25">
        <v>6.2275604801649216</v>
      </c>
      <c r="BS160" s="25">
        <v>12.475201752</v>
      </c>
      <c r="BT160" s="25">
        <v>12.475201752</v>
      </c>
      <c r="BU160" s="25">
        <v>12.475201752</v>
      </c>
      <c r="BV160" s="25">
        <v>6.1540294838287517</v>
      </c>
      <c r="BW160" s="25">
        <v>12.48719885</v>
      </c>
      <c r="BX160" s="25">
        <v>12.48719885</v>
      </c>
      <c r="BY160" s="25">
        <v>12.48719885</v>
      </c>
      <c r="BZ160" s="25">
        <v>6.0461870545068583</v>
      </c>
      <c r="CA160" s="25">
        <v>12.501938643000001</v>
      </c>
      <c r="CB160" s="25">
        <v>12.501938643000001</v>
      </c>
      <c r="CC160" s="25">
        <v>12.501938643000001</v>
      </c>
      <c r="CD160" s="25">
        <v>5.988010595595564</v>
      </c>
      <c r="CE160" s="25">
        <v>12.519763586</v>
      </c>
      <c r="CF160" s="25">
        <v>12.519763586</v>
      </c>
      <c r="CG160" s="25">
        <v>12.519763586</v>
      </c>
      <c r="CH160" s="25">
        <v>5.9352965115849123</v>
      </c>
      <c r="CI160" s="25">
        <v>12.539615194</v>
      </c>
      <c r="CJ160" s="25">
        <v>12.539615194</v>
      </c>
      <c r="CK160" s="25">
        <v>12.539615194</v>
      </c>
      <c r="CL160" s="25">
        <v>5.8510529319330562</v>
      </c>
      <c r="CM160" s="25">
        <v>12.562816154</v>
      </c>
      <c r="CN160" s="25">
        <v>12.562816154</v>
      </c>
      <c r="CO160" s="25">
        <v>12.562816154</v>
      </c>
      <c r="CP160" s="25">
        <v>5.7435114799846536</v>
      </c>
      <c r="CQ160" s="25">
        <v>12.588980918000001</v>
      </c>
      <c r="CR160" s="25">
        <v>12.588980918000001</v>
      </c>
      <c r="CS160" s="25">
        <v>12.588980918000001</v>
      </c>
      <c r="CT160" s="25">
        <v>5.6283840556896969</v>
      </c>
      <c r="CU160" s="25">
        <v>12.619232827999999</v>
      </c>
      <c r="CV160" s="25">
        <v>12.619232827999999</v>
      </c>
      <c r="CW160" s="25">
        <v>12.619232827999999</v>
      </c>
      <c r="CX160" s="25">
        <v>5.4956389395790994</v>
      </c>
      <c r="CY160" s="25">
        <v>12.720290242000001</v>
      </c>
      <c r="CZ160" s="25">
        <v>12.720290242000001</v>
      </c>
      <c r="DA160" s="25">
        <v>12.720290242000001</v>
      </c>
      <c r="DB160" s="25">
        <v>5.137430689686008</v>
      </c>
      <c r="DC160" s="25">
        <v>12.865978778000001</v>
      </c>
      <c r="DD160" s="25">
        <v>12.865978778000001</v>
      </c>
      <c r="DE160" s="25">
        <v>12.865978778000001</v>
      </c>
      <c r="DF160" s="25">
        <v>4.5679160412880577</v>
      </c>
      <c r="DG160" s="25">
        <v>12.985300508</v>
      </c>
      <c r="DH160" s="25">
        <v>12.985300508</v>
      </c>
      <c r="DI160" s="25">
        <v>12.985300508</v>
      </c>
      <c r="DJ160" s="25">
        <v>3.9860008198610615</v>
      </c>
      <c r="DK160" s="25">
        <v>13.043133205</v>
      </c>
      <c r="DL160" s="25">
        <v>13.043133205</v>
      </c>
      <c r="DM160" s="25">
        <v>13.043133205</v>
      </c>
      <c r="DN160" s="25">
        <v>3.9463718591382442</v>
      </c>
      <c r="DO160" s="27">
        <v>12.451010847999999</v>
      </c>
      <c r="DP160" s="27">
        <v>12.451010847999999</v>
      </c>
      <c r="DQ160" s="27">
        <v>12.451010847999999</v>
      </c>
      <c r="DR160" s="27">
        <v>6.1763137358160094</v>
      </c>
      <c r="DS160" s="27">
        <v>12.448592293000001</v>
      </c>
      <c r="DT160" s="27">
        <v>12.448592293000001</v>
      </c>
      <c r="DU160" s="27">
        <v>12.448592293000001</v>
      </c>
      <c r="DV160" s="27">
        <v>6.2843376908864883</v>
      </c>
      <c r="DW160" s="27">
        <v>12.462573681</v>
      </c>
      <c r="DX160" s="27">
        <v>12.462573681</v>
      </c>
      <c r="DY160" s="27">
        <v>12.462573681</v>
      </c>
      <c r="DZ160" s="27">
        <v>6.1639713174978201</v>
      </c>
      <c r="EA160" s="27">
        <v>12.478833702999999</v>
      </c>
      <c r="EB160" s="27">
        <v>12.478833702999999</v>
      </c>
      <c r="EC160" s="27">
        <v>12.478833702999999</v>
      </c>
      <c r="ED160" s="27">
        <v>6.032201518527657</v>
      </c>
      <c r="EE160" s="27">
        <v>12.498529378000001</v>
      </c>
      <c r="EF160" s="27">
        <v>12.498529378000001</v>
      </c>
      <c r="EG160" s="27">
        <v>12.498529378000001</v>
      </c>
      <c r="EH160" s="27">
        <v>5.9615992782963438</v>
      </c>
      <c r="EI160" s="27">
        <v>12.521773783</v>
      </c>
      <c r="EJ160" s="27">
        <v>12.521773783</v>
      </c>
      <c r="EK160" s="27">
        <v>12.521773783</v>
      </c>
      <c r="EL160" s="27">
        <v>5.9062174936916767</v>
      </c>
      <c r="EM160" s="27">
        <v>12.547483301</v>
      </c>
      <c r="EN160" s="27">
        <v>12.547483301</v>
      </c>
      <c r="EO160" s="27">
        <v>12.547483301</v>
      </c>
      <c r="EP160" s="27">
        <v>5.8326445735690493</v>
      </c>
      <c r="EQ160" s="27">
        <v>12.578629734</v>
      </c>
      <c r="ER160" s="27">
        <v>12.578629734</v>
      </c>
      <c r="ES160" s="27">
        <v>12.578629734</v>
      </c>
      <c r="ET160" s="27">
        <v>5.7490215616003963</v>
      </c>
      <c r="EU160" s="27">
        <v>12.613719254999999</v>
      </c>
      <c r="EV160" s="27">
        <v>12.613719254999999</v>
      </c>
      <c r="EW160" s="27">
        <v>12.613719254999999</v>
      </c>
      <c r="EX160" s="27">
        <v>5.6710034356286503</v>
      </c>
      <c r="EY160" s="27">
        <v>12.655314880000001</v>
      </c>
      <c r="EZ160" s="27">
        <v>12.655314880000001</v>
      </c>
      <c r="FA160" s="27">
        <v>12.655314880000001</v>
      </c>
      <c r="FB160" s="27">
        <v>5.5773810117657456</v>
      </c>
      <c r="FC160" s="27">
        <v>12.869544025</v>
      </c>
      <c r="FD160" s="27">
        <v>12.869544025</v>
      </c>
      <c r="FE160" s="27">
        <v>12.869544025</v>
      </c>
      <c r="FF160" s="27">
        <v>5.0134893947511872</v>
      </c>
      <c r="FG160" s="27">
        <v>13.102287048000001</v>
      </c>
      <c r="FH160" s="27">
        <v>13.102287048000001</v>
      </c>
      <c r="FI160" s="27">
        <v>13.102287048000001</v>
      </c>
      <c r="FJ160" s="27">
        <v>4.4424227427687146</v>
      </c>
      <c r="FK160" s="27">
        <v>13.231734534000001</v>
      </c>
      <c r="FL160" s="27">
        <v>13.231734534000001</v>
      </c>
      <c r="FM160" s="27">
        <v>13.231734534000001</v>
      </c>
      <c r="FN160" s="27">
        <v>4.39005982069287</v>
      </c>
      <c r="FO160" s="27">
        <v>13.297428716000001</v>
      </c>
      <c r="FP160" s="27">
        <v>13.297428716000001</v>
      </c>
      <c r="FQ160" s="27">
        <v>13.297428716000001</v>
      </c>
      <c r="FR160" s="27">
        <v>4.5620769181723899</v>
      </c>
      <c r="FS160" s="28">
        <v>12.451264957999999</v>
      </c>
      <c r="FT160" s="28">
        <v>12.451264957999999</v>
      </c>
      <c r="FU160" s="28">
        <v>12.451264957999999</v>
      </c>
      <c r="FV160" s="28">
        <v>6.1756343164703233</v>
      </c>
      <c r="FW160" s="28">
        <v>12.451160979999999</v>
      </c>
      <c r="FX160" s="28">
        <v>12.451160979999999</v>
      </c>
      <c r="FY160" s="28">
        <v>12.451160979999999</v>
      </c>
      <c r="FZ160" s="28">
        <v>6.2867316803166915</v>
      </c>
      <c r="GA160" s="28">
        <v>12.471260807</v>
      </c>
      <c r="GB160" s="28">
        <v>12.471260807</v>
      </c>
      <c r="GC160" s="28">
        <v>12.471260807</v>
      </c>
      <c r="GD160" s="28">
        <v>6.171557662516828</v>
      </c>
      <c r="GE160" s="28">
        <v>12.497281513000001</v>
      </c>
      <c r="GF160" s="28">
        <v>12.497281513000001</v>
      </c>
      <c r="GG160" s="28">
        <v>12.497281513000001</v>
      </c>
      <c r="GH160" s="28">
        <v>6.050873487354683</v>
      </c>
      <c r="GI160" s="28">
        <v>12.531524878000001</v>
      </c>
      <c r="GJ160" s="28">
        <v>12.531524878000001</v>
      </c>
      <c r="GK160" s="28">
        <v>12.531524878000001</v>
      </c>
      <c r="GL160" s="28">
        <v>5.9964063277411572</v>
      </c>
      <c r="GM160" s="28">
        <v>12.576960256</v>
      </c>
      <c r="GN160" s="28">
        <v>12.576960256</v>
      </c>
      <c r="GO160" s="28">
        <v>12.576960256</v>
      </c>
      <c r="GP160" s="28">
        <v>5.9606308121684881</v>
      </c>
      <c r="GQ160" s="28">
        <v>12.632411248</v>
      </c>
      <c r="GR160" s="28">
        <v>12.632411248</v>
      </c>
      <c r="GS160" s="28">
        <v>12.632411248</v>
      </c>
      <c r="GT160" s="28">
        <v>5.8986322448693196</v>
      </c>
      <c r="GU160" s="28">
        <v>12.707314773</v>
      </c>
      <c r="GV160" s="28">
        <v>12.707314773</v>
      </c>
      <c r="GW160" s="28">
        <v>12.707314773</v>
      </c>
      <c r="GX160" s="28">
        <v>5.7953763697652914</v>
      </c>
      <c r="GY160" s="28">
        <v>12.794169771</v>
      </c>
      <c r="GZ160" s="28">
        <v>12.794169771</v>
      </c>
      <c r="HA160" s="28">
        <v>12.794169771</v>
      </c>
      <c r="HB160" s="28">
        <v>5.7051405013263281</v>
      </c>
      <c r="HC160" s="28">
        <v>12.896151026</v>
      </c>
      <c r="HD160" s="28">
        <v>12.896151026</v>
      </c>
      <c r="HE160" s="28">
        <v>12.896151026</v>
      </c>
      <c r="HF160" s="28">
        <v>5.6096520905551515</v>
      </c>
      <c r="HG160" s="28">
        <v>13.381366552999999</v>
      </c>
      <c r="HH160" s="28">
        <v>13.381366552999999</v>
      </c>
      <c r="HI160" s="28">
        <v>13.381366552999999</v>
      </c>
      <c r="HJ160" s="28">
        <v>5.1744000336068519</v>
      </c>
      <c r="HK160" s="28">
        <v>13.813940284000001</v>
      </c>
      <c r="HL160" s="28">
        <v>13.813940284000001</v>
      </c>
      <c r="HM160" s="28">
        <v>13.813940284000001</v>
      </c>
      <c r="HN160" s="28">
        <v>3.6313501709280427</v>
      </c>
      <c r="HO160" s="28">
        <v>13.900211747</v>
      </c>
      <c r="HP160" s="28">
        <v>13.900211747</v>
      </c>
      <c r="HQ160" s="28">
        <v>13.900211747</v>
      </c>
      <c r="HR160" s="28">
        <v>2.5595045135667576</v>
      </c>
      <c r="HS160" s="28">
        <v>13.888211519</v>
      </c>
      <c r="HT160" s="28">
        <v>13.888211519</v>
      </c>
      <c r="HU160" s="28">
        <v>13.888211519</v>
      </c>
      <c r="HV160" s="28">
        <v>1.8169014221395816</v>
      </c>
      <c r="HW160" s="29">
        <v>12.448080985000001</v>
      </c>
      <c r="HX160" s="29">
        <v>12.448080985000001</v>
      </c>
      <c r="HY160" s="29">
        <v>12.448080985000001</v>
      </c>
      <c r="HZ160" s="29">
        <v>6.1869469019055758</v>
      </c>
      <c r="IA160" s="29">
        <v>12.444641526</v>
      </c>
      <c r="IB160" s="29">
        <v>12.444641526</v>
      </c>
      <c r="IC160" s="29">
        <v>12.444641526</v>
      </c>
      <c r="ID160" s="29">
        <v>6.3098499703923014</v>
      </c>
      <c r="IE160" s="29">
        <v>12.461224326</v>
      </c>
      <c r="IF160" s="29">
        <v>12.461224326</v>
      </c>
      <c r="IG160" s="29">
        <v>12.461224326</v>
      </c>
      <c r="IH160" s="29">
        <v>6.2070117903313164</v>
      </c>
      <c r="II160" s="29">
        <v>12.483703937</v>
      </c>
      <c r="IJ160" s="29">
        <v>12.483703937</v>
      </c>
      <c r="IK160" s="29">
        <v>12.483703937</v>
      </c>
      <c r="IL160" s="29">
        <v>6.0990382395074381</v>
      </c>
      <c r="IM160" s="29">
        <v>12.515234490999999</v>
      </c>
      <c r="IN160" s="29">
        <v>12.515234490999999</v>
      </c>
      <c r="IO160" s="29">
        <v>12.515234490999999</v>
      </c>
      <c r="IP160" s="29">
        <v>6.0417582899459896</v>
      </c>
      <c r="IQ160" s="29">
        <v>12.560656314999999</v>
      </c>
      <c r="IR160" s="29">
        <v>12.560656314999999</v>
      </c>
      <c r="IS160" s="29">
        <v>12.560656314999999</v>
      </c>
      <c r="IT160" s="29">
        <v>5.9660074096469611</v>
      </c>
      <c r="IU160" s="29">
        <v>12.614889513</v>
      </c>
      <c r="IV160" s="29">
        <v>12.614889513</v>
      </c>
      <c r="IW160" s="29">
        <v>12.614889513</v>
      </c>
      <c r="IX160" s="29">
        <v>5.874065208302734</v>
      </c>
      <c r="IY160" s="29">
        <v>12.686302845</v>
      </c>
      <c r="IZ160" s="29">
        <v>12.686302845</v>
      </c>
      <c r="JA160" s="29">
        <v>12.686302845</v>
      </c>
      <c r="JB160" s="29">
        <v>5.7698998002978499</v>
      </c>
      <c r="JC160" s="29">
        <v>12.769857246000001</v>
      </c>
      <c r="JD160" s="29">
        <v>12.769857246000001</v>
      </c>
      <c r="JE160" s="29">
        <v>12.769857246000001</v>
      </c>
      <c r="JF160" s="29">
        <v>5.6672074645081079</v>
      </c>
      <c r="JG160" s="29">
        <v>12.871133200999999</v>
      </c>
      <c r="JH160" s="29">
        <v>12.871133200999999</v>
      </c>
      <c r="JI160" s="29">
        <v>12.871133200999999</v>
      </c>
      <c r="JJ160" s="29">
        <v>5.5393997704626052</v>
      </c>
      <c r="JK160" s="29">
        <v>13.432005677999999</v>
      </c>
      <c r="JL160" s="29">
        <v>13.432005677999999</v>
      </c>
      <c r="JM160" s="29">
        <v>13.432005677999999</v>
      </c>
      <c r="JN160" s="29">
        <v>3.9158033698805408</v>
      </c>
      <c r="JO160" s="29">
        <v>13.836567103</v>
      </c>
      <c r="JP160" s="29">
        <v>13.836567103</v>
      </c>
      <c r="JQ160" s="29">
        <v>13.836567103</v>
      </c>
      <c r="JR160" s="29">
        <v>2.3703430107032997</v>
      </c>
      <c r="JS160" s="29">
        <v>13.906950146</v>
      </c>
      <c r="JT160" s="29">
        <v>13.906950146</v>
      </c>
      <c r="JU160" s="29">
        <v>13.906950146</v>
      </c>
      <c r="JV160" s="29">
        <v>1.356017748969391</v>
      </c>
      <c r="JW160" s="29">
        <v>13.858527513</v>
      </c>
      <c r="JX160" s="29">
        <v>13.858527513</v>
      </c>
      <c r="JY160" s="29">
        <v>13.858527513</v>
      </c>
      <c r="JZ160" s="29">
        <v>1.535471451854816</v>
      </c>
    </row>
    <row r="161" spans="1:286" ht="15" thickBot="1" x14ac:dyDescent="0.35">
      <c r="A161" s="2"/>
      <c r="B161" s="74" t="s">
        <v>651</v>
      </c>
      <c r="C161" s="74" t="s">
        <v>534</v>
      </c>
      <c r="D161" s="74" t="s">
        <v>882</v>
      </c>
      <c r="E161" s="87">
        <v>395915</v>
      </c>
      <c r="F161" s="84">
        <v>387138</v>
      </c>
      <c r="G161" s="22">
        <v>29.699979565</v>
      </c>
      <c r="H161" s="22">
        <v>16.930236590595158</v>
      </c>
      <c r="I161" s="22">
        <v>12.16809438761495</v>
      </c>
      <c r="J161" s="22">
        <v>16.641297573309199</v>
      </c>
      <c r="K161" s="22">
        <v>29.698340209000001</v>
      </c>
      <c r="L161" s="22">
        <v>16.923464191909737</v>
      </c>
      <c r="M161" s="22">
        <v>12.163226931333771</v>
      </c>
      <c r="N161" s="22">
        <v>16.779694139419121</v>
      </c>
      <c r="O161" s="22">
        <v>29.760871215999998</v>
      </c>
      <c r="P161" s="22">
        <v>16.914601520706551</v>
      </c>
      <c r="Q161" s="22">
        <v>12.156857155037395</v>
      </c>
      <c r="R161" s="22">
        <v>16.520401633893417</v>
      </c>
      <c r="S161" s="22">
        <v>29.836486172000001</v>
      </c>
      <c r="T161" s="22">
        <v>16.893640093121039</v>
      </c>
      <c r="U161" s="22">
        <v>12.14179176430911</v>
      </c>
      <c r="V161" s="22">
        <v>16.295719508097108</v>
      </c>
      <c r="W161" s="22">
        <v>29.931936750999999</v>
      </c>
      <c r="X161" s="22">
        <v>16.868446780084511</v>
      </c>
      <c r="Y161" s="22">
        <v>12.123684834182953</v>
      </c>
      <c r="Z161" s="22">
        <v>16.075642099110119</v>
      </c>
      <c r="AA161" s="22">
        <v>30.053592344000002</v>
      </c>
      <c r="AB161" s="22">
        <v>16.839032406712832</v>
      </c>
      <c r="AC161" s="22">
        <v>12.102544144882842</v>
      </c>
      <c r="AD161" s="22">
        <v>15.731402753661772</v>
      </c>
      <c r="AE161" s="22">
        <v>30.193017977</v>
      </c>
      <c r="AF161" s="22">
        <v>16.8046178549594</v>
      </c>
      <c r="AG161" s="22">
        <v>12.077809728928145</v>
      </c>
      <c r="AH161" s="22">
        <v>15.46307840490555</v>
      </c>
      <c r="AI161" s="22">
        <v>30.368822872999999</v>
      </c>
      <c r="AJ161" s="22">
        <v>16.765332447224399</v>
      </c>
      <c r="AK161" s="22">
        <v>12.049574532874182</v>
      </c>
      <c r="AL161" s="22">
        <v>15.07704545466898</v>
      </c>
      <c r="AM161" s="22">
        <v>30.568385991</v>
      </c>
      <c r="AN161" s="22">
        <v>16.722522085813601</v>
      </c>
      <c r="AO161" s="22">
        <v>12.018805883208419</v>
      </c>
      <c r="AP161" s="22">
        <v>14.711324165287115</v>
      </c>
      <c r="AQ161" s="22">
        <v>30.799552837</v>
      </c>
      <c r="AR161" s="22">
        <v>16.549690744782005</v>
      </c>
      <c r="AS161" s="22">
        <v>11.894588595425283</v>
      </c>
      <c r="AT161" s="22">
        <v>14.230075398408969</v>
      </c>
      <c r="AU161" s="22">
        <v>31.988150687000001</v>
      </c>
      <c r="AV161" s="22">
        <v>16.259756181463196</v>
      </c>
      <c r="AW161" s="22">
        <v>11.686206916066178</v>
      </c>
      <c r="AX161" s="22">
        <v>12.092535493699115</v>
      </c>
      <c r="AY161" s="22">
        <v>33.047474962000003</v>
      </c>
      <c r="AZ161" s="22">
        <v>15.392236151233563</v>
      </c>
      <c r="BA161" s="22">
        <v>11.062703189198904</v>
      </c>
      <c r="BB161" s="22">
        <v>10.15700129721797</v>
      </c>
      <c r="BC161" s="22">
        <v>33.654883210999998</v>
      </c>
      <c r="BD161" s="22">
        <v>15.138257310419112</v>
      </c>
      <c r="BE161" s="22">
        <v>10.880163595558257</v>
      </c>
      <c r="BF161" s="22">
        <v>9.5597521003095771</v>
      </c>
      <c r="BG161" s="22">
        <v>33.948798472</v>
      </c>
      <c r="BH161" s="22">
        <v>14.914221104709748</v>
      </c>
      <c r="BI161" s="22">
        <v>10.719144363326793</v>
      </c>
      <c r="BJ161" s="22">
        <v>9.5583624178864817</v>
      </c>
      <c r="BK161" s="25">
        <v>29.721590396</v>
      </c>
      <c r="BL161" s="25">
        <v>16.931670241390801</v>
      </c>
      <c r="BM161" s="25">
        <v>12.169124780669819</v>
      </c>
      <c r="BN161" s="25">
        <v>16.593029563117607</v>
      </c>
      <c r="BO161" s="25">
        <v>29.734781112</v>
      </c>
      <c r="BP161" s="25">
        <v>16.927933817003794</v>
      </c>
      <c r="BQ161" s="25">
        <v>12.166439338894095</v>
      </c>
      <c r="BR161" s="25">
        <v>16.705610748078215</v>
      </c>
      <c r="BS161" s="25">
        <v>29.788759728999999</v>
      </c>
      <c r="BT161" s="25">
        <v>16.923825993955976</v>
      </c>
      <c r="BU161" s="25">
        <v>12.163486965588147</v>
      </c>
      <c r="BV161" s="25">
        <v>16.513842548052388</v>
      </c>
      <c r="BW161" s="25">
        <v>29.847826437999998</v>
      </c>
      <c r="BX161" s="25">
        <v>16.916665983277557</v>
      </c>
      <c r="BY161" s="25">
        <v>12.158340924935667</v>
      </c>
      <c r="BZ161" s="25">
        <v>16.361108752781139</v>
      </c>
      <c r="CA161" s="25">
        <v>29.918072849000001</v>
      </c>
      <c r="CB161" s="25">
        <v>16.908821597205602</v>
      </c>
      <c r="CC161" s="25">
        <v>12.152703010212756</v>
      </c>
      <c r="CD161" s="25">
        <v>16.236010435035929</v>
      </c>
      <c r="CE161" s="25">
        <v>30.000561946000001</v>
      </c>
      <c r="CF161" s="25">
        <v>16.900281344084139</v>
      </c>
      <c r="CG161" s="25">
        <v>12.146564962140006</v>
      </c>
      <c r="CH161" s="25">
        <v>15.978420300823345</v>
      </c>
      <c r="CI161" s="25">
        <v>30.092446624000001</v>
      </c>
      <c r="CJ161" s="25">
        <v>16.89117284440232</v>
      </c>
      <c r="CK161" s="25">
        <v>12.140018504075773</v>
      </c>
      <c r="CL161" s="25">
        <v>15.80292230029738</v>
      </c>
      <c r="CM161" s="25">
        <v>30.200447462</v>
      </c>
      <c r="CN161" s="25">
        <v>16.881369191491959</v>
      </c>
      <c r="CO161" s="25">
        <v>12.132972425698878</v>
      </c>
      <c r="CP161" s="25">
        <v>15.519194000397777</v>
      </c>
      <c r="CQ161" s="25">
        <v>30.321530532000001</v>
      </c>
      <c r="CR161" s="25">
        <v>16.871171396218696</v>
      </c>
      <c r="CS161" s="25">
        <v>12.125643069445251</v>
      </c>
      <c r="CT161" s="25">
        <v>15.230079521466177</v>
      </c>
      <c r="CU161" s="25">
        <v>30.459130860999998</v>
      </c>
      <c r="CV161" s="25">
        <v>16.55475586780555</v>
      </c>
      <c r="CW161" s="25">
        <v>11.898228999072662</v>
      </c>
      <c r="CX161" s="25">
        <v>14.832248750224272</v>
      </c>
      <c r="CY161" s="25">
        <v>30.8555399</v>
      </c>
      <c r="CZ161" s="25">
        <v>16.509073542228339</v>
      </c>
      <c r="DA161" s="25">
        <v>11.865396212212611</v>
      </c>
      <c r="DB161" s="25">
        <v>13.420320599236641</v>
      </c>
      <c r="DC161" s="25">
        <v>31.250184125000001</v>
      </c>
      <c r="DD161" s="25">
        <v>16.123100862973523</v>
      </c>
      <c r="DE161" s="25">
        <v>11.58799004797612</v>
      </c>
      <c r="DF161" s="25">
        <v>11.629754494388749</v>
      </c>
      <c r="DG161" s="25">
        <v>31.682501751</v>
      </c>
      <c r="DH161" s="25">
        <v>16.05371383089614</v>
      </c>
      <c r="DI161" s="25">
        <v>11.538120221817692</v>
      </c>
      <c r="DJ161" s="25">
        <v>10.014363897701379</v>
      </c>
      <c r="DK161" s="25">
        <v>31.956074659000002</v>
      </c>
      <c r="DL161" s="25">
        <v>15.908810374283433</v>
      </c>
      <c r="DM161" s="25">
        <v>11.433975254455893</v>
      </c>
      <c r="DN161" s="25">
        <v>9.4797643073863007</v>
      </c>
      <c r="DO161" s="27">
        <v>29.699418337000001</v>
      </c>
      <c r="DP161" s="27">
        <v>16.930742907227142</v>
      </c>
      <c r="DQ161" s="27">
        <v>12.168458287347539</v>
      </c>
      <c r="DR161" s="27">
        <v>16.643294820583222</v>
      </c>
      <c r="DS161" s="27">
        <v>29.690649077</v>
      </c>
      <c r="DT161" s="27">
        <v>16.925635110969811</v>
      </c>
      <c r="DU161" s="27">
        <v>12.16478721360682</v>
      </c>
      <c r="DV161" s="27">
        <v>16.810966790898888</v>
      </c>
      <c r="DW161" s="27">
        <v>29.741304759999998</v>
      </c>
      <c r="DX161" s="27">
        <v>16.919761019198241</v>
      </c>
      <c r="DY161" s="27">
        <v>12.160565388191946</v>
      </c>
      <c r="DZ161" s="27">
        <v>16.591440533167749</v>
      </c>
      <c r="EA161" s="27">
        <v>29.803586268</v>
      </c>
      <c r="EB161" s="27">
        <v>16.90346408922753</v>
      </c>
      <c r="EC161" s="27">
        <v>12.14885246374161</v>
      </c>
      <c r="ED161" s="27">
        <v>16.404381131369362</v>
      </c>
      <c r="EE161" s="27">
        <v>29.882497528999998</v>
      </c>
      <c r="EF161" s="27">
        <v>16.885522404577415</v>
      </c>
      <c r="EG161" s="27">
        <v>12.13595742171859</v>
      </c>
      <c r="EH161" s="27">
        <v>16.241747914314239</v>
      </c>
      <c r="EI161" s="27">
        <v>29.979250393000001</v>
      </c>
      <c r="EJ161" s="27">
        <v>16.866184864378738</v>
      </c>
      <c r="EK161" s="27">
        <v>12.122059150828948</v>
      </c>
      <c r="EL161" s="27">
        <v>15.961215592638599</v>
      </c>
      <c r="EM161" s="27">
        <v>30.087453121999999</v>
      </c>
      <c r="EN161" s="27">
        <v>16.845323727736403</v>
      </c>
      <c r="EO161" s="27">
        <v>12.107065841176212</v>
      </c>
      <c r="EP161" s="27">
        <v>15.760512902849284</v>
      </c>
      <c r="EQ161" s="27">
        <v>30.220605174999999</v>
      </c>
      <c r="ER161" s="27">
        <v>16.823219210947876</v>
      </c>
      <c r="ES161" s="27">
        <v>12.091178889730724</v>
      </c>
      <c r="ET161" s="27">
        <v>15.46142257514207</v>
      </c>
      <c r="EU161" s="27">
        <v>30.372819346</v>
      </c>
      <c r="EV161" s="27">
        <v>16.80012933274266</v>
      </c>
      <c r="EW161" s="27">
        <v>12.074583739633669</v>
      </c>
      <c r="EX161" s="27">
        <v>15.180526370136644</v>
      </c>
      <c r="EY161" s="27">
        <v>30.551510605000001</v>
      </c>
      <c r="EZ161" s="27">
        <v>16.469281624129991</v>
      </c>
      <c r="FA161" s="27">
        <v>11.836796977187511</v>
      </c>
      <c r="FB161" s="27">
        <v>14.786258526958651</v>
      </c>
      <c r="FC161" s="27">
        <v>31.442568069</v>
      </c>
      <c r="FD161" s="27">
        <v>16.323756831272583</v>
      </c>
      <c r="FE161" s="27">
        <v>11.73220544323277</v>
      </c>
      <c r="FF161" s="27">
        <v>13.078790323155452</v>
      </c>
      <c r="FG161" s="27">
        <v>32.381883662</v>
      </c>
      <c r="FH161" s="27">
        <v>15.864643156859625</v>
      </c>
      <c r="FI161" s="27">
        <v>11.402231405657599</v>
      </c>
      <c r="FJ161" s="27">
        <v>11.539705798399915</v>
      </c>
      <c r="FK161" s="27">
        <v>32.968434314999996</v>
      </c>
      <c r="FL161" s="27">
        <v>15.706248261313702</v>
      </c>
      <c r="FM161" s="27">
        <v>11.288389875493165</v>
      </c>
      <c r="FN161" s="27">
        <v>11.12852190430478</v>
      </c>
      <c r="FO161" s="27">
        <v>33.138658915999997</v>
      </c>
      <c r="FP161" s="27">
        <v>15.502162828221994</v>
      </c>
      <c r="FQ161" s="27">
        <v>11.141709656365178</v>
      </c>
      <c r="FR161" s="27">
        <v>11.305327231094324</v>
      </c>
      <c r="FS161" s="28">
        <v>29.700445048999999</v>
      </c>
      <c r="FT161" s="28">
        <v>16.930236303504099</v>
      </c>
      <c r="FU161" s="28">
        <v>12.168094181276954</v>
      </c>
      <c r="FV161" s="28">
        <v>16.636618321673183</v>
      </c>
      <c r="FW161" s="28">
        <v>29.701084255000001</v>
      </c>
      <c r="FX161" s="28">
        <v>16.923462969418722</v>
      </c>
      <c r="FY161" s="28">
        <v>12.163226052705406</v>
      </c>
      <c r="FZ161" s="28">
        <v>16.792858671071123</v>
      </c>
      <c r="GA161" s="28">
        <v>29.777697181000001</v>
      </c>
      <c r="GB161" s="28">
        <v>16.91459897174667</v>
      </c>
      <c r="GC161" s="28">
        <v>12.156855323049744</v>
      </c>
      <c r="GD161" s="28">
        <v>16.566450807277569</v>
      </c>
      <c r="GE161" s="28">
        <v>29.882751562999999</v>
      </c>
      <c r="GF161" s="28">
        <v>16.891915712444924</v>
      </c>
      <c r="GG161" s="28">
        <v>12.140552417964781</v>
      </c>
      <c r="GH161" s="28">
        <v>16.389331084944153</v>
      </c>
      <c r="GI161" s="28">
        <v>30.026199659</v>
      </c>
      <c r="GJ161" s="28">
        <v>16.864808480936343</v>
      </c>
      <c r="GK161" s="28">
        <v>12.121069916948429</v>
      </c>
      <c r="GL161" s="28">
        <v>16.244210554972508</v>
      </c>
      <c r="GM161" s="28">
        <v>30.221111543999999</v>
      </c>
      <c r="GN161" s="28">
        <v>16.833434353092191</v>
      </c>
      <c r="GO161" s="28">
        <v>12.098520713522129</v>
      </c>
      <c r="GP161" s="28">
        <v>16.006154574748294</v>
      </c>
      <c r="GQ161" s="28">
        <v>30.458144142000002</v>
      </c>
      <c r="GR161" s="28">
        <v>16.796927292395683</v>
      </c>
      <c r="GS161" s="28">
        <v>12.072282370189333</v>
      </c>
      <c r="GT161" s="28">
        <v>15.848147966314553</v>
      </c>
      <c r="GU161" s="28">
        <v>30.772779406000002</v>
      </c>
      <c r="GV161" s="28">
        <v>16.755545085779865</v>
      </c>
      <c r="GW161" s="28">
        <v>12.042540163494548</v>
      </c>
      <c r="GX161" s="28">
        <v>15.565629558476919</v>
      </c>
      <c r="GY161" s="28">
        <v>31.143733781000002</v>
      </c>
      <c r="GZ161" s="28">
        <v>16.710594344344646</v>
      </c>
      <c r="HA161" s="28">
        <v>12.010233180561963</v>
      </c>
      <c r="HB161" s="28">
        <v>15.334684129459845</v>
      </c>
      <c r="HC161" s="28">
        <v>31.584386873</v>
      </c>
      <c r="HD161" s="28">
        <v>16.364339729016002</v>
      </c>
      <c r="HE161" s="28">
        <v>11.761373170902869</v>
      </c>
      <c r="HF161" s="28">
        <v>15.03940281378155</v>
      </c>
      <c r="HG161" s="28">
        <v>32.887538907999996</v>
      </c>
      <c r="HH161" s="28">
        <v>16.064986125249273</v>
      </c>
      <c r="HI161" s="28">
        <v>11.5462218417165</v>
      </c>
      <c r="HJ161" s="28">
        <v>13.750916820946475</v>
      </c>
      <c r="HK161" s="28">
        <v>34.011385662000002</v>
      </c>
      <c r="HL161" s="28">
        <v>15.065681120017663</v>
      </c>
      <c r="HM161" s="28">
        <v>10.828001658519002</v>
      </c>
      <c r="HN161" s="28">
        <v>8.2165825833882344</v>
      </c>
      <c r="HO161" s="28">
        <v>34.394165530999999</v>
      </c>
      <c r="HP161" s="28">
        <v>14.810053890420635</v>
      </c>
      <c r="HQ161" s="28">
        <v>10.644277335404162</v>
      </c>
      <c r="HR161" s="28">
        <v>3.2334715902545703</v>
      </c>
      <c r="HS161" s="28">
        <v>34.216052791000003</v>
      </c>
      <c r="HT161" s="28">
        <v>13.258750291161423</v>
      </c>
      <c r="HU161" s="28">
        <v>9.5293248940355131</v>
      </c>
      <c r="HV161" s="28">
        <v>-0.62036843571203093</v>
      </c>
      <c r="HW161" s="29">
        <v>29.683342811999999</v>
      </c>
      <c r="HX161" s="29">
        <v>16.930253320611104</v>
      </c>
      <c r="HY161" s="29">
        <v>12.168106411806818</v>
      </c>
      <c r="HZ161" s="29">
        <v>16.687537503157774</v>
      </c>
      <c r="IA161" s="29">
        <v>29.666752243000001</v>
      </c>
      <c r="IB161" s="29">
        <v>16.924791659283379</v>
      </c>
      <c r="IC161" s="29">
        <v>12.164181008272536</v>
      </c>
      <c r="ID161" s="29">
        <v>16.892957857045566</v>
      </c>
      <c r="IE161" s="29">
        <v>29.725535878999999</v>
      </c>
      <c r="IF161" s="29">
        <v>16.918216929301447</v>
      </c>
      <c r="IG161" s="29">
        <v>12.159455620380577</v>
      </c>
      <c r="IH161" s="29">
        <v>16.717048293065901</v>
      </c>
      <c r="II161" s="29">
        <v>29.814722459999999</v>
      </c>
      <c r="IJ161" s="29">
        <v>16.890791415986055</v>
      </c>
      <c r="IK161" s="29">
        <v>12.139744363962819</v>
      </c>
      <c r="IL161" s="29">
        <v>16.578559068022514</v>
      </c>
      <c r="IM161" s="29">
        <v>29.941148934000001</v>
      </c>
      <c r="IN161" s="29">
        <v>16.86033336625259</v>
      </c>
      <c r="IO161" s="29">
        <v>12.1178535639119</v>
      </c>
      <c r="IP161" s="29">
        <v>16.451238659789446</v>
      </c>
      <c r="IQ161" s="29">
        <v>30.121081842999999</v>
      </c>
      <c r="IR161" s="29">
        <v>16.826830440594868</v>
      </c>
      <c r="IS161" s="29">
        <v>12.093774351581763</v>
      </c>
      <c r="IT161" s="29">
        <v>16.201502888486267</v>
      </c>
      <c r="IU161" s="29">
        <v>30.341677133000001</v>
      </c>
      <c r="IV161" s="29">
        <v>16.79042545629548</v>
      </c>
      <c r="IW161" s="29">
        <v>12.067609372565423</v>
      </c>
      <c r="IX161" s="29">
        <v>16.042854653056647</v>
      </c>
      <c r="IY161" s="29">
        <v>30.640708515</v>
      </c>
      <c r="IZ161" s="29">
        <v>16.751887266443291</v>
      </c>
      <c r="JA161" s="29">
        <v>12.039911216716275</v>
      </c>
      <c r="JB161" s="29">
        <v>15.795166745726451</v>
      </c>
      <c r="JC161" s="29">
        <v>30.997463801999999</v>
      </c>
      <c r="JD161" s="29">
        <v>16.711355803787011</v>
      </c>
      <c r="JE161" s="29">
        <v>12.010780456456038</v>
      </c>
      <c r="JF161" s="29">
        <v>15.59076427168069</v>
      </c>
      <c r="JG161" s="29">
        <v>31.437899755</v>
      </c>
      <c r="JH161" s="29">
        <v>16.372983863981247</v>
      </c>
      <c r="JI161" s="29">
        <v>11.767585880902137</v>
      </c>
      <c r="JJ161" s="29">
        <v>15.111232713803016</v>
      </c>
      <c r="JK161" s="29">
        <v>33.580033966000002</v>
      </c>
      <c r="JL161" s="29">
        <v>16.131961033195985</v>
      </c>
      <c r="JM161" s="29">
        <v>11.594358026768406</v>
      </c>
      <c r="JN161" s="29">
        <v>9.7678730235057998</v>
      </c>
      <c r="JO161" s="29">
        <v>34.165736664999997</v>
      </c>
      <c r="JP161" s="29">
        <v>14.437294473716051</v>
      </c>
      <c r="JQ161" s="29">
        <v>10.376367803126668</v>
      </c>
      <c r="JR161" s="29">
        <v>4.6322203358414953</v>
      </c>
      <c r="JS161" s="29">
        <v>34.317101829000002</v>
      </c>
      <c r="JT161" s="29">
        <v>14.251178371998108</v>
      </c>
      <c r="JU161" s="29">
        <v>10.242602496266343</v>
      </c>
      <c r="JV161" s="29">
        <v>0.58360615774987679</v>
      </c>
      <c r="JW161" s="29">
        <v>34.038546093000001</v>
      </c>
      <c r="JX161" s="29">
        <v>13.536248996113903</v>
      </c>
      <c r="JY161" s="29">
        <v>9.7287686771293913</v>
      </c>
      <c r="JZ161" s="29">
        <v>0.43088691701898441</v>
      </c>
    </row>
    <row r="162" spans="1:286" ht="15" thickBot="1" x14ac:dyDescent="0.35">
      <c r="A162" s="2"/>
      <c r="B162" s="74" t="s">
        <v>652</v>
      </c>
      <c r="C162" s="74" t="s">
        <v>594</v>
      </c>
      <c r="D162" s="74" t="s">
        <v>883</v>
      </c>
      <c r="E162" s="87">
        <v>357489</v>
      </c>
      <c r="F162" s="84">
        <v>397336</v>
      </c>
      <c r="G162" s="22">
        <v>2.6844262295081971</v>
      </c>
      <c r="H162" s="22">
        <v>0.44197031039136303</v>
      </c>
      <c r="I162" s="22">
        <v>0.31765276430649858</v>
      </c>
      <c r="J162" s="22">
        <v>2.6844262295081971</v>
      </c>
      <c r="K162" s="22">
        <v>2.6844262295081971</v>
      </c>
      <c r="L162" s="22">
        <v>0.44197031039136303</v>
      </c>
      <c r="M162" s="22">
        <v>0.31765276430649858</v>
      </c>
      <c r="N162" s="22">
        <v>2.6844262295081971</v>
      </c>
      <c r="O162" s="22">
        <v>2.6844262295081971</v>
      </c>
      <c r="P162" s="22">
        <v>0.44197031039136303</v>
      </c>
      <c r="Q162" s="22">
        <v>0.31765276430649858</v>
      </c>
      <c r="R162" s="22">
        <v>2.6844262295081971</v>
      </c>
      <c r="S162" s="22">
        <v>2.6844262295081971</v>
      </c>
      <c r="T162" s="22">
        <v>0.44197031039136303</v>
      </c>
      <c r="U162" s="22">
        <v>0.31765276430649858</v>
      </c>
      <c r="V162" s="22">
        <v>2.6844262295081971</v>
      </c>
      <c r="W162" s="22">
        <v>2.6844262295081971</v>
      </c>
      <c r="X162" s="22">
        <v>0.44197031039136303</v>
      </c>
      <c r="Y162" s="22">
        <v>0.31765276430649858</v>
      </c>
      <c r="Z162" s="22">
        <v>2.6844262295081971</v>
      </c>
      <c r="AA162" s="22">
        <v>2.6844262295081971</v>
      </c>
      <c r="AB162" s="22">
        <v>0.44197031039136303</v>
      </c>
      <c r="AC162" s="22">
        <v>0.31765276430649858</v>
      </c>
      <c r="AD162" s="22">
        <v>2.6844262295081971</v>
      </c>
      <c r="AE162" s="22">
        <v>2.6844262295081971</v>
      </c>
      <c r="AF162" s="22">
        <v>0.44197031039136303</v>
      </c>
      <c r="AG162" s="22">
        <v>0.31765276430649858</v>
      </c>
      <c r="AH162" s="22">
        <v>2.6844262295081971</v>
      </c>
      <c r="AI162" s="22">
        <v>2.6844262295081971</v>
      </c>
      <c r="AJ162" s="22">
        <v>0.44197031039136303</v>
      </c>
      <c r="AK162" s="22">
        <v>0.31765276430649858</v>
      </c>
      <c r="AL162" s="22">
        <v>2.6844262295081971</v>
      </c>
      <c r="AM162" s="22">
        <v>2.6844262295081971</v>
      </c>
      <c r="AN162" s="22">
        <v>0.44197031039136303</v>
      </c>
      <c r="AO162" s="22">
        <v>0.31765276430649858</v>
      </c>
      <c r="AP162" s="22">
        <v>2.6844262295081971</v>
      </c>
      <c r="AQ162" s="22">
        <v>2.6844262295081971</v>
      </c>
      <c r="AR162" s="22">
        <v>0.44197031039136303</v>
      </c>
      <c r="AS162" s="22">
        <v>0.31765276430649858</v>
      </c>
      <c r="AT162" s="22">
        <v>2.6844262295081971</v>
      </c>
      <c r="AU162" s="22">
        <v>2.6844262295081971</v>
      </c>
      <c r="AV162" s="22">
        <v>0.44197031039136303</v>
      </c>
      <c r="AW162" s="22">
        <v>0.31765276430649858</v>
      </c>
      <c r="AX162" s="22">
        <v>2.6844262295081971</v>
      </c>
      <c r="AY162" s="22">
        <v>2.6844262295081971</v>
      </c>
      <c r="AZ162" s="22">
        <v>0.44197031039136303</v>
      </c>
      <c r="BA162" s="22">
        <v>0.31765276430649858</v>
      </c>
      <c r="BB162" s="22">
        <v>2.6844262295081971</v>
      </c>
      <c r="BC162" s="22">
        <v>2.6844262295081971</v>
      </c>
      <c r="BD162" s="22">
        <v>0.44197031039136303</v>
      </c>
      <c r="BE162" s="22">
        <v>0.31765276430649858</v>
      </c>
      <c r="BF162" s="22">
        <v>2.6844262295081971</v>
      </c>
      <c r="BG162" s="22">
        <v>2.6844262295081971</v>
      </c>
      <c r="BH162" s="22">
        <v>0.44197031039136303</v>
      </c>
      <c r="BI162" s="22">
        <v>0.31765276430649858</v>
      </c>
      <c r="BJ162" s="22">
        <v>2.6844262295081971</v>
      </c>
      <c r="BK162" s="25">
        <v>2.6844262295081971</v>
      </c>
      <c r="BL162" s="25">
        <v>0.44197031039136303</v>
      </c>
      <c r="BM162" s="25">
        <v>0.31765276430649858</v>
      </c>
      <c r="BN162" s="25">
        <v>2.6844262295081971</v>
      </c>
      <c r="BO162" s="25">
        <v>2.6844262295081971</v>
      </c>
      <c r="BP162" s="25">
        <v>0.44197031039136303</v>
      </c>
      <c r="BQ162" s="25">
        <v>0.31765276430649858</v>
      </c>
      <c r="BR162" s="25">
        <v>2.6844262295081971</v>
      </c>
      <c r="BS162" s="25">
        <v>2.6844262295081971</v>
      </c>
      <c r="BT162" s="25">
        <v>0.44197031039136303</v>
      </c>
      <c r="BU162" s="25">
        <v>0.31765276430649858</v>
      </c>
      <c r="BV162" s="25">
        <v>2.6844262295081971</v>
      </c>
      <c r="BW162" s="25">
        <v>2.6844262295081971</v>
      </c>
      <c r="BX162" s="25">
        <v>0.44197031039136303</v>
      </c>
      <c r="BY162" s="25">
        <v>0.31765276430649858</v>
      </c>
      <c r="BZ162" s="25">
        <v>2.6844262295081971</v>
      </c>
      <c r="CA162" s="25">
        <v>2.6844262295081971</v>
      </c>
      <c r="CB162" s="25">
        <v>0.44197031039136303</v>
      </c>
      <c r="CC162" s="25">
        <v>0.31765276430649858</v>
      </c>
      <c r="CD162" s="25">
        <v>2.6844262295081971</v>
      </c>
      <c r="CE162" s="25">
        <v>2.6844262295081971</v>
      </c>
      <c r="CF162" s="25">
        <v>0.44197031039136303</v>
      </c>
      <c r="CG162" s="25">
        <v>0.31765276430649858</v>
      </c>
      <c r="CH162" s="25">
        <v>2.6844262295081971</v>
      </c>
      <c r="CI162" s="25">
        <v>2.6844262295081971</v>
      </c>
      <c r="CJ162" s="25">
        <v>0.44197031039136303</v>
      </c>
      <c r="CK162" s="25">
        <v>0.31765276430649858</v>
      </c>
      <c r="CL162" s="25">
        <v>2.6844262295081971</v>
      </c>
      <c r="CM162" s="25">
        <v>2.6844262295081971</v>
      </c>
      <c r="CN162" s="25">
        <v>0.44197031039136303</v>
      </c>
      <c r="CO162" s="25">
        <v>0.31765276430649858</v>
      </c>
      <c r="CP162" s="25">
        <v>2.6844262295081971</v>
      </c>
      <c r="CQ162" s="25">
        <v>2.6844262295081971</v>
      </c>
      <c r="CR162" s="25">
        <v>0.44197031039136303</v>
      </c>
      <c r="CS162" s="25">
        <v>0.31765276430649858</v>
      </c>
      <c r="CT162" s="25">
        <v>2.6844262295081971</v>
      </c>
      <c r="CU162" s="25">
        <v>2.6844262295081971</v>
      </c>
      <c r="CV162" s="25">
        <v>0.44197031039136303</v>
      </c>
      <c r="CW162" s="25">
        <v>0.31765276430649858</v>
      </c>
      <c r="CX162" s="25">
        <v>2.6844262295081971</v>
      </c>
      <c r="CY162" s="25">
        <v>2.6844262295081971</v>
      </c>
      <c r="CZ162" s="25">
        <v>0.44197031039136303</v>
      </c>
      <c r="DA162" s="25">
        <v>0.31765276430649858</v>
      </c>
      <c r="DB162" s="25">
        <v>2.6844262295081971</v>
      </c>
      <c r="DC162" s="25">
        <v>2.6844262295081971</v>
      </c>
      <c r="DD162" s="25">
        <v>0.44197031039136303</v>
      </c>
      <c r="DE162" s="25">
        <v>0.31765276430649858</v>
      </c>
      <c r="DF162" s="25">
        <v>2.6844262295081971</v>
      </c>
      <c r="DG162" s="25">
        <v>2.6844262295081971</v>
      </c>
      <c r="DH162" s="25">
        <v>0.44197031039136303</v>
      </c>
      <c r="DI162" s="25">
        <v>0.31765276430649858</v>
      </c>
      <c r="DJ162" s="25">
        <v>2.6844262295081971</v>
      </c>
      <c r="DK162" s="25">
        <v>2.6844262295081971</v>
      </c>
      <c r="DL162" s="25">
        <v>0.44197031039136303</v>
      </c>
      <c r="DM162" s="25">
        <v>0.31765276430649858</v>
      </c>
      <c r="DN162" s="25">
        <v>2.6844262295081971</v>
      </c>
      <c r="DO162" s="27">
        <v>2.6844262295081971</v>
      </c>
      <c r="DP162" s="27">
        <v>0.44197031039136303</v>
      </c>
      <c r="DQ162" s="27">
        <v>0.31765276430649858</v>
      </c>
      <c r="DR162" s="27">
        <v>2.6844262295081971</v>
      </c>
      <c r="DS162" s="27">
        <v>2.6844262295081971</v>
      </c>
      <c r="DT162" s="27">
        <v>0.44197031039136303</v>
      </c>
      <c r="DU162" s="27">
        <v>0.31765276430649858</v>
      </c>
      <c r="DV162" s="27">
        <v>2.6844262295081971</v>
      </c>
      <c r="DW162" s="27">
        <v>2.6844262295081971</v>
      </c>
      <c r="DX162" s="27">
        <v>0.44197031039136303</v>
      </c>
      <c r="DY162" s="27">
        <v>0.31765276430649858</v>
      </c>
      <c r="DZ162" s="27">
        <v>2.6844262295081971</v>
      </c>
      <c r="EA162" s="27">
        <v>2.6844262295081971</v>
      </c>
      <c r="EB162" s="27">
        <v>0.44197031039136303</v>
      </c>
      <c r="EC162" s="27">
        <v>0.31765276430649858</v>
      </c>
      <c r="ED162" s="27">
        <v>2.6844262295081971</v>
      </c>
      <c r="EE162" s="27">
        <v>2.6844262295081971</v>
      </c>
      <c r="EF162" s="27">
        <v>0.44197031039136303</v>
      </c>
      <c r="EG162" s="27">
        <v>0.31765276430649858</v>
      </c>
      <c r="EH162" s="27">
        <v>2.6844262295081971</v>
      </c>
      <c r="EI162" s="27">
        <v>2.6844262295081971</v>
      </c>
      <c r="EJ162" s="27">
        <v>0.44197031039136303</v>
      </c>
      <c r="EK162" s="27">
        <v>0.31765276430649858</v>
      </c>
      <c r="EL162" s="27">
        <v>2.6844262295081971</v>
      </c>
      <c r="EM162" s="27">
        <v>2.6844262295081971</v>
      </c>
      <c r="EN162" s="27">
        <v>0.44197031039136303</v>
      </c>
      <c r="EO162" s="27">
        <v>0.31765276430649858</v>
      </c>
      <c r="EP162" s="27">
        <v>2.6844262295081971</v>
      </c>
      <c r="EQ162" s="27">
        <v>2.6844262295081971</v>
      </c>
      <c r="ER162" s="27">
        <v>0.44197031039136303</v>
      </c>
      <c r="ES162" s="27">
        <v>0.31765276430649858</v>
      </c>
      <c r="ET162" s="27">
        <v>2.6844262295081971</v>
      </c>
      <c r="EU162" s="27">
        <v>2.6844262295081971</v>
      </c>
      <c r="EV162" s="27">
        <v>0.44197031039136303</v>
      </c>
      <c r="EW162" s="27">
        <v>0.31765276430649858</v>
      </c>
      <c r="EX162" s="27">
        <v>2.6844262295081971</v>
      </c>
      <c r="EY162" s="27">
        <v>2.6844262295081971</v>
      </c>
      <c r="EZ162" s="27">
        <v>0.44197031039136303</v>
      </c>
      <c r="FA162" s="27">
        <v>0.31765276430649858</v>
      </c>
      <c r="FB162" s="27">
        <v>2.6844262295081971</v>
      </c>
      <c r="FC162" s="27">
        <v>2.6844262295081971</v>
      </c>
      <c r="FD162" s="27">
        <v>0.44197031039136303</v>
      </c>
      <c r="FE162" s="27">
        <v>0.31765276430649858</v>
      </c>
      <c r="FF162" s="27">
        <v>2.6844262295081971</v>
      </c>
      <c r="FG162" s="27">
        <v>2.6844262295081971</v>
      </c>
      <c r="FH162" s="27">
        <v>0.44197031039136303</v>
      </c>
      <c r="FI162" s="27">
        <v>0.31765276430649858</v>
      </c>
      <c r="FJ162" s="27">
        <v>2.6844262295081971</v>
      </c>
      <c r="FK162" s="27">
        <v>2.6844262295081971</v>
      </c>
      <c r="FL162" s="27">
        <v>0.44197031039136303</v>
      </c>
      <c r="FM162" s="27">
        <v>0.31765276430649858</v>
      </c>
      <c r="FN162" s="27">
        <v>2.6844262295081971</v>
      </c>
      <c r="FO162" s="27">
        <v>2.6844262295081971</v>
      </c>
      <c r="FP162" s="27">
        <v>0.44197031039136303</v>
      </c>
      <c r="FQ162" s="27">
        <v>0.31765276430649858</v>
      </c>
      <c r="FR162" s="27">
        <v>2.6844262295081971</v>
      </c>
      <c r="FS162" s="28">
        <v>2.6844262295081971</v>
      </c>
      <c r="FT162" s="28">
        <v>0.44197031039136303</v>
      </c>
      <c r="FU162" s="28">
        <v>0.31765276430649858</v>
      </c>
      <c r="FV162" s="28">
        <v>2.6844262295081971</v>
      </c>
      <c r="FW162" s="28">
        <v>2.6844262295081971</v>
      </c>
      <c r="FX162" s="28">
        <v>0.44197031039136303</v>
      </c>
      <c r="FY162" s="28">
        <v>0.31765276430649858</v>
      </c>
      <c r="FZ162" s="28">
        <v>2.6844262295081971</v>
      </c>
      <c r="GA162" s="28">
        <v>2.6844262295081971</v>
      </c>
      <c r="GB162" s="28">
        <v>0.44197031039136303</v>
      </c>
      <c r="GC162" s="28">
        <v>0.31765276430649858</v>
      </c>
      <c r="GD162" s="28">
        <v>2.6844262295081971</v>
      </c>
      <c r="GE162" s="28">
        <v>2.6844262295081971</v>
      </c>
      <c r="GF162" s="28">
        <v>0.44197031039136303</v>
      </c>
      <c r="GG162" s="28">
        <v>0.31765276430649858</v>
      </c>
      <c r="GH162" s="28">
        <v>2.6844262295081971</v>
      </c>
      <c r="GI162" s="28">
        <v>2.6844262295081971</v>
      </c>
      <c r="GJ162" s="28">
        <v>0.44197031039136303</v>
      </c>
      <c r="GK162" s="28">
        <v>0.31765276430649858</v>
      </c>
      <c r="GL162" s="28">
        <v>2.6844262295081971</v>
      </c>
      <c r="GM162" s="28">
        <v>2.6844262295081971</v>
      </c>
      <c r="GN162" s="28">
        <v>0.44197031039136303</v>
      </c>
      <c r="GO162" s="28">
        <v>0.31765276430649858</v>
      </c>
      <c r="GP162" s="28">
        <v>2.6844262295081971</v>
      </c>
      <c r="GQ162" s="28">
        <v>2.6844262295081971</v>
      </c>
      <c r="GR162" s="28">
        <v>0.44197031039136303</v>
      </c>
      <c r="GS162" s="28">
        <v>0.31765276430649858</v>
      </c>
      <c r="GT162" s="28">
        <v>2.6844262295081971</v>
      </c>
      <c r="GU162" s="28">
        <v>2.6844262295081971</v>
      </c>
      <c r="GV162" s="28">
        <v>0.44197031039136303</v>
      </c>
      <c r="GW162" s="28">
        <v>0.31765276430649858</v>
      </c>
      <c r="GX162" s="28">
        <v>2.6844262295081971</v>
      </c>
      <c r="GY162" s="28">
        <v>2.6844262295081971</v>
      </c>
      <c r="GZ162" s="28">
        <v>0.44197031039136303</v>
      </c>
      <c r="HA162" s="28">
        <v>0.31765276430649858</v>
      </c>
      <c r="HB162" s="28">
        <v>2.6844262295081971</v>
      </c>
      <c r="HC162" s="28">
        <v>2.6844262295081971</v>
      </c>
      <c r="HD162" s="28">
        <v>0.44197031039136303</v>
      </c>
      <c r="HE162" s="28">
        <v>0.31765276430649858</v>
      </c>
      <c r="HF162" s="28">
        <v>2.6844262295081971</v>
      </c>
      <c r="HG162" s="28">
        <v>2.6844262295081971</v>
      </c>
      <c r="HH162" s="28">
        <v>0.44197031039136303</v>
      </c>
      <c r="HI162" s="28">
        <v>0.31765276430649858</v>
      </c>
      <c r="HJ162" s="28">
        <v>2.6844262295081971</v>
      </c>
      <c r="HK162" s="28">
        <v>2.6844262295081971</v>
      </c>
      <c r="HL162" s="28">
        <v>0.44197031039136303</v>
      </c>
      <c r="HM162" s="28">
        <v>0.31765276430649858</v>
      </c>
      <c r="HN162" s="28">
        <v>2.1474610813028221</v>
      </c>
      <c r="HO162" s="28">
        <v>2.6844262295081971</v>
      </c>
      <c r="HP162" s="28">
        <v>0.44197031039136303</v>
      </c>
      <c r="HQ162" s="28">
        <v>0.31765276430649858</v>
      </c>
      <c r="HR162" s="28">
        <v>-4.6236362386847034</v>
      </c>
      <c r="HS162" s="28">
        <v>2.6844262295081971</v>
      </c>
      <c r="HT162" s="28">
        <v>0.44197031039136303</v>
      </c>
      <c r="HU162" s="28">
        <v>0.31765276430649858</v>
      </c>
      <c r="HV162" s="28">
        <v>-9.952342497897952</v>
      </c>
      <c r="HW162" s="29">
        <v>2.6844262295081971</v>
      </c>
      <c r="HX162" s="29">
        <v>0.44197031039136303</v>
      </c>
      <c r="HY162" s="29">
        <v>0.31765276430649858</v>
      </c>
      <c r="HZ162" s="29">
        <v>2.6844262295081971</v>
      </c>
      <c r="IA162" s="29">
        <v>2.6844262295081971</v>
      </c>
      <c r="IB162" s="29">
        <v>0.44197031039136303</v>
      </c>
      <c r="IC162" s="29">
        <v>0.31765276430649858</v>
      </c>
      <c r="ID162" s="29">
        <v>2.6844262295081971</v>
      </c>
      <c r="IE162" s="29">
        <v>2.6844262295081971</v>
      </c>
      <c r="IF162" s="29">
        <v>0.44197031039136303</v>
      </c>
      <c r="IG162" s="29">
        <v>0.31765276430649858</v>
      </c>
      <c r="IH162" s="29">
        <v>2.6844262295081971</v>
      </c>
      <c r="II162" s="29">
        <v>2.6844262295081971</v>
      </c>
      <c r="IJ162" s="29">
        <v>0.44197031039136303</v>
      </c>
      <c r="IK162" s="29">
        <v>0.31765276430649858</v>
      </c>
      <c r="IL162" s="29">
        <v>2.6844262295081971</v>
      </c>
      <c r="IM162" s="29">
        <v>2.6844262295081971</v>
      </c>
      <c r="IN162" s="29">
        <v>0.44197031039136303</v>
      </c>
      <c r="IO162" s="29">
        <v>0.31765276430649858</v>
      </c>
      <c r="IP162" s="29">
        <v>2.6844262295081971</v>
      </c>
      <c r="IQ162" s="29">
        <v>2.6844262295081971</v>
      </c>
      <c r="IR162" s="29">
        <v>0.44197031039136303</v>
      </c>
      <c r="IS162" s="29">
        <v>0.31765276430649858</v>
      </c>
      <c r="IT162" s="29">
        <v>2.6844262295081971</v>
      </c>
      <c r="IU162" s="29">
        <v>2.6844262295081971</v>
      </c>
      <c r="IV162" s="29">
        <v>0.44197031039136303</v>
      </c>
      <c r="IW162" s="29">
        <v>0.31765276430649858</v>
      </c>
      <c r="IX162" s="29">
        <v>2.6844262295081971</v>
      </c>
      <c r="IY162" s="29">
        <v>2.6844262295081971</v>
      </c>
      <c r="IZ162" s="29">
        <v>0.44197031039136303</v>
      </c>
      <c r="JA162" s="29">
        <v>0.31765276430649858</v>
      </c>
      <c r="JB162" s="29">
        <v>2.6844262295081971</v>
      </c>
      <c r="JC162" s="29">
        <v>2.6844262295081971</v>
      </c>
      <c r="JD162" s="29">
        <v>0.44197031039136303</v>
      </c>
      <c r="JE162" s="29">
        <v>0.31765276430649858</v>
      </c>
      <c r="JF162" s="29">
        <v>2.6844262295081971</v>
      </c>
      <c r="JG162" s="29">
        <v>2.6844262295081971</v>
      </c>
      <c r="JH162" s="29">
        <v>0.44197031039136303</v>
      </c>
      <c r="JI162" s="29">
        <v>0.31765276430649858</v>
      </c>
      <c r="JJ162" s="29">
        <v>2.6844262295081971</v>
      </c>
      <c r="JK162" s="29">
        <v>2.6844262295081971</v>
      </c>
      <c r="JL162" s="29">
        <v>0.44197031039136303</v>
      </c>
      <c r="JM162" s="29">
        <v>0.31765276430649858</v>
      </c>
      <c r="JN162" s="29">
        <v>2.6844262295081971</v>
      </c>
      <c r="JO162" s="29">
        <v>2.6844262295081971</v>
      </c>
      <c r="JP162" s="29">
        <v>0.44197031039136303</v>
      </c>
      <c r="JQ162" s="29">
        <v>0.31765276430649858</v>
      </c>
      <c r="JR162" s="29">
        <v>-3.6206172714008673</v>
      </c>
      <c r="JS162" s="29">
        <v>2.6844262295081971</v>
      </c>
      <c r="JT162" s="29">
        <v>0.44197031039136303</v>
      </c>
      <c r="JU162" s="29">
        <v>0.31765276430649858</v>
      </c>
      <c r="JV162" s="29">
        <v>-9.5364940250042167</v>
      </c>
      <c r="JW162" s="29">
        <v>2.6844262295081971</v>
      </c>
      <c r="JX162" s="29">
        <v>0.44197031039136303</v>
      </c>
      <c r="JY162" s="29">
        <v>0.31765276430649858</v>
      </c>
      <c r="JZ162" s="29">
        <v>-9.6859805556443632</v>
      </c>
    </row>
    <row r="163" spans="1:286" ht="15" thickBot="1" x14ac:dyDescent="0.35">
      <c r="A163" s="2"/>
      <c r="B163" s="74" t="s">
        <v>653</v>
      </c>
      <c r="C163" s="74" t="s">
        <v>471</v>
      </c>
      <c r="D163" s="74" t="s">
        <v>873</v>
      </c>
      <c r="E163" s="87">
        <v>301743</v>
      </c>
      <c r="F163" s="84">
        <v>524532</v>
      </c>
      <c r="G163" s="22">
        <v>6.9233847046196262</v>
      </c>
      <c r="H163" s="22">
        <v>1.1398825019751613</v>
      </c>
      <c r="I163" s="22">
        <v>0.81925599802482496</v>
      </c>
      <c r="J163" s="22">
        <v>6.9233847046196262</v>
      </c>
      <c r="K163" s="22">
        <v>6.8966959368532263</v>
      </c>
      <c r="L163" s="22">
        <v>1.1354883998597753</v>
      </c>
      <c r="M163" s="22">
        <v>0.81609787031628866</v>
      </c>
      <c r="N163" s="22">
        <v>6.8966959368532263</v>
      </c>
      <c r="O163" s="22">
        <v>6.8613001627135723</v>
      </c>
      <c r="P163" s="22">
        <v>1.1296607555344882</v>
      </c>
      <c r="Q163" s="22">
        <v>0.81190942759559248</v>
      </c>
      <c r="R163" s="22">
        <v>6.8613001627135723</v>
      </c>
      <c r="S163" s="22">
        <v>6.7829000721839359</v>
      </c>
      <c r="T163" s="22">
        <v>1.1167527784162485</v>
      </c>
      <c r="U163" s="22">
        <v>0.80263221028752696</v>
      </c>
      <c r="V163" s="22">
        <v>6.7829000721839359</v>
      </c>
      <c r="W163" s="22">
        <v>6.6866325894074965</v>
      </c>
      <c r="X163" s="22">
        <v>1.1009030714004246</v>
      </c>
      <c r="Y163" s="22">
        <v>0.79124071378051852</v>
      </c>
      <c r="Z163" s="22">
        <v>6.6866325894074965</v>
      </c>
      <c r="AA163" s="22">
        <v>6.5725832639999364</v>
      </c>
      <c r="AB163" s="22">
        <v>1.0821257195789369</v>
      </c>
      <c r="AC163" s="22">
        <v>0.77774506130746102</v>
      </c>
      <c r="AD163" s="22">
        <v>6.5725832639999364</v>
      </c>
      <c r="AE163" s="22">
        <v>6.437411532227105</v>
      </c>
      <c r="AF163" s="22">
        <v>1.0598707246041927</v>
      </c>
      <c r="AG163" s="22">
        <v>0.76174995822667979</v>
      </c>
      <c r="AH163" s="22">
        <v>6.437411532227105</v>
      </c>
      <c r="AI163" s="22">
        <v>6.2817670540130823</v>
      </c>
      <c r="AJ163" s="22">
        <v>1.0342450480291443</v>
      </c>
      <c r="AK163" s="22">
        <v>0.74333227991231432</v>
      </c>
      <c r="AL163" s="22">
        <v>6.2817670540130823</v>
      </c>
      <c r="AM163" s="22">
        <v>6.1111887036631174</v>
      </c>
      <c r="AN163" s="22">
        <v>1.0061606232751692</v>
      </c>
      <c r="AO163" s="22">
        <v>0.72314745086993248</v>
      </c>
      <c r="AP163" s="22">
        <v>6.1111887036631174</v>
      </c>
      <c r="AQ163" s="22">
        <v>5.8341867802012732</v>
      </c>
      <c r="AR163" s="22">
        <v>0.96055436867011512</v>
      </c>
      <c r="AS163" s="22">
        <v>0.69036933771537867</v>
      </c>
      <c r="AT163" s="22">
        <v>5.8341867802012732</v>
      </c>
      <c r="AU163" s="22">
        <v>4.6785752547473631</v>
      </c>
      <c r="AV163" s="22">
        <v>0.77029174234706932</v>
      </c>
      <c r="AW163" s="22">
        <v>0.55362384197786463</v>
      </c>
      <c r="AX163" s="22">
        <v>4.6785752547473631</v>
      </c>
      <c r="AY163" s="22">
        <v>3.3058843400811901</v>
      </c>
      <c r="AZ163" s="22">
        <v>0.54428864978394764</v>
      </c>
      <c r="BA163" s="22">
        <v>0.39119096943734749</v>
      </c>
      <c r="BB163" s="22">
        <v>3.3058843400811901</v>
      </c>
      <c r="BC163" s="22">
        <v>2.2458553006866522</v>
      </c>
      <c r="BD163" s="22">
        <v>0.36976295099024498</v>
      </c>
      <c r="BE163" s="22">
        <v>0.26575591336932258</v>
      </c>
      <c r="BF163" s="22">
        <v>2.2458553006866522</v>
      </c>
      <c r="BG163" s="22">
        <v>1.3361220186938958</v>
      </c>
      <c r="BH163" s="22">
        <v>0.2199823026729491</v>
      </c>
      <c r="BI163" s="22">
        <v>0.1581056122993747</v>
      </c>
      <c r="BJ163" s="22">
        <v>1.3361220186938958</v>
      </c>
      <c r="BK163" s="25">
        <v>6.9280237388508903</v>
      </c>
      <c r="BL163" s="25">
        <v>1.1406462835894853</v>
      </c>
      <c r="BM163" s="25">
        <v>0.8198049429096107</v>
      </c>
      <c r="BN163" s="25">
        <v>6.9280237388508903</v>
      </c>
      <c r="BO163" s="25">
        <v>6.9130236513976255</v>
      </c>
      <c r="BP163" s="25">
        <v>1.1381766335634418</v>
      </c>
      <c r="BQ163" s="25">
        <v>0.81802995680941837</v>
      </c>
      <c r="BR163" s="25">
        <v>6.9130236513976255</v>
      </c>
      <c r="BS163" s="25">
        <v>6.8967865314686643</v>
      </c>
      <c r="BT163" s="25">
        <v>1.1355033155724386</v>
      </c>
      <c r="BU163" s="25">
        <v>0.81610859053266449</v>
      </c>
      <c r="BV163" s="25">
        <v>6.8967865314686643</v>
      </c>
      <c r="BW163" s="25">
        <v>6.8699896369218463</v>
      </c>
      <c r="BX163" s="25">
        <v>1.1310914112071055</v>
      </c>
      <c r="BY163" s="25">
        <v>0.81293766799657152</v>
      </c>
      <c r="BZ163" s="25">
        <v>6.8699896369218463</v>
      </c>
      <c r="CA163" s="25">
        <v>6.8405197369974484</v>
      </c>
      <c r="CB163" s="25">
        <v>1.1262394168875691</v>
      </c>
      <c r="CC163" s="25">
        <v>0.80945044414518785</v>
      </c>
      <c r="CD163" s="25">
        <v>6.8405197369974484</v>
      </c>
      <c r="CE163" s="25">
        <v>6.8083908654585619</v>
      </c>
      <c r="CF163" s="25">
        <v>1.1209496431659172</v>
      </c>
      <c r="CG163" s="25">
        <v>0.80564857961779301</v>
      </c>
      <c r="CH163" s="25">
        <v>6.8083908654585619</v>
      </c>
      <c r="CI163" s="25">
        <v>6.7741634699390199</v>
      </c>
      <c r="CJ163" s="25">
        <v>1.1153143634717415</v>
      </c>
      <c r="CK163" s="25">
        <v>0.80159839314506354</v>
      </c>
      <c r="CL163" s="25">
        <v>6.7741634699390199</v>
      </c>
      <c r="CM163" s="25">
        <v>6.7373568067431862</v>
      </c>
      <c r="CN163" s="25">
        <v>1.1092544270211453</v>
      </c>
      <c r="CO163" s="25">
        <v>0.7972429975001637</v>
      </c>
      <c r="CP163" s="25">
        <v>6.7373568067431862</v>
      </c>
      <c r="CQ163" s="25">
        <v>6.6990122156543093</v>
      </c>
      <c r="CR163" s="25">
        <v>1.1029412824694005</v>
      </c>
      <c r="CS163" s="25">
        <v>0.79270561620739655</v>
      </c>
      <c r="CT163" s="25">
        <v>6.6990122156543093</v>
      </c>
      <c r="CU163" s="25">
        <v>6.6065634769846664</v>
      </c>
      <c r="CV163" s="25">
        <v>1.087720302553481</v>
      </c>
      <c r="CW163" s="25">
        <v>0.78176599824648818</v>
      </c>
      <c r="CX163" s="25">
        <v>6.6065634769846664</v>
      </c>
      <c r="CY163" s="25">
        <v>6.4301493700353731</v>
      </c>
      <c r="CZ163" s="25">
        <v>1.0586750649720857</v>
      </c>
      <c r="DA163" s="25">
        <v>0.76089061410699854</v>
      </c>
      <c r="DB163" s="25">
        <v>6.4301493700353731</v>
      </c>
      <c r="DC163" s="25">
        <v>6.0308593117516587</v>
      </c>
      <c r="DD163" s="25">
        <v>0.9929350013950099</v>
      </c>
      <c r="DE163" s="25">
        <v>0.71364193601717019</v>
      </c>
      <c r="DF163" s="25">
        <v>6.0308593117516587</v>
      </c>
      <c r="DG163" s="25">
        <v>5.7430852472317504</v>
      </c>
      <c r="DH163" s="25">
        <v>0.94555519590050408</v>
      </c>
      <c r="DI163" s="25">
        <v>0.67958913691782108</v>
      </c>
      <c r="DJ163" s="25">
        <v>5.7430852472317504</v>
      </c>
      <c r="DK163" s="25">
        <v>5.3999149858584614</v>
      </c>
      <c r="DL163" s="25">
        <v>0.88905482898074539</v>
      </c>
      <c r="DM163" s="25">
        <v>0.63898121074173841</v>
      </c>
      <c r="DN163" s="25">
        <v>5.3999149858584614</v>
      </c>
      <c r="DO163" s="27">
        <v>6.9254650004054019</v>
      </c>
      <c r="DP163" s="27">
        <v>1.1402250068143847</v>
      </c>
      <c r="DQ163" s="27">
        <v>0.81950216299656553</v>
      </c>
      <c r="DR163" s="27">
        <v>6.9254650004054019</v>
      </c>
      <c r="DS163" s="27">
        <v>6.9056107908882431</v>
      </c>
      <c r="DT163" s="27">
        <v>1.1369561626023827</v>
      </c>
      <c r="DU163" s="27">
        <v>0.81715278029909377</v>
      </c>
      <c r="DV163" s="27">
        <v>6.9056107908882431</v>
      </c>
      <c r="DW163" s="27">
        <v>6.8825181405512694</v>
      </c>
      <c r="DX163" s="27">
        <v>1.1331541338019635</v>
      </c>
      <c r="DY163" s="27">
        <v>0.81442018733972354</v>
      </c>
      <c r="DZ163" s="27">
        <v>6.8825181405512694</v>
      </c>
      <c r="EA163" s="27">
        <v>6.8233892250055286</v>
      </c>
      <c r="EB163" s="27">
        <v>1.1234190087053637</v>
      </c>
      <c r="EC163" s="27">
        <v>0.80742336125186664</v>
      </c>
      <c r="ED163" s="27">
        <v>6.8233892250055286</v>
      </c>
      <c r="EE163" s="27">
        <v>6.7572306024435997</v>
      </c>
      <c r="EF163" s="27">
        <v>1.1125264959488788</v>
      </c>
      <c r="EG163" s="27">
        <v>0.79959469786432513</v>
      </c>
      <c r="EH163" s="27">
        <v>6.7572306024435997</v>
      </c>
      <c r="EI163" s="27">
        <v>6.6851972224896272</v>
      </c>
      <c r="EJ163" s="27">
        <v>1.1006667491818278</v>
      </c>
      <c r="EK163" s="27">
        <v>0.79107086434891805</v>
      </c>
      <c r="EL163" s="27">
        <v>6.6851972224896272</v>
      </c>
      <c r="EM163" s="27">
        <v>6.6067346292074944</v>
      </c>
      <c r="EN163" s="27">
        <v>1.0877484814619627</v>
      </c>
      <c r="EO163" s="27">
        <v>0.78178625098284615</v>
      </c>
      <c r="EP163" s="27">
        <v>6.6067346292074944</v>
      </c>
      <c r="EQ163" s="27">
        <v>6.5231716008147442</v>
      </c>
      <c r="ER163" s="27">
        <v>1.0739904659910915</v>
      </c>
      <c r="ES163" s="27">
        <v>0.77189809437381063</v>
      </c>
      <c r="ET163" s="27">
        <v>6.5231716008147442</v>
      </c>
      <c r="EU163" s="27">
        <v>6.4354577131002166</v>
      </c>
      <c r="EV163" s="27">
        <v>1.0595490431824919</v>
      </c>
      <c r="EW163" s="27">
        <v>0.76151875945511782</v>
      </c>
      <c r="EX163" s="27">
        <v>6.4354577131002166</v>
      </c>
      <c r="EY163" s="27">
        <v>6.3118832880427256</v>
      </c>
      <c r="EZ163" s="27">
        <v>1.0392034563309211</v>
      </c>
      <c r="FA163" s="27">
        <v>0.74689598558798498</v>
      </c>
      <c r="FB163" s="27">
        <v>6.3118832880427256</v>
      </c>
      <c r="FC163" s="27">
        <v>5.7655726342771425</v>
      </c>
      <c r="FD163" s="27">
        <v>0.949257572714995</v>
      </c>
      <c r="FE163" s="27">
        <v>0.68225010803279473</v>
      </c>
      <c r="FF163" s="27">
        <v>5.7655726342771425</v>
      </c>
      <c r="FG163" s="27">
        <v>4.9960131672181838</v>
      </c>
      <c r="FH163" s="27">
        <v>0.82255547422485609</v>
      </c>
      <c r="FI163" s="27">
        <v>0.5911868151315407</v>
      </c>
      <c r="FJ163" s="27">
        <v>4.9960131672181838</v>
      </c>
      <c r="FK163" s="27">
        <v>4.3348780737121322</v>
      </c>
      <c r="FL163" s="27">
        <v>0.71370462212264529</v>
      </c>
      <c r="FM163" s="27">
        <v>0.51295356449357921</v>
      </c>
      <c r="FN163" s="27">
        <v>4.3348780737121322</v>
      </c>
      <c r="FO163" s="27">
        <v>3.7167469991820354</v>
      </c>
      <c r="FP163" s="27">
        <v>0.61193405384643496</v>
      </c>
      <c r="FQ163" s="27">
        <v>0.43980905324947461</v>
      </c>
      <c r="FR163" s="27">
        <v>3.7167469991820354</v>
      </c>
      <c r="FS163" s="28">
        <v>6.923382386548063</v>
      </c>
      <c r="FT163" s="28">
        <v>1.1398821203223533</v>
      </c>
      <c r="FU163" s="28">
        <v>0.81925572372343725</v>
      </c>
      <c r="FV163" s="28">
        <v>6.923382386548063</v>
      </c>
      <c r="FW163" s="28">
        <v>6.8966861863508608</v>
      </c>
      <c r="FX163" s="28">
        <v>1.1354867945139069</v>
      </c>
      <c r="FY163" s="28">
        <v>0.81609671652260429</v>
      </c>
      <c r="FZ163" s="28">
        <v>6.8966861863508608</v>
      </c>
      <c r="GA163" s="28">
        <v>6.8612798099239836</v>
      </c>
      <c r="GB163" s="28">
        <v>1.1296574046028691</v>
      </c>
      <c r="GC163" s="28">
        <v>0.81190701921505926</v>
      </c>
      <c r="GD163" s="28">
        <v>6.8612798099239836</v>
      </c>
      <c r="GE163" s="28">
        <v>6.7712366898796761</v>
      </c>
      <c r="GF163" s="28">
        <v>1.1148324914511747</v>
      </c>
      <c r="GG163" s="28">
        <v>0.80125206223600443</v>
      </c>
      <c r="GH163" s="28">
        <v>6.7712366898796761</v>
      </c>
      <c r="GI163" s="28">
        <v>6.6616948222872274</v>
      </c>
      <c r="GJ163" s="28">
        <v>1.0967972581903398</v>
      </c>
      <c r="GK163" s="28">
        <v>0.78828978498452162</v>
      </c>
      <c r="GL163" s="28">
        <v>6.6616948222872274</v>
      </c>
      <c r="GM163" s="28">
        <v>6.53398173932458</v>
      </c>
      <c r="GN163" s="28">
        <v>1.0757702728712535</v>
      </c>
      <c r="GO163" s="28">
        <v>0.77317727662230729</v>
      </c>
      <c r="GP163" s="28">
        <v>6.53398173932458</v>
      </c>
      <c r="GQ163" s="28">
        <v>6.3840188264069546</v>
      </c>
      <c r="GR163" s="28">
        <v>1.05108002270128</v>
      </c>
      <c r="GS163" s="28">
        <v>0.75543190768346113</v>
      </c>
      <c r="GT163" s="28">
        <v>6.3840188264069546</v>
      </c>
      <c r="GU163" s="28">
        <v>6.2135466510334147</v>
      </c>
      <c r="GV163" s="28">
        <v>1.0230130788476066</v>
      </c>
      <c r="GW163" s="28">
        <v>0.73525964250831877</v>
      </c>
      <c r="GX163" s="28">
        <v>6.2135466510334147</v>
      </c>
      <c r="GY163" s="28">
        <v>6.0277704360985949</v>
      </c>
      <c r="GZ163" s="28">
        <v>0.99242644157088877</v>
      </c>
      <c r="HA163" s="28">
        <v>0.71327642405822367</v>
      </c>
      <c r="HB163" s="28">
        <v>6.0277704360985949</v>
      </c>
      <c r="HC163" s="28">
        <v>5.8020540857807337</v>
      </c>
      <c r="HD163" s="28">
        <v>0.9552639655401477</v>
      </c>
      <c r="HE163" s="28">
        <v>0.68656702081983467</v>
      </c>
      <c r="HF163" s="28">
        <v>5.8020540857807337</v>
      </c>
      <c r="HG163" s="28">
        <v>4.5813476259477621</v>
      </c>
      <c r="HH163" s="28">
        <v>0.75428395460948316</v>
      </c>
      <c r="HI163" s="28">
        <v>0.54211872974357622</v>
      </c>
      <c r="HJ163" s="28">
        <v>4.5813476259477621</v>
      </c>
      <c r="HK163" s="28">
        <v>3.0285081338028759</v>
      </c>
      <c r="HL163" s="28">
        <v>0.49862077236700519</v>
      </c>
      <c r="HM163" s="28">
        <v>0.35836856675455953</v>
      </c>
      <c r="HN163" s="28">
        <v>3.0285081338028759</v>
      </c>
      <c r="HO163" s="28">
        <v>1.9601279574748218</v>
      </c>
      <c r="HP163" s="28">
        <v>0.32272012255320953</v>
      </c>
      <c r="HQ163" s="28">
        <v>0.23194530631612828</v>
      </c>
      <c r="HR163" s="28">
        <v>1.9601279574748218</v>
      </c>
      <c r="HS163" s="28">
        <v>0.7675124056122089</v>
      </c>
      <c r="HT163" s="28">
        <v>0.12636506543142981</v>
      </c>
      <c r="HU163" s="28">
        <v>9.0821060605906404E-2</v>
      </c>
      <c r="HV163" s="28">
        <v>0.7675124056122089</v>
      </c>
      <c r="HW163" s="29">
        <v>6.922352275722309</v>
      </c>
      <c r="HX163" s="29">
        <v>1.1397125204293139</v>
      </c>
      <c r="HY163" s="29">
        <v>0.81913382894095221</v>
      </c>
      <c r="HZ163" s="29">
        <v>6.922352275722309</v>
      </c>
      <c r="IA163" s="29">
        <v>6.900062133226033</v>
      </c>
      <c r="IB163" s="29">
        <v>1.1360426184258787</v>
      </c>
      <c r="IC163" s="29">
        <v>0.81649619811210095</v>
      </c>
      <c r="ID163" s="29">
        <v>6.900062133226033</v>
      </c>
      <c r="IE163" s="29">
        <v>6.8735490764973388</v>
      </c>
      <c r="IF163" s="29">
        <v>1.131677445793084</v>
      </c>
      <c r="IG163" s="29">
        <v>0.8133588625923136</v>
      </c>
      <c r="IH163" s="29">
        <v>6.8735490764973388</v>
      </c>
      <c r="II163" s="29">
        <v>6.7713271688957226</v>
      </c>
      <c r="IJ163" s="29">
        <v>1.1148473881312795</v>
      </c>
      <c r="IK163" s="29">
        <v>0.80126276877330571</v>
      </c>
      <c r="IL163" s="29">
        <v>6.7713271688957226</v>
      </c>
      <c r="IM163" s="29">
        <v>6.6567805666495561</v>
      </c>
      <c r="IN163" s="29">
        <v>1.0959881634699673</v>
      </c>
      <c r="IO163" s="29">
        <v>0.78770827267822097</v>
      </c>
      <c r="IP163" s="29">
        <v>6.6567805666495561</v>
      </c>
      <c r="IQ163" s="29">
        <v>6.5308655259742956</v>
      </c>
      <c r="IR163" s="29">
        <v>1.0752572121037303</v>
      </c>
      <c r="IS163" s="29">
        <v>0.77280852974671588</v>
      </c>
      <c r="IT163" s="29">
        <v>6.5308655259742956</v>
      </c>
      <c r="IU163" s="29">
        <v>6.3933518313392526</v>
      </c>
      <c r="IV163" s="29">
        <v>1.0526166308007945</v>
      </c>
      <c r="IW163" s="29">
        <v>0.7565362981798146</v>
      </c>
      <c r="IX163" s="29">
        <v>6.3933518313392526</v>
      </c>
      <c r="IY163" s="29">
        <v>6.2479373981930477</v>
      </c>
      <c r="IZ163" s="29">
        <v>1.0286752531437946</v>
      </c>
      <c r="JA163" s="29">
        <v>0.73932915866105897</v>
      </c>
      <c r="JB163" s="29">
        <v>6.2479373981930477</v>
      </c>
      <c r="JC163" s="29">
        <v>6.0949568757515014</v>
      </c>
      <c r="JD163" s="29">
        <v>1.0034881765744712</v>
      </c>
      <c r="JE163" s="29">
        <v>0.72122671080667633</v>
      </c>
      <c r="JF163" s="29">
        <v>6.0949568757515014</v>
      </c>
      <c r="JG163" s="29">
        <v>5.8790781919712369</v>
      </c>
      <c r="JH163" s="29">
        <v>0.96794539732859775</v>
      </c>
      <c r="JI163" s="29">
        <v>0.69568141553878848</v>
      </c>
      <c r="JJ163" s="29">
        <v>5.8790781919712369</v>
      </c>
      <c r="JK163" s="29">
        <v>4.9851832936758251</v>
      </c>
      <c r="JL163" s="29">
        <v>0.82077241812206558</v>
      </c>
      <c r="JM163" s="29">
        <v>0.58990529760276489</v>
      </c>
      <c r="JN163" s="29">
        <v>4.9851832936758251</v>
      </c>
      <c r="JO163" s="29">
        <v>3.5087771498155473</v>
      </c>
      <c r="JP163" s="29">
        <v>0.57769340388326151</v>
      </c>
      <c r="JQ163" s="29">
        <v>0.41519962393549642</v>
      </c>
      <c r="JR163" s="29">
        <v>3.5087771498155473</v>
      </c>
      <c r="JS163" s="29">
        <v>2.748081712012699</v>
      </c>
      <c r="JT163" s="29">
        <v>0.45245070022341333</v>
      </c>
      <c r="JU163" s="29">
        <v>0.32518522683370443</v>
      </c>
      <c r="JV163" s="29">
        <v>2.748081712012699</v>
      </c>
      <c r="JW163" s="29">
        <v>1.9674325430150021</v>
      </c>
      <c r="JX163" s="29">
        <v>0.32392276686616767</v>
      </c>
      <c r="JY163" s="29">
        <v>0.23280967046346293</v>
      </c>
      <c r="JZ163" s="29">
        <v>1.9674325430150021</v>
      </c>
    </row>
    <row r="164" spans="1:286" ht="15" thickBot="1" x14ac:dyDescent="0.35">
      <c r="A164" s="2"/>
      <c r="B164" s="74" t="s">
        <v>653</v>
      </c>
      <c r="C164" s="74" t="s">
        <v>471</v>
      </c>
      <c r="D164" s="74" t="s">
        <v>873</v>
      </c>
      <c r="E164" s="87">
        <v>301429</v>
      </c>
      <c r="F164" s="84">
        <v>525527</v>
      </c>
      <c r="G164" s="22">
        <v>20.382401098062246</v>
      </c>
      <c r="H164" s="22">
        <v>3.3558069284259027</v>
      </c>
      <c r="I164" s="22">
        <v>2.4118845140287042</v>
      </c>
      <c r="J164" s="22">
        <v>19.821769187728989</v>
      </c>
      <c r="K164" s="22">
        <v>20.355712330295844</v>
      </c>
      <c r="L164" s="22">
        <v>3.3514128263105172</v>
      </c>
      <c r="M164" s="22">
        <v>2.408726386320168</v>
      </c>
      <c r="N164" s="22">
        <v>20.128386022835375</v>
      </c>
      <c r="O164" s="22">
        <v>20.32031655615619</v>
      </c>
      <c r="P164" s="22">
        <v>3.3455851819852298</v>
      </c>
      <c r="Q164" s="22">
        <v>2.4045379435994718</v>
      </c>
      <c r="R164" s="22">
        <v>20.273804540796007</v>
      </c>
      <c r="S164" s="22">
        <v>20.241916465626556</v>
      </c>
      <c r="T164" s="22">
        <v>3.3326772048669899</v>
      </c>
      <c r="U164" s="22">
        <v>2.3952607262914061</v>
      </c>
      <c r="V164" s="22">
        <v>20.173970198117509</v>
      </c>
      <c r="W164" s="22">
        <v>20.145648982850116</v>
      </c>
      <c r="X164" s="22">
        <v>3.316827497851166</v>
      </c>
      <c r="Y164" s="22">
        <v>2.383869229784398</v>
      </c>
      <c r="Z164" s="22">
        <v>20.073875829662956</v>
      </c>
      <c r="AA164" s="22">
        <v>20.031599657442555</v>
      </c>
      <c r="AB164" s="22">
        <v>3.2980501460296785</v>
      </c>
      <c r="AC164" s="22">
        <v>2.3703735773113404</v>
      </c>
      <c r="AD164" s="22">
        <v>19.600908417516226</v>
      </c>
      <c r="AE164" s="22">
        <v>19.896427925669723</v>
      </c>
      <c r="AF164" s="22">
        <v>3.2757951510549344</v>
      </c>
      <c r="AG164" s="22">
        <v>2.3543784742305593</v>
      </c>
      <c r="AH164" s="22">
        <v>19.487372803686441</v>
      </c>
      <c r="AI164" s="22">
        <v>19.740783447455701</v>
      </c>
      <c r="AJ164" s="22">
        <v>3.2501694744798861</v>
      </c>
      <c r="AK164" s="22">
        <v>2.3359607959161934</v>
      </c>
      <c r="AL164" s="22">
        <v>19.361247059005589</v>
      </c>
      <c r="AM164" s="22">
        <v>19.570205097105767</v>
      </c>
      <c r="AN164" s="22">
        <v>3.2220850497259153</v>
      </c>
      <c r="AO164" s="22">
        <v>2.3157759668738152</v>
      </c>
      <c r="AP164" s="22">
        <v>19.570205097105767</v>
      </c>
      <c r="AQ164" s="22">
        <v>19.325990058889804</v>
      </c>
      <c r="AR164" s="22">
        <v>3.181876905782127</v>
      </c>
      <c r="AS164" s="22">
        <v>2.2868775821382701</v>
      </c>
      <c r="AT164" s="22">
        <v>19.130117580282182</v>
      </c>
      <c r="AU164" s="22">
        <v>18.170378533435866</v>
      </c>
      <c r="AV164" s="22">
        <v>2.9916142794590765</v>
      </c>
      <c r="AW164" s="22">
        <v>2.1501320864007525</v>
      </c>
      <c r="AX164" s="22">
        <v>18.170378533435866</v>
      </c>
      <c r="AY164" s="22">
        <v>16.920638438441799</v>
      </c>
      <c r="AZ164" s="22">
        <v>2.7858541018757079</v>
      </c>
      <c r="BA164" s="22">
        <v>2.0022481954315223</v>
      </c>
      <c r="BB164" s="22">
        <v>16.920638438441799</v>
      </c>
      <c r="BC164" s="22">
        <v>15.86060939904729</v>
      </c>
      <c r="BD164" s="22">
        <v>2.6113284030820099</v>
      </c>
      <c r="BE164" s="22">
        <v>1.876813139363501</v>
      </c>
      <c r="BF164" s="22">
        <v>15.86060939904729</v>
      </c>
      <c r="BG164" s="22">
        <v>14.934482674431621</v>
      </c>
      <c r="BH164" s="22">
        <v>2.4588486994340859</v>
      </c>
      <c r="BI164" s="22">
        <v>1.7672229740840524</v>
      </c>
      <c r="BJ164" s="22">
        <v>14.934482674431621</v>
      </c>
      <c r="BK164" s="25">
        <v>20.38704013229351</v>
      </c>
      <c r="BL164" s="25">
        <v>3.3565707100402267</v>
      </c>
      <c r="BM164" s="25">
        <v>2.4124334589134899</v>
      </c>
      <c r="BN164" s="25">
        <v>19.776799419643886</v>
      </c>
      <c r="BO164" s="25">
        <v>20.372040044840244</v>
      </c>
      <c r="BP164" s="25">
        <v>3.3541010600141834</v>
      </c>
      <c r="BQ164" s="25">
        <v>2.4106584728132976</v>
      </c>
      <c r="BR164" s="25">
        <v>20.062738351558782</v>
      </c>
      <c r="BS164" s="25">
        <v>20.355802924911284</v>
      </c>
      <c r="BT164" s="25">
        <v>3.3514277420231804</v>
      </c>
      <c r="BU164" s="25">
        <v>2.4087371065365439</v>
      </c>
      <c r="BV164" s="25">
        <v>20.306372273928705</v>
      </c>
      <c r="BW164" s="25">
        <v>20.329006030364464</v>
      </c>
      <c r="BX164" s="25">
        <v>3.3470158376578469</v>
      </c>
      <c r="BY164" s="25">
        <v>2.4055661840004507</v>
      </c>
      <c r="BZ164" s="25">
        <v>20.316246071867461</v>
      </c>
      <c r="CA164" s="25">
        <v>20.299536130440067</v>
      </c>
      <c r="CB164" s="25">
        <v>3.3421638433383105</v>
      </c>
      <c r="CC164" s="25">
        <v>2.4020789601490673</v>
      </c>
      <c r="CD164" s="25">
        <v>20.299536130440067</v>
      </c>
      <c r="CE164" s="25">
        <v>20.26740725890118</v>
      </c>
      <c r="CF164" s="25">
        <v>3.3368740696166586</v>
      </c>
      <c r="CG164" s="25">
        <v>2.3982770956216726</v>
      </c>
      <c r="CH164" s="25">
        <v>19.918362844111972</v>
      </c>
      <c r="CI164" s="25">
        <v>20.23317986338164</v>
      </c>
      <c r="CJ164" s="25">
        <v>3.3312387899224829</v>
      </c>
      <c r="CK164" s="25">
        <v>2.394226909148943</v>
      </c>
      <c r="CL164" s="25">
        <v>19.86970969092048</v>
      </c>
      <c r="CM164" s="25">
        <v>20.196373200185807</v>
      </c>
      <c r="CN164" s="25">
        <v>3.3251788534718871</v>
      </c>
      <c r="CO164" s="25">
        <v>2.3898715135040431</v>
      </c>
      <c r="CP164" s="25">
        <v>19.798212563260908</v>
      </c>
      <c r="CQ164" s="25">
        <v>20.158028609096927</v>
      </c>
      <c r="CR164" s="25">
        <v>3.3188657089201419</v>
      </c>
      <c r="CS164" s="25">
        <v>2.385334132211276</v>
      </c>
      <c r="CT164" s="25">
        <v>20.146546144997952</v>
      </c>
      <c r="CU164" s="25">
        <v>20.098366755673197</v>
      </c>
      <c r="CV164" s="25">
        <v>3.309042839665493</v>
      </c>
      <c r="CW164" s="25">
        <v>2.3782742426693795</v>
      </c>
      <c r="CX164" s="25">
        <v>19.622099021771547</v>
      </c>
      <c r="CY164" s="25">
        <v>19.921952648723906</v>
      </c>
      <c r="CZ164" s="25">
        <v>3.2799976020840975</v>
      </c>
      <c r="DA164" s="25">
        <v>2.3573988585298897</v>
      </c>
      <c r="DB164" s="25">
        <v>19.546275236661693</v>
      </c>
      <c r="DC164" s="25">
        <v>19.612826524866414</v>
      </c>
      <c r="DD164" s="25">
        <v>3.2291023428255095</v>
      </c>
      <c r="DE164" s="25">
        <v>2.32081943359234</v>
      </c>
      <c r="DF164" s="25">
        <v>19.205534865497135</v>
      </c>
      <c r="DG164" s="25">
        <v>19.325052460346505</v>
      </c>
      <c r="DH164" s="25">
        <v>3.1817225373310034</v>
      </c>
      <c r="DI164" s="25">
        <v>2.2867666344929911</v>
      </c>
      <c r="DJ164" s="25">
        <v>18.713516191197705</v>
      </c>
      <c r="DK164" s="25">
        <v>19.031062526842071</v>
      </c>
      <c r="DL164" s="25">
        <v>3.1333193364031477</v>
      </c>
      <c r="DM164" s="25">
        <v>2.2519783009454244</v>
      </c>
      <c r="DN164" s="25">
        <v>18.631748376312409</v>
      </c>
      <c r="DO164" s="27">
        <v>20.38448139384802</v>
      </c>
      <c r="DP164" s="27">
        <v>3.3561494332651263</v>
      </c>
      <c r="DQ164" s="27">
        <v>2.4121306790004451</v>
      </c>
      <c r="DR164" s="27">
        <v>19.822848791984313</v>
      </c>
      <c r="DS164" s="27">
        <v>20.36462718433086</v>
      </c>
      <c r="DT164" s="27">
        <v>3.3528805890531244</v>
      </c>
      <c r="DU164" s="27">
        <v>2.409781296302973</v>
      </c>
      <c r="DV164" s="27">
        <v>20.146420983473675</v>
      </c>
      <c r="DW164" s="27">
        <v>20.34153453399389</v>
      </c>
      <c r="DX164" s="27">
        <v>3.3490785602527051</v>
      </c>
      <c r="DY164" s="27">
        <v>2.407048703343603</v>
      </c>
      <c r="DZ164" s="27">
        <v>20.312317095089636</v>
      </c>
      <c r="EA164" s="27">
        <v>20.282405618448148</v>
      </c>
      <c r="EB164" s="27">
        <v>3.3393434351561053</v>
      </c>
      <c r="EC164" s="27">
        <v>2.4000518772557458</v>
      </c>
      <c r="ED164" s="27">
        <v>20.231619257026527</v>
      </c>
      <c r="EE164" s="27">
        <v>20.21624699588622</v>
      </c>
      <c r="EF164" s="27">
        <v>3.3284509223996204</v>
      </c>
      <c r="EG164" s="27">
        <v>2.3922232138682045</v>
      </c>
      <c r="EH164" s="27">
        <v>20.15181323641346</v>
      </c>
      <c r="EI164" s="27">
        <v>20.144213615932244</v>
      </c>
      <c r="EJ164" s="27">
        <v>3.3165911756325692</v>
      </c>
      <c r="EK164" s="27">
        <v>2.3836993803527973</v>
      </c>
      <c r="EL164" s="27">
        <v>19.710145914324738</v>
      </c>
      <c r="EM164" s="27">
        <v>20.065751022650112</v>
      </c>
      <c r="EN164" s="27">
        <v>3.3036729079127043</v>
      </c>
      <c r="EO164" s="27">
        <v>2.3744147669867255</v>
      </c>
      <c r="EP164" s="27">
        <v>19.625979221771548</v>
      </c>
      <c r="EQ164" s="27">
        <v>19.982187994257362</v>
      </c>
      <c r="ER164" s="27">
        <v>3.2899148924418329</v>
      </c>
      <c r="ES164" s="27">
        <v>2.3645266103776899</v>
      </c>
      <c r="ET164" s="27">
        <v>19.535670868580056</v>
      </c>
      <c r="EU164" s="27">
        <v>19.894474106542837</v>
      </c>
      <c r="EV164" s="27">
        <v>3.2754734696332335</v>
      </c>
      <c r="EW164" s="27">
        <v>2.3541472754589972</v>
      </c>
      <c r="EX164" s="27">
        <v>19.893121280934913</v>
      </c>
      <c r="EY164" s="27">
        <v>19.803686566731258</v>
      </c>
      <c r="EZ164" s="27">
        <v>3.2605259934429331</v>
      </c>
      <c r="FA164" s="27">
        <v>2.3434042300108762</v>
      </c>
      <c r="FB164" s="27">
        <v>19.371326176026866</v>
      </c>
      <c r="FC164" s="27">
        <v>19.257375912965674</v>
      </c>
      <c r="FD164" s="27">
        <v>3.1705801098270068</v>
      </c>
      <c r="FE164" s="27">
        <v>2.2787583524556863</v>
      </c>
      <c r="FF164" s="27">
        <v>19.19684244344209</v>
      </c>
      <c r="FG164" s="27">
        <v>18.586177101644424</v>
      </c>
      <c r="FH164" s="27">
        <v>3.0600723433206745</v>
      </c>
      <c r="FI164" s="27">
        <v>2.1993342448114643</v>
      </c>
      <c r="FJ164" s="27">
        <v>18.586177101644424</v>
      </c>
      <c r="FK164" s="27">
        <v>17.925042008138373</v>
      </c>
      <c r="FL164" s="27">
        <v>2.9512214912184636</v>
      </c>
      <c r="FM164" s="27">
        <v>2.1211009941735028</v>
      </c>
      <c r="FN164" s="27">
        <v>17.925042008138373</v>
      </c>
      <c r="FO164" s="27">
        <v>17.306910933608247</v>
      </c>
      <c r="FP164" s="27">
        <v>2.8494509229422484</v>
      </c>
      <c r="FQ164" s="27">
        <v>2.0479564829293948</v>
      </c>
      <c r="FR164" s="27">
        <v>17.306910933608247</v>
      </c>
      <c r="FS164" s="28">
        <v>20.38239877999068</v>
      </c>
      <c r="FT164" s="28">
        <v>3.3558065467730946</v>
      </c>
      <c r="FU164" s="28">
        <v>2.4118842397273164</v>
      </c>
      <c r="FV164" s="28">
        <v>19.821426472835373</v>
      </c>
      <c r="FW164" s="28">
        <v>20.35570257979348</v>
      </c>
      <c r="FX164" s="28">
        <v>3.3514112209646485</v>
      </c>
      <c r="FY164" s="28">
        <v>2.4087252325264839</v>
      </c>
      <c r="FZ164" s="28">
        <v>20.156021501558779</v>
      </c>
      <c r="GA164" s="28">
        <v>20.320296203366603</v>
      </c>
      <c r="GB164" s="28">
        <v>3.3455818310536105</v>
      </c>
      <c r="GC164" s="28">
        <v>2.4045355352189386</v>
      </c>
      <c r="GD164" s="28">
        <v>20.320296203366603</v>
      </c>
      <c r="GE164" s="28">
        <v>20.230253083322296</v>
      </c>
      <c r="GF164" s="28">
        <v>3.3307569179019163</v>
      </c>
      <c r="GG164" s="28">
        <v>2.3938805782398838</v>
      </c>
      <c r="GH164" s="28">
        <v>20.230253083322296</v>
      </c>
      <c r="GI164" s="28">
        <v>20.120711215729848</v>
      </c>
      <c r="GJ164" s="28">
        <v>3.3127216846410814</v>
      </c>
      <c r="GK164" s="28">
        <v>2.3809183009884012</v>
      </c>
      <c r="GL164" s="28">
        <v>20.120711215729848</v>
      </c>
      <c r="GM164" s="28">
        <v>19.992998132767198</v>
      </c>
      <c r="GN164" s="28">
        <v>3.2916946993219951</v>
      </c>
      <c r="GO164" s="28">
        <v>2.3658057926261864</v>
      </c>
      <c r="GP164" s="28">
        <v>19.769766880282184</v>
      </c>
      <c r="GQ164" s="28">
        <v>19.843035219849572</v>
      </c>
      <c r="GR164" s="28">
        <v>3.2670044491520214</v>
      </c>
      <c r="GS164" s="28">
        <v>2.3480604236873406</v>
      </c>
      <c r="GT164" s="28">
        <v>19.700513113260907</v>
      </c>
      <c r="GU164" s="28">
        <v>19.672563044476032</v>
      </c>
      <c r="GV164" s="28">
        <v>3.2389375052983485</v>
      </c>
      <c r="GW164" s="28">
        <v>2.3278881585121982</v>
      </c>
      <c r="GX164" s="28">
        <v>19.622122314324734</v>
      </c>
      <c r="GY164" s="28">
        <v>19.486786829541213</v>
      </c>
      <c r="GZ164" s="28">
        <v>3.2083508680216304</v>
      </c>
      <c r="HA164" s="28">
        <v>2.3059049400621032</v>
      </c>
      <c r="HB164" s="28">
        <v>19.486786829541213</v>
      </c>
      <c r="HC164" s="28">
        <v>19.285660643157751</v>
      </c>
      <c r="HD164" s="28">
        <v>3.1752369749868361</v>
      </c>
      <c r="HE164" s="28">
        <v>2.2821053331379688</v>
      </c>
      <c r="HF164" s="28">
        <v>19.285660643157751</v>
      </c>
      <c r="HG164" s="28">
        <v>18.064954183324808</v>
      </c>
      <c r="HH164" s="28">
        <v>2.9742569640561762</v>
      </c>
      <c r="HI164" s="28">
        <v>2.1376570420617136</v>
      </c>
      <c r="HJ164" s="28">
        <v>18.064954183324808</v>
      </c>
      <c r="HK164" s="28">
        <v>16.635065510852087</v>
      </c>
      <c r="HL164" s="28">
        <v>2.7388366967934608</v>
      </c>
      <c r="HM164" s="28">
        <v>1.968455860643991</v>
      </c>
      <c r="HN164" s="28">
        <v>16.635065510852087</v>
      </c>
      <c r="HO164" s="28">
        <v>15.566685334524033</v>
      </c>
      <c r="HP164" s="28">
        <v>2.5629360469796652</v>
      </c>
      <c r="HQ164" s="28">
        <v>1.8420326002055598</v>
      </c>
      <c r="HR164" s="28">
        <v>14.940151678821106</v>
      </c>
      <c r="HS164" s="28">
        <v>14.292102569546653</v>
      </c>
      <c r="HT164" s="28">
        <v>2.3530857132047123</v>
      </c>
      <c r="HU164" s="28">
        <v>1.6912090334478096</v>
      </c>
      <c r="HV164" s="28">
        <v>13.034801755404205</v>
      </c>
      <c r="HW164" s="29">
        <v>20.381368669164928</v>
      </c>
      <c r="HX164" s="29">
        <v>3.3556369468800558</v>
      </c>
      <c r="HY164" s="29">
        <v>2.4117623449448318</v>
      </c>
      <c r="HZ164" s="29">
        <v>19.83088884092048</v>
      </c>
      <c r="IA164" s="29">
        <v>20.359078526668654</v>
      </c>
      <c r="IB164" s="29">
        <v>3.3519670448766203</v>
      </c>
      <c r="IC164" s="29">
        <v>2.4091247141159804</v>
      </c>
      <c r="ID164" s="29">
        <v>20.175288569643886</v>
      </c>
      <c r="IE164" s="29">
        <v>20.332565469939958</v>
      </c>
      <c r="IF164" s="29">
        <v>3.3476018722438257</v>
      </c>
      <c r="IG164" s="29">
        <v>2.4059873785961932</v>
      </c>
      <c r="IH164" s="29">
        <v>20.332565469939958</v>
      </c>
      <c r="II164" s="29">
        <v>20.230343562338341</v>
      </c>
      <c r="IJ164" s="29">
        <v>3.3307718145820213</v>
      </c>
      <c r="IK164" s="29">
        <v>2.3938912847771849</v>
      </c>
      <c r="IL164" s="29">
        <v>20.230343562338341</v>
      </c>
      <c r="IM164" s="29">
        <v>20.115796960092176</v>
      </c>
      <c r="IN164" s="29">
        <v>3.3119125899207087</v>
      </c>
      <c r="IO164" s="29">
        <v>2.3803367886821003</v>
      </c>
      <c r="IP164" s="29">
        <v>20.115796960092176</v>
      </c>
      <c r="IQ164" s="29">
        <v>19.989881919416913</v>
      </c>
      <c r="IR164" s="29">
        <v>3.2911816385544719</v>
      </c>
      <c r="IS164" s="29">
        <v>2.3654370457505953</v>
      </c>
      <c r="IT164" s="29">
        <v>19.801840080282183</v>
      </c>
      <c r="IU164" s="29">
        <v>19.85236822478187</v>
      </c>
      <c r="IV164" s="29">
        <v>3.2685410572515363</v>
      </c>
      <c r="IW164" s="29">
        <v>2.3491648141836938</v>
      </c>
      <c r="IX164" s="29">
        <v>19.719455304750269</v>
      </c>
      <c r="IY164" s="29">
        <v>19.706953791635666</v>
      </c>
      <c r="IZ164" s="29">
        <v>3.2445996795945362</v>
      </c>
      <c r="JA164" s="29">
        <v>2.3319576746649382</v>
      </c>
      <c r="JB164" s="29">
        <v>19.624495082409844</v>
      </c>
      <c r="JC164" s="29">
        <v>19.553973269194092</v>
      </c>
      <c r="JD164" s="29">
        <v>3.2194126030252082</v>
      </c>
      <c r="JE164" s="29">
        <v>2.3138552268105523</v>
      </c>
      <c r="JF164" s="29">
        <v>19.553973269194092</v>
      </c>
      <c r="JG164" s="29">
        <v>19.395471634594195</v>
      </c>
      <c r="JH164" s="29">
        <v>3.193316517436561</v>
      </c>
      <c r="JI164" s="29">
        <v>2.2950994562759379</v>
      </c>
      <c r="JJ164" s="29">
        <v>19.395471634594195</v>
      </c>
      <c r="JK164" s="29">
        <v>18.501576736298784</v>
      </c>
      <c r="JL164" s="29">
        <v>3.0461435382300293</v>
      </c>
      <c r="JM164" s="29">
        <v>2.1893233383399142</v>
      </c>
      <c r="JN164" s="29">
        <v>18.463044515180414</v>
      </c>
      <c r="JO164" s="29">
        <v>17.123531248176214</v>
      </c>
      <c r="JP164" s="29">
        <v>2.8192588559750313</v>
      </c>
      <c r="JQ164" s="29">
        <v>2.0262568499296782</v>
      </c>
      <c r="JR164" s="29">
        <v>15.232918685757586</v>
      </c>
      <c r="JS164" s="29">
        <v>16.362835810373337</v>
      </c>
      <c r="JT164" s="29">
        <v>2.6940161523151782</v>
      </c>
      <c r="JU164" s="29">
        <v>1.9362424528278828</v>
      </c>
      <c r="JV164" s="29">
        <v>13.035365459557797</v>
      </c>
      <c r="JW164" s="29">
        <v>15.500219428260873</v>
      </c>
      <c r="JX164" s="29">
        <v>2.5519929423047589</v>
      </c>
      <c r="JY164" s="29">
        <v>1.8341675754101132</v>
      </c>
      <c r="JZ164" s="29">
        <v>13.190444020807488</v>
      </c>
    </row>
    <row r="165" spans="1:286" ht="15" thickBot="1" x14ac:dyDescent="0.35">
      <c r="A165" s="2"/>
      <c r="B165" s="74" t="s">
        <v>654</v>
      </c>
      <c r="C165" s="74" t="s">
        <v>559</v>
      </c>
      <c r="D165" s="74" t="s">
        <v>871</v>
      </c>
      <c r="E165" s="87">
        <v>384370</v>
      </c>
      <c r="F165" s="84">
        <v>410583</v>
      </c>
      <c r="G165" s="22">
        <v>24.407047571</v>
      </c>
      <c r="H165" s="22">
        <v>10.037982325636825</v>
      </c>
      <c r="I165" s="22">
        <v>7.3225683526916852</v>
      </c>
      <c r="J165" s="22">
        <v>9.4620724866829828</v>
      </c>
      <c r="K165" s="22">
        <v>24.355816321999999</v>
      </c>
      <c r="L165" s="22">
        <v>6.0854961482004555</v>
      </c>
      <c r="M165" s="22">
        <v>4.4392847147609169</v>
      </c>
      <c r="N165" s="22">
        <v>9.616438030544689</v>
      </c>
      <c r="O165" s="22">
        <v>24.412372700999999</v>
      </c>
      <c r="P165" s="22">
        <v>6.0792395786032882</v>
      </c>
      <c r="Q165" s="22">
        <v>4.4347206343469061</v>
      </c>
      <c r="R165" s="22">
        <v>9.3080011993112919</v>
      </c>
      <c r="S165" s="22">
        <v>24.468259095000001</v>
      </c>
      <c r="T165" s="22">
        <v>6.0643076954784849</v>
      </c>
      <c r="U165" s="22">
        <v>4.4238280334965809</v>
      </c>
      <c r="V165" s="22">
        <v>9.1482318203793014</v>
      </c>
      <c r="W165" s="22">
        <v>24.534679454999999</v>
      </c>
      <c r="X165" s="22">
        <v>6.0463679826859469</v>
      </c>
      <c r="Y165" s="22">
        <v>4.4107412627801681</v>
      </c>
      <c r="Z165" s="22">
        <v>9.0594263154082189</v>
      </c>
      <c r="AA165" s="22">
        <v>24.614168503000002</v>
      </c>
      <c r="AB165" s="22">
        <v>6.0254213523458411</v>
      </c>
      <c r="AC165" s="22">
        <v>4.3954609875766293</v>
      </c>
      <c r="AD165" s="22">
        <v>8.8179908486647118</v>
      </c>
      <c r="AE165" s="22">
        <v>24.70028478</v>
      </c>
      <c r="AF165" s="22">
        <v>6.0008593733251328</v>
      </c>
      <c r="AG165" s="22">
        <v>4.3775433658453009</v>
      </c>
      <c r="AH165" s="22">
        <v>8.5785773798397269</v>
      </c>
      <c r="AI165" s="22">
        <v>24.803523216999999</v>
      </c>
      <c r="AJ165" s="22">
        <v>5.9727760411768234</v>
      </c>
      <c r="AK165" s="22">
        <v>4.3570569660334453</v>
      </c>
      <c r="AL165" s="22">
        <v>8.3105472372046147</v>
      </c>
      <c r="AM165" s="22">
        <v>24.917348162</v>
      </c>
      <c r="AN165" s="22">
        <v>5.9421373795927153</v>
      </c>
      <c r="AO165" s="22">
        <v>4.3347064889747617</v>
      </c>
      <c r="AP165" s="22">
        <v>8.1095057126078522</v>
      </c>
      <c r="AQ165" s="22">
        <v>25.044987436</v>
      </c>
      <c r="AR165" s="22">
        <v>5.8608046759645873</v>
      </c>
      <c r="AS165" s="22">
        <v>4.2753754140330251</v>
      </c>
      <c r="AT165" s="22">
        <v>7.7770416651829102</v>
      </c>
      <c r="AU165" s="22">
        <v>25.665830628999998</v>
      </c>
      <c r="AV165" s="22">
        <v>5.7431914143128493</v>
      </c>
      <c r="AW165" s="22">
        <v>4.1895781771293201</v>
      </c>
      <c r="AX165" s="22">
        <v>6.4824346966068855</v>
      </c>
      <c r="AY165" s="22">
        <v>26.194968312</v>
      </c>
      <c r="AZ165" s="22">
        <v>5.9886377632773682</v>
      </c>
      <c r="BA165" s="22">
        <v>4.3686278714708848</v>
      </c>
      <c r="BB165" s="22">
        <v>5.0021465920364978</v>
      </c>
      <c r="BC165" s="22">
        <v>26.490193900999998</v>
      </c>
      <c r="BD165" s="22">
        <v>7.5547309125314701</v>
      </c>
      <c r="BE165" s="22">
        <v>5.5110710199118547</v>
      </c>
      <c r="BF165" s="22">
        <v>4.1249794469721373</v>
      </c>
      <c r="BG165" s="22">
        <v>26.651331001999999</v>
      </c>
      <c r="BH165" s="22">
        <v>7.6613238318948955</v>
      </c>
      <c r="BI165" s="22">
        <v>5.5888290705470078</v>
      </c>
      <c r="BJ165" s="22">
        <v>3.5514761053530819</v>
      </c>
      <c r="BK165" s="25">
        <v>24.429765865</v>
      </c>
      <c r="BL165" s="25">
        <v>10.03975059820162</v>
      </c>
      <c r="BM165" s="25">
        <v>7.323858282908918</v>
      </c>
      <c r="BN165" s="25">
        <v>9.4148840816727919</v>
      </c>
      <c r="BO165" s="25">
        <v>24.397248453</v>
      </c>
      <c r="BP165" s="25">
        <v>6.0900162875237296</v>
      </c>
      <c r="BQ165" s="25">
        <v>4.4425820934655826</v>
      </c>
      <c r="BR165" s="25">
        <v>9.5779638892662327</v>
      </c>
      <c r="BS165" s="25">
        <v>24.439482590000001</v>
      </c>
      <c r="BT165" s="25">
        <v>6.0876785712884329</v>
      </c>
      <c r="BU165" s="25">
        <v>4.4408767620188003</v>
      </c>
      <c r="BV165" s="25">
        <v>9.360479037538628</v>
      </c>
      <c r="BW165" s="25">
        <v>24.47864212</v>
      </c>
      <c r="BX165" s="25">
        <v>6.0830828404746322</v>
      </c>
      <c r="BY165" s="25">
        <v>4.4375242403742181</v>
      </c>
      <c r="BZ165" s="25">
        <v>9.2593767464207719</v>
      </c>
      <c r="CA165" s="25">
        <v>24.526177643</v>
      </c>
      <c r="CB165" s="25">
        <v>6.077950569427748</v>
      </c>
      <c r="CC165" s="25">
        <v>4.4337803200995864</v>
      </c>
      <c r="CD165" s="25">
        <v>9.2434151581564787</v>
      </c>
      <c r="CE165" s="25">
        <v>24.583313359999998</v>
      </c>
      <c r="CF165" s="25">
        <v>6.0723036367939951</v>
      </c>
      <c r="CG165" s="25">
        <v>4.4296609613627114</v>
      </c>
      <c r="CH165" s="25">
        <v>9.0545437819412182</v>
      </c>
      <c r="CI165" s="25">
        <v>24.641006732000001</v>
      </c>
      <c r="CJ165" s="25">
        <v>6.0661535825417321</v>
      </c>
      <c r="CK165" s="25">
        <v>4.4251745824098476</v>
      </c>
      <c r="CL165" s="25">
        <v>8.8780524468697326</v>
      </c>
      <c r="CM165" s="25">
        <v>24.694361184999998</v>
      </c>
      <c r="CN165" s="25">
        <v>6.0594509439395248</v>
      </c>
      <c r="CO165" s="25">
        <v>4.4202851008670576</v>
      </c>
      <c r="CP165" s="25">
        <v>8.6372778924172522</v>
      </c>
      <c r="CQ165" s="25">
        <v>24.754335474000001</v>
      </c>
      <c r="CR165" s="25">
        <v>6.052401627231065</v>
      </c>
      <c r="CS165" s="25">
        <v>4.4151427224723845</v>
      </c>
      <c r="CT165" s="25">
        <v>8.5061826020924709</v>
      </c>
      <c r="CU165" s="25">
        <v>24.822434436999998</v>
      </c>
      <c r="CV165" s="25">
        <v>5.7482574257487205</v>
      </c>
      <c r="CW165" s="25">
        <v>4.1932737619402181</v>
      </c>
      <c r="CX165" s="25">
        <v>8.2068509123766891</v>
      </c>
      <c r="CY165" s="25">
        <v>25.033828781</v>
      </c>
      <c r="CZ165" s="25">
        <v>5.7884897501369323</v>
      </c>
      <c r="DA165" s="25">
        <v>4.2226226824466764</v>
      </c>
      <c r="DB165" s="25">
        <v>7.2760847128784736</v>
      </c>
      <c r="DC165" s="25">
        <v>25.235433545999999</v>
      </c>
      <c r="DD165" s="25">
        <v>6.0691298352510632</v>
      </c>
      <c r="DE165" s="25">
        <v>4.4273457173244113</v>
      </c>
      <c r="DF165" s="25">
        <v>6.338248303678423</v>
      </c>
      <c r="DG165" s="25">
        <v>25.444387523</v>
      </c>
      <c r="DH165" s="25">
        <v>7.406428440437212</v>
      </c>
      <c r="DI165" s="25">
        <v>5.4028864312610221</v>
      </c>
      <c r="DJ165" s="25">
        <v>5.5802779560516118</v>
      </c>
      <c r="DK165" s="25">
        <v>25.574218440999999</v>
      </c>
      <c r="DL165" s="25">
        <v>8.0102799243417486</v>
      </c>
      <c r="DM165" s="25">
        <v>5.8433876816440007</v>
      </c>
      <c r="DN165" s="25">
        <v>5.241910187338398</v>
      </c>
      <c r="DO165" s="27">
        <v>24.406723250999999</v>
      </c>
      <c r="DP165" s="27">
        <v>10.038341983049305</v>
      </c>
      <c r="DQ165" s="27">
        <v>7.322830717766756</v>
      </c>
      <c r="DR165" s="27">
        <v>9.4631856684964912</v>
      </c>
      <c r="DS165" s="27">
        <v>24.351472649000002</v>
      </c>
      <c r="DT165" s="27">
        <v>6.0870378468377382</v>
      </c>
      <c r="DU165" s="27">
        <v>4.4404093624525078</v>
      </c>
      <c r="DV165" s="27">
        <v>9.6413471210208357</v>
      </c>
      <c r="DW165" s="27">
        <v>24.401533528999998</v>
      </c>
      <c r="DX165" s="27">
        <v>6.0829061682647669</v>
      </c>
      <c r="DY165" s="27">
        <v>4.4373953604568417</v>
      </c>
      <c r="DZ165" s="27">
        <v>9.3591579741422262</v>
      </c>
      <c r="EA165" s="27">
        <v>24.450331502000001</v>
      </c>
      <c r="EB165" s="27">
        <v>6.071296438209294</v>
      </c>
      <c r="EC165" s="27">
        <v>4.4289262240178999</v>
      </c>
      <c r="ED165" s="27">
        <v>9.2254823349431234</v>
      </c>
      <c r="EE165" s="27">
        <v>24.508120485999999</v>
      </c>
      <c r="EF165" s="27">
        <v>6.0585337949666203</v>
      </c>
      <c r="EG165" s="27">
        <v>4.4196160534603353</v>
      </c>
      <c r="EH165" s="27">
        <v>9.1787500155984407</v>
      </c>
      <c r="EI165" s="27">
        <v>24.574726027000001</v>
      </c>
      <c r="EJ165" s="27">
        <v>6.0447957958249257</v>
      </c>
      <c r="EK165" s="27">
        <v>4.4095943743538326</v>
      </c>
      <c r="EL165" s="27">
        <v>8.9804107568073928</v>
      </c>
      <c r="EM165" s="27">
        <v>24.644889267</v>
      </c>
      <c r="EN165" s="27">
        <v>6.0299457761271276</v>
      </c>
      <c r="EO165" s="27">
        <v>4.3987614917337643</v>
      </c>
      <c r="EP165" s="27">
        <v>8.7859081338186105</v>
      </c>
      <c r="EQ165" s="27">
        <v>24.726503190999999</v>
      </c>
      <c r="ER165" s="27">
        <v>6.0141897996308611</v>
      </c>
      <c r="ES165" s="27">
        <v>4.3872677262424018</v>
      </c>
      <c r="ET165" s="27">
        <v>8.5674810146790428</v>
      </c>
      <c r="EU165" s="27">
        <v>24.816612540000001</v>
      </c>
      <c r="EV165" s="27">
        <v>5.9977112544033204</v>
      </c>
      <c r="EW165" s="27">
        <v>4.3752468569215406</v>
      </c>
      <c r="EX165" s="27">
        <v>8.4222956548480088</v>
      </c>
      <c r="EY165" s="27">
        <v>24.918232271000001</v>
      </c>
      <c r="EZ165" s="27">
        <v>5.6894590384689119</v>
      </c>
      <c r="FA165" s="27">
        <v>4.1503811570404467</v>
      </c>
      <c r="FB165" s="27">
        <v>8.1430172389071078</v>
      </c>
      <c r="FC165" s="27">
        <v>25.390503682000002</v>
      </c>
      <c r="FD165" s="27">
        <v>5.6757441930862509</v>
      </c>
      <c r="FE165" s="27">
        <v>4.1403763682788002</v>
      </c>
      <c r="FF165" s="27">
        <v>7.0867141867372325</v>
      </c>
      <c r="FG165" s="27">
        <v>25.860894389999999</v>
      </c>
      <c r="FH165" s="27">
        <v>6.0370713970136807</v>
      </c>
      <c r="FI165" s="27">
        <v>4.4039595329640111</v>
      </c>
      <c r="FJ165" s="27">
        <v>6.2668414381874271</v>
      </c>
      <c r="FK165" s="27">
        <v>26.147163866</v>
      </c>
      <c r="FL165" s="27">
        <v>7.6715711110446927</v>
      </c>
      <c r="FM165" s="27">
        <v>5.596304318018988</v>
      </c>
      <c r="FN165" s="27">
        <v>5.9475265153851922</v>
      </c>
      <c r="FO165" s="27">
        <v>26.299921790999999</v>
      </c>
      <c r="FP165" s="27">
        <v>8.0677051243656912</v>
      </c>
      <c r="FQ165" s="27">
        <v>5.885278565558826</v>
      </c>
      <c r="FR165" s="27">
        <v>5.9220480049866655</v>
      </c>
      <c r="FS165" s="28">
        <v>24.407591286999999</v>
      </c>
      <c r="FT165" s="28">
        <v>10.037982271947866</v>
      </c>
      <c r="FU165" s="28">
        <v>7.322568313526336</v>
      </c>
      <c r="FV165" s="28">
        <v>9.4571305230586749</v>
      </c>
      <c r="FW165" s="28">
        <v>24.353132871</v>
      </c>
      <c r="FX165" s="28">
        <v>6.0854959196275988</v>
      </c>
      <c r="FY165" s="28">
        <v>4.4392845480202006</v>
      </c>
      <c r="FZ165" s="28">
        <v>9.6256862089692046</v>
      </c>
      <c r="GA165" s="28">
        <v>24.411954015999999</v>
      </c>
      <c r="GB165" s="28">
        <v>6.0792391017189908</v>
      </c>
      <c r="GC165" s="28">
        <v>4.4347202864664501</v>
      </c>
      <c r="GD165" s="28">
        <v>9.3406906186053593</v>
      </c>
      <c r="GE165" s="28">
        <v>24.477409384000001</v>
      </c>
      <c r="GF165" s="28">
        <v>6.0636727939113841</v>
      </c>
      <c r="GG165" s="28">
        <v>4.4233648816428017</v>
      </c>
      <c r="GH165" s="28">
        <v>9.211872664121195</v>
      </c>
      <c r="GI165" s="28">
        <v>24.562441741000001</v>
      </c>
      <c r="GJ165" s="28">
        <v>6.0450622221599204</v>
      </c>
      <c r="GK165" s="28">
        <v>4.4097887286558892</v>
      </c>
      <c r="GL165" s="28">
        <v>9.1728330648118348</v>
      </c>
      <c r="GM165" s="28">
        <v>24.672643103999999</v>
      </c>
      <c r="GN165" s="28">
        <v>6.0234360399865388</v>
      </c>
      <c r="GO165" s="28">
        <v>4.3940127298510392</v>
      </c>
      <c r="GP165" s="28">
        <v>8.9984341075995857</v>
      </c>
      <c r="GQ165" s="28">
        <v>24.800717689999999</v>
      </c>
      <c r="GR165" s="28">
        <v>5.9981693290100173</v>
      </c>
      <c r="GS165" s="28">
        <v>4.3755810159695798</v>
      </c>
      <c r="GT165" s="28">
        <v>8.8355214881718158</v>
      </c>
      <c r="GU165" s="28">
        <v>24.965023338000002</v>
      </c>
      <c r="GV165" s="28">
        <v>5.9693804508865176</v>
      </c>
      <c r="GW165" s="28">
        <v>4.3545799301917905</v>
      </c>
      <c r="GX165" s="28">
        <v>8.6433840729462972</v>
      </c>
      <c r="GY165" s="28">
        <v>25.155577327</v>
      </c>
      <c r="GZ165" s="28">
        <v>5.9380279760168202</v>
      </c>
      <c r="HA165" s="28">
        <v>4.3317087362793387</v>
      </c>
      <c r="HB165" s="28">
        <v>8.5490154731185939</v>
      </c>
      <c r="HC165" s="28">
        <v>25.377928628999999</v>
      </c>
      <c r="HD165" s="28">
        <v>5.6102897714265536</v>
      </c>
      <c r="HE165" s="28">
        <v>4.0926282789675712</v>
      </c>
      <c r="HF165" s="28">
        <v>8.3356775875035751</v>
      </c>
      <c r="HG165" s="28">
        <v>26.412980568999998</v>
      </c>
      <c r="HH165" s="28">
        <v>5.4893507664536267</v>
      </c>
      <c r="HI165" s="28">
        <v>4.0044049586137387</v>
      </c>
      <c r="HJ165" s="28">
        <v>7.4309737763771651</v>
      </c>
      <c r="HK165" s="28">
        <v>27.379134364999999</v>
      </c>
      <c r="HL165" s="28">
        <v>5.6804781633278294</v>
      </c>
      <c r="HM165" s="28">
        <v>4.143829733661307</v>
      </c>
      <c r="HN165" s="28">
        <v>3.2848963889771632</v>
      </c>
      <c r="HO165" s="28">
        <v>27.902834110000001</v>
      </c>
      <c r="HP165" s="28">
        <v>7.2456749517537027</v>
      </c>
      <c r="HQ165" s="28">
        <v>5.2856189993576717</v>
      </c>
      <c r="HR165" s="28">
        <v>-0.14060341630574413</v>
      </c>
      <c r="HS165" s="28">
        <v>28.175373453999999</v>
      </c>
      <c r="HT165" s="28">
        <v>6.5822642681063366</v>
      </c>
      <c r="HU165" s="28">
        <v>4.8016701419755616</v>
      </c>
      <c r="HV165" s="28">
        <v>-3.2058950513378441</v>
      </c>
      <c r="HW165" s="29">
        <v>24.391033358000001</v>
      </c>
      <c r="HX165" s="29">
        <v>10.037965496911076</v>
      </c>
      <c r="HY165" s="29">
        <v>7.3225560763705477</v>
      </c>
      <c r="HZ165" s="29">
        <v>9.5141198005048313</v>
      </c>
      <c r="IA165" s="29">
        <v>24.320095717000001</v>
      </c>
      <c r="IB165" s="29">
        <v>6.0863797826292361</v>
      </c>
      <c r="IC165" s="29">
        <v>4.4399293137743072</v>
      </c>
      <c r="ID165" s="29">
        <v>9.7373459225221879</v>
      </c>
      <c r="IE165" s="29">
        <v>24.362007939000001</v>
      </c>
      <c r="IF165" s="29">
        <v>6.0816822093839678</v>
      </c>
      <c r="IG165" s="29">
        <v>4.436502499493872</v>
      </c>
      <c r="IH165" s="29">
        <v>9.5075296530072411</v>
      </c>
      <c r="II165" s="29">
        <v>24.413097883999999</v>
      </c>
      <c r="IJ165" s="29">
        <v>6.0624739208026588</v>
      </c>
      <c r="IK165" s="29">
        <v>4.4224903204013035</v>
      </c>
      <c r="IL165" s="29">
        <v>9.4196823266624516</v>
      </c>
      <c r="IM165" s="29">
        <v>24.48293567</v>
      </c>
      <c r="IN165" s="29">
        <v>6.0411125799556169</v>
      </c>
      <c r="IO165" s="29">
        <v>4.4069075196567633</v>
      </c>
      <c r="IP165" s="29">
        <v>9.4115621480464728</v>
      </c>
      <c r="IQ165" s="29">
        <v>24.579806215000001</v>
      </c>
      <c r="IR165" s="29">
        <v>6.0174785366516259</v>
      </c>
      <c r="IS165" s="29">
        <v>4.3896668141115907</v>
      </c>
      <c r="IT165" s="29">
        <v>9.2641211874253813</v>
      </c>
      <c r="IU165" s="29">
        <v>24.695290892999999</v>
      </c>
      <c r="IV165" s="29">
        <v>5.9917339923465907</v>
      </c>
      <c r="IW165" s="29">
        <v>4.3708865274696178</v>
      </c>
      <c r="IX165" s="29">
        <v>9.1261755326271956</v>
      </c>
      <c r="IY165" s="29">
        <v>24.849666501999998</v>
      </c>
      <c r="IZ165" s="29">
        <v>5.9643666263717154</v>
      </c>
      <c r="JA165" s="29">
        <v>4.3509224150132395</v>
      </c>
      <c r="JB165" s="29">
        <v>8.9683447185856355</v>
      </c>
      <c r="JC165" s="29">
        <v>25.032335498000002</v>
      </c>
      <c r="JD165" s="29">
        <v>5.9355073205698217</v>
      </c>
      <c r="JE165" s="29">
        <v>4.3298699532245912</v>
      </c>
      <c r="JF165" s="29">
        <v>8.8833228843118004</v>
      </c>
      <c r="JG165" s="29">
        <v>25.258504813999998</v>
      </c>
      <c r="JH165" s="29">
        <v>5.6085499391472604</v>
      </c>
      <c r="JI165" s="29">
        <v>4.0913590955426518</v>
      </c>
      <c r="JJ165" s="29">
        <v>8.517546634299233</v>
      </c>
      <c r="JK165" s="29">
        <v>26.552274213</v>
      </c>
      <c r="JL165" s="29">
        <v>5.5482638914444316</v>
      </c>
      <c r="JM165" s="29">
        <v>4.0473812630762458</v>
      </c>
      <c r="JN165" s="29">
        <v>3.9557595551550619</v>
      </c>
      <c r="JO165" s="29">
        <v>27.493179077000001</v>
      </c>
      <c r="JP165" s="29">
        <v>5.2026891135808429</v>
      </c>
      <c r="JQ165" s="29">
        <v>3.7952892738913739</v>
      </c>
      <c r="JR165" s="29">
        <v>-2.2276928017912923E-2</v>
      </c>
      <c r="JS165" s="29">
        <v>28.002715698999999</v>
      </c>
      <c r="JT165" s="29">
        <v>7.2358483034797034</v>
      </c>
      <c r="JU165" s="29">
        <v>5.2784505962533501</v>
      </c>
      <c r="JV165" s="29">
        <v>-3.3240645649560285</v>
      </c>
      <c r="JW165" s="29">
        <v>28.161526837</v>
      </c>
      <c r="JX165" s="29">
        <v>7.4796121685673631</v>
      </c>
      <c r="JY165" s="29">
        <v>5.4562729420311369</v>
      </c>
      <c r="JZ165" s="29">
        <v>-3.2525970568558904</v>
      </c>
    </row>
    <row r="166" spans="1:286" ht="15" thickBot="1" x14ac:dyDescent="0.35">
      <c r="A166" s="2"/>
      <c r="B166" s="74" t="s">
        <v>655</v>
      </c>
      <c r="C166" s="74" t="s">
        <v>548</v>
      </c>
      <c r="D166" s="74" t="s">
        <v>880</v>
      </c>
      <c r="E166" s="87">
        <v>382793</v>
      </c>
      <c r="F166" s="84">
        <v>410428</v>
      </c>
      <c r="G166" s="22">
        <v>1.2910826012105265</v>
      </c>
      <c r="H166" s="22">
        <v>1.2910826012105265</v>
      </c>
      <c r="I166" s="22">
        <v>1.2910826012105265</v>
      </c>
      <c r="J166" s="22">
        <v>1.2910826012105265</v>
      </c>
      <c r="K166" s="22">
        <v>1.2378052052105266</v>
      </c>
      <c r="L166" s="22">
        <v>1.2378052052105266</v>
      </c>
      <c r="M166" s="22">
        <v>1.2378052052105266</v>
      </c>
      <c r="N166" s="22">
        <v>1.2378052052105266</v>
      </c>
      <c r="O166" s="22">
        <v>1.3135576782105267</v>
      </c>
      <c r="P166" s="22">
        <v>1.3135576782105267</v>
      </c>
      <c r="Q166" s="22">
        <v>1.3135576782105267</v>
      </c>
      <c r="R166" s="22">
        <v>1.3135576782105267</v>
      </c>
      <c r="S166" s="22">
        <v>1.3858055122105268</v>
      </c>
      <c r="T166" s="22">
        <v>1.3858055122105268</v>
      </c>
      <c r="U166" s="22">
        <v>1.3858055122105268</v>
      </c>
      <c r="V166" s="22">
        <v>1.3858055122105268</v>
      </c>
      <c r="W166" s="22">
        <v>1.4330270912105267</v>
      </c>
      <c r="X166" s="22">
        <v>1.4330270912105267</v>
      </c>
      <c r="Y166" s="22">
        <v>1.4330270912105267</v>
      </c>
      <c r="Z166" s="22">
        <v>1.4330270912105267</v>
      </c>
      <c r="AA166" s="22">
        <v>1.4837323832105267</v>
      </c>
      <c r="AB166" s="22">
        <v>1.4837323832105267</v>
      </c>
      <c r="AC166" s="22">
        <v>1.4837323832105267</v>
      </c>
      <c r="AD166" s="22">
        <v>1.4837323832105267</v>
      </c>
      <c r="AE166" s="22">
        <v>1.5337827092105263</v>
      </c>
      <c r="AF166" s="22">
        <v>1.5337827092105263</v>
      </c>
      <c r="AG166" s="22">
        <v>1.5337827092105263</v>
      </c>
      <c r="AH166" s="22">
        <v>1.5337827092105263</v>
      </c>
      <c r="AI166" s="22">
        <v>1.5882850202105265</v>
      </c>
      <c r="AJ166" s="22">
        <v>1.5882850202105265</v>
      </c>
      <c r="AK166" s="22">
        <v>1.5882850202105265</v>
      </c>
      <c r="AL166" s="22">
        <v>1.5882850202105265</v>
      </c>
      <c r="AM166" s="22">
        <v>1.6453346422105266</v>
      </c>
      <c r="AN166" s="22">
        <v>1.6453346422105266</v>
      </c>
      <c r="AO166" s="22">
        <v>1.6453346422105266</v>
      </c>
      <c r="AP166" s="22">
        <v>1.6453346422105266</v>
      </c>
      <c r="AQ166" s="22">
        <v>1.706239872210527</v>
      </c>
      <c r="AR166" s="22">
        <v>1.706239872210527</v>
      </c>
      <c r="AS166" s="22">
        <v>1.706239872210527</v>
      </c>
      <c r="AT166" s="22">
        <v>1.706239872210527</v>
      </c>
      <c r="AU166" s="22">
        <v>2.0044106432105266</v>
      </c>
      <c r="AV166" s="22">
        <v>2.0044106432105266</v>
      </c>
      <c r="AW166" s="22">
        <v>2.0044106432105266</v>
      </c>
      <c r="AX166" s="22">
        <v>2.0044106432105266</v>
      </c>
      <c r="AY166" s="22">
        <v>2.2532329772105264</v>
      </c>
      <c r="AZ166" s="22">
        <v>2.2532329772105264</v>
      </c>
      <c r="BA166" s="22">
        <v>2.2532329772105264</v>
      </c>
      <c r="BB166" s="22">
        <v>1.8287633164900576</v>
      </c>
      <c r="BC166" s="22">
        <v>2.3762519792105268</v>
      </c>
      <c r="BD166" s="22">
        <v>2.3762519792105268</v>
      </c>
      <c r="BE166" s="22">
        <v>2.3762519792105268</v>
      </c>
      <c r="BF166" s="22">
        <v>1.1321603493439412</v>
      </c>
      <c r="BG166" s="22">
        <v>2.4217218232105271</v>
      </c>
      <c r="BH166" s="22">
        <v>2.4217218232105271</v>
      </c>
      <c r="BI166" s="22">
        <v>2.4217218232105271</v>
      </c>
      <c r="BJ166" s="22">
        <v>0.5623861345553447</v>
      </c>
      <c r="BK166" s="25">
        <v>1.3139316082105266</v>
      </c>
      <c r="BL166" s="25">
        <v>1.3139316082105266</v>
      </c>
      <c r="BM166" s="25">
        <v>1.3139316082105266</v>
      </c>
      <c r="BN166" s="25">
        <v>1.3139316082105266</v>
      </c>
      <c r="BO166" s="25">
        <v>1.2747984452105268</v>
      </c>
      <c r="BP166" s="25">
        <v>1.2747984452105268</v>
      </c>
      <c r="BQ166" s="25">
        <v>1.2747984452105268</v>
      </c>
      <c r="BR166" s="25">
        <v>1.2747984452105268</v>
      </c>
      <c r="BS166" s="25">
        <v>1.3276283362105268</v>
      </c>
      <c r="BT166" s="25">
        <v>1.3276283362105268</v>
      </c>
      <c r="BU166" s="25">
        <v>1.3276283362105268</v>
      </c>
      <c r="BV166" s="25">
        <v>1.3276283362105268</v>
      </c>
      <c r="BW166" s="25">
        <v>1.3491986892105268</v>
      </c>
      <c r="BX166" s="25">
        <v>1.3491986892105268</v>
      </c>
      <c r="BY166" s="25">
        <v>1.3491986892105268</v>
      </c>
      <c r="BZ166" s="25">
        <v>1.3491986892105268</v>
      </c>
      <c r="CA166" s="25">
        <v>1.3657183862105269</v>
      </c>
      <c r="CB166" s="25">
        <v>1.3657183862105269</v>
      </c>
      <c r="CC166" s="25">
        <v>1.3657183862105269</v>
      </c>
      <c r="CD166" s="25">
        <v>1.3657183862105269</v>
      </c>
      <c r="CE166" s="25">
        <v>1.3872665012105267</v>
      </c>
      <c r="CF166" s="25">
        <v>1.3872665012105267</v>
      </c>
      <c r="CG166" s="25">
        <v>1.3872665012105267</v>
      </c>
      <c r="CH166" s="25">
        <v>1.3872665012105267</v>
      </c>
      <c r="CI166" s="25">
        <v>1.4105340492105269</v>
      </c>
      <c r="CJ166" s="25">
        <v>1.4105340492105269</v>
      </c>
      <c r="CK166" s="25">
        <v>1.4105340492105269</v>
      </c>
      <c r="CL166" s="25">
        <v>1.4105340492105269</v>
      </c>
      <c r="CM166" s="25">
        <v>1.4380607142105268</v>
      </c>
      <c r="CN166" s="25">
        <v>1.4380607142105268</v>
      </c>
      <c r="CO166" s="25">
        <v>1.4380607142105268</v>
      </c>
      <c r="CP166" s="25">
        <v>1.4380607142105268</v>
      </c>
      <c r="CQ166" s="25">
        <v>1.4697058902105269</v>
      </c>
      <c r="CR166" s="25">
        <v>1.4697058902105269</v>
      </c>
      <c r="CS166" s="25">
        <v>1.4697058902105269</v>
      </c>
      <c r="CT166" s="25">
        <v>1.4697058902105269</v>
      </c>
      <c r="CU166" s="25">
        <v>1.5054862802105271</v>
      </c>
      <c r="CV166" s="25">
        <v>1.5054862802105271</v>
      </c>
      <c r="CW166" s="25">
        <v>1.5054862802105271</v>
      </c>
      <c r="CX166" s="25">
        <v>1.5054862802105271</v>
      </c>
      <c r="CY166" s="25">
        <v>1.614917098210527</v>
      </c>
      <c r="CZ166" s="25">
        <v>1.614917098210527</v>
      </c>
      <c r="DA166" s="25">
        <v>1.614917098210527</v>
      </c>
      <c r="DB166" s="25">
        <v>1.614917098210527</v>
      </c>
      <c r="DC166" s="25">
        <v>1.7227176312105268</v>
      </c>
      <c r="DD166" s="25">
        <v>1.7227176312105268</v>
      </c>
      <c r="DE166" s="25">
        <v>1.7227176312105268</v>
      </c>
      <c r="DF166" s="25">
        <v>1.7227176312105268</v>
      </c>
      <c r="DG166" s="25">
        <v>1.8219873562105269</v>
      </c>
      <c r="DH166" s="25">
        <v>1.8219873562105269</v>
      </c>
      <c r="DI166" s="25">
        <v>1.8219873562105269</v>
      </c>
      <c r="DJ166" s="25">
        <v>1.8219873562105269</v>
      </c>
      <c r="DK166" s="25">
        <v>1.8625182932105266</v>
      </c>
      <c r="DL166" s="25">
        <v>1.8625182932105266</v>
      </c>
      <c r="DM166" s="25">
        <v>1.8625182932105266</v>
      </c>
      <c r="DN166" s="25">
        <v>1.8625182932105266</v>
      </c>
      <c r="DO166" s="27">
        <v>1.2903767132105268</v>
      </c>
      <c r="DP166" s="27">
        <v>1.2903767132105268</v>
      </c>
      <c r="DQ166" s="27">
        <v>1.2903767132105268</v>
      </c>
      <c r="DR166" s="27">
        <v>1.2903767132105268</v>
      </c>
      <c r="DS166" s="27">
        <v>1.2278406492105267</v>
      </c>
      <c r="DT166" s="27">
        <v>1.2278406492105267</v>
      </c>
      <c r="DU166" s="27">
        <v>1.2278406492105267</v>
      </c>
      <c r="DV166" s="27">
        <v>1.2278406492105267</v>
      </c>
      <c r="DW166" s="27">
        <v>1.2912738832105268</v>
      </c>
      <c r="DX166" s="27">
        <v>1.2912738832105268</v>
      </c>
      <c r="DY166" s="27">
        <v>1.2912738832105268</v>
      </c>
      <c r="DZ166" s="27">
        <v>1.2912738832105268</v>
      </c>
      <c r="EA166" s="27">
        <v>1.3524689052105265</v>
      </c>
      <c r="EB166" s="27">
        <v>1.3524689052105265</v>
      </c>
      <c r="EC166" s="27">
        <v>1.3524689052105265</v>
      </c>
      <c r="ED166" s="27">
        <v>1.3524689052105265</v>
      </c>
      <c r="EE166" s="27">
        <v>1.4184308642105266</v>
      </c>
      <c r="EF166" s="27">
        <v>1.4184308642105266</v>
      </c>
      <c r="EG166" s="27">
        <v>1.4184308642105266</v>
      </c>
      <c r="EH166" s="27">
        <v>1.4184308642105266</v>
      </c>
      <c r="EI166" s="27">
        <v>1.4674319802105269</v>
      </c>
      <c r="EJ166" s="27">
        <v>1.4674319802105269</v>
      </c>
      <c r="EK166" s="27">
        <v>1.4674319802105269</v>
      </c>
      <c r="EL166" s="27">
        <v>1.4674319802105269</v>
      </c>
      <c r="EM166" s="27">
        <v>1.5109124182105269</v>
      </c>
      <c r="EN166" s="27">
        <v>1.5109124182105269</v>
      </c>
      <c r="EO166" s="27">
        <v>1.5109124182105269</v>
      </c>
      <c r="EP166" s="27">
        <v>1.5109124182105269</v>
      </c>
      <c r="EQ166" s="27">
        <v>1.556515604210527</v>
      </c>
      <c r="ER166" s="27">
        <v>1.556515604210527</v>
      </c>
      <c r="ES166" s="27">
        <v>1.556515604210527</v>
      </c>
      <c r="ET166" s="27">
        <v>1.556515604210527</v>
      </c>
      <c r="EU166" s="27">
        <v>1.6038167052105265</v>
      </c>
      <c r="EV166" s="27">
        <v>1.6038167052105265</v>
      </c>
      <c r="EW166" s="27">
        <v>1.6038167052105265</v>
      </c>
      <c r="EX166" s="27">
        <v>1.6038167052105265</v>
      </c>
      <c r="EY166" s="27">
        <v>1.6540364922105271</v>
      </c>
      <c r="EZ166" s="27">
        <v>1.6540364922105271</v>
      </c>
      <c r="FA166" s="27">
        <v>1.6540364922105271</v>
      </c>
      <c r="FB166" s="27">
        <v>1.6540364922105271</v>
      </c>
      <c r="FC166" s="27">
        <v>1.8913517242105264</v>
      </c>
      <c r="FD166" s="27">
        <v>1.8913517242105264</v>
      </c>
      <c r="FE166" s="27">
        <v>1.8913517242105264</v>
      </c>
      <c r="FF166" s="27">
        <v>1.8913517242105264</v>
      </c>
      <c r="FG166" s="27">
        <v>2.1163690982105265</v>
      </c>
      <c r="FH166" s="27">
        <v>2.1163690982105265</v>
      </c>
      <c r="FI166" s="27">
        <v>2.1163690982105265</v>
      </c>
      <c r="FJ166" s="27">
        <v>2.1163690982105265</v>
      </c>
      <c r="FK166" s="27">
        <v>2.2359859252105263</v>
      </c>
      <c r="FL166" s="27">
        <v>2.2359859252105263</v>
      </c>
      <c r="FM166" s="27">
        <v>2.2359859252105263</v>
      </c>
      <c r="FN166" s="27">
        <v>2.2359859252105263</v>
      </c>
      <c r="FO166" s="27">
        <v>2.2782569282105269</v>
      </c>
      <c r="FP166" s="27">
        <v>2.2782569282105269</v>
      </c>
      <c r="FQ166" s="27">
        <v>2.2782569282105269</v>
      </c>
      <c r="FR166" s="27">
        <v>2.2782569282105269</v>
      </c>
      <c r="FS166" s="28">
        <v>1.2910751562105269</v>
      </c>
      <c r="FT166" s="28">
        <v>1.2910751562105269</v>
      </c>
      <c r="FU166" s="28">
        <v>1.2910751562105269</v>
      </c>
      <c r="FV166" s="28">
        <v>1.2910751562105269</v>
      </c>
      <c r="FW166" s="28">
        <v>1.2294472072105269</v>
      </c>
      <c r="FX166" s="28">
        <v>1.2294472072105269</v>
      </c>
      <c r="FY166" s="28">
        <v>1.2294472072105269</v>
      </c>
      <c r="FZ166" s="28">
        <v>1.2294472072105269</v>
      </c>
      <c r="GA166" s="28">
        <v>1.2931220422105265</v>
      </c>
      <c r="GB166" s="28">
        <v>1.2931220422105265</v>
      </c>
      <c r="GC166" s="28">
        <v>1.2931220422105265</v>
      </c>
      <c r="GD166" s="28">
        <v>1.2931220422105265</v>
      </c>
      <c r="GE166" s="28">
        <v>1.3501406982105268</v>
      </c>
      <c r="GF166" s="28">
        <v>1.3501406982105268</v>
      </c>
      <c r="GG166" s="28">
        <v>1.3501406982105268</v>
      </c>
      <c r="GH166" s="28">
        <v>1.3501406982105268</v>
      </c>
      <c r="GI166" s="28">
        <v>1.4080046022105268</v>
      </c>
      <c r="GJ166" s="28">
        <v>1.4080046022105268</v>
      </c>
      <c r="GK166" s="28">
        <v>1.4080046022105268</v>
      </c>
      <c r="GL166" s="28">
        <v>1.4080046022105268</v>
      </c>
      <c r="GM166" s="28">
        <v>1.4676365222105265</v>
      </c>
      <c r="GN166" s="28">
        <v>1.4676365222105265</v>
      </c>
      <c r="GO166" s="28">
        <v>1.4676365222105265</v>
      </c>
      <c r="GP166" s="28">
        <v>1.4676365222105265</v>
      </c>
      <c r="GQ166" s="28">
        <v>1.5239940932105265</v>
      </c>
      <c r="GR166" s="28">
        <v>1.5239940932105265</v>
      </c>
      <c r="GS166" s="28">
        <v>1.5239940932105265</v>
      </c>
      <c r="GT166" s="28">
        <v>1.5239940932105265</v>
      </c>
      <c r="GU166" s="28">
        <v>1.5865307012105268</v>
      </c>
      <c r="GV166" s="28">
        <v>1.5865307012105268</v>
      </c>
      <c r="GW166" s="28">
        <v>1.5865307012105268</v>
      </c>
      <c r="GX166" s="28">
        <v>1.5865307012105268</v>
      </c>
      <c r="GY166" s="28">
        <v>1.6447452062105263</v>
      </c>
      <c r="GZ166" s="28">
        <v>1.6447452062105263</v>
      </c>
      <c r="HA166" s="28">
        <v>1.6447452062105263</v>
      </c>
      <c r="HB166" s="28">
        <v>1.6447452062105263</v>
      </c>
      <c r="HC166" s="28">
        <v>1.7006120502105269</v>
      </c>
      <c r="HD166" s="28">
        <v>1.7006120502105269</v>
      </c>
      <c r="HE166" s="28">
        <v>1.7006120502105269</v>
      </c>
      <c r="HF166" s="28">
        <v>1.7006120502105269</v>
      </c>
      <c r="HG166" s="28">
        <v>1.9502796782105269</v>
      </c>
      <c r="HH166" s="28">
        <v>1.9502796782105269</v>
      </c>
      <c r="HI166" s="28">
        <v>1.9502796782105269</v>
      </c>
      <c r="HJ166" s="28">
        <v>1.9502796782105269</v>
      </c>
      <c r="HK166" s="28">
        <v>2.283581059210527</v>
      </c>
      <c r="HL166" s="28">
        <v>2.283581059210527</v>
      </c>
      <c r="HM166" s="28">
        <v>2.283581059210527</v>
      </c>
      <c r="HN166" s="28">
        <v>1.2527983971654795</v>
      </c>
      <c r="HO166" s="28">
        <v>2.3980674362105265</v>
      </c>
      <c r="HP166" s="28">
        <v>2.3980674362105265</v>
      </c>
      <c r="HQ166" s="28">
        <v>2.3980674362105265</v>
      </c>
      <c r="HR166" s="28">
        <v>-0.20208652108431124</v>
      </c>
      <c r="HS166" s="28">
        <v>2.4098787802105264</v>
      </c>
      <c r="HT166" s="28">
        <v>2.4098787802105264</v>
      </c>
      <c r="HU166" s="28">
        <v>2.4098787802105264</v>
      </c>
      <c r="HV166" s="28">
        <v>-1.3589951088286156</v>
      </c>
      <c r="HW166" s="29">
        <v>1.2753439342105266</v>
      </c>
      <c r="HX166" s="29">
        <v>1.2753439342105266</v>
      </c>
      <c r="HY166" s="29">
        <v>1.2753439342105266</v>
      </c>
      <c r="HZ166" s="29">
        <v>1.2753439342105266</v>
      </c>
      <c r="IA166" s="29">
        <v>1.1982114162105266</v>
      </c>
      <c r="IB166" s="29">
        <v>1.1982114162105266</v>
      </c>
      <c r="IC166" s="29">
        <v>1.1982114162105266</v>
      </c>
      <c r="ID166" s="29">
        <v>1.1982114162105266</v>
      </c>
      <c r="IE166" s="29">
        <v>1.2460858082105268</v>
      </c>
      <c r="IF166" s="29">
        <v>1.2460858082105268</v>
      </c>
      <c r="IG166" s="29">
        <v>1.2460858082105268</v>
      </c>
      <c r="IH166" s="29">
        <v>1.2460858082105268</v>
      </c>
      <c r="II166" s="29">
        <v>1.2901419082105265</v>
      </c>
      <c r="IJ166" s="29">
        <v>1.2901419082105265</v>
      </c>
      <c r="IK166" s="29">
        <v>1.2901419082105265</v>
      </c>
      <c r="IL166" s="29">
        <v>1.2901419082105265</v>
      </c>
      <c r="IM166" s="29">
        <v>1.3352530312105269</v>
      </c>
      <c r="IN166" s="29">
        <v>1.3352530312105269</v>
      </c>
      <c r="IO166" s="29">
        <v>1.3352530312105269</v>
      </c>
      <c r="IP166" s="29">
        <v>1.3352530312105269</v>
      </c>
      <c r="IQ166" s="29">
        <v>1.3860948542105267</v>
      </c>
      <c r="IR166" s="29">
        <v>1.3860948542105267</v>
      </c>
      <c r="IS166" s="29">
        <v>1.3860948542105267</v>
      </c>
      <c r="IT166" s="29">
        <v>1.3860948542105267</v>
      </c>
      <c r="IU166" s="29">
        <v>1.4343864012105265</v>
      </c>
      <c r="IV166" s="29">
        <v>1.4343864012105265</v>
      </c>
      <c r="IW166" s="29">
        <v>1.4343864012105265</v>
      </c>
      <c r="IX166" s="29">
        <v>1.4343864012105265</v>
      </c>
      <c r="IY166" s="29">
        <v>1.4902385702105265</v>
      </c>
      <c r="IZ166" s="29">
        <v>1.4902385702105265</v>
      </c>
      <c r="JA166" s="29">
        <v>1.4902385702105265</v>
      </c>
      <c r="JB166" s="29">
        <v>1.4902385702105265</v>
      </c>
      <c r="JC166" s="29">
        <v>1.5439033382105265</v>
      </c>
      <c r="JD166" s="29">
        <v>1.5439033382105265</v>
      </c>
      <c r="JE166" s="29">
        <v>1.5439033382105265</v>
      </c>
      <c r="JF166" s="29">
        <v>1.5439033382105265</v>
      </c>
      <c r="JG166" s="29">
        <v>1.6110027432105269</v>
      </c>
      <c r="JH166" s="29">
        <v>1.6110027432105269</v>
      </c>
      <c r="JI166" s="29">
        <v>1.6110027432105269</v>
      </c>
      <c r="JJ166" s="29">
        <v>1.6110027432105269</v>
      </c>
      <c r="JK166" s="29">
        <v>2.1971018012105263</v>
      </c>
      <c r="JL166" s="29">
        <v>2.1971018012105263</v>
      </c>
      <c r="JM166" s="29">
        <v>2.1971018012105263</v>
      </c>
      <c r="JN166" s="29">
        <v>1.2978375699409899</v>
      </c>
      <c r="JO166" s="29">
        <v>2.5261164022105271</v>
      </c>
      <c r="JP166" s="29">
        <v>2.5261164022105271</v>
      </c>
      <c r="JQ166" s="29">
        <v>2.5261164022105271</v>
      </c>
      <c r="JR166" s="29">
        <v>-0.57450338065060791</v>
      </c>
      <c r="JS166" s="29">
        <v>2.6317155162105266</v>
      </c>
      <c r="JT166" s="29">
        <v>2.6317155162105266</v>
      </c>
      <c r="JU166" s="29">
        <v>2.6317155162105266</v>
      </c>
      <c r="JV166" s="29">
        <v>-1.9931564353793281</v>
      </c>
      <c r="JW166" s="29">
        <v>2.4731030772105269</v>
      </c>
      <c r="JX166" s="29">
        <v>2.4731030772105269</v>
      </c>
      <c r="JY166" s="29">
        <v>2.4731030772105269</v>
      </c>
      <c r="JZ166" s="29">
        <v>-1.7992773810655063</v>
      </c>
    </row>
    <row r="167" spans="1:286" ht="15" thickBot="1" x14ac:dyDescent="0.35">
      <c r="A167" s="2"/>
      <c r="B167" s="74" t="s">
        <v>656</v>
      </c>
      <c r="C167" s="74" t="s">
        <v>495</v>
      </c>
      <c r="D167" s="74" t="s">
        <v>871</v>
      </c>
      <c r="E167" s="87">
        <v>385349</v>
      </c>
      <c r="F167" s="84">
        <v>433821</v>
      </c>
      <c r="G167" s="22">
        <v>-51.723724756072713</v>
      </c>
      <c r="H167" s="22">
        <v>-8.3900956957736454</v>
      </c>
      <c r="I167" s="22">
        <v>-6.120457998916546</v>
      </c>
      <c r="J167" s="22">
        <v>-51.723724756072713</v>
      </c>
      <c r="K167" s="22">
        <v>-51.735791097765286</v>
      </c>
      <c r="L167" s="22">
        <v>-8.3920529747974602</v>
      </c>
      <c r="M167" s="22">
        <v>-6.1218858067141904</v>
      </c>
      <c r="N167" s="22">
        <v>-51.735791097765286</v>
      </c>
      <c r="O167" s="22">
        <v>-51.750744299882719</v>
      </c>
      <c r="P167" s="22">
        <v>-8.3944785309095753</v>
      </c>
      <c r="Q167" s="22">
        <v>-6.1236552161281619</v>
      </c>
      <c r="R167" s="22">
        <v>-51.750744299882719</v>
      </c>
      <c r="S167" s="22">
        <v>-51.785975702241359</v>
      </c>
      <c r="T167" s="22">
        <v>-8.4001934100811617</v>
      </c>
      <c r="U167" s="22">
        <v>-6.1278241409183991</v>
      </c>
      <c r="V167" s="22">
        <v>-51.785975702241359</v>
      </c>
      <c r="W167" s="22">
        <v>-51.827177103007109</v>
      </c>
      <c r="X167" s="22">
        <v>-8.4068766815751381</v>
      </c>
      <c r="Y167" s="22">
        <v>-6.1326994944253741</v>
      </c>
      <c r="Z167" s="22">
        <v>-51.827177103007109</v>
      </c>
      <c r="AA167" s="22">
        <v>-51.87449007113608</v>
      </c>
      <c r="AB167" s="22">
        <v>-8.4145513092653363</v>
      </c>
      <c r="AC167" s="22">
        <v>-6.1382980284753295</v>
      </c>
      <c r="AD167" s="22">
        <v>-51.87449007113608</v>
      </c>
      <c r="AE167" s="22">
        <v>-51.928662097773731</v>
      </c>
      <c r="AF167" s="22">
        <v>-8.4233385435503259</v>
      </c>
      <c r="AG167" s="22">
        <v>-6.1447081935459149</v>
      </c>
      <c r="AH167" s="22">
        <v>-51.928662097773731</v>
      </c>
      <c r="AI167" s="22">
        <v>-51.989858757999222</v>
      </c>
      <c r="AJ167" s="22">
        <v>-8.433265242332654</v>
      </c>
      <c r="AK167" s="22">
        <v>-6.1519495821031089</v>
      </c>
      <c r="AL167" s="22">
        <v>-51.989858757999222</v>
      </c>
      <c r="AM167" s="22">
        <v>-52.055927209510266</v>
      </c>
      <c r="AN167" s="22">
        <v>-8.4439821934660735</v>
      </c>
      <c r="AO167" s="22">
        <v>-6.1597674487481315</v>
      </c>
      <c r="AP167" s="22">
        <v>-52.055927209510266</v>
      </c>
      <c r="AQ167" s="22">
        <v>-51.243518971124615</v>
      </c>
      <c r="AR167" s="22">
        <v>-8.3122016054238266</v>
      </c>
      <c r="AS167" s="22">
        <v>-6.0636353444872251</v>
      </c>
      <c r="AT167" s="22">
        <v>-51.243518971124615</v>
      </c>
      <c r="AU167" s="22">
        <v>-49.641043224582795</v>
      </c>
      <c r="AV167" s="22">
        <v>-8.0522643150015316</v>
      </c>
      <c r="AW167" s="22">
        <v>-5.8740147101024185</v>
      </c>
      <c r="AX167" s="22">
        <v>-49.641043224582795</v>
      </c>
      <c r="AY167" s="22">
        <v>-43.108563213902855</v>
      </c>
      <c r="AZ167" s="22">
        <v>-6.9926319571462843</v>
      </c>
      <c r="BA167" s="22">
        <v>-5.1010276577839493</v>
      </c>
      <c r="BB167" s="22">
        <v>-43.108563213902855</v>
      </c>
      <c r="BC167" s="22">
        <v>30.375620863000002</v>
      </c>
      <c r="BD167" s="22">
        <v>6.730748564839419</v>
      </c>
      <c r="BE167" s="22">
        <v>4.9099873691689622</v>
      </c>
      <c r="BF167" s="22">
        <v>17.677826564612936</v>
      </c>
      <c r="BG167" s="22">
        <v>30.373761391999999</v>
      </c>
      <c r="BH167" s="22">
        <v>7.9822123053909388</v>
      </c>
      <c r="BI167" s="22">
        <v>5.8229127443909547</v>
      </c>
      <c r="BJ167" s="22">
        <v>17.505816717428047</v>
      </c>
      <c r="BK167" s="25">
        <v>-51.719646477403423</v>
      </c>
      <c r="BL167" s="25">
        <v>-8.3894341589552752</v>
      </c>
      <c r="BM167" s="25">
        <v>-6.1199754170177947</v>
      </c>
      <c r="BN167" s="25">
        <v>-51.719646477403423</v>
      </c>
      <c r="BO167" s="25">
        <v>-51.725719202742582</v>
      </c>
      <c r="BP167" s="25">
        <v>-8.3904192145940559</v>
      </c>
      <c r="BQ167" s="25">
        <v>-6.1206940013918425</v>
      </c>
      <c r="BR167" s="25">
        <v>-51.725719202742582</v>
      </c>
      <c r="BS167" s="25">
        <v>-51.732488540069717</v>
      </c>
      <c r="BT167" s="25">
        <v>-8.3915172675328087</v>
      </c>
      <c r="BU167" s="25">
        <v>-6.1214950157230152</v>
      </c>
      <c r="BV167" s="25">
        <v>-51.732488540069717</v>
      </c>
      <c r="BW167" s="25">
        <v>-51.744537879858804</v>
      </c>
      <c r="BX167" s="25">
        <v>-8.3934717886810457</v>
      </c>
      <c r="BY167" s="25">
        <v>-6.1229208116888234</v>
      </c>
      <c r="BZ167" s="25">
        <v>-51.744537879858804</v>
      </c>
      <c r="CA167" s="25">
        <v>-51.757675702878004</v>
      </c>
      <c r="CB167" s="25">
        <v>-8.3956028724899756</v>
      </c>
      <c r="CC167" s="25">
        <v>-6.1244754076574122</v>
      </c>
      <c r="CD167" s="25">
        <v>-51.757675702878004</v>
      </c>
      <c r="CE167" s="25">
        <v>-51.771982339836001</v>
      </c>
      <c r="CF167" s="25">
        <v>-8.3979235493887945</v>
      </c>
      <c r="CG167" s="25">
        <v>-6.1261683091454646</v>
      </c>
      <c r="CH167" s="25">
        <v>-51.771982339836001</v>
      </c>
      <c r="CI167" s="25">
        <v>-51.78716885085413</v>
      </c>
      <c r="CJ167" s="25">
        <v>-8.400386950493953</v>
      </c>
      <c r="CK167" s="25">
        <v>-6.1279653259549631</v>
      </c>
      <c r="CL167" s="25">
        <v>-51.78716885085413</v>
      </c>
      <c r="CM167" s="25">
        <v>-51.803511318516875</v>
      </c>
      <c r="CN167" s="25">
        <v>-8.4030378591097215</v>
      </c>
      <c r="CO167" s="25">
        <v>-6.1298991268828775</v>
      </c>
      <c r="CP167" s="25">
        <v>-51.803511318516875</v>
      </c>
      <c r="CQ167" s="25">
        <v>-51.820432476362413</v>
      </c>
      <c r="CR167" s="25">
        <v>-8.4057826369515514</v>
      </c>
      <c r="CS167" s="25">
        <v>-6.1319014041043092</v>
      </c>
      <c r="CT167" s="25">
        <v>-51.820432476362413</v>
      </c>
      <c r="CU167" s="25">
        <v>-52.112986429058068</v>
      </c>
      <c r="CV167" s="25">
        <v>-8.4532377587717402</v>
      </c>
      <c r="CW167" s="25">
        <v>-6.1665192547779606</v>
      </c>
      <c r="CX167" s="25">
        <v>-52.112986429058068</v>
      </c>
      <c r="CY167" s="25">
        <v>-52.184155687689604</v>
      </c>
      <c r="CZ167" s="25">
        <v>-8.4647821108719015</v>
      </c>
      <c r="DA167" s="25">
        <v>-6.1749406989087259</v>
      </c>
      <c r="DB167" s="25">
        <v>-52.184155687689604</v>
      </c>
      <c r="DC167" s="25">
        <v>-52.223158251683493</v>
      </c>
      <c r="DD167" s="25">
        <v>-8.4711087094653408</v>
      </c>
      <c r="DE167" s="25">
        <v>-6.1795558645005393</v>
      </c>
      <c r="DF167" s="25">
        <v>-52.223158251683493</v>
      </c>
      <c r="DG167" s="25">
        <v>-25.025070929910239</v>
      </c>
      <c r="DH167" s="25">
        <v>-4.0593120639638203</v>
      </c>
      <c r="DI167" s="25">
        <v>-2.9612116348685902</v>
      </c>
      <c r="DJ167" s="25">
        <v>-25.025070929910239</v>
      </c>
      <c r="DK167" s="25">
        <v>30.097845060000001</v>
      </c>
      <c r="DL167" s="25">
        <v>7.7522578656578567</v>
      </c>
      <c r="DM167" s="25">
        <v>5.6551641821475362</v>
      </c>
      <c r="DN167" s="25">
        <v>18.896040813020772</v>
      </c>
      <c r="DO167" s="27">
        <v>-51.722978813984113</v>
      </c>
      <c r="DP167" s="27">
        <v>-8.3899746966472986</v>
      </c>
      <c r="DQ167" s="27">
        <v>-6.1203697317384869</v>
      </c>
      <c r="DR167" s="27">
        <v>-51.722978813984113</v>
      </c>
      <c r="DS167" s="27">
        <v>-51.732590461443401</v>
      </c>
      <c r="DT167" s="27">
        <v>-8.3915338001797259</v>
      </c>
      <c r="DU167" s="27">
        <v>-6.1215070760587658</v>
      </c>
      <c r="DV167" s="27">
        <v>-51.732590461443401</v>
      </c>
      <c r="DW167" s="27">
        <v>-51.743152156579505</v>
      </c>
      <c r="DX167" s="27">
        <v>-8.3932470107677002</v>
      </c>
      <c r="DY167" s="27">
        <v>-6.122756839330509</v>
      </c>
      <c r="DZ167" s="27">
        <v>-51.743152156579505</v>
      </c>
      <c r="EA167" s="27">
        <v>-51.771562328812891</v>
      </c>
      <c r="EB167" s="27">
        <v>-8.3978554194794786</v>
      </c>
      <c r="EC167" s="27">
        <v>-6.1261186093251574</v>
      </c>
      <c r="ED167" s="27">
        <v>-51.771562328812891</v>
      </c>
      <c r="EE167" s="27">
        <v>-51.802230497907019</v>
      </c>
      <c r="EF167" s="27">
        <v>-8.4028300974387182</v>
      </c>
      <c r="EG167" s="27">
        <v>-6.1297475676364437</v>
      </c>
      <c r="EH167" s="27">
        <v>-51.802230497907019</v>
      </c>
      <c r="EI167" s="27">
        <v>-51.834991144758042</v>
      </c>
      <c r="EJ167" s="27">
        <v>-8.4081441958226186</v>
      </c>
      <c r="EK167" s="27">
        <v>-6.1336241284219373</v>
      </c>
      <c r="EL167" s="27">
        <v>-51.834991144758042</v>
      </c>
      <c r="EM167" s="27">
        <v>-51.869684664179374</v>
      </c>
      <c r="EN167" s="27">
        <v>-8.4137718251037832</v>
      </c>
      <c r="EO167" s="27">
        <v>-6.1377294056318492</v>
      </c>
      <c r="EP167" s="27">
        <v>-51.869684664179374</v>
      </c>
      <c r="EQ167" s="27">
        <v>-51.906282631646043</v>
      </c>
      <c r="ER167" s="27">
        <v>-8.4197083745453458</v>
      </c>
      <c r="ES167" s="27">
        <v>-6.1420600357978286</v>
      </c>
      <c r="ET167" s="27">
        <v>-51.906282631646043</v>
      </c>
      <c r="EU167" s="27">
        <v>-51.944177742620752</v>
      </c>
      <c r="EV167" s="27">
        <v>-8.425855333392164</v>
      </c>
      <c r="EW167" s="27">
        <v>-6.1465441566955175</v>
      </c>
      <c r="EX167" s="27">
        <v>-51.944177742620752</v>
      </c>
      <c r="EY167" s="27">
        <v>-52.220574302104524</v>
      </c>
      <c r="EZ167" s="27">
        <v>-8.4706895674885629</v>
      </c>
      <c r="FA167" s="27">
        <v>-6.1792501062639849</v>
      </c>
      <c r="FB167" s="27">
        <v>-52.220574302104524</v>
      </c>
      <c r="FC167" s="27">
        <v>-50.412985716543687</v>
      </c>
      <c r="FD167" s="27">
        <v>-8.1774809619025355</v>
      </c>
      <c r="FE167" s="27">
        <v>-5.9653585106872926</v>
      </c>
      <c r="FF167" s="27">
        <v>-50.412985716543687</v>
      </c>
      <c r="FG167" s="27">
        <v>-43.541851055459333</v>
      </c>
      <c r="FH167" s="27">
        <v>-7.062915496694492</v>
      </c>
      <c r="FI167" s="27">
        <v>-5.1522985213614279</v>
      </c>
      <c r="FJ167" s="27">
        <v>-43.541851055459333</v>
      </c>
      <c r="FK167" s="27">
        <v>30.316392272999998</v>
      </c>
      <c r="FL167" s="27">
        <v>6.6828285996784125</v>
      </c>
      <c r="FM167" s="27">
        <v>4.8750304217499689</v>
      </c>
      <c r="FN167" s="27">
        <v>18.452080409907268</v>
      </c>
      <c r="FO167" s="27">
        <v>30.313130113</v>
      </c>
      <c r="FP167" s="27">
        <v>7.9646995016754225</v>
      </c>
      <c r="FQ167" s="27">
        <v>5.8101373979025848</v>
      </c>
      <c r="FR167" s="27">
        <v>18.573364125975061</v>
      </c>
      <c r="FS167" s="28">
        <v>-51.723724947118974</v>
      </c>
      <c r="FT167" s="28">
        <v>-8.3900957267632226</v>
      </c>
      <c r="FU167" s="28">
        <v>-6.1204580215230111</v>
      </c>
      <c r="FV167" s="28">
        <v>-51.723724947118974</v>
      </c>
      <c r="FW167" s="28">
        <v>-51.735791908190976</v>
      </c>
      <c r="FX167" s="28">
        <v>-8.3920531062564585</v>
      </c>
      <c r="FY167" s="28">
        <v>-6.1218859026117007</v>
      </c>
      <c r="FZ167" s="28">
        <v>-51.735791908190976</v>
      </c>
      <c r="GA167" s="28">
        <v>-51.750745992528586</v>
      </c>
      <c r="GB167" s="28">
        <v>-8.3944788054733444</v>
      </c>
      <c r="GC167" s="28">
        <v>-6.1236554164186092</v>
      </c>
      <c r="GD167" s="28">
        <v>-51.750745992528586</v>
      </c>
      <c r="GE167" s="28">
        <v>-51.787756173408987</v>
      </c>
      <c r="GF167" s="28">
        <v>-8.4004822199754674</v>
      </c>
      <c r="GG167" s="28">
        <v>-6.1280348237153381</v>
      </c>
      <c r="GH167" s="28">
        <v>-51.787756173408987</v>
      </c>
      <c r="GI167" s="28">
        <v>-51.830864373184639</v>
      </c>
      <c r="GJ167" s="28">
        <v>-8.4074747929793645</v>
      </c>
      <c r="GK167" s="28">
        <v>-6.1331358083675473</v>
      </c>
      <c r="GL167" s="28">
        <v>-51.830864373184639</v>
      </c>
      <c r="GM167" s="28">
        <v>-51.880114693128618</v>
      </c>
      <c r="GN167" s="28">
        <v>-8.4154636781442704</v>
      </c>
      <c r="GO167" s="28">
        <v>-6.1389635888700518</v>
      </c>
      <c r="GP167" s="28">
        <v>-51.880114693128618</v>
      </c>
      <c r="GQ167" s="28">
        <v>-51.93631254791984</v>
      </c>
      <c r="GR167" s="28">
        <v>-8.4245795216342572</v>
      </c>
      <c r="GS167" s="28">
        <v>-6.1456134697806197</v>
      </c>
      <c r="GT167" s="28">
        <v>-51.93631254791984</v>
      </c>
      <c r="GU167" s="28">
        <v>-51.999537898342716</v>
      </c>
      <c r="GV167" s="28">
        <v>-8.4348352938731743</v>
      </c>
      <c r="GW167" s="28">
        <v>-6.1530949128428682</v>
      </c>
      <c r="GX167" s="28">
        <v>-51.999537898342716</v>
      </c>
      <c r="GY167" s="28">
        <v>-52.06766408395562</v>
      </c>
      <c r="GZ167" s="28">
        <v>-8.4458860296694827</v>
      </c>
      <c r="HA167" s="28">
        <v>-6.1611562707523495</v>
      </c>
      <c r="HB167" s="28">
        <v>-52.06766408395562</v>
      </c>
      <c r="HC167" s="28">
        <v>-52.368735822676641</v>
      </c>
      <c r="HD167" s="28">
        <v>-8.4947228199639735</v>
      </c>
      <c r="HE167" s="28">
        <v>-6.1967820293417173</v>
      </c>
      <c r="HF167" s="28">
        <v>-52.368735822676641</v>
      </c>
      <c r="HG167" s="28">
        <v>-50.775693746324848</v>
      </c>
      <c r="HH167" s="28">
        <v>-8.2363157634146233</v>
      </c>
      <c r="HI167" s="28">
        <v>-6.0082776792625356</v>
      </c>
      <c r="HJ167" s="28">
        <v>-50.775693746324848</v>
      </c>
      <c r="HK167" s="28">
        <v>-43.435089849223843</v>
      </c>
      <c r="HL167" s="28">
        <v>-7.0455977814460988</v>
      </c>
      <c r="HM167" s="28">
        <v>-5.1396654891937033</v>
      </c>
      <c r="HN167" s="28">
        <v>-43.435089849223843</v>
      </c>
      <c r="HO167" s="28">
        <v>31.144485599999999</v>
      </c>
      <c r="HP167" s="28">
        <v>6.6774103954192849</v>
      </c>
      <c r="HQ167" s="28">
        <v>4.8710779171779119</v>
      </c>
      <c r="HR167" s="28">
        <v>16.939050770179499</v>
      </c>
      <c r="HS167" s="28">
        <v>31.100114835999999</v>
      </c>
      <c r="HT167" s="28">
        <v>7.4154766634044202</v>
      </c>
      <c r="HU167" s="28">
        <v>5.4094869839416697</v>
      </c>
      <c r="HV167" s="28">
        <v>16.16699812343241</v>
      </c>
      <c r="HW167" s="29">
        <v>-51.72134890433378</v>
      </c>
      <c r="HX167" s="29">
        <v>-8.3897103093084855</v>
      </c>
      <c r="HY167" s="29">
        <v>-6.1201768648557566</v>
      </c>
      <c r="HZ167" s="29">
        <v>-51.72134890433378</v>
      </c>
      <c r="IA167" s="29">
        <v>-51.729457187802161</v>
      </c>
      <c r="IB167" s="29">
        <v>-8.3910255524497916</v>
      </c>
      <c r="IC167" s="29">
        <v>-6.1211363164158596</v>
      </c>
      <c r="ID167" s="29">
        <v>-51.729457187802161</v>
      </c>
      <c r="IE167" s="29">
        <v>-51.739364189184748</v>
      </c>
      <c r="IF167" s="29">
        <v>-8.3926325652867462</v>
      </c>
      <c r="IG167" s="29">
        <v>-6.1223086099067734</v>
      </c>
      <c r="IH167" s="29">
        <v>-51.739364189184748</v>
      </c>
      <c r="II167" s="29">
        <v>-51.784575790428207</v>
      </c>
      <c r="IJ167" s="29">
        <v>-8.3999663306483985</v>
      </c>
      <c r="IK167" s="29">
        <v>-6.1276584896337125</v>
      </c>
      <c r="IL167" s="29">
        <v>-51.784575790428207</v>
      </c>
      <c r="IM167" s="29">
        <v>-51.834638767774344</v>
      </c>
      <c r="IN167" s="29">
        <v>-8.4080870368181539</v>
      </c>
      <c r="IO167" s="29">
        <v>-6.1335824317239771</v>
      </c>
      <c r="IP167" s="29">
        <v>-51.834638767774344</v>
      </c>
      <c r="IQ167" s="29">
        <v>-51.88986065951952</v>
      </c>
      <c r="IR167" s="29">
        <v>-8.4170445695254124</v>
      </c>
      <c r="IS167" s="29">
        <v>-6.1401168271226263</v>
      </c>
      <c r="IT167" s="29">
        <v>-51.88986065951952</v>
      </c>
      <c r="IU167" s="29">
        <v>-51.949686403162112</v>
      </c>
      <c r="IV167" s="29">
        <v>-8.4267488921858416</v>
      </c>
      <c r="IW167" s="29">
        <v>-6.1471959953949273</v>
      </c>
      <c r="IX167" s="29">
        <v>-51.949686403162112</v>
      </c>
      <c r="IY167" s="29">
        <v>-52.013092720667949</v>
      </c>
      <c r="IZ167" s="29">
        <v>-8.4370340190613593</v>
      </c>
      <c r="JA167" s="29">
        <v>-6.1546988522558861</v>
      </c>
      <c r="JB167" s="29">
        <v>-52.013092720667949</v>
      </c>
      <c r="JC167" s="29">
        <v>-52.079795280389924</v>
      </c>
      <c r="JD167" s="29">
        <v>-8.4478538287687943</v>
      </c>
      <c r="JE167" s="29">
        <v>-6.1625917527986029</v>
      </c>
      <c r="JF167" s="29">
        <v>-52.079795280389924</v>
      </c>
      <c r="JG167" s="29">
        <v>-52.352398493334285</v>
      </c>
      <c r="JH167" s="29">
        <v>-8.4920727448341928</v>
      </c>
      <c r="JI167" s="29">
        <v>-6.1948488364302259</v>
      </c>
      <c r="JJ167" s="29">
        <v>-52.352398493334285</v>
      </c>
      <c r="JK167" s="29">
        <v>-48.486034296971283</v>
      </c>
      <c r="JL167" s="29">
        <v>-7.8649105333890477</v>
      </c>
      <c r="JM167" s="29">
        <v>-5.7373427348500963</v>
      </c>
      <c r="JN167" s="29">
        <v>-48.486034296971283</v>
      </c>
      <c r="JO167" s="29">
        <v>31.287307461000001</v>
      </c>
      <c r="JP167" s="29">
        <v>5.452499115056245</v>
      </c>
      <c r="JQ167" s="29">
        <v>3.9775221919866537</v>
      </c>
      <c r="JR167" s="29">
        <v>16.382281732059045</v>
      </c>
      <c r="JS167" s="29">
        <v>31.335553219000001</v>
      </c>
      <c r="JT167" s="29">
        <v>7.5552922594451655</v>
      </c>
      <c r="JU167" s="29">
        <v>5.5114805146700405</v>
      </c>
      <c r="JV167" s="29">
        <v>15.462106692415855</v>
      </c>
      <c r="JW167" s="29">
        <v>31.272830602999999</v>
      </c>
      <c r="JX167" s="29">
        <v>7.460767925527823</v>
      </c>
      <c r="JY167" s="29">
        <v>5.4425263290928623</v>
      </c>
      <c r="JZ167" s="29">
        <v>15.8485112385875</v>
      </c>
    </row>
    <row r="168" spans="1:286" ht="15" thickBot="1" x14ac:dyDescent="0.35">
      <c r="A168" s="2"/>
      <c r="B168" s="74" t="s">
        <v>657</v>
      </c>
      <c r="C168" s="74" t="s">
        <v>658</v>
      </c>
      <c r="D168" s="74" t="s">
        <v>882</v>
      </c>
      <c r="E168" s="87">
        <v>387623</v>
      </c>
      <c r="F168" s="84">
        <v>391345</v>
      </c>
      <c r="G168" s="22">
        <v>30.445519834999999</v>
      </c>
      <c r="H168" s="22">
        <v>9.7887194403420175</v>
      </c>
      <c r="I168" s="22">
        <v>7.1407345482329205</v>
      </c>
      <c r="J168" s="22">
        <v>15.214142650391533</v>
      </c>
      <c r="K168" s="22">
        <v>30.433095976000001</v>
      </c>
      <c r="L168" s="22">
        <v>9.7802228022935918</v>
      </c>
      <c r="M168" s="22">
        <v>7.134536369071081</v>
      </c>
      <c r="N168" s="22">
        <v>15.234393211828287</v>
      </c>
      <c r="O168" s="22">
        <v>30.487947356999999</v>
      </c>
      <c r="P168" s="22">
        <v>9.7690970900611767</v>
      </c>
      <c r="Q168" s="22">
        <v>7.1264203168953202</v>
      </c>
      <c r="R168" s="22">
        <v>14.987737949465691</v>
      </c>
      <c r="S168" s="22">
        <v>30.555177833999998</v>
      </c>
      <c r="T168" s="22">
        <v>9.7444369461054059</v>
      </c>
      <c r="U168" s="22">
        <v>7.1084310852105652</v>
      </c>
      <c r="V168" s="22">
        <v>14.786920417111062</v>
      </c>
      <c r="W168" s="22">
        <v>30.642256567</v>
      </c>
      <c r="X168" s="22">
        <v>9.7144781061810832</v>
      </c>
      <c r="Y168" s="22">
        <v>7.0865765285878748</v>
      </c>
      <c r="Z168" s="22">
        <v>14.598523189464773</v>
      </c>
      <c r="AA168" s="22">
        <v>30.756544525999999</v>
      </c>
      <c r="AB168" s="22">
        <v>9.6792378601073796</v>
      </c>
      <c r="AC168" s="22">
        <v>7.0608692597096141</v>
      </c>
      <c r="AD168" s="22">
        <v>14.314108753943581</v>
      </c>
      <c r="AE168" s="22">
        <v>30.887647689000001</v>
      </c>
      <c r="AF168" s="22">
        <v>9.6376210444775161</v>
      </c>
      <c r="AG168" s="22">
        <v>7.0305103721179574</v>
      </c>
      <c r="AH168" s="22">
        <v>14.032222685918967</v>
      </c>
      <c r="AI168" s="22">
        <v>31.052904603000002</v>
      </c>
      <c r="AJ168" s="22">
        <v>9.5898170601275066</v>
      </c>
      <c r="AK168" s="22">
        <v>6.9956380310858428</v>
      </c>
      <c r="AL168" s="22">
        <v>13.68451061155098</v>
      </c>
      <c r="AM168" s="22">
        <v>31.240837985999999</v>
      </c>
      <c r="AN168" s="22">
        <v>9.5375169847660857</v>
      </c>
      <c r="AO168" s="22">
        <v>6.9574858542577536</v>
      </c>
      <c r="AP168" s="22">
        <v>13.315986425744091</v>
      </c>
      <c r="AQ168" s="22">
        <v>31.459530003000001</v>
      </c>
      <c r="AR168" s="22">
        <v>9.295260225773994</v>
      </c>
      <c r="AS168" s="22">
        <v>6.7807629213939915</v>
      </c>
      <c r="AT168" s="22">
        <v>12.90382660501739</v>
      </c>
      <c r="AU168" s="22">
        <v>32.606687856000001</v>
      </c>
      <c r="AV168" s="22">
        <v>8.9313772593750382</v>
      </c>
      <c r="AW168" s="22">
        <v>6.5153153635684182</v>
      </c>
      <c r="AX168" s="22">
        <v>10.856061806929773</v>
      </c>
      <c r="AY168" s="22">
        <v>33.626156510000001</v>
      </c>
      <c r="AZ168" s="22">
        <v>7.9795819323877177</v>
      </c>
      <c r="BA168" s="22">
        <v>5.8209939239064861</v>
      </c>
      <c r="BB168" s="22">
        <v>8.9343562383369424</v>
      </c>
      <c r="BC168" s="22">
        <v>34.213012958999997</v>
      </c>
      <c r="BD168" s="22">
        <v>7.6624943240826706</v>
      </c>
      <c r="BE168" s="22">
        <v>5.5896829283018059</v>
      </c>
      <c r="BF168" s="22">
        <v>8.1764937365676182</v>
      </c>
      <c r="BG168" s="22">
        <v>34.547300073000002</v>
      </c>
      <c r="BH168" s="22">
        <v>7.139291825363161</v>
      </c>
      <c r="BI168" s="22">
        <v>5.2080139897753934</v>
      </c>
      <c r="BJ168" s="22">
        <v>7.8288659587979552</v>
      </c>
      <c r="BK168" s="25">
        <v>30.465170659000002</v>
      </c>
      <c r="BL168" s="25">
        <v>9.7921424459526101</v>
      </c>
      <c r="BM168" s="25">
        <v>7.1432315831690341</v>
      </c>
      <c r="BN168" s="25">
        <v>15.160404604986475</v>
      </c>
      <c r="BO168" s="25">
        <v>30.464810715999999</v>
      </c>
      <c r="BP168" s="25">
        <v>9.7888239314946759</v>
      </c>
      <c r="BQ168" s="25">
        <v>7.1408107730740067</v>
      </c>
      <c r="BR168" s="25">
        <v>15.172358553582928</v>
      </c>
      <c r="BS168" s="25">
        <v>30.507155239999999</v>
      </c>
      <c r="BT168" s="25">
        <v>9.784986323741995</v>
      </c>
      <c r="BU168" s="25">
        <v>7.1380112916475396</v>
      </c>
      <c r="BV168" s="25">
        <v>14.971768865209933</v>
      </c>
      <c r="BW168" s="25">
        <v>30.553198061</v>
      </c>
      <c r="BX168" s="25">
        <v>9.7776969298389691</v>
      </c>
      <c r="BY168" s="25">
        <v>7.1326937802819064</v>
      </c>
      <c r="BZ168" s="25">
        <v>14.831186028831937</v>
      </c>
      <c r="CA168" s="25">
        <v>30.610065765999998</v>
      </c>
      <c r="CB168" s="25">
        <v>9.7694759590418041</v>
      </c>
      <c r="CC168" s="25">
        <v>7.126696696541881</v>
      </c>
      <c r="CD168" s="25">
        <v>14.683904223371556</v>
      </c>
      <c r="CE168" s="25">
        <v>30.679597608999998</v>
      </c>
      <c r="CF168" s="25">
        <v>9.7604003629284612</v>
      </c>
      <c r="CG168" s="25">
        <v>7.1200761755322315</v>
      </c>
      <c r="CH168" s="25">
        <v>14.42747093372852</v>
      </c>
      <c r="CI168" s="25">
        <v>30.756636701000001</v>
      </c>
      <c r="CJ168" s="25">
        <v>9.7503982118126604</v>
      </c>
      <c r="CK168" s="25">
        <v>7.1127797455482549</v>
      </c>
      <c r="CL168" s="25">
        <v>14.210008532501002</v>
      </c>
      <c r="CM168" s="25">
        <v>30.847021805000001</v>
      </c>
      <c r="CN168" s="25">
        <v>9.7394376906427453</v>
      </c>
      <c r="CO168" s="25">
        <v>7.1047841979527142</v>
      </c>
      <c r="CP168" s="25">
        <v>13.913751043632942</v>
      </c>
      <c r="CQ168" s="25">
        <v>30.948296274</v>
      </c>
      <c r="CR168" s="25">
        <v>9.727830322704154</v>
      </c>
      <c r="CS168" s="25">
        <v>7.0963167846451523</v>
      </c>
      <c r="CT168" s="25">
        <v>13.633277946691916</v>
      </c>
      <c r="CU168" s="25">
        <v>31.050910622</v>
      </c>
      <c r="CV168" s="25">
        <v>9.405087643444622</v>
      </c>
      <c r="CW168" s="25">
        <v>6.860880493511929</v>
      </c>
      <c r="CX168" s="25">
        <v>13.247680425851112</v>
      </c>
      <c r="CY168" s="25">
        <v>31.397710959000001</v>
      </c>
      <c r="CZ168" s="25">
        <v>9.3448951659282269</v>
      </c>
      <c r="DA168" s="25">
        <v>6.8169709191937953</v>
      </c>
      <c r="DB168" s="25">
        <v>11.877165155329973</v>
      </c>
      <c r="DC168" s="25">
        <v>31.779367403000002</v>
      </c>
      <c r="DD168" s="25">
        <v>8.855897553015307</v>
      </c>
      <c r="DE168" s="25">
        <v>6.460253968645592</v>
      </c>
      <c r="DF168" s="25">
        <v>10.249473548887654</v>
      </c>
      <c r="DG168" s="25">
        <v>32.181470507</v>
      </c>
      <c r="DH168" s="25">
        <v>8.7681395620718412</v>
      </c>
      <c r="DI168" s="25">
        <v>6.3962357360634128</v>
      </c>
      <c r="DJ168" s="25">
        <v>8.9249824499447001</v>
      </c>
      <c r="DK168" s="25">
        <v>32.386111460000002</v>
      </c>
      <c r="DL168" s="25">
        <v>8.3914283200302062</v>
      </c>
      <c r="DM168" s="25">
        <v>6.121430129758239</v>
      </c>
      <c r="DN168" s="25">
        <v>8.3465493567062623</v>
      </c>
      <c r="DO168" s="27">
        <v>30.444965898</v>
      </c>
      <c r="DP168" s="27">
        <v>9.7893591188449136</v>
      </c>
      <c r="DQ168" s="27">
        <v>7.1412011847948555</v>
      </c>
      <c r="DR168" s="27">
        <v>15.216297531784916</v>
      </c>
      <c r="DS168" s="27">
        <v>30.425553573999998</v>
      </c>
      <c r="DT168" s="27">
        <v>9.7829654406698126</v>
      </c>
      <c r="DU168" s="27">
        <v>7.1365370855821366</v>
      </c>
      <c r="DV168" s="27">
        <v>15.271232745784632</v>
      </c>
      <c r="DW168" s="27">
        <v>30.468861615000002</v>
      </c>
      <c r="DX168" s="27">
        <v>9.7756159479956501</v>
      </c>
      <c r="DY168" s="27">
        <v>7.1311757329996848</v>
      </c>
      <c r="DZ168" s="27">
        <v>15.070231721117372</v>
      </c>
      <c r="EA168" s="27">
        <v>30.523230646999998</v>
      </c>
      <c r="EB168" s="27">
        <v>9.7568509523843066</v>
      </c>
      <c r="EC168" s="27">
        <v>7.1174869299569563</v>
      </c>
      <c r="ED168" s="27">
        <v>14.924167100298162</v>
      </c>
      <c r="EE168" s="27">
        <v>30.594433976000001</v>
      </c>
      <c r="EF168" s="27">
        <v>9.7360598293552059</v>
      </c>
      <c r="EG168" s="27">
        <v>7.1023200951717449</v>
      </c>
      <c r="EH168" s="27">
        <v>14.785701034551701</v>
      </c>
      <c r="EI168" s="27">
        <v>30.684873704000001</v>
      </c>
      <c r="EJ168" s="27">
        <v>9.7135624040467121</v>
      </c>
      <c r="EK168" s="27">
        <v>7.0859085366297183</v>
      </c>
      <c r="EL168" s="27">
        <v>14.549343727085303</v>
      </c>
      <c r="EM168" s="27">
        <v>30.786173762000001</v>
      </c>
      <c r="EN168" s="27">
        <v>9.6890885716404878</v>
      </c>
      <c r="EO168" s="27">
        <v>7.0680552166264343</v>
      </c>
      <c r="EP168" s="27">
        <v>14.355200419670723</v>
      </c>
      <c r="EQ168" s="27">
        <v>30.910799925999999</v>
      </c>
      <c r="ER168" s="27">
        <v>9.6630195079659877</v>
      </c>
      <c r="ES168" s="27">
        <v>7.0490381976225596</v>
      </c>
      <c r="ET168" s="27">
        <v>14.09495995632248</v>
      </c>
      <c r="EU168" s="27">
        <v>31.053771010999998</v>
      </c>
      <c r="EV168" s="27">
        <v>9.6356695660326874</v>
      </c>
      <c r="EW168" s="27">
        <v>7.0290867957619243</v>
      </c>
      <c r="EX168" s="27">
        <v>13.8560292576176</v>
      </c>
      <c r="EY168" s="27">
        <v>31.222762201000002</v>
      </c>
      <c r="EZ168" s="27">
        <v>9.2954430953046945</v>
      </c>
      <c r="FA168" s="27">
        <v>6.7808963221706353</v>
      </c>
      <c r="FB168" s="27">
        <v>13.505161599825186</v>
      </c>
      <c r="FC168" s="27">
        <v>32.087445742</v>
      </c>
      <c r="FD168" s="27">
        <v>9.1143137757698991</v>
      </c>
      <c r="FE168" s="27">
        <v>6.6487650053438818</v>
      </c>
      <c r="FF168" s="27">
        <v>11.943989218575272</v>
      </c>
      <c r="FG168" s="27">
        <v>32.993388584000002</v>
      </c>
      <c r="FH168" s="27">
        <v>8.5214892639550506</v>
      </c>
      <c r="FI168" s="27">
        <v>6.2163077775772546</v>
      </c>
      <c r="FJ168" s="27">
        <v>10.625740089313936</v>
      </c>
      <c r="FK168" s="27">
        <v>33.560990156999999</v>
      </c>
      <c r="FL168" s="27">
        <v>8.3252806154420664</v>
      </c>
      <c r="FM168" s="27">
        <v>6.0731763002029471</v>
      </c>
      <c r="FN168" s="27">
        <v>10.288200255686821</v>
      </c>
      <c r="FO168" s="27">
        <v>33.787493914999999</v>
      </c>
      <c r="FP168" s="27">
        <v>8.1311990730924446</v>
      </c>
      <c r="FQ168" s="27">
        <v>5.9315965171601661</v>
      </c>
      <c r="FR168" s="27">
        <v>10.337977266736246</v>
      </c>
      <c r="FS168" s="28">
        <v>30.44472085</v>
      </c>
      <c r="FT168" s="28">
        <v>9.788719409155048</v>
      </c>
      <c r="FU168" s="28">
        <v>7.1407345254824595</v>
      </c>
      <c r="FV168" s="28">
        <v>15.216590203224268</v>
      </c>
      <c r="FW168" s="28">
        <v>30.432723502999998</v>
      </c>
      <c r="FX168" s="28">
        <v>9.7802226692555045</v>
      </c>
      <c r="FY168" s="28">
        <v>7.1345362720216485</v>
      </c>
      <c r="FZ168" s="28">
        <v>15.25247362796047</v>
      </c>
      <c r="GA168" s="28">
        <v>30.499253981999999</v>
      </c>
      <c r="GB168" s="28">
        <v>9.7690968125366187</v>
      </c>
      <c r="GC168" s="28">
        <v>7.1264201144450183</v>
      </c>
      <c r="GD168" s="28">
        <v>15.031951509372243</v>
      </c>
      <c r="GE168" s="28">
        <v>30.592709482</v>
      </c>
      <c r="GF168" s="28">
        <v>9.7436828824823927</v>
      </c>
      <c r="GG168" s="28">
        <v>7.107881006296032</v>
      </c>
      <c r="GH168" s="28">
        <v>14.876814183835467</v>
      </c>
      <c r="GI168" s="28">
        <v>30.724022782999999</v>
      </c>
      <c r="GJ168" s="28">
        <v>9.7129489946442735</v>
      </c>
      <c r="GK168" s="28">
        <v>7.0854610630108352</v>
      </c>
      <c r="GL168" s="28">
        <v>14.746174429414889</v>
      </c>
      <c r="GM168" s="28">
        <v>30.905670545</v>
      </c>
      <c r="GN168" s="28">
        <v>9.6769286284317015</v>
      </c>
      <c r="GO168" s="28">
        <v>7.0591847073524976</v>
      </c>
      <c r="GP168" s="28">
        <v>14.5371100012994</v>
      </c>
      <c r="GQ168" s="28">
        <v>31.126836985000001</v>
      </c>
      <c r="GR168" s="28">
        <v>9.6345169980734031</v>
      </c>
      <c r="GS168" s="28">
        <v>7.0282460134822582</v>
      </c>
      <c r="GT168" s="28">
        <v>14.378498506202011</v>
      </c>
      <c r="GU168" s="28">
        <v>31.421013429999999</v>
      </c>
      <c r="GV168" s="28">
        <v>9.5859177232949779</v>
      </c>
      <c r="GW168" s="28">
        <v>6.9927935191550503</v>
      </c>
      <c r="GX168" s="28">
        <v>14.158262871514587</v>
      </c>
      <c r="GY168" s="28">
        <v>31.768736050000001</v>
      </c>
      <c r="GZ168" s="28">
        <v>9.5328175335915049</v>
      </c>
      <c r="HA168" s="28">
        <v>6.9540576700540306</v>
      </c>
      <c r="HB168" s="28">
        <v>13.992028146654439</v>
      </c>
      <c r="HC168" s="28">
        <v>32.182962396000001</v>
      </c>
      <c r="HD168" s="28">
        <v>9.1669165134442263</v>
      </c>
      <c r="HE168" s="28">
        <v>6.687137970115419</v>
      </c>
      <c r="HF168" s="28">
        <v>13.75781050401187</v>
      </c>
      <c r="HG168" s="28">
        <v>33.481912004000002</v>
      </c>
      <c r="HH168" s="28">
        <v>8.7991749694109842</v>
      </c>
      <c r="HI168" s="28">
        <v>6.4188756336267003</v>
      </c>
      <c r="HJ168" s="28">
        <v>12.555670403540757</v>
      </c>
      <c r="HK168" s="28">
        <v>34.744916539000002</v>
      </c>
      <c r="HL168" s="28">
        <v>7.4224251159370018</v>
      </c>
      <c r="HM168" s="28">
        <v>5.414555783324321</v>
      </c>
      <c r="HN168" s="28">
        <v>6.149166759133454</v>
      </c>
      <c r="HO168" s="28">
        <v>35.271805548000003</v>
      </c>
      <c r="HP168" s="28">
        <v>7.1040871598763813</v>
      </c>
      <c r="HQ168" s="28">
        <v>5.1823326764399242</v>
      </c>
      <c r="HR168" s="28">
        <v>0.79074167270191253</v>
      </c>
      <c r="HS168" s="28">
        <v>34.493710007737477</v>
      </c>
      <c r="HT168" s="28">
        <v>5.5952182336444043</v>
      </c>
      <c r="HU168" s="28">
        <v>4.0816338019890557</v>
      </c>
      <c r="HV168" s="28">
        <v>-3.436275809881522</v>
      </c>
      <c r="HW168" s="29">
        <v>30.428913667</v>
      </c>
      <c r="HX168" s="29">
        <v>9.788698414205431</v>
      </c>
      <c r="HY168" s="29">
        <v>7.1407192099590171</v>
      </c>
      <c r="HZ168" s="29">
        <v>15.27323283479056</v>
      </c>
      <c r="IA168" s="29">
        <v>30.401215341</v>
      </c>
      <c r="IB168" s="29">
        <v>9.7818009952123042</v>
      </c>
      <c r="IC168" s="29">
        <v>7.1356876388328825</v>
      </c>
      <c r="ID168" s="29">
        <v>15.363788601749047</v>
      </c>
      <c r="IE168" s="29">
        <v>30.451640679</v>
      </c>
      <c r="IF168" s="29">
        <v>9.7736001709015365</v>
      </c>
      <c r="IG168" s="29">
        <v>7.1297052516741957</v>
      </c>
      <c r="IH168" s="29">
        <v>15.199357191995926</v>
      </c>
      <c r="II168" s="29">
        <v>30.531439218999999</v>
      </c>
      <c r="IJ168" s="29">
        <v>9.7436694667559713</v>
      </c>
      <c r="IK168" s="29">
        <v>7.1078712197103879</v>
      </c>
      <c r="IL168" s="29">
        <v>15.076119854735111</v>
      </c>
      <c r="IM168" s="29">
        <v>30.647566095000002</v>
      </c>
      <c r="IN168" s="29">
        <v>9.7105005243995848</v>
      </c>
      <c r="IO168" s="29">
        <v>7.0836749380561734</v>
      </c>
      <c r="IP168" s="29">
        <v>14.987940536657701</v>
      </c>
      <c r="IQ168" s="29">
        <v>30.815139967</v>
      </c>
      <c r="IR168" s="29">
        <v>9.6739956348587075</v>
      </c>
      <c r="IS168" s="29">
        <v>7.0570451293756147</v>
      </c>
      <c r="IT168" s="29">
        <v>14.82647081959712</v>
      </c>
      <c r="IU168" s="29">
        <v>31.021175347</v>
      </c>
      <c r="IV168" s="29">
        <v>9.6341966504546122</v>
      </c>
      <c r="IW168" s="29">
        <v>7.0280123243543917</v>
      </c>
      <c r="IX168" s="29">
        <v>14.68657163640256</v>
      </c>
      <c r="IY168" s="29">
        <v>31.301657802000001</v>
      </c>
      <c r="IZ168" s="29">
        <v>9.5919151153563753</v>
      </c>
      <c r="JA168" s="29">
        <v>6.9971685331651186</v>
      </c>
      <c r="JB168" s="29">
        <v>14.509564349372027</v>
      </c>
      <c r="JC168" s="29">
        <v>31.637505687000001</v>
      </c>
      <c r="JD168" s="29">
        <v>9.5473640799923984</v>
      </c>
      <c r="JE168" s="29">
        <v>6.9646691731291153</v>
      </c>
      <c r="JF168" s="29">
        <v>14.376076835173048</v>
      </c>
      <c r="JG168" s="29">
        <v>32.079020808999999</v>
      </c>
      <c r="JH168" s="29">
        <v>9.1960687944370552</v>
      </c>
      <c r="JI168" s="29">
        <v>6.7084041532269056</v>
      </c>
      <c r="JJ168" s="29">
        <v>13.931536506759766</v>
      </c>
      <c r="JK168" s="29">
        <v>34.185643591000002</v>
      </c>
      <c r="JL168" s="29">
        <v>8.918752637158363</v>
      </c>
      <c r="JM168" s="29">
        <v>6.5061058774277205</v>
      </c>
      <c r="JN168" s="29">
        <v>8.1185810276776493</v>
      </c>
      <c r="JO168" s="29">
        <v>35.199511123000001</v>
      </c>
      <c r="JP168" s="29">
        <v>6.9205317214472837</v>
      </c>
      <c r="JQ168" s="29">
        <v>5.0484315396574297</v>
      </c>
      <c r="JR168" s="29">
        <v>1.7367852226857288</v>
      </c>
      <c r="JS168" s="29">
        <v>35.412578183999997</v>
      </c>
      <c r="JT168" s="29">
        <v>6.6934507293985011</v>
      </c>
      <c r="JU168" s="29">
        <v>4.8827791174941186</v>
      </c>
      <c r="JV168" s="29">
        <v>-3.1952686998731821</v>
      </c>
      <c r="JW168" s="29">
        <v>34.893927206000001</v>
      </c>
      <c r="JX168" s="29">
        <v>5.9316946246565498</v>
      </c>
      <c r="JY168" s="29">
        <v>4.3270886446381374</v>
      </c>
      <c r="JZ168" s="29">
        <v>-3.3479879174426621</v>
      </c>
    </row>
    <row r="169" spans="1:286" ht="15" thickBot="1" x14ac:dyDescent="0.35">
      <c r="A169" s="2"/>
      <c r="B169" s="74" t="s">
        <v>659</v>
      </c>
      <c r="C169" s="74" t="s">
        <v>658</v>
      </c>
      <c r="D169" s="74" t="s">
        <v>882</v>
      </c>
      <c r="E169" s="87">
        <v>388860</v>
      </c>
      <c r="F169" s="84">
        <v>391967</v>
      </c>
      <c r="G169" s="22">
        <v>27.401458537105263</v>
      </c>
      <c r="H169" s="22">
        <v>10.377136674196871</v>
      </c>
      <c r="I169" s="22">
        <v>7.569976728088081</v>
      </c>
      <c r="J169" s="22">
        <v>11.113631419200608</v>
      </c>
      <c r="K169" s="22">
        <v>27.315186767105263</v>
      </c>
      <c r="L169" s="22">
        <v>6.8164040393790986</v>
      </c>
      <c r="M169" s="22">
        <v>4.9724718453068757</v>
      </c>
      <c r="N169" s="22">
        <v>11.357623176918025</v>
      </c>
      <c r="O169" s="22">
        <v>27.380679048105264</v>
      </c>
      <c r="P169" s="22">
        <v>6.8062717847130223</v>
      </c>
      <c r="Q169" s="22">
        <v>4.9650805065943402</v>
      </c>
      <c r="R169" s="22">
        <v>11.247915479293759</v>
      </c>
      <c r="S169" s="22">
        <v>27.447676052105265</v>
      </c>
      <c r="T169" s="22">
        <v>6.7836914778611357</v>
      </c>
      <c r="U169" s="22">
        <v>4.9486084871203273</v>
      </c>
      <c r="V169" s="22">
        <v>11.003346020998748</v>
      </c>
      <c r="W169" s="22">
        <v>27.533841053105263</v>
      </c>
      <c r="X169" s="22">
        <v>6.7563883386870929</v>
      </c>
      <c r="Y169" s="22">
        <v>4.9286912272209582</v>
      </c>
      <c r="Z169" s="22">
        <v>10.662948256779007</v>
      </c>
      <c r="AA169" s="22">
        <v>27.644050524105264</v>
      </c>
      <c r="AB169" s="22">
        <v>6.7243732974342558</v>
      </c>
      <c r="AC169" s="22">
        <v>4.9053367003565889</v>
      </c>
      <c r="AD169" s="22">
        <v>10.487898031658652</v>
      </c>
      <c r="AE169" s="22">
        <v>27.765453498105263</v>
      </c>
      <c r="AF169" s="22">
        <v>6.686708414671882</v>
      </c>
      <c r="AG169" s="22">
        <v>4.8778606927709616</v>
      </c>
      <c r="AH169" s="22">
        <v>10.270485446294501</v>
      </c>
      <c r="AI169" s="22">
        <v>27.911000376105264</v>
      </c>
      <c r="AJ169" s="22">
        <v>6.6435414214966775</v>
      </c>
      <c r="AK169" s="22">
        <v>4.8463709722423332</v>
      </c>
      <c r="AL169" s="22">
        <v>9.8541706148647741</v>
      </c>
      <c r="AM169" s="22">
        <v>28.073491148105262</v>
      </c>
      <c r="AN169" s="22">
        <v>6.5963940075387875</v>
      </c>
      <c r="AO169" s="22">
        <v>4.8119775901701649</v>
      </c>
      <c r="AP169" s="22">
        <v>9.4993655994597042</v>
      </c>
      <c r="AQ169" s="22">
        <v>28.265293135105264</v>
      </c>
      <c r="AR169" s="22">
        <v>6.3847525926092654</v>
      </c>
      <c r="AS169" s="22">
        <v>4.6575881245577628</v>
      </c>
      <c r="AT169" s="22">
        <v>9.2152770571892653</v>
      </c>
      <c r="AU169" s="22">
        <v>29.322042156105262</v>
      </c>
      <c r="AV169" s="22">
        <v>6.1426356004670417</v>
      </c>
      <c r="AW169" s="22">
        <v>4.4809671496650747</v>
      </c>
      <c r="AX169" s="22">
        <v>7.5125797264444465</v>
      </c>
      <c r="AY169" s="22">
        <v>30.290854982105266</v>
      </c>
      <c r="AZ169" s="22">
        <v>6.1766040429353479</v>
      </c>
      <c r="BA169" s="22">
        <v>4.5057466555198893</v>
      </c>
      <c r="BB169" s="22">
        <v>5.4945739640223898</v>
      </c>
      <c r="BC169" s="22">
        <v>30.827654365105264</v>
      </c>
      <c r="BD169" s="22">
        <v>7.708720285186585</v>
      </c>
      <c r="BE169" s="22">
        <v>5.6234041233459315</v>
      </c>
      <c r="BF169" s="22">
        <v>4.6914602698318362</v>
      </c>
      <c r="BG169" s="22">
        <v>31.111644141105266</v>
      </c>
      <c r="BH169" s="22">
        <v>8.3285927834419695</v>
      </c>
      <c r="BI169" s="22">
        <v>6.0755924806451995</v>
      </c>
      <c r="BJ169" s="22">
        <v>4.1785351232259558</v>
      </c>
      <c r="BK169" s="25">
        <v>27.423117160105264</v>
      </c>
      <c r="BL169" s="25">
        <v>10.380146113546497</v>
      </c>
      <c r="BM169" s="25">
        <v>7.5721720721946983</v>
      </c>
      <c r="BN169" s="25">
        <v>11.045125053155413</v>
      </c>
      <c r="BO169" s="25">
        <v>27.351321024105264</v>
      </c>
      <c r="BP169" s="25">
        <v>6.8239991016087567</v>
      </c>
      <c r="BQ169" s="25">
        <v>4.9780123374611192</v>
      </c>
      <c r="BR169" s="25">
        <v>11.248207382150092</v>
      </c>
      <c r="BS169" s="25">
        <v>27.382910154105264</v>
      </c>
      <c r="BT169" s="25">
        <v>6.820323138289007</v>
      </c>
      <c r="BU169" s="25">
        <v>4.9753307733979799</v>
      </c>
      <c r="BV169" s="25">
        <v>11.196941573826791</v>
      </c>
      <c r="BW169" s="25">
        <v>27.408433027105264</v>
      </c>
      <c r="BX169" s="25">
        <v>6.8134694595341783</v>
      </c>
      <c r="BY169" s="25">
        <v>4.9703311101667094</v>
      </c>
      <c r="BZ169" s="25">
        <v>11.016631256112831</v>
      </c>
      <c r="CA169" s="25">
        <v>27.446252981105264</v>
      </c>
      <c r="CB169" s="25">
        <v>6.8057793345649795</v>
      </c>
      <c r="CC169" s="25">
        <v>4.9647212710674831</v>
      </c>
      <c r="CD169" s="25">
        <v>10.742957433097651</v>
      </c>
      <c r="CE169" s="25">
        <v>27.500357270105262</v>
      </c>
      <c r="CF169" s="25">
        <v>6.7973044324527798</v>
      </c>
      <c r="CG169" s="25">
        <v>4.9585389479685018</v>
      </c>
      <c r="CH169" s="25">
        <v>10.641339859596251</v>
      </c>
      <c r="CI169" s="25">
        <v>27.559741529105263</v>
      </c>
      <c r="CJ169" s="25">
        <v>6.7880170829336857</v>
      </c>
      <c r="CK169" s="25">
        <v>4.9517639557974942</v>
      </c>
      <c r="CL169" s="25">
        <v>10.484340618392761</v>
      </c>
      <c r="CM169" s="25">
        <v>27.628341896105262</v>
      </c>
      <c r="CN169" s="25">
        <v>6.7778624087840686</v>
      </c>
      <c r="CO169" s="25">
        <v>4.9443562623838506</v>
      </c>
      <c r="CP169" s="25">
        <v>10.129452911685497</v>
      </c>
      <c r="CQ169" s="25">
        <v>27.705744210105266</v>
      </c>
      <c r="CR169" s="25">
        <v>6.7671446815293477</v>
      </c>
      <c r="CS169" s="25">
        <v>4.9365378295691444</v>
      </c>
      <c r="CT169" s="25">
        <v>9.8256070353478862</v>
      </c>
      <c r="CU169" s="25">
        <v>27.797541269105263</v>
      </c>
      <c r="CV169" s="25">
        <v>6.6719836061302233</v>
      </c>
      <c r="CW169" s="25">
        <v>4.8671191499460438</v>
      </c>
      <c r="CX169" s="25">
        <v>9.5781127839643965</v>
      </c>
      <c r="CY169" s="25">
        <v>28.189808311105264</v>
      </c>
      <c r="CZ169" s="25">
        <v>6.6845640545033636</v>
      </c>
      <c r="DA169" s="25">
        <v>4.8762964118828922</v>
      </c>
      <c r="DB169" s="25">
        <v>8.4129567456216066</v>
      </c>
      <c r="DC169" s="25">
        <v>28.698212839105263</v>
      </c>
      <c r="DD169" s="25">
        <v>6.799495337203596</v>
      </c>
      <c r="DE169" s="25">
        <v>4.9601371824813398</v>
      </c>
      <c r="DF169" s="25">
        <v>6.8628064618266826</v>
      </c>
      <c r="DG169" s="25">
        <v>29.205254725105263</v>
      </c>
      <c r="DH169" s="25">
        <v>8.1610210450005329</v>
      </c>
      <c r="DI169" s="25">
        <v>5.9533512304705605</v>
      </c>
      <c r="DJ169" s="25">
        <v>5.6819535137615169</v>
      </c>
      <c r="DK169" s="25">
        <v>29.494682238105263</v>
      </c>
      <c r="DL169" s="25">
        <v>8.6892254075949555</v>
      </c>
      <c r="DM169" s="25">
        <v>6.3386689590552452</v>
      </c>
      <c r="DN169" s="25">
        <v>5.2056368749244513</v>
      </c>
      <c r="DO169" s="27">
        <v>27.400992903105262</v>
      </c>
      <c r="DP169" s="27">
        <v>10.377711237070296</v>
      </c>
      <c r="DQ169" s="27">
        <v>7.5703958637048894</v>
      </c>
      <c r="DR169" s="27">
        <v>11.115256613560256</v>
      </c>
      <c r="DS169" s="27">
        <v>27.308948362105262</v>
      </c>
      <c r="DT169" s="27">
        <v>6.8188680300758922</v>
      </c>
      <c r="DU169" s="27">
        <v>4.974269292215264</v>
      </c>
      <c r="DV169" s="27">
        <v>11.394266147741675</v>
      </c>
      <c r="DW169" s="27">
        <v>27.365107659105263</v>
      </c>
      <c r="DX169" s="27">
        <v>6.8121248896666442</v>
      </c>
      <c r="DY169" s="27">
        <v>4.9693502651681243</v>
      </c>
      <c r="DZ169" s="27">
        <v>11.328395995259022</v>
      </c>
      <c r="EA169" s="27">
        <v>27.421916148105264</v>
      </c>
      <c r="EB169" s="27">
        <v>6.7948276543088371</v>
      </c>
      <c r="EC169" s="27">
        <v>4.9567321727954523</v>
      </c>
      <c r="ED169" s="27">
        <v>11.124990959189702</v>
      </c>
      <c r="EE169" s="27">
        <v>27.495583367105262</v>
      </c>
      <c r="EF169" s="27">
        <v>6.7757235621830612</v>
      </c>
      <c r="EG169" s="27">
        <v>4.942796003566519</v>
      </c>
      <c r="EH169" s="27">
        <v>10.829676977617751</v>
      </c>
      <c r="EI169" s="27">
        <v>27.587359799105265</v>
      </c>
      <c r="EJ169" s="27">
        <v>6.7550849917956644</v>
      </c>
      <c r="EK169" s="27">
        <v>4.9277404538095153</v>
      </c>
      <c r="EL169" s="27">
        <v>10.71363482209555</v>
      </c>
      <c r="EM169" s="27">
        <v>27.685826183105263</v>
      </c>
      <c r="EN169" s="27">
        <v>6.7327026884488017</v>
      </c>
      <c r="EO169" s="27">
        <v>4.9114128751357118</v>
      </c>
      <c r="EP169" s="27">
        <v>10.557273635185172</v>
      </c>
      <c r="EQ169" s="27">
        <v>27.800282485105264</v>
      </c>
      <c r="ER169" s="27">
        <v>6.7088899645335713</v>
      </c>
      <c r="ES169" s="27">
        <v>4.8940418245723221</v>
      </c>
      <c r="ET169" s="27">
        <v>10.218973423023744</v>
      </c>
      <c r="EU169" s="27">
        <v>27.928676612105264</v>
      </c>
      <c r="EV169" s="27">
        <v>6.6839454117965635</v>
      </c>
      <c r="EW169" s="27">
        <v>4.8758451206413387</v>
      </c>
      <c r="EX169" s="27">
        <v>9.9387988357907169</v>
      </c>
      <c r="EY169" s="27">
        <v>28.082934081105265</v>
      </c>
      <c r="EZ169" s="27">
        <v>6.5729716071168589</v>
      </c>
      <c r="FA169" s="27">
        <v>4.7948912751608583</v>
      </c>
      <c r="FB169" s="27">
        <v>9.72475367571408</v>
      </c>
      <c r="FC169" s="27">
        <v>28.927372337105265</v>
      </c>
      <c r="FD169" s="27">
        <v>6.4932037163012799</v>
      </c>
      <c r="FE169" s="27">
        <v>4.7367017093797621</v>
      </c>
      <c r="FF169" s="27">
        <v>8.3639869740807278</v>
      </c>
      <c r="FG169" s="27">
        <v>29.812631171105263</v>
      </c>
      <c r="FH169" s="27">
        <v>6.6556761149780188</v>
      </c>
      <c r="FI169" s="27">
        <v>4.855223062191639</v>
      </c>
      <c r="FJ169" s="27">
        <v>6.9883540466257408</v>
      </c>
      <c r="FK169" s="27">
        <v>30.337160797105263</v>
      </c>
      <c r="FL169" s="27">
        <v>8.2956704915872646</v>
      </c>
      <c r="FM169" s="27">
        <v>6.0515761270979702</v>
      </c>
      <c r="FN169" s="27">
        <v>6.6693748054381814</v>
      </c>
      <c r="FO169" s="27">
        <v>30.609638556105264</v>
      </c>
      <c r="FP169" s="27">
        <v>9.2489398512924108</v>
      </c>
      <c r="FQ169" s="27">
        <v>6.7469728531053281</v>
      </c>
      <c r="FR169" s="27">
        <v>6.6441062492487255</v>
      </c>
      <c r="FS169" s="28">
        <v>27.402751922105264</v>
      </c>
      <c r="FT169" s="28">
        <v>10.377136644588989</v>
      </c>
      <c r="FU169" s="28">
        <v>7.5699767064895429</v>
      </c>
      <c r="FV169" s="28">
        <v>11.113504238789869</v>
      </c>
      <c r="FW169" s="28">
        <v>27.311927509105264</v>
      </c>
      <c r="FX169" s="28">
        <v>6.8164039128547458</v>
      </c>
      <c r="FY169" s="28">
        <v>4.9724717530091223</v>
      </c>
      <c r="FZ169" s="28">
        <v>11.385364571521919</v>
      </c>
      <c r="GA169" s="28">
        <v>27.380555126105264</v>
      </c>
      <c r="GB169" s="28">
        <v>6.8062715212028664</v>
      </c>
      <c r="GC169" s="28">
        <v>4.9650803143673503</v>
      </c>
      <c r="GD169" s="28">
        <v>11.312469560832234</v>
      </c>
      <c r="GE169" s="28">
        <v>27.461464534105264</v>
      </c>
      <c r="GF169" s="28">
        <v>6.7829897619616455</v>
      </c>
      <c r="GG169" s="28">
        <v>4.9480965951412923</v>
      </c>
      <c r="GH169" s="28">
        <v>11.116794396861852</v>
      </c>
      <c r="GI169" s="28">
        <v>27.576118215105264</v>
      </c>
      <c r="GJ169" s="28">
        <v>6.7549652044212642</v>
      </c>
      <c r="GK169" s="28">
        <v>4.9276530705876302</v>
      </c>
      <c r="GL169" s="28">
        <v>10.841023823385104</v>
      </c>
      <c r="GM169" s="28">
        <v>27.730079676105262</v>
      </c>
      <c r="GN169" s="28">
        <v>6.7222239801042267</v>
      </c>
      <c r="GO169" s="28">
        <v>4.903768803288215</v>
      </c>
      <c r="GP169" s="28">
        <v>10.758130408332306</v>
      </c>
      <c r="GQ169" s="28">
        <v>27.915339544105265</v>
      </c>
      <c r="GR169" s="28">
        <v>6.683819114833077</v>
      </c>
      <c r="GS169" s="28">
        <v>4.8757529887648445</v>
      </c>
      <c r="GT169" s="28">
        <v>10.639681444493309</v>
      </c>
      <c r="GU169" s="28">
        <v>28.166131694105264</v>
      </c>
      <c r="GV169" s="28">
        <v>6.6399116922674457</v>
      </c>
      <c r="GW169" s="28">
        <v>4.8437231353045327</v>
      </c>
      <c r="GX169" s="28">
        <v>10.290651799710787</v>
      </c>
      <c r="GY169" s="28">
        <v>28.455636472105262</v>
      </c>
      <c r="GZ169" s="28">
        <v>6.5920193199000154</v>
      </c>
      <c r="HA169" s="28">
        <v>4.8087863164442917</v>
      </c>
      <c r="HB169" s="28">
        <v>9.9726686338086346</v>
      </c>
      <c r="HC169" s="28">
        <v>28.792867365105263</v>
      </c>
      <c r="HD169" s="28">
        <v>6.4610162388590195</v>
      </c>
      <c r="HE169" s="28">
        <v>4.7132213927159521</v>
      </c>
      <c r="HF169" s="28">
        <v>9.8115085300039269</v>
      </c>
      <c r="HG169" s="28">
        <v>30.523028062105261</v>
      </c>
      <c r="HH169" s="28">
        <v>6.2153078020589714</v>
      </c>
      <c r="HI169" s="28">
        <v>4.5339805089472884</v>
      </c>
      <c r="HJ169" s="28">
        <v>8.1695353680472493</v>
      </c>
      <c r="HK169" s="28">
        <v>32.191429202105262</v>
      </c>
      <c r="HL169" s="28">
        <v>5.6173308418599328</v>
      </c>
      <c r="HM169" s="28">
        <v>4.0977646418193832</v>
      </c>
      <c r="HN169" s="28">
        <v>1.9214257579711962</v>
      </c>
      <c r="HO169" s="28">
        <v>32.762228482105265</v>
      </c>
      <c r="HP169" s="28">
        <v>7.1482850804595151</v>
      </c>
      <c r="HQ169" s="28">
        <v>5.2145744441595445</v>
      </c>
      <c r="HR169" s="28">
        <v>-2.5862498137765542</v>
      </c>
      <c r="HS169" s="28">
        <v>32.298464892105265</v>
      </c>
      <c r="HT169" s="28">
        <v>6.956381509381286</v>
      </c>
      <c r="HU169" s="28">
        <v>5.0745834608364282</v>
      </c>
      <c r="HV169" s="28">
        <v>-5.7845009097950566</v>
      </c>
      <c r="HW169" s="29">
        <v>27.380289790105262</v>
      </c>
      <c r="HX169" s="29">
        <v>10.377274598965432</v>
      </c>
      <c r="HY169" s="29">
        <v>7.5700773422864884</v>
      </c>
      <c r="HZ169" s="29">
        <v>11.16371272787751</v>
      </c>
      <c r="IA169" s="29">
        <v>27.267817391105265</v>
      </c>
      <c r="IB169" s="29">
        <v>6.8181167008395338</v>
      </c>
      <c r="IC169" s="29">
        <v>4.9737212079977251</v>
      </c>
      <c r="ID169" s="29">
        <v>11.493001338203221</v>
      </c>
      <c r="IE169" s="29">
        <v>27.314659034105262</v>
      </c>
      <c r="IF169" s="29">
        <v>6.8106889209758288</v>
      </c>
      <c r="IG169" s="29">
        <v>4.9683027460004556</v>
      </c>
      <c r="IH169" s="29">
        <v>11.528393438214971</v>
      </c>
      <c r="II169" s="29">
        <v>27.379281945105262</v>
      </c>
      <c r="IJ169" s="29">
        <v>6.7830841801178394</v>
      </c>
      <c r="IK169" s="29">
        <v>4.9481654718716985</v>
      </c>
      <c r="IL169" s="29">
        <v>11.386253227113869</v>
      </c>
      <c r="IM169" s="29">
        <v>27.479181731105264</v>
      </c>
      <c r="IN169" s="29">
        <v>6.752409753198366</v>
      </c>
      <c r="IO169" s="29">
        <v>4.925788904498809</v>
      </c>
      <c r="IP169" s="29">
        <v>11.047144586510029</v>
      </c>
      <c r="IQ169" s="29">
        <v>27.631752761105265</v>
      </c>
      <c r="IR169" s="29">
        <v>6.7185323757295947</v>
      </c>
      <c r="IS169" s="29">
        <v>4.9010758292933012</v>
      </c>
      <c r="IT169" s="29">
        <v>10.961545272801978</v>
      </c>
      <c r="IU169" s="29">
        <v>27.812313006105263</v>
      </c>
      <c r="IV169" s="29">
        <v>6.6815820049988419</v>
      </c>
      <c r="IW169" s="29">
        <v>4.874121048286943</v>
      </c>
      <c r="IX169" s="29">
        <v>10.876019689711541</v>
      </c>
      <c r="IY169" s="29">
        <v>28.049119694105265</v>
      </c>
      <c r="IZ169" s="29">
        <v>6.6422872497454515</v>
      </c>
      <c r="JA169" s="29">
        <v>4.8454560714110269</v>
      </c>
      <c r="JB169" s="29">
        <v>10.515774154471202</v>
      </c>
      <c r="JC169" s="29">
        <v>28.327861959105263</v>
      </c>
      <c r="JD169" s="29">
        <v>6.6008501468576224</v>
      </c>
      <c r="JE169" s="29">
        <v>4.8152282817626322</v>
      </c>
      <c r="JF169" s="29">
        <v>10.207104865763966</v>
      </c>
      <c r="JG169" s="29">
        <v>28.770853046105263</v>
      </c>
      <c r="JH169" s="29">
        <v>6.4795301957617077</v>
      </c>
      <c r="JI169" s="29">
        <v>4.7267270665158039</v>
      </c>
      <c r="JJ169" s="29">
        <v>9.8765961075053958</v>
      </c>
      <c r="JK169" s="29">
        <v>31.179791343105265</v>
      </c>
      <c r="JL169" s="29">
        <v>6.3271118716045356</v>
      </c>
      <c r="JM169" s="29">
        <v>4.6155400210880462</v>
      </c>
      <c r="JN169" s="29">
        <v>3.7793661757187209</v>
      </c>
      <c r="JO169" s="29">
        <v>32.475224862105264</v>
      </c>
      <c r="JP169" s="29">
        <v>5.274972039794922</v>
      </c>
      <c r="JQ169" s="29">
        <v>3.8480186622051344</v>
      </c>
      <c r="JR169" s="29">
        <v>-2.186617751941565</v>
      </c>
      <c r="JS169" s="29">
        <v>32.416197722105267</v>
      </c>
      <c r="JT169" s="29">
        <v>7.7768873331291255</v>
      </c>
      <c r="JU169" s="29">
        <v>5.67313103576394</v>
      </c>
      <c r="JV169" s="29">
        <v>-5.8708945532830512</v>
      </c>
      <c r="JW169" s="29">
        <v>31.851397602105266</v>
      </c>
      <c r="JX169" s="29">
        <v>7.9275080260322524</v>
      </c>
      <c r="JY169" s="29">
        <v>5.783006734219402</v>
      </c>
      <c r="JZ169" s="29">
        <v>-5.55823258586409</v>
      </c>
    </row>
    <row r="170" spans="1:286" ht="15" thickBot="1" x14ac:dyDescent="0.35">
      <c r="A170" s="2"/>
      <c r="B170" s="74" t="s">
        <v>660</v>
      </c>
      <c r="C170" s="74" t="s">
        <v>522</v>
      </c>
      <c r="D170" s="74" t="s">
        <v>522</v>
      </c>
      <c r="E170" s="87">
        <v>381025</v>
      </c>
      <c r="F170" s="84">
        <v>469428</v>
      </c>
      <c r="G170" s="22">
        <v>12.023211808999999</v>
      </c>
      <c r="H170" s="22">
        <v>12.023211808999999</v>
      </c>
      <c r="I170" s="22">
        <v>12.023211808999999</v>
      </c>
      <c r="J170" s="22">
        <v>8.9481882276917908</v>
      </c>
      <c r="K170" s="22">
        <v>12.029818239000001</v>
      </c>
      <c r="L170" s="22">
        <v>12.029818239000001</v>
      </c>
      <c r="M170" s="22">
        <v>12.029818239000001</v>
      </c>
      <c r="N170" s="22">
        <v>8.9579967172114525</v>
      </c>
      <c r="O170" s="22">
        <v>12.038552871</v>
      </c>
      <c r="P170" s="22">
        <v>12.038552871</v>
      </c>
      <c r="Q170" s="22">
        <v>12.038552871</v>
      </c>
      <c r="R170" s="22">
        <v>8.8867616260963125</v>
      </c>
      <c r="S170" s="22">
        <v>12.046946819</v>
      </c>
      <c r="T170" s="22">
        <v>12.046946819</v>
      </c>
      <c r="U170" s="22">
        <v>12.046946819</v>
      </c>
      <c r="V170" s="22">
        <v>8.8496696334742797</v>
      </c>
      <c r="W170" s="22">
        <v>12.054792240999999</v>
      </c>
      <c r="X170" s="22">
        <v>12.054792240999999</v>
      </c>
      <c r="Y170" s="22">
        <v>12.054792240999999</v>
      </c>
      <c r="Z170" s="22">
        <v>8.8089216641069861</v>
      </c>
      <c r="AA170" s="22">
        <v>12.065073877</v>
      </c>
      <c r="AB170" s="22">
        <v>12.065073877</v>
      </c>
      <c r="AC170" s="22">
        <v>12.065073877</v>
      </c>
      <c r="AD170" s="22">
        <v>8.7676781692090451</v>
      </c>
      <c r="AE170" s="22">
        <v>12.076995074999999</v>
      </c>
      <c r="AF170" s="22">
        <v>12.076995074999999</v>
      </c>
      <c r="AG170" s="22">
        <v>12.076995074999999</v>
      </c>
      <c r="AH170" s="22">
        <v>8.7257455365641938</v>
      </c>
      <c r="AI170" s="22">
        <v>12.092134314000001</v>
      </c>
      <c r="AJ170" s="22">
        <v>12.092134314000001</v>
      </c>
      <c r="AK170" s="22">
        <v>12.092134314000001</v>
      </c>
      <c r="AL170" s="22">
        <v>8.6825835975090087</v>
      </c>
      <c r="AM170" s="22">
        <v>12.109473081000001</v>
      </c>
      <c r="AN170" s="22">
        <v>12.109473081000001</v>
      </c>
      <c r="AO170" s="22">
        <v>12.109473081000001</v>
      </c>
      <c r="AP170" s="22">
        <v>8.6379424512455358</v>
      </c>
      <c r="AQ170" s="22">
        <v>12.130465093</v>
      </c>
      <c r="AR170" s="22">
        <v>12.130465093</v>
      </c>
      <c r="AS170" s="22">
        <v>12.130465093</v>
      </c>
      <c r="AT170" s="22">
        <v>8.5842101878484627</v>
      </c>
      <c r="AU170" s="22">
        <v>12.239120325</v>
      </c>
      <c r="AV170" s="22">
        <v>12.239120325</v>
      </c>
      <c r="AW170" s="22">
        <v>12.239120325</v>
      </c>
      <c r="AX170" s="22">
        <v>8.2641067541641178</v>
      </c>
      <c r="AY170" s="22">
        <v>12.338599276</v>
      </c>
      <c r="AZ170" s="22">
        <v>12.338599276</v>
      </c>
      <c r="BA170" s="22">
        <v>12.338599276</v>
      </c>
      <c r="BB170" s="22">
        <v>7.6479852878619079</v>
      </c>
      <c r="BC170" s="22">
        <v>12.391972304999999</v>
      </c>
      <c r="BD170" s="22">
        <v>12.391972304999999</v>
      </c>
      <c r="BE170" s="22">
        <v>12.391972304999999</v>
      </c>
      <c r="BF170" s="22">
        <v>7.2560371142142417</v>
      </c>
      <c r="BG170" s="22">
        <v>12.422236895999999</v>
      </c>
      <c r="BH170" s="22">
        <v>12.422236895999999</v>
      </c>
      <c r="BI170" s="22">
        <v>12.422236895999999</v>
      </c>
      <c r="BJ170" s="22">
        <v>6.9541596304241784</v>
      </c>
      <c r="BK170" s="25">
        <v>12.024767381</v>
      </c>
      <c r="BL170" s="25">
        <v>12.024767381</v>
      </c>
      <c r="BM170" s="25">
        <v>12.024767381</v>
      </c>
      <c r="BN170" s="25">
        <v>8.9425155256628912</v>
      </c>
      <c r="BO170" s="25">
        <v>12.031622089000001</v>
      </c>
      <c r="BP170" s="25">
        <v>12.031622089000001</v>
      </c>
      <c r="BQ170" s="25">
        <v>12.031622089000001</v>
      </c>
      <c r="BR170" s="25">
        <v>8.9653132893604308</v>
      </c>
      <c r="BS170" s="25">
        <v>12.039403287000001</v>
      </c>
      <c r="BT170" s="25">
        <v>12.039403287000001</v>
      </c>
      <c r="BU170" s="25">
        <v>12.039403287000001</v>
      </c>
      <c r="BV170" s="25">
        <v>8.9299996901747249</v>
      </c>
      <c r="BW170" s="25">
        <v>12.048575445999999</v>
      </c>
      <c r="BX170" s="25">
        <v>12.048575445999999</v>
      </c>
      <c r="BY170" s="25">
        <v>12.048575445999999</v>
      </c>
      <c r="BZ170" s="25">
        <v>8.9148560595096011</v>
      </c>
      <c r="CA170" s="25">
        <v>12.056520084000001</v>
      </c>
      <c r="CB170" s="25">
        <v>12.056520084000001</v>
      </c>
      <c r="CC170" s="25">
        <v>12.056520084000001</v>
      </c>
      <c r="CD170" s="25">
        <v>8.8950751731439066</v>
      </c>
      <c r="CE170" s="25">
        <v>12.064609824</v>
      </c>
      <c r="CF170" s="25">
        <v>12.064609824</v>
      </c>
      <c r="CG170" s="25">
        <v>12.064609824</v>
      </c>
      <c r="CH170" s="25">
        <v>8.8749361846547909</v>
      </c>
      <c r="CI170" s="25">
        <v>12.073578036000001</v>
      </c>
      <c r="CJ170" s="25">
        <v>12.073578036000001</v>
      </c>
      <c r="CK170" s="25">
        <v>12.073578036000001</v>
      </c>
      <c r="CL170" s="25">
        <v>8.8504907562233939</v>
      </c>
      <c r="CM170" s="25">
        <v>12.083976083</v>
      </c>
      <c r="CN170" s="25">
        <v>12.083976083</v>
      </c>
      <c r="CO170" s="25">
        <v>12.083976083</v>
      </c>
      <c r="CP170" s="25">
        <v>8.8240904018225912</v>
      </c>
      <c r="CQ170" s="25">
        <v>12.095669891</v>
      </c>
      <c r="CR170" s="25">
        <v>12.095669891</v>
      </c>
      <c r="CS170" s="25">
        <v>12.095669891</v>
      </c>
      <c r="CT170" s="25">
        <v>8.7946377063187331</v>
      </c>
      <c r="CU170" s="25">
        <v>12.108999143</v>
      </c>
      <c r="CV170" s="25">
        <v>12.108999143</v>
      </c>
      <c r="CW170" s="25">
        <v>12.108999143</v>
      </c>
      <c r="CX170" s="25">
        <v>8.7607875631349721</v>
      </c>
      <c r="CY170" s="25">
        <v>12.146998812</v>
      </c>
      <c r="CZ170" s="25">
        <v>12.146998812</v>
      </c>
      <c r="DA170" s="25">
        <v>12.146998812</v>
      </c>
      <c r="DB170" s="25">
        <v>8.6262361485409009</v>
      </c>
      <c r="DC170" s="25">
        <v>12.195641222000001</v>
      </c>
      <c r="DD170" s="25">
        <v>12.195641222000001</v>
      </c>
      <c r="DE170" s="25">
        <v>12.195641222000001</v>
      </c>
      <c r="DF170" s="25">
        <v>8.3573832823235428</v>
      </c>
      <c r="DG170" s="25">
        <v>12.241834894</v>
      </c>
      <c r="DH170" s="25">
        <v>12.241834894</v>
      </c>
      <c r="DI170" s="25">
        <v>12.241834894</v>
      </c>
      <c r="DJ170" s="25">
        <v>8.0994066565519862</v>
      </c>
      <c r="DK170" s="25">
        <v>12.266178419999999</v>
      </c>
      <c r="DL170" s="25">
        <v>12.266178419999999</v>
      </c>
      <c r="DM170" s="25">
        <v>12.266178419999999</v>
      </c>
      <c r="DN170" s="25">
        <v>8.0539000195966715</v>
      </c>
      <c r="DO170" s="27">
        <v>12.023074921999999</v>
      </c>
      <c r="DP170" s="27">
        <v>12.023074921999999</v>
      </c>
      <c r="DQ170" s="27">
        <v>12.023074921999999</v>
      </c>
      <c r="DR170" s="27">
        <v>8.9483026539739399</v>
      </c>
      <c r="DS170" s="27">
        <v>12.02809536</v>
      </c>
      <c r="DT170" s="27">
        <v>12.02809536</v>
      </c>
      <c r="DU170" s="27">
        <v>12.02809536</v>
      </c>
      <c r="DV170" s="27">
        <v>8.9633376138363872</v>
      </c>
      <c r="DW170" s="27">
        <v>12.034489789</v>
      </c>
      <c r="DX170" s="27">
        <v>12.034489789</v>
      </c>
      <c r="DY170" s="27">
        <v>12.034489789</v>
      </c>
      <c r="DZ170" s="27">
        <v>8.8979238212125136</v>
      </c>
      <c r="EA170" s="27">
        <v>12.043101477</v>
      </c>
      <c r="EB170" s="27">
        <v>12.043101477</v>
      </c>
      <c r="EC170" s="27">
        <v>12.043101477</v>
      </c>
      <c r="ED170" s="27">
        <v>8.8665060904327007</v>
      </c>
      <c r="EE170" s="27">
        <v>12.050364949</v>
      </c>
      <c r="EF170" s="27">
        <v>12.050364949</v>
      </c>
      <c r="EG170" s="27">
        <v>12.050364949</v>
      </c>
      <c r="EH170" s="27">
        <v>8.8321733719292208</v>
      </c>
      <c r="EI170" s="27">
        <v>12.058439821</v>
      </c>
      <c r="EJ170" s="27">
        <v>12.058439821</v>
      </c>
      <c r="EK170" s="27">
        <v>12.058439821</v>
      </c>
      <c r="EL170" s="27">
        <v>8.7993768702228454</v>
      </c>
      <c r="EM170" s="27">
        <v>12.067603446</v>
      </c>
      <c r="EN170" s="27">
        <v>12.067603446</v>
      </c>
      <c r="EO170" s="27">
        <v>12.067603446</v>
      </c>
      <c r="EP170" s="27">
        <v>8.7649947609692838</v>
      </c>
      <c r="EQ170" s="27">
        <v>12.078983275000001</v>
      </c>
      <c r="ER170" s="27">
        <v>12.078983275000001</v>
      </c>
      <c r="ES170" s="27">
        <v>12.078983275000001</v>
      </c>
      <c r="ET170" s="27">
        <v>8.7306276757167627</v>
      </c>
      <c r="EU170" s="27">
        <v>12.092161861999999</v>
      </c>
      <c r="EV170" s="27">
        <v>12.092161861999999</v>
      </c>
      <c r="EW170" s="27">
        <v>12.092161861999999</v>
      </c>
      <c r="EX170" s="27">
        <v>8.6950944943277246</v>
      </c>
      <c r="EY170" s="27">
        <v>12.108554997000001</v>
      </c>
      <c r="EZ170" s="27">
        <v>12.108554997000001</v>
      </c>
      <c r="FA170" s="27">
        <v>12.108554997000001</v>
      </c>
      <c r="FB170" s="27">
        <v>8.6507880123456999</v>
      </c>
      <c r="FC170" s="27">
        <v>12.191020731</v>
      </c>
      <c r="FD170" s="27">
        <v>12.191020731</v>
      </c>
      <c r="FE170" s="27">
        <v>12.191020731</v>
      </c>
      <c r="FF170" s="27">
        <v>8.3718351501408961</v>
      </c>
      <c r="FG170" s="27">
        <v>12.280159995</v>
      </c>
      <c r="FH170" s="27">
        <v>12.280159995</v>
      </c>
      <c r="FI170" s="27">
        <v>12.280159995</v>
      </c>
      <c r="FJ170" s="27">
        <v>8.0672920187473292</v>
      </c>
      <c r="FK170" s="27">
        <v>12.331902155</v>
      </c>
      <c r="FL170" s="27">
        <v>12.331902155</v>
      </c>
      <c r="FM170" s="27">
        <v>12.331902155</v>
      </c>
      <c r="FN170" s="27">
        <v>7.9678137497998387</v>
      </c>
      <c r="FO170" s="27">
        <v>12.360644741</v>
      </c>
      <c r="FP170" s="27">
        <v>12.360644741</v>
      </c>
      <c r="FQ170" s="27">
        <v>12.360644741</v>
      </c>
      <c r="FR170" s="27">
        <v>7.9502470109856356</v>
      </c>
      <c r="FS170" s="28">
        <v>12.023272347000001</v>
      </c>
      <c r="FT170" s="28">
        <v>12.023272347000001</v>
      </c>
      <c r="FU170" s="28">
        <v>12.023272347000001</v>
      </c>
      <c r="FV170" s="28">
        <v>8.9475083214572102</v>
      </c>
      <c r="FW170" s="28">
        <v>12.030347683</v>
      </c>
      <c r="FX170" s="28">
        <v>12.030347683</v>
      </c>
      <c r="FY170" s="28">
        <v>12.030347683</v>
      </c>
      <c r="FZ170" s="28">
        <v>8.9609650826116649</v>
      </c>
      <c r="GA170" s="28">
        <v>12.040415856999999</v>
      </c>
      <c r="GB170" s="28">
        <v>12.040415856999999</v>
      </c>
      <c r="GC170" s="28">
        <v>12.040415856999999</v>
      </c>
      <c r="GD170" s="28">
        <v>8.8939200876445561</v>
      </c>
      <c r="GE170" s="28">
        <v>12.051810905</v>
      </c>
      <c r="GF170" s="28">
        <v>12.051810905</v>
      </c>
      <c r="GG170" s="28">
        <v>12.051810905</v>
      </c>
      <c r="GH170" s="28">
        <v>8.8612312286747752</v>
      </c>
      <c r="GI170" s="28">
        <v>12.064000638</v>
      </c>
      <c r="GJ170" s="28">
        <v>12.064000638</v>
      </c>
      <c r="GK170" s="28">
        <v>12.064000638</v>
      </c>
      <c r="GL170" s="28">
        <v>8.825131983081155</v>
      </c>
      <c r="GM170" s="28">
        <v>12.08073409</v>
      </c>
      <c r="GN170" s="28">
        <v>12.08073409</v>
      </c>
      <c r="GO170" s="28">
        <v>12.08073409</v>
      </c>
      <c r="GP170" s="28">
        <v>8.7890486947327151</v>
      </c>
      <c r="GQ170" s="28">
        <v>12.101925101999999</v>
      </c>
      <c r="GR170" s="28">
        <v>12.101925101999999</v>
      </c>
      <c r="GS170" s="28">
        <v>12.101925101999999</v>
      </c>
      <c r="GT170" s="28">
        <v>8.7465390419611921</v>
      </c>
      <c r="GU170" s="28">
        <v>12.130711808999999</v>
      </c>
      <c r="GV170" s="28">
        <v>12.130711808999999</v>
      </c>
      <c r="GW170" s="28">
        <v>12.130711808999999</v>
      </c>
      <c r="GX170" s="28">
        <v>8.6853501562352964</v>
      </c>
      <c r="GY170" s="28">
        <v>12.163867178</v>
      </c>
      <c r="GZ170" s="28">
        <v>12.163867178</v>
      </c>
      <c r="HA170" s="28">
        <v>12.163867178</v>
      </c>
      <c r="HB170" s="28">
        <v>8.6229020243296581</v>
      </c>
      <c r="HC170" s="28">
        <v>12.195086837</v>
      </c>
      <c r="HD170" s="28">
        <v>12.195086837</v>
      </c>
      <c r="HE170" s="28">
        <v>12.195086837</v>
      </c>
      <c r="HF170" s="28">
        <v>8.5573596087564958</v>
      </c>
      <c r="HG170" s="28">
        <v>12.295244661</v>
      </c>
      <c r="HH170" s="28">
        <v>12.295244661</v>
      </c>
      <c r="HI170" s="28">
        <v>12.295244661</v>
      </c>
      <c r="HJ170" s="28">
        <v>8.2546832935419445</v>
      </c>
      <c r="HK170" s="28">
        <v>12.436116849999999</v>
      </c>
      <c r="HL170" s="28">
        <v>12.436116849999999</v>
      </c>
      <c r="HM170" s="28">
        <v>12.436116849999999</v>
      </c>
      <c r="HN170" s="28">
        <v>7.4796897612434776</v>
      </c>
      <c r="HO170" s="28">
        <v>12.460276673999999</v>
      </c>
      <c r="HP170" s="28">
        <v>12.460276673999999</v>
      </c>
      <c r="HQ170" s="28">
        <v>12.460276673999999</v>
      </c>
      <c r="HR170" s="28">
        <v>6.9366909662841092</v>
      </c>
      <c r="HS170" s="28">
        <v>12.457890085000001</v>
      </c>
      <c r="HT170" s="28">
        <v>12.457890085000001</v>
      </c>
      <c r="HU170" s="28">
        <v>12.457890085000001</v>
      </c>
      <c r="HV170" s="28">
        <v>6.5085981040225631</v>
      </c>
      <c r="HW170" s="29">
        <v>12.022164096999999</v>
      </c>
      <c r="HX170" s="29">
        <v>12.022164096999999</v>
      </c>
      <c r="HY170" s="29">
        <v>12.022164096999999</v>
      </c>
      <c r="HZ170" s="29">
        <v>8.9488948863290751</v>
      </c>
      <c r="IA170" s="29">
        <v>12.028082285</v>
      </c>
      <c r="IB170" s="29">
        <v>12.028082285</v>
      </c>
      <c r="IC170" s="29">
        <v>12.028082285</v>
      </c>
      <c r="ID170" s="29">
        <v>8.9637608613705382</v>
      </c>
      <c r="IE170" s="29">
        <v>12.036929234</v>
      </c>
      <c r="IF170" s="29">
        <v>12.036929234</v>
      </c>
      <c r="IG170" s="29">
        <v>12.036929234</v>
      </c>
      <c r="IH170" s="29">
        <v>8.8981784039427847</v>
      </c>
      <c r="II170" s="29">
        <v>12.047477305999999</v>
      </c>
      <c r="IJ170" s="29">
        <v>12.047477305999999</v>
      </c>
      <c r="IK170" s="29">
        <v>12.047477305999999</v>
      </c>
      <c r="IL170" s="29">
        <v>8.8668274620454604</v>
      </c>
      <c r="IM170" s="29">
        <v>12.059026041999999</v>
      </c>
      <c r="IN170" s="29">
        <v>12.059026041999999</v>
      </c>
      <c r="IO170" s="29">
        <v>12.059026041999999</v>
      </c>
      <c r="IP170" s="29">
        <v>8.8244791759096302</v>
      </c>
      <c r="IQ170" s="29">
        <v>12.075534093</v>
      </c>
      <c r="IR170" s="29">
        <v>12.075534093</v>
      </c>
      <c r="IS170" s="29">
        <v>12.075534093</v>
      </c>
      <c r="IT170" s="29">
        <v>8.7632733950399633</v>
      </c>
      <c r="IU170" s="29">
        <v>12.095520213</v>
      </c>
      <c r="IV170" s="29">
        <v>12.095520213</v>
      </c>
      <c r="IW170" s="29">
        <v>12.095520213</v>
      </c>
      <c r="IX170" s="29">
        <v>8.7012900863975133</v>
      </c>
      <c r="IY170" s="29">
        <v>12.122163518000001</v>
      </c>
      <c r="IZ170" s="29">
        <v>12.122163518000001</v>
      </c>
      <c r="JA170" s="29">
        <v>12.122163518000001</v>
      </c>
      <c r="JB170" s="29">
        <v>8.6373275906817781</v>
      </c>
      <c r="JC170" s="29">
        <v>12.144340618999999</v>
      </c>
      <c r="JD170" s="29">
        <v>12.144340618999999</v>
      </c>
      <c r="JE170" s="29">
        <v>12.144340618999999</v>
      </c>
      <c r="JF170" s="29">
        <v>8.5711164474038366</v>
      </c>
      <c r="JG170" s="29">
        <v>12.164148875</v>
      </c>
      <c r="JH170" s="29">
        <v>12.164148875</v>
      </c>
      <c r="JI170" s="29">
        <v>12.164148875</v>
      </c>
      <c r="JJ170" s="29">
        <v>8.4878937145355042</v>
      </c>
      <c r="JK170" s="29">
        <v>12.340524917</v>
      </c>
      <c r="JL170" s="29">
        <v>12.340524917</v>
      </c>
      <c r="JM170" s="29">
        <v>12.340524917</v>
      </c>
      <c r="JN170" s="29">
        <v>7.6023859847102315</v>
      </c>
      <c r="JO170" s="29">
        <v>12.422827075000001</v>
      </c>
      <c r="JP170" s="29">
        <v>12.422827075000001</v>
      </c>
      <c r="JQ170" s="29">
        <v>12.422827075000001</v>
      </c>
      <c r="JR170" s="29">
        <v>6.8548486752831037</v>
      </c>
      <c r="JS170" s="29">
        <v>12.440301004</v>
      </c>
      <c r="JT170" s="29">
        <v>12.440301004</v>
      </c>
      <c r="JU170" s="29">
        <v>12.440301004</v>
      </c>
      <c r="JV170" s="29">
        <v>6.3418207302917144</v>
      </c>
      <c r="JW170" s="29">
        <v>12.424214467000001</v>
      </c>
      <c r="JX170" s="29">
        <v>12.424214467000001</v>
      </c>
      <c r="JY170" s="29">
        <v>12.424214467000001</v>
      </c>
      <c r="JZ170" s="29">
        <v>6.3947135739331893</v>
      </c>
    </row>
    <row r="171" spans="1:286" ht="15" thickBot="1" x14ac:dyDescent="0.35">
      <c r="A171" s="2"/>
      <c r="B171" s="74" t="s">
        <v>661</v>
      </c>
      <c r="C171" s="74" t="s">
        <v>556</v>
      </c>
      <c r="D171" s="74" t="s">
        <v>873</v>
      </c>
      <c r="E171" s="87">
        <v>298465</v>
      </c>
      <c r="F171" s="84">
        <v>517239</v>
      </c>
      <c r="G171" s="22">
        <v>25.875078248210528</v>
      </c>
      <c r="H171" s="22">
        <v>12.458755218083393</v>
      </c>
      <c r="I171" s="22">
        <v>8.954352683413962</v>
      </c>
      <c r="J171" s="22">
        <v>17.243627768370814</v>
      </c>
      <c r="K171" s="22">
        <v>25.814913781210528</v>
      </c>
      <c r="L171" s="22">
        <v>12.452964950088644</v>
      </c>
      <c r="M171" s="22">
        <v>8.95019110379795</v>
      </c>
      <c r="N171" s="22">
        <v>17.318462088609891</v>
      </c>
      <c r="O171" s="22">
        <v>25.850170152210527</v>
      </c>
      <c r="P171" s="22">
        <v>12.445226796121959</v>
      </c>
      <c r="Q171" s="22">
        <v>8.9446295401807685</v>
      </c>
      <c r="R171" s="22">
        <v>17.132787782145279</v>
      </c>
      <c r="S171" s="22">
        <v>25.892072906210526</v>
      </c>
      <c r="T171" s="22">
        <v>12.427875201995326</v>
      </c>
      <c r="U171" s="22">
        <v>8.9321586078356319</v>
      </c>
      <c r="V171" s="22">
        <v>17.072080255869103</v>
      </c>
      <c r="W171" s="22">
        <v>25.950448620210526</v>
      </c>
      <c r="X171" s="22">
        <v>12.406490562124104</v>
      </c>
      <c r="Y171" s="22">
        <v>8.9167890461047161</v>
      </c>
      <c r="Z171" s="22">
        <v>16.972760321896622</v>
      </c>
      <c r="AA171" s="22">
        <v>26.030621449210528</v>
      </c>
      <c r="AB171" s="22">
        <v>12.381080490331399</v>
      </c>
      <c r="AC171" s="22">
        <v>8.898526327192597</v>
      </c>
      <c r="AD171" s="22">
        <v>16.79267765017623</v>
      </c>
      <c r="AE171" s="22">
        <v>26.126511116210526</v>
      </c>
      <c r="AF171" s="22">
        <v>12.350858997017122</v>
      </c>
      <c r="AG171" s="22">
        <v>8.876805544897854</v>
      </c>
      <c r="AH171" s="22">
        <v>16.617754809501022</v>
      </c>
      <c r="AI171" s="22">
        <v>26.251685472210529</v>
      </c>
      <c r="AJ171" s="22">
        <v>12.315972727411376</v>
      </c>
      <c r="AK171" s="22">
        <v>8.8517320960347536</v>
      </c>
      <c r="AL171" s="22">
        <v>16.391810088537255</v>
      </c>
      <c r="AM171" s="22">
        <v>26.397241165210527</v>
      </c>
      <c r="AN171" s="22">
        <v>12.277670024749504</v>
      </c>
      <c r="AO171" s="22">
        <v>8.8242031894659387</v>
      </c>
      <c r="AP171" s="22">
        <v>16.204311881056476</v>
      </c>
      <c r="AQ171" s="22">
        <v>26.569189223210529</v>
      </c>
      <c r="AR171" s="22">
        <v>12.107474856456555</v>
      </c>
      <c r="AS171" s="22">
        <v>8.7018805709353142</v>
      </c>
      <c r="AT171" s="22">
        <v>15.874885892599121</v>
      </c>
      <c r="AU171" s="22">
        <v>27.49114843221053</v>
      </c>
      <c r="AV171" s="22">
        <v>11.904031967282679</v>
      </c>
      <c r="AW171" s="22">
        <v>8.555662160772517</v>
      </c>
      <c r="AX171" s="22">
        <v>14.312320158776078</v>
      </c>
      <c r="AY171" s="22">
        <v>28.307443699210527</v>
      </c>
      <c r="AZ171" s="22">
        <v>11.286005230519887</v>
      </c>
      <c r="BA171" s="22">
        <v>8.1114741763484357</v>
      </c>
      <c r="BB171" s="22">
        <v>12.975898063800235</v>
      </c>
      <c r="BC171" s="22">
        <v>28.432579867210528</v>
      </c>
      <c r="BD171" s="22">
        <v>13.447218239512207</v>
      </c>
      <c r="BE171" s="22">
        <v>9.6647805193778336</v>
      </c>
      <c r="BF171" s="22">
        <v>12.711036626874009</v>
      </c>
      <c r="BG171" s="22">
        <v>28.403441888210526</v>
      </c>
      <c r="BH171" s="22">
        <v>13.516485796714793</v>
      </c>
      <c r="BI171" s="22">
        <v>9.714564476591331</v>
      </c>
      <c r="BJ171" s="22">
        <v>12.94785916583232</v>
      </c>
      <c r="BK171" s="25">
        <v>25.890831754210527</v>
      </c>
      <c r="BL171" s="25">
        <v>12.4610441688314</v>
      </c>
      <c r="BM171" s="25">
        <v>8.9559977973851286</v>
      </c>
      <c r="BN171" s="25">
        <v>17.201688033436497</v>
      </c>
      <c r="BO171" s="25">
        <v>25.837775361210529</v>
      </c>
      <c r="BP171" s="25">
        <v>12.458837590177181</v>
      </c>
      <c r="BQ171" s="25">
        <v>8.9544118858596438</v>
      </c>
      <c r="BR171" s="25">
        <v>17.290374523497501</v>
      </c>
      <c r="BS171" s="25">
        <v>25.848431637210528</v>
      </c>
      <c r="BT171" s="25">
        <v>12.456251912691346</v>
      </c>
      <c r="BU171" s="25">
        <v>8.9525535085395624</v>
      </c>
      <c r="BV171" s="25">
        <v>17.164647891569569</v>
      </c>
      <c r="BW171" s="25">
        <v>25.857165967210527</v>
      </c>
      <c r="BX171" s="25">
        <v>12.45113305851995</v>
      </c>
      <c r="BY171" s="25">
        <v>8.9488744872582782</v>
      </c>
      <c r="BZ171" s="25">
        <v>17.138974004352569</v>
      </c>
      <c r="CA171" s="25">
        <v>25.873667212210528</v>
      </c>
      <c r="CB171" s="25">
        <v>12.445320765852989</v>
      </c>
      <c r="CC171" s="25">
        <v>8.9446970780766879</v>
      </c>
      <c r="CD171" s="25">
        <v>17.088678325398632</v>
      </c>
      <c r="CE171" s="25">
        <v>25.899011676210527</v>
      </c>
      <c r="CF171" s="25">
        <v>12.438880916778821</v>
      </c>
      <c r="CG171" s="25">
        <v>8.9400686317488915</v>
      </c>
      <c r="CH171" s="25">
        <v>16.949013894961766</v>
      </c>
      <c r="CI171" s="25">
        <v>25.931219983210529</v>
      </c>
      <c r="CJ171" s="25">
        <v>12.431860258256041</v>
      </c>
      <c r="CK171" s="25">
        <v>8.9350227462344591</v>
      </c>
      <c r="CL171" s="25">
        <v>16.818940156506748</v>
      </c>
      <c r="CM171" s="25">
        <v>25.973346337210529</v>
      </c>
      <c r="CN171" s="25">
        <v>12.424228628293909</v>
      </c>
      <c r="CO171" s="25">
        <v>8.9295377435167662</v>
      </c>
      <c r="CP171" s="25">
        <v>16.642595082649329</v>
      </c>
      <c r="CQ171" s="25">
        <v>26.023880184210526</v>
      </c>
      <c r="CR171" s="25">
        <v>12.416176387295382</v>
      </c>
      <c r="CS171" s="25">
        <v>8.9237504393655467</v>
      </c>
      <c r="CT171" s="25">
        <v>16.505441577807268</v>
      </c>
      <c r="CU171" s="25">
        <v>26.083882377210529</v>
      </c>
      <c r="CV171" s="25">
        <v>12.101130723015116</v>
      </c>
      <c r="CW171" s="25">
        <v>8.6973209173173629</v>
      </c>
      <c r="CX171" s="25">
        <v>16.22503716059385</v>
      </c>
      <c r="CY171" s="25">
        <v>26.299294232210528</v>
      </c>
      <c r="CZ171" s="25">
        <v>12.062431826681669</v>
      </c>
      <c r="DA171" s="25">
        <v>8.6695072585558854</v>
      </c>
      <c r="DB171" s="25">
        <v>15.341694842724776</v>
      </c>
      <c r="DC171" s="25">
        <v>26.572345628210527</v>
      </c>
      <c r="DD171" s="25">
        <v>11.745919758156896</v>
      </c>
      <c r="DE171" s="25">
        <v>8.4420238029042309</v>
      </c>
      <c r="DF171" s="25">
        <v>14.153205880029542</v>
      </c>
      <c r="DG171" s="25">
        <v>26.85474042521053</v>
      </c>
      <c r="DH171" s="25">
        <v>12.456411345135709</v>
      </c>
      <c r="DI171" s="25">
        <v>8.9526680957764899</v>
      </c>
      <c r="DJ171" s="25">
        <v>12.996890364760576</v>
      </c>
      <c r="DK171" s="25">
        <v>26.995407969210525</v>
      </c>
      <c r="DL171" s="25">
        <v>14.175006940021669</v>
      </c>
      <c r="DM171" s="25">
        <v>10.187856588318194</v>
      </c>
      <c r="DN171" s="25">
        <v>12.811954695758299</v>
      </c>
      <c r="DO171" s="27">
        <v>25.874603531210528</v>
      </c>
      <c r="DP171" s="27">
        <v>12.459216402719109</v>
      </c>
      <c r="DQ171" s="27">
        <v>8.9546841458922035</v>
      </c>
      <c r="DR171" s="27">
        <v>17.245093485271685</v>
      </c>
      <c r="DS171" s="27">
        <v>25.808406582210527</v>
      </c>
      <c r="DT171" s="27">
        <v>12.454940153786337</v>
      </c>
      <c r="DU171" s="27">
        <v>8.951610721586496</v>
      </c>
      <c r="DV171" s="27">
        <v>17.342667820214523</v>
      </c>
      <c r="DW171" s="27">
        <v>25.834161010210529</v>
      </c>
      <c r="DX171" s="27">
        <v>12.449935286183878</v>
      </c>
      <c r="DY171" s="27">
        <v>8.9480136246966584</v>
      </c>
      <c r="DZ171" s="27">
        <v>17.194500009683395</v>
      </c>
      <c r="EA171" s="27">
        <v>25.865034720210527</v>
      </c>
      <c r="EB171" s="27">
        <v>12.436881550752547</v>
      </c>
      <c r="EC171" s="27">
        <v>8.9386316480190473</v>
      </c>
      <c r="ED171" s="27">
        <v>17.166024044847433</v>
      </c>
      <c r="EE171" s="27">
        <v>25.909664708210528</v>
      </c>
      <c r="EF171" s="27">
        <v>12.422247508877643</v>
      </c>
      <c r="EG171" s="27">
        <v>8.9281138739848043</v>
      </c>
      <c r="EH171" s="27">
        <v>17.102387735449589</v>
      </c>
      <c r="EI171" s="27">
        <v>25.969095776210526</v>
      </c>
      <c r="EJ171" s="27">
        <v>12.406299826479303</v>
      </c>
      <c r="EK171" s="27">
        <v>8.9166519606412855</v>
      </c>
      <c r="EL171" s="27">
        <v>16.971324714971608</v>
      </c>
      <c r="EM171" s="27">
        <v>26.038898978210526</v>
      </c>
      <c r="EN171" s="27">
        <v>12.388896628887247</v>
      </c>
      <c r="EO171" s="27">
        <v>8.9041439398694973</v>
      </c>
      <c r="EP171" s="27">
        <v>16.84969301353987</v>
      </c>
      <c r="EQ171" s="27">
        <v>26.128369396210527</v>
      </c>
      <c r="ER171" s="27">
        <v>12.370349365221273</v>
      </c>
      <c r="ES171" s="27">
        <v>8.8908136562841555</v>
      </c>
      <c r="ET171" s="27">
        <v>16.691168554702092</v>
      </c>
      <c r="EU171" s="27">
        <v>26.234173450210527</v>
      </c>
      <c r="EV171" s="27">
        <v>12.350860170824866</v>
      </c>
      <c r="EW171" s="27">
        <v>8.8768063885365915</v>
      </c>
      <c r="EX171" s="27">
        <v>16.569865731605198</v>
      </c>
      <c r="EY171" s="27">
        <v>26.361959518210526</v>
      </c>
      <c r="EZ171" s="27">
        <v>12.062159194754326</v>
      </c>
      <c r="FA171" s="27">
        <v>8.6693113126216836</v>
      </c>
      <c r="FB171" s="27">
        <v>16.307979461731019</v>
      </c>
      <c r="FC171" s="27">
        <v>27.029081108210526</v>
      </c>
      <c r="FD171" s="27">
        <v>11.997640246976296</v>
      </c>
      <c r="FE171" s="27">
        <v>8.6229402744999373</v>
      </c>
      <c r="FF171" s="27">
        <v>15.202338364684678</v>
      </c>
      <c r="FG171" s="27">
        <v>27.744029580210526</v>
      </c>
      <c r="FH171" s="27">
        <v>11.764731469807863</v>
      </c>
      <c r="FI171" s="27">
        <v>8.4555441504632665</v>
      </c>
      <c r="FJ171" s="27">
        <v>14.162466727599442</v>
      </c>
      <c r="FK171" s="27">
        <v>28.042725689210528</v>
      </c>
      <c r="FL171" s="27">
        <v>14.015862534016877</v>
      </c>
      <c r="FM171" s="27">
        <v>10.073476370229395</v>
      </c>
      <c r="FN171" s="27">
        <v>14.038421255163993</v>
      </c>
      <c r="FO171" s="27">
        <v>27.978554086210529</v>
      </c>
      <c r="FP171" s="27">
        <v>14.122432985561213</v>
      </c>
      <c r="FQ171" s="27">
        <v>10.150070652086187</v>
      </c>
      <c r="FR171" s="27">
        <v>14.401259132004828</v>
      </c>
      <c r="FS171" s="28">
        <v>25.875275781210526</v>
      </c>
      <c r="FT171" s="28">
        <v>12.458754672950969</v>
      </c>
      <c r="FU171" s="28">
        <v>8.954352291616555</v>
      </c>
      <c r="FV171" s="28">
        <v>17.240376766810041</v>
      </c>
      <c r="FW171" s="28">
        <v>25.814511538210528</v>
      </c>
      <c r="FX171" s="28">
        <v>12.452962656164992</v>
      </c>
      <c r="FY171" s="28">
        <v>8.9501894551098538</v>
      </c>
      <c r="FZ171" s="28">
        <v>17.323071392009421</v>
      </c>
      <c r="GA171" s="28">
        <v>25.860055758210528</v>
      </c>
      <c r="GB171" s="28">
        <v>12.445222007330949</v>
      </c>
      <c r="GC171" s="28">
        <v>8.9446260983823809</v>
      </c>
      <c r="GD171" s="28">
        <v>17.1551326188745</v>
      </c>
      <c r="GE171" s="28">
        <v>25.924822495210528</v>
      </c>
      <c r="GF171" s="28">
        <v>12.425149565716229</v>
      </c>
      <c r="GG171" s="28">
        <v>8.9301996393750969</v>
      </c>
      <c r="GH171" s="28">
        <v>17.124715967248783</v>
      </c>
      <c r="GI171" s="28">
        <v>26.022276629210527</v>
      </c>
      <c r="GJ171" s="28">
        <v>12.400659391166668</v>
      </c>
      <c r="GK171" s="28">
        <v>8.9125980687240567</v>
      </c>
      <c r="GL171" s="28">
        <v>17.071784025815454</v>
      </c>
      <c r="GM171" s="28">
        <v>26.162666991210529</v>
      </c>
      <c r="GN171" s="28">
        <v>12.372051967446325</v>
      </c>
      <c r="GO171" s="28">
        <v>8.892037350026893</v>
      </c>
      <c r="GP171" s="28">
        <v>16.961396421748955</v>
      </c>
      <c r="GQ171" s="28">
        <v>26.340221627210529</v>
      </c>
      <c r="GR171" s="28">
        <v>12.338367261060794</v>
      </c>
      <c r="GS171" s="28">
        <v>8.8678274883084853</v>
      </c>
      <c r="GT171" s="28">
        <v>16.866051650075043</v>
      </c>
      <c r="GU171" s="28">
        <v>26.583046482210527</v>
      </c>
      <c r="GV171" s="28">
        <v>12.300009164450046</v>
      </c>
      <c r="GW171" s="28">
        <v>8.8402587690179288</v>
      </c>
      <c r="GX171" s="28">
        <v>16.714719561992951</v>
      </c>
      <c r="GY171" s="28">
        <v>26.871234675210527</v>
      </c>
      <c r="GZ171" s="28">
        <v>12.25814735249071</v>
      </c>
      <c r="HA171" s="28">
        <v>8.8101718605195121</v>
      </c>
      <c r="HB171" s="28">
        <v>16.633535757195226</v>
      </c>
      <c r="HC171" s="28">
        <v>27.216094105210527</v>
      </c>
      <c r="HD171" s="28">
        <v>11.945606226867856</v>
      </c>
      <c r="HE171" s="28">
        <v>8.5855423997178288</v>
      </c>
      <c r="HF171" s="28">
        <v>16.439832474021088</v>
      </c>
      <c r="HG171" s="28">
        <v>28.116318212210526</v>
      </c>
      <c r="HH171" s="28">
        <v>11.726936775339261</v>
      </c>
      <c r="HI171" s="28">
        <v>8.4283803593854447</v>
      </c>
      <c r="HJ171" s="28">
        <v>15.651531055604091</v>
      </c>
      <c r="HK171" s="28">
        <v>28.708890970210525</v>
      </c>
      <c r="HL171" s="28">
        <v>10.940621389644701</v>
      </c>
      <c r="HM171" s="28">
        <v>7.8632400094342616</v>
      </c>
      <c r="HN171" s="28">
        <v>10.679188079848032</v>
      </c>
      <c r="HO171" s="28">
        <v>28.970605491210527</v>
      </c>
      <c r="HP171" s="28">
        <v>13.099911930444456</v>
      </c>
      <c r="HQ171" s="28">
        <v>9.4151646367209914</v>
      </c>
      <c r="HR171" s="28">
        <v>6.6788566125290529</v>
      </c>
      <c r="HS171" s="28">
        <v>28.800122976210528</v>
      </c>
      <c r="HT171" s="28">
        <v>11.826394368254308</v>
      </c>
      <c r="HU171" s="28">
        <v>8.4998624896958699</v>
      </c>
      <c r="HV171" s="28">
        <v>3.6471319513981513</v>
      </c>
      <c r="HW171" s="29">
        <v>25.860683788210526</v>
      </c>
      <c r="HX171" s="29">
        <v>12.458428352594579</v>
      </c>
      <c r="HY171" s="29">
        <v>8.954117758751293</v>
      </c>
      <c r="HZ171" s="29">
        <v>17.302375548707325</v>
      </c>
      <c r="IA171" s="29">
        <v>25.785812140210528</v>
      </c>
      <c r="IB171" s="29">
        <v>12.453520909432266</v>
      </c>
      <c r="IC171" s="29">
        <v>8.9505906827248403</v>
      </c>
      <c r="ID171" s="29">
        <v>17.436009426001473</v>
      </c>
      <c r="IE171" s="29">
        <v>25.817508025210529</v>
      </c>
      <c r="IF171" s="29">
        <v>12.447670341697508</v>
      </c>
      <c r="IG171" s="29">
        <v>8.9463857644984035</v>
      </c>
      <c r="IH171" s="29">
        <v>17.335369378791924</v>
      </c>
      <c r="II171" s="29">
        <v>25.871383249210528</v>
      </c>
      <c r="IJ171" s="29">
        <v>12.424826203820146</v>
      </c>
      <c r="IK171" s="29">
        <v>8.9299672328135102</v>
      </c>
      <c r="IL171" s="29">
        <v>17.346884774275704</v>
      </c>
      <c r="IM171" s="29">
        <v>25.957578143210526</v>
      </c>
      <c r="IN171" s="29">
        <v>12.399226155881738</v>
      </c>
      <c r="IO171" s="29">
        <v>8.9115679743049157</v>
      </c>
      <c r="IP171" s="29">
        <v>17.328262992513139</v>
      </c>
      <c r="IQ171" s="29">
        <v>26.090542381210525</v>
      </c>
      <c r="IR171" s="29">
        <v>12.371104448958276</v>
      </c>
      <c r="IS171" s="29">
        <v>8.8913563498332522</v>
      </c>
      <c r="IT171" s="29">
        <v>17.240810685710699</v>
      </c>
      <c r="IU171" s="29">
        <v>26.258706086210527</v>
      </c>
      <c r="IV171" s="29">
        <v>12.340376812308431</v>
      </c>
      <c r="IW171" s="29">
        <v>8.8692717923574662</v>
      </c>
      <c r="IX171" s="29">
        <v>17.170349178541066</v>
      </c>
      <c r="IY171" s="29">
        <v>26.492572821210526</v>
      </c>
      <c r="IZ171" s="29">
        <v>12.307890395944449</v>
      </c>
      <c r="JA171" s="29">
        <v>8.8459231652714241</v>
      </c>
      <c r="JB171" s="29">
        <v>17.0698515075226</v>
      </c>
      <c r="JC171" s="29">
        <v>26.776090729210527</v>
      </c>
      <c r="JD171" s="29">
        <v>12.27371050616985</v>
      </c>
      <c r="JE171" s="29">
        <v>8.8213574055013186</v>
      </c>
      <c r="JF171" s="29">
        <v>17.016520928512328</v>
      </c>
      <c r="JG171" s="29">
        <v>27.129642876210529</v>
      </c>
      <c r="JH171" s="29">
        <v>11.971136560362826</v>
      </c>
      <c r="JI171" s="29">
        <v>8.6038915530832742</v>
      </c>
      <c r="JJ171" s="29">
        <v>16.704072208045435</v>
      </c>
      <c r="JK171" s="29">
        <v>28.461766716210526</v>
      </c>
      <c r="JL171" s="29">
        <v>11.891371703538425</v>
      </c>
      <c r="JM171" s="29">
        <v>8.5465629799437188</v>
      </c>
      <c r="JN171" s="29">
        <v>12.574307182015852</v>
      </c>
      <c r="JO171" s="29">
        <v>29.041105906210525</v>
      </c>
      <c r="JP171" s="29">
        <v>12.864722138987451</v>
      </c>
      <c r="JQ171" s="29">
        <v>9.246129102802815</v>
      </c>
      <c r="JR171" s="29">
        <v>7.6343346533503116</v>
      </c>
      <c r="JS171" s="29">
        <v>28.839211464210528</v>
      </c>
      <c r="JT171" s="29">
        <v>13.090717253683648</v>
      </c>
      <c r="JU171" s="29">
        <v>9.4085562414932919</v>
      </c>
      <c r="JV171" s="29">
        <v>4.2286617381188876</v>
      </c>
      <c r="JW171" s="29">
        <v>28.384595872210529</v>
      </c>
      <c r="JX171" s="29">
        <v>12.172259327821669</v>
      </c>
      <c r="JY171" s="29">
        <v>8.7484424460871555</v>
      </c>
      <c r="JZ171" s="29">
        <v>4.2406455744788296</v>
      </c>
    </row>
    <row r="172" spans="1:286" ht="15" thickBot="1" x14ac:dyDescent="0.35">
      <c r="A172" s="2"/>
      <c r="B172" s="74" t="s">
        <v>662</v>
      </c>
      <c r="C172" s="74" t="s">
        <v>484</v>
      </c>
      <c r="D172" s="74" t="s">
        <v>876</v>
      </c>
      <c r="E172" s="87">
        <v>397310</v>
      </c>
      <c r="F172" s="84">
        <v>399981</v>
      </c>
      <c r="G172" s="22">
        <v>31.480570844999999</v>
      </c>
      <c r="H172" s="22">
        <v>8.8403148603088226</v>
      </c>
      <c r="I172" s="22">
        <v>6.4488866112663308</v>
      </c>
      <c r="J172" s="22">
        <v>14.656339328983638</v>
      </c>
      <c r="K172" s="22">
        <v>31.427152945</v>
      </c>
      <c r="L172" s="22">
        <v>8.8317479155795446</v>
      </c>
      <c r="M172" s="22">
        <v>6.4426371443596553</v>
      </c>
      <c r="N172" s="22">
        <v>14.79002543722728</v>
      </c>
      <c r="O172" s="22">
        <v>31.483013655000001</v>
      </c>
      <c r="P172" s="22">
        <v>8.8202864637744405</v>
      </c>
      <c r="Q172" s="22">
        <v>6.4342761748399528</v>
      </c>
      <c r="R172" s="22">
        <v>14.657414510762393</v>
      </c>
      <c r="S172" s="22">
        <v>31.539031471000001</v>
      </c>
      <c r="T172" s="22">
        <v>8.795231260853015</v>
      </c>
      <c r="U172" s="22">
        <v>6.4159987531399638</v>
      </c>
      <c r="V172" s="22">
        <v>14.501118901682407</v>
      </c>
      <c r="W172" s="22">
        <v>31.610824176000001</v>
      </c>
      <c r="X172" s="22">
        <v>8.7642644495782545</v>
      </c>
      <c r="Y172" s="22">
        <v>6.3934088954506159</v>
      </c>
      <c r="Z172" s="22">
        <v>14.292273774665109</v>
      </c>
      <c r="AA172" s="22">
        <v>31.701098025</v>
      </c>
      <c r="AB172" s="22">
        <v>8.7273736025348629</v>
      </c>
      <c r="AC172" s="22">
        <v>6.3664975361454683</v>
      </c>
      <c r="AD172" s="22">
        <v>14.124877397262837</v>
      </c>
      <c r="AE172" s="22">
        <v>31.803562393</v>
      </c>
      <c r="AF172" s="22">
        <v>8.6832014521397731</v>
      </c>
      <c r="AG172" s="22">
        <v>6.3342745674192411</v>
      </c>
      <c r="AH172" s="22">
        <v>13.925450592597143</v>
      </c>
      <c r="AI172" s="22">
        <v>31.928029626000001</v>
      </c>
      <c r="AJ172" s="22">
        <v>8.6319832944079646</v>
      </c>
      <c r="AK172" s="22">
        <v>6.29691163443895</v>
      </c>
      <c r="AL172" s="22">
        <v>13.630068520586059</v>
      </c>
      <c r="AM172" s="22">
        <v>32.069069227</v>
      </c>
      <c r="AN172" s="22">
        <v>8.5755900469067097</v>
      </c>
      <c r="AO172" s="22">
        <v>6.2557735455220618</v>
      </c>
      <c r="AP172" s="22">
        <v>13.364450408727311</v>
      </c>
      <c r="AQ172" s="22">
        <v>32.231613785999997</v>
      </c>
      <c r="AR172" s="22">
        <v>8.4048365686293565</v>
      </c>
      <c r="AS172" s="22">
        <v>6.1312112604349087</v>
      </c>
      <c r="AT172" s="22">
        <v>13.017492980972758</v>
      </c>
      <c r="AU172" s="22">
        <v>33.034477326000001</v>
      </c>
      <c r="AV172" s="22">
        <v>8.0042613295320155</v>
      </c>
      <c r="AW172" s="22">
        <v>5.8389972005242186</v>
      </c>
      <c r="AX172" s="22">
        <v>11.364491551081201</v>
      </c>
      <c r="AY172" s="22">
        <v>33.733625328999999</v>
      </c>
      <c r="AZ172" s="22">
        <v>6.9793470301792988</v>
      </c>
      <c r="BA172" s="22">
        <v>5.0913364885209971</v>
      </c>
      <c r="BB172" s="22">
        <v>9.6701450924357673</v>
      </c>
      <c r="BC172" s="22">
        <v>34.123403341</v>
      </c>
      <c r="BD172" s="22">
        <v>6.6269575038124042</v>
      </c>
      <c r="BE172" s="22">
        <v>4.8342732351813353</v>
      </c>
      <c r="BF172" s="22">
        <v>8.8866467900594373</v>
      </c>
      <c r="BG172" s="22">
        <v>34.344478596000002</v>
      </c>
      <c r="BH172" s="22">
        <v>6.0739164248642306</v>
      </c>
      <c r="BI172" s="22">
        <v>4.4308374678058984</v>
      </c>
      <c r="BJ172" s="22">
        <v>8.4760517390799635</v>
      </c>
      <c r="BK172" s="25">
        <v>31.506232580999999</v>
      </c>
      <c r="BL172" s="25">
        <v>8.8437382800349997</v>
      </c>
      <c r="BM172" s="25">
        <v>6.4513839482939996</v>
      </c>
      <c r="BN172" s="25">
        <v>14.597198788089743</v>
      </c>
      <c r="BO172" s="25">
        <v>31.473190764000002</v>
      </c>
      <c r="BP172" s="25">
        <v>8.8405463053251907</v>
      </c>
      <c r="BQ172" s="25">
        <v>6.4490554471834773</v>
      </c>
      <c r="BR172" s="25">
        <v>14.703089132887952</v>
      </c>
      <c r="BS172" s="25">
        <v>31.511347804</v>
      </c>
      <c r="BT172" s="25">
        <v>8.836825193142511</v>
      </c>
      <c r="BU172" s="25">
        <v>6.4463409476534164</v>
      </c>
      <c r="BV172" s="25">
        <v>14.604766827352638</v>
      </c>
      <c r="BW172" s="25">
        <v>31.547310590999999</v>
      </c>
      <c r="BX172" s="25">
        <v>8.8297088147968843</v>
      </c>
      <c r="BY172" s="25">
        <v>6.4411496487280955</v>
      </c>
      <c r="BZ172" s="25">
        <v>14.494414635772118</v>
      </c>
      <c r="CA172" s="25">
        <v>31.594128312999999</v>
      </c>
      <c r="CB172" s="25">
        <v>8.8216079474678732</v>
      </c>
      <c r="CC172" s="25">
        <v>6.4352401787959481</v>
      </c>
      <c r="CD172" s="25">
        <v>14.312863833029454</v>
      </c>
      <c r="CE172" s="25">
        <v>31.652082610000001</v>
      </c>
      <c r="CF172" s="25">
        <v>8.8126028530526366</v>
      </c>
      <c r="CG172" s="25">
        <v>6.4286710877935072</v>
      </c>
      <c r="CH172" s="25">
        <v>14.16160965773995</v>
      </c>
      <c r="CI172" s="25">
        <v>31.70467253</v>
      </c>
      <c r="CJ172" s="25">
        <v>8.802574480011609</v>
      </c>
      <c r="CK172" s="25">
        <v>6.4213555292801523</v>
      </c>
      <c r="CL172" s="25">
        <v>13.990906609668327</v>
      </c>
      <c r="CM172" s="25">
        <v>31.761875584999999</v>
      </c>
      <c r="CN172" s="25">
        <v>8.791513396655068</v>
      </c>
      <c r="CO172" s="25">
        <v>6.4132866229695447</v>
      </c>
      <c r="CP172" s="25">
        <v>13.721304994161086</v>
      </c>
      <c r="CQ172" s="25">
        <v>31.827519973000001</v>
      </c>
      <c r="CR172" s="25">
        <v>8.7797324369107272</v>
      </c>
      <c r="CS172" s="25">
        <v>6.4046925768565215</v>
      </c>
      <c r="CT172" s="25">
        <v>13.496068926612423</v>
      </c>
      <c r="CU172" s="25">
        <v>31.902702945999998</v>
      </c>
      <c r="CV172" s="25">
        <v>8.6832605226415431</v>
      </c>
      <c r="CW172" s="25">
        <v>6.3343176585278727</v>
      </c>
      <c r="CX172" s="25">
        <v>13.173351656875242</v>
      </c>
      <c r="CY172" s="25">
        <v>32.166436971000003</v>
      </c>
      <c r="CZ172" s="25">
        <v>8.6190704509809706</v>
      </c>
      <c r="DA172" s="25">
        <v>6.2874918949380865</v>
      </c>
      <c r="DB172" s="25">
        <v>12.023692816885699</v>
      </c>
      <c r="DC172" s="25">
        <v>32.453432556000003</v>
      </c>
      <c r="DD172" s="25">
        <v>8.1974184800899756</v>
      </c>
      <c r="DE172" s="25">
        <v>5.9799026526248316</v>
      </c>
      <c r="DF172" s="25">
        <v>10.742934649809772</v>
      </c>
      <c r="DG172" s="25">
        <v>32.736518814</v>
      </c>
      <c r="DH172" s="25">
        <v>8.1013717862820478</v>
      </c>
      <c r="DI172" s="25">
        <v>5.9098379267025356</v>
      </c>
      <c r="DJ172" s="25">
        <v>9.6185287457619175</v>
      </c>
      <c r="DK172" s="25">
        <v>32.887326917999999</v>
      </c>
      <c r="DL172" s="25">
        <v>7.714329426263987</v>
      </c>
      <c r="DM172" s="25">
        <v>5.6274959136686009</v>
      </c>
      <c r="DN172" s="25">
        <v>9.1608846488857161</v>
      </c>
      <c r="DO172" s="27">
        <v>31.480187627999999</v>
      </c>
      <c r="DP172" s="27">
        <v>8.8409991324281485</v>
      </c>
      <c r="DQ172" s="27">
        <v>6.4493857782505977</v>
      </c>
      <c r="DR172" s="27">
        <v>14.657616632509084</v>
      </c>
      <c r="DS172" s="27">
        <v>31.421932655999999</v>
      </c>
      <c r="DT172" s="27">
        <v>8.8346779840911154</v>
      </c>
      <c r="DU172" s="27">
        <v>6.4447745885449521</v>
      </c>
      <c r="DV172" s="27">
        <v>14.814417907355663</v>
      </c>
      <c r="DW172" s="27">
        <v>31.469798468</v>
      </c>
      <c r="DX172" s="27">
        <v>8.8272749684578731</v>
      </c>
      <c r="DY172" s="27">
        <v>6.4393741917090246</v>
      </c>
      <c r="DZ172" s="27">
        <v>14.711187223803469</v>
      </c>
      <c r="EA172" s="27">
        <v>31.517303922</v>
      </c>
      <c r="EB172" s="27">
        <v>8.808609833326333</v>
      </c>
      <c r="EC172" s="27">
        <v>6.4257582354960059</v>
      </c>
      <c r="ED172" s="27">
        <v>14.583014344814162</v>
      </c>
      <c r="EE172" s="27">
        <v>31.578211751000001</v>
      </c>
      <c r="EF172" s="27">
        <v>8.7876981671322802</v>
      </c>
      <c r="EG172" s="27">
        <v>6.4105034661502245</v>
      </c>
      <c r="EH172" s="27">
        <v>14.405225340320474</v>
      </c>
      <c r="EI172" s="27">
        <v>31.652107071</v>
      </c>
      <c r="EJ172" s="27">
        <v>8.7649232610897148</v>
      </c>
      <c r="EK172" s="27">
        <v>6.393889489275919</v>
      </c>
      <c r="EL172" s="27">
        <v>14.29349305386344</v>
      </c>
      <c r="EM172" s="27">
        <v>31.734054763</v>
      </c>
      <c r="EN172" s="27">
        <v>8.7398972021941521</v>
      </c>
      <c r="EO172" s="27">
        <v>6.3756333277370389</v>
      </c>
      <c r="EP172" s="27">
        <v>14.146724740159708</v>
      </c>
      <c r="EQ172" s="27">
        <v>31.830509499999998</v>
      </c>
      <c r="ER172" s="27">
        <v>8.7131071707852872</v>
      </c>
      <c r="ES172" s="27">
        <v>6.3560903728086213</v>
      </c>
      <c r="ET172" s="27">
        <v>13.915467238815495</v>
      </c>
      <c r="EU172" s="27">
        <v>31.940477916999999</v>
      </c>
      <c r="EV172" s="27">
        <v>8.6848569232113917</v>
      </c>
      <c r="EW172" s="27">
        <v>6.3354822105176822</v>
      </c>
      <c r="EX172" s="27">
        <v>13.726092834156402</v>
      </c>
      <c r="EY172" s="27">
        <v>32.068220117999999</v>
      </c>
      <c r="EZ172" s="27">
        <v>8.5659468024826673</v>
      </c>
      <c r="FA172" s="27">
        <v>6.2487389329728416</v>
      </c>
      <c r="FB172" s="27">
        <v>13.442804768589477</v>
      </c>
      <c r="FC172" s="27">
        <v>32.674645951999999</v>
      </c>
      <c r="FD172" s="27">
        <v>8.3734838165932057</v>
      </c>
      <c r="FE172" s="27">
        <v>6.1083398643333879</v>
      </c>
      <c r="FF172" s="27">
        <v>12.122167826103309</v>
      </c>
      <c r="FG172" s="27">
        <v>33.295894871000002</v>
      </c>
      <c r="FH172" s="27">
        <v>7.8298091687845561</v>
      </c>
      <c r="FI172" s="27">
        <v>5.7117367780700485</v>
      </c>
      <c r="FJ172" s="27">
        <v>10.996196386336386</v>
      </c>
      <c r="FK172" s="27">
        <v>33.672998315000001</v>
      </c>
      <c r="FL172" s="27">
        <v>7.611601287508452</v>
      </c>
      <c r="FM172" s="27">
        <v>5.5525571666794766</v>
      </c>
      <c r="FN172" s="27">
        <v>10.636053743786647</v>
      </c>
      <c r="FO172" s="27">
        <v>33.882271180000004</v>
      </c>
      <c r="FP172" s="27">
        <v>7.1563141504982646</v>
      </c>
      <c r="FQ172" s="27">
        <v>5.2204315389680431</v>
      </c>
      <c r="FR172" s="27">
        <v>10.643877710724581</v>
      </c>
      <c r="FS172" s="28">
        <v>31.480626231999999</v>
      </c>
      <c r="FT172" s="28">
        <v>8.8403148198447141</v>
      </c>
      <c r="FU172" s="28">
        <v>6.4488865817483276</v>
      </c>
      <c r="FV172" s="28">
        <v>14.653961670960612</v>
      </c>
      <c r="FW172" s="28">
        <v>31.424163527000001</v>
      </c>
      <c r="FX172" s="28">
        <v>8.8317477420773542</v>
      </c>
      <c r="FY172" s="28">
        <v>6.4426370177922232</v>
      </c>
      <c r="FZ172" s="28">
        <v>14.799701529963766</v>
      </c>
      <c r="GA172" s="28">
        <v>31.484331824000002</v>
      </c>
      <c r="GB172" s="28">
        <v>8.8202861021635002</v>
      </c>
      <c r="GC172" s="28">
        <v>6.4342759110498067</v>
      </c>
      <c r="GD172" s="28">
        <v>14.689778167616957</v>
      </c>
      <c r="GE172" s="28">
        <v>31.556448225</v>
      </c>
      <c r="GF172" s="28">
        <v>8.7944630519653533</v>
      </c>
      <c r="GG172" s="28">
        <v>6.4154383554518066</v>
      </c>
      <c r="GH172" s="28">
        <v>14.574115412821051</v>
      </c>
      <c r="GI172" s="28">
        <v>31.655551447000001</v>
      </c>
      <c r="GJ172" s="28">
        <v>8.7627016420997013</v>
      </c>
      <c r="GK172" s="28">
        <v>6.3922688491532051</v>
      </c>
      <c r="GL172" s="28">
        <v>14.411132986732657</v>
      </c>
      <c r="GM172" s="28">
        <v>31.789063224</v>
      </c>
      <c r="GN172" s="28">
        <v>8.7250098122163688</v>
      </c>
      <c r="GO172" s="28">
        <v>6.3647731840180093</v>
      </c>
      <c r="GP172" s="28">
        <v>14.302735012903268</v>
      </c>
      <c r="GQ172" s="28">
        <v>31.950180043</v>
      </c>
      <c r="GR172" s="28">
        <v>8.6800181898455264</v>
      </c>
      <c r="GS172" s="28">
        <v>6.3319524218945729</v>
      </c>
      <c r="GT172" s="28">
        <v>14.184976135018271</v>
      </c>
      <c r="GU172" s="28">
        <v>32.158850573000002</v>
      </c>
      <c r="GV172" s="28">
        <v>8.6279799634404331</v>
      </c>
      <c r="GW172" s="28">
        <v>6.2939912602345309</v>
      </c>
      <c r="GX172" s="28">
        <v>13.972344918691732</v>
      </c>
      <c r="GY172" s="28">
        <v>32.404373045</v>
      </c>
      <c r="GZ172" s="28">
        <v>8.5707605784394918</v>
      </c>
      <c r="HA172" s="28">
        <v>6.2522505155135262</v>
      </c>
      <c r="HB172" s="28">
        <v>13.821486251234568</v>
      </c>
      <c r="HC172" s="28">
        <v>32.693377197000004</v>
      </c>
      <c r="HD172" s="28">
        <v>8.4223311024677461</v>
      </c>
      <c r="HE172" s="28">
        <v>6.1439732793022763</v>
      </c>
      <c r="HF172" s="28">
        <v>13.610260294326798</v>
      </c>
      <c r="HG172" s="28">
        <v>33.654401806000003</v>
      </c>
      <c r="HH172" s="28">
        <v>8.0178038426661882</v>
      </c>
      <c r="HI172" s="28">
        <v>5.8488762753098893</v>
      </c>
      <c r="HJ172" s="28">
        <v>12.482841445711546</v>
      </c>
      <c r="HK172" s="28">
        <v>34.822414440999999</v>
      </c>
      <c r="HL172" s="28">
        <v>6.6484774563109914</v>
      </c>
      <c r="HM172" s="28">
        <v>4.8499717409174057</v>
      </c>
      <c r="HN172" s="28">
        <v>7.4455996762574905</v>
      </c>
      <c r="HO172" s="28">
        <v>35.277381024</v>
      </c>
      <c r="HP172" s="28">
        <v>6.2948571454171844</v>
      </c>
      <c r="HQ172" s="28">
        <v>4.5920106474009641</v>
      </c>
      <c r="HR172" s="28">
        <v>2.7476068653587014</v>
      </c>
      <c r="HS172" s="28">
        <v>30.172400664936539</v>
      </c>
      <c r="HT172" s="28">
        <v>4.8942594552864351</v>
      </c>
      <c r="HU172" s="28">
        <v>3.5702941322791024</v>
      </c>
      <c r="HV172" s="28">
        <v>-0.89746850566649528</v>
      </c>
      <c r="HW172" s="29">
        <v>31.460702514000001</v>
      </c>
      <c r="HX172" s="29">
        <v>8.8398326343548259</v>
      </c>
      <c r="HY172" s="29">
        <v>6.4485348341466846</v>
      </c>
      <c r="HZ172" s="29">
        <v>14.725623666211497</v>
      </c>
      <c r="IA172" s="29">
        <v>31.384571516000001</v>
      </c>
      <c r="IB172" s="29">
        <v>8.8325735817217428</v>
      </c>
      <c r="IC172" s="29">
        <v>6.4432394563150472</v>
      </c>
      <c r="ID172" s="29">
        <v>14.939768439446826</v>
      </c>
      <c r="IE172" s="29">
        <v>31.424679220000002</v>
      </c>
      <c r="IF172" s="29">
        <v>8.8238842016864236</v>
      </c>
      <c r="IG172" s="29">
        <v>6.4369006745572204</v>
      </c>
      <c r="IH172" s="29">
        <v>14.898639388674667</v>
      </c>
      <c r="II172" s="29">
        <v>31.480418428</v>
      </c>
      <c r="IJ172" s="29">
        <v>8.7939049200851223</v>
      </c>
      <c r="IK172" s="29">
        <v>6.4150312060157724</v>
      </c>
      <c r="IL172" s="29">
        <v>14.816918692425636</v>
      </c>
      <c r="IM172" s="29">
        <v>31.561956572</v>
      </c>
      <c r="IN172" s="29">
        <v>8.7603849677918575</v>
      </c>
      <c r="IO172" s="29">
        <v>6.390578867499543</v>
      </c>
      <c r="IP172" s="29">
        <v>14.706277011247762</v>
      </c>
      <c r="IQ172" s="29">
        <v>31.680681856</v>
      </c>
      <c r="IR172" s="29">
        <v>8.7232173348127038</v>
      </c>
      <c r="IS172" s="29">
        <v>6.3634655967078109</v>
      </c>
      <c r="IT172" s="29">
        <v>14.665580963303253</v>
      </c>
      <c r="IU172" s="29">
        <v>31.826197931999999</v>
      </c>
      <c r="IV172" s="29">
        <v>8.6823943207295251</v>
      </c>
      <c r="IW172" s="29">
        <v>6.3336857762927554</v>
      </c>
      <c r="IX172" s="29">
        <v>14.589185259938608</v>
      </c>
      <c r="IY172" s="29">
        <v>32.022598942000002</v>
      </c>
      <c r="IZ172" s="29">
        <v>8.6388393786256117</v>
      </c>
      <c r="JA172" s="29">
        <v>6.3019130524218561</v>
      </c>
      <c r="JB172" s="29">
        <v>14.431343007783902</v>
      </c>
      <c r="JC172" s="29">
        <v>32.258270238999998</v>
      </c>
      <c r="JD172" s="29">
        <v>8.5927725394811638</v>
      </c>
      <c r="JE172" s="29">
        <v>6.2683079346317854</v>
      </c>
      <c r="JF172" s="29">
        <v>14.322769706581889</v>
      </c>
      <c r="JG172" s="29">
        <v>32.553414621000002</v>
      </c>
      <c r="JH172" s="29">
        <v>8.470063524379416</v>
      </c>
      <c r="JI172" s="29">
        <v>6.1787934165319518</v>
      </c>
      <c r="JJ172" s="29">
        <v>13.945583813134098</v>
      </c>
      <c r="JK172" s="29">
        <v>34.267042199000002</v>
      </c>
      <c r="JL172" s="29">
        <v>8.1781670430403306</v>
      </c>
      <c r="JM172" s="29">
        <v>5.9658589973253457</v>
      </c>
      <c r="JN172" s="29">
        <v>8.6576694313305964</v>
      </c>
      <c r="JO172" s="29">
        <v>34.987781192</v>
      </c>
      <c r="JP172" s="29">
        <v>6.4278577201033746</v>
      </c>
      <c r="JQ172" s="29">
        <v>4.689032714933357</v>
      </c>
      <c r="JR172" s="29">
        <v>3.6183065167432993</v>
      </c>
      <c r="JS172" s="29">
        <v>35.100695995000002</v>
      </c>
      <c r="JT172" s="29">
        <v>6.1777001418924495</v>
      </c>
      <c r="JU172" s="29">
        <v>4.5065462444486517</v>
      </c>
      <c r="JV172" s="29">
        <v>-0.25650557590576639</v>
      </c>
      <c r="JW172" s="29">
        <v>32.665612986348862</v>
      </c>
      <c r="JX172" s="29">
        <v>5.2986829585275741</v>
      </c>
      <c r="JY172" s="29">
        <v>3.8653154473052163</v>
      </c>
      <c r="JZ172" s="29">
        <v>-0.22491793441693986</v>
      </c>
    </row>
    <row r="173" spans="1:286" ht="15" thickBot="1" x14ac:dyDescent="0.35">
      <c r="A173" s="2"/>
      <c r="B173" s="74" t="s">
        <v>663</v>
      </c>
      <c r="C173" s="74" t="s">
        <v>664</v>
      </c>
      <c r="D173" s="74" t="s">
        <v>874</v>
      </c>
      <c r="E173" s="87">
        <v>393433</v>
      </c>
      <c r="F173" s="84">
        <v>407129</v>
      </c>
      <c r="G173" s="22">
        <v>23.19885905405263</v>
      </c>
      <c r="H173" s="22">
        <v>12.020378999104718</v>
      </c>
      <c r="I173" s="22">
        <v>8.7686991260586655</v>
      </c>
      <c r="J173" s="22">
        <v>17.845901578731777</v>
      </c>
      <c r="K173" s="22">
        <v>23.157649967052631</v>
      </c>
      <c r="L173" s="22">
        <v>10.832384761693399</v>
      </c>
      <c r="M173" s="22">
        <v>7.9020738697229671</v>
      </c>
      <c r="N173" s="22">
        <v>17.840898493977122</v>
      </c>
      <c r="O173" s="22">
        <v>23.203618714052631</v>
      </c>
      <c r="P173" s="22">
        <v>10.827627841421137</v>
      </c>
      <c r="Q173" s="22">
        <v>7.8986037626125984</v>
      </c>
      <c r="R173" s="22">
        <v>17.589450381978104</v>
      </c>
      <c r="S173" s="22">
        <v>23.250951915052632</v>
      </c>
      <c r="T173" s="22">
        <v>10.816127251153294</v>
      </c>
      <c r="U173" s="22">
        <v>7.8902142421292343</v>
      </c>
      <c r="V173" s="22">
        <v>17.446374673118981</v>
      </c>
      <c r="W173" s="22">
        <v>23.308268569052629</v>
      </c>
      <c r="X173" s="22">
        <v>10.802471130439928</v>
      </c>
      <c r="Y173" s="22">
        <v>7.8802522921962437</v>
      </c>
      <c r="Z173" s="22">
        <v>17.249082206333576</v>
      </c>
      <c r="AA173" s="22">
        <v>23.37717103705263</v>
      </c>
      <c r="AB173" s="22">
        <v>10.786667035804866</v>
      </c>
      <c r="AC173" s="22">
        <v>7.8687234251925551</v>
      </c>
      <c r="AD173" s="22">
        <v>17.121221893668249</v>
      </c>
      <c r="AE173" s="22">
        <v>23.453374847052629</v>
      </c>
      <c r="AF173" s="22">
        <v>10.768322190458052</v>
      </c>
      <c r="AG173" s="22">
        <v>7.8553411159182582</v>
      </c>
      <c r="AH173" s="22">
        <v>16.976202178991752</v>
      </c>
      <c r="AI173" s="22">
        <v>23.54590931805263</v>
      </c>
      <c r="AJ173" s="22">
        <v>10.747492667781579</v>
      </c>
      <c r="AK173" s="22">
        <v>7.8401462691249071</v>
      </c>
      <c r="AL173" s="22">
        <v>16.839657909120177</v>
      </c>
      <c r="AM173" s="22">
        <v>23.64906701905263</v>
      </c>
      <c r="AN173" s="22">
        <v>10.724877946108553</v>
      </c>
      <c r="AO173" s="22">
        <v>7.8236491445180132</v>
      </c>
      <c r="AP173" s="22">
        <v>16.615318131056974</v>
      </c>
      <c r="AQ173" s="22">
        <v>23.765916921052629</v>
      </c>
      <c r="AR173" s="22">
        <v>10.333554836039831</v>
      </c>
      <c r="AS173" s="22">
        <v>7.5381843839208864</v>
      </c>
      <c r="AT173" s="22">
        <v>16.40025146760938</v>
      </c>
      <c r="AU173" s="22">
        <v>24.363553190052631</v>
      </c>
      <c r="AV173" s="22">
        <v>10.18011943591091</v>
      </c>
      <c r="AW173" s="22">
        <v>7.4262553957319835</v>
      </c>
      <c r="AX173" s="22">
        <v>15.407729189933344</v>
      </c>
      <c r="AY173" s="22">
        <v>24.887392045052628</v>
      </c>
      <c r="AZ173" s="22">
        <v>9.7398624510355667</v>
      </c>
      <c r="BA173" s="22">
        <v>7.1050940547455479</v>
      </c>
      <c r="BB173" s="22">
        <v>14.082305156999162</v>
      </c>
      <c r="BC173" s="22">
        <v>25.188775118052632</v>
      </c>
      <c r="BD173" s="22">
        <v>9.6088067822097702</v>
      </c>
      <c r="BE173" s="22">
        <v>7.0094907689603518</v>
      </c>
      <c r="BF173" s="22">
        <v>13.325176361286793</v>
      </c>
      <c r="BG173" s="22">
        <v>25.36374820205263</v>
      </c>
      <c r="BH173" s="22">
        <v>9.2489592551007505</v>
      </c>
      <c r="BI173" s="22">
        <v>6.7469870079133614</v>
      </c>
      <c r="BJ173" s="22">
        <v>12.845602169987259</v>
      </c>
      <c r="BK173" s="25">
        <v>23.213362106052632</v>
      </c>
      <c r="BL173" s="25">
        <v>12.02164937761877</v>
      </c>
      <c r="BM173" s="25">
        <v>8.7696258494978157</v>
      </c>
      <c r="BN173" s="25">
        <v>17.805435776430734</v>
      </c>
      <c r="BO173" s="25">
        <v>23.182129161052629</v>
      </c>
      <c r="BP173" s="25">
        <v>12.01995607162079</v>
      </c>
      <c r="BQ173" s="25">
        <v>8.7683906063473493</v>
      </c>
      <c r="BR173" s="25">
        <v>17.848244483303027</v>
      </c>
      <c r="BS173" s="25">
        <v>23.209825000052632</v>
      </c>
      <c r="BT173" s="25">
        <v>12.01801223536526</v>
      </c>
      <c r="BU173" s="25">
        <v>8.7669726048620102</v>
      </c>
      <c r="BV173" s="25">
        <v>17.721432449180615</v>
      </c>
      <c r="BW173" s="25">
        <v>23.23485938305263</v>
      </c>
      <c r="BX173" s="25">
        <v>12.014297585004286</v>
      </c>
      <c r="BY173" s="25">
        <v>8.7642628191409191</v>
      </c>
      <c r="BZ173" s="25">
        <v>17.635434930420345</v>
      </c>
      <c r="CA173" s="25">
        <v>23.26569185805263</v>
      </c>
      <c r="CB173" s="25">
        <v>12.010183240662313</v>
      </c>
      <c r="CC173" s="25">
        <v>8.7612614622254288</v>
      </c>
      <c r="CD173" s="25">
        <v>17.492516982246777</v>
      </c>
      <c r="CE173" s="25">
        <v>23.30227764805263</v>
      </c>
      <c r="CF173" s="25">
        <v>12.005675880495977</v>
      </c>
      <c r="CG173" s="25">
        <v>8.7579734057378325</v>
      </c>
      <c r="CH173" s="25">
        <v>17.415632651974679</v>
      </c>
      <c r="CI173" s="25">
        <v>23.342861645052629</v>
      </c>
      <c r="CJ173" s="25">
        <v>12.000815267102183</v>
      </c>
      <c r="CK173" s="25">
        <v>8.7544276559389758</v>
      </c>
      <c r="CL173" s="25">
        <v>17.311165356616875</v>
      </c>
      <c r="CM173" s="25">
        <v>23.390620087052632</v>
      </c>
      <c r="CN173" s="25">
        <v>11.995543442261027</v>
      </c>
      <c r="CO173" s="25">
        <v>8.7505819331143613</v>
      </c>
      <c r="CP173" s="25">
        <v>17.203995212831437</v>
      </c>
      <c r="CQ173" s="25">
        <v>23.44405836705263</v>
      </c>
      <c r="CR173" s="25">
        <v>11.990031526901761</v>
      </c>
      <c r="CS173" s="25">
        <v>8.7465610675994441</v>
      </c>
      <c r="CT173" s="25">
        <v>17.013169823546768</v>
      </c>
      <c r="CU173" s="25">
        <v>23.497084484052628</v>
      </c>
      <c r="CV173" s="25">
        <v>11.713876057716741</v>
      </c>
      <c r="CW173" s="25">
        <v>8.5451094976049085</v>
      </c>
      <c r="CX173" s="25">
        <v>16.825441804712149</v>
      </c>
      <c r="CY173" s="25">
        <v>23.694034424052631</v>
      </c>
      <c r="CZ173" s="25">
        <v>11.688617649974843</v>
      </c>
      <c r="DA173" s="25">
        <v>8.5266838408175047</v>
      </c>
      <c r="DB173" s="25">
        <v>16.103842443797497</v>
      </c>
      <c r="DC173" s="25">
        <v>23.905960955052631</v>
      </c>
      <c r="DD173" s="25">
        <v>11.534701946220347</v>
      </c>
      <c r="DE173" s="25">
        <v>8.4144044778207743</v>
      </c>
      <c r="DF173" s="25">
        <v>15.288613063579291</v>
      </c>
      <c r="DG173" s="25">
        <v>24.122600696052629</v>
      </c>
      <c r="DH173" s="25">
        <v>11.498707768273892</v>
      </c>
      <c r="DI173" s="25">
        <v>8.3881472261379635</v>
      </c>
      <c r="DJ173" s="25">
        <v>14.507990539578264</v>
      </c>
      <c r="DK173" s="25">
        <v>24.25815750405263</v>
      </c>
      <c r="DL173" s="25">
        <v>11.200856714892792</v>
      </c>
      <c r="DM173" s="25">
        <v>8.1708690295292676</v>
      </c>
      <c r="DN173" s="25">
        <v>14.133378960250054</v>
      </c>
      <c r="DO173" s="27">
        <v>23.198584779052631</v>
      </c>
      <c r="DP173" s="27">
        <v>12.020644768736879</v>
      </c>
      <c r="DQ173" s="27">
        <v>8.7688930013051465</v>
      </c>
      <c r="DR173" s="27">
        <v>17.846594370460387</v>
      </c>
      <c r="DS173" s="27">
        <v>23.15389939705263</v>
      </c>
      <c r="DT173" s="27">
        <v>10.833525060540872</v>
      </c>
      <c r="DU173" s="27">
        <v>7.9029057018563824</v>
      </c>
      <c r="DV173" s="27">
        <v>17.857096368981495</v>
      </c>
      <c r="DW173" s="27">
        <v>23.194093926052631</v>
      </c>
      <c r="DX173" s="27">
        <v>10.830333008455797</v>
      </c>
      <c r="DY173" s="27">
        <v>7.9005771443016819</v>
      </c>
      <c r="DZ173" s="27">
        <v>17.624456225124423</v>
      </c>
      <c r="EA173" s="27">
        <v>23.234959750052631</v>
      </c>
      <c r="EB173" s="27">
        <v>10.821263761654205</v>
      </c>
      <c r="EC173" s="27">
        <v>7.8939612550265545</v>
      </c>
      <c r="ED173" s="27">
        <v>17.499539229440757</v>
      </c>
      <c r="EE173" s="27">
        <v>23.28426601205263</v>
      </c>
      <c r="EF173" s="27">
        <v>10.811363534095474</v>
      </c>
      <c r="EG173" s="27">
        <v>7.8867391768584305</v>
      </c>
      <c r="EH173" s="27">
        <v>17.322731517267812</v>
      </c>
      <c r="EI173" s="27">
        <v>23.341115183052629</v>
      </c>
      <c r="EJ173" s="27">
        <v>10.800750177193251</v>
      </c>
      <c r="EK173" s="27">
        <v>7.8789968807627746</v>
      </c>
      <c r="EL173" s="27">
        <v>17.221882807164647</v>
      </c>
      <c r="EM173" s="27">
        <v>23.40222029905263</v>
      </c>
      <c r="EN173" s="27">
        <v>10.789355163503043</v>
      </c>
      <c r="EO173" s="27">
        <v>7.8706843769229033</v>
      </c>
      <c r="EP173" s="27">
        <v>17.103675541925625</v>
      </c>
      <c r="EQ173" s="27">
        <v>23.474139232052629</v>
      </c>
      <c r="ER173" s="27">
        <v>10.777304259217697</v>
      </c>
      <c r="ES173" s="27">
        <v>7.8618934100255204</v>
      </c>
      <c r="ET173" s="27">
        <v>16.999743154831563</v>
      </c>
      <c r="EU173" s="27">
        <v>23.55442952905263</v>
      </c>
      <c r="EV173" s="27">
        <v>10.76474512970441</v>
      </c>
      <c r="EW173" s="27">
        <v>7.852731699900124</v>
      </c>
      <c r="EX173" s="27">
        <v>16.819357774846814</v>
      </c>
      <c r="EY173" s="27">
        <v>23.645950775052629</v>
      </c>
      <c r="EZ173" s="27">
        <v>10.480764373710286</v>
      </c>
      <c r="FA173" s="27">
        <v>7.64557169212594</v>
      </c>
      <c r="FB173" s="27">
        <v>16.644690217312508</v>
      </c>
      <c r="FC173" s="27">
        <v>24.100266564052632</v>
      </c>
      <c r="FD173" s="27">
        <v>10.400562516407795</v>
      </c>
      <c r="FE173" s="27">
        <v>7.5870655538345426</v>
      </c>
      <c r="FF173" s="27">
        <v>15.838255716183108</v>
      </c>
      <c r="FG173" s="27">
        <v>24.56676341105263</v>
      </c>
      <c r="FH173" s="27">
        <v>9.9570535828772186</v>
      </c>
      <c r="FI173" s="27">
        <v>7.2635319615793881</v>
      </c>
      <c r="FJ173" s="27">
        <v>15.20800782137853</v>
      </c>
      <c r="FK173" s="27">
        <v>24.858575376052631</v>
      </c>
      <c r="FL173" s="27">
        <v>9.8751782557655545</v>
      </c>
      <c r="FM173" s="27">
        <v>7.2038050503610904</v>
      </c>
      <c r="FN173" s="27">
        <v>14.914729259879328</v>
      </c>
      <c r="FO173" s="27">
        <v>24.996603955052631</v>
      </c>
      <c r="FP173" s="27">
        <v>9.7898977207004734</v>
      </c>
      <c r="FQ173" s="27">
        <v>7.1415940873497989</v>
      </c>
      <c r="FR173" s="27">
        <v>14.897839818460184</v>
      </c>
      <c r="FS173" s="28">
        <v>23.19913425205263</v>
      </c>
      <c r="FT173" s="28">
        <v>12.020378960417087</v>
      </c>
      <c r="FU173" s="28">
        <v>8.768699097836576</v>
      </c>
      <c r="FV173" s="28">
        <v>17.842543878875439</v>
      </c>
      <c r="FW173" s="28">
        <v>23.15569829005263</v>
      </c>
      <c r="FX173" s="28">
        <v>10.83238459707357</v>
      </c>
      <c r="FY173" s="28">
        <v>7.902073749635095</v>
      </c>
      <c r="FZ173" s="28">
        <v>17.850208283612019</v>
      </c>
      <c r="GA173" s="28">
        <v>23.20495296305263</v>
      </c>
      <c r="GB173" s="28">
        <v>10.827627497969697</v>
      </c>
      <c r="GC173" s="28">
        <v>7.8986035120695544</v>
      </c>
      <c r="GD173" s="28">
        <v>17.615619333796815</v>
      </c>
      <c r="GE173" s="28">
        <v>23.26281852105263</v>
      </c>
      <c r="GF173" s="28">
        <v>10.815637818640651</v>
      </c>
      <c r="GG173" s="28">
        <v>7.8898572079253873</v>
      </c>
      <c r="GH173" s="28">
        <v>17.493231206575004</v>
      </c>
      <c r="GI173" s="28">
        <v>23.33958908805263</v>
      </c>
      <c r="GJ173" s="28">
        <v>10.801466087901249</v>
      </c>
      <c r="GK173" s="28">
        <v>7.8795191276569874</v>
      </c>
      <c r="GL173" s="28">
        <v>17.319351335872987</v>
      </c>
      <c r="GM173" s="28">
        <v>23.439977388052629</v>
      </c>
      <c r="GN173" s="28">
        <v>10.78514005465391</v>
      </c>
      <c r="GO173" s="28">
        <v>7.8676095137023365</v>
      </c>
      <c r="GP173" s="28">
        <v>17.224578412907007</v>
      </c>
      <c r="GQ173" s="28">
        <v>23.558888574052631</v>
      </c>
      <c r="GR173" s="28">
        <v>10.766254940454651</v>
      </c>
      <c r="GS173" s="28">
        <v>7.8538330858220764</v>
      </c>
      <c r="GT173" s="28">
        <v>17.11689643129597</v>
      </c>
      <c r="GU173" s="28">
        <v>23.71315371205263</v>
      </c>
      <c r="GV173" s="28">
        <v>10.744884556373302</v>
      </c>
      <c r="GW173" s="28">
        <v>7.8382436881640141</v>
      </c>
      <c r="GX173" s="28">
        <v>17.017730997524126</v>
      </c>
      <c r="GY173" s="28">
        <v>23.893615176052631</v>
      </c>
      <c r="GZ173" s="28">
        <v>10.721722956184097</v>
      </c>
      <c r="HA173" s="28">
        <v>7.8213476232934864</v>
      </c>
      <c r="HB173" s="28">
        <v>16.850308405348919</v>
      </c>
      <c r="HC173" s="28">
        <v>24.105800292052631</v>
      </c>
      <c r="HD173" s="28">
        <v>10.426397473924352</v>
      </c>
      <c r="HE173" s="28">
        <v>7.6059117956555431</v>
      </c>
      <c r="HF173" s="28">
        <v>16.707965498520288</v>
      </c>
      <c r="HG173" s="28">
        <v>24.76425900905263</v>
      </c>
      <c r="HH173" s="28">
        <v>10.270404799319127</v>
      </c>
      <c r="HI173" s="28">
        <v>7.4921173113398423</v>
      </c>
      <c r="HJ173" s="28">
        <v>15.973491006788606</v>
      </c>
      <c r="HK173" s="28">
        <v>25.368855210052629</v>
      </c>
      <c r="HL173" s="28">
        <v>9.4602031044945569</v>
      </c>
      <c r="HM173" s="28">
        <v>6.9010864550025666</v>
      </c>
      <c r="HN173" s="28">
        <v>11.825158294795868</v>
      </c>
      <c r="HO173" s="28">
        <v>25.744203935052631</v>
      </c>
      <c r="HP173" s="28">
        <v>9.3284432331359088</v>
      </c>
      <c r="HQ173" s="28">
        <v>6.8049694632739186</v>
      </c>
      <c r="HR173" s="28">
        <v>8.2370724387527261</v>
      </c>
      <c r="HS173" s="28">
        <v>25.970539585052631</v>
      </c>
      <c r="HT173" s="28">
        <v>8.3651515078888945</v>
      </c>
      <c r="HU173" s="28">
        <v>6.1022615611402031</v>
      </c>
      <c r="HV173" s="28">
        <v>5.4062084966596444</v>
      </c>
      <c r="HW173" s="29">
        <v>23.18698598605263</v>
      </c>
      <c r="HX173" s="29">
        <v>12.020502699259509</v>
      </c>
      <c r="HY173" s="29">
        <v>8.7687893635993692</v>
      </c>
      <c r="HZ173" s="29">
        <v>17.883341952756023</v>
      </c>
      <c r="IA173" s="29">
        <v>23.131672482052629</v>
      </c>
      <c r="IB173" s="29">
        <v>12.017610707077235</v>
      </c>
      <c r="IC173" s="29">
        <v>8.766679695566177</v>
      </c>
      <c r="ID173" s="29">
        <v>17.93027201158575</v>
      </c>
      <c r="IE173" s="29">
        <v>23.16884765305263</v>
      </c>
      <c r="IF173" s="29">
        <v>12.014086036682469</v>
      </c>
      <c r="IG173" s="29">
        <v>8.7641084975854362</v>
      </c>
      <c r="IH173" s="29">
        <v>17.734946600259882</v>
      </c>
      <c r="II173" s="29">
        <v>23.217081848052629</v>
      </c>
      <c r="IJ173" s="29">
        <v>11.999096467138122</v>
      </c>
      <c r="IK173" s="29">
        <v>8.7531738152951934</v>
      </c>
      <c r="IL173" s="29">
        <v>17.642353680721055</v>
      </c>
      <c r="IM173" s="29">
        <v>23.283595007052629</v>
      </c>
      <c r="IN173" s="29">
        <v>11.982442918203596</v>
      </c>
      <c r="IO173" s="29">
        <v>8.7410252832065769</v>
      </c>
      <c r="IP173" s="29">
        <v>17.498860238933119</v>
      </c>
      <c r="IQ173" s="29">
        <v>23.375553351052631</v>
      </c>
      <c r="IR173" s="29">
        <v>11.964011865953383</v>
      </c>
      <c r="IS173" s="29">
        <v>8.7275800871964666</v>
      </c>
      <c r="IT173" s="29">
        <v>17.419007272299023</v>
      </c>
      <c r="IU173" s="29">
        <v>23.486780343052629</v>
      </c>
      <c r="IV173" s="29">
        <v>11.943984041640684</v>
      </c>
      <c r="IW173" s="29">
        <v>8.7129700681978388</v>
      </c>
      <c r="IX173" s="29">
        <v>17.326621113275202</v>
      </c>
      <c r="IY173" s="29">
        <v>23.635872633052628</v>
      </c>
      <c r="IZ173" s="29">
        <v>11.922708177961423</v>
      </c>
      <c r="JA173" s="29">
        <v>8.6974496218571389</v>
      </c>
      <c r="JB173" s="29">
        <v>17.244275032024149</v>
      </c>
      <c r="JC173" s="29">
        <v>23.81321410905263</v>
      </c>
      <c r="JD173" s="29">
        <v>11.900288813638253</v>
      </c>
      <c r="JE173" s="29">
        <v>8.6810950077171025</v>
      </c>
      <c r="JF173" s="29">
        <v>17.08936689423502</v>
      </c>
      <c r="JG173" s="29">
        <v>24.033814640052629</v>
      </c>
      <c r="JH173" s="29">
        <v>11.614632058604647</v>
      </c>
      <c r="JI173" s="29">
        <v>8.4727123819777219</v>
      </c>
      <c r="JJ173" s="29">
        <v>16.807293353940459</v>
      </c>
      <c r="JK173" s="29">
        <v>25.093998687052629</v>
      </c>
      <c r="JL173" s="29">
        <v>11.479601518408595</v>
      </c>
      <c r="JM173" s="29">
        <v>8.3742094828680891</v>
      </c>
      <c r="JN173" s="29">
        <v>12.866969087587806</v>
      </c>
      <c r="JO173" s="29">
        <v>25.734686788052631</v>
      </c>
      <c r="JP173" s="29">
        <v>10.10171893965803</v>
      </c>
      <c r="JQ173" s="29">
        <v>7.3690633252468167</v>
      </c>
      <c r="JR173" s="29">
        <v>8.7566199516947023</v>
      </c>
      <c r="JS173" s="29">
        <v>26.088381995052629</v>
      </c>
      <c r="JT173" s="29">
        <v>10.004730392346143</v>
      </c>
      <c r="JU173" s="29">
        <v>7.2983115303063437</v>
      </c>
      <c r="JV173" s="29">
        <v>5.6641582548607659</v>
      </c>
      <c r="JW173" s="29">
        <v>26.057382530052628</v>
      </c>
      <c r="JX173" s="29">
        <v>9.640644072662095</v>
      </c>
      <c r="JY173" s="29">
        <v>7.0327156290904824</v>
      </c>
      <c r="JZ173" s="29">
        <v>5.632288916167667</v>
      </c>
    </row>
    <row r="174" spans="1:286" ht="15" thickBot="1" x14ac:dyDescent="0.35">
      <c r="A174" s="2"/>
      <c r="B174" s="74" t="s">
        <v>665</v>
      </c>
      <c r="C174" s="74" t="s">
        <v>559</v>
      </c>
      <c r="D174" s="74" t="s">
        <v>871</v>
      </c>
      <c r="E174" s="87">
        <v>385429</v>
      </c>
      <c r="F174" s="84">
        <v>410369</v>
      </c>
      <c r="G174" s="22">
        <v>19.127876514578947</v>
      </c>
      <c r="H174" s="22">
        <v>8.0066856671779689</v>
      </c>
      <c r="I174" s="22">
        <v>5.8407657210840869</v>
      </c>
      <c r="J174" s="22">
        <v>9.2776414146159834</v>
      </c>
      <c r="K174" s="22">
        <v>19.099695705578945</v>
      </c>
      <c r="L174" s="22">
        <v>4.842583042998994</v>
      </c>
      <c r="M174" s="22">
        <v>3.5325969089805289</v>
      </c>
      <c r="N174" s="22">
        <v>8.4004613104164676</v>
      </c>
      <c r="O174" s="22">
        <v>19.170102323578945</v>
      </c>
      <c r="P174" s="22">
        <v>4.8349474862655697</v>
      </c>
      <c r="Q174" s="22">
        <v>3.5270268766495732</v>
      </c>
      <c r="R174" s="22">
        <v>7.1166278767610187</v>
      </c>
      <c r="S174" s="22">
        <v>19.247872207578947</v>
      </c>
      <c r="T174" s="22">
        <v>4.8141310927112091</v>
      </c>
      <c r="U174" s="22">
        <v>3.5118416073680132</v>
      </c>
      <c r="V174" s="22">
        <v>6.8614008533362529</v>
      </c>
      <c r="W174" s="22">
        <v>19.342315308578947</v>
      </c>
      <c r="X174" s="22">
        <v>4.7898748466610073</v>
      </c>
      <c r="Y174" s="22">
        <v>3.4941470135821007</v>
      </c>
      <c r="Z174" s="22">
        <v>6.7437060726687008</v>
      </c>
      <c r="AA174" s="22">
        <v>19.458263835578947</v>
      </c>
      <c r="AB174" s="22">
        <v>4.7621814481564764</v>
      </c>
      <c r="AC174" s="22">
        <v>3.4739450649345285</v>
      </c>
      <c r="AD174" s="22">
        <v>6.4293097492713063</v>
      </c>
      <c r="AE174" s="22">
        <v>19.583102047578947</v>
      </c>
      <c r="AF174" s="22">
        <v>4.73042463975057</v>
      </c>
      <c r="AG174" s="22">
        <v>3.4507789153367479</v>
      </c>
      <c r="AH174" s="22">
        <v>6.1304888168701535</v>
      </c>
      <c r="AI174" s="22">
        <v>19.735128360578948</v>
      </c>
      <c r="AJ174" s="22">
        <v>4.6946869386123291</v>
      </c>
      <c r="AK174" s="22">
        <v>3.4247087599147283</v>
      </c>
      <c r="AL174" s="22">
        <v>5.7641115859593235</v>
      </c>
      <c r="AM174" s="22">
        <v>19.899683298578946</v>
      </c>
      <c r="AN174" s="22">
        <v>4.6560907554934481</v>
      </c>
      <c r="AO174" s="22">
        <v>3.3965533816850613</v>
      </c>
      <c r="AP174" s="22">
        <v>5.5575391891000017</v>
      </c>
      <c r="AQ174" s="22">
        <v>20.081574793578948</v>
      </c>
      <c r="AR174" s="22">
        <v>4.2408324829259101</v>
      </c>
      <c r="AS174" s="22">
        <v>3.0936282532824713</v>
      </c>
      <c r="AT174" s="22">
        <v>5.1366376041753039</v>
      </c>
      <c r="AU174" s="22">
        <v>20.891401367578947</v>
      </c>
      <c r="AV174" s="22">
        <v>4.0574877111309089</v>
      </c>
      <c r="AW174" s="22">
        <v>2.9598807948765424</v>
      </c>
      <c r="AX174" s="22">
        <v>3.3160665273266225</v>
      </c>
      <c r="AY174" s="22">
        <v>21.569510023578946</v>
      </c>
      <c r="AZ174" s="22">
        <v>3.8451923715640675</v>
      </c>
      <c r="BA174" s="22">
        <v>2.8050143003454853</v>
      </c>
      <c r="BB174" s="22">
        <v>1.0264443388332012</v>
      </c>
      <c r="BC174" s="22">
        <v>21.937302723578945</v>
      </c>
      <c r="BD174" s="22">
        <v>5.1778243915741831</v>
      </c>
      <c r="BE174" s="22">
        <v>3.7771508053667353</v>
      </c>
      <c r="BF174" s="22">
        <v>-0.33406373976727721</v>
      </c>
      <c r="BG174" s="22">
        <v>22.137359282578949</v>
      </c>
      <c r="BH174" s="22">
        <v>5.5327197518552502</v>
      </c>
      <c r="BI174" s="22">
        <v>4.0360420296593009</v>
      </c>
      <c r="BJ174" s="22">
        <v>-1.2443739158857952</v>
      </c>
      <c r="BK174" s="25">
        <v>19.149690921578948</v>
      </c>
      <c r="BL174" s="25">
        <v>8.0088893929401586</v>
      </c>
      <c r="BM174" s="25">
        <v>5.8423733083462217</v>
      </c>
      <c r="BN174" s="25">
        <v>9.2221740670271739</v>
      </c>
      <c r="BO174" s="25">
        <v>19.132904344578947</v>
      </c>
      <c r="BP174" s="25">
        <v>4.8481356472871315</v>
      </c>
      <c r="BQ174" s="25">
        <v>3.5366474565025632</v>
      </c>
      <c r="BR174" s="25">
        <v>8.835728448749391</v>
      </c>
      <c r="BS174" s="25">
        <v>19.181848317578947</v>
      </c>
      <c r="BT174" s="25">
        <v>4.8451917828839308</v>
      </c>
      <c r="BU174" s="25">
        <v>3.5344999484063955</v>
      </c>
      <c r="BV174" s="25">
        <v>8.1157378280598564</v>
      </c>
      <c r="BW174" s="25">
        <v>19.231774826578945</v>
      </c>
      <c r="BX174" s="25">
        <v>4.8387323367190138</v>
      </c>
      <c r="BY174" s="25">
        <v>3.5297878723607612</v>
      </c>
      <c r="BZ174" s="25">
        <v>7.9377899832111005</v>
      </c>
      <c r="CA174" s="25">
        <v>19.291941696578945</v>
      </c>
      <c r="CB174" s="25">
        <v>4.8316528249048583</v>
      </c>
      <c r="CC174" s="25">
        <v>3.5246234670568737</v>
      </c>
      <c r="CD174" s="25">
        <v>7.8654569398373724</v>
      </c>
      <c r="CE174" s="25">
        <v>19.363258982578948</v>
      </c>
      <c r="CF174" s="25">
        <v>4.8239759989280611</v>
      </c>
      <c r="CG174" s="25">
        <v>3.5190233293874496</v>
      </c>
      <c r="CH174" s="25">
        <v>7.6146005875525926</v>
      </c>
      <c r="CI174" s="25">
        <v>19.439867724578946</v>
      </c>
      <c r="CJ174" s="25">
        <v>4.8157308433266968</v>
      </c>
      <c r="CK174" s="25">
        <v>3.5130086031694758</v>
      </c>
      <c r="CL174" s="25">
        <v>7.3636691699456236</v>
      </c>
      <c r="CM174" s="25">
        <v>19.531246894578949</v>
      </c>
      <c r="CN174" s="25">
        <v>4.8068511718502451</v>
      </c>
      <c r="CO174" s="25">
        <v>3.5065310064546753</v>
      </c>
      <c r="CP174" s="25">
        <v>7.0464806791060788</v>
      </c>
      <c r="CQ174" s="25">
        <v>19.631218398578948</v>
      </c>
      <c r="CR174" s="25">
        <v>4.7975823837101981</v>
      </c>
      <c r="CS174" s="25">
        <v>3.4997695545512619</v>
      </c>
      <c r="CT174" s="25">
        <v>6.8762873544941883</v>
      </c>
      <c r="CU174" s="25">
        <v>19.742411598578947</v>
      </c>
      <c r="CV174" s="25">
        <v>4.2231318715078441</v>
      </c>
      <c r="CW174" s="25">
        <v>3.0807159036898453</v>
      </c>
      <c r="CX174" s="25">
        <v>6.4715677304838302</v>
      </c>
      <c r="CY174" s="25">
        <v>20.115993753578948</v>
      </c>
      <c r="CZ174" s="25">
        <v>4.241861646963641</v>
      </c>
      <c r="DA174" s="25">
        <v>3.094379014119454</v>
      </c>
      <c r="DB174" s="25">
        <v>5.3027678915386787</v>
      </c>
      <c r="DC174" s="25">
        <v>20.399448518578946</v>
      </c>
      <c r="DD174" s="25">
        <v>4.594328419736823</v>
      </c>
      <c r="DE174" s="25">
        <v>3.35149861763704</v>
      </c>
      <c r="DF174" s="25">
        <v>4.1399637640044027</v>
      </c>
      <c r="DG174" s="25">
        <v>20.673611620578946</v>
      </c>
      <c r="DH174" s="25">
        <v>5.7616860205630065</v>
      </c>
      <c r="DI174" s="25">
        <v>4.2030697348975599</v>
      </c>
      <c r="DJ174" s="25">
        <v>3.1755704558260156</v>
      </c>
      <c r="DK174" s="25">
        <v>20.822765463578946</v>
      </c>
      <c r="DL174" s="25">
        <v>6.2916282324136326</v>
      </c>
      <c r="DM174" s="25">
        <v>4.5896552003194309</v>
      </c>
      <c r="DN174" s="25">
        <v>2.8340577247435874</v>
      </c>
      <c r="DO174" s="27">
        <v>19.127024944578949</v>
      </c>
      <c r="DP174" s="27">
        <v>8.0071089286388162</v>
      </c>
      <c r="DQ174" s="27">
        <v>5.8410744844269162</v>
      </c>
      <c r="DR174" s="27">
        <v>9.2796897833408352</v>
      </c>
      <c r="DS174" s="27">
        <v>19.088952238578948</v>
      </c>
      <c r="DT174" s="27">
        <v>4.8443988000938889</v>
      </c>
      <c r="DU174" s="27">
        <v>3.5339214785013668</v>
      </c>
      <c r="DV174" s="27">
        <v>8.4381050478199953</v>
      </c>
      <c r="DW174" s="27">
        <v>19.144706926578948</v>
      </c>
      <c r="DX174" s="27">
        <v>4.8392567829215629</v>
      </c>
      <c r="DY174" s="27">
        <v>3.5301704485639158</v>
      </c>
      <c r="DZ174" s="27">
        <v>7.1992278265476077</v>
      </c>
      <c r="EA174" s="27">
        <v>19.207893358578946</v>
      </c>
      <c r="EB174" s="27">
        <v>4.8223184959661465</v>
      </c>
      <c r="EC174" s="27">
        <v>3.5178142040533262</v>
      </c>
      <c r="ED174" s="27">
        <v>6.9852690669061221</v>
      </c>
      <c r="EE174" s="27">
        <v>19.285709247578946</v>
      </c>
      <c r="EF174" s="27">
        <v>4.8040615264203836</v>
      </c>
      <c r="EG174" s="27">
        <v>3.5044959989524442</v>
      </c>
      <c r="EH174" s="27">
        <v>6.9103008789016442</v>
      </c>
      <c r="EI174" s="27">
        <v>19.377629084578945</v>
      </c>
      <c r="EJ174" s="27">
        <v>4.7846693626235028</v>
      </c>
      <c r="EK174" s="27">
        <v>3.4903496854501199</v>
      </c>
      <c r="EL174" s="27">
        <v>6.6554648499924891</v>
      </c>
      <c r="EM174" s="27">
        <v>19.474130897578945</v>
      </c>
      <c r="EN174" s="27">
        <v>4.7640383252710077</v>
      </c>
      <c r="EO174" s="27">
        <v>3.4752996309371977</v>
      </c>
      <c r="EP174" s="27">
        <v>6.4161351336147465</v>
      </c>
      <c r="EQ174" s="27">
        <v>19.588933060578945</v>
      </c>
      <c r="ER174" s="27">
        <v>4.742365251514717</v>
      </c>
      <c r="ES174" s="27">
        <v>3.4594894253754642</v>
      </c>
      <c r="ET174" s="27">
        <v>6.1224016240420003</v>
      </c>
      <c r="EU174" s="27">
        <v>19.714719751578947</v>
      </c>
      <c r="EV174" s="27">
        <v>4.7198870146802241</v>
      </c>
      <c r="EW174" s="27">
        <v>3.4430918645580695</v>
      </c>
      <c r="EX174" s="27">
        <v>5.9544478062914088</v>
      </c>
      <c r="EY174" s="27">
        <v>19.855938245578947</v>
      </c>
      <c r="EZ174" s="27">
        <v>4.1269976751230564</v>
      </c>
      <c r="FA174" s="27">
        <v>3.0105873458559844</v>
      </c>
      <c r="FB174" s="27">
        <v>5.6275110602838119</v>
      </c>
      <c r="FC174" s="27">
        <v>20.529025353578948</v>
      </c>
      <c r="FD174" s="27">
        <v>4.0611825440288731</v>
      </c>
      <c r="FE174" s="27">
        <v>2.9625761240342774</v>
      </c>
      <c r="FF174" s="27">
        <v>4.3508384910657014</v>
      </c>
      <c r="FG174" s="27">
        <v>21.132017888578947</v>
      </c>
      <c r="FH174" s="27">
        <v>4.4537973721270783</v>
      </c>
      <c r="FI174" s="27">
        <v>3.2489831749499616</v>
      </c>
      <c r="FJ174" s="27">
        <v>3.0082479309427228</v>
      </c>
      <c r="FK174" s="27">
        <v>21.489929335578946</v>
      </c>
      <c r="FL174" s="27">
        <v>5.8651006973806963</v>
      </c>
      <c r="FM174" s="27">
        <v>4.2785093018446965</v>
      </c>
      <c r="FN174" s="27">
        <v>2.3706209766624369</v>
      </c>
      <c r="FO174" s="27">
        <v>21.680631649578949</v>
      </c>
      <c r="FP174" s="27">
        <v>6.2875253555638277</v>
      </c>
      <c r="FQ174" s="27">
        <v>4.5866622087798223</v>
      </c>
      <c r="FR174" s="27">
        <v>2.1731837488116454</v>
      </c>
      <c r="FS174" s="28">
        <v>19.127950251578948</v>
      </c>
      <c r="FT174" s="28">
        <v>8.0066856042118708</v>
      </c>
      <c r="FU174" s="28">
        <v>5.8407656751511956</v>
      </c>
      <c r="FV174" s="28">
        <v>9.2745301911367157</v>
      </c>
      <c r="FW174" s="28">
        <v>19.097660234578946</v>
      </c>
      <c r="FX174" s="28">
        <v>4.8425827708038636</v>
      </c>
      <c r="FY174" s="28">
        <v>3.5325967104179705</v>
      </c>
      <c r="FZ174" s="28">
        <v>8.4094474668717734</v>
      </c>
      <c r="GA174" s="28">
        <v>19.172387125578947</v>
      </c>
      <c r="GB174" s="28">
        <v>4.8349469193733068</v>
      </c>
      <c r="GC174" s="28">
        <v>3.5270264631095603</v>
      </c>
      <c r="GD174" s="28">
        <v>7.1460133764149578</v>
      </c>
      <c r="GE174" s="28">
        <v>19.262857725578947</v>
      </c>
      <c r="GF174" s="28">
        <v>4.8132131869608221</v>
      </c>
      <c r="GG174" s="28">
        <v>3.5111720079026534</v>
      </c>
      <c r="GH174" s="28">
        <v>6.9197024503666125</v>
      </c>
      <c r="GI174" s="28">
        <v>19.380267160578946</v>
      </c>
      <c r="GJ174" s="28">
        <v>4.7879996515442267</v>
      </c>
      <c r="GK174" s="28">
        <v>3.4927790848518234</v>
      </c>
      <c r="GL174" s="28">
        <v>6.8409441631775429</v>
      </c>
      <c r="GM174" s="28">
        <v>19.532926644578946</v>
      </c>
      <c r="GN174" s="28">
        <v>4.759339432106322</v>
      </c>
      <c r="GO174" s="28">
        <v>3.4718718537939237</v>
      </c>
      <c r="GP174" s="28">
        <v>6.5782155228847277</v>
      </c>
      <c r="GQ174" s="28">
        <v>19.707454932578948</v>
      </c>
      <c r="GR174" s="28">
        <v>4.7265881926268891</v>
      </c>
      <c r="GS174" s="28">
        <v>3.4479802805729771</v>
      </c>
      <c r="GT174" s="28">
        <v>6.2996589817976556</v>
      </c>
      <c r="GU174" s="28">
        <v>19.931068382578946</v>
      </c>
      <c r="GV174" s="28">
        <v>4.6898551711917138</v>
      </c>
      <c r="GW174" s="28">
        <v>3.4211840528516957</v>
      </c>
      <c r="GX174" s="28">
        <v>6.0075728948494085</v>
      </c>
      <c r="GY174" s="28">
        <v>20.185018802578945</v>
      </c>
      <c r="GZ174" s="28">
        <v>4.650254604605621</v>
      </c>
      <c r="HA174" s="28">
        <v>3.3922959908662325</v>
      </c>
      <c r="HB174" s="28">
        <v>5.8141130142270274</v>
      </c>
      <c r="HC174" s="28">
        <v>20.476637554578947</v>
      </c>
      <c r="HD174" s="28">
        <v>4.0409547953113965</v>
      </c>
      <c r="HE174" s="28">
        <v>2.9478202629658132</v>
      </c>
      <c r="HF174" s="28">
        <v>5.4243837784331621</v>
      </c>
      <c r="HG174" s="28">
        <v>21.831108487578945</v>
      </c>
      <c r="HH174" s="28">
        <v>3.8528549330112862</v>
      </c>
      <c r="HI174" s="28">
        <v>2.8106040322391803</v>
      </c>
      <c r="HJ174" s="28">
        <v>3.5808827066117601</v>
      </c>
      <c r="HK174" s="28">
        <v>21.700583818578931</v>
      </c>
      <c r="HL174" s="28">
        <v>3.5200476328932222</v>
      </c>
      <c r="HM174" s="28">
        <v>2.5678257403143943</v>
      </c>
      <c r="HN174" s="28">
        <v>-1.2533450959339163</v>
      </c>
      <c r="HO174" s="28">
        <v>23.478871248578947</v>
      </c>
      <c r="HP174" s="28">
        <v>4.8512765301134397</v>
      </c>
      <c r="HQ174" s="28">
        <v>3.5389386867953982</v>
      </c>
      <c r="HR174" s="28">
        <v>-4.9993815492202387</v>
      </c>
      <c r="HS174" s="28">
        <v>23.415666436578945</v>
      </c>
      <c r="HT174" s="28">
        <v>4.1913157271093242</v>
      </c>
      <c r="HU174" s="28">
        <v>3.0575064693115581</v>
      </c>
      <c r="HV174" s="28">
        <v>-7.9852009350779198</v>
      </c>
      <c r="HW174" s="29">
        <v>19.106886856578946</v>
      </c>
      <c r="HX174" s="29">
        <v>8.0069854460032701</v>
      </c>
      <c r="HY174" s="29">
        <v>5.8409844055634723</v>
      </c>
      <c r="HZ174" s="29">
        <v>9.3430312961760631</v>
      </c>
      <c r="IA174" s="29">
        <v>19.056002327578948</v>
      </c>
      <c r="IB174" s="29">
        <v>4.8442160499778613</v>
      </c>
      <c r="IC174" s="29">
        <v>3.5337881648360647</v>
      </c>
      <c r="ID174" s="29">
        <v>8.5430259326536948</v>
      </c>
      <c r="IE174" s="29">
        <v>19.109848062578948</v>
      </c>
      <c r="IF174" s="29">
        <v>4.838510156403907</v>
      </c>
      <c r="IG174" s="29">
        <v>3.5296257949141969</v>
      </c>
      <c r="IH174" s="29">
        <v>7.3468337258843111</v>
      </c>
      <c r="II174" s="29">
        <v>19.183738568578946</v>
      </c>
      <c r="IJ174" s="29">
        <v>4.8095905265148895</v>
      </c>
      <c r="IK174" s="29">
        <v>3.5085293275438545</v>
      </c>
      <c r="IL174" s="29">
        <v>7.1709956912849009</v>
      </c>
      <c r="IM174" s="29">
        <v>19.282296696578946</v>
      </c>
      <c r="IN174" s="29">
        <v>4.7776950912388267</v>
      </c>
      <c r="IO174" s="29">
        <v>3.4852620515743276</v>
      </c>
      <c r="IP174" s="29">
        <v>7.0907301672734242</v>
      </c>
      <c r="IQ174" s="29">
        <v>19.417899104578947</v>
      </c>
      <c r="IR174" s="29">
        <v>4.7425487412356526</v>
      </c>
      <c r="IS174" s="29">
        <v>3.4596232785722503</v>
      </c>
      <c r="IT174" s="29">
        <v>6.8074204215810212</v>
      </c>
      <c r="IU174" s="29">
        <v>19.575801363578947</v>
      </c>
      <c r="IV174" s="29">
        <v>4.7045924468356315</v>
      </c>
      <c r="IW174" s="29">
        <v>3.4319346902541379</v>
      </c>
      <c r="IX174" s="29">
        <v>6.5511503507511897</v>
      </c>
      <c r="IY174" s="29">
        <v>19.786510972578945</v>
      </c>
      <c r="IZ174" s="29">
        <v>4.6643962991349639</v>
      </c>
      <c r="JA174" s="29">
        <v>3.4026121601375734</v>
      </c>
      <c r="JB174" s="29">
        <v>6.2789145041677923</v>
      </c>
      <c r="JC174" s="29">
        <v>20.030045827578945</v>
      </c>
      <c r="JD174" s="29">
        <v>4.6221410643241505</v>
      </c>
      <c r="JE174" s="29">
        <v>3.3717875546418088</v>
      </c>
      <c r="JF174" s="29">
        <v>6.0972095504107404</v>
      </c>
      <c r="JG174" s="29">
        <v>20.325782813578947</v>
      </c>
      <c r="JH174" s="29">
        <v>4.015518565266686</v>
      </c>
      <c r="JI174" s="29">
        <v>2.9292648872842406</v>
      </c>
      <c r="JJ174" s="29">
        <v>5.5108574263862096</v>
      </c>
      <c r="JK174" s="29">
        <v>21.999903848578946</v>
      </c>
      <c r="JL174" s="29">
        <v>3.8581039561070387</v>
      </c>
      <c r="JM174" s="29">
        <v>2.8144331215079808</v>
      </c>
      <c r="JN174" s="29">
        <v>2.4772953346236193E-2</v>
      </c>
      <c r="JO174" s="29">
        <v>18.121281589782772</v>
      </c>
      <c r="JP174" s="29">
        <v>2.9394496893901323</v>
      </c>
      <c r="JQ174" s="29">
        <v>2.1442876239067346</v>
      </c>
      <c r="JR174" s="29">
        <v>-4.7212827286678269</v>
      </c>
      <c r="JS174" s="29">
        <v>23.301701039578948</v>
      </c>
      <c r="JT174" s="29">
        <v>4.964152086638876</v>
      </c>
      <c r="JU174" s="29">
        <v>3.6212798337701892</v>
      </c>
      <c r="JV174" s="29">
        <v>-8.2132992977030561</v>
      </c>
      <c r="JW174" s="29">
        <v>23.077752885578946</v>
      </c>
      <c r="JX174" s="29">
        <v>4.8687736236441692</v>
      </c>
      <c r="JY174" s="29">
        <v>3.5517025729226908</v>
      </c>
      <c r="JZ174" s="29">
        <v>-7.8991861972363751</v>
      </c>
    </row>
    <row r="175" spans="1:286" ht="15" thickBot="1" x14ac:dyDescent="0.35">
      <c r="A175" s="2"/>
      <c r="B175" s="74" t="s">
        <v>666</v>
      </c>
      <c r="C175" s="74" t="s">
        <v>462</v>
      </c>
      <c r="D175" s="74" t="s">
        <v>872</v>
      </c>
      <c r="E175" s="87">
        <v>385731</v>
      </c>
      <c r="F175" s="84">
        <v>388090</v>
      </c>
      <c r="G175" s="22">
        <v>31.322819201999998</v>
      </c>
      <c r="H175" s="22">
        <v>13.155931296355702</v>
      </c>
      <c r="I175" s="22">
        <v>9.5970687171705791</v>
      </c>
      <c r="J175" s="22">
        <v>14.623057102869426</v>
      </c>
      <c r="K175" s="22">
        <v>31.281923451000001</v>
      </c>
      <c r="L175" s="22">
        <v>13.147102657223243</v>
      </c>
      <c r="M175" s="22">
        <v>9.590628347840223</v>
      </c>
      <c r="N175" s="22">
        <v>14.66438677532757</v>
      </c>
      <c r="O175" s="22">
        <v>31.357604632000001</v>
      </c>
      <c r="P175" s="22">
        <v>13.135473540913113</v>
      </c>
      <c r="Q175" s="22">
        <v>9.5821450693984147</v>
      </c>
      <c r="R175" s="22">
        <v>14.403286302425311</v>
      </c>
      <c r="S175" s="22">
        <v>31.441203699999999</v>
      </c>
      <c r="T175" s="22">
        <v>13.108600418534436</v>
      </c>
      <c r="U175" s="22">
        <v>9.5625415007643539</v>
      </c>
      <c r="V175" s="22">
        <v>14.176169557848143</v>
      </c>
      <c r="W175" s="22">
        <v>31.544174638000001</v>
      </c>
      <c r="X175" s="22">
        <v>13.076119339733541</v>
      </c>
      <c r="Y175" s="22">
        <v>9.5388470059970878</v>
      </c>
      <c r="Z175" s="22">
        <v>13.904536880208475</v>
      </c>
      <c r="AA175" s="22">
        <v>31.672664113</v>
      </c>
      <c r="AB175" s="22">
        <v>13.038078631483501</v>
      </c>
      <c r="AC175" s="22">
        <v>9.511096838950639</v>
      </c>
      <c r="AD175" s="22">
        <v>13.552862992202204</v>
      </c>
      <c r="AE175" s="22">
        <v>31.817737729000001</v>
      </c>
      <c r="AF175" s="22">
        <v>12.993285603393639</v>
      </c>
      <c r="AG175" s="22">
        <v>9.478420948590248</v>
      </c>
      <c r="AH175" s="22">
        <v>13.20758649205394</v>
      </c>
      <c r="AI175" s="22">
        <v>31.997550198999999</v>
      </c>
      <c r="AJ175" s="22">
        <v>12.941989453169407</v>
      </c>
      <c r="AK175" s="22">
        <v>9.4410011211725848</v>
      </c>
      <c r="AL175" s="22">
        <v>12.801896369804982</v>
      </c>
      <c r="AM175" s="22">
        <v>32.199539770999998</v>
      </c>
      <c r="AN175" s="22">
        <v>12.885946862284296</v>
      </c>
      <c r="AO175" s="22">
        <v>9.4001188313751562</v>
      </c>
      <c r="AP175" s="22">
        <v>12.388103199000803</v>
      </c>
      <c r="AQ175" s="22">
        <v>32.431435692000001</v>
      </c>
      <c r="AR175" s="22">
        <v>12.677861034356905</v>
      </c>
      <c r="AS175" s="22">
        <v>9.2483231169781295</v>
      </c>
      <c r="AT175" s="22">
        <v>11.890381797443727</v>
      </c>
      <c r="AU175" s="22">
        <v>33.633387812000002</v>
      </c>
      <c r="AV175" s="22">
        <v>12.288867725487053</v>
      </c>
      <c r="AW175" s="22">
        <v>8.9645579139189095</v>
      </c>
      <c r="AX175" s="22">
        <v>9.4574992244415235</v>
      </c>
      <c r="AY175" s="22">
        <v>34.572277016000001</v>
      </c>
      <c r="AZ175" s="22">
        <v>11.367296213697143</v>
      </c>
      <c r="BA175" s="22">
        <v>8.2922843266522666</v>
      </c>
      <c r="BB175" s="22">
        <v>7.1385734616253735</v>
      </c>
      <c r="BC175" s="22">
        <v>34.952165379999997</v>
      </c>
      <c r="BD175" s="22">
        <v>11.055344348278476</v>
      </c>
      <c r="BE175" s="22">
        <v>8.0647197839807934</v>
      </c>
      <c r="BF175" s="22">
        <v>6.1962490900869867</v>
      </c>
      <c r="BG175" s="22">
        <v>35.154409014000002</v>
      </c>
      <c r="BH175" s="22">
        <v>10.597889206682686</v>
      </c>
      <c r="BI175" s="22">
        <v>7.7310126271082185</v>
      </c>
      <c r="BJ175" s="22">
        <v>5.745074525248782</v>
      </c>
      <c r="BK175" s="25">
        <v>31.345993956000001</v>
      </c>
      <c r="BL175" s="25">
        <v>13.159545502961585</v>
      </c>
      <c r="BM175" s="25">
        <v>9.5997052305707609</v>
      </c>
      <c r="BN175" s="25">
        <v>14.564320818984637</v>
      </c>
      <c r="BO175" s="25">
        <v>31.319983182000001</v>
      </c>
      <c r="BP175" s="25">
        <v>13.156202916110704</v>
      </c>
      <c r="BQ175" s="25">
        <v>9.5972668600002269</v>
      </c>
      <c r="BR175" s="25">
        <v>14.598967660915573</v>
      </c>
      <c r="BS175" s="25">
        <v>31.371288174</v>
      </c>
      <c r="BT175" s="25">
        <v>13.152311883697113</v>
      </c>
      <c r="BU175" s="25">
        <v>9.5944284060274292</v>
      </c>
      <c r="BV175" s="25">
        <v>14.404997993869239</v>
      </c>
      <c r="BW175" s="25">
        <v>31.422280051000001</v>
      </c>
      <c r="BX175" s="25">
        <v>13.144485138403706</v>
      </c>
      <c r="BY175" s="25">
        <v>9.588718904303791</v>
      </c>
      <c r="BZ175" s="25">
        <v>14.238777829637703</v>
      </c>
      <c r="CA175" s="25">
        <v>31.484268536000002</v>
      </c>
      <c r="CB175" s="25">
        <v>13.135665849835377</v>
      </c>
      <c r="CC175" s="25">
        <v>9.5822853560797849</v>
      </c>
      <c r="CD175" s="25">
        <v>14.037827901496359</v>
      </c>
      <c r="CE175" s="25">
        <v>31.557922062999999</v>
      </c>
      <c r="CF175" s="25">
        <v>13.125952942073281</v>
      </c>
      <c r="CG175" s="25">
        <v>9.5751999250953439</v>
      </c>
      <c r="CH175" s="25">
        <v>13.766934000926401</v>
      </c>
      <c r="CI175" s="25">
        <v>31.639808313</v>
      </c>
      <c r="CJ175" s="25">
        <v>13.115246636947544</v>
      </c>
      <c r="CK175" s="25">
        <v>9.5673898245647067</v>
      </c>
      <c r="CL175" s="25">
        <v>13.476655025618943</v>
      </c>
      <c r="CM175" s="25">
        <v>31.735966607000002</v>
      </c>
      <c r="CN175" s="25">
        <v>13.103530039213362</v>
      </c>
      <c r="CO175" s="25">
        <v>9.5588427296420146</v>
      </c>
      <c r="CP175" s="25">
        <v>13.158203407077801</v>
      </c>
      <c r="CQ175" s="25">
        <v>31.843285617999999</v>
      </c>
      <c r="CR175" s="25">
        <v>13.091117373974164</v>
      </c>
      <c r="CS175" s="25">
        <v>9.5497878631654132</v>
      </c>
      <c r="CT175" s="25">
        <v>12.818478263686352</v>
      </c>
      <c r="CU175" s="25">
        <v>31.964951634999998</v>
      </c>
      <c r="CV175" s="25">
        <v>12.810573338021577</v>
      </c>
      <c r="CW175" s="25">
        <v>9.3451348948137802</v>
      </c>
      <c r="CX175" s="25">
        <v>12.40181854393011</v>
      </c>
      <c r="CY175" s="25">
        <v>32.358245261</v>
      </c>
      <c r="CZ175" s="25">
        <v>12.746571073306004</v>
      </c>
      <c r="DA175" s="25">
        <v>9.298446133775629</v>
      </c>
      <c r="DB175" s="25">
        <v>10.729670627589034</v>
      </c>
      <c r="DC175" s="25">
        <v>32.762578955000002</v>
      </c>
      <c r="DD175" s="25">
        <v>12.275182143401334</v>
      </c>
      <c r="DE175" s="25">
        <v>8.9545744723249641</v>
      </c>
      <c r="DF175" s="25">
        <v>8.8657140634166751</v>
      </c>
      <c r="DG175" s="25">
        <v>33.190867373000003</v>
      </c>
      <c r="DH175" s="25">
        <v>12.201458610375374</v>
      </c>
      <c r="DI175" s="25">
        <v>8.9007941813987923</v>
      </c>
      <c r="DJ175" s="25">
        <v>7.2275706911553037</v>
      </c>
      <c r="DK175" s="25">
        <v>33.423052919</v>
      </c>
      <c r="DL175" s="25">
        <v>11.899589856453897</v>
      </c>
      <c r="DM175" s="25">
        <v>8.680585128182349</v>
      </c>
      <c r="DN175" s="25">
        <v>6.6417742519102205</v>
      </c>
      <c r="DO175" s="27">
        <v>31.322229925999999</v>
      </c>
      <c r="DP175" s="27">
        <v>13.156610811672596</v>
      </c>
      <c r="DQ175" s="27">
        <v>9.5975644141336982</v>
      </c>
      <c r="DR175" s="27">
        <v>14.625279191640528</v>
      </c>
      <c r="DS175" s="27">
        <v>31.273907701999999</v>
      </c>
      <c r="DT175" s="27">
        <v>13.150016577792982</v>
      </c>
      <c r="DU175" s="27">
        <v>9.5927540123267754</v>
      </c>
      <c r="DV175" s="27">
        <v>14.703117217428115</v>
      </c>
      <c r="DW175" s="27">
        <v>31.337337455</v>
      </c>
      <c r="DX175" s="27">
        <v>13.142396429199088</v>
      </c>
      <c r="DY175" s="27">
        <v>9.5871952200190851</v>
      </c>
      <c r="DZ175" s="27">
        <v>14.489442472009312</v>
      </c>
      <c r="EA175" s="27">
        <v>31.407301863000001</v>
      </c>
      <c r="EB175" s="27">
        <v>13.121774868540292</v>
      </c>
      <c r="EC175" s="27">
        <v>9.5721520786222793</v>
      </c>
      <c r="ED175" s="27">
        <v>14.315269237580013</v>
      </c>
      <c r="EE175" s="27">
        <v>31.493455172000001</v>
      </c>
      <c r="EF175" s="27">
        <v>13.099000744540602</v>
      </c>
      <c r="EG175" s="27">
        <v>9.555538672237363</v>
      </c>
      <c r="EH175" s="27">
        <v>14.09962086770685</v>
      </c>
      <c r="EI175" s="27">
        <v>31.596689119000001</v>
      </c>
      <c r="EJ175" s="27">
        <v>13.074434560016233</v>
      </c>
      <c r="EK175" s="27">
        <v>9.5376179826496656</v>
      </c>
      <c r="EL175" s="27">
        <v>13.820810086648512</v>
      </c>
      <c r="EM175" s="27">
        <v>31.710215406</v>
      </c>
      <c r="EN175" s="27">
        <v>13.047748988573062</v>
      </c>
      <c r="EO175" s="27">
        <v>9.5181512298118776</v>
      </c>
      <c r="EP175" s="27">
        <v>13.552078110162242</v>
      </c>
      <c r="EQ175" s="27">
        <v>31.847030766</v>
      </c>
      <c r="ER175" s="27">
        <v>13.019390981333645</v>
      </c>
      <c r="ES175" s="27">
        <v>9.4974644583452239</v>
      </c>
      <c r="ET175" s="27">
        <v>13.241709735245042</v>
      </c>
      <c r="EU175" s="27">
        <v>32.001459308000001</v>
      </c>
      <c r="EV175" s="27">
        <v>12.989666812500589</v>
      </c>
      <c r="EW175" s="27">
        <v>9.4757810910164029</v>
      </c>
      <c r="EX175" s="27">
        <v>12.921370996267589</v>
      </c>
      <c r="EY175" s="27">
        <v>32.180798955</v>
      </c>
      <c r="EZ175" s="27">
        <v>12.691560771544772</v>
      </c>
      <c r="FA175" s="27">
        <v>9.2583168845220172</v>
      </c>
      <c r="FB175" s="27">
        <v>12.526609062961171</v>
      </c>
      <c r="FC175" s="27">
        <v>33.084586797</v>
      </c>
      <c r="FD175" s="27">
        <v>12.49509185393137</v>
      </c>
      <c r="FE175" s="27">
        <v>9.1149955444625537</v>
      </c>
      <c r="FF175" s="27">
        <v>10.600137974464079</v>
      </c>
      <c r="FG175" s="27">
        <v>33.973663227000003</v>
      </c>
      <c r="FH175" s="27">
        <v>12.151939251453232</v>
      </c>
      <c r="FI175" s="27">
        <v>8.8646704984986187</v>
      </c>
      <c r="FJ175" s="27">
        <v>8.9786094140658896</v>
      </c>
      <c r="FK175" s="27">
        <v>34.245369785999998</v>
      </c>
      <c r="FL175" s="27">
        <v>11.967771931463343</v>
      </c>
      <c r="FM175" s="27">
        <v>8.7303230026364513</v>
      </c>
      <c r="FN175" s="27">
        <v>8.5444157913258216</v>
      </c>
      <c r="FO175" s="27">
        <v>34.339908698999999</v>
      </c>
      <c r="FP175" s="27">
        <v>11.585915924322801</v>
      </c>
      <c r="FQ175" s="27">
        <v>8.4517643618196416</v>
      </c>
      <c r="FR175" s="27">
        <v>8.60850896184904</v>
      </c>
      <c r="FS175" s="28">
        <v>31.322686032</v>
      </c>
      <c r="FT175" s="28">
        <v>13.155931265760888</v>
      </c>
      <c r="FU175" s="28">
        <v>9.5970686948520871</v>
      </c>
      <c r="FV175" s="28">
        <v>14.621921693109357</v>
      </c>
      <c r="FW175" s="28">
        <v>31.279819664000001</v>
      </c>
      <c r="FX175" s="28">
        <v>13.147102527145945</v>
      </c>
      <c r="FY175" s="28">
        <v>9.5906282529506459</v>
      </c>
      <c r="FZ175" s="28">
        <v>14.680340310577167</v>
      </c>
      <c r="GA175" s="28">
        <v>31.365139580000001</v>
      </c>
      <c r="GB175" s="28">
        <v>13.135473269704908</v>
      </c>
      <c r="GC175" s="28">
        <v>9.5821448715558066</v>
      </c>
      <c r="GD175" s="28">
        <v>14.448865471255276</v>
      </c>
      <c r="GE175" s="28">
        <v>31.473425689999999</v>
      </c>
      <c r="GF175" s="28">
        <v>13.10775987225994</v>
      </c>
      <c r="GG175" s="28">
        <v>9.5619283339596191</v>
      </c>
      <c r="GH175" s="28">
        <v>14.27175351660963</v>
      </c>
      <c r="GI175" s="28">
        <v>31.619456139</v>
      </c>
      <c r="GJ175" s="28">
        <v>13.074418436747637</v>
      </c>
      <c r="GK175" s="28">
        <v>9.5376062209497015</v>
      </c>
      <c r="GL175" s="28">
        <v>14.063383040358886</v>
      </c>
      <c r="GM175" s="28">
        <v>31.815704363000002</v>
      </c>
      <c r="GN175" s="28">
        <v>13.035512579651671</v>
      </c>
      <c r="GO175" s="28">
        <v>9.509224939865188</v>
      </c>
      <c r="GP175" s="28">
        <v>13.813360039299878</v>
      </c>
      <c r="GQ175" s="28">
        <v>32.052227096999999</v>
      </c>
      <c r="GR175" s="28">
        <v>12.9898405237248</v>
      </c>
      <c r="GS175" s="28">
        <v>9.4759078109359685</v>
      </c>
      <c r="GT175" s="28">
        <v>13.580568882525181</v>
      </c>
      <c r="GU175" s="28">
        <v>32.363763599999999</v>
      </c>
      <c r="GV175" s="28">
        <v>12.937664896413285</v>
      </c>
      <c r="GW175" s="28">
        <v>9.4378464172276573</v>
      </c>
      <c r="GX175" s="28">
        <v>13.288830863198783</v>
      </c>
      <c r="GY175" s="28">
        <v>32.718794062999997</v>
      </c>
      <c r="GZ175" s="28">
        <v>12.880738273169442</v>
      </c>
      <c r="HA175" s="28">
        <v>9.3963192381324792</v>
      </c>
      <c r="HB175" s="28">
        <v>13.023371271976492</v>
      </c>
      <c r="HC175" s="28">
        <v>32.943910938000002</v>
      </c>
      <c r="HD175" s="28">
        <v>12.55211467320099</v>
      </c>
      <c r="HE175" s="28">
        <v>9.1565928972192481</v>
      </c>
      <c r="HF175" s="28">
        <v>12.727843698757166</v>
      </c>
      <c r="HG175" s="28">
        <v>33.965816791000002</v>
      </c>
      <c r="HH175" s="28">
        <v>12.158835325653921</v>
      </c>
      <c r="HI175" s="28">
        <v>8.8697010886173935</v>
      </c>
      <c r="HJ175" s="28">
        <v>11.177914870217769</v>
      </c>
      <c r="HK175" s="28">
        <v>35.024850528999998</v>
      </c>
      <c r="HL175" s="28">
        <v>10.835480802764408</v>
      </c>
      <c r="HM175" s="28">
        <v>7.9043323885796202</v>
      </c>
      <c r="HN175" s="28">
        <v>4.4733705354542082</v>
      </c>
      <c r="HO175" s="28">
        <v>35.450679115</v>
      </c>
      <c r="HP175" s="28">
        <v>10.522104696585771</v>
      </c>
      <c r="HQ175" s="28">
        <v>7.6757288821027494</v>
      </c>
      <c r="HR175" s="28">
        <v>-1.5257900236561106</v>
      </c>
      <c r="HS175" s="28">
        <v>35.442572503000001</v>
      </c>
      <c r="HT175" s="28">
        <v>8.936162314852222</v>
      </c>
      <c r="HU175" s="28">
        <v>6.5188059949190649</v>
      </c>
      <c r="HV175" s="28">
        <v>-6.2787042799407686</v>
      </c>
      <c r="HW175" s="29">
        <v>31.306281468000002</v>
      </c>
      <c r="HX175" s="29">
        <v>13.155663354097115</v>
      </c>
      <c r="HY175" s="29">
        <v>9.5968732570233666</v>
      </c>
      <c r="HZ175" s="29">
        <v>14.683985787907876</v>
      </c>
      <c r="IA175" s="29">
        <v>31.247087295</v>
      </c>
      <c r="IB175" s="29">
        <v>13.148319574165223</v>
      </c>
      <c r="IC175" s="29">
        <v>9.5915160718068666</v>
      </c>
      <c r="ID175" s="29">
        <v>14.802360014015608</v>
      </c>
      <c r="IE175" s="29">
        <v>31.315632151999999</v>
      </c>
      <c r="IF175" s="29">
        <v>13.139534205176844</v>
      </c>
      <c r="IG175" s="29">
        <v>9.5851072674441884</v>
      </c>
      <c r="IH175" s="29">
        <v>14.627955468813088</v>
      </c>
      <c r="II175" s="29">
        <v>31.409582467</v>
      </c>
      <c r="IJ175" s="29">
        <v>13.105887373236964</v>
      </c>
      <c r="IK175" s="29">
        <v>9.5605623719922352</v>
      </c>
      <c r="IL175" s="29">
        <v>14.489988304878716</v>
      </c>
      <c r="IM175" s="29">
        <v>31.540940426999999</v>
      </c>
      <c r="IN175" s="29">
        <v>13.068630137527649</v>
      </c>
      <c r="IO175" s="29">
        <v>9.5333837372563455</v>
      </c>
      <c r="IP175" s="29">
        <v>14.323672232717852</v>
      </c>
      <c r="IQ175" s="29">
        <v>31.725470340000001</v>
      </c>
      <c r="IR175" s="29">
        <v>13.027604519466632</v>
      </c>
      <c r="IS175" s="29">
        <v>9.5034561200602123</v>
      </c>
      <c r="IT175" s="29">
        <v>14.086177218546956</v>
      </c>
      <c r="IU175" s="29">
        <v>31.950055224</v>
      </c>
      <c r="IV175" s="29">
        <v>12.982951029182782</v>
      </c>
      <c r="IW175" s="29">
        <v>9.4708820205865898</v>
      </c>
      <c r="IX175" s="29">
        <v>13.876881078395062</v>
      </c>
      <c r="IY175" s="29">
        <v>32.252007134000003</v>
      </c>
      <c r="IZ175" s="29">
        <v>12.935528829795075</v>
      </c>
      <c r="JA175" s="29">
        <v>9.4362881863690706</v>
      </c>
      <c r="JB175" s="29">
        <v>13.634220398134691</v>
      </c>
      <c r="JC175" s="29">
        <v>32.556375109999998</v>
      </c>
      <c r="JD175" s="29">
        <v>12.885575566013129</v>
      </c>
      <c r="JE175" s="29">
        <v>9.3998479759147138</v>
      </c>
      <c r="JF175" s="29">
        <v>13.410800742970109</v>
      </c>
      <c r="JG175" s="29">
        <v>32.805367642</v>
      </c>
      <c r="JH175" s="29">
        <v>12.57003577848587</v>
      </c>
      <c r="JI175" s="29">
        <v>9.169666094017888</v>
      </c>
      <c r="JJ175" s="29">
        <v>12.909813510522802</v>
      </c>
      <c r="JK175" s="29">
        <v>34.100548832999998</v>
      </c>
      <c r="JL175" s="29">
        <v>12.261631479197783</v>
      </c>
      <c r="JM175" s="29">
        <v>8.9446894514476654</v>
      </c>
      <c r="JN175" s="29">
        <v>6.3676918885846696</v>
      </c>
      <c r="JO175" s="29">
        <v>34.900764907000003</v>
      </c>
      <c r="JP175" s="29">
        <v>10.382653189916144</v>
      </c>
      <c r="JQ175" s="29">
        <v>7.5740009495015732</v>
      </c>
      <c r="JR175" s="29">
        <v>-0.15935600073864009</v>
      </c>
      <c r="JS175" s="29">
        <v>34.851869511000004</v>
      </c>
      <c r="JT175" s="29">
        <v>10.215033765945922</v>
      </c>
      <c r="JU175" s="29">
        <v>7.4517249133975847</v>
      </c>
      <c r="JV175" s="29">
        <v>-5.4446306872296333</v>
      </c>
      <c r="JW175" s="29">
        <v>34.701125957999999</v>
      </c>
      <c r="JX175" s="29">
        <v>9.2557720334537503</v>
      </c>
      <c r="JY175" s="29">
        <v>6.751956834870934</v>
      </c>
      <c r="JZ175" s="29">
        <v>-5.6917840487113693</v>
      </c>
    </row>
    <row r="176" spans="1:286" ht="15" thickBot="1" x14ac:dyDescent="0.35">
      <c r="A176" s="2"/>
      <c r="B176" s="74" t="s">
        <v>667</v>
      </c>
      <c r="C176" s="74" t="s">
        <v>526</v>
      </c>
      <c r="D176" s="74" t="s">
        <v>875</v>
      </c>
      <c r="E176" s="87">
        <v>358020</v>
      </c>
      <c r="F176" s="84">
        <v>427270</v>
      </c>
      <c r="G176" s="22">
        <v>28.784287116519131</v>
      </c>
      <c r="H176" s="22">
        <v>4.7391133984012601</v>
      </c>
      <c r="I176" s="22">
        <v>3.4060941107811193</v>
      </c>
      <c r="J176" s="22">
        <v>10.360872507531571</v>
      </c>
      <c r="K176" s="22">
        <v>28.746844429257152</v>
      </c>
      <c r="L176" s="22">
        <v>4.7329487454377501</v>
      </c>
      <c r="M176" s="22">
        <v>3.4016634533165595</v>
      </c>
      <c r="N176" s="22">
        <v>10.174339400423705</v>
      </c>
      <c r="O176" s="22">
        <v>28.697648661883235</v>
      </c>
      <c r="P176" s="22">
        <v>4.7248490374490615</v>
      </c>
      <c r="Q176" s="22">
        <v>3.3958420337049029</v>
      </c>
      <c r="R176" s="22">
        <v>9.443409703800036</v>
      </c>
      <c r="S176" s="22">
        <v>28.577579567587314</v>
      </c>
      <c r="T176" s="22">
        <v>4.7050805765798271</v>
      </c>
      <c r="U176" s="22">
        <v>3.3816340516446677</v>
      </c>
      <c r="V176" s="22">
        <v>9.1320572342265294</v>
      </c>
      <c r="W176" s="22">
        <v>28.434195996287158</v>
      </c>
      <c r="X176" s="22">
        <v>4.6814735648408003</v>
      </c>
      <c r="Y176" s="22">
        <v>3.364667227494698</v>
      </c>
      <c r="Z176" s="22">
        <v>8.8926259450167393</v>
      </c>
      <c r="AA176" s="22">
        <v>28.267846525096935</v>
      </c>
      <c r="AB176" s="22">
        <v>4.6540853927959862</v>
      </c>
      <c r="AC176" s="22">
        <v>3.3449828089833424</v>
      </c>
      <c r="AD176" s="22">
        <v>8.5023327638888482</v>
      </c>
      <c r="AE176" s="22">
        <v>28.07382852188093</v>
      </c>
      <c r="AF176" s="22">
        <v>4.6221418079210173</v>
      </c>
      <c r="AG176" s="22">
        <v>3.3220243255765993</v>
      </c>
      <c r="AH176" s="22">
        <v>8.1289066099143099</v>
      </c>
      <c r="AI176" s="22">
        <v>27.85329808982334</v>
      </c>
      <c r="AJ176" s="22">
        <v>4.5858331537900776</v>
      </c>
      <c r="AK176" s="22">
        <v>3.295928580949028</v>
      </c>
      <c r="AL176" s="22">
        <v>7.7393690432230748</v>
      </c>
      <c r="AM176" s="22">
        <v>27.61344733723206</v>
      </c>
      <c r="AN176" s="22">
        <v>4.546343556197451</v>
      </c>
      <c r="AO176" s="22">
        <v>3.2675466296239684</v>
      </c>
      <c r="AP176" s="22">
        <v>7.423220223760282</v>
      </c>
      <c r="AQ176" s="22">
        <v>22.346473782624095</v>
      </c>
      <c r="AR176" s="22">
        <v>3.6791765202161124</v>
      </c>
      <c r="AS176" s="22">
        <v>2.6442966066732683</v>
      </c>
      <c r="AT176" s="22">
        <v>6.9318690411967623</v>
      </c>
      <c r="AU176" s="22">
        <v>20.709858415604277</v>
      </c>
      <c r="AV176" s="22">
        <v>3.409720278952391</v>
      </c>
      <c r="AW176" s="22">
        <v>2.450633100585569</v>
      </c>
      <c r="AX176" s="22">
        <v>4.897125304432997</v>
      </c>
      <c r="AY176" s="22">
        <v>15.76589606377569</v>
      </c>
      <c r="AZ176" s="22">
        <v>2.5957345746027451</v>
      </c>
      <c r="BA176" s="22">
        <v>1.8656055477988693</v>
      </c>
      <c r="BB176" s="22">
        <v>1.6460402599907766</v>
      </c>
      <c r="BC176" s="22">
        <v>17.988965995508714</v>
      </c>
      <c r="BD176" s="22">
        <v>2.9617460883293703</v>
      </c>
      <c r="BE176" s="22">
        <v>2.1286652293424475</v>
      </c>
      <c r="BF176" s="22">
        <v>-0.53057816730415652</v>
      </c>
      <c r="BG176" s="22">
        <v>25.388549572867117</v>
      </c>
      <c r="BH176" s="22">
        <v>4.1800311037648958</v>
      </c>
      <c r="BI176" s="22">
        <v>3.0042706575070692</v>
      </c>
      <c r="BJ176" s="22">
        <v>-2.0503898388275381</v>
      </c>
      <c r="BK176" s="25">
        <v>28.791571888062659</v>
      </c>
      <c r="BL176" s="25">
        <v>4.7403127804907479</v>
      </c>
      <c r="BM176" s="25">
        <v>3.4069561303042142</v>
      </c>
      <c r="BN176" s="25">
        <v>10.3014119989788</v>
      </c>
      <c r="BO176" s="25">
        <v>28.770970702206998</v>
      </c>
      <c r="BP176" s="25">
        <v>4.7369209523201805</v>
      </c>
      <c r="BQ176" s="25">
        <v>3.4045183566142132</v>
      </c>
      <c r="BR176" s="25">
        <v>10.304641850291148</v>
      </c>
      <c r="BS176" s="25">
        <v>28.748667040668952</v>
      </c>
      <c r="BT176" s="25">
        <v>4.7332488245095981</v>
      </c>
      <c r="BU176" s="25">
        <v>3.4018791260539403</v>
      </c>
      <c r="BV176" s="25">
        <v>9.9076052769310898</v>
      </c>
      <c r="BW176" s="25">
        <v>28.708727585956787</v>
      </c>
      <c r="BX176" s="25">
        <v>4.7266730978228448</v>
      </c>
      <c r="BY176" s="25">
        <v>3.3971530218105999</v>
      </c>
      <c r="BZ176" s="25">
        <v>9.7263514628460719</v>
      </c>
      <c r="CA176" s="25">
        <v>28.665169418397987</v>
      </c>
      <c r="CB176" s="25">
        <v>4.7195015776579679</v>
      </c>
      <c r="CC176" s="25">
        <v>3.3919987090635835</v>
      </c>
      <c r="CD176" s="25">
        <v>9.6134716051594644</v>
      </c>
      <c r="CE176" s="25">
        <v>28.618062862563139</v>
      </c>
      <c r="CF176" s="25">
        <v>4.7117458424193028</v>
      </c>
      <c r="CG176" s="25">
        <v>3.3864245094400616</v>
      </c>
      <c r="CH176" s="25">
        <v>9.3588618390257672</v>
      </c>
      <c r="CI176" s="25">
        <v>28.567595167523578</v>
      </c>
      <c r="CJ176" s="25">
        <v>4.7034367212386998</v>
      </c>
      <c r="CK176" s="25">
        <v>3.3804525804441092</v>
      </c>
      <c r="CL176" s="25">
        <v>9.0964907644866564</v>
      </c>
      <c r="CM176" s="25">
        <v>28.513247570777285</v>
      </c>
      <c r="CN176" s="25">
        <v>4.6944888038256796</v>
      </c>
      <c r="CO176" s="25">
        <v>3.374021536018263</v>
      </c>
      <c r="CP176" s="25">
        <v>8.8126208480356532</v>
      </c>
      <c r="CQ176" s="25">
        <v>28.456534678349186</v>
      </c>
      <c r="CR176" s="25">
        <v>4.6851514585136309</v>
      </c>
      <c r="CS176" s="25">
        <v>3.367310602093696</v>
      </c>
      <c r="CT176" s="25">
        <v>8.5792525780435334</v>
      </c>
      <c r="CU176" s="25">
        <v>26.610856598332788</v>
      </c>
      <c r="CV176" s="25">
        <v>4.3812746356229422</v>
      </c>
      <c r="CW176" s="25">
        <v>3.1489083462624641</v>
      </c>
      <c r="CX176" s="25">
        <v>8.1754785189628514</v>
      </c>
      <c r="CY176" s="25">
        <v>26.343754242910258</v>
      </c>
      <c r="CZ176" s="25">
        <v>4.3372982694130249</v>
      </c>
      <c r="DA176" s="25">
        <v>3.1173016659893809</v>
      </c>
      <c r="DB176" s="25">
        <v>6.8082119638780156</v>
      </c>
      <c r="DC176" s="25">
        <v>21.12546166701453</v>
      </c>
      <c r="DD176" s="25">
        <v>3.4781461853924056</v>
      </c>
      <c r="DE176" s="25">
        <v>2.4998121468242216</v>
      </c>
      <c r="DF176" s="25">
        <v>5.122733144611292</v>
      </c>
      <c r="DG176" s="25">
        <v>23.602779255606894</v>
      </c>
      <c r="DH176" s="25">
        <v>3.8860176372254265</v>
      </c>
      <c r="DI176" s="25">
        <v>2.7929573900912135</v>
      </c>
      <c r="DJ176" s="25">
        <v>3.6571223939674447</v>
      </c>
      <c r="DK176" s="25">
        <v>30.751365115537698</v>
      </c>
      <c r="DL176" s="25">
        <v>5.0629777923017532</v>
      </c>
      <c r="DM176" s="25">
        <v>3.6388618274448103</v>
      </c>
      <c r="DN176" s="25">
        <v>3.2694761082692239</v>
      </c>
      <c r="DO176" s="27">
        <v>28.787155209822007</v>
      </c>
      <c r="DP176" s="27">
        <v>4.7395856080948509</v>
      </c>
      <c r="DQ176" s="27">
        <v>3.4064334971855335</v>
      </c>
      <c r="DR176" s="27">
        <v>10.362866784930226</v>
      </c>
      <c r="DS176" s="27">
        <v>28.759150862852231</v>
      </c>
      <c r="DT176" s="27">
        <v>4.734974905894699</v>
      </c>
      <c r="DU176" s="27">
        <v>3.403119694731302</v>
      </c>
      <c r="DV176" s="27">
        <v>10.220454278933456</v>
      </c>
      <c r="DW176" s="27">
        <v>28.726838950058973</v>
      </c>
      <c r="DX176" s="27">
        <v>4.7296549958261735</v>
      </c>
      <c r="DY176" s="27">
        <v>3.3992961706180358</v>
      </c>
      <c r="DZ176" s="27">
        <v>9.5423637221633442</v>
      </c>
      <c r="EA176" s="27">
        <v>28.632991892910823</v>
      </c>
      <c r="EB176" s="27">
        <v>4.7142037934347103</v>
      </c>
      <c r="EC176" s="27">
        <v>3.3881910872309606</v>
      </c>
      <c r="ED176" s="27">
        <v>9.2804364911998078</v>
      </c>
      <c r="EE176" s="27">
        <v>28.530092776230678</v>
      </c>
      <c r="EF176" s="27">
        <v>4.6972622384617315</v>
      </c>
      <c r="EG176" s="27">
        <v>3.3760148580990719</v>
      </c>
      <c r="EH176" s="27">
        <v>9.0933395921975162</v>
      </c>
      <c r="EI176" s="27">
        <v>28.41966653819323</v>
      </c>
      <c r="EJ176" s="27">
        <v>4.6790814003503023</v>
      </c>
      <c r="EK176" s="27">
        <v>3.362947931774563</v>
      </c>
      <c r="EL176" s="27">
        <v>8.774244641238468</v>
      </c>
      <c r="EM176" s="27">
        <v>28.300493027480908</v>
      </c>
      <c r="EN176" s="27">
        <v>4.6594603904894338</v>
      </c>
      <c r="EO176" s="27">
        <v>3.3488459256572947</v>
      </c>
      <c r="EP176" s="27">
        <v>8.4685689629651435</v>
      </c>
      <c r="EQ176" s="27">
        <v>28.174471435827101</v>
      </c>
      <c r="ER176" s="27">
        <v>4.6387118963170124</v>
      </c>
      <c r="ES176" s="27">
        <v>3.3339335743655734</v>
      </c>
      <c r="ET176" s="27">
        <v>8.1589694813704483</v>
      </c>
      <c r="EU176" s="27">
        <v>28.042857096912545</v>
      </c>
      <c r="EV176" s="27">
        <v>4.6170425989518629</v>
      </c>
      <c r="EW176" s="27">
        <v>3.3183594236889729</v>
      </c>
      <c r="EX176" s="27">
        <v>7.9182642562682375</v>
      </c>
      <c r="EY176" s="27">
        <v>26.097551794780397</v>
      </c>
      <c r="EZ176" s="27">
        <v>4.2967629135805785</v>
      </c>
      <c r="FA176" s="27">
        <v>3.0881681076267786</v>
      </c>
      <c r="FB176" s="27">
        <v>7.5038612940526548</v>
      </c>
      <c r="FC176" s="27">
        <v>25.248816291716526</v>
      </c>
      <c r="FD176" s="27">
        <v>4.1570250844661487</v>
      </c>
      <c r="FE176" s="27">
        <v>2.987735778457242</v>
      </c>
      <c r="FF176" s="27">
        <v>5.8455947783389277</v>
      </c>
      <c r="FG176" s="27">
        <v>19.584971323140117</v>
      </c>
      <c r="FH176" s="27">
        <v>3.2245161962524884</v>
      </c>
      <c r="FI176" s="27">
        <v>2.317523279750819</v>
      </c>
      <c r="FJ176" s="27">
        <v>4.3635742287490658</v>
      </c>
      <c r="FK176" s="27">
        <v>22.337838994173907</v>
      </c>
      <c r="FL176" s="27">
        <v>3.6777548681365944</v>
      </c>
      <c r="FM176" s="27">
        <v>2.6432748373319268</v>
      </c>
      <c r="FN176" s="27">
        <v>3.6367329460705236</v>
      </c>
      <c r="FO176" s="27">
        <v>31.113535234245205</v>
      </c>
      <c r="FP176" s="27">
        <v>5.1226063408608846</v>
      </c>
      <c r="FQ176" s="27">
        <v>3.6817180393578228</v>
      </c>
      <c r="FR176" s="27">
        <v>3.5171812952605421</v>
      </c>
      <c r="FS176" s="28">
        <v>28.784286551907485</v>
      </c>
      <c r="FT176" s="28">
        <v>4.7391133054422578</v>
      </c>
      <c r="FU176" s="28">
        <v>3.4060940439696541</v>
      </c>
      <c r="FV176" s="28">
        <v>10.356000030241972</v>
      </c>
      <c r="FW176" s="28">
        <v>28.746841991935785</v>
      </c>
      <c r="FX176" s="28">
        <v>4.7329483441513709</v>
      </c>
      <c r="FY176" s="28">
        <v>3.4016631649041376</v>
      </c>
      <c r="FZ176" s="28">
        <v>10.193003874984775</v>
      </c>
      <c r="GA176" s="28">
        <v>28.697643587679448</v>
      </c>
      <c r="GB176" s="28">
        <v>4.7248482020200981</v>
      </c>
      <c r="GC176" s="28">
        <v>3.3958414332656575</v>
      </c>
      <c r="GD176" s="28">
        <v>9.4936876450290875</v>
      </c>
      <c r="GE176" s="28">
        <v>28.572014500899183</v>
      </c>
      <c r="GF176" s="28">
        <v>4.704164330782322</v>
      </c>
      <c r="GG176" s="28">
        <v>3.3809755277494671</v>
      </c>
      <c r="GH176" s="28">
        <v>9.2222247831805468</v>
      </c>
      <c r="GI176" s="28">
        <v>28.42271708136844</v>
      </c>
      <c r="GJ176" s="28">
        <v>4.6795836490242237</v>
      </c>
      <c r="GK176" s="28">
        <v>3.3633089077855964</v>
      </c>
      <c r="GL176" s="28">
        <v>9.0304928816895789</v>
      </c>
      <c r="GM176" s="28">
        <v>28.250369341555203</v>
      </c>
      <c r="GN176" s="28">
        <v>4.6512079077864161</v>
      </c>
      <c r="GO176" s="28">
        <v>3.342914703850373</v>
      </c>
      <c r="GP176" s="28">
        <v>8.7052220304571541</v>
      </c>
      <c r="GQ176" s="28">
        <v>28.050108506478765</v>
      </c>
      <c r="GR176" s="28">
        <v>4.6182364882461666</v>
      </c>
      <c r="GS176" s="28">
        <v>3.3192174954320168</v>
      </c>
      <c r="GT176" s="28">
        <v>8.3956520262553056</v>
      </c>
      <c r="GU176" s="28">
        <v>27.823327372069155</v>
      </c>
      <c r="GV176" s="28">
        <v>4.580898703633518</v>
      </c>
      <c r="GW176" s="28">
        <v>3.2923820944640516</v>
      </c>
      <c r="GX176" s="28">
        <v>8.04614205422995</v>
      </c>
      <c r="GY176" s="28">
        <v>27.577145630323372</v>
      </c>
      <c r="GZ176" s="28">
        <v>4.5403667569493269</v>
      </c>
      <c r="HA176" s="28">
        <v>3.2632509863234254</v>
      </c>
      <c r="HB176" s="28">
        <v>7.7863600863332785</v>
      </c>
      <c r="HC176" s="28">
        <v>25.508956487622676</v>
      </c>
      <c r="HD176" s="28">
        <v>4.1998551841969851</v>
      </c>
      <c r="HE176" s="28">
        <v>3.0185186144422564</v>
      </c>
      <c r="HF176" s="28">
        <v>7.3936595978938477</v>
      </c>
      <c r="HG176" s="28">
        <v>23.843049678113722</v>
      </c>
      <c r="HH176" s="28">
        <v>3.9255763302697355</v>
      </c>
      <c r="HI176" s="28">
        <v>2.8213890016778604</v>
      </c>
      <c r="HJ176" s="28">
        <v>5.3126955920540162</v>
      </c>
      <c r="HK176" s="28">
        <v>15.922650861250741</v>
      </c>
      <c r="HL176" s="28">
        <v>2.6215430567781248</v>
      </c>
      <c r="HM176" s="28">
        <v>1.8841546120975661</v>
      </c>
      <c r="HN176" s="28">
        <v>0.101877361235303</v>
      </c>
      <c r="HO176" s="28">
        <v>18.138156851496564</v>
      </c>
      <c r="HP176" s="28">
        <v>2.98630922521266</v>
      </c>
      <c r="HQ176" s="28">
        <v>2.1463192394593418</v>
      </c>
      <c r="HR176" s="28">
        <v>-4.1615392125827313</v>
      </c>
      <c r="HS176" s="28">
        <v>19.880008766717083</v>
      </c>
      <c r="HT176" s="28">
        <v>3.2730918617266993</v>
      </c>
      <c r="HU176" s="28">
        <v>2.3524355669636123</v>
      </c>
      <c r="HV176" s="28">
        <v>-7.6745535582841669</v>
      </c>
      <c r="HW176" s="29">
        <v>28.783048839220815</v>
      </c>
      <c r="HX176" s="29">
        <v>4.7389095254857478</v>
      </c>
      <c r="HY176" s="29">
        <v>3.4059475833025599</v>
      </c>
      <c r="HZ176" s="29">
        <v>10.409438244377505</v>
      </c>
      <c r="IA176" s="29">
        <v>28.751826441942711</v>
      </c>
      <c r="IB176" s="29">
        <v>4.7337689958394202</v>
      </c>
      <c r="IC176" s="29">
        <v>3.4022529834306603</v>
      </c>
      <c r="ID176" s="29">
        <v>10.297869091939077</v>
      </c>
      <c r="IE176" s="29">
        <v>28.713992601711396</v>
      </c>
      <c r="IF176" s="29">
        <v>4.7275399425219842</v>
      </c>
      <c r="IG176" s="29">
        <v>3.3977760401637154</v>
      </c>
      <c r="IH176" s="29">
        <v>9.6506864172579867</v>
      </c>
      <c r="II176" s="29">
        <v>28.55610418038043</v>
      </c>
      <c r="IJ176" s="29">
        <v>4.7015448178224188</v>
      </c>
      <c r="IK176" s="29">
        <v>3.3790928322079656</v>
      </c>
      <c r="IL176" s="29">
        <v>9.4191152776246909</v>
      </c>
      <c r="IM176" s="29">
        <v>28.3807954138912</v>
      </c>
      <c r="IN176" s="29">
        <v>4.6726815661197385</v>
      </c>
      <c r="IO176" s="29">
        <v>3.3583482449027415</v>
      </c>
      <c r="IP176" s="29">
        <v>9.2500524374965352</v>
      </c>
      <c r="IQ176" s="29">
        <v>28.187070883396384</v>
      </c>
      <c r="IR176" s="29">
        <v>4.6407862992906326</v>
      </c>
      <c r="IS176" s="29">
        <v>3.3354244886269244</v>
      </c>
      <c r="IT176" s="29">
        <v>8.893643585086398</v>
      </c>
      <c r="IU176" s="29">
        <v>27.976605088314695</v>
      </c>
      <c r="IV176" s="29">
        <v>4.6061347108966162</v>
      </c>
      <c r="IW176" s="29">
        <v>3.3105197097714769</v>
      </c>
      <c r="IX176" s="29">
        <v>8.5642392104543319</v>
      </c>
      <c r="IY176" s="29">
        <v>27.753198480733257</v>
      </c>
      <c r="IZ176" s="29">
        <v>4.5693525163960285</v>
      </c>
      <c r="JA176" s="29">
        <v>3.2840836223564089</v>
      </c>
      <c r="JB176" s="29">
        <v>8.2275928938513552</v>
      </c>
      <c r="JC176" s="29">
        <v>27.517906504774903</v>
      </c>
      <c r="JD176" s="29">
        <v>4.5306134866161107</v>
      </c>
      <c r="JE176" s="29">
        <v>3.2562411188967393</v>
      </c>
      <c r="JF176" s="29">
        <v>7.9389214347342936</v>
      </c>
      <c r="JG176" s="29">
        <v>25.48768801060957</v>
      </c>
      <c r="JH176" s="29">
        <v>4.1963534916253273</v>
      </c>
      <c r="JI176" s="29">
        <v>3.016001879044004</v>
      </c>
      <c r="JJ176" s="29">
        <v>7.3270316029427569</v>
      </c>
      <c r="JK176" s="29">
        <v>24.070900888587722</v>
      </c>
      <c r="JL176" s="29">
        <v>3.9630902947472362</v>
      </c>
      <c r="JM176" s="29">
        <v>2.8483510265836105</v>
      </c>
      <c r="JN176" s="29">
        <v>1.2968939515047495</v>
      </c>
      <c r="JO176" s="29">
        <v>13.597099633213583</v>
      </c>
      <c r="JP176" s="29">
        <v>2.2386587790176207</v>
      </c>
      <c r="JQ176" s="29">
        <v>1.6089681428244977</v>
      </c>
      <c r="JR176" s="29">
        <v>-3.6644059396096829</v>
      </c>
      <c r="JS176" s="29">
        <v>23.859380775585546</v>
      </c>
      <c r="JT176" s="29">
        <v>3.928265120946608</v>
      </c>
      <c r="JU176" s="29">
        <v>2.8233214884786002</v>
      </c>
      <c r="JV176" s="29">
        <v>-7.6869396858808656</v>
      </c>
      <c r="JW176" s="29">
        <v>21.144108657674291</v>
      </c>
      <c r="JX176" s="29">
        <v>3.481216270224377</v>
      </c>
      <c r="JY176" s="29">
        <v>2.502018677241769</v>
      </c>
      <c r="JZ176" s="29">
        <v>-7.7664408569543042</v>
      </c>
    </row>
    <row r="177" spans="1:286" ht="15" thickBot="1" x14ac:dyDescent="0.35">
      <c r="A177" s="2"/>
      <c r="B177" s="74" t="s">
        <v>668</v>
      </c>
      <c r="C177" s="74" t="s">
        <v>551</v>
      </c>
      <c r="D177" s="74" t="s">
        <v>880</v>
      </c>
      <c r="E177" s="87">
        <v>373466</v>
      </c>
      <c r="F177" s="84">
        <v>403748</v>
      </c>
      <c r="G177" s="22">
        <v>21.518274649483853</v>
      </c>
      <c r="H177" s="22">
        <v>3.5428198478232527</v>
      </c>
      <c r="I177" s="22">
        <v>2.5462943814132206</v>
      </c>
      <c r="J177" s="22">
        <v>10.349097686721667</v>
      </c>
      <c r="K177" s="22">
        <v>21.46465759693028</v>
      </c>
      <c r="L177" s="22">
        <v>3.5339922089412874</v>
      </c>
      <c r="M177" s="22">
        <v>2.539949783535882</v>
      </c>
      <c r="N177" s="22">
        <v>10.456207780724377</v>
      </c>
      <c r="O177" s="22">
        <v>21.393885481512935</v>
      </c>
      <c r="P177" s="22">
        <v>3.5223401197632636</v>
      </c>
      <c r="Q177" s="22">
        <v>2.5315751976184075</v>
      </c>
      <c r="R177" s="22">
        <v>10.095304605702733</v>
      </c>
      <c r="S177" s="22">
        <v>21.22063126987258</v>
      </c>
      <c r="T177" s="22">
        <v>3.4938151348508164</v>
      </c>
      <c r="U177" s="22">
        <v>2.5110737293156693</v>
      </c>
      <c r="V177" s="22">
        <v>9.7550093791902803</v>
      </c>
      <c r="W177" s="22">
        <v>21.012494018391862</v>
      </c>
      <c r="X177" s="22">
        <v>3.4595469234059473</v>
      </c>
      <c r="Y177" s="22">
        <v>2.4864444910221213</v>
      </c>
      <c r="Z177" s="22">
        <v>9.3353710082950627</v>
      </c>
      <c r="AA177" s="22">
        <v>20.769348762938268</v>
      </c>
      <c r="AB177" s="22">
        <v>3.4195149110370697</v>
      </c>
      <c r="AC177" s="22">
        <v>2.4576726955174286</v>
      </c>
      <c r="AD177" s="22">
        <v>8.8119335538673695</v>
      </c>
      <c r="AE177" s="22">
        <v>20.483787725724103</v>
      </c>
      <c r="AF177" s="22">
        <v>3.3724994636144947</v>
      </c>
      <c r="AG177" s="22">
        <v>2.423881767738449</v>
      </c>
      <c r="AH177" s="22">
        <v>8.1876988918638958</v>
      </c>
      <c r="AI177" s="22">
        <v>20.156867049335709</v>
      </c>
      <c r="AJ177" s="22">
        <v>3.3186744669621544</v>
      </c>
      <c r="AK177" s="22">
        <v>2.3851966828505882</v>
      </c>
      <c r="AL177" s="22">
        <v>7.5203168614863536</v>
      </c>
      <c r="AM177" s="22">
        <v>19.799837330207506</v>
      </c>
      <c r="AN177" s="22">
        <v>3.2598922459990765</v>
      </c>
      <c r="AO177" s="22">
        <v>2.3429487432447291</v>
      </c>
      <c r="AP177" s="22">
        <v>6.9433185488208586</v>
      </c>
      <c r="AQ177" s="22">
        <v>17.104314630650908</v>
      </c>
      <c r="AR177" s="22">
        <v>2.8160949864229563</v>
      </c>
      <c r="AS177" s="22">
        <v>2.0239829145872075</v>
      </c>
      <c r="AT177" s="22">
        <v>6.1685676361936288</v>
      </c>
      <c r="AU177" s="22">
        <v>14.631459634754238</v>
      </c>
      <c r="AV177" s="22">
        <v>2.4089582664507652</v>
      </c>
      <c r="AW177" s="22">
        <v>1.7313657375751863</v>
      </c>
      <c r="AX177" s="22">
        <v>2.5582499075198655</v>
      </c>
      <c r="AY177" s="22">
        <v>7.4295387696028179</v>
      </c>
      <c r="AZ177" s="22">
        <v>1.2232169094352816</v>
      </c>
      <c r="BA177" s="22">
        <v>0.87915007748937324</v>
      </c>
      <c r="BB177" s="22">
        <v>-0.36330796564791612</v>
      </c>
      <c r="BC177" s="22">
        <v>5.3359951720910752</v>
      </c>
      <c r="BD177" s="22">
        <v>0.87853091902174241</v>
      </c>
      <c r="BE177" s="22">
        <v>0.63141746944239685</v>
      </c>
      <c r="BF177" s="22">
        <v>-1.5693913099233896</v>
      </c>
      <c r="BG177" s="22">
        <v>2.0814825817864731</v>
      </c>
      <c r="BH177" s="22">
        <v>0.34270023613758394</v>
      </c>
      <c r="BI177" s="22">
        <v>0.24630540735009673</v>
      </c>
      <c r="BJ177" s="22">
        <v>-2.0656266398245471</v>
      </c>
      <c r="BK177" s="25">
        <v>21.538686911902623</v>
      </c>
      <c r="BL177" s="25">
        <v>3.5461805711904453</v>
      </c>
      <c r="BM177" s="25">
        <v>2.5487097994685937</v>
      </c>
      <c r="BN177" s="25">
        <v>10.293193457223019</v>
      </c>
      <c r="BO177" s="25">
        <v>21.516742067148922</v>
      </c>
      <c r="BP177" s="25">
        <v>3.5425675198274873</v>
      </c>
      <c r="BQ177" s="25">
        <v>2.5461130283144215</v>
      </c>
      <c r="BR177" s="25">
        <v>10.372024850623802</v>
      </c>
      <c r="BS177" s="25">
        <v>21.491180057363252</v>
      </c>
      <c r="BT177" s="25">
        <v>3.5383589298222899</v>
      </c>
      <c r="BU177" s="25">
        <v>2.5430882318121406</v>
      </c>
      <c r="BV177" s="25">
        <v>10.130556505331572</v>
      </c>
      <c r="BW177" s="25">
        <v>21.438943227909117</v>
      </c>
      <c r="BX177" s="25">
        <v>3.5297585341496793</v>
      </c>
      <c r="BY177" s="25">
        <v>2.5369069581036978</v>
      </c>
      <c r="BZ177" s="25">
        <v>9.9195533547226304</v>
      </c>
      <c r="CA177" s="25">
        <v>21.38060219432883</v>
      </c>
      <c r="CB177" s="25">
        <v>3.5201531278112244</v>
      </c>
      <c r="CC177" s="25">
        <v>2.5300033634414332</v>
      </c>
      <c r="CD177" s="25">
        <v>9.6284132956449753</v>
      </c>
      <c r="CE177" s="25">
        <v>21.316434624841445</v>
      </c>
      <c r="CF177" s="25">
        <v>3.5095884267620194</v>
      </c>
      <c r="CG177" s="25">
        <v>2.5224103047824022</v>
      </c>
      <c r="CH177" s="25">
        <v>9.238516070303227</v>
      </c>
      <c r="CI177" s="25">
        <v>21.246313505433523</v>
      </c>
      <c r="CJ177" s="25">
        <v>3.4980435191132115</v>
      </c>
      <c r="CK177" s="25">
        <v>2.5141127523403393</v>
      </c>
      <c r="CL177" s="25">
        <v>8.737935810379394</v>
      </c>
      <c r="CM177" s="25">
        <v>21.169799602316949</v>
      </c>
      <c r="CN177" s="25">
        <v>3.4854460883706717</v>
      </c>
      <c r="CO177" s="25">
        <v>2.50505873082703</v>
      </c>
      <c r="CP177" s="25">
        <v>8.1991078063287901</v>
      </c>
      <c r="CQ177" s="25">
        <v>21.089165906904274</v>
      </c>
      <c r="CR177" s="25">
        <v>3.4721703652393003</v>
      </c>
      <c r="CS177" s="25">
        <v>2.4955172072185468</v>
      </c>
      <c r="CT177" s="25">
        <v>7.7320555127756769</v>
      </c>
      <c r="CU177" s="25">
        <v>18.282402851377292</v>
      </c>
      <c r="CV177" s="25">
        <v>3.0100582292416056</v>
      </c>
      <c r="CW177" s="25">
        <v>2.1633881162638504</v>
      </c>
      <c r="CX177" s="25">
        <v>7.0612047359790253</v>
      </c>
      <c r="CY177" s="25">
        <v>17.889291128629782</v>
      </c>
      <c r="CZ177" s="25">
        <v>2.9453353815017995</v>
      </c>
      <c r="DA177" s="25">
        <v>2.1168705312248628</v>
      </c>
      <c r="DB177" s="25">
        <v>4.2314971978935745</v>
      </c>
      <c r="DC177" s="25">
        <v>12.871353635155895</v>
      </c>
      <c r="DD177" s="25">
        <v>2.119170234128231</v>
      </c>
      <c r="DE177" s="25">
        <v>1.5230893729282438</v>
      </c>
      <c r="DF177" s="25">
        <v>1.5827913617162181</v>
      </c>
      <c r="DG177" s="25">
        <v>12.300389638371334</v>
      </c>
      <c r="DH177" s="25">
        <v>2.0251653655618123</v>
      </c>
      <c r="DI177" s="25">
        <v>1.4555262229692558</v>
      </c>
      <c r="DJ177" s="25">
        <v>-0.36767344458987594</v>
      </c>
      <c r="DK177" s="25">
        <v>10.494024477427383</v>
      </c>
      <c r="DL177" s="25">
        <v>1.7277611150420251</v>
      </c>
      <c r="DM177" s="25">
        <v>1.2417759323434925</v>
      </c>
      <c r="DN177" s="25">
        <v>-0.90253848197237829</v>
      </c>
      <c r="DO177" s="27">
        <v>21.522379278793522</v>
      </c>
      <c r="DP177" s="27">
        <v>3.5434956437419833</v>
      </c>
      <c r="DQ177" s="27">
        <v>2.546780089246178</v>
      </c>
      <c r="DR177" s="27">
        <v>10.352528150634367</v>
      </c>
      <c r="DS177" s="27">
        <v>21.482242691872599</v>
      </c>
      <c r="DT177" s="27">
        <v>3.5368874607401581</v>
      </c>
      <c r="DU177" s="27">
        <v>2.5420306580101428</v>
      </c>
      <c r="DV177" s="27">
        <v>10.509298416684711</v>
      </c>
      <c r="DW177" s="27">
        <v>21.435770034292382</v>
      </c>
      <c r="DX177" s="27">
        <v>3.5292360920157502</v>
      </c>
      <c r="DY177" s="27">
        <v>2.5365314686553551</v>
      </c>
      <c r="DZ177" s="27">
        <v>10.214981502333657</v>
      </c>
      <c r="EA177" s="27">
        <v>21.300646738654276</v>
      </c>
      <c r="EB177" s="27">
        <v>3.5069890716812706</v>
      </c>
      <c r="EC177" s="27">
        <v>2.5205420971055497</v>
      </c>
      <c r="ED177" s="27">
        <v>9.936856319377263</v>
      </c>
      <c r="EE177" s="27">
        <v>21.1522336883517</v>
      </c>
      <c r="EF177" s="27">
        <v>3.4825539945734239</v>
      </c>
      <c r="EG177" s="27">
        <v>2.5029801260707152</v>
      </c>
      <c r="EH177" s="27">
        <v>9.5847821263376289</v>
      </c>
      <c r="EI177" s="27">
        <v>20.992607791500568</v>
      </c>
      <c r="EJ177" s="27">
        <v>3.4562728077774212</v>
      </c>
      <c r="EK177" s="27">
        <v>2.4840913196538015</v>
      </c>
      <c r="EL177" s="27">
        <v>9.1548225010928093</v>
      </c>
      <c r="EM177" s="27">
        <v>20.819969124585931</v>
      </c>
      <c r="EN177" s="27">
        <v>3.4278491676106388</v>
      </c>
      <c r="EO177" s="27">
        <v>2.4636626898152123</v>
      </c>
      <c r="EP177" s="27">
        <v>8.6333587724618255</v>
      </c>
      <c r="EQ177" s="27">
        <v>20.636773347923061</v>
      </c>
      <c r="ER177" s="27">
        <v>3.3976873798199909</v>
      </c>
      <c r="ES177" s="27">
        <v>2.4419848190558811</v>
      </c>
      <c r="ET177" s="27">
        <v>8.0944360644368878</v>
      </c>
      <c r="EU177" s="27">
        <v>20.445095560193575</v>
      </c>
      <c r="EV177" s="27">
        <v>3.3661290935811286</v>
      </c>
      <c r="EW177" s="27">
        <v>2.4193032573652924</v>
      </c>
      <c r="EX177" s="27">
        <v>7.6398948963382232</v>
      </c>
      <c r="EY177" s="27">
        <v>16.96598501703534</v>
      </c>
      <c r="EZ177" s="27">
        <v>2.7933200702811218</v>
      </c>
      <c r="FA177" s="27">
        <v>2.0076141339265874</v>
      </c>
      <c r="FB177" s="27">
        <v>6.9895587140073019</v>
      </c>
      <c r="FC177" s="27">
        <v>15.711419722885367</v>
      </c>
      <c r="FD177" s="27">
        <v>2.586765460448063</v>
      </c>
      <c r="FE177" s="27">
        <v>1.8591592688574345</v>
      </c>
      <c r="FF177" s="27">
        <v>3.9993923361380972</v>
      </c>
      <c r="FG177" s="27">
        <v>12.140879730643206</v>
      </c>
      <c r="FH177" s="27">
        <v>1.9989032754905145</v>
      </c>
      <c r="FI177" s="27">
        <v>1.436651141744395</v>
      </c>
      <c r="FJ177" s="27">
        <v>1.7499279605322435</v>
      </c>
      <c r="FK177" s="27">
        <v>10.840606508731549</v>
      </c>
      <c r="FL177" s="27">
        <v>1.7848232038667327</v>
      </c>
      <c r="FM177" s="27">
        <v>1.2827875791127537</v>
      </c>
      <c r="FN177" s="27">
        <v>0.85651436518016766</v>
      </c>
      <c r="FO177" s="27">
        <v>8.3088846397830132</v>
      </c>
      <c r="FP177" s="27">
        <v>1.3679945020965283</v>
      </c>
      <c r="FQ177" s="27">
        <v>0.98320458395104526</v>
      </c>
      <c r="FR177" s="27">
        <v>0.69211764573667622</v>
      </c>
      <c r="FS177" s="28">
        <v>21.518274375695896</v>
      </c>
      <c r="FT177" s="28">
        <v>3.5428198027461528</v>
      </c>
      <c r="FU177" s="28">
        <v>2.5462943490154215</v>
      </c>
      <c r="FV177" s="28">
        <v>10.335440569857386</v>
      </c>
      <c r="FW177" s="28">
        <v>21.464656442153458</v>
      </c>
      <c r="FX177" s="28">
        <v>3.5339920188160892</v>
      </c>
      <c r="FY177" s="28">
        <v>2.5399496468891583</v>
      </c>
      <c r="FZ177" s="28">
        <v>10.466316229078892</v>
      </c>
      <c r="GA177" s="28">
        <v>21.393883069745101</v>
      </c>
      <c r="GB177" s="28">
        <v>3.5223397226840789</v>
      </c>
      <c r="GC177" s="28">
        <v>2.5315749122297793</v>
      </c>
      <c r="GD177" s="28">
        <v>10.150270304441669</v>
      </c>
      <c r="GE177" s="28">
        <v>21.214545616646088</v>
      </c>
      <c r="GF177" s="28">
        <v>3.4928131784491532</v>
      </c>
      <c r="GG177" s="28">
        <v>2.5103536035216516</v>
      </c>
      <c r="GH177" s="28">
        <v>9.8764518635252436</v>
      </c>
      <c r="GI177" s="28">
        <v>21.00013786855115</v>
      </c>
      <c r="GJ177" s="28">
        <v>3.4575125775482327</v>
      </c>
      <c r="GK177" s="28">
        <v>2.4849823665986812</v>
      </c>
      <c r="GL177" s="28">
        <v>9.5486904573775426</v>
      </c>
      <c r="GM177" s="28">
        <v>20.750677433069157</v>
      </c>
      <c r="GN177" s="28">
        <v>3.416440818939861</v>
      </c>
      <c r="GO177" s="28">
        <v>2.4554632849994542</v>
      </c>
      <c r="GP177" s="28">
        <v>9.1762727143791558</v>
      </c>
      <c r="GQ177" s="28">
        <v>20.458671796859591</v>
      </c>
      <c r="GR177" s="28">
        <v>3.3683643174316735</v>
      </c>
      <c r="GS177" s="28">
        <v>2.4209097567573914</v>
      </c>
      <c r="GT177" s="28">
        <v>8.7294721522056982</v>
      </c>
      <c r="GU177" s="28">
        <v>20.125302335561841</v>
      </c>
      <c r="GV177" s="28">
        <v>3.313477577514905</v>
      </c>
      <c r="GW177" s="28">
        <v>2.381461576080063</v>
      </c>
      <c r="GX177" s="28">
        <v>8.2723173927557418</v>
      </c>
      <c r="GY177" s="28">
        <v>19.761781344498047</v>
      </c>
      <c r="GZ177" s="28">
        <v>3.2536266181224853</v>
      </c>
      <c r="HA177" s="28">
        <v>2.3384455131219806</v>
      </c>
      <c r="HB177" s="28">
        <v>7.9468010827842299</v>
      </c>
      <c r="HC177" s="28">
        <v>16.027084914143842</v>
      </c>
      <c r="HD177" s="28">
        <v>2.6387373272949377</v>
      </c>
      <c r="HE177" s="28">
        <v>1.8965124728666818</v>
      </c>
      <c r="HF177" s="28">
        <v>7.4757950666816058</v>
      </c>
      <c r="HG177" s="28">
        <v>13.523024111303453</v>
      </c>
      <c r="HH177" s="28">
        <v>2.2264628091484764</v>
      </c>
      <c r="HI177" s="28">
        <v>1.6002026591455105</v>
      </c>
      <c r="HJ177" s="28">
        <v>5.0312278329887334</v>
      </c>
      <c r="HK177" s="28">
        <v>4.5342030761238457</v>
      </c>
      <c r="HL177" s="28">
        <v>0.74652196395021486</v>
      </c>
      <c r="HM177" s="28">
        <v>0.53654003422610008</v>
      </c>
      <c r="HN177" s="28">
        <v>-2.4228262694369178</v>
      </c>
      <c r="HO177" s="28">
        <v>2.4307006531262187</v>
      </c>
      <c r="HP177" s="28">
        <v>0.40019632885478901</v>
      </c>
      <c r="HQ177" s="28">
        <v>0.28762898126226838</v>
      </c>
      <c r="HR177" s="28">
        <v>-9.4664633318449347</v>
      </c>
      <c r="HS177" s="28">
        <v>2.6844262295081971</v>
      </c>
      <c r="HT177" s="28">
        <v>0.44197031039136303</v>
      </c>
      <c r="HU177" s="28">
        <v>0.31765276430649858</v>
      </c>
      <c r="HV177" s="28">
        <v>-15.41118136750066</v>
      </c>
      <c r="HW177" s="29">
        <v>21.51752444853145</v>
      </c>
      <c r="HX177" s="29">
        <v>3.542696332956595</v>
      </c>
      <c r="HY177" s="29">
        <v>2.5462056088465927</v>
      </c>
      <c r="HZ177" s="29">
        <v>10.41477194420235</v>
      </c>
      <c r="IA177" s="29">
        <v>21.473692388350521</v>
      </c>
      <c r="IB177" s="29">
        <v>3.5354797184598699</v>
      </c>
      <c r="IC177" s="29">
        <v>2.541018885915387</v>
      </c>
      <c r="ID177" s="29">
        <v>10.622850251993182</v>
      </c>
      <c r="IE177" s="29">
        <v>21.42082530676749</v>
      </c>
      <c r="IF177" s="29">
        <v>3.5267755565798025</v>
      </c>
      <c r="IG177" s="29">
        <v>2.5347630333905276</v>
      </c>
      <c r="IH177" s="29">
        <v>10.384678862497882</v>
      </c>
      <c r="II177" s="29">
        <v>21.19742007907746</v>
      </c>
      <c r="IJ177" s="29">
        <v>3.4899935892678138</v>
      </c>
      <c r="IK177" s="29">
        <v>2.5083271092603785</v>
      </c>
      <c r="IL177" s="29">
        <v>10.169388477419528</v>
      </c>
      <c r="IM177" s="29">
        <v>20.951256105562802</v>
      </c>
      <c r="IN177" s="29">
        <v>3.4494645679873979</v>
      </c>
      <c r="IO177" s="29">
        <v>2.4791981036650457</v>
      </c>
      <c r="IP177" s="29">
        <v>9.9029171293359006</v>
      </c>
      <c r="IQ177" s="29">
        <v>20.681243140607062</v>
      </c>
      <c r="IR177" s="29">
        <v>3.4050089921107443</v>
      </c>
      <c r="IS177" s="29">
        <v>2.4472470059690221</v>
      </c>
      <c r="IT177" s="29">
        <v>9.5692764235097236</v>
      </c>
      <c r="IU177" s="29">
        <v>20.38824111086495</v>
      </c>
      <c r="IV177" s="29">
        <v>3.3567684420047557</v>
      </c>
      <c r="IW177" s="29">
        <v>2.4125755727696645</v>
      </c>
      <c r="IX177" s="29">
        <v>9.1638495784490281</v>
      </c>
      <c r="IY177" s="29">
        <v>20.077716519353853</v>
      </c>
      <c r="IZ177" s="29">
        <v>3.3056429357100807</v>
      </c>
      <c r="JA177" s="29">
        <v>2.3758306647538023</v>
      </c>
      <c r="JB177" s="29">
        <v>8.7488825278891795</v>
      </c>
      <c r="JC177" s="29">
        <v>19.751080061653095</v>
      </c>
      <c r="JD177" s="29">
        <v>3.2518647334975403</v>
      </c>
      <c r="JE177" s="29">
        <v>2.3371792119511907</v>
      </c>
      <c r="JF177" s="29">
        <v>8.4510811117350464</v>
      </c>
      <c r="JG177" s="29">
        <v>16.104573404092637</v>
      </c>
      <c r="JH177" s="29">
        <v>2.6514952163283421</v>
      </c>
      <c r="JI177" s="29">
        <v>1.9056818189129987</v>
      </c>
      <c r="JJ177" s="29">
        <v>7.6956147754173791</v>
      </c>
      <c r="JK177" s="29">
        <v>14.099894947322582</v>
      </c>
      <c r="JL177" s="29">
        <v>2.3214401937562146</v>
      </c>
      <c r="JM177" s="29">
        <v>1.6684647755318671</v>
      </c>
      <c r="JN177" s="29">
        <v>-0.84731629391560759</v>
      </c>
      <c r="JO177" s="29">
        <v>1.5829399532498225</v>
      </c>
      <c r="JP177" s="29">
        <v>0.26061899365246738</v>
      </c>
      <c r="JQ177" s="29">
        <v>0.18731200222742808</v>
      </c>
      <c r="JR177" s="29">
        <v>-7.9874642414398522</v>
      </c>
      <c r="JS177" s="29">
        <v>4.2831251595894397E-2</v>
      </c>
      <c r="JT177" s="29">
        <v>7.0518389941958389E-3</v>
      </c>
      <c r="JU177" s="29">
        <v>5.0682955331708213E-3</v>
      </c>
      <c r="JV177" s="29">
        <v>-14.183673581277958</v>
      </c>
      <c r="JW177" s="29">
        <v>2.6844262295081971</v>
      </c>
      <c r="JX177" s="29">
        <v>0.44197031039136303</v>
      </c>
      <c r="JY177" s="29">
        <v>0.31765276430649858</v>
      </c>
      <c r="JZ177" s="29">
        <v>-14.772819013230844</v>
      </c>
    </row>
    <row r="178" spans="1:286" ht="15" thickBot="1" x14ac:dyDescent="0.35">
      <c r="A178" s="2"/>
      <c r="B178" s="74" t="s">
        <v>669</v>
      </c>
      <c r="C178" s="74" t="s">
        <v>551</v>
      </c>
      <c r="D178" s="74" t="s">
        <v>880</v>
      </c>
      <c r="E178" s="87">
        <v>373476</v>
      </c>
      <c r="F178" s="84">
        <v>403758</v>
      </c>
      <c r="G178" s="22">
        <v>6.0884257166842097</v>
      </c>
      <c r="H178" s="22">
        <v>6.0884257166842097</v>
      </c>
      <c r="I178" s="22">
        <v>6.0884257166842097</v>
      </c>
      <c r="J178" s="22">
        <v>3.0669206154494324</v>
      </c>
      <c r="K178" s="22">
        <v>6.0842751966842101</v>
      </c>
      <c r="L178" s="22">
        <v>6.0842751966842101</v>
      </c>
      <c r="M178" s="22">
        <v>6.0842751966842101</v>
      </c>
      <c r="N178" s="22">
        <v>3.0180532622337299</v>
      </c>
      <c r="O178" s="22">
        <v>6.1253550306842097</v>
      </c>
      <c r="P178" s="22">
        <v>6.1253550306842097</v>
      </c>
      <c r="Q178" s="22">
        <v>6.1253550306842097</v>
      </c>
      <c r="R178" s="22">
        <v>2.8128509922025113</v>
      </c>
      <c r="S178" s="22">
        <v>6.1747012676842097</v>
      </c>
      <c r="T178" s="22">
        <v>6.1747012676842097</v>
      </c>
      <c r="U178" s="22">
        <v>6.1747012676842097</v>
      </c>
      <c r="V178" s="22">
        <v>2.6556709426798353</v>
      </c>
      <c r="W178" s="22">
        <v>6.2378009136842092</v>
      </c>
      <c r="X178" s="22">
        <v>6.2378009136842092</v>
      </c>
      <c r="Y178" s="22">
        <v>6.2378009136842092</v>
      </c>
      <c r="Z178" s="22">
        <v>2.5175421801297322</v>
      </c>
      <c r="AA178" s="22">
        <v>6.3186633946842097</v>
      </c>
      <c r="AB178" s="22">
        <v>6.3186633946842097</v>
      </c>
      <c r="AC178" s="22">
        <v>6.3186633946842097</v>
      </c>
      <c r="AD178" s="22">
        <v>2.3056801534075273</v>
      </c>
      <c r="AE178" s="22">
        <v>6.4107902696842096</v>
      </c>
      <c r="AF178" s="22">
        <v>6.4107902696842096</v>
      </c>
      <c r="AG178" s="22">
        <v>6.4107902696842096</v>
      </c>
      <c r="AH178" s="22">
        <v>2.0471842277317949</v>
      </c>
      <c r="AI178" s="22">
        <v>6.5265362196842096</v>
      </c>
      <c r="AJ178" s="22">
        <v>6.5265362196842096</v>
      </c>
      <c r="AK178" s="22">
        <v>6.5265362196842096</v>
      </c>
      <c r="AL178" s="22">
        <v>1.8527328301871258</v>
      </c>
      <c r="AM178" s="22">
        <v>6.6577421966842092</v>
      </c>
      <c r="AN178" s="22">
        <v>6.6577421966842092</v>
      </c>
      <c r="AO178" s="22">
        <v>6.6577421966842092</v>
      </c>
      <c r="AP178" s="22">
        <v>1.5594050253644216</v>
      </c>
      <c r="AQ178" s="22">
        <v>6.8089875006842098</v>
      </c>
      <c r="AR178" s="22">
        <v>6.8089875006842098</v>
      </c>
      <c r="AS178" s="22">
        <v>6.8089875006842098</v>
      </c>
      <c r="AT178" s="22">
        <v>1.2349407334007445</v>
      </c>
      <c r="AU178" s="22">
        <v>7.6111934006842095</v>
      </c>
      <c r="AV178" s="22">
        <v>7.6111934006842095</v>
      </c>
      <c r="AW178" s="22">
        <v>7.6111934006842095</v>
      </c>
      <c r="AX178" s="22">
        <v>-0.33944126042683997</v>
      </c>
      <c r="AY178" s="22">
        <v>8.3222086486842102</v>
      </c>
      <c r="AZ178" s="22">
        <v>8.3222086486842102</v>
      </c>
      <c r="BA178" s="22">
        <v>8.3222086486842102</v>
      </c>
      <c r="BB178" s="22">
        <v>-1.6171717414133582</v>
      </c>
      <c r="BC178" s="22">
        <v>8.7331255346842092</v>
      </c>
      <c r="BD178" s="22">
        <v>8.7331255346842092</v>
      </c>
      <c r="BE178" s="22">
        <v>8.7331255346842092</v>
      </c>
      <c r="BF178" s="22">
        <v>-2.0897010592165568</v>
      </c>
      <c r="BG178" s="22">
        <v>8.9811121246842092</v>
      </c>
      <c r="BH178" s="22">
        <v>8.9811121246842092</v>
      </c>
      <c r="BI178" s="22">
        <v>8.9811121246842092</v>
      </c>
      <c r="BJ178" s="22">
        <v>-2.2695588430121472</v>
      </c>
      <c r="BK178" s="25">
        <v>6.0987654386842101</v>
      </c>
      <c r="BL178" s="25">
        <v>6.0987654386842101</v>
      </c>
      <c r="BM178" s="25">
        <v>6.0987654386842101</v>
      </c>
      <c r="BN178" s="25">
        <v>3.0453101667751303</v>
      </c>
      <c r="BO178" s="25">
        <v>6.0994749876842098</v>
      </c>
      <c r="BP178" s="25">
        <v>6.0994749876842098</v>
      </c>
      <c r="BQ178" s="25">
        <v>6.0994749876842098</v>
      </c>
      <c r="BR178" s="25">
        <v>3.0247626807172834</v>
      </c>
      <c r="BS178" s="25">
        <v>6.1271690266842098</v>
      </c>
      <c r="BT178" s="25">
        <v>6.1271690266842098</v>
      </c>
      <c r="BU178" s="25">
        <v>6.1271690266842098</v>
      </c>
      <c r="BV178" s="25">
        <v>2.8882632325486925</v>
      </c>
      <c r="BW178" s="25">
        <v>6.1564367256842099</v>
      </c>
      <c r="BX178" s="25">
        <v>6.1564367256842099</v>
      </c>
      <c r="BY178" s="25">
        <v>6.1564367256842099</v>
      </c>
      <c r="BZ178" s="25">
        <v>2.7717327479288096</v>
      </c>
      <c r="CA178" s="25">
        <v>6.1921063076842096</v>
      </c>
      <c r="CB178" s="25">
        <v>6.1921063076842096</v>
      </c>
      <c r="CC178" s="25">
        <v>6.1921063076842096</v>
      </c>
      <c r="CD178" s="25">
        <v>2.6763525742087353</v>
      </c>
      <c r="CE178" s="25">
        <v>6.2351919206842101</v>
      </c>
      <c r="CF178" s="25">
        <v>6.2351919206842101</v>
      </c>
      <c r="CG178" s="25">
        <v>6.2351919206842101</v>
      </c>
      <c r="CH178" s="25">
        <v>2.5121532971894149</v>
      </c>
      <c r="CI178" s="25">
        <v>6.2782044396842096</v>
      </c>
      <c r="CJ178" s="25">
        <v>6.2782044396842096</v>
      </c>
      <c r="CK178" s="25">
        <v>6.2782044396842096</v>
      </c>
      <c r="CL178" s="25">
        <v>2.3000652231428296</v>
      </c>
      <c r="CM178" s="25">
        <v>6.3281579816842095</v>
      </c>
      <c r="CN178" s="25">
        <v>6.3281579816842095</v>
      </c>
      <c r="CO178" s="25">
        <v>6.3281579816842095</v>
      </c>
      <c r="CP178" s="25">
        <v>2.1531800746920684</v>
      </c>
      <c r="CQ178" s="25">
        <v>6.3841598386842096</v>
      </c>
      <c r="CR178" s="25">
        <v>6.3841598386842096</v>
      </c>
      <c r="CS178" s="25">
        <v>6.3841598386842096</v>
      </c>
      <c r="CT178" s="25">
        <v>1.9075870333629403</v>
      </c>
      <c r="CU178" s="25">
        <v>6.4480509516842099</v>
      </c>
      <c r="CV178" s="25">
        <v>6.4480509516842099</v>
      </c>
      <c r="CW178" s="25">
        <v>6.4480509516842099</v>
      </c>
      <c r="CX178" s="25">
        <v>1.6295865198038211</v>
      </c>
      <c r="CY178" s="25">
        <v>6.7021710156842094</v>
      </c>
      <c r="CZ178" s="25">
        <v>6.7021710156842094</v>
      </c>
      <c r="DA178" s="25">
        <v>6.7021710156842094</v>
      </c>
      <c r="DB178" s="25">
        <v>0.45805847834176383</v>
      </c>
      <c r="DC178" s="25">
        <v>6.9774750766842093</v>
      </c>
      <c r="DD178" s="25">
        <v>6.9774750766842093</v>
      </c>
      <c r="DE178" s="25">
        <v>6.9774750766842093</v>
      </c>
      <c r="DF178" s="25">
        <v>-0.67377307403554809</v>
      </c>
      <c r="DG178" s="25">
        <v>7.2651272166842098</v>
      </c>
      <c r="DH178" s="25">
        <v>7.2651272166842098</v>
      </c>
      <c r="DI178" s="25">
        <v>7.2651272166842098</v>
      </c>
      <c r="DJ178" s="25">
        <v>-1.5665742046851996</v>
      </c>
      <c r="DK178" s="25">
        <v>7.4543641896842097</v>
      </c>
      <c r="DL178" s="25">
        <v>7.4543641896842097</v>
      </c>
      <c r="DM178" s="25">
        <v>7.4543641896842097</v>
      </c>
      <c r="DN178" s="25">
        <v>-1.8236232105933645</v>
      </c>
      <c r="DO178" s="27">
        <v>6.0880150536842095</v>
      </c>
      <c r="DP178" s="27">
        <v>6.0880150536842095</v>
      </c>
      <c r="DQ178" s="27">
        <v>6.0880150536842095</v>
      </c>
      <c r="DR178" s="27">
        <v>3.0683667702066186</v>
      </c>
      <c r="DS178" s="27">
        <v>6.0787379476842096</v>
      </c>
      <c r="DT178" s="27">
        <v>6.0787379476842096</v>
      </c>
      <c r="DU178" s="27">
        <v>6.0787379476842096</v>
      </c>
      <c r="DV178" s="27">
        <v>3.0404301439781065</v>
      </c>
      <c r="DW178" s="27">
        <v>6.1114580196842097</v>
      </c>
      <c r="DX178" s="27">
        <v>6.1114580196842097</v>
      </c>
      <c r="DY178" s="27">
        <v>6.1114580196842097</v>
      </c>
      <c r="DZ178" s="27">
        <v>2.8634451741408826</v>
      </c>
      <c r="EA178" s="27">
        <v>6.1516023926842101</v>
      </c>
      <c r="EB178" s="27">
        <v>6.1516023926842101</v>
      </c>
      <c r="EC178" s="27">
        <v>6.1516023926842101</v>
      </c>
      <c r="ED178" s="27">
        <v>2.7330061880107053</v>
      </c>
      <c r="EE178" s="27">
        <v>6.2034335796842095</v>
      </c>
      <c r="EF178" s="27">
        <v>6.2034335796842095</v>
      </c>
      <c r="EG178" s="27">
        <v>6.2034335796842095</v>
      </c>
      <c r="EH178" s="27">
        <v>2.6234348279236075</v>
      </c>
      <c r="EI178" s="27">
        <v>6.2674318416842096</v>
      </c>
      <c r="EJ178" s="27">
        <v>6.2674318416842096</v>
      </c>
      <c r="EK178" s="27">
        <v>6.2674318416842096</v>
      </c>
      <c r="EL178" s="27">
        <v>2.4516114158940052</v>
      </c>
      <c r="EM178" s="27">
        <v>6.3385966806842102</v>
      </c>
      <c r="EN178" s="27">
        <v>6.3385966806842102</v>
      </c>
      <c r="EO178" s="27">
        <v>6.3385966806842102</v>
      </c>
      <c r="EP178" s="27">
        <v>2.2374441132524971</v>
      </c>
      <c r="EQ178" s="27">
        <v>6.42586137268421</v>
      </c>
      <c r="ER178" s="27">
        <v>6.42586137268421</v>
      </c>
      <c r="ES178" s="27">
        <v>6.42586137268421</v>
      </c>
      <c r="ET178" s="27">
        <v>2.0959316801105645</v>
      </c>
      <c r="EU178" s="27">
        <v>6.5257158736842094</v>
      </c>
      <c r="EV178" s="27">
        <v>6.5257158736842094</v>
      </c>
      <c r="EW178" s="27">
        <v>6.5257158736842094</v>
      </c>
      <c r="EX178" s="27">
        <v>1.8569520093614109</v>
      </c>
      <c r="EY178" s="27">
        <v>6.6424585866842101</v>
      </c>
      <c r="EZ178" s="27">
        <v>6.6424585866842101</v>
      </c>
      <c r="FA178" s="27">
        <v>6.6424585866842101</v>
      </c>
      <c r="FB178" s="27">
        <v>1.5863870415736052</v>
      </c>
      <c r="FC178" s="27">
        <v>7.2479510446842097</v>
      </c>
      <c r="FD178" s="27">
        <v>7.2479510446842097</v>
      </c>
      <c r="FE178" s="27">
        <v>7.2479510446842097</v>
      </c>
      <c r="FF178" s="27">
        <v>0.34745746613078587</v>
      </c>
      <c r="FG178" s="27">
        <v>7.8805539676842091</v>
      </c>
      <c r="FH178" s="27">
        <v>7.8805539676842091</v>
      </c>
      <c r="FI178" s="27">
        <v>7.8805539676842091</v>
      </c>
      <c r="FJ178" s="27">
        <v>-0.65533565042891695</v>
      </c>
      <c r="FK178" s="27">
        <v>8.2804020846842104</v>
      </c>
      <c r="FL178" s="27">
        <v>8.2804020846842104</v>
      </c>
      <c r="FM178" s="27">
        <v>8.2804020846842104</v>
      </c>
      <c r="FN178" s="27">
        <v>-0.99270014807352602</v>
      </c>
      <c r="FO178" s="27">
        <v>8.5170848706842097</v>
      </c>
      <c r="FP178" s="27">
        <v>8.5170848706842097</v>
      </c>
      <c r="FQ178" s="27">
        <v>8.5170848706842097</v>
      </c>
      <c r="FR178" s="27">
        <v>-1.0335699308612138</v>
      </c>
      <c r="FS178" s="28">
        <v>6.0890921476842097</v>
      </c>
      <c r="FT178" s="28">
        <v>6.0890921476842097</v>
      </c>
      <c r="FU178" s="28">
        <v>6.0890921476842097</v>
      </c>
      <c r="FV178" s="28">
        <v>3.0598100679837401</v>
      </c>
      <c r="FW178" s="28">
        <v>6.0862504136842102</v>
      </c>
      <c r="FX178" s="28">
        <v>6.0862504136842102</v>
      </c>
      <c r="FY178" s="28">
        <v>6.0862504136842102</v>
      </c>
      <c r="FZ178" s="28">
        <v>3.0148392893959919</v>
      </c>
      <c r="GA178" s="28">
        <v>6.1362621376842093</v>
      </c>
      <c r="GB178" s="28">
        <v>6.1362621376842093</v>
      </c>
      <c r="GC178" s="28">
        <v>6.1362621376842093</v>
      </c>
      <c r="GD178" s="28">
        <v>2.8206819129352807</v>
      </c>
      <c r="GE178" s="28">
        <v>6.2043967896842096</v>
      </c>
      <c r="GF178" s="28">
        <v>6.2043967896842096</v>
      </c>
      <c r="GG178" s="28">
        <v>6.2043967896842096</v>
      </c>
      <c r="GH178" s="28">
        <v>2.6838335598646177</v>
      </c>
      <c r="GI178" s="28">
        <v>6.2982787906842095</v>
      </c>
      <c r="GJ178" s="28">
        <v>6.2982787906842095</v>
      </c>
      <c r="GK178" s="28">
        <v>6.2982787906842095</v>
      </c>
      <c r="GL178" s="28">
        <v>2.575963485201112</v>
      </c>
      <c r="GM178" s="28">
        <v>6.4258791446842096</v>
      </c>
      <c r="GN178" s="28">
        <v>6.4258791446842096</v>
      </c>
      <c r="GO178" s="28">
        <v>6.4258791446842096</v>
      </c>
      <c r="GP178" s="28">
        <v>2.4197060152783259</v>
      </c>
      <c r="GQ178" s="28">
        <v>6.5800602316842092</v>
      </c>
      <c r="GR178" s="28">
        <v>6.5800602316842092</v>
      </c>
      <c r="GS178" s="28">
        <v>6.5800602316842092</v>
      </c>
      <c r="GT178" s="28">
        <v>2.2293941800366133</v>
      </c>
      <c r="GU178" s="28">
        <v>6.7834069216842092</v>
      </c>
      <c r="GV178" s="28">
        <v>6.7834069216842092</v>
      </c>
      <c r="GW178" s="28">
        <v>6.7834069216842092</v>
      </c>
      <c r="GX178" s="28">
        <v>2.1152887839494952</v>
      </c>
      <c r="GY178" s="28">
        <v>7.02324500868421</v>
      </c>
      <c r="GZ178" s="28">
        <v>7.02324500868421</v>
      </c>
      <c r="HA178" s="28">
        <v>7.02324500868421</v>
      </c>
      <c r="HB178" s="28">
        <v>1.9261270420591252</v>
      </c>
      <c r="HC178" s="28">
        <v>7.30787243368421</v>
      </c>
      <c r="HD178" s="28">
        <v>7.30787243368421</v>
      </c>
      <c r="HE178" s="28">
        <v>7.30787243368421</v>
      </c>
      <c r="HF178" s="28">
        <v>1.7277211290334566</v>
      </c>
      <c r="HG178" s="28">
        <v>8.1498708676842107</v>
      </c>
      <c r="HH178" s="28">
        <v>8.1498708676842107</v>
      </c>
      <c r="HI178" s="28">
        <v>8.1498708676842107</v>
      </c>
      <c r="HJ178" s="28">
        <v>0.69846315276698334</v>
      </c>
      <c r="HK178" s="28">
        <v>8.7233147016842096</v>
      </c>
      <c r="HL178" s="28">
        <v>8.7233147016842096</v>
      </c>
      <c r="HM178" s="28">
        <v>8.7233147016842096</v>
      </c>
      <c r="HN178" s="28">
        <v>-2.7052586614062761</v>
      </c>
      <c r="HO178" s="28">
        <v>9.019401803684211</v>
      </c>
      <c r="HP178" s="28">
        <v>9.019401803684211</v>
      </c>
      <c r="HQ178" s="28">
        <v>9.019401803684211</v>
      </c>
      <c r="HR178" s="28">
        <v>-5.6153637889563317</v>
      </c>
      <c r="HS178" s="28">
        <v>9.1697323506842103</v>
      </c>
      <c r="HT178" s="28">
        <v>9.1697323506842103</v>
      </c>
      <c r="HU178" s="28">
        <v>9.1697323506842103</v>
      </c>
      <c r="HV178" s="28">
        <v>-8.4500016109618272</v>
      </c>
      <c r="HW178" s="29">
        <v>6.0772093806842093</v>
      </c>
      <c r="HX178" s="29">
        <v>6.0772093806842093</v>
      </c>
      <c r="HY178" s="29">
        <v>6.0772093806842093</v>
      </c>
      <c r="HZ178" s="29">
        <v>3.1060028530166965</v>
      </c>
      <c r="IA178" s="29">
        <v>6.0626612476842094</v>
      </c>
      <c r="IB178" s="29">
        <v>6.0626612476842094</v>
      </c>
      <c r="IC178" s="29">
        <v>6.0626612476842094</v>
      </c>
      <c r="ID178" s="29">
        <v>3.1053609906323576</v>
      </c>
      <c r="IE178" s="29">
        <v>6.1007640856842098</v>
      </c>
      <c r="IF178" s="29">
        <v>6.1007640856842098</v>
      </c>
      <c r="IG178" s="29">
        <v>6.1007640856842098</v>
      </c>
      <c r="IH178" s="29">
        <v>2.9560708170220105</v>
      </c>
      <c r="II178" s="29">
        <v>6.1593359056842099</v>
      </c>
      <c r="IJ178" s="29">
        <v>6.1593359056842099</v>
      </c>
      <c r="IK178" s="29">
        <v>6.1593359056842099</v>
      </c>
      <c r="IL178" s="29">
        <v>2.8525529416192832</v>
      </c>
      <c r="IM178" s="29">
        <v>6.2421965156842099</v>
      </c>
      <c r="IN178" s="29">
        <v>6.2421965156842099</v>
      </c>
      <c r="IO178" s="29">
        <v>6.2421965156842099</v>
      </c>
      <c r="IP178" s="29">
        <v>2.7818679661008838</v>
      </c>
      <c r="IQ178" s="29">
        <v>6.3595358256842101</v>
      </c>
      <c r="IR178" s="29">
        <v>6.3595358256842101</v>
      </c>
      <c r="IS178" s="29">
        <v>6.3595358256842101</v>
      </c>
      <c r="IT178" s="29">
        <v>2.6537993268442097</v>
      </c>
      <c r="IU178" s="29">
        <v>6.5032683576842096</v>
      </c>
      <c r="IV178" s="29">
        <v>6.5032683576842096</v>
      </c>
      <c r="IW178" s="29">
        <v>6.5032683576842096</v>
      </c>
      <c r="IX178" s="29">
        <v>2.4944708925195709</v>
      </c>
      <c r="IY178" s="29">
        <v>6.6984420416842099</v>
      </c>
      <c r="IZ178" s="29">
        <v>6.6984420416842099</v>
      </c>
      <c r="JA178" s="29">
        <v>6.6984420416842099</v>
      </c>
      <c r="JB178" s="29">
        <v>2.4092531197726563</v>
      </c>
      <c r="JC178" s="29">
        <v>6.9315819966842103</v>
      </c>
      <c r="JD178" s="29">
        <v>6.9315819966842103</v>
      </c>
      <c r="JE178" s="29">
        <v>6.9315819966842103</v>
      </c>
      <c r="JF178" s="29">
        <v>2.2470239708112327</v>
      </c>
      <c r="JG178" s="29">
        <v>7.2198959466842094</v>
      </c>
      <c r="JH178" s="29">
        <v>7.2198959466842094</v>
      </c>
      <c r="JI178" s="29">
        <v>7.2198959466842094</v>
      </c>
      <c r="JJ178" s="29">
        <v>1.9290093614516088</v>
      </c>
      <c r="JK178" s="29">
        <v>8.1499366846842101</v>
      </c>
      <c r="JL178" s="29">
        <v>8.1499366846842101</v>
      </c>
      <c r="JM178" s="29">
        <v>8.1499366846842101</v>
      </c>
      <c r="JN178" s="29">
        <v>-1.8155365632903351</v>
      </c>
      <c r="JO178" s="29">
        <v>8.6744384576842108</v>
      </c>
      <c r="JP178" s="29">
        <v>8.6744384576842108</v>
      </c>
      <c r="JQ178" s="29">
        <v>8.6744384576842108</v>
      </c>
      <c r="JR178" s="29">
        <v>-5.0598714350223268</v>
      </c>
      <c r="JS178" s="29">
        <v>8.8890230146842093</v>
      </c>
      <c r="JT178" s="29">
        <v>8.8890230146842093</v>
      </c>
      <c r="JU178" s="29">
        <v>8.8890230146842093</v>
      </c>
      <c r="JV178" s="29">
        <v>-7.6314110263498449</v>
      </c>
      <c r="JW178" s="29">
        <v>8.8489248266842093</v>
      </c>
      <c r="JX178" s="29">
        <v>8.8489248266842093</v>
      </c>
      <c r="JY178" s="29">
        <v>8.8489248266842093</v>
      </c>
      <c r="JZ178" s="29">
        <v>-7.9343387684787743</v>
      </c>
    </row>
    <row r="179" spans="1:286" ht="15" thickBot="1" x14ac:dyDescent="0.35">
      <c r="A179" s="2"/>
      <c r="B179" s="74" t="s">
        <v>670</v>
      </c>
      <c r="C179" s="74" t="s">
        <v>493</v>
      </c>
      <c r="D179" s="74" t="s">
        <v>880</v>
      </c>
      <c r="E179" s="87">
        <v>363389</v>
      </c>
      <c r="F179" s="84">
        <v>403254</v>
      </c>
      <c r="G179" s="22">
        <v>2.6844262295081971</v>
      </c>
      <c r="H179" s="22">
        <v>0.44197031039136303</v>
      </c>
      <c r="I179" s="22">
        <v>0.31765276430649858</v>
      </c>
      <c r="J179" s="22">
        <v>2.6844262295081971</v>
      </c>
      <c r="K179" s="22">
        <v>2.6844262295081971</v>
      </c>
      <c r="L179" s="22">
        <v>0.44197031039136303</v>
      </c>
      <c r="M179" s="22">
        <v>0.31765276430649858</v>
      </c>
      <c r="N179" s="22">
        <v>2.6844262295081971</v>
      </c>
      <c r="O179" s="22">
        <v>2.6844262295081971</v>
      </c>
      <c r="P179" s="22">
        <v>0.44197031039136303</v>
      </c>
      <c r="Q179" s="22">
        <v>0.31765276430649858</v>
      </c>
      <c r="R179" s="22">
        <v>2.6844262295081971</v>
      </c>
      <c r="S179" s="22">
        <v>2.6844262295081971</v>
      </c>
      <c r="T179" s="22">
        <v>0.44197031039136303</v>
      </c>
      <c r="U179" s="22">
        <v>0.31765276430649858</v>
      </c>
      <c r="V179" s="22">
        <v>2.6844262295081971</v>
      </c>
      <c r="W179" s="22">
        <v>2.6844262295081971</v>
      </c>
      <c r="X179" s="22">
        <v>0.44197031039136303</v>
      </c>
      <c r="Y179" s="22">
        <v>0.31765276430649858</v>
      </c>
      <c r="Z179" s="22">
        <v>2.6844262295081971</v>
      </c>
      <c r="AA179" s="22">
        <v>2.6844262295081971</v>
      </c>
      <c r="AB179" s="22">
        <v>0.44197031039136303</v>
      </c>
      <c r="AC179" s="22">
        <v>0.31765276430649858</v>
      </c>
      <c r="AD179" s="22">
        <v>2.6844262295081971</v>
      </c>
      <c r="AE179" s="22">
        <v>2.6844262295081971</v>
      </c>
      <c r="AF179" s="22">
        <v>0.44197031039136303</v>
      </c>
      <c r="AG179" s="22">
        <v>0.31765276430649858</v>
      </c>
      <c r="AH179" s="22">
        <v>2.6844262295081971</v>
      </c>
      <c r="AI179" s="22">
        <v>2.6844262295081971</v>
      </c>
      <c r="AJ179" s="22">
        <v>0.44197031039136303</v>
      </c>
      <c r="AK179" s="22">
        <v>0.31765276430649858</v>
      </c>
      <c r="AL179" s="22">
        <v>2.6844262295081971</v>
      </c>
      <c r="AM179" s="22">
        <v>2.6844262295081971</v>
      </c>
      <c r="AN179" s="22">
        <v>0.44197031039136303</v>
      </c>
      <c r="AO179" s="22">
        <v>0.31765276430649858</v>
      </c>
      <c r="AP179" s="22">
        <v>2.6844262295081971</v>
      </c>
      <c r="AQ179" s="22">
        <v>2.6844262295081971</v>
      </c>
      <c r="AR179" s="22">
        <v>0.44197031039136303</v>
      </c>
      <c r="AS179" s="22">
        <v>0.31765276430649858</v>
      </c>
      <c r="AT179" s="22">
        <v>2.6844262295081971</v>
      </c>
      <c r="AU179" s="22">
        <v>2.6844262295081971</v>
      </c>
      <c r="AV179" s="22">
        <v>0.44197031039136303</v>
      </c>
      <c r="AW179" s="22">
        <v>0.31765276430649858</v>
      </c>
      <c r="AX179" s="22">
        <v>2.6844262295081971</v>
      </c>
      <c r="AY179" s="22">
        <v>2.6844262295081971</v>
      </c>
      <c r="AZ179" s="22">
        <v>0.44197031039136303</v>
      </c>
      <c r="BA179" s="22">
        <v>0.31765276430649858</v>
      </c>
      <c r="BB179" s="22">
        <v>2.6844262295081971</v>
      </c>
      <c r="BC179" s="22">
        <v>2.6844262295081971</v>
      </c>
      <c r="BD179" s="22">
        <v>0.44197031039136303</v>
      </c>
      <c r="BE179" s="22">
        <v>0.31765276430649858</v>
      </c>
      <c r="BF179" s="22">
        <v>2.6844262295081971</v>
      </c>
      <c r="BG179" s="22">
        <v>2.6844262295081971</v>
      </c>
      <c r="BH179" s="22">
        <v>0.44197031039136303</v>
      </c>
      <c r="BI179" s="22">
        <v>0.31765276430649858</v>
      </c>
      <c r="BJ179" s="22">
        <v>2.6844262295081971</v>
      </c>
      <c r="BK179" s="25">
        <v>2.6844262295081971</v>
      </c>
      <c r="BL179" s="25">
        <v>0.44197031039136303</v>
      </c>
      <c r="BM179" s="25">
        <v>0.31765276430649858</v>
      </c>
      <c r="BN179" s="25">
        <v>2.6844262295081971</v>
      </c>
      <c r="BO179" s="25">
        <v>2.6844262295081971</v>
      </c>
      <c r="BP179" s="25">
        <v>0.44197031039136303</v>
      </c>
      <c r="BQ179" s="25">
        <v>0.31765276430649858</v>
      </c>
      <c r="BR179" s="25">
        <v>2.6844262295081971</v>
      </c>
      <c r="BS179" s="25">
        <v>2.6844262295081971</v>
      </c>
      <c r="BT179" s="25">
        <v>0.44197031039136303</v>
      </c>
      <c r="BU179" s="25">
        <v>0.31765276430649858</v>
      </c>
      <c r="BV179" s="25">
        <v>2.6844262295081971</v>
      </c>
      <c r="BW179" s="25">
        <v>2.6844262295081971</v>
      </c>
      <c r="BX179" s="25">
        <v>0.44197031039136303</v>
      </c>
      <c r="BY179" s="25">
        <v>0.31765276430649858</v>
      </c>
      <c r="BZ179" s="25">
        <v>2.6844262295081971</v>
      </c>
      <c r="CA179" s="25">
        <v>2.6844262295081971</v>
      </c>
      <c r="CB179" s="25">
        <v>0.44197031039136303</v>
      </c>
      <c r="CC179" s="25">
        <v>0.31765276430649858</v>
      </c>
      <c r="CD179" s="25">
        <v>2.6844262295081971</v>
      </c>
      <c r="CE179" s="25">
        <v>2.6844262295081971</v>
      </c>
      <c r="CF179" s="25">
        <v>0.44197031039136303</v>
      </c>
      <c r="CG179" s="25">
        <v>0.31765276430649858</v>
      </c>
      <c r="CH179" s="25">
        <v>2.6844262295081971</v>
      </c>
      <c r="CI179" s="25">
        <v>2.6844262295081971</v>
      </c>
      <c r="CJ179" s="25">
        <v>0.44197031039136303</v>
      </c>
      <c r="CK179" s="25">
        <v>0.31765276430649858</v>
      </c>
      <c r="CL179" s="25">
        <v>2.6844262295081971</v>
      </c>
      <c r="CM179" s="25">
        <v>2.6844262295081971</v>
      </c>
      <c r="CN179" s="25">
        <v>0.44197031039136303</v>
      </c>
      <c r="CO179" s="25">
        <v>0.31765276430649858</v>
      </c>
      <c r="CP179" s="25">
        <v>2.6844262295081971</v>
      </c>
      <c r="CQ179" s="25">
        <v>2.6844262295081971</v>
      </c>
      <c r="CR179" s="25">
        <v>0.44197031039136303</v>
      </c>
      <c r="CS179" s="25">
        <v>0.31765276430649858</v>
      </c>
      <c r="CT179" s="25">
        <v>2.6844262295081971</v>
      </c>
      <c r="CU179" s="25">
        <v>2.6844262295081971</v>
      </c>
      <c r="CV179" s="25">
        <v>0.44197031039136303</v>
      </c>
      <c r="CW179" s="25">
        <v>0.31765276430649858</v>
      </c>
      <c r="CX179" s="25">
        <v>2.6844262295081971</v>
      </c>
      <c r="CY179" s="25">
        <v>2.6844262295081971</v>
      </c>
      <c r="CZ179" s="25">
        <v>0.44197031039136303</v>
      </c>
      <c r="DA179" s="25">
        <v>0.31765276430649858</v>
      </c>
      <c r="DB179" s="25">
        <v>2.6844262295081971</v>
      </c>
      <c r="DC179" s="25">
        <v>2.6844262295081971</v>
      </c>
      <c r="DD179" s="25">
        <v>0.44197031039136303</v>
      </c>
      <c r="DE179" s="25">
        <v>0.31765276430649858</v>
      </c>
      <c r="DF179" s="25">
        <v>2.6844262295081971</v>
      </c>
      <c r="DG179" s="25">
        <v>2.6844262295081971</v>
      </c>
      <c r="DH179" s="25">
        <v>0.44197031039136303</v>
      </c>
      <c r="DI179" s="25">
        <v>0.31765276430649858</v>
      </c>
      <c r="DJ179" s="25">
        <v>2.6844262295081971</v>
      </c>
      <c r="DK179" s="25">
        <v>2.6844262295081971</v>
      </c>
      <c r="DL179" s="25">
        <v>0.44197031039136303</v>
      </c>
      <c r="DM179" s="25">
        <v>0.31765276430649858</v>
      </c>
      <c r="DN179" s="25">
        <v>2.6844262295081971</v>
      </c>
      <c r="DO179" s="27">
        <v>2.6844262295081971</v>
      </c>
      <c r="DP179" s="27">
        <v>0.44197031039136303</v>
      </c>
      <c r="DQ179" s="27">
        <v>0.31765276430649858</v>
      </c>
      <c r="DR179" s="27">
        <v>2.6844262295081971</v>
      </c>
      <c r="DS179" s="27">
        <v>2.6844262295081971</v>
      </c>
      <c r="DT179" s="27">
        <v>0.44197031039136303</v>
      </c>
      <c r="DU179" s="27">
        <v>0.31765276430649858</v>
      </c>
      <c r="DV179" s="27">
        <v>2.6844262295081971</v>
      </c>
      <c r="DW179" s="27">
        <v>2.6844262295081971</v>
      </c>
      <c r="DX179" s="27">
        <v>0.44197031039136303</v>
      </c>
      <c r="DY179" s="27">
        <v>0.31765276430649858</v>
      </c>
      <c r="DZ179" s="27">
        <v>2.6844262295081971</v>
      </c>
      <c r="EA179" s="27">
        <v>2.6844262295081971</v>
      </c>
      <c r="EB179" s="27">
        <v>0.44197031039136303</v>
      </c>
      <c r="EC179" s="27">
        <v>0.31765276430649858</v>
      </c>
      <c r="ED179" s="27">
        <v>2.6844262295081971</v>
      </c>
      <c r="EE179" s="27">
        <v>2.6844262295081971</v>
      </c>
      <c r="EF179" s="27">
        <v>0.44197031039136303</v>
      </c>
      <c r="EG179" s="27">
        <v>0.31765276430649858</v>
      </c>
      <c r="EH179" s="27">
        <v>2.6844262295081971</v>
      </c>
      <c r="EI179" s="27">
        <v>2.6844262295081971</v>
      </c>
      <c r="EJ179" s="27">
        <v>0.44197031039136303</v>
      </c>
      <c r="EK179" s="27">
        <v>0.31765276430649858</v>
      </c>
      <c r="EL179" s="27">
        <v>2.6844262295081971</v>
      </c>
      <c r="EM179" s="27">
        <v>2.6844262295081971</v>
      </c>
      <c r="EN179" s="27">
        <v>0.44197031039136303</v>
      </c>
      <c r="EO179" s="27">
        <v>0.31765276430649858</v>
      </c>
      <c r="EP179" s="27">
        <v>2.6844262295081971</v>
      </c>
      <c r="EQ179" s="27">
        <v>2.6844262295081971</v>
      </c>
      <c r="ER179" s="27">
        <v>0.44197031039136303</v>
      </c>
      <c r="ES179" s="27">
        <v>0.31765276430649858</v>
      </c>
      <c r="ET179" s="27">
        <v>2.6844262295081971</v>
      </c>
      <c r="EU179" s="27">
        <v>2.6844262295081971</v>
      </c>
      <c r="EV179" s="27">
        <v>0.44197031039136303</v>
      </c>
      <c r="EW179" s="27">
        <v>0.31765276430649858</v>
      </c>
      <c r="EX179" s="27">
        <v>2.6844262295081971</v>
      </c>
      <c r="EY179" s="27">
        <v>2.6844262295081971</v>
      </c>
      <c r="EZ179" s="27">
        <v>0.44197031039136303</v>
      </c>
      <c r="FA179" s="27">
        <v>0.31765276430649858</v>
      </c>
      <c r="FB179" s="27">
        <v>2.6844262295081971</v>
      </c>
      <c r="FC179" s="27">
        <v>2.6844262295081971</v>
      </c>
      <c r="FD179" s="27">
        <v>0.44197031039136303</v>
      </c>
      <c r="FE179" s="27">
        <v>0.31765276430649858</v>
      </c>
      <c r="FF179" s="27">
        <v>2.6844262295081971</v>
      </c>
      <c r="FG179" s="27">
        <v>2.6844262295081971</v>
      </c>
      <c r="FH179" s="27">
        <v>0.44197031039136303</v>
      </c>
      <c r="FI179" s="27">
        <v>0.31765276430649858</v>
      </c>
      <c r="FJ179" s="27">
        <v>2.6844262295081971</v>
      </c>
      <c r="FK179" s="27">
        <v>2.6844262295081971</v>
      </c>
      <c r="FL179" s="27">
        <v>0.44197031039136303</v>
      </c>
      <c r="FM179" s="27">
        <v>0.31765276430649858</v>
      </c>
      <c r="FN179" s="27">
        <v>2.6844262295081971</v>
      </c>
      <c r="FO179" s="27">
        <v>2.6844262295081971</v>
      </c>
      <c r="FP179" s="27">
        <v>0.44197031039136303</v>
      </c>
      <c r="FQ179" s="27">
        <v>0.31765276430649858</v>
      </c>
      <c r="FR179" s="27">
        <v>2.6844262295081971</v>
      </c>
      <c r="FS179" s="28">
        <v>2.6844262295081971</v>
      </c>
      <c r="FT179" s="28">
        <v>0.44197031039136303</v>
      </c>
      <c r="FU179" s="28">
        <v>0.31765276430649858</v>
      </c>
      <c r="FV179" s="28">
        <v>2.6844262295081971</v>
      </c>
      <c r="FW179" s="28">
        <v>2.6844262295081971</v>
      </c>
      <c r="FX179" s="28">
        <v>0.44197031039136303</v>
      </c>
      <c r="FY179" s="28">
        <v>0.31765276430649858</v>
      </c>
      <c r="FZ179" s="28">
        <v>2.6844262295081971</v>
      </c>
      <c r="GA179" s="28">
        <v>2.6844262295081971</v>
      </c>
      <c r="GB179" s="28">
        <v>0.44197031039136303</v>
      </c>
      <c r="GC179" s="28">
        <v>0.31765276430649858</v>
      </c>
      <c r="GD179" s="28">
        <v>2.6844262295081971</v>
      </c>
      <c r="GE179" s="28">
        <v>2.6844262295081971</v>
      </c>
      <c r="GF179" s="28">
        <v>0.44197031039136303</v>
      </c>
      <c r="GG179" s="28">
        <v>0.31765276430649858</v>
      </c>
      <c r="GH179" s="28">
        <v>2.6844262295081971</v>
      </c>
      <c r="GI179" s="28">
        <v>2.6844262295081971</v>
      </c>
      <c r="GJ179" s="28">
        <v>0.44197031039136303</v>
      </c>
      <c r="GK179" s="28">
        <v>0.31765276430649858</v>
      </c>
      <c r="GL179" s="28">
        <v>2.6844262295081971</v>
      </c>
      <c r="GM179" s="28">
        <v>2.6844262295081971</v>
      </c>
      <c r="GN179" s="28">
        <v>0.44197031039136303</v>
      </c>
      <c r="GO179" s="28">
        <v>0.31765276430649858</v>
      </c>
      <c r="GP179" s="28">
        <v>2.6844262295081971</v>
      </c>
      <c r="GQ179" s="28">
        <v>2.6844262295081971</v>
      </c>
      <c r="GR179" s="28">
        <v>0.44197031039136303</v>
      </c>
      <c r="GS179" s="28">
        <v>0.31765276430649858</v>
      </c>
      <c r="GT179" s="28">
        <v>2.6844262295081971</v>
      </c>
      <c r="GU179" s="28">
        <v>2.6844262295081971</v>
      </c>
      <c r="GV179" s="28">
        <v>0.44197031039136303</v>
      </c>
      <c r="GW179" s="28">
        <v>0.31765276430649858</v>
      </c>
      <c r="GX179" s="28">
        <v>2.6844262295081971</v>
      </c>
      <c r="GY179" s="28">
        <v>2.6844262295081971</v>
      </c>
      <c r="GZ179" s="28">
        <v>0.44197031039136303</v>
      </c>
      <c r="HA179" s="28">
        <v>0.31765276430649858</v>
      </c>
      <c r="HB179" s="28">
        <v>2.6844262295081971</v>
      </c>
      <c r="HC179" s="28">
        <v>2.6844262295081971</v>
      </c>
      <c r="HD179" s="28">
        <v>0.44197031039136303</v>
      </c>
      <c r="HE179" s="28">
        <v>0.31765276430649858</v>
      </c>
      <c r="HF179" s="28">
        <v>2.6844262295081971</v>
      </c>
      <c r="HG179" s="28">
        <v>2.6844262295081971</v>
      </c>
      <c r="HH179" s="28">
        <v>0.44197031039136303</v>
      </c>
      <c r="HI179" s="28">
        <v>0.31765276430649858</v>
      </c>
      <c r="HJ179" s="28">
        <v>2.6844262295081971</v>
      </c>
      <c r="HK179" s="28">
        <v>2.6844262295081971</v>
      </c>
      <c r="HL179" s="28">
        <v>0.44197031039136303</v>
      </c>
      <c r="HM179" s="28">
        <v>0.31765276430649858</v>
      </c>
      <c r="HN179" s="28">
        <v>1.3051704191616409</v>
      </c>
      <c r="HO179" s="28">
        <v>2.6844262295081971</v>
      </c>
      <c r="HP179" s="28">
        <v>0.44197031039136303</v>
      </c>
      <c r="HQ179" s="28">
        <v>0.31765276430649858</v>
      </c>
      <c r="HR179" s="28">
        <v>-9.5470356959667839</v>
      </c>
      <c r="HS179" s="28">
        <v>2.6844262295081971</v>
      </c>
      <c r="HT179" s="28">
        <v>0.44197031039136303</v>
      </c>
      <c r="HU179" s="28">
        <v>0.31765276430649858</v>
      </c>
      <c r="HV179" s="28">
        <v>-18.128334733424495</v>
      </c>
      <c r="HW179" s="29">
        <v>2.6844262295081971</v>
      </c>
      <c r="HX179" s="29">
        <v>0.44197031039136303</v>
      </c>
      <c r="HY179" s="29">
        <v>0.31765276430649858</v>
      </c>
      <c r="HZ179" s="29">
        <v>2.6844262295081971</v>
      </c>
      <c r="IA179" s="29">
        <v>2.6844262295081971</v>
      </c>
      <c r="IB179" s="29">
        <v>0.44197031039136303</v>
      </c>
      <c r="IC179" s="29">
        <v>0.31765276430649858</v>
      </c>
      <c r="ID179" s="29">
        <v>2.6844262295081971</v>
      </c>
      <c r="IE179" s="29">
        <v>2.6844262295081971</v>
      </c>
      <c r="IF179" s="29">
        <v>0.44197031039136303</v>
      </c>
      <c r="IG179" s="29">
        <v>0.31765276430649858</v>
      </c>
      <c r="IH179" s="29">
        <v>2.6844262295081971</v>
      </c>
      <c r="II179" s="29">
        <v>2.6844262295081971</v>
      </c>
      <c r="IJ179" s="29">
        <v>0.44197031039136303</v>
      </c>
      <c r="IK179" s="29">
        <v>0.31765276430649858</v>
      </c>
      <c r="IL179" s="29">
        <v>2.6844262295081971</v>
      </c>
      <c r="IM179" s="29">
        <v>2.6844262295081971</v>
      </c>
      <c r="IN179" s="29">
        <v>0.44197031039136303</v>
      </c>
      <c r="IO179" s="29">
        <v>0.31765276430649858</v>
      </c>
      <c r="IP179" s="29">
        <v>2.6844262295081971</v>
      </c>
      <c r="IQ179" s="29">
        <v>2.6844262295081971</v>
      </c>
      <c r="IR179" s="29">
        <v>0.44197031039136303</v>
      </c>
      <c r="IS179" s="29">
        <v>0.31765276430649858</v>
      </c>
      <c r="IT179" s="29">
        <v>2.6844262295081971</v>
      </c>
      <c r="IU179" s="29">
        <v>2.6844262295081971</v>
      </c>
      <c r="IV179" s="29">
        <v>0.44197031039136303</v>
      </c>
      <c r="IW179" s="29">
        <v>0.31765276430649858</v>
      </c>
      <c r="IX179" s="29">
        <v>2.6844262295081971</v>
      </c>
      <c r="IY179" s="29">
        <v>2.6844262295081971</v>
      </c>
      <c r="IZ179" s="29">
        <v>0.44197031039136303</v>
      </c>
      <c r="JA179" s="29">
        <v>0.31765276430649858</v>
      </c>
      <c r="JB179" s="29">
        <v>2.6844262295081971</v>
      </c>
      <c r="JC179" s="29">
        <v>2.6844262295081971</v>
      </c>
      <c r="JD179" s="29">
        <v>0.44197031039136303</v>
      </c>
      <c r="JE179" s="29">
        <v>0.31765276430649858</v>
      </c>
      <c r="JF179" s="29">
        <v>2.6844262295081971</v>
      </c>
      <c r="JG179" s="29">
        <v>2.6844262295081971</v>
      </c>
      <c r="JH179" s="29">
        <v>0.44197031039136303</v>
      </c>
      <c r="JI179" s="29">
        <v>0.31765276430649858</v>
      </c>
      <c r="JJ179" s="29">
        <v>2.6844262295081971</v>
      </c>
      <c r="JK179" s="29">
        <v>2.6844262295081971</v>
      </c>
      <c r="JL179" s="29">
        <v>0.44197031039136303</v>
      </c>
      <c r="JM179" s="29">
        <v>0.31765276430649858</v>
      </c>
      <c r="JN179" s="29">
        <v>2.6844262295081971</v>
      </c>
      <c r="JO179" s="29">
        <v>2.6844262295081971</v>
      </c>
      <c r="JP179" s="29">
        <v>0.44197031039136303</v>
      </c>
      <c r="JQ179" s="29">
        <v>0.31765276430649858</v>
      </c>
      <c r="JR179" s="29">
        <v>-7.4264750482202544</v>
      </c>
      <c r="JS179" s="29">
        <v>2.6844262295081971</v>
      </c>
      <c r="JT179" s="29">
        <v>0.44197031039136303</v>
      </c>
      <c r="JU179" s="29">
        <v>0.31765276430649858</v>
      </c>
      <c r="JV179" s="29">
        <v>-16.595670507933974</v>
      </c>
      <c r="JW179" s="29">
        <v>2.6844262295081971</v>
      </c>
      <c r="JX179" s="29">
        <v>0.44197031039136303</v>
      </c>
      <c r="JY179" s="29">
        <v>0.31765276430649858</v>
      </c>
      <c r="JZ179" s="29">
        <v>-16.801923196936997</v>
      </c>
    </row>
    <row r="180" spans="1:286" ht="15" thickBot="1" x14ac:dyDescent="0.35">
      <c r="A180" s="2"/>
      <c r="B180" s="74" t="s">
        <v>671</v>
      </c>
      <c r="C180" s="74" t="s">
        <v>563</v>
      </c>
      <c r="D180" s="74" t="s">
        <v>874</v>
      </c>
      <c r="E180" s="87">
        <v>390287</v>
      </c>
      <c r="F180" s="84">
        <v>402592</v>
      </c>
      <c r="G180" s="22">
        <v>23.02008102636842</v>
      </c>
      <c r="H180" s="22">
        <v>6.4985963425089075</v>
      </c>
      <c r="I180" s="22">
        <v>4.7406355551193595</v>
      </c>
      <c r="J180" s="22">
        <v>18.407152473097177</v>
      </c>
      <c r="K180" s="22">
        <v>22.975483756368423</v>
      </c>
      <c r="L180" s="22">
        <v>6.4953279512355788</v>
      </c>
      <c r="M180" s="22">
        <v>4.7382513091896614</v>
      </c>
      <c r="N180" s="22">
        <v>18.30406495760819</v>
      </c>
      <c r="O180" s="22">
        <v>23.022682374368422</v>
      </c>
      <c r="P180" s="22">
        <v>6.4910511887080116</v>
      </c>
      <c r="Q180" s="22">
        <v>4.7351314704690495</v>
      </c>
      <c r="R180" s="22">
        <v>17.956645898786643</v>
      </c>
      <c r="S180" s="22">
        <v>23.070607415368421</v>
      </c>
      <c r="T180" s="22">
        <v>6.4812186996423833</v>
      </c>
      <c r="U180" s="22">
        <v>4.7279588065885525</v>
      </c>
      <c r="V180" s="22">
        <v>17.807193421942934</v>
      </c>
      <c r="W180" s="22">
        <v>23.128184695368422</v>
      </c>
      <c r="X180" s="22">
        <v>6.4693679357616549</v>
      </c>
      <c r="Y180" s="22">
        <v>4.7193138393298826</v>
      </c>
      <c r="Z180" s="22">
        <v>17.706078765777647</v>
      </c>
      <c r="AA180" s="22">
        <v>23.19587920236842</v>
      </c>
      <c r="AB180" s="22">
        <v>6.4555083301372491</v>
      </c>
      <c r="AC180" s="22">
        <v>4.7092034499873083</v>
      </c>
      <c r="AD180" s="22">
        <v>17.530165647794622</v>
      </c>
      <c r="AE180" s="22">
        <v>23.267747228368421</v>
      </c>
      <c r="AF180" s="22">
        <v>6.439244313560998</v>
      </c>
      <c r="AG180" s="22">
        <v>4.6973390763307874</v>
      </c>
      <c r="AH180" s="22">
        <v>17.372393609406231</v>
      </c>
      <c r="AI180" s="22">
        <v>23.353816265368422</v>
      </c>
      <c r="AJ180" s="22">
        <v>6.4206424514616902</v>
      </c>
      <c r="AK180" s="22">
        <v>4.6837692769138632</v>
      </c>
      <c r="AL180" s="22">
        <v>17.240421565086713</v>
      </c>
      <c r="AM180" s="22">
        <v>23.448734903368422</v>
      </c>
      <c r="AN180" s="22">
        <v>6.4003480304699787</v>
      </c>
      <c r="AO180" s="22">
        <v>4.6689647793495892</v>
      </c>
      <c r="AP180" s="22">
        <v>17.071714719593448</v>
      </c>
      <c r="AQ180" s="22">
        <v>23.555142830368421</v>
      </c>
      <c r="AR180" s="22">
        <v>6.2125328057909011</v>
      </c>
      <c r="AS180" s="22">
        <v>4.5319561878046306</v>
      </c>
      <c r="AT180" s="22">
        <v>16.842603595678774</v>
      </c>
      <c r="AU180" s="22">
        <v>24.098833499368421</v>
      </c>
      <c r="AV180" s="22">
        <v>6.0729065012254564</v>
      </c>
      <c r="AW180" s="22">
        <v>4.4301007425720798</v>
      </c>
      <c r="AX180" s="22">
        <v>15.921596904723103</v>
      </c>
      <c r="AY180" s="22">
        <v>24.572578740368421</v>
      </c>
      <c r="AZ180" s="22">
        <v>5.40449187794077</v>
      </c>
      <c r="BA180" s="22">
        <v>3.9425015808919199</v>
      </c>
      <c r="BB180" s="22">
        <v>14.889143226641737</v>
      </c>
      <c r="BC180" s="22">
        <v>24.844205680368422</v>
      </c>
      <c r="BD180" s="22">
        <v>5.3218226869136895</v>
      </c>
      <c r="BE180" s="22">
        <v>3.8821955569999007</v>
      </c>
      <c r="BF180" s="22">
        <v>14.310191669298332</v>
      </c>
      <c r="BG180" s="22">
        <v>24.999700270368422</v>
      </c>
      <c r="BH180" s="22">
        <v>5.2711596010489865</v>
      </c>
      <c r="BI180" s="22">
        <v>3.8452375412186726</v>
      </c>
      <c r="BJ180" s="22">
        <v>13.991032331531814</v>
      </c>
      <c r="BK180" s="25">
        <v>23.034324403368423</v>
      </c>
      <c r="BL180" s="25">
        <v>6.4997711039449024</v>
      </c>
      <c r="BM180" s="25">
        <v>4.741492527231296</v>
      </c>
      <c r="BN180" s="25">
        <v>18.372348518815624</v>
      </c>
      <c r="BO180" s="25">
        <v>22.999187087368423</v>
      </c>
      <c r="BP180" s="25">
        <v>6.4983345644141082</v>
      </c>
      <c r="BQ180" s="25">
        <v>4.7404445916438114</v>
      </c>
      <c r="BR180" s="25">
        <v>18.355532897677268</v>
      </c>
      <c r="BS180" s="25">
        <v>23.026346913368421</v>
      </c>
      <c r="BT180" s="25">
        <v>6.4966619448516081</v>
      </c>
      <c r="BU180" s="25">
        <v>4.7392244389600213</v>
      </c>
      <c r="BV180" s="25">
        <v>18.15564757061518</v>
      </c>
      <c r="BW180" s="25">
        <v>23.050419055368423</v>
      </c>
      <c r="BX180" s="25">
        <v>6.4935416911517247</v>
      </c>
      <c r="BY180" s="25">
        <v>4.7369482573277049</v>
      </c>
      <c r="BZ180" s="25">
        <v>18.057937662306678</v>
      </c>
      <c r="CA180" s="25">
        <v>23.080254611368421</v>
      </c>
      <c r="CB180" s="25">
        <v>6.4900474512847977</v>
      </c>
      <c r="CC180" s="25">
        <v>4.7343992579933536</v>
      </c>
      <c r="CD180" s="25">
        <v>18.004238045510665</v>
      </c>
      <c r="CE180" s="25">
        <v>23.115365400368422</v>
      </c>
      <c r="CF180" s="25">
        <v>6.4861899837487274</v>
      </c>
      <c r="CG180" s="25">
        <v>4.7315852891314014</v>
      </c>
      <c r="CH180" s="25">
        <v>17.879053742259437</v>
      </c>
      <c r="CI180" s="25">
        <v>23.15243800536842</v>
      </c>
      <c r="CJ180" s="25">
        <v>6.4819959961761757</v>
      </c>
      <c r="CK180" s="25">
        <v>4.7285258335880389</v>
      </c>
      <c r="CL180" s="25">
        <v>17.763814137538446</v>
      </c>
      <c r="CM180" s="25">
        <v>23.195951029368423</v>
      </c>
      <c r="CN180" s="25">
        <v>6.4774185839567808</v>
      </c>
      <c r="CO180" s="25">
        <v>4.7251866751030356</v>
      </c>
      <c r="CP180" s="25">
        <v>17.671343921825788</v>
      </c>
      <c r="CQ180" s="25">
        <v>23.244456759368422</v>
      </c>
      <c r="CR180" s="25">
        <v>6.4726110598652822</v>
      </c>
      <c r="CS180" s="25">
        <v>4.7216796532110665</v>
      </c>
      <c r="CT180" s="25">
        <v>17.536900091110226</v>
      </c>
      <c r="CU180" s="25">
        <v>23.299061399368419</v>
      </c>
      <c r="CV180" s="25">
        <v>6.37187480118026</v>
      </c>
      <c r="CW180" s="25">
        <v>4.6481939550014202</v>
      </c>
      <c r="CX180" s="25">
        <v>17.337759628385598</v>
      </c>
      <c r="CY180" s="25">
        <v>23.48479725836842</v>
      </c>
      <c r="CZ180" s="25">
        <v>6.3487698882432504</v>
      </c>
      <c r="DA180" s="25">
        <v>4.6313392426921407</v>
      </c>
      <c r="DB180" s="25">
        <v>16.628631189670912</v>
      </c>
      <c r="DC180" s="25">
        <v>23.66922769336842</v>
      </c>
      <c r="DD180" s="25">
        <v>6.1608996796546354</v>
      </c>
      <c r="DE180" s="25">
        <v>4.4942905411506882</v>
      </c>
      <c r="DF180" s="25">
        <v>15.876039786522067</v>
      </c>
      <c r="DG180" s="25">
        <v>23.861541036368422</v>
      </c>
      <c r="DH180" s="25">
        <v>6.1578427904953372</v>
      </c>
      <c r="DI180" s="25">
        <v>4.4920605830685352</v>
      </c>
      <c r="DJ180" s="25">
        <v>15.227730002473907</v>
      </c>
      <c r="DK180" s="25">
        <v>23.984308513368422</v>
      </c>
      <c r="DL180" s="25">
        <v>5.904334933666779</v>
      </c>
      <c r="DM180" s="25">
        <v>4.307130130976538</v>
      </c>
      <c r="DN180" s="25">
        <v>14.903394495160152</v>
      </c>
      <c r="DO180" s="27">
        <v>23.019789803368422</v>
      </c>
      <c r="DP180" s="27">
        <v>6.4988413686610684</v>
      </c>
      <c r="DQ180" s="27">
        <v>4.7408142982859838</v>
      </c>
      <c r="DR180" s="27">
        <v>18.408081883890372</v>
      </c>
      <c r="DS180" s="27">
        <v>22.97155574436842</v>
      </c>
      <c r="DT180" s="27">
        <v>6.4963788182890729</v>
      </c>
      <c r="DU180" s="27">
        <v>4.7390179020744831</v>
      </c>
      <c r="DV180" s="27">
        <v>18.321163622761741</v>
      </c>
      <c r="DW180" s="27">
        <v>23.012821721368422</v>
      </c>
      <c r="DX180" s="27">
        <v>6.4935469557688235</v>
      </c>
      <c r="DY180" s="27">
        <v>4.7369520977925816</v>
      </c>
      <c r="DZ180" s="27">
        <v>17.994265070315244</v>
      </c>
      <c r="EA180" s="27">
        <v>23.054214608368422</v>
      </c>
      <c r="EB180" s="27">
        <v>6.4859656505457757</v>
      </c>
      <c r="EC180" s="27">
        <v>4.7314216411831289</v>
      </c>
      <c r="ED180" s="27">
        <v>17.864005091833462</v>
      </c>
      <c r="EE180" s="27">
        <v>23.10379176236842</v>
      </c>
      <c r="EF180" s="27">
        <v>6.4776060500163615</v>
      </c>
      <c r="EG180" s="27">
        <v>4.7253234289835033</v>
      </c>
      <c r="EH180" s="27">
        <v>17.783198890154303</v>
      </c>
      <c r="EI180" s="27">
        <v>23.160554739368422</v>
      </c>
      <c r="EJ180" s="27">
        <v>6.4685875225047491</v>
      </c>
      <c r="EK180" s="27">
        <v>4.7187445387242768</v>
      </c>
      <c r="EL180" s="27">
        <v>17.635330925559749</v>
      </c>
      <c r="EM180" s="27">
        <v>23.22012784136842</v>
      </c>
      <c r="EN180" s="27">
        <v>6.4588233731696274</v>
      </c>
      <c r="EO180" s="27">
        <v>4.7116217277257251</v>
      </c>
      <c r="EP180" s="27">
        <v>17.505889939917086</v>
      </c>
      <c r="EQ180" s="27">
        <v>23.287437321368422</v>
      </c>
      <c r="ER180" s="27">
        <v>6.4484497694530427</v>
      </c>
      <c r="ES180" s="27">
        <v>4.7040543282410265</v>
      </c>
      <c r="ET180" s="27">
        <v>17.407695496975428</v>
      </c>
      <c r="EU180" s="27">
        <v>23.361716660368423</v>
      </c>
      <c r="EV180" s="27">
        <v>6.4375924428079081</v>
      </c>
      <c r="EW180" s="27">
        <v>4.6961340596145869</v>
      </c>
      <c r="EX180" s="27">
        <v>17.272111787632113</v>
      </c>
      <c r="EY180" s="27">
        <v>23.445420889368421</v>
      </c>
      <c r="EZ180" s="27">
        <v>6.0740111354658373</v>
      </c>
      <c r="FA180" s="27">
        <v>4.4309065578711619</v>
      </c>
      <c r="FB180" s="27">
        <v>17.076349887038297</v>
      </c>
      <c r="FC180" s="27">
        <v>23.859549790368423</v>
      </c>
      <c r="FD180" s="27">
        <v>6.0033465462411293</v>
      </c>
      <c r="FE180" s="27">
        <v>4.3793577238598429</v>
      </c>
      <c r="FF180" s="27">
        <v>16.348573141460506</v>
      </c>
      <c r="FG180" s="27">
        <v>24.281609144368421</v>
      </c>
      <c r="FH180" s="27">
        <v>6.0278571250796027</v>
      </c>
      <c r="FI180" s="27">
        <v>4.3972378498738491</v>
      </c>
      <c r="FJ180" s="27">
        <v>15.750233884362022</v>
      </c>
      <c r="FK180" s="27">
        <v>24.544908045368423</v>
      </c>
      <c r="FL180" s="27">
        <v>5.9910877409189327</v>
      </c>
      <c r="FM180" s="27">
        <v>4.3704150960505803</v>
      </c>
      <c r="FN180" s="27">
        <v>15.454140459058921</v>
      </c>
      <c r="FO180" s="27">
        <v>24.692642350368423</v>
      </c>
      <c r="FP180" s="27">
        <v>5.9925150528473106</v>
      </c>
      <c r="FQ180" s="27">
        <v>4.3714563002305749</v>
      </c>
      <c r="FR180" s="27">
        <v>15.422094894234018</v>
      </c>
      <c r="FS180" s="28">
        <v>23.020313524368422</v>
      </c>
      <c r="FT180" s="28">
        <v>6.4985963061899081</v>
      </c>
      <c r="FU180" s="28">
        <v>4.7406355286251554</v>
      </c>
      <c r="FV180" s="28">
        <v>18.403403421593648</v>
      </c>
      <c r="FW180" s="28">
        <v>22.972970890368423</v>
      </c>
      <c r="FX180" s="28">
        <v>6.4953277978667465</v>
      </c>
      <c r="FY180" s="28">
        <v>4.7382511973092329</v>
      </c>
      <c r="FZ180" s="28">
        <v>18.307512071612138</v>
      </c>
      <c r="GA180" s="28">
        <v>23.022128116368421</v>
      </c>
      <c r="GB180" s="28">
        <v>6.4910508689428807</v>
      </c>
      <c r="GC180" s="28">
        <v>4.735131237204838</v>
      </c>
      <c r="GD180" s="28">
        <v>17.973580974305086</v>
      </c>
      <c r="GE180" s="28">
        <v>23.07836433436842</v>
      </c>
      <c r="GF180" s="28">
        <v>6.4808039397889772</v>
      </c>
      <c r="GG180" s="28">
        <v>4.7276562450499888</v>
      </c>
      <c r="GH180" s="28">
        <v>17.841752541798588</v>
      </c>
      <c r="GI180" s="28">
        <v>23.152160679368421</v>
      </c>
      <c r="GJ180" s="28">
        <v>6.4685133294932173</v>
      </c>
      <c r="GK180" s="28">
        <v>4.7186904159553169</v>
      </c>
      <c r="GL180" s="28">
        <v>17.760621725780126</v>
      </c>
      <c r="GM180" s="28">
        <v>23.246789456368422</v>
      </c>
      <c r="GN180" s="28">
        <v>6.4542078137594077</v>
      </c>
      <c r="GO180" s="28">
        <v>4.7082547413961189</v>
      </c>
      <c r="GP180" s="28">
        <v>17.615832979019228</v>
      </c>
      <c r="GQ180" s="28">
        <v>23.35561963436842</v>
      </c>
      <c r="GR180" s="28">
        <v>6.4374803270332999</v>
      </c>
      <c r="GS180" s="28">
        <v>4.6960522727179432</v>
      </c>
      <c r="GT180" s="28">
        <v>17.495799038389745</v>
      </c>
      <c r="GU180" s="28">
        <v>23.495401045368421</v>
      </c>
      <c r="GV180" s="28">
        <v>6.4184144274971091</v>
      </c>
      <c r="GW180" s="28">
        <v>4.6821439644513756</v>
      </c>
      <c r="GX180" s="28">
        <v>17.407407881695789</v>
      </c>
      <c r="GY180" s="28">
        <v>23.658002453368422</v>
      </c>
      <c r="GZ180" s="28">
        <v>6.3976502040189782</v>
      </c>
      <c r="HA180" s="28">
        <v>4.6669967525140867</v>
      </c>
      <c r="HB180" s="28">
        <v>17.291508040943658</v>
      </c>
      <c r="HC180" s="28">
        <v>23.848289448368423</v>
      </c>
      <c r="HD180" s="28">
        <v>6.0258931056932434</v>
      </c>
      <c r="HE180" s="28">
        <v>4.3958051250755705</v>
      </c>
      <c r="HF180" s="28">
        <v>17.130744519254065</v>
      </c>
      <c r="HG180" s="28">
        <v>24.425063599368421</v>
      </c>
      <c r="HH180" s="28">
        <v>5.8840874588387058</v>
      </c>
      <c r="HI180" s="28">
        <v>4.29235987998503</v>
      </c>
      <c r="HJ180" s="28">
        <v>16.470769634242039</v>
      </c>
      <c r="HK180" s="28">
        <v>25.278596761368419</v>
      </c>
      <c r="HL180" s="28">
        <v>5.0585567319683511</v>
      </c>
      <c r="HM180" s="28">
        <v>3.6901467081888835</v>
      </c>
      <c r="HN180" s="28">
        <v>12.91914827634351</v>
      </c>
      <c r="HO180" s="28">
        <v>25.844758931368421</v>
      </c>
      <c r="HP180" s="28">
        <v>4.9753154849988368</v>
      </c>
      <c r="HQ180" s="28">
        <v>3.6294233774513098</v>
      </c>
      <c r="HR180" s="28">
        <v>9.7090194857386081</v>
      </c>
      <c r="HS180" s="28">
        <v>25.783750464964701</v>
      </c>
      <c r="HT180" s="28">
        <v>4.1823773291115058</v>
      </c>
      <c r="HU180" s="28">
        <v>3.0509860324170419</v>
      </c>
      <c r="HV180" s="28">
        <v>7.1841834995938783</v>
      </c>
      <c r="HW180" s="29">
        <v>23.008383025368421</v>
      </c>
      <c r="HX180" s="29">
        <v>6.4985830291468094</v>
      </c>
      <c r="HY180" s="29">
        <v>4.7406258432070647</v>
      </c>
      <c r="HZ180" s="29">
        <v>18.446409598238596</v>
      </c>
      <c r="IA180" s="29">
        <v>22.949403068368422</v>
      </c>
      <c r="IB180" s="29">
        <v>6.4959296513915312</v>
      </c>
      <c r="IC180" s="29">
        <v>4.738690241076255</v>
      </c>
      <c r="ID180" s="29">
        <v>18.391668853718677</v>
      </c>
      <c r="IE180" s="29">
        <v>22.986734986368422</v>
      </c>
      <c r="IF180" s="29">
        <v>6.4927460428034856</v>
      </c>
      <c r="IG180" s="29">
        <v>4.7363678429350822</v>
      </c>
      <c r="IH180" s="29">
        <v>18.099514306102833</v>
      </c>
      <c r="II180" s="29">
        <v>23.03365363636842</v>
      </c>
      <c r="IJ180" s="29">
        <v>6.4803852888676188</v>
      </c>
      <c r="IK180" s="29">
        <v>4.7273508450315278</v>
      </c>
      <c r="IL180" s="29">
        <v>17.998681129456074</v>
      </c>
      <c r="IM180" s="29">
        <v>23.097471643368422</v>
      </c>
      <c r="IN180" s="29">
        <v>6.4666677345610823</v>
      </c>
      <c r="IO180" s="29">
        <v>4.7173440801476296</v>
      </c>
      <c r="IP180" s="29">
        <v>17.95083273680703</v>
      </c>
      <c r="IQ180" s="29">
        <v>23.184761986368422</v>
      </c>
      <c r="IR180" s="29">
        <v>6.4515410631499233</v>
      </c>
      <c r="IS180" s="29">
        <v>4.7063093839543493</v>
      </c>
      <c r="IT180" s="29">
        <v>17.831557224683198</v>
      </c>
      <c r="IU180" s="29">
        <v>23.289074965368421</v>
      </c>
      <c r="IV180" s="29">
        <v>6.435074046639742</v>
      </c>
      <c r="IW180" s="29">
        <v>4.6942969246722939</v>
      </c>
      <c r="IX180" s="29">
        <v>17.735414202057033</v>
      </c>
      <c r="IY180" s="29">
        <v>23.424984944368422</v>
      </c>
      <c r="IZ180" s="29">
        <v>6.4175872704993235</v>
      </c>
      <c r="JA180" s="29">
        <v>4.6815405649375892</v>
      </c>
      <c r="JB180" s="29">
        <v>17.666844415717968</v>
      </c>
      <c r="JC180" s="29">
        <v>23.585838667368421</v>
      </c>
      <c r="JD180" s="29">
        <v>6.3991657359990821</v>
      </c>
      <c r="JE180" s="29">
        <v>4.6681023119935716</v>
      </c>
      <c r="JF180" s="29">
        <v>17.566281610349655</v>
      </c>
      <c r="JG180" s="29">
        <v>23.785182291368422</v>
      </c>
      <c r="JH180" s="29">
        <v>6.2884472745000535</v>
      </c>
      <c r="JI180" s="29">
        <v>4.587334735808378</v>
      </c>
      <c r="JJ180" s="29">
        <v>17.278811536171503</v>
      </c>
      <c r="JK180" s="29">
        <v>24.888111246368421</v>
      </c>
      <c r="JL180" s="29">
        <v>6.1757875290668682</v>
      </c>
      <c r="JM180" s="29">
        <v>4.5051510200207527</v>
      </c>
      <c r="JN180" s="29">
        <v>13.73570238438073</v>
      </c>
      <c r="JO180" s="29">
        <v>25.680126596368421</v>
      </c>
      <c r="JP180" s="29">
        <v>4.7166878162423158</v>
      </c>
      <c r="JQ180" s="29">
        <v>3.4407580938384723</v>
      </c>
      <c r="JR180" s="29">
        <v>9.9646095096956415</v>
      </c>
      <c r="JS180" s="29">
        <v>25.737971696368422</v>
      </c>
      <c r="JT180" s="29">
        <v>4.7487199583668893</v>
      </c>
      <c r="JU180" s="29">
        <v>3.4641250955506853</v>
      </c>
      <c r="JV180" s="29">
        <v>7.1756067153102236</v>
      </c>
      <c r="JW180" s="29">
        <v>25.592849603368421</v>
      </c>
      <c r="JX180" s="29">
        <v>4.3158389170802867</v>
      </c>
      <c r="JY180" s="29">
        <v>3.1483444027206247</v>
      </c>
      <c r="JZ180" s="29">
        <v>7.1881797250523505</v>
      </c>
    </row>
    <row r="181" spans="1:286" ht="15" thickBot="1" x14ac:dyDescent="0.35">
      <c r="A181" s="2"/>
      <c r="B181" s="74" t="s">
        <v>672</v>
      </c>
      <c r="C181" s="74" t="s">
        <v>480</v>
      </c>
      <c r="D181" s="74" t="s">
        <v>878</v>
      </c>
      <c r="E181" s="87">
        <v>352311</v>
      </c>
      <c r="F181" s="84">
        <v>429141</v>
      </c>
      <c r="G181" s="22">
        <v>30.792480353000002</v>
      </c>
      <c r="H181" s="22">
        <v>6.7056318956988799</v>
      </c>
      <c r="I181" s="22">
        <v>4.8194696747942487</v>
      </c>
      <c r="J181" s="22">
        <v>12.856263028671833</v>
      </c>
      <c r="K181" s="22">
        <v>30.762198456</v>
      </c>
      <c r="L181" s="22">
        <v>6.6941941273069814</v>
      </c>
      <c r="M181" s="22">
        <v>4.8112491254456584</v>
      </c>
      <c r="N181" s="22">
        <v>12.844181678105384</v>
      </c>
      <c r="O181" s="22">
        <v>30.867741283000001</v>
      </c>
      <c r="P181" s="22">
        <v>6.67906239655749</v>
      </c>
      <c r="Q181" s="22">
        <v>4.8003736526179441</v>
      </c>
      <c r="R181" s="22">
        <v>12.488378490317787</v>
      </c>
      <c r="S181" s="22">
        <v>30.989965253000001</v>
      </c>
      <c r="T181" s="22">
        <v>6.6486808835366489</v>
      </c>
      <c r="U181" s="22">
        <v>4.7785378610093669</v>
      </c>
      <c r="V181" s="22">
        <v>12.183312013936348</v>
      </c>
      <c r="W181" s="22">
        <v>31.143355602</v>
      </c>
      <c r="X181" s="22">
        <v>6.6108480958433411</v>
      </c>
      <c r="Y181" s="22">
        <v>4.7513466915809079</v>
      </c>
      <c r="Z181" s="22">
        <v>11.70292203673489</v>
      </c>
      <c r="AA181" s="22">
        <v>31.335812298</v>
      </c>
      <c r="AB181" s="22">
        <v>6.565604891964175</v>
      </c>
      <c r="AC181" s="22">
        <v>4.7188295101313811</v>
      </c>
      <c r="AD181" s="22">
        <v>11.288310246436689</v>
      </c>
      <c r="AE181" s="22">
        <v>31.552519924999999</v>
      </c>
      <c r="AF181" s="22">
        <v>6.5113564706628875</v>
      </c>
      <c r="AG181" s="22">
        <v>4.6798401016112505</v>
      </c>
      <c r="AH181" s="22">
        <v>10.929407988327682</v>
      </c>
      <c r="AI181" s="22">
        <v>31.825373403</v>
      </c>
      <c r="AJ181" s="22">
        <v>6.4484163988817169</v>
      </c>
      <c r="AK181" s="22">
        <v>4.6346038327559187</v>
      </c>
      <c r="AL181" s="22">
        <v>10.350011159700365</v>
      </c>
      <c r="AM181" s="22">
        <v>32.129075108999999</v>
      </c>
      <c r="AN181" s="22">
        <v>6.3791236156714346</v>
      </c>
      <c r="AO181" s="22">
        <v>4.5848017451139995</v>
      </c>
      <c r="AP181" s="22">
        <v>9.8206312502110293</v>
      </c>
      <c r="AQ181" s="22">
        <v>32.479487030999998</v>
      </c>
      <c r="AR181" s="22">
        <v>6.1241444706666224</v>
      </c>
      <c r="AS181" s="22">
        <v>4.4015432131561276</v>
      </c>
      <c r="AT181" s="22">
        <v>9.1590130943016348</v>
      </c>
      <c r="AU181" s="22">
        <v>34.328086028999998</v>
      </c>
      <c r="AV181" s="22">
        <v>5.6724332990861521</v>
      </c>
      <c r="AW181" s="22">
        <v>4.0768895001191456</v>
      </c>
      <c r="AX181" s="22">
        <v>5.5856080845968634</v>
      </c>
      <c r="AY181" s="22">
        <v>26.479500715209152</v>
      </c>
      <c r="AZ181" s="22">
        <v>4.3596478910330863</v>
      </c>
      <c r="BA181" s="22">
        <v>3.1333647791033141</v>
      </c>
      <c r="BB181" s="22">
        <v>2.8600816001142135</v>
      </c>
      <c r="BC181" s="22">
        <v>28.098924029543724</v>
      </c>
      <c r="BD181" s="22">
        <v>4.6262735919086833</v>
      </c>
      <c r="BE181" s="22">
        <v>3.3249939200817988</v>
      </c>
      <c r="BF181" s="22">
        <v>2.2049866415663786</v>
      </c>
      <c r="BG181" s="22">
        <v>27.122500683184231</v>
      </c>
      <c r="BH181" s="22">
        <v>4.465512932993895</v>
      </c>
      <c r="BI181" s="22">
        <v>3.209452069203178</v>
      </c>
      <c r="BJ181" s="22">
        <v>2.4925047493773249</v>
      </c>
      <c r="BK181" s="25">
        <v>30.812763411999999</v>
      </c>
      <c r="BL181" s="25">
        <v>6.7103221046918415</v>
      </c>
      <c r="BM181" s="25">
        <v>4.8228406203459313</v>
      </c>
      <c r="BN181" s="25">
        <v>12.803410038788988</v>
      </c>
      <c r="BO181" s="25">
        <v>30.786603547999999</v>
      </c>
      <c r="BP181" s="25">
        <v>6.7060288184174572</v>
      </c>
      <c r="BQ181" s="25">
        <v>4.819754950967349</v>
      </c>
      <c r="BR181" s="25">
        <v>12.827859821484017</v>
      </c>
      <c r="BS181" s="25">
        <v>30.845730936999999</v>
      </c>
      <c r="BT181" s="25">
        <v>6.7010123277342348</v>
      </c>
      <c r="BU181" s="25">
        <v>4.8161495003405124</v>
      </c>
      <c r="BV181" s="25">
        <v>12.631945444742144</v>
      </c>
      <c r="BW181" s="25">
        <v>30.906118198999998</v>
      </c>
      <c r="BX181" s="25">
        <v>6.6922042605287473</v>
      </c>
      <c r="BY181" s="25">
        <v>4.8098189690124169</v>
      </c>
      <c r="BZ181" s="25">
        <v>12.443464597374744</v>
      </c>
      <c r="CA181" s="25">
        <v>30.981737821999999</v>
      </c>
      <c r="CB181" s="25">
        <v>6.6820888726095822</v>
      </c>
      <c r="CC181" s="25">
        <v>4.802548840546752</v>
      </c>
      <c r="CD181" s="25">
        <v>12.082481342332422</v>
      </c>
      <c r="CE181" s="25">
        <v>31.070415406999999</v>
      </c>
      <c r="CF181" s="25">
        <v>6.6707936237910497</v>
      </c>
      <c r="CG181" s="25">
        <v>4.7944307228216951</v>
      </c>
      <c r="CH181" s="25">
        <v>11.798691174098963</v>
      </c>
      <c r="CI181" s="25">
        <v>31.167153124999999</v>
      </c>
      <c r="CJ181" s="25">
        <v>6.6582001944928004</v>
      </c>
      <c r="CK181" s="25">
        <v>4.7853795772251848</v>
      </c>
      <c r="CL181" s="25">
        <v>11.560209066781971</v>
      </c>
      <c r="CM181" s="25">
        <v>31.284368526999998</v>
      </c>
      <c r="CN181" s="25">
        <v>6.6442901505840712</v>
      </c>
      <c r="CO181" s="25">
        <v>4.7753821547844781</v>
      </c>
      <c r="CP181" s="25">
        <v>11.115555402590077</v>
      </c>
      <c r="CQ181" s="25">
        <v>31.412494361</v>
      </c>
      <c r="CR181" s="25">
        <v>6.6294685955763315</v>
      </c>
      <c r="CS181" s="25">
        <v>4.7647296113696038</v>
      </c>
      <c r="CT181" s="25">
        <v>10.705357000307536</v>
      </c>
      <c r="CU181" s="25">
        <v>31.559601116</v>
      </c>
      <c r="CV181" s="25">
        <v>6.272283979938897</v>
      </c>
      <c r="CW181" s="25">
        <v>4.5080139952810114</v>
      </c>
      <c r="CX181" s="25">
        <v>10.174554611315791</v>
      </c>
      <c r="CY181" s="25">
        <v>32.116659257000002</v>
      </c>
      <c r="CZ181" s="25">
        <v>6.2207171251373197</v>
      </c>
      <c r="DA181" s="25">
        <v>4.4709518814032529</v>
      </c>
      <c r="DB181" s="25">
        <v>8.0366330885322199</v>
      </c>
      <c r="DC181" s="25">
        <v>32.704560186999998</v>
      </c>
      <c r="DD181" s="25">
        <v>5.7839398743172143</v>
      </c>
      <c r="DE181" s="25">
        <v>4.1570314712599963</v>
      </c>
      <c r="DF181" s="25">
        <v>5.278351875358787</v>
      </c>
      <c r="DG181" s="25">
        <v>33.336455520999998</v>
      </c>
      <c r="DH181" s="25">
        <v>6.2244263942541709</v>
      </c>
      <c r="DI181" s="25">
        <v>4.4736178061516405</v>
      </c>
      <c r="DJ181" s="25">
        <v>2.8728924803065041</v>
      </c>
      <c r="DK181" s="25">
        <v>33.703924639</v>
      </c>
      <c r="DL181" s="25">
        <v>5.9125698545043726</v>
      </c>
      <c r="DM181" s="25">
        <v>4.2494803706961592</v>
      </c>
      <c r="DN181" s="25">
        <v>2.4332553068598344</v>
      </c>
      <c r="DO181" s="27">
        <v>30.791296936999998</v>
      </c>
      <c r="DP181" s="27">
        <v>6.7065212741409734</v>
      </c>
      <c r="DQ181" s="27">
        <v>4.8201088885921068</v>
      </c>
      <c r="DR181" s="27">
        <v>12.859788743098864</v>
      </c>
      <c r="DS181" s="27">
        <v>30.746611351999999</v>
      </c>
      <c r="DT181" s="27">
        <v>6.6980064056387691</v>
      </c>
      <c r="DU181" s="27">
        <v>4.8139890849450326</v>
      </c>
      <c r="DV181" s="27">
        <v>12.895814077387424</v>
      </c>
      <c r="DW181" s="27">
        <v>30.829406841000001</v>
      </c>
      <c r="DX181" s="27">
        <v>6.6881297586753394</v>
      </c>
      <c r="DY181" s="27">
        <v>4.8068905443049728</v>
      </c>
      <c r="DZ181" s="27">
        <v>12.605153641737953</v>
      </c>
      <c r="EA181" s="27">
        <v>30.927366216999999</v>
      </c>
      <c r="EB181" s="27">
        <v>6.6659658647248303</v>
      </c>
      <c r="EC181" s="27">
        <v>4.7909609173240542</v>
      </c>
      <c r="ED181" s="27">
        <v>12.36111420541892</v>
      </c>
      <c r="EE181" s="27">
        <v>31.051660864999999</v>
      </c>
      <c r="EF181" s="27">
        <v>6.6409423953983744</v>
      </c>
      <c r="EG181" s="27">
        <v>4.7729760572164848</v>
      </c>
      <c r="EH181" s="27">
        <v>11.94872746714228</v>
      </c>
      <c r="EI181" s="27">
        <v>31.201004254000001</v>
      </c>
      <c r="EJ181" s="27">
        <v>6.6135391191184372</v>
      </c>
      <c r="EK181" s="27">
        <v>4.7532807829939498</v>
      </c>
      <c r="EL181" s="27">
        <v>11.626069351018003</v>
      </c>
      <c r="EM181" s="27">
        <v>31.364893891000001</v>
      </c>
      <c r="EN181" s="27">
        <v>6.5833303605864328</v>
      </c>
      <c r="EO181" s="27">
        <v>4.7315691534379702</v>
      </c>
      <c r="EP181" s="27">
        <v>11.365670650422109</v>
      </c>
      <c r="EQ181" s="27">
        <v>31.566628834999999</v>
      </c>
      <c r="ER181" s="27">
        <v>6.5509081718809936</v>
      </c>
      <c r="ES181" s="27">
        <v>4.7082666880347404</v>
      </c>
      <c r="ET181" s="27">
        <v>10.91465602839563</v>
      </c>
      <c r="EU181" s="27">
        <v>31.793161142999999</v>
      </c>
      <c r="EV181" s="27">
        <v>6.5166734086477938</v>
      </c>
      <c r="EW181" s="27">
        <v>4.6836614896295012</v>
      </c>
      <c r="EX181" s="27">
        <v>10.508766594415562</v>
      </c>
      <c r="EY181" s="27">
        <v>32.059658294999998</v>
      </c>
      <c r="EZ181" s="27">
        <v>6.1390066569901949</v>
      </c>
      <c r="FA181" s="27">
        <v>4.4122249590977054</v>
      </c>
      <c r="FB181" s="27">
        <v>9.971041508924003</v>
      </c>
      <c r="FC181" s="27">
        <v>33.462776028999997</v>
      </c>
      <c r="FD181" s="27">
        <v>5.9445868606134686</v>
      </c>
      <c r="FE181" s="27">
        <v>4.2724916233895058</v>
      </c>
      <c r="FF181" s="27">
        <v>7.2474710954478496</v>
      </c>
      <c r="FG181" s="27">
        <v>31.446242185202482</v>
      </c>
      <c r="FH181" s="27">
        <v>5.177384003501623</v>
      </c>
      <c r="FI181" s="27">
        <v>3.7210878240491785</v>
      </c>
      <c r="FJ181" s="27">
        <v>4.8805562380049352</v>
      </c>
      <c r="FK181" s="27">
        <v>34.093958661542366</v>
      </c>
      <c r="FL181" s="27">
        <v>5.6133103329394984</v>
      </c>
      <c r="FM181" s="27">
        <v>4.0343966602407066</v>
      </c>
      <c r="FN181" s="27">
        <v>4.3302525799429503</v>
      </c>
      <c r="FO181" s="27">
        <v>33.758427449678955</v>
      </c>
      <c r="FP181" s="27">
        <v>5.5580676772750781</v>
      </c>
      <c r="FQ181" s="27">
        <v>3.9946926759076944</v>
      </c>
      <c r="FR181" s="27">
        <v>4.7320828053665522</v>
      </c>
      <c r="FS181" s="28">
        <v>30.793375814000001</v>
      </c>
      <c r="FT181" s="28">
        <v>6.705631759465855</v>
      </c>
      <c r="FU181" s="28">
        <v>4.8194695768808913</v>
      </c>
      <c r="FV181" s="28">
        <v>12.847551109627329</v>
      </c>
      <c r="FW181" s="28">
        <v>30.764870361</v>
      </c>
      <c r="FX181" s="28">
        <v>6.6941935517224698</v>
      </c>
      <c r="FY181" s="28">
        <v>4.8112487117617366</v>
      </c>
      <c r="FZ181" s="28">
        <v>12.854117377364195</v>
      </c>
      <c r="GA181" s="28">
        <v>30.889340312999998</v>
      </c>
      <c r="GB181" s="28">
        <v>6.6790611959038255</v>
      </c>
      <c r="GC181" s="28">
        <v>4.8003727896845154</v>
      </c>
      <c r="GD181" s="28">
        <v>12.533986457233276</v>
      </c>
      <c r="GE181" s="28">
        <v>31.052649240000001</v>
      </c>
      <c r="GF181" s="28">
        <v>6.647470939381221</v>
      </c>
      <c r="GG181" s="28">
        <v>4.7776682503215184</v>
      </c>
      <c r="GH181" s="28">
        <v>12.285397814517452</v>
      </c>
      <c r="GI181" s="28">
        <v>31.274055703000002</v>
      </c>
      <c r="GJ181" s="28">
        <v>6.6083349373980838</v>
      </c>
      <c r="GK181" s="28">
        <v>4.7495404351231629</v>
      </c>
      <c r="GL181" s="28">
        <v>11.884674539317556</v>
      </c>
      <c r="GM181" s="28">
        <v>31.570504997</v>
      </c>
      <c r="GN181" s="28">
        <v>6.5617659712618028</v>
      </c>
      <c r="GO181" s="28">
        <v>4.7160704022356894</v>
      </c>
      <c r="GP181" s="28">
        <v>11.603379943815993</v>
      </c>
      <c r="GQ181" s="28">
        <v>31.926324565999998</v>
      </c>
      <c r="GR181" s="28">
        <v>6.5061264964255834</v>
      </c>
      <c r="GS181" s="28">
        <v>4.6760812161506866</v>
      </c>
      <c r="GT181" s="28">
        <v>11.386617442539148</v>
      </c>
      <c r="GU181" s="28">
        <v>32.398004755999999</v>
      </c>
      <c r="GV181" s="28">
        <v>6.4417932570935523</v>
      </c>
      <c r="GW181" s="28">
        <v>4.6298436503456086</v>
      </c>
      <c r="GX181" s="28">
        <v>10.940664854765213</v>
      </c>
      <c r="GY181" s="28">
        <v>32.947421231999996</v>
      </c>
      <c r="GZ181" s="28">
        <v>6.3710858722704042</v>
      </c>
      <c r="HA181" s="28">
        <v>4.5790248606715513</v>
      </c>
      <c r="HB181" s="28">
        <v>10.589605567635729</v>
      </c>
      <c r="HC181" s="28">
        <v>33.598298761999999</v>
      </c>
      <c r="HD181" s="28">
        <v>5.9528014845192363</v>
      </c>
      <c r="HE181" s="28">
        <v>4.2783956353334185</v>
      </c>
      <c r="HF181" s="28">
        <v>10.176319858768075</v>
      </c>
      <c r="HG181" s="28">
        <v>33.373232192433029</v>
      </c>
      <c r="HH181" s="28">
        <v>5.4946482152183931</v>
      </c>
      <c r="HI181" s="28">
        <v>3.9491118598223371</v>
      </c>
      <c r="HJ181" s="28">
        <v>7.0602464916061649</v>
      </c>
      <c r="HK181" s="28">
        <v>22.936086673478481</v>
      </c>
      <c r="HL181" s="28">
        <v>3.7762517869964571</v>
      </c>
      <c r="HM181" s="28">
        <v>2.7140665122835839</v>
      </c>
      <c r="HN181" s="28">
        <v>-2.7100955034309138</v>
      </c>
      <c r="HO181" s="28">
        <v>24.546417465030007</v>
      </c>
      <c r="HP181" s="28">
        <v>4.0413804733247787</v>
      </c>
      <c r="HQ181" s="28">
        <v>2.9046197194312908</v>
      </c>
      <c r="HR181" s="28">
        <v>-10.043467502945184</v>
      </c>
      <c r="HS181" s="28">
        <v>11.227592501128575</v>
      </c>
      <c r="HT181" s="28">
        <v>1.8485374968119921</v>
      </c>
      <c r="HU181" s="28">
        <v>1.3285802959628383</v>
      </c>
      <c r="HV181" s="28">
        <v>-15.541829099873851</v>
      </c>
      <c r="HW181" s="29">
        <v>30.772518267999999</v>
      </c>
      <c r="HX181" s="29">
        <v>6.7052034624830013</v>
      </c>
      <c r="HY181" s="29">
        <v>4.819161751406309</v>
      </c>
      <c r="HZ181" s="29">
        <v>12.922885787852497</v>
      </c>
      <c r="IA181" s="29">
        <v>30.723585726</v>
      </c>
      <c r="IB181" s="29">
        <v>6.6956424586129835</v>
      </c>
      <c r="IC181" s="29">
        <v>4.8122900696723772</v>
      </c>
      <c r="ID181" s="29">
        <v>13.002198198991049</v>
      </c>
      <c r="IE181" s="29">
        <v>30.827300686000001</v>
      </c>
      <c r="IF181" s="29">
        <v>6.6843532613453593</v>
      </c>
      <c r="IG181" s="29">
        <v>4.8041763013161125</v>
      </c>
      <c r="IH181" s="29">
        <v>12.754293321580757</v>
      </c>
      <c r="II181" s="29">
        <v>30.973889852999999</v>
      </c>
      <c r="IJ181" s="29">
        <v>6.6498153225438958</v>
      </c>
      <c r="IK181" s="29">
        <v>4.7793532046605502</v>
      </c>
      <c r="IL181" s="29">
        <v>12.559969435082872</v>
      </c>
      <c r="IM181" s="29">
        <v>31.177775219000001</v>
      </c>
      <c r="IN181" s="29">
        <v>6.6109659526321121</v>
      </c>
      <c r="IO181" s="29">
        <v>4.7514313975755531</v>
      </c>
      <c r="IP181" s="29">
        <v>12.209799943979835</v>
      </c>
      <c r="IQ181" s="29">
        <v>31.461179873999999</v>
      </c>
      <c r="IR181" s="29">
        <v>6.5678023061429656</v>
      </c>
      <c r="IS181" s="29">
        <v>4.7204088349679321</v>
      </c>
      <c r="IT181" s="29">
        <v>11.925432637568409</v>
      </c>
      <c r="IU181" s="29">
        <v>31.802962801</v>
      </c>
      <c r="IV181" s="29">
        <v>6.5202254750987834</v>
      </c>
      <c r="IW181" s="29">
        <v>4.6862144297266717</v>
      </c>
      <c r="IX181" s="29">
        <v>11.722769511916155</v>
      </c>
      <c r="IY181" s="29">
        <v>32.263519842999997</v>
      </c>
      <c r="IZ181" s="29">
        <v>6.4694103849570732</v>
      </c>
      <c r="JA181" s="29">
        <v>4.6496926239119221</v>
      </c>
      <c r="JB181" s="29">
        <v>11.3421537561957</v>
      </c>
      <c r="JC181" s="29">
        <v>32.805353507999996</v>
      </c>
      <c r="JD181" s="29">
        <v>6.4156237046431137</v>
      </c>
      <c r="JE181" s="29">
        <v>4.6110350777308904</v>
      </c>
      <c r="JF181" s="29">
        <v>11.04404840775647</v>
      </c>
      <c r="JG181" s="29">
        <v>33.471587614999997</v>
      </c>
      <c r="JH181" s="29">
        <v>6.027960844156147</v>
      </c>
      <c r="JI181" s="29">
        <v>4.3324141469638269</v>
      </c>
      <c r="JJ181" s="29">
        <v>10.367530440811372</v>
      </c>
      <c r="JK181" s="29">
        <v>34.822587157612979</v>
      </c>
      <c r="JL181" s="29">
        <v>5.7332734591481556</v>
      </c>
      <c r="JM181" s="29">
        <v>4.1206165210754451</v>
      </c>
      <c r="JN181" s="29">
        <v>0.99937547394668513</v>
      </c>
      <c r="JO181" s="29">
        <v>19.653826942391643</v>
      </c>
      <c r="JP181" s="29">
        <v>3.235852748949771</v>
      </c>
      <c r="JQ181" s="29">
        <v>2.3256710833867902</v>
      </c>
      <c r="JR181" s="29">
        <v>-8.16522180062546</v>
      </c>
      <c r="JS181" s="29">
        <v>23.122113401498897</v>
      </c>
      <c r="JT181" s="29">
        <v>3.8068796693425986</v>
      </c>
      <c r="JU181" s="29">
        <v>2.7360793743771734</v>
      </c>
      <c r="JV181" s="29">
        <v>-14.544344264268489</v>
      </c>
      <c r="JW181" s="29">
        <v>18.056707405389094</v>
      </c>
      <c r="JX181" s="29">
        <v>2.9728991949493513</v>
      </c>
      <c r="JY181" s="29">
        <v>2.1366811866706783</v>
      </c>
      <c r="JZ181" s="29">
        <v>-14.810143872337349</v>
      </c>
    </row>
    <row r="182" spans="1:286" ht="15" thickBot="1" x14ac:dyDescent="0.35">
      <c r="A182" s="2"/>
      <c r="B182" s="74" t="s">
        <v>673</v>
      </c>
      <c r="C182" s="74" t="s">
        <v>548</v>
      </c>
      <c r="D182" s="74" t="s">
        <v>880</v>
      </c>
      <c r="E182" s="87">
        <v>378620</v>
      </c>
      <c r="F182" s="84">
        <v>416362</v>
      </c>
      <c r="G182" s="22">
        <v>23.861311388000001</v>
      </c>
      <c r="H182" s="22">
        <v>13.959935024727748</v>
      </c>
      <c r="I182" s="22">
        <v>10.033280168111798</v>
      </c>
      <c r="J182" s="22">
        <v>8.8816568144939758</v>
      </c>
      <c r="K182" s="22">
        <v>23.855660714999999</v>
      </c>
      <c r="L182" s="22">
        <v>13.953396092977094</v>
      </c>
      <c r="M182" s="22">
        <v>10.028580509113509</v>
      </c>
      <c r="N182" s="22">
        <v>8.9710473090642413</v>
      </c>
      <c r="O182" s="22">
        <v>23.927452209999998</v>
      </c>
      <c r="P182" s="22">
        <v>13.944977606732435</v>
      </c>
      <c r="Q182" s="22">
        <v>10.022529977292663</v>
      </c>
      <c r="R182" s="22">
        <v>8.6182708128455214</v>
      </c>
      <c r="S182" s="22">
        <v>24.018982483999999</v>
      </c>
      <c r="T182" s="22">
        <v>13.92519276404283</v>
      </c>
      <c r="U182" s="22">
        <v>10.008310221295575</v>
      </c>
      <c r="V182" s="22">
        <v>8.3529564528334834</v>
      </c>
      <c r="W182" s="22">
        <v>24.137808542999998</v>
      </c>
      <c r="X182" s="22">
        <v>13.90157270258284</v>
      </c>
      <c r="Y182" s="22">
        <v>9.9913340180542054</v>
      </c>
      <c r="Z182" s="22">
        <v>8.0416495781824899</v>
      </c>
      <c r="AA182" s="22">
        <v>24.292467059</v>
      </c>
      <c r="AB182" s="22">
        <v>13.87406293295078</v>
      </c>
      <c r="AC182" s="22">
        <v>9.9715622049626855</v>
      </c>
      <c r="AD182" s="22">
        <v>7.5638844016949758</v>
      </c>
      <c r="AE182" s="22">
        <v>24.471831463000001</v>
      </c>
      <c r="AF182" s="22">
        <v>13.841992298563296</v>
      </c>
      <c r="AG182" s="22">
        <v>9.9485124085697407</v>
      </c>
      <c r="AH182" s="22">
        <v>7.0920692589296692</v>
      </c>
      <c r="AI182" s="22">
        <v>24.701666545000002</v>
      </c>
      <c r="AJ182" s="22">
        <v>13.805369361465386</v>
      </c>
      <c r="AK182" s="22">
        <v>9.9221907825856963</v>
      </c>
      <c r="AL182" s="22">
        <v>6.64914537658575</v>
      </c>
      <c r="AM182" s="22">
        <v>24.957116537000001</v>
      </c>
      <c r="AN182" s="22">
        <v>13.765499109780935</v>
      </c>
      <c r="AO182" s="22">
        <v>9.8935352476699059</v>
      </c>
      <c r="AP182" s="22">
        <v>6.1405252685088101</v>
      </c>
      <c r="AQ182" s="22">
        <v>25.255357946</v>
      </c>
      <c r="AR182" s="22">
        <v>13.34991070458276</v>
      </c>
      <c r="AS182" s="22">
        <v>9.5948436780754847</v>
      </c>
      <c r="AT182" s="22">
        <v>5.5189926111518908</v>
      </c>
      <c r="AU182" s="22">
        <v>26.464147375</v>
      </c>
      <c r="AV182" s="22">
        <v>13.078057558119765</v>
      </c>
      <c r="AW182" s="22">
        <v>9.3994574690269115</v>
      </c>
      <c r="AX182" s="22">
        <v>2.6819219765571454</v>
      </c>
      <c r="AY182" s="22">
        <v>27.231742519000001</v>
      </c>
      <c r="AZ182" s="22">
        <v>11.956399399769854</v>
      </c>
      <c r="BA182" s="22">
        <v>8.5932996655959872</v>
      </c>
      <c r="BB182" s="22">
        <v>0.58120609973181914</v>
      </c>
      <c r="BC182" s="22">
        <v>27.574698752</v>
      </c>
      <c r="BD182" s="22">
        <v>11.724660202376578</v>
      </c>
      <c r="BE182" s="22">
        <v>8.4267441415723034</v>
      </c>
      <c r="BF182" s="22">
        <v>-3.7958606389416616E-2</v>
      </c>
      <c r="BG182" s="22">
        <v>27.720765356000001</v>
      </c>
      <c r="BH182" s="22">
        <v>11.499853863139268</v>
      </c>
      <c r="BI182" s="22">
        <v>8.2651713992106668</v>
      </c>
      <c r="BJ182" s="22">
        <v>2.3865671766209573E-2</v>
      </c>
      <c r="BK182" s="25">
        <v>23.882599749000001</v>
      </c>
      <c r="BL182" s="25">
        <v>13.96153194719229</v>
      </c>
      <c r="BM182" s="25">
        <v>10.034427907729862</v>
      </c>
      <c r="BN182" s="25">
        <v>8.828930621898591</v>
      </c>
      <c r="BO182" s="25">
        <v>23.887552948</v>
      </c>
      <c r="BP182" s="25">
        <v>13.957899774923876</v>
      </c>
      <c r="BQ182" s="25">
        <v>10.031817394004454</v>
      </c>
      <c r="BR182" s="25">
        <v>8.9122126756180879</v>
      </c>
      <c r="BS182" s="25">
        <v>23.939120697</v>
      </c>
      <c r="BT182" s="25">
        <v>13.953831071788921</v>
      </c>
      <c r="BU182" s="25">
        <v>10.028893136950137</v>
      </c>
      <c r="BV182" s="25">
        <v>8.6645462341147059</v>
      </c>
      <c r="BW182" s="25">
        <v>23.993426239000001</v>
      </c>
      <c r="BX182" s="25">
        <v>13.946864787070103</v>
      </c>
      <c r="BY182" s="25">
        <v>10.023886330959211</v>
      </c>
      <c r="BZ182" s="25">
        <v>8.5070605809452662</v>
      </c>
      <c r="CA182" s="25">
        <v>24.052780835</v>
      </c>
      <c r="CB182" s="25">
        <v>13.939232318673861</v>
      </c>
      <c r="CC182" s="25">
        <v>10.018400725642417</v>
      </c>
      <c r="CD182" s="25">
        <v>8.3053996032697643</v>
      </c>
      <c r="CE182" s="25">
        <v>24.126432274999999</v>
      </c>
      <c r="CF182" s="25">
        <v>13.930879422618295</v>
      </c>
      <c r="CG182" s="25">
        <v>10.012397334781918</v>
      </c>
      <c r="CH182" s="25">
        <v>7.9868428694684432</v>
      </c>
      <c r="CI182" s="25">
        <v>24.207666978999999</v>
      </c>
      <c r="CJ182" s="25">
        <v>13.921966149062044</v>
      </c>
      <c r="CK182" s="25">
        <v>10.005991189578056</v>
      </c>
      <c r="CL182" s="25">
        <v>7.6519267538967739</v>
      </c>
      <c r="CM182" s="25">
        <v>24.304670961999999</v>
      </c>
      <c r="CN182" s="25">
        <v>13.912321296372365</v>
      </c>
      <c r="CO182" s="25">
        <v>9.9990592440464816</v>
      </c>
      <c r="CP182" s="25">
        <v>7.3733463017930205</v>
      </c>
      <c r="CQ182" s="25">
        <v>24.414601906000001</v>
      </c>
      <c r="CR182" s="25">
        <v>13.902302213178125</v>
      </c>
      <c r="CS182" s="25">
        <v>9.9918583316828222</v>
      </c>
      <c r="CT182" s="25">
        <v>7.0211805577045148</v>
      </c>
      <c r="CU182" s="25">
        <v>24.541202113000001</v>
      </c>
      <c r="CV182" s="25">
        <v>13.574879892269864</v>
      </c>
      <c r="CW182" s="25">
        <v>9.7565334628244145</v>
      </c>
      <c r="CX182" s="25">
        <v>6.5454103894548741</v>
      </c>
      <c r="CY182" s="25">
        <v>25.029837730000001</v>
      </c>
      <c r="CZ182" s="25">
        <v>13.530674966318713</v>
      </c>
      <c r="DA182" s="25">
        <v>9.7247625121650518</v>
      </c>
      <c r="DB182" s="25">
        <v>4.5122044718317724</v>
      </c>
      <c r="DC182" s="25">
        <v>25.547794879000001</v>
      </c>
      <c r="DD182" s="25">
        <v>12.854242311699023</v>
      </c>
      <c r="DE182" s="25">
        <v>9.2385970445867862</v>
      </c>
      <c r="DF182" s="25">
        <v>2.4051022584928745</v>
      </c>
      <c r="DG182" s="25">
        <v>26.107259884000001</v>
      </c>
      <c r="DH182" s="25">
        <v>12.7910085095117</v>
      </c>
      <c r="DI182" s="25">
        <v>9.1931496659051124</v>
      </c>
      <c r="DJ182" s="25">
        <v>0.61323902268694042</v>
      </c>
      <c r="DK182" s="25">
        <v>26.467068329</v>
      </c>
      <c r="DL182" s="25">
        <v>12.467900664319078</v>
      </c>
      <c r="DM182" s="25">
        <v>8.9609256956939269</v>
      </c>
      <c r="DN182" s="25">
        <v>-1.0146456459430908E-2</v>
      </c>
      <c r="DO182" s="27">
        <v>23.860552284000001</v>
      </c>
      <c r="DP182" s="27">
        <v>13.960393207629135</v>
      </c>
      <c r="DQ182" s="27">
        <v>10.033609473184471</v>
      </c>
      <c r="DR182" s="27">
        <v>8.8848901368882434</v>
      </c>
      <c r="DS182" s="27">
        <v>23.845224172000002</v>
      </c>
      <c r="DT182" s="27">
        <v>13.955359905590845</v>
      </c>
      <c r="DU182" s="27">
        <v>10.029991939905738</v>
      </c>
      <c r="DV182" s="27">
        <v>9.0193896346429288</v>
      </c>
      <c r="DW182" s="27">
        <v>23.900827188000001</v>
      </c>
      <c r="DX182" s="27">
        <v>13.949649525841371</v>
      </c>
      <c r="DY182" s="27">
        <v>10.025887777544575</v>
      </c>
      <c r="DZ182" s="27">
        <v>8.7283564510241067</v>
      </c>
      <c r="EA182" s="27">
        <v>23.974103567</v>
      </c>
      <c r="EB182" s="27">
        <v>13.934101865462829</v>
      </c>
      <c r="EC182" s="27">
        <v>10.014713367902965</v>
      </c>
      <c r="ED182" s="27">
        <v>8.5204207192335453</v>
      </c>
      <c r="EE182" s="27">
        <v>24.070218273000002</v>
      </c>
      <c r="EF182" s="27">
        <v>13.917091738400353</v>
      </c>
      <c r="EG182" s="27">
        <v>10.002487854660195</v>
      </c>
      <c r="EH182" s="27">
        <v>8.2712598762705234</v>
      </c>
      <c r="EI182" s="27">
        <v>24.190623737999999</v>
      </c>
      <c r="EJ182" s="27">
        <v>13.898793944641515</v>
      </c>
      <c r="EK182" s="27">
        <v>9.9893368700090814</v>
      </c>
      <c r="EL182" s="27">
        <v>7.9099000791207441</v>
      </c>
      <c r="EM182" s="27">
        <v>24.326939282000001</v>
      </c>
      <c r="EN182" s="27">
        <v>13.879143447544042</v>
      </c>
      <c r="EO182" s="27">
        <v>9.9752136708342736</v>
      </c>
      <c r="EP182" s="27">
        <v>7.542316291793183</v>
      </c>
      <c r="EQ182" s="27">
        <v>24.497864361000001</v>
      </c>
      <c r="ER182" s="27">
        <v>13.858294337071932</v>
      </c>
      <c r="ES182" s="27">
        <v>9.9602290046268696</v>
      </c>
      <c r="ET182" s="27">
        <v>7.2268122826636638</v>
      </c>
      <c r="EU182" s="27">
        <v>24.696038744999999</v>
      </c>
      <c r="EV182" s="27">
        <v>13.836548995236116</v>
      </c>
      <c r="EW182" s="27">
        <v>9.944600199291914</v>
      </c>
      <c r="EX182" s="27">
        <v>6.8438209890304176</v>
      </c>
      <c r="EY182" s="27">
        <v>24.922195246000001</v>
      </c>
      <c r="EZ182" s="27">
        <v>13.481095221235705</v>
      </c>
      <c r="FA182" s="27">
        <v>9.6891285731674675</v>
      </c>
      <c r="FB182" s="27">
        <v>6.3490037094753333</v>
      </c>
      <c r="FC182" s="27">
        <v>25.989672718999998</v>
      </c>
      <c r="FD182" s="27">
        <v>13.342346984975642</v>
      </c>
      <c r="FE182" s="27">
        <v>9.5894074838670722</v>
      </c>
      <c r="FF182" s="27">
        <v>4.1051537760042685</v>
      </c>
      <c r="FG182" s="27">
        <v>26.627821998999998</v>
      </c>
      <c r="FH182" s="27">
        <v>12.608470006891265</v>
      </c>
      <c r="FI182" s="27">
        <v>9.0619556499577385</v>
      </c>
      <c r="FJ182" s="27">
        <v>2.4082878798266876</v>
      </c>
      <c r="FK182" s="27">
        <v>26.920769570000001</v>
      </c>
      <c r="FL182" s="27">
        <v>12.464164430801459</v>
      </c>
      <c r="FM182" s="27">
        <v>8.958240391099789</v>
      </c>
      <c r="FN182" s="27">
        <v>1.9030653945522289</v>
      </c>
      <c r="FO182" s="27">
        <v>27.014766141999999</v>
      </c>
      <c r="FP182" s="27">
        <v>12.320334262567668</v>
      </c>
      <c r="FQ182" s="27">
        <v>8.8548668172285581</v>
      </c>
      <c r="FR182" s="27">
        <v>2.0888933837506194</v>
      </c>
      <c r="FS182" s="28">
        <v>23.861705832999998</v>
      </c>
      <c r="FT182" s="28">
        <v>13.959934954607816</v>
      </c>
      <c r="FU182" s="28">
        <v>10.03328011771522</v>
      </c>
      <c r="FV182" s="28">
        <v>8.8765636620761317</v>
      </c>
      <c r="FW182" s="28">
        <v>23.859341722</v>
      </c>
      <c r="FX182" s="28">
        <v>13.953395797471643</v>
      </c>
      <c r="FY182" s="28">
        <v>10.028580296727922</v>
      </c>
      <c r="FZ182" s="28">
        <v>8.9855068690744559</v>
      </c>
      <c r="GA182" s="28">
        <v>23.950110321</v>
      </c>
      <c r="GB182" s="28">
        <v>13.944976990077675</v>
      </c>
      <c r="GC182" s="28">
        <v>10.022529534090745</v>
      </c>
      <c r="GD182" s="28">
        <v>8.6699056010799147</v>
      </c>
      <c r="GE182" s="28">
        <v>24.081039575999998</v>
      </c>
      <c r="GF182" s="28">
        <v>13.924348800080175</v>
      </c>
      <c r="GG182" s="28">
        <v>10.007703647778284</v>
      </c>
      <c r="GH182" s="28">
        <v>8.4616976819799792</v>
      </c>
      <c r="GI182" s="28">
        <v>24.264016406</v>
      </c>
      <c r="GJ182" s="28">
        <v>13.899836298541295</v>
      </c>
      <c r="GK182" s="28">
        <v>9.9900860302804091</v>
      </c>
      <c r="GL182" s="28">
        <v>8.229593441353737</v>
      </c>
      <c r="GM182" s="28">
        <v>24.516217014999999</v>
      </c>
      <c r="GN182" s="28">
        <v>13.871422370787158</v>
      </c>
      <c r="GO182" s="28">
        <v>9.9696643809440193</v>
      </c>
      <c r="GP182" s="28">
        <v>7.9106179811218453</v>
      </c>
      <c r="GQ182" s="28">
        <v>24.825264624999999</v>
      </c>
      <c r="GR182" s="28">
        <v>13.838413649644187</v>
      </c>
      <c r="GS182" s="28">
        <v>9.9459403631293331</v>
      </c>
      <c r="GT182" s="28">
        <v>7.6053393092259292</v>
      </c>
      <c r="GU182" s="28">
        <v>25.184484308000002</v>
      </c>
      <c r="GV182" s="28">
        <v>13.800851528513942</v>
      </c>
      <c r="GW182" s="28">
        <v>9.9189437270890704</v>
      </c>
      <c r="GX182" s="28">
        <v>7.3568701304998729</v>
      </c>
      <c r="GY182" s="28">
        <v>25.391855662000001</v>
      </c>
      <c r="GZ182" s="28">
        <v>13.760030951139848</v>
      </c>
      <c r="HA182" s="28">
        <v>9.8896051743885831</v>
      </c>
      <c r="HB182" s="28">
        <v>7.0915183514681939</v>
      </c>
      <c r="HC182" s="28">
        <v>25.631720905999998</v>
      </c>
      <c r="HD182" s="28">
        <v>13.390753065565312</v>
      </c>
      <c r="HE182" s="28">
        <v>9.6241978870842839</v>
      </c>
      <c r="HF182" s="28">
        <v>6.7723675071385472</v>
      </c>
      <c r="HG182" s="28">
        <v>26.752577102</v>
      </c>
      <c r="HH182" s="28">
        <v>13.114476151245016</v>
      </c>
      <c r="HI182" s="28">
        <v>9.4256322289743526</v>
      </c>
      <c r="HJ182" s="28">
        <v>5.0074436255840205</v>
      </c>
      <c r="HK182" s="28">
        <v>28.031558499999999</v>
      </c>
      <c r="HL182" s="28">
        <v>11.631445801336813</v>
      </c>
      <c r="HM182" s="28">
        <v>8.3597491161887287</v>
      </c>
      <c r="HN182" s="28">
        <v>-2.419645316241315</v>
      </c>
      <c r="HO182" s="28">
        <v>28.751121315999999</v>
      </c>
      <c r="HP182" s="28">
        <v>11.398520588615522</v>
      </c>
      <c r="HQ182" s="28">
        <v>8.1923411795966086</v>
      </c>
      <c r="HR182" s="28">
        <v>-9.7417993708586081</v>
      </c>
      <c r="HS182" s="28">
        <v>28.924496990999998</v>
      </c>
      <c r="HT182" s="28">
        <v>9.3392171047599906</v>
      </c>
      <c r="HU182" s="28">
        <v>6.7122792188430189</v>
      </c>
      <c r="HV182" s="28">
        <v>-15.436604987465635</v>
      </c>
      <c r="HW182" s="29">
        <v>23.840380648</v>
      </c>
      <c r="HX182" s="29">
        <v>13.960438077977862</v>
      </c>
      <c r="HY182" s="29">
        <v>10.033641722387582</v>
      </c>
      <c r="HZ182" s="29">
        <v>8.9465338054650392</v>
      </c>
      <c r="IA182" s="29">
        <v>23.816923406000001</v>
      </c>
      <c r="IB182" s="29">
        <v>13.95551973957974</v>
      </c>
      <c r="IC182" s="29">
        <v>10.030106815740629</v>
      </c>
      <c r="ID182" s="29">
        <v>9.1226507343980163</v>
      </c>
      <c r="IE182" s="29">
        <v>23.886129783000001</v>
      </c>
      <c r="IF182" s="29">
        <v>13.949561660551717</v>
      </c>
      <c r="IG182" s="29">
        <v>10.025824627030866</v>
      </c>
      <c r="IH182" s="29">
        <v>8.8755230627223529</v>
      </c>
      <c r="II182" s="29">
        <v>23.999092009000002</v>
      </c>
      <c r="IJ182" s="29">
        <v>13.924497582165282</v>
      </c>
      <c r="IK182" s="29">
        <v>10.007810580392313</v>
      </c>
      <c r="IL182" s="29">
        <v>8.716928124145964</v>
      </c>
      <c r="IM182" s="29">
        <v>24.161642191999999</v>
      </c>
      <c r="IN182" s="29">
        <v>13.896744445264382</v>
      </c>
      <c r="IO182" s="29">
        <v>9.9878638544528684</v>
      </c>
      <c r="IP182" s="29">
        <v>8.5361574782107184</v>
      </c>
      <c r="IQ182" s="29">
        <v>24.394614208</v>
      </c>
      <c r="IR182" s="29">
        <v>13.866168562783264</v>
      </c>
      <c r="IS182" s="29">
        <v>9.9658883656861281</v>
      </c>
      <c r="IT182" s="29">
        <v>8.2216286069774505</v>
      </c>
      <c r="IU182" s="29">
        <v>24.683417269</v>
      </c>
      <c r="IV182" s="29">
        <v>13.832939728947359</v>
      </c>
      <c r="IW182" s="29">
        <v>9.9420061485450955</v>
      </c>
      <c r="IX182" s="29">
        <v>7.9437223495729103</v>
      </c>
      <c r="IY182" s="29">
        <v>25.039848741</v>
      </c>
      <c r="IZ182" s="29">
        <v>13.797681741735255</v>
      </c>
      <c r="JA182" s="29">
        <v>9.9166655389193252</v>
      </c>
      <c r="JB182" s="29">
        <v>7.7282228850547199</v>
      </c>
      <c r="JC182" s="29">
        <v>25.237467028000001</v>
      </c>
      <c r="JD182" s="29">
        <v>13.760557504786341</v>
      </c>
      <c r="JE182" s="29">
        <v>9.8899836188619581</v>
      </c>
      <c r="JF182" s="29">
        <v>7.4874440728005212</v>
      </c>
      <c r="JG182" s="29">
        <v>25.498897503999999</v>
      </c>
      <c r="JH182" s="29">
        <v>13.647884342414699</v>
      </c>
      <c r="JI182" s="29">
        <v>9.8090031985735138</v>
      </c>
      <c r="JJ182" s="29">
        <v>6.8614141540495446</v>
      </c>
      <c r="JK182" s="29">
        <v>27.325056513</v>
      </c>
      <c r="JL182" s="29">
        <v>13.422065702518767</v>
      </c>
      <c r="JM182" s="29">
        <v>9.6467028957967091</v>
      </c>
      <c r="JN182" s="29">
        <v>-1.087621418182465</v>
      </c>
      <c r="JO182" s="29">
        <v>28.604164396000002</v>
      </c>
      <c r="JP182" s="29">
        <v>10.568757253288561</v>
      </c>
      <c r="JQ182" s="29">
        <v>7.5959739327709253</v>
      </c>
      <c r="JR182" s="29">
        <v>-8.5194086305326806</v>
      </c>
      <c r="JS182" s="29">
        <v>28.795466116</v>
      </c>
      <c r="JT182" s="29">
        <v>10.398709161473777</v>
      </c>
      <c r="JU182" s="29">
        <v>7.4737570210010373</v>
      </c>
      <c r="JV182" s="29">
        <v>-14.785081897814607</v>
      </c>
      <c r="JW182" s="29">
        <v>28.312259423</v>
      </c>
      <c r="JX182" s="29">
        <v>9.786444492868501</v>
      </c>
      <c r="JY182" s="29">
        <v>7.0337103484147034</v>
      </c>
      <c r="JZ182" s="29">
        <v>-14.893352624568173</v>
      </c>
    </row>
    <row r="183" spans="1:286" ht="15" thickBot="1" x14ac:dyDescent="0.35">
      <c r="A183" s="2"/>
      <c r="B183" s="74" t="s">
        <v>674</v>
      </c>
      <c r="C183" s="74" t="s">
        <v>484</v>
      </c>
      <c r="D183" s="74" t="s">
        <v>876</v>
      </c>
      <c r="E183" s="87">
        <v>394658</v>
      </c>
      <c r="F183" s="84">
        <v>400360</v>
      </c>
      <c r="G183" s="22">
        <v>23.74228407063158</v>
      </c>
      <c r="H183" s="22">
        <v>6.6899943142090237</v>
      </c>
      <c r="I183" s="22">
        <v>4.8802577107353526</v>
      </c>
      <c r="J183" s="22">
        <v>10.198700566839765</v>
      </c>
      <c r="K183" s="22">
        <v>23.696563681631577</v>
      </c>
      <c r="L183" s="22">
        <v>6.6809454048646666</v>
      </c>
      <c r="M183" s="22">
        <v>4.8736566573521314</v>
      </c>
      <c r="N183" s="22">
        <v>10.128338798081352</v>
      </c>
      <c r="O183" s="22">
        <v>23.754339569631579</v>
      </c>
      <c r="P183" s="22">
        <v>6.668804657235774</v>
      </c>
      <c r="Q183" s="22">
        <v>4.8648001509864747</v>
      </c>
      <c r="R183" s="22">
        <v>9.8730500619807415</v>
      </c>
      <c r="S183" s="22">
        <v>23.818861944631578</v>
      </c>
      <c r="T183" s="22">
        <v>6.648627477537933</v>
      </c>
      <c r="U183" s="22">
        <v>4.8500811793137881</v>
      </c>
      <c r="V183" s="22">
        <v>9.6576485706282877</v>
      </c>
      <c r="W183" s="22">
        <v>23.90130499163158</v>
      </c>
      <c r="X183" s="22">
        <v>6.6220839276073615</v>
      </c>
      <c r="Y183" s="22">
        <v>4.8307180291921457</v>
      </c>
      <c r="Z183" s="22">
        <v>9.4983906452497493</v>
      </c>
      <c r="AA183" s="22">
        <v>24.008642497631577</v>
      </c>
      <c r="AB183" s="22">
        <v>6.5891193118154279</v>
      </c>
      <c r="AC183" s="22">
        <v>4.8066708009219621</v>
      </c>
      <c r="AD183" s="22">
        <v>9.2833227425662468</v>
      </c>
      <c r="AE183" s="22">
        <v>24.13264632463158</v>
      </c>
      <c r="AF183" s="22">
        <v>6.5482618923856393</v>
      </c>
      <c r="AG183" s="22">
        <v>4.7768658822855636</v>
      </c>
      <c r="AH183" s="22">
        <v>9.0041535562081982</v>
      </c>
      <c r="AI183" s="22">
        <v>24.287988255631578</v>
      </c>
      <c r="AJ183" s="22">
        <v>6.4997185486740854</v>
      </c>
      <c r="AK183" s="22">
        <v>4.7414541888929369</v>
      </c>
      <c r="AL183" s="22">
        <v>8.6791668646629319</v>
      </c>
      <c r="AM183" s="22">
        <v>24.466200700631578</v>
      </c>
      <c r="AN183" s="22">
        <v>6.445535078786242</v>
      </c>
      <c r="AO183" s="22">
        <v>4.7019281019793917</v>
      </c>
      <c r="AP183" s="22">
        <v>8.3961450616640327</v>
      </c>
      <c r="AQ183" s="22">
        <v>24.670083709631577</v>
      </c>
      <c r="AR183" s="22">
        <v>6.0953112637065203</v>
      </c>
      <c r="AS183" s="22">
        <v>4.4464447048715954</v>
      </c>
      <c r="AT183" s="22">
        <v>7.9914824136237677</v>
      </c>
      <c r="AU183" s="22">
        <v>25.757939733631581</v>
      </c>
      <c r="AV183" s="22">
        <v>5.6967328818714895</v>
      </c>
      <c r="AW183" s="22">
        <v>4.1556873245325043</v>
      </c>
      <c r="AX183" s="22">
        <v>6.033216256289565</v>
      </c>
      <c r="AY183" s="22">
        <v>26.434069226631578</v>
      </c>
      <c r="AZ183" s="22">
        <v>4.6778505401282677</v>
      </c>
      <c r="BA183" s="22">
        <v>3.4124268416254493</v>
      </c>
      <c r="BB183" s="22">
        <v>4.6888560337224447</v>
      </c>
      <c r="BC183" s="22">
        <v>26.636167616631578</v>
      </c>
      <c r="BD183" s="22">
        <v>4.4738212705281528</v>
      </c>
      <c r="BE183" s="22">
        <v>3.2635903300507172</v>
      </c>
      <c r="BF183" s="22">
        <v>4.2456359506858945</v>
      </c>
      <c r="BG183" s="22">
        <v>26.71843586163158</v>
      </c>
      <c r="BH183" s="22">
        <v>4.6247853581622458</v>
      </c>
      <c r="BI183" s="22">
        <v>3.3737165301815044</v>
      </c>
      <c r="BJ183" s="22">
        <v>4.2879958717394331</v>
      </c>
      <c r="BK183" s="25">
        <v>23.757304533631579</v>
      </c>
      <c r="BL183" s="25">
        <v>6.6934841313886091</v>
      </c>
      <c r="BM183" s="25">
        <v>4.8828034837808625</v>
      </c>
      <c r="BN183" s="25">
        <v>10.157661000733508</v>
      </c>
      <c r="BO183" s="25">
        <v>23.717768576631578</v>
      </c>
      <c r="BP183" s="25">
        <v>6.6899838217675569</v>
      </c>
      <c r="BQ183" s="25">
        <v>4.8802500566453837</v>
      </c>
      <c r="BR183" s="25">
        <v>10.147806809974973</v>
      </c>
      <c r="BS183" s="25">
        <v>23.745121862631578</v>
      </c>
      <c r="BT183" s="25">
        <v>6.6858925299256615</v>
      </c>
      <c r="BU183" s="25">
        <v>4.8772655162077534</v>
      </c>
      <c r="BV183" s="25">
        <v>10.012149501558461</v>
      </c>
      <c r="BW183" s="25">
        <v>23.769578146631581</v>
      </c>
      <c r="BX183" s="25">
        <v>6.6800691312121181</v>
      </c>
      <c r="BY183" s="25">
        <v>4.8730174279225213</v>
      </c>
      <c r="BZ183" s="25">
        <v>9.853407098749658</v>
      </c>
      <c r="CA183" s="25">
        <v>23.801838315631578</v>
      </c>
      <c r="CB183" s="25">
        <v>6.673191117363479</v>
      </c>
      <c r="CC183" s="25">
        <v>4.8680000125791221</v>
      </c>
      <c r="CD183" s="25">
        <v>9.776751222737678</v>
      </c>
      <c r="CE183" s="25">
        <v>23.84395171663158</v>
      </c>
      <c r="CF183" s="25">
        <v>6.6653149650014587</v>
      </c>
      <c r="CG183" s="25">
        <v>4.8622544690867997</v>
      </c>
      <c r="CH183" s="25">
        <v>9.6051204483320731</v>
      </c>
      <c r="CI183" s="25">
        <v>23.892094927631579</v>
      </c>
      <c r="CJ183" s="25">
        <v>6.6563503123879544</v>
      </c>
      <c r="CK183" s="25">
        <v>4.8557148798156708</v>
      </c>
      <c r="CL183" s="25">
        <v>9.3929410833582789</v>
      </c>
      <c r="CM183" s="25">
        <v>23.94948011063158</v>
      </c>
      <c r="CN183" s="25">
        <v>6.646258490049096</v>
      </c>
      <c r="CO183" s="25">
        <v>4.8483530359229219</v>
      </c>
      <c r="CP183" s="25">
        <v>9.1938096249363408</v>
      </c>
      <c r="CQ183" s="25">
        <v>24.01546539263158</v>
      </c>
      <c r="CR183" s="25">
        <v>6.6354049828208348</v>
      </c>
      <c r="CS183" s="25">
        <v>4.8404355535079153</v>
      </c>
      <c r="CT183" s="25">
        <v>8.9800801912129273</v>
      </c>
      <c r="CU183" s="25">
        <v>24.09226244763158</v>
      </c>
      <c r="CV183" s="25">
        <v>6.3332061097532941</v>
      </c>
      <c r="CW183" s="25">
        <v>4.619985682970503</v>
      </c>
      <c r="CX183" s="25">
        <v>8.6811179863258108</v>
      </c>
      <c r="CY183" s="25">
        <v>24.404555848631578</v>
      </c>
      <c r="CZ183" s="25">
        <v>6.2665580773373142</v>
      </c>
      <c r="DA183" s="25">
        <v>4.5713668712306186</v>
      </c>
      <c r="DB183" s="25">
        <v>7.3192845802107485</v>
      </c>
      <c r="DC183" s="25">
        <v>24.756031913631578</v>
      </c>
      <c r="DD183" s="25">
        <v>5.8834426622289273</v>
      </c>
      <c r="DE183" s="25">
        <v>4.2918895098353813</v>
      </c>
      <c r="DF183" s="25">
        <v>5.8872000326651452</v>
      </c>
      <c r="DG183" s="25">
        <v>25.137974869631577</v>
      </c>
      <c r="DH183" s="25">
        <v>5.9143939492609299</v>
      </c>
      <c r="DI183" s="25">
        <v>4.3144680428057747</v>
      </c>
      <c r="DJ183" s="25">
        <v>4.6405971026675772</v>
      </c>
      <c r="DK183" s="25">
        <v>25.38978894563158</v>
      </c>
      <c r="DL183" s="25">
        <v>5.8998191780248908</v>
      </c>
      <c r="DM183" s="25">
        <v>4.3038359501064116</v>
      </c>
      <c r="DN183" s="25">
        <v>4.070309686978888</v>
      </c>
      <c r="DO183" s="27">
        <v>23.741763060631577</v>
      </c>
      <c r="DP183" s="27">
        <v>6.6907183029343456</v>
      </c>
      <c r="DQ183" s="27">
        <v>4.8807858504307386</v>
      </c>
      <c r="DR183" s="27">
        <v>10.200550797766475</v>
      </c>
      <c r="DS183" s="27">
        <v>23.689423801631577</v>
      </c>
      <c r="DT183" s="27">
        <v>6.6840437215513235</v>
      </c>
      <c r="DU183" s="27">
        <v>4.8759168362387175</v>
      </c>
      <c r="DV183" s="27">
        <v>10.156169569773096</v>
      </c>
      <c r="DW183" s="27">
        <v>23.73617573263158</v>
      </c>
      <c r="DX183" s="27">
        <v>6.6762061348382042</v>
      </c>
      <c r="DY183" s="27">
        <v>4.8701994258503385</v>
      </c>
      <c r="DZ183" s="27">
        <v>9.9361150597718524</v>
      </c>
      <c r="EA183" s="27">
        <v>23.789071456631579</v>
      </c>
      <c r="EB183" s="27">
        <v>6.662830483873365</v>
      </c>
      <c r="EC183" s="27">
        <v>4.8604420746940571</v>
      </c>
      <c r="ED183" s="27">
        <v>9.7546574134397765</v>
      </c>
      <c r="EE183" s="27">
        <v>23.856637067631578</v>
      </c>
      <c r="EF183" s="27">
        <v>6.64704569456475</v>
      </c>
      <c r="EG183" s="27">
        <v>4.8489272906572323</v>
      </c>
      <c r="EH183" s="27">
        <v>9.6320404888019997</v>
      </c>
      <c r="EI183" s="27">
        <v>23.941270338631579</v>
      </c>
      <c r="EJ183" s="27">
        <v>6.6292505931850014</v>
      </c>
      <c r="EK183" s="27">
        <v>4.8359460119530961</v>
      </c>
      <c r="EL183" s="27">
        <v>9.4675322535649205</v>
      </c>
      <c r="EM183" s="27">
        <v>24.03663783363158</v>
      </c>
      <c r="EN183" s="27">
        <v>6.6090409932503906</v>
      </c>
      <c r="EO183" s="27">
        <v>4.8212033901690559</v>
      </c>
      <c r="EP183" s="27">
        <v>9.2451116830123716</v>
      </c>
      <c r="EQ183" s="27">
        <v>24.15199530963158</v>
      </c>
      <c r="ER183" s="27">
        <v>6.5869128633123522</v>
      </c>
      <c r="ES183" s="27">
        <v>4.8050612274582596</v>
      </c>
      <c r="ET183" s="27">
        <v>9.0259478820316463</v>
      </c>
      <c r="EU183" s="27">
        <v>24.284757297631579</v>
      </c>
      <c r="EV183" s="27">
        <v>6.5632082352107997</v>
      </c>
      <c r="EW183" s="27">
        <v>4.7877690312859835</v>
      </c>
      <c r="EX183" s="27">
        <v>8.821082108852309</v>
      </c>
      <c r="EY183" s="27">
        <v>24.43983497063158</v>
      </c>
      <c r="EZ183" s="27">
        <v>6.2476554976752725</v>
      </c>
      <c r="FA183" s="27">
        <v>4.5575777025384223</v>
      </c>
      <c r="FB183" s="27">
        <v>8.5000450595918018</v>
      </c>
      <c r="FC183" s="27">
        <v>25.251492838631577</v>
      </c>
      <c r="FD183" s="27">
        <v>6.0753659906957083</v>
      </c>
      <c r="FE183" s="27">
        <v>4.4318949058983739</v>
      </c>
      <c r="FF183" s="27">
        <v>6.981958475154503</v>
      </c>
      <c r="FG183" s="27">
        <v>26.097245906631578</v>
      </c>
      <c r="FH183" s="27">
        <v>5.5655139271393201</v>
      </c>
      <c r="FI183" s="27">
        <v>4.0599649239519566</v>
      </c>
      <c r="FJ183" s="27">
        <v>5.8644618191413844</v>
      </c>
      <c r="FK183" s="27">
        <v>26.270432335631579</v>
      </c>
      <c r="FL183" s="27">
        <v>5.5058105875709646</v>
      </c>
      <c r="FM183" s="27">
        <v>4.0164121689568928</v>
      </c>
      <c r="FN183" s="27">
        <v>5.5031993040332363</v>
      </c>
      <c r="FO183" s="27">
        <v>26.322259466631579</v>
      </c>
      <c r="FP183" s="27">
        <v>5.7413870023754443</v>
      </c>
      <c r="FQ183" s="27">
        <v>4.1882618837429177</v>
      </c>
      <c r="FR183" s="27">
        <v>5.6365145261392069</v>
      </c>
      <c r="FS183" s="28">
        <v>23.742858614631579</v>
      </c>
      <c r="FT183" s="28">
        <v>6.6899942733501465</v>
      </c>
      <c r="FU183" s="28">
        <v>4.880257680929371</v>
      </c>
      <c r="FV183" s="28">
        <v>10.193242040343357</v>
      </c>
      <c r="FW183" s="28">
        <v>23.696626208631578</v>
      </c>
      <c r="FX183" s="28">
        <v>6.6809452355075791</v>
      </c>
      <c r="FY183" s="28">
        <v>4.8736565338084938</v>
      </c>
      <c r="FZ183" s="28">
        <v>10.130019950581804</v>
      </c>
      <c r="GA183" s="28">
        <v>23.76469281163158</v>
      </c>
      <c r="GB183" s="28">
        <v>6.6688043035202709</v>
      </c>
      <c r="GC183" s="28">
        <v>4.86479989295594</v>
      </c>
      <c r="GD183" s="28">
        <v>9.8959301255820833</v>
      </c>
      <c r="GE183" s="28">
        <v>23.85449186763158</v>
      </c>
      <c r="GF183" s="28">
        <v>6.648203122559285</v>
      </c>
      <c r="GG183" s="28">
        <v>4.8497716182649482</v>
      </c>
      <c r="GH183" s="28">
        <v>9.7150412281189134</v>
      </c>
      <c r="GI183" s="28">
        <v>23.980721466631579</v>
      </c>
      <c r="GJ183" s="28">
        <v>6.6212056066092009</v>
      </c>
      <c r="GK183" s="28">
        <v>4.8300773062524165</v>
      </c>
      <c r="GL183" s="28">
        <v>9.6135277397450292</v>
      </c>
      <c r="GM183" s="28">
        <v>24.153103385631578</v>
      </c>
      <c r="GN183" s="28">
        <v>6.587779870941147</v>
      </c>
      <c r="GO183" s="28">
        <v>4.805693697452547</v>
      </c>
      <c r="GP183" s="28">
        <v>9.4709975966936284</v>
      </c>
      <c r="GQ183" s="28">
        <v>24.363769310631579</v>
      </c>
      <c r="GR183" s="28">
        <v>6.5464406238820763</v>
      </c>
      <c r="GS183" s="28">
        <v>4.7755372922688339</v>
      </c>
      <c r="GT183" s="28">
        <v>9.29177533432137</v>
      </c>
      <c r="GU183" s="28">
        <v>24.642610224631579</v>
      </c>
      <c r="GV183" s="28">
        <v>6.4974147800475386</v>
      </c>
      <c r="GW183" s="28">
        <v>4.7397736217541011</v>
      </c>
      <c r="GX183" s="28">
        <v>9.1237513930746754</v>
      </c>
      <c r="GY183" s="28">
        <v>24.973469337631578</v>
      </c>
      <c r="GZ183" s="28">
        <v>6.4427420110799085</v>
      </c>
      <c r="HA183" s="28">
        <v>4.6998905979741208</v>
      </c>
      <c r="HB183" s="28">
        <v>9.0030288802400253</v>
      </c>
      <c r="HC183" s="28">
        <v>25.367184310631579</v>
      </c>
      <c r="HD183" s="28">
        <v>6.0952366686796244</v>
      </c>
      <c r="HE183" s="28">
        <v>4.4463902888380238</v>
      </c>
      <c r="HF183" s="28">
        <v>8.8016565752364215</v>
      </c>
      <c r="HG183" s="28">
        <v>26.132676458631579</v>
      </c>
      <c r="HH183" s="28">
        <v>5.6944118870436995</v>
      </c>
      <c r="HI183" s="28">
        <v>4.1539941911196943</v>
      </c>
      <c r="HJ183" s="28">
        <v>7.6387326680461403</v>
      </c>
      <c r="HK183" s="28">
        <v>26.923238082631578</v>
      </c>
      <c r="HL183" s="28">
        <v>4.3899645806118732</v>
      </c>
      <c r="HM183" s="28">
        <v>3.202418042251987</v>
      </c>
      <c r="HN183" s="28">
        <v>2.164301387467674</v>
      </c>
      <c r="HO183" s="28">
        <v>25.80228266690952</v>
      </c>
      <c r="HP183" s="28">
        <v>4.185383434114649</v>
      </c>
      <c r="HQ183" s="28">
        <v>3.0531789441643222</v>
      </c>
      <c r="HR183" s="28">
        <v>-3.2812812812973817</v>
      </c>
      <c r="HS183" s="28">
        <v>18.793438923007265</v>
      </c>
      <c r="HT183" s="28">
        <v>3.0484802043997345</v>
      </c>
      <c r="HU183" s="28">
        <v>2.2238238666283352</v>
      </c>
      <c r="HV183" s="28">
        <v>-7.3836021142218655</v>
      </c>
      <c r="HW183" s="29">
        <v>23.727289718631578</v>
      </c>
      <c r="HX183" s="29">
        <v>6.6895258995427609</v>
      </c>
      <c r="HY183" s="29">
        <v>4.8799160087578199</v>
      </c>
      <c r="HZ183" s="29">
        <v>10.261721599299841</v>
      </c>
      <c r="IA183" s="29">
        <v>23.665967520631579</v>
      </c>
      <c r="IB183" s="29">
        <v>6.6819036896480757</v>
      </c>
      <c r="IC183" s="29">
        <v>4.8743557127599031</v>
      </c>
      <c r="ID183" s="29">
        <v>10.263666174348412</v>
      </c>
      <c r="IE183" s="29">
        <v>23.718812232631578</v>
      </c>
      <c r="IF183" s="29">
        <v>6.6730425858670186</v>
      </c>
      <c r="IG183" s="29">
        <v>4.8678916609203844</v>
      </c>
      <c r="IH183" s="29">
        <v>10.089089261254619</v>
      </c>
      <c r="II183" s="29">
        <v>23.796854811631579</v>
      </c>
      <c r="IJ183" s="29">
        <v>6.6546571234398026</v>
      </c>
      <c r="IK183" s="29">
        <v>4.8544797220514253</v>
      </c>
      <c r="IL183" s="29">
        <v>9.9565867987578489</v>
      </c>
      <c r="IM183" s="29">
        <v>23.90941157163158</v>
      </c>
      <c r="IN183" s="29">
        <v>6.6333964026134487</v>
      </c>
      <c r="IO183" s="29">
        <v>4.8389703222110958</v>
      </c>
      <c r="IP183" s="29">
        <v>9.8876268221330328</v>
      </c>
      <c r="IQ183" s="29">
        <v>24.07162219963158</v>
      </c>
      <c r="IR183" s="29">
        <v>6.609405199420582</v>
      </c>
      <c r="IS183" s="29">
        <v>4.8214690734995482</v>
      </c>
      <c r="IT183" s="29">
        <v>9.8117707167629575</v>
      </c>
      <c r="IU183" s="29">
        <v>24.27182632863158</v>
      </c>
      <c r="IV183" s="29">
        <v>6.582209118007853</v>
      </c>
      <c r="IW183" s="29">
        <v>4.8016299107465459</v>
      </c>
      <c r="IX183" s="29">
        <v>9.6639240657578949</v>
      </c>
      <c r="IY183" s="29">
        <v>24.544211944631577</v>
      </c>
      <c r="IZ183" s="29">
        <v>6.552780255433337</v>
      </c>
      <c r="JA183" s="29">
        <v>4.780161965221926</v>
      </c>
      <c r="JB183" s="29">
        <v>9.5204659413221915</v>
      </c>
      <c r="JC183" s="29">
        <v>24.871476823631578</v>
      </c>
      <c r="JD183" s="29">
        <v>6.5213005446355004</v>
      </c>
      <c r="JE183" s="29">
        <v>4.757197954471339</v>
      </c>
      <c r="JF183" s="29">
        <v>9.4316271461436916</v>
      </c>
      <c r="JG183" s="29">
        <v>25.280803857631579</v>
      </c>
      <c r="JH183" s="29">
        <v>6.451730292510832</v>
      </c>
      <c r="JI183" s="29">
        <v>4.7064474241385854</v>
      </c>
      <c r="JJ183" s="29">
        <v>9.0047739327223244</v>
      </c>
      <c r="JK183" s="29">
        <v>26.473862368631579</v>
      </c>
      <c r="JL183" s="29">
        <v>6.2326706247531529</v>
      </c>
      <c r="JM183" s="29">
        <v>4.5466464463687055</v>
      </c>
      <c r="JN183" s="29">
        <v>3.152842184794082</v>
      </c>
      <c r="JO183" s="29">
        <v>27.23763086763158</v>
      </c>
      <c r="JP183" s="29">
        <v>4.4740099859161164</v>
      </c>
      <c r="JQ183" s="29">
        <v>3.2637279952988458</v>
      </c>
      <c r="JR183" s="29">
        <v>-2.3752638043343524</v>
      </c>
      <c r="JS183" s="29">
        <v>27.595554029631579</v>
      </c>
      <c r="JT183" s="29">
        <v>4.7526840799519459</v>
      </c>
      <c r="JU183" s="29">
        <v>3.4670168670564809</v>
      </c>
      <c r="JV183" s="29">
        <v>-6.9932759257102433</v>
      </c>
      <c r="JW183" s="29">
        <v>24.332855758164026</v>
      </c>
      <c r="JX183" s="29">
        <v>3.9470279707279547</v>
      </c>
      <c r="JY183" s="29">
        <v>2.8793019521288894</v>
      </c>
      <c r="JZ183" s="29">
        <v>-6.9036483835308786</v>
      </c>
    </row>
    <row r="184" spans="1:286" ht="15" thickBot="1" x14ac:dyDescent="0.35">
      <c r="A184" s="2"/>
      <c r="B184" s="74" t="s">
        <v>675</v>
      </c>
      <c r="C184" s="74" t="s">
        <v>464</v>
      </c>
      <c r="D184" s="74" t="s">
        <v>873</v>
      </c>
      <c r="E184" s="87">
        <v>345810</v>
      </c>
      <c r="F184" s="84">
        <v>538827</v>
      </c>
      <c r="G184" s="22">
        <v>26.162454556473683</v>
      </c>
      <c r="H184" s="22">
        <v>26.162454556473683</v>
      </c>
      <c r="I184" s="22">
        <v>19.583022347166867</v>
      </c>
      <c r="J184" s="22">
        <v>18.237949618084301</v>
      </c>
      <c r="K184" s="22">
        <v>26.130193267473686</v>
      </c>
      <c r="L184" s="22">
        <v>26.130193267473686</v>
      </c>
      <c r="M184" s="22">
        <v>19.57918429577019</v>
      </c>
      <c r="N184" s="22">
        <v>18.310279665867345</v>
      </c>
      <c r="O184" s="22">
        <v>26.188554119473686</v>
      </c>
      <c r="P184" s="22">
        <v>26.188554119473686</v>
      </c>
      <c r="Q184" s="22">
        <v>19.574219451900721</v>
      </c>
      <c r="R184" s="22">
        <v>18.115871465038186</v>
      </c>
      <c r="S184" s="22">
        <v>26.247747971473686</v>
      </c>
      <c r="T184" s="22">
        <v>26.247747971473686</v>
      </c>
      <c r="U184" s="22">
        <v>19.562177080748921</v>
      </c>
      <c r="V184" s="22">
        <v>17.960191110871747</v>
      </c>
      <c r="W184" s="22">
        <v>26.305114902473683</v>
      </c>
      <c r="X184" s="22">
        <v>26.305114902473683</v>
      </c>
      <c r="Y184" s="22">
        <v>19.547926111241626</v>
      </c>
      <c r="Z184" s="22">
        <v>17.796543213550727</v>
      </c>
      <c r="AA184" s="22">
        <v>26.352627534473683</v>
      </c>
      <c r="AB184" s="22">
        <v>26.352627534473683</v>
      </c>
      <c r="AC184" s="22">
        <v>19.531577451390238</v>
      </c>
      <c r="AD184" s="22">
        <v>17.716981002633766</v>
      </c>
      <c r="AE184" s="22">
        <v>26.402709741473686</v>
      </c>
      <c r="AF184" s="22">
        <v>26.402709741473686</v>
      </c>
      <c r="AG184" s="22">
        <v>19.512819164741597</v>
      </c>
      <c r="AH184" s="22">
        <v>17.510852970086141</v>
      </c>
      <c r="AI184" s="22">
        <v>26.462437852473684</v>
      </c>
      <c r="AJ184" s="22">
        <v>26.462437852473684</v>
      </c>
      <c r="AK184" s="22">
        <v>19.49183963471733</v>
      </c>
      <c r="AL184" s="22">
        <v>17.336861487010459</v>
      </c>
      <c r="AM184" s="22">
        <v>26.526213294473685</v>
      </c>
      <c r="AN184" s="22">
        <v>26.526213294473685</v>
      </c>
      <c r="AO184" s="22">
        <v>19.469239507678626</v>
      </c>
      <c r="AP184" s="22">
        <v>17.220627576357419</v>
      </c>
      <c r="AQ184" s="22">
        <v>26.604183011473687</v>
      </c>
      <c r="AR184" s="22">
        <v>26.604183011473687</v>
      </c>
      <c r="AS184" s="22">
        <v>19.337612499086784</v>
      </c>
      <c r="AT184" s="22">
        <v>17.095840560600458</v>
      </c>
      <c r="AU184" s="22">
        <v>27.121460534473684</v>
      </c>
      <c r="AV184" s="22">
        <v>26.707001785516542</v>
      </c>
      <c r="AW184" s="22">
        <v>19.194848034013344</v>
      </c>
      <c r="AX184" s="22">
        <v>15.810777059330166</v>
      </c>
      <c r="AY184" s="22">
        <v>27.469145308473685</v>
      </c>
      <c r="AZ184" s="22">
        <v>26.505285595143825</v>
      </c>
      <c r="BA184" s="22">
        <v>19.049870636276989</v>
      </c>
      <c r="BB184" s="22">
        <v>13.913376807176407</v>
      </c>
      <c r="BC184" s="22">
        <v>27.598665933473683</v>
      </c>
      <c r="BD184" s="22">
        <v>26.320129541631854</v>
      </c>
      <c r="BE184" s="22">
        <v>18.916795334965283</v>
      </c>
      <c r="BF184" s="22">
        <v>13.48785304934526</v>
      </c>
      <c r="BG184" s="22">
        <v>27.640472820473686</v>
      </c>
      <c r="BH184" s="22">
        <v>26.163402409279644</v>
      </c>
      <c r="BI184" s="22">
        <v>18.804152459045799</v>
      </c>
      <c r="BJ184" s="22">
        <v>13.443923206369295</v>
      </c>
      <c r="BK184" s="25">
        <v>26.176554280473685</v>
      </c>
      <c r="BL184" s="25">
        <v>26.176554280473685</v>
      </c>
      <c r="BM184" s="25">
        <v>19.584739343927524</v>
      </c>
      <c r="BN184" s="25">
        <v>18.210030873521085</v>
      </c>
      <c r="BO184" s="25">
        <v>26.150466069473683</v>
      </c>
      <c r="BP184" s="25">
        <v>26.150466069473683</v>
      </c>
      <c r="BQ184" s="25">
        <v>19.583442202267609</v>
      </c>
      <c r="BR184" s="25">
        <v>18.313098093057455</v>
      </c>
      <c r="BS184" s="25">
        <v>26.186625696473683</v>
      </c>
      <c r="BT184" s="25">
        <v>26.186625696473683</v>
      </c>
      <c r="BU184" s="25">
        <v>19.581977951684479</v>
      </c>
      <c r="BV184" s="25">
        <v>18.238001669370142</v>
      </c>
      <c r="BW184" s="25">
        <v>26.221692161473683</v>
      </c>
      <c r="BX184" s="25">
        <v>26.221692161473683</v>
      </c>
      <c r="BY184" s="25">
        <v>19.578579747342967</v>
      </c>
      <c r="BZ184" s="25">
        <v>18.166064991731638</v>
      </c>
      <c r="CA184" s="25">
        <v>26.262092180473687</v>
      </c>
      <c r="CB184" s="25">
        <v>26.262092180473687</v>
      </c>
      <c r="CC184" s="25">
        <v>19.574775181414932</v>
      </c>
      <c r="CD184" s="25">
        <v>18.084025781404481</v>
      </c>
      <c r="CE184" s="25">
        <v>26.284793648473684</v>
      </c>
      <c r="CF184" s="25">
        <v>26.284793648473684</v>
      </c>
      <c r="CG184" s="25">
        <v>19.570666427637406</v>
      </c>
      <c r="CH184" s="25">
        <v>18.039634716423912</v>
      </c>
      <c r="CI184" s="25">
        <v>26.309754192473683</v>
      </c>
      <c r="CJ184" s="25">
        <v>26.309754192473683</v>
      </c>
      <c r="CK184" s="25">
        <v>19.566261927437441</v>
      </c>
      <c r="CL184" s="25">
        <v>17.893432264094237</v>
      </c>
      <c r="CM184" s="25">
        <v>26.340318960473684</v>
      </c>
      <c r="CN184" s="25">
        <v>26.340318960473684</v>
      </c>
      <c r="CO184" s="25">
        <v>19.561605572923892</v>
      </c>
      <c r="CP184" s="25">
        <v>17.762806990673248</v>
      </c>
      <c r="CQ184" s="25">
        <v>26.374201609473687</v>
      </c>
      <c r="CR184" s="25">
        <v>26.374201609473687</v>
      </c>
      <c r="CS184" s="25">
        <v>19.556734188733316</v>
      </c>
      <c r="CT184" s="25">
        <v>17.734608057531755</v>
      </c>
      <c r="CU184" s="25">
        <v>26.409335509473685</v>
      </c>
      <c r="CV184" s="25">
        <v>26.409335509473685</v>
      </c>
      <c r="CW184" s="25">
        <v>19.453598995136108</v>
      </c>
      <c r="CX184" s="25">
        <v>17.558852430587599</v>
      </c>
      <c r="CY184" s="25">
        <v>26.534186482473686</v>
      </c>
      <c r="CZ184" s="25">
        <v>26.534186482473686</v>
      </c>
      <c r="DA184" s="25">
        <v>19.432599464350975</v>
      </c>
      <c r="DB184" s="25">
        <v>17.079567738032775</v>
      </c>
      <c r="DC184" s="25">
        <v>26.950233400473685</v>
      </c>
      <c r="DD184" s="25">
        <v>26.950233400473685</v>
      </c>
      <c r="DE184" s="25">
        <v>19.39514655301052</v>
      </c>
      <c r="DF184" s="25">
        <v>15.498550018964547</v>
      </c>
      <c r="DG184" s="25">
        <v>27.113501619473684</v>
      </c>
      <c r="DH184" s="25">
        <v>26.933810157193129</v>
      </c>
      <c r="DI184" s="25">
        <v>19.357859676508351</v>
      </c>
      <c r="DJ184" s="25">
        <v>13.886231051561914</v>
      </c>
      <c r="DK184" s="25">
        <v>27.123131874473685</v>
      </c>
      <c r="DL184" s="25">
        <v>26.887446023054292</v>
      </c>
      <c r="DM184" s="25">
        <v>19.324536860410504</v>
      </c>
      <c r="DN184" s="25">
        <v>13.809099811187043</v>
      </c>
      <c r="DO184" s="27">
        <v>26.161772525473687</v>
      </c>
      <c r="DP184" s="27">
        <v>26.161772525473687</v>
      </c>
      <c r="DQ184" s="27">
        <v>19.583311483285978</v>
      </c>
      <c r="DR184" s="27">
        <v>18.239249088624128</v>
      </c>
      <c r="DS184" s="27">
        <v>26.121790209473684</v>
      </c>
      <c r="DT184" s="27">
        <v>26.121790209473684</v>
      </c>
      <c r="DU184" s="27">
        <v>19.580427977660246</v>
      </c>
      <c r="DV184" s="27">
        <v>18.330528587707594</v>
      </c>
      <c r="DW184" s="27">
        <v>26.169147900473686</v>
      </c>
      <c r="DX184" s="27">
        <v>26.169147900473686</v>
      </c>
      <c r="DY184" s="27">
        <v>19.577149834443276</v>
      </c>
      <c r="DZ184" s="27">
        <v>18.160735315066045</v>
      </c>
      <c r="EA184" s="27">
        <v>26.217888166473685</v>
      </c>
      <c r="EB184" s="27">
        <v>26.217888166473685</v>
      </c>
      <c r="EC184" s="27">
        <v>19.567682851033034</v>
      </c>
      <c r="ED184" s="27">
        <v>18.027778096787102</v>
      </c>
      <c r="EE184" s="27">
        <v>26.273310348473686</v>
      </c>
      <c r="EF184" s="27">
        <v>26.273310348473686</v>
      </c>
      <c r="EG184" s="27">
        <v>19.557311770037312</v>
      </c>
      <c r="EH184" s="27">
        <v>17.888315237725124</v>
      </c>
      <c r="EI184" s="27">
        <v>26.324691576473686</v>
      </c>
      <c r="EJ184" s="27">
        <v>26.324691576473686</v>
      </c>
      <c r="EK184" s="27">
        <v>19.546207620714835</v>
      </c>
      <c r="EL184" s="27">
        <v>17.840299777226537</v>
      </c>
      <c r="EM184" s="27">
        <v>26.364360812473684</v>
      </c>
      <c r="EN184" s="27">
        <v>26.364360812473684</v>
      </c>
      <c r="EO184" s="27">
        <v>19.534339157848752</v>
      </c>
      <c r="EP184" s="27">
        <v>17.669006284298156</v>
      </c>
      <c r="EQ184" s="27">
        <v>26.410218686473684</v>
      </c>
      <c r="ER184" s="27">
        <v>26.410218686473684</v>
      </c>
      <c r="ES184" s="27">
        <v>19.521931768045114</v>
      </c>
      <c r="ET184" s="27">
        <v>17.536663683359887</v>
      </c>
      <c r="EU184" s="27">
        <v>26.459206609473686</v>
      </c>
      <c r="EV184" s="27">
        <v>26.459206609473686</v>
      </c>
      <c r="EW184" s="27">
        <v>19.509064216031426</v>
      </c>
      <c r="EX184" s="27">
        <v>17.458290461199091</v>
      </c>
      <c r="EY184" s="27">
        <v>26.521335191473685</v>
      </c>
      <c r="EZ184" s="27">
        <v>26.521335191473685</v>
      </c>
      <c r="FA184" s="27">
        <v>19.398265502732617</v>
      </c>
      <c r="FB184" s="27">
        <v>17.368793228883757</v>
      </c>
      <c r="FC184" s="27">
        <v>26.951354389473686</v>
      </c>
      <c r="FD184" s="27">
        <v>26.887664865229244</v>
      </c>
      <c r="FE184" s="27">
        <v>19.324694146590563</v>
      </c>
      <c r="FF184" s="27">
        <v>16.236243603338679</v>
      </c>
      <c r="FG184" s="27">
        <v>27.264765923473686</v>
      </c>
      <c r="FH184" s="27">
        <v>26.77698459665849</v>
      </c>
      <c r="FI184" s="27">
        <v>19.245146058316141</v>
      </c>
      <c r="FJ184" s="27">
        <v>14.630713538068989</v>
      </c>
      <c r="FK184" s="27">
        <v>27.390502204473684</v>
      </c>
      <c r="FL184" s="27">
        <v>26.6606384251759</v>
      </c>
      <c r="FM184" s="27">
        <v>19.161525774059498</v>
      </c>
      <c r="FN184" s="27">
        <v>14.41716056169232</v>
      </c>
      <c r="FO184" s="27">
        <v>27.428668046473685</v>
      </c>
      <c r="FP184" s="27">
        <v>26.55166387070912</v>
      </c>
      <c r="FQ184" s="27">
        <v>19.083203616096469</v>
      </c>
      <c r="FR184" s="27">
        <v>14.576023596656885</v>
      </c>
      <c r="FS184" s="28">
        <v>26.161893719473685</v>
      </c>
      <c r="FT184" s="28">
        <v>26.161893719473685</v>
      </c>
      <c r="FU184" s="28">
        <v>19.583021876174836</v>
      </c>
      <c r="FV184" s="28">
        <v>18.238852528012927</v>
      </c>
      <c r="FW184" s="28">
        <v>26.125348353473683</v>
      </c>
      <c r="FX184" s="28">
        <v>26.125348353473683</v>
      </c>
      <c r="FY184" s="28">
        <v>19.579182269107747</v>
      </c>
      <c r="FZ184" s="28">
        <v>18.32844218237576</v>
      </c>
      <c r="GA184" s="28">
        <v>26.181154046473686</v>
      </c>
      <c r="GB184" s="28">
        <v>26.181154046473686</v>
      </c>
      <c r="GC184" s="28">
        <v>19.574215230539242</v>
      </c>
      <c r="GD184" s="28">
        <v>18.15278420965199</v>
      </c>
      <c r="GE184" s="28">
        <v>26.240065152473683</v>
      </c>
      <c r="GF184" s="28">
        <v>26.240065152473683</v>
      </c>
      <c r="GG184" s="28">
        <v>19.56003305979268</v>
      </c>
      <c r="GH184" s="28">
        <v>18.017077962750733</v>
      </c>
      <c r="GI184" s="28">
        <v>26.309544764473685</v>
      </c>
      <c r="GJ184" s="28">
        <v>26.309544764473685</v>
      </c>
      <c r="GK184" s="28">
        <v>19.543340700424832</v>
      </c>
      <c r="GL184" s="28">
        <v>17.874182934221242</v>
      </c>
      <c r="GM184" s="28">
        <v>26.372316795473687</v>
      </c>
      <c r="GN184" s="28">
        <v>26.372316795473687</v>
      </c>
      <c r="GO184" s="28">
        <v>19.524478699084543</v>
      </c>
      <c r="GP184" s="28">
        <v>17.814724727222476</v>
      </c>
      <c r="GQ184" s="28">
        <v>26.454381082473684</v>
      </c>
      <c r="GR184" s="28">
        <v>26.454381082473684</v>
      </c>
      <c r="GS184" s="28">
        <v>19.502998632566602</v>
      </c>
      <c r="GT184" s="28">
        <v>17.61194230610343</v>
      </c>
      <c r="GU184" s="28">
        <v>26.589403720473683</v>
      </c>
      <c r="GV184" s="28">
        <v>26.589403720473683</v>
      </c>
      <c r="GW184" s="28">
        <v>19.479290605384964</v>
      </c>
      <c r="GX184" s="28">
        <v>17.385040752591976</v>
      </c>
      <c r="GY184" s="28">
        <v>26.731395603473686</v>
      </c>
      <c r="GZ184" s="28">
        <v>26.731395603473686</v>
      </c>
      <c r="HA184" s="28">
        <v>19.453893556025193</v>
      </c>
      <c r="HB184" s="28">
        <v>17.214506696040097</v>
      </c>
      <c r="HC184" s="28">
        <v>26.866839034473685</v>
      </c>
      <c r="HD184" s="28">
        <v>26.866839034473685</v>
      </c>
      <c r="HE184" s="28">
        <v>19.329337150215093</v>
      </c>
      <c r="HF184" s="28">
        <v>17.052128501950051</v>
      </c>
      <c r="HG184" s="28">
        <v>27.519539613473686</v>
      </c>
      <c r="HH184" s="28">
        <v>26.678832738004424</v>
      </c>
      <c r="HI184" s="28">
        <v>19.174602384928495</v>
      </c>
      <c r="HJ184" s="28">
        <v>15.965541870855143</v>
      </c>
      <c r="HK184" s="28">
        <v>27.868632526473686</v>
      </c>
      <c r="HL184" s="28">
        <v>26.442145718528351</v>
      </c>
      <c r="HM184" s="28">
        <v>19.004490763753161</v>
      </c>
      <c r="HN184" s="28">
        <v>14.281045249869504</v>
      </c>
      <c r="HO184" s="28">
        <v>27.884576183473683</v>
      </c>
      <c r="HP184" s="28">
        <v>26.254876102956491</v>
      </c>
      <c r="HQ184" s="28">
        <v>18.869896403773772</v>
      </c>
      <c r="HR184" s="28">
        <v>13.772049707366417</v>
      </c>
      <c r="HS184" s="28">
        <v>27.747110867473687</v>
      </c>
      <c r="HT184" s="28">
        <v>25.969202033175836</v>
      </c>
      <c r="HU184" s="28">
        <v>18.664576825008044</v>
      </c>
      <c r="HV184" s="28">
        <v>13.601854256044923</v>
      </c>
      <c r="HW184" s="29">
        <v>26.154061684473685</v>
      </c>
      <c r="HX184" s="29">
        <v>26.154061684473685</v>
      </c>
      <c r="HY184" s="29">
        <v>19.582878371799882</v>
      </c>
      <c r="HZ184" s="29">
        <v>18.250049417240604</v>
      </c>
      <c r="IA184" s="29">
        <v>26.109714280473685</v>
      </c>
      <c r="IB184" s="29">
        <v>26.109714280473685</v>
      </c>
      <c r="IC184" s="29">
        <v>19.579631657237559</v>
      </c>
      <c r="ID184" s="29">
        <v>18.350537519289055</v>
      </c>
      <c r="IE184" s="29">
        <v>26.157513342473685</v>
      </c>
      <c r="IF184" s="29">
        <v>26.157513342473685</v>
      </c>
      <c r="IG184" s="29">
        <v>19.575778061646652</v>
      </c>
      <c r="IH184" s="29">
        <v>18.185800663867219</v>
      </c>
      <c r="II184" s="29">
        <v>26.209530884473686</v>
      </c>
      <c r="IJ184" s="29">
        <v>26.209530884473686</v>
      </c>
      <c r="IK184" s="29">
        <v>19.558540126707715</v>
      </c>
      <c r="IL184" s="29">
        <v>18.058836964352157</v>
      </c>
      <c r="IM184" s="29">
        <v>26.274497470473683</v>
      </c>
      <c r="IN184" s="29">
        <v>26.274497470473683</v>
      </c>
      <c r="IO184" s="29">
        <v>19.539384989533879</v>
      </c>
      <c r="IP184" s="29">
        <v>17.902787905642164</v>
      </c>
      <c r="IQ184" s="29">
        <v>26.361526545473684</v>
      </c>
      <c r="IR184" s="29">
        <v>26.361526545473684</v>
      </c>
      <c r="IS184" s="29">
        <v>19.518456720773329</v>
      </c>
      <c r="IT184" s="29">
        <v>17.770062091304887</v>
      </c>
      <c r="IU184" s="29">
        <v>26.454908694473684</v>
      </c>
      <c r="IV184" s="29">
        <v>26.454908694473684</v>
      </c>
      <c r="IW184" s="29">
        <v>19.495901647550877</v>
      </c>
      <c r="IX184" s="29">
        <v>17.509569828393207</v>
      </c>
      <c r="IY184" s="29">
        <v>26.571345431473684</v>
      </c>
      <c r="IZ184" s="29">
        <v>26.571345431473684</v>
      </c>
      <c r="JA184" s="29">
        <v>19.472245111349206</v>
      </c>
      <c r="JB184" s="29">
        <v>17.274953511676017</v>
      </c>
      <c r="JC184" s="29">
        <v>26.697057948473685</v>
      </c>
      <c r="JD184" s="29">
        <v>26.697057948473685</v>
      </c>
      <c r="JE184" s="29">
        <v>19.447522104932414</v>
      </c>
      <c r="JF184" s="29">
        <v>17.092850491750852</v>
      </c>
      <c r="JG184" s="29">
        <v>26.833213831473685</v>
      </c>
      <c r="JH184" s="29">
        <v>26.833213831473685</v>
      </c>
      <c r="JI184" s="29">
        <v>19.323563199879832</v>
      </c>
      <c r="JJ184" s="29">
        <v>16.913119271535887</v>
      </c>
      <c r="JK184" s="29">
        <v>27.559798741473685</v>
      </c>
      <c r="JL184" s="29">
        <v>26.698817242231641</v>
      </c>
      <c r="JM184" s="29">
        <v>19.188965641603925</v>
      </c>
      <c r="JN184" s="29">
        <v>15.218211184932512</v>
      </c>
      <c r="JO184" s="29">
        <v>27.865849923473686</v>
      </c>
      <c r="JP184" s="29">
        <v>26.454292552128777</v>
      </c>
      <c r="JQ184" s="29">
        <v>19.013220932228347</v>
      </c>
      <c r="JR184" s="29">
        <v>13.69837035451523</v>
      </c>
      <c r="JS184" s="29">
        <v>27.776995197473685</v>
      </c>
      <c r="JT184" s="29">
        <v>26.316784187826311</v>
      </c>
      <c r="JU184" s="29">
        <v>18.914390963316485</v>
      </c>
      <c r="JV184" s="29">
        <v>13.170592227111543</v>
      </c>
      <c r="JW184" s="29">
        <v>27.713252821473684</v>
      </c>
      <c r="JX184" s="29">
        <v>26.093287693435443</v>
      </c>
      <c r="JY184" s="29">
        <v>18.753759632236338</v>
      </c>
      <c r="JZ184" s="29">
        <v>13.290734659989681</v>
      </c>
    </row>
    <row r="185" spans="1:286" ht="15" thickBot="1" x14ac:dyDescent="0.35">
      <c r="A185" s="2"/>
      <c r="B185" s="74" t="s">
        <v>606</v>
      </c>
      <c r="C185" s="74" t="s">
        <v>606</v>
      </c>
      <c r="D185" s="74" t="s">
        <v>876</v>
      </c>
      <c r="E185" s="87">
        <v>395215</v>
      </c>
      <c r="F185" s="84">
        <v>395126</v>
      </c>
      <c r="G185" s="22">
        <v>31.65268733694737</v>
      </c>
      <c r="H185" s="22">
        <v>10.873118711663539</v>
      </c>
      <c r="I185" s="22">
        <v>7.9317887191075576</v>
      </c>
      <c r="J185" s="22">
        <v>11.918744780424248</v>
      </c>
      <c r="K185" s="22">
        <v>31.585305807947371</v>
      </c>
      <c r="L185" s="22">
        <v>10.86275322544145</v>
      </c>
      <c r="M185" s="22">
        <v>7.924227241222078</v>
      </c>
      <c r="N185" s="22">
        <v>12.080136192317646</v>
      </c>
      <c r="O185" s="22">
        <v>31.66639312994737</v>
      </c>
      <c r="P185" s="22">
        <v>10.849115165733918</v>
      </c>
      <c r="Q185" s="22">
        <v>7.9142784665413899</v>
      </c>
      <c r="R185" s="22">
        <v>11.940192634825573</v>
      </c>
      <c r="S185" s="22">
        <v>31.749474748947371</v>
      </c>
      <c r="T185" s="22">
        <v>10.814670748952091</v>
      </c>
      <c r="U185" s="22">
        <v>7.8891517440516168</v>
      </c>
      <c r="V185" s="22">
        <v>11.705026263839693</v>
      </c>
      <c r="W185" s="22">
        <v>31.851173105947371</v>
      </c>
      <c r="X185" s="22">
        <v>10.773541968145421</v>
      </c>
      <c r="Y185" s="22">
        <v>7.859148871068812</v>
      </c>
      <c r="Z185" s="22">
        <v>11.552997512148442</v>
      </c>
      <c r="AA185" s="22">
        <v>31.973051222947369</v>
      </c>
      <c r="AB185" s="22">
        <v>10.725697058398259</v>
      </c>
      <c r="AC185" s="22">
        <v>7.8242466755292588</v>
      </c>
      <c r="AD185" s="22">
        <v>11.278258655506235</v>
      </c>
      <c r="AE185" s="22">
        <v>32.109454624947368</v>
      </c>
      <c r="AF185" s="22">
        <v>10.669715453040366</v>
      </c>
      <c r="AG185" s="22">
        <v>7.7834088738248628</v>
      </c>
      <c r="AH185" s="22">
        <v>10.962105077855096</v>
      </c>
      <c r="AI185" s="22">
        <v>32.272613768947366</v>
      </c>
      <c r="AJ185" s="22">
        <v>10.605796301993996</v>
      </c>
      <c r="AK185" s="22">
        <v>7.7367807430512441</v>
      </c>
      <c r="AL185" s="22">
        <v>10.665799051752195</v>
      </c>
      <c r="AM185" s="22">
        <v>32.45494746594737</v>
      </c>
      <c r="AN185" s="22">
        <v>10.536100593621757</v>
      </c>
      <c r="AO185" s="22">
        <v>7.6859386941325525</v>
      </c>
      <c r="AP185" s="22">
        <v>10.37681201485303</v>
      </c>
      <c r="AQ185" s="22">
        <v>32.660392818947372</v>
      </c>
      <c r="AR185" s="22">
        <v>9.9665759521567381</v>
      </c>
      <c r="AS185" s="22">
        <v>7.2704783973935623</v>
      </c>
      <c r="AT185" s="22">
        <v>9.9736346916913519</v>
      </c>
      <c r="AU185" s="22">
        <v>33.66577126394737</v>
      </c>
      <c r="AV185" s="22">
        <v>9.4852225414785281</v>
      </c>
      <c r="AW185" s="22">
        <v>6.9193377859491347</v>
      </c>
      <c r="AX185" s="22">
        <v>8.192034352859622</v>
      </c>
      <c r="AY185" s="22">
        <v>34.533848712947368</v>
      </c>
      <c r="AZ185" s="22">
        <v>8.643935817572121</v>
      </c>
      <c r="BA185" s="22">
        <v>6.305630833678137</v>
      </c>
      <c r="BB185" s="22">
        <v>5.961336722440155</v>
      </c>
      <c r="BC185" s="22">
        <v>35.017639820947366</v>
      </c>
      <c r="BD185" s="22">
        <v>8.3128201221558164</v>
      </c>
      <c r="BE185" s="22">
        <v>6.064086543831908</v>
      </c>
      <c r="BF185" s="22">
        <v>4.6075094813423014</v>
      </c>
      <c r="BG185" s="22">
        <v>35.288150302947372</v>
      </c>
      <c r="BH185" s="22">
        <v>7.9237602659232929</v>
      </c>
      <c r="BI185" s="22">
        <v>5.7802727953981261</v>
      </c>
      <c r="BJ185" s="22">
        <v>3.7575397464888276</v>
      </c>
      <c r="BK185" s="25">
        <v>31.691050447947369</v>
      </c>
      <c r="BL185" s="25">
        <v>10.877115473628828</v>
      </c>
      <c r="BM185" s="25">
        <v>7.9347043013162963</v>
      </c>
      <c r="BN185" s="25">
        <v>11.835792936949611</v>
      </c>
      <c r="BO185" s="25">
        <v>31.656238209947368</v>
      </c>
      <c r="BP185" s="25">
        <v>10.87295803896132</v>
      </c>
      <c r="BQ185" s="25">
        <v>7.9316715106082549</v>
      </c>
      <c r="BR185" s="25">
        <v>11.943902014757583</v>
      </c>
      <c r="BS185" s="25">
        <v>31.724001511947371</v>
      </c>
      <c r="BT185" s="25">
        <v>10.868177010766649</v>
      </c>
      <c r="BU185" s="25">
        <v>7.9281838171041317</v>
      </c>
      <c r="BV185" s="25">
        <v>11.832488394109266</v>
      </c>
      <c r="BW185" s="25">
        <v>31.78984517594737</v>
      </c>
      <c r="BX185" s="25">
        <v>10.857992449788615</v>
      </c>
      <c r="BY185" s="25">
        <v>7.9207543216652585</v>
      </c>
      <c r="BZ185" s="25">
        <v>11.628153497199024</v>
      </c>
      <c r="CA185" s="25">
        <v>31.870548117947369</v>
      </c>
      <c r="CB185" s="25">
        <v>10.84667694652776</v>
      </c>
      <c r="CC185" s="25">
        <v>7.9124998195766167</v>
      </c>
      <c r="CD185" s="25">
        <v>11.509499072087813</v>
      </c>
      <c r="CE185" s="25">
        <v>31.965344382947372</v>
      </c>
      <c r="CF185" s="25">
        <v>10.834293814559386</v>
      </c>
      <c r="CG185" s="25">
        <v>7.9034664972099069</v>
      </c>
      <c r="CH185" s="25">
        <v>11.267985765023795</v>
      </c>
      <c r="CI185" s="25">
        <v>32.073487285947373</v>
      </c>
      <c r="CJ185" s="25">
        <v>10.820774884733865</v>
      </c>
      <c r="CK185" s="25">
        <v>7.8936046261195578</v>
      </c>
      <c r="CL185" s="25">
        <v>10.966284604426505</v>
      </c>
      <c r="CM185" s="25">
        <v>32.17357590294737</v>
      </c>
      <c r="CN185" s="25">
        <v>10.806065206005247</v>
      </c>
      <c r="CO185" s="25">
        <v>7.8828741202826089</v>
      </c>
      <c r="CP185" s="25">
        <v>10.677255388041051</v>
      </c>
      <c r="CQ185" s="25">
        <v>32.277796099947366</v>
      </c>
      <c r="CR185" s="25">
        <v>10.790565403818507</v>
      </c>
      <c r="CS185" s="25">
        <v>7.8715672303834578</v>
      </c>
      <c r="CT185" s="25">
        <v>10.384662661745768</v>
      </c>
      <c r="CU185" s="25">
        <v>32.39536682994737</v>
      </c>
      <c r="CV185" s="25">
        <v>10.441411807853152</v>
      </c>
      <c r="CW185" s="25">
        <v>7.616864543219461</v>
      </c>
      <c r="CX185" s="25">
        <v>9.9704831777894043</v>
      </c>
      <c r="CY185" s="25">
        <v>32.747512968947369</v>
      </c>
      <c r="CZ185" s="25">
        <v>10.366077734973635</v>
      </c>
      <c r="DA185" s="25">
        <v>7.5619093858928688</v>
      </c>
      <c r="DB185" s="25">
        <v>8.59250423174527</v>
      </c>
      <c r="DC185" s="25">
        <v>33.086438817947368</v>
      </c>
      <c r="DD185" s="25">
        <v>9.9538539598552838</v>
      </c>
      <c r="DE185" s="25">
        <v>7.261197881131654</v>
      </c>
      <c r="DF185" s="25">
        <v>7.2797982202946834</v>
      </c>
      <c r="DG185" s="25">
        <v>33.440629223947369</v>
      </c>
      <c r="DH185" s="25">
        <v>9.9024102849184779</v>
      </c>
      <c r="DI185" s="25">
        <v>7.2236704364900817</v>
      </c>
      <c r="DJ185" s="25">
        <v>6.0859297056863042</v>
      </c>
      <c r="DK185" s="25">
        <v>33.636250837947372</v>
      </c>
      <c r="DL185" s="25">
        <v>9.6757484517817023</v>
      </c>
      <c r="DM185" s="25">
        <v>7.0583237849173379</v>
      </c>
      <c r="DN185" s="25">
        <v>5.6424342820807389</v>
      </c>
      <c r="DO185" s="27">
        <v>31.652193667947369</v>
      </c>
      <c r="DP185" s="27">
        <v>10.873905518644017</v>
      </c>
      <c r="DQ185" s="27">
        <v>7.9323626838454917</v>
      </c>
      <c r="DR185" s="27">
        <v>11.920212009871587</v>
      </c>
      <c r="DS185" s="27">
        <v>31.57861780294737</v>
      </c>
      <c r="DT185" s="27">
        <v>10.866123900895863</v>
      </c>
      <c r="DU185" s="27">
        <v>7.9266861020378254</v>
      </c>
      <c r="DV185" s="27">
        <v>12.113858541635445</v>
      </c>
      <c r="DW185" s="27">
        <v>31.64954109694737</v>
      </c>
      <c r="DX185" s="27">
        <v>10.857144607776531</v>
      </c>
      <c r="DY185" s="27">
        <v>7.9201358327215283</v>
      </c>
      <c r="DZ185" s="27">
        <v>12.013363043579885</v>
      </c>
      <c r="EA185" s="27">
        <v>31.721368887947371</v>
      </c>
      <c r="EB185" s="27">
        <v>10.830013223732584</v>
      </c>
      <c r="EC185" s="27">
        <v>7.9003438657983018</v>
      </c>
      <c r="ED185" s="27">
        <v>11.81647372512189</v>
      </c>
      <c r="EE185" s="27">
        <v>31.809233371947371</v>
      </c>
      <c r="EF185" s="27">
        <v>10.800344091610956</v>
      </c>
      <c r="EG185" s="27">
        <v>7.8787006469842185</v>
      </c>
      <c r="EH185" s="27">
        <v>11.705791244648644</v>
      </c>
      <c r="EI185" s="27">
        <v>31.910371331947371</v>
      </c>
      <c r="EJ185" s="27">
        <v>10.768530786825</v>
      </c>
      <c r="EK185" s="27">
        <v>7.8554932840637628</v>
      </c>
      <c r="EL185" s="27">
        <v>11.488002258552214</v>
      </c>
      <c r="EM185" s="27">
        <v>32.02092948594737</v>
      </c>
      <c r="EN185" s="27">
        <v>10.734231632237231</v>
      </c>
      <c r="EO185" s="27">
        <v>7.830472528322141</v>
      </c>
      <c r="EP185" s="27">
        <v>11.229356930665389</v>
      </c>
      <c r="EQ185" s="27">
        <v>32.148917872947372</v>
      </c>
      <c r="ER185" s="27">
        <v>10.69791616662652</v>
      </c>
      <c r="ES185" s="27">
        <v>7.803980901761383</v>
      </c>
      <c r="ET185" s="27">
        <v>11.002352396991295</v>
      </c>
      <c r="EU185" s="27">
        <v>32.29244198794737</v>
      </c>
      <c r="EV185" s="27">
        <v>10.659982266839423</v>
      </c>
      <c r="EW185" s="27">
        <v>7.7763086500016101</v>
      </c>
      <c r="EX185" s="27">
        <v>10.782207938140502</v>
      </c>
      <c r="EY185" s="27">
        <v>32.455091700947371</v>
      </c>
      <c r="EZ185" s="27">
        <v>10.274098514863347</v>
      </c>
      <c r="FA185" s="27">
        <v>7.4948118254035769</v>
      </c>
      <c r="FB185" s="27">
        <v>10.450211552707938</v>
      </c>
      <c r="FC185" s="27">
        <v>33.217387490947374</v>
      </c>
      <c r="FD185" s="27">
        <v>10.026848145918512</v>
      </c>
      <c r="FE185" s="27">
        <v>7.3144461236028491</v>
      </c>
      <c r="FF185" s="27">
        <v>8.97881702684845</v>
      </c>
      <c r="FG185" s="27">
        <v>33.988769035947371</v>
      </c>
      <c r="FH185" s="27">
        <v>9.479378235132172</v>
      </c>
      <c r="FI185" s="27">
        <v>6.9150744458368525</v>
      </c>
      <c r="FJ185" s="27">
        <v>7.8519645289299795</v>
      </c>
      <c r="FK185" s="27">
        <v>34.457089588947369</v>
      </c>
      <c r="FL185" s="27">
        <v>9.3005436978558045</v>
      </c>
      <c r="FM185" s="27">
        <v>6.7846171407185052</v>
      </c>
      <c r="FN185" s="27">
        <v>7.3895528690446106</v>
      </c>
      <c r="FO185" s="27">
        <v>34.713176948947371</v>
      </c>
      <c r="FP185" s="27">
        <v>9.2527514667889079</v>
      </c>
      <c r="FQ185" s="27">
        <v>6.7497533735427862</v>
      </c>
      <c r="FR185" s="27">
        <v>7.43766216439899</v>
      </c>
      <c r="FS185" s="28">
        <v>31.652939149947372</v>
      </c>
      <c r="FT185" s="28">
        <v>10.873118662909221</v>
      </c>
      <c r="FU185" s="28">
        <v>7.93178868354196</v>
      </c>
      <c r="FV185" s="28">
        <v>11.915898742813731</v>
      </c>
      <c r="FW185" s="28">
        <v>31.581276001947369</v>
      </c>
      <c r="FX185" s="28">
        <v>10.862753013251627</v>
      </c>
      <c r="FY185" s="28">
        <v>7.9242270864325572</v>
      </c>
      <c r="FZ185" s="28">
        <v>12.094781193213544</v>
      </c>
      <c r="GA185" s="28">
        <v>31.667276959947369</v>
      </c>
      <c r="GB185" s="28">
        <v>10.849114724181694</v>
      </c>
      <c r="GC185" s="28">
        <v>7.9142781444351904</v>
      </c>
      <c r="GD185" s="28">
        <v>11.983700251507472</v>
      </c>
      <c r="GE185" s="28">
        <v>31.767361635947371</v>
      </c>
      <c r="GF185" s="28">
        <v>10.813468548114738</v>
      </c>
      <c r="GG185" s="28">
        <v>7.8882747552784149</v>
      </c>
      <c r="GH185" s="28">
        <v>11.78907079724334</v>
      </c>
      <c r="GI185" s="28">
        <v>31.900875451947371</v>
      </c>
      <c r="GJ185" s="28">
        <v>10.771108375664395</v>
      </c>
      <c r="GK185" s="28">
        <v>7.8573735992356077</v>
      </c>
      <c r="GL185" s="28">
        <v>11.690889973459841</v>
      </c>
      <c r="GM185" s="28">
        <v>32.074562465947366</v>
      </c>
      <c r="GN185" s="28">
        <v>10.722025008648441</v>
      </c>
      <c r="GO185" s="28">
        <v>7.821567966360897</v>
      </c>
      <c r="GP185" s="28">
        <v>11.50067333523395</v>
      </c>
      <c r="GQ185" s="28">
        <v>32.28176855694737</v>
      </c>
      <c r="GR185" s="28">
        <v>10.664784467038841</v>
      </c>
      <c r="GS185" s="28">
        <v>7.7798117881884279</v>
      </c>
      <c r="GT185" s="28">
        <v>11.255279186224875</v>
      </c>
      <c r="GU185" s="28">
        <v>32.548088245947369</v>
      </c>
      <c r="GV185" s="28">
        <v>10.599605721064064</v>
      </c>
      <c r="GW185" s="28">
        <v>7.7322648004512544</v>
      </c>
      <c r="GX185" s="28">
        <v>11.015961362576608</v>
      </c>
      <c r="GY185" s="28">
        <v>32.859520081947366</v>
      </c>
      <c r="GZ185" s="28">
        <v>10.528643694997575</v>
      </c>
      <c r="HA185" s="28">
        <v>7.6804989904049217</v>
      </c>
      <c r="HB185" s="28">
        <v>10.817347303323444</v>
      </c>
      <c r="HC185" s="28">
        <v>33.223965200947369</v>
      </c>
      <c r="HD185" s="28">
        <v>10.116624749575287</v>
      </c>
      <c r="HE185" s="28">
        <v>7.3799369060552422</v>
      </c>
      <c r="HF185" s="28">
        <v>10.532762101197722</v>
      </c>
      <c r="HG185" s="28">
        <v>34.925484058947369</v>
      </c>
      <c r="HH185" s="28">
        <v>9.6291376696470969</v>
      </c>
      <c r="HI185" s="28">
        <v>7.0243218682889959</v>
      </c>
      <c r="HJ185" s="28">
        <v>9.2704663222549861</v>
      </c>
      <c r="HK185" s="28">
        <v>36.17194683294737</v>
      </c>
      <c r="HL185" s="28">
        <v>8.3248822632938726</v>
      </c>
      <c r="HM185" s="28">
        <v>6.0728857078568996</v>
      </c>
      <c r="HN185" s="28">
        <v>3.1656493278243012</v>
      </c>
      <c r="HO185" s="28">
        <v>36.754100788947369</v>
      </c>
      <c r="HP185" s="28">
        <v>7.9917373389617614</v>
      </c>
      <c r="HQ185" s="28">
        <v>5.8298611237685405</v>
      </c>
      <c r="HR185" s="28">
        <v>-2.7773053230356837</v>
      </c>
      <c r="HS185" s="28">
        <v>36.776062558947373</v>
      </c>
      <c r="HT185" s="28">
        <v>6.4815375328406457</v>
      </c>
      <c r="HU185" s="28">
        <v>4.7281913909677282</v>
      </c>
      <c r="HV185" s="28">
        <v>-7.2505392279961569</v>
      </c>
      <c r="HW185" s="29">
        <v>31.625537139947369</v>
      </c>
      <c r="HX185" s="29">
        <v>10.873101457373819</v>
      </c>
      <c r="HY185" s="29">
        <v>7.9317761323434297</v>
      </c>
      <c r="HZ185" s="29">
        <v>12.008878938674551</v>
      </c>
      <c r="IA185" s="29">
        <v>31.526590983947369</v>
      </c>
      <c r="IB185" s="29">
        <v>10.864707895418647</v>
      </c>
      <c r="IC185" s="29">
        <v>7.9256531457565407</v>
      </c>
      <c r="ID185" s="29">
        <v>12.277195890457516</v>
      </c>
      <c r="IE185" s="29">
        <v>31.584620795947369</v>
      </c>
      <c r="IF185" s="29">
        <v>10.854436516667377</v>
      </c>
      <c r="IG185" s="29">
        <v>7.9181603179608127</v>
      </c>
      <c r="IH185" s="29">
        <v>12.255772907147309</v>
      </c>
      <c r="II185" s="29">
        <v>31.66075081394737</v>
      </c>
      <c r="IJ185" s="29">
        <v>10.80904479784572</v>
      </c>
      <c r="IK185" s="29">
        <v>7.885047691046851</v>
      </c>
      <c r="IL185" s="29">
        <v>12.130869509451923</v>
      </c>
      <c r="IM185" s="29">
        <v>31.768814118947368</v>
      </c>
      <c r="IN185" s="29">
        <v>10.758832120059711</v>
      </c>
      <c r="IO185" s="29">
        <v>7.848418241688222</v>
      </c>
      <c r="IP185" s="29">
        <v>12.103804591313938</v>
      </c>
      <c r="IQ185" s="29">
        <v>31.92025236694737</v>
      </c>
      <c r="IR185" s="29">
        <v>10.703455226690027</v>
      </c>
      <c r="IS185" s="29">
        <v>7.8080215689601182</v>
      </c>
      <c r="IT185" s="29">
        <v>11.93842645141774</v>
      </c>
      <c r="IU185" s="29">
        <v>32.105781291947366</v>
      </c>
      <c r="IV185" s="29">
        <v>10.643306852286143</v>
      </c>
      <c r="IW185" s="29">
        <v>7.7641441672485367</v>
      </c>
      <c r="IX185" s="29">
        <v>11.728301061130827</v>
      </c>
      <c r="IY185" s="29">
        <v>32.35371128994737</v>
      </c>
      <c r="IZ185" s="29">
        <v>10.579456160388744</v>
      </c>
      <c r="JA185" s="29">
        <v>7.7175659764709694</v>
      </c>
      <c r="JB185" s="29">
        <v>11.548129130654758</v>
      </c>
      <c r="JC185" s="29">
        <v>32.649717470947373</v>
      </c>
      <c r="JD185" s="29">
        <v>10.512201731690803</v>
      </c>
      <c r="JE185" s="29">
        <v>7.6685048070859496</v>
      </c>
      <c r="JF185" s="29">
        <v>11.399070202348355</v>
      </c>
      <c r="JG185" s="29">
        <v>33.01811970194737</v>
      </c>
      <c r="JH185" s="29">
        <v>10.113594648977559</v>
      </c>
      <c r="JI185" s="29">
        <v>7.3777264898557906</v>
      </c>
      <c r="JJ185" s="29">
        <v>10.913802816174364</v>
      </c>
      <c r="JK185" s="29">
        <v>35.140930401947372</v>
      </c>
      <c r="JL185" s="29">
        <v>9.7037530939983778</v>
      </c>
      <c r="JM185" s="29">
        <v>7.0787527815196274</v>
      </c>
      <c r="JN185" s="29">
        <v>4.2798890864783132</v>
      </c>
      <c r="JO185" s="29">
        <v>36.51715964894737</v>
      </c>
      <c r="JP185" s="29">
        <v>7.5859146210899686</v>
      </c>
      <c r="JQ185" s="29">
        <v>5.5338191011499376</v>
      </c>
      <c r="JR185" s="29">
        <v>-1.842187234102024</v>
      </c>
      <c r="JS185" s="29">
        <v>36.731807298947373</v>
      </c>
      <c r="JT185" s="29">
        <v>7.5146444265539403</v>
      </c>
      <c r="JU185" s="29">
        <v>5.4818284864955533</v>
      </c>
      <c r="JV185" s="29">
        <v>-6.880057192961246</v>
      </c>
      <c r="JW185" s="29">
        <v>36.469991759947369</v>
      </c>
      <c r="JX185" s="29">
        <v>6.77242937393369</v>
      </c>
      <c r="JY185" s="29">
        <v>4.9403929391019554</v>
      </c>
      <c r="JZ185" s="29">
        <v>-6.6585474795354642</v>
      </c>
    </row>
    <row r="186" spans="1:286" ht="15" thickBot="1" x14ac:dyDescent="0.35">
      <c r="A186" s="2"/>
      <c r="B186" s="74" t="s">
        <v>676</v>
      </c>
      <c r="C186" s="74" t="s">
        <v>578</v>
      </c>
      <c r="D186" s="74" t="s">
        <v>522</v>
      </c>
      <c r="E186" s="87">
        <v>375688</v>
      </c>
      <c r="F186" s="84">
        <v>428877</v>
      </c>
      <c r="G186" s="22">
        <v>29.952831249999999</v>
      </c>
      <c r="H186" s="22">
        <v>13.668138007667908</v>
      </c>
      <c r="I186" s="22">
        <v>9.9707163818722684</v>
      </c>
      <c r="J186" s="22">
        <v>16.718383345257021</v>
      </c>
      <c r="K186" s="22">
        <v>29.885292815</v>
      </c>
      <c r="L186" s="22">
        <v>13.663173155578004</v>
      </c>
      <c r="M186" s="22">
        <v>9.9670945913958633</v>
      </c>
      <c r="N186" s="22">
        <v>16.935971681798179</v>
      </c>
      <c r="O186" s="22">
        <v>29.918659156</v>
      </c>
      <c r="P186" s="22">
        <v>13.65708928856318</v>
      </c>
      <c r="Q186" s="22">
        <v>9.9626564951112186</v>
      </c>
      <c r="R186" s="22">
        <v>16.826925382346687</v>
      </c>
      <c r="S186" s="22">
        <v>29.950303597000001</v>
      </c>
      <c r="T186" s="22">
        <v>13.635413445680317</v>
      </c>
      <c r="U186" s="22">
        <v>9.9468442695102031</v>
      </c>
      <c r="V186" s="22">
        <v>16.736724534513435</v>
      </c>
      <c r="W186" s="22">
        <v>29.987351985</v>
      </c>
      <c r="X186" s="22">
        <v>13.611613340052536</v>
      </c>
      <c r="Y186" s="22">
        <v>9.9294824238118302</v>
      </c>
      <c r="Z186" s="22">
        <v>16.636306964995917</v>
      </c>
      <c r="AA186" s="22">
        <v>30.030475145</v>
      </c>
      <c r="AB186" s="22">
        <v>13.585759932497492</v>
      </c>
      <c r="AC186" s="22">
        <v>9.9106227229446251</v>
      </c>
      <c r="AD186" s="22">
        <v>16.513788143169545</v>
      </c>
      <c r="AE186" s="22">
        <v>30.074948336999999</v>
      </c>
      <c r="AF186" s="22">
        <v>13.557654273439622</v>
      </c>
      <c r="AG186" s="22">
        <v>9.8901200359630916</v>
      </c>
      <c r="AH186" s="22">
        <v>16.393431754990708</v>
      </c>
      <c r="AI186" s="22">
        <v>30.129509411000001</v>
      </c>
      <c r="AJ186" s="22">
        <v>13.527351717776403</v>
      </c>
      <c r="AK186" s="22">
        <v>9.8680147434942587</v>
      </c>
      <c r="AL186" s="22">
        <v>16.270772891008605</v>
      </c>
      <c r="AM186" s="22">
        <v>30.187285915</v>
      </c>
      <c r="AN186" s="22">
        <v>13.495542225498809</v>
      </c>
      <c r="AO186" s="22">
        <v>9.8448101617455741</v>
      </c>
      <c r="AP186" s="22">
        <v>16.155809360247744</v>
      </c>
      <c r="AQ186" s="22">
        <v>30.253642677000002</v>
      </c>
      <c r="AR186" s="22">
        <v>13.144806070737387</v>
      </c>
      <c r="AS186" s="22">
        <v>9.5889530199730295</v>
      </c>
      <c r="AT186" s="22">
        <v>16.014675812320185</v>
      </c>
      <c r="AU186" s="22">
        <v>30.535621237000001</v>
      </c>
      <c r="AV186" s="22">
        <v>12.951018880979625</v>
      </c>
      <c r="AW186" s="22">
        <v>9.4475879630478836</v>
      </c>
      <c r="AX186" s="22">
        <v>15.522758029033692</v>
      </c>
      <c r="AY186" s="22">
        <v>30.761408809999999</v>
      </c>
      <c r="AZ186" s="22">
        <v>12.462460193633412</v>
      </c>
      <c r="BA186" s="22">
        <v>9.0911912025896502</v>
      </c>
      <c r="BB186" s="22">
        <v>14.492859197555067</v>
      </c>
      <c r="BC186" s="22">
        <v>30.867379830000001</v>
      </c>
      <c r="BD186" s="22">
        <v>12.323938371148435</v>
      </c>
      <c r="BE186" s="22">
        <v>8.9901414616576432</v>
      </c>
      <c r="BF186" s="22">
        <v>13.772172341069217</v>
      </c>
      <c r="BG186" s="22">
        <v>30.902442649000001</v>
      </c>
      <c r="BH186" s="22">
        <v>12.178663185401488</v>
      </c>
      <c r="BI186" s="22">
        <v>8.8841652362497641</v>
      </c>
      <c r="BJ186" s="22">
        <v>13.245800654997305</v>
      </c>
      <c r="BK186" s="25">
        <v>29.974246655000002</v>
      </c>
      <c r="BL186" s="25">
        <v>13.669986244017954</v>
      </c>
      <c r="BM186" s="25">
        <v>9.9720646445575483</v>
      </c>
      <c r="BN186" s="25">
        <v>16.657937166448839</v>
      </c>
      <c r="BO186" s="25">
        <v>29.926363057</v>
      </c>
      <c r="BP186" s="25">
        <v>13.667652764868057</v>
      </c>
      <c r="BQ186" s="25">
        <v>9.9703624040055736</v>
      </c>
      <c r="BR186" s="25">
        <v>16.8309942144746</v>
      </c>
      <c r="BS186" s="25">
        <v>29.950030611999999</v>
      </c>
      <c r="BT186" s="25">
        <v>13.665058563835224</v>
      </c>
      <c r="BU186" s="25">
        <v>9.9684699704698989</v>
      </c>
      <c r="BV186" s="25">
        <v>16.764817223578522</v>
      </c>
      <c r="BW186" s="25">
        <v>29.973252076000001</v>
      </c>
      <c r="BX186" s="25">
        <v>13.658123956729545</v>
      </c>
      <c r="BY186" s="25">
        <v>9.9634112711334097</v>
      </c>
      <c r="BZ186" s="25">
        <v>16.710995754521065</v>
      </c>
      <c r="CA186" s="25">
        <v>30.003234428999999</v>
      </c>
      <c r="CB186" s="25">
        <v>13.650744249428225</v>
      </c>
      <c r="CC186" s="25">
        <v>9.9580278774011077</v>
      </c>
      <c r="CD186" s="25">
        <v>16.639731484307976</v>
      </c>
      <c r="CE186" s="25">
        <v>30.040281745999998</v>
      </c>
      <c r="CF186" s="25">
        <v>13.642945961060411</v>
      </c>
      <c r="CG186" s="25">
        <v>9.9523391346084988</v>
      </c>
      <c r="CH186" s="25">
        <v>16.538822086462247</v>
      </c>
      <c r="CI186" s="25">
        <v>30.081562243</v>
      </c>
      <c r="CJ186" s="25">
        <v>13.634797919314265</v>
      </c>
      <c r="CK186" s="25">
        <v>9.9463952515958383</v>
      </c>
      <c r="CL186" s="25">
        <v>16.42018687619252</v>
      </c>
      <c r="CM186" s="25">
        <v>30.132815493999999</v>
      </c>
      <c r="CN186" s="25">
        <v>13.626229094681831</v>
      </c>
      <c r="CO186" s="25">
        <v>9.9401444133259815</v>
      </c>
      <c r="CP186" s="25">
        <v>16.261648121905964</v>
      </c>
      <c r="CQ186" s="25">
        <v>30.189877208999999</v>
      </c>
      <c r="CR186" s="25">
        <v>13.617428348346106</v>
      </c>
      <c r="CS186" s="25">
        <v>9.9337243914025066</v>
      </c>
      <c r="CT186" s="25">
        <v>16.044674051331015</v>
      </c>
      <c r="CU186" s="25">
        <v>30.257434269000001</v>
      </c>
      <c r="CV186" s="25">
        <v>13.302919989081945</v>
      </c>
      <c r="CW186" s="25">
        <v>9.7042949220635446</v>
      </c>
      <c r="CX186" s="25">
        <v>15.757369593270948</v>
      </c>
      <c r="CY186" s="25">
        <v>30.368523115999999</v>
      </c>
      <c r="CZ186" s="25">
        <v>13.272381236534567</v>
      </c>
      <c r="DA186" s="25">
        <v>9.6820173272561725</v>
      </c>
      <c r="DB186" s="25">
        <v>15.316095664615608</v>
      </c>
      <c r="DC186" s="25">
        <v>30.429719087999999</v>
      </c>
      <c r="DD186" s="25">
        <v>13.182973505458495</v>
      </c>
      <c r="DE186" s="25">
        <v>9.6167956322157711</v>
      </c>
      <c r="DF186" s="25">
        <v>15.137438886654964</v>
      </c>
      <c r="DG186" s="25">
        <v>30.496218369000001</v>
      </c>
      <c r="DH186" s="25">
        <v>13.144553113849296</v>
      </c>
      <c r="DI186" s="25">
        <v>9.5887684914449594</v>
      </c>
      <c r="DJ186" s="25">
        <v>15.019726301487177</v>
      </c>
      <c r="DK186" s="25">
        <v>30.521429095999999</v>
      </c>
      <c r="DL186" s="25">
        <v>13.06426756229866</v>
      </c>
      <c r="DM186" s="25">
        <v>9.5302012993647747</v>
      </c>
      <c r="DN186" s="25">
        <v>15.011995636067416</v>
      </c>
      <c r="DO186" s="27">
        <v>29.952664074000001</v>
      </c>
      <c r="DP186" s="27">
        <v>13.668446320866703</v>
      </c>
      <c r="DQ186" s="27">
        <v>9.9709412920582992</v>
      </c>
      <c r="DR186" s="27">
        <v>16.718748180760272</v>
      </c>
      <c r="DS186" s="27">
        <v>29.883129471</v>
      </c>
      <c r="DT186" s="27">
        <v>13.664501757598595</v>
      </c>
      <c r="DU186" s="27">
        <v>9.9680637880724152</v>
      </c>
      <c r="DV186" s="27">
        <v>16.951056439774973</v>
      </c>
      <c r="DW186" s="27">
        <v>29.913452142000001</v>
      </c>
      <c r="DX186" s="27">
        <v>13.660204209153063</v>
      </c>
      <c r="DY186" s="27">
        <v>9.9649287863140401</v>
      </c>
      <c r="DZ186" s="27">
        <v>16.858596626475464</v>
      </c>
      <c r="EA186" s="27">
        <v>29.941804959999999</v>
      </c>
      <c r="EB186" s="27">
        <v>13.641220330163044</v>
      </c>
      <c r="EC186" s="27">
        <v>9.9510803108939747</v>
      </c>
      <c r="ED186" s="27">
        <v>16.784587335272629</v>
      </c>
      <c r="EE186" s="27">
        <v>29.974579957</v>
      </c>
      <c r="EF186" s="27">
        <v>13.621397021707862</v>
      </c>
      <c r="EG186" s="27">
        <v>9.936619483366032</v>
      </c>
      <c r="EH186" s="27">
        <v>16.702371812918656</v>
      </c>
      <c r="EI186" s="27">
        <v>30.011265379000001</v>
      </c>
      <c r="EJ186" s="27">
        <v>13.600822780564567</v>
      </c>
      <c r="EK186" s="27">
        <v>9.9216108608969762</v>
      </c>
      <c r="EL186" s="27">
        <v>16.604180663406673</v>
      </c>
      <c r="EM186" s="27">
        <v>30.047660721</v>
      </c>
      <c r="EN186" s="27">
        <v>13.57954190190214</v>
      </c>
      <c r="EO186" s="27">
        <v>9.9060867561958776</v>
      </c>
      <c r="EP186" s="27">
        <v>16.50624191105711</v>
      </c>
      <c r="EQ186" s="27">
        <v>30.091177809000001</v>
      </c>
      <c r="ER186" s="27">
        <v>13.557619002161134</v>
      </c>
      <c r="ES186" s="27">
        <v>9.8900943060564988</v>
      </c>
      <c r="ET186" s="27">
        <v>16.410172561534679</v>
      </c>
      <c r="EU186" s="27">
        <v>30.136678852999999</v>
      </c>
      <c r="EV186" s="27">
        <v>13.535248571575233</v>
      </c>
      <c r="EW186" s="27">
        <v>9.8737753883965169</v>
      </c>
      <c r="EX186" s="27">
        <v>16.322544544814654</v>
      </c>
      <c r="EY186" s="27">
        <v>30.189400978000002</v>
      </c>
      <c r="EZ186" s="27">
        <v>13.20957071442232</v>
      </c>
      <c r="FA186" s="27">
        <v>9.6361979258551038</v>
      </c>
      <c r="FB186" s="27">
        <v>16.209943226965009</v>
      </c>
      <c r="FC186" s="27">
        <v>30.395881760999998</v>
      </c>
      <c r="FD186" s="27">
        <v>13.08141398547283</v>
      </c>
      <c r="FE186" s="27">
        <v>9.5427093763491655</v>
      </c>
      <c r="FF186" s="27">
        <v>15.846607719169384</v>
      </c>
      <c r="FG186" s="27">
        <v>30.592242694999999</v>
      </c>
      <c r="FH186" s="27">
        <v>12.942181183227639</v>
      </c>
      <c r="FI186" s="27">
        <v>9.4411409855807022</v>
      </c>
      <c r="FJ186" s="27">
        <v>15.603194975175951</v>
      </c>
      <c r="FK186" s="27">
        <v>30.694005217000001</v>
      </c>
      <c r="FL186" s="27">
        <v>12.853244493533497</v>
      </c>
      <c r="FM186" s="27">
        <v>9.3762629086703448</v>
      </c>
      <c r="FN186" s="27">
        <v>15.537579025043941</v>
      </c>
      <c r="FO186" s="27">
        <v>30.725111276</v>
      </c>
      <c r="FP186" s="27">
        <v>12.762456945762779</v>
      </c>
      <c r="FQ186" s="27">
        <v>9.3100346565617045</v>
      </c>
      <c r="FR186" s="27">
        <v>15.62727907764088</v>
      </c>
      <c r="FS186" s="28">
        <v>29.952950881</v>
      </c>
      <c r="FT186" s="28">
        <v>13.668137956544967</v>
      </c>
      <c r="FU186" s="28">
        <v>9.9707163445787952</v>
      </c>
      <c r="FV186" s="28">
        <v>16.717555589408164</v>
      </c>
      <c r="FW186" s="28">
        <v>29.880829343999999</v>
      </c>
      <c r="FX186" s="28">
        <v>13.663172927794697</v>
      </c>
      <c r="FY186" s="28">
        <v>9.967094425231112</v>
      </c>
      <c r="FZ186" s="28">
        <v>16.953011900028109</v>
      </c>
      <c r="GA186" s="28">
        <v>29.912422866</v>
      </c>
      <c r="GB186" s="28">
        <v>13.657088816021373</v>
      </c>
      <c r="GC186" s="28">
        <v>9.9626561503985496</v>
      </c>
      <c r="GD186" s="28">
        <v>16.863369163593639</v>
      </c>
      <c r="GE186" s="28">
        <v>29.945959762000001</v>
      </c>
      <c r="GF186" s="28">
        <v>13.634373247926046</v>
      </c>
      <c r="GG186" s="28">
        <v>9.9460854597306216</v>
      </c>
      <c r="GH186" s="28">
        <v>16.793764294855944</v>
      </c>
      <c r="GI186" s="28">
        <v>29.989390665999998</v>
      </c>
      <c r="GJ186" s="28">
        <v>13.609506469964829</v>
      </c>
      <c r="GK186" s="28">
        <v>9.9279454914157572</v>
      </c>
      <c r="GL186" s="28">
        <v>16.714473541513925</v>
      </c>
      <c r="GM186" s="28">
        <v>30.045114062</v>
      </c>
      <c r="GN186" s="28">
        <v>13.582579966350133</v>
      </c>
      <c r="GO186" s="28">
        <v>9.9083029819132218</v>
      </c>
      <c r="GP186" s="28">
        <v>16.615598963987139</v>
      </c>
      <c r="GQ186" s="28">
        <v>30.107708897999998</v>
      </c>
      <c r="GR186" s="28">
        <v>13.553382587084847</v>
      </c>
      <c r="GS186" s="28">
        <v>9.8870039002398578</v>
      </c>
      <c r="GT186" s="28">
        <v>16.520905844496209</v>
      </c>
      <c r="GU186" s="28">
        <v>30.189724037000001</v>
      </c>
      <c r="GV186" s="28">
        <v>13.521987716095774</v>
      </c>
      <c r="GW186" s="28">
        <v>9.8641017789485819</v>
      </c>
      <c r="GX186" s="28">
        <v>16.425515955059552</v>
      </c>
      <c r="GY186" s="28">
        <v>30.282444642000002</v>
      </c>
      <c r="GZ186" s="28">
        <v>13.489079797030561</v>
      </c>
      <c r="HA186" s="28">
        <v>9.8400959101511809</v>
      </c>
      <c r="HB186" s="28">
        <v>16.339724926401331</v>
      </c>
      <c r="HC186" s="28">
        <v>30.392050185999999</v>
      </c>
      <c r="HD186" s="28">
        <v>13.164384304201242</v>
      </c>
      <c r="HE186" s="28">
        <v>9.6032350687068551</v>
      </c>
      <c r="HF186" s="28">
        <v>16.232618906138185</v>
      </c>
      <c r="HG186" s="28">
        <v>30.861084802000001</v>
      </c>
      <c r="HH186" s="28">
        <v>12.965285013802115</v>
      </c>
      <c r="HI186" s="28">
        <v>9.4579949083215826</v>
      </c>
      <c r="HJ186" s="28">
        <v>15.817310503116342</v>
      </c>
      <c r="HK186" s="28">
        <v>31.305399602000001</v>
      </c>
      <c r="HL186" s="28">
        <v>12.576732861976575</v>
      </c>
      <c r="HM186" s="28">
        <v>9.1745515231841779</v>
      </c>
      <c r="HN186" s="28">
        <v>13.366135946465086</v>
      </c>
      <c r="HO186" s="28">
        <v>31.462326740000002</v>
      </c>
      <c r="HP186" s="28">
        <v>12.436466582256989</v>
      </c>
      <c r="HQ186" s="28">
        <v>9.0722292249867369</v>
      </c>
      <c r="HR186" s="28">
        <v>11.277975733653467</v>
      </c>
      <c r="HS186" s="28">
        <v>31.485242393</v>
      </c>
      <c r="HT186" s="28">
        <v>11.604787079564108</v>
      </c>
      <c r="HU186" s="28">
        <v>8.4655306068344203</v>
      </c>
      <c r="HV186" s="28">
        <v>9.6364388348100363</v>
      </c>
      <c r="HW186" s="29">
        <v>29.940722553000001</v>
      </c>
      <c r="HX186" s="29">
        <v>13.668887581748979</v>
      </c>
      <c r="HY186" s="29">
        <v>9.9712631857284624</v>
      </c>
      <c r="HZ186" s="29">
        <v>16.756186816472159</v>
      </c>
      <c r="IA186" s="29">
        <v>29.856262178999998</v>
      </c>
      <c r="IB186" s="29">
        <v>13.665351774645218</v>
      </c>
      <c r="IC186" s="29">
        <v>9.9686838636735615</v>
      </c>
      <c r="ID186" s="29">
        <v>17.029615037862929</v>
      </c>
      <c r="IE186" s="29">
        <v>29.874986110999998</v>
      </c>
      <c r="IF186" s="29">
        <v>13.660804717414088</v>
      </c>
      <c r="IG186" s="29">
        <v>9.9653668487298788</v>
      </c>
      <c r="IH186" s="29">
        <v>16.978547277669946</v>
      </c>
      <c r="II186" s="29">
        <v>29.897294112000001</v>
      </c>
      <c r="IJ186" s="29">
        <v>13.626851453560276</v>
      </c>
      <c r="IK186" s="29">
        <v>9.9405984154630129</v>
      </c>
      <c r="IL186" s="29">
        <v>16.94077545312615</v>
      </c>
      <c r="IM186" s="29">
        <v>29.929505331000001</v>
      </c>
      <c r="IN186" s="29">
        <v>13.590039039969369</v>
      </c>
      <c r="IO186" s="29">
        <v>9.9137442722694633</v>
      </c>
      <c r="IP186" s="29">
        <v>16.882201963955403</v>
      </c>
      <c r="IQ186" s="29">
        <v>29.975518036</v>
      </c>
      <c r="IR186" s="29">
        <v>13.549944294332263</v>
      </c>
      <c r="IS186" s="29">
        <v>9.8844957135464977</v>
      </c>
      <c r="IT186" s="29">
        <v>16.812996514447789</v>
      </c>
      <c r="IU186" s="29">
        <v>30.029453539999999</v>
      </c>
      <c r="IV186" s="29">
        <v>13.507367791887051</v>
      </c>
      <c r="IW186" s="29">
        <v>9.8534367477842881</v>
      </c>
      <c r="IX186" s="29">
        <v>16.726812048142865</v>
      </c>
      <c r="IY186" s="29">
        <v>30.104994854000001</v>
      </c>
      <c r="IZ186" s="29">
        <v>13.462671763168601</v>
      </c>
      <c r="JA186" s="29">
        <v>9.820831617114866</v>
      </c>
      <c r="JB186" s="29">
        <v>16.638564303594244</v>
      </c>
      <c r="JC186" s="29">
        <v>30.193246093999999</v>
      </c>
      <c r="JD186" s="29">
        <v>13.416040978734852</v>
      </c>
      <c r="JE186" s="29">
        <v>9.7868151090877831</v>
      </c>
      <c r="JF186" s="29">
        <v>16.545619580190568</v>
      </c>
      <c r="JG186" s="29">
        <v>30.307078499999999</v>
      </c>
      <c r="JH186" s="29">
        <v>13.084025933039102</v>
      </c>
      <c r="JI186" s="29">
        <v>9.5446147557339085</v>
      </c>
      <c r="JJ186" s="29">
        <v>16.332747645740369</v>
      </c>
      <c r="JK186" s="29">
        <v>30.947890499</v>
      </c>
      <c r="JL186" s="29">
        <v>12.823755430767758</v>
      </c>
      <c r="JM186" s="29">
        <v>9.3547510479443652</v>
      </c>
      <c r="JN186" s="29">
        <v>13.452395914733945</v>
      </c>
      <c r="JO186" s="29">
        <v>31.323001153</v>
      </c>
      <c r="JP186" s="29">
        <v>11.94136988140275</v>
      </c>
      <c r="JQ186" s="29">
        <v>8.7110630746999238</v>
      </c>
      <c r="JR186" s="29">
        <v>10.90255518070871</v>
      </c>
      <c r="JS186" s="29">
        <v>31.449612045000002</v>
      </c>
      <c r="JT186" s="29">
        <v>11.818162958902798</v>
      </c>
      <c r="JU186" s="29">
        <v>8.621185340085221</v>
      </c>
      <c r="JV186" s="29">
        <v>8.9894031728983421</v>
      </c>
      <c r="JW186" s="29">
        <v>31.362474263999999</v>
      </c>
      <c r="JX186" s="29">
        <v>11.419352554881804</v>
      </c>
      <c r="JY186" s="29">
        <v>8.3302587027917987</v>
      </c>
      <c r="JZ186" s="29">
        <v>9.6500905493508142</v>
      </c>
    </row>
    <row r="187" spans="1:286" ht="15" thickBot="1" x14ac:dyDescent="0.35">
      <c r="A187" s="2"/>
      <c r="B187" s="74" t="s">
        <v>677</v>
      </c>
      <c r="C187" s="74" t="s">
        <v>460</v>
      </c>
      <c r="D187" s="74" t="s">
        <v>871</v>
      </c>
      <c r="E187" s="87">
        <v>369485</v>
      </c>
      <c r="F187" s="84">
        <v>421865</v>
      </c>
      <c r="G187" s="22">
        <v>22.668587156368421</v>
      </c>
      <c r="H187" s="22">
        <v>9.4144917247366475</v>
      </c>
      <c r="I187" s="22">
        <v>6.8677406398860921</v>
      </c>
      <c r="J187" s="22">
        <v>18.13158666192119</v>
      </c>
      <c r="K187" s="22">
        <v>22.643041532368422</v>
      </c>
      <c r="L187" s="22">
        <v>9.4058424829235836</v>
      </c>
      <c r="M187" s="22">
        <v>6.8614311384025752</v>
      </c>
      <c r="N187" s="22">
        <v>18.116443767657877</v>
      </c>
      <c r="O187" s="22">
        <v>22.69142428736842</v>
      </c>
      <c r="P187" s="22">
        <v>9.3945468749361041</v>
      </c>
      <c r="Q187" s="22">
        <v>6.8531911496388691</v>
      </c>
      <c r="R187" s="22">
        <v>17.893873104232085</v>
      </c>
      <c r="S187" s="22">
        <v>22.746811818368421</v>
      </c>
      <c r="T187" s="22">
        <v>9.3719883675786928</v>
      </c>
      <c r="U187" s="22">
        <v>6.8367350325925713</v>
      </c>
      <c r="V187" s="22">
        <v>17.767046129135753</v>
      </c>
      <c r="W187" s="22">
        <v>22.81683811736842</v>
      </c>
      <c r="X187" s="22">
        <v>9.3439872136878783</v>
      </c>
      <c r="Y187" s="22">
        <v>6.8163085806754307</v>
      </c>
      <c r="Z187" s="22">
        <v>17.551689517777582</v>
      </c>
      <c r="AA187" s="22">
        <v>22.904987172368422</v>
      </c>
      <c r="AB187" s="22">
        <v>9.3104925970572161</v>
      </c>
      <c r="AC187" s="22">
        <v>6.7918747241723345</v>
      </c>
      <c r="AD187" s="22">
        <v>17.378525746320026</v>
      </c>
      <c r="AE187" s="22">
        <v>23.003709055368422</v>
      </c>
      <c r="AF187" s="22">
        <v>9.2703979096489508</v>
      </c>
      <c r="AG187" s="22">
        <v>6.7626262079264956</v>
      </c>
      <c r="AH187" s="22">
        <v>17.221850307359098</v>
      </c>
      <c r="AI187" s="22">
        <v>23.127055258368422</v>
      </c>
      <c r="AJ187" s="22">
        <v>9.223815922953591</v>
      </c>
      <c r="AK187" s="22">
        <v>6.7286452971701802</v>
      </c>
      <c r="AL187" s="22">
        <v>16.973232429265465</v>
      </c>
      <c r="AM187" s="22">
        <v>23.266373447368423</v>
      </c>
      <c r="AN187" s="22">
        <v>9.172536543423659</v>
      </c>
      <c r="AO187" s="22">
        <v>6.6912377037405184</v>
      </c>
      <c r="AP187" s="22">
        <v>16.720737330943226</v>
      </c>
      <c r="AQ187" s="22">
        <v>23.425176320368422</v>
      </c>
      <c r="AR187" s="22">
        <v>9.0603697068356226</v>
      </c>
      <c r="AS187" s="22">
        <v>6.6094135580929034</v>
      </c>
      <c r="AT187" s="22">
        <v>16.41833247819239</v>
      </c>
      <c r="AU187" s="22">
        <v>24.21970065036842</v>
      </c>
      <c r="AV187" s="22">
        <v>8.8293962376463462</v>
      </c>
      <c r="AW187" s="22">
        <v>6.4409216280486348</v>
      </c>
      <c r="AX187" s="22">
        <v>15.098161020656327</v>
      </c>
      <c r="AY187" s="22">
        <v>24.918032631368419</v>
      </c>
      <c r="AZ187" s="22">
        <v>9.2369192436200507</v>
      </c>
      <c r="BA187" s="22">
        <v>6.7382039871653134</v>
      </c>
      <c r="BB187" s="22">
        <v>13.5791923003503</v>
      </c>
      <c r="BC187" s="22">
        <v>25.307601319368423</v>
      </c>
      <c r="BD187" s="22">
        <v>11.35849468402075</v>
      </c>
      <c r="BE187" s="22">
        <v>8.285863733292679</v>
      </c>
      <c r="BF187" s="22">
        <v>12.801771657589882</v>
      </c>
      <c r="BG187" s="22">
        <v>25.525608100368423</v>
      </c>
      <c r="BH187" s="22">
        <v>11.551348165072358</v>
      </c>
      <c r="BI187" s="22">
        <v>8.4265476627162492</v>
      </c>
      <c r="BJ187" s="22">
        <v>12.484889103075149</v>
      </c>
      <c r="BK187" s="25">
        <v>22.690501133368421</v>
      </c>
      <c r="BL187" s="25">
        <v>9.4175547946206635</v>
      </c>
      <c r="BM187" s="25">
        <v>6.8699751067208759</v>
      </c>
      <c r="BN187" s="25">
        <v>18.086689737730438</v>
      </c>
      <c r="BO187" s="25">
        <v>22.682031825368423</v>
      </c>
      <c r="BP187" s="25">
        <v>9.413805528894498</v>
      </c>
      <c r="BQ187" s="25">
        <v>6.8672400695728077</v>
      </c>
      <c r="BR187" s="25">
        <v>18.107511289686929</v>
      </c>
      <c r="BS187" s="25">
        <v>22.720595857368423</v>
      </c>
      <c r="BT187" s="25">
        <v>9.409568556795243</v>
      </c>
      <c r="BU187" s="25">
        <v>6.8641492574156677</v>
      </c>
      <c r="BV187" s="25">
        <v>17.968210495539122</v>
      </c>
      <c r="BW187" s="25">
        <v>22.756411755368422</v>
      </c>
      <c r="BX187" s="25">
        <v>9.4026216557268665</v>
      </c>
      <c r="BY187" s="25">
        <v>6.8590815898045534</v>
      </c>
      <c r="BZ187" s="25">
        <v>17.870544181558273</v>
      </c>
      <c r="CA187" s="25">
        <v>22.800700945368423</v>
      </c>
      <c r="CB187" s="25">
        <v>9.394776934303561</v>
      </c>
      <c r="CC187" s="25">
        <v>6.8533589747444257</v>
      </c>
      <c r="CD187" s="25">
        <v>17.70831251193772</v>
      </c>
      <c r="CE187" s="25">
        <v>22.85433201336842</v>
      </c>
      <c r="CF187" s="25">
        <v>9.3860613232632701</v>
      </c>
      <c r="CG187" s="25">
        <v>6.8470010578336735</v>
      </c>
      <c r="CH187" s="25">
        <v>17.578401595623429</v>
      </c>
      <c r="CI187" s="25">
        <v>22.913328117368422</v>
      </c>
      <c r="CJ187" s="25">
        <v>9.3764630661053179</v>
      </c>
      <c r="CK187" s="25">
        <v>6.8399992628687318</v>
      </c>
      <c r="CL187" s="25">
        <v>17.448785886457621</v>
      </c>
      <c r="CM187" s="25">
        <v>22.984073980368422</v>
      </c>
      <c r="CN187" s="25">
        <v>9.3659057073811667</v>
      </c>
      <c r="CO187" s="25">
        <v>6.8322978166643438</v>
      </c>
      <c r="CP187" s="25">
        <v>17.240379938822915</v>
      </c>
      <c r="CQ187" s="25">
        <v>23.052944026368422</v>
      </c>
      <c r="CR187" s="25">
        <v>9.3547333566145472</v>
      </c>
      <c r="CS187" s="25">
        <v>6.8241477423272059</v>
      </c>
      <c r="CT187" s="25">
        <v>17.016216066481078</v>
      </c>
      <c r="CU187" s="25">
        <v>23.126390835368422</v>
      </c>
      <c r="CV187" s="25">
        <v>9.0549301337685133</v>
      </c>
      <c r="CW187" s="25">
        <v>6.6054454652729309</v>
      </c>
      <c r="CX187" s="25">
        <v>16.741890027207514</v>
      </c>
      <c r="CY187" s="25">
        <v>23.372166954368421</v>
      </c>
      <c r="CZ187" s="25">
        <v>9.0993597701023408</v>
      </c>
      <c r="DA187" s="25">
        <v>6.6378562664066187</v>
      </c>
      <c r="DB187" s="25">
        <v>15.80942256586672</v>
      </c>
      <c r="DC187" s="25">
        <v>23.638687644368421</v>
      </c>
      <c r="DD187" s="25">
        <v>9.5851889476833669</v>
      </c>
      <c r="DE187" s="25">
        <v>6.992261887492762</v>
      </c>
      <c r="DF187" s="25">
        <v>14.751752831059543</v>
      </c>
      <c r="DG187" s="25">
        <v>23.913577866368421</v>
      </c>
      <c r="DH187" s="25">
        <v>11.437599689527501</v>
      </c>
      <c r="DI187" s="25">
        <v>8.3435697334700087</v>
      </c>
      <c r="DJ187" s="25">
        <v>13.862027878525533</v>
      </c>
      <c r="DK187" s="25">
        <v>24.07567430836842</v>
      </c>
      <c r="DL187" s="25">
        <v>11.900846801831422</v>
      </c>
      <c r="DM187" s="25">
        <v>8.6815020523354249</v>
      </c>
      <c r="DN187" s="25">
        <v>13.602006251836768</v>
      </c>
      <c r="DO187" s="27">
        <v>22.668185489368422</v>
      </c>
      <c r="DP187" s="27">
        <v>9.4151313051387593</v>
      </c>
      <c r="DQ187" s="27">
        <v>6.8682072048848717</v>
      </c>
      <c r="DR187" s="27">
        <v>18.132732076672781</v>
      </c>
      <c r="DS187" s="27">
        <v>22.637593034368422</v>
      </c>
      <c r="DT187" s="27">
        <v>9.4085822455848493</v>
      </c>
      <c r="DU187" s="27">
        <v>6.8634297571196088</v>
      </c>
      <c r="DV187" s="27">
        <v>18.142261867591856</v>
      </c>
      <c r="DW187" s="27">
        <v>22.677680935368421</v>
      </c>
      <c r="DX187" s="27">
        <v>9.4010746430667975</v>
      </c>
      <c r="DY187" s="27">
        <v>6.8579530656073233</v>
      </c>
      <c r="DZ187" s="27">
        <v>17.945310149941221</v>
      </c>
      <c r="EA187" s="27">
        <v>22.723869964368422</v>
      </c>
      <c r="EB187" s="27">
        <v>9.3844651135531656</v>
      </c>
      <c r="EC187" s="27">
        <v>6.8458366450733896</v>
      </c>
      <c r="ED187" s="27">
        <v>17.845461025259628</v>
      </c>
      <c r="EE187" s="27">
        <v>22.782577589368422</v>
      </c>
      <c r="EF187" s="27">
        <v>9.3657921647040006</v>
      </c>
      <c r="EG187" s="27">
        <v>6.83221498886215</v>
      </c>
      <c r="EH187" s="27">
        <v>17.671528049268485</v>
      </c>
      <c r="EI187" s="27">
        <v>22.853749476368421</v>
      </c>
      <c r="EJ187" s="27">
        <v>9.3453544701810163</v>
      </c>
      <c r="EK187" s="27">
        <v>6.8173059752515401</v>
      </c>
      <c r="EL187" s="27">
        <v>17.542861670637386</v>
      </c>
      <c r="EM187" s="27">
        <v>22.931301276368423</v>
      </c>
      <c r="EN187" s="27">
        <v>9.3229269297397401</v>
      </c>
      <c r="EO187" s="27">
        <v>6.8009453967471751</v>
      </c>
      <c r="EP187" s="27">
        <v>17.433017649400654</v>
      </c>
      <c r="EQ187" s="27">
        <v>23.025827031368422</v>
      </c>
      <c r="ER187" s="27">
        <v>9.2988445324917137</v>
      </c>
      <c r="ES187" s="27">
        <v>6.7833776232420391</v>
      </c>
      <c r="ET187" s="27">
        <v>17.240097408249873</v>
      </c>
      <c r="EU187" s="27">
        <v>23.13221093736842</v>
      </c>
      <c r="EV187" s="27">
        <v>9.2734590871944889</v>
      </c>
      <c r="EW187" s="27">
        <v>6.7648592943267056</v>
      </c>
      <c r="EX187" s="27">
        <v>17.044465234531124</v>
      </c>
      <c r="EY187" s="27">
        <v>23.253785408368422</v>
      </c>
      <c r="EZ187" s="27">
        <v>8.9528101369908715</v>
      </c>
      <c r="FA187" s="27">
        <v>6.53095034938982</v>
      </c>
      <c r="FB187" s="27">
        <v>16.799704384513308</v>
      </c>
      <c r="FC187" s="27">
        <v>23.851784716368421</v>
      </c>
      <c r="FD187" s="27">
        <v>8.9127888333120087</v>
      </c>
      <c r="FE187" s="27">
        <v>6.5017553655528948</v>
      </c>
      <c r="FF187" s="27">
        <v>15.751411574095807</v>
      </c>
      <c r="FG187" s="27">
        <v>24.47014256536842</v>
      </c>
      <c r="FH187" s="27">
        <v>9.5009954718501017</v>
      </c>
      <c r="FI187" s="27">
        <v>6.9308439190564934</v>
      </c>
      <c r="FJ187" s="27">
        <v>14.869373389573834</v>
      </c>
      <c r="FK187" s="27">
        <v>24.846471012368422</v>
      </c>
      <c r="FL187" s="27">
        <v>11.746610176779638</v>
      </c>
      <c r="FM187" s="27">
        <v>8.568988581720351</v>
      </c>
      <c r="FN187" s="27">
        <v>14.618143732552882</v>
      </c>
      <c r="FO187" s="27">
        <v>25.05216355836842</v>
      </c>
      <c r="FP187" s="27">
        <v>12.286423897018917</v>
      </c>
      <c r="FQ187" s="27">
        <v>8.9627751750756186</v>
      </c>
      <c r="FR187" s="27">
        <v>14.761091508323592</v>
      </c>
      <c r="FS187" s="28">
        <v>22.668843591368422</v>
      </c>
      <c r="FT187" s="28">
        <v>9.4144916368999336</v>
      </c>
      <c r="FU187" s="28">
        <v>6.8677405758104317</v>
      </c>
      <c r="FV187" s="28">
        <v>18.128547081776464</v>
      </c>
      <c r="FW187" s="28">
        <v>22.643488192368423</v>
      </c>
      <c r="FX187" s="28">
        <v>9.4058421128250522</v>
      </c>
      <c r="FY187" s="28">
        <v>6.8614308684208485</v>
      </c>
      <c r="FZ187" s="28">
        <v>18.122352614760519</v>
      </c>
      <c r="GA187" s="28">
        <v>22.699803384368423</v>
      </c>
      <c r="GB187" s="28">
        <v>9.3945461025651369</v>
      </c>
      <c r="GC187" s="28">
        <v>6.8531905862050015</v>
      </c>
      <c r="GD187" s="28">
        <v>17.91480196695262</v>
      </c>
      <c r="GE187" s="28">
        <v>22.773231593368422</v>
      </c>
      <c r="GF187" s="28">
        <v>9.3711430232481181</v>
      </c>
      <c r="GG187" s="28">
        <v>6.8361183656727285</v>
      </c>
      <c r="GH187" s="28">
        <v>17.813056467136175</v>
      </c>
      <c r="GI187" s="28">
        <v>22.873597310368421</v>
      </c>
      <c r="GJ187" s="28">
        <v>9.3422362718011431</v>
      </c>
      <c r="GK187" s="28">
        <v>6.8150312929465544</v>
      </c>
      <c r="GL187" s="28">
        <v>17.643065212418676</v>
      </c>
      <c r="GM187" s="28">
        <v>23.00879153736842</v>
      </c>
      <c r="GN187" s="28">
        <v>9.3078214932994321</v>
      </c>
      <c r="GO187" s="28">
        <v>6.7899261911694859</v>
      </c>
      <c r="GP187" s="28">
        <v>17.533024840369386</v>
      </c>
      <c r="GQ187" s="28">
        <v>23.170497127368421</v>
      </c>
      <c r="GR187" s="28">
        <v>9.26676446897293</v>
      </c>
      <c r="GS187" s="28">
        <v>6.7599756635399348</v>
      </c>
      <c r="GT187" s="28">
        <v>17.450892861686093</v>
      </c>
      <c r="GU187" s="28">
        <v>23.383688296368422</v>
      </c>
      <c r="GV187" s="28">
        <v>9.2192187808307136</v>
      </c>
      <c r="GW187" s="28">
        <v>6.7252917459952748</v>
      </c>
      <c r="GX187" s="28">
        <v>17.270179445184311</v>
      </c>
      <c r="GY187" s="28">
        <v>23.632272475368421</v>
      </c>
      <c r="GZ187" s="28">
        <v>9.1669618524445777</v>
      </c>
      <c r="HA187" s="28">
        <v>6.6871710442849421</v>
      </c>
      <c r="HB187" s="28">
        <v>17.113258793548063</v>
      </c>
      <c r="HC187" s="28">
        <v>23.923746692368422</v>
      </c>
      <c r="HD187" s="28">
        <v>8.830476945267753</v>
      </c>
      <c r="HE187" s="28">
        <v>6.4417099892122929</v>
      </c>
      <c r="HF187" s="28">
        <v>16.933109466810066</v>
      </c>
      <c r="HG187" s="28">
        <v>24.95532008136842</v>
      </c>
      <c r="HH187" s="28">
        <v>8.5950232734464542</v>
      </c>
      <c r="HI187" s="28">
        <v>6.2699498137236089</v>
      </c>
      <c r="HJ187" s="28">
        <v>16.053346147752851</v>
      </c>
      <c r="HK187" s="28">
        <v>26.043410566368422</v>
      </c>
      <c r="HL187" s="28">
        <v>8.6819622345015564</v>
      </c>
      <c r="HM187" s="28">
        <v>6.3333705754051755</v>
      </c>
      <c r="HN187" s="28">
        <v>10.927665544960554</v>
      </c>
      <c r="HO187" s="28">
        <v>26.64315878336842</v>
      </c>
      <c r="HP187" s="28">
        <v>10.802449734460252</v>
      </c>
      <c r="HQ187" s="28">
        <v>7.8802366841269569</v>
      </c>
      <c r="HR187" s="28">
        <v>6.2966100528063009</v>
      </c>
      <c r="HS187" s="28">
        <v>26.922334978368422</v>
      </c>
      <c r="HT187" s="28">
        <v>9.9361414788520399</v>
      </c>
      <c r="HU187" s="28">
        <v>7.2482768728418945</v>
      </c>
      <c r="HV187" s="28">
        <v>2.8239494923855375</v>
      </c>
      <c r="HW187" s="29">
        <v>22.650404475368422</v>
      </c>
      <c r="HX187" s="29">
        <v>14.941549067430156</v>
      </c>
      <c r="HY187" s="29">
        <v>10.899652020896822</v>
      </c>
      <c r="HZ187" s="29">
        <v>18.190867302912956</v>
      </c>
      <c r="IA187" s="29">
        <v>22.60677819436842</v>
      </c>
      <c r="IB187" s="29">
        <v>14.934734374637737</v>
      </c>
      <c r="IC187" s="29">
        <v>10.894680797382348</v>
      </c>
      <c r="ID187" s="29">
        <v>18.240739298022032</v>
      </c>
      <c r="IE187" s="29">
        <v>22.644351056368421</v>
      </c>
      <c r="IF187" s="29">
        <v>14.926641312953269</v>
      </c>
      <c r="IG187" s="29">
        <v>10.888777021559221</v>
      </c>
      <c r="IH187" s="29">
        <v>18.095881084962588</v>
      </c>
      <c r="II187" s="29">
        <v>22.70180804236842</v>
      </c>
      <c r="IJ187" s="29">
        <v>14.901303214805568</v>
      </c>
      <c r="IK187" s="29">
        <v>10.870293231730274</v>
      </c>
      <c r="IL187" s="29">
        <v>18.03836733779934</v>
      </c>
      <c r="IM187" s="29">
        <v>22.78457646336842</v>
      </c>
      <c r="IN187" s="29">
        <v>14.872756864126313</v>
      </c>
      <c r="IO187" s="29">
        <v>10.849469066346472</v>
      </c>
      <c r="IP187" s="29">
        <v>17.907553434702045</v>
      </c>
      <c r="IQ187" s="29">
        <v>22.903750168368422</v>
      </c>
      <c r="IR187" s="29">
        <v>14.840969969571715</v>
      </c>
      <c r="IS187" s="29">
        <v>10.826280969322095</v>
      </c>
      <c r="IT187" s="29">
        <v>17.815681351350648</v>
      </c>
      <c r="IU187" s="29">
        <v>23.04910671336842</v>
      </c>
      <c r="IV187" s="29">
        <v>14.805885010328987</v>
      </c>
      <c r="IW187" s="29">
        <v>10.80068698002505</v>
      </c>
      <c r="IX187" s="29">
        <v>17.741423385893498</v>
      </c>
      <c r="IY187" s="29">
        <v>23.247752636368421</v>
      </c>
      <c r="IZ187" s="29">
        <v>14.768371116912109</v>
      </c>
      <c r="JA187" s="29">
        <v>10.77332111706481</v>
      </c>
      <c r="JB187" s="29">
        <v>17.613581857566864</v>
      </c>
      <c r="JC187" s="29">
        <v>23.48557267036842</v>
      </c>
      <c r="JD187" s="29">
        <v>14.728621758280189</v>
      </c>
      <c r="JE187" s="29">
        <v>10.744324513353474</v>
      </c>
      <c r="JF187" s="29">
        <v>17.488154336313098</v>
      </c>
      <c r="JG187" s="29">
        <v>23.781903457368422</v>
      </c>
      <c r="JH187" s="29">
        <v>14.405369110850177</v>
      </c>
      <c r="JI187" s="29">
        <v>10.508516207539923</v>
      </c>
      <c r="JJ187" s="29">
        <v>17.123074244383254</v>
      </c>
      <c r="JK187" s="29">
        <v>25.48396945636842</v>
      </c>
      <c r="JL187" s="29">
        <v>14.151983910842048</v>
      </c>
      <c r="JM187" s="29">
        <v>10.323675231890739</v>
      </c>
      <c r="JN187" s="29">
        <v>11.956250389172542</v>
      </c>
      <c r="JO187" s="29">
        <v>26.575677944368422</v>
      </c>
      <c r="JP187" s="29">
        <v>12.509618372976052</v>
      </c>
      <c r="JQ187" s="29">
        <v>9.1255924378601119</v>
      </c>
      <c r="JR187" s="29">
        <v>6.7655369605406577</v>
      </c>
      <c r="JS187" s="29">
        <v>26.826277618368422</v>
      </c>
      <c r="JT187" s="29">
        <v>12.282248020760189</v>
      </c>
      <c r="JU187" s="29">
        <v>8.9597289314835358</v>
      </c>
      <c r="JV187" s="29">
        <v>2.843939158688805</v>
      </c>
      <c r="JW187" s="29">
        <v>26.684853968368422</v>
      </c>
      <c r="JX187" s="29">
        <v>11.498706143155912</v>
      </c>
      <c r="JY187" s="29">
        <v>8.3881460406370216</v>
      </c>
      <c r="JZ187" s="29">
        <v>3.0997378606364094</v>
      </c>
    </row>
    <row r="188" spans="1:286" ht="15" thickBot="1" x14ac:dyDescent="0.35">
      <c r="A188" s="2"/>
      <c r="B188" s="74" t="s">
        <v>678</v>
      </c>
      <c r="C188" s="74" t="s">
        <v>466</v>
      </c>
      <c r="D188" s="74" t="s">
        <v>873</v>
      </c>
      <c r="E188" s="87">
        <v>368913</v>
      </c>
      <c r="F188" s="84">
        <v>472337</v>
      </c>
      <c r="G188" s="22">
        <v>12.541515437999999</v>
      </c>
      <c r="H188" s="22">
        <v>12.541515437999999</v>
      </c>
      <c r="I188" s="22">
        <v>12.541515437999999</v>
      </c>
      <c r="J188" s="22">
        <v>9.7851071522520261</v>
      </c>
      <c r="K188" s="22">
        <v>12.553293581</v>
      </c>
      <c r="L188" s="22">
        <v>12.553293581</v>
      </c>
      <c r="M188" s="22">
        <v>12.553293581</v>
      </c>
      <c r="N188" s="22">
        <v>9.8456089285456372</v>
      </c>
      <c r="O188" s="22">
        <v>12.570726769</v>
      </c>
      <c r="P188" s="22">
        <v>12.570726769</v>
      </c>
      <c r="Q188" s="22">
        <v>12.570726769</v>
      </c>
      <c r="R188" s="22">
        <v>9.7722709210066974</v>
      </c>
      <c r="S188" s="22">
        <v>12.590969373</v>
      </c>
      <c r="T188" s="22">
        <v>12.590969373</v>
      </c>
      <c r="U188" s="22">
        <v>12.590969373</v>
      </c>
      <c r="V188" s="22">
        <v>9.7335388807357468</v>
      </c>
      <c r="W188" s="22">
        <v>12.615288940999999</v>
      </c>
      <c r="X188" s="22">
        <v>12.615288940999999</v>
      </c>
      <c r="Y188" s="22">
        <v>12.615288940999999</v>
      </c>
      <c r="Z188" s="22">
        <v>9.6967584020467257</v>
      </c>
      <c r="AA188" s="22">
        <v>12.643824260000001</v>
      </c>
      <c r="AB188" s="22">
        <v>12.643824260000001</v>
      </c>
      <c r="AC188" s="22">
        <v>12.643824260000001</v>
      </c>
      <c r="AD188" s="22">
        <v>9.6233475850767718</v>
      </c>
      <c r="AE188" s="22">
        <v>12.674503484000001</v>
      </c>
      <c r="AF188" s="22">
        <v>12.674503484000001</v>
      </c>
      <c r="AG188" s="22">
        <v>12.674503484000001</v>
      </c>
      <c r="AH188" s="22">
        <v>9.5673598401321787</v>
      </c>
      <c r="AI188" s="22">
        <v>12.709807873999999</v>
      </c>
      <c r="AJ188" s="22">
        <v>12.709807873999999</v>
      </c>
      <c r="AK188" s="22">
        <v>12.709807873999999</v>
      </c>
      <c r="AL188" s="22">
        <v>9.5033043125399068</v>
      </c>
      <c r="AM188" s="22">
        <v>12.747858526</v>
      </c>
      <c r="AN188" s="22">
        <v>12.747858526</v>
      </c>
      <c r="AO188" s="22">
        <v>12.747858526</v>
      </c>
      <c r="AP188" s="22">
        <v>9.4596660907880281</v>
      </c>
      <c r="AQ188" s="22">
        <v>12.791885663</v>
      </c>
      <c r="AR188" s="22">
        <v>12.791885663</v>
      </c>
      <c r="AS188" s="22">
        <v>12.791885663</v>
      </c>
      <c r="AT188" s="22">
        <v>9.3684168442329749</v>
      </c>
      <c r="AU188" s="22">
        <v>13.011106396000001</v>
      </c>
      <c r="AV188" s="22">
        <v>13.011106396000001</v>
      </c>
      <c r="AW188" s="22">
        <v>13.011106396000001</v>
      </c>
      <c r="AX188" s="22">
        <v>8.978108712797205</v>
      </c>
      <c r="AY188" s="22">
        <v>13.177193909</v>
      </c>
      <c r="AZ188" s="22">
        <v>13.177193909</v>
      </c>
      <c r="BA188" s="22">
        <v>13.177193909</v>
      </c>
      <c r="BB188" s="22">
        <v>8.4288500312669772</v>
      </c>
      <c r="BC188" s="22">
        <v>13.266293953</v>
      </c>
      <c r="BD188" s="22">
        <v>13.266293953</v>
      </c>
      <c r="BE188" s="22">
        <v>13.266293953</v>
      </c>
      <c r="BF188" s="22">
        <v>8.1523781951473602</v>
      </c>
      <c r="BG188" s="22">
        <v>13.317994158999999</v>
      </c>
      <c r="BH188" s="22">
        <v>13.317994158999999</v>
      </c>
      <c r="BI188" s="22">
        <v>13.317994158999999</v>
      </c>
      <c r="BJ188" s="22">
        <v>7.9681353576274709</v>
      </c>
      <c r="BK188" s="25">
        <v>12.548884372</v>
      </c>
      <c r="BL188" s="25">
        <v>12.548884372</v>
      </c>
      <c r="BM188" s="25">
        <v>12.548884372</v>
      </c>
      <c r="BN188" s="25">
        <v>9.7677841304348263</v>
      </c>
      <c r="BO188" s="25">
        <v>12.564911666</v>
      </c>
      <c r="BP188" s="25">
        <v>12.564911666</v>
      </c>
      <c r="BQ188" s="25">
        <v>12.564911666</v>
      </c>
      <c r="BR188" s="25">
        <v>9.8144229636980427</v>
      </c>
      <c r="BS188" s="25">
        <v>12.585619933</v>
      </c>
      <c r="BT188" s="25">
        <v>12.585619933</v>
      </c>
      <c r="BU188" s="25">
        <v>12.585619933</v>
      </c>
      <c r="BV188" s="25">
        <v>9.751082465393635</v>
      </c>
      <c r="BW188" s="25">
        <v>12.609194401</v>
      </c>
      <c r="BX188" s="25">
        <v>12.609194401</v>
      </c>
      <c r="BY188" s="25">
        <v>12.609194401</v>
      </c>
      <c r="BZ188" s="25">
        <v>9.7202241579894242</v>
      </c>
      <c r="CA188" s="25">
        <v>12.636502467</v>
      </c>
      <c r="CB188" s="25">
        <v>12.636502467</v>
      </c>
      <c r="CC188" s="25">
        <v>12.636502467</v>
      </c>
      <c r="CD188" s="25">
        <v>9.6892051142641691</v>
      </c>
      <c r="CE188" s="25">
        <v>12.667426602999999</v>
      </c>
      <c r="CF188" s="25">
        <v>12.667426602999999</v>
      </c>
      <c r="CG188" s="25">
        <v>12.667426602999999</v>
      </c>
      <c r="CH188" s="25">
        <v>9.6182873581485762</v>
      </c>
      <c r="CI188" s="25">
        <v>12.702439121999999</v>
      </c>
      <c r="CJ188" s="25">
        <v>12.702439121999999</v>
      </c>
      <c r="CK188" s="25">
        <v>12.702439121999999</v>
      </c>
      <c r="CL188" s="25">
        <v>9.5589744109568802</v>
      </c>
      <c r="CM188" s="25">
        <v>12.728378516999999</v>
      </c>
      <c r="CN188" s="25">
        <v>12.728378516999999</v>
      </c>
      <c r="CO188" s="25">
        <v>12.728378516999999</v>
      </c>
      <c r="CP188" s="25">
        <v>9.487479562969531</v>
      </c>
      <c r="CQ188" s="25">
        <v>12.755176479999999</v>
      </c>
      <c r="CR188" s="25">
        <v>12.755176479999999</v>
      </c>
      <c r="CS188" s="25">
        <v>12.755176479999999</v>
      </c>
      <c r="CT188" s="25">
        <v>9.4312120543249058</v>
      </c>
      <c r="CU188" s="25">
        <v>12.784832601</v>
      </c>
      <c r="CV188" s="25">
        <v>12.784832601</v>
      </c>
      <c r="CW188" s="25">
        <v>12.784832601</v>
      </c>
      <c r="CX188" s="25">
        <v>9.3287704180443161</v>
      </c>
      <c r="CY188" s="25">
        <v>12.877378634999999</v>
      </c>
      <c r="CZ188" s="25">
        <v>12.877378634999999</v>
      </c>
      <c r="DA188" s="25">
        <v>12.877378634999999</v>
      </c>
      <c r="DB188" s="25">
        <v>9.1112062096764692</v>
      </c>
      <c r="DC188" s="25">
        <v>12.963312003</v>
      </c>
      <c r="DD188" s="25">
        <v>12.963312003</v>
      </c>
      <c r="DE188" s="25">
        <v>12.963312003</v>
      </c>
      <c r="DF188" s="25">
        <v>8.7575692498134465</v>
      </c>
      <c r="DG188" s="25">
        <v>13.036471975</v>
      </c>
      <c r="DH188" s="25">
        <v>13.036471975</v>
      </c>
      <c r="DI188" s="25">
        <v>13.036471975</v>
      </c>
      <c r="DJ188" s="25">
        <v>8.4207038573734962</v>
      </c>
      <c r="DK188" s="25">
        <v>13.068819372</v>
      </c>
      <c r="DL188" s="25">
        <v>13.068819372</v>
      </c>
      <c r="DM188" s="25">
        <v>13.068819372</v>
      </c>
      <c r="DN188" s="25">
        <v>8.3758811338843628</v>
      </c>
      <c r="DO188" s="27">
        <v>12.541357402999999</v>
      </c>
      <c r="DP188" s="27">
        <v>12.541357402999999</v>
      </c>
      <c r="DQ188" s="27">
        <v>12.541357402999999</v>
      </c>
      <c r="DR188" s="27">
        <v>9.7852601899764426</v>
      </c>
      <c r="DS188" s="27">
        <v>12.549630242999999</v>
      </c>
      <c r="DT188" s="27">
        <v>12.549630242999999</v>
      </c>
      <c r="DU188" s="27">
        <v>12.549630242999999</v>
      </c>
      <c r="DV188" s="27">
        <v>9.8497877343996407</v>
      </c>
      <c r="DW188" s="27">
        <v>12.562770743</v>
      </c>
      <c r="DX188" s="27">
        <v>12.562770743</v>
      </c>
      <c r="DY188" s="27">
        <v>12.562770743</v>
      </c>
      <c r="DZ188" s="27">
        <v>9.7813657730172281</v>
      </c>
      <c r="EA188" s="27">
        <v>12.578841540999999</v>
      </c>
      <c r="EB188" s="27">
        <v>12.578841540999999</v>
      </c>
      <c r="EC188" s="27">
        <v>12.578841540999999</v>
      </c>
      <c r="ED188" s="27">
        <v>9.7473402528169597</v>
      </c>
      <c r="EE188" s="27">
        <v>12.59847729</v>
      </c>
      <c r="EF188" s="27">
        <v>12.59847729</v>
      </c>
      <c r="EG188" s="27">
        <v>12.59847729</v>
      </c>
      <c r="EH188" s="27">
        <v>9.7157576384763189</v>
      </c>
      <c r="EI188" s="27">
        <v>12.620649558</v>
      </c>
      <c r="EJ188" s="27">
        <v>12.620649558</v>
      </c>
      <c r="EK188" s="27">
        <v>12.620649558</v>
      </c>
      <c r="EL188" s="27">
        <v>9.6496413112616271</v>
      </c>
      <c r="EM188" s="27">
        <v>12.644989139</v>
      </c>
      <c r="EN188" s="27">
        <v>12.644989139</v>
      </c>
      <c r="EO188" s="27">
        <v>12.644989139</v>
      </c>
      <c r="EP188" s="27">
        <v>9.6006456901126977</v>
      </c>
      <c r="EQ188" s="27">
        <v>12.672534224</v>
      </c>
      <c r="ER188" s="27">
        <v>12.672534224</v>
      </c>
      <c r="ES188" s="27">
        <v>12.672534224</v>
      </c>
      <c r="ET188" s="27">
        <v>9.5451397887794798</v>
      </c>
      <c r="EU188" s="27">
        <v>12.702660870999999</v>
      </c>
      <c r="EV188" s="27">
        <v>12.702660870999999</v>
      </c>
      <c r="EW188" s="27">
        <v>12.702660870999999</v>
      </c>
      <c r="EX188" s="27">
        <v>9.5098594279559627</v>
      </c>
      <c r="EY188" s="27">
        <v>12.738573872</v>
      </c>
      <c r="EZ188" s="27">
        <v>12.738573872</v>
      </c>
      <c r="FA188" s="27">
        <v>12.738573872</v>
      </c>
      <c r="FB188" s="27">
        <v>9.4277739414697166</v>
      </c>
      <c r="FC188" s="27">
        <v>12.923507547</v>
      </c>
      <c r="FD188" s="27">
        <v>12.923507547</v>
      </c>
      <c r="FE188" s="27">
        <v>12.923507547</v>
      </c>
      <c r="FF188" s="27">
        <v>9.0768832418534942</v>
      </c>
      <c r="FG188" s="27">
        <v>13.082212403</v>
      </c>
      <c r="FH188" s="27">
        <v>13.082212403</v>
      </c>
      <c r="FI188" s="27">
        <v>13.082212403</v>
      </c>
      <c r="FJ188" s="27">
        <v>8.7040917287146851</v>
      </c>
      <c r="FK188" s="27">
        <v>13.164439631</v>
      </c>
      <c r="FL188" s="27">
        <v>13.164439631</v>
      </c>
      <c r="FM188" s="27">
        <v>13.164439631</v>
      </c>
      <c r="FN188" s="27">
        <v>8.5885288892673088</v>
      </c>
      <c r="FO188" s="27">
        <v>13.180301910000001</v>
      </c>
      <c r="FP188" s="27">
        <v>13.180301910000001</v>
      </c>
      <c r="FQ188" s="27">
        <v>13.180301910000001</v>
      </c>
      <c r="FR188" s="27">
        <v>8.5628349789735712</v>
      </c>
      <c r="FS188" s="28">
        <v>12.542019455</v>
      </c>
      <c r="FT188" s="28">
        <v>12.542019455</v>
      </c>
      <c r="FU188" s="28">
        <v>12.542019455</v>
      </c>
      <c r="FV188" s="28">
        <v>9.7840161095173386</v>
      </c>
      <c r="FW188" s="28">
        <v>12.553973561999999</v>
      </c>
      <c r="FX188" s="28">
        <v>12.553973561999999</v>
      </c>
      <c r="FY188" s="28">
        <v>12.553973561999999</v>
      </c>
      <c r="FZ188" s="28">
        <v>9.8481633689765768</v>
      </c>
      <c r="GA188" s="28">
        <v>12.570981204000001</v>
      </c>
      <c r="GB188" s="28">
        <v>12.570981204000001</v>
      </c>
      <c r="GC188" s="28">
        <v>12.570981204000001</v>
      </c>
      <c r="GD188" s="28">
        <v>9.7796439058644342</v>
      </c>
      <c r="GE188" s="28">
        <v>12.590156477000001</v>
      </c>
      <c r="GF188" s="28">
        <v>12.590156477000001</v>
      </c>
      <c r="GG188" s="28">
        <v>12.590156477000001</v>
      </c>
      <c r="GH188" s="28">
        <v>9.746487148449738</v>
      </c>
      <c r="GI188" s="28">
        <v>12.612692027</v>
      </c>
      <c r="GJ188" s="28">
        <v>12.612692027</v>
      </c>
      <c r="GK188" s="28">
        <v>12.612692027</v>
      </c>
      <c r="GL188" s="28">
        <v>9.7160992416462975</v>
      </c>
      <c r="GM188" s="28">
        <v>12.638212904</v>
      </c>
      <c r="GN188" s="28">
        <v>12.638212904</v>
      </c>
      <c r="GO188" s="28">
        <v>12.638212904</v>
      </c>
      <c r="GP188" s="28">
        <v>9.6510293413494246</v>
      </c>
      <c r="GQ188" s="28">
        <v>12.667366931</v>
      </c>
      <c r="GR188" s="28">
        <v>12.667366931</v>
      </c>
      <c r="GS188" s="28">
        <v>12.667366931</v>
      </c>
      <c r="GT188" s="28">
        <v>9.5966941836330601</v>
      </c>
      <c r="GU188" s="28">
        <v>12.707061841</v>
      </c>
      <c r="GV188" s="28">
        <v>12.707061841</v>
      </c>
      <c r="GW188" s="28">
        <v>12.707061841</v>
      </c>
      <c r="GX188" s="28">
        <v>9.5130936499917365</v>
      </c>
      <c r="GY188" s="28">
        <v>12.748002608</v>
      </c>
      <c r="GZ188" s="28">
        <v>12.748002608</v>
      </c>
      <c r="HA188" s="28">
        <v>12.748002608</v>
      </c>
      <c r="HB188" s="28">
        <v>9.4517402773164481</v>
      </c>
      <c r="HC188" s="28">
        <v>12.790305597</v>
      </c>
      <c r="HD188" s="28">
        <v>12.790305597</v>
      </c>
      <c r="HE188" s="28">
        <v>12.790305597</v>
      </c>
      <c r="HF188" s="28">
        <v>9.3531901987834107</v>
      </c>
      <c r="HG188" s="28">
        <v>12.977538559999999</v>
      </c>
      <c r="HH188" s="28">
        <v>12.977538559999999</v>
      </c>
      <c r="HI188" s="28">
        <v>12.977538559999999</v>
      </c>
      <c r="HJ188" s="28">
        <v>9.0152072238081722</v>
      </c>
      <c r="HK188" s="28">
        <v>13.391127188</v>
      </c>
      <c r="HL188" s="28">
        <v>13.391127188</v>
      </c>
      <c r="HM188" s="28">
        <v>13.391127188</v>
      </c>
      <c r="HN188" s="28">
        <v>8.1496121899242659</v>
      </c>
      <c r="HO188" s="28">
        <v>13.585897304</v>
      </c>
      <c r="HP188" s="28">
        <v>13.585897304</v>
      </c>
      <c r="HQ188" s="28">
        <v>13.585897304</v>
      </c>
      <c r="HR188" s="28">
        <v>7.5615459323641412</v>
      </c>
      <c r="HS188" s="28">
        <v>13.603030243999999</v>
      </c>
      <c r="HT188" s="28">
        <v>13.603030243999999</v>
      </c>
      <c r="HU188" s="28">
        <v>13.603030243999999</v>
      </c>
      <c r="HV188" s="28">
        <v>7.0656369396398704</v>
      </c>
      <c r="HW188" s="29">
        <v>12.535716319</v>
      </c>
      <c r="HX188" s="29">
        <v>12.535716319</v>
      </c>
      <c r="HY188" s="29">
        <v>12.535716319</v>
      </c>
      <c r="HZ188" s="29">
        <v>9.7967316552915111</v>
      </c>
      <c r="IA188" s="29">
        <v>12.541379997</v>
      </c>
      <c r="IB188" s="29">
        <v>12.541379997</v>
      </c>
      <c r="IC188" s="29">
        <v>12.541379997</v>
      </c>
      <c r="ID188" s="29">
        <v>9.8732701253315973</v>
      </c>
      <c r="IE188" s="29">
        <v>12.551933095999999</v>
      </c>
      <c r="IF188" s="29">
        <v>12.551933095999999</v>
      </c>
      <c r="IG188" s="29">
        <v>12.551933095999999</v>
      </c>
      <c r="IH188" s="29">
        <v>9.817841075933897</v>
      </c>
      <c r="II188" s="29">
        <v>12.565549542999999</v>
      </c>
      <c r="IJ188" s="29">
        <v>12.565549542999999</v>
      </c>
      <c r="IK188" s="29">
        <v>12.565549542999999</v>
      </c>
      <c r="IL188" s="29">
        <v>9.7954565439773376</v>
      </c>
      <c r="IM188" s="29">
        <v>12.58443186</v>
      </c>
      <c r="IN188" s="29">
        <v>12.58443186</v>
      </c>
      <c r="IO188" s="29">
        <v>12.58443186</v>
      </c>
      <c r="IP188" s="29">
        <v>9.7682753607623916</v>
      </c>
      <c r="IQ188" s="29">
        <v>12.614206993</v>
      </c>
      <c r="IR188" s="29">
        <v>12.614206993</v>
      </c>
      <c r="IS188" s="29">
        <v>12.614206993</v>
      </c>
      <c r="IT188" s="29">
        <v>9.6829318654954086</v>
      </c>
      <c r="IU188" s="29">
        <v>12.644481181</v>
      </c>
      <c r="IV188" s="29">
        <v>12.644481181</v>
      </c>
      <c r="IW188" s="29">
        <v>12.644481181</v>
      </c>
      <c r="IX188" s="29">
        <v>9.6152570668043111</v>
      </c>
      <c r="IY188" s="29">
        <v>12.677855949</v>
      </c>
      <c r="IZ188" s="29">
        <v>12.677855949</v>
      </c>
      <c r="JA188" s="29">
        <v>12.677855949</v>
      </c>
      <c r="JB188" s="29">
        <v>9.5399034594811702</v>
      </c>
      <c r="JC188" s="29">
        <v>12.712453375999999</v>
      </c>
      <c r="JD188" s="29">
        <v>12.712453375999999</v>
      </c>
      <c r="JE188" s="29">
        <v>12.712453375999999</v>
      </c>
      <c r="JF188" s="29">
        <v>9.4851482654777612</v>
      </c>
      <c r="JG188" s="29">
        <v>12.756805317</v>
      </c>
      <c r="JH188" s="29">
        <v>12.756805317</v>
      </c>
      <c r="JI188" s="29">
        <v>12.756805317</v>
      </c>
      <c r="JJ188" s="29">
        <v>9.3681500564562548</v>
      </c>
      <c r="JK188" s="29">
        <v>13.227534312</v>
      </c>
      <c r="JL188" s="29">
        <v>13.227534312</v>
      </c>
      <c r="JM188" s="29">
        <v>13.227534312</v>
      </c>
      <c r="JN188" s="29">
        <v>8.4076127558515452</v>
      </c>
      <c r="JO188" s="29">
        <v>13.496415262999999</v>
      </c>
      <c r="JP188" s="29">
        <v>13.496415262999999</v>
      </c>
      <c r="JQ188" s="29">
        <v>13.496415262999999</v>
      </c>
      <c r="JR188" s="29">
        <v>7.5968351712293298</v>
      </c>
      <c r="JS188" s="29">
        <v>13.485014938999999</v>
      </c>
      <c r="JT188" s="29">
        <v>13.485014938999999</v>
      </c>
      <c r="JU188" s="29">
        <v>13.485014938999999</v>
      </c>
      <c r="JV188" s="29">
        <v>7.130040088392529</v>
      </c>
      <c r="JW188" s="29">
        <v>13.44356997</v>
      </c>
      <c r="JX188" s="29">
        <v>13.44356997</v>
      </c>
      <c r="JY188" s="29">
        <v>13.44356997</v>
      </c>
      <c r="JZ188" s="29">
        <v>7.1359325133176368</v>
      </c>
    </row>
    <row r="189" spans="1:286" ht="15" thickBot="1" x14ac:dyDescent="0.35">
      <c r="A189" s="2"/>
      <c r="B189" s="74" t="s">
        <v>679</v>
      </c>
      <c r="C189" s="74" t="s">
        <v>680</v>
      </c>
      <c r="D189" s="74" t="s">
        <v>879</v>
      </c>
      <c r="E189" s="87">
        <v>371680</v>
      </c>
      <c r="F189" s="84">
        <v>393360</v>
      </c>
      <c r="G189" s="22">
        <v>29.963504977421053</v>
      </c>
      <c r="H189" s="22">
        <v>12.953543829837088</v>
      </c>
      <c r="I189" s="22">
        <v>9.449429878085791</v>
      </c>
      <c r="J189" s="22">
        <v>10.599087635252058</v>
      </c>
      <c r="K189" s="22">
        <v>29.905624768421053</v>
      </c>
      <c r="L189" s="22">
        <v>12.157697663634151</v>
      </c>
      <c r="M189" s="22">
        <v>8.8688711800130768</v>
      </c>
      <c r="N189" s="22">
        <v>10.480322075805134</v>
      </c>
      <c r="O189" s="22">
        <v>30.007727845421051</v>
      </c>
      <c r="P189" s="22">
        <v>12.149369288169979</v>
      </c>
      <c r="Q189" s="22">
        <v>8.8627957460638118</v>
      </c>
      <c r="R189" s="22">
        <v>9.8690671945440194</v>
      </c>
      <c r="S189" s="22">
        <v>30.112465763421049</v>
      </c>
      <c r="T189" s="22">
        <v>12.126849588456565</v>
      </c>
      <c r="U189" s="22">
        <v>8.8463679386535112</v>
      </c>
      <c r="V189" s="22">
        <v>9.4803390390598388</v>
      </c>
      <c r="W189" s="22">
        <v>30.238579131421051</v>
      </c>
      <c r="X189" s="22">
        <v>12.100237508910263</v>
      </c>
      <c r="Y189" s="22">
        <v>8.8269547971312985</v>
      </c>
      <c r="Z189" s="22">
        <v>8.8497164236026684</v>
      </c>
      <c r="AA189" s="22">
        <v>30.396709641421051</v>
      </c>
      <c r="AB189" s="22">
        <v>12.069537433866335</v>
      </c>
      <c r="AC189" s="22">
        <v>8.8045595198087057</v>
      </c>
      <c r="AD189" s="22">
        <v>8.6277443508247096</v>
      </c>
      <c r="AE189" s="22">
        <v>30.570411456421052</v>
      </c>
      <c r="AF189" s="22">
        <v>12.033877401310285</v>
      </c>
      <c r="AG189" s="22">
        <v>8.7785460225360517</v>
      </c>
      <c r="AH189" s="22">
        <v>8.6084102776918563</v>
      </c>
      <c r="AI189" s="22">
        <v>30.778473139421052</v>
      </c>
      <c r="AJ189" s="22">
        <v>11.993404993115078</v>
      </c>
      <c r="AK189" s="22">
        <v>8.7490219642349594</v>
      </c>
      <c r="AL189" s="22">
        <v>8.1276682935470568</v>
      </c>
      <c r="AM189" s="22">
        <v>31.012204318421052</v>
      </c>
      <c r="AN189" s="22">
        <v>11.949424007593661</v>
      </c>
      <c r="AO189" s="22">
        <v>8.7169384476225833</v>
      </c>
      <c r="AP189" s="22">
        <v>7.5380441213627094</v>
      </c>
      <c r="AQ189" s="22">
        <v>31.281192612421052</v>
      </c>
      <c r="AR189" s="22">
        <v>11.35784417208343</v>
      </c>
      <c r="AS189" s="22">
        <v>8.2853891938911595</v>
      </c>
      <c r="AT189" s="22">
        <v>6.9126200510637013</v>
      </c>
      <c r="AU189" s="22">
        <v>32.668810533421052</v>
      </c>
      <c r="AV189" s="22">
        <v>11.056691833945754</v>
      </c>
      <c r="AW189" s="22">
        <v>8.0657027560146979</v>
      </c>
      <c r="AX189" s="22">
        <v>4.2570311756427692</v>
      </c>
      <c r="AY189" s="22">
        <v>33.851180728421049</v>
      </c>
      <c r="AZ189" s="22">
        <v>9.9943625132083085</v>
      </c>
      <c r="BA189" s="22">
        <v>7.2907483068221444</v>
      </c>
      <c r="BB189" s="22">
        <v>1.0943362985551133</v>
      </c>
      <c r="BC189" s="22">
        <v>34.506909443421051</v>
      </c>
      <c r="BD189" s="22">
        <v>9.7450358776764769</v>
      </c>
      <c r="BE189" s="22">
        <v>7.1088679974530331</v>
      </c>
      <c r="BF189" s="22">
        <v>-0.7382924357331575</v>
      </c>
      <c r="BG189" s="22">
        <v>34.90088226842105</v>
      </c>
      <c r="BH189" s="22">
        <v>9.0483324376331264</v>
      </c>
      <c r="BI189" s="22">
        <v>6.6006325377986252</v>
      </c>
      <c r="BJ189" s="22">
        <v>-2.3185456223849918</v>
      </c>
      <c r="BK189" s="25">
        <v>29.991503658421053</v>
      </c>
      <c r="BL189" s="25">
        <v>12.955973734755016</v>
      </c>
      <c r="BM189" s="25">
        <v>9.4512024598930537</v>
      </c>
      <c r="BN189" s="25">
        <v>10.543464251691855</v>
      </c>
      <c r="BO189" s="25">
        <v>29.954107501421049</v>
      </c>
      <c r="BP189" s="25">
        <v>12.163888247327485</v>
      </c>
      <c r="BQ189" s="25">
        <v>8.8733871246289286</v>
      </c>
      <c r="BR189" s="25">
        <v>10.603671190487944</v>
      </c>
      <c r="BS189" s="25">
        <v>30.02197056842105</v>
      </c>
      <c r="BT189" s="25">
        <v>12.160918464973316</v>
      </c>
      <c r="BU189" s="25">
        <v>8.8712207097483731</v>
      </c>
      <c r="BV189" s="25">
        <v>10.264953958971969</v>
      </c>
      <c r="BW189" s="25">
        <v>30.084271152421053</v>
      </c>
      <c r="BX189" s="25">
        <v>12.154179482162164</v>
      </c>
      <c r="BY189" s="25">
        <v>8.866304715611161</v>
      </c>
      <c r="BZ189" s="25">
        <v>9.983304149937382</v>
      </c>
      <c r="CA189" s="25">
        <v>30.160115583421053</v>
      </c>
      <c r="CB189" s="25">
        <v>12.146716185807483</v>
      </c>
      <c r="CC189" s="25">
        <v>8.8608603448282022</v>
      </c>
      <c r="CD189" s="25">
        <v>9.4650518421936063</v>
      </c>
      <c r="CE189" s="25">
        <v>30.256532035421053</v>
      </c>
      <c r="CF189" s="25">
        <v>12.138570511902405</v>
      </c>
      <c r="CG189" s="25">
        <v>8.8549181891226354</v>
      </c>
      <c r="CH189" s="25">
        <v>9.2737933172150839</v>
      </c>
      <c r="CI189" s="25">
        <v>30.361602236421049</v>
      </c>
      <c r="CJ189" s="25">
        <v>12.12972024006654</v>
      </c>
      <c r="CK189" s="25">
        <v>8.8484620390363258</v>
      </c>
      <c r="CL189" s="25">
        <v>9.3009808861921641</v>
      </c>
      <c r="CM189" s="25">
        <v>30.482011469421053</v>
      </c>
      <c r="CN189" s="25">
        <v>12.120119892789459</v>
      </c>
      <c r="CO189" s="25">
        <v>8.8414587193585792</v>
      </c>
      <c r="CP189" s="25">
        <v>8.8798300741535066</v>
      </c>
      <c r="CQ189" s="25">
        <v>30.618059893421051</v>
      </c>
      <c r="CR189" s="25">
        <v>12.110031392849807</v>
      </c>
      <c r="CS189" s="25">
        <v>8.8340992991097966</v>
      </c>
      <c r="CT189" s="25">
        <v>8.3845586224986093</v>
      </c>
      <c r="CU189" s="25">
        <v>30.774770139421051</v>
      </c>
      <c r="CV189" s="25">
        <v>11.574435147740795</v>
      </c>
      <c r="CW189" s="25">
        <v>8.4433892951442395</v>
      </c>
      <c r="CX189" s="25">
        <v>7.8093330733366777</v>
      </c>
      <c r="CY189" s="25">
        <v>31.255489460421053</v>
      </c>
      <c r="CZ189" s="25">
        <v>11.527455374206857</v>
      </c>
      <c r="DA189" s="25">
        <v>8.4091182044273687</v>
      </c>
      <c r="DB189" s="25">
        <v>5.6774217649877237</v>
      </c>
      <c r="DC189" s="25">
        <v>31.727165559421053</v>
      </c>
      <c r="DD189" s="25">
        <v>10.94285758900174</v>
      </c>
      <c r="DE189" s="25">
        <v>7.982662259185898</v>
      </c>
      <c r="DF189" s="25">
        <v>3.5366926959861651</v>
      </c>
      <c r="DG189" s="25">
        <v>32.198092572421054</v>
      </c>
      <c r="DH189" s="25">
        <v>10.87563801034076</v>
      </c>
      <c r="DI189" s="25">
        <v>7.9336265124176411</v>
      </c>
      <c r="DJ189" s="25">
        <v>2.1031963116894552</v>
      </c>
      <c r="DK189" s="25">
        <v>32.48435761242105</v>
      </c>
      <c r="DL189" s="25">
        <v>10.552232117706968</v>
      </c>
      <c r="DM189" s="25">
        <v>7.6977064163614877</v>
      </c>
      <c r="DN189" s="25">
        <v>1.4663926057026906</v>
      </c>
      <c r="DO189" s="27">
        <v>29.96294795442105</v>
      </c>
      <c r="DP189" s="27">
        <v>12.954029821716373</v>
      </c>
      <c r="DQ189" s="27">
        <v>9.4497844023955029</v>
      </c>
      <c r="DR189" s="27">
        <v>10.601007481623689</v>
      </c>
      <c r="DS189" s="27">
        <v>29.897984221421051</v>
      </c>
      <c r="DT189" s="27">
        <v>12.159780417904013</v>
      </c>
      <c r="DU189" s="27">
        <v>8.8703905202557838</v>
      </c>
      <c r="DV189" s="27">
        <v>10.521846189839763</v>
      </c>
      <c r="DW189" s="27">
        <v>29.988275090421052</v>
      </c>
      <c r="DX189" s="27">
        <v>12.154325784125842</v>
      </c>
      <c r="DY189" s="27">
        <v>8.8664114408567745</v>
      </c>
      <c r="DZ189" s="27">
        <v>9.9591909417150895</v>
      </c>
      <c r="EA189" s="27">
        <v>30.079735576421051</v>
      </c>
      <c r="EB189" s="27">
        <v>12.136306053069546</v>
      </c>
      <c r="EC189" s="27">
        <v>8.8532662979310039</v>
      </c>
      <c r="ED189" s="27">
        <v>9.6175707052092605</v>
      </c>
      <c r="EE189" s="27">
        <v>30.189366991421053</v>
      </c>
      <c r="EF189" s="27">
        <v>12.116721692465594</v>
      </c>
      <c r="EG189" s="27">
        <v>8.8389797795337817</v>
      </c>
      <c r="EH189" s="27">
        <v>9.028145811895012</v>
      </c>
      <c r="EI189" s="27">
        <v>30.322672155421053</v>
      </c>
      <c r="EJ189" s="27">
        <v>12.095825109513918</v>
      </c>
      <c r="EK189" s="27">
        <v>8.8237360132033178</v>
      </c>
      <c r="EL189" s="27">
        <v>8.8883339907240781</v>
      </c>
      <c r="EM189" s="27">
        <v>30.465232053421051</v>
      </c>
      <c r="EN189" s="27">
        <v>12.073393052488825</v>
      </c>
      <c r="EO189" s="27">
        <v>8.8073721399139409</v>
      </c>
      <c r="EP189" s="27">
        <v>8.9322454045519066</v>
      </c>
      <c r="EQ189" s="27">
        <v>30.630737143421051</v>
      </c>
      <c r="ER189" s="27">
        <v>12.049730585420074</v>
      </c>
      <c r="ES189" s="27">
        <v>8.7901106996281051</v>
      </c>
      <c r="ET189" s="27">
        <v>8.536348496457741</v>
      </c>
      <c r="EU189" s="27">
        <v>30.817201493421052</v>
      </c>
      <c r="EV189" s="27">
        <v>12.025071735526165</v>
      </c>
      <c r="EW189" s="27">
        <v>8.7721224119434638</v>
      </c>
      <c r="EX189" s="27">
        <v>8.0331438492677023</v>
      </c>
      <c r="EY189" s="27">
        <v>31.033781356421052</v>
      </c>
      <c r="EZ189" s="27">
        <v>11.463863267311131</v>
      </c>
      <c r="FA189" s="27">
        <v>8.3627286478083711</v>
      </c>
      <c r="FB189" s="27">
        <v>7.4944954785031719</v>
      </c>
      <c r="FC189" s="27">
        <v>32.124388478421054</v>
      </c>
      <c r="FD189" s="27">
        <v>11.304737889424295</v>
      </c>
      <c r="FE189" s="27">
        <v>8.2466489000638141</v>
      </c>
      <c r="FF189" s="27">
        <v>5.296348447750308</v>
      </c>
      <c r="FG189" s="27">
        <v>33.179717413421052</v>
      </c>
      <c r="FH189" s="27">
        <v>10.640376694668351</v>
      </c>
      <c r="FI189" s="27">
        <v>7.7620066580614928</v>
      </c>
      <c r="FJ189" s="27">
        <v>3.4299048787136712</v>
      </c>
      <c r="FK189" s="27">
        <v>33.816248400421053</v>
      </c>
      <c r="FL189" s="27">
        <v>10.484116301248967</v>
      </c>
      <c r="FM189" s="27">
        <v>7.64801687659818</v>
      </c>
      <c r="FN189" s="27">
        <v>2.7167896750696769</v>
      </c>
      <c r="FO189" s="27">
        <v>34.19233113342105</v>
      </c>
      <c r="FP189" s="27">
        <v>10.087413972811126</v>
      </c>
      <c r="FQ189" s="27">
        <v>7.3586280510929747</v>
      </c>
      <c r="FR189" s="27">
        <v>2.2473649251916328</v>
      </c>
      <c r="FS189" s="28">
        <v>29.965026138421052</v>
      </c>
      <c r="FT189" s="28">
        <v>12.9535437988475</v>
      </c>
      <c r="FU189" s="28">
        <v>9.4494298554793161</v>
      </c>
      <c r="FV189" s="28">
        <v>10.58492054775266</v>
      </c>
      <c r="FW189" s="28">
        <v>29.903631098421052</v>
      </c>
      <c r="FX189" s="28">
        <v>12.157697531188221</v>
      </c>
      <c r="FY189" s="28">
        <v>8.8688710833956126</v>
      </c>
      <c r="FZ189" s="28">
        <v>10.481791820390288</v>
      </c>
      <c r="GA189" s="28">
        <v>30.013415595421051</v>
      </c>
      <c r="GB189" s="28">
        <v>12.149369012619283</v>
      </c>
      <c r="GC189" s="28">
        <v>8.8627955450534159</v>
      </c>
      <c r="GD189" s="28">
        <v>9.8975515092181325</v>
      </c>
      <c r="GE189" s="28">
        <v>30.141051186421052</v>
      </c>
      <c r="GF189" s="28">
        <v>12.126012685333345</v>
      </c>
      <c r="GG189" s="28">
        <v>8.8457574294769099</v>
      </c>
      <c r="GH189" s="28">
        <v>9.5589192192050838</v>
      </c>
      <c r="GI189" s="28">
        <v>30.308983712421053</v>
      </c>
      <c r="GJ189" s="28">
        <v>12.098543947297557</v>
      </c>
      <c r="GK189" s="28">
        <v>8.8257193675134502</v>
      </c>
      <c r="GL189" s="28">
        <v>8.9492102937390356</v>
      </c>
      <c r="GM189" s="28">
        <v>30.53277147442105</v>
      </c>
      <c r="GN189" s="28">
        <v>12.066982433670187</v>
      </c>
      <c r="GO189" s="28">
        <v>8.8026956827376175</v>
      </c>
      <c r="GP189" s="28">
        <v>8.8649843421858243</v>
      </c>
      <c r="GQ189" s="28">
        <v>30.796338928421051</v>
      </c>
      <c r="GR189" s="28">
        <v>12.030447118674287</v>
      </c>
      <c r="GS189" s="28">
        <v>8.7760436791112184</v>
      </c>
      <c r="GT189" s="28">
        <v>8.9540156467563108</v>
      </c>
      <c r="GU189" s="28">
        <v>31.136663510421052</v>
      </c>
      <c r="GV189" s="28">
        <v>11.989098980960204</v>
      </c>
      <c r="GW189" s="28">
        <v>8.7458807883184537</v>
      </c>
      <c r="GX189" s="28">
        <v>8.5971563822822503</v>
      </c>
      <c r="GY189" s="28">
        <v>31.53500979342105</v>
      </c>
      <c r="GZ189" s="28">
        <v>11.94423772209684</v>
      </c>
      <c r="HA189" s="28">
        <v>8.7131551245587371</v>
      </c>
      <c r="HB189" s="28">
        <v>8.0668507051398812</v>
      </c>
      <c r="HC189" s="28">
        <v>32.005495159421052</v>
      </c>
      <c r="HD189" s="28">
        <v>11.362957511664241</v>
      </c>
      <c r="HE189" s="28">
        <v>8.2891193039248652</v>
      </c>
      <c r="HF189" s="28">
        <v>7.6125305816235098</v>
      </c>
      <c r="HG189" s="28">
        <v>33.79084597342105</v>
      </c>
      <c r="HH189" s="28">
        <v>11.057537590232171</v>
      </c>
      <c r="HI189" s="28">
        <v>8.0663197234505919</v>
      </c>
      <c r="HJ189" s="28">
        <v>5.8991495765770594</v>
      </c>
      <c r="HK189" s="28">
        <v>35.021157798421051</v>
      </c>
      <c r="HL189" s="28">
        <v>9.468206452782816</v>
      </c>
      <c r="HM189" s="28">
        <v>6.906924786152195</v>
      </c>
      <c r="HN189" s="28">
        <v>-2.0450771302548212</v>
      </c>
      <c r="HO189" s="28">
        <v>35.554975538421047</v>
      </c>
      <c r="HP189" s="28">
        <v>9.2174620722365788</v>
      </c>
      <c r="HQ189" s="28">
        <v>6.7240102515336382</v>
      </c>
      <c r="HR189" s="28">
        <v>-8.3465215360617719</v>
      </c>
      <c r="HS189" s="28">
        <v>35.802300668421054</v>
      </c>
      <c r="HT189" s="28">
        <v>7.6515445354035547</v>
      </c>
      <c r="HU189" s="28">
        <v>5.5816952099088804</v>
      </c>
      <c r="HV189" s="28">
        <v>-13.557436739698247</v>
      </c>
      <c r="HW189" s="29">
        <v>29.942448199421051</v>
      </c>
      <c r="HX189" s="29">
        <v>12.953377895419342</v>
      </c>
      <c r="HY189" s="29">
        <v>9.449308831238266</v>
      </c>
      <c r="HZ189" s="29">
        <v>10.666492747639538</v>
      </c>
      <c r="IA189" s="29">
        <v>29.858655868421053</v>
      </c>
      <c r="IB189" s="29">
        <v>12.158622804169362</v>
      </c>
      <c r="IC189" s="29">
        <v>8.8695460571532383</v>
      </c>
      <c r="ID189" s="29">
        <v>10.641220283035096</v>
      </c>
      <c r="IE189" s="29">
        <v>29.945572118421051</v>
      </c>
      <c r="IF189" s="29">
        <v>12.152158075168634</v>
      </c>
      <c r="IG189" s="29">
        <v>8.8648301273524286</v>
      </c>
      <c r="IH189" s="29">
        <v>10.1420345985753</v>
      </c>
      <c r="II189" s="29">
        <v>30.05442789742105</v>
      </c>
      <c r="IJ189" s="29">
        <v>12.121220964350536</v>
      </c>
      <c r="IK189" s="29">
        <v>8.8422619357327115</v>
      </c>
      <c r="IL189" s="29">
        <v>9.8576208893178148</v>
      </c>
      <c r="IM189" s="29">
        <v>30.20281339442105</v>
      </c>
      <c r="IN189" s="29">
        <v>12.086999104496092</v>
      </c>
      <c r="IO189" s="29">
        <v>8.8172975654229138</v>
      </c>
      <c r="IP189" s="29">
        <v>9.2922997392616118</v>
      </c>
      <c r="IQ189" s="29">
        <v>30.410960514421053</v>
      </c>
      <c r="IR189" s="29">
        <v>12.04919309398441</v>
      </c>
      <c r="IS189" s="29">
        <v>8.7897186071090161</v>
      </c>
      <c r="IT189" s="29">
        <v>9.2924729467571403</v>
      </c>
      <c r="IU189" s="29">
        <v>30.659089684421051</v>
      </c>
      <c r="IV189" s="29">
        <v>12.008214264273473</v>
      </c>
      <c r="IW189" s="29">
        <v>8.7598251213628551</v>
      </c>
      <c r="IX189" s="29">
        <v>9.3870610334710314</v>
      </c>
      <c r="IY189" s="29">
        <v>30.986276719421049</v>
      </c>
      <c r="IZ189" s="29">
        <v>11.964722971616679</v>
      </c>
      <c r="JA189" s="29">
        <v>8.728098828877469</v>
      </c>
      <c r="JB189" s="29">
        <v>9.0377778528168733</v>
      </c>
      <c r="JC189" s="29">
        <v>31.375438723421052</v>
      </c>
      <c r="JD189" s="29">
        <v>11.918924254549362</v>
      </c>
      <c r="JE189" s="29">
        <v>8.6946893024097331</v>
      </c>
      <c r="JF189" s="29">
        <v>8.5422258232502521</v>
      </c>
      <c r="JG189" s="29">
        <v>31.877731574421052</v>
      </c>
      <c r="JH189" s="29">
        <v>11.34332121833142</v>
      </c>
      <c r="JI189" s="29">
        <v>8.2747949013249666</v>
      </c>
      <c r="JJ189" s="29">
        <v>7.8924785738068799</v>
      </c>
      <c r="JK189" s="29">
        <v>34.275432648421052</v>
      </c>
      <c r="JL189" s="29">
        <v>11.067937192127919</v>
      </c>
      <c r="JM189" s="29">
        <v>8.07390608824503</v>
      </c>
      <c r="JN189" s="29">
        <v>0.67507237054201852</v>
      </c>
      <c r="JO189" s="29">
        <v>35.27625556842105</v>
      </c>
      <c r="JP189" s="29">
        <v>8.9418095449832808</v>
      </c>
      <c r="JQ189" s="29">
        <v>6.5229255706760814</v>
      </c>
      <c r="JR189" s="29">
        <v>-7.1515839802828296</v>
      </c>
      <c r="JS189" s="29">
        <v>35.684713408421054</v>
      </c>
      <c r="JT189" s="29">
        <v>8.7531108990503235</v>
      </c>
      <c r="JU189" s="29">
        <v>6.3852725356258544</v>
      </c>
      <c r="JV189" s="29">
        <v>-12.706857747719624</v>
      </c>
      <c r="JW189" s="29">
        <v>35.591193718421053</v>
      </c>
      <c r="JX189" s="29">
        <v>8.0149041772566925</v>
      </c>
      <c r="JY189" s="29">
        <v>5.8467610097642675</v>
      </c>
      <c r="JZ189" s="29">
        <v>-13.331641983300628</v>
      </c>
    </row>
    <row r="190" spans="1:286" ht="15" thickBot="1" x14ac:dyDescent="0.35">
      <c r="A190" s="2"/>
      <c r="B190" s="74" t="s">
        <v>681</v>
      </c>
      <c r="C190" s="74" t="s">
        <v>554</v>
      </c>
      <c r="D190" s="74" t="s">
        <v>873</v>
      </c>
      <c r="E190" s="87">
        <v>340034</v>
      </c>
      <c r="F190" s="84">
        <v>555418</v>
      </c>
      <c r="G190" s="22">
        <v>32.326613365</v>
      </c>
      <c r="H190" s="22">
        <v>8.9310698016410228</v>
      </c>
      <c r="I190" s="22">
        <v>6.4189357158254099</v>
      </c>
      <c r="J190" s="22">
        <v>9.9096408248611674</v>
      </c>
      <c r="K190" s="22">
        <v>32.259460517999997</v>
      </c>
      <c r="L190" s="22">
        <v>8.9204335001224102</v>
      </c>
      <c r="M190" s="22">
        <v>6.4112911964992305</v>
      </c>
      <c r="N190" s="22">
        <v>10.086071512436014</v>
      </c>
      <c r="O190" s="22">
        <v>32.355991302</v>
      </c>
      <c r="P190" s="22">
        <v>8.9070029860280133</v>
      </c>
      <c r="Q190" s="22">
        <v>6.4016384215778448</v>
      </c>
      <c r="R190" s="22">
        <v>9.8892017623286179</v>
      </c>
      <c r="S190" s="22">
        <v>32.451678907999998</v>
      </c>
      <c r="T190" s="22">
        <v>8.8621943668866283</v>
      </c>
      <c r="U190" s="22">
        <v>6.3694335847361714</v>
      </c>
      <c r="V190" s="22">
        <v>9.5488186211089889</v>
      </c>
      <c r="W190" s="22">
        <v>32.555960587999998</v>
      </c>
      <c r="X190" s="22">
        <v>8.8118140808579284</v>
      </c>
      <c r="Y190" s="22">
        <v>6.3332242811985697</v>
      </c>
      <c r="Z190" s="22">
        <v>9.1159946207335381</v>
      </c>
      <c r="AA190" s="22">
        <v>32.665621383999998</v>
      </c>
      <c r="AB190" s="22">
        <v>8.7560140477940305</v>
      </c>
      <c r="AC190" s="22">
        <v>6.293119698754003</v>
      </c>
      <c r="AD190" s="22">
        <v>8.7236973778374676</v>
      </c>
      <c r="AE190" s="22">
        <v>32.781038828</v>
      </c>
      <c r="AF190" s="22">
        <v>8.6942262152666352</v>
      </c>
      <c r="AG190" s="22">
        <v>6.248711566937514</v>
      </c>
      <c r="AH190" s="22">
        <v>8.5319377102453444</v>
      </c>
      <c r="AI190" s="22">
        <v>32.909971501000001</v>
      </c>
      <c r="AJ190" s="22">
        <v>8.6267384294237175</v>
      </c>
      <c r="AK190" s="22">
        <v>6.2002067664432357</v>
      </c>
      <c r="AL190" s="22">
        <v>8.0373064684327211</v>
      </c>
      <c r="AM190" s="22">
        <v>33.051539169999998</v>
      </c>
      <c r="AN190" s="22">
        <v>8.5551952389924129</v>
      </c>
      <c r="AO190" s="22">
        <v>6.1487872668219001</v>
      </c>
      <c r="AP190" s="22">
        <v>7.6620599917416463</v>
      </c>
      <c r="AQ190" s="22">
        <v>33.204291400999999</v>
      </c>
      <c r="AR190" s="22">
        <v>8.178741472288781</v>
      </c>
      <c r="AS190" s="22">
        <v>5.878222532459735</v>
      </c>
      <c r="AT190" s="22">
        <v>7.2546973197626379</v>
      </c>
      <c r="AU190" s="22">
        <v>33.802502580999999</v>
      </c>
      <c r="AV190" s="22">
        <v>7.7446798907436358</v>
      </c>
      <c r="AW190" s="22">
        <v>5.566253927294893</v>
      </c>
      <c r="AX190" s="22">
        <v>5.4770308301860595</v>
      </c>
      <c r="AY190" s="22">
        <v>34.257635663000002</v>
      </c>
      <c r="AZ190" s="22">
        <v>6.7171513809050021</v>
      </c>
      <c r="BA190" s="22">
        <v>4.8277489556261948</v>
      </c>
      <c r="BB190" s="22">
        <v>2.0578226703727474</v>
      </c>
      <c r="BC190" s="22">
        <v>34.464541519000001</v>
      </c>
      <c r="BD190" s="22">
        <v>6.3869504820640319</v>
      </c>
      <c r="BE190" s="22">
        <v>4.5904270680983972</v>
      </c>
      <c r="BF190" s="22">
        <v>-0.30610403171325018</v>
      </c>
      <c r="BG190" s="22">
        <v>34.16928237217116</v>
      </c>
      <c r="BH190" s="22">
        <v>5.6257118075639418</v>
      </c>
      <c r="BI190" s="22">
        <v>4.0433098442336384</v>
      </c>
      <c r="BJ190" s="22">
        <v>-2.0942542458420768</v>
      </c>
      <c r="BK190" s="25">
        <v>32.382876068999998</v>
      </c>
      <c r="BL190" s="25">
        <v>8.9352978767746656</v>
      </c>
      <c r="BM190" s="25">
        <v>6.4219745166731599</v>
      </c>
      <c r="BN190" s="25">
        <v>9.8196171497472804</v>
      </c>
      <c r="BO190" s="25">
        <v>32.369256485999998</v>
      </c>
      <c r="BP190" s="25">
        <v>8.930850228871611</v>
      </c>
      <c r="BQ190" s="25">
        <v>6.4187779045527291</v>
      </c>
      <c r="BR190" s="25">
        <v>9.9791971224803113</v>
      </c>
      <c r="BS190" s="25">
        <v>32.464870957999999</v>
      </c>
      <c r="BT190" s="25">
        <v>8.9258595297036205</v>
      </c>
      <c r="BU190" s="25">
        <v>6.4151909907957165</v>
      </c>
      <c r="BV190" s="25">
        <v>9.9457196350816233</v>
      </c>
      <c r="BW190" s="25">
        <v>32.548500503</v>
      </c>
      <c r="BX190" s="25">
        <v>8.9120944561602329</v>
      </c>
      <c r="BY190" s="25">
        <v>6.4052977614109921</v>
      </c>
      <c r="BZ190" s="25">
        <v>9.7382447940381986</v>
      </c>
      <c r="CA190" s="25">
        <v>32.648950237000001</v>
      </c>
      <c r="CB190" s="25">
        <v>8.8972736061583682</v>
      </c>
      <c r="CC190" s="25">
        <v>6.394645724697722</v>
      </c>
      <c r="CD190" s="25">
        <v>9.4294936909201432</v>
      </c>
      <c r="CE190" s="25">
        <v>32.746102508</v>
      </c>
      <c r="CF190" s="25">
        <v>8.8815344127711686</v>
      </c>
      <c r="CG190" s="25">
        <v>6.3833336565115779</v>
      </c>
      <c r="CH190" s="25">
        <v>9.1580503771411976</v>
      </c>
      <c r="CI190" s="25">
        <v>32.838618034</v>
      </c>
      <c r="CJ190" s="25">
        <v>8.8651466802868146</v>
      </c>
      <c r="CK190" s="25">
        <v>6.3715554705068191</v>
      </c>
      <c r="CL190" s="25">
        <v>9.0424575639622695</v>
      </c>
      <c r="CM190" s="25">
        <v>32.943920570000003</v>
      </c>
      <c r="CN190" s="25">
        <v>8.8481128985641018</v>
      </c>
      <c r="CO190" s="25">
        <v>6.3593129561939872</v>
      </c>
      <c r="CP190" s="25">
        <v>8.6151392531815603</v>
      </c>
      <c r="CQ190" s="25">
        <v>33.066795370000001</v>
      </c>
      <c r="CR190" s="25">
        <v>8.8306602199369415</v>
      </c>
      <c r="CS190" s="25">
        <v>6.3467693724280059</v>
      </c>
      <c r="CT190" s="25">
        <v>8.2675339943281365</v>
      </c>
      <c r="CU190" s="25">
        <v>33.203725851000002</v>
      </c>
      <c r="CV190" s="25">
        <v>8.5233046743635672</v>
      </c>
      <c r="CW190" s="25">
        <v>6.125866890109994</v>
      </c>
      <c r="CX190" s="25">
        <v>7.8199926795591637</v>
      </c>
      <c r="CY190" s="25">
        <v>33.468580297000003</v>
      </c>
      <c r="CZ190" s="25">
        <v>8.4680496138508765</v>
      </c>
      <c r="DA190" s="25">
        <v>6.0861539901682828</v>
      </c>
      <c r="DB190" s="25">
        <v>6.5586395243513884</v>
      </c>
      <c r="DC190" s="25">
        <v>33.619103877000001</v>
      </c>
      <c r="DD190" s="25">
        <v>8.0932633587210177</v>
      </c>
      <c r="DE190" s="25">
        <v>5.8167877292068617</v>
      </c>
      <c r="DF190" s="25">
        <v>5.6490854424024874</v>
      </c>
      <c r="DG190" s="25">
        <v>33.760867974</v>
      </c>
      <c r="DH190" s="25">
        <v>8.0140542030285769</v>
      </c>
      <c r="DI190" s="25">
        <v>5.7598585494123915</v>
      </c>
      <c r="DJ190" s="25">
        <v>5.0457598569621069</v>
      </c>
      <c r="DK190" s="25">
        <v>33.802587422000002</v>
      </c>
      <c r="DL190" s="25">
        <v>7.9453104643033443</v>
      </c>
      <c r="DM190" s="25">
        <v>5.7104510708523559</v>
      </c>
      <c r="DN190" s="25">
        <v>4.9025977147733677</v>
      </c>
      <c r="DO190" s="27">
        <v>32.325966043000001</v>
      </c>
      <c r="DP190" s="27">
        <v>8.9317971527425879</v>
      </c>
      <c r="DQ190" s="27">
        <v>6.4194584773833743</v>
      </c>
      <c r="DR190" s="27">
        <v>9.9117674422686086</v>
      </c>
      <c r="DS190" s="27">
        <v>32.251295851000002</v>
      </c>
      <c r="DT190" s="27">
        <v>8.9235610019746208</v>
      </c>
      <c r="DU190" s="27">
        <v>6.413538993659742</v>
      </c>
      <c r="DV190" s="27">
        <v>10.14150757349714</v>
      </c>
      <c r="DW190" s="27">
        <v>32.336696740999997</v>
      </c>
      <c r="DX190" s="27">
        <v>8.9143791127632905</v>
      </c>
      <c r="DY190" s="27">
        <v>6.4069397890956337</v>
      </c>
      <c r="DZ190" s="27">
        <v>10.005214688199366</v>
      </c>
      <c r="EA190" s="27">
        <v>32.42236613</v>
      </c>
      <c r="EB190" s="27">
        <v>8.8760737501516953</v>
      </c>
      <c r="EC190" s="27">
        <v>6.3794089707685808</v>
      </c>
      <c r="ED190" s="27">
        <v>9.721874088686544</v>
      </c>
      <c r="EE190" s="27">
        <v>32.52045012</v>
      </c>
      <c r="EF190" s="27">
        <v>8.8355265099085578</v>
      </c>
      <c r="EG190" s="27">
        <v>6.3502668708460144</v>
      </c>
      <c r="EH190" s="27">
        <v>9.3515502393447747</v>
      </c>
      <c r="EI190" s="27">
        <v>32.619762457999997</v>
      </c>
      <c r="EJ190" s="27">
        <v>8.7930616863247746</v>
      </c>
      <c r="EK190" s="27">
        <v>6.3197465660200374</v>
      </c>
      <c r="EL190" s="27">
        <v>9.0406530607522768</v>
      </c>
      <c r="EM190" s="27">
        <v>32.717992246000001</v>
      </c>
      <c r="EN190" s="27">
        <v>8.7488427744513277</v>
      </c>
      <c r="EO190" s="27">
        <v>6.2879655634029437</v>
      </c>
      <c r="EP190" s="27">
        <v>8.9195055648692403</v>
      </c>
      <c r="EQ190" s="27">
        <v>32.825036154999999</v>
      </c>
      <c r="ER190" s="27">
        <v>8.7032644068896605</v>
      </c>
      <c r="ES190" s="27">
        <v>6.2552074932155577</v>
      </c>
      <c r="ET190" s="27">
        <v>8.5131334393759381</v>
      </c>
      <c r="EU190" s="27">
        <v>32.943329966</v>
      </c>
      <c r="EV190" s="27">
        <v>8.6566305962397365</v>
      </c>
      <c r="EW190" s="27">
        <v>6.2216908552993653</v>
      </c>
      <c r="EX190" s="27">
        <v>8.2198766863360326</v>
      </c>
      <c r="EY190" s="27">
        <v>33.07037158</v>
      </c>
      <c r="EZ190" s="27">
        <v>8.3168003319521553</v>
      </c>
      <c r="FA190" s="27">
        <v>5.9774481532265247</v>
      </c>
      <c r="FB190" s="27">
        <v>7.8916325225826718</v>
      </c>
      <c r="FC190" s="27">
        <v>33.529595147999999</v>
      </c>
      <c r="FD190" s="27">
        <v>8.0605001146797726</v>
      </c>
      <c r="FE190" s="27">
        <v>5.7932401406185363</v>
      </c>
      <c r="FF190" s="27">
        <v>6.5087627868281608</v>
      </c>
      <c r="FG190" s="27">
        <v>33.929662235999999</v>
      </c>
      <c r="FH190" s="27">
        <v>7.5551403977779072</v>
      </c>
      <c r="FI190" s="27">
        <v>5.4300281617395045</v>
      </c>
      <c r="FJ190" s="27">
        <v>5.4368141982661591</v>
      </c>
      <c r="FK190" s="27">
        <v>34.130427378</v>
      </c>
      <c r="FL190" s="27">
        <v>7.3507779507874647</v>
      </c>
      <c r="FM190" s="27">
        <v>5.2831488472681976</v>
      </c>
      <c r="FN190" s="27">
        <v>4.8700254402342225</v>
      </c>
      <c r="FO190" s="27">
        <v>34.194262172999998</v>
      </c>
      <c r="FP190" s="27">
        <v>6.9313901439561594</v>
      </c>
      <c r="FQ190" s="27">
        <v>4.9817265729112652</v>
      </c>
      <c r="FR190" s="27">
        <v>4.7873941749333113</v>
      </c>
      <c r="FS190" s="28">
        <v>32.327087417000001</v>
      </c>
      <c r="FT190" s="28">
        <v>8.9310686510730264</v>
      </c>
      <c r="FU190" s="28">
        <v>6.4189348888895372</v>
      </c>
      <c r="FV190" s="28">
        <v>9.9041917561061261</v>
      </c>
      <c r="FW190" s="28">
        <v>32.253467413000003</v>
      </c>
      <c r="FX190" s="28">
        <v>8.9204284460776933</v>
      </c>
      <c r="FY190" s="28">
        <v>6.4112875640577807</v>
      </c>
      <c r="FZ190" s="28">
        <v>10.110968980403868</v>
      </c>
      <c r="GA190" s="28">
        <v>32.348053565999997</v>
      </c>
      <c r="GB190" s="28">
        <v>8.9069924788559636</v>
      </c>
      <c r="GC190" s="28">
        <v>6.4016308698664099</v>
      </c>
      <c r="GD190" s="28">
        <v>9.9463017665092899</v>
      </c>
      <c r="GE190" s="28">
        <v>32.448801854000003</v>
      </c>
      <c r="GF190" s="28">
        <v>8.8565037835981197</v>
      </c>
      <c r="GG190" s="28">
        <v>6.3653436504812868</v>
      </c>
      <c r="GH190" s="28">
        <v>9.6404088209161891</v>
      </c>
      <c r="GI190" s="28">
        <v>32.566164667999999</v>
      </c>
      <c r="GJ190" s="28">
        <v>8.7997768765576883</v>
      </c>
      <c r="GK190" s="28">
        <v>6.3245729054599877</v>
      </c>
      <c r="GL190" s="28">
        <v>9.2439074821103446</v>
      </c>
      <c r="GM190" s="28">
        <v>32.697069251999999</v>
      </c>
      <c r="GN190" s="28">
        <v>8.7374712810197916</v>
      </c>
      <c r="GO190" s="28">
        <v>6.2797926471732941</v>
      </c>
      <c r="GP190" s="28">
        <v>8.8938732044281927</v>
      </c>
      <c r="GQ190" s="28">
        <v>32.844829187999999</v>
      </c>
      <c r="GR190" s="28">
        <v>8.6687172020390335</v>
      </c>
      <c r="GS190" s="28">
        <v>6.2303777368680153</v>
      </c>
      <c r="GT190" s="28">
        <v>8.7441852409291485</v>
      </c>
      <c r="GU190" s="28">
        <v>33.023643088</v>
      </c>
      <c r="GV190" s="28">
        <v>8.5942484100970322</v>
      </c>
      <c r="GW190" s="28">
        <v>6.1768555498369562</v>
      </c>
      <c r="GX190" s="28">
        <v>8.2931945017230717</v>
      </c>
      <c r="GY190" s="28">
        <v>33.228629476000002</v>
      </c>
      <c r="GZ190" s="28">
        <v>8.515572998319719</v>
      </c>
      <c r="HA190" s="28">
        <v>6.1203099823035032</v>
      </c>
      <c r="HB190" s="28">
        <v>7.9654692960564191</v>
      </c>
      <c r="HC190" s="28">
        <v>33.459353297999996</v>
      </c>
      <c r="HD190" s="28">
        <v>8.1418055441433808</v>
      </c>
      <c r="HE190" s="28">
        <v>5.8516759536471827</v>
      </c>
      <c r="HF190" s="28">
        <v>7.6164898939960004</v>
      </c>
      <c r="HG190" s="28">
        <v>34.395260974999999</v>
      </c>
      <c r="HH190" s="28">
        <v>7.6765353418465692</v>
      </c>
      <c r="HI190" s="28">
        <v>5.5172770982621806</v>
      </c>
      <c r="HJ190" s="28">
        <v>5.9835377598846193</v>
      </c>
      <c r="HK190" s="28">
        <v>35.260524748000002</v>
      </c>
      <c r="HL190" s="28">
        <v>6.1535315480062431</v>
      </c>
      <c r="HM190" s="28">
        <v>4.4226642842605495</v>
      </c>
      <c r="HN190" s="28">
        <v>-0.1103989724713621</v>
      </c>
      <c r="HO190" s="28">
        <v>35.33824407008364</v>
      </c>
      <c r="HP190" s="28">
        <v>5.8181724379894799</v>
      </c>
      <c r="HQ190" s="28">
        <v>4.1816350887974822</v>
      </c>
      <c r="HR190" s="28">
        <v>-4.5393065297016584</v>
      </c>
      <c r="HS190" s="28">
        <v>28.351197820761168</v>
      </c>
      <c r="HT190" s="28">
        <v>4.6678085480875335</v>
      </c>
      <c r="HU190" s="28">
        <v>3.3548459108951141</v>
      </c>
      <c r="HV190" s="28">
        <v>-7.8618279448030819</v>
      </c>
      <c r="HW190" s="29">
        <v>32.293203153</v>
      </c>
      <c r="HX190" s="29">
        <v>8.931859387592521</v>
      </c>
      <c r="HY190" s="29">
        <v>6.419503206795401</v>
      </c>
      <c r="HZ190" s="29">
        <v>9.9608416670383875</v>
      </c>
      <c r="IA190" s="29">
        <v>32.185135266000003</v>
      </c>
      <c r="IB190" s="29">
        <v>8.9237307292856016</v>
      </c>
      <c r="IC190" s="29">
        <v>6.4136609800200111</v>
      </c>
      <c r="ID190" s="29">
        <v>10.22397700315722</v>
      </c>
      <c r="IE190" s="29">
        <v>32.239733033</v>
      </c>
      <c r="IF190" s="29">
        <v>8.9134808427124952</v>
      </c>
      <c r="IG190" s="29">
        <v>6.4062941847235297</v>
      </c>
      <c r="IH190" s="29">
        <v>10.114710971854443</v>
      </c>
      <c r="II190" s="29">
        <v>32.298850989999998</v>
      </c>
      <c r="IJ190" s="29">
        <v>8.8424326639765827</v>
      </c>
      <c r="IK190" s="29">
        <v>6.3552304597542655</v>
      </c>
      <c r="IL190" s="29">
        <v>9.8567843933675086</v>
      </c>
      <c r="IM190" s="29">
        <v>32.376915588000003</v>
      </c>
      <c r="IN190" s="29">
        <v>8.7648507071050403</v>
      </c>
      <c r="IO190" s="29">
        <v>6.2994707797913048</v>
      </c>
      <c r="IP190" s="29">
        <v>9.5013744584345368</v>
      </c>
      <c r="IQ190" s="29">
        <v>32.478796752999997</v>
      </c>
      <c r="IR190" s="29">
        <v>8.6805080146973737</v>
      </c>
      <c r="IS190" s="29">
        <v>6.2388520260822062</v>
      </c>
      <c r="IT190" s="29">
        <v>9.1718632817424748</v>
      </c>
      <c r="IU190" s="29">
        <v>32.600431434000001</v>
      </c>
      <c r="IV190" s="29">
        <v>8.5906784221921964</v>
      </c>
      <c r="IW190" s="29">
        <v>6.1742897292380388</v>
      </c>
      <c r="IX190" s="29">
        <v>9.0383667730048884</v>
      </c>
      <c r="IY190" s="29">
        <v>32.756661854000001</v>
      </c>
      <c r="IZ190" s="29">
        <v>8.4967404330581111</v>
      </c>
      <c r="JA190" s="29">
        <v>6.1067746468438999</v>
      </c>
      <c r="JB190" s="29">
        <v>8.6022587948232534</v>
      </c>
      <c r="JC190" s="29">
        <v>32.941247693000001</v>
      </c>
      <c r="JD190" s="29">
        <v>8.3988566105523113</v>
      </c>
      <c r="JE190" s="29">
        <v>6.0364236163135434</v>
      </c>
      <c r="JF190" s="29">
        <v>8.2791687334364532</v>
      </c>
      <c r="JG190" s="29">
        <v>33.165341046000002</v>
      </c>
      <c r="JH190" s="29">
        <v>8.0084590322500748</v>
      </c>
      <c r="JI190" s="29">
        <v>5.755837190007087</v>
      </c>
      <c r="JJ190" s="29">
        <v>7.785118026415855</v>
      </c>
      <c r="JK190" s="29">
        <v>34.429949803</v>
      </c>
      <c r="JL190" s="29">
        <v>7.4794539853486883</v>
      </c>
      <c r="JM190" s="29">
        <v>5.3756308468897949</v>
      </c>
      <c r="JN190" s="29">
        <v>0.96923343003177465</v>
      </c>
      <c r="JO190" s="29">
        <v>33.053486506424534</v>
      </c>
      <c r="JP190" s="29">
        <v>5.4420045260240126</v>
      </c>
      <c r="JQ190" s="29">
        <v>3.911275803864009</v>
      </c>
      <c r="JR190" s="29">
        <v>-4.9410353450660338</v>
      </c>
      <c r="JS190" s="29">
        <v>31.626550152783565</v>
      </c>
      <c r="JT190" s="29">
        <v>5.2070703355460122</v>
      </c>
      <c r="JU190" s="29">
        <v>3.7424239754021289</v>
      </c>
      <c r="JV190" s="29">
        <v>-8.9336842710415141</v>
      </c>
      <c r="JW190" s="29">
        <v>27.247225866368471</v>
      </c>
      <c r="JX190" s="29">
        <v>4.4860479833966984</v>
      </c>
      <c r="JY190" s="29">
        <v>3.2242110142550473</v>
      </c>
      <c r="JZ190" s="29">
        <v>-8.1834105748000923</v>
      </c>
    </row>
    <row r="191" spans="1:286" ht="15" thickBot="1" x14ac:dyDescent="0.35">
      <c r="A191" s="2"/>
      <c r="B191" s="74" t="s">
        <v>682</v>
      </c>
      <c r="C191" s="74" t="s">
        <v>578</v>
      </c>
      <c r="D191" s="74" t="s">
        <v>522</v>
      </c>
      <c r="E191" s="87">
        <v>373863</v>
      </c>
      <c r="F191" s="84">
        <v>427594</v>
      </c>
      <c r="G191" s="22">
        <v>29.328223481000002</v>
      </c>
      <c r="H191" s="22">
        <v>13.687869542141376</v>
      </c>
      <c r="I191" s="22">
        <v>9.9851102615582761</v>
      </c>
      <c r="J191" s="22">
        <v>17.955002753135116</v>
      </c>
      <c r="K191" s="22">
        <v>29.303101874999999</v>
      </c>
      <c r="L191" s="22">
        <v>13.681535726959975</v>
      </c>
      <c r="M191" s="22">
        <v>9.9804898315660164</v>
      </c>
      <c r="N191" s="22">
        <v>17.952236088961303</v>
      </c>
      <c r="O191" s="22">
        <v>29.343568411</v>
      </c>
      <c r="P191" s="22">
        <v>13.673583632944871</v>
      </c>
      <c r="Q191" s="22">
        <v>9.9746888896950683</v>
      </c>
      <c r="R191" s="22">
        <v>17.783426204955411</v>
      </c>
      <c r="S191" s="22">
        <v>29.394993853999999</v>
      </c>
      <c r="T191" s="22">
        <v>13.654369187108278</v>
      </c>
      <c r="U191" s="22">
        <v>9.9606722189704939</v>
      </c>
      <c r="V191" s="22">
        <v>17.64841887668014</v>
      </c>
      <c r="W191" s="22">
        <v>29.462128952</v>
      </c>
      <c r="X191" s="22">
        <v>13.631883444280753</v>
      </c>
      <c r="Y191" s="22">
        <v>9.9442691826356846</v>
      </c>
      <c r="Z191" s="22">
        <v>17.514125024704136</v>
      </c>
      <c r="AA191" s="22">
        <v>29.549324673000001</v>
      </c>
      <c r="AB191" s="22">
        <v>13.606100479208049</v>
      </c>
      <c r="AC191" s="22">
        <v>9.925460868578611</v>
      </c>
      <c r="AD191" s="22">
        <v>17.313884283100975</v>
      </c>
      <c r="AE191" s="22">
        <v>29.648863868999999</v>
      </c>
      <c r="AF191" s="22">
        <v>13.576554939271135</v>
      </c>
      <c r="AG191" s="22">
        <v>9.9039078085425629</v>
      </c>
      <c r="AH191" s="22">
        <v>17.101554817650111</v>
      </c>
      <c r="AI191" s="22">
        <v>29.776999424</v>
      </c>
      <c r="AJ191" s="22">
        <v>13.543234942826686</v>
      </c>
      <c r="AK191" s="22">
        <v>9.8796013350341578</v>
      </c>
      <c r="AL191" s="22">
        <v>16.84738049390581</v>
      </c>
      <c r="AM191" s="22">
        <v>29.921993636</v>
      </c>
      <c r="AN191" s="22">
        <v>13.507266629048353</v>
      </c>
      <c r="AO191" s="22">
        <v>9.8533629509018983</v>
      </c>
      <c r="AP191" s="22">
        <v>16.597847295457349</v>
      </c>
      <c r="AQ191" s="22">
        <v>30.090867858999999</v>
      </c>
      <c r="AR191" s="22">
        <v>13.128538025288005</v>
      </c>
      <c r="AS191" s="22">
        <v>9.5770857073096511</v>
      </c>
      <c r="AT191" s="22">
        <v>16.308802222350742</v>
      </c>
      <c r="AU191" s="22">
        <v>30.969336590000001</v>
      </c>
      <c r="AV191" s="22">
        <v>12.890047174491793</v>
      </c>
      <c r="AW191" s="22">
        <v>9.4031099520439057</v>
      </c>
      <c r="AX191" s="22">
        <v>14.834470964288222</v>
      </c>
      <c r="AY191" s="22">
        <v>31.745941215999999</v>
      </c>
      <c r="AZ191" s="22">
        <v>12.314434266426202</v>
      </c>
      <c r="BA191" s="22">
        <v>8.9832083495837214</v>
      </c>
      <c r="BB191" s="22">
        <v>13.555397268493913</v>
      </c>
      <c r="BC191" s="22">
        <v>32.178066682000001</v>
      </c>
      <c r="BD191" s="22">
        <v>12.113290355490353</v>
      </c>
      <c r="BE191" s="22">
        <v>8.8364766669831489</v>
      </c>
      <c r="BF191" s="22">
        <v>13.135789790263203</v>
      </c>
      <c r="BG191" s="22">
        <v>32.416878445999998</v>
      </c>
      <c r="BH191" s="22">
        <v>11.924673526412709</v>
      </c>
      <c r="BI191" s="22">
        <v>8.6988833161897787</v>
      </c>
      <c r="BJ191" s="22">
        <v>13.143963307360803</v>
      </c>
      <c r="BK191" s="25">
        <v>29.345112116999999</v>
      </c>
      <c r="BL191" s="25">
        <v>13.690083961678637</v>
      </c>
      <c r="BM191" s="25">
        <v>9.9867256497804391</v>
      </c>
      <c r="BN191" s="25">
        <v>17.907749377625386</v>
      </c>
      <c r="BO191" s="25">
        <v>29.330203424</v>
      </c>
      <c r="BP191" s="25">
        <v>13.687020873437733</v>
      </c>
      <c r="BQ191" s="25">
        <v>9.9844911695545626</v>
      </c>
      <c r="BR191" s="25">
        <v>17.918772769686733</v>
      </c>
      <c r="BS191" s="25">
        <v>29.356854186</v>
      </c>
      <c r="BT191" s="25">
        <v>13.683555821672936</v>
      </c>
      <c r="BU191" s="25">
        <v>9.9819634625343419</v>
      </c>
      <c r="BV191" s="25">
        <v>17.815246612794262</v>
      </c>
      <c r="BW191" s="25">
        <v>29.387732151999998</v>
      </c>
      <c r="BX191" s="25">
        <v>13.677115841703959</v>
      </c>
      <c r="BY191" s="25">
        <v>9.9772655868076292</v>
      </c>
      <c r="BZ191" s="25">
        <v>17.713455478975838</v>
      </c>
      <c r="CA191" s="25">
        <v>29.427056779000001</v>
      </c>
      <c r="CB191" s="25">
        <v>13.670054758822914</v>
      </c>
      <c r="CC191" s="25">
        <v>9.9721146251538695</v>
      </c>
      <c r="CD191" s="25">
        <v>17.622251780944396</v>
      </c>
      <c r="CE191" s="25">
        <v>29.475026415999999</v>
      </c>
      <c r="CF191" s="25">
        <v>13.662356836242777</v>
      </c>
      <c r="CG191" s="25">
        <v>9.9664990978060253</v>
      </c>
      <c r="CH191" s="25">
        <v>17.48987876698072</v>
      </c>
      <c r="CI191" s="25">
        <v>29.528499629999999</v>
      </c>
      <c r="CJ191" s="25">
        <v>13.654145250256189</v>
      </c>
      <c r="CK191" s="25">
        <v>9.9605088601546559</v>
      </c>
      <c r="CL191" s="25">
        <v>17.322045733506741</v>
      </c>
      <c r="CM191" s="25">
        <v>29.594206783000001</v>
      </c>
      <c r="CN191" s="25">
        <v>13.645291702406793</v>
      </c>
      <c r="CO191" s="25">
        <v>9.9540503202620876</v>
      </c>
      <c r="CP191" s="25">
        <v>17.112736184981411</v>
      </c>
      <c r="CQ191" s="25">
        <v>29.667829261000001</v>
      </c>
      <c r="CR191" s="25">
        <v>13.636096098636409</v>
      </c>
      <c r="CS191" s="25">
        <v>9.9473422553374338</v>
      </c>
      <c r="CT191" s="25">
        <v>16.898901266435139</v>
      </c>
      <c r="CU191" s="25">
        <v>29.753126329000001</v>
      </c>
      <c r="CV191" s="25">
        <v>13.302819600639655</v>
      </c>
      <c r="CW191" s="25">
        <v>9.7042216900925542</v>
      </c>
      <c r="CX191" s="25">
        <v>16.640236268048845</v>
      </c>
      <c r="CY191" s="25">
        <v>30.012915271000001</v>
      </c>
      <c r="CZ191" s="25">
        <v>13.263340481245862</v>
      </c>
      <c r="DA191" s="25">
        <v>9.6754222221430233</v>
      </c>
      <c r="DB191" s="25">
        <v>15.680203614658074</v>
      </c>
      <c r="DC191" s="25">
        <v>30.282593008999999</v>
      </c>
      <c r="DD191" s="25">
        <v>12.910925493641006</v>
      </c>
      <c r="DE191" s="25">
        <v>9.4183403951847513</v>
      </c>
      <c r="DF191" s="25">
        <v>14.641459827121398</v>
      </c>
      <c r="DG191" s="25">
        <v>30.582735170999999</v>
      </c>
      <c r="DH191" s="25">
        <v>12.855495639472622</v>
      </c>
      <c r="DI191" s="25">
        <v>9.3779050882913442</v>
      </c>
      <c r="DJ191" s="25">
        <v>13.632446601227789</v>
      </c>
      <c r="DK191" s="25">
        <v>30.766623307</v>
      </c>
      <c r="DL191" s="25">
        <v>12.755982752901925</v>
      </c>
      <c r="DM191" s="25">
        <v>9.3053118230066953</v>
      </c>
      <c r="DN191" s="25">
        <v>13.245987009917767</v>
      </c>
      <c r="DO191" s="27">
        <v>29.327754112000001</v>
      </c>
      <c r="DP191" s="27">
        <v>13.688282955033511</v>
      </c>
      <c r="DQ191" s="27">
        <v>9.9854118405073429</v>
      </c>
      <c r="DR191" s="27">
        <v>17.95662868836127</v>
      </c>
      <c r="DS191" s="27">
        <v>29.296741863000001</v>
      </c>
      <c r="DT191" s="27">
        <v>13.683310464899417</v>
      </c>
      <c r="DU191" s="27">
        <v>9.9817844781840428</v>
      </c>
      <c r="DV191" s="27">
        <v>17.979237378606193</v>
      </c>
      <c r="DW191" s="27">
        <v>29.327539822999999</v>
      </c>
      <c r="DX191" s="27">
        <v>13.677787700817159</v>
      </c>
      <c r="DY191" s="27">
        <v>9.9777556986767468</v>
      </c>
      <c r="DZ191" s="27">
        <v>17.8436687459441</v>
      </c>
      <c r="EA191" s="27">
        <v>29.368256307999999</v>
      </c>
      <c r="EB191" s="27">
        <v>13.662333723934777</v>
      </c>
      <c r="EC191" s="27">
        <v>9.9664822376991218</v>
      </c>
      <c r="ED191" s="27">
        <v>17.740012834043387</v>
      </c>
      <c r="EE191" s="27">
        <v>29.422223439</v>
      </c>
      <c r="EF191" s="27">
        <v>13.645626613550926</v>
      </c>
      <c r="EG191" s="27">
        <v>9.9542946332789306</v>
      </c>
      <c r="EH191" s="27">
        <v>17.647180520046252</v>
      </c>
      <c r="EI191" s="27">
        <v>29.489673417999999</v>
      </c>
      <c r="EJ191" s="27">
        <v>13.627793493281171</v>
      </c>
      <c r="EK191" s="27">
        <v>9.9412856203238533</v>
      </c>
      <c r="EL191" s="27">
        <v>17.50205753575619</v>
      </c>
      <c r="EM191" s="27">
        <v>29.564599440999999</v>
      </c>
      <c r="EN191" s="27">
        <v>13.608851105593635</v>
      </c>
      <c r="EO191" s="27">
        <v>9.9274674122312838</v>
      </c>
      <c r="EP191" s="27">
        <v>17.344144748175879</v>
      </c>
      <c r="EQ191" s="27">
        <v>29.659232874000001</v>
      </c>
      <c r="ER191" s="27">
        <v>13.588883971518872</v>
      </c>
      <c r="ES191" s="27">
        <v>9.9129016659162712</v>
      </c>
      <c r="ET191" s="27">
        <v>17.157880089969801</v>
      </c>
      <c r="EU191" s="27">
        <v>29.767244973</v>
      </c>
      <c r="EV191" s="27">
        <v>13.568184129789493</v>
      </c>
      <c r="EW191" s="27">
        <v>9.8978014195683421</v>
      </c>
      <c r="EX191" s="27">
        <v>16.974425968646401</v>
      </c>
      <c r="EY191" s="27">
        <v>29.895323089000001</v>
      </c>
      <c r="EZ191" s="27">
        <v>13.226197678301274</v>
      </c>
      <c r="FA191" s="27">
        <v>9.6483270645158115</v>
      </c>
      <c r="FB191" s="27">
        <v>16.751057024199831</v>
      </c>
      <c r="FC191" s="27">
        <v>30.542097560000002</v>
      </c>
      <c r="FD191" s="27">
        <v>13.098383057974809</v>
      </c>
      <c r="FE191" s="27">
        <v>9.555088078487362</v>
      </c>
      <c r="FF191" s="27">
        <v>15.717752664384419</v>
      </c>
      <c r="FG191" s="27">
        <v>31.226486012999999</v>
      </c>
      <c r="FH191" s="27">
        <v>12.912970673155549</v>
      </c>
      <c r="FI191" s="27">
        <v>9.4198323251665883</v>
      </c>
      <c r="FJ191" s="27">
        <v>14.824474804915011</v>
      </c>
      <c r="FK191" s="27">
        <v>31.643801103999998</v>
      </c>
      <c r="FL191" s="27">
        <v>12.78707602489833</v>
      </c>
      <c r="FM191" s="27">
        <v>9.3279939320318324</v>
      </c>
      <c r="FN191" s="27">
        <v>14.639608482175243</v>
      </c>
      <c r="FO191" s="27">
        <v>31.868808987999998</v>
      </c>
      <c r="FP191" s="27">
        <v>12.664065317817924</v>
      </c>
      <c r="FQ191" s="27">
        <v>9.2382593338338772</v>
      </c>
      <c r="FR191" s="27">
        <v>14.874220015272186</v>
      </c>
      <c r="FS191" s="28">
        <v>29.328307325000001</v>
      </c>
      <c r="FT191" s="28">
        <v>13.687869456870677</v>
      </c>
      <c r="FU191" s="28">
        <v>9.9851101993544873</v>
      </c>
      <c r="FV191" s="28">
        <v>17.953955991834292</v>
      </c>
      <c r="FW191" s="28">
        <v>29.303625991000001</v>
      </c>
      <c r="FX191" s="28">
        <v>13.681535367322892</v>
      </c>
      <c r="FY191" s="28">
        <v>9.9804895692157718</v>
      </c>
      <c r="FZ191" s="28">
        <v>17.961142797133327</v>
      </c>
      <c r="GA191" s="28">
        <v>29.353475908</v>
      </c>
      <c r="GB191" s="28">
        <v>13.673582882286349</v>
      </c>
      <c r="GC191" s="28">
        <v>9.9746883421001264</v>
      </c>
      <c r="GD191" s="28">
        <v>17.811106104963908</v>
      </c>
      <c r="GE191" s="28">
        <v>29.425916122</v>
      </c>
      <c r="GF191" s="28">
        <v>13.653453638737513</v>
      </c>
      <c r="GG191" s="28">
        <v>9.9600043391807489</v>
      </c>
      <c r="GH191" s="28">
        <v>17.704562541494752</v>
      </c>
      <c r="GI191" s="28">
        <v>29.528208632000002</v>
      </c>
      <c r="GJ191" s="28">
        <v>13.629994474590019</v>
      </c>
      <c r="GK191" s="28">
        <v>9.9428912055454841</v>
      </c>
      <c r="GL191" s="28">
        <v>17.617142415967287</v>
      </c>
      <c r="GM191" s="28">
        <v>29.669723457</v>
      </c>
      <c r="GN191" s="28">
        <v>13.603224098670157</v>
      </c>
      <c r="GO191" s="28">
        <v>9.9233625890226413</v>
      </c>
      <c r="GP191" s="28">
        <v>17.490654850736931</v>
      </c>
      <c r="GQ191" s="28">
        <v>29.841694998000001</v>
      </c>
      <c r="GR191" s="28">
        <v>13.572650631275103</v>
      </c>
      <c r="GS191" s="28">
        <v>9.9010596702172062</v>
      </c>
      <c r="GT191" s="28">
        <v>17.359706321559525</v>
      </c>
      <c r="GU191" s="28">
        <v>30.072491879000001</v>
      </c>
      <c r="GV191" s="28">
        <v>13.538301397914553</v>
      </c>
      <c r="GW191" s="28">
        <v>9.8760023827080623</v>
      </c>
      <c r="GX191" s="28">
        <v>17.201700709476967</v>
      </c>
      <c r="GY191" s="28">
        <v>30.345052999</v>
      </c>
      <c r="GZ191" s="28">
        <v>13.501290544595809</v>
      </c>
      <c r="HA191" s="28">
        <v>9.8490034804958331</v>
      </c>
      <c r="HB191" s="28">
        <v>17.0718451200487</v>
      </c>
      <c r="HC191" s="28">
        <v>30.670820973000001</v>
      </c>
      <c r="HD191" s="28">
        <v>13.388803787993323</v>
      </c>
      <c r="HE191" s="28">
        <v>9.7669459576517657</v>
      </c>
      <c r="HF191" s="28">
        <v>16.928932817158383</v>
      </c>
      <c r="HG191" s="28">
        <v>31.809886697</v>
      </c>
      <c r="HH191" s="28">
        <v>13.145491746304344</v>
      </c>
      <c r="HI191" s="28">
        <v>9.5894532107528025</v>
      </c>
      <c r="HJ191" s="28">
        <v>16.066868185738041</v>
      </c>
      <c r="HK191" s="28">
        <v>32.682751152000002</v>
      </c>
      <c r="HL191" s="28">
        <v>11.972626036137067</v>
      </c>
      <c r="HM191" s="28">
        <v>8.7338640044146345</v>
      </c>
      <c r="HN191" s="28">
        <v>10.187328427259818</v>
      </c>
      <c r="HO191" s="28">
        <v>33.140201595000001</v>
      </c>
      <c r="HP191" s="28">
        <v>11.77024083463956</v>
      </c>
      <c r="HQ191" s="28">
        <v>8.5862268176312089</v>
      </c>
      <c r="HR191" s="28">
        <v>5.2924564012131476</v>
      </c>
      <c r="HS191" s="28">
        <v>33.112957027</v>
      </c>
      <c r="HT191" s="28">
        <v>10.389193208417536</v>
      </c>
      <c r="HU191" s="28">
        <v>7.5787718019448977</v>
      </c>
      <c r="HV191" s="28">
        <v>1.5676054484983055</v>
      </c>
      <c r="HW191" s="29">
        <v>29.313674640999999</v>
      </c>
      <c r="HX191" s="29">
        <v>13.688736990927627</v>
      </c>
      <c r="HY191" s="29">
        <v>9.9857430533707845</v>
      </c>
      <c r="HZ191" s="29">
        <v>18.009834699675494</v>
      </c>
      <c r="IA191" s="29">
        <v>29.274971829000002</v>
      </c>
      <c r="IB191" s="29">
        <v>13.684211257293605</v>
      </c>
      <c r="IC191" s="29">
        <v>9.9824415936943147</v>
      </c>
      <c r="ID191" s="29">
        <v>18.070779688670147</v>
      </c>
      <c r="IE191" s="29">
        <v>29.310377583000001</v>
      </c>
      <c r="IF191" s="29">
        <v>13.678689522973508</v>
      </c>
      <c r="IG191" s="29">
        <v>9.9784135653841801</v>
      </c>
      <c r="IH191" s="29">
        <v>17.974297906330854</v>
      </c>
      <c r="II191" s="29">
        <v>29.370780074999999</v>
      </c>
      <c r="IJ191" s="29">
        <v>13.653598035986619</v>
      </c>
      <c r="IK191" s="29">
        <v>9.9601096749635989</v>
      </c>
      <c r="IL191" s="29">
        <v>17.908348895168025</v>
      </c>
      <c r="IM191" s="29">
        <v>29.459780971000001</v>
      </c>
      <c r="IN191" s="29">
        <v>13.62583667831157</v>
      </c>
      <c r="IO191" s="29">
        <v>9.9398581510472965</v>
      </c>
      <c r="IP191" s="29">
        <v>17.853242877689588</v>
      </c>
      <c r="IQ191" s="29">
        <v>29.589119478000001</v>
      </c>
      <c r="IR191" s="29">
        <v>13.595222231633011</v>
      </c>
      <c r="IS191" s="29">
        <v>9.9175253384250777</v>
      </c>
      <c r="IT191" s="29">
        <v>17.750120361828202</v>
      </c>
      <c r="IU191" s="29">
        <v>29.748723423000001</v>
      </c>
      <c r="IV191" s="29">
        <v>13.56208360557725</v>
      </c>
      <c r="IW191" s="29">
        <v>9.8933511720900906</v>
      </c>
      <c r="IX191" s="29">
        <v>17.64982199820874</v>
      </c>
      <c r="IY191" s="29">
        <v>29.969685140999999</v>
      </c>
      <c r="IZ191" s="29">
        <v>13.526965067245218</v>
      </c>
      <c r="JA191" s="29">
        <v>9.8677326873149038</v>
      </c>
      <c r="JB191" s="29">
        <v>17.525886387280668</v>
      </c>
      <c r="JC191" s="29">
        <v>30.234071896</v>
      </c>
      <c r="JD191" s="29">
        <v>13.490030954202851</v>
      </c>
      <c r="JE191" s="29">
        <v>9.8407897660658747</v>
      </c>
      <c r="JF191" s="29">
        <v>17.424531895135509</v>
      </c>
      <c r="JG191" s="29">
        <v>30.568231968999999</v>
      </c>
      <c r="JH191" s="29">
        <v>13.385313162045751</v>
      </c>
      <c r="JI191" s="29">
        <v>9.7643995946212687</v>
      </c>
      <c r="JJ191" s="29">
        <v>17.064423575805449</v>
      </c>
      <c r="JK191" s="29">
        <v>32.248260365</v>
      </c>
      <c r="JL191" s="29">
        <v>13.165961393576303</v>
      </c>
      <c r="JM191" s="29">
        <v>9.6043855334489283</v>
      </c>
      <c r="JN191" s="29">
        <v>11.56480697895536</v>
      </c>
      <c r="JO191" s="29">
        <v>33.102582278</v>
      </c>
      <c r="JP191" s="29">
        <v>11.348793805489288</v>
      </c>
      <c r="JQ191" s="29">
        <v>8.2787870774645089</v>
      </c>
      <c r="JR191" s="29">
        <v>5.8751250746379249</v>
      </c>
      <c r="JS191" s="29">
        <v>33.194544407999999</v>
      </c>
      <c r="JT191" s="29">
        <v>11.197866337656707</v>
      </c>
      <c r="JU191" s="29">
        <v>8.1686875909690855</v>
      </c>
      <c r="JV191" s="29">
        <v>1.8434829472756498</v>
      </c>
      <c r="JW191" s="29">
        <v>32.626144261</v>
      </c>
      <c r="JX191" s="29">
        <v>10.502874881602647</v>
      </c>
      <c r="JY191" s="29">
        <v>7.6617009997997583</v>
      </c>
      <c r="JZ191" s="29">
        <v>2.1416976492820545</v>
      </c>
    </row>
    <row r="192" spans="1:286" ht="15" thickBot="1" x14ac:dyDescent="0.35">
      <c r="A192" s="2"/>
      <c r="B192" s="74" t="s">
        <v>683</v>
      </c>
      <c r="C192" s="74" t="s">
        <v>466</v>
      </c>
      <c r="D192" s="74" t="s">
        <v>873</v>
      </c>
      <c r="E192" s="87">
        <v>351915</v>
      </c>
      <c r="F192" s="84">
        <v>491858</v>
      </c>
      <c r="G192" s="22">
        <v>28.300595885210527</v>
      </c>
      <c r="H192" s="22">
        <v>9.3946451857616342</v>
      </c>
      <c r="I192" s="22">
        <v>6.7521164720168487</v>
      </c>
      <c r="J192" s="22">
        <v>8.3549493437536455</v>
      </c>
      <c r="K192" s="22">
        <v>28.236917338210528</v>
      </c>
      <c r="L192" s="22">
        <v>9.3823003466658204</v>
      </c>
      <c r="M192" s="22">
        <v>6.7432439930934764</v>
      </c>
      <c r="N192" s="22">
        <v>8.4477906776605778</v>
      </c>
      <c r="O192" s="22">
        <v>28.31541905221053</v>
      </c>
      <c r="P192" s="22">
        <v>9.3658690640909796</v>
      </c>
      <c r="Q192" s="22">
        <v>6.7314345067811994</v>
      </c>
      <c r="R192" s="22">
        <v>8.327878005354286</v>
      </c>
      <c r="S192" s="22">
        <v>28.404291780210528</v>
      </c>
      <c r="T192" s="22">
        <v>9.3215478143732273</v>
      </c>
      <c r="U192" s="22">
        <v>6.6995799519404091</v>
      </c>
      <c r="V192" s="22">
        <v>8.1219007015511053</v>
      </c>
      <c r="W192" s="22">
        <v>28.521578594210528</v>
      </c>
      <c r="X192" s="22">
        <v>9.2687770080663778</v>
      </c>
      <c r="Y192" s="22">
        <v>6.6616525344104627</v>
      </c>
      <c r="Z192" s="22">
        <v>7.7616124738074888</v>
      </c>
      <c r="AA192" s="22">
        <v>28.668999820210527</v>
      </c>
      <c r="AB192" s="22">
        <v>9.2075967760124513</v>
      </c>
      <c r="AC192" s="22">
        <v>6.6176810970176785</v>
      </c>
      <c r="AD192" s="22">
        <v>7.4518844943789695</v>
      </c>
      <c r="AE192" s="22">
        <v>28.838230970210528</v>
      </c>
      <c r="AF192" s="22">
        <v>9.1363911273312279</v>
      </c>
      <c r="AG192" s="22">
        <v>6.5665041952981964</v>
      </c>
      <c r="AH192" s="22">
        <v>7.2024644974756811</v>
      </c>
      <c r="AI192" s="22">
        <v>29.050043314210527</v>
      </c>
      <c r="AJ192" s="22">
        <v>9.0555016134311401</v>
      </c>
      <c r="AK192" s="22">
        <v>6.5083673089742726</v>
      </c>
      <c r="AL192" s="22">
        <v>6.7472700554358518</v>
      </c>
      <c r="AM192" s="22">
        <v>29.289215590210528</v>
      </c>
      <c r="AN192" s="22">
        <v>8.9675191798087202</v>
      </c>
      <c r="AO192" s="22">
        <v>6.4451326015890027</v>
      </c>
      <c r="AP192" s="22">
        <v>6.3341945649454736</v>
      </c>
      <c r="AQ192" s="22">
        <v>29.566273223210526</v>
      </c>
      <c r="AR192" s="22">
        <v>8.5817088638137431</v>
      </c>
      <c r="AS192" s="22">
        <v>6.1678431310242319</v>
      </c>
      <c r="AT192" s="22">
        <v>5.8207206843591344</v>
      </c>
      <c r="AU192" s="22">
        <v>30.954187044210528</v>
      </c>
      <c r="AV192" s="22">
        <v>7.996898448923301</v>
      </c>
      <c r="AW192" s="22">
        <v>5.7475283711466219</v>
      </c>
      <c r="AX192" s="22">
        <v>3.2364602289114259</v>
      </c>
      <c r="AY192" s="22">
        <v>32.163093189210528</v>
      </c>
      <c r="AZ192" s="22">
        <v>6.5879949368269815</v>
      </c>
      <c r="BA192" s="22">
        <v>4.7349216762257935</v>
      </c>
      <c r="BB192" s="22">
        <v>-6.8833060696370296E-2</v>
      </c>
      <c r="BC192" s="22">
        <v>32.794577924210529</v>
      </c>
      <c r="BD192" s="22">
        <v>6.1051386512735535</v>
      </c>
      <c r="BE192" s="22">
        <v>4.387883356540935</v>
      </c>
      <c r="BF192" s="22">
        <v>-1.4726081197804284</v>
      </c>
      <c r="BG192" s="22">
        <v>33.129044584210526</v>
      </c>
      <c r="BH192" s="22">
        <v>5.5022477978391908</v>
      </c>
      <c r="BI192" s="22">
        <v>3.9545738294848118</v>
      </c>
      <c r="BJ192" s="22">
        <v>-2.1341443050673021</v>
      </c>
      <c r="BK192" s="25">
        <v>28.344940129210528</v>
      </c>
      <c r="BL192" s="25">
        <v>9.3993223586569332</v>
      </c>
      <c r="BM192" s="25">
        <v>6.7554780482684649</v>
      </c>
      <c r="BN192" s="25">
        <v>8.2610959774481287</v>
      </c>
      <c r="BO192" s="25">
        <v>28.317859717210528</v>
      </c>
      <c r="BP192" s="25">
        <v>9.394507430136791</v>
      </c>
      <c r="BQ192" s="25">
        <v>6.7520174643369186</v>
      </c>
      <c r="BR192" s="25">
        <v>8.3258533730334143</v>
      </c>
      <c r="BS192" s="25">
        <v>28.388968706210527</v>
      </c>
      <c r="BT192" s="25">
        <v>9.3889936182077953</v>
      </c>
      <c r="BU192" s="25">
        <v>6.7480545791386781</v>
      </c>
      <c r="BV192" s="25">
        <v>8.2630484409088005</v>
      </c>
      <c r="BW192" s="25">
        <v>28.463441165210526</v>
      </c>
      <c r="BX192" s="25">
        <v>9.3759866191168868</v>
      </c>
      <c r="BY192" s="25">
        <v>6.7387061927891505</v>
      </c>
      <c r="BZ192" s="25">
        <v>8.0906784939628764</v>
      </c>
      <c r="CA192" s="25">
        <v>28.558987319210527</v>
      </c>
      <c r="CB192" s="25">
        <v>9.3615766803603577</v>
      </c>
      <c r="CC192" s="25">
        <v>6.7283494860785895</v>
      </c>
      <c r="CD192" s="25">
        <v>7.7652491714258964</v>
      </c>
      <c r="CE192" s="25">
        <v>28.672342254210527</v>
      </c>
      <c r="CF192" s="25">
        <v>9.34591741488628</v>
      </c>
      <c r="CG192" s="25">
        <v>6.7170948636573558</v>
      </c>
      <c r="CH192" s="25">
        <v>7.4954840883083627</v>
      </c>
      <c r="CI192" s="25">
        <v>28.801993821210527</v>
      </c>
      <c r="CJ192" s="25">
        <v>9.3290813543568341</v>
      </c>
      <c r="CK192" s="25">
        <v>6.7049944554591798</v>
      </c>
      <c r="CL192" s="25">
        <v>7.2644309562618652</v>
      </c>
      <c r="CM192" s="25">
        <v>28.954947835210525</v>
      </c>
      <c r="CN192" s="25">
        <v>9.3110374911348348</v>
      </c>
      <c r="CO192" s="25">
        <v>6.6920259756846887</v>
      </c>
      <c r="CP192" s="25">
        <v>6.82300179099974</v>
      </c>
      <c r="CQ192" s="25">
        <v>29.127597516210528</v>
      </c>
      <c r="CR192" s="25">
        <v>9.2921365921915218</v>
      </c>
      <c r="CS192" s="25">
        <v>6.6784415274625779</v>
      </c>
      <c r="CT192" s="25">
        <v>6.4086594936106245</v>
      </c>
      <c r="CU192" s="25">
        <v>29.323199861210526</v>
      </c>
      <c r="CV192" s="25">
        <v>8.9927037459511503</v>
      </c>
      <c r="CW192" s="25">
        <v>6.4632332451501489</v>
      </c>
      <c r="CX192" s="25">
        <v>5.9042963382581028</v>
      </c>
      <c r="CY192" s="25">
        <v>29.795511210210528</v>
      </c>
      <c r="CZ192" s="25">
        <v>8.9102453128849142</v>
      </c>
      <c r="DA192" s="25">
        <v>6.4039687457300891</v>
      </c>
      <c r="DB192" s="25">
        <v>4.1861740018779194</v>
      </c>
      <c r="DC192" s="25">
        <v>30.224363103210528</v>
      </c>
      <c r="DD192" s="25">
        <v>8.2436092017298535</v>
      </c>
      <c r="DE192" s="25">
        <v>5.924844246830089</v>
      </c>
      <c r="DF192" s="25">
        <v>1.9215240735241181</v>
      </c>
      <c r="DG192" s="25">
        <v>30.684507856210526</v>
      </c>
      <c r="DH192" s="25">
        <v>8.1285775019447843</v>
      </c>
      <c r="DI192" s="25">
        <v>5.8421686992639055</v>
      </c>
      <c r="DJ192" s="25">
        <v>-0.15045393065719992</v>
      </c>
      <c r="DK192" s="25">
        <v>30.881054601210529</v>
      </c>
      <c r="DL192" s="25">
        <v>7.7712952517739415</v>
      </c>
      <c r="DM192" s="25">
        <v>5.5853829113137641</v>
      </c>
      <c r="DN192" s="25">
        <v>-0.43918943881914174</v>
      </c>
      <c r="DO192" s="27">
        <v>28.29989873621053</v>
      </c>
      <c r="DP192" s="27">
        <v>9.3956205011951131</v>
      </c>
      <c r="DQ192" s="27">
        <v>6.7528174504224827</v>
      </c>
      <c r="DR192" s="27">
        <v>8.3572766283822695</v>
      </c>
      <c r="DS192" s="27">
        <v>28.227418009210528</v>
      </c>
      <c r="DT192" s="27">
        <v>9.3864787420244244</v>
      </c>
      <c r="DU192" s="27">
        <v>6.7462470881087286</v>
      </c>
      <c r="DV192" s="27">
        <v>8.4968002399197609</v>
      </c>
      <c r="DW192" s="27">
        <v>28.291366059210528</v>
      </c>
      <c r="DX192" s="27">
        <v>9.3758216483417485</v>
      </c>
      <c r="DY192" s="27">
        <v>6.7385876250448451</v>
      </c>
      <c r="DZ192" s="27">
        <v>8.4340847959837397</v>
      </c>
      <c r="EA192" s="27">
        <v>28.364007222210528</v>
      </c>
      <c r="EB192" s="27">
        <v>9.3405621872085653</v>
      </c>
      <c r="EC192" s="27">
        <v>6.7132459560829751</v>
      </c>
      <c r="ED192" s="27">
        <v>8.282594074548328</v>
      </c>
      <c r="EE192" s="27">
        <v>28.461244661210529</v>
      </c>
      <c r="EF192" s="27">
        <v>9.3019867011628978</v>
      </c>
      <c r="EG192" s="27">
        <v>6.6855209947252261</v>
      </c>
      <c r="EH192" s="27">
        <v>7.9831946492084853</v>
      </c>
      <c r="EI192" s="27">
        <v>28.578535836210527</v>
      </c>
      <c r="EJ192" s="27">
        <v>9.2606596893553341</v>
      </c>
      <c r="EK192" s="27">
        <v>6.6558184576258999</v>
      </c>
      <c r="EL192" s="27">
        <v>7.754741446925923</v>
      </c>
      <c r="EM192" s="27">
        <v>28.710092644210526</v>
      </c>
      <c r="EN192" s="27">
        <v>9.2162990751063063</v>
      </c>
      <c r="EO192" s="27">
        <v>6.6239356107214098</v>
      </c>
      <c r="EP192" s="27">
        <v>7.5858800471007228</v>
      </c>
      <c r="EQ192" s="27">
        <v>28.870522836210526</v>
      </c>
      <c r="ER192" s="27">
        <v>9.1695797159294479</v>
      </c>
      <c r="ES192" s="27">
        <v>6.5903574873944919</v>
      </c>
      <c r="ET192" s="27">
        <v>7.2325397250770145</v>
      </c>
      <c r="EU192" s="27">
        <v>29.052799922210529</v>
      </c>
      <c r="EV192" s="27">
        <v>9.1209107959158686</v>
      </c>
      <c r="EW192" s="27">
        <v>6.5553781763081078</v>
      </c>
      <c r="EX192" s="27">
        <v>6.9193712088852841</v>
      </c>
      <c r="EY192" s="27">
        <v>29.266929645210528</v>
      </c>
      <c r="EZ192" s="27">
        <v>8.7874570595040833</v>
      </c>
      <c r="FA192" s="27">
        <v>6.3157184103710247</v>
      </c>
      <c r="FB192" s="27">
        <v>6.5064844959341741</v>
      </c>
      <c r="FC192" s="27">
        <v>30.298551649210527</v>
      </c>
      <c r="FD192" s="27">
        <v>8.4923341329216839</v>
      </c>
      <c r="FE192" s="27">
        <v>6.1036077521774672</v>
      </c>
      <c r="FF192" s="27">
        <v>4.468431784477108</v>
      </c>
      <c r="FG192" s="27">
        <v>31.365453810210525</v>
      </c>
      <c r="FH192" s="27">
        <v>7.6440885103574372</v>
      </c>
      <c r="FI192" s="27">
        <v>5.4939569216051032</v>
      </c>
      <c r="FJ192" s="27">
        <v>2.4869755702219081</v>
      </c>
      <c r="FK192" s="27">
        <v>31.973786787210528</v>
      </c>
      <c r="FL192" s="27">
        <v>7.3498033621106584</v>
      </c>
      <c r="FM192" s="27">
        <v>5.282448391196894</v>
      </c>
      <c r="FN192" s="27">
        <v>2.0461167358394512</v>
      </c>
      <c r="FO192" s="27">
        <v>32.18251501421053</v>
      </c>
      <c r="FP192" s="27">
        <v>7.110624437990051</v>
      </c>
      <c r="FQ192" s="27">
        <v>5.1105457890888735</v>
      </c>
      <c r="FR192" s="27">
        <v>2.3313710968473664</v>
      </c>
      <c r="FS192" s="28">
        <v>28.299947573210527</v>
      </c>
      <c r="FT192" s="28">
        <v>9.3946439871113974</v>
      </c>
      <c r="FU192" s="28">
        <v>6.7521156105233233</v>
      </c>
      <c r="FV192" s="28">
        <v>8.354951890157075</v>
      </c>
      <c r="FW192" s="28">
        <v>28.233494077210526</v>
      </c>
      <c r="FX192" s="28">
        <v>9.3822952781964304</v>
      </c>
      <c r="FY192" s="28">
        <v>6.7432403502847293</v>
      </c>
      <c r="FZ192" s="28">
        <v>8.4703650225094016</v>
      </c>
      <c r="GA192" s="28">
        <v>28.323093717210526</v>
      </c>
      <c r="GB192" s="28">
        <v>9.3658584888024237</v>
      </c>
      <c r="GC192" s="28">
        <v>6.7314269061130911</v>
      </c>
      <c r="GD192" s="28">
        <v>8.3870895368282739</v>
      </c>
      <c r="GE192" s="28">
        <v>28.441062950210529</v>
      </c>
      <c r="GF192" s="28">
        <v>9.315218844553069</v>
      </c>
      <c r="GG192" s="28">
        <v>6.6950311967156395</v>
      </c>
      <c r="GH192" s="28">
        <v>8.2334922873907281</v>
      </c>
      <c r="GI192" s="28">
        <v>28.609320949210527</v>
      </c>
      <c r="GJ192" s="28">
        <v>9.255300745320957</v>
      </c>
      <c r="GK192" s="28">
        <v>6.6519668790328117</v>
      </c>
      <c r="GL192" s="28">
        <v>7.9459678949602726</v>
      </c>
      <c r="GM192" s="28">
        <v>28.837294512210526</v>
      </c>
      <c r="GN192" s="28">
        <v>9.1867753911637866</v>
      </c>
      <c r="GO192" s="28">
        <v>6.6027163577617518</v>
      </c>
      <c r="GP192" s="28">
        <v>7.7485748415251656</v>
      </c>
      <c r="GQ192" s="28">
        <v>29.116310713210527</v>
      </c>
      <c r="GR192" s="28">
        <v>9.107651753516139</v>
      </c>
      <c r="GS192" s="28">
        <v>6.5458486414698935</v>
      </c>
      <c r="GT192" s="28">
        <v>7.6036696370309436</v>
      </c>
      <c r="GU192" s="28">
        <v>29.488678783210528</v>
      </c>
      <c r="GV192" s="28">
        <v>9.018825714945141</v>
      </c>
      <c r="GW192" s="28">
        <v>6.4820076185978177</v>
      </c>
      <c r="GX192" s="28">
        <v>7.208708628878842</v>
      </c>
      <c r="GY192" s="28">
        <v>29.926852175210527</v>
      </c>
      <c r="GZ192" s="28">
        <v>8.9227186819584379</v>
      </c>
      <c r="HA192" s="28">
        <v>6.4129336016791489</v>
      </c>
      <c r="HB192" s="28">
        <v>6.8928790307353935</v>
      </c>
      <c r="HC192" s="28">
        <v>30.446528195210526</v>
      </c>
      <c r="HD192" s="28">
        <v>8.5359936231293609</v>
      </c>
      <c r="HE192" s="28">
        <v>6.1349866874285715</v>
      </c>
      <c r="HF192" s="28">
        <v>6.5355057090213933</v>
      </c>
      <c r="HG192" s="28">
        <v>32.045105383210526</v>
      </c>
      <c r="HH192" s="28">
        <v>7.9160958661076046</v>
      </c>
      <c r="HI192" s="28">
        <v>5.6894539639046897</v>
      </c>
      <c r="HJ192" s="28">
        <v>4.8799881140220691</v>
      </c>
      <c r="HK192" s="28">
        <v>33.301793614210524</v>
      </c>
      <c r="HL192" s="28">
        <v>6.1896925709967539</v>
      </c>
      <c r="HM192" s="28">
        <v>4.4486539234806939</v>
      </c>
      <c r="HN192" s="28">
        <v>-3.0185232990685087</v>
      </c>
      <c r="HO192" s="28">
        <v>33.924093694210526</v>
      </c>
      <c r="HP192" s="28">
        <v>5.7018303244775161</v>
      </c>
      <c r="HQ192" s="28">
        <v>4.0980177210842292</v>
      </c>
      <c r="HR192" s="28">
        <v>-9.5392105480723473</v>
      </c>
      <c r="HS192" s="28">
        <v>22.385900701003642</v>
      </c>
      <c r="HT192" s="28">
        <v>3.6856678617037031</v>
      </c>
      <c r="HU192" s="28">
        <v>2.6489620616124583</v>
      </c>
      <c r="HV192" s="28">
        <v>-14.486128279761459</v>
      </c>
      <c r="HW192" s="29">
        <v>28.269630588210529</v>
      </c>
      <c r="HX192" s="29">
        <v>9.3940409802951717</v>
      </c>
      <c r="HY192" s="29">
        <v>6.7516822176515259</v>
      </c>
      <c r="HZ192" s="29">
        <v>8.4509942245154299</v>
      </c>
      <c r="IA192" s="29">
        <v>28.172831173210525</v>
      </c>
      <c r="IB192" s="29">
        <v>9.3836261527979818</v>
      </c>
      <c r="IC192" s="29">
        <v>6.7441968760652813</v>
      </c>
      <c r="ID192" s="29">
        <v>8.659296827976938</v>
      </c>
      <c r="IE192" s="29">
        <v>28.231223604210527</v>
      </c>
      <c r="IF192" s="29">
        <v>9.3708536029219864</v>
      </c>
      <c r="IG192" s="29">
        <v>6.7350169929827288</v>
      </c>
      <c r="IH192" s="29">
        <v>8.6677852485275793</v>
      </c>
      <c r="II192" s="29">
        <v>28.321717842210528</v>
      </c>
      <c r="IJ192" s="29">
        <v>9.3065803984769495</v>
      </c>
      <c r="IK192" s="29">
        <v>6.6888225754329973</v>
      </c>
      <c r="IL192" s="29">
        <v>8.5863695460847396</v>
      </c>
      <c r="IM192" s="29">
        <v>28.461627608210527</v>
      </c>
      <c r="IN192" s="29">
        <v>9.2353226530866337</v>
      </c>
      <c r="IO192" s="29">
        <v>6.6376082307829254</v>
      </c>
      <c r="IP192" s="29">
        <v>8.355927947567622</v>
      </c>
      <c r="IQ192" s="29">
        <v>28.667154670210529</v>
      </c>
      <c r="IR192" s="29">
        <v>9.157260115603421</v>
      </c>
      <c r="IS192" s="29">
        <v>6.5815031480719064</v>
      </c>
      <c r="IT192" s="29">
        <v>8.1236812198254214</v>
      </c>
      <c r="IU192" s="29">
        <v>28.922123662210527</v>
      </c>
      <c r="IV192" s="29">
        <v>9.0728038487317093</v>
      </c>
      <c r="IW192" s="29">
        <v>6.5208027661592602</v>
      </c>
      <c r="IX192" s="29">
        <v>7.9713691667953661</v>
      </c>
      <c r="IY192" s="29">
        <v>29.270297598210526</v>
      </c>
      <c r="IZ192" s="29">
        <v>8.9837925753247951</v>
      </c>
      <c r="JA192" s="29">
        <v>6.4568286113634077</v>
      </c>
      <c r="JB192" s="29">
        <v>7.6468913231869777</v>
      </c>
      <c r="JC192" s="29">
        <v>29.686933588210529</v>
      </c>
      <c r="JD192" s="29">
        <v>8.8904216210785538</v>
      </c>
      <c r="JE192" s="29">
        <v>6.3897210681078658</v>
      </c>
      <c r="JF192" s="29">
        <v>7.3923660999148808</v>
      </c>
      <c r="JG192" s="29">
        <v>30.204638834210527</v>
      </c>
      <c r="JH192" s="29">
        <v>8.5145889534736838</v>
      </c>
      <c r="JI192" s="29">
        <v>6.1196027298971867</v>
      </c>
      <c r="JJ192" s="29">
        <v>6.8392568511618705</v>
      </c>
      <c r="JK192" s="29">
        <v>32.637781955210528</v>
      </c>
      <c r="JL192" s="29">
        <v>7.9828343419648569</v>
      </c>
      <c r="JM192" s="29">
        <v>5.7374202205586418</v>
      </c>
      <c r="JN192" s="29">
        <v>-0.47604439208113192</v>
      </c>
      <c r="JO192" s="29">
        <v>33.218114712597583</v>
      </c>
      <c r="JP192" s="29">
        <v>5.4691093049081037</v>
      </c>
      <c r="JQ192" s="29">
        <v>3.9307565421308488</v>
      </c>
      <c r="JR192" s="29">
        <v>-8.303889400399683</v>
      </c>
      <c r="JS192" s="29">
        <v>31.374544998446787</v>
      </c>
      <c r="JT192" s="29">
        <v>5.1655796083812522</v>
      </c>
      <c r="JU192" s="29">
        <v>3.7126037728520931</v>
      </c>
      <c r="JV192" s="29">
        <v>-13.99970528144533</v>
      </c>
      <c r="JW192" s="29">
        <v>24.343361512615083</v>
      </c>
      <c r="JX192" s="29">
        <v>4.0079488590270449</v>
      </c>
      <c r="JY192" s="29">
        <v>2.8805917599796707</v>
      </c>
      <c r="JZ192" s="29">
        <v>-13.910904805681497</v>
      </c>
    </row>
    <row r="193" spans="1:286" ht="15" thickBot="1" x14ac:dyDescent="0.35">
      <c r="A193" s="2"/>
      <c r="B193" s="74" t="s">
        <v>684</v>
      </c>
      <c r="C193" s="74" t="s">
        <v>471</v>
      </c>
      <c r="D193" s="74" t="s">
        <v>873</v>
      </c>
      <c r="E193" s="87">
        <v>327022</v>
      </c>
      <c r="F193" s="84">
        <v>523784</v>
      </c>
      <c r="G193" s="22">
        <v>18.278161728631577</v>
      </c>
      <c r="H193" s="22">
        <v>18.278161728631577</v>
      </c>
      <c r="I193" s="22">
        <v>18.278161728631577</v>
      </c>
      <c r="J193" s="22">
        <v>7.0873704974921221</v>
      </c>
      <c r="K193" s="22">
        <v>18.286268205631579</v>
      </c>
      <c r="L193" s="22">
        <v>18.286268205631579</v>
      </c>
      <c r="M193" s="22">
        <v>18.286268205631579</v>
      </c>
      <c r="N193" s="22">
        <v>7.2061186395715158</v>
      </c>
      <c r="O193" s="22">
        <v>18.323464643631578</v>
      </c>
      <c r="P193" s="22">
        <v>18.323464643631578</v>
      </c>
      <c r="Q193" s="22">
        <v>18.323464643631578</v>
      </c>
      <c r="R193" s="22">
        <v>6.9274581415307495</v>
      </c>
      <c r="S193" s="22">
        <v>18.368920675631578</v>
      </c>
      <c r="T193" s="22">
        <v>18.368920675631578</v>
      </c>
      <c r="U193" s="22">
        <v>18.368920675631578</v>
      </c>
      <c r="V193" s="22">
        <v>6.8010490594591619</v>
      </c>
      <c r="W193" s="22">
        <v>18.42699433563158</v>
      </c>
      <c r="X193" s="22">
        <v>18.42699433563158</v>
      </c>
      <c r="Y193" s="22">
        <v>18.42699433563158</v>
      </c>
      <c r="Z193" s="22">
        <v>6.6508399907448563</v>
      </c>
      <c r="AA193" s="22">
        <v>18.504628238631579</v>
      </c>
      <c r="AB193" s="22">
        <v>18.504628238631579</v>
      </c>
      <c r="AC193" s="22">
        <v>18.504628238631579</v>
      </c>
      <c r="AD193" s="22">
        <v>6.5083134247687262</v>
      </c>
      <c r="AE193" s="22">
        <v>18.58872856063158</v>
      </c>
      <c r="AF193" s="22">
        <v>18.58872856063158</v>
      </c>
      <c r="AG193" s="22">
        <v>18.58872856063158</v>
      </c>
      <c r="AH193" s="22">
        <v>6.3140198317923506</v>
      </c>
      <c r="AI193" s="22">
        <v>18.690524909631577</v>
      </c>
      <c r="AJ193" s="22">
        <v>18.690524909631577</v>
      </c>
      <c r="AK193" s="22">
        <v>18.690524909631577</v>
      </c>
      <c r="AL193" s="22">
        <v>6.125948279638358</v>
      </c>
      <c r="AM193" s="22">
        <v>18.803539902631577</v>
      </c>
      <c r="AN193" s="22">
        <v>18.803539902631577</v>
      </c>
      <c r="AO193" s="22">
        <v>18.803539902631577</v>
      </c>
      <c r="AP193" s="22">
        <v>6.0092946394972344</v>
      </c>
      <c r="AQ193" s="22">
        <v>18.941560371631578</v>
      </c>
      <c r="AR193" s="22">
        <v>18.941560371631578</v>
      </c>
      <c r="AS193" s="22">
        <v>18.941560371631578</v>
      </c>
      <c r="AT193" s="22">
        <v>5.7891451062473696</v>
      </c>
      <c r="AU193" s="22">
        <v>19.745641278631577</v>
      </c>
      <c r="AV193" s="22">
        <v>19.745641278631577</v>
      </c>
      <c r="AW193" s="22">
        <v>19.425794168402884</v>
      </c>
      <c r="AX193" s="22">
        <v>4.8153255275796063</v>
      </c>
      <c r="AY193" s="22">
        <v>20.466963226631577</v>
      </c>
      <c r="AZ193" s="22">
        <v>20.466963226631577</v>
      </c>
      <c r="BA193" s="22">
        <v>18.81323698727121</v>
      </c>
      <c r="BB193" s="22">
        <v>2.9793632534119379</v>
      </c>
      <c r="BC193" s="22">
        <v>20.806569276631578</v>
      </c>
      <c r="BD193" s="22">
        <v>20.806569276631578</v>
      </c>
      <c r="BE193" s="22">
        <v>18.620237141371941</v>
      </c>
      <c r="BF193" s="22">
        <v>1.7616524852424469</v>
      </c>
      <c r="BG193" s="22">
        <v>20.95357103663158</v>
      </c>
      <c r="BH193" s="22">
        <v>20.95357103663158</v>
      </c>
      <c r="BI193" s="22">
        <v>18.25417367781678</v>
      </c>
      <c r="BJ193" s="22">
        <v>0.92348778810436016</v>
      </c>
      <c r="BK193" s="25">
        <v>18.28744222563158</v>
      </c>
      <c r="BL193" s="25">
        <v>18.28744222563158</v>
      </c>
      <c r="BM193" s="25">
        <v>18.28744222563158</v>
      </c>
      <c r="BN193" s="25">
        <v>7.0353763285980033</v>
      </c>
      <c r="BO193" s="25">
        <v>18.30091221363158</v>
      </c>
      <c r="BP193" s="25">
        <v>18.30091221363158</v>
      </c>
      <c r="BQ193" s="25">
        <v>18.30091221363158</v>
      </c>
      <c r="BR193" s="25">
        <v>7.150300541874504</v>
      </c>
      <c r="BS193" s="25">
        <v>18.332676966631578</v>
      </c>
      <c r="BT193" s="25">
        <v>18.332676966631578</v>
      </c>
      <c r="BU193" s="25">
        <v>18.332676966631578</v>
      </c>
      <c r="BV193" s="25">
        <v>6.9555677111887597</v>
      </c>
      <c r="BW193" s="25">
        <v>18.36907763563158</v>
      </c>
      <c r="BX193" s="25">
        <v>18.36907763563158</v>
      </c>
      <c r="BY193" s="25">
        <v>18.36907763563158</v>
      </c>
      <c r="BZ193" s="25">
        <v>6.8783479717528415</v>
      </c>
      <c r="CA193" s="25">
        <v>18.414359436631578</v>
      </c>
      <c r="CB193" s="25">
        <v>18.414359436631578</v>
      </c>
      <c r="CC193" s="25">
        <v>18.414359436631578</v>
      </c>
      <c r="CD193" s="25">
        <v>6.7766907829879433</v>
      </c>
      <c r="CE193" s="25">
        <v>18.473826560631579</v>
      </c>
      <c r="CF193" s="25">
        <v>18.473826560631579</v>
      </c>
      <c r="CG193" s="25">
        <v>18.473826560631579</v>
      </c>
      <c r="CH193" s="25">
        <v>6.6736707700320164</v>
      </c>
      <c r="CI193" s="25">
        <v>18.537720618631578</v>
      </c>
      <c r="CJ193" s="25">
        <v>18.537720618631578</v>
      </c>
      <c r="CK193" s="25">
        <v>18.537720618631578</v>
      </c>
      <c r="CL193" s="25">
        <v>6.4942965954742196</v>
      </c>
      <c r="CM193" s="25">
        <v>18.611883028631578</v>
      </c>
      <c r="CN193" s="25">
        <v>18.611883028631578</v>
      </c>
      <c r="CO193" s="25">
        <v>18.611883028631578</v>
      </c>
      <c r="CP193" s="25">
        <v>6.3076989470755311</v>
      </c>
      <c r="CQ193" s="25">
        <v>18.69561877863158</v>
      </c>
      <c r="CR193" s="25">
        <v>18.69561877863158</v>
      </c>
      <c r="CS193" s="25">
        <v>18.69561877863158</v>
      </c>
      <c r="CT193" s="25">
        <v>5.774621348108198</v>
      </c>
      <c r="CU193" s="25">
        <v>18.793601805631578</v>
      </c>
      <c r="CV193" s="25">
        <v>18.793601805631578</v>
      </c>
      <c r="CW193" s="25">
        <v>18.793601805631578</v>
      </c>
      <c r="CX193" s="25">
        <v>5.1317144873147384</v>
      </c>
      <c r="CY193" s="25">
        <v>19.148367182631578</v>
      </c>
      <c r="CZ193" s="25">
        <v>19.148367182631578</v>
      </c>
      <c r="DA193" s="25">
        <v>19.148367182631578</v>
      </c>
      <c r="DB193" s="25">
        <v>4.169054788844953</v>
      </c>
      <c r="DC193" s="25">
        <v>19.676488808631579</v>
      </c>
      <c r="DD193" s="25">
        <v>19.676488808631579</v>
      </c>
      <c r="DE193" s="25">
        <v>19.551837619658031</v>
      </c>
      <c r="DF193" s="25">
        <v>3.5972667635157229</v>
      </c>
      <c r="DG193" s="25">
        <v>20.180534896631578</v>
      </c>
      <c r="DH193" s="25">
        <v>20.180534896631578</v>
      </c>
      <c r="DI193" s="25">
        <v>19.497603177398645</v>
      </c>
      <c r="DJ193" s="25">
        <v>3.2749217850810357</v>
      </c>
      <c r="DK193" s="25">
        <v>20.38573576563158</v>
      </c>
      <c r="DL193" s="25">
        <v>20.38573576563158</v>
      </c>
      <c r="DM193" s="25">
        <v>19.252917796107504</v>
      </c>
      <c r="DN193" s="25">
        <v>3.1363786245310283</v>
      </c>
      <c r="DO193" s="27">
        <v>18.27761095663158</v>
      </c>
      <c r="DP193" s="27">
        <v>18.27761095663158</v>
      </c>
      <c r="DQ193" s="27">
        <v>18.27761095663158</v>
      </c>
      <c r="DR193" s="27">
        <v>7.0883457284249296</v>
      </c>
      <c r="DS193" s="27">
        <v>18.279340351631578</v>
      </c>
      <c r="DT193" s="27">
        <v>18.279340351631578</v>
      </c>
      <c r="DU193" s="27">
        <v>18.279340351631578</v>
      </c>
      <c r="DV193" s="27">
        <v>7.2340512293371244</v>
      </c>
      <c r="DW193" s="27">
        <v>18.307135925631577</v>
      </c>
      <c r="DX193" s="27">
        <v>18.307135925631577</v>
      </c>
      <c r="DY193" s="27">
        <v>18.307135925631577</v>
      </c>
      <c r="DZ193" s="27">
        <v>6.9864785709094761</v>
      </c>
      <c r="EA193" s="27">
        <v>18.343287189631578</v>
      </c>
      <c r="EB193" s="27">
        <v>18.343287189631578</v>
      </c>
      <c r="EC193" s="27">
        <v>18.343287189631578</v>
      </c>
      <c r="ED193" s="27">
        <v>6.8884011336585385</v>
      </c>
      <c r="EE193" s="27">
        <v>18.39079876363158</v>
      </c>
      <c r="EF193" s="27">
        <v>18.39079876363158</v>
      </c>
      <c r="EG193" s="27">
        <v>18.39079876363158</v>
      </c>
      <c r="EH193" s="27">
        <v>6.7687173522576476</v>
      </c>
      <c r="EI193" s="27">
        <v>18.453204662631578</v>
      </c>
      <c r="EJ193" s="27">
        <v>18.453204662631578</v>
      </c>
      <c r="EK193" s="27">
        <v>18.453204662631578</v>
      </c>
      <c r="EL193" s="27">
        <v>6.6656089237650313</v>
      </c>
      <c r="EM193" s="27">
        <v>18.519413262631581</v>
      </c>
      <c r="EN193" s="27">
        <v>18.519413262631581</v>
      </c>
      <c r="EO193" s="27">
        <v>18.519413262631581</v>
      </c>
      <c r="EP193" s="27">
        <v>6.5073436732703627</v>
      </c>
      <c r="EQ193" s="27">
        <v>18.59776586963158</v>
      </c>
      <c r="ER193" s="27">
        <v>18.59776586963158</v>
      </c>
      <c r="ES193" s="27">
        <v>18.59776586963158</v>
      </c>
      <c r="ET193" s="27">
        <v>6.3602238187037745</v>
      </c>
      <c r="EU193" s="27">
        <v>18.686471469631577</v>
      </c>
      <c r="EV193" s="27">
        <v>18.686471469631577</v>
      </c>
      <c r="EW193" s="27">
        <v>18.686471469631577</v>
      </c>
      <c r="EX193" s="27">
        <v>6.2808516131110856</v>
      </c>
      <c r="EY193" s="27">
        <v>18.79909236963158</v>
      </c>
      <c r="EZ193" s="27">
        <v>18.79909236963158</v>
      </c>
      <c r="FA193" s="27">
        <v>18.79909236963158</v>
      </c>
      <c r="FB193" s="27">
        <v>6.0985950052089404</v>
      </c>
      <c r="FC193" s="27">
        <v>19.47336790363158</v>
      </c>
      <c r="FD193" s="27">
        <v>19.47336790363158</v>
      </c>
      <c r="FE193" s="27">
        <v>19.47336790363158</v>
      </c>
      <c r="FF193" s="27">
        <v>5.3061759359670511</v>
      </c>
      <c r="FG193" s="27">
        <v>20.142191911631578</v>
      </c>
      <c r="FH193" s="27">
        <v>20.142191911631578</v>
      </c>
      <c r="FI193" s="27">
        <v>19.292665880947382</v>
      </c>
      <c r="FJ193" s="27">
        <v>4.5806083811412464</v>
      </c>
      <c r="FK193" s="27">
        <v>20.488439125631579</v>
      </c>
      <c r="FL193" s="27">
        <v>20.488439125631579</v>
      </c>
      <c r="FM193" s="27">
        <v>19.171241534420602</v>
      </c>
      <c r="FN193" s="27">
        <v>4.343843128059282</v>
      </c>
      <c r="FO193" s="27">
        <v>20.65336022763158</v>
      </c>
      <c r="FP193" s="27">
        <v>20.65336022763158</v>
      </c>
      <c r="FQ193" s="27">
        <v>19.057603505071256</v>
      </c>
      <c r="FR193" s="27">
        <v>4.4096551794104055</v>
      </c>
      <c r="FS193" s="28">
        <v>18.279923195631579</v>
      </c>
      <c r="FT193" s="28">
        <v>18.279923195631579</v>
      </c>
      <c r="FU193" s="28">
        <v>18.279923195631579</v>
      </c>
      <c r="FV193" s="28">
        <v>7.0850982136314098</v>
      </c>
      <c r="FW193" s="28">
        <v>18.29037301363158</v>
      </c>
      <c r="FX193" s="28">
        <v>18.29037301363158</v>
      </c>
      <c r="FY193" s="28">
        <v>18.29037301363158</v>
      </c>
      <c r="FZ193" s="28">
        <v>7.2203030870586282</v>
      </c>
      <c r="GA193" s="28">
        <v>18.333207135631579</v>
      </c>
      <c r="GB193" s="28">
        <v>18.333207135631579</v>
      </c>
      <c r="GC193" s="28">
        <v>18.333207135631579</v>
      </c>
      <c r="GD193" s="28">
        <v>6.9605427102159325</v>
      </c>
      <c r="GE193" s="28">
        <v>18.389373918631577</v>
      </c>
      <c r="GF193" s="28">
        <v>18.389373918631577</v>
      </c>
      <c r="GG193" s="28">
        <v>18.389373918631577</v>
      </c>
      <c r="GH193" s="28">
        <v>6.8541509825444003</v>
      </c>
      <c r="GI193" s="28">
        <v>18.464308323631577</v>
      </c>
      <c r="GJ193" s="28">
        <v>18.464308323631577</v>
      </c>
      <c r="GK193" s="28">
        <v>18.464308323631577</v>
      </c>
      <c r="GL193" s="28">
        <v>6.7254497889431928</v>
      </c>
      <c r="GM193" s="28">
        <v>18.566231387631579</v>
      </c>
      <c r="GN193" s="28">
        <v>18.566231387631579</v>
      </c>
      <c r="GO193" s="28">
        <v>18.566231387631579</v>
      </c>
      <c r="GP193" s="28">
        <v>6.6075446607403521</v>
      </c>
      <c r="GQ193" s="28">
        <v>18.689910604631578</v>
      </c>
      <c r="GR193" s="28">
        <v>18.689910604631578</v>
      </c>
      <c r="GS193" s="28">
        <v>18.689910604631578</v>
      </c>
      <c r="GT193" s="28">
        <v>6.4306710935200826</v>
      </c>
      <c r="GU193" s="28">
        <v>18.866856465631578</v>
      </c>
      <c r="GV193" s="28">
        <v>18.866856465631578</v>
      </c>
      <c r="GW193" s="28">
        <v>18.866856465631578</v>
      </c>
      <c r="GX193" s="28">
        <v>6.2330359434867688</v>
      </c>
      <c r="GY193" s="28">
        <v>19.065049736631579</v>
      </c>
      <c r="GZ193" s="28">
        <v>19.065049736631579</v>
      </c>
      <c r="HA193" s="28">
        <v>19.065049736631579</v>
      </c>
      <c r="HB193" s="28">
        <v>6.1099084392100629</v>
      </c>
      <c r="HC193" s="28">
        <v>19.29189246263158</v>
      </c>
      <c r="HD193" s="28">
        <v>19.29189246263158</v>
      </c>
      <c r="HE193" s="28">
        <v>19.29189246263158</v>
      </c>
      <c r="HF193" s="28">
        <v>5.9003826348497004</v>
      </c>
      <c r="HG193" s="28">
        <v>20.433338634631578</v>
      </c>
      <c r="HH193" s="28">
        <v>20.433338634631578</v>
      </c>
      <c r="HI193" s="28">
        <v>19.432714146839832</v>
      </c>
      <c r="HJ193" s="28">
        <v>5.0546537608246904</v>
      </c>
      <c r="HK193" s="28">
        <v>21.635780309631578</v>
      </c>
      <c r="HL193" s="28">
        <v>21.635780309631578</v>
      </c>
      <c r="HM193" s="28">
        <v>18.583743372498116</v>
      </c>
      <c r="HN193" s="28">
        <v>1.1239759857389622</v>
      </c>
      <c r="HO193" s="28">
        <v>21.984470183631579</v>
      </c>
      <c r="HP193" s="28">
        <v>21.984470183631579</v>
      </c>
      <c r="HQ193" s="28">
        <v>18.388641996219139</v>
      </c>
      <c r="HR193" s="28">
        <v>-1.7814122326956188</v>
      </c>
      <c r="HS193" s="28">
        <v>22.142421148631577</v>
      </c>
      <c r="HT193" s="28">
        <v>22.142421148631577</v>
      </c>
      <c r="HU193" s="28">
        <v>17.82562349154145</v>
      </c>
      <c r="HV193" s="28">
        <v>-3.9661745562497863</v>
      </c>
      <c r="HW193" s="29">
        <v>18.269185802631579</v>
      </c>
      <c r="HX193" s="29">
        <v>18.269185802631579</v>
      </c>
      <c r="HY193" s="29">
        <v>18.269185802631579</v>
      </c>
      <c r="HZ193" s="29">
        <v>7.1100678299840148</v>
      </c>
      <c r="IA193" s="29">
        <v>18.26898357763158</v>
      </c>
      <c r="IB193" s="29">
        <v>18.26898357763158</v>
      </c>
      <c r="IC193" s="29">
        <v>18.26898357763158</v>
      </c>
      <c r="ID193" s="29">
        <v>7.270413958418068</v>
      </c>
      <c r="IE193" s="29">
        <v>18.300927208631578</v>
      </c>
      <c r="IF193" s="29">
        <v>18.300927208631578</v>
      </c>
      <c r="IG193" s="29">
        <v>18.300927208631578</v>
      </c>
      <c r="IH193" s="29">
        <v>7.0373719109628592</v>
      </c>
      <c r="II193" s="29">
        <v>18.347821366631578</v>
      </c>
      <c r="IJ193" s="29">
        <v>18.347821366631578</v>
      </c>
      <c r="IK193" s="29">
        <v>18.347821366631578</v>
      </c>
      <c r="IL193" s="29">
        <v>6.9548174985919893</v>
      </c>
      <c r="IM193" s="29">
        <v>18.419427964631581</v>
      </c>
      <c r="IN193" s="29">
        <v>18.419427964631581</v>
      </c>
      <c r="IO193" s="29">
        <v>18.419427964631581</v>
      </c>
      <c r="IP193" s="29">
        <v>6.8353402514876045</v>
      </c>
      <c r="IQ193" s="29">
        <v>18.540003328631578</v>
      </c>
      <c r="IR193" s="29">
        <v>18.540003328631578</v>
      </c>
      <c r="IS193" s="29">
        <v>18.540003328631578</v>
      </c>
      <c r="IT193" s="29">
        <v>6.6897118850361501</v>
      </c>
      <c r="IU193" s="29">
        <v>18.67393014763158</v>
      </c>
      <c r="IV193" s="29">
        <v>18.67393014763158</v>
      </c>
      <c r="IW193" s="29">
        <v>18.67393014763158</v>
      </c>
      <c r="IX193" s="29">
        <v>6.495496117058229</v>
      </c>
      <c r="IY193" s="29">
        <v>18.839374550631579</v>
      </c>
      <c r="IZ193" s="29">
        <v>18.839374550631579</v>
      </c>
      <c r="JA193" s="29">
        <v>18.839374550631579</v>
      </c>
      <c r="JB193" s="29">
        <v>6.3065702073503331</v>
      </c>
      <c r="JC193" s="29">
        <v>19.025699891631579</v>
      </c>
      <c r="JD193" s="29">
        <v>19.025699891631579</v>
      </c>
      <c r="JE193" s="29">
        <v>19.025699891631579</v>
      </c>
      <c r="JF193" s="29">
        <v>6.1886401672412514</v>
      </c>
      <c r="JG193" s="29">
        <v>19.271843213631577</v>
      </c>
      <c r="JH193" s="29">
        <v>19.271843213631577</v>
      </c>
      <c r="JI193" s="29">
        <v>19.271843213631577</v>
      </c>
      <c r="JJ193" s="29">
        <v>5.9170788650315185</v>
      </c>
      <c r="JK193" s="29">
        <v>20.976495356631577</v>
      </c>
      <c r="JL193" s="29">
        <v>20.976495356631577</v>
      </c>
      <c r="JM193" s="29">
        <v>19.381793489897536</v>
      </c>
      <c r="JN193" s="29">
        <v>2.0448961261041525</v>
      </c>
      <c r="JO193" s="29">
        <v>21.651174832631579</v>
      </c>
      <c r="JP193" s="29">
        <v>21.651174832631579</v>
      </c>
      <c r="JQ193" s="29">
        <v>18.49313643036022</v>
      </c>
      <c r="JR193" s="29">
        <v>-1.6501989963960462</v>
      </c>
      <c r="JS193" s="29">
        <v>21.986099699631581</v>
      </c>
      <c r="JT193" s="29">
        <v>21.986099699631581</v>
      </c>
      <c r="JU193" s="29">
        <v>18.339631590310205</v>
      </c>
      <c r="JV193" s="29">
        <v>-4.1788676035969452</v>
      </c>
      <c r="JW193" s="29">
        <v>22.06959749163158</v>
      </c>
      <c r="JX193" s="29">
        <v>22.06959749163158</v>
      </c>
      <c r="JY193" s="29">
        <v>17.826274954961217</v>
      </c>
      <c r="JZ193" s="29">
        <v>-3.9041341059450545</v>
      </c>
    </row>
    <row r="194" spans="1:286" ht="15" thickBot="1" x14ac:dyDescent="0.35">
      <c r="A194" s="2"/>
      <c r="B194" s="74" t="s">
        <v>685</v>
      </c>
      <c r="C194" s="74" t="s">
        <v>622</v>
      </c>
      <c r="D194" s="74" t="s">
        <v>871</v>
      </c>
      <c r="E194" s="87">
        <v>391636</v>
      </c>
      <c r="F194" s="84">
        <v>411724</v>
      </c>
      <c r="G194" s="22">
        <v>22.05714585531388</v>
      </c>
      <c r="H194" s="22">
        <v>3.6315408830611244</v>
      </c>
      <c r="I194" s="22">
        <v>2.610059936322302</v>
      </c>
      <c r="J194" s="22">
        <v>22.05714585531388</v>
      </c>
      <c r="K194" s="22">
        <v>22.056851539325759</v>
      </c>
      <c r="L194" s="22">
        <v>3.6314924261777901</v>
      </c>
      <c r="M194" s="22">
        <v>2.610025109406152</v>
      </c>
      <c r="N194" s="22">
        <v>22.056851539325759</v>
      </c>
      <c r="O194" s="22">
        <v>22.056495453120135</v>
      </c>
      <c r="P194" s="22">
        <v>3.6314337992991317</v>
      </c>
      <c r="Q194" s="22">
        <v>2.6099829731141191</v>
      </c>
      <c r="R194" s="22">
        <v>22.056495453120135</v>
      </c>
      <c r="S194" s="22">
        <v>22.053747045317589</v>
      </c>
      <c r="T194" s="22">
        <v>3.6309812949105882</v>
      </c>
      <c r="U194" s="22">
        <v>2.6096577493004327</v>
      </c>
      <c r="V194" s="22">
        <v>22.053747045317589</v>
      </c>
      <c r="W194" s="22">
        <v>22.050898725590656</v>
      </c>
      <c r="X194" s="22">
        <v>3.630512340785506</v>
      </c>
      <c r="Y194" s="22">
        <v>2.609320702737207</v>
      </c>
      <c r="Z194" s="22">
        <v>22.050898725590656</v>
      </c>
      <c r="AA194" s="22">
        <v>22.047967017347784</v>
      </c>
      <c r="AB194" s="22">
        <v>3.630029657377098</v>
      </c>
      <c r="AC194" s="22">
        <v>2.60897378866773</v>
      </c>
      <c r="AD194" s="22">
        <v>22.047967017347784</v>
      </c>
      <c r="AE194" s="22">
        <v>22.044947968307465</v>
      </c>
      <c r="AF194" s="22">
        <v>3.6295325939723493</v>
      </c>
      <c r="AG194" s="22">
        <v>2.6086165394117469</v>
      </c>
      <c r="AH194" s="22">
        <v>22.044947968307465</v>
      </c>
      <c r="AI194" s="22">
        <v>22.041858172454589</v>
      </c>
      <c r="AJ194" s="22">
        <v>3.6290238826443453</v>
      </c>
      <c r="AK194" s="22">
        <v>2.6082509185639768</v>
      </c>
      <c r="AL194" s="22">
        <v>22.041858172454589</v>
      </c>
      <c r="AM194" s="22">
        <v>22.038720685170286</v>
      </c>
      <c r="AN194" s="22">
        <v>3.6285073192857964</v>
      </c>
      <c r="AO194" s="22">
        <v>2.6078796543072502</v>
      </c>
      <c r="AP194" s="22">
        <v>22.038720685170286</v>
      </c>
      <c r="AQ194" s="22">
        <v>21.346964225097903</v>
      </c>
      <c r="AR194" s="22">
        <v>3.5146148926611933</v>
      </c>
      <c r="AS194" s="22">
        <v>2.5260229247933506</v>
      </c>
      <c r="AT194" s="22">
        <v>21.346964225097903</v>
      </c>
      <c r="AU194" s="22">
        <v>21.329762897298881</v>
      </c>
      <c r="AV194" s="22">
        <v>3.5117828251963066</v>
      </c>
      <c r="AW194" s="22">
        <v>2.5239874621439995</v>
      </c>
      <c r="AX194" s="22">
        <v>21.329762897298881</v>
      </c>
      <c r="AY194" s="22">
        <v>20.609831607622723</v>
      </c>
      <c r="AZ194" s="22">
        <v>3.3932516277057654</v>
      </c>
      <c r="BA194" s="22">
        <v>2.4387967566731059</v>
      </c>
      <c r="BB194" s="22">
        <v>20.609831607622723</v>
      </c>
      <c r="BC194" s="22">
        <v>20.861169408602517</v>
      </c>
      <c r="BD194" s="22">
        <v>3.4346324802287542</v>
      </c>
      <c r="BE194" s="22">
        <v>2.4685379901547111</v>
      </c>
      <c r="BF194" s="22">
        <v>20.861169408602517</v>
      </c>
      <c r="BG194" s="22">
        <v>21.276326084203259</v>
      </c>
      <c r="BH194" s="22">
        <v>3.502984861366798</v>
      </c>
      <c r="BI194" s="22">
        <v>2.5176641923111518</v>
      </c>
      <c r="BJ194" s="22">
        <v>21.276326084203259</v>
      </c>
      <c r="BK194" s="25">
        <v>22.057281795302004</v>
      </c>
      <c r="BL194" s="25">
        <v>3.63156326454365</v>
      </c>
      <c r="BM194" s="25">
        <v>2.6100760223344759</v>
      </c>
      <c r="BN194" s="25">
        <v>22.057281795302004</v>
      </c>
      <c r="BO194" s="25">
        <v>22.057171867605099</v>
      </c>
      <c r="BP194" s="25">
        <v>3.6315451657865347</v>
      </c>
      <c r="BQ194" s="25">
        <v>2.6100630144013794</v>
      </c>
      <c r="BR194" s="25">
        <v>22.057171867605099</v>
      </c>
      <c r="BS194" s="25">
        <v>22.057051305983268</v>
      </c>
      <c r="BT194" s="25">
        <v>3.6315253162347623</v>
      </c>
      <c r="BU194" s="25">
        <v>2.6100487481376908</v>
      </c>
      <c r="BV194" s="25">
        <v>22.057051305983268</v>
      </c>
      <c r="BW194" s="25">
        <v>22.056241390535135</v>
      </c>
      <c r="BX194" s="25">
        <v>3.6313919698316952</v>
      </c>
      <c r="BY194" s="25">
        <v>2.6099529094522662</v>
      </c>
      <c r="BZ194" s="25">
        <v>22.056241390535135</v>
      </c>
      <c r="CA194" s="25">
        <v>22.055405959508015</v>
      </c>
      <c r="CB194" s="25">
        <v>3.6312544224831012</v>
      </c>
      <c r="CC194" s="25">
        <v>2.6098540514645761</v>
      </c>
      <c r="CD194" s="25">
        <v>22.055405959508015</v>
      </c>
      <c r="CE194" s="25">
        <v>22.054553743939547</v>
      </c>
      <c r="CF194" s="25">
        <v>3.6311141116877526</v>
      </c>
      <c r="CG194" s="25">
        <v>2.6097532073332927</v>
      </c>
      <c r="CH194" s="25">
        <v>22.054553743939547</v>
      </c>
      <c r="CI194" s="25">
        <v>22.053681264410486</v>
      </c>
      <c r="CJ194" s="25">
        <v>3.6309704645858019</v>
      </c>
      <c r="CK194" s="25">
        <v>2.6096499653327641</v>
      </c>
      <c r="CL194" s="25">
        <v>22.053681264410486</v>
      </c>
      <c r="CM194" s="25">
        <v>22.052791156586391</v>
      </c>
      <c r="CN194" s="25">
        <v>3.6308239151194868</v>
      </c>
      <c r="CO194" s="25">
        <v>2.6095446373458193</v>
      </c>
      <c r="CP194" s="25">
        <v>22.052791156586391</v>
      </c>
      <c r="CQ194" s="25">
        <v>22.05188718048877</v>
      </c>
      <c r="CR194" s="25">
        <v>3.630675082347679</v>
      </c>
      <c r="CS194" s="25">
        <v>2.60943766830226</v>
      </c>
      <c r="CT194" s="25">
        <v>22.05188718048877</v>
      </c>
      <c r="CU194" s="25">
        <v>21.641129598134501</v>
      </c>
      <c r="CV194" s="25">
        <v>3.5630469783703225</v>
      </c>
      <c r="CW194" s="25">
        <v>2.5608320184019489</v>
      </c>
      <c r="CX194" s="25">
        <v>21.641129598134501</v>
      </c>
      <c r="CY194" s="25">
        <v>21.639004436409156</v>
      </c>
      <c r="CZ194" s="25">
        <v>3.5626970866962444</v>
      </c>
      <c r="DA194" s="25">
        <v>2.5605805443665539</v>
      </c>
      <c r="DB194" s="25">
        <v>21.639004436409156</v>
      </c>
      <c r="DC194" s="25">
        <v>21.1142587278318</v>
      </c>
      <c r="DD194" s="25">
        <v>3.476301706876491</v>
      </c>
      <c r="DE194" s="25">
        <v>2.4984864837977496</v>
      </c>
      <c r="DF194" s="25">
        <v>21.1142587278318</v>
      </c>
      <c r="DG194" s="25">
        <v>21.316865260022702</v>
      </c>
      <c r="DH194" s="25">
        <v>3.5096593275610926</v>
      </c>
      <c r="DI194" s="25">
        <v>2.5224612625827061</v>
      </c>
      <c r="DJ194" s="25">
        <v>21.316865260022702</v>
      </c>
      <c r="DK194" s="25">
        <v>21.37938476845564</v>
      </c>
      <c r="DL194" s="25">
        <v>3.5199526879238707</v>
      </c>
      <c r="DM194" s="25">
        <v>2.5298593033478065</v>
      </c>
      <c r="DN194" s="25">
        <v>21.37938476845564</v>
      </c>
      <c r="DO194" s="27">
        <v>22.057164660288766</v>
      </c>
      <c r="DP194" s="27">
        <v>3.6315439791568549</v>
      </c>
      <c r="DQ194" s="27">
        <v>2.6100621615472646</v>
      </c>
      <c r="DR194" s="27">
        <v>22.057164660288766</v>
      </c>
      <c r="DS194" s="27">
        <v>22.056933073384478</v>
      </c>
      <c r="DT194" s="27">
        <v>3.6315058501388746</v>
      </c>
      <c r="DU194" s="27">
        <v>2.6100347574712961</v>
      </c>
      <c r="DV194" s="27">
        <v>22.056933073384478</v>
      </c>
      <c r="DW194" s="27">
        <v>22.05668345419577</v>
      </c>
      <c r="DX194" s="27">
        <v>3.6314647522427581</v>
      </c>
      <c r="DY194" s="27">
        <v>2.610005219604155</v>
      </c>
      <c r="DZ194" s="27">
        <v>22.05668345419577</v>
      </c>
      <c r="EA194" s="27">
        <v>22.054088220421701</v>
      </c>
      <c r="EB194" s="27">
        <v>3.6310374667900773</v>
      </c>
      <c r="EC194" s="27">
        <v>2.6096981211362245</v>
      </c>
      <c r="ED194" s="27">
        <v>22.054088220421701</v>
      </c>
      <c r="EE194" s="27">
        <v>22.051449859565952</v>
      </c>
      <c r="EF194" s="27">
        <v>3.6306030807922349</v>
      </c>
      <c r="EG194" s="27">
        <v>2.6093859193666793</v>
      </c>
      <c r="EH194" s="27">
        <v>22.051449859565952</v>
      </c>
      <c r="EI194" s="27">
        <v>22.048776500089225</v>
      </c>
      <c r="EJ194" s="27">
        <v>3.6301629325383069</v>
      </c>
      <c r="EK194" s="27">
        <v>2.6090695761502287</v>
      </c>
      <c r="EL194" s="27">
        <v>22.048776500089225</v>
      </c>
      <c r="EM194" s="27">
        <v>22.046067628487002</v>
      </c>
      <c r="EN194" s="27">
        <v>3.62971693748369</v>
      </c>
      <c r="EO194" s="27">
        <v>2.6087490307230015</v>
      </c>
      <c r="EP194" s="27">
        <v>22.046067628487002</v>
      </c>
      <c r="EQ194" s="27">
        <v>22.043334268071529</v>
      </c>
      <c r="ER194" s="27">
        <v>3.6292669105326945</v>
      </c>
      <c r="ES194" s="27">
        <v>2.6084255874924605</v>
      </c>
      <c r="ET194" s="27">
        <v>22.043334268071529</v>
      </c>
      <c r="EU194" s="27">
        <v>22.040581656102528</v>
      </c>
      <c r="EV194" s="27">
        <v>3.6288137139601999</v>
      </c>
      <c r="EW194" s="27">
        <v>2.6080998661925396</v>
      </c>
      <c r="EX194" s="27">
        <v>22.040581656102528</v>
      </c>
      <c r="EY194" s="27">
        <v>21.537764818342122</v>
      </c>
      <c r="EZ194" s="27">
        <v>3.5460287555165166</v>
      </c>
      <c r="FA194" s="27">
        <v>2.5486006865545479</v>
      </c>
      <c r="FB194" s="27">
        <v>21.537764818342122</v>
      </c>
      <c r="FC194" s="27">
        <v>21.522909712329362</v>
      </c>
      <c r="FD194" s="27">
        <v>3.5435829755791932</v>
      </c>
      <c r="FE194" s="27">
        <v>2.5468428563571117</v>
      </c>
      <c r="FF194" s="27">
        <v>21.522909712329362</v>
      </c>
      <c r="FG194" s="27">
        <v>21.067723072240668</v>
      </c>
      <c r="FH194" s="27">
        <v>3.4686399660099343</v>
      </c>
      <c r="FI194" s="27">
        <v>2.4929798397801761</v>
      </c>
      <c r="FJ194" s="27">
        <v>21.067723072240668</v>
      </c>
      <c r="FK194" s="27">
        <v>21.321445084609159</v>
      </c>
      <c r="FL194" s="27">
        <v>3.5104133607588626</v>
      </c>
      <c r="FM194" s="27">
        <v>2.5230032010885717</v>
      </c>
      <c r="FN194" s="27">
        <v>21.321445084609159</v>
      </c>
      <c r="FO194" s="27">
        <v>21.81269193340162</v>
      </c>
      <c r="FP194" s="27">
        <v>3.591293408738188</v>
      </c>
      <c r="FQ194" s="27">
        <v>2.581133284068863</v>
      </c>
      <c r="FR194" s="27">
        <v>21.81269193340162</v>
      </c>
      <c r="FS194" s="28">
        <v>22.057145852880183</v>
      </c>
      <c r="FT194" s="28">
        <v>3.6315408826604347</v>
      </c>
      <c r="FU194" s="28">
        <v>2.6100599360343186</v>
      </c>
      <c r="FV194" s="28">
        <v>22.057145852880183</v>
      </c>
      <c r="FW194" s="28">
        <v>22.056851525940562</v>
      </c>
      <c r="FX194" s="28">
        <v>3.6314924239740192</v>
      </c>
      <c r="FY194" s="28">
        <v>2.6100251078222585</v>
      </c>
      <c r="FZ194" s="28">
        <v>22.056851525940562</v>
      </c>
      <c r="GA194" s="28">
        <v>22.056495425132908</v>
      </c>
      <c r="GB194" s="28">
        <v>3.6314337946912478</v>
      </c>
      <c r="GC194" s="28">
        <v>2.609982969802342</v>
      </c>
      <c r="GD194" s="28">
        <v>22.056495425132908</v>
      </c>
      <c r="GE194" s="28">
        <v>22.053602796777074</v>
      </c>
      <c r="GF194" s="28">
        <v>3.6309575454882634</v>
      </c>
      <c r="GG194" s="28">
        <v>2.6096406801229906</v>
      </c>
      <c r="GH194" s="28">
        <v>22.053602796777074</v>
      </c>
      <c r="GI194" s="28">
        <v>22.050610256496828</v>
      </c>
      <c r="GJ194" s="28">
        <v>3.6304648465487355</v>
      </c>
      <c r="GK194" s="28">
        <v>2.6092865676940962</v>
      </c>
      <c r="GL194" s="28">
        <v>22.050610256496828</v>
      </c>
      <c r="GM194" s="28">
        <v>22.047534328917504</v>
      </c>
      <c r="GN194" s="28">
        <v>3.6299584185262286</v>
      </c>
      <c r="GO194" s="28">
        <v>2.6089225879029443</v>
      </c>
      <c r="GP194" s="28">
        <v>22.047534328917504</v>
      </c>
      <c r="GQ194" s="28">
        <v>22.04437106540804</v>
      </c>
      <c r="GR194" s="28">
        <v>3.6294376113087461</v>
      </c>
      <c r="GS194" s="28">
        <v>2.6085482735012424</v>
      </c>
      <c r="GT194" s="28">
        <v>22.04437106540804</v>
      </c>
      <c r="GU194" s="28">
        <v>22.041137051435545</v>
      </c>
      <c r="GV194" s="28">
        <v>3.6289051555669856</v>
      </c>
      <c r="GW194" s="28">
        <v>2.6081655870757872</v>
      </c>
      <c r="GX194" s="28">
        <v>22.041137051435545</v>
      </c>
      <c r="GY194" s="28">
        <v>22.037855347248431</v>
      </c>
      <c r="GZ194" s="28">
        <v>3.6283648479950181</v>
      </c>
      <c r="HA194" s="28">
        <v>2.6077772573853624</v>
      </c>
      <c r="HB194" s="28">
        <v>22.037855347248431</v>
      </c>
      <c r="HC194" s="28">
        <v>21.559069425588454</v>
      </c>
      <c r="HD194" s="28">
        <v>3.5495363966555891</v>
      </c>
      <c r="HE194" s="28">
        <v>2.5511216973053266</v>
      </c>
      <c r="HF194" s="28">
        <v>21.559069425588454</v>
      </c>
      <c r="HG194" s="28">
        <v>21.541147039559068</v>
      </c>
      <c r="HH194" s="28">
        <v>3.5465856124510204</v>
      </c>
      <c r="HI194" s="28">
        <v>2.5490009105976785</v>
      </c>
      <c r="HJ194" s="28">
        <v>21.541147039559068</v>
      </c>
      <c r="HK194" s="28">
        <v>20.098666324588649</v>
      </c>
      <c r="HL194" s="28">
        <v>3.3090921614032593</v>
      </c>
      <c r="HM194" s="28">
        <v>2.3783096911734387</v>
      </c>
      <c r="HN194" s="28">
        <v>20.098666324588649</v>
      </c>
      <c r="HO194" s="28">
        <v>20.349730730239131</v>
      </c>
      <c r="HP194" s="28">
        <v>3.3504280014698704</v>
      </c>
      <c r="HQ194" s="28">
        <v>2.408018573316367</v>
      </c>
      <c r="HR194" s="28">
        <v>20.349730730239131</v>
      </c>
      <c r="HS194" s="28">
        <v>18.289477606954527</v>
      </c>
      <c r="HT194" s="28">
        <v>3.0112230338035797</v>
      </c>
      <c r="HU194" s="28">
        <v>2.1642252842371024</v>
      </c>
      <c r="HV194" s="28">
        <v>18.289477606954527</v>
      </c>
      <c r="HW194" s="29">
        <v>22.0571646578551</v>
      </c>
      <c r="HX194" s="29">
        <v>3.6315439787561705</v>
      </c>
      <c r="HY194" s="29">
        <v>2.6100621612592847</v>
      </c>
      <c r="HZ194" s="29">
        <v>22.0571646578551</v>
      </c>
      <c r="IA194" s="29">
        <v>22.056933059999277</v>
      </c>
      <c r="IB194" s="29">
        <v>3.6315058479351037</v>
      </c>
      <c r="IC194" s="29">
        <v>2.6100347558874026</v>
      </c>
      <c r="ID194" s="29">
        <v>22.056933059999277</v>
      </c>
      <c r="IE194" s="29">
        <v>22.056576118114997</v>
      </c>
      <c r="IF194" s="29">
        <v>3.6314470801754783</v>
      </c>
      <c r="IG194" s="29">
        <v>2.609992518341445</v>
      </c>
      <c r="IH194" s="29">
        <v>22.056576118114997</v>
      </c>
      <c r="II194" s="29">
        <v>22.051474931243376</v>
      </c>
      <c r="IJ194" s="29">
        <v>3.6306072086527559</v>
      </c>
      <c r="IK194" s="29">
        <v>2.6093888861413115</v>
      </c>
      <c r="IL194" s="29">
        <v>22.051474931243376</v>
      </c>
      <c r="IM194" s="29">
        <v>22.04599875925156</v>
      </c>
      <c r="IN194" s="29">
        <v>3.6297055986891906</v>
      </c>
      <c r="IO194" s="29">
        <v>2.6087408813081381</v>
      </c>
      <c r="IP194" s="29">
        <v>22.04599875925156</v>
      </c>
      <c r="IQ194" s="29">
        <v>22.04006083593174</v>
      </c>
      <c r="IR194" s="29">
        <v>3.628727964890246</v>
      </c>
      <c r="IS194" s="29">
        <v>2.6080382366475972</v>
      </c>
      <c r="IT194" s="29">
        <v>22.04006083593174</v>
      </c>
      <c r="IU194" s="29">
        <v>22.033820987751813</v>
      </c>
      <c r="IV194" s="29">
        <v>3.6277006214652108</v>
      </c>
      <c r="IW194" s="29">
        <v>2.6072998647000207</v>
      </c>
      <c r="IX194" s="29">
        <v>22.033820987751813</v>
      </c>
      <c r="IY194" s="29">
        <v>22.027301403706026</v>
      </c>
      <c r="IZ194" s="29">
        <v>3.6266272216628006</v>
      </c>
      <c r="JA194" s="29">
        <v>2.6065283911271924</v>
      </c>
      <c r="JB194" s="29">
        <v>22.027301403706026</v>
      </c>
      <c r="JC194" s="29">
        <v>22.020525802350768</v>
      </c>
      <c r="JD194" s="29">
        <v>3.6255116705624748</v>
      </c>
      <c r="JE194" s="29">
        <v>2.6057266225866091</v>
      </c>
      <c r="JF194" s="29">
        <v>22.020525802350768</v>
      </c>
      <c r="JG194" s="29">
        <v>21.628257454552298</v>
      </c>
      <c r="JH194" s="29">
        <v>3.5609276780774364</v>
      </c>
      <c r="JI194" s="29">
        <v>2.5593088355532307</v>
      </c>
      <c r="JJ194" s="29">
        <v>21.628257454552298</v>
      </c>
      <c r="JK194" s="29">
        <v>21.592006032029694</v>
      </c>
      <c r="JL194" s="29">
        <v>3.554959157770071</v>
      </c>
      <c r="JM194" s="29">
        <v>2.5550191424904196</v>
      </c>
      <c r="JN194" s="29">
        <v>21.592006032029694</v>
      </c>
      <c r="JO194" s="29">
        <v>18.092035894135197</v>
      </c>
      <c r="JP194" s="29">
        <v>2.9787157612476305</v>
      </c>
      <c r="JQ194" s="29">
        <v>2.1408616673952419</v>
      </c>
      <c r="JR194" s="29">
        <v>18.092035894135197</v>
      </c>
      <c r="JS194" s="29">
        <v>18.888317294711417</v>
      </c>
      <c r="JT194" s="29">
        <v>3.109817422341151</v>
      </c>
      <c r="JU194" s="29">
        <v>2.2350870125652698</v>
      </c>
      <c r="JV194" s="29">
        <v>18.888317294711417</v>
      </c>
      <c r="JW194" s="29">
        <v>18.286132902284596</v>
      </c>
      <c r="JX194" s="29">
        <v>3.0106723536824838</v>
      </c>
      <c r="JY194" s="29">
        <v>2.1638294995913876</v>
      </c>
      <c r="JZ194" s="29">
        <v>18.286132902284596</v>
      </c>
    </row>
    <row r="195" spans="1:286" ht="15" thickBot="1" x14ac:dyDescent="0.35">
      <c r="A195" s="2"/>
      <c r="B195" s="74" t="s">
        <v>686</v>
      </c>
      <c r="C195" s="74" t="s">
        <v>888</v>
      </c>
      <c r="D195" s="74" t="s">
        <v>873</v>
      </c>
      <c r="E195" s="87">
        <v>350800</v>
      </c>
      <c r="F195" s="84">
        <v>575111</v>
      </c>
      <c r="G195" s="22">
        <v>3.063232508</v>
      </c>
      <c r="H195" s="22">
        <v>3.063232508</v>
      </c>
      <c r="I195" s="22">
        <v>3.063232508</v>
      </c>
      <c r="J195" s="22">
        <v>2.2890054665482595</v>
      </c>
      <c r="K195" s="22">
        <v>3.0700973829999998</v>
      </c>
      <c r="L195" s="22">
        <v>3.0700973829999998</v>
      </c>
      <c r="M195" s="22">
        <v>3.0700973829999998</v>
      </c>
      <c r="N195" s="22">
        <v>2.2973726427467009</v>
      </c>
      <c r="O195" s="22">
        <v>3.0791987879999998</v>
      </c>
      <c r="P195" s="22">
        <v>3.0791987879999998</v>
      </c>
      <c r="Q195" s="22">
        <v>3.0791987879999998</v>
      </c>
      <c r="R195" s="22">
        <v>2.2857282301089836</v>
      </c>
      <c r="S195" s="22">
        <v>3.0893697420000001</v>
      </c>
      <c r="T195" s="22">
        <v>3.0893697420000001</v>
      </c>
      <c r="U195" s="22">
        <v>3.0893697420000001</v>
      </c>
      <c r="V195" s="22">
        <v>2.270621727275465</v>
      </c>
      <c r="W195" s="22">
        <v>3.1003831960000001</v>
      </c>
      <c r="X195" s="22">
        <v>3.1003831960000001</v>
      </c>
      <c r="Y195" s="22">
        <v>3.1003831960000001</v>
      </c>
      <c r="Z195" s="22">
        <v>2.2503877574541242</v>
      </c>
      <c r="AA195" s="22">
        <v>3.1128350440000001</v>
      </c>
      <c r="AB195" s="22">
        <v>3.1128350440000001</v>
      </c>
      <c r="AC195" s="22">
        <v>3.1128350440000001</v>
      </c>
      <c r="AD195" s="22">
        <v>2.2374539509345386</v>
      </c>
      <c r="AE195" s="22">
        <v>3.125611621</v>
      </c>
      <c r="AF195" s="22">
        <v>3.125611621</v>
      </c>
      <c r="AG195" s="22">
        <v>3.125611621</v>
      </c>
      <c r="AH195" s="22">
        <v>2.2189207589198356</v>
      </c>
      <c r="AI195" s="22">
        <v>3.1377635060000002</v>
      </c>
      <c r="AJ195" s="22">
        <v>3.1377635060000002</v>
      </c>
      <c r="AK195" s="22">
        <v>3.1377635060000002</v>
      </c>
      <c r="AL195" s="22">
        <v>2.1979813863611568</v>
      </c>
      <c r="AM195" s="22">
        <v>3.1474603989999999</v>
      </c>
      <c r="AN195" s="22">
        <v>3.1474603989999999</v>
      </c>
      <c r="AO195" s="22">
        <v>3.1474603989999999</v>
      </c>
      <c r="AP195" s="22">
        <v>2.1788449309466467</v>
      </c>
      <c r="AQ195" s="22">
        <v>3.1585568820000001</v>
      </c>
      <c r="AR195" s="22">
        <v>3.1585568820000001</v>
      </c>
      <c r="AS195" s="22">
        <v>3.1585568820000001</v>
      </c>
      <c r="AT195" s="22">
        <v>2.1542889388081568</v>
      </c>
      <c r="AU195" s="22">
        <v>3.2133971149999998</v>
      </c>
      <c r="AV195" s="22">
        <v>3.2133971149999998</v>
      </c>
      <c r="AW195" s="22">
        <v>3.2133971149999998</v>
      </c>
      <c r="AX195" s="22">
        <v>1.9608701673606026</v>
      </c>
      <c r="AY195" s="22">
        <v>3.264385581</v>
      </c>
      <c r="AZ195" s="22">
        <v>3.264385581</v>
      </c>
      <c r="BA195" s="22">
        <v>3.264385581</v>
      </c>
      <c r="BB195" s="22">
        <v>1.6989947321145742</v>
      </c>
      <c r="BC195" s="22">
        <v>3.2883849779999998</v>
      </c>
      <c r="BD195" s="22">
        <v>3.2883849779999998</v>
      </c>
      <c r="BE195" s="22">
        <v>3.2883849779999998</v>
      </c>
      <c r="BF195" s="22">
        <v>1.6302194944050958</v>
      </c>
      <c r="BG195" s="22">
        <v>3.300177326</v>
      </c>
      <c r="BH195" s="22">
        <v>3.300177326</v>
      </c>
      <c r="BI195" s="22">
        <v>3.300177326</v>
      </c>
      <c r="BJ195" s="22">
        <v>1.6194251049822315</v>
      </c>
      <c r="BK195" s="25">
        <v>3.0667657679999998</v>
      </c>
      <c r="BL195" s="25">
        <v>3.0667657679999998</v>
      </c>
      <c r="BM195" s="25">
        <v>3.0667657679999998</v>
      </c>
      <c r="BN195" s="25">
        <v>2.284515587947153</v>
      </c>
      <c r="BO195" s="25">
        <v>3.0759644279999998</v>
      </c>
      <c r="BP195" s="25">
        <v>3.0759644279999998</v>
      </c>
      <c r="BQ195" s="25">
        <v>3.0759644279999998</v>
      </c>
      <c r="BR195" s="25">
        <v>2.2894196391843837</v>
      </c>
      <c r="BS195" s="25">
        <v>3.0870782239999999</v>
      </c>
      <c r="BT195" s="25">
        <v>3.0870782239999999</v>
      </c>
      <c r="BU195" s="25">
        <v>3.0870782239999999</v>
      </c>
      <c r="BV195" s="25">
        <v>2.2768892295332077</v>
      </c>
      <c r="BW195" s="25">
        <v>3.0996363100000002</v>
      </c>
      <c r="BX195" s="25">
        <v>3.0996363100000002</v>
      </c>
      <c r="BY195" s="25">
        <v>3.0996363100000002</v>
      </c>
      <c r="BZ195" s="25">
        <v>2.2561275212048</v>
      </c>
      <c r="CA195" s="25">
        <v>3.1135548650000002</v>
      </c>
      <c r="CB195" s="25">
        <v>3.1135548650000002</v>
      </c>
      <c r="CC195" s="25">
        <v>3.1135548650000002</v>
      </c>
      <c r="CD195" s="25">
        <v>2.2367407937941972</v>
      </c>
      <c r="CE195" s="25">
        <v>3.128780329</v>
      </c>
      <c r="CF195" s="25">
        <v>3.128780329</v>
      </c>
      <c r="CG195" s="25">
        <v>3.128780329</v>
      </c>
      <c r="CH195" s="25">
        <v>2.2176675309602247</v>
      </c>
      <c r="CI195" s="25">
        <v>3.1414215190000001</v>
      </c>
      <c r="CJ195" s="25">
        <v>3.1414215190000001</v>
      </c>
      <c r="CK195" s="25">
        <v>3.1414215190000001</v>
      </c>
      <c r="CL195" s="25">
        <v>2.1912875595900796</v>
      </c>
      <c r="CM195" s="25">
        <v>3.1516475819999998</v>
      </c>
      <c r="CN195" s="25">
        <v>3.1516475819999998</v>
      </c>
      <c r="CO195" s="25">
        <v>3.1516475819999998</v>
      </c>
      <c r="CP195" s="25">
        <v>2.1624657548851247</v>
      </c>
      <c r="CQ195" s="25">
        <v>3.1631436210000001</v>
      </c>
      <c r="CR195" s="25">
        <v>3.1631436210000001</v>
      </c>
      <c r="CS195" s="25">
        <v>3.1631436210000001</v>
      </c>
      <c r="CT195" s="25">
        <v>2.1327920615758704</v>
      </c>
      <c r="CU195" s="25">
        <v>3.173147261</v>
      </c>
      <c r="CV195" s="25">
        <v>3.173147261</v>
      </c>
      <c r="CW195" s="25">
        <v>3.173147261</v>
      </c>
      <c r="CX195" s="25">
        <v>2.098876696631824</v>
      </c>
      <c r="CY195" s="25">
        <v>3.1919655480000002</v>
      </c>
      <c r="CZ195" s="25">
        <v>3.1919655480000002</v>
      </c>
      <c r="DA195" s="25">
        <v>3.1919655480000002</v>
      </c>
      <c r="DB195" s="25">
        <v>2.0204654222126699</v>
      </c>
      <c r="DC195" s="25">
        <v>3.2147195449999999</v>
      </c>
      <c r="DD195" s="25">
        <v>3.2147195449999999</v>
      </c>
      <c r="DE195" s="25">
        <v>3.2147195449999999</v>
      </c>
      <c r="DF195" s="25">
        <v>1.8595425146849154</v>
      </c>
      <c r="DG195" s="25">
        <v>3.2396815270000001</v>
      </c>
      <c r="DH195" s="25">
        <v>3.2396815270000001</v>
      </c>
      <c r="DI195" s="25">
        <v>3.2396815270000001</v>
      </c>
      <c r="DJ195" s="25">
        <v>1.6489355617084032</v>
      </c>
      <c r="DK195" s="25">
        <v>3.2488621499999999</v>
      </c>
      <c r="DL195" s="25">
        <v>3.2488621499999999</v>
      </c>
      <c r="DM195" s="25">
        <v>3.2488621499999999</v>
      </c>
      <c r="DN195" s="25">
        <v>1.6238130817574721</v>
      </c>
      <c r="DO195" s="27">
        <v>3.0631209359999998</v>
      </c>
      <c r="DP195" s="27">
        <v>3.0631209359999998</v>
      </c>
      <c r="DQ195" s="27">
        <v>3.0631209359999998</v>
      </c>
      <c r="DR195" s="27">
        <v>2.2891361816162461</v>
      </c>
      <c r="DS195" s="27">
        <v>3.06837582</v>
      </c>
      <c r="DT195" s="27">
        <v>3.06837582</v>
      </c>
      <c r="DU195" s="27">
        <v>3.06837582</v>
      </c>
      <c r="DV195" s="27">
        <v>2.299642012556983</v>
      </c>
      <c r="DW195" s="27">
        <v>3.0754215710000001</v>
      </c>
      <c r="DX195" s="27">
        <v>3.0754215710000001</v>
      </c>
      <c r="DY195" s="27">
        <v>3.0754215710000001</v>
      </c>
      <c r="DZ195" s="27">
        <v>2.2906961567193314</v>
      </c>
      <c r="EA195" s="27">
        <v>3.0837128690000002</v>
      </c>
      <c r="EB195" s="27">
        <v>3.0837128690000002</v>
      </c>
      <c r="EC195" s="27">
        <v>3.0837128690000002</v>
      </c>
      <c r="ED195" s="27">
        <v>2.2774287792311734</v>
      </c>
      <c r="EE195" s="27">
        <v>3.0927287020000001</v>
      </c>
      <c r="EF195" s="27">
        <v>3.0927287020000001</v>
      </c>
      <c r="EG195" s="27">
        <v>3.0927287020000001</v>
      </c>
      <c r="EH195" s="27">
        <v>2.2606518485341209</v>
      </c>
      <c r="EI195" s="27">
        <v>3.1024741919999999</v>
      </c>
      <c r="EJ195" s="27">
        <v>3.1024741919999999</v>
      </c>
      <c r="EK195" s="27">
        <v>3.1024741919999999</v>
      </c>
      <c r="EL195" s="27">
        <v>2.2513210000109063</v>
      </c>
      <c r="EM195" s="27">
        <v>3.112480809</v>
      </c>
      <c r="EN195" s="27">
        <v>3.112480809</v>
      </c>
      <c r="EO195" s="27">
        <v>3.112480809</v>
      </c>
      <c r="EP195" s="27">
        <v>2.2349571185980626</v>
      </c>
      <c r="EQ195" s="27">
        <v>3.1237786449999998</v>
      </c>
      <c r="ER195" s="27">
        <v>3.1237786449999998</v>
      </c>
      <c r="ES195" s="27">
        <v>3.1237786449999998</v>
      </c>
      <c r="ET195" s="27">
        <v>2.2182896957763432</v>
      </c>
      <c r="EU195" s="27">
        <v>3.1354823700000001</v>
      </c>
      <c r="EV195" s="27">
        <v>3.1354823700000001</v>
      </c>
      <c r="EW195" s="27">
        <v>3.1354823700000001</v>
      </c>
      <c r="EX195" s="27">
        <v>2.2031993580076943</v>
      </c>
      <c r="EY195" s="27">
        <v>3.1479799279999998</v>
      </c>
      <c r="EZ195" s="27">
        <v>3.1479799279999998</v>
      </c>
      <c r="FA195" s="27">
        <v>3.1479799279999998</v>
      </c>
      <c r="FB195" s="27">
        <v>2.1825872609187131</v>
      </c>
      <c r="FC195" s="27">
        <v>3.1905861510000002</v>
      </c>
      <c r="FD195" s="27">
        <v>3.1905861510000002</v>
      </c>
      <c r="FE195" s="27">
        <v>3.1905861510000002</v>
      </c>
      <c r="FF195" s="27">
        <v>2.0130452737107816</v>
      </c>
      <c r="FG195" s="27">
        <v>3.2367915260000002</v>
      </c>
      <c r="FH195" s="27">
        <v>3.2367915260000002</v>
      </c>
      <c r="FI195" s="27">
        <v>3.2367915260000002</v>
      </c>
      <c r="FJ195" s="27">
        <v>1.7913577374950003</v>
      </c>
      <c r="FK195" s="27">
        <v>3.2601216499999999</v>
      </c>
      <c r="FL195" s="27">
        <v>3.2601216499999999</v>
      </c>
      <c r="FM195" s="27">
        <v>3.2601216499999999</v>
      </c>
      <c r="FN195" s="27">
        <v>1.7531253679526841</v>
      </c>
      <c r="FO195" s="27">
        <v>3.2712836589999998</v>
      </c>
      <c r="FP195" s="27">
        <v>3.2712836589999998</v>
      </c>
      <c r="FQ195" s="27">
        <v>3.2712836589999998</v>
      </c>
      <c r="FR195" s="27">
        <v>1.7715636255422247</v>
      </c>
      <c r="FS195" s="28">
        <v>3.0632676920000002</v>
      </c>
      <c r="FT195" s="28">
        <v>3.0632676920000002</v>
      </c>
      <c r="FU195" s="28">
        <v>3.0632676920000002</v>
      </c>
      <c r="FV195" s="28">
        <v>2.2889835670398719</v>
      </c>
      <c r="FW195" s="28">
        <v>3.0701671739999998</v>
      </c>
      <c r="FX195" s="28">
        <v>3.0701671739999998</v>
      </c>
      <c r="FY195" s="28">
        <v>3.0701671739999998</v>
      </c>
      <c r="FZ195" s="28">
        <v>2.298796255945935</v>
      </c>
      <c r="GA195" s="28">
        <v>3.0791390079999998</v>
      </c>
      <c r="GB195" s="28">
        <v>3.0791390079999998</v>
      </c>
      <c r="GC195" s="28">
        <v>3.0791390079999998</v>
      </c>
      <c r="GD195" s="28">
        <v>2.2893634287565758</v>
      </c>
      <c r="GE195" s="28">
        <v>3.0890030340000001</v>
      </c>
      <c r="GF195" s="28">
        <v>3.0890030340000001</v>
      </c>
      <c r="GG195" s="28">
        <v>3.0890030340000001</v>
      </c>
      <c r="GH195" s="28">
        <v>2.2766634016458793</v>
      </c>
      <c r="GI195" s="28">
        <v>3.0995049880000001</v>
      </c>
      <c r="GJ195" s="28">
        <v>3.0995049880000001</v>
      </c>
      <c r="GK195" s="28">
        <v>3.0995049880000001</v>
      </c>
      <c r="GL195" s="28">
        <v>2.2606472988652202</v>
      </c>
      <c r="GM195" s="28">
        <v>3.1111565950000002</v>
      </c>
      <c r="GN195" s="28">
        <v>3.1111565950000002</v>
      </c>
      <c r="GO195" s="28">
        <v>3.1111565950000002</v>
      </c>
      <c r="GP195" s="28">
        <v>2.2525651402393119</v>
      </c>
      <c r="GQ195" s="28">
        <v>3.1242646939999998</v>
      </c>
      <c r="GR195" s="28">
        <v>3.1242646939999998</v>
      </c>
      <c r="GS195" s="28">
        <v>3.1242646939999998</v>
      </c>
      <c r="GT195" s="28">
        <v>2.2338797206295973</v>
      </c>
      <c r="GU195" s="28">
        <v>3.1430645679999998</v>
      </c>
      <c r="GV195" s="28">
        <v>3.1430645679999998</v>
      </c>
      <c r="GW195" s="28">
        <v>3.1430645679999998</v>
      </c>
      <c r="GX195" s="28">
        <v>2.199415112735259</v>
      </c>
      <c r="GY195" s="28">
        <v>3.1615869430000001</v>
      </c>
      <c r="GZ195" s="28">
        <v>3.1615869430000001</v>
      </c>
      <c r="HA195" s="28">
        <v>3.1615869430000001</v>
      </c>
      <c r="HB195" s="28">
        <v>2.1648460928818318</v>
      </c>
      <c r="HC195" s="28">
        <v>3.1800621109999998</v>
      </c>
      <c r="HD195" s="28">
        <v>3.1800621109999998</v>
      </c>
      <c r="HE195" s="28">
        <v>3.1800621109999998</v>
      </c>
      <c r="HF195" s="28">
        <v>2.1314459812943971</v>
      </c>
      <c r="HG195" s="28">
        <v>3.262232961</v>
      </c>
      <c r="HH195" s="28">
        <v>3.262232961</v>
      </c>
      <c r="HI195" s="28">
        <v>3.262232961</v>
      </c>
      <c r="HJ195" s="28">
        <v>1.9802608035044023</v>
      </c>
      <c r="HK195" s="28">
        <v>3.325761258</v>
      </c>
      <c r="HL195" s="28">
        <v>3.325761258</v>
      </c>
      <c r="HM195" s="28">
        <v>3.325761258</v>
      </c>
      <c r="HN195" s="28">
        <v>1.8029234759950592</v>
      </c>
      <c r="HO195" s="28">
        <v>3.3466290129999998</v>
      </c>
      <c r="HP195" s="28">
        <v>3.3466290129999998</v>
      </c>
      <c r="HQ195" s="28">
        <v>3.3466290129999998</v>
      </c>
      <c r="HR195" s="28">
        <v>1.7653944255638296</v>
      </c>
      <c r="HS195" s="28">
        <v>3.338647989</v>
      </c>
      <c r="HT195" s="28">
        <v>3.338647989</v>
      </c>
      <c r="HU195" s="28">
        <v>3.338647989</v>
      </c>
      <c r="HV195" s="28">
        <v>1.7103982877179722</v>
      </c>
      <c r="HW195" s="29">
        <v>3.0615557519999999</v>
      </c>
      <c r="HX195" s="29">
        <v>3.0615557519999999</v>
      </c>
      <c r="HY195" s="29">
        <v>3.0615557519999999</v>
      </c>
      <c r="HZ195" s="29">
        <v>2.2907037818883098</v>
      </c>
      <c r="IA195" s="29">
        <v>3.0666429150000001</v>
      </c>
      <c r="IB195" s="29">
        <v>3.0666429150000001</v>
      </c>
      <c r="IC195" s="29">
        <v>3.0666429150000001</v>
      </c>
      <c r="ID195" s="29">
        <v>2.302313651946251</v>
      </c>
      <c r="IE195" s="29">
        <v>3.0736895940000002</v>
      </c>
      <c r="IF195" s="29">
        <v>3.0736895940000002</v>
      </c>
      <c r="IG195" s="29">
        <v>3.0736895940000002</v>
      </c>
      <c r="IH195" s="29">
        <v>2.2947375488175621</v>
      </c>
      <c r="II195" s="29">
        <v>3.0815489509999998</v>
      </c>
      <c r="IJ195" s="29">
        <v>3.0815489509999998</v>
      </c>
      <c r="IK195" s="29">
        <v>3.0815489509999998</v>
      </c>
      <c r="IL195" s="29">
        <v>2.2846373758926433</v>
      </c>
      <c r="IM195" s="29">
        <v>3.0914102219999999</v>
      </c>
      <c r="IN195" s="29">
        <v>3.0914102219999999</v>
      </c>
      <c r="IO195" s="29">
        <v>3.0914102219999999</v>
      </c>
      <c r="IP195" s="29">
        <v>2.2639447058860638</v>
      </c>
      <c r="IQ195" s="29">
        <v>3.1066524289999999</v>
      </c>
      <c r="IR195" s="29">
        <v>3.1066524289999999</v>
      </c>
      <c r="IS195" s="29">
        <v>3.1066524289999999</v>
      </c>
      <c r="IT195" s="29">
        <v>2.2348388045603911</v>
      </c>
      <c r="IU195" s="29">
        <v>3.1215808530000002</v>
      </c>
      <c r="IV195" s="29">
        <v>3.1215808530000002</v>
      </c>
      <c r="IW195" s="29">
        <v>3.1215808530000002</v>
      </c>
      <c r="IX195" s="29">
        <v>2.2040394513879611</v>
      </c>
      <c r="IY195" s="29">
        <v>3.137781333</v>
      </c>
      <c r="IZ195" s="29">
        <v>3.137781333</v>
      </c>
      <c r="JA195" s="29">
        <v>3.137781333</v>
      </c>
      <c r="JB195" s="29">
        <v>2.169182700009892</v>
      </c>
      <c r="JC195" s="29">
        <v>3.1535566880000001</v>
      </c>
      <c r="JD195" s="29">
        <v>3.1535566880000001</v>
      </c>
      <c r="JE195" s="29">
        <v>3.1535566880000001</v>
      </c>
      <c r="JF195" s="29">
        <v>2.136820589213495</v>
      </c>
      <c r="JG195" s="29">
        <v>3.1693100479999998</v>
      </c>
      <c r="JH195" s="29">
        <v>3.1693100479999998</v>
      </c>
      <c r="JI195" s="29">
        <v>3.1693100479999998</v>
      </c>
      <c r="JJ195" s="29">
        <v>2.1047674436136781</v>
      </c>
      <c r="JK195" s="29">
        <v>3.2603395060000002</v>
      </c>
      <c r="JL195" s="29">
        <v>3.2603395060000002</v>
      </c>
      <c r="JM195" s="29">
        <v>3.2603395060000002</v>
      </c>
      <c r="JN195" s="29">
        <v>1.8969392730537427</v>
      </c>
      <c r="JO195" s="29">
        <v>3.304537651</v>
      </c>
      <c r="JP195" s="29">
        <v>3.304537651</v>
      </c>
      <c r="JQ195" s="29">
        <v>3.304537651</v>
      </c>
      <c r="JR195" s="29">
        <v>1.7442883365172954</v>
      </c>
      <c r="JS195" s="29">
        <v>3.3128735420000002</v>
      </c>
      <c r="JT195" s="29">
        <v>3.3128735420000002</v>
      </c>
      <c r="JU195" s="29">
        <v>3.3128735420000002</v>
      </c>
      <c r="JV195" s="29">
        <v>1.7010248888831905</v>
      </c>
      <c r="JW195" s="29">
        <v>3.2982835499999998</v>
      </c>
      <c r="JX195" s="29">
        <v>3.2982835499999998</v>
      </c>
      <c r="JY195" s="29">
        <v>3.2982835499999998</v>
      </c>
      <c r="JZ195" s="29">
        <v>1.7027086051918685</v>
      </c>
    </row>
    <row r="196" spans="1:286" ht="15" thickBot="1" x14ac:dyDescent="0.35">
      <c r="A196" s="2"/>
      <c r="B196" s="74" t="s">
        <v>687</v>
      </c>
      <c r="C196" s="74" t="s">
        <v>466</v>
      </c>
      <c r="D196" s="74" t="s">
        <v>873</v>
      </c>
      <c r="E196" s="87">
        <v>359833</v>
      </c>
      <c r="F196" s="84">
        <v>478813</v>
      </c>
      <c r="G196" s="22">
        <v>13.556142613</v>
      </c>
      <c r="H196" s="22">
        <v>13.556142613</v>
      </c>
      <c r="I196" s="22">
        <v>13.556142613</v>
      </c>
      <c r="J196" s="22">
        <v>5.4623735982462476</v>
      </c>
      <c r="K196" s="22">
        <v>13.552451039999999</v>
      </c>
      <c r="L196" s="22">
        <v>13.552451039999999</v>
      </c>
      <c r="M196" s="22">
        <v>13.552451039999999</v>
      </c>
      <c r="N196" s="22">
        <v>5.5296034098499005</v>
      </c>
      <c r="O196" s="22">
        <v>13.589824783999999</v>
      </c>
      <c r="P196" s="22">
        <v>13.589824783999999</v>
      </c>
      <c r="Q196" s="22">
        <v>13.589824783999999</v>
      </c>
      <c r="R196" s="22">
        <v>5.261017393728471</v>
      </c>
      <c r="S196" s="22">
        <v>13.631363525999999</v>
      </c>
      <c r="T196" s="22">
        <v>13.631363525999999</v>
      </c>
      <c r="U196" s="22">
        <v>13.631363525999999</v>
      </c>
      <c r="V196" s="22">
        <v>5.2078884312412264</v>
      </c>
      <c r="W196" s="22">
        <v>13.680954173</v>
      </c>
      <c r="X196" s="22">
        <v>13.680954173</v>
      </c>
      <c r="Y196" s="22">
        <v>13.680954173</v>
      </c>
      <c r="Z196" s="22">
        <v>5.1555122073710526</v>
      </c>
      <c r="AA196" s="22">
        <v>13.736112328000001</v>
      </c>
      <c r="AB196" s="22">
        <v>13.736112328000001</v>
      </c>
      <c r="AC196" s="22">
        <v>13.736112328000001</v>
      </c>
      <c r="AD196" s="22">
        <v>5.0025819376033986</v>
      </c>
      <c r="AE196" s="22">
        <v>13.793630782999999</v>
      </c>
      <c r="AF196" s="22">
        <v>13.793630782999999</v>
      </c>
      <c r="AG196" s="22">
        <v>13.793630782999999</v>
      </c>
      <c r="AH196" s="22">
        <v>4.9003532519128461</v>
      </c>
      <c r="AI196" s="22">
        <v>13.862937370999999</v>
      </c>
      <c r="AJ196" s="22">
        <v>13.862937370999999</v>
      </c>
      <c r="AK196" s="22">
        <v>13.862937370999999</v>
      </c>
      <c r="AL196" s="22">
        <v>4.7675823062742904</v>
      </c>
      <c r="AM196" s="22">
        <v>13.936925449</v>
      </c>
      <c r="AN196" s="22">
        <v>13.936925449</v>
      </c>
      <c r="AO196" s="22">
        <v>13.936925449</v>
      </c>
      <c r="AP196" s="22">
        <v>4.6878616293998263</v>
      </c>
      <c r="AQ196" s="22">
        <v>14.018775870999999</v>
      </c>
      <c r="AR196" s="22">
        <v>14.018775870999999</v>
      </c>
      <c r="AS196" s="22">
        <v>14.018775870999999</v>
      </c>
      <c r="AT196" s="22">
        <v>4.5349513593260129</v>
      </c>
      <c r="AU196" s="22">
        <v>14.338795463</v>
      </c>
      <c r="AV196" s="22">
        <v>14.338795463</v>
      </c>
      <c r="AW196" s="22">
        <v>14.338795463</v>
      </c>
      <c r="AX196" s="22">
        <v>3.6739950054958754</v>
      </c>
      <c r="AY196" s="22">
        <v>14.607638373</v>
      </c>
      <c r="AZ196" s="22">
        <v>14.607638373</v>
      </c>
      <c r="BA196" s="22">
        <v>14.607638373</v>
      </c>
      <c r="BB196" s="22">
        <v>2.597219268041119</v>
      </c>
      <c r="BC196" s="22">
        <v>14.735852658999999</v>
      </c>
      <c r="BD196" s="22">
        <v>14.735852658999999</v>
      </c>
      <c r="BE196" s="22">
        <v>14.735852658999999</v>
      </c>
      <c r="BF196" s="22">
        <v>2.1724144414692468</v>
      </c>
      <c r="BG196" s="22">
        <v>14.794569144</v>
      </c>
      <c r="BH196" s="22">
        <v>14.794569144</v>
      </c>
      <c r="BI196" s="22">
        <v>14.794569144</v>
      </c>
      <c r="BJ196" s="22">
        <v>1.9899113734300506</v>
      </c>
      <c r="BK196" s="25">
        <v>13.574601719</v>
      </c>
      <c r="BL196" s="25">
        <v>13.574601719</v>
      </c>
      <c r="BM196" s="25">
        <v>13.574601719</v>
      </c>
      <c r="BN196" s="25">
        <v>5.4261553484668781</v>
      </c>
      <c r="BO196" s="25">
        <v>13.585939485000001</v>
      </c>
      <c r="BP196" s="25">
        <v>13.585939485000001</v>
      </c>
      <c r="BQ196" s="25">
        <v>13.585939485000001</v>
      </c>
      <c r="BR196" s="25">
        <v>5.5354328062369973</v>
      </c>
      <c r="BS196" s="25">
        <v>13.627168312</v>
      </c>
      <c r="BT196" s="25">
        <v>13.627168312</v>
      </c>
      <c r="BU196" s="25">
        <v>13.627168312</v>
      </c>
      <c r="BV196" s="25">
        <v>5.3712632633138435</v>
      </c>
      <c r="BW196" s="25">
        <v>13.672361834</v>
      </c>
      <c r="BX196" s="25">
        <v>13.672361834</v>
      </c>
      <c r="BY196" s="25">
        <v>13.672361834</v>
      </c>
      <c r="BZ196" s="25">
        <v>5.3551294285491648</v>
      </c>
      <c r="CA196" s="25">
        <v>13.723436112</v>
      </c>
      <c r="CB196" s="25">
        <v>13.723436112</v>
      </c>
      <c r="CC196" s="25">
        <v>13.723436112</v>
      </c>
      <c r="CD196" s="25">
        <v>5.335032816735767</v>
      </c>
      <c r="CE196" s="25">
        <v>13.777755942000001</v>
      </c>
      <c r="CF196" s="25">
        <v>13.777755942000001</v>
      </c>
      <c r="CG196" s="25">
        <v>13.777755942000001</v>
      </c>
      <c r="CH196" s="25">
        <v>5.214761666670543</v>
      </c>
      <c r="CI196" s="25">
        <v>13.837906540000001</v>
      </c>
      <c r="CJ196" s="25">
        <v>13.837906540000001</v>
      </c>
      <c r="CK196" s="25">
        <v>13.837906540000001</v>
      </c>
      <c r="CL196" s="25">
        <v>5.1583374120021572</v>
      </c>
      <c r="CM196" s="25">
        <v>13.908274895</v>
      </c>
      <c r="CN196" s="25">
        <v>13.908274895</v>
      </c>
      <c r="CO196" s="25">
        <v>13.908274895</v>
      </c>
      <c r="CP196" s="25">
        <v>5.0456548347465828</v>
      </c>
      <c r="CQ196" s="25">
        <v>13.985978822</v>
      </c>
      <c r="CR196" s="25">
        <v>13.985978822</v>
      </c>
      <c r="CS196" s="25">
        <v>13.985978822</v>
      </c>
      <c r="CT196" s="25">
        <v>4.9833239081313314</v>
      </c>
      <c r="CU196" s="25">
        <v>14.049050952</v>
      </c>
      <c r="CV196" s="25">
        <v>14.049050952</v>
      </c>
      <c r="CW196" s="25">
        <v>14.049050952</v>
      </c>
      <c r="CX196" s="25">
        <v>4.8444954644108389</v>
      </c>
      <c r="CY196" s="25">
        <v>14.232115389000001</v>
      </c>
      <c r="CZ196" s="25">
        <v>14.232115389000001</v>
      </c>
      <c r="DA196" s="25">
        <v>14.232115389000001</v>
      </c>
      <c r="DB196" s="25">
        <v>4.463344045469186</v>
      </c>
      <c r="DC196" s="25">
        <v>14.414985898999999</v>
      </c>
      <c r="DD196" s="25">
        <v>14.414985898999999</v>
      </c>
      <c r="DE196" s="25">
        <v>14.414985898999999</v>
      </c>
      <c r="DF196" s="25">
        <v>3.7098265887331863</v>
      </c>
      <c r="DG196" s="25">
        <v>14.525998341999999</v>
      </c>
      <c r="DH196" s="25">
        <v>14.525998341999999</v>
      </c>
      <c r="DI196" s="25">
        <v>14.525998341999999</v>
      </c>
      <c r="DJ196" s="25">
        <v>2.9555068464590892</v>
      </c>
      <c r="DK196" s="25">
        <v>14.567825013</v>
      </c>
      <c r="DL196" s="25">
        <v>14.567825013</v>
      </c>
      <c r="DM196" s="25">
        <v>14.567825013</v>
      </c>
      <c r="DN196" s="25">
        <v>2.882388615209095</v>
      </c>
      <c r="DO196" s="27">
        <v>13.555701893</v>
      </c>
      <c r="DP196" s="27">
        <v>13.555701893</v>
      </c>
      <c r="DQ196" s="27">
        <v>13.555701893</v>
      </c>
      <c r="DR196" s="27">
        <v>5.4631639019079437</v>
      </c>
      <c r="DS196" s="27">
        <v>13.546956642</v>
      </c>
      <c r="DT196" s="27">
        <v>13.546956642</v>
      </c>
      <c r="DU196" s="27">
        <v>13.546956642</v>
      </c>
      <c r="DV196" s="27">
        <v>5.5440446278834852</v>
      </c>
      <c r="DW196" s="27">
        <v>13.576986339999999</v>
      </c>
      <c r="DX196" s="27">
        <v>13.576986339999999</v>
      </c>
      <c r="DY196" s="27">
        <v>13.576986339999999</v>
      </c>
      <c r="DZ196" s="27">
        <v>5.292533233883451</v>
      </c>
      <c r="EA196" s="27">
        <v>13.611378182999999</v>
      </c>
      <c r="EB196" s="27">
        <v>13.611378182999999</v>
      </c>
      <c r="EC196" s="27">
        <v>13.611378182999999</v>
      </c>
      <c r="ED196" s="27">
        <v>5.2546019372101176</v>
      </c>
      <c r="EE196" s="27">
        <v>13.652964068999999</v>
      </c>
      <c r="EF196" s="27">
        <v>13.652964068999999</v>
      </c>
      <c r="EG196" s="27">
        <v>13.652964068999999</v>
      </c>
      <c r="EH196" s="27">
        <v>5.2180370433162135</v>
      </c>
      <c r="EI196" s="27">
        <v>13.700374512</v>
      </c>
      <c r="EJ196" s="27">
        <v>13.700374512</v>
      </c>
      <c r="EK196" s="27">
        <v>13.700374512</v>
      </c>
      <c r="EL196" s="27">
        <v>5.0871590918402889</v>
      </c>
      <c r="EM196" s="27">
        <v>13.746504634000001</v>
      </c>
      <c r="EN196" s="27">
        <v>13.746504634000001</v>
      </c>
      <c r="EO196" s="27">
        <v>13.746504634000001</v>
      </c>
      <c r="EP196" s="27">
        <v>5.0323612841161802</v>
      </c>
      <c r="EQ196" s="27">
        <v>13.800073911</v>
      </c>
      <c r="ER196" s="27">
        <v>13.800073911</v>
      </c>
      <c r="ES196" s="27">
        <v>13.800073911</v>
      </c>
      <c r="ET196" s="27">
        <v>4.9244250162166177</v>
      </c>
      <c r="EU196" s="27">
        <v>13.857831406000001</v>
      </c>
      <c r="EV196" s="27">
        <v>13.857831406000001</v>
      </c>
      <c r="EW196" s="27">
        <v>13.857831406000001</v>
      </c>
      <c r="EX196" s="27">
        <v>4.8875180428479874</v>
      </c>
      <c r="EY196" s="27">
        <v>13.922805984</v>
      </c>
      <c r="EZ196" s="27">
        <v>13.922805984</v>
      </c>
      <c r="FA196" s="27">
        <v>13.922805984</v>
      </c>
      <c r="FB196" s="27">
        <v>4.7656500025679192</v>
      </c>
      <c r="FC196" s="27">
        <v>14.193225455</v>
      </c>
      <c r="FD196" s="27">
        <v>14.193225455</v>
      </c>
      <c r="FE196" s="27">
        <v>14.193225455</v>
      </c>
      <c r="FF196" s="27">
        <v>4.0707038083355558</v>
      </c>
      <c r="FG196" s="27">
        <v>14.43249988</v>
      </c>
      <c r="FH196" s="27">
        <v>14.43249988</v>
      </c>
      <c r="FI196" s="27">
        <v>14.43249988</v>
      </c>
      <c r="FJ196" s="27">
        <v>3.3204672159717994</v>
      </c>
      <c r="FK196" s="27">
        <v>14.557269154</v>
      </c>
      <c r="FL196" s="27">
        <v>14.557269154</v>
      </c>
      <c r="FM196" s="27">
        <v>14.557269154</v>
      </c>
      <c r="FN196" s="27">
        <v>3.1432127885091816</v>
      </c>
      <c r="FO196" s="27">
        <v>14.612688426</v>
      </c>
      <c r="FP196" s="27">
        <v>14.612688426</v>
      </c>
      <c r="FQ196" s="27">
        <v>14.612688426</v>
      </c>
      <c r="FR196" s="27">
        <v>3.1957496892634687</v>
      </c>
      <c r="FS196" s="28">
        <v>13.555903757999999</v>
      </c>
      <c r="FT196" s="28">
        <v>13.555903757999999</v>
      </c>
      <c r="FU196" s="28">
        <v>13.555903757999999</v>
      </c>
      <c r="FV196" s="28">
        <v>5.4623537618401112</v>
      </c>
      <c r="FW196" s="28">
        <v>13.55122428</v>
      </c>
      <c r="FX196" s="28">
        <v>13.55122428</v>
      </c>
      <c r="FY196" s="28">
        <v>13.55122428</v>
      </c>
      <c r="FZ196" s="28">
        <v>5.5426025942591766</v>
      </c>
      <c r="GA196" s="28">
        <v>13.590112821</v>
      </c>
      <c r="GB196" s="28">
        <v>13.590112821</v>
      </c>
      <c r="GC196" s="28">
        <v>13.590112821</v>
      </c>
      <c r="GD196" s="28">
        <v>5.2885052785266673</v>
      </c>
      <c r="GE196" s="28">
        <v>13.636410945</v>
      </c>
      <c r="GF196" s="28">
        <v>13.636410945</v>
      </c>
      <c r="GG196" s="28">
        <v>13.636410945</v>
      </c>
      <c r="GH196" s="28">
        <v>5.2504497643655865</v>
      </c>
      <c r="GI196" s="28">
        <v>13.694716388</v>
      </c>
      <c r="GJ196" s="28">
        <v>13.694716388</v>
      </c>
      <c r="GK196" s="28">
        <v>13.694716388</v>
      </c>
      <c r="GL196" s="28">
        <v>5.2137214395011817</v>
      </c>
      <c r="GM196" s="28">
        <v>13.764296498</v>
      </c>
      <c r="GN196" s="28">
        <v>13.764296498</v>
      </c>
      <c r="GO196" s="28">
        <v>13.764296498</v>
      </c>
      <c r="GP196" s="28">
        <v>5.0785989230804631</v>
      </c>
      <c r="GQ196" s="28">
        <v>13.841815009999999</v>
      </c>
      <c r="GR196" s="28">
        <v>13.841815009999999</v>
      </c>
      <c r="GS196" s="28">
        <v>13.841815009999999</v>
      </c>
      <c r="GT196" s="28">
        <v>4.9850374543409073</v>
      </c>
      <c r="GU196" s="28">
        <v>13.941643932</v>
      </c>
      <c r="GV196" s="28">
        <v>13.941643932</v>
      </c>
      <c r="GW196" s="28">
        <v>13.941643932</v>
      </c>
      <c r="GX196" s="28">
        <v>4.821937846006783</v>
      </c>
      <c r="GY196" s="28">
        <v>14.052960528</v>
      </c>
      <c r="GZ196" s="28">
        <v>14.052960528</v>
      </c>
      <c r="HA196" s="28">
        <v>14.052960528</v>
      </c>
      <c r="HB196" s="28">
        <v>4.7132868763443545</v>
      </c>
      <c r="HC196" s="28">
        <v>14.179064263000001</v>
      </c>
      <c r="HD196" s="28">
        <v>14.179064263000001</v>
      </c>
      <c r="HE196" s="28">
        <v>14.179064263000001</v>
      </c>
      <c r="HF196" s="28">
        <v>4.5470444399484107</v>
      </c>
      <c r="HG196" s="28">
        <v>14.711046361000001</v>
      </c>
      <c r="HH196" s="28">
        <v>14.711046361000001</v>
      </c>
      <c r="HI196" s="28">
        <v>14.711046361000001</v>
      </c>
      <c r="HJ196" s="28">
        <v>3.7776111643844068</v>
      </c>
      <c r="HK196" s="28">
        <v>15.149287694</v>
      </c>
      <c r="HL196" s="28">
        <v>15.149287694</v>
      </c>
      <c r="HM196" s="28">
        <v>15.149287694</v>
      </c>
      <c r="HN196" s="28">
        <v>2.2484474926465907</v>
      </c>
      <c r="HO196" s="28">
        <v>15.357637254</v>
      </c>
      <c r="HP196" s="28">
        <v>15.357637254</v>
      </c>
      <c r="HQ196" s="28">
        <v>15.357637254</v>
      </c>
      <c r="HR196" s="28">
        <v>1.3490166434583877</v>
      </c>
      <c r="HS196" s="28">
        <v>15.441248077000001</v>
      </c>
      <c r="HT196" s="28">
        <v>15.441248077000001</v>
      </c>
      <c r="HU196" s="28">
        <v>15.441248077000001</v>
      </c>
      <c r="HV196" s="28">
        <v>0.64463563005174862</v>
      </c>
      <c r="HW196" s="29">
        <v>13.544401028999999</v>
      </c>
      <c r="HX196" s="29">
        <v>13.544401028999999</v>
      </c>
      <c r="HY196" s="29">
        <v>13.544401028999999</v>
      </c>
      <c r="HZ196" s="29">
        <v>5.4831974306764231</v>
      </c>
      <c r="IA196" s="29">
        <v>13.528004042999999</v>
      </c>
      <c r="IB196" s="29">
        <v>13.528004042999999</v>
      </c>
      <c r="IC196" s="29">
        <v>13.528004042999999</v>
      </c>
      <c r="ID196" s="29">
        <v>5.5836354282347269</v>
      </c>
      <c r="IE196" s="29">
        <v>13.554704296000001</v>
      </c>
      <c r="IF196" s="29">
        <v>13.554704296000001</v>
      </c>
      <c r="IG196" s="29">
        <v>13.554704296000001</v>
      </c>
      <c r="IH196" s="29">
        <v>5.3507236801896658</v>
      </c>
      <c r="II196" s="29">
        <v>13.58965618</v>
      </c>
      <c r="IJ196" s="29">
        <v>13.58965618</v>
      </c>
      <c r="IK196" s="29">
        <v>13.58965618</v>
      </c>
      <c r="IL196" s="29">
        <v>5.3297945511547891</v>
      </c>
      <c r="IM196" s="29">
        <v>13.636326977</v>
      </c>
      <c r="IN196" s="29">
        <v>13.636326977</v>
      </c>
      <c r="IO196" s="29">
        <v>13.636326977</v>
      </c>
      <c r="IP196" s="29">
        <v>5.2964888525250799</v>
      </c>
      <c r="IQ196" s="29">
        <v>13.699694172000001</v>
      </c>
      <c r="IR196" s="29">
        <v>13.699694172000001</v>
      </c>
      <c r="IS196" s="29">
        <v>13.699694172000001</v>
      </c>
      <c r="IT196" s="29">
        <v>5.1052893261732732</v>
      </c>
      <c r="IU196" s="29">
        <v>13.767447034</v>
      </c>
      <c r="IV196" s="29">
        <v>13.767447034</v>
      </c>
      <c r="IW196" s="29">
        <v>13.767447034</v>
      </c>
      <c r="IX196" s="29">
        <v>4.9633151880499753</v>
      </c>
      <c r="IY196" s="29">
        <v>13.856256909999999</v>
      </c>
      <c r="IZ196" s="29">
        <v>13.856256909999999</v>
      </c>
      <c r="JA196" s="29">
        <v>13.856256909999999</v>
      </c>
      <c r="JB196" s="29">
        <v>4.8011114872420464</v>
      </c>
      <c r="JC196" s="29">
        <v>13.956943034</v>
      </c>
      <c r="JD196" s="29">
        <v>13.956943034</v>
      </c>
      <c r="JE196" s="29">
        <v>13.956943034</v>
      </c>
      <c r="JF196" s="29">
        <v>4.6897796721405784</v>
      </c>
      <c r="JG196" s="29">
        <v>14.075489449999999</v>
      </c>
      <c r="JH196" s="29">
        <v>14.075489449999999</v>
      </c>
      <c r="JI196" s="29">
        <v>14.075489449999999</v>
      </c>
      <c r="JJ196" s="29">
        <v>4.4823293748114148</v>
      </c>
      <c r="JK196" s="29">
        <v>14.682356935</v>
      </c>
      <c r="JL196" s="29">
        <v>14.682356935</v>
      </c>
      <c r="JM196" s="29">
        <v>14.682356935</v>
      </c>
      <c r="JN196" s="29">
        <v>2.6528220073173401</v>
      </c>
      <c r="JO196" s="29">
        <v>15.099555730000001</v>
      </c>
      <c r="JP196" s="29">
        <v>15.099555730000001</v>
      </c>
      <c r="JQ196" s="29">
        <v>15.099555730000001</v>
      </c>
      <c r="JR196" s="29">
        <v>1.2277908399531761</v>
      </c>
      <c r="JS196" s="29">
        <v>15.287820754</v>
      </c>
      <c r="JT196" s="29">
        <v>15.287820754</v>
      </c>
      <c r="JU196" s="29">
        <v>15.287820754</v>
      </c>
      <c r="JV196" s="29">
        <v>0.41469595312196361</v>
      </c>
      <c r="JW196" s="29">
        <v>15.351635214</v>
      </c>
      <c r="JX196" s="29">
        <v>15.351635214</v>
      </c>
      <c r="JY196" s="29">
        <v>15.351635214</v>
      </c>
      <c r="JZ196" s="29">
        <v>0.57123699761508817</v>
      </c>
    </row>
    <row r="197" spans="1:286" ht="15" thickBot="1" x14ac:dyDescent="0.35">
      <c r="A197" s="2"/>
      <c r="B197" s="74" t="s">
        <v>688</v>
      </c>
      <c r="C197" s="74" t="s">
        <v>489</v>
      </c>
      <c r="D197" s="74" t="s">
        <v>873</v>
      </c>
      <c r="E197" s="87">
        <v>326099</v>
      </c>
      <c r="F197" s="84">
        <v>483011</v>
      </c>
      <c r="G197" s="22">
        <v>1.9400461165789469</v>
      </c>
      <c r="H197" s="22">
        <v>1.9400461165789469</v>
      </c>
      <c r="I197" s="22">
        <v>1.9400461165789469</v>
      </c>
      <c r="J197" s="22">
        <v>1.9400461165789469</v>
      </c>
      <c r="K197" s="22">
        <v>1.9547759075789468</v>
      </c>
      <c r="L197" s="22">
        <v>1.9547759075789468</v>
      </c>
      <c r="M197" s="22">
        <v>1.9547759075789468</v>
      </c>
      <c r="N197" s="22">
        <v>1.9547759075789468</v>
      </c>
      <c r="O197" s="22">
        <v>1.9704538365789468</v>
      </c>
      <c r="P197" s="22">
        <v>1.9704538365789468</v>
      </c>
      <c r="Q197" s="22">
        <v>1.9704538365789468</v>
      </c>
      <c r="R197" s="22">
        <v>1.9704538365789468</v>
      </c>
      <c r="S197" s="22">
        <v>1.9877100015789468</v>
      </c>
      <c r="T197" s="22">
        <v>1.9877100015789468</v>
      </c>
      <c r="U197" s="22">
        <v>1.9877100015789468</v>
      </c>
      <c r="V197" s="22">
        <v>1.9877100015789468</v>
      </c>
      <c r="W197" s="22">
        <v>2.0046706685789468</v>
      </c>
      <c r="X197" s="22">
        <v>2.0046706685789468</v>
      </c>
      <c r="Y197" s="22">
        <v>2.0046706685789468</v>
      </c>
      <c r="Z197" s="22">
        <v>2.0046706685789468</v>
      </c>
      <c r="AA197" s="22">
        <v>2.025409211578947</v>
      </c>
      <c r="AB197" s="22">
        <v>2.025409211578947</v>
      </c>
      <c r="AC197" s="22">
        <v>2.025409211578947</v>
      </c>
      <c r="AD197" s="22">
        <v>2.025409211578947</v>
      </c>
      <c r="AE197" s="22">
        <v>2.0480875165789469</v>
      </c>
      <c r="AF197" s="22">
        <v>2.0480875165789469</v>
      </c>
      <c r="AG197" s="22">
        <v>2.0480875165789469</v>
      </c>
      <c r="AH197" s="22">
        <v>2.0480875165789469</v>
      </c>
      <c r="AI197" s="22">
        <v>2.0751267695789468</v>
      </c>
      <c r="AJ197" s="22">
        <v>2.0751267695789468</v>
      </c>
      <c r="AK197" s="22">
        <v>2.0751267695789468</v>
      </c>
      <c r="AL197" s="22">
        <v>2.0751267695789468</v>
      </c>
      <c r="AM197" s="22">
        <v>2.1040053735789468</v>
      </c>
      <c r="AN197" s="22">
        <v>2.1040053735789468</v>
      </c>
      <c r="AO197" s="22">
        <v>2.1040053735789468</v>
      </c>
      <c r="AP197" s="22">
        <v>2.1040053735789468</v>
      </c>
      <c r="AQ197" s="22">
        <v>2.1351675055789467</v>
      </c>
      <c r="AR197" s="22">
        <v>2.1351675055789467</v>
      </c>
      <c r="AS197" s="22">
        <v>2.1351675055789467</v>
      </c>
      <c r="AT197" s="22">
        <v>2.1351675055789467</v>
      </c>
      <c r="AU197" s="22">
        <v>2.2744413345789471</v>
      </c>
      <c r="AV197" s="22">
        <v>2.2744413345789471</v>
      </c>
      <c r="AW197" s="22">
        <v>2.2744413345789471</v>
      </c>
      <c r="AX197" s="22">
        <v>2.2744413345789471</v>
      </c>
      <c r="AY197" s="22">
        <v>2.390891081578947</v>
      </c>
      <c r="AZ197" s="22">
        <v>2.390891081578947</v>
      </c>
      <c r="BA197" s="22">
        <v>2.390891081578947</v>
      </c>
      <c r="BB197" s="22">
        <v>2.390891081578947</v>
      </c>
      <c r="BC197" s="22">
        <v>2.4549776945789468</v>
      </c>
      <c r="BD197" s="22">
        <v>2.4549776945789468</v>
      </c>
      <c r="BE197" s="22">
        <v>2.4549776945789468</v>
      </c>
      <c r="BF197" s="22">
        <v>2.4549776945789468</v>
      </c>
      <c r="BG197" s="22">
        <v>2.4914254135789466</v>
      </c>
      <c r="BH197" s="22">
        <v>2.4914254135789466</v>
      </c>
      <c r="BI197" s="22">
        <v>2.4914254135789466</v>
      </c>
      <c r="BJ197" s="22">
        <v>2.4914254135789466</v>
      </c>
      <c r="BK197" s="25">
        <v>1.9418183485789469</v>
      </c>
      <c r="BL197" s="25">
        <v>1.9418183485789469</v>
      </c>
      <c r="BM197" s="25">
        <v>1.9418183485789469</v>
      </c>
      <c r="BN197" s="25">
        <v>1.9418183485789469</v>
      </c>
      <c r="BO197" s="25">
        <v>1.9562350435789468</v>
      </c>
      <c r="BP197" s="25">
        <v>1.9562350435789468</v>
      </c>
      <c r="BQ197" s="25">
        <v>1.9562350435789468</v>
      </c>
      <c r="BR197" s="25">
        <v>1.9562350435789468</v>
      </c>
      <c r="BS197" s="25">
        <v>1.970824171578947</v>
      </c>
      <c r="BT197" s="25">
        <v>1.970824171578947</v>
      </c>
      <c r="BU197" s="25">
        <v>1.970824171578947</v>
      </c>
      <c r="BV197" s="25">
        <v>1.970824171578947</v>
      </c>
      <c r="BW197" s="25">
        <v>1.988238139578947</v>
      </c>
      <c r="BX197" s="25">
        <v>1.988238139578947</v>
      </c>
      <c r="BY197" s="25">
        <v>1.988238139578947</v>
      </c>
      <c r="BZ197" s="25">
        <v>1.988238139578947</v>
      </c>
      <c r="CA197" s="25">
        <v>2.0080818705789469</v>
      </c>
      <c r="CB197" s="25">
        <v>2.0080818705789469</v>
      </c>
      <c r="CC197" s="25">
        <v>2.0080818705789469</v>
      </c>
      <c r="CD197" s="25">
        <v>2.0080818705789469</v>
      </c>
      <c r="CE197" s="25">
        <v>2.0311861005789469</v>
      </c>
      <c r="CF197" s="25">
        <v>2.0311861005789469</v>
      </c>
      <c r="CG197" s="25">
        <v>2.0311861005789469</v>
      </c>
      <c r="CH197" s="25">
        <v>2.0311861005789469</v>
      </c>
      <c r="CI197" s="25">
        <v>2.0521248525789471</v>
      </c>
      <c r="CJ197" s="25">
        <v>2.0521248525789471</v>
      </c>
      <c r="CK197" s="25">
        <v>2.0521248525789471</v>
      </c>
      <c r="CL197" s="25">
        <v>2.0521248525789471</v>
      </c>
      <c r="CM197" s="25">
        <v>2.0746167455789468</v>
      </c>
      <c r="CN197" s="25">
        <v>2.0746167455789468</v>
      </c>
      <c r="CO197" s="25">
        <v>2.0746167455789468</v>
      </c>
      <c r="CP197" s="25">
        <v>2.0746167455789468</v>
      </c>
      <c r="CQ197" s="25">
        <v>2.094504517578947</v>
      </c>
      <c r="CR197" s="25">
        <v>2.094504517578947</v>
      </c>
      <c r="CS197" s="25">
        <v>2.094504517578947</v>
      </c>
      <c r="CT197" s="25">
        <v>2.094504517578947</v>
      </c>
      <c r="CU197" s="25">
        <v>2.1162484505789467</v>
      </c>
      <c r="CV197" s="25">
        <v>2.1162484505789467</v>
      </c>
      <c r="CW197" s="25">
        <v>2.1162484505789467</v>
      </c>
      <c r="CX197" s="25">
        <v>2.1162484505789467</v>
      </c>
      <c r="CY197" s="25">
        <v>2.1744240825789469</v>
      </c>
      <c r="CZ197" s="25">
        <v>2.1744240825789469</v>
      </c>
      <c r="DA197" s="25">
        <v>2.1744240825789469</v>
      </c>
      <c r="DB197" s="25">
        <v>2.1744240825789469</v>
      </c>
      <c r="DC197" s="25">
        <v>2.256465998578947</v>
      </c>
      <c r="DD197" s="25">
        <v>2.256465998578947</v>
      </c>
      <c r="DE197" s="25">
        <v>2.256465998578947</v>
      </c>
      <c r="DF197" s="25">
        <v>2.256465998578947</v>
      </c>
      <c r="DG197" s="25">
        <v>2.3193932345789467</v>
      </c>
      <c r="DH197" s="25">
        <v>2.3193932345789467</v>
      </c>
      <c r="DI197" s="25">
        <v>2.3193932345789467</v>
      </c>
      <c r="DJ197" s="25">
        <v>2.3193932345789467</v>
      </c>
      <c r="DK197" s="25">
        <v>2.350233855578947</v>
      </c>
      <c r="DL197" s="25">
        <v>2.350233855578947</v>
      </c>
      <c r="DM197" s="25">
        <v>2.350233855578947</v>
      </c>
      <c r="DN197" s="25">
        <v>2.350233855578947</v>
      </c>
      <c r="DO197" s="27">
        <v>1.9397597035789469</v>
      </c>
      <c r="DP197" s="27">
        <v>1.9397597035789469</v>
      </c>
      <c r="DQ197" s="27">
        <v>1.9397597035789469</v>
      </c>
      <c r="DR197" s="27">
        <v>1.9397597035789469</v>
      </c>
      <c r="DS197" s="27">
        <v>1.9512930845789469</v>
      </c>
      <c r="DT197" s="27">
        <v>1.9512930845789469</v>
      </c>
      <c r="DU197" s="27">
        <v>1.9512930845789469</v>
      </c>
      <c r="DV197" s="27">
        <v>1.9512930845789469</v>
      </c>
      <c r="DW197" s="27">
        <v>1.9625175475789469</v>
      </c>
      <c r="DX197" s="27">
        <v>1.9625175475789469</v>
      </c>
      <c r="DY197" s="27">
        <v>1.9625175475789469</v>
      </c>
      <c r="DZ197" s="27">
        <v>1.9625175475789469</v>
      </c>
      <c r="EA197" s="27">
        <v>1.977581857578947</v>
      </c>
      <c r="EB197" s="27">
        <v>1.977581857578947</v>
      </c>
      <c r="EC197" s="27">
        <v>1.977581857578947</v>
      </c>
      <c r="ED197" s="27">
        <v>1.977581857578947</v>
      </c>
      <c r="EE197" s="27">
        <v>1.9944297705789469</v>
      </c>
      <c r="EF197" s="27">
        <v>1.9944297705789469</v>
      </c>
      <c r="EG197" s="27">
        <v>1.9944297705789469</v>
      </c>
      <c r="EH197" s="27">
        <v>1.9944297705789469</v>
      </c>
      <c r="EI197" s="27">
        <v>2.0108559375789468</v>
      </c>
      <c r="EJ197" s="27">
        <v>2.0108559375789468</v>
      </c>
      <c r="EK197" s="27">
        <v>2.0108559375789468</v>
      </c>
      <c r="EL197" s="27">
        <v>2.0108559375789468</v>
      </c>
      <c r="EM197" s="27">
        <v>2.0284655055789469</v>
      </c>
      <c r="EN197" s="27">
        <v>2.0284655055789469</v>
      </c>
      <c r="EO197" s="27">
        <v>2.0284655055789469</v>
      </c>
      <c r="EP197" s="27">
        <v>2.0284655055789469</v>
      </c>
      <c r="EQ197" s="27">
        <v>2.0488611855789469</v>
      </c>
      <c r="ER197" s="27">
        <v>2.0488611855789469</v>
      </c>
      <c r="ES197" s="27">
        <v>2.0488611855789469</v>
      </c>
      <c r="ET197" s="27">
        <v>2.0488611855789469</v>
      </c>
      <c r="EU197" s="27">
        <v>2.070847416578947</v>
      </c>
      <c r="EV197" s="27">
        <v>2.070847416578947</v>
      </c>
      <c r="EW197" s="27">
        <v>2.070847416578947</v>
      </c>
      <c r="EX197" s="27">
        <v>2.070847416578947</v>
      </c>
      <c r="EY197" s="27">
        <v>2.0960178085789467</v>
      </c>
      <c r="EZ197" s="27">
        <v>2.0960178085789467</v>
      </c>
      <c r="FA197" s="27">
        <v>2.0960178085789467</v>
      </c>
      <c r="FB197" s="27">
        <v>2.0960178085789467</v>
      </c>
      <c r="FC197" s="27">
        <v>2.2144360285789468</v>
      </c>
      <c r="FD197" s="27">
        <v>2.2144360285789468</v>
      </c>
      <c r="FE197" s="27">
        <v>2.2144360285789468</v>
      </c>
      <c r="FF197" s="27">
        <v>2.2144360285789468</v>
      </c>
      <c r="FG197" s="27">
        <v>2.3181901435789469</v>
      </c>
      <c r="FH197" s="27">
        <v>2.3181901435789469</v>
      </c>
      <c r="FI197" s="27">
        <v>2.3181901435789469</v>
      </c>
      <c r="FJ197" s="27">
        <v>2.3181901435789469</v>
      </c>
      <c r="FK197" s="27">
        <v>2.3770621845789468</v>
      </c>
      <c r="FL197" s="27">
        <v>2.3770621845789468</v>
      </c>
      <c r="FM197" s="27">
        <v>2.3770621845789468</v>
      </c>
      <c r="FN197" s="27">
        <v>2.3770621845789468</v>
      </c>
      <c r="FO197" s="27">
        <v>2.3936237595789471</v>
      </c>
      <c r="FP197" s="27">
        <v>2.3936237595789471</v>
      </c>
      <c r="FQ197" s="27">
        <v>2.3936237595789471</v>
      </c>
      <c r="FR197" s="27">
        <v>2.3936237595789471</v>
      </c>
      <c r="FS197" s="28">
        <v>1.940470603578947</v>
      </c>
      <c r="FT197" s="28">
        <v>1.940470603578947</v>
      </c>
      <c r="FU197" s="28">
        <v>1.940470603578947</v>
      </c>
      <c r="FV197" s="28">
        <v>1.940470603578947</v>
      </c>
      <c r="FW197" s="28">
        <v>1.9558494445789469</v>
      </c>
      <c r="FX197" s="28">
        <v>1.9558494445789469</v>
      </c>
      <c r="FY197" s="28">
        <v>1.9558494445789469</v>
      </c>
      <c r="FZ197" s="28">
        <v>1.9558494445789469</v>
      </c>
      <c r="GA197" s="28">
        <v>1.971686631578947</v>
      </c>
      <c r="GB197" s="28">
        <v>1.971686631578947</v>
      </c>
      <c r="GC197" s="28">
        <v>1.971686631578947</v>
      </c>
      <c r="GD197" s="28">
        <v>1.971686631578947</v>
      </c>
      <c r="GE197" s="28">
        <v>1.9905558905789469</v>
      </c>
      <c r="GF197" s="28">
        <v>1.9905558905789469</v>
      </c>
      <c r="GG197" s="28">
        <v>1.9905558905789469</v>
      </c>
      <c r="GH197" s="28">
        <v>1.9905558905789469</v>
      </c>
      <c r="GI197" s="28">
        <v>2.0117299355789471</v>
      </c>
      <c r="GJ197" s="28">
        <v>2.0117299355789471</v>
      </c>
      <c r="GK197" s="28">
        <v>2.0117299355789471</v>
      </c>
      <c r="GL197" s="28">
        <v>2.0117299355789471</v>
      </c>
      <c r="GM197" s="28">
        <v>2.0369911085789467</v>
      </c>
      <c r="GN197" s="28">
        <v>2.0369911085789467</v>
      </c>
      <c r="GO197" s="28">
        <v>2.0369911085789467</v>
      </c>
      <c r="GP197" s="28">
        <v>2.0369911085789467</v>
      </c>
      <c r="GQ197" s="28">
        <v>2.0652323255789469</v>
      </c>
      <c r="GR197" s="28">
        <v>2.0652323255789469</v>
      </c>
      <c r="GS197" s="28">
        <v>2.0652323255789469</v>
      </c>
      <c r="GT197" s="28">
        <v>2.0652323255789469</v>
      </c>
      <c r="GU197" s="28">
        <v>2.1055191605789467</v>
      </c>
      <c r="GV197" s="28">
        <v>2.1055191605789467</v>
      </c>
      <c r="GW197" s="28">
        <v>2.1055191605789467</v>
      </c>
      <c r="GX197" s="28">
        <v>2.1055191605789467</v>
      </c>
      <c r="GY197" s="28">
        <v>2.1412188505789471</v>
      </c>
      <c r="GZ197" s="28">
        <v>2.1412188505789471</v>
      </c>
      <c r="HA197" s="28">
        <v>2.1412188505789471</v>
      </c>
      <c r="HB197" s="28">
        <v>2.1412188505789471</v>
      </c>
      <c r="HC197" s="28">
        <v>2.1755561395789469</v>
      </c>
      <c r="HD197" s="28">
        <v>2.1755561395789469</v>
      </c>
      <c r="HE197" s="28">
        <v>2.1755561395789469</v>
      </c>
      <c r="HF197" s="28">
        <v>2.1755561395789469</v>
      </c>
      <c r="HG197" s="28">
        <v>2.3396545835789468</v>
      </c>
      <c r="HH197" s="28">
        <v>2.3396545835789468</v>
      </c>
      <c r="HI197" s="28">
        <v>2.3396545835789468</v>
      </c>
      <c r="HJ197" s="28">
        <v>2.3396545835789468</v>
      </c>
      <c r="HK197" s="28">
        <v>2.5274559155789467</v>
      </c>
      <c r="HL197" s="28">
        <v>2.5274559155789467</v>
      </c>
      <c r="HM197" s="28">
        <v>2.5274559155789467</v>
      </c>
      <c r="HN197" s="28">
        <v>2.5274559155789467</v>
      </c>
      <c r="HO197" s="28">
        <v>2.593980770578947</v>
      </c>
      <c r="HP197" s="28">
        <v>2.593980770578947</v>
      </c>
      <c r="HQ197" s="28">
        <v>2.593980770578947</v>
      </c>
      <c r="HR197" s="28">
        <v>2.593980770578947</v>
      </c>
      <c r="HS197" s="28">
        <v>2.6025098405789469</v>
      </c>
      <c r="HT197" s="28">
        <v>2.6025098405789469</v>
      </c>
      <c r="HU197" s="28">
        <v>2.6025098405789469</v>
      </c>
      <c r="HV197" s="28">
        <v>2.6025098405789469</v>
      </c>
      <c r="HW197" s="29">
        <v>1.938552092578947</v>
      </c>
      <c r="HX197" s="29">
        <v>1.938552092578947</v>
      </c>
      <c r="HY197" s="29">
        <v>1.938552092578947</v>
      </c>
      <c r="HZ197" s="29">
        <v>1.938552092578947</v>
      </c>
      <c r="IA197" s="29">
        <v>1.9519574545789469</v>
      </c>
      <c r="IB197" s="29">
        <v>1.9519574545789469</v>
      </c>
      <c r="IC197" s="29">
        <v>1.9519574545789469</v>
      </c>
      <c r="ID197" s="29">
        <v>1.9519574545789469</v>
      </c>
      <c r="IE197" s="29">
        <v>1.9657312585789468</v>
      </c>
      <c r="IF197" s="29">
        <v>1.9657312585789468</v>
      </c>
      <c r="IG197" s="29">
        <v>1.9657312585789468</v>
      </c>
      <c r="IH197" s="29">
        <v>1.9657312585789468</v>
      </c>
      <c r="II197" s="29">
        <v>1.9825164765789469</v>
      </c>
      <c r="IJ197" s="29">
        <v>1.9825164765789469</v>
      </c>
      <c r="IK197" s="29">
        <v>1.9825164765789469</v>
      </c>
      <c r="IL197" s="29">
        <v>1.9825164765789469</v>
      </c>
      <c r="IM197" s="29">
        <v>2.0013755785789469</v>
      </c>
      <c r="IN197" s="29">
        <v>2.0013755785789469</v>
      </c>
      <c r="IO197" s="29">
        <v>2.0013755785789469</v>
      </c>
      <c r="IP197" s="29">
        <v>2.0013755785789469</v>
      </c>
      <c r="IQ197" s="29">
        <v>2.0266113295789467</v>
      </c>
      <c r="IR197" s="29">
        <v>2.0266113295789467</v>
      </c>
      <c r="IS197" s="29">
        <v>2.0266113295789467</v>
      </c>
      <c r="IT197" s="29">
        <v>2.0266113295789467</v>
      </c>
      <c r="IU197" s="29">
        <v>2.0555121065789468</v>
      </c>
      <c r="IV197" s="29">
        <v>2.0555121065789468</v>
      </c>
      <c r="IW197" s="29">
        <v>2.0555121065789468</v>
      </c>
      <c r="IX197" s="29">
        <v>2.0555121065789468</v>
      </c>
      <c r="IY197" s="29">
        <v>2.093187483578947</v>
      </c>
      <c r="IZ197" s="29">
        <v>2.093187483578947</v>
      </c>
      <c r="JA197" s="29">
        <v>2.093187483578947</v>
      </c>
      <c r="JB197" s="29">
        <v>2.093187483578947</v>
      </c>
      <c r="JC197" s="29">
        <v>2.1347297235789471</v>
      </c>
      <c r="JD197" s="29">
        <v>2.1347297235789471</v>
      </c>
      <c r="JE197" s="29">
        <v>2.1347297235789471</v>
      </c>
      <c r="JF197" s="29">
        <v>2.1347297235789471</v>
      </c>
      <c r="JG197" s="29">
        <v>2.1702717365789468</v>
      </c>
      <c r="JH197" s="29">
        <v>2.1702717365789468</v>
      </c>
      <c r="JI197" s="29">
        <v>2.1702717365789468</v>
      </c>
      <c r="JJ197" s="29">
        <v>2.1702717365789468</v>
      </c>
      <c r="JK197" s="29">
        <v>2.399372154578947</v>
      </c>
      <c r="JL197" s="29">
        <v>2.399372154578947</v>
      </c>
      <c r="JM197" s="29">
        <v>2.399372154578947</v>
      </c>
      <c r="JN197" s="29">
        <v>2.399372154578947</v>
      </c>
      <c r="JO197" s="29">
        <v>2.5494812095789467</v>
      </c>
      <c r="JP197" s="29">
        <v>2.5494812095789467</v>
      </c>
      <c r="JQ197" s="29">
        <v>2.5494812095789467</v>
      </c>
      <c r="JR197" s="29">
        <v>2.5494812095789467</v>
      </c>
      <c r="JS197" s="29">
        <v>2.6017476395789467</v>
      </c>
      <c r="JT197" s="29">
        <v>2.6017476395789467</v>
      </c>
      <c r="JU197" s="29">
        <v>2.6017476395789467</v>
      </c>
      <c r="JV197" s="29">
        <v>2.6017476395789467</v>
      </c>
      <c r="JW197" s="29">
        <v>2.5591641265789469</v>
      </c>
      <c r="JX197" s="29">
        <v>2.5591641265789469</v>
      </c>
      <c r="JY197" s="29">
        <v>2.5591641265789469</v>
      </c>
      <c r="JZ197" s="29">
        <v>2.5591641265789469</v>
      </c>
    </row>
    <row r="198" spans="1:286" ht="15" thickBot="1" x14ac:dyDescent="0.35">
      <c r="A198" s="2"/>
      <c r="B198" s="74" t="s">
        <v>689</v>
      </c>
      <c r="C198" s="74" t="s">
        <v>464</v>
      </c>
      <c r="D198" s="74" t="s">
        <v>873</v>
      </c>
      <c r="E198" s="87">
        <v>376579</v>
      </c>
      <c r="F198" s="84">
        <v>509136</v>
      </c>
      <c r="G198" s="22">
        <v>17.701278274</v>
      </c>
      <c r="H198" s="22">
        <v>17.701278274</v>
      </c>
      <c r="I198" s="22">
        <v>17.701278274</v>
      </c>
      <c r="J198" s="22">
        <v>11.363163843946651</v>
      </c>
      <c r="K198" s="22">
        <v>17.736833496999999</v>
      </c>
      <c r="L198" s="22">
        <v>17.736833496999999</v>
      </c>
      <c r="M198" s="22">
        <v>17.736833496999999</v>
      </c>
      <c r="N198" s="22">
        <v>11.358186709975163</v>
      </c>
      <c r="O198" s="22">
        <v>17.784430096000001</v>
      </c>
      <c r="P198" s="22">
        <v>17.784430096000001</v>
      </c>
      <c r="Q198" s="22">
        <v>17.784430096000001</v>
      </c>
      <c r="R198" s="22">
        <v>11.188748602144972</v>
      </c>
      <c r="S198" s="22">
        <v>17.841038616999999</v>
      </c>
      <c r="T198" s="22">
        <v>17.841038616999999</v>
      </c>
      <c r="U198" s="22">
        <v>17.841038616999999</v>
      </c>
      <c r="V198" s="22">
        <v>11.052275972846584</v>
      </c>
      <c r="W198" s="22">
        <v>17.893198873999999</v>
      </c>
      <c r="X198" s="22">
        <v>17.893198873999999</v>
      </c>
      <c r="Y198" s="22">
        <v>17.893198873999999</v>
      </c>
      <c r="Z198" s="22">
        <v>10.908555651046404</v>
      </c>
      <c r="AA198" s="22">
        <v>17.946715399999999</v>
      </c>
      <c r="AB198" s="22">
        <v>17.946715399999999</v>
      </c>
      <c r="AC198" s="22">
        <v>17.946715399999999</v>
      </c>
      <c r="AD198" s="22">
        <v>10.726827491989539</v>
      </c>
      <c r="AE198" s="22">
        <v>18.005072260999999</v>
      </c>
      <c r="AF198" s="22">
        <v>18.005072260999999</v>
      </c>
      <c r="AG198" s="22">
        <v>18.005072260999999</v>
      </c>
      <c r="AH198" s="22">
        <v>10.556050315454893</v>
      </c>
      <c r="AI198" s="22">
        <v>18.070984218</v>
      </c>
      <c r="AJ198" s="22">
        <v>18.070984218</v>
      </c>
      <c r="AK198" s="22">
        <v>18.070984218</v>
      </c>
      <c r="AL198" s="22">
        <v>10.362715684514878</v>
      </c>
      <c r="AM198" s="22">
        <v>18.143924009999999</v>
      </c>
      <c r="AN198" s="22">
        <v>18.143924009999999</v>
      </c>
      <c r="AO198" s="22">
        <v>18.143924009999999</v>
      </c>
      <c r="AP198" s="22">
        <v>10.18613260496654</v>
      </c>
      <c r="AQ198" s="22">
        <v>18.228608702999999</v>
      </c>
      <c r="AR198" s="22">
        <v>18.228608702999999</v>
      </c>
      <c r="AS198" s="22">
        <v>18.228608702999999</v>
      </c>
      <c r="AT198" s="22">
        <v>9.9438172743200681</v>
      </c>
      <c r="AU198" s="22">
        <v>18.691861801000002</v>
      </c>
      <c r="AV198" s="22">
        <v>18.691861801000002</v>
      </c>
      <c r="AW198" s="22">
        <v>18.691861801000002</v>
      </c>
      <c r="AX198" s="22">
        <v>8.201048215691797</v>
      </c>
      <c r="AY198" s="22">
        <v>19.126654792</v>
      </c>
      <c r="AZ198" s="22">
        <v>19.126654792</v>
      </c>
      <c r="BA198" s="22">
        <v>19.126654792</v>
      </c>
      <c r="BB198" s="22">
        <v>5.5414870653952537</v>
      </c>
      <c r="BC198" s="22">
        <v>19.340733207</v>
      </c>
      <c r="BD198" s="22">
        <v>19.340733207</v>
      </c>
      <c r="BE198" s="22">
        <v>19.340733207</v>
      </c>
      <c r="BF198" s="22">
        <v>4.3961636606422498</v>
      </c>
      <c r="BG198" s="22">
        <v>19.451961756999999</v>
      </c>
      <c r="BH198" s="22">
        <v>19.451961756999999</v>
      </c>
      <c r="BI198" s="22">
        <v>19.451961756999999</v>
      </c>
      <c r="BJ198" s="22">
        <v>3.8541661353079668</v>
      </c>
      <c r="BK198" s="25">
        <v>17.714379544</v>
      </c>
      <c r="BL198" s="25">
        <v>17.714379544</v>
      </c>
      <c r="BM198" s="25">
        <v>17.714379544</v>
      </c>
      <c r="BN198" s="25">
        <v>11.334564903726198</v>
      </c>
      <c r="BO198" s="25">
        <v>17.757306264</v>
      </c>
      <c r="BP198" s="25">
        <v>17.757306264</v>
      </c>
      <c r="BQ198" s="25">
        <v>17.757306264</v>
      </c>
      <c r="BR198" s="25">
        <v>11.328567229511785</v>
      </c>
      <c r="BS198" s="25">
        <v>17.807650256999999</v>
      </c>
      <c r="BT198" s="25">
        <v>17.807650256999999</v>
      </c>
      <c r="BU198" s="25">
        <v>17.807650256999999</v>
      </c>
      <c r="BV198" s="25">
        <v>11.197613043218823</v>
      </c>
      <c r="BW198" s="25">
        <v>17.865181223</v>
      </c>
      <c r="BX198" s="25">
        <v>17.865181223</v>
      </c>
      <c r="BY198" s="25">
        <v>17.865181223</v>
      </c>
      <c r="BZ198" s="25">
        <v>11.09299123338231</v>
      </c>
      <c r="CA198" s="25">
        <v>17.908273427000001</v>
      </c>
      <c r="CB198" s="25">
        <v>17.908273427000001</v>
      </c>
      <c r="CC198" s="25">
        <v>17.908273427000001</v>
      </c>
      <c r="CD198" s="25">
        <v>10.976222191496994</v>
      </c>
      <c r="CE198" s="25">
        <v>17.955488354</v>
      </c>
      <c r="CF198" s="25">
        <v>17.955488354</v>
      </c>
      <c r="CG198" s="25">
        <v>17.955488354</v>
      </c>
      <c r="CH198" s="25">
        <v>10.827477243429369</v>
      </c>
      <c r="CI198" s="25">
        <v>18.003432159999999</v>
      </c>
      <c r="CJ198" s="25">
        <v>18.003432159999999</v>
      </c>
      <c r="CK198" s="25">
        <v>18.003432159999999</v>
      </c>
      <c r="CL198" s="25">
        <v>10.676212376450136</v>
      </c>
      <c r="CM198" s="25">
        <v>18.054835571000002</v>
      </c>
      <c r="CN198" s="25">
        <v>18.054835571000002</v>
      </c>
      <c r="CO198" s="25">
        <v>18.054835571000002</v>
      </c>
      <c r="CP198" s="25">
        <v>10.499080029719847</v>
      </c>
      <c r="CQ198" s="25">
        <v>18.111607974999998</v>
      </c>
      <c r="CR198" s="25">
        <v>18.111607974999998</v>
      </c>
      <c r="CS198" s="25">
        <v>18.111607974999998</v>
      </c>
      <c r="CT198" s="25">
        <v>10.323211395269889</v>
      </c>
      <c r="CU198" s="25">
        <v>18.174959961999999</v>
      </c>
      <c r="CV198" s="25">
        <v>18.174959961999999</v>
      </c>
      <c r="CW198" s="25">
        <v>18.174959961999999</v>
      </c>
      <c r="CX198" s="25">
        <v>10.110197244295311</v>
      </c>
      <c r="CY198" s="25">
        <v>18.339642195</v>
      </c>
      <c r="CZ198" s="25">
        <v>18.339642195</v>
      </c>
      <c r="DA198" s="25">
        <v>18.339642195</v>
      </c>
      <c r="DB198" s="25">
        <v>9.3952677678317169</v>
      </c>
      <c r="DC198" s="25">
        <v>18.546464320999998</v>
      </c>
      <c r="DD198" s="25">
        <v>18.546464320999998</v>
      </c>
      <c r="DE198" s="25">
        <v>18.546464320999998</v>
      </c>
      <c r="DF198" s="25">
        <v>7.6304605986327463</v>
      </c>
      <c r="DG198" s="25">
        <v>18.770978660000001</v>
      </c>
      <c r="DH198" s="25">
        <v>18.770978660000001</v>
      </c>
      <c r="DI198" s="25">
        <v>18.770978660000001</v>
      </c>
      <c r="DJ198" s="25">
        <v>5.8098264471135952</v>
      </c>
      <c r="DK198" s="25">
        <v>18.870955304999999</v>
      </c>
      <c r="DL198" s="25">
        <v>18.870955304999999</v>
      </c>
      <c r="DM198" s="25">
        <v>18.870955304999999</v>
      </c>
      <c r="DN198" s="25">
        <v>5.5079701028016768</v>
      </c>
      <c r="DO198" s="27">
        <v>17.700581760999999</v>
      </c>
      <c r="DP198" s="27">
        <v>17.700581760999999</v>
      </c>
      <c r="DQ198" s="27">
        <v>17.700581760999999</v>
      </c>
      <c r="DR198" s="27">
        <v>11.364680798691584</v>
      </c>
      <c r="DS198" s="27">
        <v>17.728223273000001</v>
      </c>
      <c r="DT198" s="27">
        <v>17.728223273000001</v>
      </c>
      <c r="DU198" s="27">
        <v>17.728223273000001</v>
      </c>
      <c r="DV198" s="27">
        <v>11.386202213302052</v>
      </c>
      <c r="DW198" s="27">
        <v>17.764478085</v>
      </c>
      <c r="DX198" s="27">
        <v>17.764478085</v>
      </c>
      <c r="DY198" s="27">
        <v>17.764478085</v>
      </c>
      <c r="DZ198" s="27">
        <v>11.249760855331342</v>
      </c>
      <c r="EA198" s="27">
        <v>17.810233804999999</v>
      </c>
      <c r="EB198" s="27">
        <v>17.810233804999999</v>
      </c>
      <c r="EC198" s="27">
        <v>17.810233804999999</v>
      </c>
      <c r="ED198" s="27">
        <v>11.142803713293002</v>
      </c>
      <c r="EE198" s="27">
        <v>17.862839748999999</v>
      </c>
      <c r="EF198" s="27">
        <v>17.862839748999999</v>
      </c>
      <c r="EG198" s="27">
        <v>17.862839748999999</v>
      </c>
      <c r="EH198" s="27">
        <v>11.030012168396663</v>
      </c>
      <c r="EI198" s="27">
        <v>17.913074600000002</v>
      </c>
      <c r="EJ198" s="27">
        <v>17.913074600000002</v>
      </c>
      <c r="EK198" s="27">
        <v>17.913074600000002</v>
      </c>
      <c r="EL198" s="27">
        <v>10.890291994351205</v>
      </c>
      <c r="EM198" s="27">
        <v>17.959990832999999</v>
      </c>
      <c r="EN198" s="27">
        <v>17.959990832999999</v>
      </c>
      <c r="EO198" s="27">
        <v>17.959990832999999</v>
      </c>
      <c r="EP198" s="27">
        <v>10.760229448270412</v>
      </c>
      <c r="EQ198" s="27">
        <v>18.010386401000002</v>
      </c>
      <c r="ER198" s="27">
        <v>18.010386401000002</v>
      </c>
      <c r="ES198" s="27">
        <v>18.010386401000002</v>
      </c>
      <c r="ET198" s="27">
        <v>10.615353914094566</v>
      </c>
      <c r="EU198" s="27">
        <v>18.066015842999999</v>
      </c>
      <c r="EV198" s="27">
        <v>18.066015842999999</v>
      </c>
      <c r="EW198" s="27">
        <v>18.066015842999999</v>
      </c>
      <c r="EX198" s="27">
        <v>10.482978459028502</v>
      </c>
      <c r="EY198" s="27">
        <v>18.132111659</v>
      </c>
      <c r="EZ198" s="27">
        <v>18.132111659</v>
      </c>
      <c r="FA198" s="27">
        <v>18.132111659</v>
      </c>
      <c r="FB198" s="27">
        <v>10.283217440124098</v>
      </c>
      <c r="FC198" s="27">
        <v>18.487087110000001</v>
      </c>
      <c r="FD198" s="27">
        <v>18.487087110000001</v>
      </c>
      <c r="FE198" s="27">
        <v>18.487087110000001</v>
      </c>
      <c r="FF198" s="27">
        <v>8.7797121445479043</v>
      </c>
      <c r="FG198" s="27">
        <v>18.880419215</v>
      </c>
      <c r="FH198" s="27">
        <v>18.880419215</v>
      </c>
      <c r="FI198" s="27">
        <v>18.880419215</v>
      </c>
      <c r="FJ198" s="27">
        <v>6.9321378373873763</v>
      </c>
      <c r="FK198" s="27">
        <v>19.089766836999999</v>
      </c>
      <c r="FL198" s="27">
        <v>19.089766836999999</v>
      </c>
      <c r="FM198" s="27">
        <v>19.089766836999999</v>
      </c>
      <c r="FN198" s="27">
        <v>6.3615641204147728</v>
      </c>
      <c r="FO198" s="27">
        <v>19.196458449000001</v>
      </c>
      <c r="FP198" s="27">
        <v>19.196458449000001</v>
      </c>
      <c r="FQ198" s="27">
        <v>19.196458449000001</v>
      </c>
      <c r="FR198" s="27">
        <v>6.3037731870385656</v>
      </c>
      <c r="FS198" s="28">
        <v>17.701381148999999</v>
      </c>
      <c r="FT198" s="28">
        <v>17.701381148999999</v>
      </c>
      <c r="FU198" s="28">
        <v>17.701381148999999</v>
      </c>
      <c r="FV198" s="28">
        <v>11.361864293909585</v>
      </c>
      <c r="FW198" s="28">
        <v>17.738762390000002</v>
      </c>
      <c r="FX198" s="28">
        <v>17.738762390000002</v>
      </c>
      <c r="FY198" s="28">
        <v>17.738762390000002</v>
      </c>
      <c r="FZ198" s="28">
        <v>11.363189185180845</v>
      </c>
      <c r="GA198" s="28">
        <v>17.791548296999999</v>
      </c>
      <c r="GB198" s="28">
        <v>17.791548296999999</v>
      </c>
      <c r="GC198" s="28">
        <v>17.791548296999999</v>
      </c>
      <c r="GD198" s="28">
        <v>11.205744191809355</v>
      </c>
      <c r="GE198" s="28">
        <v>17.857784127999999</v>
      </c>
      <c r="GF198" s="28">
        <v>17.857784127999999</v>
      </c>
      <c r="GG198" s="28">
        <v>17.857784127999999</v>
      </c>
      <c r="GH198" s="28">
        <v>11.085730363453079</v>
      </c>
      <c r="GI198" s="28">
        <v>17.927225931999999</v>
      </c>
      <c r="GJ198" s="28">
        <v>17.927225931999999</v>
      </c>
      <c r="GK198" s="28">
        <v>17.927225931999999</v>
      </c>
      <c r="GL198" s="28">
        <v>10.964379480106164</v>
      </c>
      <c r="GM198" s="28">
        <v>18.004960078</v>
      </c>
      <c r="GN198" s="28">
        <v>18.004960078</v>
      </c>
      <c r="GO198" s="28">
        <v>18.004960078</v>
      </c>
      <c r="GP198" s="28">
        <v>10.81467295089497</v>
      </c>
      <c r="GQ198" s="28">
        <v>18.096852126999998</v>
      </c>
      <c r="GR198" s="28">
        <v>18.096852126999998</v>
      </c>
      <c r="GS198" s="28">
        <v>18.096852126999998</v>
      </c>
      <c r="GT198" s="28">
        <v>10.638832875160791</v>
      </c>
      <c r="GU198" s="28">
        <v>18.216371252999998</v>
      </c>
      <c r="GV198" s="28">
        <v>18.216371252999998</v>
      </c>
      <c r="GW198" s="28">
        <v>18.216371252999998</v>
      </c>
      <c r="GX198" s="28">
        <v>10.324417118844568</v>
      </c>
      <c r="GY198" s="28">
        <v>18.353295054</v>
      </c>
      <c r="GZ198" s="28">
        <v>18.353295054</v>
      </c>
      <c r="HA198" s="28">
        <v>18.353295054</v>
      </c>
      <c r="HB198" s="28">
        <v>10.038243316768975</v>
      </c>
      <c r="HC198" s="28">
        <v>18.512227305</v>
      </c>
      <c r="HD198" s="28">
        <v>18.512227305</v>
      </c>
      <c r="HE198" s="28">
        <v>18.512227305</v>
      </c>
      <c r="HF198" s="28">
        <v>9.7409418512052532</v>
      </c>
      <c r="HG198" s="28">
        <v>19.274078396</v>
      </c>
      <c r="HH198" s="28">
        <v>19.274078396</v>
      </c>
      <c r="HI198" s="28">
        <v>19.274078396</v>
      </c>
      <c r="HJ198" s="28">
        <v>7.9315076951757533</v>
      </c>
      <c r="HK198" s="28">
        <v>19.932311187</v>
      </c>
      <c r="HL198" s="28">
        <v>19.932311187</v>
      </c>
      <c r="HM198" s="28">
        <v>19.932311187</v>
      </c>
      <c r="HN198" s="28">
        <v>5.0188299381633144</v>
      </c>
      <c r="HO198" s="28">
        <v>20.060173767999999</v>
      </c>
      <c r="HP198" s="28">
        <v>20.060173767999999</v>
      </c>
      <c r="HQ198" s="28">
        <v>20.060173767999999</v>
      </c>
      <c r="HR198" s="28">
        <v>3.5864464277262051</v>
      </c>
      <c r="HS198" s="28">
        <v>20.018925428999999</v>
      </c>
      <c r="HT198" s="28">
        <v>20.018925428999999</v>
      </c>
      <c r="HU198" s="28">
        <v>20.018925428999999</v>
      </c>
      <c r="HV198" s="28">
        <v>2.6632613936377183</v>
      </c>
      <c r="HW198" s="29">
        <v>17.693785799</v>
      </c>
      <c r="HX198" s="29">
        <v>17.693785799</v>
      </c>
      <c r="HY198" s="29">
        <v>17.693785799</v>
      </c>
      <c r="HZ198" s="29">
        <v>11.376125634076761</v>
      </c>
      <c r="IA198" s="29">
        <v>17.723157838999999</v>
      </c>
      <c r="IB198" s="29">
        <v>17.723157838999999</v>
      </c>
      <c r="IC198" s="29">
        <v>17.723157838999999</v>
      </c>
      <c r="ID198" s="29">
        <v>11.39208334375587</v>
      </c>
      <c r="IE198" s="29">
        <v>17.767443786000001</v>
      </c>
      <c r="IF198" s="29">
        <v>17.767443786000001</v>
      </c>
      <c r="IG198" s="29">
        <v>17.767443786000001</v>
      </c>
      <c r="IH198" s="29">
        <v>11.250307038583804</v>
      </c>
      <c r="II198" s="29">
        <v>17.824944947999999</v>
      </c>
      <c r="IJ198" s="29">
        <v>17.824944947999999</v>
      </c>
      <c r="IK198" s="29">
        <v>17.824944947999999</v>
      </c>
      <c r="IL198" s="29">
        <v>11.145287533866425</v>
      </c>
      <c r="IM198" s="29">
        <v>17.883717819000001</v>
      </c>
      <c r="IN198" s="29">
        <v>17.883717819000001</v>
      </c>
      <c r="IO198" s="29">
        <v>17.883717819000001</v>
      </c>
      <c r="IP198" s="29">
        <v>10.996485260352191</v>
      </c>
      <c r="IQ198" s="29">
        <v>17.959315070999999</v>
      </c>
      <c r="IR198" s="29">
        <v>17.959315070999999</v>
      </c>
      <c r="IS198" s="29">
        <v>17.959315070999999</v>
      </c>
      <c r="IT198" s="29">
        <v>10.696199245701168</v>
      </c>
      <c r="IU198" s="29">
        <v>18.047525406999998</v>
      </c>
      <c r="IV198" s="29">
        <v>18.047525406999998</v>
      </c>
      <c r="IW198" s="29">
        <v>18.047525406999998</v>
      </c>
      <c r="IX198" s="29">
        <v>10.415182049256609</v>
      </c>
      <c r="IY198" s="29">
        <v>18.161912395999998</v>
      </c>
      <c r="IZ198" s="29">
        <v>18.161912395999998</v>
      </c>
      <c r="JA198" s="29">
        <v>18.161912395999998</v>
      </c>
      <c r="JB198" s="29">
        <v>10.121557070683693</v>
      </c>
      <c r="JC198" s="29">
        <v>18.293883640000001</v>
      </c>
      <c r="JD198" s="29">
        <v>18.293883640000001</v>
      </c>
      <c r="JE198" s="29">
        <v>18.293883640000001</v>
      </c>
      <c r="JF198" s="29">
        <v>9.8559318298491476</v>
      </c>
      <c r="JG198" s="29">
        <v>18.450386817999998</v>
      </c>
      <c r="JH198" s="29">
        <v>18.450386817999998</v>
      </c>
      <c r="JI198" s="29">
        <v>18.450386817999998</v>
      </c>
      <c r="JJ198" s="29">
        <v>9.5464978571005563</v>
      </c>
      <c r="JK198" s="29">
        <v>19.289649625999999</v>
      </c>
      <c r="JL198" s="29">
        <v>19.289649625999999</v>
      </c>
      <c r="JM198" s="29">
        <v>19.289649625999999</v>
      </c>
      <c r="JN198" s="29">
        <v>6.4031518056325751</v>
      </c>
      <c r="JO198" s="29">
        <v>19.894774163000001</v>
      </c>
      <c r="JP198" s="29">
        <v>19.894774163000001</v>
      </c>
      <c r="JQ198" s="29">
        <v>19.894774163000001</v>
      </c>
      <c r="JR198" s="29">
        <v>3.8115006044852908</v>
      </c>
      <c r="JS198" s="29">
        <v>19.97397449</v>
      </c>
      <c r="JT198" s="29">
        <v>19.97397449</v>
      </c>
      <c r="JU198" s="29">
        <v>19.97397449</v>
      </c>
      <c r="JV198" s="29">
        <v>2.4680458590346888</v>
      </c>
      <c r="JW198" s="29">
        <v>19.89316075</v>
      </c>
      <c r="JX198" s="29">
        <v>19.89316075</v>
      </c>
      <c r="JY198" s="29">
        <v>19.89316075</v>
      </c>
      <c r="JZ198" s="29">
        <v>2.6708830693256882</v>
      </c>
    </row>
    <row r="199" spans="1:286" ht="15" thickBot="1" x14ac:dyDescent="0.35">
      <c r="A199" s="2"/>
      <c r="B199" s="74" t="s">
        <v>690</v>
      </c>
      <c r="C199" s="74" t="s">
        <v>464</v>
      </c>
      <c r="D199" s="74" t="s">
        <v>873</v>
      </c>
      <c r="E199" s="87">
        <v>364439</v>
      </c>
      <c r="F199" s="84">
        <v>526672</v>
      </c>
      <c r="G199" s="22">
        <v>29.849138324000002</v>
      </c>
      <c r="H199" s="22">
        <v>25.484622455569678</v>
      </c>
      <c r="I199" s="22">
        <v>18.316299941393922</v>
      </c>
      <c r="J199" s="22">
        <v>17.536068261439539</v>
      </c>
      <c r="K199" s="22">
        <v>29.822532232</v>
      </c>
      <c r="L199" s="22">
        <v>25.479264216661385</v>
      </c>
      <c r="M199" s="22">
        <v>18.312448869588835</v>
      </c>
      <c r="N199" s="22">
        <v>17.68082838139096</v>
      </c>
      <c r="O199" s="22">
        <v>29.867326877</v>
      </c>
      <c r="P199" s="22">
        <v>25.472285263273371</v>
      </c>
      <c r="Q199" s="22">
        <v>18.307432958375916</v>
      </c>
      <c r="R199" s="22">
        <v>17.612279989841404</v>
      </c>
      <c r="S199" s="22">
        <v>29.911269602000001</v>
      </c>
      <c r="T199" s="22">
        <v>25.456672364106794</v>
      </c>
      <c r="U199" s="22">
        <v>18.296211660332819</v>
      </c>
      <c r="V199" s="22">
        <v>17.439804491568871</v>
      </c>
      <c r="W199" s="22">
        <v>29.961946498</v>
      </c>
      <c r="X199" s="22">
        <v>25.43783631468569</v>
      </c>
      <c r="Y199" s="22">
        <v>18.282673820739184</v>
      </c>
      <c r="Z199" s="22">
        <v>17.353104947946886</v>
      </c>
      <c r="AA199" s="22">
        <v>30.018511495999999</v>
      </c>
      <c r="AB199" s="22">
        <v>25.415904902184316</v>
      </c>
      <c r="AC199" s="22">
        <v>18.266911282753227</v>
      </c>
      <c r="AD199" s="22">
        <v>17.28044572298559</v>
      </c>
      <c r="AE199" s="22">
        <v>30.075109182999999</v>
      </c>
      <c r="AF199" s="22">
        <v>25.390401332066904</v>
      </c>
      <c r="AG199" s="22">
        <v>18.248581364754198</v>
      </c>
      <c r="AH199" s="22">
        <v>17.057226774864802</v>
      </c>
      <c r="AI199" s="22">
        <v>30.139878027999998</v>
      </c>
      <c r="AJ199" s="22">
        <v>25.361553850338062</v>
      </c>
      <c r="AK199" s="22">
        <v>18.227848111639677</v>
      </c>
      <c r="AL199" s="22">
        <v>16.918556792792192</v>
      </c>
      <c r="AM199" s="22">
        <v>30.205072598000001</v>
      </c>
      <c r="AN199" s="22">
        <v>25.330268086236135</v>
      </c>
      <c r="AO199" s="22">
        <v>18.205362416974761</v>
      </c>
      <c r="AP199" s="22">
        <v>16.879956467684607</v>
      </c>
      <c r="AQ199" s="22">
        <v>30.270262083999999</v>
      </c>
      <c r="AR199" s="22">
        <v>25.539954468160996</v>
      </c>
      <c r="AS199" s="22">
        <v>18.356068148309699</v>
      </c>
      <c r="AT199" s="22">
        <v>16.777522948568688</v>
      </c>
      <c r="AU199" s="22">
        <v>30.581024499999998</v>
      </c>
      <c r="AV199" s="22">
        <v>25.33935278694641</v>
      </c>
      <c r="AW199" s="22">
        <v>18.211891770249554</v>
      </c>
      <c r="AX199" s="22">
        <v>15.991968636860323</v>
      </c>
      <c r="AY199" s="22">
        <v>30.880427835999999</v>
      </c>
      <c r="AZ199" s="22">
        <v>24.94171322263896</v>
      </c>
      <c r="BA199" s="22">
        <v>17.926100386009185</v>
      </c>
      <c r="BB199" s="22">
        <v>15.154234724283182</v>
      </c>
      <c r="BC199" s="22">
        <v>31.001742675999999</v>
      </c>
      <c r="BD199" s="22">
        <v>24.749659943735264</v>
      </c>
      <c r="BE199" s="22">
        <v>17.788067913004685</v>
      </c>
      <c r="BF199" s="22">
        <v>14.857372029132401</v>
      </c>
      <c r="BG199" s="22">
        <v>31.060768760000002</v>
      </c>
      <c r="BH199" s="22">
        <v>24.589946399050966</v>
      </c>
      <c r="BI199" s="22">
        <v>17.673278643740801</v>
      </c>
      <c r="BJ199" s="22">
        <v>14.87918612277331</v>
      </c>
      <c r="BK199" s="25">
        <v>29.867002718000002</v>
      </c>
      <c r="BL199" s="25">
        <v>25.486356825211473</v>
      </c>
      <c r="BM199" s="25">
        <v>18.317546467004561</v>
      </c>
      <c r="BN199" s="25">
        <v>17.489117383911129</v>
      </c>
      <c r="BO199" s="25">
        <v>29.845123512000001</v>
      </c>
      <c r="BP199" s="25">
        <v>25.48401716873358</v>
      </c>
      <c r="BQ199" s="25">
        <v>18.315864909826949</v>
      </c>
      <c r="BR199" s="25">
        <v>17.60348239189398</v>
      </c>
      <c r="BS199" s="25">
        <v>29.874609149000001</v>
      </c>
      <c r="BT199" s="25">
        <v>25.481464850707614</v>
      </c>
      <c r="BU199" s="25">
        <v>18.314030508607512</v>
      </c>
      <c r="BV199" s="25">
        <v>17.597355859461139</v>
      </c>
      <c r="BW199" s="25">
        <v>29.902801467</v>
      </c>
      <c r="BX199" s="25">
        <v>25.476646603711362</v>
      </c>
      <c r="BY199" s="25">
        <v>18.310567539621843</v>
      </c>
      <c r="BZ199" s="25">
        <v>17.475082733204708</v>
      </c>
      <c r="CA199" s="25">
        <v>29.937244899</v>
      </c>
      <c r="CB199" s="25">
        <v>25.471286547775126</v>
      </c>
      <c r="CC199" s="25">
        <v>18.306715161882998</v>
      </c>
      <c r="CD199" s="25">
        <v>17.428127382828485</v>
      </c>
      <c r="CE199" s="25">
        <v>29.969423670000001</v>
      </c>
      <c r="CF199" s="25">
        <v>25.465482996860537</v>
      </c>
      <c r="CG199" s="25">
        <v>18.302544035570961</v>
      </c>
      <c r="CH199" s="25">
        <v>17.388194769961871</v>
      </c>
      <c r="CI199" s="25">
        <v>29.993016866000001</v>
      </c>
      <c r="CJ199" s="25">
        <v>25.459305102648464</v>
      </c>
      <c r="CK199" s="25">
        <v>18.298103861360342</v>
      </c>
      <c r="CL199" s="25">
        <v>17.184669081388705</v>
      </c>
      <c r="CM199" s="25">
        <v>30.021239443999999</v>
      </c>
      <c r="CN199" s="25">
        <v>25.452750373477024</v>
      </c>
      <c r="CO199" s="25">
        <v>18.293392848444689</v>
      </c>
      <c r="CP199" s="25">
        <v>17.054514647096795</v>
      </c>
      <c r="CQ199" s="25">
        <v>30.054302089</v>
      </c>
      <c r="CR199" s="25">
        <v>25.445914153227665</v>
      </c>
      <c r="CS199" s="25">
        <v>18.288479522348887</v>
      </c>
      <c r="CT199" s="25">
        <v>17.009389103907857</v>
      </c>
      <c r="CU199" s="25">
        <v>30.091168242000002</v>
      </c>
      <c r="CV199" s="25">
        <v>24.2000221266821</v>
      </c>
      <c r="CW199" s="25">
        <v>17.393032391727871</v>
      </c>
      <c r="CX199" s="25">
        <v>16.899545542876773</v>
      </c>
      <c r="CY199" s="25">
        <v>30.238808296000002</v>
      </c>
      <c r="CZ199" s="25">
        <v>24.169841256852479</v>
      </c>
      <c r="DA199" s="25">
        <v>17.371340806331414</v>
      </c>
      <c r="DB199" s="25">
        <v>16.45322605056343</v>
      </c>
      <c r="DC199" s="25">
        <v>30.564146612000002</v>
      </c>
      <c r="DD199" s="25">
        <v>25.086556930831435</v>
      </c>
      <c r="DE199" s="25">
        <v>18.030202411004943</v>
      </c>
      <c r="DF199" s="25">
        <v>15.883211536586996</v>
      </c>
      <c r="DG199" s="25">
        <v>30.726145758000001</v>
      </c>
      <c r="DH199" s="25">
        <v>25.033046598483789</v>
      </c>
      <c r="DI199" s="25">
        <v>17.991743481548486</v>
      </c>
      <c r="DJ199" s="25">
        <v>15.266068938504823</v>
      </c>
      <c r="DK199" s="25">
        <v>30.735824458</v>
      </c>
      <c r="DL199" s="25">
        <v>25.073824380816511</v>
      </c>
      <c r="DM199" s="25">
        <v>18.021051276610123</v>
      </c>
      <c r="DN199" s="25">
        <v>15.343233239167018</v>
      </c>
      <c r="DO199" s="27">
        <v>29.848729966000001</v>
      </c>
      <c r="DP199" s="27">
        <v>25.485030629533007</v>
      </c>
      <c r="DQ199" s="27">
        <v>18.316593304058156</v>
      </c>
      <c r="DR199" s="27">
        <v>17.536757514202318</v>
      </c>
      <c r="DS199" s="27">
        <v>29.814344380000001</v>
      </c>
      <c r="DT199" s="27">
        <v>25.481018439581327</v>
      </c>
      <c r="DU199" s="27">
        <v>18.313709664141381</v>
      </c>
      <c r="DV199" s="27">
        <v>17.694275771906227</v>
      </c>
      <c r="DW199" s="27">
        <v>29.849525618000001</v>
      </c>
      <c r="DX199" s="27">
        <v>25.476428082781077</v>
      </c>
      <c r="DY199" s="27">
        <v>18.310410484326653</v>
      </c>
      <c r="DZ199" s="27">
        <v>17.641492242354879</v>
      </c>
      <c r="EA199" s="27">
        <v>29.884531253999999</v>
      </c>
      <c r="EB199" s="27">
        <v>25.464483963899287</v>
      </c>
      <c r="EC199" s="27">
        <v>18.301826010911128</v>
      </c>
      <c r="ED199" s="27">
        <v>17.48418300007636</v>
      </c>
      <c r="EE199" s="27">
        <v>29.925570030999999</v>
      </c>
      <c r="EF199" s="27">
        <v>25.451223069531853</v>
      </c>
      <c r="EG199" s="27">
        <v>18.292295145027261</v>
      </c>
      <c r="EH199" s="27">
        <v>17.413557987074682</v>
      </c>
      <c r="EI199" s="27">
        <v>29.96911665</v>
      </c>
      <c r="EJ199" s="27">
        <v>25.436886484042805</v>
      </c>
      <c r="EK199" s="27">
        <v>18.281991158754337</v>
      </c>
      <c r="EL199" s="27">
        <v>17.36247851799704</v>
      </c>
      <c r="EM199" s="27">
        <v>30.012685466000001</v>
      </c>
      <c r="EN199" s="27">
        <v>25.421427880592155</v>
      </c>
      <c r="EO199" s="27">
        <v>18.270880756080299</v>
      </c>
      <c r="EP199" s="27">
        <v>17.162550176955364</v>
      </c>
      <c r="EQ199" s="27">
        <v>30.061671682</v>
      </c>
      <c r="ER199" s="27">
        <v>25.405146171456003</v>
      </c>
      <c r="ES199" s="27">
        <v>18.259178771143453</v>
      </c>
      <c r="ET199" s="27">
        <v>17.051384549322705</v>
      </c>
      <c r="EU199" s="27">
        <v>30.111548699</v>
      </c>
      <c r="EV199" s="27">
        <v>25.388173001006166</v>
      </c>
      <c r="EW199" s="27">
        <v>18.246979819345849</v>
      </c>
      <c r="EX199" s="27">
        <v>17.038270559578308</v>
      </c>
      <c r="EY199" s="27">
        <v>30.161847851000001</v>
      </c>
      <c r="EZ199" s="27">
        <v>23.707400795562595</v>
      </c>
      <c r="FA199" s="27">
        <v>17.03897574152462</v>
      </c>
      <c r="FB199" s="27">
        <v>16.961508554614674</v>
      </c>
      <c r="FC199" s="27">
        <v>30.409053658000001</v>
      </c>
      <c r="FD199" s="27">
        <v>23.609454347738986</v>
      </c>
      <c r="FE199" s="27">
        <v>16.968579700945284</v>
      </c>
      <c r="FF199" s="27">
        <v>16.29709236876073</v>
      </c>
      <c r="FG199" s="27">
        <v>30.599139314999999</v>
      </c>
      <c r="FH199" s="27">
        <v>24.960670728367749</v>
      </c>
      <c r="FI199" s="27">
        <v>17.939725518642582</v>
      </c>
      <c r="FJ199" s="27">
        <v>15.766453107797521</v>
      </c>
      <c r="FK199" s="27">
        <v>30.626719878999999</v>
      </c>
      <c r="FL199" s="27">
        <v>24.840355664075506</v>
      </c>
      <c r="FM199" s="27">
        <v>17.853252712977643</v>
      </c>
      <c r="FN199" s="27">
        <v>15.721445939229664</v>
      </c>
      <c r="FO199" s="27">
        <v>30.597287524999999</v>
      </c>
      <c r="FP199" s="27">
        <v>24.734976773416498</v>
      </c>
      <c r="FQ199" s="27">
        <v>17.777514829390519</v>
      </c>
      <c r="FR199" s="27">
        <v>15.974498918126656</v>
      </c>
      <c r="FS199" s="28">
        <v>29.848614051999999</v>
      </c>
      <c r="FT199" s="28">
        <v>25.484621746957625</v>
      </c>
      <c r="FU199" s="28">
        <v>18.316299432100486</v>
      </c>
      <c r="FV199" s="28">
        <v>17.537142661646726</v>
      </c>
      <c r="FW199" s="28">
        <v>29.81768851</v>
      </c>
      <c r="FX199" s="28">
        <v>25.479261202105118</v>
      </c>
      <c r="FY199" s="28">
        <v>18.31244670296789</v>
      </c>
      <c r="FZ199" s="28">
        <v>17.705268666308228</v>
      </c>
      <c r="GA199" s="28">
        <v>29.857763285000001</v>
      </c>
      <c r="GB199" s="28">
        <v>25.472278976520158</v>
      </c>
      <c r="GC199" s="28">
        <v>18.307428439962599</v>
      </c>
      <c r="GD199" s="28">
        <v>17.666503150344791</v>
      </c>
      <c r="GE199" s="28">
        <v>29.896398822000002</v>
      </c>
      <c r="GF199" s="28">
        <v>25.453430039856002</v>
      </c>
      <c r="GG199" s="28">
        <v>18.293881338053637</v>
      </c>
      <c r="GH199" s="28">
        <v>17.530035542064113</v>
      </c>
      <c r="GI199" s="28">
        <v>29.941278142000002</v>
      </c>
      <c r="GJ199" s="28">
        <v>25.430881144177235</v>
      </c>
      <c r="GK199" s="28">
        <v>18.27767500275008</v>
      </c>
      <c r="GL199" s="28">
        <v>17.486949704744955</v>
      </c>
      <c r="GM199" s="28">
        <v>29.991410111</v>
      </c>
      <c r="GN199" s="28">
        <v>25.405123101195358</v>
      </c>
      <c r="GO199" s="28">
        <v>18.25916219009288</v>
      </c>
      <c r="GP199" s="28">
        <v>17.470148316862449</v>
      </c>
      <c r="GQ199" s="28">
        <v>30.041113576000001</v>
      </c>
      <c r="GR199" s="28">
        <v>25.375463367946573</v>
      </c>
      <c r="GS199" s="28">
        <v>18.237845155818054</v>
      </c>
      <c r="GT199" s="28">
        <v>17.296097404903698</v>
      </c>
      <c r="GU199" s="28">
        <v>30.100013526000001</v>
      </c>
      <c r="GV199" s="28">
        <v>25.342449074071691</v>
      </c>
      <c r="GW199" s="28">
        <v>18.214117132771214</v>
      </c>
      <c r="GX199" s="28">
        <v>17.173699948140076</v>
      </c>
      <c r="GY199" s="28">
        <v>30.157455826</v>
      </c>
      <c r="GZ199" s="28">
        <v>25.306888315783183</v>
      </c>
      <c r="HA199" s="28">
        <v>18.188558915611388</v>
      </c>
      <c r="HB199" s="28">
        <v>17.157388815147726</v>
      </c>
      <c r="HC199" s="28">
        <v>30.210800374999998</v>
      </c>
      <c r="HD199" s="28">
        <v>23.663712699442605</v>
      </c>
      <c r="HE199" s="28">
        <v>17.007576246641097</v>
      </c>
      <c r="HF199" s="28">
        <v>17.097904559205787</v>
      </c>
      <c r="HG199" s="28">
        <v>30.427766140999999</v>
      </c>
      <c r="HH199" s="28">
        <v>23.444920435649124</v>
      </c>
      <c r="HI199" s="28">
        <v>16.850325938715812</v>
      </c>
      <c r="HJ199" s="28">
        <v>16.653545669411606</v>
      </c>
      <c r="HK199" s="28">
        <v>30.680029371</v>
      </c>
      <c r="HL199" s="28">
        <v>25.089284275941303</v>
      </c>
      <c r="HM199" s="28">
        <v>18.032162607635797</v>
      </c>
      <c r="HN199" s="28">
        <v>15.735553825566246</v>
      </c>
      <c r="HO199" s="28">
        <v>30.786291418000001</v>
      </c>
      <c r="HP199" s="28">
        <v>24.89510736318617</v>
      </c>
      <c r="HQ199" s="28">
        <v>17.892603837168725</v>
      </c>
      <c r="HR199" s="28">
        <v>14.851578491668462</v>
      </c>
      <c r="HS199" s="28">
        <v>30.798640449000001</v>
      </c>
      <c r="HT199" s="28">
        <v>24.149959149547815</v>
      </c>
      <c r="HU199" s="28">
        <v>17.357051144340378</v>
      </c>
      <c r="HV199" s="28">
        <v>14.142872834580036</v>
      </c>
      <c r="HW199" s="29">
        <v>29.833068179000001</v>
      </c>
      <c r="HX199" s="29">
        <v>25.484395594013119</v>
      </c>
      <c r="HY199" s="29">
        <v>18.316136891526401</v>
      </c>
      <c r="HZ199" s="29">
        <v>17.56182012300507</v>
      </c>
      <c r="IA199" s="29">
        <v>29.791356795999999</v>
      </c>
      <c r="IB199" s="29">
        <v>25.479860043917288</v>
      </c>
      <c r="IC199" s="29">
        <v>18.312877102369264</v>
      </c>
      <c r="ID199" s="29">
        <v>17.754478478106645</v>
      </c>
      <c r="IE199" s="29">
        <v>29.816011013000001</v>
      </c>
      <c r="IF199" s="29">
        <v>25.474528801024469</v>
      </c>
      <c r="IG199" s="29">
        <v>18.309045433132042</v>
      </c>
      <c r="IH199" s="29">
        <v>17.740073409026614</v>
      </c>
      <c r="II199" s="29">
        <v>29.841541895999999</v>
      </c>
      <c r="IJ199" s="29">
        <v>25.452918153457183</v>
      </c>
      <c r="IK199" s="29">
        <v>18.293513435219957</v>
      </c>
      <c r="IL199" s="29">
        <v>17.624834126345206</v>
      </c>
      <c r="IM199" s="29">
        <v>29.873073203000001</v>
      </c>
      <c r="IN199" s="29">
        <v>25.428746095391659</v>
      </c>
      <c r="IO199" s="29">
        <v>18.276140501149584</v>
      </c>
      <c r="IP199" s="29">
        <v>17.586612557785834</v>
      </c>
      <c r="IQ199" s="29">
        <v>29.913513493</v>
      </c>
      <c r="IR199" s="29">
        <v>25.402319460092492</v>
      </c>
      <c r="IS199" s="29">
        <v>18.257147158029621</v>
      </c>
      <c r="IT199" s="29">
        <v>17.529397686490107</v>
      </c>
      <c r="IU199" s="29">
        <v>29.952864536</v>
      </c>
      <c r="IV199" s="29">
        <v>25.37368689148294</v>
      </c>
      <c r="IW199" s="29">
        <v>18.236568367205489</v>
      </c>
      <c r="IX199" s="29">
        <v>17.325639809523445</v>
      </c>
      <c r="IY199" s="29">
        <v>29.999168092000001</v>
      </c>
      <c r="IZ199" s="29">
        <v>25.343621907751306</v>
      </c>
      <c r="JA199" s="29">
        <v>18.21496007142941</v>
      </c>
      <c r="JB199" s="29">
        <v>17.207135837577177</v>
      </c>
      <c r="JC199" s="29">
        <v>30.045051255000001</v>
      </c>
      <c r="JD199" s="29">
        <v>25.312157489789939</v>
      </c>
      <c r="JE199" s="29">
        <v>18.192345974718084</v>
      </c>
      <c r="JF199" s="29">
        <v>17.189337142438248</v>
      </c>
      <c r="JG199" s="29">
        <v>30.090638902999999</v>
      </c>
      <c r="JH199" s="29">
        <v>23.725868483558923</v>
      </c>
      <c r="JI199" s="29">
        <v>17.052248832509374</v>
      </c>
      <c r="JJ199" s="29">
        <v>17.098414649427006</v>
      </c>
      <c r="JK199" s="29">
        <v>30.481494665</v>
      </c>
      <c r="JL199" s="29">
        <v>23.553789680893953</v>
      </c>
      <c r="JM199" s="29">
        <v>16.928572408867527</v>
      </c>
      <c r="JN199" s="29">
        <v>15.753832379915982</v>
      </c>
      <c r="JO199" s="29">
        <v>30.734453764000001</v>
      </c>
      <c r="JP199" s="29">
        <v>25.143569891054742</v>
      </c>
      <c r="JQ199" s="29">
        <v>18.071178748081053</v>
      </c>
      <c r="JR199" s="29">
        <v>14.650852277210035</v>
      </c>
      <c r="JS199" s="29">
        <v>30.774591362999999</v>
      </c>
      <c r="JT199" s="29">
        <v>25.004544427509796</v>
      </c>
      <c r="JU199" s="29">
        <v>17.971258410072512</v>
      </c>
      <c r="JV199" s="29">
        <v>13.787352192336492</v>
      </c>
      <c r="JW199" s="29">
        <v>30.707990333000001</v>
      </c>
      <c r="JX199" s="29">
        <v>24.342193581973774</v>
      </c>
      <c r="JY199" s="29">
        <v>17.495213815948176</v>
      </c>
      <c r="JZ199" s="29">
        <v>13.931174004653764</v>
      </c>
    </row>
    <row r="200" spans="1:286" ht="15" thickBot="1" x14ac:dyDescent="0.35">
      <c r="A200" s="2"/>
      <c r="B200" s="74" t="s">
        <v>691</v>
      </c>
      <c r="C200" s="74" t="s">
        <v>493</v>
      </c>
      <c r="D200" s="74" t="s">
        <v>880</v>
      </c>
      <c r="E200" s="87">
        <v>365510</v>
      </c>
      <c r="F200" s="84">
        <v>401069</v>
      </c>
      <c r="G200" s="22">
        <v>20.637345067947368</v>
      </c>
      <c r="H200" s="22">
        <v>11.911749983059357</v>
      </c>
      <c r="I200" s="22">
        <v>8.5612092506760273</v>
      </c>
      <c r="J200" s="22">
        <v>8.4238309619144225</v>
      </c>
      <c r="K200" s="22">
        <v>20.630498898947369</v>
      </c>
      <c r="L200" s="22">
        <v>11.90547363765091</v>
      </c>
      <c r="M200" s="22">
        <v>8.5566983176521099</v>
      </c>
      <c r="N200" s="22">
        <v>8.457343987313557</v>
      </c>
      <c r="O200" s="22">
        <v>20.679523715947369</v>
      </c>
      <c r="P200" s="22">
        <v>11.897173589389128</v>
      </c>
      <c r="Q200" s="22">
        <v>8.5507329095415567</v>
      </c>
      <c r="R200" s="22">
        <v>8.3263117352277085</v>
      </c>
      <c r="S200" s="22">
        <v>20.739627863947369</v>
      </c>
      <c r="T200" s="22">
        <v>11.880799899123362</v>
      </c>
      <c r="U200" s="22">
        <v>8.5389648159557829</v>
      </c>
      <c r="V200" s="22">
        <v>8.1950319464246544</v>
      </c>
      <c r="W200" s="22">
        <v>20.818285080947369</v>
      </c>
      <c r="X200" s="22">
        <v>11.860277871912565</v>
      </c>
      <c r="Y200" s="22">
        <v>8.52421523092843</v>
      </c>
      <c r="Z200" s="22">
        <v>7.9791354132824317</v>
      </c>
      <c r="AA200" s="22">
        <v>20.919557616947369</v>
      </c>
      <c r="AB200" s="22">
        <v>11.835572981501114</v>
      </c>
      <c r="AC200" s="22">
        <v>8.5064593397597736</v>
      </c>
      <c r="AD200" s="22">
        <v>7.6823323071381289</v>
      </c>
      <c r="AE200" s="22">
        <v>21.03449375694737</v>
      </c>
      <c r="AF200" s="22">
        <v>11.80579769700709</v>
      </c>
      <c r="AG200" s="22">
        <v>8.48505925652983</v>
      </c>
      <c r="AH200" s="22">
        <v>7.3345281939957037</v>
      </c>
      <c r="AI200" s="22">
        <v>21.17984688194737</v>
      </c>
      <c r="AJ200" s="22">
        <v>11.77105857188541</v>
      </c>
      <c r="AK200" s="22">
        <v>8.4600915633046441</v>
      </c>
      <c r="AL200" s="22">
        <v>7.1682203341071258</v>
      </c>
      <c r="AM200" s="22">
        <v>21.343162620947371</v>
      </c>
      <c r="AN200" s="22">
        <v>11.732705608054053</v>
      </c>
      <c r="AO200" s="22">
        <v>8.4325265330436991</v>
      </c>
      <c r="AP200" s="22">
        <v>6.8869086906319108</v>
      </c>
      <c r="AQ200" s="22">
        <v>21.529915883947371</v>
      </c>
      <c r="AR200" s="22">
        <v>11.33968746842338</v>
      </c>
      <c r="AS200" s="22">
        <v>8.1500566577126339</v>
      </c>
      <c r="AT200" s="22">
        <v>6.4650533466803513</v>
      </c>
      <c r="AU200" s="22">
        <v>22.546460827947371</v>
      </c>
      <c r="AV200" s="22">
        <v>11.076550683908124</v>
      </c>
      <c r="AW200" s="22">
        <v>7.9609350696177694</v>
      </c>
      <c r="AX200" s="22">
        <v>4.7969039618216609</v>
      </c>
      <c r="AY200" s="22">
        <v>23.408036559947369</v>
      </c>
      <c r="AZ200" s="22">
        <v>10.487490215713084</v>
      </c>
      <c r="BA200" s="22">
        <v>7.5375657127482016</v>
      </c>
      <c r="BB200" s="22">
        <v>3.4191108858577053</v>
      </c>
      <c r="BC200" s="22">
        <v>23.648598878947368</v>
      </c>
      <c r="BD200" s="22">
        <v>10.666578214919117</v>
      </c>
      <c r="BE200" s="22">
        <v>7.666279783952537</v>
      </c>
      <c r="BF200" s="22">
        <v>2.915917496010529</v>
      </c>
      <c r="BG200" s="22">
        <v>23.753158372947368</v>
      </c>
      <c r="BH200" s="22">
        <v>10.231313131484988</v>
      </c>
      <c r="BI200" s="22">
        <v>7.3534461982835859</v>
      </c>
      <c r="BJ200" s="22">
        <v>2.8500722481685976</v>
      </c>
      <c r="BK200" s="25">
        <v>20.650215075947369</v>
      </c>
      <c r="BL200" s="25">
        <v>11.914098393510526</v>
      </c>
      <c r="BM200" s="25">
        <v>8.5628970995065963</v>
      </c>
      <c r="BN200" s="25">
        <v>8.3838906119451568</v>
      </c>
      <c r="BO200" s="25">
        <v>20.645836885947368</v>
      </c>
      <c r="BP200" s="25">
        <v>11.911499976434191</v>
      </c>
      <c r="BQ200" s="25">
        <v>8.5610295659919853</v>
      </c>
      <c r="BR200" s="25">
        <v>8.4007883520632411</v>
      </c>
      <c r="BS200" s="25">
        <v>20.677814381947371</v>
      </c>
      <c r="BT200" s="25">
        <v>11.908478362698878</v>
      </c>
      <c r="BU200" s="25">
        <v>8.5588578727059836</v>
      </c>
      <c r="BV200" s="25">
        <v>8.3338264160166098</v>
      </c>
      <c r="BW200" s="25">
        <v>20.711823944947369</v>
      </c>
      <c r="BX200" s="25">
        <v>11.903489757712896</v>
      </c>
      <c r="BY200" s="25">
        <v>8.5552724640788131</v>
      </c>
      <c r="BZ200" s="25">
        <v>8.2229365008474726</v>
      </c>
      <c r="CA200" s="25">
        <v>20.753103856947369</v>
      </c>
      <c r="CB200" s="25">
        <v>11.897787512276802</v>
      </c>
      <c r="CC200" s="25">
        <v>8.5511741480088368</v>
      </c>
      <c r="CD200" s="25">
        <v>8.0526795299052623</v>
      </c>
      <c r="CE200" s="25">
        <v>20.80279895294737</v>
      </c>
      <c r="CF200" s="25">
        <v>11.891394488294869</v>
      </c>
      <c r="CG200" s="25">
        <v>8.5465793557967977</v>
      </c>
      <c r="CH200" s="25">
        <v>7.8804766082139945</v>
      </c>
      <c r="CI200" s="25">
        <v>20.857429376947369</v>
      </c>
      <c r="CJ200" s="25">
        <v>11.884305000041905</v>
      </c>
      <c r="CK200" s="25">
        <v>8.5414840010000521</v>
      </c>
      <c r="CL200" s="25">
        <v>7.6258022082479133</v>
      </c>
      <c r="CM200" s="25">
        <v>20.923626942947369</v>
      </c>
      <c r="CN200" s="25">
        <v>11.876461018662157</v>
      </c>
      <c r="CO200" s="25">
        <v>8.5358463771373998</v>
      </c>
      <c r="CP200" s="25">
        <v>7.536593966740929</v>
      </c>
      <c r="CQ200" s="25">
        <v>20.997075648947369</v>
      </c>
      <c r="CR200" s="25">
        <v>11.868135164861158</v>
      </c>
      <c r="CS200" s="25">
        <v>8.5298624220777093</v>
      </c>
      <c r="CT200" s="25">
        <v>7.2950844848127634</v>
      </c>
      <c r="CU200" s="25">
        <v>21.08006923594737</v>
      </c>
      <c r="CV200" s="25">
        <v>11.577231420869179</v>
      </c>
      <c r="CW200" s="25">
        <v>8.3207841734859969</v>
      </c>
      <c r="CX200" s="25">
        <v>6.9869906871771317</v>
      </c>
      <c r="CY200" s="25">
        <v>21.413878046947371</v>
      </c>
      <c r="CZ200" s="25">
        <v>11.532275824529865</v>
      </c>
      <c r="DA200" s="25">
        <v>8.2884737012382441</v>
      </c>
      <c r="DB200" s="25">
        <v>5.7787576775563405</v>
      </c>
      <c r="DC200" s="25">
        <v>21.78019737294737</v>
      </c>
      <c r="DD200" s="25">
        <v>11.151759237371909</v>
      </c>
      <c r="DE200" s="25">
        <v>8.01498893782016</v>
      </c>
      <c r="DF200" s="25">
        <v>4.4994627707694477</v>
      </c>
      <c r="DG200" s="25">
        <v>22.136849634947371</v>
      </c>
      <c r="DH200" s="25">
        <v>11.220903144083858</v>
      </c>
      <c r="DI200" s="25">
        <v>8.064684024991406</v>
      </c>
      <c r="DJ200" s="25">
        <v>3.4431527202443029</v>
      </c>
      <c r="DK200" s="25">
        <v>22.332720568947369</v>
      </c>
      <c r="DL200" s="25">
        <v>11.492531412415239</v>
      </c>
      <c r="DM200" s="25">
        <v>8.2599086096990231</v>
      </c>
      <c r="DN200" s="25">
        <v>3.1047867024106086</v>
      </c>
      <c r="DO200" s="27">
        <v>20.636575324947369</v>
      </c>
      <c r="DP200" s="27">
        <v>11.912231199358342</v>
      </c>
      <c r="DQ200" s="27">
        <v>8.5615551103050738</v>
      </c>
      <c r="DR200" s="27">
        <v>8.4255444677888143</v>
      </c>
      <c r="DS200" s="27">
        <v>20.620559994947371</v>
      </c>
      <c r="DT200" s="27">
        <v>11.90753431775217</v>
      </c>
      <c r="DU200" s="27">
        <v>8.558179369014896</v>
      </c>
      <c r="DV200" s="27">
        <v>8.4847725186599803</v>
      </c>
      <c r="DW200" s="27">
        <v>20.658292667947372</v>
      </c>
      <c r="DX200" s="27">
        <v>11.902087869846325</v>
      </c>
      <c r="DY200" s="27">
        <v>8.5542648996664674</v>
      </c>
      <c r="DZ200" s="27">
        <v>8.4004266974102606</v>
      </c>
      <c r="EA200" s="27">
        <v>20.705135628947371</v>
      </c>
      <c r="EB200" s="27">
        <v>11.890205768843348</v>
      </c>
      <c r="EC200" s="27">
        <v>8.5457249997215534</v>
      </c>
      <c r="ED200" s="27">
        <v>8.3011731667103916</v>
      </c>
      <c r="EE200" s="27">
        <v>20.767994215947368</v>
      </c>
      <c r="EF200" s="27">
        <v>11.876748413037401</v>
      </c>
      <c r="EG200" s="27">
        <v>8.5360529331335737</v>
      </c>
      <c r="EH200" s="27">
        <v>8.1075128913091561</v>
      </c>
      <c r="EI200" s="27">
        <v>20.845930205947369</v>
      </c>
      <c r="EJ200" s="27">
        <v>11.861957638678582</v>
      </c>
      <c r="EK200" s="27">
        <v>8.5254225123771388</v>
      </c>
      <c r="EL200" s="27">
        <v>7.8951832156851562</v>
      </c>
      <c r="EM200" s="27">
        <v>20.932409680947369</v>
      </c>
      <c r="EN200" s="27">
        <v>11.845625295334878</v>
      </c>
      <c r="EO200" s="27">
        <v>8.513684135638357</v>
      </c>
      <c r="EP200" s="27">
        <v>7.6120610785164544</v>
      </c>
      <c r="EQ200" s="27">
        <v>21.039559666947369</v>
      </c>
      <c r="ER200" s="27">
        <v>11.828033825912264</v>
      </c>
      <c r="ES200" s="27">
        <v>8.5010408001949447</v>
      </c>
      <c r="ET200" s="27">
        <v>7.5202224436172997</v>
      </c>
      <c r="EU200" s="27">
        <v>21.161619508947371</v>
      </c>
      <c r="EV200" s="27">
        <v>11.809433647337707</v>
      </c>
      <c r="EW200" s="27">
        <v>8.4876724856229302</v>
      </c>
      <c r="EX200" s="27">
        <v>7.3138345781287182</v>
      </c>
      <c r="EY200" s="27">
        <v>21.303692950947369</v>
      </c>
      <c r="EZ200" s="27">
        <v>11.490643433682729</v>
      </c>
      <c r="FA200" s="27">
        <v>8.2585516822103813</v>
      </c>
      <c r="FB200" s="27">
        <v>6.9699486888080351</v>
      </c>
      <c r="FC200" s="27">
        <v>22.061212318947369</v>
      </c>
      <c r="FD200" s="27">
        <v>11.373524828340129</v>
      </c>
      <c r="FE200" s="27">
        <v>8.1743762345296176</v>
      </c>
      <c r="FF200" s="27">
        <v>5.6525849936386408</v>
      </c>
      <c r="FG200" s="27">
        <v>22.861252136947371</v>
      </c>
      <c r="FH200" s="27">
        <v>10.96052328122809</v>
      </c>
      <c r="FI200" s="27">
        <v>7.8775438907759598</v>
      </c>
      <c r="FJ200" s="27">
        <v>4.6247503257953841</v>
      </c>
      <c r="FK200" s="27">
        <v>23.20466927194737</v>
      </c>
      <c r="FL200" s="27">
        <v>11.23384455423944</v>
      </c>
      <c r="FM200" s="27">
        <v>8.0739852712816926</v>
      </c>
      <c r="FN200" s="27">
        <v>4.3325943899732753</v>
      </c>
      <c r="FO200" s="27">
        <v>23.261108879947372</v>
      </c>
      <c r="FP200" s="27">
        <v>11.119679786892291</v>
      </c>
      <c r="FQ200" s="27">
        <v>7.9919328051282141</v>
      </c>
      <c r="FR200" s="27">
        <v>4.4749237653016092</v>
      </c>
      <c r="FS200" s="28">
        <v>20.637553884947369</v>
      </c>
      <c r="FT200" s="28">
        <v>11.911749934977113</v>
      </c>
      <c r="FU200" s="28">
        <v>8.561209216118371</v>
      </c>
      <c r="FV200" s="28">
        <v>8.4197178667931603</v>
      </c>
      <c r="FW200" s="28">
        <v>20.631898579947368</v>
      </c>
      <c r="FX200" s="28">
        <v>11.905473435705488</v>
      </c>
      <c r="FY200" s="28">
        <v>8.5566981725099591</v>
      </c>
      <c r="FZ200" s="28">
        <v>8.4610302305587233</v>
      </c>
      <c r="GA200" s="28">
        <v>20.691259202947371</v>
      </c>
      <c r="GB200" s="28">
        <v>11.897173167868138</v>
      </c>
      <c r="GC200" s="28">
        <v>8.55073260658612</v>
      </c>
      <c r="GD200" s="28">
        <v>8.3544623808563045</v>
      </c>
      <c r="GE200" s="28">
        <v>20.772939595947371</v>
      </c>
      <c r="GF200" s="28">
        <v>11.880262294574798</v>
      </c>
      <c r="GG200" s="28">
        <v>8.5385784289814985</v>
      </c>
      <c r="GH200" s="28">
        <v>8.2566457688922075</v>
      </c>
      <c r="GI200" s="28">
        <v>20.887160952947369</v>
      </c>
      <c r="GJ200" s="28">
        <v>11.85916919276641</v>
      </c>
      <c r="GK200" s="28">
        <v>8.523418401396615</v>
      </c>
      <c r="GL200" s="28">
        <v>8.0745129866172771</v>
      </c>
      <c r="GM200" s="28">
        <v>21.042708871947369</v>
      </c>
      <c r="GN200" s="28">
        <v>11.833885138320751</v>
      </c>
      <c r="GO200" s="28">
        <v>8.505246253633052</v>
      </c>
      <c r="GP200" s="28">
        <v>7.8804514865791173</v>
      </c>
      <c r="GQ200" s="28">
        <v>21.229440003947371</v>
      </c>
      <c r="GR200" s="28">
        <v>11.803507266928754</v>
      </c>
      <c r="GS200" s="28">
        <v>8.4834130793348272</v>
      </c>
      <c r="GT200" s="28">
        <v>7.6345519122700587</v>
      </c>
      <c r="GU200" s="28">
        <v>21.476069933947372</v>
      </c>
      <c r="GV200" s="28">
        <v>11.768164796211389</v>
      </c>
      <c r="GW200" s="28">
        <v>8.4580117497503782</v>
      </c>
      <c r="GX200" s="28">
        <v>7.583952959741314</v>
      </c>
      <c r="GY200" s="28">
        <v>21.76483506794737</v>
      </c>
      <c r="GZ200" s="28">
        <v>11.729200797632391</v>
      </c>
      <c r="HA200" s="28">
        <v>8.4300075567852595</v>
      </c>
      <c r="HB200" s="28">
        <v>7.4504094116622799</v>
      </c>
      <c r="HC200" s="28">
        <v>22.105072113947369</v>
      </c>
      <c r="HD200" s="28">
        <v>11.636535189341796</v>
      </c>
      <c r="HE200" s="28">
        <v>8.3634069595560341</v>
      </c>
      <c r="HF200" s="28">
        <v>7.2126157132019699</v>
      </c>
      <c r="HG200" s="28">
        <v>23.066980616947369</v>
      </c>
      <c r="HH200" s="28">
        <v>11.370569559412827</v>
      </c>
      <c r="HI200" s="28">
        <v>8.1722522245634384</v>
      </c>
      <c r="HJ200" s="28">
        <v>6.1832454488650814</v>
      </c>
      <c r="HK200" s="28">
        <v>23.969036381947369</v>
      </c>
      <c r="HL200" s="28">
        <v>10.06489467355423</v>
      </c>
      <c r="HM200" s="28">
        <v>7.2338379758522651</v>
      </c>
      <c r="HN200" s="28">
        <v>1.4642398986842089</v>
      </c>
      <c r="HO200" s="28">
        <v>24.271851808947371</v>
      </c>
      <c r="HP200" s="28">
        <v>10.24324926453137</v>
      </c>
      <c r="HQ200" s="28">
        <v>7.3620249321219653</v>
      </c>
      <c r="HR200" s="28">
        <v>-3.2032065021185119</v>
      </c>
      <c r="HS200" s="28">
        <v>24.31756660194737</v>
      </c>
      <c r="HT200" s="28">
        <v>8.9975120832549145</v>
      </c>
      <c r="HU200" s="28">
        <v>6.4666890918447058</v>
      </c>
      <c r="HV200" s="28">
        <v>-6.9452778698050892</v>
      </c>
      <c r="HW200" s="29">
        <v>20.62108262994737</v>
      </c>
      <c r="HX200" s="29">
        <v>11.911686666158625</v>
      </c>
      <c r="HY200" s="29">
        <v>8.5611637435727843</v>
      </c>
      <c r="HZ200" s="29">
        <v>8.4814943281988437</v>
      </c>
      <c r="IA200" s="29">
        <v>20.599366270947371</v>
      </c>
      <c r="IB200" s="29">
        <v>11.906578699209337</v>
      </c>
      <c r="IC200" s="29">
        <v>8.5574925471523962</v>
      </c>
      <c r="ID200" s="29">
        <v>8.5822782998703069</v>
      </c>
      <c r="IE200" s="29">
        <v>20.640966949947369</v>
      </c>
      <c r="IF200" s="29">
        <v>11.900536611087515</v>
      </c>
      <c r="IG200" s="29">
        <v>8.5531499794528116</v>
      </c>
      <c r="IH200" s="29">
        <v>8.5238916036344001</v>
      </c>
      <c r="II200" s="29">
        <v>20.709847545947369</v>
      </c>
      <c r="IJ200" s="29">
        <v>11.882469607084241</v>
      </c>
      <c r="IK200" s="29">
        <v>8.5401648679431847</v>
      </c>
      <c r="IL200" s="29">
        <v>8.4676070811846742</v>
      </c>
      <c r="IM200" s="29">
        <v>20.808887085947369</v>
      </c>
      <c r="IN200" s="29">
        <v>11.862115847487683</v>
      </c>
      <c r="IO200" s="29">
        <v>8.5255362201633105</v>
      </c>
      <c r="IP200" s="29">
        <v>8.3473872132317073</v>
      </c>
      <c r="IQ200" s="29">
        <v>20.950509925947369</v>
      </c>
      <c r="IR200" s="29">
        <v>11.83947505903042</v>
      </c>
      <c r="IS200" s="29">
        <v>8.5092638397105151</v>
      </c>
      <c r="IT200" s="29">
        <v>8.1669984816210732</v>
      </c>
      <c r="IU200" s="29">
        <v>21.123138685947371</v>
      </c>
      <c r="IV200" s="29">
        <v>11.814434797982477</v>
      </c>
      <c r="IW200" s="29">
        <v>8.4912669110620911</v>
      </c>
      <c r="IX200" s="29">
        <v>7.9565967854707242</v>
      </c>
      <c r="IY200" s="29">
        <v>21.35878455294737</v>
      </c>
      <c r="IZ200" s="29">
        <v>11.787645102204577</v>
      </c>
      <c r="JA200" s="29">
        <v>8.4720126292275388</v>
      </c>
      <c r="JB200" s="29">
        <v>7.9372737348670519</v>
      </c>
      <c r="JC200" s="29">
        <v>21.638624177947371</v>
      </c>
      <c r="JD200" s="29">
        <v>11.759246957646893</v>
      </c>
      <c r="JE200" s="29">
        <v>8.451602323585206</v>
      </c>
      <c r="JF200" s="29">
        <v>7.8309594499505408</v>
      </c>
      <c r="JG200" s="29">
        <v>21.985664927947369</v>
      </c>
      <c r="JH200" s="29">
        <v>11.693128063710631</v>
      </c>
      <c r="JI200" s="29">
        <v>8.4040813726572043</v>
      </c>
      <c r="JJ200" s="29">
        <v>7.4070436579170824</v>
      </c>
      <c r="JK200" s="29">
        <v>23.30790884294737</v>
      </c>
      <c r="JL200" s="29">
        <v>11.531012579416656</v>
      </c>
      <c r="JM200" s="29">
        <v>8.287565782102563</v>
      </c>
      <c r="JN200" s="29">
        <v>2.3077195044231154</v>
      </c>
      <c r="JO200" s="29">
        <v>23.865583310947372</v>
      </c>
      <c r="JP200" s="29">
        <v>10.016149530359828</v>
      </c>
      <c r="JQ200" s="29">
        <v>7.1988038816650173</v>
      </c>
      <c r="JR200" s="29">
        <v>-2.4216332908426885</v>
      </c>
      <c r="JS200" s="29">
        <v>23.916938905947369</v>
      </c>
      <c r="JT200" s="29">
        <v>9.9116630887055202</v>
      </c>
      <c r="JU200" s="29">
        <v>7.1237074187495546</v>
      </c>
      <c r="JV200" s="29">
        <v>-6.474738609599946</v>
      </c>
      <c r="JW200" s="29">
        <v>23.790268403947369</v>
      </c>
      <c r="JX200" s="29">
        <v>9.3415576698070577</v>
      </c>
      <c r="JY200" s="29">
        <v>6.7139614290271883</v>
      </c>
      <c r="JZ200" s="29">
        <v>-6.4987635345632278</v>
      </c>
    </row>
    <row r="201" spans="1:286" ht="15" thickBot="1" x14ac:dyDescent="0.35">
      <c r="A201" s="2"/>
      <c r="B201" s="74" t="s">
        <v>692</v>
      </c>
      <c r="C201" s="74" t="s">
        <v>478</v>
      </c>
      <c r="D201" s="74" t="s">
        <v>877</v>
      </c>
      <c r="E201" s="87">
        <v>354934</v>
      </c>
      <c r="F201" s="84">
        <v>405497</v>
      </c>
      <c r="G201" s="22">
        <v>31.781940886000001</v>
      </c>
      <c r="H201" s="22">
        <v>12.55768696061698</v>
      </c>
      <c r="I201" s="22">
        <v>9.1606578033090109</v>
      </c>
      <c r="J201" s="22">
        <v>12.270320746039713</v>
      </c>
      <c r="K201" s="22">
        <v>31.695882057999999</v>
      </c>
      <c r="L201" s="22">
        <v>12.554364054125731</v>
      </c>
      <c r="M201" s="22">
        <v>9.1582337892868289</v>
      </c>
      <c r="N201" s="22">
        <v>12.514544324382813</v>
      </c>
      <c r="O201" s="22">
        <v>31.750322656999998</v>
      </c>
      <c r="P201" s="22">
        <v>12.54989400897133</v>
      </c>
      <c r="Q201" s="22">
        <v>9.1549729535809199</v>
      </c>
      <c r="R201" s="22">
        <v>12.296289847199466</v>
      </c>
      <c r="S201" s="22">
        <v>31.799830329999999</v>
      </c>
      <c r="T201" s="22">
        <v>12.541086545593959</v>
      </c>
      <c r="U201" s="22">
        <v>9.1485480316690815</v>
      </c>
      <c r="V201" s="22">
        <v>12.140413772779961</v>
      </c>
      <c r="W201" s="22">
        <v>31.858422431000001</v>
      </c>
      <c r="X201" s="22">
        <v>12.529943172851674</v>
      </c>
      <c r="Y201" s="22">
        <v>9.1404190963972471</v>
      </c>
      <c r="Z201" s="22">
        <v>11.97606245033108</v>
      </c>
      <c r="AA201" s="22">
        <v>31.929807922999998</v>
      </c>
      <c r="AB201" s="22">
        <v>12.516463142849361</v>
      </c>
      <c r="AC201" s="22">
        <v>9.1305856021863487</v>
      </c>
      <c r="AD201" s="22">
        <v>11.770377838503903</v>
      </c>
      <c r="AE201" s="22">
        <v>32.007443813000002</v>
      </c>
      <c r="AF201" s="22">
        <v>12.500105655569161</v>
      </c>
      <c r="AG201" s="22">
        <v>9.1186530429526425</v>
      </c>
      <c r="AH201" s="22">
        <v>11.616656377216811</v>
      </c>
      <c r="AI201" s="22">
        <v>32.097567030999997</v>
      </c>
      <c r="AJ201" s="22">
        <v>12.480969860112147</v>
      </c>
      <c r="AK201" s="22">
        <v>9.104693746584962</v>
      </c>
      <c r="AL201" s="22">
        <v>11.403310573528884</v>
      </c>
      <c r="AM201" s="22">
        <v>32.197971311000003</v>
      </c>
      <c r="AN201" s="22">
        <v>12.45978949705327</v>
      </c>
      <c r="AO201" s="22">
        <v>9.0892429666172241</v>
      </c>
      <c r="AP201" s="22">
        <v>11.220233003134126</v>
      </c>
      <c r="AQ201" s="22">
        <v>32.313894861000001</v>
      </c>
      <c r="AR201" s="22">
        <v>12.131756977859645</v>
      </c>
      <c r="AS201" s="22">
        <v>8.8499478108999039</v>
      </c>
      <c r="AT201" s="22">
        <v>11.0063495354973</v>
      </c>
      <c r="AU201" s="22">
        <v>32.920591559000002</v>
      </c>
      <c r="AV201" s="22">
        <v>11.979380762822784</v>
      </c>
      <c r="AW201" s="22">
        <v>8.7387914834891482</v>
      </c>
      <c r="AX201" s="22">
        <v>10.036115473562084</v>
      </c>
      <c r="AY201" s="22">
        <v>33.387585858999998</v>
      </c>
      <c r="AZ201" s="22">
        <v>11.503185324010031</v>
      </c>
      <c r="BA201" s="22">
        <v>8.3914135407086832</v>
      </c>
      <c r="BB201" s="22">
        <v>8.8363786406615574</v>
      </c>
      <c r="BC201" s="22">
        <v>33.609992284999997</v>
      </c>
      <c r="BD201" s="22">
        <v>11.365056831070424</v>
      </c>
      <c r="BE201" s="22">
        <v>8.2906507282038913</v>
      </c>
      <c r="BF201" s="22">
        <v>8.1700430427339228</v>
      </c>
      <c r="BG201" s="22">
        <v>33.705966885999999</v>
      </c>
      <c r="BH201" s="22">
        <v>11.249040483680272</v>
      </c>
      <c r="BI201" s="22">
        <v>8.2060184180209657</v>
      </c>
      <c r="BJ201" s="22">
        <v>7.7725278885207487</v>
      </c>
      <c r="BK201" s="25">
        <v>31.793325511999999</v>
      </c>
      <c r="BL201" s="25">
        <v>12.55900932480937</v>
      </c>
      <c r="BM201" s="25">
        <v>9.161622449576738</v>
      </c>
      <c r="BN201" s="25">
        <v>12.216810904956644</v>
      </c>
      <c r="BO201" s="25">
        <v>31.714597443999999</v>
      </c>
      <c r="BP201" s="25">
        <v>12.557767253010256</v>
      </c>
      <c r="BQ201" s="25">
        <v>9.1607163754920364</v>
      </c>
      <c r="BR201" s="25">
        <v>12.451449137779274</v>
      </c>
      <c r="BS201" s="25">
        <v>31.730572981000002</v>
      </c>
      <c r="BT201" s="25">
        <v>12.556300732142677</v>
      </c>
      <c r="BU201" s="25">
        <v>9.1596465689367808</v>
      </c>
      <c r="BV201" s="25">
        <v>12.364672406644738</v>
      </c>
      <c r="BW201" s="25">
        <v>31.737178683</v>
      </c>
      <c r="BX201" s="25">
        <v>12.553779635992212</v>
      </c>
      <c r="BY201" s="25">
        <v>9.15780746439499</v>
      </c>
      <c r="BZ201" s="25">
        <v>12.3210130493375</v>
      </c>
      <c r="CA201" s="25">
        <v>31.749942375</v>
      </c>
      <c r="CB201" s="25">
        <v>12.550861650398355</v>
      </c>
      <c r="CC201" s="25">
        <v>9.1556788345299402</v>
      </c>
      <c r="CD201" s="25">
        <v>12.259656588372723</v>
      </c>
      <c r="CE201" s="25">
        <v>31.772375574999998</v>
      </c>
      <c r="CF201" s="25">
        <v>12.547577348046252</v>
      </c>
      <c r="CG201" s="25">
        <v>9.1532829816897987</v>
      </c>
      <c r="CH201" s="25">
        <v>12.154466335306356</v>
      </c>
      <c r="CI201" s="25">
        <v>31.798317196999999</v>
      </c>
      <c r="CJ201" s="25">
        <v>12.543890654829816</v>
      </c>
      <c r="CK201" s="25">
        <v>9.1505935903164133</v>
      </c>
      <c r="CL201" s="25">
        <v>12.085746854848828</v>
      </c>
      <c r="CM201" s="25">
        <v>31.828206764000001</v>
      </c>
      <c r="CN201" s="25">
        <v>12.539791207003164</v>
      </c>
      <c r="CO201" s="25">
        <v>9.1476031002014544</v>
      </c>
      <c r="CP201" s="25">
        <v>11.958965850963519</v>
      </c>
      <c r="CQ201" s="25">
        <v>31.864044280999998</v>
      </c>
      <c r="CR201" s="25">
        <v>12.5354086016244</v>
      </c>
      <c r="CS201" s="25">
        <v>9.1444060505944922</v>
      </c>
      <c r="CT201" s="25">
        <v>11.84631482707851</v>
      </c>
      <c r="CU201" s="25">
        <v>31.908946976999999</v>
      </c>
      <c r="CV201" s="25">
        <v>12.486023423254668</v>
      </c>
      <c r="CW201" s="25">
        <v>9.108380250539172</v>
      </c>
      <c r="CX201" s="25">
        <v>11.690745697764921</v>
      </c>
      <c r="CY201" s="25">
        <v>32.114389486</v>
      </c>
      <c r="CZ201" s="25">
        <v>12.461056075606161</v>
      </c>
      <c r="DA201" s="25">
        <v>9.0901669180376103</v>
      </c>
      <c r="DB201" s="25">
        <v>11.025302079618157</v>
      </c>
      <c r="DC201" s="25">
        <v>32.280658142999997</v>
      </c>
      <c r="DD201" s="25">
        <v>12.126355977064392</v>
      </c>
      <c r="DE201" s="25">
        <v>8.8460078560152287</v>
      </c>
      <c r="DF201" s="25">
        <v>10.406966877989358</v>
      </c>
      <c r="DG201" s="25">
        <v>32.426519126999999</v>
      </c>
      <c r="DH201" s="25">
        <v>12.088504164949729</v>
      </c>
      <c r="DI201" s="25">
        <v>8.8183954860696296</v>
      </c>
      <c r="DJ201" s="25">
        <v>9.9293529343904865</v>
      </c>
      <c r="DK201" s="25">
        <v>32.485171246</v>
      </c>
      <c r="DL201" s="25">
        <v>12.033122719038996</v>
      </c>
      <c r="DM201" s="25">
        <v>8.7779954923262142</v>
      </c>
      <c r="DN201" s="25">
        <v>9.7655375990606039</v>
      </c>
      <c r="DO201" s="27">
        <v>31.781647774</v>
      </c>
      <c r="DP201" s="27">
        <v>12.55795655519281</v>
      </c>
      <c r="DQ201" s="27">
        <v>9.1608544687986484</v>
      </c>
      <c r="DR201" s="27">
        <v>12.271449605099638</v>
      </c>
      <c r="DS201" s="27">
        <v>31.691949171000001</v>
      </c>
      <c r="DT201" s="27">
        <v>12.555518445733206</v>
      </c>
      <c r="DU201" s="27">
        <v>9.1590759018924572</v>
      </c>
      <c r="DV201" s="27">
        <v>12.537914286608233</v>
      </c>
      <c r="DW201" s="27">
        <v>31.740493376</v>
      </c>
      <c r="DX201" s="27">
        <v>12.552647466265272</v>
      </c>
      <c r="DY201" s="27">
        <v>9.1569815623418265</v>
      </c>
      <c r="DZ201" s="27">
        <v>12.346854808786992</v>
      </c>
      <c r="EA201" s="27">
        <v>31.783551586000002</v>
      </c>
      <c r="EB201" s="27">
        <v>12.546358024022885</v>
      </c>
      <c r="EC201" s="27">
        <v>9.1523935017907974</v>
      </c>
      <c r="ED201" s="27">
        <v>12.216316559694514</v>
      </c>
      <c r="EE201" s="27">
        <v>31.834278742000002</v>
      </c>
      <c r="EF201" s="27">
        <v>12.539177478861998</v>
      </c>
      <c r="EG201" s="27">
        <v>9.1471553940671058</v>
      </c>
      <c r="EH201" s="27">
        <v>12.053738988498298</v>
      </c>
      <c r="EI201" s="27">
        <v>31.893917050999999</v>
      </c>
      <c r="EJ201" s="27">
        <v>12.531261347173364</v>
      </c>
      <c r="EK201" s="27">
        <v>9.1413806862126332</v>
      </c>
      <c r="EL201" s="27">
        <v>11.910695068288025</v>
      </c>
      <c r="EM201" s="27">
        <v>31.956993208</v>
      </c>
      <c r="EN201" s="27">
        <v>12.522451172503484</v>
      </c>
      <c r="EO201" s="27">
        <v>9.1349537864506569</v>
      </c>
      <c r="EP201" s="27">
        <v>11.766380122223355</v>
      </c>
      <c r="EQ201" s="27">
        <v>32.027369753000002</v>
      </c>
      <c r="ER201" s="27">
        <v>12.512945572819634</v>
      </c>
      <c r="ES201" s="27">
        <v>9.1280195838230487</v>
      </c>
      <c r="ET201" s="27">
        <v>11.610059387633815</v>
      </c>
      <c r="EU201" s="27">
        <v>32.106099157000003</v>
      </c>
      <c r="EV201" s="27">
        <v>12.502860380277866</v>
      </c>
      <c r="EW201" s="27">
        <v>9.1206625762749738</v>
      </c>
      <c r="EX201" s="27">
        <v>11.477172964663431</v>
      </c>
      <c r="EY201" s="27">
        <v>32.198226294000001</v>
      </c>
      <c r="EZ201" s="27">
        <v>12.438217598354015</v>
      </c>
      <c r="FA201" s="27">
        <v>9.0735065668509876</v>
      </c>
      <c r="FB201" s="27">
        <v>11.315872706363308</v>
      </c>
      <c r="FC201" s="27">
        <v>32.669466135999997</v>
      </c>
      <c r="FD201" s="27">
        <v>12.367897352160545</v>
      </c>
      <c r="FE201" s="27">
        <v>9.0222089262868383</v>
      </c>
      <c r="FF201" s="27">
        <v>10.56853423937542</v>
      </c>
      <c r="FG201" s="27">
        <v>33.083148033999997</v>
      </c>
      <c r="FH201" s="27">
        <v>11.994005352407244</v>
      </c>
      <c r="FI201" s="27">
        <v>8.74945991798009</v>
      </c>
      <c r="FJ201" s="27">
        <v>10.041871788935651</v>
      </c>
      <c r="FK201" s="27">
        <v>33.297619644999997</v>
      </c>
      <c r="FL201" s="27">
        <v>11.908766832611857</v>
      </c>
      <c r="FM201" s="27">
        <v>8.6872796045230825</v>
      </c>
      <c r="FN201" s="27">
        <v>9.9261548172252354</v>
      </c>
      <c r="FO201" s="27">
        <v>33.386157132999998</v>
      </c>
      <c r="FP201" s="27">
        <v>11.826345424956513</v>
      </c>
      <c r="FQ201" s="27">
        <v>8.6271543351509798</v>
      </c>
      <c r="FR201" s="27">
        <v>10.083828089750476</v>
      </c>
      <c r="FS201" s="28">
        <v>31.784396331</v>
      </c>
      <c r="FT201" s="28">
        <v>12.5576869337725</v>
      </c>
      <c r="FU201" s="28">
        <v>9.1606577837263359</v>
      </c>
      <c r="FV201" s="28">
        <v>12.269324212467959</v>
      </c>
      <c r="FW201" s="28">
        <v>31.69523882</v>
      </c>
      <c r="FX201" s="28">
        <v>12.554363941418389</v>
      </c>
      <c r="FY201" s="28">
        <v>9.1582337070683906</v>
      </c>
      <c r="FZ201" s="28">
        <v>12.54354910962231</v>
      </c>
      <c r="GA201" s="28">
        <v>31.749919534</v>
      </c>
      <c r="GB201" s="28">
        <v>12.549893773687357</v>
      </c>
      <c r="GC201" s="28">
        <v>9.1549727819445366</v>
      </c>
      <c r="GD201" s="28">
        <v>12.368084111643835</v>
      </c>
      <c r="GE201" s="28">
        <v>31.806416681000002</v>
      </c>
      <c r="GF201" s="28">
        <v>12.540796735742759</v>
      </c>
      <c r="GG201" s="28">
        <v>9.1483366194175098</v>
      </c>
      <c r="GH201" s="28">
        <v>12.261169410606202</v>
      </c>
      <c r="GI201" s="28">
        <v>31.881008576999999</v>
      </c>
      <c r="GJ201" s="28">
        <v>12.529344702402522</v>
      </c>
      <c r="GK201" s="28">
        <v>9.139982520536801</v>
      </c>
      <c r="GL201" s="28">
        <v>12.126992918473615</v>
      </c>
      <c r="GM201" s="28">
        <v>31.978053633999998</v>
      </c>
      <c r="GN201" s="28">
        <v>12.515551456136048</v>
      </c>
      <c r="GO201" s="28">
        <v>9.1299205394219491</v>
      </c>
      <c r="GP201" s="28">
        <v>11.968485370998451</v>
      </c>
      <c r="GQ201" s="28">
        <v>32.091572221999996</v>
      </c>
      <c r="GR201" s="28">
        <v>12.498867561687783</v>
      </c>
      <c r="GS201" s="28">
        <v>9.1177498707035447</v>
      </c>
      <c r="GT201" s="28">
        <v>11.857935433832791</v>
      </c>
      <c r="GU201" s="28">
        <v>32.236400881000002</v>
      </c>
      <c r="GV201" s="28">
        <v>12.47940493191965</v>
      </c>
      <c r="GW201" s="28">
        <v>9.1035521532562562</v>
      </c>
      <c r="GX201" s="28">
        <v>11.711455641297404</v>
      </c>
      <c r="GY201" s="28">
        <v>32.40566063</v>
      </c>
      <c r="GZ201" s="28">
        <v>12.457893402916419</v>
      </c>
      <c r="HA201" s="28">
        <v>9.0878597923427709</v>
      </c>
      <c r="HB201" s="28">
        <v>11.615936530602669</v>
      </c>
      <c r="HC201" s="28">
        <v>32.604600562000002</v>
      </c>
      <c r="HD201" s="28">
        <v>12.388814394323294</v>
      </c>
      <c r="HE201" s="28">
        <v>9.0374676173269375</v>
      </c>
      <c r="HF201" s="28">
        <v>11.508647774831754</v>
      </c>
      <c r="HG201" s="28">
        <v>33.546863350999999</v>
      </c>
      <c r="HH201" s="28">
        <v>12.234909812486565</v>
      </c>
      <c r="HI201" s="28">
        <v>8.9251963676143742</v>
      </c>
      <c r="HJ201" s="28">
        <v>10.767696082868277</v>
      </c>
      <c r="HK201" s="28">
        <v>34.321568208000002</v>
      </c>
      <c r="HL201" s="28">
        <v>11.46535223886735</v>
      </c>
      <c r="HM201" s="28">
        <v>8.3638148318284191</v>
      </c>
      <c r="HN201" s="28">
        <v>7.9530785142837672</v>
      </c>
      <c r="HO201" s="28">
        <v>34.690859797000002</v>
      </c>
      <c r="HP201" s="28">
        <v>11.326835261095527</v>
      </c>
      <c r="HQ201" s="28">
        <v>8.2627686250472081</v>
      </c>
      <c r="HR201" s="28">
        <v>5.3585218605555198</v>
      </c>
      <c r="HS201" s="28">
        <v>34.796512432</v>
      </c>
      <c r="HT201" s="28">
        <v>10.660694728364744</v>
      </c>
      <c r="HU201" s="28">
        <v>7.7768283807650818</v>
      </c>
      <c r="HV201" s="28">
        <v>3.3212616459678372</v>
      </c>
      <c r="HW201" s="29">
        <v>31.773584425999999</v>
      </c>
      <c r="HX201" s="29">
        <v>12.557432639326656</v>
      </c>
      <c r="HY201" s="29">
        <v>9.1604722794685092</v>
      </c>
      <c r="HZ201" s="29">
        <v>12.306930387999232</v>
      </c>
      <c r="IA201" s="29">
        <v>31.674046775000001</v>
      </c>
      <c r="IB201" s="29">
        <v>12.554572093400242</v>
      </c>
      <c r="IC201" s="29">
        <v>9.1583855510411567</v>
      </c>
      <c r="ID201" s="29">
        <v>12.617227441282557</v>
      </c>
      <c r="IE201" s="29">
        <v>31.718336047000001</v>
      </c>
      <c r="IF201" s="29">
        <v>12.551188699110019</v>
      </c>
      <c r="IG201" s="29">
        <v>9.1559174120117639</v>
      </c>
      <c r="IH201" s="29">
        <v>12.477767793096035</v>
      </c>
      <c r="II201" s="29">
        <v>31.767282807000001</v>
      </c>
      <c r="IJ201" s="29">
        <v>12.541454501187982</v>
      </c>
      <c r="IK201" s="29">
        <v>9.1488164501520579</v>
      </c>
      <c r="IL201" s="29">
        <v>12.355358414515159</v>
      </c>
      <c r="IM201" s="29">
        <v>31.835160636000001</v>
      </c>
      <c r="IN201" s="29">
        <v>12.530446668792774</v>
      </c>
      <c r="IO201" s="29">
        <v>9.1407863896763555</v>
      </c>
      <c r="IP201" s="29">
        <v>12.230063262137929</v>
      </c>
      <c r="IQ201" s="29">
        <v>31.929663345999998</v>
      </c>
      <c r="IR201" s="29">
        <v>12.518167418133631</v>
      </c>
      <c r="IS201" s="29">
        <v>9.1318288472784417</v>
      </c>
      <c r="IT201" s="29">
        <v>12.081609045131184</v>
      </c>
      <c r="IU201" s="29">
        <v>32.042092232999998</v>
      </c>
      <c r="IV201" s="29">
        <v>12.504548959673455</v>
      </c>
      <c r="IW201" s="29">
        <v>9.1218943714348004</v>
      </c>
      <c r="IX201" s="29">
        <v>11.963189350438318</v>
      </c>
      <c r="IY201" s="29">
        <v>32.18811127</v>
      </c>
      <c r="IZ201" s="29">
        <v>12.48995606564568</v>
      </c>
      <c r="JA201" s="29">
        <v>9.1112490584111807</v>
      </c>
      <c r="JB201" s="29">
        <v>11.820541361712097</v>
      </c>
      <c r="JC201" s="29">
        <v>32.361410137</v>
      </c>
      <c r="JD201" s="29">
        <v>12.474467621753336</v>
      </c>
      <c r="JE201" s="29">
        <v>9.0999504542296563</v>
      </c>
      <c r="JF201" s="29">
        <v>11.692936344237097</v>
      </c>
      <c r="JG201" s="29">
        <v>32.619666663000004</v>
      </c>
      <c r="JH201" s="29">
        <v>12.41522553133351</v>
      </c>
      <c r="JI201" s="29">
        <v>9.0567341740666993</v>
      </c>
      <c r="JJ201" s="29">
        <v>11.410705572459179</v>
      </c>
      <c r="JK201" s="29">
        <v>33.796795043000003</v>
      </c>
      <c r="JL201" s="29">
        <v>12.314572664448423</v>
      </c>
      <c r="JM201" s="29">
        <v>8.9833093090140839</v>
      </c>
      <c r="JN201" s="29">
        <v>7.9361242803386389</v>
      </c>
      <c r="JO201" s="29">
        <v>34.585730925999997</v>
      </c>
      <c r="JP201" s="29">
        <v>11.250564699855813</v>
      </c>
      <c r="JQ201" s="29">
        <v>8.2071303125001158</v>
      </c>
      <c r="JR201" s="29">
        <v>4.9128558209129736</v>
      </c>
      <c r="JS201" s="29">
        <v>34.920165033000004</v>
      </c>
      <c r="JT201" s="29">
        <v>11.155277643813591</v>
      </c>
      <c r="JU201" s="29">
        <v>8.1376197317518404</v>
      </c>
      <c r="JV201" s="29">
        <v>2.4234274175965211</v>
      </c>
      <c r="JW201" s="29">
        <v>35.001667986000001</v>
      </c>
      <c r="JX201" s="29">
        <v>10.607132294763318</v>
      </c>
      <c r="JY201" s="29">
        <v>7.7377553311760989</v>
      </c>
      <c r="JZ201" s="29">
        <v>2.5954812694733604</v>
      </c>
    </row>
    <row r="202" spans="1:286" ht="15" thickBot="1" x14ac:dyDescent="0.35">
      <c r="A202" s="2"/>
      <c r="B202" s="74" t="s">
        <v>693</v>
      </c>
      <c r="C202" s="74" t="s">
        <v>536</v>
      </c>
      <c r="D202" s="74" t="s">
        <v>872</v>
      </c>
      <c r="E202" s="87">
        <v>383136</v>
      </c>
      <c r="F202" s="84">
        <v>397725</v>
      </c>
      <c r="G202" s="22">
        <v>32.418730716473682</v>
      </c>
      <c r="H202" s="22">
        <v>6.6802956407211154</v>
      </c>
      <c r="I202" s="22">
        <v>4.8731826634557551</v>
      </c>
      <c r="J202" s="22">
        <v>8.8474719947372442</v>
      </c>
      <c r="K202" s="22">
        <v>32.342055619473683</v>
      </c>
      <c r="L202" s="22">
        <v>6.6732269227171948</v>
      </c>
      <c r="M202" s="22">
        <v>4.8680261320861575</v>
      </c>
      <c r="N202" s="22">
        <v>7.6024675977606826</v>
      </c>
      <c r="O202" s="22">
        <v>32.451899042473684</v>
      </c>
      <c r="P202" s="22">
        <v>6.6637535218031561</v>
      </c>
      <c r="Q202" s="22">
        <v>4.8611154180128393</v>
      </c>
      <c r="R202" s="22">
        <v>6.0297746927360478</v>
      </c>
      <c r="S202" s="22">
        <v>32.555281433473688</v>
      </c>
      <c r="T202" s="22">
        <v>6.6342559164164223</v>
      </c>
      <c r="U202" s="22">
        <v>4.839597325563779</v>
      </c>
      <c r="V202" s="22">
        <v>5.6629423677871138</v>
      </c>
      <c r="W202" s="22">
        <v>32.670001368473685</v>
      </c>
      <c r="X202" s="22">
        <v>6.5999309761459664</v>
      </c>
      <c r="Y202" s="22">
        <v>4.8145577595256386</v>
      </c>
      <c r="Z202" s="22">
        <v>5.3325019825188349</v>
      </c>
      <c r="AA202" s="22">
        <v>32.797440929473687</v>
      </c>
      <c r="AB202" s="22">
        <v>6.5608350362457539</v>
      </c>
      <c r="AC202" s="22">
        <v>4.7860378156818566</v>
      </c>
      <c r="AD202" s="22">
        <v>4.9684809137652159</v>
      </c>
      <c r="AE202" s="22">
        <v>32.929431762473683</v>
      </c>
      <c r="AF202" s="22">
        <v>6.5158364956970418</v>
      </c>
      <c r="AG202" s="22">
        <v>4.7532120068439836</v>
      </c>
      <c r="AH202" s="22">
        <v>4.5784344519982518</v>
      </c>
      <c r="AI202" s="22">
        <v>33.072614991473685</v>
      </c>
      <c r="AJ202" s="22">
        <v>6.4652129351111691</v>
      </c>
      <c r="AK202" s="22">
        <v>4.716282824203371</v>
      </c>
      <c r="AL202" s="22">
        <v>4.1502463228080231</v>
      </c>
      <c r="AM202" s="22">
        <v>33.221139847473687</v>
      </c>
      <c r="AN202" s="22">
        <v>6.4104363841983627</v>
      </c>
      <c r="AO202" s="22">
        <v>4.6763240929392893</v>
      </c>
      <c r="AP202" s="22">
        <v>3.7378222988446801</v>
      </c>
      <c r="AQ202" s="22">
        <v>32.003110192544305</v>
      </c>
      <c r="AR202" s="22">
        <v>5.1912185045472938</v>
      </c>
      <c r="AS202" s="22">
        <v>3.7869216243010131</v>
      </c>
      <c r="AT202" s="22">
        <v>3.2831420260464625</v>
      </c>
      <c r="AU202" s="22">
        <v>29.715786050619741</v>
      </c>
      <c r="AV202" s="22">
        <v>4.8201920843019641</v>
      </c>
      <c r="AW202" s="22">
        <v>3.5162630163492827</v>
      </c>
      <c r="AX202" s="22">
        <v>0.94371041814327583</v>
      </c>
      <c r="AY202" s="22">
        <v>24.67572505729914</v>
      </c>
      <c r="AZ202" s="22">
        <v>4.0026447354612156</v>
      </c>
      <c r="BA202" s="22">
        <v>2.9198736076771117</v>
      </c>
      <c r="BB202" s="22">
        <v>-2.0210084489513527</v>
      </c>
      <c r="BC202" s="22">
        <v>24.871412897774754</v>
      </c>
      <c r="BD202" s="22">
        <v>4.0343872233781735</v>
      </c>
      <c r="BE202" s="22">
        <v>2.9430293106775816</v>
      </c>
      <c r="BF202" s="22">
        <v>-3.9456917326612455</v>
      </c>
      <c r="BG202" s="22">
        <v>25.66290578164466</v>
      </c>
      <c r="BH202" s="22">
        <v>4.1627751356855276</v>
      </c>
      <c r="BI202" s="22">
        <v>3.036686505224429</v>
      </c>
      <c r="BJ202" s="22">
        <v>-5.5809178533123713</v>
      </c>
      <c r="BK202" s="25">
        <v>32.463083979473687</v>
      </c>
      <c r="BL202" s="25">
        <v>6.6832829510997369</v>
      </c>
      <c r="BM202" s="25">
        <v>4.8753618647861154</v>
      </c>
      <c r="BN202" s="25">
        <v>8.757591956642127</v>
      </c>
      <c r="BO202" s="25">
        <v>32.427227051473686</v>
      </c>
      <c r="BP202" s="25">
        <v>6.680859971465571</v>
      </c>
      <c r="BQ202" s="25">
        <v>4.8735943348769375</v>
      </c>
      <c r="BR202" s="25">
        <v>8.108623308447882</v>
      </c>
      <c r="BS202" s="25">
        <v>32.526040827473686</v>
      </c>
      <c r="BT202" s="25">
        <v>6.6780336773985152</v>
      </c>
      <c r="BU202" s="25">
        <v>4.8715325927041144</v>
      </c>
      <c r="BV202" s="25">
        <v>7.2404126666572388</v>
      </c>
      <c r="BW202" s="25">
        <v>32.620294241473687</v>
      </c>
      <c r="BX202" s="25">
        <v>6.6698326754601851</v>
      </c>
      <c r="BY202" s="25">
        <v>4.8655500759685939</v>
      </c>
      <c r="BZ202" s="25">
        <v>6.960634231147715</v>
      </c>
      <c r="CA202" s="25">
        <v>32.728871887473687</v>
      </c>
      <c r="CB202" s="25">
        <v>6.6608230294448791</v>
      </c>
      <c r="CC202" s="25">
        <v>4.8589776646372709</v>
      </c>
      <c r="CD202" s="25">
        <v>6.6826427815830804</v>
      </c>
      <c r="CE202" s="25">
        <v>32.853697097473685</v>
      </c>
      <c r="CF202" s="25">
        <v>6.6511134721700085</v>
      </c>
      <c r="CG202" s="25">
        <v>4.8518946777866141</v>
      </c>
      <c r="CH202" s="25">
        <v>6.3695182138497408</v>
      </c>
      <c r="CI202" s="25">
        <v>32.990583436473685</v>
      </c>
      <c r="CJ202" s="25">
        <v>6.6405439823067729</v>
      </c>
      <c r="CK202" s="25">
        <v>4.8441843820851602</v>
      </c>
      <c r="CL202" s="25">
        <v>6.0254464683293456</v>
      </c>
      <c r="CM202" s="25">
        <v>33.142101248473686</v>
      </c>
      <c r="CN202" s="25">
        <v>6.6291435162262733</v>
      </c>
      <c r="CO202" s="25">
        <v>4.8358679008024827</v>
      </c>
      <c r="CP202" s="25">
        <v>5.6373702568686426</v>
      </c>
      <c r="CQ202" s="25">
        <v>33.307457944473683</v>
      </c>
      <c r="CR202" s="25">
        <v>6.6171285024189377</v>
      </c>
      <c r="CS202" s="25">
        <v>4.8271031155091233</v>
      </c>
      <c r="CT202" s="25">
        <v>5.2177176319333718</v>
      </c>
      <c r="CU202" s="25">
        <v>33.462016853473685</v>
      </c>
      <c r="CV202" s="25">
        <v>5.7466609766967984</v>
      </c>
      <c r="CW202" s="25">
        <v>4.1921091745834111</v>
      </c>
      <c r="CX202" s="25">
        <v>4.7885101509593753</v>
      </c>
      <c r="CY202" s="25">
        <v>33.910510991473686</v>
      </c>
      <c r="CZ202" s="25">
        <v>5.6906419652136453</v>
      </c>
      <c r="DA202" s="25">
        <v>4.1512440856314257</v>
      </c>
      <c r="DB202" s="25">
        <v>3.0365687951207931</v>
      </c>
      <c r="DC202" s="25">
        <v>31.290148424647708</v>
      </c>
      <c r="DD202" s="25">
        <v>5.0755691098393445</v>
      </c>
      <c r="DE202" s="25">
        <v>3.7025570009908546</v>
      </c>
      <c r="DF202" s="25">
        <v>1.1841877440151762</v>
      </c>
      <c r="DG202" s="25">
        <v>32.379163391439221</v>
      </c>
      <c r="DH202" s="25">
        <v>5.2522180234394389</v>
      </c>
      <c r="DI202" s="25">
        <v>3.8314199240667186</v>
      </c>
      <c r="DJ202" s="25">
        <v>-0.45072041302080734</v>
      </c>
      <c r="DK202" s="25">
        <v>34.619701320473681</v>
      </c>
      <c r="DL202" s="25">
        <v>5.6252365582862733</v>
      </c>
      <c r="DM202" s="25">
        <v>4.1035317518850212</v>
      </c>
      <c r="DN202" s="25">
        <v>-1.1928502112473822</v>
      </c>
      <c r="DO202" s="27">
        <v>32.418346480473687</v>
      </c>
      <c r="DP202" s="27">
        <v>6.6808701656964464</v>
      </c>
      <c r="DQ202" s="27">
        <v>4.8736017714264319</v>
      </c>
      <c r="DR202" s="27">
        <v>8.8496004907586645</v>
      </c>
      <c r="DS202" s="27">
        <v>32.337168119473688</v>
      </c>
      <c r="DT202" s="27">
        <v>6.6756893572236766</v>
      </c>
      <c r="DU202" s="27">
        <v>4.8698224437753792</v>
      </c>
      <c r="DV202" s="27">
        <v>7.6384718086265764</v>
      </c>
      <c r="DW202" s="27">
        <v>32.440255559473684</v>
      </c>
      <c r="DX202" s="27">
        <v>6.6696118697206384</v>
      </c>
      <c r="DY202" s="27">
        <v>4.8653890012557639</v>
      </c>
      <c r="DZ202" s="27">
        <v>6.108358178525588</v>
      </c>
      <c r="EA202" s="27">
        <v>32.536815273473685</v>
      </c>
      <c r="EB202" s="27">
        <v>6.6454280713762373</v>
      </c>
      <c r="EC202" s="27">
        <v>4.8477472570625793</v>
      </c>
      <c r="ED202" s="27">
        <v>5.7799857840698188</v>
      </c>
      <c r="EE202" s="27">
        <v>32.643670135473684</v>
      </c>
      <c r="EF202" s="27">
        <v>6.619393578674849</v>
      </c>
      <c r="EG202" s="27">
        <v>4.8287554571022753</v>
      </c>
      <c r="EH202" s="27">
        <v>5.4898648062479296</v>
      </c>
      <c r="EI202" s="27">
        <v>32.759679741473683</v>
      </c>
      <c r="EJ202" s="27">
        <v>6.5918528488749182</v>
      </c>
      <c r="EK202" s="27">
        <v>4.8086648781491776</v>
      </c>
      <c r="EL202" s="27">
        <v>5.1798488357547647</v>
      </c>
      <c r="EM202" s="27">
        <v>32.878073292473687</v>
      </c>
      <c r="EN202" s="27">
        <v>6.5624350472132207</v>
      </c>
      <c r="EO202" s="27">
        <v>4.7872050014064635</v>
      </c>
      <c r="EP202" s="27">
        <v>4.8606140754007399</v>
      </c>
      <c r="EQ202" s="27">
        <v>33.003291412473686</v>
      </c>
      <c r="ER202" s="27">
        <v>6.5316006293623792</v>
      </c>
      <c r="ES202" s="27">
        <v>4.7647117228766147</v>
      </c>
      <c r="ET202" s="27">
        <v>4.5190682897998435</v>
      </c>
      <c r="EU202" s="27">
        <v>33.132921729473686</v>
      </c>
      <c r="EV202" s="27">
        <v>6.4995636348514543</v>
      </c>
      <c r="EW202" s="27">
        <v>4.7413411814161153</v>
      </c>
      <c r="EX202" s="27">
        <v>4.1609820392961545</v>
      </c>
      <c r="EY202" s="27">
        <v>33.268715206473686</v>
      </c>
      <c r="EZ202" s="27">
        <v>5.5508078453736891</v>
      </c>
      <c r="FA202" s="27">
        <v>4.0492370420494277</v>
      </c>
      <c r="FB202" s="27">
        <v>3.7883525743208537</v>
      </c>
      <c r="FC202" s="27">
        <v>32.962196309543792</v>
      </c>
      <c r="FD202" s="27">
        <v>5.3467916837810447</v>
      </c>
      <c r="FE202" s="27">
        <v>3.9004100925836491</v>
      </c>
      <c r="FF202" s="27">
        <v>1.7774112494564562</v>
      </c>
      <c r="FG202" s="27">
        <v>28.962271113096893</v>
      </c>
      <c r="FH202" s="27">
        <v>4.6979645675516482</v>
      </c>
      <c r="FI202" s="27">
        <v>3.4270997445931557</v>
      </c>
      <c r="FJ202" s="27">
        <v>-3.8227048529009267E-2</v>
      </c>
      <c r="FK202" s="27">
        <v>29.834097446949777</v>
      </c>
      <c r="FL202" s="27">
        <v>4.8393833537202218</v>
      </c>
      <c r="FM202" s="27">
        <v>3.5302627801993549</v>
      </c>
      <c r="FN202" s="27">
        <v>-0.92992450714057995</v>
      </c>
      <c r="FO202" s="27">
        <v>32.676368235300004</v>
      </c>
      <c r="FP202" s="27">
        <v>5.3004275654435977</v>
      </c>
      <c r="FQ202" s="27">
        <v>3.8665881137611566</v>
      </c>
      <c r="FR202" s="27">
        <v>-1.5197467329704786</v>
      </c>
      <c r="FS202" s="28">
        <v>32.417781286473684</v>
      </c>
      <c r="FT202" s="28">
        <v>6.6802956263119437</v>
      </c>
      <c r="FU202" s="28">
        <v>4.8731826529444646</v>
      </c>
      <c r="FV202" s="28">
        <v>8.852177363660342</v>
      </c>
      <c r="FW202" s="28">
        <v>32.331494440473683</v>
      </c>
      <c r="FX202" s="28">
        <v>6.6732268611327976</v>
      </c>
      <c r="FY202" s="28">
        <v>4.8680260871611978</v>
      </c>
      <c r="FZ202" s="28">
        <v>7.6344588157140159</v>
      </c>
      <c r="GA202" s="28">
        <v>32.435308364473684</v>
      </c>
      <c r="GB202" s="28">
        <v>6.6637533933049458</v>
      </c>
      <c r="GC202" s="28">
        <v>4.8611153242751834</v>
      </c>
      <c r="GD202" s="28">
        <v>6.0972783397720889</v>
      </c>
      <c r="GE202" s="28">
        <v>32.537463725473685</v>
      </c>
      <c r="GF202" s="28">
        <v>6.6331479545286145</v>
      </c>
      <c r="GG202" s="28">
        <v>4.8387890827922284</v>
      </c>
      <c r="GH202" s="28">
        <v>5.7735123483920674</v>
      </c>
      <c r="GI202" s="28">
        <v>32.657068180473686</v>
      </c>
      <c r="GJ202" s="28">
        <v>6.5977056281418252</v>
      </c>
      <c r="GK202" s="28">
        <v>4.8129343991390368</v>
      </c>
      <c r="GL202" s="28">
        <v>5.4988029240497518</v>
      </c>
      <c r="GM202" s="28">
        <v>32.797913192473686</v>
      </c>
      <c r="GN202" s="28">
        <v>6.5574900231275794</v>
      </c>
      <c r="GO202" s="28">
        <v>4.7835976751831115</v>
      </c>
      <c r="GP202" s="28">
        <v>5.2104659535037428</v>
      </c>
      <c r="GQ202" s="28">
        <v>32.951216552473682</v>
      </c>
      <c r="GR202" s="28">
        <v>6.5113652153017796</v>
      </c>
      <c r="GS202" s="28">
        <v>4.7499502700470639</v>
      </c>
      <c r="GT202" s="28">
        <v>4.8984253563910904</v>
      </c>
      <c r="GU202" s="28">
        <v>33.130140871473685</v>
      </c>
      <c r="GV202" s="28">
        <v>6.459615174262054</v>
      </c>
      <c r="GW202" s="28">
        <v>4.712199335598795</v>
      </c>
      <c r="GX202" s="28">
        <v>4.5292485757058856</v>
      </c>
      <c r="GY202" s="28">
        <v>33.325329819473687</v>
      </c>
      <c r="GZ202" s="28">
        <v>6.4037099757957767</v>
      </c>
      <c r="HA202" s="28">
        <v>4.6714172716580578</v>
      </c>
      <c r="HB202" s="28">
        <v>4.1953656592920545</v>
      </c>
      <c r="HC202" s="28">
        <v>33.484251025470265</v>
      </c>
      <c r="HD202" s="28">
        <v>5.4314740813792337</v>
      </c>
      <c r="HE202" s="28">
        <v>3.962184722640413</v>
      </c>
      <c r="HF202" s="28">
        <v>3.8368259420543751</v>
      </c>
      <c r="HG202" s="28">
        <v>31.162530433083614</v>
      </c>
      <c r="HH202" s="28">
        <v>5.0548682193529251</v>
      </c>
      <c r="HI202" s="28">
        <v>3.6874559895892656</v>
      </c>
      <c r="HJ202" s="28">
        <v>1.8497602448828268</v>
      </c>
      <c r="HK202" s="28">
        <v>22.892609743327956</v>
      </c>
      <c r="HL202" s="28">
        <v>3.7134059346716177</v>
      </c>
      <c r="HM202" s="28">
        <v>2.7088779294297862</v>
      </c>
      <c r="HN202" s="28">
        <v>-4.0969305015460193</v>
      </c>
      <c r="HO202" s="28">
        <v>23.075843520168696</v>
      </c>
      <c r="HP202" s="28">
        <v>3.7431282512611896</v>
      </c>
      <c r="HQ202" s="28">
        <v>2.7305599455727738</v>
      </c>
      <c r="HR202" s="28">
        <v>-9.0396682703537437</v>
      </c>
      <c r="HS202" s="28">
        <v>19.314195604952353</v>
      </c>
      <c r="HT202" s="28">
        <v>3.1329520481491517</v>
      </c>
      <c r="HU202" s="28">
        <v>2.2854449005838573</v>
      </c>
      <c r="HV202" s="28">
        <v>-12.759938312858623</v>
      </c>
      <c r="HW202" s="29">
        <v>32.390094181473685</v>
      </c>
      <c r="HX202" s="29">
        <v>6.6796696969991842</v>
      </c>
      <c r="HY202" s="29">
        <v>4.8727260462253108</v>
      </c>
      <c r="HZ202" s="29">
        <v>8.937781469139896</v>
      </c>
      <c r="IA202" s="29">
        <v>32.276170847473686</v>
      </c>
      <c r="IB202" s="29">
        <v>6.6734991517234707</v>
      </c>
      <c r="IC202" s="29">
        <v>4.8682247193561263</v>
      </c>
      <c r="ID202" s="29">
        <v>7.8032897041474172</v>
      </c>
      <c r="IE202" s="29">
        <v>32.351542203473684</v>
      </c>
      <c r="IF202" s="29">
        <v>6.6658949913467564</v>
      </c>
      <c r="IG202" s="29">
        <v>4.862677590230275</v>
      </c>
      <c r="IH202" s="29">
        <v>6.3495312790185778</v>
      </c>
      <c r="II202" s="29">
        <v>32.429045005473682</v>
      </c>
      <c r="IJ202" s="29">
        <v>6.6229627434799054</v>
      </c>
      <c r="IK202" s="29">
        <v>4.8313591131358482</v>
      </c>
      <c r="IL202" s="29">
        <v>6.0899134988525034</v>
      </c>
      <c r="IM202" s="29">
        <v>32.523334382473685</v>
      </c>
      <c r="IN202" s="29">
        <v>6.5763570542927505</v>
      </c>
      <c r="IO202" s="29">
        <v>4.797360911741765</v>
      </c>
      <c r="IP202" s="29">
        <v>5.8808313504059271</v>
      </c>
      <c r="IQ202" s="29">
        <v>32.643223810473685</v>
      </c>
      <c r="IR202" s="29">
        <v>6.5257601786993922</v>
      </c>
      <c r="IS202" s="29">
        <v>4.7604511954316706</v>
      </c>
      <c r="IT202" s="29">
        <v>5.6275119505378086</v>
      </c>
      <c r="IU202" s="29">
        <v>32.777023690473683</v>
      </c>
      <c r="IV202" s="29">
        <v>6.4715615845523891</v>
      </c>
      <c r="IW202" s="29">
        <v>4.7209140755816366</v>
      </c>
      <c r="IX202" s="29">
        <v>5.3445914011429316</v>
      </c>
      <c r="IY202" s="29">
        <v>32.939138725473683</v>
      </c>
      <c r="IZ202" s="29">
        <v>6.4145172749489818</v>
      </c>
      <c r="JA202" s="29">
        <v>4.6793010459256434</v>
      </c>
      <c r="JB202" s="29">
        <v>5.0323158343395811</v>
      </c>
      <c r="JC202" s="29">
        <v>33.120648172473686</v>
      </c>
      <c r="JD202" s="29">
        <v>6.3548587020509117</v>
      </c>
      <c r="JE202" s="29">
        <v>4.6357809475932878</v>
      </c>
      <c r="JF202" s="29">
        <v>4.7452521950112043</v>
      </c>
      <c r="JG202" s="29">
        <v>33.075470063724708</v>
      </c>
      <c r="JH202" s="29">
        <v>5.3651657982107261</v>
      </c>
      <c r="JI202" s="29">
        <v>3.9138137532463992</v>
      </c>
      <c r="JJ202" s="29">
        <v>4.2538414396259441</v>
      </c>
      <c r="JK202" s="29">
        <v>30.899262857036678</v>
      </c>
      <c r="JL202" s="29">
        <v>5.0121636351984584</v>
      </c>
      <c r="JM202" s="29">
        <v>3.656303590003374</v>
      </c>
      <c r="JN202" s="29">
        <v>-1.8289697042404072</v>
      </c>
      <c r="JO202" s="29">
        <v>18.744096288074957</v>
      </c>
      <c r="JP202" s="29">
        <v>3.0404763448378791</v>
      </c>
      <c r="JQ202" s="29">
        <v>2.2179851625117375</v>
      </c>
      <c r="JR202" s="29">
        <v>-7.7957586186099874</v>
      </c>
      <c r="JS202" s="29">
        <v>23.555456844248965</v>
      </c>
      <c r="JT202" s="29">
        <v>3.8209262386447085</v>
      </c>
      <c r="JU202" s="29">
        <v>2.7873124942261724</v>
      </c>
      <c r="JV202" s="29">
        <v>-11.736535093405628</v>
      </c>
      <c r="JW202" s="29">
        <v>21.364505926565617</v>
      </c>
      <c r="JX202" s="29">
        <v>3.4655325010359692</v>
      </c>
      <c r="JY202" s="29">
        <v>2.5280577106117308</v>
      </c>
      <c r="JZ202" s="29">
        <v>-12.114049123439024</v>
      </c>
    </row>
    <row r="203" spans="1:286" ht="15" thickBot="1" x14ac:dyDescent="0.35">
      <c r="A203" s="2"/>
      <c r="B203" s="74" t="s">
        <v>694</v>
      </c>
      <c r="C203" s="74" t="s">
        <v>478</v>
      </c>
      <c r="D203" s="74" t="s">
        <v>877</v>
      </c>
      <c r="E203" s="87">
        <v>355516</v>
      </c>
      <c r="F203" s="84">
        <v>404030</v>
      </c>
      <c r="G203" s="22">
        <v>23.465196664315787</v>
      </c>
      <c r="H203" s="22">
        <v>10.026679579207164</v>
      </c>
      <c r="I203" s="22">
        <v>7.3143231565337912</v>
      </c>
      <c r="J203" s="22">
        <v>16.661091324433198</v>
      </c>
      <c r="K203" s="22">
        <v>23.447933179315786</v>
      </c>
      <c r="L203" s="22">
        <v>10.01950842487712</v>
      </c>
      <c r="M203" s="22">
        <v>7.3090918992904577</v>
      </c>
      <c r="N203" s="22">
        <v>16.059337263130615</v>
      </c>
      <c r="O203" s="22">
        <v>23.507969999315787</v>
      </c>
      <c r="P203" s="22">
        <v>10.010034562474887</v>
      </c>
      <c r="Q203" s="22">
        <v>7.3021808485679269</v>
      </c>
      <c r="R203" s="22">
        <v>15.113997056397521</v>
      </c>
      <c r="S203" s="22">
        <v>23.580547374315788</v>
      </c>
      <c r="T203" s="22">
        <v>9.9899067122730134</v>
      </c>
      <c r="U203" s="22">
        <v>7.2874978620757567</v>
      </c>
      <c r="V203" s="22">
        <v>14.830234115934832</v>
      </c>
      <c r="W203" s="22">
        <v>23.672969328315787</v>
      </c>
      <c r="X203" s="22">
        <v>9.9650770059469416</v>
      </c>
      <c r="Y203" s="22">
        <v>7.2693849370026005</v>
      </c>
      <c r="Z203" s="22">
        <v>14.54952099184205</v>
      </c>
      <c r="AA203" s="22">
        <v>23.792443477315789</v>
      </c>
      <c r="AB203" s="22">
        <v>9.9355178286192594</v>
      </c>
      <c r="AC203" s="22">
        <v>7.2478219286798549</v>
      </c>
      <c r="AD203" s="22">
        <v>14.21986221089889</v>
      </c>
      <c r="AE203" s="22">
        <v>23.930956607315789</v>
      </c>
      <c r="AF203" s="22">
        <v>9.9002305052225363</v>
      </c>
      <c r="AG203" s="22">
        <v>7.222080317549886</v>
      </c>
      <c r="AH203" s="22">
        <v>13.878668800212214</v>
      </c>
      <c r="AI203" s="22">
        <v>24.107501008315786</v>
      </c>
      <c r="AJ203" s="22">
        <v>9.8593464090904384</v>
      </c>
      <c r="AK203" s="22">
        <v>7.1922559386305593</v>
      </c>
      <c r="AL203" s="22">
        <v>13.480665460611418</v>
      </c>
      <c r="AM203" s="22">
        <v>24.309541868315787</v>
      </c>
      <c r="AN203" s="22">
        <v>9.8143881863851323</v>
      </c>
      <c r="AO203" s="22">
        <v>7.1594595410981237</v>
      </c>
      <c r="AP203" s="22">
        <v>13.069989389492461</v>
      </c>
      <c r="AQ203" s="22">
        <v>24.544763835315788</v>
      </c>
      <c r="AR203" s="22">
        <v>9.2195387559126054</v>
      </c>
      <c r="AS203" s="22">
        <v>6.7255251633626605</v>
      </c>
      <c r="AT203" s="22">
        <v>12.623422246290332</v>
      </c>
      <c r="AU203" s="22">
        <v>25.790132148315788</v>
      </c>
      <c r="AV203" s="22">
        <v>9.0146286056790377</v>
      </c>
      <c r="AW203" s="22">
        <v>6.5760460616298895</v>
      </c>
      <c r="AX203" s="22">
        <v>10.425099643467533</v>
      </c>
      <c r="AY203" s="22">
        <v>26.902728423315786</v>
      </c>
      <c r="AZ203" s="22">
        <v>9.0501606060823327</v>
      </c>
      <c r="BA203" s="22">
        <v>6.6019661612296359</v>
      </c>
      <c r="BB203" s="22">
        <v>8.8983486119559387</v>
      </c>
      <c r="BC203" s="22">
        <v>27.227454754315787</v>
      </c>
      <c r="BD203" s="22">
        <v>10.866620164947317</v>
      </c>
      <c r="BE203" s="22">
        <v>7.9270481197541232</v>
      </c>
      <c r="BF203" s="22">
        <v>8.5297024111683086</v>
      </c>
      <c r="BG203" s="22">
        <v>27.363870565315786</v>
      </c>
      <c r="BH203" s="22">
        <v>11.267743984032441</v>
      </c>
      <c r="BI203" s="22">
        <v>8.2196623611282931</v>
      </c>
      <c r="BJ203" s="22">
        <v>8.6832762128049126</v>
      </c>
      <c r="BK203" s="25">
        <v>23.479306806315787</v>
      </c>
      <c r="BL203" s="25">
        <v>10.029391899901055</v>
      </c>
      <c r="BM203" s="25">
        <v>7.3163017567176869</v>
      </c>
      <c r="BN203" s="25">
        <v>16.626989986093768</v>
      </c>
      <c r="BO203" s="25">
        <v>23.467564474315786</v>
      </c>
      <c r="BP203" s="25">
        <v>10.026441484062961</v>
      </c>
      <c r="BQ203" s="25">
        <v>7.3141494694409754</v>
      </c>
      <c r="BR203" s="25">
        <v>16.37500718925542</v>
      </c>
      <c r="BS203" s="25">
        <v>23.503325351315787</v>
      </c>
      <c r="BT203" s="25">
        <v>10.023004742368659</v>
      </c>
      <c r="BU203" s="25">
        <v>7.3116424142230372</v>
      </c>
      <c r="BV203" s="25">
        <v>15.884085042863232</v>
      </c>
      <c r="BW203" s="25">
        <v>23.541277261315788</v>
      </c>
      <c r="BX203" s="25">
        <v>10.016892506857111</v>
      </c>
      <c r="BY203" s="25">
        <v>7.3071836235149927</v>
      </c>
      <c r="BZ203" s="25">
        <v>15.724512550085235</v>
      </c>
      <c r="CA203" s="25">
        <v>23.588057086315786</v>
      </c>
      <c r="CB203" s="25">
        <v>10.009962210284117</v>
      </c>
      <c r="CC203" s="25">
        <v>7.3021280686520837</v>
      </c>
      <c r="CD203" s="25">
        <v>15.548080964273289</v>
      </c>
      <c r="CE203" s="25">
        <v>23.644491932315788</v>
      </c>
      <c r="CF203" s="25">
        <v>10.002246051024711</v>
      </c>
      <c r="CG203" s="25">
        <v>7.2964992379006137</v>
      </c>
      <c r="CH203" s="25">
        <v>15.336113382784157</v>
      </c>
      <c r="CI203" s="25">
        <v>23.707952763315788</v>
      </c>
      <c r="CJ203" s="25">
        <v>9.9937353508110984</v>
      </c>
      <c r="CK203" s="25">
        <v>7.2902908005850504</v>
      </c>
      <c r="CL203" s="25">
        <v>15.107467252884524</v>
      </c>
      <c r="CM203" s="25">
        <v>23.784167131315787</v>
      </c>
      <c r="CN203" s="25">
        <v>9.9843678959810749</v>
      </c>
      <c r="CO203" s="25">
        <v>7.2834573727049863</v>
      </c>
      <c r="CP203" s="25">
        <v>14.829308828631227</v>
      </c>
      <c r="CQ203" s="25">
        <v>23.870437008315786</v>
      </c>
      <c r="CR203" s="25">
        <v>9.9744511691336371</v>
      </c>
      <c r="CS203" s="25">
        <v>7.2762232585354614</v>
      </c>
      <c r="CT203" s="25">
        <v>14.525956669585947</v>
      </c>
      <c r="CU203" s="25">
        <v>23.969543031315787</v>
      </c>
      <c r="CV203" s="25">
        <v>9.6815254726383362</v>
      </c>
      <c r="CW203" s="25">
        <v>7.0625380412016492</v>
      </c>
      <c r="CX203" s="25">
        <v>14.178523063277128</v>
      </c>
      <c r="CY203" s="25">
        <v>24.324328352315788</v>
      </c>
      <c r="CZ203" s="25">
        <v>9.7189681563339398</v>
      </c>
      <c r="DA203" s="25">
        <v>7.0898519576616374</v>
      </c>
      <c r="DB203" s="25">
        <v>12.665391255878607</v>
      </c>
      <c r="DC203" s="25">
        <v>24.712550205315786</v>
      </c>
      <c r="DD203" s="25">
        <v>9.8374400351216416</v>
      </c>
      <c r="DE203" s="25">
        <v>7.1762755438119257</v>
      </c>
      <c r="DF203" s="25">
        <v>11.162131674807426</v>
      </c>
      <c r="DG203" s="25">
        <v>25.138898264315788</v>
      </c>
      <c r="DH203" s="25">
        <v>11.424922991016084</v>
      </c>
      <c r="DI203" s="25">
        <v>8.3343222583973304</v>
      </c>
      <c r="DJ203" s="25">
        <v>9.9198282819791892</v>
      </c>
      <c r="DK203" s="25">
        <v>25.414753355315788</v>
      </c>
      <c r="DL203" s="25">
        <v>11.832244416252864</v>
      </c>
      <c r="DM203" s="25">
        <v>8.6314575671729319</v>
      </c>
      <c r="DN203" s="25">
        <v>9.5757465573941012</v>
      </c>
      <c r="DO203" s="27">
        <v>23.464609511315789</v>
      </c>
      <c r="DP203" s="27">
        <v>10.027228951891381</v>
      </c>
      <c r="DQ203" s="27">
        <v>7.3147239162582842</v>
      </c>
      <c r="DR203" s="27">
        <v>16.664092926563551</v>
      </c>
      <c r="DS203" s="27">
        <v>23.439840560315787</v>
      </c>
      <c r="DT203" s="27">
        <v>10.021861532474158</v>
      </c>
      <c r="DU203" s="27">
        <v>7.3108084585213442</v>
      </c>
      <c r="DV203" s="27">
        <v>16.101180955383651</v>
      </c>
      <c r="DW203" s="27">
        <v>23.487285303315787</v>
      </c>
      <c r="DX203" s="27">
        <v>10.015642579494564</v>
      </c>
      <c r="DY203" s="27">
        <v>7.3062718189061346</v>
      </c>
      <c r="DZ203" s="27">
        <v>15.209226788054824</v>
      </c>
      <c r="EA203" s="27">
        <v>23.545630619315787</v>
      </c>
      <c r="EB203" s="27">
        <v>10.000629841387241</v>
      </c>
      <c r="EC203" s="27">
        <v>7.2953202354717668</v>
      </c>
      <c r="ED203" s="27">
        <v>14.975019587526313</v>
      </c>
      <c r="EE203" s="27">
        <v>23.620324524315787</v>
      </c>
      <c r="EF203" s="27">
        <v>9.9838280246637989</v>
      </c>
      <c r="EG203" s="27">
        <v>7.2830635440953948</v>
      </c>
      <c r="EH203" s="27">
        <v>14.747651781794671</v>
      </c>
      <c r="EI203" s="27">
        <v>23.713054425315789</v>
      </c>
      <c r="EJ203" s="27">
        <v>9.9655141685060951</v>
      </c>
      <c r="EK203" s="27">
        <v>7.2697038410031061</v>
      </c>
      <c r="EL203" s="27">
        <v>14.49220881327545</v>
      </c>
      <c r="EM203" s="27">
        <v>23.817943753315788</v>
      </c>
      <c r="EN203" s="27">
        <v>9.9454521425490121</v>
      </c>
      <c r="EO203" s="27">
        <v>7.2550688723810728</v>
      </c>
      <c r="EP203" s="27">
        <v>14.232930493528672</v>
      </c>
      <c r="EQ203" s="27">
        <v>23.948477952315788</v>
      </c>
      <c r="ER203" s="27">
        <v>9.9239670853615358</v>
      </c>
      <c r="ES203" s="27">
        <v>7.2393958222886283</v>
      </c>
      <c r="ET203" s="27">
        <v>13.938152839690993</v>
      </c>
      <c r="EU203" s="27">
        <v>24.099309517315788</v>
      </c>
      <c r="EV203" s="27">
        <v>9.9013405369184646</v>
      </c>
      <c r="EW203" s="27">
        <v>7.2228900702176446</v>
      </c>
      <c r="EX203" s="27">
        <v>13.627891080428988</v>
      </c>
      <c r="EY203" s="27">
        <v>24.277656018315788</v>
      </c>
      <c r="EZ203" s="27">
        <v>9.3483699620053216</v>
      </c>
      <c r="FA203" s="27">
        <v>6.819505734554169</v>
      </c>
      <c r="FB203" s="27">
        <v>13.279881540277161</v>
      </c>
      <c r="FC203" s="27">
        <v>25.20065055731579</v>
      </c>
      <c r="FD203" s="27">
        <v>9.3082599124484258</v>
      </c>
      <c r="FE203" s="27">
        <v>6.7902460118347845</v>
      </c>
      <c r="FF203" s="27">
        <v>11.586568942536614</v>
      </c>
      <c r="FG203" s="27">
        <v>26.182731705315788</v>
      </c>
      <c r="FH203" s="27">
        <v>9.7653805233358568</v>
      </c>
      <c r="FI203" s="27">
        <v>7.1237091332131177</v>
      </c>
      <c r="FJ203" s="27">
        <v>10.250320805144327</v>
      </c>
      <c r="FK203" s="27">
        <v>26.388663192315789</v>
      </c>
      <c r="FL203" s="27">
        <v>11.688686073332981</v>
      </c>
      <c r="FM203" s="27">
        <v>8.526733754704642</v>
      </c>
      <c r="FN203" s="27">
        <v>9.8850719979365351</v>
      </c>
      <c r="FO203" s="27">
        <v>26.394434016315788</v>
      </c>
      <c r="FP203" s="27">
        <v>12.151167839791485</v>
      </c>
      <c r="FQ203" s="27">
        <v>8.8641077644313562</v>
      </c>
      <c r="FR203" s="27">
        <v>10.054169287091444</v>
      </c>
      <c r="FS203" s="28">
        <v>23.465820049315788</v>
      </c>
      <c r="FT203" s="28">
        <v>10.026679523939119</v>
      </c>
      <c r="FU203" s="28">
        <v>7.3143231162165225</v>
      </c>
      <c r="FV203" s="28">
        <v>16.655476931006156</v>
      </c>
      <c r="FW203" s="28">
        <v>23.450588124315786</v>
      </c>
      <c r="FX203" s="28">
        <v>10.019508191172234</v>
      </c>
      <c r="FY203" s="28">
        <v>7.3090917288059964</v>
      </c>
      <c r="FZ203" s="28">
        <v>16.071789837860159</v>
      </c>
      <c r="GA203" s="28">
        <v>23.525642991315788</v>
      </c>
      <c r="GB203" s="28">
        <v>10.010034074734371</v>
      </c>
      <c r="GC203" s="28">
        <v>7.3021804927680103</v>
      </c>
      <c r="GD203" s="28">
        <v>15.159800592709418</v>
      </c>
      <c r="GE203" s="28">
        <v>23.630062894315788</v>
      </c>
      <c r="GF203" s="28">
        <v>9.9892070302376759</v>
      </c>
      <c r="GG203" s="28">
        <v>7.2869874537723049</v>
      </c>
      <c r="GH203" s="28">
        <v>14.925532535087035</v>
      </c>
      <c r="GI203" s="28">
        <v>23.774759424315789</v>
      </c>
      <c r="GJ203" s="28">
        <v>9.9636401855360308</v>
      </c>
      <c r="GK203" s="28">
        <v>7.2683367965169809</v>
      </c>
      <c r="GL203" s="28">
        <v>14.712945982824117</v>
      </c>
      <c r="GM203" s="28">
        <v>23.974019001315789</v>
      </c>
      <c r="GN203" s="28">
        <v>9.9333348145579397</v>
      </c>
      <c r="GO203" s="28">
        <v>7.2462294503151474</v>
      </c>
      <c r="GP203" s="28">
        <v>14.488944902327827</v>
      </c>
      <c r="GQ203" s="28">
        <v>24.218240949315788</v>
      </c>
      <c r="GR203" s="28">
        <v>9.8972750736117252</v>
      </c>
      <c r="GS203" s="28">
        <v>7.2199243713368109</v>
      </c>
      <c r="GT203" s="28">
        <v>14.273069022518612</v>
      </c>
      <c r="GU203" s="28">
        <v>24.543793759315786</v>
      </c>
      <c r="GV203" s="28">
        <v>9.8556177125525313</v>
      </c>
      <c r="GW203" s="28">
        <v>7.1895359064189517</v>
      </c>
      <c r="GX203" s="28">
        <v>14.028771209257027</v>
      </c>
      <c r="GY203" s="28">
        <v>24.930380784315787</v>
      </c>
      <c r="GZ203" s="28">
        <v>9.8098776147504498</v>
      </c>
      <c r="HA203" s="28">
        <v>7.1561691418890803</v>
      </c>
      <c r="HB203" s="28">
        <v>13.80474485873966</v>
      </c>
      <c r="HC203" s="28">
        <v>25.087129590315786</v>
      </c>
      <c r="HD203" s="28">
        <v>9.4759348000250938</v>
      </c>
      <c r="HE203" s="28">
        <v>6.9125625078674817</v>
      </c>
      <c r="HF203" s="28">
        <v>13.582459195314529</v>
      </c>
      <c r="HG203" s="28">
        <v>25.795918562315787</v>
      </c>
      <c r="HH203" s="28">
        <v>9.2673686779115574</v>
      </c>
      <c r="HI203" s="28">
        <v>6.7604164255485619</v>
      </c>
      <c r="HJ203" s="28">
        <v>12.222679487882379</v>
      </c>
      <c r="HK203" s="28">
        <v>26.658958872315786</v>
      </c>
      <c r="HL203" s="28">
        <v>8.7677948126390568</v>
      </c>
      <c r="HM203" s="28">
        <v>6.395984246151972</v>
      </c>
      <c r="HN203" s="28">
        <v>6.0972930195404444</v>
      </c>
      <c r="HO203" s="28">
        <v>27.125630146315785</v>
      </c>
      <c r="HP203" s="28">
        <v>10.583247893218035</v>
      </c>
      <c r="HQ203" s="28">
        <v>7.7203319927795171</v>
      </c>
      <c r="HR203" s="28">
        <v>0.32866755556056759</v>
      </c>
      <c r="HS203" s="28">
        <v>27.353758966315787</v>
      </c>
      <c r="HT203" s="28">
        <v>9.7245660934398277</v>
      </c>
      <c r="HU203" s="28">
        <v>7.0939355748430737</v>
      </c>
      <c r="HV203" s="28">
        <v>-4.176465063700622</v>
      </c>
      <c r="HW203" s="29">
        <v>23.453279907315789</v>
      </c>
      <c r="HX203" s="29">
        <v>10.026592920882251</v>
      </c>
      <c r="HY203" s="29">
        <v>7.3142599404922688</v>
      </c>
      <c r="HZ203" s="29">
        <v>16.693373080229662</v>
      </c>
      <c r="IA203" s="29">
        <v>23.425580431315787</v>
      </c>
      <c r="IB203" s="29">
        <v>10.02074329386792</v>
      </c>
      <c r="IC203" s="29">
        <v>7.3099927190267753</v>
      </c>
      <c r="ID203" s="29">
        <v>16.14640085757425</v>
      </c>
      <c r="IE203" s="29">
        <v>23.487861092315789</v>
      </c>
      <c r="IF203" s="29">
        <v>10.013749537733027</v>
      </c>
      <c r="IG203" s="29">
        <v>7.304890871296978</v>
      </c>
      <c r="IH203" s="29">
        <v>15.271389840796322</v>
      </c>
      <c r="II203" s="29">
        <v>23.581472267315789</v>
      </c>
      <c r="IJ203" s="29">
        <v>9.9900671425853655</v>
      </c>
      <c r="IK203" s="29">
        <v>7.287614893755026</v>
      </c>
      <c r="IL203" s="29">
        <v>15.065318426941598</v>
      </c>
      <c r="IM203" s="29">
        <v>23.714480975315787</v>
      </c>
      <c r="IN203" s="29">
        <v>9.9635254457134774</v>
      </c>
      <c r="IO203" s="29">
        <v>7.2682530954138951</v>
      </c>
      <c r="IP203" s="29">
        <v>14.880056164470647</v>
      </c>
      <c r="IQ203" s="29">
        <v>23.903048509315788</v>
      </c>
      <c r="IR203" s="29">
        <v>9.9340504992591008</v>
      </c>
      <c r="IS203" s="29">
        <v>7.2467515323405198</v>
      </c>
      <c r="IT203" s="29">
        <v>14.669656172535095</v>
      </c>
      <c r="IU203" s="29">
        <v>24.136138922315787</v>
      </c>
      <c r="IV203" s="29">
        <v>9.9016496290019589</v>
      </c>
      <c r="IW203" s="29">
        <v>7.2231155485892167</v>
      </c>
      <c r="IX203" s="29">
        <v>14.467074510636289</v>
      </c>
      <c r="IY203" s="29">
        <v>24.453617676315787</v>
      </c>
      <c r="IZ203" s="29">
        <v>9.867066178142899</v>
      </c>
      <c r="JA203" s="29">
        <v>7.1978874026758044</v>
      </c>
      <c r="JB203" s="29">
        <v>14.235095560773377</v>
      </c>
      <c r="JC203" s="29">
        <v>24.770230409315786</v>
      </c>
      <c r="JD203" s="29">
        <v>9.8304765723568277</v>
      </c>
      <c r="JE203" s="29">
        <v>7.1711957946738396</v>
      </c>
      <c r="JF203" s="29">
        <v>14.016846427463404</v>
      </c>
      <c r="JG203" s="29">
        <v>24.929119455315789</v>
      </c>
      <c r="JH203" s="29">
        <v>9.5123243616080746</v>
      </c>
      <c r="JI203" s="29">
        <v>6.9391081864084097</v>
      </c>
      <c r="JJ203" s="29">
        <v>13.623498483467456</v>
      </c>
      <c r="JK203" s="29">
        <v>26.126740229315786</v>
      </c>
      <c r="JL203" s="29">
        <v>9.4199696810030442</v>
      </c>
      <c r="JM203" s="29">
        <v>6.8717367327155534</v>
      </c>
      <c r="JN203" s="29">
        <v>8.4689748423369338</v>
      </c>
      <c r="JO203" s="29">
        <v>26.941129227315788</v>
      </c>
      <c r="JP203" s="29">
        <v>8.6375435880749158</v>
      </c>
      <c r="JQ203" s="29">
        <v>6.3009677912557729</v>
      </c>
      <c r="JR203" s="29">
        <v>1.3973746500532869</v>
      </c>
      <c r="JS203" s="29">
        <v>27.288915846315788</v>
      </c>
      <c r="JT203" s="29">
        <v>11.038405747684978</v>
      </c>
      <c r="JU203" s="29">
        <v>8.0523633106755899</v>
      </c>
      <c r="JV203" s="29">
        <v>-3.5698444919951093</v>
      </c>
      <c r="JW203" s="29">
        <v>27.158226016315787</v>
      </c>
      <c r="JX203" s="29">
        <v>10.939379161752692</v>
      </c>
      <c r="JY203" s="29">
        <v>7.9801247949361382</v>
      </c>
      <c r="JZ203" s="29">
        <v>-3.7133231452225921</v>
      </c>
    </row>
    <row r="204" spans="1:286" ht="15" thickBot="1" x14ac:dyDescent="0.35">
      <c r="A204" s="2"/>
      <c r="B204" s="74" t="s">
        <v>524</v>
      </c>
      <c r="C204" s="74" t="s">
        <v>524</v>
      </c>
      <c r="D204" s="74" t="s">
        <v>881</v>
      </c>
      <c r="E204" s="87">
        <v>348644</v>
      </c>
      <c r="F204" s="84">
        <v>463628</v>
      </c>
      <c r="G204" s="22">
        <v>23.338676669202147</v>
      </c>
      <c r="H204" s="22">
        <v>3.8425351601115545</v>
      </c>
      <c r="I204" s="22">
        <v>2.7617056776359479</v>
      </c>
      <c r="J204" s="22">
        <v>9.1831768525384305</v>
      </c>
      <c r="K204" s="22">
        <v>23.298060176985281</v>
      </c>
      <c r="L204" s="22">
        <v>3.8358479643619487</v>
      </c>
      <c r="M204" s="22">
        <v>2.7568994583823514</v>
      </c>
      <c r="N204" s="22">
        <v>9.4103817534764609</v>
      </c>
      <c r="O204" s="22">
        <v>23.245396048951761</v>
      </c>
      <c r="P204" s="22">
        <v>3.8271772172363225</v>
      </c>
      <c r="Q204" s="22">
        <v>2.7506676216994328</v>
      </c>
      <c r="R204" s="22">
        <v>8.9698512507813746</v>
      </c>
      <c r="S204" s="22">
        <v>23.119971215301288</v>
      </c>
      <c r="T204" s="22">
        <v>3.8065269747189707</v>
      </c>
      <c r="U204" s="22">
        <v>2.7358258858067481</v>
      </c>
      <c r="V204" s="22">
        <v>8.741241364867264</v>
      </c>
      <c r="W204" s="22">
        <v>22.970536596357739</v>
      </c>
      <c r="X204" s="22">
        <v>3.7819237041236762</v>
      </c>
      <c r="Y204" s="22">
        <v>2.7181430308008188</v>
      </c>
      <c r="Z204" s="22">
        <v>8.5352607670107545</v>
      </c>
      <c r="AA204" s="22">
        <v>22.797398234752407</v>
      </c>
      <c r="AB204" s="22">
        <v>3.7534177930361587</v>
      </c>
      <c r="AC204" s="22">
        <v>2.6976552712316137</v>
      </c>
      <c r="AD204" s="22">
        <v>8.1913403295770557</v>
      </c>
      <c r="AE204" s="22">
        <v>22.596242018087089</v>
      </c>
      <c r="AF204" s="22">
        <v>3.720298955744433</v>
      </c>
      <c r="AG204" s="22">
        <v>2.673852110772672</v>
      </c>
      <c r="AH204" s="22">
        <v>7.7656071491412426</v>
      </c>
      <c r="AI204" s="22">
        <v>22.36797112664901</v>
      </c>
      <c r="AJ204" s="22">
        <v>3.682715893996193</v>
      </c>
      <c r="AK204" s="22">
        <v>2.6468404242979431</v>
      </c>
      <c r="AL204" s="22">
        <v>7.4578719523257853</v>
      </c>
      <c r="AM204" s="22">
        <v>22.120134188145077</v>
      </c>
      <c r="AN204" s="22">
        <v>3.6419114317863692</v>
      </c>
      <c r="AO204" s="22">
        <v>2.6175134538833169</v>
      </c>
      <c r="AP204" s="22">
        <v>7.0610210236801478</v>
      </c>
      <c r="AQ204" s="22">
        <v>20.977895325195679</v>
      </c>
      <c r="AR204" s="22">
        <v>3.4538505123803951</v>
      </c>
      <c r="AS204" s="22">
        <v>2.4823503682578787</v>
      </c>
      <c r="AT204" s="22">
        <v>6.6121424520448464</v>
      </c>
      <c r="AU204" s="22">
        <v>19.865383003742611</v>
      </c>
      <c r="AV204" s="22">
        <v>3.2706838413719281</v>
      </c>
      <c r="AW204" s="22">
        <v>2.3507048753216284</v>
      </c>
      <c r="AX204" s="22">
        <v>4.471908560767254</v>
      </c>
      <c r="AY204" s="22">
        <v>18.946815407068414</v>
      </c>
      <c r="AZ204" s="22">
        <v>3.1194486905024923</v>
      </c>
      <c r="BA204" s="22">
        <v>2.2420091946288525</v>
      </c>
      <c r="BB204" s="22">
        <v>2.0919859845544551</v>
      </c>
      <c r="BC204" s="22">
        <v>28.542147996398835</v>
      </c>
      <c r="BD204" s="22">
        <v>4.6992470385433984</v>
      </c>
      <c r="BE204" s="22">
        <v>3.3774413729977284</v>
      </c>
      <c r="BF204" s="22">
        <v>1.1911579836320492</v>
      </c>
      <c r="BG204" s="22">
        <v>30.371788318315787</v>
      </c>
      <c r="BH204" s="22">
        <v>5.0403149408948487</v>
      </c>
      <c r="BI204" s="22">
        <v>3.6225735899156963</v>
      </c>
      <c r="BJ204" s="22">
        <v>0.89160066847773223</v>
      </c>
      <c r="BK204" s="25">
        <v>23.352160011433753</v>
      </c>
      <c r="BL204" s="25">
        <v>3.8447550896017786</v>
      </c>
      <c r="BM204" s="25">
        <v>2.7633011846701434</v>
      </c>
      <c r="BN204" s="25">
        <v>9.1010435006815271</v>
      </c>
      <c r="BO204" s="25">
        <v>23.333530313155581</v>
      </c>
      <c r="BP204" s="25">
        <v>3.841687851828584</v>
      </c>
      <c r="BQ204" s="25">
        <v>2.7610967004897971</v>
      </c>
      <c r="BR204" s="25">
        <v>9.3530998845588194</v>
      </c>
      <c r="BS204" s="25">
        <v>23.312490291416964</v>
      </c>
      <c r="BT204" s="25">
        <v>3.8382237726759372</v>
      </c>
      <c r="BU204" s="25">
        <v>2.7586069985963819</v>
      </c>
      <c r="BV204" s="25">
        <v>9.1095030911958794</v>
      </c>
      <c r="BW204" s="25">
        <v>23.272462684278121</v>
      </c>
      <c r="BX204" s="25">
        <v>3.8316335323642789</v>
      </c>
      <c r="BY204" s="25">
        <v>2.7538704631250543</v>
      </c>
      <c r="BZ204" s="25">
        <v>9.0138356199732819</v>
      </c>
      <c r="CA204" s="25">
        <v>23.228147589100566</v>
      </c>
      <c r="CB204" s="25">
        <v>3.8243373898384201</v>
      </c>
      <c r="CC204" s="25">
        <v>2.7486265818334328</v>
      </c>
      <c r="CD204" s="25">
        <v>8.9348827528949073</v>
      </c>
      <c r="CE204" s="25">
        <v>23.179783888933859</v>
      </c>
      <c r="CF204" s="25">
        <v>3.8163746753710264</v>
      </c>
      <c r="CG204" s="25">
        <v>2.7429036221628813</v>
      </c>
      <c r="CH204" s="25">
        <v>8.7222274657722458</v>
      </c>
      <c r="CI204" s="25">
        <v>23.127690141561803</v>
      </c>
      <c r="CJ204" s="25">
        <v>3.8077978370722536</v>
      </c>
      <c r="CK204" s="25">
        <v>2.736739279602852</v>
      </c>
      <c r="CL204" s="25">
        <v>8.4100267726311273</v>
      </c>
      <c r="CM204" s="25">
        <v>23.071377856914445</v>
      </c>
      <c r="CN204" s="25">
        <v>3.798526448776737</v>
      </c>
      <c r="CO204" s="25">
        <v>2.7300757502847355</v>
      </c>
      <c r="CP204" s="25">
        <v>8.2068208040486361</v>
      </c>
      <c r="CQ204" s="25">
        <v>23.012457834292064</v>
      </c>
      <c r="CR204" s="25">
        <v>3.788825716307195</v>
      </c>
      <c r="CS204" s="25">
        <v>2.723103642855123</v>
      </c>
      <c r="CT204" s="25">
        <v>7.9012309397066467</v>
      </c>
      <c r="CU204" s="25">
        <v>22.576144801102725</v>
      </c>
      <c r="CV204" s="25">
        <v>3.7169901022058469</v>
      </c>
      <c r="CW204" s="25">
        <v>2.6714739725844159</v>
      </c>
      <c r="CX204" s="25">
        <v>7.5411356845842157</v>
      </c>
      <c r="CY204" s="25">
        <v>22.742454435534327</v>
      </c>
      <c r="CZ204" s="25">
        <v>3.7443717154321026</v>
      </c>
      <c r="DA204" s="25">
        <v>2.6911536771437325</v>
      </c>
      <c r="DB204" s="25">
        <v>6.1287446578058038</v>
      </c>
      <c r="DC204" s="25">
        <v>23.631975322434794</v>
      </c>
      <c r="DD204" s="25">
        <v>3.8908245470135561</v>
      </c>
      <c r="DE204" s="25">
        <v>2.7964122108021776</v>
      </c>
      <c r="DF204" s="25">
        <v>4.4644837505220032</v>
      </c>
      <c r="DG204" s="25">
        <v>28.507219207315789</v>
      </c>
      <c r="DH204" s="25">
        <v>5.2670958047433549</v>
      </c>
      <c r="DI204" s="25">
        <v>3.7855654619930421</v>
      </c>
      <c r="DJ204" s="25">
        <v>3.1836012900452495</v>
      </c>
      <c r="DK204" s="25">
        <v>28.584270010315787</v>
      </c>
      <c r="DL204" s="25">
        <v>5.808260439268162</v>
      </c>
      <c r="DM204" s="25">
        <v>4.1745111401529664</v>
      </c>
      <c r="DN204" s="25">
        <v>3.1828576015277079</v>
      </c>
      <c r="DO204" s="27">
        <v>23.341660124588977</v>
      </c>
      <c r="DP204" s="27">
        <v>3.8430263632926516</v>
      </c>
      <c r="DQ204" s="27">
        <v>2.762058715033807</v>
      </c>
      <c r="DR204" s="27">
        <v>9.1856074704647241</v>
      </c>
      <c r="DS204" s="27">
        <v>23.310866140998261</v>
      </c>
      <c r="DT204" s="27">
        <v>3.8379563686933711</v>
      </c>
      <c r="DU204" s="27">
        <v>2.758414810089028</v>
      </c>
      <c r="DV204" s="27">
        <v>9.4545116284905184</v>
      </c>
      <c r="DW204" s="27">
        <v>23.275742181125732</v>
      </c>
      <c r="DX204" s="27">
        <v>3.8321734765146278</v>
      </c>
      <c r="DY204" s="27">
        <v>2.7542585316172059</v>
      </c>
      <c r="DZ204" s="27">
        <v>9.0671759265207896</v>
      </c>
      <c r="EA204" s="27">
        <v>23.177493152410051</v>
      </c>
      <c r="EB204" s="27">
        <v>3.8159975230688614</v>
      </c>
      <c r="EC204" s="27">
        <v>2.7426325553773294</v>
      </c>
      <c r="ED204" s="27">
        <v>8.8879091307833313</v>
      </c>
      <c r="EE204" s="27">
        <v>23.069872771409997</v>
      </c>
      <c r="EF204" s="27">
        <v>3.798278647924453</v>
      </c>
      <c r="EG204" s="27">
        <v>2.7298976509330939</v>
      </c>
      <c r="EH204" s="27">
        <v>8.7345262579339895</v>
      </c>
      <c r="EI204" s="27">
        <v>22.954324060155191</v>
      </c>
      <c r="EJ204" s="27">
        <v>3.7792544336557805</v>
      </c>
      <c r="EK204" s="27">
        <v>2.7162245735586161</v>
      </c>
      <c r="EL204" s="27">
        <v>8.4629113882740583</v>
      </c>
      <c r="EM204" s="27">
        <v>22.83005110605308</v>
      </c>
      <c r="EN204" s="27">
        <v>3.7587938393231792</v>
      </c>
      <c r="EO204" s="27">
        <v>2.7015191415504134</v>
      </c>
      <c r="EP204" s="27">
        <v>8.1123709272142293</v>
      </c>
      <c r="EQ204" s="27">
        <v>22.698673854139024</v>
      </c>
      <c r="ER204" s="27">
        <v>3.7371635765249134</v>
      </c>
      <c r="ES204" s="27">
        <v>2.685973045785607</v>
      </c>
      <c r="ET204" s="27">
        <v>7.8938873419144464</v>
      </c>
      <c r="EU204" s="27">
        <v>22.561678968245783</v>
      </c>
      <c r="EV204" s="27">
        <v>3.7146084131254864</v>
      </c>
      <c r="EW204" s="27">
        <v>2.6697622057478037</v>
      </c>
      <c r="EX204" s="27">
        <v>7.5850599029724499</v>
      </c>
      <c r="EY204" s="27">
        <v>22.039040766873185</v>
      </c>
      <c r="EZ204" s="27">
        <v>3.6285600182976094</v>
      </c>
      <c r="FA204" s="27">
        <v>2.6079175301246642</v>
      </c>
      <c r="FB204" s="27">
        <v>7.2226074647635343</v>
      </c>
      <c r="FC204" s="27">
        <v>21.730924819589632</v>
      </c>
      <c r="FD204" s="27">
        <v>3.5778310769094941</v>
      </c>
      <c r="FE204" s="27">
        <v>2.5714576411153591</v>
      </c>
      <c r="FF204" s="27">
        <v>5.4914216069631649</v>
      </c>
      <c r="FG204" s="27">
        <v>23.101271730409206</v>
      </c>
      <c r="FH204" s="27">
        <v>3.8034482471119073</v>
      </c>
      <c r="FI204" s="27">
        <v>2.7336131436565698</v>
      </c>
      <c r="FJ204" s="27">
        <v>4.0211541103675792</v>
      </c>
      <c r="FK204" s="27">
        <v>29.650836480315789</v>
      </c>
      <c r="FL204" s="27">
        <v>5.4730168996484911</v>
      </c>
      <c r="FM204" s="27">
        <v>3.9335650074098276</v>
      </c>
      <c r="FN204" s="27">
        <v>3.7817868872510516</v>
      </c>
      <c r="FO204" s="27">
        <v>29.816691279315787</v>
      </c>
      <c r="FP204" s="27">
        <v>6.1495516578797123</v>
      </c>
      <c r="FQ204" s="27">
        <v>4.4198038588640811</v>
      </c>
      <c r="FR204" s="27">
        <v>4.2017378367955018</v>
      </c>
      <c r="FS204" s="28">
        <v>23.338675391524934</v>
      </c>
      <c r="FT204" s="28">
        <v>3.8425349497517436</v>
      </c>
      <c r="FU204" s="28">
        <v>2.7617055264462098</v>
      </c>
      <c r="FV204" s="28">
        <v>9.1844599546670018</v>
      </c>
      <c r="FW204" s="28">
        <v>23.298054797355803</v>
      </c>
      <c r="FX204" s="28">
        <v>3.8358470786469741</v>
      </c>
      <c r="FY204" s="28">
        <v>2.7568988218015598</v>
      </c>
      <c r="FZ204" s="28">
        <v>9.4516198971641465</v>
      </c>
      <c r="GA204" s="28">
        <v>23.245384821211161</v>
      </c>
      <c r="GB204" s="28">
        <v>3.8271753686744421</v>
      </c>
      <c r="GC204" s="28">
        <v>2.7506662931016117</v>
      </c>
      <c r="GD204" s="28">
        <v>9.0688095591043627</v>
      </c>
      <c r="GE204" s="28">
        <v>23.11109083786484</v>
      </c>
      <c r="GF204" s="28">
        <v>3.8050648882854392</v>
      </c>
      <c r="GG204" s="28">
        <v>2.7347750554990404</v>
      </c>
      <c r="GH204" s="28">
        <v>8.912826071704778</v>
      </c>
      <c r="GI204" s="28">
        <v>22.951890482969478</v>
      </c>
      <c r="GJ204" s="28">
        <v>3.7788537637277684</v>
      </c>
      <c r="GK204" s="28">
        <v>2.7159366041923145</v>
      </c>
      <c r="GL204" s="28">
        <v>8.7990870240254786</v>
      </c>
      <c r="GM204" s="28">
        <v>22.768772395165318</v>
      </c>
      <c r="GN204" s="28">
        <v>3.7487047668153428</v>
      </c>
      <c r="GO204" s="28">
        <v>2.6942679264890099</v>
      </c>
      <c r="GP204" s="28">
        <v>8.5868619034639977</v>
      </c>
      <c r="GQ204" s="28">
        <v>22.557016804406388</v>
      </c>
      <c r="GR204" s="28">
        <v>3.7138408233975428</v>
      </c>
      <c r="GS204" s="28">
        <v>2.6692105238967794</v>
      </c>
      <c r="GT204" s="28">
        <v>8.2975716503496137</v>
      </c>
      <c r="GU204" s="28">
        <v>22.318126476908819</v>
      </c>
      <c r="GV204" s="28">
        <v>3.6745093524735171</v>
      </c>
      <c r="GW204" s="28">
        <v>2.6409422213218976</v>
      </c>
      <c r="GX204" s="28">
        <v>8.1130771709956946</v>
      </c>
      <c r="GY204" s="28">
        <v>22.059466668145845</v>
      </c>
      <c r="GZ204" s="28">
        <v>3.6319229871981014</v>
      </c>
      <c r="HA204" s="28">
        <v>2.6103345620890335</v>
      </c>
      <c r="HB204" s="28">
        <v>7.8719994697800182</v>
      </c>
      <c r="HC204" s="28">
        <v>21.439691771626212</v>
      </c>
      <c r="HD204" s="28">
        <v>3.5298817761651793</v>
      </c>
      <c r="HE204" s="28">
        <v>2.5369955345668265</v>
      </c>
      <c r="HF204" s="28">
        <v>7.6150029632110865</v>
      </c>
      <c r="HG204" s="28">
        <v>20.279052649614272</v>
      </c>
      <c r="HH204" s="28">
        <v>3.3387913944034295</v>
      </c>
      <c r="HI204" s="28">
        <v>2.3996551146973246</v>
      </c>
      <c r="HJ204" s="28">
        <v>6.2875456188128354</v>
      </c>
      <c r="HK204" s="28">
        <v>18.421785645072021</v>
      </c>
      <c r="HL204" s="28">
        <v>3.0330065434531535</v>
      </c>
      <c r="HM204" s="28">
        <v>2.1798815215313159</v>
      </c>
      <c r="HN204" s="28">
        <v>1.1851070597026911</v>
      </c>
      <c r="HO204" s="28">
        <v>28.007844897298973</v>
      </c>
      <c r="HP204" s="28">
        <v>4.6112781072476041</v>
      </c>
      <c r="HQ204" s="28">
        <v>3.3142163700004605</v>
      </c>
      <c r="HR204" s="28">
        <v>-2.9046656971010592</v>
      </c>
      <c r="HS204" s="28">
        <v>25.488570481419995</v>
      </c>
      <c r="HT204" s="28">
        <v>4.1964987837155725</v>
      </c>
      <c r="HU204" s="28">
        <v>3.0161063033300093</v>
      </c>
      <c r="HV204" s="28">
        <v>-4.4225818038710401</v>
      </c>
      <c r="HW204" s="29">
        <v>23.339138275726693</v>
      </c>
      <c r="HX204" s="29">
        <v>3.842611160106149</v>
      </c>
      <c r="HY204" s="29">
        <v>2.7617603003284739</v>
      </c>
      <c r="HZ204" s="29">
        <v>9.2591153225538889</v>
      </c>
      <c r="IA204" s="29">
        <v>23.306505855779271</v>
      </c>
      <c r="IB204" s="29">
        <v>3.8372384809785034</v>
      </c>
      <c r="IC204" s="29">
        <v>2.7578988500534152</v>
      </c>
      <c r="ID204" s="29">
        <v>9.5975019457415449</v>
      </c>
      <c r="IE204" s="29">
        <v>23.267331819763577</v>
      </c>
      <c r="IF204" s="29">
        <v>3.8307887746439353</v>
      </c>
      <c r="IG204" s="29">
        <v>2.7532633191184832</v>
      </c>
      <c r="IH204" s="29">
        <v>9.2864189590718702</v>
      </c>
      <c r="II204" s="29">
        <v>23.102613479976963</v>
      </c>
      <c r="IJ204" s="29">
        <v>3.8036691559476243</v>
      </c>
      <c r="IK204" s="29">
        <v>2.7337719151864111</v>
      </c>
      <c r="IL204" s="29">
        <v>9.1824195887406965</v>
      </c>
      <c r="IM204" s="29">
        <v>22.920240190375868</v>
      </c>
      <c r="IN204" s="29">
        <v>3.7736427843803719</v>
      </c>
      <c r="IO204" s="29">
        <v>2.7121913707331289</v>
      </c>
      <c r="IP204" s="29">
        <v>9.1097473310085029</v>
      </c>
      <c r="IQ204" s="29">
        <v>22.719877845670137</v>
      </c>
      <c r="IR204" s="29">
        <v>3.7406546520536526</v>
      </c>
      <c r="IS204" s="29">
        <v>2.6884821505060685</v>
      </c>
      <c r="IT204" s="29">
        <v>8.888609046590318</v>
      </c>
      <c r="IU204" s="29">
        <v>22.502729325415068</v>
      </c>
      <c r="IV204" s="29">
        <v>3.7049028039144916</v>
      </c>
      <c r="IW204" s="29">
        <v>2.6627865933080876</v>
      </c>
      <c r="IX204" s="29">
        <v>8.5982367011004648</v>
      </c>
      <c r="IY204" s="29">
        <v>22.272956435584049</v>
      </c>
      <c r="IZ204" s="29">
        <v>3.6670724495833387</v>
      </c>
      <c r="JA204" s="29">
        <v>2.6355971727849212</v>
      </c>
      <c r="JB204" s="29">
        <v>8.4348981135874084</v>
      </c>
      <c r="JC204" s="29">
        <v>22.031516074881704</v>
      </c>
      <c r="JD204" s="29">
        <v>3.6273211351357189</v>
      </c>
      <c r="JE204" s="29">
        <v>2.6070271204030728</v>
      </c>
      <c r="JF204" s="29">
        <v>8.2035517719372635</v>
      </c>
      <c r="JG204" s="29">
        <v>21.448329273323672</v>
      </c>
      <c r="JH204" s="29">
        <v>3.5313038749601731</v>
      </c>
      <c r="JI204" s="29">
        <v>2.5380176249713755</v>
      </c>
      <c r="JJ204" s="29">
        <v>7.754154560257291</v>
      </c>
      <c r="JK204" s="29">
        <v>20.700758777186607</v>
      </c>
      <c r="JL204" s="29">
        <v>3.4082220928701297</v>
      </c>
      <c r="JM204" s="29">
        <v>2.4495563247495311</v>
      </c>
      <c r="JN204" s="29">
        <v>1.9409996960452496</v>
      </c>
      <c r="JO204" s="29">
        <v>15.919803639621769</v>
      </c>
      <c r="JP204" s="29">
        <v>2.6210742834464993</v>
      </c>
      <c r="JQ204" s="29">
        <v>1.8838176954741572</v>
      </c>
      <c r="JR204" s="29">
        <v>-2.9404341976570407</v>
      </c>
      <c r="JS204" s="29">
        <v>29.853582499568375</v>
      </c>
      <c r="JT204" s="29">
        <v>4.9151647300234034</v>
      </c>
      <c r="JU204" s="29">
        <v>3.5326256692020777</v>
      </c>
      <c r="JV204" s="29">
        <v>-6.1509711316332059</v>
      </c>
      <c r="JW204" s="29">
        <v>31.139726518122362</v>
      </c>
      <c r="JX204" s="29">
        <v>5.1269185360471363</v>
      </c>
      <c r="JY204" s="29">
        <v>3.6848172989436745</v>
      </c>
      <c r="JZ204" s="29">
        <v>-4.0333277504910896</v>
      </c>
    </row>
    <row r="205" spans="1:286" ht="15" thickBot="1" x14ac:dyDescent="0.35">
      <c r="A205" s="2"/>
      <c r="B205" s="74" t="s">
        <v>695</v>
      </c>
      <c r="C205" s="74" t="s">
        <v>563</v>
      </c>
      <c r="D205" s="74" t="s">
        <v>874</v>
      </c>
      <c r="E205" s="87">
        <v>386421</v>
      </c>
      <c r="F205" s="84">
        <v>406330</v>
      </c>
      <c r="G205" s="22">
        <v>31.460658561999999</v>
      </c>
      <c r="H205" s="22">
        <v>12.551186845550287</v>
      </c>
      <c r="I205" s="22">
        <v>9.0207851140181994</v>
      </c>
      <c r="J205" s="22">
        <v>13.968223039635989</v>
      </c>
      <c r="K205" s="22">
        <v>31.413608287999999</v>
      </c>
      <c r="L205" s="22">
        <v>12.54263462836483</v>
      </c>
      <c r="M205" s="22">
        <v>9.0146384671370896</v>
      </c>
      <c r="N205" s="22">
        <v>13.676216172398334</v>
      </c>
      <c r="O205" s="22">
        <v>31.482161288</v>
      </c>
      <c r="P205" s="22">
        <v>12.531279410371704</v>
      </c>
      <c r="Q205" s="22">
        <v>9.0064772483854831</v>
      </c>
      <c r="R205" s="22">
        <v>13.084520296099731</v>
      </c>
      <c r="S205" s="22">
        <v>31.556360874999999</v>
      </c>
      <c r="T205" s="22">
        <v>12.507381813800306</v>
      </c>
      <c r="U205" s="22">
        <v>8.9893015751949825</v>
      </c>
      <c r="V205" s="22">
        <v>12.837171133343558</v>
      </c>
      <c r="W205" s="22">
        <v>31.651576470999998</v>
      </c>
      <c r="X205" s="22">
        <v>12.477787408892734</v>
      </c>
      <c r="Y205" s="22">
        <v>8.9680314936852739</v>
      </c>
      <c r="Z205" s="22">
        <v>12.634787169225634</v>
      </c>
      <c r="AA205" s="22">
        <v>31.775068695000002</v>
      </c>
      <c r="AB205" s="22">
        <v>12.442492891797892</v>
      </c>
      <c r="AC205" s="22">
        <v>8.9426646293135192</v>
      </c>
      <c r="AD205" s="22">
        <v>12.291938247046662</v>
      </c>
      <c r="AE205" s="22">
        <v>31.913939176</v>
      </c>
      <c r="AF205" s="22">
        <v>12.400262962189764</v>
      </c>
      <c r="AG205" s="22">
        <v>8.9123131474128172</v>
      </c>
      <c r="AH205" s="22">
        <v>11.947980164216096</v>
      </c>
      <c r="AI205" s="22">
        <v>32.086827882999998</v>
      </c>
      <c r="AJ205" s="22">
        <v>12.351303451934559</v>
      </c>
      <c r="AK205" s="22">
        <v>8.8771249833981649</v>
      </c>
      <c r="AL205" s="22">
        <v>11.613772088747632</v>
      </c>
      <c r="AM205" s="22">
        <v>32.281393708000003</v>
      </c>
      <c r="AN205" s="22">
        <v>12.297425631529546</v>
      </c>
      <c r="AO205" s="22">
        <v>8.8384019330391794</v>
      </c>
      <c r="AP205" s="22">
        <v>11.194381547740303</v>
      </c>
      <c r="AQ205" s="22">
        <v>32.504292016000001</v>
      </c>
      <c r="AR205" s="22">
        <v>11.648236679708152</v>
      </c>
      <c r="AS205" s="22">
        <v>8.371817051080253</v>
      </c>
      <c r="AT205" s="22">
        <v>10.679213694598406</v>
      </c>
      <c r="AU205" s="22">
        <v>33.672660848</v>
      </c>
      <c r="AV205" s="22">
        <v>11.267776144157756</v>
      </c>
      <c r="AW205" s="22">
        <v>8.0983725730561567</v>
      </c>
      <c r="AX205" s="22">
        <v>8.3554161667269184</v>
      </c>
      <c r="AY205" s="22">
        <v>34.702743820000002</v>
      </c>
      <c r="AZ205" s="22">
        <v>10.417533857390669</v>
      </c>
      <c r="BA205" s="22">
        <v>7.4872867006076484</v>
      </c>
      <c r="BB205" s="22">
        <v>6.3096390782903349</v>
      </c>
      <c r="BC205" s="22">
        <v>35.291337022999997</v>
      </c>
      <c r="BD205" s="22">
        <v>10.152161277687178</v>
      </c>
      <c r="BE205" s="22">
        <v>7.296558202489039</v>
      </c>
      <c r="BF205" s="22">
        <v>5.3616117692346457</v>
      </c>
      <c r="BG205" s="22">
        <v>35.631248849999999</v>
      </c>
      <c r="BH205" s="22">
        <v>9.8195458178806305</v>
      </c>
      <c r="BI205" s="22">
        <v>7.0575009224534897</v>
      </c>
      <c r="BJ205" s="22">
        <v>4.9617261407718196</v>
      </c>
      <c r="BK205" s="25">
        <v>31.481469718</v>
      </c>
      <c r="BL205" s="25">
        <v>12.554496528815665</v>
      </c>
      <c r="BM205" s="25">
        <v>9.023163848547437</v>
      </c>
      <c r="BN205" s="25">
        <v>13.914955876219137</v>
      </c>
      <c r="BO205" s="25">
        <v>31.445708787000001</v>
      </c>
      <c r="BP205" s="25">
        <v>12.551106682434863</v>
      </c>
      <c r="BQ205" s="25">
        <v>9.0207274992087623</v>
      </c>
      <c r="BR205" s="25">
        <v>13.790739267148815</v>
      </c>
      <c r="BS205" s="25">
        <v>31.483451059</v>
      </c>
      <c r="BT205" s="25">
        <v>12.547145106135567</v>
      </c>
      <c r="BU205" s="25">
        <v>9.0178802363205204</v>
      </c>
      <c r="BV205" s="25">
        <v>13.437398899759225</v>
      </c>
      <c r="BW205" s="25">
        <v>31.519444078999999</v>
      </c>
      <c r="BX205" s="25">
        <v>12.540037835065894</v>
      </c>
      <c r="BY205" s="25">
        <v>9.0127721006632679</v>
      </c>
      <c r="BZ205" s="25">
        <v>13.254583965493657</v>
      </c>
      <c r="CA205" s="25">
        <v>31.566235808000002</v>
      </c>
      <c r="CB205" s="25">
        <v>12.531942683070026</v>
      </c>
      <c r="CC205" s="25">
        <v>9.0069539555333566</v>
      </c>
      <c r="CD205" s="25">
        <v>13.111957918792553</v>
      </c>
      <c r="CE205" s="25">
        <v>31.627238569999999</v>
      </c>
      <c r="CF205" s="25">
        <v>12.522919845509442</v>
      </c>
      <c r="CG205" s="25">
        <v>9.0004690645223064</v>
      </c>
      <c r="CH205" s="25">
        <v>12.849123921362745</v>
      </c>
      <c r="CI205" s="25">
        <v>31.694270657000001</v>
      </c>
      <c r="CJ205" s="25">
        <v>12.512932833771996</v>
      </c>
      <c r="CK205" s="25">
        <v>8.9932912025461214</v>
      </c>
      <c r="CL205" s="25">
        <v>12.598412848491906</v>
      </c>
      <c r="CM205" s="25">
        <v>31.773993498999999</v>
      </c>
      <c r="CN205" s="25">
        <v>12.501924640348895</v>
      </c>
      <c r="CO205" s="25">
        <v>8.9853793971857723</v>
      </c>
      <c r="CP205" s="25">
        <v>12.335161642727025</v>
      </c>
      <c r="CQ205" s="25">
        <v>31.864221126</v>
      </c>
      <c r="CR205" s="25">
        <v>12.490242604748854</v>
      </c>
      <c r="CS205" s="25">
        <v>8.9769832881851617</v>
      </c>
      <c r="CT205" s="25">
        <v>11.993869760699544</v>
      </c>
      <c r="CU205" s="25">
        <v>31.968421812999999</v>
      </c>
      <c r="CV205" s="25">
        <v>12.068985583196763</v>
      </c>
      <c r="CW205" s="25">
        <v>8.6742175724042703</v>
      </c>
      <c r="CX205" s="25">
        <v>11.540021244167283</v>
      </c>
      <c r="CY205" s="25">
        <v>32.359351125000003</v>
      </c>
      <c r="CZ205" s="25">
        <v>12.006852446041226</v>
      </c>
      <c r="DA205" s="25">
        <v>8.6295612633526169</v>
      </c>
      <c r="DB205" s="25">
        <v>9.848499448957309</v>
      </c>
      <c r="DC205" s="25">
        <v>32.751841648999999</v>
      </c>
      <c r="DD205" s="25">
        <v>11.480574519638072</v>
      </c>
      <c r="DE205" s="25">
        <v>8.2513149554333776</v>
      </c>
      <c r="DF205" s="25">
        <v>8.0654819241370674</v>
      </c>
      <c r="DG205" s="25">
        <v>33.168080289000002</v>
      </c>
      <c r="DH205" s="25">
        <v>11.445735488736478</v>
      </c>
      <c r="DI205" s="25">
        <v>8.2262754579570618</v>
      </c>
      <c r="DJ205" s="25">
        <v>6.6012197489116957</v>
      </c>
      <c r="DK205" s="25">
        <v>33.436314967999998</v>
      </c>
      <c r="DL205" s="25">
        <v>11.439734257891008</v>
      </c>
      <c r="DM205" s="25">
        <v>8.2219622551864564</v>
      </c>
      <c r="DN205" s="25">
        <v>5.9283618580945827</v>
      </c>
      <c r="DO205" s="27">
        <v>31.460081132999999</v>
      </c>
      <c r="DP205" s="27">
        <v>12.551854714510307</v>
      </c>
      <c r="DQ205" s="27">
        <v>9.0212651245898527</v>
      </c>
      <c r="DR205" s="27">
        <v>13.970431682875571</v>
      </c>
      <c r="DS205" s="27">
        <v>31.405770880999999</v>
      </c>
      <c r="DT205" s="27">
        <v>12.545495804078076</v>
      </c>
      <c r="DU205" s="27">
        <v>9.0166948504576663</v>
      </c>
      <c r="DV205" s="27">
        <v>13.712702251093766</v>
      </c>
      <c r="DW205" s="27">
        <v>31.462453357000001</v>
      </c>
      <c r="DX205" s="27">
        <v>12.53809496106671</v>
      </c>
      <c r="DY205" s="27">
        <v>9.0113757188655992</v>
      </c>
      <c r="DZ205" s="27">
        <v>13.166108295137683</v>
      </c>
      <c r="EA205" s="27">
        <v>31.523874335000002</v>
      </c>
      <c r="EB205" s="27">
        <v>12.520404267525674</v>
      </c>
      <c r="EC205" s="27">
        <v>8.9986610690945916</v>
      </c>
      <c r="ED205" s="27">
        <v>12.961199248222011</v>
      </c>
      <c r="EE205" s="27">
        <v>31.602957238000002</v>
      </c>
      <c r="EF205" s="27">
        <v>12.500535278908217</v>
      </c>
      <c r="EG205" s="27">
        <v>8.9843808357623551</v>
      </c>
      <c r="EH205" s="27">
        <v>12.804143491859271</v>
      </c>
      <c r="EI205" s="27">
        <v>31.702219147000001</v>
      </c>
      <c r="EJ205" s="27">
        <v>12.478845174753985</v>
      </c>
      <c r="EK205" s="27">
        <v>8.9687917308367631</v>
      </c>
      <c r="EL205" s="27">
        <v>12.536635361662313</v>
      </c>
      <c r="EM205" s="27">
        <v>31.810816973999998</v>
      </c>
      <c r="EN205" s="27">
        <v>12.455013779016157</v>
      </c>
      <c r="EO205" s="27">
        <v>8.951663637488819</v>
      </c>
      <c r="EP205" s="27">
        <v>12.274579150086934</v>
      </c>
      <c r="EQ205" s="27">
        <v>31.941300122000001</v>
      </c>
      <c r="ER205" s="27">
        <v>12.42947607391238</v>
      </c>
      <c r="ES205" s="27">
        <v>8.9333091860029814</v>
      </c>
      <c r="ET205" s="27">
        <v>12.029477275228015</v>
      </c>
      <c r="EU205" s="27">
        <v>32.089462851</v>
      </c>
      <c r="EV205" s="27">
        <v>12.402547476148841</v>
      </c>
      <c r="EW205" s="27">
        <v>8.9139550725764227</v>
      </c>
      <c r="EX205" s="27">
        <v>11.698527909310886</v>
      </c>
      <c r="EY205" s="27">
        <v>32.261638740999999</v>
      </c>
      <c r="EZ205" s="27">
        <v>11.736042632961681</v>
      </c>
      <c r="FA205" s="27">
        <v>8.4349249185495694</v>
      </c>
      <c r="FB205" s="27">
        <v>11.272029178291831</v>
      </c>
      <c r="FC205" s="27">
        <v>33.141692704999997</v>
      </c>
      <c r="FD205" s="27">
        <v>11.554198763345903</v>
      </c>
      <c r="FE205" s="27">
        <v>8.3042301490197037</v>
      </c>
      <c r="FF205" s="27">
        <v>9.3581684424323797</v>
      </c>
      <c r="FG205" s="27">
        <v>34.056473025000003</v>
      </c>
      <c r="FH205" s="27">
        <v>11.160897317388386</v>
      </c>
      <c r="FI205" s="27">
        <v>8.0215566558533418</v>
      </c>
      <c r="FJ205" s="27">
        <v>7.8573714324489998</v>
      </c>
      <c r="FK205" s="27">
        <v>34.626057001</v>
      </c>
      <c r="FL205" s="27">
        <v>11.024748353507176</v>
      </c>
      <c r="FM205" s="27">
        <v>7.9237037147903182</v>
      </c>
      <c r="FN205" s="27">
        <v>7.2930228802492039</v>
      </c>
      <c r="FO205" s="27">
        <v>34.948283953000001</v>
      </c>
      <c r="FP205" s="27">
        <v>10.934467652606388</v>
      </c>
      <c r="FQ205" s="27">
        <v>7.8588171974600716</v>
      </c>
      <c r="FR205" s="27">
        <v>7.2776372135682621</v>
      </c>
      <c r="FS205" s="28">
        <v>31.461543462999998</v>
      </c>
      <c r="FT205" s="28">
        <v>12.551186745178608</v>
      </c>
      <c r="FU205" s="28">
        <v>9.0207850418790976</v>
      </c>
      <c r="FV205" s="28">
        <v>13.95864294208851</v>
      </c>
      <c r="FW205" s="28">
        <v>31.413827443999999</v>
      </c>
      <c r="FX205" s="28">
        <v>12.542634207244522</v>
      </c>
      <c r="FY205" s="28">
        <v>9.0146381644696323</v>
      </c>
      <c r="FZ205" s="28">
        <v>13.671287192785581</v>
      </c>
      <c r="GA205" s="28">
        <v>31.492693422999999</v>
      </c>
      <c r="GB205" s="28">
        <v>12.531278531067695</v>
      </c>
      <c r="GC205" s="28">
        <v>9.0064766164123782</v>
      </c>
      <c r="GD205" s="28">
        <v>13.101855675427663</v>
      </c>
      <c r="GE205" s="28">
        <v>31.593694779</v>
      </c>
      <c r="GF205" s="28">
        <v>12.506407249651865</v>
      </c>
      <c r="GG205" s="28">
        <v>8.988601136752699</v>
      </c>
      <c r="GH205" s="28">
        <v>12.890677261678668</v>
      </c>
      <c r="GI205" s="28">
        <v>31.732843450000001</v>
      </c>
      <c r="GJ205" s="28">
        <v>12.475768000985719</v>
      </c>
      <c r="GK205" s="28">
        <v>8.9665801054611247</v>
      </c>
      <c r="GL205" s="28">
        <v>12.739956535157074</v>
      </c>
      <c r="GM205" s="28">
        <v>31.921986177000001</v>
      </c>
      <c r="GN205" s="28">
        <v>12.439411653277046</v>
      </c>
      <c r="GO205" s="28">
        <v>8.9404500825201669</v>
      </c>
      <c r="GP205" s="28">
        <v>12.498884983061927</v>
      </c>
      <c r="GQ205" s="28">
        <v>32.149080634999997</v>
      </c>
      <c r="GR205" s="28">
        <v>12.396070714136744</v>
      </c>
      <c r="GS205" s="28">
        <v>8.9093000961933342</v>
      </c>
      <c r="GT205" s="28">
        <v>12.2739224251597</v>
      </c>
      <c r="GU205" s="28">
        <v>32.448886455999997</v>
      </c>
      <c r="GV205" s="28">
        <v>12.345998600623362</v>
      </c>
      <c r="GW205" s="28">
        <v>8.8733122823102928</v>
      </c>
      <c r="GX205" s="28">
        <v>12.062272522366079</v>
      </c>
      <c r="GY205" s="28">
        <v>32.802092895999998</v>
      </c>
      <c r="GZ205" s="28">
        <v>12.290992031343825</v>
      </c>
      <c r="HA205" s="28">
        <v>8.8337779779105485</v>
      </c>
      <c r="HB205" s="28">
        <v>11.801567273855182</v>
      </c>
      <c r="HC205" s="28">
        <v>33.220476695999999</v>
      </c>
      <c r="HD205" s="28">
        <v>11.582684318505802</v>
      </c>
      <c r="HE205" s="28">
        <v>8.3247032783829287</v>
      </c>
      <c r="HF205" s="28">
        <v>11.484413219230994</v>
      </c>
      <c r="HG205" s="28">
        <v>34.849592921000003</v>
      </c>
      <c r="HH205" s="28">
        <v>11.197055251012401</v>
      </c>
      <c r="HI205" s="28">
        <v>8.0475440746849554</v>
      </c>
      <c r="HJ205" s="28">
        <v>9.8415069607949057</v>
      </c>
      <c r="HK205" s="28">
        <v>35.970283514999998</v>
      </c>
      <c r="HL205" s="28">
        <v>9.8591723379386043</v>
      </c>
      <c r="HM205" s="28">
        <v>7.0859812826503461</v>
      </c>
      <c r="HN205" s="28">
        <v>2.9892110013368942</v>
      </c>
      <c r="HO205" s="28">
        <v>36.454458719000002</v>
      </c>
      <c r="HP205" s="28">
        <v>9.592552249319283</v>
      </c>
      <c r="HQ205" s="28">
        <v>6.8943561753109499</v>
      </c>
      <c r="HR205" s="28">
        <v>-3.5632084265587736</v>
      </c>
      <c r="HS205" s="28">
        <v>36.625779086000001</v>
      </c>
      <c r="HT205" s="28">
        <v>7.8320342418595139</v>
      </c>
      <c r="HU205" s="28">
        <v>5.6290372194160039</v>
      </c>
      <c r="HV205" s="28">
        <v>-8.8847840046919799</v>
      </c>
      <c r="HW205" s="29">
        <v>31.441362658999999</v>
      </c>
      <c r="HX205" s="29">
        <v>12.55087331446938</v>
      </c>
      <c r="HY205" s="29">
        <v>9.0205597730570428</v>
      </c>
      <c r="HZ205" s="29">
        <v>14.044899465936608</v>
      </c>
      <c r="IA205" s="29">
        <v>31.373905950000001</v>
      </c>
      <c r="IB205" s="29">
        <v>12.543743541511233</v>
      </c>
      <c r="IC205" s="29">
        <v>9.0154354648494905</v>
      </c>
      <c r="ID205" s="29">
        <v>13.840005913517011</v>
      </c>
      <c r="IE205" s="29">
        <v>31.432744666000001</v>
      </c>
      <c r="IF205" s="29">
        <v>12.535257689239995</v>
      </c>
      <c r="IG205" s="29">
        <v>9.00933651573893</v>
      </c>
      <c r="IH205" s="29">
        <v>13.354012167811009</v>
      </c>
      <c r="II205" s="29">
        <v>31.517831627</v>
      </c>
      <c r="IJ205" s="29">
        <v>12.507191318166035</v>
      </c>
      <c r="IK205" s="29">
        <v>8.9891646622318451</v>
      </c>
      <c r="IL205" s="29">
        <v>13.204666425162795</v>
      </c>
      <c r="IM205" s="29">
        <v>31.639541528999999</v>
      </c>
      <c r="IN205" s="29">
        <v>12.475731176398908</v>
      </c>
      <c r="IO205" s="29">
        <v>8.9665536389055198</v>
      </c>
      <c r="IP205" s="29">
        <v>13.114281786933924</v>
      </c>
      <c r="IQ205" s="29">
        <v>31.813968315</v>
      </c>
      <c r="IR205" s="29">
        <v>12.440836825169905</v>
      </c>
      <c r="IS205" s="29">
        <v>8.9414743816206599</v>
      </c>
      <c r="IT205" s="29">
        <v>12.907367030205506</v>
      </c>
      <c r="IU205" s="29">
        <v>32.026700038999998</v>
      </c>
      <c r="IV205" s="29">
        <v>12.402471392411003</v>
      </c>
      <c r="IW205" s="29">
        <v>8.9139003896959785</v>
      </c>
      <c r="IX205" s="29">
        <v>12.720090479064185</v>
      </c>
      <c r="IY205" s="29">
        <v>32.315780218</v>
      </c>
      <c r="IZ205" s="29">
        <v>12.36154301124334</v>
      </c>
      <c r="JA205" s="29">
        <v>8.8844843562864355</v>
      </c>
      <c r="JB205" s="29">
        <v>12.562547717995866</v>
      </c>
      <c r="JC205" s="29">
        <v>32.661291949000002</v>
      </c>
      <c r="JD205" s="29">
        <v>12.318257847304025</v>
      </c>
      <c r="JE205" s="29">
        <v>8.8533744566947448</v>
      </c>
      <c r="JF205" s="29">
        <v>12.348845854260411</v>
      </c>
      <c r="JG205" s="29">
        <v>33.093282283999997</v>
      </c>
      <c r="JH205" s="29">
        <v>11.863795217400719</v>
      </c>
      <c r="JI205" s="29">
        <v>8.5267432163859684</v>
      </c>
      <c r="JJ205" s="29">
        <v>11.782401327969588</v>
      </c>
      <c r="JK205" s="29">
        <v>35.283668204999998</v>
      </c>
      <c r="JL205" s="29">
        <v>11.590635475865222</v>
      </c>
      <c r="JM205" s="29">
        <v>8.3304179317324252</v>
      </c>
      <c r="JN205" s="29">
        <v>4.4524052440210653</v>
      </c>
      <c r="JO205" s="29">
        <v>36.149703723999998</v>
      </c>
      <c r="JP205" s="29">
        <v>9.5062619252623772</v>
      </c>
      <c r="JQ205" s="29">
        <v>6.8323376203874124</v>
      </c>
      <c r="JR205" s="29">
        <v>-2.0277455047661093</v>
      </c>
      <c r="JS205" s="29">
        <v>36.461353584999998</v>
      </c>
      <c r="JT205" s="29">
        <v>9.4971534627761827</v>
      </c>
      <c r="JU205" s="29">
        <v>6.825791189056404</v>
      </c>
      <c r="JV205" s="29">
        <v>-7.6756650657715468</v>
      </c>
      <c r="JW205" s="29">
        <v>36.308948729000001</v>
      </c>
      <c r="JX205" s="29">
        <v>8.5021096932223692</v>
      </c>
      <c r="JY205" s="29">
        <v>6.1106336398426544</v>
      </c>
      <c r="JZ205" s="29">
        <v>-7.8446322724613324</v>
      </c>
    </row>
    <row r="206" spans="1:286" ht="15" thickBot="1" x14ac:dyDescent="0.35">
      <c r="A206" s="2"/>
      <c r="B206" s="74" t="s">
        <v>696</v>
      </c>
      <c r="C206" s="74" t="s">
        <v>585</v>
      </c>
      <c r="D206" s="74" t="s">
        <v>522</v>
      </c>
      <c r="E206" s="87">
        <v>389077</v>
      </c>
      <c r="F206" s="84">
        <v>440584</v>
      </c>
      <c r="G206" s="22">
        <v>30.315578559421052</v>
      </c>
      <c r="H206" s="22">
        <v>13.690206247031082</v>
      </c>
      <c r="I206" s="22">
        <v>9.9868148552425282</v>
      </c>
      <c r="J206" s="22">
        <v>15.626129446209159</v>
      </c>
      <c r="K206" s="22">
        <v>30.28581531242105</v>
      </c>
      <c r="L206" s="22">
        <v>13.682571813620726</v>
      </c>
      <c r="M206" s="22">
        <v>9.981245642360113</v>
      </c>
      <c r="N206" s="22">
        <v>15.709973155576751</v>
      </c>
      <c r="O206" s="22">
        <v>30.329888348421051</v>
      </c>
      <c r="P206" s="22">
        <v>13.672765039001213</v>
      </c>
      <c r="Q206" s="22">
        <v>9.974091736810049</v>
      </c>
      <c r="R206" s="22">
        <v>15.583929239798907</v>
      </c>
      <c r="S206" s="22">
        <v>30.37943606942105</v>
      </c>
      <c r="T206" s="22">
        <v>13.647955254635091</v>
      </c>
      <c r="U206" s="22">
        <v>9.9559933445293112</v>
      </c>
      <c r="V206" s="22">
        <v>15.473782600594284</v>
      </c>
      <c r="W206" s="22">
        <v>30.44827424242105</v>
      </c>
      <c r="X206" s="22">
        <v>13.618664739234928</v>
      </c>
      <c r="Y206" s="22">
        <v>9.934626321342245</v>
      </c>
      <c r="Z206" s="22">
        <v>15.308323383048066</v>
      </c>
      <c r="AA206" s="22">
        <v>30.537163368421052</v>
      </c>
      <c r="AB206" s="22">
        <v>13.584826786833203</v>
      </c>
      <c r="AC206" s="22">
        <v>9.9099420061742514</v>
      </c>
      <c r="AD206" s="22">
        <v>15.117415578207861</v>
      </c>
      <c r="AE206" s="22">
        <v>30.640991328421052</v>
      </c>
      <c r="AF206" s="22">
        <v>13.545692105215872</v>
      </c>
      <c r="AG206" s="22">
        <v>9.8813938007872135</v>
      </c>
      <c r="AH206" s="22">
        <v>14.898656486559467</v>
      </c>
      <c r="AI206" s="22">
        <v>30.770418543421052</v>
      </c>
      <c r="AJ206" s="22">
        <v>13.501269601026211</v>
      </c>
      <c r="AK206" s="22">
        <v>9.8489882024533983</v>
      </c>
      <c r="AL206" s="22">
        <v>14.661398713198968</v>
      </c>
      <c r="AM206" s="22">
        <v>30.917924455421051</v>
      </c>
      <c r="AN206" s="22">
        <v>13.45307614649448</v>
      </c>
      <c r="AO206" s="22">
        <v>9.8138317483461179</v>
      </c>
      <c r="AP206" s="22">
        <v>14.37776161645961</v>
      </c>
      <c r="AQ206" s="22">
        <v>31.090541440421052</v>
      </c>
      <c r="AR206" s="22">
        <v>12.788774188569592</v>
      </c>
      <c r="AS206" s="22">
        <v>9.3292327187873259</v>
      </c>
      <c r="AT206" s="22">
        <v>14.054115096115483</v>
      </c>
      <c r="AU206" s="22">
        <v>31.95226912242105</v>
      </c>
      <c r="AV206" s="22">
        <v>12.46568682014399</v>
      </c>
      <c r="AW206" s="22">
        <v>9.093544981706394</v>
      </c>
      <c r="AX206" s="22">
        <v>12.481974418364976</v>
      </c>
      <c r="AY206" s="22">
        <v>32.697467508421049</v>
      </c>
      <c r="AZ206" s="22">
        <v>11.501931660660256</v>
      </c>
      <c r="BA206" s="22">
        <v>8.3904990107491564</v>
      </c>
      <c r="BB206" s="22">
        <v>10.775007276487109</v>
      </c>
      <c r="BC206" s="22">
        <v>33.10252359042105</v>
      </c>
      <c r="BD206" s="22">
        <v>11.254041952268981</v>
      </c>
      <c r="BE206" s="22">
        <v>8.2096669197234569</v>
      </c>
      <c r="BF206" s="22">
        <v>9.9722241334536896</v>
      </c>
      <c r="BG206" s="22">
        <v>33.318699550421051</v>
      </c>
      <c r="BH206" s="22">
        <v>11.050918208768678</v>
      </c>
      <c r="BI206" s="22">
        <v>8.0614909768313456</v>
      </c>
      <c r="BJ206" s="22">
        <v>9.6748800485652069</v>
      </c>
      <c r="BK206" s="25">
        <v>30.342399015421051</v>
      </c>
      <c r="BL206" s="25">
        <v>13.691974517819405</v>
      </c>
      <c r="BM206" s="25">
        <v>9.9881047841638519</v>
      </c>
      <c r="BN206" s="25">
        <v>15.560018295010936</v>
      </c>
      <c r="BO206" s="25">
        <v>30.33248309342105</v>
      </c>
      <c r="BP206" s="25">
        <v>13.687705508609383</v>
      </c>
      <c r="BQ206" s="25">
        <v>9.9849906013804439</v>
      </c>
      <c r="BR206" s="25">
        <v>15.611814622972913</v>
      </c>
      <c r="BS206" s="25">
        <v>30.36915694442105</v>
      </c>
      <c r="BT206" s="25">
        <v>13.682995701584371</v>
      </c>
      <c r="BU206" s="25">
        <v>9.9815548627280091</v>
      </c>
      <c r="BV206" s="25">
        <v>15.514066596363485</v>
      </c>
      <c r="BW206" s="25">
        <v>30.407865789421052</v>
      </c>
      <c r="BX206" s="25">
        <v>13.674425337539416</v>
      </c>
      <c r="BY206" s="25">
        <v>9.9753029014781518</v>
      </c>
      <c r="BZ206" s="25">
        <v>15.429774633122101</v>
      </c>
      <c r="CA206" s="25">
        <v>30.455052931421051</v>
      </c>
      <c r="CB206" s="25">
        <v>13.665116906220918</v>
      </c>
      <c r="CC206" s="25">
        <v>9.96851253042799</v>
      </c>
      <c r="CD206" s="25">
        <v>15.295376201985855</v>
      </c>
      <c r="CE206" s="25">
        <v>30.498031326421049</v>
      </c>
      <c r="CF206" s="25">
        <v>13.655007311651785</v>
      </c>
      <c r="CG206" s="25">
        <v>9.9611377219406894</v>
      </c>
      <c r="CH206" s="25">
        <v>15.138909756272767</v>
      </c>
      <c r="CI206" s="25">
        <v>30.549157651421051</v>
      </c>
      <c r="CJ206" s="25">
        <v>13.644300077035913</v>
      </c>
      <c r="CK206" s="25">
        <v>9.9533269433599401</v>
      </c>
      <c r="CL206" s="25">
        <v>14.942073844474796</v>
      </c>
      <c r="CM206" s="25">
        <v>30.609832395421051</v>
      </c>
      <c r="CN206" s="25">
        <v>13.632803088665687</v>
      </c>
      <c r="CO206" s="25">
        <v>9.9449400504107395</v>
      </c>
      <c r="CP206" s="25">
        <v>14.716637672120951</v>
      </c>
      <c r="CQ206" s="25">
        <v>30.67892208742105</v>
      </c>
      <c r="CR206" s="25">
        <v>13.620903363413673</v>
      </c>
      <c r="CS206" s="25">
        <v>9.9362593665133812</v>
      </c>
      <c r="CT206" s="25">
        <v>14.444669749022923</v>
      </c>
      <c r="CU206" s="25">
        <v>30.758943119421051</v>
      </c>
      <c r="CV206" s="25">
        <v>13.326662755780122</v>
      </c>
      <c r="CW206" s="25">
        <v>9.7216149398110741</v>
      </c>
      <c r="CX206" s="25">
        <v>14.132900055992298</v>
      </c>
      <c r="CY206" s="25">
        <v>31.014875767421053</v>
      </c>
      <c r="CZ206" s="25">
        <v>13.276786516115454</v>
      </c>
      <c r="DA206" s="25">
        <v>9.6852309173779005</v>
      </c>
      <c r="DB206" s="25">
        <v>13.053537930082395</v>
      </c>
      <c r="DC206" s="25">
        <v>31.30740355542105</v>
      </c>
      <c r="DD206" s="25">
        <v>12.93212394677578</v>
      </c>
      <c r="DE206" s="25">
        <v>9.4338043716109965</v>
      </c>
      <c r="DF206" s="25">
        <v>11.828293231140597</v>
      </c>
      <c r="DG206" s="25">
        <v>31.610856217421052</v>
      </c>
      <c r="DH206" s="25">
        <v>12.878520822640853</v>
      </c>
      <c r="DI206" s="25">
        <v>9.3947016388443387</v>
      </c>
      <c r="DJ206" s="25">
        <v>10.687521596061938</v>
      </c>
      <c r="DK206" s="25">
        <v>31.780716266421052</v>
      </c>
      <c r="DL206" s="25">
        <v>12.195829413471426</v>
      </c>
      <c r="DM206" s="25">
        <v>8.8966877606298844</v>
      </c>
      <c r="DN206" s="25">
        <v>10.293432027246094</v>
      </c>
      <c r="DO206" s="27">
        <v>30.315146119421051</v>
      </c>
      <c r="DP206" s="27">
        <v>13.690738066780739</v>
      </c>
      <c r="DQ206" s="27">
        <v>9.9872028103456412</v>
      </c>
      <c r="DR206" s="27">
        <v>15.627616307365223</v>
      </c>
      <c r="DS206" s="27">
        <v>30.279939898421052</v>
      </c>
      <c r="DT206" s="27">
        <v>13.684850986189579</v>
      </c>
      <c r="DU206" s="27">
        <v>9.9829082670172991</v>
      </c>
      <c r="DV206" s="27">
        <v>15.738725191921358</v>
      </c>
      <c r="DW206" s="27">
        <v>30.315291544421051</v>
      </c>
      <c r="DX206" s="27">
        <v>13.678188836169564</v>
      </c>
      <c r="DY206" s="27">
        <v>9.9780483213315172</v>
      </c>
      <c r="DZ206" s="27">
        <v>15.647082841931622</v>
      </c>
      <c r="EA206" s="27">
        <v>30.354985835421051</v>
      </c>
      <c r="EB206" s="27">
        <v>13.658302900133991</v>
      </c>
      <c r="EC206" s="27">
        <v>9.9635418078556128</v>
      </c>
      <c r="ED206" s="27">
        <v>15.569366009947021</v>
      </c>
      <c r="EE206" s="27">
        <v>30.411651608421053</v>
      </c>
      <c r="EF206" s="27">
        <v>13.636701452780578</v>
      </c>
      <c r="EG206" s="27">
        <v>9.9477838527575582</v>
      </c>
      <c r="EH206" s="27">
        <v>15.43944992311935</v>
      </c>
      <c r="EI206" s="27">
        <v>30.482247586421053</v>
      </c>
      <c r="EJ206" s="27">
        <v>13.613588808633242</v>
      </c>
      <c r="EK206" s="27">
        <v>9.9309235006379843</v>
      </c>
      <c r="EL206" s="27">
        <v>15.293359225722375</v>
      </c>
      <c r="EM206" s="27">
        <v>30.563200994421052</v>
      </c>
      <c r="EN206" s="27">
        <v>13.588925086466157</v>
      </c>
      <c r="EO206" s="27">
        <v>9.9129316586978931</v>
      </c>
      <c r="EP206" s="27">
        <v>15.120849705589617</v>
      </c>
      <c r="EQ206" s="27">
        <v>30.661430585421051</v>
      </c>
      <c r="ER206" s="27">
        <v>13.562891272752468</v>
      </c>
      <c r="ES206" s="27">
        <v>9.8939403540496631</v>
      </c>
      <c r="ET206" s="27">
        <v>14.949393198452286</v>
      </c>
      <c r="EU206" s="27">
        <v>30.77439124042105</v>
      </c>
      <c r="EV206" s="27">
        <v>13.535834103827273</v>
      </c>
      <c r="EW206" s="27">
        <v>9.874202526022307</v>
      </c>
      <c r="EX206" s="27">
        <v>14.7506442493353</v>
      </c>
      <c r="EY206" s="27">
        <v>30.908800774421053</v>
      </c>
      <c r="EZ206" s="27">
        <v>13.24146050421437</v>
      </c>
      <c r="FA206" s="27">
        <v>9.6594610835226433</v>
      </c>
      <c r="FB206" s="27">
        <v>14.50217360540924</v>
      </c>
      <c r="FC206" s="27">
        <v>31.552399799421053</v>
      </c>
      <c r="FD206" s="27">
        <v>13.073724491022244</v>
      </c>
      <c r="FE206" s="27">
        <v>9.5370999972044892</v>
      </c>
      <c r="FF206" s="27">
        <v>13.229922048740679</v>
      </c>
      <c r="FG206" s="27">
        <v>32.211366950421052</v>
      </c>
      <c r="FH206" s="27">
        <v>12.613493499281979</v>
      </c>
      <c r="FI206" s="27">
        <v>9.2013678962983079</v>
      </c>
      <c r="FJ206" s="27">
        <v>12.170488447452241</v>
      </c>
      <c r="FK206" s="27">
        <v>32.602628373421055</v>
      </c>
      <c r="FL206" s="27">
        <v>12.467419507763186</v>
      </c>
      <c r="FM206" s="27">
        <v>9.0948089532012428</v>
      </c>
      <c r="FN206" s="27">
        <v>11.873567433807811</v>
      </c>
      <c r="FO206" s="27">
        <v>32.805943532421054</v>
      </c>
      <c r="FP206" s="27">
        <v>12.358937397022833</v>
      </c>
      <c r="FQ206" s="27">
        <v>9.0156727637589</v>
      </c>
      <c r="FR206" s="27">
        <v>12.047872559768471</v>
      </c>
      <c r="FS206" s="28">
        <v>30.315895168421051</v>
      </c>
      <c r="FT206" s="28">
        <v>13.690206001483045</v>
      </c>
      <c r="FU206" s="28">
        <v>9.9868146761186534</v>
      </c>
      <c r="FV206" s="28">
        <v>15.623218951611539</v>
      </c>
      <c r="FW206" s="28">
        <v>30.285934017421052</v>
      </c>
      <c r="FX206" s="28">
        <v>13.682570770436323</v>
      </c>
      <c r="FY206" s="28">
        <v>9.9812448813716141</v>
      </c>
      <c r="FZ206" s="28">
        <v>15.717923836249897</v>
      </c>
      <c r="GA206" s="28">
        <v>30.339126741421051</v>
      </c>
      <c r="GB206" s="28">
        <v>13.67276286321661</v>
      </c>
      <c r="GC206" s="28">
        <v>9.9740901496054732</v>
      </c>
      <c r="GD206" s="28">
        <v>15.613304365968011</v>
      </c>
      <c r="GE206" s="28">
        <v>30.408301166421051</v>
      </c>
      <c r="GF206" s="28">
        <v>13.646211931646107</v>
      </c>
      <c r="GG206" s="28">
        <v>9.9547216146802722</v>
      </c>
      <c r="GH206" s="28">
        <v>15.534195525348634</v>
      </c>
      <c r="GI206" s="28">
        <v>30.510310365421052</v>
      </c>
      <c r="GJ206" s="28">
        <v>13.615013791023108</v>
      </c>
      <c r="GK206" s="28">
        <v>9.9319630054520651</v>
      </c>
      <c r="GL206" s="28">
        <v>15.401979691335194</v>
      </c>
      <c r="GM206" s="28">
        <v>30.65030569942105</v>
      </c>
      <c r="GN206" s="28">
        <v>13.57922848337029</v>
      </c>
      <c r="GO206" s="28">
        <v>9.9058581217404651</v>
      </c>
      <c r="GP206" s="28">
        <v>15.25507273187228</v>
      </c>
      <c r="GQ206" s="28">
        <v>30.824094501421051</v>
      </c>
      <c r="GR206" s="28">
        <v>13.538031391454064</v>
      </c>
      <c r="GS206" s="28">
        <v>9.8758054167543001</v>
      </c>
      <c r="GT206" s="28">
        <v>15.084858871234037</v>
      </c>
      <c r="GU206" s="28">
        <v>31.053978316421052</v>
      </c>
      <c r="GV206" s="28">
        <v>13.491542755452036</v>
      </c>
      <c r="GW206" s="28">
        <v>9.8418926040290948</v>
      </c>
      <c r="GX206" s="28">
        <v>14.888507091745687</v>
      </c>
      <c r="GY206" s="28">
        <v>31.322285484421052</v>
      </c>
      <c r="GZ206" s="28">
        <v>13.441245396950293</v>
      </c>
      <c r="HA206" s="28">
        <v>9.805201381267306</v>
      </c>
      <c r="HB206" s="28">
        <v>14.680830504396932</v>
      </c>
      <c r="HC206" s="28">
        <v>31.64005980442105</v>
      </c>
      <c r="HD206" s="28">
        <v>13.117971862764565</v>
      </c>
      <c r="HE206" s="28">
        <v>9.5693778388562514</v>
      </c>
      <c r="HF206" s="28">
        <v>14.472778230358234</v>
      </c>
      <c r="HG206" s="28">
        <v>33.016528068421053</v>
      </c>
      <c r="HH206" s="28">
        <v>12.785476802988519</v>
      </c>
      <c r="HI206" s="28">
        <v>9.326827321913802</v>
      </c>
      <c r="HJ206" s="28">
        <v>13.405018145962975</v>
      </c>
      <c r="HK206" s="28">
        <v>34.304058161421054</v>
      </c>
      <c r="HL206" s="28">
        <v>10.956652852816589</v>
      </c>
      <c r="HM206" s="28">
        <v>7.9927257120741997</v>
      </c>
      <c r="HN206" s="28">
        <v>7.328174520016578</v>
      </c>
      <c r="HO206" s="28">
        <v>34.829655179421053</v>
      </c>
      <c r="HP206" s="28">
        <v>10.706862601484193</v>
      </c>
      <c r="HQ206" s="28">
        <v>7.8105072014332713</v>
      </c>
      <c r="HR206" s="28">
        <v>2.5812177514987198</v>
      </c>
      <c r="HS206" s="28">
        <v>35.019695265421049</v>
      </c>
      <c r="HT206" s="28">
        <v>9.4320657389896994</v>
      </c>
      <c r="HU206" s="28">
        <v>6.8805606386093894</v>
      </c>
      <c r="HV206" s="28">
        <v>-1.5627413331013038</v>
      </c>
      <c r="HW206" s="29">
        <v>30.292547536421051</v>
      </c>
      <c r="HX206" s="29">
        <v>13.690866659342063</v>
      </c>
      <c r="HY206" s="29">
        <v>9.9872966168287967</v>
      </c>
      <c r="HZ206" s="29">
        <v>15.700517093778165</v>
      </c>
      <c r="IA206" s="29">
        <v>30.23953929642105</v>
      </c>
      <c r="IB206" s="29">
        <v>13.685167881924022</v>
      </c>
      <c r="IC206" s="29">
        <v>9.9831394380435921</v>
      </c>
      <c r="ID206" s="29">
        <v>15.879762466415809</v>
      </c>
      <c r="IE206" s="29">
        <v>30.269259348421052</v>
      </c>
      <c r="IF206" s="29">
        <v>13.678148024466683</v>
      </c>
      <c r="IG206" s="29">
        <v>9.9780185497624654</v>
      </c>
      <c r="IH206" s="29">
        <v>15.849384060535977</v>
      </c>
      <c r="II206" s="29">
        <v>30.319470408421051</v>
      </c>
      <c r="IJ206" s="29">
        <v>13.644713923387451</v>
      </c>
      <c r="IK206" s="29">
        <v>9.9536288385116105</v>
      </c>
      <c r="IL206" s="29">
        <v>15.815471350160365</v>
      </c>
      <c r="IM206" s="29">
        <v>30.40089111842105</v>
      </c>
      <c r="IN206" s="29">
        <v>13.607666813834655</v>
      </c>
      <c r="IO206" s="29">
        <v>9.9266034878814171</v>
      </c>
      <c r="IP206" s="29">
        <v>15.736022776375789</v>
      </c>
      <c r="IQ206" s="29">
        <v>30.524492979421051</v>
      </c>
      <c r="IR206" s="29">
        <v>13.566837292728405</v>
      </c>
      <c r="IS206" s="29">
        <v>9.896818920683625</v>
      </c>
      <c r="IT206" s="29">
        <v>15.605459413209754</v>
      </c>
      <c r="IU206" s="29">
        <v>30.677277870421051</v>
      </c>
      <c r="IV206" s="29">
        <v>13.522579907752789</v>
      </c>
      <c r="IW206" s="29">
        <v>9.8645337745175823</v>
      </c>
      <c r="IX206" s="29">
        <v>15.461903073994598</v>
      </c>
      <c r="IY206" s="29">
        <v>30.886868113421052</v>
      </c>
      <c r="IZ206" s="29">
        <v>13.475710292517638</v>
      </c>
      <c r="JA206" s="29">
        <v>9.8303430427459979</v>
      </c>
      <c r="JB206" s="29">
        <v>15.317036745334514</v>
      </c>
      <c r="JC206" s="29">
        <v>31.139163502421052</v>
      </c>
      <c r="JD206" s="29">
        <v>13.426410228566455</v>
      </c>
      <c r="JE206" s="29">
        <v>9.7943793324740032</v>
      </c>
      <c r="JF206" s="29">
        <v>15.154432558856788</v>
      </c>
      <c r="JG206" s="29">
        <v>31.458929766421051</v>
      </c>
      <c r="JH206" s="29">
        <v>13.104566074103477</v>
      </c>
      <c r="JI206" s="29">
        <v>9.559598502670152</v>
      </c>
      <c r="JJ206" s="29">
        <v>14.722208300864319</v>
      </c>
      <c r="JK206" s="29">
        <v>33.289937546421051</v>
      </c>
      <c r="JL206" s="29">
        <v>12.813177233137957</v>
      </c>
      <c r="JM206" s="29">
        <v>9.3470344000484342</v>
      </c>
      <c r="JN206" s="29">
        <v>8.4096482901626466</v>
      </c>
      <c r="JO206" s="29">
        <v>34.333360650421049</v>
      </c>
      <c r="JP206" s="29">
        <v>10.372065143910389</v>
      </c>
      <c r="JQ206" s="29">
        <v>7.5662771173524987</v>
      </c>
      <c r="JR206" s="29">
        <v>2.9034858539425166</v>
      </c>
      <c r="JS206" s="29">
        <v>34.727731889421051</v>
      </c>
      <c r="JT206" s="29">
        <v>10.245318376506017</v>
      </c>
      <c r="JU206" s="29">
        <v>7.4738171151635289</v>
      </c>
      <c r="JV206" s="29">
        <v>-1.1387422644752263</v>
      </c>
      <c r="JW206" s="29">
        <v>34.622288303421051</v>
      </c>
      <c r="JX206" s="29">
        <v>9.8608905431345395</v>
      </c>
      <c r="JY206" s="29">
        <v>7.1933823629175162</v>
      </c>
      <c r="JZ206" s="29">
        <v>-0.58496340589110574</v>
      </c>
    </row>
    <row r="207" spans="1:286" ht="15" thickBot="1" x14ac:dyDescent="0.35">
      <c r="A207" s="2"/>
      <c r="B207" s="74" t="s">
        <v>697</v>
      </c>
      <c r="C207" s="74" t="s">
        <v>493</v>
      </c>
      <c r="D207" s="74" t="s">
        <v>880</v>
      </c>
      <c r="E207" s="87">
        <v>365863</v>
      </c>
      <c r="F207" s="84">
        <v>399907</v>
      </c>
      <c r="G207" s="22">
        <v>19.101415186000001</v>
      </c>
      <c r="H207" s="22">
        <v>19.101415186000001</v>
      </c>
      <c r="I207" s="22">
        <v>19.101415186000001</v>
      </c>
      <c r="J207" s="22">
        <v>12.725180969601681</v>
      </c>
      <c r="K207" s="22">
        <v>19.098939221999998</v>
      </c>
      <c r="L207" s="22">
        <v>19.098939221999998</v>
      </c>
      <c r="M207" s="22">
        <v>19.098939221999998</v>
      </c>
      <c r="N207" s="22">
        <v>12.513402388328149</v>
      </c>
      <c r="O207" s="22">
        <v>19.111351122999999</v>
      </c>
      <c r="P207" s="22">
        <v>19.111351122999999</v>
      </c>
      <c r="Q207" s="22">
        <v>19.111351122999999</v>
      </c>
      <c r="R207" s="22">
        <v>12.173177960371307</v>
      </c>
      <c r="S207" s="22">
        <v>19.127717629999999</v>
      </c>
      <c r="T207" s="22">
        <v>19.127717629999999</v>
      </c>
      <c r="U207" s="22">
        <v>19.127717629999999</v>
      </c>
      <c r="V207" s="22">
        <v>12.087359145267214</v>
      </c>
      <c r="W207" s="22">
        <v>19.152073021</v>
      </c>
      <c r="X207" s="22">
        <v>19.152073021</v>
      </c>
      <c r="Y207" s="22">
        <v>19.152073021</v>
      </c>
      <c r="Z207" s="22">
        <v>12.019963605435539</v>
      </c>
      <c r="AA207" s="22">
        <v>19.187549997000001</v>
      </c>
      <c r="AB207" s="22">
        <v>19.187549997000001</v>
      </c>
      <c r="AC207" s="22">
        <v>19.187549997000001</v>
      </c>
      <c r="AD207" s="22">
        <v>11.887653895844128</v>
      </c>
      <c r="AE207" s="22">
        <v>19.227052111999999</v>
      </c>
      <c r="AF207" s="22">
        <v>19.227052111999999</v>
      </c>
      <c r="AG207" s="22">
        <v>19.227052111999999</v>
      </c>
      <c r="AH207" s="22">
        <v>11.790334549705893</v>
      </c>
      <c r="AI207" s="22">
        <v>19.275122586999998</v>
      </c>
      <c r="AJ207" s="22">
        <v>19.275122586999998</v>
      </c>
      <c r="AK207" s="22">
        <v>19.275122586999998</v>
      </c>
      <c r="AL207" s="22">
        <v>11.709707031098592</v>
      </c>
      <c r="AM207" s="22">
        <v>19.330962800000002</v>
      </c>
      <c r="AN207" s="22">
        <v>19.330962800000002</v>
      </c>
      <c r="AO207" s="22">
        <v>19.330962800000002</v>
      </c>
      <c r="AP207" s="22">
        <v>11.6084609144532</v>
      </c>
      <c r="AQ207" s="22">
        <v>19.399421974999999</v>
      </c>
      <c r="AR207" s="22">
        <v>19.399421974999999</v>
      </c>
      <c r="AS207" s="22">
        <v>19.399421974999999</v>
      </c>
      <c r="AT207" s="22">
        <v>11.469630266577571</v>
      </c>
      <c r="AU207" s="22">
        <v>19.699760924</v>
      </c>
      <c r="AV207" s="22">
        <v>19.699760924</v>
      </c>
      <c r="AW207" s="22">
        <v>19.699760924</v>
      </c>
      <c r="AX207" s="22">
        <v>10.822839391268069</v>
      </c>
      <c r="AY207" s="22">
        <v>19.944802723999999</v>
      </c>
      <c r="AZ207" s="22">
        <v>19.944802723999999</v>
      </c>
      <c r="BA207" s="22">
        <v>19.944802723999999</v>
      </c>
      <c r="BB207" s="22">
        <v>10.023411661682442</v>
      </c>
      <c r="BC207" s="22">
        <v>20.078693470000001</v>
      </c>
      <c r="BD207" s="22">
        <v>20.078693470000001</v>
      </c>
      <c r="BE207" s="22">
        <v>20.078693470000001</v>
      </c>
      <c r="BF207" s="22">
        <v>9.5755615392357605</v>
      </c>
      <c r="BG207" s="22">
        <v>20.153783461</v>
      </c>
      <c r="BH207" s="22">
        <v>20.153783461</v>
      </c>
      <c r="BI207" s="22">
        <v>20.153783461</v>
      </c>
      <c r="BJ207" s="22">
        <v>9.2799198442393056</v>
      </c>
      <c r="BK207" s="25">
        <v>19.105749636999999</v>
      </c>
      <c r="BL207" s="25">
        <v>19.105749636999999</v>
      </c>
      <c r="BM207" s="25">
        <v>19.105749636999999</v>
      </c>
      <c r="BN207" s="25">
        <v>12.70216201928233</v>
      </c>
      <c r="BO207" s="25">
        <v>19.106625763</v>
      </c>
      <c r="BP207" s="25">
        <v>19.106625763</v>
      </c>
      <c r="BQ207" s="25">
        <v>19.106625763</v>
      </c>
      <c r="BR207" s="25">
        <v>12.602429135970789</v>
      </c>
      <c r="BS207" s="25">
        <v>19.116450718999999</v>
      </c>
      <c r="BT207" s="25">
        <v>19.116450718999999</v>
      </c>
      <c r="BU207" s="25">
        <v>19.116450718999999</v>
      </c>
      <c r="BV207" s="25">
        <v>12.402123453782266</v>
      </c>
      <c r="BW207" s="25">
        <v>19.127413094000001</v>
      </c>
      <c r="BX207" s="25">
        <v>19.127413094000001</v>
      </c>
      <c r="BY207" s="25">
        <v>19.127413094000001</v>
      </c>
      <c r="BZ207" s="25">
        <v>12.346639238925277</v>
      </c>
      <c r="CA207" s="25">
        <v>19.143333593000001</v>
      </c>
      <c r="CB207" s="25">
        <v>19.143333593000001</v>
      </c>
      <c r="CC207" s="25">
        <v>19.143333593000001</v>
      </c>
      <c r="CD207" s="25">
        <v>12.29334888284837</v>
      </c>
      <c r="CE207" s="25">
        <v>19.167580261000001</v>
      </c>
      <c r="CF207" s="25">
        <v>19.167580261000001</v>
      </c>
      <c r="CG207" s="25">
        <v>19.167580261000001</v>
      </c>
      <c r="CH207" s="25">
        <v>12.188040462853628</v>
      </c>
      <c r="CI207" s="25">
        <v>19.194101939999999</v>
      </c>
      <c r="CJ207" s="25">
        <v>19.194101939999999</v>
      </c>
      <c r="CK207" s="25">
        <v>19.194101939999999</v>
      </c>
      <c r="CL207" s="25">
        <v>12.10185711783574</v>
      </c>
      <c r="CM207" s="25">
        <v>19.224020363000001</v>
      </c>
      <c r="CN207" s="25">
        <v>19.224020363000001</v>
      </c>
      <c r="CO207" s="25">
        <v>19.224020363000001</v>
      </c>
      <c r="CP207" s="25">
        <v>12.027124720748098</v>
      </c>
      <c r="CQ207" s="25">
        <v>19.258925822999998</v>
      </c>
      <c r="CR207" s="25">
        <v>19.258925822999998</v>
      </c>
      <c r="CS207" s="25">
        <v>19.258925822999998</v>
      </c>
      <c r="CT207" s="25">
        <v>11.924094863622487</v>
      </c>
      <c r="CU207" s="25">
        <v>19.301468298</v>
      </c>
      <c r="CV207" s="25">
        <v>19.301468298</v>
      </c>
      <c r="CW207" s="25">
        <v>19.301468298</v>
      </c>
      <c r="CX207" s="25">
        <v>11.785510288094688</v>
      </c>
      <c r="CY207" s="25">
        <v>19.456968681999999</v>
      </c>
      <c r="CZ207" s="25">
        <v>19.456968681999999</v>
      </c>
      <c r="DA207" s="25">
        <v>19.456968681999999</v>
      </c>
      <c r="DB207" s="25">
        <v>11.34682099780802</v>
      </c>
      <c r="DC207" s="25">
        <v>19.570019882</v>
      </c>
      <c r="DD207" s="25">
        <v>19.570019882</v>
      </c>
      <c r="DE207" s="25">
        <v>19.570019882</v>
      </c>
      <c r="DF207" s="25">
        <v>10.864781510669687</v>
      </c>
      <c r="DG207" s="25">
        <v>19.678021132000001</v>
      </c>
      <c r="DH207" s="25">
        <v>19.678021132000001</v>
      </c>
      <c r="DI207" s="25">
        <v>19.678021132000001</v>
      </c>
      <c r="DJ207" s="25">
        <v>10.459806241742111</v>
      </c>
      <c r="DK207" s="25">
        <v>19.729730492999998</v>
      </c>
      <c r="DL207" s="25">
        <v>19.729730492999998</v>
      </c>
      <c r="DM207" s="25">
        <v>19.729730492999998</v>
      </c>
      <c r="DN207" s="25">
        <v>10.321443053313027</v>
      </c>
      <c r="DO207" s="27">
        <v>19.101256078999999</v>
      </c>
      <c r="DP207" s="27">
        <v>19.101256078999999</v>
      </c>
      <c r="DQ207" s="27">
        <v>19.101256078999999</v>
      </c>
      <c r="DR207" s="27">
        <v>12.725784676430708</v>
      </c>
      <c r="DS207" s="27">
        <v>19.096820617999999</v>
      </c>
      <c r="DT207" s="27">
        <v>19.096820617999999</v>
      </c>
      <c r="DU207" s="27">
        <v>19.096820617999999</v>
      </c>
      <c r="DV207" s="27">
        <v>12.526518167791288</v>
      </c>
      <c r="DW207" s="27">
        <v>19.106090789</v>
      </c>
      <c r="DX207" s="27">
        <v>19.106090789</v>
      </c>
      <c r="DY207" s="27">
        <v>19.106090789</v>
      </c>
      <c r="DZ207" s="27">
        <v>12.200895640095229</v>
      </c>
      <c r="EA207" s="27">
        <v>19.119055092</v>
      </c>
      <c r="EB207" s="27">
        <v>19.119055092</v>
      </c>
      <c r="EC207" s="27">
        <v>19.119055092</v>
      </c>
      <c r="ED207" s="27">
        <v>12.128707288955113</v>
      </c>
      <c r="EE207" s="27">
        <v>19.139288908000001</v>
      </c>
      <c r="EF207" s="27">
        <v>19.139288908000001</v>
      </c>
      <c r="EG207" s="27">
        <v>19.139288908000001</v>
      </c>
      <c r="EH207" s="27">
        <v>12.076032166915279</v>
      </c>
      <c r="EI207" s="27">
        <v>19.168690537</v>
      </c>
      <c r="EJ207" s="27">
        <v>19.168690537</v>
      </c>
      <c r="EK207" s="27">
        <v>19.168690537</v>
      </c>
      <c r="EL207" s="27">
        <v>11.964125960779459</v>
      </c>
      <c r="EM207" s="27">
        <v>19.200860946999999</v>
      </c>
      <c r="EN207" s="27">
        <v>19.200860946999999</v>
      </c>
      <c r="EO207" s="27">
        <v>19.200860946999999</v>
      </c>
      <c r="EP207" s="27">
        <v>11.886389990378238</v>
      </c>
      <c r="EQ207" s="27">
        <v>19.238774054</v>
      </c>
      <c r="ER207" s="27">
        <v>19.238774054</v>
      </c>
      <c r="ES207" s="27">
        <v>19.238774054</v>
      </c>
      <c r="ET207" s="27">
        <v>11.828652383169795</v>
      </c>
      <c r="EU207" s="27">
        <v>19.283500682</v>
      </c>
      <c r="EV207" s="27">
        <v>19.283500682</v>
      </c>
      <c r="EW207" s="27">
        <v>19.283500682</v>
      </c>
      <c r="EX207" s="27">
        <v>11.749754029309251</v>
      </c>
      <c r="EY207" s="27">
        <v>19.339790258000001</v>
      </c>
      <c r="EZ207" s="27">
        <v>19.339790258000001</v>
      </c>
      <c r="FA207" s="27">
        <v>19.339790258000001</v>
      </c>
      <c r="FB207" s="27">
        <v>11.633287577784154</v>
      </c>
      <c r="FC207" s="27">
        <v>19.569784122000002</v>
      </c>
      <c r="FD207" s="27">
        <v>19.569784122000002</v>
      </c>
      <c r="FE207" s="27">
        <v>19.569784122000002</v>
      </c>
      <c r="FF207" s="27">
        <v>11.140329972522499</v>
      </c>
      <c r="FG207" s="27">
        <v>19.787673834</v>
      </c>
      <c r="FH207" s="27">
        <v>19.787673834</v>
      </c>
      <c r="FI207" s="27">
        <v>19.787673834</v>
      </c>
      <c r="FJ207" s="27">
        <v>10.697745576036816</v>
      </c>
      <c r="FK207" s="27">
        <v>19.917839225999998</v>
      </c>
      <c r="FL207" s="27">
        <v>19.917839225999998</v>
      </c>
      <c r="FM207" s="27">
        <v>19.917839225999998</v>
      </c>
      <c r="FN207" s="27">
        <v>10.547818460137023</v>
      </c>
      <c r="FO207" s="27">
        <v>19.989414965999998</v>
      </c>
      <c r="FP207" s="27">
        <v>19.989414965999998</v>
      </c>
      <c r="FQ207" s="27">
        <v>19.989414965999998</v>
      </c>
      <c r="FR207" s="27">
        <v>10.540577751834693</v>
      </c>
      <c r="FS207" s="28">
        <v>19.102603684999998</v>
      </c>
      <c r="FT207" s="28">
        <v>19.102603684999998</v>
      </c>
      <c r="FU207" s="28">
        <v>19.102603684999998</v>
      </c>
      <c r="FV207" s="28">
        <v>12.723467767902862</v>
      </c>
      <c r="FW207" s="28">
        <v>19.101515989999999</v>
      </c>
      <c r="FX207" s="28">
        <v>19.101515989999999</v>
      </c>
      <c r="FY207" s="28">
        <v>19.101515989999999</v>
      </c>
      <c r="FZ207" s="28">
        <v>12.517246228635244</v>
      </c>
      <c r="GA207" s="28">
        <v>19.117702025</v>
      </c>
      <c r="GB207" s="28">
        <v>19.117702025</v>
      </c>
      <c r="GC207" s="28">
        <v>19.117702025</v>
      </c>
      <c r="GD207" s="28">
        <v>12.182774380436914</v>
      </c>
      <c r="GE207" s="28">
        <v>19.141276052999999</v>
      </c>
      <c r="GF207" s="28">
        <v>19.141276052999999</v>
      </c>
      <c r="GG207" s="28">
        <v>19.141276052999999</v>
      </c>
      <c r="GH207" s="28">
        <v>12.105525020318911</v>
      </c>
      <c r="GI207" s="28">
        <v>19.177404359000001</v>
      </c>
      <c r="GJ207" s="28">
        <v>19.177404359000001</v>
      </c>
      <c r="GK207" s="28">
        <v>19.177404359000001</v>
      </c>
      <c r="GL207" s="28">
        <v>12.048607892668702</v>
      </c>
      <c r="GM207" s="28">
        <v>19.228449098999999</v>
      </c>
      <c r="GN207" s="28">
        <v>19.228449098999999</v>
      </c>
      <c r="GO207" s="28">
        <v>19.228449098999999</v>
      </c>
      <c r="GP207" s="28">
        <v>11.93256297168783</v>
      </c>
      <c r="GQ207" s="28">
        <v>19.290727427</v>
      </c>
      <c r="GR207" s="28">
        <v>19.290727427</v>
      </c>
      <c r="GS207" s="28">
        <v>19.290727427</v>
      </c>
      <c r="GT207" s="28">
        <v>11.852303409747673</v>
      </c>
      <c r="GU207" s="28">
        <v>19.375564840999999</v>
      </c>
      <c r="GV207" s="28">
        <v>19.375564840999999</v>
      </c>
      <c r="GW207" s="28">
        <v>19.375564840999999</v>
      </c>
      <c r="GX207" s="28">
        <v>11.785084340019267</v>
      </c>
      <c r="GY207" s="28">
        <v>19.475438998000001</v>
      </c>
      <c r="GZ207" s="28">
        <v>19.475438998000001</v>
      </c>
      <c r="HA207" s="28">
        <v>19.475438998000001</v>
      </c>
      <c r="HB207" s="28">
        <v>11.702107525306486</v>
      </c>
      <c r="HC207" s="28">
        <v>19.578324798000001</v>
      </c>
      <c r="HD207" s="28">
        <v>19.578324798000001</v>
      </c>
      <c r="HE207" s="28">
        <v>19.578324798000001</v>
      </c>
      <c r="HF207" s="28">
        <v>11.591920505616004</v>
      </c>
      <c r="HG207" s="28">
        <v>20.060630742000001</v>
      </c>
      <c r="HH207" s="28">
        <v>20.060630742000001</v>
      </c>
      <c r="HI207" s="28">
        <v>20.060630742000001</v>
      </c>
      <c r="HJ207" s="28">
        <v>11.099340996832535</v>
      </c>
      <c r="HK207" s="28">
        <v>20.527076963999999</v>
      </c>
      <c r="HL207" s="28">
        <v>20.527076963999999</v>
      </c>
      <c r="HM207" s="28">
        <v>19.985015067892601</v>
      </c>
      <c r="HN207" s="28">
        <v>8.9120133838763564</v>
      </c>
      <c r="HO207" s="28">
        <v>20.781936256000002</v>
      </c>
      <c r="HP207" s="28">
        <v>20.781936256000002</v>
      </c>
      <c r="HQ207" s="28">
        <v>20.179003127644897</v>
      </c>
      <c r="HR207" s="28">
        <v>7.2279788363805899</v>
      </c>
      <c r="HS207" s="28">
        <v>20.902864875999999</v>
      </c>
      <c r="HT207" s="28">
        <v>20.902864875999999</v>
      </c>
      <c r="HU207" s="28">
        <v>19.915451265458447</v>
      </c>
      <c r="HV207" s="28">
        <v>5.98883053006141</v>
      </c>
      <c r="HW207" s="29">
        <v>19.094398094999999</v>
      </c>
      <c r="HX207" s="29">
        <v>19.094398094999999</v>
      </c>
      <c r="HY207" s="29">
        <v>19.094398094999999</v>
      </c>
      <c r="HZ207" s="29">
        <v>12.748795936784926</v>
      </c>
      <c r="IA207" s="29">
        <v>19.085239821999998</v>
      </c>
      <c r="IB207" s="29">
        <v>19.085239821999998</v>
      </c>
      <c r="IC207" s="29">
        <v>19.085239821999998</v>
      </c>
      <c r="ID207" s="29">
        <v>12.567311234191513</v>
      </c>
      <c r="IE207" s="29">
        <v>19.093513477999998</v>
      </c>
      <c r="IF207" s="29">
        <v>19.093513477999998</v>
      </c>
      <c r="IG207" s="29">
        <v>19.093513477999998</v>
      </c>
      <c r="IH207" s="29">
        <v>12.257755320578731</v>
      </c>
      <c r="II207" s="29">
        <v>19.110930757999999</v>
      </c>
      <c r="IJ207" s="29">
        <v>19.110930757999999</v>
      </c>
      <c r="IK207" s="29">
        <v>19.110930757999999</v>
      </c>
      <c r="IL207" s="29">
        <v>12.199829205844354</v>
      </c>
      <c r="IM207" s="29">
        <v>19.140382949999999</v>
      </c>
      <c r="IN207" s="29">
        <v>19.140382949999999</v>
      </c>
      <c r="IO207" s="29">
        <v>19.140382949999999</v>
      </c>
      <c r="IP207" s="29">
        <v>12.16210282937195</v>
      </c>
      <c r="IQ207" s="29">
        <v>19.188541521000001</v>
      </c>
      <c r="IR207" s="29">
        <v>19.188541521000001</v>
      </c>
      <c r="IS207" s="29">
        <v>19.188541521000001</v>
      </c>
      <c r="IT207" s="29">
        <v>12.057278446654681</v>
      </c>
      <c r="IU207" s="29">
        <v>19.246194937999999</v>
      </c>
      <c r="IV207" s="29">
        <v>19.246194937999999</v>
      </c>
      <c r="IW207" s="29">
        <v>19.246194937999999</v>
      </c>
      <c r="IX207" s="29">
        <v>11.989959944948442</v>
      </c>
      <c r="IY207" s="29">
        <v>19.322396719</v>
      </c>
      <c r="IZ207" s="29">
        <v>19.322396719</v>
      </c>
      <c r="JA207" s="29">
        <v>19.322396719</v>
      </c>
      <c r="JB207" s="29">
        <v>11.940081865816055</v>
      </c>
      <c r="JC207" s="29">
        <v>19.413133369000001</v>
      </c>
      <c r="JD207" s="29">
        <v>19.413133369000001</v>
      </c>
      <c r="JE207" s="29">
        <v>19.413133369000001</v>
      </c>
      <c r="JF207" s="29">
        <v>11.872459000563737</v>
      </c>
      <c r="JG207" s="29">
        <v>19.515460969999999</v>
      </c>
      <c r="JH207" s="29">
        <v>19.515460969999999</v>
      </c>
      <c r="JI207" s="29">
        <v>19.515460969999999</v>
      </c>
      <c r="JJ207" s="29">
        <v>11.687468878119951</v>
      </c>
      <c r="JK207" s="29">
        <v>20.116616913000001</v>
      </c>
      <c r="JL207" s="29">
        <v>20.116616913000001</v>
      </c>
      <c r="JM207" s="29">
        <v>20.116616913000001</v>
      </c>
      <c r="JN207" s="29">
        <v>9.29682855601855</v>
      </c>
      <c r="JO207" s="29">
        <v>20.555740328999999</v>
      </c>
      <c r="JP207" s="29">
        <v>20.555740328999999</v>
      </c>
      <c r="JQ207" s="29">
        <v>20.061383542479561</v>
      </c>
      <c r="JR207" s="29">
        <v>7.2417757428861478</v>
      </c>
      <c r="JS207" s="29">
        <v>20.764315344</v>
      </c>
      <c r="JT207" s="29">
        <v>20.764315344</v>
      </c>
      <c r="JU207" s="29">
        <v>20.113800215036783</v>
      </c>
      <c r="JV207" s="29">
        <v>5.9154169498807541</v>
      </c>
      <c r="JW207" s="29">
        <v>20.826264217999999</v>
      </c>
      <c r="JX207" s="29">
        <v>20.826264217999999</v>
      </c>
      <c r="JY207" s="29">
        <v>19.956752990902999</v>
      </c>
      <c r="JZ207" s="29">
        <v>6.2567293832556388</v>
      </c>
    </row>
    <row r="208" spans="1:286" ht="15" thickBot="1" x14ac:dyDescent="0.35">
      <c r="A208" s="2"/>
      <c r="B208" s="74" t="s">
        <v>698</v>
      </c>
      <c r="C208" s="74" t="s">
        <v>699</v>
      </c>
      <c r="D208" s="74" t="s">
        <v>882</v>
      </c>
      <c r="E208" s="87">
        <v>387494</v>
      </c>
      <c r="F208" s="84">
        <v>394155</v>
      </c>
      <c r="G208" s="22">
        <v>24.610881976999998</v>
      </c>
      <c r="H208" s="22">
        <v>14.822433665026757</v>
      </c>
      <c r="I208" s="22">
        <v>10.812758993228345</v>
      </c>
      <c r="J208" s="22">
        <v>8.9788371597742263</v>
      </c>
      <c r="K208" s="22">
        <v>24.583680594</v>
      </c>
      <c r="L208" s="22">
        <v>14.81190831163425</v>
      </c>
      <c r="M208" s="22">
        <v>10.805080894467796</v>
      </c>
      <c r="N208" s="22">
        <v>8.8522055722834079</v>
      </c>
      <c r="O208" s="22">
        <v>24.657359173</v>
      </c>
      <c r="P208" s="22">
        <v>14.798333470480445</v>
      </c>
      <c r="Q208" s="22">
        <v>10.795178236841892</v>
      </c>
      <c r="R208" s="22">
        <v>8.494895453019879</v>
      </c>
      <c r="S208" s="22">
        <v>24.740553003999999</v>
      </c>
      <c r="T208" s="22">
        <v>14.767350061460895</v>
      </c>
      <c r="U208" s="22">
        <v>10.7725762713288</v>
      </c>
      <c r="V208" s="22">
        <v>8.3197184925258689</v>
      </c>
      <c r="W208" s="22">
        <v>24.844587668999999</v>
      </c>
      <c r="X208" s="22">
        <v>14.730052434046387</v>
      </c>
      <c r="Y208" s="22">
        <v>10.745368171406326</v>
      </c>
      <c r="Z208" s="22">
        <v>8.1046044913591331</v>
      </c>
      <c r="AA208" s="22">
        <v>24.974828071000001</v>
      </c>
      <c r="AB208" s="22">
        <v>14.686308277438725</v>
      </c>
      <c r="AC208" s="22">
        <v>10.713457418189281</v>
      </c>
      <c r="AD208" s="22">
        <v>7.7343225143787908</v>
      </c>
      <c r="AE208" s="22">
        <v>25.121268504</v>
      </c>
      <c r="AF208" s="22">
        <v>14.634927891998698</v>
      </c>
      <c r="AG208" s="22">
        <v>10.675976142354461</v>
      </c>
      <c r="AH208" s="22">
        <v>7.4108804741313961</v>
      </c>
      <c r="AI208" s="22">
        <v>25.299219041000001</v>
      </c>
      <c r="AJ208" s="22">
        <v>14.575910777747863</v>
      </c>
      <c r="AK208" s="22">
        <v>10.632923979174553</v>
      </c>
      <c r="AL208" s="22">
        <v>7.0049469057464595</v>
      </c>
      <c r="AM208" s="22">
        <v>25.499238911999999</v>
      </c>
      <c r="AN208" s="22">
        <v>14.511427319603861</v>
      </c>
      <c r="AO208" s="22">
        <v>10.585884194229779</v>
      </c>
      <c r="AP208" s="22">
        <v>6.5719157234426895</v>
      </c>
      <c r="AQ208" s="22">
        <v>25.727788294</v>
      </c>
      <c r="AR208" s="22">
        <v>14.030525163513845</v>
      </c>
      <c r="AS208" s="22">
        <v>10.235072766724846</v>
      </c>
      <c r="AT208" s="22">
        <v>5.9908103387406548</v>
      </c>
      <c r="AU208" s="22">
        <v>26.891349407</v>
      </c>
      <c r="AV208" s="22">
        <v>13.584454926608641</v>
      </c>
      <c r="AW208" s="22">
        <v>9.9096707393176597</v>
      </c>
      <c r="AX208" s="22">
        <v>3.4784749113568409</v>
      </c>
      <c r="AY208" s="22">
        <v>27.903939551000001</v>
      </c>
      <c r="AZ208" s="22">
        <v>12.446977893459771</v>
      </c>
      <c r="BA208" s="22">
        <v>9.0798970801653827</v>
      </c>
      <c r="BB208" s="22">
        <v>1.3124703061256824</v>
      </c>
      <c r="BC208" s="22">
        <v>28.499720787000001</v>
      </c>
      <c r="BD208" s="22">
        <v>12.090752092675947</v>
      </c>
      <c r="BE208" s="22">
        <v>8.8200353180491202</v>
      </c>
      <c r="BF208" s="22">
        <v>0.22137167226181731</v>
      </c>
      <c r="BG208" s="22">
        <v>28.870522257000001</v>
      </c>
      <c r="BH208" s="22">
        <v>11.574013650996889</v>
      </c>
      <c r="BI208" s="22">
        <v>8.4430818191378503</v>
      </c>
      <c r="BJ208" s="22">
        <v>-0.41742951724599919</v>
      </c>
      <c r="BK208" s="25">
        <v>24.635127800999999</v>
      </c>
      <c r="BL208" s="25">
        <v>14.825943415614669</v>
      </c>
      <c r="BM208" s="25">
        <v>10.815319307417704</v>
      </c>
      <c r="BN208" s="25">
        <v>8.9311342099461122</v>
      </c>
      <c r="BO208" s="25">
        <v>24.626278333000002</v>
      </c>
      <c r="BP208" s="25">
        <v>14.8209526917621</v>
      </c>
      <c r="BQ208" s="25">
        <v>10.811678643850636</v>
      </c>
      <c r="BR208" s="25">
        <v>8.8349648284030611</v>
      </c>
      <c r="BS208" s="25">
        <v>24.684792154</v>
      </c>
      <c r="BT208" s="25">
        <v>14.815282864931749</v>
      </c>
      <c r="BU208" s="25">
        <v>10.807542584116087</v>
      </c>
      <c r="BV208" s="25">
        <v>8.5470687085779158</v>
      </c>
      <c r="BW208" s="25">
        <v>24.745457084000002</v>
      </c>
      <c r="BX208" s="25">
        <v>14.805202588482825</v>
      </c>
      <c r="BY208" s="25">
        <v>10.800189162789296</v>
      </c>
      <c r="BZ208" s="25">
        <v>8.3872939570242124</v>
      </c>
      <c r="CA208" s="25">
        <v>24.818841396</v>
      </c>
      <c r="CB208" s="25">
        <v>14.79403617350453</v>
      </c>
      <c r="CC208" s="25">
        <v>10.792043418527101</v>
      </c>
      <c r="CD208" s="25">
        <v>8.192445144016375</v>
      </c>
      <c r="CE208" s="25">
        <v>24.907562029000001</v>
      </c>
      <c r="CF208" s="25">
        <v>14.781731974769704</v>
      </c>
      <c r="CG208" s="25">
        <v>10.783067676855314</v>
      </c>
      <c r="CH208" s="25">
        <v>7.8419719560964456</v>
      </c>
      <c r="CI208" s="25">
        <v>25.005953859999998</v>
      </c>
      <c r="CJ208" s="25">
        <v>14.768419642828018</v>
      </c>
      <c r="CK208" s="25">
        <v>10.773356516044865</v>
      </c>
      <c r="CL208" s="25">
        <v>7.5292120143230878</v>
      </c>
      <c r="CM208" s="25">
        <v>25.118579469</v>
      </c>
      <c r="CN208" s="25">
        <v>14.75390163072799</v>
      </c>
      <c r="CO208" s="25">
        <v>10.762765828344993</v>
      </c>
      <c r="CP208" s="25">
        <v>7.1345299866290066</v>
      </c>
      <c r="CQ208" s="25">
        <v>25.244312154999999</v>
      </c>
      <c r="CR208" s="25">
        <v>14.738704327936201</v>
      </c>
      <c r="CS208" s="25">
        <v>10.751679607542908</v>
      </c>
      <c r="CT208" s="25">
        <v>6.693575009717712</v>
      </c>
      <c r="CU208" s="25">
        <v>25.386288520000001</v>
      </c>
      <c r="CV208" s="25">
        <v>14.240851917926511</v>
      </c>
      <c r="CW208" s="25">
        <v>10.388503205793569</v>
      </c>
      <c r="CX208" s="25">
        <v>5.9221911430879732</v>
      </c>
      <c r="CY208" s="25">
        <v>25.838256234999999</v>
      </c>
      <c r="CZ208" s="25">
        <v>14.169051846563375</v>
      </c>
      <c r="DA208" s="25">
        <v>10.336126053371023</v>
      </c>
      <c r="DB208" s="25">
        <v>4.2004316399184063</v>
      </c>
      <c r="DC208" s="25">
        <v>26.258174890999999</v>
      </c>
      <c r="DD208" s="25">
        <v>13.623938379865834</v>
      </c>
      <c r="DE208" s="25">
        <v>9.9384733687602012</v>
      </c>
      <c r="DF208" s="25">
        <v>2.2840341852923345</v>
      </c>
      <c r="DG208" s="25">
        <v>26.682203827999999</v>
      </c>
      <c r="DH208" s="25">
        <v>13.538947638496291</v>
      </c>
      <c r="DI208" s="25">
        <v>9.8764738062151505</v>
      </c>
      <c r="DJ208" s="25">
        <v>0.77706324059905896</v>
      </c>
      <c r="DK208" s="25">
        <v>26.959361758</v>
      </c>
      <c r="DL208" s="25">
        <v>13.229269157178409</v>
      </c>
      <c r="DM208" s="25">
        <v>9.650567665594</v>
      </c>
      <c r="DN208" s="25">
        <v>3.591402742623373E-2</v>
      </c>
      <c r="DO208" s="27">
        <v>24.610375785999999</v>
      </c>
      <c r="DP208" s="27">
        <v>14.823174103496935</v>
      </c>
      <c r="DQ208" s="27">
        <v>10.81329913278358</v>
      </c>
      <c r="DR208" s="27">
        <v>8.9806696734093094</v>
      </c>
      <c r="DS208" s="27">
        <v>24.576750977</v>
      </c>
      <c r="DT208" s="27">
        <v>14.81507949864962</v>
      </c>
      <c r="DU208" s="27">
        <v>10.807394231244642</v>
      </c>
      <c r="DV208" s="27">
        <v>8.8822818795622869</v>
      </c>
      <c r="DW208" s="27">
        <v>24.639744957000001</v>
      </c>
      <c r="DX208" s="27">
        <v>14.805893139644528</v>
      </c>
      <c r="DY208" s="27">
        <v>10.800692910247557</v>
      </c>
      <c r="DZ208" s="27">
        <v>8.5629461905969411</v>
      </c>
      <c r="EA208" s="27">
        <v>24.710956195000001</v>
      </c>
      <c r="EB208" s="27">
        <v>14.781810678088178</v>
      </c>
      <c r="EC208" s="27">
        <v>10.783125089830394</v>
      </c>
      <c r="ED208" s="27">
        <v>8.4234281012079268</v>
      </c>
      <c r="EE208" s="27">
        <v>24.800137518</v>
      </c>
      <c r="EF208" s="27">
        <v>14.755353225867129</v>
      </c>
      <c r="EG208" s="27">
        <v>10.763824746789153</v>
      </c>
      <c r="EH208" s="27">
        <v>8.24714126805533</v>
      </c>
      <c r="EI208" s="27">
        <v>24.908020043</v>
      </c>
      <c r="EJ208" s="27">
        <v>14.726804964295127</v>
      </c>
      <c r="EK208" s="27">
        <v>10.742999187435696</v>
      </c>
      <c r="EL208" s="27">
        <v>7.9317578019285637</v>
      </c>
      <c r="EM208" s="27">
        <v>25.026439512</v>
      </c>
      <c r="EN208" s="27">
        <v>14.696011026736267</v>
      </c>
      <c r="EO208" s="27">
        <v>10.720535438715261</v>
      </c>
      <c r="EP208" s="27">
        <v>7.6663331858668062</v>
      </c>
      <c r="EQ208" s="27">
        <v>25.166119318</v>
      </c>
      <c r="ER208" s="27">
        <v>14.663235882839274</v>
      </c>
      <c r="ES208" s="27">
        <v>10.696626427554513</v>
      </c>
      <c r="ET208" s="27">
        <v>7.3340851770869531</v>
      </c>
      <c r="EU208" s="27">
        <v>25.323668623</v>
      </c>
      <c r="EV208" s="27">
        <v>14.62896945779196</v>
      </c>
      <c r="EW208" s="27">
        <v>10.671629547556977</v>
      </c>
      <c r="EX208" s="27">
        <v>6.9740114358526633</v>
      </c>
      <c r="EY208" s="27">
        <v>25.505159419999998</v>
      </c>
      <c r="EZ208" s="27">
        <v>14.187143235038269</v>
      </c>
      <c r="FA208" s="27">
        <v>10.349323469386009</v>
      </c>
      <c r="FB208" s="27">
        <v>6.4933488294197552</v>
      </c>
      <c r="FC208" s="27">
        <v>26.402297443000002</v>
      </c>
      <c r="FD208" s="27">
        <v>13.964218742205409</v>
      </c>
      <c r="FE208" s="27">
        <v>10.186703155531832</v>
      </c>
      <c r="FF208" s="27">
        <v>4.4292970613642595</v>
      </c>
      <c r="FG208" s="27">
        <v>27.307979207999999</v>
      </c>
      <c r="FH208" s="27">
        <v>13.196684442332451</v>
      </c>
      <c r="FI208" s="27">
        <v>9.6267975697747339</v>
      </c>
      <c r="FJ208" s="27">
        <v>2.735134222905284</v>
      </c>
      <c r="FK208" s="27">
        <v>27.885639570000002</v>
      </c>
      <c r="FL208" s="27">
        <v>12.984862527161647</v>
      </c>
      <c r="FM208" s="27">
        <v>9.4722764317493322</v>
      </c>
      <c r="FN208" s="27">
        <v>1.9597383165689912</v>
      </c>
      <c r="FO208" s="27">
        <v>28.239614588999999</v>
      </c>
      <c r="FP208" s="27">
        <v>12.825229928163868</v>
      </c>
      <c r="FQ208" s="27">
        <v>9.3558266732661295</v>
      </c>
      <c r="FR208" s="27">
        <v>1.6570962706314276</v>
      </c>
      <c r="FS208" s="28">
        <v>24.611983813000002</v>
      </c>
      <c r="FT208" s="28">
        <v>14.822433648643727</v>
      </c>
      <c r="FU208" s="28">
        <v>10.812758981277153</v>
      </c>
      <c r="FV208" s="28">
        <v>8.966026473365396</v>
      </c>
      <c r="FW208" s="28">
        <v>24.584968081</v>
      </c>
      <c r="FX208" s="28">
        <v>14.811908243536116</v>
      </c>
      <c r="FY208" s="28">
        <v>10.805080844791156</v>
      </c>
      <c r="FZ208" s="28">
        <v>8.8367810030714633</v>
      </c>
      <c r="GA208" s="28">
        <v>24.669070732000002</v>
      </c>
      <c r="GB208" s="28">
        <v>14.798333327967839</v>
      </c>
      <c r="GC208" s="28">
        <v>10.795178132880929</v>
      </c>
      <c r="GD208" s="28">
        <v>8.491238393528052</v>
      </c>
      <c r="GE208" s="28">
        <v>24.776245582000001</v>
      </c>
      <c r="GF208" s="28">
        <v>14.766452371538564</v>
      </c>
      <c r="GG208" s="28">
        <v>10.771921419028553</v>
      </c>
      <c r="GH208" s="28">
        <v>8.3409165394802329</v>
      </c>
      <c r="GI208" s="28">
        <v>24.920795417000001</v>
      </c>
      <c r="GJ208" s="28">
        <v>14.728245750188451</v>
      </c>
      <c r="GK208" s="28">
        <v>10.744050220685526</v>
      </c>
      <c r="GL208" s="28">
        <v>8.1663253872954655</v>
      </c>
      <c r="GM208" s="28">
        <v>25.113590031000001</v>
      </c>
      <c r="GN208" s="28">
        <v>14.6835898673903</v>
      </c>
      <c r="GO208" s="28">
        <v>10.711474375906032</v>
      </c>
      <c r="GP208" s="28">
        <v>7.8726445825170437</v>
      </c>
      <c r="GQ208" s="28">
        <v>25.343765863999998</v>
      </c>
      <c r="GR208" s="28">
        <v>14.631289844533519</v>
      </c>
      <c r="GS208" s="28">
        <v>10.673322237379347</v>
      </c>
      <c r="GT208" s="28">
        <v>7.6390819954959195</v>
      </c>
      <c r="GU208" s="28">
        <v>25.641097952999999</v>
      </c>
      <c r="GV208" s="28">
        <v>14.571352835474737</v>
      </c>
      <c r="GW208" s="28">
        <v>10.629599023744282</v>
      </c>
      <c r="GX208" s="28">
        <v>7.3379864440181706</v>
      </c>
      <c r="GY208" s="28">
        <v>25.989652441</v>
      </c>
      <c r="GZ208" s="28">
        <v>14.505946886503642</v>
      </c>
      <c r="HA208" s="28">
        <v>10.581886294584526</v>
      </c>
      <c r="HB208" s="28">
        <v>7.0415113279358597</v>
      </c>
      <c r="HC208" s="28">
        <v>26.400557235000001</v>
      </c>
      <c r="HD208" s="28">
        <v>14.029712985248358</v>
      </c>
      <c r="HE208" s="28">
        <v>10.234480293987728</v>
      </c>
      <c r="HF208" s="28">
        <v>6.6567924820830182</v>
      </c>
      <c r="HG208" s="28">
        <v>27.741801285000001</v>
      </c>
      <c r="HH208" s="28">
        <v>13.579106737457764</v>
      </c>
      <c r="HI208" s="28">
        <v>9.9057693097922837</v>
      </c>
      <c r="HJ208" s="28">
        <v>4.7726872294940961</v>
      </c>
      <c r="HK208" s="28">
        <v>29.326074802000001</v>
      </c>
      <c r="HL208" s="28">
        <v>11.927528202755132</v>
      </c>
      <c r="HM208" s="28">
        <v>8.7009657628373311</v>
      </c>
      <c r="HN208" s="28">
        <v>-3.2168201467839168</v>
      </c>
      <c r="HO208" s="28">
        <v>30.419387448999998</v>
      </c>
      <c r="HP208" s="28">
        <v>11.569696879048211</v>
      </c>
      <c r="HQ208" s="28">
        <v>8.4399327941015692</v>
      </c>
      <c r="HR208" s="28">
        <v>-10.004517385838717</v>
      </c>
      <c r="HS208" s="28">
        <v>30.603869137</v>
      </c>
      <c r="HT208" s="28">
        <v>9.5788870402671815</v>
      </c>
      <c r="HU208" s="28">
        <v>6.987664733770993</v>
      </c>
      <c r="HV208" s="28">
        <v>-15.644425456657345</v>
      </c>
      <c r="HW208" s="29">
        <v>24.590072136</v>
      </c>
      <c r="HX208" s="29">
        <v>14.823319489254549</v>
      </c>
      <c r="HY208" s="29">
        <v>10.813405189669625</v>
      </c>
      <c r="HZ208" s="29">
        <v>9.0530566384620634</v>
      </c>
      <c r="IA208" s="29">
        <v>24.541372035000002</v>
      </c>
      <c r="IB208" s="29">
        <v>14.815450388305868</v>
      </c>
      <c r="IC208" s="29">
        <v>10.807664790085161</v>
      </c>
      <c r="ID208" s="29">
        <v>9.0078000658246236</v>
      </c>
      <c r="IE208" s="29">
        <v>24.603233649</v>
      </c>
      <c r="IF208" s="29">
        <v>14.806004131898678</v>
      </c>
      <c r="IG208" s="29">
        <v>10.80077387755167</v>
      </c>
      <c r="IH208" s="29">
        <v>8.7487777937909659</v>
      </c>
      <c r="II208" s="29">
        <v>24.691806441000001</v>
      </c>
      <c r="IJ208" s="29">
        <v>14.768098277487605</v>
      </c>
      <c r="IK208" s="29">
        <v>10.773122084503242</v>
      </c>
      <c r="IL208" s="29">
        <v>8.6629593549655421</v>
      </c>
      <c r="IM208" s="29">
        <v>24.815775214999999</v>
      </c>
      <c r="IN208" s="29">
        <v>14.726279739997413</v>
      </c>
      <c r="IO208" s="29">
        <v>10.742616043622952</v>
      </c>
      <c r="IP208" s="29">
        <v>8.5621185930178587</v>
      </c>
      <c r="IQ208" s="29">
        <v>24.989955382000002</v>
      </c>
      <c r="IR208" s="29">
        <v>14.680386838478793</v>
      </c>
      <c r="IS208" s="29">
        <v>10.709137810909274</v>
      </c>
      <c r="IT208" s="29">
        <v>8.3268728858555026</v>
      </c>
      <c r="IU208" s="29">
        <v>25.201516979000001</v>
      </c>
      <c r="IV208" s="29">
        <v>14.630471946315428</v>
      </c>
      <c r="IW208" s="29">
        <v>10.672725592016441</v>
      </c>
      <c r="IX208" s="29">
        <v>8.1550339384938333</v>
      </c>
      <c r="IY208" s="29">
        <v>25.483503079999998</v>
      </c>
      <c r="IZ208" s="29">
        <v>14.577518534532215</v>
      </c>
      <c r="JA208" s="29">
        <v>10.634096815364735</v>
      </c>
      <c r="JB208" s="29">
        <v>7.9253556028326724</v>
      </c>
      <c r="JC208" s="29">
        <v>25.819162818999999</v>
      </c>
      <c r="JD208" s="29">
        <v>14.521776462669472</v>
      </c>
      <c r="JE208" s="29">
        <v>10.593433750010146</v>
      </c>
      <c r="JF208" s="29">
        <v>7.6932389960939194</v>
      </c>
      <c r="JG208" s="29">
        <v>26.241397642999999</v>
      </c>
      <c r="JH208" s="29">
        <v>14.21423653463872</v>
      </c>
      <c r="JI208" s="29">
        <v>10.369087654237935</v>
      </c>
      <c r="JJ208" s="29">
        <v>7.0062900629409022</v>
      </c>
      <c r="JK208" s="29">
        <v>28.719744609999999</v>
      </c>
      <c r="JL208" s="29">
        <v>13.868110567886655</v>
      </c>
      <c r="JM208" s="29">
        <v>10.11659358043285</v>
      </c>
      <c r="JN208" s="29">
        <v>-1.4521932425978576</v>
      </c>
      <c r="JO208" s="29">
        <v>30.005231934000001</v>
      </c>
      <c r="JP208" s="29">
        <v>11.406674808213989</v>
      </c>
      <c r="JQ208" s="29">
        <v>8.3210104631036206</v>
      </c>
      <c r="JR208" s="29">
        <v>-8.8361571028121944</v>
      </c>
      <c r="JS208" s="29">
        <v>30.060466672</v>
      </c>
      <c r="JT208" s="29">
        <v>11.204621836926639</v>
      </c>
      <c r="JU208" s="29">
        <v>8.1736156336330286</v>
      </c>
      <c r="JV208" s="29">
        <v>-14.551501180801409</v>
      </c>
      <c r="JW208" s="29">
        <v>29.789540979999998</v>
      </c>
      <c r="JX208" s="29">
        <v>10.292764397499987</v>
      </c>
      <c r="JY208" s="29">
        <v>7.5084283269111598</v>
      </c>
      <c r="JZ208" s="29">
        <v>-14.428755408124218</v>
      </c>
    </row>
    <row r="209" spans="1:286" ht="15" thickBot="1" x14ac:dyDescent="0.35">
      <c r="A209" s="2"/>
      <c r="B209" s="74" t="s">
        <v>700</v>
      </c>
      <c r="C209" s="74" t="s">
        <v>471</v>
      </c>
      <c r="D209" s="74" t="s">
        <v>873</v>
      </c>
      <c r="E209" s="87">
        <v>301973</v>
      </c>
      <c r="F209" s="84">
        <v>525948</v>
      </c>
      <c r="G209" s="22">
        <v>2.6844262295081971</v>
      </c>
      <c r="H209" s="22">
        <v>0.44197031039136303</v>
      </c>
      <c r="I209" s="22">
        <v>0.31765276430649858</v>
      </c>
      <c r="J209" s="22">
        <v>2.6844262295081971</v>
      </c>
      <c r="K209" s="22">
        <v>2.6844262295081971</v>
      </c>
      <c r="L209" s="22">
        <v>0.44197031039136303</v>
      </c>
      <c r="M209" s="22">
        <v>0.31765276430649858</v>
      </c>
      <c r="N209" s="22">
        <v>2.6844262295081971</v>
      </c>
      <c r="O209" s="22">
        <v>2.6844262295081971</v>
      </c>
      <c r="P209" s="22">
        <v>0.44197031039136303</v>
      </c>
      <c r="Q209" s="22">
        <v>0.31765276430649858</v>
      </c>
      <c r="R209" s="22">
        <v>2.6844262295081971</v>
      </c>
      <c r="S209" s="22">
        <v>2.6844262295081971</v>
      </c>
      <c r="T209" s="22">
        <v>0.44197031039136303</v>
      </c>
      <c r="U209" s="22">
        <v>0.31765276430649858</v>
      </c>
      <c r="V209" s="22">
        <v>2.6844262295081971</v>
      </c>
      <c r="W209" s="22">
        <v>2.6844262295081971</v>
      </c>
      <c r="X209" s="22">
        <v>0.44197031039136303</v>
      </c>
      <c r="Y209" s="22">
        <v>0.31765276430649858</v>
      </c>
      <c r="Z209" s="22">
        <v>2.6844262295081971</v>
      </c>
      <c r="AA209" s="22">
        <v>2.6844262295081971</v>
      </c>
      <c r="AB209" s="22">
        <v>0.44197031039136303</v>
      </c>
      <c r="AC209" s="22">
        <v>0.31765276430649858</v>
      </c>
      <c r="AD209" s="22">
        <v>2.6844262295081971</v>
      </c>
      <c r="AE209" s="22">
        <v>2.6844262295081971</v>
      </c>
      <c r="AF209" s="22">
        <v>0.44197031039136303</v>
      </c>
      <c r="AG209" s="22">
        <v>0.31765276430649858</v>
      </c>
      <c r="AH209" s="22">
        <v>2.6844262295081971</v>
      </c>
      <c r="AI209" s="22">
        <v>2.6844262295081971</v>
      </c>
      <c r="AJ209" s="22">
        <v>0.44197031039136303</v>
      </c>
      <c r="AK209" s="22">
        <v>0.31765276430649858</v>
      </c>
      <c r="AL209" s="22">
        <v>2.6844262295081971</v>
      </c>
      <c r="AM209" s="22">
        <v>2.6844262295081971</v>
      </c>
      <c r="AN209" s="22">
        <v>0.44197031039136303</v>
      </c>
      <c r="AO209" s="22">
        <v>0.31765276430649858</v>
      </c>
      <c r="AP209" s="22">
        <v>2.6844262295081971</v>
      </c>
      <c r="AQ209" s="22">
        <v>2.6844262295081971</v>
      </c>
      <c r="AR209" s="22">
        <v>0.44197031039136303</v>
      </c>
      <c r="AS209" s="22">
        <v>0.31765276430649858</v>
      </c>
      <c r="AT209" s="22">
        <v>2.6844262295081971</v>
      </c>
      <c r="AU209" s="22">
        <v>2.6844262295081971</v>
      </c>
      <c r="AV209" s="22">
        <v>0.44197031039136303</v>
      </c>
      <c r="AW209" s="22">
        <v>0.31765276430649858</v>
      </c>
      <c r="AX209" s="22">
        <v>2.6844262295081971</v>
      </c>
      <c r="AY209" s="22">
        <v>2.6844262295081971</v>
      </c>
      <c r="AZ209" s="22">
        <v>0.44197031039136303</v>
      </c>
      <c r="BA209" s="22">
        <v>0.31765276430649858</v>
      </c>
      <c r="BB209" s="22">
        <v>2.6844262295081971</v>
      </c>
      <c r="BC209" s="22">
        <v>2.6844262295081971</v>
      </c>
      <c r="BD209" s="22">
        <v>0.44197031039136303</v>
      </c>
      <c r="BE209" s="22">
        <v>0.31765276430649858</v>
      </c>
      <c r="BF209" s="22">
        <v>2.6844262295081971</v>
      </c>
      <c r="BG209" s="22">
        <v>2.6844262295081971</v>
      </c>
      <c r="BH209" s="22">
        <v>0.44197031039136303</v>
      </c>
      <c r="BI209" s="22">
        <v>0.31765276430649858</v>
      </c>
      <c r="BJ209" s="22">
        <v>2.6844262295081971</v>
      </c>
      <c r="BK209" s="25">
        <v>2.6844262295081971</v>
      </c>
      <c r="BL209" s="25">
        <v>0.44197031039136303</v>
      </c>
      <c r="BM209" s="25">
        <v>0.31765276430649858</v>
      </c>
      <c r="BN209" s="25">
        <v>2.6844262295081971</v>
      </c>
      <c r="BO209" s="25">
        <v>2.6844262295081971</v>
      </c>
      <c r="BP209" s="25">
        <v>0.44197031039136303</v>
      </c>
      <c r="BQ209" s="25">
        <v>0.31765276430649858</v>
      </c>
      <c r="BR209" s="25">
        <v>2.6844262295081971</v>
      </c>
      <c r="BS209" s="25">
        <v>2.6844262295081971</v>
      </c>
      <c r="BT209" s="25">
        <v>0.44197031039136303</v>
      </c>
      <c r="BU209" s="25">
        <v>0.31765276430649858</v>
      </c>
      <c r="BV209" s="25">
        <v>2.6844262295081971</v>
      </c>
      <c r="BW209" s="25">
        <v>2.6844262295081971</v>
      </c>
      <c r="BX209" s="25">
        <v>0.44197031039136303</v>
      </c>
      <c r="BY209" s="25">
        <v>0.31765276430649858</v>
      </c>
      <c r="BZ209" s="25">
        <v>2.6844262295081971</v>
      </c>
      <c r="CA209" s="25">
        <v>2.6844262295081971</v>
      </c>
      <c r="CB209" s="25">
        <v>0.44197031039136303</v>
      </c>
      <c r="CC209" s="25">
        <v>0.31765276430649858</v>
      </c>
      <c r="CD209" s="25">
        <v>2.6844262295081971</v>
      </c>
      <c r="CE209" s="25">
        <v>2.6844262295081971</v>
      </c>
      <c r="CF209" s="25">
        <v>0.44197031039136303</v>
      </c>
      <c r="CG209" s="25">
        <v>0.31765276430649858</v>
      </c>
      <c r="CH209" s="25">
        <v>2.6844262295081971</v>
      </c>
      <c r="CI209" s="25">
        <v>2.6844262295081971</v>
      </c>
      <c r="CJ209" s="25">
        <v>0.44197031039136303</v>
      </c>
      <c r="CK209" s="25">
        <v>0.31765276430649858</v>
      </c>
      <c r="CL209" s="25">
        <v>2.6844262295081971</v>
      </c>
      <c r="CM209" s="25">
        <v>2.6844262295081971</v>
      </c>
      <c r="CN209" s="25">
        <v>0.44197031039136303</v>
      </c>
      <c r="CO209" s="25">
        <v>0.31765276430649858</v>
      </c>
      <c r="CP209" s="25">
        <v>2.6844262295081971</v>
      </c>
      <c r="CQ209" s="25">
        <v>2.6844262295081971</v>
      </c>
      <c r="CR209" s="25">
        <v>0.44197031039136303</v>
      </c>
      <c r="CS209" s="25">
        <v>0.31765276430649858</v>
      </c>
      <c r="CT209" s="25">
        <v>2.6844262295081971</v>
      </c>
      <c r="CU209" s="25">
        <v>2.6844262295081971</v>
      </c>
      <c r="CV209" s="25">
        <v>0.44197031039136303</v>
      </c>
      <c r="CW209" s="25">
        <v>0.31765276430649858</v>
      </c>
      <c r="CX209" s="25">
        <v>2.6844262295081971</v>
      </c>
      <c r="CY209" s="25">
        <v>2.6844262295081971</v>
      </c>
      <c r="CZ209" s="25">
        <v>0.44197031039136303</v>
      </c>
      <c r="DA209" s="25">
        <v>0.31765276430649858</v>
      </c>
      <c r="DB209" s="25">
        <v>2.6844262295081971</v>
      </c>
      <c r="DC209" s="25">
        <v>2.6844262295081971</v>
      </c>
      <c r="DD209" s="25">
        <v>0.44197031039136303</v>
      </c>
      <c r="DE209" s="25">
        <v>0.31765276430649858</v>
      </c>
      <c r="DF209" s="25">
        <v>2.6844262295081971</v>
      </c>
      <c r="DG209" s="25">
        <v>2.6844262295081971</v>
      </c>
      <c r="DH209" s="25">
        <v>0.44197031039136303</v>
      </c>
      <c r="DI209" s="25">
        <v>0.31765276430649858</v>
      </c>
      <c r="DJ209" s="25">
        <v>2.6844262295081971</v>
      </c>
      <c r="DK209" s="25">
        <v>2.6844262295081971</v>
      </c>
      <c r="DL209" s="25">
        <v>0.44197031039136303</v>
      </c>
      <c r="DM209" s="25">
        <v>0.31765276430649858</v>
      </c>
      <c r="DN209" s="25">
        <v>2.6844262295081971</v>
      </c>
      <c r="DO209" s="27">
        <v>2.6844262295081971</v>
      </c>
      <c r="DP209" s="27">
        <v>0.44197031039136303</v>
      </c>
      <c r="DQ209" s="27">
        <v>0.31765276430649858</v>
      </c>
      <c r="DR209" s="27">
        <v>2.6844262295081971</v>
      </c>
      <c r="DS209" s="27">
        <v>2.6844262295081971</v>
      </c>
      <c r="DT209" s="27">
        <v>0.44197031039136303</v>
      </c>
      <c r="DU209" s="27">
        <v>0.31765276430649858</v>
      </c>
      <c r="DV209" s="27">
        <v>2.6844262295081971</v>
      </c>
      <c r="DW209" s="27">
        <v>2.6844262295081971</v>
      </c>
      <c r="DX209" s="27">
        <v>0.44197031039136303</v>
      </c>
      <c r="DY209" s="27">
        <v>0.31765276430649858</v>
      </c>
      <c r="DZ209" s="27">
        <v>2.6844262295081971</v>
      </c>
      <c r="EA209" s="27">
        <v>2.6844262295081971</v>
      </c>
      <c r="EB209" s="27">
        <v>0.44197031039136303</v>
      </c>
      <c r="EC209" s="27">
        <v>0.31765276430649858</v>
      </c>
      <c r="ED209" s="27">
        <v>2.6844262295081971</v>
      </c>
      <c r="EE209" s="27">
        <v>2.6844262295081971</v>
      </c>
      <c r="EF209" s="27">
        <v>0.44197031039136303</v>
      </c>
      <c r="EG209" s="27">
        <v>0.31765276430649858</v>
      </c>
      <c r="EH209" s="27">
        <v>2.6844262295081971</v>
      </c>
      <c r="EI209" s="27">
        <v>2.6844262295081971</v>
      </c>
      <c r="EJ209" s="27">
        <v>0.44197031039136303</v>
      </c>
      <c r="EK209" s="27">
        <v>0.31765276430649858</v>
      </c>
      <c r="EL209" s="27">
        <v>2.6844262295081971</v>
      </c>
      <c r="EM209" s="27">
        <v>2.6844262295081971</v>
      </c>
      <c r="EN209" s="27">
        <v>0.44197031039136303</v>
      </c>
      <c r="EO209" s="27">
        <v>0.31765276430649858</v>
      </c>
      <c r="EP209" s="27">
        <v>2.6844262295081971</v>
      </c>
      <c r="EQ209" s="27">
        <v>2.6844262295081971</v>
      </c>
      <c r="ER209" s="27">
        <v>0.44197031039136303</v>
      </c>
      <c r="ES209" s="27">
        <v>0.31765276430649858</v>
      </c>
      <c r="ET209" s="27">
        <v>2.6844262295081971</v>
      </c>
      <c r="EU209" s="27">
        <v>2.6844262295081971</v>
      </c>
      <c r="EV209" s="27">
        <v>0.44197031039136303</v>
      </c>
      <c r="EW209" s="27">
        <v>0.31765276430649858</v>
      </c>
      <c r="EX209" s="27">
        <v>2.6844262295081971</v>
      </c>
      <c r="EY209" s="27">
        <v>2.6844262295081971</v>
      </c>
      <c r="EZ209" s="27">
        <v>0.44197031039136303</v>
      </c>
      <c r="FA209" s="27">
        <v>0.31765276430649858</v>
      </c>
      <c r="FB209" s="27">
        <v>2.6844262295081971</v>
      </c>
      <c r="FC209" s="27">
        <v>2.6844262295081971</v>
      </c>
      <c r="FD209" s="27">
        <v>0.44197031039136303</v>
      </c>
      <c r="FE209" s="27">
        <v>0.31765276430649858</v>
      </c>
      <c r="FF209" s="27">
        <v>2.6844262295081971</v>
      </c>
      <c r="FG209" s="27">
        <v>2.6844262295081971</v>
      </c>
      <c r="FH209" s="27">
        <v>0.44197031039136303</v>
      </c>
      <c r="FI209" s="27">
        <v>0.31765276430649858</v>
      </c>
      <c r="FJ209" s="27">
        <v>2.6844262295081971</v>
      </c>
      <c r="FK209" s="27">
        <v>2.6844262295081971</v>
      </c>
      <c r="FL209" s="27">
        <v>0.44197031039136303</v>
      </c>
      <c r="FM209" s="27">
        <v>0.31765276430649858</v>
      </c>
      <c r="FN209" s="27">
        <v>2.6844262295081971</v>
      </c>
      <c r="FO209" s="27">
        <v>2.6844262295081971</v>
      </c>
      <c r="FP209" s="27">
        <v>0.44197031039136303</v>
      </c>
      <c r="FQ209" s="27">
        <v>0.31765276430649858</v>
      </c>
      <c r="FR209" s="27">
        <v>2.6844262295081971</v>
      </c>
      <c r="FS209" s="28">
        <v>2.6844262295081971</v>
      </c>
      <c r="FT209" s="28">
        <v>0.44197031039136303</v>
      </c>
      <c r="FU209" s="28">
        <v>0.31765276430649858</v>
      </c>
      <c r="FV209" s="28">
        <v>2.6844262295081971</v>
      </c>
      <c r="FW209" s="28">
        <v>2.6844262295081971</v>
      </c>
      <c r="FX209" s="28">
        <v>0.44197031039136303</v>
      </c>
      <c r="FY209" s="28">
        <v>0.31765276430649858</v>
      </c>
      <c r="FZ209" s="28">
        <v>2.6844262295081971</v>
      </c>
      <c r="GA209" s="28">
        <v>2.6844262295081971</v>
      </c>
      <c r="GB209" s="28">
        <v>0.44197031039136303</v>
      </c>
      <c r="GC209" s="28">
        <v>0.31765276430649858</v>
      </c>
      <c r="GD209" s="28">
        <v>2.6844262295081971</v>
      </c>
      <c r="GE209" s="28">
        <v>2.6844262295081971</v>
      </c>
      <c r="GF209" s="28">
        <v>0.44197031039136303</v>
      </c>
      <c r="GG209" s="28">
        <v>0.31765276430649858</v>
      </c>
      <c r="GH209" s="28">
        <v>2.6844262295081971</v>
      </c>
      <c r="GI209" s="28">
        <v>2.6844262295081971</v>
      </c>
      <c r="GJ209" s="28">
        <v>0.44197031039136303</v>
      </c>
      <c r="GK209" s="28">
        <v>0.31765276430649858</v>
      </c>
      <c r="GL209" s="28">
        <v>2.6844262295081971</v>
      </c>
      <c r="GM209" s="28">
        <v>2.6844262295081971</v>
      </c>
      <c r="GN209" s="28">
        <v>0.44197031039136303</v>
      </c>
      <c r="GO209" s="28">
        <v>0.31765276430649858</v>
      </c>
      <c r="GP209" s="28">
        <v>2.6844262295081971</v>
      </c>
      <c r="GQ209" s="28">
        <v>2.6844262295081971</v>
      </c>
      <c r="GR209" s="28">
        <v>0.44197031039136303</v>
      </c>
      <c r="GS209" s="28">
        <v>0.31765276430649858</v>
      </c>
      <c r="GT209" s="28">
        <v>2.6844262295081971</v>
      </c>
      <c r="GU209" s="28">
        <v>2.6844262295081971</v>
      </c>
      <c r="GV209" s="28">
        <v>0.44197031039136303</v>
      </c>
      <c r="GW209" s="28">
        <v>0.31765276430649858</v>
      </c>
      <c r="GX209" s="28">
        <v>2.6844262295081971</v>
      </c>
      <c r="GY209" s="28">
        <v>2.6844262295081971</v>
      </c>
      <c r="GZ209" s="28">
        <v>0.44197031039136303</v>
      </c>
      <c r="HA209" s="28">
        <v>0.31765276430649858</v>
      </c>
      <c r="HB209" s="28">
        <v>2.6844262295081971</v>
      </c>
      <c r="HC209" s="28">
        <v>2.6844262295081971</v>
      </c>
      <c r="HD209" s="28">
        <v>0.44197031039136303</v>
      </c>
      <c r="HE209" s="28">
        <v>0.31765276430649858</v>
      </c>
      <c r="HF209" s="28">
        <v>2.6844262295081971</v>
      </c>
      <c r="HG209" s="28">
        <v>2.6844262295081971</v>
      </c>
      <c r="HH209" s="28">
        <v>0.44197031039136303</v>
      </c>
      <c r="HI209" s="28">
        <v>0.31765276430649858</v>
      </c>
      <c r="HJ209" s="28">
        <v>2.6844262295081971</v>
      </c>
      <c r="HK209" s="28">
        <v>2.6844262295081971</v>
      </c>
      <c r="HL209" s="28">
        <v>0.44197031039136303</v>
      </c>
      <c r="HM209" s="28">
        <v>0.31765276430649858</v>
      </c>
      <c r="HN209" s="28">
        <v>2.6844262295081971</v>
      </c>
      <c r="HO209" s="28">
        <v>2.6844262295081971</v>
      </c>
      <c r="HP209" s="28">
        <v>0.44197031039136303</v>
      </c>
      <c r="HQ209" s="28">
        <v>0.31765276430649858</v>
      </c>
      <c r="HR209" s="28">
        <v>2.6844262295081971</v>
      </c>
      <c r="HS209" s="28">
        <v>2.6844262295081971</v>
      </c>
      <c r="HT209" s="28">
        <v>0.44197031039136303</v>
      </c>
      <c r="HU209" s="28">
        <v>0.31765276430649858</v>
      </c>
      <c r="HV209" s="28">
        <v>2.6844262295081971</v>
      </c>
      <c r="HW209" s="29">
        <v>2.6844262295081971</v>
      </c>
      <c r="HX209" s="29">
        <v>0.44197031039136303</v>
      </c>
      <c r="HY209" s="29">
        <v>0.31765276430649858</v>
      </c>
      <c r="HZ209" s="29">
        <v>2.6844262295081971</v>
      </c>
      <c r="IA209" s="29">
        <v>2.6844262295081971</v>
      </c>
      <c r="IB209" s="29">
        <v>0.44197031039136303</v>
      </c>
      <c r="IC209" s="29">
        <v>0.31765276430649858</v>
      </c>
      <c r="ID209" s="29">
        <v>2.6844262295081971</v>
      </c>
      <c r="IE209" s="29">
        <v>2.6844262295081971</v>
      </c>
      <c r="IF209" s="29">
        <v>0.44197031039136303</v>
      </c>
      <c r="IG209" s="29">
        <v>0.31765276430649858</v>
      </c>
      <c r="IH209" s="29">
        <v>2.6844262295081971</v>
      </c>
      <c r="II209" s="29">
        <v>2.6844262295081971</v>
      </c>
      <c r="IJ209" s="29">
        <v>0.44197031039136303</v>
      </c>
      <c r="IK209" s="29">
        <v>0.31765276430649858</v>
      </c>
      <c r="IL209" s="29">
        <v>2.6844262295081971</v>
      </c>
      <c r="IM209" s="29">
        <v>2.6844262295081971</v>
      </c>
      <c r="IN209" s="29">
        <v>0.44197031039136303</v>
      </c>
      <c r="IO209" s="29">
        <v>0.31765276430649858</v>
      </c>
      <c r="IP209" s="29">
        <v>2.6844262295081971</v>
      </c>
      <c r="IQ209" s="29">
        <v>2.6844262295081971</v>
      </c>
      <c r="IR209" s="29">
        <v>0.44197031039136303</v>
      </c>
      <c r="IS209" s="29">
        <v>0.31765276430649858</v>
      </c>
      <c r="IT209" s="29">
        <v>2.6844262295081971</v>
      </c>
      <c r="IU209" s="29">
        <v>2.6844262295081971</v>
      </c>
      <c r="IV209" s="29">
        <v>0.44197031039136303</v>
      </c>
      <c r="IW209" s="29">
        <v>0.31765276430649858</v>
      </c>
      <c r="IX209" s="29">
        <v>2.6844262295081971</v>
      </c>
      <c r="IY209" s="29">
        <v>2.6844262295081971</v>
      </c>
      <c r="IZ209" s="29">
        <v>0.44197031039136303</v>
      </c>
      <c r="JA209" s="29">
        <v>0.31765276430649858</v>
      </c>
      <c r="JB209" s="29">
        <v>2.6844262295081971</v>
      </c>
      <c r="JC209" s="29">
        <v>2.6844262295081971</v>
      </c>
      <c r="JD209" s="29">
        <v>0.44197031039136303</v>
      </c>
      <c r="JE209" s="29">
        <v>0.31765276430649858</v>
      </c>
      <c r="JF209" s="29">
        <v>2.6844262295081971</v>
      </c>
      <c r="JG209" s="29">
        <v>2.6844262295081971</v>
      </c>
      <c r="JH209" s="29">
        <v>0.44197031039136303</v>
      </c>
      <c r="JI209" s="29">
        <v>0.31765276430649858</v>
      </c>
      <c r="JJ209" s="29">
        <v>2.6844262295081971</v>
      </c>
      <c r="JK209" s="29">
        <v>2.6844262295081971</v>
      </c>
      <c r="JL209" s="29">
        <v>0.44197031039136303</v>
      </c>
      <c r="JM209" s="29">
        <v>0.31765276430649858</v>
      </c>
      <c r="JN209" s="29">
        <v>2.6844262295081971</v>
      </c>
      <c r="JO209" s="29">
        <v>2.6844262295081971</v>
      </c>
      <c r="JP209" s="29">
        <v>0.44197031039136303</v>
      </c>
      <c r="JQ209" s="29">
        <v>0.31765276430649858</v>
      </c>
      <c r="JR209" s="29">
        <v>2.6844262295081971</v>
      </c>
      <c r="JS209" s="29">
        <v>2.6844262295081971</v>
      </c>
      <c r="JT209" s="29">
        <v>0.44197031039136303</v>
      </c>
      <c r="JU209" s="29">
        <v>0.31765276430649858</v>
      </c>
      <c r="JV209" s="29">
        <v>2.6844262295081971</v>
      </c>
      <c r="JW209" s="29">
        <v>2.6844262295081971</v>
      </c>
      <c r="JX209" s="29">
        <v>0.44197031039136303</v>
      </c>
      <c r="JY209" s="29">
        <v>0.31765276430649858</v>
      </c>
      <c r="JZ209" s="29">
        <v>2.6844262295081971</v>
      </c>
    </row>
    <row r="210" spans="1:286" ht="15" thickBot="1" x14ac:dyDescent="0.35">
      <c r="A210" s="2"/>
      <c r="B210" s="74" t="s">
        <v>701</v>
      </c>
      <c r="C210" s="74" t="s">
        <v>551</v>
      </c>
      <c r="D210" s="74" t="s">
        <v>880</v>
      </c>
      <c r="E210" s="87">
        <v>372024</v>
      </c>
      <c r="F210" s="84">
        <v>403826</v>
      </c>
      <c r="G210" s="22">
        <v>22.343653681999999</v>
      </c>
      <c r="H210" s="22">
        <v>11.875923755375508</v>
      </c>
      <c r="I210" s="22">
        <v>8.5354602354347744</v>
      </c>
      <c r="J210" s="22">
        <v>8.0563191648536776</v>
      </c>
      <c r="K210" s="22">
        <v>22.321436908999999</v>
      </c>
      <c r="L210" s="22">
        <v>11.868490187389536</v>
      </c>
      <c r="M210" s="22">
        <v>8.5301175837591146</v>
      </c>
      <c r="N210" s="22">
        <v>7.6991921859958783</v>
      </c>
      <c r="O210" s="22">
        <v>22.398223628</v>
      </c>
      <c r="P210" s="22">
        <v>11.85856148979583</v>
      </c>
      <c r="Q210" s="22">
        <v>8.5229816333062178</v>
      </c>
      <c r="R210" s="22">
        <v>6.9659752640824237</v>
      </c>
      <c r="S210" s="22">
        <v>22.485325699000001</v>
      </c>
      <c r="T210" s="22">
        <v>11.837794932727629</v>
      </c>
      <c r="U210" s="22">
        <v>8.5080562998556495</v>
      </c>
      <c r="V210" s="22">
        <v>6.7134883042726337</v>
      </c>
      <c r="W210" s="22">
        <v>22.593891064000001</v>
      </c>
      <c r="X210" s="22">
        <v>11.81194111813269</v>
      </c>
      <c r="Y210" s="22">
        <v>8.4894746542544368</v>
      </c>
      <c r="Z210" s="22">
        <v>6.0715345010747921</v>
      </c>
      <c r="AA210" s="22">
        <v>22.731238700999999</v>
      </c>
      <c r="AB210" s="22">
        <v>11.780983622719697</v>
      </c>
      <c r="AC210" s="22">
        <v>8.4672248927597433</v>
      </c>
      <c r="AD210" s="22">
        <v>5.3165247463258751</v>
      </c>
      <c r="AE210" s="22">
        <v>22.887103066000002</v>
      </c>
      <c r="AF210" s="22">
        <v>11.743779320823267</v>
      </c>
      <c r="AG210" s="22">
        <v>8.4404854284481488</v>
      </c>
      <c r="AH210" s="22">
        <v>4.0319873116989129</v>
      </c>
      <c r="AI210" s="22">
        <v>23.081198793999999</v>
      </c>
      <c r="AJ210" s="22">
        <v>11.700511023934288</v>
      </c>
      <c r="AK210" s="22">
        <v>8.4093876515376405</v>
      </c>
      <c r="AL210" s="22">
        <v>2.7505997868237095</v>
      </c>
      <c r="AM210" s="22">
        <v>23.301488616</v>
      </c>
      <c r="AN210" s="22">
        <v>11.652799953479594</v>
      </c>
      <c r="AO210" s="22">
        <v>8.375096765788923</v>
      </c>
      <c r="AP210" s="22">
        <v>1.7002627454059756</v>
      </c>
      <c r="AQ210" s="22">
        <v>23.54875037</v>
      </c>
      <c r="AR210" s="22">
        <v>10.51775345356234</v>
      </c>
      <c r="AS210" s="22">
        <v>7.5593164976621674</v>
      </c>
      <c r="AT210" s="22">
        <v>0.59032436000781274</v>
      </c>
      <c r="AU210" s="22">
        <v>24.413682973</v>
      </c>
      <c r="AV210" s="22">
        <v>10.177955316628335</v>
      </c>
      <c r="AW210" s="22">
        <v>7.3150968861509185</v>
      </c>
      <c r="AX210" s="22">
        <v>-2.4602573347213088</v>
      </c>
      <c r="AY210" s="22">
        <v>25.281616868</v>
      </c>
      <c r="AZ210" s="22">
        <v>9.4436584381804689</v>
      </c>
      <c r="BA210" s="22">
        <v>6.7873432615826657</v>
      </c>
      <c r="BB210" s="22">
        <v>-4.6195546389043578</v>
      </c>
      <c r="BC210" s="22">
        <v>25.825587117000001</v>
      </c>
      <c r="BD210" s="22">
        <v>9.1413705492554715</v>
      </c>
      <c r="BE210" s="22">
        <v>6.5700830038780849</v>
      </c>
      <c r="BF210" s="22">
        <v>-5.6337906756321772</v>
      </c>
      <c r="BG210" s="22">
        <v>26.092842175000001</v>
      </c>
      <c r="BH210" s="22">
        <v>8.6424509799952904</v>
      </c>
      <c r="BI210" s="22">
        <v>6.2114996859132017</v>
      </c>
      <c r="BJ210" s="22">
        <v>-6.1341846002777665</v>
      </c>
      <c r="BK210" s="25">
        <v>22.363190268</v>
      </c>
      <c r="BL210" s="25">
        <v>11.878783239194844</v>
      </c>
      <c r="BM210" s="25">
        <v>8.5375154027578866</v>
      </c>
      <c r="BN210" s="25">
        <v>8.0233614966840641</v>
      </c>
      <c r="BO210" s="25">
        <v>22.352897922</v>
      </c>
      <c r="BP210" s="25">
        <v>11.875848956435263</v>
      </c>
      <c r="BQ210" s="25">
        <v>8.5354064759636579</v>
      </c>
      <c r="BR210" s="25">
        <v>7.8798589736007791</v>
      </c>
      <c r="BS210" s="25">
        <v>22.404989748999999</v>
      </c>
      <c r="BT210" s="25">
        <v>11.872403151139233</v>
      </c>
      <c r="BU210" s="25">
        <v>8.5329299078507983</v>
      </c>
      <c r="BV210" s="25">
        <v>7.463607052548209</v>
      </c>
      <c r="BW210" s="25">
        <v>22.457610303999999</v>
      </c>
      <c r="BX210" s="25">
        <v>11.866260835302379</v>
      </c>
      <c r="BY210" s="25">
        <v>8.5285153045189741</v>
      </c>
      <c r="BZ210" s="25">
        <v>7.3207167480414004</v>
      </c>
      <c r="CA210" s="25">
        <v>22.521259682</v>
      </c>
      <c r="CB210" s="25">
        <v>11.85924485586296</v>
      </c>
      <c r="CC210" s="25">
        <v>8.5234727819538829</v>
      </c>
      <c r="CD210" s="25">
        <v>7.0358786138185181</v>
      </c>
      <c r="CE210" s="25">
        <v>22.598532730999999</v>
      </c>
      <c r="CF210" s="25">
        <v>11.851401680862487</v>
      </c>
      <c r="CG210" s="25">
        <v>8.5178357376518949</v>
      </c>
      <c r="CH210" s="25">
        <v>6.6440889569384609</v>
      </c>
      <c r="CI210" s="25">
        <v>22.684208328</v>
      </c>
      <c r="CJ210" s="25">
        <v>11.842690507389399</v>
      </c>
      <c r="CK210" s="25">
        <v>8.5115748457570763</v>
      </c>
      <c r="CL210" s="25">
        <v>6.0997195981015118</v>
      </c>
      <c r="CM210" s="25">
        <v>22.778719961</v>
      </c>
      <c r="CN210" s="25">
        <v>11.833060565604157</v>
      </c>
      <c r="CO210" s="25">
        <v>8.5046536169861113</v>
      </c>
      <c r="CP210" s="25">
        <v>5.5565807540957799</v>
      </c>
      <c r="CQ210" s="25">
        <v>22.875819274000001</v>
      </c>
      <c r="CR210" s="25">
        <v>11.82282520026898</v>
      </c>
      <c r="CS210" s="25">
        <v>8.4972972583892474</v>
      </c>
      <c r="CT210" s="25">
        <v>4.9915458478788466</v>
      </c>
      <c r="CU210" s="25">
        <v>22.989272707000001</v>
      </c>
      <c r="CV210" s="25">
        <v>11.272063992614198</v>
      </c>
      <c r="CW210" s="25">
        <v>8.1014543341679151</v>
      </c>
      <c r="CX210" s="25">
        <v>4.3589576070179028</v>
      </c>
      <c r="CY210" s="25">
        <v>23.458162389999998</v>
      </c>
      <c r="CZ210" s="25">
        <v>11.216773422564028</v>
      </c>
      <c r="DA210" s="25">
        <v>8.06171591282245</v>
      </c>
      <c r="DB210" s="25">
        <v>2.0877898231187721</v>
      </c>
      <c r="DC210" s="25">
        <v>23.918400597000002</v>
      </c>
      <c r="DD210" s="25">
        <v>10.575399335376511</v>
      </c>
      <c r="DE210" s="25">
        <v>7.6007477279476197</v>
      </c>
      <c r="DF210" s="25">
        <v>8.3771500277951105E-2</v>
      </c>
      <c r="DG210" s="25">
        <v>24.383479195</v>
      </c>
      <c r="DH210" s="25">
        <v>10.492759356797572</v>
      </c>
      <c r="DI210" s="25">
        <v>7.5413527481930185</v>
      </c>
      <c r="DJ210" s="25">
        <v>-1.3182076600858359</v>
      </c>
      <c r="DK210" s="25">
        <v>24.688330696999998</v>
      </c>
      <c r="DL210" s="25">
        <v>10.147286665866135</v>
      </c>
      <c r="DM210" s="25">
        <v>7.2930547229939924</v>
      </c>
      <c r="DN210" s="25">
        <v>-1.9131208033242331</v>
      </c>
      <c r="DO210" s="27">
        <v>22.343064591000001</v>
      </c>
      <c r="DP210" s="27">
        <v>11.876513072976937</v>
      </c>
      <c r="DQ210" s="27">
        <v>8.5358837895983619</v>
      </c>
      <c r="DR210" s="27">
        <v>8.0588272840587951</v>
      </c>
      <c r="DS210" s="27">
        <v>22.313330275999999</v>
      </c>
      <c r="DT210" s="27">
        <v>11.871013797111232</v>
      </c>
      <c r="DU210" s="27">
        <v>8.5319313517550182</v>
      </c>
      <c r="DV210" s="27">
        <v>7.7390805515800274</v>
      </c>
      <c r="DW210" s="27">
        <v>22.377529699</v>
      </c>
      <c r="DX210" s="27">
        <v>11.864579662811931</v>
      </c>
      <c r="DY210" s="27">
        <v>8.5273070127484409</v>
      </c>
      <c r="DZ210" s="27">
        <v>7.0559625002298674</v>
      </c>
      <c r="EA210" s="27">
        <v>22.450430900000001</v>
      </c>
      <c r="EB210" s="27">
        <v>11.849313364290277</v>
      </c>
      <c r="EC210" s="27">
        <v>8.516334823413283</v>
      </c>
      <c r="ED210" s="27">
        <v>6.8503150198647553</v>
      </c>
      <c r="EE210" s="27">
        <v>22.541327547999998</v>
      </c>
      <c r="EF210" s="27">
        <v>11.832110266560095</v>
      </c>
      <c r="EG210" s="27">
        <v>8.5039706183521151</v>
      </c>
      <c r="EH210" s="27">
        <v>6.2595251156804945</v>
      </c>
      <c r="EI210" s="27">
        <v>22.652035031</v>
      </c>
      <c r="EJ210" s="27">
        <v>11.813292107940406</v>
      </c>
      <c r="EK210" s="27">
        <v>8.490445637229719</v>
      </c>
      <c r="EL210" s="27">
        <v>5.5758274448967349</v>
      </c>
      <c r="EM210" s="27">
        <v>22.774432405999999</v>
      </c>
      <c r="EN210" s="27">
        <v>11.792547422081935</v>
      </c>
      <c r="EO210" s="27">
        <v>8.4755360230482193</v>
      </c>
      <c r="EP210" s="27">
        <v>4.3684110320679252</v>
      </c>
      <c r="EQ210" s="27">
        <v>22.922754894000001</v>
      </c>
      <c r="ER210" s="27">
        <v>11.770274236993817</v>
      </c>
      <c r="ES210" s="27">
        <v>8.4595278463748009</v>
      </c>
      <c r="ET210" s="27">
        <v>3.1825018563430625</v>
      </c>
      <c r="EU210" s="27">
        <v>23.092137581999999</v>
      </c>
      <c r="EV210" s="27">
        <v>11.746747546440591</v>
      </c>
      <c r="EW210" s="27">
        <v>8.442618750642561</v>
      </c>
      <c r="EX210" s="27">
        <v>2.2282912161596968</v>
      </c>
      <c r="EY210" s="27">
        <v>23.289743567999999</v>
      </c>
      <c r="EZ210" s="27">
        <v>10.929942871633028</v>
      </c>
      <c r="FA210" s="27">
        <v>7.8555651482832927</v>
      </c>
      <c r="FB210" s="27">
        <v>1.2140295606264253</v>
      </c>
      <c r="FC210" s="27">
        <v>24.039735195999999</v>
      </c>
      <c r="FD210" s="27">
        <v>10.768915169141231</v>
      </c>
      <c r="FE210" s="27">
        <v>7.7398313679278878</v>
      </c>
      <c r="FF210" s="27">
        <v>-1.3991931603584682</v>
      </c>
      <c r="FG210" s="27">
        <v>24.617860190999998</v>
      </c>
      <c r="FH210" s="27">
        <v>10.032076201996682</v>
      </c>
      <c r="FI210" s="27">
        <v>7.2102506941605649</v>
      </c>
      <c r="FJ210" s="27">
        <v>-3.0565601092356971</v>
      </c>
      <c r="FK210" s="27">
        <v>24.934156291000001</v>
      </c>
      <c r="FL210" s="27">
        <v>9.8451711763049428</v>
      </c>
      <c r="FM210" s="27">
        <v>7.0759183721066572</v>
      </c>
      <c r="FN210" s="27">
        <v>-3.7317037244667794</v>
      </c>
      <c r="FO210" s="27">
        <v>25.095501947999999</v>
      </c>
      <c r="FP210" s="27">
        <v>9.4131401541848962</v>
      </c>
      <c r="FQ210" s="27">
        <v>6.7654091699815799</v>
      </c>
      <c r="FR210" s="27">
        <v>-3.8792407022240916</v>
      </c>
      <c r="FS210" s="28">
        <v>22.345116450999999</v>
      </c>
      <c r="FT210" s="28">
        <v>11.875923712702518</v>
      </c>
      <c r="FU210" s="28">
        <v>8.5354602047648545</v>
      </c>
      <c r="FV210" s="28">
        <v>8.039769952230241</v>
      </c>
      <c r="FW210" s="28">
        <v>22.323920732000001</v>
      </c>
      <c r="FX210" s="28">
        <v>11.868490008082839</v>
      </c>
      <c r="FY210" s="28">
        <v>8.5301174548878613</v>
      </c>
      <c r="FZ210" s="28">
        <v>7.6901428489447277</v>
      </c>
      <c r="GA210" s="28">
        <v>22.414183109</v>
      </c>
      <c r="GB210" s="28">
        <v>11.858561115555709</v>
      </c>
      <c r="GC210" s="28">
        <v>8.5229813643324732</v>
      </c>
      <c r="GD210" s="28">
        <v>6.9865092163745182</v>
      </c>
      <c r="GE210" s="28">
        <v>22.531387495000001</v>
      </c>
      <c r="GF210" s="28">
        <v>11.837144405029065</v>
      </c>
      <c r="GG210" s="28">
        <v>8.5075887527900473</v>
      </c>
      <c r="GH210" s="28">
        <v>6.7807260409819659</v>
      </c>
      <c r="GI210" s="28">
        <v>22.690247000999999</v>
      </c>
      <c r="GJ210" s="28">
        <v>11.810610135746774</v>
      </c>
      <c r="GK210" s="28">
        <v>8.488518051007139</v>
      </c>
      <c r="GL210" s="28">
        <v>6.2053002890405349</v>
      </c>
      <c r="GM210" s="28">
        <v>22.904799561000001</v>
      </c>
      <c r="GN210" s="28">
        <v>11.778964952674764</v>
      </c>
      <c r="GO210" s="28">
        <v>8.4657740348516004</v>
      </c>
      <c r="GP210" s="28">
        <v>5.5636670435688842</v>
      </c>
      <c r="GQ210" s="28">
        <v>23.096157132000002</v>
      </c>
      <c r="GR210" s="28">
        <v>11.741052022300977</v>
      </c>
      <c r="GS210" s="28">
        <v>8.4385252653007026</v>
      </c>
      <c r="GT210" s="28">
        <v>4.4144244202069203</v>
      </c>
      <c r="GU210" s="28">
        <v>23.255058771000002</v>
      </c>
      <c r="GV210" s="28">
        <v>11.697074417772967</v>
      </c>
      <c r="GW210" s="28">
        <v>8.4069176950240241</v>
      </c>
      <c r="GX210" s="28">
        <v>3.2985407294665556</v>
      </c>
      <c r="GY210" s="28">
        <v>23.438636243000001</v>
      </c>
      <c r="GZ210" s="28">
        <v>11.648647164319241</v>
      </c>
      <c r="HA210" s="28">
        <v>8.3721120744525308</v>
      </c>
      <c r="HB210" s="28">
        <v>2.4523884591182288</v>
      </c>
      <c r="HC210" s="28">
        <v>23.653973292</v>
      </c>
      <c r="HD210" s="28">
        <v>10.80574888127749</v>
      </c>
      <c r="HE210" s="28">
        <v>7.7663044820820764</v>
      </c>
      <c r="HF210" s="28">
        <v>1.5838449628534903</v>
      </c>
      <c r="HG210" s="28">
        <v>24.655288683999999</v>
      </c>
      <c r="HH210" s="28">
        <v>10.462572185269114</v>
      </c>
      <c r="HI210" s="28">
        <v>7.5196566336415263</v>
      </c>
      <c r="HJ210" s="28">
        <v>-0.6246948911739274</v>
      </c>
      <c r="HK210" s="28">
        <v>25.746348874999999</v>
      </c>
      <c r="HL210" s="28">
        <v>9.0308760174021501</v>
      </c>
      <c r="HM210" s="28">
        <v>6.4906684082395669</v>
      </c>
      <c r="HN210" s="28">
        <v>-7.1203729139276604</v>
      </c>
      <c r="HO210" s="28">
        <v>26.357427376</v>
      </c>
      <c r="HP210" s="28">
        <v>8.7276103100519968</v>
      </c>
      <c r="HQ210" s="28">
        <v>6.2727053731799511</v>
      </c>
      <c r="HR210" s="28">
        <v>-12.275168559085614</v>
      </c>
      <c r="HS210" s="28">
        <v>26.759485111</v>
      </c>
      <c r="HT210" s="28">
        <v>7.0861719116328992</v>
      </c>
      <c r="HU210" s="28">
        <v>5.0929712769349935</v>
      </c>
      <c r="HV210" s="28">
        <v>-16.448462171638774</v>
      </c>
      <c r="HW210" s="29">
        <v>22.326839915000001</v>
      </c>
      <c r="HX210" s="29">
        <v>11.875554539648501</v>
      </c>
      <c r="HY210" s="29">
        <v>8.5351948728220552</v>
      </c>
      <c r="HZ210" s="29">
        <v>8.1041171908116105</v>
      </c>
      <c r="IA210" s="29">
        <v>22.287432515999999</v>
      </c>
      <c r="IB210" s="29">
        <v>11.869296610339967</v>
      </c>
      <c r="IC210" s="29">
        <v>8.5306971758117527</v>
      </c>
      <c r="ID210" s="29">
        <v>7.816550885208283</v>
      </c>
      <c r="IE210" s="29">
        <v>22.359018589999998</v>
      </c>
      <c r="IF210" s="29">
        <v>11.861844183096075</v>
      </c>
      <c r="IG210" s="29">
        <v>8.525340969616094</v>
      </c>
      <c r="IH210" s="29">
        <v>7.1758045808971254</v>
      </c>
      <c r="II210" s="29">
        <v>22.460587469</v>
      </c>
      <c r="IJ210" s="29">
        <v>11.837795143888815</v>
      </c>
      <c r="IK210" s="29">
        <v>8.5080564516213499</v>
      </c>
      <c r="IL210" s="29">
        <v>7.0157801594011566</v>
      </c>
      <c r="IM210" s="29">
        <v>22.602183633999999</v>
      </c>
      <c r="IN210" s="29">
        <v>11.810810930998082</v>
      </c>
      <c r="IO210" s="29">
        <v>8.4886623665078371</v>
      </c>
      <c r="IP210" s="29">
        <v>6.4908092528055565</v>
      </c>
      <c r="IQ210" s="29">
        <v>22.800658148</v>
      </c>
      <c r="IR210" s="29">
        <v>11.7808397716689</v>
      </c>
      <c r="IS210" s="29">
        <v>8.4671215041771646</v>
      </c>
      <c r="IT210" s="29">
        <v>5.8860565132164169</v>
      </c>
      <c r="IU210" s="29">
        <v>22.962805208999999</v>
      </c>
      <c r="IV210" s="29">
        <v>11.747819051602306</v>
      </c>
      <c r="IW210" s="29">
        <v>8.4433888624998144</v>
      </c>
      <c r="IX210" s="29">
        <v>4.7728770189195195</v>
      </c>
      <c r="IY210" s="29">
        <v>23.108919207</v>
      </c>
      <c r="IZ210" s="29">
        <v>11.712542149036329</v>
      </c>
      <c r="JA210" s="29">
        <v>8.4180346580367811</v>
      </c>
      <c r="JB210" s="29">
        <v>3.6877983643476959</v>
      </c>
      <c r="JC210" s="29">
        <v>23.281917704000001</v>
      </c>
      <c r="JD210" s="29">
        <v>11.675193677143561</v>
      </c>
      <c r="JE210" s="29">
        <v>8.3911915759101632</v>
      </c>
      <c r="JF210" s="29">
        <v>2.8653059881733078</v>
      </c>
      <c r="JG210" s="29">
        <v>23.52279223</v>
      </c>
      <c r="JH210" s="29">
        <v>10.850407537790087</v>
      </c>
      <c r="JI210" s="29">
        <v>7.7984015378297338</v>
      </c>
      <c r="JJ210" s="29">
        <v>1.7412265949763501</v>
      </c>
      <c r="JK210" s="29">
        <v>25.048433863</v>
      </c>
      <c r="JL210" s="29">
        <v>10.611788581725158</v>
      </c>
      <c r="JM210" s="29">
        <v>7.6269013957888872</v>
      </c>
      <c r="JN210" s="29">
        <v>-5.898660676350012</v>
      </c>
      <c r="JO210" s="29">
        <v>25.975528253</v>
      </c>
      <c r="JP210" s="29">
        <v>8.4402637062332637</v>
      </c>
      <c r="JQ210" s="29">
        <v>6.0661837112694945</v>
      </c>
      <c r="JR210" s="29">
        <v>-12.111013835304128</v>
      </c>
      <c r="JS210" s="29">
        <v>26.471196718999998</v>
      </c>
      <c r="JT210" s="29">
        <v>8.2284384237250414</v>
      </c>
      <c r="JU210" s="29">
        <v>5.9139407099711505</v>
      </c>
      <c r="JV210" s="29">
        <v>-16.329179089660109</v>
      </c>
      <c r="JW210" s="29">
        <v>26.4124719</v>
      </c>
      <c r="JX210" s="29">
        <v>7.4794754914132264</v>
      </c>
      <c r="JY210" s="29">
        <v>5.3756463037218243</v>
      </c>
      <c r="JZ210" s="29">
        <v>-15.702771819309028</v>
      </c>
    </row>
    <row r="211" spans="1:286" ht="15" thickBot="1" x14ac:dyDescent="0.35">
      <c r="A211" s="2"/>
      <c r="B211" s="74" t="s">
        <v>702</v>
      </c>
      <c r="C211" s="74" t="s">
        <v>464</v>
      </c>
      <c r="D211" s="74" t="s">
        <v>873</v>
      </c>
      <c r="E211" s="87">
        <v>356221</v>
      </c>
      <c r="F211" s="84">
        <v>537513</v>
      </c>
      <c r="G211" s="22">
        <v>16.394950214000001</v>
      </c>
      <c r="H211" s="22">
        <v>16.394950214000001</v>
      </c>
      <c r="I211" s="22">
        <v>16.394950214000001</v>
      </c>
      <c r="J211" s="22">
        <v>8.5523594943433654</v>
      </c>
      <c r="K211" s="22">
        <v>16.390000668999999</v>
      </c>
      <c r="L211" s="22">
        <v>16.390000668999999</v>
      </c>
      <c r="M211" s="22">
        <v>16.390000668999999</v>
      </c>
      <c r="N211" s="22">
        <v>8.5759089924056369</v>
      </c>
      <c r="O211" s="22">
        <v>16.428241098000001</v>
      </c>
      <c r="P211" s="22">
        <v>16.428241098000001</v>
      </c>
      <c r="Q211" s="22">
        <v>16.428241098000001</v>
      </c>
      <c r="R211" s="22">
        <v>8.4705577962545426</v>
      </c>
      <c r="S211" s="22">
        <v>16.471430541</v>
      </c>
      <c r="T211" s="22">
        <v>16.471430541</v>
      </c>
      <c r="U211" s="22">
        <v>16.471430541</v>
      </c>
      <c r="V211" s="22">
        <v>8.3985733566410694</v>
      </c>
      <c r="W211" s="22">
        <v>16.523075339000002</v>
      </c>
      <c r="X211" s="22">
        <v>16.523075339000002</v>
      </c>
      <c r="Y211" s="22">
        <v>16.523075339000002</v>
      </c>
      <c r="Z211" s="22">
        <v>8.3008536149439447</v>
      </c>
      <c r="AA211" s="22">
        <v>16.585490096000001</v>
      </c>
      <c r="AB211" s="22">
        <v>16.585490096000001</v>
      </c>
      <c r="AC211" s="22">
        <v>16.585490096000001</v>
      </c>
      <c r="AD211" s="22">
        <v>8.1961596060470256</v>
      </c>
      <c r="AE211" s="22">
        <v>16.652862625000001</v>
      </c>
      <c r="AF211" s="22">
        <v>16.652862625000001</v>
      </c>
      <c r="AG211" s="22">
        <v>16.652862625000001</v>
      </c>
      <c r="AH211" s="22">
        <v>8.0313851912829577</v>
      </c>
      <c r="AI211" s="22">
        <v>16.730749598999999</v>
      </c>
      <c r="AJ211" s="22">
        <v>16.730749598999999</v>
      </c>
      <c r="AK211" s="22">
        <v>16.730749598999999</v>
      </c>
      <c r="AL211" s="22">
        <v>7.8854004649086225</v>
      </c>
      <c r="AM211" s="22">
        <v>16.813104156000001</v>
      </c>
      <c r="AN211" s="22">
        <v>16.813104156000001</v>
      </c>
      <c r="AO211" s="22">
        <v>16.813104156000001</v>
      </c>
      <c r="AP211" s="22">
        <v>7.7631549540151497</v>
      </c>
      <c r="AQ211" s="22">
        <v>16.904650237999999</v>
      </c>
      <c r="AR211" s="22">
        <v>16.904650237999999</v>
      </c>
      <c r="AS211" s="22">
        <v>16.70972150374595</v>
      </c>
      <c r="AT211" s="22">
        <v>7.602912924264797</v>
      </c>
      <c r="AU211" s="22">
        <v>17.388521269999998</v>
      </c>
      <c r="AV211" s="22">
        <v>17.388521269999998</v>
      </c>
      <c r="AW211" s="22">
        <v>16.562071815322053</v>
      </c>
      <c r="AX211" s="22">
        <v>6.5323223477489147</v>
      </c>
      <c r="AY211" s="22">
        <v>17.748179233000002</v>
      </c>
      <c r="AZ211" s="22">
        <v>17.748179233000002</v>
      </c>
      <c r="BA211" s="22">
        <v>16.186920400158893</v>
      </c>
      <c r="BB211" s="22">
        <v>4.9820054493051664</v>
      </c>
      <c r="BC211" s="22">
        <v>17.923916284000001</v>
      </c>
      <c r="BD211" s="22">
        <v>17.923916284000001</v>
      </c>
      <c r="BE211" s="22">
        <v>16.04762949889346</v>
      </c>
      <c r="BF211" s="22">
        <v>4.4595668896126881</v>
      </c>
      <c r="BG211" s="22">
        <v>18.014226917999999</v>
      </c>
      <c r="BH211" s="22">
        <v>18.014226917999999</v>
      </c>
      <c r="BI211" s="22">
        <v>15.736244569526715</v>
      </c>
      <c r="BJ211" s="22">
        <v>4.1218008930917822</v>
      </c>
      <c r="BK211" s="25">
        <v>16.403690299000001</v>
      </c>
      <c r="BL211" s="25">
        <v>16.403690299000001</v>
      </c>
      <c r="BM211" s="25">
        <v>16.403690299000001</v>
      </c>
      <c r="BN211" s="25">
        <v>8.5227940116664556</v>
      </c>
      <c r="BO211" s="25">
        <v>16.401452052</v>
      </c>
      <c r="BP211" s="25">
        <v>16.401452052</v>
      </c>
      <c r="BQ211" s="25">
        <v>16.401452052</v>
      </c>
      <c r="BR211" s="25">
        <v>8.5262829246465834</v>
      </c>
      <c r="BS211" s="25">
        <v>16.427538857999998</v>
      </c>
      <c r="BT211" s="25">
        <v>16.427538857999998</v>
      </c>
      <c r="BU211" s="25">
        <v>16.427538857999998</v>
      </c>
      <c r="BV211" s="25">
        <v>8.4436086133374246</v>
      </c>
      <c r="BW211" s="25">
        <v>16.455320272000002</v>
      </c>
      <c r="BX211" s="25">
        <v>16.455320272000002</v>
      </c>
      <c r="BY211" s="25">
        <v>16.455320272000002</v>
      </c>
      <c r="BZ211" s="25">
        <v>8.373372206093876</v>
      </c>
      <c r="CA211" s="25">
        <v>16.488497162000002</v>
      </c>
      <c r="CB211" s="25">
        <v>16.488497162000002</v>
      </c>
      <c r="CC211" s="25">
        <v>16.488497162000002</v>
      </c>
      <c r="CD211" s="25">
        <v>8.2845385371017954</v>
      </c>
      <c r="CE211" s="25">
        <v>16.526093289999999</v>
      </c>
      <c r="CF211" s="25">
        <v>16.526093289999999</v>
      </c>
      <c r="CG211" s="25">
        <v>16.526093289999999</v>
      </c>
      <c r="CH211" s="25">
        <v>8.1904023713389975</v>
      </c>
      <c r="CI211" s="25">
        <v>16.566385108999999</v>
      </c>
      <c r="CJ211" s="25">
        <v>16.566385108999999</v>
      </c>
      <c r="CK211" s="25">
        <v>16.566385108999999</v>
      </c>
      <c r="CL211" s="25">
        <v>8.0239634310903654</v>
      </c>
      <c r="CM211" s="25">
        <v>16.61505245</v>
      </c>
      <c r="CN211" s="25">
        <v>16.61505245</v>
      </c>
      <c r="CO211" s="25">
        <v>16.61505245</v>
      </c>
      <c r="CP211" s="25">
        <v>7.8770021433497215</v>
      </c>
      <c r="CQ211" s="25">
        <v>16.663221486000001</v>
      </c>
      <c r="CR211" s="25">
        <v>16.663221486000001</v>
      </c>
      <c r="CS211" s="25">
        <v>16.663221486000001</v>
      </c>
      <c r="CT211" s="25">
        <v>7.7480188300346686</v>
      </c>
      <c r="CU211" s="25">
        <v>16.714453337999998</v>
      </c>
      <c r="CV211" s="25">
        <v>16.714453337999998</v>
      </c>
      <c r="CW211" s="25">
        <v>16.714453337999998</v>
      </c>
      <c r="CX211" s="25">
        <v>7.5865975587782462</v>
      </c>
      <c r="CY211" s="25">
        <v>16.904669113000001</v>
      </c>
      <c r="CZ211" s="25">
        <v>16.904669113000001</v>
      </c>
      <c r="DA211" s="25">
        <v>16.806062237921171</v>
      </c>
      <c r="DB211" s="25">
        <v>7.0044098543965232</v>
      </c>
      <c r="DC211" s="25">
        <v>17.132472283999999</v>
      </c>
      <c r="DD211" s="25">
        <v>17.132472283999999</v>
      </c>
      <c r="DE211" s="25">
        <v>16.565741368779669</v>
      </c>
      <c r="DF211" s="25">
        <v>6.0017391025666811</v>
      </c>
      <c r="DG211" s="25">
        <v>17.360460994</v>
      </c>
      <c r="DH211" s="25">
        <v>17.360460994</v>
      </c>
      <c r="DI211" s="25">
        <v>16.527136749012762</v>
      </c>
      <c r="DJ211" s="25">
        <v>4.8333668055606118</v>
      </c>
      <c r="DK211" s="25">
        <v>17.438653923</v>
      </c>
      <c r="DL211" s="25">
        <v>17.438653923</v>
      </c>
      <c r="DM211" s="25">
        <v>16.472767694983439</v>
      </c>
      <c r="DN211" s="25">
        <v>4.7104925815769469</v>
      </c>
      <c r="DO211" s="27">
        <v>16.394432222999999</v>
      </c>
      <c r="DP211" s="27">
        <v>16.394432222999999</v>
      </c>
      <c r="DQ211" s="27">
        <v>16.394432222999999</v>
      </c>
      <c r="DR211" s="27">
        <v>8.5532175712315563</v>
      </c>
      <c r="DS211" s="27">
        <v>16.383500249000001</v>
      </c>
      <c r="DT211" s="27">
        <v>16.383500249000001</v>
      </c>
      <c r="DU211" s="27">
        <v>16.383500249000001</v>
      </c>
      <c r="DV211" s="27">
        <v>8.5928581209558956</v>
      </c>
      <c r="DW211" s="27">
        <v>16.412954224</v>
      </c>
      <c r="DX211" s="27">
        <v>16.412954224</v>
      </c>
      <c r="DY211" s="27">
        <v>16.412954224</v>
      </c>
      <c r="DZ211" s="27">
        <v>8.5051997959016425</v>
      </c>
      <c r="EA211" s="27">
        <v>16.447484801999998</v>
      </c>
      <c r="EB211" s="27">
        <v>16.447484801999998</v>
      </c>
      <c r="EC211" s="27">
        <v>16.447484801999998</v>
      </c>
      <c r="ED211" s="27">
        <v>8.4547200166398255</v>
      </c>
      <c r="EE211" s="27">
        <v>16.489334286000002</v>
      </c>
      <c r="EF211" s="27">
        <v>16.489334286000002</v>
      </c>
      <c r="EG211" s="27">
        <v>16.489334286000002</v>
      </c>
      <c r="EH211" s="27">
        <v>8.377226149512321</v>
      </c>
      <c r="EI211" s="27">
        <v>16.537651842999999</v>
      </c>
      <c r="EJ211" s="27">
        <v>16.537651842999999</v>
      </c>
      <c r="EK211" s="27">
        <v>16.537651842999999</v>
      </c>
      <c r="EL211" s="27">
        <v>8.2998811482544781</v>
      </c>
      <c r="EM211" s="27">
        <v>16.588508270999998</v>
      </c>
      <c r="EN211" s="27">
        <v>16.588508270999998</v>
      </c>
      <c r="EO211" s="27">
        <v>16.588508270999998</v>
      </c>
      <c r="EP211" s="27">
        <v>8.164655414073529</v>
      </c>
      <c r="EQ211" s="27">
        <v>16.649688722</v>
      </c>
      <c r="ER211" s="27">
        <v>16.649688722</v>
      </c>
      <c r="ES211" s="27">
        <v>16.649688722</v>
      </c>
      <c r="ET211" s="27">
        <v>8.0539891429232231</v>
      </c>
      <c r="EU211" s="27">
        <v>16.715390323000001</v>
      </c>
      <c r="EV211" s="27">
        <v>16.715390323000001</v>
      </c>
      <c r="EW211" s="27">
        <v>16.715390323000001</v>
      </c>
      <c r="EX211" s="27">
        <v>7.965030183564668</v>
      </c>
      <c r="EY211" s="27">
        <v>16.785432703000001</v>
      </c>
      <c r="EZ211" s="27">
        <v>16.785432703000001</v>
      </c>
      <c r="FA211" s="27">
        <v>16.778209451339745</v>
      </c>
      <c r="FB211" s="27">
        <v>7.8375458606374631</v>
      </c>
      <c r="FC211" s="27">
        <v>17.179204752</v>
      </c>
      <c r="FD211" s="27">
        <v>17.179204752</v>
      </c>
      <c r="FE211" s="27">
        <v>16.705488902950577</v>
      </c>
      <c r="FF211" s="27">
        <v>6.8806710836742475</v>
      </c>
      <c r="FG211" s="27">
        <v>17.532602036</v>
      </c>
      <c r="FH211" s="27">
        <v>17.532602036</v>
      </c>
      <c r="FI211" s="27">
        <v>16.421501676687349</v>
      </c>
      <c r="FJ211" s="27">
        <v>5.7285127046869047</v>
      </c>
      <c r="FK211" s="27">
        <v>17.701966869</v>
      </c>
      <c r="FL211" s="27">
        <v>17.701966869</v>
      </c>
      <c r="FM211" s="27">
        <v>16.334167537280994</v>
      </c>
      <c r="FN211" s="27">
        <v>5.4968340600774823</v>
      </c>
      <c r="FO211" s="27">
        <v>17.786350921</v>
      </c>
      <c r="FP211" s="27">
        <v>17.786350921</v>
      </c>
      <c r="FQ211" s="27">
        <v>16.236155358417136</v>
      </c>
      <c r="FR211" s="27">
        <v>5.5066999630791891</v>
      </c>
      <c r="FS211" s="28">
        <v>16.394896108000001</v>
      </c>
      <c r="FT211" s="28">
        <v>16.394896108000001</v>
      </c>
      <c r="FU211" s="28">
        <v>16.394896108000001</v>
      </c>
      <c r="FV211" s="28">
        <v>8.5517902670900625</v>
      </c>
      <c r="FW211" s="28">
        <v>16.389415946</v>
      </c>
      <c r="FX211" s="28">
        <v>16.389415946</v>
      </c>
      <c r="FY211" s="28">
        <v>16.389415946</v>
      </c>
      <c r="FZ211" s="28">
        <v>8.5825142179514504</v>
      </c>
      <c r="GA211" s="28">
        <v>16.430371603000001</v>
      </c>
      <c r="GB211" s="28">
        <v>16.430371603000001</v>
      </c>
      <c r="GC211" s="28">
        <v>16.430371603000001</v>
      </c>
      <c r="GD211" s="28">
        <v>8.4857689160246217</v>
      </c>
      <c r="GE211" s="28">
        <v>16.480523977000001</v>
      </c>
      <c r="GF211" s="28">
        <v>16.480523977000001</v>
      </c>
      <c r="GG211" s="28">
        <v>16.480523977000001</v>
      </c>
      <c r="GH211" s="28">
        <v>8.435490379529222</v>
      </c>
      <c r="GI211" s="28">
        <v>16.544292273</v>
      </c>
      <c r="GJ211" s="28">
        <v>16.544292273</v>
      </c>
      <c r="GK211" s="28">
        <v>16.544292273</v>
      </c>
      <c r="GL211" s="28">
        <v>8.3631803386999088</v>
      </c>
      <c r="GM211" s="28">
        <v>16.625953633000002</v>
      </c>
      <c r="GN211" s="28">
        <v>16.625953633000002</v>
      </c>
      <c r="GO211" s="28">
        <v>16.625953633000002</v>
      </c>
      <c r="GP211" s="28">
        <v>8.2950014286595675</v>
      </c>
      <c r="GQ211" s="28">
        <v>16.720472211000001</v>
      </c>
      <c r="GR211" s="28">
        <v>16.720472211000001</v>
      </c>
      <c r="GS211" s="28">
        <v>16.720472211000001</v>
      </c>
      <c r="GT211" s="28">
        <v>8.1563393279165997</v>
      </c>
      <c r="GU211" s="28">
        <v>16.841521325999999</v>
      </c>
      <c r="GV211" s="28">
        <v>16.841521325999999</v>
      </c>
      <c r="GW211" s="28">
        <v>16.841521325999999</v>
      </c>
      <c r="GX211" s="28">
        <v>7.9877872039204707</v>
      </c>
      <c r="GY211" s="28">
        <v>16.975413543999998</v>
      </c>
      <c r="GZ211" s="28">
        <v>16.975413543999998</v>
      </c>
      <c r="HA211" s="28">
        <v>16.915873695812909</v>
      </c>
      <c r="HB211" s="28">
        <v>7.8428370080271224</v>
      </c>
      <c r="HC211" s="28">
        <v>17.127433446000001</v>
      </c>
      <c r="HD211" s="28">
        <v>17.127433446000001</v>
      </c>
      <c r="HE211" s="28">
        <v>16.704177100580146</v>
      </c>
      <c r="HF211" s="28">
        <v>7.566884652051094</v>
      </c>
      <c r="HG211" s="28">
        <v>17.755955489000002</v>
      </c>
      <c r="HH211" s="28">
        <v>17.755955489000002</v>
      </c>
      <c r="HI211" s="28">
        <v>16.543174551623306</v>
      </c>
      <c r="HJ211" s="28">
        <v>6.1916060890662923</v>
      </c>
      <c r="HK211" s="28">
        <v>18.049950119999998</v>
      </c>
      <c r="HL211" s="28">
        <v>18.049950119999998</v>
      </c>
      <c r="HM211" s="28">
        <v>15.958264151730004</v>
      </c>
      <c r="HN211" s="28">
        <v>3.9441500969432148</v>
      </c>
      <c r="HO211" s="28">
        <v>18.151610718000001</v>
      </c>
      <c r="HP211" s="28">
        <v>18.151610718000001</v>
      </c>
      <c r="HQ211" s="28">
        <v>15.817385866113597</v>
      </c>
      <c r="HR211" s="28">
        <v>2.6598766435047096</v>
      </c>
      <c r="HS211" s="28">
        <v>18.149982457</v>
      </c>
      <c r="HT211" s="28">
        <v>18.149982457</v>
      </c>
      <c r="HU211" s="28">
        <v>15.536334188704611</v>
      </c>
      <c r="HV211" s="28">
        <v>1.781227068872278</v>
      </c>
      <c r="HW211" s="29">
        <v>16.387591610000001</v>
      </c>
      <c r="HX211" s="29">
        <v>16.387591610000001</v>
      </c>
      <c r="HY211" s="29">
        <v>16.387591610000001</v>
      </c>
      <c r="HZ211" s="29">
        <v>8.5784311499371722</v>
      </c>
      <c r="IA211" s="29">
        <v>16.374907144000002</v>
      </c>
      <c r="IB211" s="29">
        <v>16.374907144000002</v>
      </c>
      <c r="IC211" s="29">
        <v>16.374907144000002</v>
      </c>
      <c r="ID211" s="29">
        <v>8.6310139868961855</v>
      </c>
      <c r="IE211" s="29">
        <v>16.408516189</v>
      </c>
      <c r="IF211" s="29">
        <v>16.408516189</v>
      </c>
      <c r="IG211" s="29">
        <v>16.408516189</v>
      </c>
      <c r="IH211" s="29">
        <v>8.5647799975658128</v>
      </c>
      <c r="II211" s="29">
        <v>16.452568313</v>
      </c>
      <c r="IJ211" s="29">
        <v>16.452568313</v>
      </c>
      <c r="IK211" s="29">
        <v>16.452568313</v>
      </c>
      <c r="IL211" s="29">
        <v>8.5356524259382347</v>
      </c>
      <c r="IM211" s="29">
        <v>16.510977156999999</v>
      </c>
      <c r="IN211" s="29">
        <v>16.510977156999999</v>
      </c>
      <c r="IO211" s="29">
        <v>16.510977156999999</v>
      </c>
      <c r="IP211" s="29">
        <v>8.4684646942996444</v>
      </c>
      <c r="IQ211" s="29">
        <v>16.591878950999998</v>
      </c>
      <c r="IR211" s="29">
        <v>16.591878950999998</v>
      </c>
      <c r="IS211" s="29">
        <v>16.591878950999998</v>
      </c>
      <c r="IT211" s="29">
        <v>8.3097098941163949</v>
      </c>
      <c r="IU211" s="29">
        <v>16.684173582</v>
      </c>
      <c r="IV211" s="29">
        <v>16.684173582</v>
      </c>
      <c r="IW211" s="29">
        <v>16.684173582</v>
      </c>
      <c r="IX211" s="29">
        <v>8.1382338874129889</v>
      </c>
      <c r="IY211" s="29">
        <v>16.800914167999998</v>
      </c>
      <c r="IZ211" s="29">
        <v>16.800914167999998</v>
      </c>
      <c r="JA211" s="29">
        <v>16.800914167999998</v>
      </c>
      <c r="JB211" s="29">
        <v>7.9707427096368724</v>
      </c>
      <c r="JC211" s="29">
        <v>16.931111782999999</v>
      </c>
      <c r="JD211" s="29">
        <v>16.931111782999999</v>
      </c>
      <c r="JE211" s="29">
        <v>16.917277425057478</v>
      </c>
      <c r="JF211" s="29">
        <v>7.7343711035285168</v>
      </c>
      <c r="JG211" s="29">
        <v>17.083099314000002</v>
      </c>
      <c r="JH211" s="29">
        <v>17.083099314000002</v>
      </c>
      <c r="JI211" s="29">
        <v>16.691801478178558</v>
      </c>
      <c r="JJ211" s="29">
        <v>7.4237331681149641</v>
      </c>
      <c r="JK211" s="29">
        <v>17.750187539999999</v>
      </c>
      <c r="JL211" s="29">
        <v>17.750187539999999</v>
      </c>
      <c r="JM211" s="29">
        <v>16.562903309582598</v>
      </c>
      <c r="JN211" s="29">
        <v>4.9723533673866793</v>
      </c>
      <c r="JO211" s="29">
        <v>18.025247235000002</v>
      </c>
      <c r="JP211" s="29">
        <v>18.025247235000002</v>
      </c>
      <c r="JQ211" s="29">
        <v>16.200616785006932</v>
      </c>
      <c r="JR211" s="29">
        <v>2.9591102817097337</v>
      </c>
      <c r="JS211" s="29">
        <v>18.058864626000002</v>
      </c>
      <c r="JT211" s="29">
        <v>18.058864626000002</v>
      </c>
      <c r="JU211" s="29">
        <v>16.098824870958161</v>
      </c>
      <c r="JV211" s="29">
        <v>1.882027368021534</v>
      </c>
      <c r="JW211" s="29">
        <v>17.995090002000001</v>
      </c>
      <c r="JX211" s="29">
        <v>17.995090002000001</v>
      </c>
      <c r="JY211" s="29">
        <v>15.661715906071054</v>
      </c>
      <c r="JZ211" s="29">
        <v>1.9211521076581626</v>
      </c>
    </row>
    <row r="212" spans="1:286" ht="15" thickBot="1" x14ac:dyDescent="0.35">
      <c r="A212" s="2"/>
      <c r="B212" s="74" t="s">
        <v>703</v>
      </c>
      <c r="C212" s="74" t="s">
        <v>622</v>
      </c>
      <c r="D212" s="74" t="s">
        <v>871</v>
      </c>
      <c r="E212" s="87">
        <v>393221</v>
      </c>
      <c r="F212" s="84">
        <v>416124</v>
      </c>
      <c r="G212" s="22">
        <v>25.281698325000001</v>
      </c>
      <c r="H212" s="22">
        <v>10.145280277403259</v>
      </c>
      <c r="I212" s="22">
        <v>7.4008407146490143</v>
      </c>
      <c r="J212" s="22">
        <v>7.5286916702341262</v>
      </c>
      <c r="K212" s="22">
        <v>25.213962905999999</v>
      </c>
      <c r="L212" s="22">
        <v>10.139091261546014</v>
      </c>
      <c r="M212" s="22">
        <v>7.3963259137477584</v>
      </c>
      <c r="N212" s="22">
        <v>7.319778853383248</v>
      </c>
      <c r="O212" s="22">
        <v>25.281391655</v>
      </c>
      <c r="P212" s="22">
        <v>10.131115470960685</v>
      </c>
      <c r="Q212" s="22">
        <v>7.3905076855587479</v>
      </c>
      <c r="R212" s="22">
        <v>6.9064115550994618</v>
      </c>
      <c r="S212" s="22">
        <v>25.350385774999999</v>
      </c>
      <c r="T212" s="22">
        <v>10.112178766802312</v>
      </c>
      <c r="U212" s="22">
        <v>7.3766936235215752</v>
      </c>
      <c r="V212" s="22">
        <v>6.6548646324761656</v>
      </c>
      <c r="W212" s="22">
        <v>25.435312339999999</v>
      </c>
      <c r="X212" s="22">
        <v>10.089596948171932</v>
      </c>
      <c r="Y212" s="22">
        <v>7.3602205012261983</v>
      </c>
      <c r="Z212" s="22">
        <v>6.491479628382395</v>
      </c>
      <c r="AA212" s="22">
        <v>25.540496867000002</v>
      </c>
      <c r="AB212" s="22">
        <v>10.06333980930501</v>
      </c>
      <c r="AC212" s="22">
        <v>7.3410662839879288</v>
      </c>
      <c r="AD212" s="22">
        <v>6.2054975818393849</v>
      </c>
      <c r="AE212" s="22">
        <v>25.657233641000001</v>
      </c>
      <c r="AF212" s="22">
        <v>10.032739215957374</v>
      </c>
      <c r="AG212" s="22">
        <v>7.3187435771777469</v>
      </c>
      <c r="AH212" s="22">
        <v>6.0106305824809425</v>
      </c>
      <c r="AI212" s="22">
        <v>25.801022185000001</v>
      </c>
      <c r="AJ212" s="22">
        <v>9.9978442106259156</v>
      </c>
      <c r="AK212" s="22">
        <v>7.293288156614337</v>
      </c>
      <c r="AL212" s="22">
        <v>5.610544605593514</v>
      </c>
      <c r="AM212" s="22">
        <v>25.962522505999999</v>
      </c>
      <c r="AN212" s="22">
        <v>9.9598698741691134</v>
      </c>
      <c r="AO212" s="22">
        <v>7.2655864068669951</v>
      </c>
      <c r="AP212" s="22">
        <v>5.2978773175349811</v>
      </c>
      <c r="AQ212" s="22">
        <v>26.146929333999999</v>
      </c>
      <c r="AR212" s="22">
        <v>9.6247344995285804</v>
      </c>
      <c r="AS212" s="22">
        <v>7.0211098169906974</v>
      </c>
      <c r="AT212" s="22">
        <v>5.0489284062181898</v>
      </c>
      <c r="AU212" s="22">
        <v>27.089157460999999</v>
      </c>
      <c r="AV212" s="22">
        <v>9.3654623746667465</v>
      </c>
      <c r="AW212" s="22">
        <v>6.8319744116214762</v>
      </c>
      <c r="AX212" s="22">
        <v>3.5197974953286462</v>
      </c>
      <c r="AY212" s="22">
        <v>27.914821928000002</v>
      </c>
      <c r="AZ212" s="22">
        <v>8.5610530151434698</v>
      </c>
      <c r="BA212" s="22">
        <v>6.2451689832426771</v>
      </c>
      <c r="BB212" s="22">
        <v>2.0929828992411146</v>
      </c>
      <c r="BC212" s="22">
        <v>28.381594886000002</v>
      </c>
      <c r="BD212" s="22">
        <v>8.339688148302022</v>
      </c>
      <c r="BE212" s="22">
        <v>6.0836863948353344</v>
      </c>
      <c r="BF212" s="22">
        <v>1.4615154391040122</v>
      </c>
      <c r="BG212" s="22">
        <v>28.648548650999999</v>
      </c>
      <c r="BH212" s="22">
        <v>8.1386968983742243</v>
      </c>
      <c r="BI212" s="22">
        <v>5.9370660763147134</v>
      </c>
      <c r="BJ212" s="22">
        <v>1.1647087377122389</v>
      </c>
      <c r="BK212" s="25">
        <v>25.305014493999998</v>
      </c>
      <c r="BL212" s="25">
        <v>10.147558974074752</v>
      </c>
      <c r="BM212" s="25">
        <v>7.4025029921457026</v>
      </c>
      <c r="BN212" s="25">
        <v>7.4702371285978675</v>
      </c>
      <c r="BO212" s="25">
        <v>25.253940534000002</v>
      </c>
      <c r="BP212" s="25">
        <v>10.144824931853801</v>
      </c>
      <c r="BQ212" s="25">
        <v>7.4005085464102356</v>
      </c>
      <c r="BR212" s="25">
        <v>7.3998663413388908</v>
      </c>
      <c r="BS212" s="25">
        <v>25.294321612000001</v>
      </c>
      <c r="BT212" s="25">
        <v>10.141697394950336</v>
      </c>
      <c r="BU212" s="25">
        <v>7.3982270517823068</v>
      </c>
      <c r="BV212" s="25">
        <v>7.2233733493283481</v>
      </c>
      <c r="BW212" s="25">
        <v>25.330078752999999</v>
      </c>
      <c r="BX212" s="25">
        <v>10.135720479108448</v>
      </c>
      <c r="BY212" s="25">
        <v>7.3938669748892911</v>
      </c>
      <c r="BZ212" s="25">
        <v>7.0485183660104926</v>
      </c>
      <c r="CA212" s="25">
        <v>25.375374960000002</v>
      </c>
      <c r="CB212" s="25">
        <v>10.129093717416756</v>
      </c>
      <c r="CC212" s="25">
        <v>7.3890328444963256</v>
      </c>
      <c r="CD212" s="25">
        <v>6.9499901535403534</v>
      </c>
      <c r="CE212" s="25">
        <v>25.431681794999999</v>
      </c>
      <c r="CF212" s="25">
        <v>10.121826028164293</v>
      </c>
      <c r="CG212" s="25">
        <v>7.3837311663710938</v>
      </c>
      <c r="CH212" s="25">
        <v>6.7318334555558419</v>
      </c>
      <c r="CI212" s="25">
        <v>25.494256006000001</v>
      </c>
      <c r="CJ212" s="25">
        <v>10.113961943580483</v>
      </c>
      <c r="CK212" s="25">
        <v>7.3779944261549621</v>
      </c>
      <c r="CL212" s="25">
        <v>6.589127216761085</v>
      </c>
      <c r="CM212" s="25">
        <v>25.569029519000001</v>
      </c>
      <c r="CN212" s="25">
        <v>10.105420543545458</v>
      </c>
      <c r="CO212" s="25">
        <v>7.3717635937470982</v>
      </c>
      <c r="CP212" s="25">
        <v>6.2448715444981229</v>
      </c>
      <c r="CQ212" s="25">
        <v>25.653544595</v>
      </c>
      <c r="CR212" s="25">
        <v>10.096472044400596</v>
      </c>
      <c r="CS212" s="25">
        <v>7.3652357882064452</v>
      </c>
      <c r="CT212" s="25">
        <v>5.9749777154191115</v>
      </c>
      <c r="CU212" s="25">
        <v>25.749899940999999</v>
      </c>
      <c r="CV212" s="25">
        <v>9.8238923513187899</v>
      </c>
      <c r="CW212" s="25">
        <v>7.1663926970954419</v>
      </c>
      <c r="CX212" s="25">
        <v>5.7578044802207611</v>
      </c>
      <c r="CY212" s="25">
        <v>26.052344524999999</v>
      </c>
      <c r="CZ212" s="25">
        <v>9.7821409459522659</v>
      </c>
      <c r="DA212" s="25">
        <v>7.1359356281647193</v>
      </c>
      <c r="DB212" s="25">
        <v>4.59534431576974</v>
      </c>
      <c r="DC212" s="25">
        <v>26.351074764</v>
      </c>
      <c r="DD212" s="25">
        <v>9.4343942786002444</v>
      </c>
      <c r="DE212" s="25">
        <v>6.8822592758361774</v>
      </c>
      <c r="DF212" s="25">
        <v>3.4753769344897165</v>
      </c>
      <c r="DG212" s="25">
        <v>26.666734814999998</v>
      </c>
      <c r="DH212" s="25">
        <v>9.3740126572293239</v>
      </c>
      <c r="DI212" s="25">
        <v>6.8382117237095246</v>
      </c>
      <c r="DJ212" s="25">
        <v>2.57410271500828</v>
      </c>
      <c r="DK212" s="25">
        <v>26.853442610000002</v>
      </c>
      <c r="DL212" s="25">
        <v>9.0298840894322741</v>
      </c>
      <c r="DM212" s="25">
        <v>6.587174724633325</v>
      </c>
      <c r="DN212" s="25">
        <v>2.3233234812064687</v>
      </c>
      <c r="DO212" s="27">
        <v>25.281279940000001</v>
      </c>
      <c r="DP212" s="27">
        <v>10.145719449745494</v>
      </c>
      <c r="DQ212" s="27">
        <v>7.4011610847582956</v>
      </c>
      <c r="DR212" s="27">
        <v>7.5302553412930173</v>
      </c>
      <c r="DS212" s="27">
        <v>25.208186798</v>
      </c>
      <c r="DT212" s="27">
        <v>10.140973988710757</v>
      </c>
      <c r="DU212" s="27">
        <v>7.3976993370021606</v>
      </c>
      <c r="DV212" s="27">
        <v>7.3477437778498125</v>
      </c>
      <c r="DW212" s="27">
        <v>25.266607878999999</v>
      </c>
      <c r="DX212" s="27">
        <v>10.135591963725005</v>
      </c>
      <c r="DY212" s="27">
        <v>7.3937732247063259</v>
      </c>
      <c r="DZ212" s="27">
        <v>6.9682038759204392</v>
      </c>
      <c r="EA212" s="27">
        <v>25.325401720000002</v>
      </c>
      <c r="EB212" s="27">
        <v>10.120707872657514</v>
      </c>
      <c r="EC212" s="27">
        <v>7.3829154874964242</v>
      </c>
      <c r="ED212" s="27">
        <v>6.7494158219848615</v>
      </c>
      <c r="EE212" s="27">
        <v>25.397606941999999</v>
      </c>
      <c r="EF212" s="27">
        <v>10.10443580550057</v>
      </c>
      <c r="EG212" s="27">
        <v>7.3710452410533716</v>
      </c>
      <c r="EH212" s="27">
        <v>6.6213602642090876</v>
      </c>
      <c r="EI212" s="27">
        <v>25.483589259999999</v>
      </c>
      <c r="EJ212" s="27">
        <v>10.086957802373179</v>
      </c>
      <c r="EK212" s="27">
        <v>7.3582952811095286</v>
      </c>
      <c r="EL212" s="27">
        <v>6.3849616737070605</v>
      </c>
      <c r="EM212" s="27">
        <v>25.576164798000001</v>
      </c>
      <c r="EN212" s="27">
        <v>10.068177638446146</v>
      </c>
      <c r="EO212" s="27">
        <v>7.3445954129916862</v>
      </c>
      <c r="EP212" s="27">
        <v>6.2412330398174465</v>
      </c>
      <c r="EQ212" s="27">
        <v>25.686874689</v>
      </c>
      <c r="ER212" s="27">
        <v>10.048278962533423</v>
      </c>
      <c r="ES212" s="27">
        <v>7.3300796059527729</v>
      </c>
      <c r="ET212" s="27">
        <v>5.9079599483185472</v>
      </c>
      <c r="EU212" s="27">
        <v>25.811529579000002</v>
      </c>
      <c r="EV212" s="27">
        <v>10.027525715486949</v>
      </c>
      <c r="EW212" s="27">
        <v>7.314940401169558</v>
      </c>
      <c r="EX212" s="27">
        <v>5.6604448631329252</v>
      </c>
      <c r="EY212" s="27">
        <v>25.954987191000001</v>
      </c>
      <c r="EZ212" s="27">
        <v>9.7346659701819913</v>
      </c>
      <c r="FA212" s="27">
        <v>7.1013032943108962</v>
      </c>
      <c r="FB212" s="27">
        <v>5.4744675653358197</v>
      </c>
      <c r="FC212" s="27">
        <v>26.665338103</v>
      </c>
      <c r="FD212" s="27">
        <v>9.6016582715208756</v>
      </c>
      <c r="FE212" s="27">
        <v>7.0042760299379783</v>
      </c>
      <c r="FF212" s="27">
        <v>4.2347443191234149</v>
      </c>
      <c r="FG212" s="27">
        <v>27.396831386999999</v>
      </c>
      <c r="FH212" s="27">
        <v>9.1815245361162479</v>
      </c>
      <c r="FI212" s="27">
        <v>6.6977943192743883</v>
      </c>
      <c r="FJ212" s="27">
        <v>3.3278575718192158</v>
      </c>
      <c r="FK212" s="27">
        <v>27.846583637999998</v>
      </c>
      <c r="FL212" s="27">
        <v>9.0434563901952814</v>
      </c>
      <c r="FM212" s="27">
        <v>6.597075529079512</v>
      </c>
      <c r="FN212" s="27">
        <v>3.1004868427552168</v>
      </c>
      <c r="FO212" s="27">
        <v>28.097798949000001</v>
      </c>
      <c r="FP212" s="27">
        <v>8.8949372060246503</v>
      </c>
      <c r="FQ212" s="27">
        <v>6.4887328519861391</v>
      </c>
      <c r="FR212" s="27">
        <v>3.2043226500778417</v>
      </c>
      <c r="FS212" s="28">
        <v>25.282077248</v>
      </c>
      <c r="FT212" s="28">
        <v>10.145280211871146</v>
      </c>
      <c r="FU212" s="28">
        <v>7.4008406668442506</v>
      </c>
      <c r="FV212" s="28">
        <v>7.5247627826168983</v>
      </c>
      <c r="FW212" s="28">
        <v>25.210787375999999</v>
      </c>
      <c r="FX212" s="28">
        <v>10.139090982047597</v>
      </c>
      <c r="FY212" s="28">
        <v>7.396325709857555</v>
      </c>
      <c r="FZ212" s="28">
        <v>7.3371927188504671</v>
      </c>
      <c r="GA212" s="28">
        <v>25.283820337999998</v>
      </c>
      <c r="GB212" s="28">
        <v>10.131114887882786</v>
      </c>
      <c r="GC212" s="28">
        <v>7.390507260211538</v>
      </c>
      <c r="GD212" s="28">
        <v>6.9566112233066413</v>
      </c>
      <c r="GE212" s="28">
        <v>25.370430967000001</v>
      </c>
      <c r="GF212" s="28">
        <v>10.111381748457861</v>
      </c>
      <c r="GG212" s="28">
        <v>7.3761122097357896</v>
      </c>
      <c r="GH212" s="28">
        <v>6.750644846584084</v>
      </c>
      <c r="GI212" s="28">
        <v>25.487640697</v>
      </c>
      <c r="GJ212" s="28">
        <v>10.087959379013112</v>
      </c>
      <c r="GK212" s="28">
        <v>7.3590259173239048</v>
      </c>
      <c r="GL212" s="28">
        <v>6.6477909606248939</v>
      </c>
      <c r="GM212" s="28">
        <v>25.644903185</v>
      </c>
      <c r="GN212" s="28">
        <v>10.060851162347827</v>
      </c>
      <c r="GO212" s="28">
        <v>7.3392508506808634</v>
      </c>
      <c r="GP212" s="28">
        <v>6.4538741821578807</v>
      </c>
      <c r="GQ212" s="28">
        <v>25.832548302999999</v>
      </c>
      <c r="GR212" s="28">
        <v>10.029369001201623</v>
      </c>
      <c r="GS212" s="28">
        <v>7.3162850524352576</v>
      </c>
      <c r="GT212" s="28">
        <v>6.3601369529503611</v>
      </c>
      <c r="GU212" s="28">
        <v>26.078976939</v>
      </c>
      <c r="GV212" s="28">
        <v>9.9935914441029503</v>
      </c>
      <c r="GW212" s="28">
        <v>7.2901858226449985</v>
      </c>
      <c r="GX212" s="28">
        <v>6.0790529759514449</v>
      </c>
      <c r="GY212" s="28">
        <v>26.368988067</v>
      </c>
      <c r="GZ212" s="28">
        <v>9.9547245462433462</v>
      </c>
      <c r="HA212" s="28">
        <v>7.2618329617810016</v>
      </c>
      <c r="HB212" s="28">
        <v>5.9086661070756019</v>
      </c>
      <c r="HC212" s="28">
        <v>26.711936531999999</v>
      </c>
      <c r="HD212" s="28">
        <v>9.6426541994191304</v>
      </c>
      <c r="HE212" s="28">
        <v>7.0341819885737396</v>
      </c>
      <c r="HF212" s="28">
        <v>5.8227397761024413</v>
      </c>
      <c r="HG212" s="28">
        <v>27.548457636999998</v>
      </c>
      <c r="HH212" s="28">
        <v>9.3792138936100784</v>
      </c>
      <c r="HI212" s="28">
        <v>6.8420059532350441</v>
      </c>
      <c r="HJ212" s="28">
        <v>4.9341297752794162</v>
      </c>
      <c r="HK212" s="28">
        <v>28.197382452999999</v>
      </c>
      <c r="HL212" s="28">
        <v>8.4833194796853224</v>
      </c>
      <c r="HM212" s="28">
        <v>6.1884634513715042</v>
      </c>
      <c r="HN212" s="28">
        <v>-0.11882884073281019</v>
      </c>
      <c r="HO212" s="28">
        <v>28.562783158999999</v>
      </c>
      <c r="HP212" s="28">
        <v>8.2608157135706293</v>
      </c>
      <c r="HQ212" s="28">
        <v>6.026150051800661</v>
      </c>
      <c r="HR212" s="28">
        <v>-4.8643719625988311</v>
      </c>
      <c r="HS212" s="28">
        <v>28.714812161000001</v>
      </c>
      <c r="HT212" s="28">
        <v>6.7195526413038245</v>
      </c>
      <c r="HU212" s="28">
        <v>4.9018200988250493</v>
      </c>
      <c r="HV212" s="28">
        <v>-8.4442549434043599</v>
      </c>
      <c r="HW212" s="29">
        <v>25.263524488999998</v>
      </c>
      <c r="HX212" s="29">
        <v>10.145679592205974</v>
      </c>
      <c r="HY212" s="29">
        <v>7.4011320092381325</v>
      </c>
      <c r="HZ212" s="29">
        <v>7.5911072590400313</v>
      </c>
      <c r="IA212" s="29">
        <v>25.174003573</v>
      </c>
      <c r="IB212" s="29">
        <v>10.140953297143248</v>
      </c>
      <c r="IC212" s="29">
        <v>7.3976842427917413</v>
      </c>
      <c r="ID212" s="29">
        <v>7.4677403247214986</v>
      </c>
      <c r="IE212" s="29">
        <v>25.228489914000001</v>
      </c>
      <c r="IF212" s="29">
        <v>10.135203085700939</v>
      </c>
      <c r="IG212" s="29">
        <v>7.393489543601925</v>
      </c>
      <c r="IH212" s="29">
        <v>7.1498838511417606</v>
      </c>
      <c r="II212" s="29">
        <v>25.300062981</v>
      </c>
      <c r="IJ212" s="29">
        <v>10.110953428983725</v>
      </c>
      <c r="IK212" s="29">
        <v>7.3757997566426878</v>
      </c>
      <c r="IL212" s="29">
        <v>6.9925406508930195</v>
      </c>
      <c r="IM212" s="29">
        <v>25.401443999000001</v>
      </c>
      <c r="IN212" s="29">
        <v>10.084032946428048</v>
      </c>
      <c r="IO212" s="29">
        <v>7.3561616394188771</v>
      </c>
      <c r="IP212" s="29">
        <v>6.9384951806911968</v>
      </c>
      <c r="IQ212" s="29">
        <v>25.545673082</v>
      </c>
      <c r="IR212" s="29">
        <v>10.054282991300417</v>
      </c>
      <c r="IS212" s="29">
        <v>7.3344594613471727</v>
      </c>
      <c r="IT212" s="29">
        <v>6.7745680846599825</v>
      </c>
      <c r="IU212" s="29">
        <v>25.721227507999998</v>
      </c>
      <c r="IV212" s="29">
        <v>10.021925252030305</v>
      </c>
      <c r="IW212" s="29">
        <v>7.310854941050418</v>
      </c>
      <c r="IX212" s="29">
        <v>6.7089127422785459</v>
      </c>
      <c r="IY212" s="29">
        <v>25.959213324</v>
      </c>
      <c r="IZ212" s="29">
        <v>9.9875558043813122</v>
      </c>
      <c r="JA212" s="29">
        <v>7.2857829074992884</v>
      </c>
      <c r="JB212" s="29">
        <v>6.4617707014513126</v>
      </c>
      <c r="JC212" s="29">
        <v>26.243832517000001</v>
      </c>
      <c r="JD212" s="29">
        <v>9.9513372939275744</v>
      </c>
      <c r="JE212" s="29">
        <v>7.2593620083756845</v>
      </c>
      <c r="JF212" s="29">
        <v>6.3143345905998185</v>
      </c>
      <c r="JG212" s="29">
        <v>26.597554203999998</v>
      </c>
      <c r="JH212" s="29">
        <v>9.6540268151374384</v>
      </c>
      <c r="JI212" s="29">
        <v>7.0424781534049448</v>
      </c>
      <c r="JJ212" s="29">
        <v>6.0817960392012775</v>
      </c>
      <c r="JK212" s="29">
        <v>27.611596087999999</v>
      </c>
      <c r="JL212" s="29">
        <v>9.4342243983104268</v>
      </c>
      <c r="JM212" s="29">
        <v>6.8821353505299143</v>
      </c>
      <c r="JN212" s="29">
        <v>1.6289439125191549</v>
      </c>
      <c r="JO212" s="29">
        <v>28.233886437999999</v>
      </c>
      <c r="JP212" s="29">
        <v>7.7668368260288076</v>
      </c>
      <c r="JQ212" s="29">
        <v>5.6657993307624954</v>
      </c>
      <c r="JR212" s="29">
        <v>-4.092157493279359</v>
      </c>
      <c r="JS212" s="29">
        <v>28.435996547999999</v>
      </c>
      <c r="JT212" s="29">
        <v>7.6039452108892567</v>
      </c>
      <c r="JU212" s="29">
        <v>5.5469721653775395</v>
      </c>
      <c r="JV212" s="29">
        <v>-8.1103740078477955</v>
      </c>
      <c r="JW212" s="29">
        <v>28.330976136</v>
      </c>
      <c r="JX212" s="29">
        <v>6.8918040262746461</v>
      </c>
      <c r="JY212" s="29">
        <v>5.0274750859904742</v>
      </c>
      <c r="JZ212" s="29">
        <v>-8.0607912232892218</v>
      </c>
    </row>
    <row r="213" spans="1:286" ht="15" thickBot="1" x14ac:dyDescent="0.35">
      <c r="A213" s="2"/>
      <c r="B213" s="74" t="s">
        <v>704</v>
      </c>
      <c r="C213" s="74" t="s">
        <v>573</v>
      </c>
      <c r="D213" s="74" t="s">
        <v>872</v>
      </c>
      <c r="E213" s="87">
        <v>380056</v>
      </c>
      <c r="F213" s="84">
        <v>395083</v>
      </c>
      <c r="G213" s="22">
        <v>30.612264010000001</v>
      </c>
      <c r="H213" s="22">
        <v>8.0837161266927424</v>
      </c>
      <c r="I213" s="22">
        <v>5.8969583688431477</v>
      </c>
      <c r="J213" s="22">
        <v>16.535488753238425</v>
      </c>
      <c r="K213" s="22">
        <v>30.614239535999999</v>
      </c>
      <c r="L213" s="22">
        <v>8.079537451330193</v>
      </c>
      <c r="M213" s="22">
        <v>5.8939100833437967</v>
      </c>
      <c r="N213" s="22">
        <v>15.754555550223309</v>
      </c>
      <c r="O213" s="22">
        <v>30.663093135</v>
      </c>
      <c r="P213" s="22">
        <v>8.0742292830104194</v>
      </c>
      <c r="Q213" s="22">
        <v>5.8900378484575233</v>
      </c>
      <c r="R213" s="22">
        <v>14.791456705735719</v>
      </c>
      <c r="S213" s="22">
        <v>30.728799073000001</v>
      </c>
      <c r="T213" s="22">
        <v>8.0582759259589753</v>
      </c>
      <c r="U213" s="22">
        <v>5.8784000965991901</v>
      </c>
      <c r="V213" s="22">
        <v>14.566959874319997</v>
      </c>
      <c r="W213" s="22">
        <v>30.820209456000001</v>
      </c>
      <c r="X213" s="22">
        <v>8.04003471649178</v>
      </c>
      <c r="Y213" s="22">
        <v>5.8650933882562031</v>
      </c>
      <c r="Z213" s="22">
        <v>14.338073431076705</v>
      </c>
      <c r="AA213" s="22">
        <v>30.947095479000001</v>
      </c>
      <c r="AB213" s="22">
        <v>8.0194706505908346</v>
      </c>
      <c r="AC213" s="22">
        <v>5.8500921884847772</v>
      </c>
      <c r="AD213" s="22">
        <v>14.032805545194813</v>
      </c>
      <c r="AE213" s="22">
        <v>31.09172628</v>
      </c>
      <c r="AF213" s="22">
        <v>7.9962343937306599</v>
      </c>
      <c r="AG213" s="22">
        <v>5.8331416626121841</v>
      </c>
      <c r="AH213" s="22">
        <v>13.716545930496231</v>
      </c>
      <c r="AI213" s="22">
        <v>31.270913339</v>
      </c>
      <c r="AJ213" s="22">
        <v>7.9703049728714586</v>
      </c>
      <c r="AK213" s="22">
        <v>5.8142265110978917</v>
      </c>
      <c r="AL213" s="22">
        <v>13.351944036354382</v>
      </c>
      <c r="AM213" s="22">
        <v>31.478358549999999</v>
      </c>
      <c r="AN213" s="22">
        <v>7.9424780106421036</v>
      </c>
      <c r="AO213" s="22">
        <v>5.7939271295726016</v>
      </c>
      <c r="AP213" s="22">
        <v>12.945673535896782</v>
      </c>
      <c r="AQ213" s="22">
        <v>31.732897518000001</v>
      </c>
      <c r="AR213" s="22">
        <v>7.3247626462545901</v>
      </c>
      <c r="AS213" s="22">
        <v>5.3433123713972375</v>
      </c>
      <c r="AT213" s="22">
        <v>12.48167515011712</v>
      </c>
      <c r="AU213" s="22">
        <v>33.125382125999998</v>
      </c>
      <c r="AV213" s="22">
        <v>7.1475313083008372</v>
      </c>
      <c r="AW213" s="22">
        <v>5.214024577864186</v>
      </c>
      <c r="AX213" s="22">
        <v>10.111570206849578</v>
      </c>
      <c r="AY213" s="22">
        <v>34.154138455000002</v>
      </c>
      <c r="AZ213" s="22">
        <v>6.6519573644531276</v>
      </c>
      <c r="BA213" s="22">
        <v>4.8525102854580542</v>
      </c>
      <c r="BB213" s="22">
        <v>7.8554460592780728</v>
      </c>
      <c r="BC213" s="22">
        <v>34.738511455999998</v>
      </c>
      <c r="BD213" s="22">
        <v>6.5978538736878924</v>
      </c>
      <c r="BE213" s="22">
        <v>4.8130425422009431</v>
      </c>
      <c r="BF213" s="22">
        <v>6.9220840128156595</v>
      </c>
      <c r="BG213" s="22">
        <v>35.089516734</v>
      </c>
      <c r="BH213" s="22">
        <v>6.2230752072081899</v>
      </c>
      <c r="BI213" s="22">
        <v>4.5396467228619048</v>
      </c>
      <c r="BJ213" s="22">
        <v>6.4882480193475658</v>
      </c>
      <c r="BK213" s="25">
        <v>30.621467142</v>
      </c>
      <c r="BL213" s="25">
        <v>8.0850391630235467</v>
      </c>
      <c r="BM213" s="25">
        <v>5.8979235054264896</v>
      </c>
      <c r="BN213" s="25">
        <v>16.484849192724234</v>
      </c>
      <c r="BO213" s="25">
        <v>30.627316612000001</v>
      </c>
      <c r="BP213" s="25">
        <v>8.0828709645493397</v>
      </c>
      <c r="BQ213" s="25">
        <v>5.8963418348263099</v>
      </c>
      <c r="BR213" s="25">
        <v>16.076560789058085</v>
      </c>
      <c r="BS213" s="25">
        <v>30.660467687000001</v>
      </c>
      <c r="BT213" s="25">
        <v>8.0803682994440162</v>
      </c>
      <c r="BU213" s="25">
        <v>5.8945161754753439</v>
      </c>
      <c r="BV213" s="25">
        <v>15.527631123438296</v>
      </c>
      <c r="BW213" s="25">
        <v>30.698680979999999</v>
      </c>
      <c r="BX213" s="25">
        <v>8.074954316084721</v>
      </c>
      <c r="BY213" s="25">
        <v>5.8905667499909491</v>
      </c>
      <c r="BZ213" s="25">
        <v>15.349954230691075</v>
      </c>
      <c r="CA213" s="25">
        <v>30.750325386</v>
      </c>
      <c r="CB213" s="25">
        <v>8.0690887993290357</v>
      </c>
      <c r="CC213" s="25">
        <v>5.8862879371803629</v>
      </c>
      <c r="CD213" s="25">
        <v>15.155348983195474</v>
      </c>
      <c r="CE213" s="25">
        <v>30.822748232999999</v>
      </c>
      <c r="CF213" s="25">
        <v>8.0627366696983298</v>
      </c>
      <c r="CG213" s="25">
        <v>5.8816541470523207</v>
      </c>
      <c r="CH213" s="25">
        <v>14.896016349902371</v>
      </c>
      <c r="CI213" s="25">
        <v>30.900658814</v>
      </c>
      <c r="CJ213" s="25">
        <v>8.0560275550626379</v>
      </c>
      <c r="CK213" s="25">
        <v>5.8767599413332672</v>
      </c>
      <c r="CL213" s="25">
        <v>14.619561600818265</v>
      </c>
      <c r="CM213" s="25">
        <v>30.989148301</v>
      </c>
      <c r="CN213" s="25">
        <v>8.0488409110726877</v>
      </c>
      <c r="CO213" s="25">
        <v>5.8715173845986861</v>
      </c>
      <c r="CP213" s="25">
        <v>14.315776961491228</v>
      </c>
      <c r="CQ213" s="25">
        <v>31.090345813999999</v>
      </c>
      <c r="CR213" s="25">
        <v>8.0414227346244171</v>
      </c>
      <c r="CS213" s="25">
        <v>5.8661059281592722</v>
      </c>
      <c r="CT213" s="25">
        <v>13.989210995888271</v>
      </c>
      <c r="CU213" s="25">
        <v>31.210348074999999</v>
      </c>
      <c r="CV213" s="25">
        <v>7.7402892314785543</v>
      </c>
      <c r="CW213" s="25">
        <v>5.6464332301471059</v>
      </c>
      <c r="CX213" s="25">
        <v>13.59614517560982</v>
      </c>
      <c r="CY213" s="25">
        <v>31.748907291999998</v>
      </c>
      <c r="CZ213" s="25">
        <v>7.715778519493651</v>
      </c>
      <c r="DA213" s="25">
        <v>5.6285530070046326</v>
      </c>
      <c r="DB213" s="25">
        <v>11.974770127571915</v>
      </c>
      <c r="DC213" s="25">
        <v>32.230353389999998</v>
      </c>
      <c r="DD213" s="25">
        <v>7.1538246657128814</v>
      </c>
      <c r="DE213" s="25">
        <v>5.2186154944769703</v>
      </c>
      <c r="DF213" s="25">
        <v>10.009334139533916</v>
      </c>
      <c r="DG213" s="25">
        <v>32.663904441</v>
      </c>
      <c r="DH213" s="25">
        <v>7.1850247026052676</v>
      </c>
      <c r="DI213" s="25">
        <v>5.2413754870072928</v>
      </c>
      <c r="DJ213" s="25">
        <v>8.2355073062221571</v>
      </c>
      <c r="DK213" s="25">
        <v>32.904613275000003</v>
      </c>
      <c r="DL213" s="25">
        <v>6.901117047792158</v>
      </c>
      <c r="DM213" s="25">
        <v>5.0342688055269091</v>
      </c>
      <c r="DN213" s="25">
        <v>7.576162689511122</v>
      </c>
      <c r="DO213" s="27">
        <v>30.611714265</v>
      </c>
      <c r="DP213" s="27">
        <v>8.0839960439581784</v>
      </c>
      <c r="DQ213" s="27">
        <v>5.8971625645911336</v>
      </c>
      <c r="DR213" s="27">
        <v>16.537544144861151</v>
      </c>
      <c r="DS213" s="27">
        <v>30.606754519999999</v>
      </c>
      <c r="DT213" s="27">
        <v>8.0807380525523378</v>
      </c>
      <c r="DU213" s="27">
        <v>5.8947859052199743</v>
      </c>
      <c r="DV213" s="27">
        <v>15.788745824611983</v>
      </c>
      <c r="DW213" s="27">
        <v>30.644153203999998</v>
      </c>
      <c r="DX213" s="27">
        <v>8.0770800637833968</v>
      </c>
      <c r="DY213" s="27">
        <v>5.8921174533413998</v>
      </c>
      <c r="DZ213" s="27">
        <v>14.867960325421492</v>
      </c>
      <c r="EA213" s="27">
        <v>30.697096695999999</v>
      </c>
      <c r="EB213" s="27">
        <v>8.0636963713176204</v>
      </c>
      <c r="EC213" s="27">
        <v>5.8823542360221426</v>
      </c>
      <c r="ED213" s="27">
        <v>14.683206638794934</v>
      </c>
      <c r="EE213" s="27">
        <v>30.772754114000001</v>
      </c>
      <c r="EF213" s="27">
        <v>8.0494372977190523</v>
      </c>
      <c r="EG213" s="27">
        <v>5.8719524403540131</v>
      </c>
      <c r="EH213" s="27">
        <v>14.497574063034302</v>
      </c>
      <c r="EI213" s="27">
        <v>30.875975828000001</v>
      </c>
      <c r="EJ213" s="27">
        <v>8.0343916411729808</v>
      </c>
      <c r="EK213" s="27">
        <v>5.8609768433768847</v>
      </c>
      <c r="EL213" s="27">
        <v>14.252277920971139</v>
      </c>
      <c r="EM213" s="27">
        <v>30.991033346999998</v>
      </c>
      <c r="EN213" s="27">
        <v>8.0185607709452942</v>
      </c>
      <c r="EO213" s="27">
        <v>5.8494284439511581</v>
      </c>
      <c r="EP213" s="27">
        <v>13.999841333206643</v>
      </c>
      <c r="EQ213" s="27">
        <v>31.129902661999999</v>
      </c>
      <c r="ER213" s="27">
        <v>8.0020020673100198</v>
      </c>
      <c r="ES213" s="27">
        <v>5.8373491001878621</v>
      </c>
      <c r="ET213" s="27">
        <v>13.732000260924668</v>
      </c>
      <c r="EU213" s="27">
        <v>31.292731410000002</v>
      </c>
      <c r="EV213" s="27">
        <v>7.9849199596696625</v>
      </c>
      <c r="EW213" s="27">
        <v>5.824887940489953</v>
      </c>
      <c r="EX213" s="27">
        <v>13.428807696556618</v>
      </c>
      <c r="EY213" s="27">
        <v>31.497950899999999</v>
      </c>
      <c r="EZ213" s="27">
        <v>7.3947822304070288</v>
      </c>
      <c r="FA213" s="27">
        <v>5.3943906831884219</v>
      </c>
      <c r="FB213" s="27">
        <v>13.050153996094551</v>
      </c>
      <c r="FC213" s="27">
        <v>32.610563229</v>
      </c>
      <c r="FD213" s="27">
        <v>7.2960195463463231</v>
      </c>
      <c r="FE213" s="27">
        <v>5.3223446801901115</v>
      </c>
      <c r="FF213" s="27">
        <v>11.076727498330008</v>
      </c>
      <c r="FG213" s="27">
        <v>33.527296215999996</v>
      </c>
      <c r="FH213" s="27">
        <v>6.6945521203802025</v>
      </c>
      <c r="FI213" s="27">
        <v>4.8835825668811479</v>
      </c>
      <c r="FJ213" s="27">
        <v>9.3682181360201824</v>
      </c>
      <c r="FK213" s="27">
        <v>34.093041344</v>
      </c>
      <c r="FL213" s="27">
        <v>6.6927634943111762</v>
      </c>
      <c r="FM213" s="27">
        <v>4.8822777890659488</v>
      </c>
      <c r="FN213" s="27">
        <v>8.8074208114109211</v>
      </c>
      <c r="FO213" s="27">
        <v>34.426726805000001</v>
      </c>
      <c r="FP213" s="27">
        <v>6.6288513472324544</v>
      </c>
      <c r="FQ213" s="27">
        <v>4.8356547675892161</v>
      </c>
      <c r="FR213" s="27">
        <v>8.7496502523593769</v>
      </c>
      <c r="FS213" s="28">
        <v>30.615669181000001</v>
      </c>
      <c r="FT213" s="28">
        <v>8.0837160883998802</v>
      </c>
      <c r="FU213" s="28">
        <v>5.8969583409090376</v>
      </c>
      <c r="FV213" s="28">
        <v>16.532866869351032</v>
      </c>
      <c r="FW213" s="28">
        <v>30.623851659</v>
      </c>
      <c r="FX213" s="28">
        <v>8.0795372898685365</v>
      </c>
      <c r="FY213" s="28">
        <v>5.8939099655597662</v>
      </c>
      <c r="FZ213" s="28">
        <v>15.757956966477664</v>
      </c>
      <c r="GA213" s="28">
        <v>30.688910048</v>
      </c>
      <c r="GB213" s="28">
        <v>8.0742289456779464</v>
      </c>
      <c r="GC213" s="28">
        <v>5.8900376023781806</v>
      </c>
      <c r="GD213" s="28">
        <v>14.813231896456717</v>
      </c>
      <c r="GE213" s="28">
        <v>30.785537962999999</v>
      </c>
      <c r="GF213" s="28">
        <v>8.0575448021286924</v>
      </c>
      <c r="GG213" s="28">
        <v>5.8778667519440733</v>
      </c>
      <c r="GH213" s="28">
        <v>14.61990035977766</v>
      </c>
      <c r="GI213" s="28">
        <v>30.927390321000001</v>
      </c>
      <c r="GJ213" s="28">
        <v>8.0385455465808775</v>
      </c>
      <c r="GK213" s="28">
        <v>5.8640070595391753</v>
      </c>
      <c r="GL213" s="28">
        <v>14.436567943255186</v>
      </c>
      <c r="GM213" s="28">
        <v>31.124572860000001</v>
      </c>
      <c r="GN213" s="28">
        <v>8.0172169289579429</v>
      </c>
      <c r="GO213" s="28">
        <v>5.8484481299310325</v>
      </c>
      <c r="GP213" s="28">
        <v>14.209705289186669</v>
      </c>
      <c r="GQ213" s="28">
        <v>31.370046948999999</v>
      </c>
      <c r="GR213" s="28">
        <v>7.9931972808800138</v>
      </c>
      <c r="GS213" s="28">
        <v>5.8309261310718572</v>
      </c>
      <c r="GT213" s="28">
        <v>13.976311360161214</v>
      </c>
      <c r="GU213" s="28">
        <v>31.714597532999999</v>
      </c>
      <c r="GV213" s="28">
        <v>7.9664838586832945</v>
      </c>
      <c r="GW213" s="28">
        <v>5.811439061497107</v>
      </c>
      <c r="GX213" s="28">
        <v>13.695134547288582</v>
      </c>
      <c r="GY213" s="28">
        <v>32.117895578000002</v>
      </c>
      <c r="GZ213" s="28">
        <v>7.9378667100297244</v>
      </c>
      <c r="HA213" s="28">
        <v>5.790563249976727</v>
      </c>
      <c r="HB213" s="28">
        <v>13.41470988054752</v>
      </c>
      <c r="HC213" s="28">
        <v>32.594078436000004</v>
      </c>
      <c r="HD213" s="28">
        <v>7.3417138136489202</v>
      </c>
      <c r="HE213" s="28">
        <v>5.3556780120086858</v>
      </c>
      <c r="HF213" s="28">
        <v>13.109070753947192</v>
      </c>
      <c r="HG213" s="28">
        <v>34.028763056000003</v>
      </c>
      <c r="HH213" s="28">
        <v>7.1607135815218586</v>
      </c>
      <c r="HI213" s="28">
        <v>5.2236408626486535</v>
      </c>
      <c r="HJ213" s="28">
        <v>11.421765055733658</v>
      </c>
      <c r="HK213" s="28">
        <v>35.342321034000001</v>
      </c>
      <c r="HL213" s="28">
        <v>6.1287921417582636</v>
      </c>
      <c r="HM213" s="28">
        <v>4.4708685392726455</v>
      </c>
      <c r="HN213" s="28">
        <v>4.9675319039881956</v>
      </c>
      <c r="HO213" s="28">
        <v>35.915866887999996</v>
      </c>
      <c r="HP213" s="28">
        <v>6.0735323493708924</v>
      </c>
      <c r="HQ213" s="28">
        <v>4.4305572900808015</v>
      </c>
      <c r="HR213" s="28">
        <v>-0.82889624950350438</v>
      </c>
      <c r="HS213" s="28">
        <v>27.590550521599237</v>
      </c>
      <c r="HT213" s="28">
        <v>4.4754580275682274</v>
      </c>
      <c r="HU213" s="28">
        <v>3.2647843215236931</v>
      </c>
      <c r="HV213" s="28">
        <v>-5.2438867250579904</v>
      </c>
      <c r="HW213" s="29">
        <v>30.594235738999998</v>
      </c>
      <c r="HX213" s="29">
        <v>8.08419609297313</v>
      </c>
      <c r="HY213" s="29">
        <v>5.8973084975623573</v>
      </c>
      <c r="HZ213" s="29">
        <v>16.605471929466361</v>
      </c>
      <c r="IA213" s="29">
        <v>30.581717965999999</v>
      </c>
      <c r="IB213" s="29">
        <v>8.0811626455783614</v>
      </c>
      <c r="IC213" s="29">
        <v>5.8950956399210606</v>
      </c>
      <c r="ID213" s="29">
        <v>15.900309358411791</v>
      </c>
      <c r="IE213" s="29">
        <v>30.625866686999998</v>
      </c>
      <c r="IF213" s="29">
        <v>8.0773541232279342</v>
      </c>
      <c r="IG213" s="29">
        <v>5.8923173758905962</v>
      </c>
      <c r="IH213" s="29">
        <v>15.026299887325484</v>
      </c>
      <c r="II213" s="29">
        <v>30.706747781000001</v>
      </c>
      <c r="IJ213" s="29">
        <v>8.0543335487395389</v>
      </c>
      <c r="IK213" s="29">
        <v>5.8755241873053778</v>
      </c>
      <c r="IL213" s="29">
        <v>14.885793031952009</v>
      </c>
      <c r="IM213" s="29">
        <v>30.835807024000001</v>
      </c>
      <c r="IN213" s="29">
        <v>8.029241232139773</v>
      </c>
      <c r="IO213" s="29">
        <v>5.8572196916937553</v>
      </c>
      <c r="IP213" s="29">
        <v>14.755620958509516</v>
      </c>
      <c r="IQ213" s="29">
        <v>31.041231183000001</v>
      </c>
      <c r="IR213" s="29">
        <v>8.0018651389453996</v>
      </c>
      <c r="IS213" s="29">
        <v>5.8372492128522575</v>
      </c>
      <c r="IT213" s="29">
        <v>14.544170378797254</v>
      </c>
      <c r="IU213" s="29">
        <v>31.28472052</v>
      </c>
      <c r="IV213" s="29">
        <v>7.9725366374212951</v>
      </c>
      <c r="IW213" s="29">
        <v>5.815854479316636</v>
      </c>
      <c r="IX213" s="29">
        <v>14.343788611356359</v>
      </c>
      <c r="IY213" s="29">
        <v>31.603918514</v>
      </c>
      <c r="IZ213" s="29">
        <v>7.9416361515540892</v>
      </c>
      <c r="JA213" s="29">
        <v>5.7933130050886819</v>
      </c>
      <c r="JB213" s="29">
        <v>14.131324579071791</v>
      </c>
      <c r="JC213" s="29">
        <v>31.984515763000001</v>
      </c>
      <c r="JD213" s="29">
        <v>7.9092892819298699</v>
      </c>
      <c r="JE213" s="29">
        <v>5.7697164140472728</v>
      </c>
      <c r="JF213" s="29">
        <v>13.900492913466071</v>
      </c>
      <c r="JG213" s="29">
        <v>32.535771953000001</v>
      </c>
      <c r="JH213" s="29">
        <v>7.3221965326904161</v>
      </c>
      <c r="JI213" s="29">
        <v>5.3414404272789016</v>
      </c>
      <c r="JJ213" s="29">
        <v>13.403519738024176</v>
      </c>
      <c r="JK213" s="29">
        <v>34.820773334000002</v>
      </c>
      <c r="JL213" s="29">
        <v>7.1396985372605855</v>
      </c>
      <c r="JM213" s="29">
        <v>5.2083106804421169</v>
      </c>
      <c r="JN213" s="29">
        <v>6.8737362425608737</v>
      </c>
      <c r="JO213" s="29">
        <v>32.97439661681647</v>
      </c>
      <c r="JP213" s="29">
        <v>5.3487706933364922</v>
      </c>
      <c r="JQ213" s="29">
        <v>3.9018537525015771</v>
      </c>
      <c r="JR213" s="29">
        <v>0.63421878723831782</v>
      </c>
      <c r="JS213" s="29">
        <v>32.942940381934491</v>
      </c>
      <c r="JT213" s="29">
        <v>5.3436681833735467</v>
      </c>
      <c r="JU213" s="29">
        <v>3.8981315425233296</v>
      </c>
      <c r="JV213" s="29">
        <v>-4.1633553273301906</v>
      </c>
      <c r="JW213" s="29">
        <v>29.170962969292411</v>
      </c>
      <c r="JX213" s="29">
        <v>4.7318164344206028</v>
      </c>
      <c r="JY213" s="29">
        <v>3.451794210171268</v>
      </c>
      <c r="JZ213" s="29">
        <v>-4.2471101088210723</v>
      </c>
    </row>
    <row r="214" spans="1:286" ht="15" thickBot="1" x14ac:dyDescent="0.35">
      <c r="A214" s="2"/>
      <c r="B214" s="74" t="s">
        <v>705</v>
      </c>
      <c r="C214" s="74" t="s">
        <v>497</v>
      </c>
      <c r="D214" s="74" t="s">
        <v>878</v>
      </c>
      <c r="E214" s="87">
        <v>360581</v>
      </c>
      <c r="F214" s="84">
        <v>437001</v>
      </c>
      <c r="G214" s="22">
        <v>30.634133968</v>
      </c>
      <c r="H214" s="22">
        <v>14.893436234252819</v>
      </c>
      <c r="I214" s="22">
        <v>10.864554378945122</v>
      </c>
      <c r="J214" s="22">
        <v>15.625697845360119</v>
      </c>
      <c r="K214" s="22">
        <v>30.594437206999999</v>
      </c>
      <c r="L214" s="22">
        <v>14.885602775668092</v>
      </c>
      <c r="M214" s="22">
        <v>10.858839979968931</v>
      </c>
      <c r="N214" s="22">
        <v>15.452969331979176</v>
      </c>
      <c r="O214" s="22">
        <v>30.653159849000001</v>
      </c>
      <c r="P214" s="22">
        <v>14.87527657634293</v>
      </c>
      <c r="Q214" s="22">
        <v>10.851307161327789</v>
      </c>
      <c r="R214" s="22">
        <v>15.024821122001406</v>
      </c>
      <c r="S214" s="22">
        <v>30.718449085</v>
      </c>
      <c r="T214" s="22">
        <v>14.84858121041478</v>
      </c>
      <c r="U214" s="22">
        <v>10.831833263549571</v>
      </c>
      <c r="V214" s="22">
        <v>14.85671826750478</v>
      </c>
      <c r="W214" s="22">
        <v>30.800156190999999</v>
      </c>
      <c r="X214" s="22">
        <v>14.816922830059312</v>
      </c>
      <c r="Y214" s="22">
        <v>10.80873891584422</v>
      </c>
      <c r="Z214" s="22">
        <v>14.715093546149843</v>
      </c>
      <c r="AA214" s="22">
        <v>30.899777542999999</v>
      </c>
      <c r="AB214" s="22">
        <v>14.780399784964768</v>
      </c>
      <c r="AC214" s="22">
        <v>10.782095862940034</v>
      </c>
      <c r="AD214" s="22">
        <v>14.408989935887256</v>
      </c>
      <c r="AE214" s="22">
        <v>31.012363194999999</v>
      </c>
      <c r="AF214" s="22">
        <v>14.738050633160517</v>
      </c>
      <c r="AG214" s="22">
        <v>10.751202746305117</v>
      </c>
      <c r="AH214" s="22">
        <v>14.144407453784423</v>
      </c>
      <c r="AI214" s="22">
        <v>31.151485725000001</v>
      </c>
      <c r="AJ214" s="22">
        <v>14.69015327976029</v>
      </c>
      <c r="AK214" s="22">
        <v>10.716262293850798</v>
      </c>
      <c r="AL214" s="22">
        <v>13.859105220712294</v>
      </c>
      <c r="AM214" s="22">
        <v>31.307157541999999</v>
      </c>
      <c r="AN214" s="22">
        <v>14.638200328597224</v>
      </c>
      <c r="AO214" s="22">
        <v>10.67836333929257</v>
      </c>
      <c r="AP214" s="22">
        <v>13.595177849925129</v>
      </c>
      <c r="AQ214" s="22">
        <v>31.487168994000001</v>
      </c>
      <c r="AR214" s="22">
        <v>14.247655853358182</v>
      </c>
      <c r="AS214" s="22">
        <v>10.393466581963146</v>
      </c>
      <c r="AT214" s="22">
        <v>13.16961405225182</v>
      </c>
      <c r="AU214" s="22">
        <v>32.405037950000001</v>
      </c>
      <c r="AV214" s="22">
        <v>13.900062659235244</v>
      </c>
      <c r="AW214" s="22">
        <v>10.139902186218492</v>
      </c>
      <c r="AX214" s="22">
        <v>10.773045715922713</v>
      </c>
      <c r="AY214" s="22">
        <v>33.148985691</v>
      </c>
      <c r="AZ214" s="22">
        <v>12.789257102448351</v>
      </c>
      <c r="BA214" s="22">
        <v>9.329584997738511</v>
      </c>
      <c r="BB214" s="22">
        <v>8.1860988434641371</v>
      </c>
      <c r="BC214" s="22">
        <v>33.430683068999997</v>
      </c>
      <c r="BD214" s="22">
        <v>12.489856890855187</v>
      </c>
      <c r="BE214" s="22">
        <v>9.1111767117822779</v>
      </c>
      <c r="BF214" s="22">
        <v>7.1941556096159438</v>
      </c>
      <c r="BG214" s="22">
        <v>33.578625363</v>
      </c>
      <c r="BH214" s="22">
        <v>12.237187614585826</v>
      </c>
      <c r="BI214" s="22">
        <v>8.9268579925330727</v>
      </c>
      <c r="BJ214" s="22">
        <v>6.8935230519384021</v>
      </c>
      <c r="BK214" s="25">
        <v>30.65993731</v>
      </c>
      <c r="BL214" s="25">
        <v>14.894928777488488</v>
      </c>
      <c r="BM214" s="25">
        <v>10.865643168455602</v>
      </c>
      <c r="BN214" s="25">
        <v>15.570597163870172</v>
      </c>
      <c r="BO214" s="25">
        <v>30.641238094000002</v>
      </c>
      <c r="BP214" s="25">
        <v>14.890657839818372</v>
      </c>
      <c r="BQ214" s="25">
        <v>10.862527578887404</v>
      </c>
      <c r="BR214" s="25">
        <v>15.488667186298425</v>
      </c>
      <c r="BS214" s="25">
        <v>30.690030059999998</v>
      </c>
      <c r="BT214" s="25">
        <v>14.886063246342044</v>
      </c>
      <c r="BU214" s="25">
        <v>10.859175886914674</v>
      </c>
      <c r="BV214" s="25">
        <v>15.197061458104113</v>
      </c>
      <c r="BW214" s="25">
        <v>30.740460959</v>
      </c>
      <c r="BX214" s="25">
        <v>14.877309462450755</v>
      </c>
      <c r="BY214" s="25">
        <v>10.852790123440579</v>
      </c>
      <c r="BZ214" s="25">
        <v>15.04178664430771</v>
      </c>
      <c r="CA214" s="25">
        <v>30.801915118</v>
      </c>
      <c r="CB214" s="25">
        <v>14.86779957534811</v>
      </c>
      <c r="CC214" s="25">
        <v>10.845852793200653</v>
      </c>
      <c r="CD214" s="25">
        <v>14.916499246704959</v>
      </c>
      <c r="CE214" s="25">
        <v>30.873570059999999</v>
      </c>
      <c r="CF214" s="25">
        <v>14.857570599427339</v>
      </c>
      <c r="CG214" s="25">
        <v>10.838390897679419</v>
      </c>
      <c r="CH214" s="25">
        <v>14.629168319894031</v>
      </c>
      <c r="CI214" s="25">
        <v>30.954346780000002</v>
      </c>
      <c r="CJ214" s="25">
        <v>14.84668539084169</v>
      </c>
      <c r="CK214" s="25">
        <v>10.830450289565562</v>
      </c>
      <c r="CL214" s="25">
        <v>14.370436245550422</v>
      </c>
      <c r="CM214" s="25">
        <v>31.049033198</v>
      </c>
      <c r="CN214" s="25">
        <v>14.835053407304207</v>
      </c>
      <c r="CO214" s="25">
        <v>10.821964919521317</v>
      </c>
      <c r="CP214" s="25">
        <v>14.087759519833298</v>
      </c>
      <c r="CQ214" s="25">
        <v>31.141646454</v>
      </c>
      <c r="CR214" s="25">
        <v>14.822950532894533</v>
      </c>
      <c r="CS214" s="25">
        <v>10.81313604114179</v>
      </c>
      <c r="CT214" s="25">
        <v>13.816925484633407</v>
      </c>
      <c r="CU214" s="25">
        <v>31.233998746000001</v>
      </c>
      <c r="CV214" s="25">
        <v>14.509434502224053</v>
      </c>
      <c r="CW214" s="25">
        <v>10.584430461696218</v>
      </c>
      <c r="CX214" s="25">
        <v>13.409906239137381</v>
      </c>
      <c r="CY214" s="25">
        <v>31.538218175000001</v>
      </c>
      <c r="CZ214" s="25">
        <v>14.455276285688894</v>
      </c>
      <c r="DA214" s="25">
        <v>10.544922796751869</v>
      </c>
      <c r="DB214" s="25">
        <v>12.031753548502245</v>
      </c>
      <c r="DC214" s="25">
        <v>31.887890817999999</v>
      </c>
      <c r="DD214" s="25">
        <v>13.84383169043206</v>
      </c>
      <c r="DE214" s="25">
        <v>10.098882477352518</v>
      </c>
      <c r="DF214" s="25">
        <v>9.9763738719897788</v>
      </c>
      <c r="DG214" s="25">
        <v>32.223228450000001</v>
      </c>
      <c r="DH214" s="25">
        <v>13.761741194546115</v>
      </c>
      <c r="DI214" s="25">
        <v>10.038998603509071</v>
      </c>
      <c r="DJ214" s="25">
        <v>7.9801029625882904</v>
      </c>
      <c r="DK214" s="25">
        <v>32.373251687</v>
      </c>
      <c r="DL214" s="25">
        <v>13.428359568378843</v>
      </c>
      <c r="DM214" s="25">
        <v>9.795801348727446</v>
      </c>
      <c r="DN214" s="25">
        <v>7.7065424760535706</v>
      </c>
      <c r="DO214" s="27">
        <v>30.633737487000001</v>
      </c>
      <c r="DP214" s="27">
        <v>14.894044559981804</v>
      </c>
      <c r="DQ214" s="27">
        <v>10.864998144094997</v>
      </c>
      <c r="DR214" s="27">
        <v>15.62718098282601</v>
      </c>
      <c r="DS214" s="27">
        <v>30.588968033</v>
      </c>
      <c r="DT214" s="27">
        <v>14.888213275642956</v>
      </c>
      <c r="DU214" s="27">
        <v>10.860744303355895</v>
      </c>
      <c r="DV214" s="27">
        <v>15.480580201263468</v>
      </c>
      <c r="DW214" s="27">
        <v>30.639171089000001</v>
      </c>
      <c r="DX214" s="27">
        <v>14.881466684731055</v>
      </c>
      <c r="DY214" s="27">
        <v>10.85582275921511</v>
      </c>
      <c r="DZ214" s="27">
        <v>15.086171402645217</v>
      </c>
      <c r="EA214" s="27">
        <v>30.694821775000001</v>
      </c>
      <c r="EB214" s="27">
        <v>14.86032651239907</v>
      </c>
      <c r="EC214" s="27">
        <v>10.840401297823083</v>
      </c>
      <c r="ED214" s="27">
        <v>14.950152988312361</v>
      </c>
      <c r="EE214" s="27">
        <v>30.764515127999999</v>
      </c>
      <c r="EF214" s="27">
        <v>14.837235617610199</v>
      </c>
      <c r="EG214" s="27">
        <v>10.823556811557705</v>
      </c>
      <c r="EH214" s="27">
        <v>14.843109955738743</v>
      </c>
      <c r="EI214" s="27">
        <v>30.846007182000001</v>
      </c>
      <c r="EJ214" s="27">
        <v>14.812536253079161</v>
      </c>
      <c r="EK214" s="27">
        <v>10.805538969009341</v>
      </c>
      <c r="EL214" s="27">
        <v>14.586004053243567</v>
      </c>
      <c r="EM214" s="27">
        <v>30.935790177000001</v>
      </c>
      <c r="EN214" s="27">
        <v>14.785998867114991</v>
      </c>
      <c r="EO214" s="27">
        <v>10.78618031541537</v>
      </c>
      <c r="EP214" s="27">
        <v>14.371989524818446</v>
      </c>
      <c r="EQ214" s="27">
        <v>31.043701203000001</v>
      </c>
      <c r="ER214" s="27">
        <v>14.758055339046257</v>
      </c>
      <c r="ES214" s="27">
        <v>10.765795900733142</v>
      </c>
      <c r="ET214" s="27">
        <v>14.149134588087666</v>
      </c>
      <c r="EU214" s="27">
        <v>31.164619618</v>
      </c>
      <c r="EV214" s="27">
        <v>14.72894642339719</v>
      </c>
      <c r="EW214" s="27">
        <v>10.744561352036175</v>
      </c>
      <c r="EX214" s="27">
        <v>13.946305900848305</v>
      </c>
      <c r="EY214" s="27">
        <v>31.306017924999999</v>
      </c>
      <c r="EZ214" s="27">
        <v>14.397471088215731</v>
      </c>
      <c r="FA214" s="27">
        <v>10.502754709988354</v>
      </c>
      <c r="FB214" s="27">
        <v>13.58435788720654</v>
      </c>
      <c r="FC214" s="27">
        <v>32.005229030999999</v>
      </c>
      <c r="FD214" s="27">
        <v>14.216006874511992</v>
      </c>
      <c r="FE214" s="27">
        <v>10.370379092527921</v>
      </c>
      <c r="FF214" s="27">
        <v>11.601536838153629</v>
      </c>
      <c r="FG214" s="27">
        <v>32.733619242000003</v>
      </c>
      <c r="FH214" s="27">
        <v>13.502560983884825</v>
      </c>
      <c r="FI214" s="27">
        <v>9.8499302482694731</v>
      </c>
      <c r="FJ214" s="27">
        <v>9.5977802244830315</v>
      </c>
      <c r="FK214" s="27">
        <v>32.940373604999998</v>
      </c>
      <c r="FL214" s="27">
        <v>13.315152290314531</v>
      </c>
      <c r="FM214" s="27">
        <v>9.7132182155084408</v>
      </c>
      <c r="FN214" s="27">
        <v>9.0507130797382054</v>
      </c>
      <c r="FO214" s="27">
        <v>32.995276889000003</v>
      </c>
      <c r="FP214" s="27">
        <v>13.136052042449997</v>
      </c>
      <c r="FQ214" s="27">
        <v>9.5825670782153818</v>
      </c>
      <c r="FR214" s="27">
        <v>9.1698946900808664</v>
      </c>
      <c r="FS214" s="28">
        <v>30.634291293</v>
      </c>
      <c r="FT214" s="28">
        <v>14.893435862575199</v>
      </c>
      <c r="FU214" s="28">
        <v>10.864554107811474</v>
      </c>
      <c r="FV214" s="28">
        <v>15.621364954300907</v>
      </c>
      <c r="FW214" s="28">
        <v>30.592922779999999</v>
      </c>
      <c r="FX214" s="28">
        <v>14.885601187501264</v>
      </c>
      <c r="FY214" s="28">
        <v>10.858838821423342</v>
      </c>
      <c r="FZ214" s="28">
        <v>15.456711921536941</v>
      </c>
      <c r="GA214" s="28">
        <v>30.658619714</v>
      </c>
      <c r="GB214" s="28">
        <v>14.875273266181646</v>
      </c>
      <c r="GC214" s="28">
        <v>10.851304746611216</v>
      </c>
      <c r="GD214" s="28">
        <v>15.047812238898171</v>
      </c>
      <c r="GE214" s="28">
        <v>30.74225319</v>
      </c>
      <c r="GF214" s="28">
        <v>14.846301772361908</v>
      </c>
      <c r="GG214" s="28">
        <v>10.830170445225489</v>
      </c>
      <c r="GH214" s="28">
        <v>14.910036128472152</v>
      </c>
      <c r="GI214" s="28">
        <v>30.856109503999999</v>
      </c>
      <c r="GJ214" s="28">
        <v>14.812121398085754</v>
      </c>
      <c r="GK214" s="28">
        <v>10.805236338067472</v>
      </c>
      <c r="GL214" s="28">
        <v>14.813442678602426</v>
      </c>
      <c r="GM214" s="28">
        <v>31.006764172</v>
      </c>
      <c r="GN214" s="28">
        <v>14.773017691840524</v>
      </c>
      <c r="GO214" s="28">
        <v>10.776710728783126</v>
      </c>
      <c r="GP214" s="28">
        <v>14.579490333728062</v>
      </c>
      <c r="GQ214" s="28">
        <v>31.189792750999999</v>
      </c>
      <c r="GR214" s="28">
        <v>14.727917955496498</v>
      </c>
      <c r="GS214" s="28">
        <v>10.743811099021469</v>
      </c>
      <c r="GT214" s="28">
        <v>14.366129435172081</v>
      </c>
      <c r="GU214" s="28">
        <v>31.434054595999999</v>
      </c>
      <c r="GV214" s="28">
        <v>14.677264531018443</v>
      </c>
      <c r="GW214" s="28">
        <v>10.706860131087291</v>
      </c>
      <c r="GX214" s="28">
        <v>14.052889923740336</v>
      </c>
      <c r="GY214" s="28">
        <v>31.719215822999999</v>
      </c>
      <c r="GZ214" s="28">
        <v>14.622499725947476</v>
      </c>
      <c r="HA214" s="28">
        <v>10.6669099682513</v>
      </c>
      <c r="HB214" s="28">
        <v>13.788051655011083</v>
      </c>
      <c r="HC214" s="28">
        <v>31.939424833</v>
      </c>
      <c r="HD214" s="28">
        <v>14.26597775959862</v>
      </c>
      <c r="HE214" s="28">
        <v>10.406832157478714</v>
      </c>
      <c r="HF214" s="28">
        <v>13.420233294898082</v>
      </c>
      <c r="HG214" s="28">
        <v>32.684490885999999</v>
      </c>
      <c r="HH214" s="28">
        <v>13.905967354834337</v>
      </c>
      <c r="HI214" s="28">
        <v>10.144209579449875</v>
      </c>
      <c r="HJ214" s="28">
        <v>11.764812003593127</v>
      </c>
      <c r="HK214" s="28">
        <v>33.652760782000001</v>
      </c>
      <c r="HL214" s="28">
        <v>12.476444451803419</v>
      </c>
      <c r="HM214" s="28">
        <v>9.1013925242287641</v>
      </c>
      <c r="HN214" s="28">
        <v>6.5384885811239926</v>
      </c>
      <c r="HO214" s="28">
        <v>34.212706023999999</v>
      </c>
      <c r="HP214" s="28">
        <v>12.17479748601189</v>
      </c>
      <c r="HQ214" s="28">
        <v>8.8813452623652704</v>
      </c>
      <c r="HR214" s="28">
        <v>2.7660306714178731</v>
      </c>
      <c r="HS214" s="28">
        <v>34.531109577999999</v>
      </c>
      <c r="HT214" s="28">
        <v>11.124682702260348</v>
      </c>
      <c r="HU214" s="28">
        <v>8.1153011478469796</v>
      </c>
      <c r="HV214" s="28">
        <v>5.8102819823758978E-2</v>
      </c>
      <c r="HW214" s="29">
        <v>30.614940321999999</v>
      </c>
      <c r="HX214" s="29">
        <v>14.893044058502781</v>
      </c>
      <c r="HY214" s="29">
        <v>10.864268292195538</v>
      </c>
      <c r="HZ214" s="29">
        <v>15.691019570814596</v>
      </c>
      <c r="IA214" s="29">
        <v>30.554293430000001</v>
      </c>
      <c r="IB214" s="29">
        <v>14.886411782244238</v>
      </c>
      <c r="IC214" s="29">
        <v>10.859430139002832</v>
      </c>
      <c r="ID214" s="29">
        <v>15.593307341197873</v>
      </c>
      <c r="IE214" s="29">
        <v>30.600224381</v>
      </c>
      <c r="IF214" s="29">
        <v>14.878372491435528</v>
      </c>
      <c r="IG214" s="29">
        <v>10.853565588284946</v>
      </c>
      <c r="IH214" s="29">
        <v>15.252828501042208</v>
      </c>
      <c r="II214" s="29">
        <v>30.666928364</v>
      </c>
      <c r="IJ214" s="29">
        <v>14.841365825066177</v>
      </c>
      <c r="IK214" s="29">
        <v>10.826569740394005</v>
      </c>
      <c r="IL214" s="29">
        <v>15.167646909976254</v>
      </c>
      <c r="IM214" s="29">
        <v>30.76411646</v>
      </c>
      <c r="IN214" s="29">
        <v>14.800447803432551</v>
      </c>
      <c r="IO214" s="29">
        <v>10.79672061329364</v>
      </c>
      <c r="IP214" s="29">
        <v>15.097570175556305</v>
      </c>
      <c r="IQ214" s="29">
        <v>30.904752797</v>
      </c>
      <c r="IR214" s="29">
        <v>14.755537688404578</v>
      </c>
      <c r="IS214" s="29">
        <v>10.763959309642042</v>
      </c>
      <c r="IT214" s="29">
        <v>14.787151076881072</v>
      </c>
      <c r="IU214" s="29">
        <v>31.076148188000001</v>
      </c>
      <c r="IV214" s="29">
        <v>14.706983689408204</v>
      </c>
      <c r="IW214" s="29">
        <v>10.728539843367487</v>
      </c>
      <c r="IX214" s="29">
        <v>14.531994113581826</v>
      </c>
      <c r="IY214" s="29">
        <v>31.306519510000001</v>
      </c>
      <c r="IZ214" s="29">
        <v>14.65570295008691</v>
      </c>
      <c r="JA214" s="29">
        <v>10.691131257988959</v>
      </c>
      <c r="JB214" s="29">
        <v>14.275664036831754</v>
      </c>
      <c r="JC214" s="29">
        <v>31.579869033000001</v>
      </c>
      <c r="JD214" s="29">
        <v>14.601880292516359</v>
      </c>
      <c r="JE214" s="29">
        <v>10.651868378637468</v>
      </c>
      <c r="JF214" s="29">
        <v>14.061055813902506</v>
      </c>
      <c r="JG214" s="29">
        <v>31.786080053999999</v>
      </c>
      <c r="JH214" s="29">
        <v>14.251736859772903</v>
      </c>
      <c r="JI214" s="29">
        <v>10.396443619324854</v>
      </c>
      <c r="JJ214" s="29">
        <v>13.611012224170471</v>
      </c>
      <c r="JK214" s="29">
        <v>33.055774311999997</v>
      </c>
      <c r="JL214" s="29">
        <v>13.937788071125166</v>
      </c>
      <c r="JM214" s="29">
        <v>10.167422348959947</v>
      </c>
      <c r="JN214" s="29">
        <v>8.9877366397538445</v>
      </c>
      <c r="JO214" s="29">
        <v>33.986373049999997</v>
      </c>
      <c r="JP214" s="29">
        <v>12.247162448394292</v>
      </c>
      <c r="JQ214" s="29">
        <v>8.9341344949216737</v>
      </c>
      <c r="JR214" s="29">
        <v>4.1431492055296033</v>
      </c>
      <c r="JS214" s="29">
        <v>34.222182079</v>
      </c>
      <c r="JT214" s="29">
        <v>12.023323206678509</v>
      </c>
      <c r="JU214" s="29">
        <v>8.7708468844930003</v>
      </c>
      <c r="JV214" s="29">
        <v>1.1390397390621096</v>
      </c>
      <c r="JW214" s="29">
        <v>33.985588710999998</v>
      </c>
      <c r="JX214" s="29">
        <v>11.554194300881736</v>
      </c>
      <c r="JY214" s="29">
        <v>8.4286238791638493</v>
      </c>
      <c r="JZ214" s="29">
        <v>1.0672024315928468</v>
      </c>
    </row>
    <row r="215" spans="1:286" ht="15" thickBot="1" x14ac:dyDescent="0.35">
      <c r="A215" s="2"/>
      <c r="B215" s="74" t="s">
        <v>699</v>
      </c>
      <c r="C215" s="74" t="s">
        <v>699</v>
      </c>
      <c r="D215" s="74" t="s">
        <v>882</v>
      </c>
      <c r="E215" s="87">
        <v>385535</v>
      </c>
      <c r="F215" s="84">
        <v>396037</v>
      </c>
      <c r="G215" s="22">
        <v>25.130496134368421</v>
      </c>
      <c r="H215" s="22">
        <v>12.228223389591911</v>
      </c>
      <c r="I215" s="22">
        <v>8.9203187152044805</v>
      </c>
      <c r="J215" s="22">
        <v>10.061955737086357</v>
      </c>
      <c r="K215" s="22">
        <v>25.059537591368422</v>
      </c>
      <c r="L215" s="22">
        <v>12.0232923847501</v>
      </c>
      <c r="M215" s="22">
        <v>8.7708244003253437</v>
      </c>
      <c r="N215" s="22">
        <v>9.997942202939452</v>
      </c>
      <c r="O215" s="22">
        <v>25.15903629936842</v>
      </c>
      <c r="P215" s="22">
        <v>12.013362079332884</v>
      </c>
      <c r="Q215" s="22">
        <v>8.7635803807782136</v>
      </c>
      <c r="R215" s="22">
        <v>9.6237491123925274</v>
      </c>
      <c r="S215" s="22">
        <v>25.253517712368421</v>
      </c>
      <c r="T215" s="22">
        <v>11.984586665729594</v>
      </c>
      <c r="U215" s="22">
        <v>8.7425891171804579</v>
      </c>
      <c r="V215" s="22">
        <v>9.1819194417362802</v>
      </c>
      <c r="W215" s="22">
        <v>25.36417672736842</v>
      </c>
      <c r="X215" s="22">
        <v>11.950978934709656</v>
      </c>
      <c r="Y215" s="22">
        <v>8.7180727453052196</v>
      </c>
      <c r="Z215" s="22">
        <v>8.7845867784254423</v>
      </c>
      <c r="AA215" s="22">
        <v>25.495956336368423</v>
      </c>
      <c r="AB215" s="22">
        <v>11.912532663406726</v>
      </c>
      <c r="AC215" s="22">
        <v>8.6900267256581412</v>
      </c>
      <c r="AD215" s="22">
        <v>8.6072604226818434</v>
      </c>
      <c r="AE215" s="22">
        <v>25.637589074368421</v>
      </c>
      <c r="AF215" s="22">
        <v>11.868225747798927</v>
      </c>
      <c r="AG215" s="22">
        <v>8.6577054475855117</v>
      </c>
      <c r="AH215" s="22">
        <v>8.2987614240225938</v>
      </c>
      <c r="AI215" s="22">
        <v>25.798398409368421</v>
      </c>
      <c r="AJ215" s="22">
        <v>11.81821521743721</v>
      </c>
      <c r="AK215" s="22">
        <v>8.621223461958504</v>
      </c>
      <c r="AL215" s="22">
        <v>7.7597496599101028</v>
      </c>
      <c r="AM215" s="22">
        <v>25.97274599236842</v>
      </c>
      <c r="AN215" s="22">
        <v>11.764055569459618</v>
      </c>
      <c r="AO215" s="22">
        <v>8.5817147527968274</v>
      </c>
      <c r="AP215" s="22">
        <v>7.4405800642760269</v>
      </c>
      <c r="AQ215" s="22">
        <v>26.162101402368421</v>
      </c>
      <c r="AR215" s="22">
        <v>11.246690954962167</v>
      </c>
      <c r="AS215" s="22">
        <v>8.2043044695324348</v>
      </c>
      <c r="AT215" s="22">
        <v>7.0366021161216281</v>
      </c>
      <c r="AU215" s="22">
        <v>27.055822069368421</v>
      </c>
      <c r="AV215" s="22">
        <v>10.879905386376436</v>
      </c>
      <c r="AW215" s="22">
        <v>7.9367395038231026</v>
      </c>
      <c r="AX215" s="22">
        <v>4.8869462609269405</v>
      </c>
      <c r="AY215" s="22">
        <v>27.804238358368423</v>
      </c>
      <c r="AZ215" s="22">
        <v>9.5629952716078499</v>
      </c>
      <c r="BA215" s="22">
        <v>6.9760719097872412</v>
      </c>
      <c r="BB215" s="22">
        <v>2.3211851877120289</v>
      </c>
      <c r="BC215" s="22">
        <v>28.232923817368423</v>
      </c>
      <c r="BD215" s="22">
        <v>9.2697125048360007</v>
      </c>
      <c r="BE215" s="22">
        <v>6.762126214658001</v>
      </c>
      <c r="BF215" s="22">
        <v>0.65695129083023929</v>
      </c>
      <c r="BG215" s="22">
        <v>28.503362009368423</v>
      </c>
      <c r="BH215" s="22">
        <v>8.7400063758564119</v>
      </c>
      <c r="BI215" s="22">
        <v>6.3757129684036871</v>
      </c>
      <c r="BJ215" s="22">
        <v>-0.48126237604076394</v>
      </c>
      <c r="BK215" s="25">
        <v>25.167934753368421</v>
      </c>
      <c r="BL215" s="25">
        <v>12.230932431508876</v>
      </c>
      <c r="BM215" s="25">
        <v>8.9222949235662554</v>
      </c>
      <c r="BN215" s="25">
        <v>9.9784993776090829</v>
      </c>
      <c r="BO215" s="25">
        <v>25.129217655368421</v>
      </c>
      <c r="BP215" s="25">
        <v>12.030333626994176</v>
      </c>
      <c r="BQ215" s="25">
        <v>8.7759608885106672</v>
      </c>
      <c r="BR215" s="25">
        <v>9.9960493326046347</v>
      </c>
      <c r="BS215" s="25">
        <v>25.20681437536842</v>
      </c>
      <c r="BT215" s="25">
        <v>12.02664278492383</v>
      </c>
      <c r="BU215" s="25">
        <v>8.7732684706061175</v>
      </c>
      <c r="BV215" s="25">
        <v>9.8312130630775698</v>
      </c>
      <c r="BW215" s="25">
        <v>25.280179649368421</v>
      </c>
      <c r="BX215" s="25">
        <v>12.017940659089788</v>
      </c>
      <c r="BY215" s="25">
        <v>8.7669203909655753</v>
      </c>
      <c r="BZ215" s="25">
        <v>9.4845708332228682</v>
      </c>
      <c r="CA215" s="25">
        <v>25.368087404368421</v>
      </c>
      <c r="CB215" s="25">
        <v>12.008406981263859</v>
      </c>
      <c r="CC215" s="25">
        <v>8.7599657057242375</v>
      </c>
      <c r="CD215" s="25">
        <v>9.1589395223623598</v>
      </c>
      <c r="CE215" s="25">
        <v>25.475131099368422</v>
      </c>
      <c r="CF215" s="25">
        <v>11.998070000780896</v>
      </c>
      <c r="CG215" s="25">
        <v>8.7524250223785796</v>
      </c>
      <c r="CH215" s="25">
        <v>9.010865592456593</v>
      </c>
      <c r="CI215" s="25">
        <v>25.593334762368421</v>
      </c>
      <c r="CJ215" s="25">
        <v>11.986920288536943</v>
      </c>
      <c r="CK215" s="25">
        <v>8.7442914625285422</v>
      </c>
      <c r="CL215" s="25">
        <v>8.7437844501087021</v>
      </c>
      <c r="CM215" s="25">
        <v>25.725182196368422</v>
      </c>
      <c r="CN215" s="25">
        <v>11.974881646257517</v>
      </c>
      <c r="CO215" s="25">
        <v>8.7355094405937592</v>
      </c>
      <c r="CP215" s="25">
        <v>8.237509772633981</v>
      </c>
      <c r="CQ215" s="25">
        <v>25.87174611136842</v>
      </c>
      <c r="CR215" s="25">
        <v>11.962280820160425</v>
      </c>
      <c r="CS215" s="25">
        <v>8.7263173133909984</v>
      </c>
      <c r="CT215" s="25">
        <v>7.9241156695486126</v>
      </c>
      <c r="CU215" s="25">
        <v>26.036885174368422</v>
      </c>
      <c r="CV215" s="25">
        <v>11.522958645330263</v>
      </c>
      <c r="CW215" s="25">
        <v>8.4058379033176251</v>
      </c>
      <c r="CX215" s="25">
        <v>7.5184523910695056</v>
      </c>
      <c r="CY215" s="25">
        <v>26.516797717368419</v>
      </c>
      <c r="CZ215" s="25">
        <v>11.466519146861993</v>
      </c>
      <c r="DA215" s="25">
        <v>8.3646660749642283</v>
      </c>
      <c r="DB215" s="25">
        <v>5.8707094730051921</v>
      </c>
      <c r="DC215" s="25">
        <v>26.88172784236842</v>
      </c>
      <c r="DD215" s="25">
        <v>10.816285451273576</v>
      </c>
      <c r="DE215" s="25">
        <v>7.8903296469144379</v>
      </c>
      <c r="DF215" s="25">
        <v>4.1845807145418377</v>
      </c>
      <c r="DG215" s="25">
        <v>27.215723496368422</v>
      </c>
      <c r="DH215" s="25">
        <v>10.736814144327727</v>
      </c>
      <c r="DI215" s="25">
        <v>7.83235643493712</v>
      </c>
      <c r="DJ215" s="25">
        <v>2.7570265618425154</v>
      </c>
      <c r="DK215" s="25">
        <v>27.389992857368419</v>
      </c>
      <c r="DL215" s="25">
        <v>10.389512442050963</v>
      </c>
      <c r="DM215" s="25">
        <v>7.5790046784359504</v>
      </c>
      <c r="DN215" s="25">
        <v>2.3178151654402903</v>
      </c>
      <c r="DO215" s="27">
        <v>25.130143023368422</v>
      </c>
      <c r="DP215" s="27">
        <v>12.228797588485763</v>
      </c>
      <c r="DQ215" s="27">
        <v>8.9207375853032591</v>
      </c>
      <c r="DR215" s="27">
        <v>10.063361400366286</v>
      </c>
      <c r="DS215" s="27">
        <v>25.054740240368421</v>
      </c>
      <c r="DT215" s="27">
        <v>12.025753073970588</v>
      </c>
      <c r="DU215" s="27">
        <v>8.7726194388527325</v>
      </c>
      <c r="DV215" s="27">
        <v>10.028600734330649</v>
      </c>
      <c r="DW215" s="27">
        <v>25.14707701136842</v>
      </c>
      <c r="DX215" s="27">
        <v>12.019218509646501</v>
      </c>
      <c r="DY215" s="27">
        <v>8.7678525651558168</v>
      </c>
      <c r="DZ215" s="27">
        <v>9.6929994747479142</v>
      </c>
      <c r="EA215" s="27">
        <v>25.233486581368421</v>
      </c>
      <c r="EB215" s="27">
        <v>11.995761652584697</v>
      </c>
      <c r="EC215" s="27">
        <v>8.7507411145074432</v>
      </c>
      <c r="ED215" s="27">
        <v>9.2892930136529941</v>
      </c>
      <c r="EE215" s="27">
        <v>25.334173853368419</v>
      </c>
      <c r="EF215" s="27">
        <v>11.970462632065409</v>
      </c>
      <c r="EG215" s="27">
        <v>8.732285831264365</v>
      </c>
      <c r="EH215" s="27">
        <v>8.9325990626832521</v>
      </c>
      <c r="EI215" s="27">
        <v>25.450966466368421</v>
      </c>
      <c r="EJ215" s="27">
        <v>11.943609851091677</v>
      </c>
      <c r="EK215" s="27">
        <v>8.7126971014020089</v>
      </c>
      <c r="EL215" s="27">
        <v>8.8078372581785835</v>
      </c>
      <c r="EM215" s="27">
        <v>25.57385682236842</v>
      </c>
      <c r="EN215" s="27">
        <v>11.914949566319049</v>
      </c>
      <c r="EO215" s="27">
        <v>8.6917898226833366</v>
      </c>
      <c r="EP215" s="27">
        <v>8.5527034937136293</v>
      </c>
      <c r="EQ215" s="27">
        <v>25.709101017368422</v>
      </c>
      <c r="ER215" s="27">
        <v>11.884825901483039</v>
      </c>
      <c r="ES215" s="27">
        <v>8.6698150285823452</v>
      </c>
      <c r="ET215" s="27">
        <v>8.0818051828106192</v>
      </c>
      <c r="EU215" s="27">
        <v>25.85465615136842</v>
      </c>
      <c r="EV215" s="27">
        <v>11.853527340001701</v>
      </c>
      <c r="EW215" s="27">
        <v>8.6469831637360919</v>
      </c>
      <c r="EX215" s="27">
        <v>7.8265958753471629</v>
      </c>
      <c r="EY215" s="27">
        <v>26.012703916368423</v>
      </c>
      <c r="EZ215" s="27">
        <v>11.374627186337648</v>
      </c>
      <c r="FA215" s="27">
        <v>8.2976321691280113</v>
      </c>
      <c r="FB215" s="27">
        <v>7.4869148770944918</v>
      </c>
      <c r="FC215" s="27">
        <v>26.72951668836842</v>
      </c>
      <c r="FD215" s="27">
        <v>11.175924151733748</v>
      </c>
      <c r="FE215" s="27">
        <v>8.1526810718284821</v>
      </c>
      <c r="FF215" s="27">
        <v>5.6324927420495321</v>
      </c>
      <c r="FG215" s="27">
        <v>27.408090410368423</v>
      </c>
      <c r="FH215" s="27">
        <v>10.420425894950865</v>
      </c>
      <c r="FI215" s="27">
        <v>7.6015556119337226</v>
      </c>
      <c r="FJ215" s="27">
        <v>4.0645864554080369</v>
      </c>
      <c r="FK215" s="27">
        <v>27.825972757368419</v>
      </c>
      <c r="FL215" s="27">
        <v>10.23720815661267</v>
      </c>
      <c r="FM215" s="27">
        <v>7.4679008226659107</v>
      </c>
      <c r="FN215" s="27">
        <v>3.3052667476471882</v>
      </c>
      <c r="FO215" s="27">
        <v>28.086314597368421</v>
      </c>
      <c r="FP215" s="27">
        <v>10.058291210696474</v>
      </c>
      <c r="FQ215" s="27">
        <v>7.3373834015921418</v>
      </c>
      <c r="FR215" s="27">
        <v>3.0642100283540863</v>
      </c>
      <c r="FS215" s="28">
        <v>25.130953221368422</v>
      </c>
      <c r="FT215" s="28">
        <v>12.228223376959214</v>
      </c>
      <c r="FU215" s="28">
        <v>8.9203187059891036</v>
      </c>
      <c r="FV215" s="28">
        <v>10.056727949176015</v>
      </c>
      <c r="FW215" s="28">
        <v>25.053830637368421</v>
      </c>
      <c r="FX215" s="28">
        <v>12.023292330271595</v>
      </c>
      <c r="FY215" s="28">
        <v>8.770824360584033</v>
      </c>
      <c r="FZ215" s="28">
        <v>10.016292211575742</v>
      </c>
      <c r="GA215" s="28">
        <v>25.154893183368422</v>
      </c>
      <c r="GB215" s="28">
        <v>12.01336196603339</v>
      </c>
      <c r="GC215" s="28">
        <v>8.7635802981278097</v>
      </c>
      <c r="GD215" s="28">
        <v>9.6800302397876621</v>
      </c>
      <c r="GE215" s="28">
        <v>25.258859914368422</v>
      </c>
      <c r="GF215" s="28">
        <v>11.983558905220434</v>
      </c>
      <c r="GG215" s="28">
        <v>8.7418393801980248</v>
      </c>
      <c r="GH215" s="28">
        <v>9.2884485469622753</v>
      </c>
      <c r="GI215" s="28">
        <v>25.389844637368419</v>
      </c>
      <c r="GJ215" s="28">
        <v>11.948915083691189</v>
      </c>
      <c r="GK215" s="28">
        <v>8.7165671947212235</v>
      </c>
      <c r="GL215" s="28">
        <v>8.9578430145255865</v>
      </c>
      <c r="GM215" s="28">
        <v>25.556171344368423</v>
      </c>
      <c r="GN215" s="28">
        <v>11.909430707516515</v>
      </c>
      <c r="GO215" s="28">
        <v>8.687763892023229</v>
      </c>
      <c r="GP215" s="28">
        <v>8.8747894473426641</v>
      </c>
      <c r="GQ215" s="28">
        <v>25.745410295368423</v>
      </c>
      <c r="GR215" s="28">
        <v>11.864079851915461</v>
      </c>
      <c r="GS215" s="28">
        <v>8.6546810742597806</v>
      </c>
      <c r="GT215" s="28">
        <v>8.6638953811082864</v>
      </c>
      <c r="GU215" s="28">
        <v>25.976333493368422</v>
      </c>
      <c r="GV215" s="28">
        <v>11.813025192267418</v>
      </c>
      <c r="GW215" s="28">
        <v>8.6174374108552936</v>
      </c>
      <c r="GX215" s="28">
        <v>8.1725397965036883</v>
      </c>
      <c r="GY215" s="28">
        <v>26.238790117368421</v>
      </c>
      <c r="GZ215" s="28">
        <v>11.757819501347358</v>
      </c>
      <c r="HA215" s="28">
        <v>8.5771656279306239</v>
      </c>
      <c r="HB215" s="28">
        <v>8.0118016140783688</v>
      </c>
      <c r="HC215" s="28">
        <v>26.539492622368421</v>
      </c>
      <c r="HD215" s="28">
        <v>11.254571110001267</v>
      </c>
      <c r="HE215" s="28">
        <v>8.2100529329219594</v>
      </c>
      <c r="HF215" s="28">
        <v>7.7487885444205098</v>
      </c>
      <c r="HG215" s="28">
        <v>27.909649423368421</v>
      </c>
      <c r="HH215" s="28">
        <v>10.882611708323067</v>
      </c>
      <c r="HI215" s="28">
        <v>7.9387137280043873</v>
      </c>
      <c r="HJ215" s="28">
        <v>6.1685257107156595</v>
      </c>
      <c r="HK215" s="28">
        <v>29.20229522736842</v>
      </c>
      <c r="HL215" s="28">
        <v>9.2642360967793689</v>
      </c>
      <c r="HM215" s="28">
        <v>6.7581312512260077</v>
      </c>
      <c r="HN215" s="28">
        <v>0.7286604290006693</v>
      </c>
      <c r="HO215" s="28">
        <v>29.922831377368421</v>
      </c>
      <c r="HP215" s="28">
        <v>8.9690758619608975</v>
      </c>
      <c r="HQ215" s="28">
        <v>6.5428159692958152</v>
      </c>
      <c r="HR215" s="28">
        <v>-4.2399546995421353</v>
      </c>
      <c r="HS215" s="28">
        <v>30.231576747368422</v>
      </c>
      <c r="HT215" s="28">
        <v>7.7598208731977145</v>
      </c>
      <c r="HU215" s="28">
        <v>5.6606812908518513</v>
      </c>
      <c r="HV215" s="28">
        <v>-8.0281440060923615</v>
      </c>
      <c r="HW215" s="29">
        <v>25.105342970368422</v>
      </c>
      <c r="HX215" s="29">
        <v>12.228149008669023</v>
      </c>
      <c r="HY215" s="29">
        <v>8.9202644553568025</v>
      </c>
      <c r="HZ215" s="29">
        <v>10.140693306750581</v>
      </c>
      <c r="IA215" s="29">
        <v>25.002658664368422</v>
      </c>
      <c r="IB215" s="29">
        <v>12.024609409693781</v>
      </c>
      <c r="IC215" s="29">
        <v>8.7717851516854726</v>
      </c>
      <c r="ID215" s="29">
        <v>10.180996570307773</v>
      </c>
      <c r="IE215" s="29">
        <v>25.077383814368421</v>
      </c>
      <c r="IF215" s="29">
        <v>12.017041732189595</v>
      </c>
      <c r="IG215" s="29">
        <v>8.7662646363071985</v>
      </c>
      <c r="IH215" s="29">
        <v>9.9219015749920558</v>
      </c>
      <c r="II215" s="29">
        <v>25.16054432536842</v>
      </c>
      <c r="IJ215" s="29">
        <v>11.976527840784723</v>
      </c>
      <c r="IK215" s="29">
        <v>8.7367103165822044</v>
      </c>
      <c r="IL215" s="29">
        <v>9.5946977064005878</v>
      </c>
      <c r="IM215" s="29">
        <v>25.269224051368422</v>
      </c>
      <c r="IN215" s="29">
        <v>11.932400742730861</v>
      </c>
      <c r="IO215" s="29">
        <v>8.7045202129116621</v>
      </c>
      <c r="IP215" s="29">
        <v>9.3259972912145308</v>
      </c>
      <c r="IQ215" s="29">
        <v>25.415879316368422</v>
      </c>
      <c r="IR215" s="29">
        <v>11.884361029696016</v>
      </c>
      <c r="IS215" s="29">
        <v>8.6694759110858932</v>
      </c>
      <c r="IT215" s="29">
        <v>9.2256525060831756</v>
      </c>
      <c r="IU215" s="29">
        <v>25.585609923368423</v>
      </c>
      <c r="IV215" s="29">
        <v>11.832764404861241</v>
      </c>
      <c r="IW215" s="29">
        <v>8.6318368916231982</v>
      </c>
      <c r="IX215" s="29">
        <v>9.0813338564896995</v>
      </c>
      <c r="IY215" s="29">
        <v>25.801452663368423</v>
      </c>
      <c r="IZ215" s="29">
        <v>11.778371191942876</v>
      </c>
      <c r="JA215" s="29">
        <v>8.5921578000890371</v>
      </c>
      <c r="JB215" s="29">
        <v>8.5769141320434663</v>
      </c>
      <c r="JC215" s="29">
        <v>26.052072534368421</v>
      </c>
      <c r="JD215" s="29">
        <v>11.721411707896973</v>
      </c>
      <c r="JE215" s="29">
        <v>8.5506066494962596</v>
      </c>
      <c r="JF215" s="29">
        <v>8.4379243473379013</v>
      </c>
      <c r="JG215" s="29">
        <v>26.35891727936842</v>
      </c>
      <c r="JH215" s="29">
        <v>11.230659768374188</v>
      </c>
      <c r="JI215" s="29">
        <v>8.1926099421107814</v>
      </c>
      <c r="JJ215" s="29">
        <v>8.0235594480879833</v>
      </c>
      <c r="JK215" s="29">
        <v>28.10953305236842</v>
      </c>
      <c r="JL215" s="29">
        <v>10.891476943417111</v>
      </c>
      <c r="JM215" s="29">
        <v>7.9451807935792118</v>
      </c>
      <c r="JN215" s="29">
        <v>2.4764730526680232</v>
      </c>
      <c r="JO215" s="29">
        <v>29.366011932368423</v>
      </c>
      <c r="JP215" s="29">
        <v>8.6253938208784575</v>
      </c>
      <c r="JQ215" s="29">
        <v>6.2921047052411527</v>
      </c>
      <c r="JR215" s="29">
        <v>-3.4212757290886948</v>
      </c>
      <c r="JS215" s="29">
        <v>29.902727237368421</v>
      </c>
      <c r="JT215" s="29">
        <v>8.3995037805615667</v>
      </c>
      <c r="JU215" s="29">
        <v>6.1273210657852255</v>
      </c>
      <c r="JV215" s="29">
        <v>-7.1699719100715527</v>
      </c>
      <c r="JW215" s="29">
        <v>30.144874697368422</v>
      </c>
      <c r="JX215" s="29">
        <v>8.1036170002104022</v>
      </c>
      <c r="JY215" s="29">
        <v>5.9114757790042667</v>
      </c>
      <c r="JZ215" s="29">
        <v>-6.9220920640348425</v>
      </c>
    </row>
    <row r="216" spans="1:286" ht="15" thickBot="1" x14ac:dyDescent="0.35">
      <c r="A216" s="2"/>
      <c r="B216" s="74" t="s">
        <v>706</v>
      </c>
      <c r="C216" s="74" t="s">
        <v>592</v>
      </c>
      <c r="D216" s="74" t="s">
        <v>880</v>
      </c>
      <c r="E216" s="87">
        <v>365293</v>
      </c>
      <c r="F216" s="84">
        <v>409079</v>
      </c>
      <c r="G216" s="22">
        <v>37.975727343215759</v>
      </c>
      <c r="H216" s="22">
        <v>6.2524139485456445</v>
      </c>
      <c r="I216" s="22">
        <v>4.4937330124852792</v>
      </c>
      <c r="J216" s="22">
        <v>17.119038757160819</v>
      </c>
      <c r="K216" s="22">
        <v>37.918449575052634</v>
      </c>
      <c r="L216" s="22">
        <v>6.2489035876301147</v>
      </c>
      <c r="M216" s="22">
        <v>4.4912100469776091</v>
      </c>
      <c r="N216" s="22">
        <v>16.52048816304794</v>
      </c>
      <c r="O216" s="22">
        <v>37.926943189899127</v>
      </c>
      <c r="P216" s="22">
        <v>6.2443820096730001</v>
      </c>
      <c r="Q216" s="22">
        <v>4.4879602998716717</v>
      </c>
      <c r="R216" s="22">
        <v>15.12019210200452</v>
      </c>
      <c r="S216" s="22">
        <v>37.852656575072793</v>
      </c>
      <c r="T216" s="22">
        <v>6.2321512849647513</v>
      </c>
      <c r="U216" s="22">
        <v>4.47916983720551</v>
      </c>
      <c r="V216" s="22">
        <v>14.826848841965909</v>
      </c>
      <c r="W216" s="22">
        <v>37.766091655019416</v>
      </c>
      <c r="X216" s="22">
        <v>6.2178990309208757</v>
      </c>
      <c r="Y216" s="22">
        <v>4.4689264616026856</v>
      </c>
      <c r="Z216" s="22">
        <v>14.62842322962787</v>
      </c>
      <c r="AA216" s="22">
        <v>37.667283472166041</v>
      </c>
      <c r="AB216" s="22">
        <v>6.2016310170097944</v>
      </c>
      <c r="AC216" s="22">
        <v>4.4572343196937512</v>
      </c>
      <c r="AD216" s="22">
        <v>14.229964844793955</v>
      </c>
      <c r="AE216" s="22">
        <v>37.554035116519209</v>
      </c>
      <c r="AF216" s="22">
        <v>6.18298553875215</v>
      </c>
      <c r="AG216" s="22">
        <v>4.4438334473475694</v>
      </c>
      <c r="AH216" s="22">
        <v>13.899388213817964</v>
      </c>
      <c r="AI216" s="22">
        <v>37.426637089287951</v>
      </c>
      <c r="AJ216" s="22">
        <v>6.1620104249569909</v>
      </c>
      <c r="AK216" s="22">
        <v>4.4287582200709315</v>
      </c>
      <c r="AL216" s="22">
        <v>13.75541481097774</v>
      </c>
      <c r="AM216" s="22">
        <v>37.289095367282201</v>
      </c>
      <c r="AN216" s="22">
        <v>6.1393652291611724</v>
      </c>
      <c r="AO216" s="22">
        <v>4.4124826719771377</v>
      </c>
      <c r="AP216" s="22">
        <v>13.498377922556884</v>
      </c>
      <c r="AQ216" s="22">
        <v>32.546799314854212</v>
      </c>
      <c r="AR216" s="22">
        <v>5.3585823433363204</v>
      </c>
      <c r="AS216" s="22">
        <v>3.8513186386151443</v>
      </c>
      <c r="AT216" s="22">
        <v>13.101169427289161</v>
      </c>
      <c r="AU216" s="22">
        <v>31.937317365883871</v>
      </c>
      <c r="AV216" s="22">
        <v>5.2582357876354013</v>
      </c>
      <c r="AW216" s="22">
        <v>3.7791975932471704</v>
      </c>
      <c r="AX216" s="22">
        <v>11.737022385622112</v>
      </c>
      <c r="AY216" s="22">
        <v>29.289066841068806</v>
      </c>
      <c r="AZ216" s="22">
        <v>4.8222215311881165</v>
      </c>
      <c r="BA216" s="22">
        <v>3.4658255621827299</v>
      </c>
      <c r="BB216" s="22">
        <v>9.4333255932515598</v>
      </c>
      <c r="BC216" s="22">
        <v>39.535152849640539</v>
      </c>
      <c r="BD216" s="22">
        <v>6.5091614678220591</v>
      </c>
      <c r="BE216" s="22">
        <v>4.6782625098507715</v>
      </c>
      <c r="BF216" s="22">
        <v>7.9248178573683745</v>
      </c>
      <c r="BG216" s="22">
        <v>39.293468788332035</v>
      </c>
      <c r="BH216" s="22">
        <v>6.469370029927811</v>
      </c>
      <c r="BI216" s="22">
        <v>4.6496636199578161</v>
      </c>
      <c r="BJ216" s="22">
        <v>6.7740542214101716</v>
      </c>
      <c r="BK216" s="25">
        <v>37.983752710012752</v>
      </c>
      <c r="BL216" s="25">
        <v>6.2537352639967017</v>
      </c>
      <c r="BM216" s="25">
        <v>4.4946826679161553</v>
      </c>
      <c r="BN216" s="25">
        <v>17.041179436349058</v>
      </c>
      <c r="BO216" s="25">
        <v>37.963614392052634</v>
      </c>
      <c r="BP216" s="25">
        <v>6.2521945224270743</v>
      </c>
      <c r="BQ216" s="25">
        <v>4.4935753066134456</v>
      </c>
      <c r="BR216" s="25">
        <v>16.918911115752362</v>
      </c>
      <c r="BS216" s="25">
        <v>37.96355878802769</v>
      </c>
      <c r="BT216" s="25">
        <v>6.250410488717109</v>
      </c>
      <c r="BU216" s="25">
        <v>4.4922930864591448</v>
      </c>
      <c r="BV216" s="25">
        <v>16.196463336908828</v>
      </c>
      <c r="BW216" s="25">
        <v>37.940116720351703</v>
      </c>
      <c r="BX216" s="25">
        <v>6.2465509310160696</v>
      </c>
      <c r="BY216" s="25">
        <v>4.4895191463461765</v>
      </c>
      <c r="BZ216" s="25">
        <v>16.085429900372112</v>
      </c>
      <c r="CA216" s="25">
        <v>37.914348292077555</v>
      </c>
      <c r="CB216" s="25">
        <v>6.2423083557806498</v>
      </c>
      <c r="CC216" s="25">
        <v>4.4864699239897785</v>
      </c>
      <c r="CD216" s="25">
        <v>16.032802696040449</v>
      </c>
      <c r="CE216" s="25">
        <v>37.886330961473675</v>
      </c>
      <c r="CF216" s="25">
        <v>6.2376955159241412</v>
      </c>
      <c r="CG216" s="25">
        <v>4.4831545851598342</v>
      </c>
      <c r="CH216" s="25">
        <v>15.788079417883338</v>
      </c>
      <c r="CI216" s="25">
        <v>37.856237854410779</v>
      </c>
      <c r="CJ216" s="25">
        <v>6.2327409153010995</v>
      </c>
      <c r="CK216" s="25">
        <v>4.4795936161378425</v>
      </c>
      <c r="CL216" s="25">
        <v>15.567132029365471</v>
      </c>
      <c r="CM216" s="25">
        <v>37.823784760719178</v>
      </c>
      <c r="CN216" s="25">
        <v>6.2273977608741422</v>
      </c>
      <c r="CO216" s="25">
        <v>4.475753385846498</v>
      </c>
      <c r="CP216" s="25">
        <v>15.512956520709068</v>
      </c>
      <c r="CQ216" s="25">
        <v>37.789920826644796</v>
      </c>
      <c r="CR216" s="25">
        <v>6.22182232233558</v>
      </c>
      <c r="CS216" s="25">
        <v>4.4717462083905577</v>
      </c>
      <c r="CT216" s="25">
        <v>15.355434657884995</v>
      </c>
      <c r="CU216" s="25">
        <v>35.877680081500941</v>
      </c>
      <c r="CV216" s="25">
        <v>5.9069864641607488</v>
      </c>
      <c r="CW216" s="25">
        <v>4.2454674781213537</v>
      </c>
      <c r="CX216" s="25">
        <v>15.01333182701077</v>
      </c>
      <c r="CY216" s="25">
        <v>35.803630752019266</v>
      </c>
      <c r="CZ216" s="25">
        <v>5.894794806675236</v>
      </c>
      <c r="DA216" s="25">
        <v>4.2367050938373918</v>
      </c>
      <c r="DB216" s="25">
        <v>14.126523783240337</v>
      </c>
      <c r="DC216" s="25">
        <v>33.525409237919078</v>
      </c>
      <c r="DD216" s="25">
        <v>5.51970300543337</v>
      </c>
      <c r="DE216" s="25">
        <v>3.9671192308691832</v>
      </c>
      <c r="DF216" s="25">
        <v>13.227729418237455</v>
      </c>
      <c r="DG216" s="25">
        <v>37.776362592790989</v>
      </c>
      <c r="DH216" s="25">
        <v>6.2195900625107967</v>
      </c>
      <c r="DI216" s="25">
        <v>4.4701418393021344</v>
      </c>
      <c r="DJ216" s="25">
        <v>12.507034797318269</v>
      </c>
      <c r="DK216" s="25">
        <v>38.893890467052628</v>
      </c>
      <c r="DL216" s="25">
        <v>7.6045712817962405</v>
      </c>
      <c r="DM216" s="25">
        <v>5.4655551113588885</v>
      </c>
      <c r="DN216" s="25">
        <v>12.333422609966352</v>
      </c>
      <c r="DO216" s="27">
        <v>37.977248964297047</v>
      </c>
      <c r="DP216" s="27">
        <v>6.2526644718545743</v>
      </c>
      <c r="DQ216" s="27">
        <v>4.4939130685201158</v>
      </c>
      <c r="DR216" s="27">
        <v>17.120023026391163</v>
      </c>
      <c r="DS216" s="27">
        <v>37.912850737052629</v>
      </c>
      <c r="DT216" s="27">
        <v>6.2499785863674324</v>
      </c>
      <c r="DU216" s="27">
        <v>4.491982669736438</v>
      </c>
      <c r="DV216" s="27">
        <v>16.554208025137473</v>
      </c>
      <c r="DW216" s="27">
        <v>37.942428378535659</v>
      </c>
      <c r="DX216" s="27">
        <v>6.2469315279100543</v>
      </c>
      <c r="DY216" s="27">
        <v>4.4897926888276922</v>
      </c>
      <c r="DZ216" s="27">
        <v>15.191637494292312</v>
      </c>
      <c r="EA216" s="27">
        <v>37.882046508222508</v>
      </c>
      <c r="EB216" s="27">
        <v>6.2369901133645698</v>
      </c>
      <c r="EC216" s="27">
        <v>4.4826475984511607</v>
      </c>
      <c r="ED216" s="27">
        <v>14.934506899414909</v>
      </c>
      <c r="EE216" s="27">
        <v>37.816939438343645</v>
      </c>
      <c r="EF216" s="27">
        <v>6.2262707307394392</v>
      </c>
      <c r="EG216" s="27">
        <v>4.4749433670978904</v>
      </c>
      <c r="EH216" s="27">
        <v>14.775972725386541</v>
      </c>
      <c r="EI216" s="27">
        <v>37.747760349128093</v>
      </c>
      <c r="EJ216" s="27">
        <v>6.2148809211789846</v>
      </c>
      <c r="EK216" s="27">
        <v>4.4667572867057492</v>
      </c>
      <c r="EL216" s="27">
        <v>14.431980731914415</v>
      </c>
      <c r="EM216" s="27">
        <v>37.674152729694683</v>
      </c>
      <c r="EN216" s="27">
        <v>6.2027619878849549</v>
      </c>
      <c r="EO216" s="27">
        <v>4.4580471707301177</v>
      </c>
      <c r="EP216" s="27">
        <v>14.151645290640882</v>
      </c>
      <c r="EQ216" s="27">
        <v>37.596797445712397</v>
      </c>
      <c r="ER216" s="27">
        <v>6.1900260301982621</v>
      </c>
      <c r="ES216" s="27">
        <v>4.4488935871745028</v>
      </c>
      <c r="ET216" s="27">
        <v>14.064833830542081</v>
      </c>
      <c r="EU216" s="27">
        <v>37.516558630436002</v>
      </c>
      <c r="EV216" s="27">
        <v>6.1768153210704355</v>
      </c>
      <c r="EW216" s="27">
        <v>4.4393987904104684</v>
      </c>
      <c r="EX216" s="27">
        <v>13.866459150038192</v>
      </c>
      <c r="EY216" s="27">
        <v>34.012532746108839</v>
      </c>
      <c r="EZ216" s="27">
        <v>5.5999041768222382</v>
      </c>
      <c r="FA216" s="27">
        <v>4.0247613918770888</v>
      </c>
      <c r="FB216" s="27">
        <v>13.548668752499776</v>
      </c>
      <c r="FC216" s="27">
        <v>33.820004407441786</v>
      </c>
      <c r="FD216" s="27">
        <v>5.5682058538568118</v>
      </c>
      <c r="FE216" s="27">
        <v>4.0019791830338489</v>
      </c>
      <c r="FF216" s="27">
        <v>12.580550286072512</v>
      </c>
      <c r="FG216" s="27">
        <v>33.777038874927086</v>
      </c>
      <c r="FH216" s="27">
        <v>5.5611319065332045</v>
      </c>
      <c r="FI216" s="27">
        <v>3.9968949978090254</v>
      </c>
      <c r="FJ216" s="27">
        <v>11.81233185885446</v>
      </c>
      <c r="FK216" s="27">
        <v>40.022414174052628</v>
      </c>
      <c r="FL216" s="27">
        <v>7.294282440128959</v>
      </c>
      <c r="FM216" s="27">
        <v>5.2425444113826956</v>
      </c>
      <c r="FN216" s="27">
        <v>11.673454176601105</v>
      </c>
      <c r="FO216" s="27">
        <v>40.009084422052631</v>
      </c>
      <c r="FP216" s="27">
        <v>7.5467017472497249</v>
      </c>
      <c r="FQ216" s="27">
        <v>5.4239631374510635</v>
      </c>
      <c r="FR216" s="27">
        <v>11.850601408940133</v>
      </c>
      <c r="FS216" s="28">
        <v>37.975727170425131</v>
      </c>
      <c r="FT216" s="28">
        <v>6.252413920096985</v>
      </c>
      <c r="FU216" s="28">
        <v>4.4937329920386677</v>
      </c>
      <c r="FV216" s="28">
        <v>17.117649687965326</v>
      </c>
      <c r="FW216" s="28">
        <v>37.904833696052627</v>
      </c>
      <c r="FX216" s="28">
        <v>6.2489034668234753</v>
      </c>
      <c r="FY216" s="28">
        <v>4.4912099601514992</v>
      </c>
      <c r="FZ216" s="28">
        <v>16.560665563921543</v>
      </c>
      <c r="GA216" s="28">
        <v>37.926941662770652</v>
      </c>
      <c r="GB216" s="28">
        <v>6.2443817582429419</v>
      </c>
      <c r="GC216" s="28">
        <v>4.4879601191639384</v>
      </c>
      <c r="GD216" s="28">
        <v>15.208105035741326</v>
      </c>
      <c r="GE216" s="28">
        <v>37.849567225798531</v>
      </c>
      <c r="GF216" s="28">
        <v>6.231642647162511</v>
      </c>
      <c r="GG216" s="28">
        <v>4.4788042692021541</v>
      </c>
      <c r="GH216" s="28">
        <v>14.969002287107077</v>
      </c>
      <c r="GI216" s="28">
        <v>37.759800597536781</v>
      </c>
      <c r="GJ216" s="28">
        <v>6.2168632562746122</v>
      </c>
      <c r="GK216" s="28">
        <v>4.4681820299704054</v>
      </c>
      <c r="GL216" s="28">
        <v>14.829033023959589</v>
      </c>
      <c r="GM216" s="28">
        <v>37.657763535756466</v>
      </c>
      <c r="GN216" s="28">
        <v>6.2000636320678666</v>
      </c>
      <c r="GO216" s="28">
        <v>4.4561078092747719</v>
      </c>
      <c r="GP216" s="28">
        <v>14.504897876573981</v>
      </c>
      <c r="GQ216" s="28">
        <v>37.541207587748552</v>
      </c>
      <c r="GR216" s="28">
        <v>6.1808735839478048</v>
      </c>
      <c r="GS216" s="28">
        <v>4.4423155438460951</v>
      </c>
      <c r="GT216" s="28">
        <v>14.258915248850176</v>
      </c>
      <c r="GU216" s="28">
        <v>37.410499433487928</v>
      </c>
      <c r="GV216" s="28">
        <v>6.15935348297642</v>
      </c>
      <c r="GW216" s="28">
        <v>4.4268486235553128</v>
      </c>
      <c r="GX216" s="28">
        <v>14.205295498801977</v>
      </c>
      <c r="GY216" s="28">
        <v>37.269621738868082</v>
      </c>
      <c r="GZ216" s="28">
        <v>6.1361590447259191</v>
      </c>
      <c r="HA216" s="28">
        <v>4.4101783240949626</v>
      </c>
      <c r="HB216" s="28">
        <v>14.054198144751819</v>
      </c>
      <c r="HC216" s="28">
        <v>33.704381096621162</v>
      </c>
      <c r="HD216" s="28">
        <v>5.5491693573384371</v>
      </c>
      <c r="HE216" s="28">
        <v>3.9882972781646773</v>
      </c>
      <c r="HF216" s="28">
        <v>13.806657396875483</v>
      </c>
      <c r="HG216" s="28">
        <v>33.078979885825269</v>
      </c>
      <c r="HH216" s="28">
        <v>5.4462018165596264</v>
      </c>
      <c r="HI216" s="28">
        <v>3.9142924792150176</v>
      </c>
      <c r="HJ216" s="28">
        <v>13.258559622144702</v>
      </c>
      <c r="HK216" s="28">
        <v>28.938849469544511</v>
      </c>
      <c r="HL216" s="28">
        <v>4.7645609113150211</v>
      </c>
      <c r="HM216" s="28">
        <v>3.4243837393641425</v>
      </c>
      <c r="HN216" s="28">
        <v>9.011651685848804</v>
      </c>
      <c r="HO216" s="28">
        <v>39.180039018478439</v>
      </c>
      <c r="HP216" s="28">
        <v>6.4506946832042775</v>
      </c>
      <c r="HQ216" s="28">
        <v>4.6362412805570994</v>
      </c>
      <c r="HR216" s="28">
        <v>5.1897445992566844</v>
      </c>
      <c r="HS216" s="28">
        <v>36.514121626761096</v>
      </c>
      <c r="HT216" s="28">
        <v>6.0117717118284126</v>
      </c>
      <c r="HU216" s="28">
        <v>4.3207786988019921</v>
      </c>
      <c r="HV216" s="28">
        <v>1.8252268879323026</v>
      </c>
      <c r="HW216" s="29">
        <v>37.976710201887698</v>
      </c>
      <c r="HX216" s="29">
        <v>6.2525757687318482</v>
      </c>
      <c r="HY216" s="29">
        <v>4.4938493158392818</v>
      </c>
      <c r="HZ216" s="29">
        <v>17.166891409555422</v>
      </c>
      <c r="IA216" s="29">
        <v>37.881257599052631</v>
      </c>
      <c r="IB216" s="29">
        <v>6.249846187505093</v>
      </c>
      <c r="IC216" s="29">
        <v>4.4918875120671915</v>
      </c>
      <c r="ID216" s="29">
        <v>16.657097009386803</v>
      </c>
      <c r="IE216" s="29">
        <v>37.939718190317492</v>
      </c>
      <c r="IF216" s="29">
        <v>6.2464853160846614</v>
      </c>
      <c r="IG216" s="29">
        <v>4.4894719876030402</v>
      </c>
      <c r="IH216" s="29">
        <v>15.352568260453353</v>
      </c>
      <c r="II216" s="29">
        <v>37.83720803021874</v>
      </c>
      <c r="IJ216" s="29">
        <v>6.2296077998470798</v>
      </c>
      <c r="IK216" s="29">
        <v>4.4773417843711796</v>
      </c>
      <c r="IL216" s="29">
        <v>15.148970037827354</v>
      </c>
      <c r="IM216" s="29">
        <v>37.724600276372989</v>
      </c>
      <c r="IN216" s="29">
        <v>6.2110677917915043</v>
      </c>
      <c r="IO216" s="29">
        <v>4.4640167155358919</v>
      </c>
      <c r="IP216" s="29">
        <v>15.035563814195775</v>
      </c>
      <c r="IQ216" s="29">
        <v>37.601028698918043</v>
      </c>
      <c r="IR216" s="29">
        <v>6.19072267377598</v>
      </c>
      <c r="IS216" s="29">
        <v>4.4493942786304572</v>
      </c>
      <c r="IT216" s="29">
        <v>14.716053199506714</v>
      </c>
      <c r="IU216" s="29">
        <v>37.467834895432702</v>
      </c>
      <c r="IV216" s="29">
        <v>6.1687933296124013</v>
      </c>
      <c r="IW216" s="29">
        <v>4.4336332271996017</v>
      </c>
      <c r="IX216" s="29">
        <v>14.469252744127168</v>
      </c>
      <c r="IY216" s="29">
        <v>37.32699888959506</v>
      </c>
      <c r="IZ216" s="29">
        <v>6.1456057551020198</v>
      </c>
      <c r="JA216" s="29">
        <v>4.4169678608444203</v>
      </c>
      <c r="JB216" s="29">
        <v>14.407115998531744</v>
      </c>
      <c r="JC216" s="29">
        <v>37.179156173714183</v>
      </c>
      <c r="JD216" s="29">
        <v>6.1212645792080025</v>
      </c>
      <c r="JE216" s="29">
        <v>4.3994733784608444</v>
      </c>
      <c r="JF216" s="29">
        <v>14.236917945800968</v>
      </c>
      <c r="JG216" s="29">
        <v>33.644716395253127</v>
      </c>
      <c r="JH216" s="29">
        <v>5.5393460191914734</v>
      </c>
      <c r="JI216" s="29">
        <v>3.9812370516206421</v>
      </c>
      <c r="JJ216" s="29">
        <v>13.810887942786358</v>
      </c>
      <c r="JK216" s="29">
        <v>33.337029124493419</v>
      </c>
      <c r="JL216" s="29">
        <v>5.4886876561244229</v>
      </c>
      <c r="JM216" s="29">
        <v>3.9448278886403467</v>
      </c>
      <c r="JN216" s="29">
        <v>8.8100345587669189</v>
      </c>
      <c r="JO216" s="29">
        <v>34.149248650876345</v>
      </c>
      <c r="JP216" s="29">
        <v>5.6224134081064969</v>
      </c>
      <c r="JQ216" s="29">
        <v>4.040939219599335</v>
      </c>
      <c r="JR216" s="29">
        <v>4.4891655179415082</v>
      </c>
      <c r="JS216" s="29">
        <v>37.843709544602184</v>
      </c>
      <c r="JT216" s="29">
        <v>6.2306782246173631</v>
      </c>
      <c r="JU216" s="29">
        <v>4.4781111197298413</v>
      </c>
      <c r="JV216" s="29">
        <v>0.89418343347423956</v>
      </c>
      <c r="JW216" s="29">
        <v>36.095259597322013</v>
      </c>
      <c r="JX216" s="29">
        <v>5.9428092724335837</v>
      </c>
      <c r="JY216" s="29">
        <v>4.2712140357645838</v>
      </c>
      <c r="JZ216" s="29">
        <v>1.045688115662216</v>
      </c>
    </row>
    <row r="217" spans="1:286" ht="15" thickBot="1" x14ac:dyDescent="0.35">
      <c r="A217" s="2"/>
      <c r="B217" s="74" t="s">
        <v>460</v>
      </c>
      <c r="C217" s="74" t="s">
        <v>460</v>
      </c>
      <c r="D217" s="74" t="s">
        <v>871</v>
      </c>
      <c r="E217" s="87">
        <v>369695</v>
      </c>
      <c r="F217" s="84">
        <v>424981</v>
      </c>
      <c r="G217" s="22">
        <v>30.797941649999999</v>
      </c>
      <c r="H217" s="22">
        <v>13.163100358161032</v>
      </c>
      <c r="I217" s="22">
        <v>9.6022984479462661</v>
      </c>
      <c r="J217" s="22">
        <v>17.261557551381344</v>
      </c>
      <c r="K217" s="22">
        <v>30.699501135999999</v>
      </c>
      <c r="L217" s="22">
        <v>13.16187227016491</v>
      </c>
      <c r="M217" s="22">
        <v>9.6014025748511571</v>
      </c>
      <c r="N217" s="22">
        <v>17.561518505589451</v>
      </c>
      <c r="O217" s="22">
        <v>30.764648053000002</v>
      </c>
      <c r="P217" s="22">
        <v>13.160276341137534</v>
      </c>
      <c r="Q217" s="22">
        <v>9.6002383668450175</v>
      </c>
      <c r="R217" s="22">
        <v>17.250358434439178</v>
      </c>
      <c r="S217" s="22">
        <v>30.817552856999999</v>
      </c>
      <c r="T217" s="22">
        <v>13.155151040615253</v>
      </c>
      <c r="U217" s="22">
        <v>9.5964995314710357</v>
      </c>
      <c r="V217" s="22">
        <v>17.071563557775015</v>
      </c>
      <c r="W217" s="22">
        <v>30.870673613000001</v>
      </c>
      <c r="X217" s="22">
        <v>13.149300625044317</v>
      </c>
      <c r="Y217" s="22">
        <v>9.5922317347644785</v>
      </c>
      <c r="Z217" s="22">
        <v>17.012609574362816</v>
      </c>
      <c r="AA217" s="22">
        <v>30.926052515999999</v>
      </c>
      <c r="AB217" s="22">
        <v>13.142740403871315</v>
      </c>
      <c r="AC217" s="22">
        <v>9.5874461447534873</v>
      </c>
      <c r="AD217" s="22">
        <v>16.800785764809383</v>
      </c>
      <c r="AE217" s="22">
        <v>30.978264077999999</v>
      </c>
      <c r="AF217" s="22">
        <v>13.135328701087907</v>
      </c>
      <c r="AG217" s="22">
        <v>9.5820394107624605</v>
      </c>
      <c r="AH217" s="22">
        <v>16.60743554368922</v>
      </c>
      <c r="AI217" s="22">
        <v>31.034215253999999</v>
      </c>
      <c r="AJ217" s="22">
        <v>13.127105143252646</v>
      </c>
      <c r="AK217" s="22">
        <v>9.5760404398141645</v>
      </c>
      <c r="AL217" s="22">
        <v>16.530004553786505</v>
      </c>
      <c r="AM217" s="22">
        <v>31.091580921999999</v>
      </c>
      <c r="AN217" s="22">
        <v>13.118291540976871</v>
      </c>
      <c r="AO217" s="22">
        <v>9.5696110396614085</v>
      </c>
      <c r="AP217" s="22">
        <v>16.546894835253795</v>
      </c>
      <c r="AQ217" s="22">
        <v>31.149793758000001</v>
      </c>
      <c r="AR217" s="22">
        <v>13.094264713705748</v>
      </c>
      <c r="AS217" s="22">
        <v>9.5520838036807501</v>
      </c>
      <c r="AT217" s="22">
        <v>16.393087956055751</v>
      </c>
      <c r="AU217" s="22">
        <v>31.433067458</v>
      </c>
      <c r="AV217" s="22">
        <v>13.036534160473058</v>
      </c>
      <c r="AW217" s="22">
        <v>9.5099701688514262</v>
      </c>
      <c r="AX217" s="22">
        <v>16.016395845334706</v>
      </c>
      <c r="AY217" s="22">
        <v>31.635734131</v>
      </c>
      <c r="AZ217" s="22">
        <v>12.858757710222569</v>
      </c>
      <c r="BA217" s="22">
        <v>9.380284723487236</v>
      </c>
      <c r="BB217" s="22">
        <v>15.443535866563705</v>
      </c>
      <c r="BC217" s="22">
        <v>31.681623867999999</v>
      </c>
      <c r="BD217" s="22">
        <v>12.813937339889875</v>
      </c>
      <c r="BE217" s="22">
        <v>9.3475888873413702</v>
      </c>
      <c r="BF217" s="22">
        <v>14.961106450265849</v>
      </c>
      <c r="BG217" s="22">
        <v>31.647048289000001</v>
      </c>
      <c r="BH217" s="22">
        <v>12.452965517060544</v>
      </c>
      <c r="BI217" s="22">
        <v>9.0842649682194256</v>
      </c>
      <c r="BJ217" s="22">
        <v>14.767096358215781</v>
      </c>
      <c r="BK217" s="25">
        <v>30.809661011999999</v>
      </c>
      <c r="BL217" s="25">
        <v>13.246426383068894</v>
      </c>
      <c r="BM217" s="25">
        <v>9.6630836230095429</v>
      </c>
      <c r="BN217" s="25">
        <v>17.222407838725736</v>
      </c>
      <c r="BO217" s="25">
        <v>30.718940226000001</v>
      </c>
      <c r="BP217" s="25">
        <v>13.245896122865112</v>
      </c>
      <c r="BQ217" s="25">
        <v>9.6626968055734359</v>
      </c>
      <c r="BR217" s="25">
        <v>17.538319676121258</v>
      </c>
      <c r="BS217" s="25">
        <v>30.742225157</v>
      </c>
      <c r="BT217" s="25">
        <v>13.24530675131308</v>
      </c>
      <c r="BU217" s="25">
        <v>9.6622668672317573</v>
      </c>
      <c r="BV217" s="25">
        <v>17.395546825868145</v>
      </c>
      <c r="BW217" s="25">
        <v>30.754369787000002</v>
      </c>
      <c r="BX217" s="25">
        <v>13.243767527638187</v>
      </c>
      <c r="BY217" s="25">
        <v>9.6611440249907723</v>
      </c>
      <c r="BZ217" s="25">
        <v>17.334038702702646</v>
      </c>
      <c r="CA217" s="25">
        <v>30.769608140999999</v>
      </c>
      <c r="CB217" s="25">
        <v>13.242105007956107</v>
      </c>
      <c r="CC217" s="25">
        <v>9.6599312400291328</v>
      </c>
      <c r="CD217" s="25">
        <v>17.3752085436847</v>
      </c>
      <c r="CE217" s="25">
        <v>30.788565719000001</v>
      </c>
      <c r="CF217" s="25">
        <v>13.24033239347427</v>
      </c>
      <c r="CG217" s="25">
        <v>9.6586381424438663</v>
      </c>
      <c r="CH217" s="25">
        <v>17.256136448389228</v>
      </c>
      <c r="CI217" s="25">
        <v>30.807489113999999</v>
      </c>
      <c r="CJ217" s="25">
        <v>13.238440511078469</v>
      </c>
      <c r="CK217" s="25">
        <v>9.6572580405758739</v>
      </c>
      <c r="CL217" s="25">
        <v>17.137657996520026</v>
      </c>
      <c r="CM217" s="25">
        <v>30.830936218000002</v>
      </c>
      <c r="CN217" s="25">
        <v>13.236425578124821</v>
      </c>
      <c r="CO217" s="25">
        <v>9.6557881750391008</v>
      </c>
      <c r="CP217" s="25">
        <v>17.116141859801992</v>
      </c>
      <c r="CQ217" s="25">
        <v>30.858601605</v>
      </c>
      <c r="CR217" s="25">
        <v>13.234326744011254</v>
      </c>
      <c r="CS217" s="25">
        <v>9.6542571047742829</v>
      </c>
      <c r="CT217" s="25">
        <v>17.169278106329472</v>
      </c>
      <c r="CU217" s="25">
        <v>30.888613108000001</v>
      </c>
      <c r="CV217" s="25">
        <v>13.065400955897172</v>
      </c>
      <c r="CW217" s="25">
        <v>9.5310280942152108</v>
      </c>
      <c r="CX217" s="25">
        <v>17.048075945441589</v>
      </c>
      <c r="CY217" s="25">
        <v>31.003562289000001</v>
      </c>
      <c r="CZ217" s="25">
        <v>13.056571718803918</v>
      </c>
      <c r="DA217" s="25">
        <v>9.5245872886807792</v>
      </c>
      <c r="DB217" s="25">
        <v>16.844170456225292</v>
      </c>
      <c r="DC217" s="25">
        <v>31.127773446999999</v>
      </c>
      <c r="DD217" s="25">
        <v>12.930281618341249</v>
      </c>
      <c r="DE217" s="25">
        <v>9.4324604186678336</v>
      </c>
      <c r="DF217" s="25">
        <v>16.785686061346951</v>
      </c>
      <c r="DG217" s="25">
        <v>31.234173805000001</v>
      </c>
      <c r="DH217" s="25">
        <v>12.918034182219596</v>
      </c>
      <c r="DI217" s="25">
        <v>9.4235260845320798</v>
      </c>
      <c r="DJ217" s="25">
        <v>16.675735704580696</v>
      </c>
      <c r="DK217" s="25">
        <v>31.247910351999998</v>
      </c>
      <c r="DL217" s="25">
        <v>13.062747731274209</v>
      </c>
      <c r="DM217" s="25">
        <v>9.5290926037922929</v>
      </c>
      <c r="DN217" s="25">
        <v>16.838234113444841</v>
      </c>
      <c r="DO217" s="27">
        <v>30.797687211</v>
      </c>
      <c r="DP217" s="27">
        <v>13.16319212799081</v>
      </c>
      <c r="DQ217" s="27">
        <v>9.6023653927594239</v>
      </c>
      <c r="DR217" s="27">
        <v>17.261711788176747</v>
      </c>
      <c r="DS217" s="27">
        <v>30.696308727000002</v>
      </c>
      <c r="DT217" s="27">
        <v>13.162266325818111</v>
      </c>
      <c r="DU217" s="27">
        <v>9.6016900329639263</v>
      </c>
      <c r="DV217" s="27">
        <v>17.569593556939584</v>
      </c>
      <c r="DW217" s="27">
        <v>30.757142591000001</v>
      </c>
      <c r="DX217" s="27">
        <v>13.161209176761458</v>
      </c>
      <c r="DY217" s="27">
        <v>9.6009188574452615</v>
      </c>
      <c r="DZ217" s="27">
        <v>17.267268601133992</v>
      </c>
      <c r="EA217" s="27">
        <v>30.805800236</v>
      </c>
      <c r="EB217" s="27">
        <v>13.156916478126588</v>
      </c>
      <c r="EC217" s="27">
        <v>9.5977873935562421</v>
      </c>
      <c r="ED217" s="27">
        <v>17.09724337622692</v>
      </c>
      <c r="EE217" s="27">
        <v>30.854120577</v>
      </c>
      <c r="EF217" s="27">
        <v>13.152342444561381</v>
      </c>
      <c r="EG217" s="27">
        <v>9.5944506997524286</v>
      </c>
      <c r="EH217" s="27">
        <v>17.047907192672803</v>
      </c>
      <c r="EI217" s="27">
        <v>30.902595635000001</v>
      </c>
      <c r="EJ217" s="27">
        <v>13.147534511644237</v>
      </c>
      <c r="EK217" s="27">
        <v>9.5909433796278432</v>
      </c>
      <c r="EL217" s="27">
        <v>16.849413927667975</v>
      </c>
      <c r="EM217" s="27">
        <v>30.946727795000001</v>
      </c>
      <c r="EN217" s="27">
        <v>13.142455793559085</v>
      </c>
      <c r="EO217" s="27">
        <v>9.5872385254932038</v>
      </c>
      <c r="EP217" s="27">
        <v>16.66814629302494</v>
      </c>
      <c r="EQ217" s="27">
        <v>30.992123643999999</v>
      </c>
      <c r="ER217" s="27">
        <v>13.137166118125458</v>
      </c>
      <c r="ES217" s="27">
        <v>9.5833797809099064</v>
      </c>
      <c r="ET217" s="27">
        <v>16.604244139004361</v>
      </c>
      <c r="EU217" s="27">
        <v>31.038600176999999</v>
      </c>
      <c r="EV217" s="27">
        <v>13.131704563603398</v>
      </c>
      <c r="EW217" s="27">
        <v>9.5793956529245836</v>
      </c>
      <c r="EX217" s="27">
        <v>16.63446046291385</v>
      </c>
      <c r="EY217" s="27">
        <v>31.085493607</v>
      </c>
      <c r="EZ217" s="27">
        <v>12.945601906145589</v>
      </c>
      <c r="FA217" s="27">
        <v>9.4436363553243137</v>
      </c>
      <c r="FB217" s="27">
        <v>16.495814296134235</v>
      </c>
      <c r="FC217" s="27">
        <v>31.306042080000001</v>
      </c>
      <c r="FD217" s="27">
        <v>12.91211587463633</v>
      </c>
      <c r="FE217" s="27">
        <v>9.4192087615477558</v>
      </c>
      <c r="FF217" s="27">
        <v>16.180570997126516</v>
      </c>
      <c r="FG217" s="27">
        <v>31.499817513</v>
      </c>
      <c r="FH217" s="27">
        <v>12.981519043748635</v>
      </c>
      <c r="FI217" s="27">
        <v>9.4698374071492051</v>
      </c>
      <c r="FJ217" s="27">
        <v>16.076925674097936</v>
      </c>
      <c r="FK217" s="27">
        <v>31.553108480999999</v>
      </c>
      <c r="FL217" s="27">
        <v>12.953277592721353</v>
      </c>
      <c r="FM217" s="27">
        <v>9.4492356618165481</v>
      </c>
      <c r="FN217" s="27">
        <v>16.035490633417307</v>
      </c>
      <c r="FO217" s="27">
        <v>31.524802534999999</v>
      </c>
      <c r="FP217" s="27">
        <v>12.918320670422576</v>
      </c>
      <c r="FQ217" s="27">
        <v>9.4237350736875207</v>
      </c>
      <c r="FR217" s="27">
        <v>16.251775678715362</v>
      </c>
      <c r="FS217" s="28">
        <v>30.798364081999999</v>
      </c>
      <c r="FT217" s="28">
        <v>13.163100345133561</v>
      </c>
      <c r="FU217" s="28">
        <v>9.602298438442908</v>
      </c>
      <c r="FV217" s="28">
        <v>17.260798445413304</v>
      </c>
      <c r="FW217" s="28">
        <v>30.692352764999999</v>
      </c>
      <c r="FX217" s="28">
        <v>13.161872212133458</v>
      </c>
      <c r="FY217" s="28">
        <v>9.6014025325180228</v>
      </c>
      <c r="FZ217" s="28">
        <v>17.587562991633057</v>
      </c>
      <c r="GA217" s="28">
        <v>30.750547792999999</v>
      </c>
      <c r="GB217" s="28">
        <v>13.160276221126917</v>
      </c>
      <c r="GC217" s="28">
        <v>9.6002382792989422</v>
      </c>
      <c r="GD217" s="28">
        <v>17.30474812145296</v>
      </c>
      <c r="GE217" s="28">
        <v>30.797418628999999</v>
      </c>
      <c r="GF217" s="28">
        <v>13.154919243817758</v>
      </c>
      <c r="GG217" s="28">
        <v>9.5963304389344568</v>
      </c>
      <c r="GH217" s="28">
        <v>17.155830326543573</v>
      </c>
      <c r="GI217" s="28">
        <v>30.845858032999999</v>
      </c>
      <c r="GJ217" s="28">
        <v>13.148830111731852</v>
      </c>
      <c r="GK217" s="28">
        <v>9.5918885018537594</v>
      </c>
      <c r="GL217" s="28">
        <v>17.126709532834461</v>
      </c>
      <c r="GM217" s="28">
        <v>30.898303864999999</v>
      </c>
      <c r="GN217" s="28">
        <v>13.142029495513793</v>
      </c>
      <c r="GO217" s="28">
        <v>9.5869275470043007</v>
      </c>
      <c r="GP217" s="28">
        <v>16.947644854419316</v>
      </c>
      <c r="GQ217" s="28">
        <v>30.949597070999999</v>
      </c>
      <c r="GR217" s="28">
        <v>13.134372532281175</v>
      </c>
      <c r="GS217" s="28">
        <v>9.5813418989302139</v>
      </c>
      <c r="GT217" s="28">
        <v>16.788518970351852</v>
      </c>
      <c r="GU217" s="28">
        <v>31.007016141000001</v>
      </c>
      <c r="GV217" s="28">
        <v>13.12590355865402</v>
      </c>
      <c r="GW217" s="28">
        <v>9.5751639005785343</v>
      </c>
      <c r="GX217" s="28">
        <v>16.742152323440884</v>
      </c>
      <c r="GY217" s="28">
        <v>31.062829465</v>
      </c>
      <c r="GZ217" s="28">
        <v>13.116842943537161</v>
      </c>
      <c r="HA217" s="28">
        <v>9.5685543079972462</v>
      </c>
      <c r="HB217" s="28">
        <v>16.790607472675237</v>
      </c>
      <c r="HC217" s="28">
        <v>31.118671844000001</v>
      </c>
      <c r="HD217" s="28">
        <v>12.952166170416877</v>
      </c>
      <c r="HE217" s="28">
        <v>9.4484248947192171</v>
      </c>
      <c r="HF217" s="28">
        <v>16.676751415430662</v>
      </c>
      <c r="HG217" s="28">
        <v>31.377428618</v>
      </c>
      <c r="HH217" s="28">
        <v>12.893247584310862</v>
      </c>
      <c r="HI217" s="28">
        <v>9.4054446064491941</v>
      </c>
      <c r="HJ217" s="28">
        <v>16.502259028285067</v>
      </c>
      <c r="HK217" s="28">
        <v>31.810223311999998</v>
      </c>
      <c r="HL217" s="28">
        <v>12.730349249562428</v>
      </c>
      <c r="HM217" s="28">
        <v>9.286612539203114</v>
      </c>
      <c r="HN217" s="28">
        <v>15.771806880605107</v>
      </c>
      <c r="HO217" s="28">
        <v>32.049687824999999</v>
      </c>
      <c r="HP217" s="28">
        <v>12.685148885739288</v>
      </c>
      <c r="HQ217" s="28">
        <v>9.25363950309643</v>
      </c>
      <c r="HR217" s="28">
        <v>15.17578071296688</v>
      </c>
      <c r="HS217" s="28">
        <v>32.165242964000001</v>
      </c>
      <c r="HT217" s="28">
        <v>11.93977714750018</v>
      </c>
      <c r="HU217" s="28">
        <v>8.7099011974928473</v>
      </c>
      <c r="HV217" s="28">
        <v>14.911293231121078</v>
      </c>
      <c r="HW217" s="29">
        <v>30.794522793999999</v>
      </c>
      <c r="HX217" s="29">
        <v>13.163088155884076</v>
      </c>
      <c r="HY217" s="29">
        <v>9.6022895465551148</v>
      </c>
      <c r="HZ217" s="29">
        <v>17.269728847348485</v>
      </c>
      <c r="IA217" s="29">
        <v>30.684772971000001</v>
      </c>
      <c r="IB217" s="29">
        <v>13.162080016716159</v>
      </c>
      <c r="IC217" s="29">
        <v>9.6015541230679418</v>
      </c>
      <c r="ID217" s="29">
        <v>17.605183904442995</v>
      </c>
      <c r="IE217" s="29">
        <v>30.739177051999999</v>
      </c>
      <c r="IF217" s="29">
        <v>13.160822744466936</v>
      </c>
      <c r="IG217" s="29">
        <v>9.6006369604665132</v>
      </c>
      <c r="IH217" s="29">
        <v>17.331378492241036</v>
      </c>
      <c r="II217" s="29">
        <v>30.783021428000001</v>
      </c>
      <c r="IJ217" s="29">
        <v>13.153172026839528</v>
      </c>
      <c r="IK217" s="29">
        <v>9.5950558684744731</v>
      </c>
      <c r="IL217" s="29">
        <v>17.190051176717986</v>
      </c>
      <c r="IM217" s="29">
        <v>30.831509569000001</v>
      </c>
      <c r="IN217" s="29">
        <v>13.144848218884723</v>
      </c>
      <c r="IO217" s="29">
        <v>9.5889837664597035</v>
      </c>
      <c r="IP217" s="29">
        <v>17.15740568597516</v>
      </c>
      <c r="IQ217" s="29">
        <v>30.88916592</v>
      </c>
      <c r="IR217" s="29">
        <v>13.135780906464804</v>
      </c>
      <c r="IS217" s="29">
        <v>9.5823692882890761</v>
      </c>
      <c r="IT217" s="29">
        <v>16.96053939543302</v>
      </c>
      <c r="IU217" s="29">
        <v>30.947301015000001</v>
      </c>
      <c r="IV217" s="29">
        <v>13.126090800167422</v>
      </c>
      <c r="IW217" s="29">
        <v>9.5753004906556889</v>
      </c>
      <c r="IX217" s="29">
        <v>16.77731125369251</v>
      </c>
      <c r="IY217" s="29">
        <v>31.009997421000001</v>
      </c>
      <c r="IZ217" s="29">
        <v>13.115898089678884</v>
      </c>
      <c r="JA217" s="29">
        <v>9.5678650502623661</v>
      </c>
      <c r="JB217" s="29">
        <v>16.702790973205556</v>
      </c>
      <c r="JC217" s="29">
        <v>31.075407573</v>
      </c>
      <c r="JD217" s="29">
        <v>13.105245285760301</v>
      </c>
      <c r="JE217" s="29">
        <v>9.560093978117477</v>
      </c>
      <c r="JF217" s="29">
        <v>16.716130435525745</v>
      </c>
      <c r="JG217" s="29">
        <v>31.157836709000001</v>
      </c>
      <c r="JH217" s="29">
        <v>12.939227417000904</v>
      </c>
      <c r="JI217" s="29">
        <v>9.4389862542421259</v>
      </c>
      <c r="JJ217" s="29">
        <v>16.538446220290044</v>
      </c>
      <c r="JK217" s="29">
        <v>31.76096458</v>
      </c>
      <c r="JL217" s="29">
        <v>12.877792436495934</v>
      </c>
      <c r="JM217" s="29">
        <v>9.3941702912925802</v>
      </c>
      <c r="JN217" s="29">
        <v>15.265434882595207</v>
      </c>
      <c r="JO217" s="29">
        <v>32.219955558000002</v>
      </c>
      <c r="JP217" s="29">
        <v>12.171685265593894</v>
      </c>
      <c r="JQ217" s="29">
        <v>8.8790749409002476</v>
      </c>
      <c r="JR217" s="29">
        <v>14.328917931278674</v>
      </c>
      <c r="JS217" s="29">
        <v>32.456077604999997</v>
      </c>
      <c r="JT217" s="29">
        <v>12.135874083773071</v>
      </c>
      <c r="JU217" s="29">
        <v>8.85295118234332</v>
      </c>
      <c r="JV217" s="29">
        <v>13.639070639564158</v>
      </c>
      <c r="JW217" s="29">
        <v>32.388512757000001</v>
      </c>
      <c r="JX217" s="29">
        <v>11.937476491305178</v>
      </c>
      <c r="JY217" s="29">
        <v>8.7082229008294902</v>
      </c>
      <c r="JZ217" s="29">
        <v>13.918636698742533</v>
      </c>
    </row>
    <row r="218" spans="1:286" ht="15" thickBot="1" x14ac:dyDescent="0.35">
      <c r="A218" s="2"/>
      <c r="B218" s="74" t="s">
        <v>707</v>
      </c>
      <c r="C218" s="74" t="s">
        <v>505</v>
      </c>
      <c r="D218" s="74" t="s">
        <v>879</v>
      </c>
      <c r="E218" s="87">
        <v>378253</v>
      </c>
      <c r="F218" s="84">
        <v>397241</v>
      </c>
      <c r="G218" s="22">
        <v>30.036591079000001</v>
      </c>
      <c r="H218" s="22">
        <v>10.413703113830859</v>
      </c>
      <c r="I218" s="22">
        <v>7.5966514367046321</v>
      </c>
      <c r="J218" s="22">
        <v>17.620710186225246</v>
      </c>
      <c r="K218" s="22">
        <v>29.988540724</v>
      </c>
      <c r="L218" s="22">
        <v>10.41327335285613</v>
      </c>
      <c r="M218" s="22">
        <v>7.596337932056918</v>
      </c>
      <c r="N218" s="22">
        <v>16.99609802284715</v>
      </c>
      <c r="O218" s="22">
        <v>30.052141242000001</v>
      </c>
      <c r="P218" s="22">
        <v>10.41275335854397</v>
      </c>
      <c r="Q218" s="22">
        <v>7.5959586034458191</v>
      </c>
      <c r="R218" s="22">
        <v>15.736401210938329</v>
      </c>
      <c r="S218" s="22">
        <v>30.107462173999998</v>
      </c>
      <c r="T218" s="22">
        <v>10.407540997350617</v>
      </c>
      <c r="U218" s="22">
        <v>7.5921562585243949</v>
      </c>
      <c r="V218" s="22">
        <v>15.449822019552531</v>
      </c>
      <c r="W218" s="22">
        <v>30.162259576</v>
      </c>
      <c r="X218" s="22">
        <v>10.402182659303168</v>
      </c>
      <c r="Y218" s="22">
        <v>7.5882474255202697</v>
      </c>
      <c r="Z218" s="22">
        <v>15.238439827942409</v>
      </c>
      <c r="AA218" s="22">
        <v>30.217220672</v>
      </c>
      <c r="AB218" s="22">
        <v>10.396702337323795</v>
      </c>
      <c r="AC218" s="22">
        <v>7.5842496069361269</v>
      </c>
      <c r="AD218" s="22">
        <v>14.91588057056472</v>
      </c>
      <c r="AE218" s="22">
        <v>30.247105480999998</v>
      </c>
      <c r="AF218" s="22">
        <v>10.391093252431958</v>
      </c>
      <c r="AG218" s="22">
        <v>7.580157857600045</v>
      </c>
      <c r="AH218" s="22">
        <v>14.764059471785286</v>
      </c>
      <c r="AI218" s="22">
        <v>30.276995721999999</v>
      </c>
      <c r="AJ218" s="22">
        <v>10.385378709544247</v>
      </c>
      <c r="AK218" s="22">
        <v>7.5759891781242121</v>
      </c>
      <c r="AL218" s="22">
        <v>14.456614125916117</v>
      </c>
      <c r="AM218" s="22">
        <v>30.30466921</v>
      </c>
      <c r="AN218" s="22">
        <v>10.379593140183715</v>
      </c>
      <c r="AO218" s="22">
        <v>7.571768685825325</v>
      </c>
      <c r="AP218" s="22">
        <v>14.287882422532522</v>
      </c>
      <c r="AQ218" s="22">
        <v>30.329840026999999</v>
      </c>
      <c r="AR218" s="22">
        <v>9.7984543554185795</v>
      </c>
      <c r="AS218" s="22">
        <v>7.1478360332468673</v>
      </c>
      <c r="AT218" s="22">
        <v>14.010185858233584</v>
      </c>
      <c r="AU218" s="22">
        <v>30.427410337000001</v>
      </c>
      <c r="AV218" s="22">
        <v>9.7668244975505889</v>
      </c>
      <c r="AW218" s="22">
        <v>7.1247624922990269</v>
      </c>
      <c r="AX218" s="22">
        <v>12.582446280447543</v>
      </c>
      <c r="AY218" s="22">
        <v>30.482266027000001</v>
      </c>
      <c r="AZ218" s="22">
        <v>9.4114802617545426</v>
      </c>
      <c r="BA218" s="22">
        <v>6.8655438195677556</v>
      </c>
      <c r="BB218" s="22">
        <v>10.755497086068807</v>
      </c>
      <c r="BC218" s="22">
        <v>30.482841390000001</v>
      </c>
      <c r="BD218" s="22">
        <v>9.3980054172135432</v>
      </c>
      <c r="BE218" s="22">
        <v>6.8557141080786872</v>
      </c>
      <c r="BF218" s="22">
        <v>9.7067930371138971</v>
      </c>
      <c r="BG218" s="22">
        <v>30.452135962</v>
      </c>
      <c r="BH218" s="22">
        <v>9.1093903510684093</v>
      </c>
      <c r="BI218" s="22">
        <v>6.6451734355705501</v>
      </c>
      <c r="BJ218" s="22">
        <v>8.8245281049874222</v>
      </c>
      <c r="BK218" s="25">
        <v>30.052128603</v>
      </c>
      <c r="BL218" s="25">
        <v>10.413901568635737</v>
      </c>
      <c r="BM218" s="25">
        <v>7.5967962067218027</v>
      </c>
      <c r="BN218" s="25">
        <v>17.583118271687844</v>
      </c>
      <c r="BO218" s="25">
        <v>30.013270735999999</v>
      </c>
      <c r="BP218" s="25">
        <v>10.413741004879633</v>
      </c>
      <c r="BQ218" s="25">
        <v>7.596679077697174</v>
      </c>
      <c r="BR218" s="25">
        <v>17.403793448073486</v>
      </c>
      <c r="BS218" s="25">
        <v>30.053554833</v>
      </c>
      <c r="BT218" s="25">
        <v>10.413564889053593</v>
      </c>
      <c r="BU218" s="25">
        <v>7.5965506036540527</v>
      </c>
      <c r="BV218" s="25">
        <v>16.756423616942744</v>
      </c>
      <c r="BW218" s="25">
        <v>30.087623578999999</v>
      </c>
      <c r="BX218" s="25">
        <v>10.41203273808101</v>
      </c>
      <c r="BY218" s="25">
        <v>7.5954329208509321</v>
      </c>
      <c r="BZ218" s="25">
        <v>16.660573914811593</v>
      </c>
      <c r="CA218" s="25">
        <v>30.125059848999999</v>
      </c>
      <c r="CB218" s="25">
        <v>10.410463314828281</v>
      </c>
      <c r="CC218" s="25">
        <v>7.5942880484383704</v>
      </c>
      <c r="CD218" s="25">
        <v>16.55203095023974</v>
      </c>
      <c r="CE218" s="25">
        <v>30.160175348999999</v>
      </c>
      <c r="CF218" s="25">
        <v>10.408869270514026</v>
      </c>
      <c r="CG218" s="25">
        <v>7.5931252153042115</v>
      </c>
      <c r="CH218" s="25">
        <v>16.450370433651081</v>
      </c>
      <c r="CI218" s="25">
        <v>30.178459828000001</v>
      </c>
      <c r="CJ218" s="25">
        <v>10.407244547636672</v>
      </c>
      <c r="CK218" s="25">
        <v>7.5919400025853943</v>
      </c>
      <c r="CL218" s="25">
        <v>16.434305345576036</v>
      </c>
      <c r="CM218" s="25">
        <v>30.199918955000001</v>
      </c>
      <c r="CN218" s="25">
        <v>10.405592080879495</v>
      </c>
      <c r="CO218" s="25">
        <v>7.5907345510925115</v>
      </c>
      <c r="CP218" s="25">
        <v>16.266931935252785</v>
      </c>
      <c r="CQ218" s="25">
        <v>30.222860656000002</v>
      </c>
      <c r="CR218" s="25">
        <v>10.403918096839769</v>
      </c>
      <c r="CS218" s="25">
        <v>7.5895134030415825</v>
      </c>
      <c r="CT218" s="25">
        <v>16.230016229648211</v>
      </c>
      <c r="CU218" s="25">
        <v>30.247054239000001</v>
      </c>
      <c r="CV218" s="25">
        <v>10.105448717195436</v>
      </c>
      <c r="CW218" s="25">
        <v>7.3717841460325086</v>
      </c>
      <c r="CX218" s="25">
        <v>16.060317354296565</v>
      </c>
      <c r="CY218" s="25">
        <v>30.316940354</v>
      </c>
      <c r="CZ218" s="25">
        <v>10.101916184378013</v>
      </c>
      <c r="DA218" s="25">
        <v>7.3692072125239045</v>
      </c>
      <c r="DB218" s="25">
        <v>15.330863447735164</v>
      </c>
      <c r="DC218" s="25">
        <v>30.352706526999999</v>
      </c>
      <c r="DD218" s="25">
        <v>9.7901450935153633</v>
      </c>
      <c r="DE218" s="25">
        <v>7.1417745423742121</v>
      </c>
      <c r="DF218" s="25">
        <v>14.633797450885154</v>
      </c>
      <c r="DG218" s="25">
        <v>30.376713579</v>
      </c>
      <c r="DH218" s="25">
        <v>9.7871388778283901</v>
      </c>
      <c r="DI218" s="25">
        <v>7.1395815498846185</v>
      </c>
      <c r="DJ218" s="25">
        <v>14.013055626637179</v>
      </c>
      <c r="DK218" s="25">
        <v>30.368113494999999</v>
      </c>
      <c r="DL218" s="25">
        <v>9.7505631034753755</v>
      </c>
      <c r="DM218" s="25">
        <v>7.1129000317204998</v>
      </c>
      <c r="DN218" s="25">
        <v>13.705204860412982</v>
      </c>
      <c r="DO218" s="27">
        <v>30.036136929000001</v>
      </c>
      <c r="DP218" s="27">
        <v>10.413730577767284</v>
      </c>
      <c r="DQ218" s="27">
        <v>7.5966714712638872</v>
      </c>
      <c r="DR218" s="27">
        <v>17.622137101024748</v>
      </c>
      <c r="DS218" s="27">
        <v>29.982020901999999</v>
      </c>
      <c r="DT218" s="27">
        <v>10.413392422949963</v>
      </c>
      <c r="DU218" s="27">
        <v>7.5964247920326144</v>
      </c>
      <c r="DV218" s="27">
        <v>17.027041171753446</v>
      </c>
      <c r="DW218" s="27">
        <v>30.037966880999999</v>
      </c>
      <c r="DX218" s="27">
        <v>10.413027919458598</v>
      </c>
      <c r="DY218" s="27">
        <v>7.5961588918104646</v>
      </c>
      <c r="DZ218" s="27">
        <v>15.829263611913172</v>
      </c>
      <c r="EA218" s="27">
        <v>30.086555860000001</v>
      </c>
      <c r="EB218" s="27">
        <v>10.408039282182381</v>
      </c>
      <c r="EC218" s="27">
        <v>7.5925197503717934</v>
      </c>
      <c r="ED218" s="27">
        <v>15.589351283372199</v>
      </c>
      <c r="EE218" s="27">
        <v>30.134452217</v>
      </c>
      <c r="EF218" s="27">
        <v>10.402987654206624</v>
      </c>
      <c r="EG218" s="27">
        <v>7.588834658094795</v>
      </c>
      <c r="EH218" s="27">
        <v>15.422506399192978</v>
      </c>
      <c r="EI218" s="27">
        <v>30.181730619</v>
      </c>
      <c r="EJ218" s="27">
        <v>10.397884790181072</v>
      </c>
      <c r="EK218" s="27">
        <v>7.5851121898328051</v>
      </c>
      <c r="EL218" s="27">
        <v>15.163426206121398</v>
      </c>
      <c r="EM218" s="27">
        <v>30.224663832000001</v>
      </c>
      <c r="EN218" s="27">
        <v>10.392728967519501</v>
      </c>
      <c r="EO218" s="27">
        <v>7.5813510889831566</v>
      </c>
      <c r="EP218" s="27">
        <v>15.070369475538431</v>
      </c>
      <c r="EQ218" s="27">
        <v>30.258419337999999</v>
      </c>
      <c r="ER218" s="27">
        <v>10.387535368679753</v>
      </c>
      <c r="ES218" s="27">
        <v>7.5775624309374665</v>
      </c>
      <c r="ET218" s="27">
        <v>14.840481996277711</v>
      </c>
      <c r="EU218" s="27">
        <v>30.282320115000001</v>
      </c>
      <c r="EV218" s="27">
        <v>10.382312372141049</v>
      </c>
      <c r="EW218" s="27">
        <v>7.5737523276796788</v>
      </c>
      <c r="EX218" s="27">
        <v>14.730370937593959</v>
      </c>
      <c r="EY218" s="27">
        <v>30.303946937999999</v>
      </c>
      <c r="EZ218" s="27">
        <v>9.8304999103364814</v>
      </c>
      <c r="FA218" s="27">
        <v>7.1712128194050742</v>
      </c>
      <c r="FB218" s="27">
        <v>14.520469078120886</v>
      </c>
      <c r="FC218" s="27">
        <v>30.380262273</v>
      </c>
      <c r="FD218" s="27">
        <v>9.8023008261670128</v>
      </c>
      <c r="FE218" s="27">
        <v>7.1506419801053411</v>
      </c>
      <c r="FF218" s="27">
        <v>13.45425805529802</v>
      </c>
      <c r="FG218" s="27">
        <v>30.430845822000002</v>
      </c>
      <c r="FH218" s="27">
        <v>9.4760664905253513</v>
      </c>
      <c r="FI218" s="27">
        <v>6.9126585742539586</v>
      </c>
      <c r="FJ218" s="27">
        <v>12.553018251007389</v>
      </c>
      <c r="FK218" s="27">
        <v>30.434892613999999</v>
      </c>
      <c r="FL218" s="27">
        <v>9.4660752252172937</v>
      </c>
      <c r="FM218" s="27">
        <v>6.9053700853151723</v>
      </c>
      <c r="FN218" s="27">
        <v>12.285658690415332</v>
      </c>
      <c r="FO218" s="27">
        <v>30.407147453</v>
      </c>
      <c r="FP218" s="27">
        <v>9.4393233910993981</v>
      </c>
      <c r="FQ218" s="27">
        <v>6.8858549947787155</v>
      </c>
      <c r="FR218" s="27">
        <v>12.183732459636696</v>
      </c>
      <c r="FS218" s="28">
        <v>30.036681440999999</v>
      </c>
      <c r="FT218" s="28">
        <v>10.413703111853645</v>
      </c>
      <c r="FU218" s="28">
        <v>7.5966514352622827</v>
      </c>
      <c r="FV218" s="28">
        <v>17.620533454053799</v>
      </c>
      <c r="FW218" s="28">
        <v>29.98199086</v>
      </c>
      <c r="FX218" s="28">
        <v>10.413273342577856</v>
      </c>
      <c r="FY218" s="28">
        <v>7.5963379245590597</v>
      </c>
      <c r="FZ218" s="28">
        <v>17.022949682967003</v>
      </c>
      <c r="GA218" s="28">
        <v>30.039020377</v>
      </c>
      <c r="GB218" s="28">
        <v>10.412753337591461</v>
      </c>
      <c r="GC218" s="28">
        <v>7.5959585881612561</v>
      </c>
      <c r="GD218" s="28">
        <v>15.791903572718953</v>
      </c>
      <c r="GE218" s="28">
        <v>30.087814083000001</v>
      </c>
      <c r="GF218" s="28">
        <v>10.407255788121949</v>
      </c>
      <c r="GG218" s="28">
        <v>7.5919482023629081</v>
      </c>
      <c r="GH218" s="28">
        <v>15.533914621425145</v>
      </c>
      <c r="GI218" s="28">
        <v>30.13621844</v>
      </c>
      <c r="GJ218" s="28">
        <v>10.401612256897028</v>
      </c>
      <c r="GK218" s="28">
        <v>7.5878313249064204</v>
      </c>
      <c r="GL218" s="28">
        <v>15.351943823680637</v>
      </c>
      <c r="GM218" s="28">
        <v>30.180090787000001</v>
      </c>
      <c r="GN218" s="28">
        <v>10.395846743852045</v>
      </c>
      <c r="GO218" s="28">
        <v>7.58362546341049</v>
      </c>
      <c r="GP218" s="28">
        <v>15.059537433856985</v>
      </c>
      <c r="GQ218" s="28">
        <v>30.202098884999998</v>
      </c>
      <c r="GR218" s="28">
        <v>10.38995246403433</v>
      </c>
      <c r="GS218" s="28">
        <v>7.579325668346609</v>
      </c>
      <c r="GT218" s="28">
        <v>14.93705651506589</v>
      </c>
      <c r="GU218" s="28">
        <v>30.223856861999998</v>
      </c>
      <c r="GV218" s="28">
        <v>10.383952729120148</v>
      </c>
      <c r="GW218" s="28">
        <v>7.5749489452580523</v>
      </c>
      <c r="GX218" s="28">
        <v>14.660339961238655</v>
      </c>
      <c r="GY218" s="28">
        <v>30.243305192000001</v>
      </c>
      <c r="GZ218" s="28">
        <v>10.377881965534561</v>
      </c>
      <c r="HA218" s="28">
        <v>7.5705204077426043</v>
      </c>
      <c r="HB218" s="28">
        <v>14.523234680175566</v>
      </c>
      <c r="HC218" s="28">
        <v>30.260319966000001</v>
      </c>
      <c r="HD218" s="28">
        <v>9.8267731094868456</v>
      </c>
      <c r="HE218" s="28">
        <v>7.1684941700716678</v>
      </c>
      <c r="HF218" s="28">
        <v>14.276794956840915</v>
      </c>
      <c r="HG218" s="28">
        <v>30.313410743999999</v>
      </c>
      <c r="HH218" s="28">
        <v>9.7937173188540854</v>
      </c>
      <c r="HI218" s="28">
        <v>7.1443804310244845</v>
      </c>
      <c r="HJ218" s="28">
        <v>13.022186346962391</v>
      </c>
      <c r="HK218" s="28">
        <v>30.320670294999999</v>
      </c>
      <c r="HL218" s="28">
        <v>9.3713059536976253</v>
      </c>
      <c r="HM218" s="28">
        <v>6.8362372211672433</v>
      </c>
      <c r="HN218" s="28">
        <v>11.421756891417346</v>
      </c>
      <c r="HO218" s="28">
        <v>30.27162208</v>
      </c>
      <c r="HP218" s="28">
        <v>9.3572904286779242</v>
      </c>
      <c r="HQ218" s="28">
        <v>6.8260130907965904</v>
      </c>
      <c r="HR218" s="28">
        <v>10.61337197955077</v>
      </c>
      <c r="HS218" s="28">
        <v>30.189753304</v>
      </c>
      <c r="HT218" s="28">
        <v>9.0279893588880391</v>
      </c>
      <c r="HU218" s="28">
        <v>6.5857925450807011</v>
      </c>
      <c r="HV218" s="28">
        <v>10.015454986538273</v>
      </c>
      <c r="HW218" s="29">
        <v>30.032957346</v>
      </c>
      <c r="HX218" s="29">
        <v>10.413730552057615</v>
      </c>
      <c r="HY218" s="29">
        <v>7.5966714525090415</v>
      </c>
      <c r="HZ218" s="29">
        <v>17.624458935658438</v>
      </c>
      <c r="IA218" s="29">
        <v>29.974286162999999</v>
      </c>
      <c r="IB218" s="29">
        <v>10.413392374811178</v>
      </c>
      <c r="IC218" s="29">
        <v>7.5964247569160408</v>
      </c>
      <c r="ID218" s="29">
        <v>17.031015996892698</v>
      </c>
      <c r="IE218" s="29">
        <v>30.027062836999999</v>
      </c>
      <c r="IF218" s="29">
        <v>10.4127891454857</v>
      </c>
      <c r="IG218" s="29">
        <v>7.5959847095215682</v>
      </c>
      <c r="IH218" s="29">
        <v>15.797873276256135</v>
      </c>
      <c r="II218" s="29">
        <v>30.07132301</v>
      </c>
      <c r="IJ218" s="29">
        <v>10.402797063543076</v>
      </c>
      <c r="IK218" s="29">
        <v>7.5886956248592368</v>
      </c>
      <c r="IL218" s="29">
        <v>15.544812403345979</v>
      </c>
      <c r="IM218" s="29">
        <v>30.116994903999998</v>
      </c>
      <c r="IN218" s="29">
        <v>10.391987920481528</v>
      </c>
      <c r="IO218" s="29">
        <v>7.5808105054861858</v>
      </c>
      <c r="IP218" s="29">
        <v>15.35293771065054</v>
      </c>
      <c r="IQ218" s="29">
        <v>30.166224958000001</v>
      </c>
      <c r="IR218" s="29">
        <v>10.380158874913581</v>
      </c>
      <c r="IS218" s="29">
        <v>7.5721813814343166</v>
      </c>
      <c r="IT218" s="29">
        <v>15.044680270340907</v>
      </c>
      <c r="IU218" s="29">
        <v>30.19730272</v>
      </c>
      <c r="IV218" s="29">
        <v>10.367673460681058</v>
      </c>
      <c r="IW218" s="29">
        <v>7.563073445579934</v>
      </c>
      <c r="IX218" s="29">
        <v>14.902677199265078</v>
      </c>
      <c r="IY218" s="29">
        <v>30.223859682000001</v>
      </c>
      <c r="IZ218" s="29">
        <v>10.354571312223635</v>
      </c>
      <c r="JA218" s="29">
        <v>7.5535156106949746</v>
      </c>
      <c r="JB218" s="29">
        <v>14.603457562751945</v>
      </c>
      <c r="JC218" s="29">
        <v>30.249734271000001</v>
      </c>
      <c r="JD218" s="29">
        <v>10.340901517525882</v>
      </c>
      <c r="JE218" s="29">
        <v>7.5435436857807492</v>
      </c>
      <c r="JF218" s="29">
        <v>14.42597325843769</v>
      </c>
      <c r="JG218" s="29">
        <v>30.274756765999999</v>
      </c>
      <c r="JH218" s="29">
        <v>9.7897967029872905</v>
      </c>
      <c r="JI218" s="29">
        <v>7.1415203963344531</v>
      </c>
      <c r="JJ218" s="29">
        <v>14.147477206533306</v>
      </c>
      <c r="JK218" s="29">
        <v>30.392825142</v>
      </c>
      <c r="JL218" s="29">
        <v>9.7163389712970591</v>
      </c>
      <c r="JM218" s="29">
        <v>7.0879340037820739</v>
      </c>
      <c r="JN218" s="29">
        <v>11.692219374191673</v>
      </c>
      <c r="JO218" s="29">
        <v>30.448176873000001</v>
      </c>
      <c r="JP218" s="29">
        <v>8.9846336518858987</v>
      </c>
      <c r="JQ218" s="29">
        <v>6.5541651604426931</v>
      </c>
      <c r="JR218" s="29">
        <v>9.979256627368926</v>
      </c>
      <c r="JS218" s="29">
        <v>30.445043767000001</v>
      </c>
      <c r="JT218" s="29">
        <v>8.9637335512263068</v>
      </c>
      <c r="JU218" s="29">
        <v>6.5389188279932791</v>
      </c>
      <c r="JV218" s="29">
        <v>9.0376249074642132</v>
      </c>
      <c r="JW218" s="29">
        <v>30.402921137</v>
      </c>
      <c r="JX218" s="29">
        <v>8.8909391567391971</v>
      </c>
      <c r="JY218" s="29">
        <v>6.485816330695263</v>
      </c>
      <c r="JZ218" s="29">
        <v>9.0655735956892869</v>
      </c>
    </row>
    <row r="219" spans="1:286" ht="15" thickBot="1" x14ac:dyDescent="0.35">
      <c r="A219" s="2"/>
      <c r="B219" s="74" t="s">
        <v>708</v>
      </c>
      <c r="C219" s="74" t="s">
        <v>699</v>
      </c>
      <c r="D219" s="74" t="s">
        <v>882</v>
      </c>
      <c r="E219" s="87">
        <v>384762</v>
      </c>
      <c r="F219" s="84">
        <v>396769</v>
      </c>
      <c r="G219" s="22">
        <v>32.672658810000001</v>
      </c>
      <c r="H219" s="22">
        <v>13.056943330847147</v>
      </c>
      <c r="I219" s="22">
        <v>9.5248583744925455</v>
      </c>
      <c r="J219" s="22">
        <v>13.896332003597884</v>
      </c>
      <c r="K219" s="22">
        <v>32.517751572999998</v>
      </c>
      <c r="L219" s="22">
        <v>10.993730312653902</v>
      </c>
      <c r="M219" s="22">
        <v>8.0197732028143935</v>
      </c>
      <c r="N219" s="22">
        <v>14.010711189784988</v>
      </c>
      <c r="O219" s="22">
        <v>32.625939873999997</v>
      </c>
      <c r="P219" s="22">
        <v>10.993550477672759</v>
      </c>
      <c r="Q219" s="22">
        <v>8.0196420156994037</v>
      </c>
      <c r="R219" s="22">
        <v>13.482724930197376</v>
      </c>
      <c r="S219" s="22">
        <v>32.705808719000004</v>
      </c>
      <c r="T219" s="22">
        <v>10.992794268063497</v>
      </c>
      <c r="U219" s="22">
        <v>8.0190903713177786</v>
      </c>
      <c r="V219" s="22">
        <v>13.195893102785016</v>
      </c>
      <c r="W219" s="22">
        <v>32.780282765999999</v>
      </c>
      <c r="X219" s="22">
        <v>10.991951051003042</v>
      </c>
      <c r="Y219" s="22">
        <v>8.01847525621187</v>
      </c>
      <c r="Z219" s="22">
        <v>12.965257844076836</v>
      </c>
      <c r="AA219" s="22">
        <v>32.849960463000002</v>
      </c>
      <c r="AB219" s="22">
        <v>10.991022811083088</v>
      </c>
      <c r="AC219" s="22">
        <v>8.0177981181136886</v>
      </c>
      <c r="AD219" s="22">
        <v>12.874674988676068</v>
      </c>
      <c r="AE219" s="22">
        <v>32.913227517999999</v>
      </c>
      <c r="AF219" s="22">
        <v>10.989990109642045</v>
      </c>
      <c r="AG219" s="22">
        <v>8.0170447767902413</v>
      </c>
      <c r="AH219" s="22">
        <v>12.558251581669206</v>
      </c>
      <c r="AI219" s="22">
        <v>32.970293740000002</v>
      </c>
      <c r="AJ219" s="22">
        <v>10.988858674839996</v>
      </c>
      <c r="AK219" s="22">
        <v>8.0162194108545517</v>
      </c>
      <c r="AL219" s="22">
        <v>12.432665567387167</v>
      </c>
      <c r="AM219" s="22">
        <v>33.019434232000002</v>
      </c>
      <c r="AN219" s="22">
        <v>10.987654554869033</v>
      </c>
      <c r="AO219" s="22">
        <v>8.0153410221001007</v>
      </c>
      <c r="AP219" s="22">
        <v>12.362108655829763</v>
      </c>
      <c r="AQ219" s="22">
        <v>33.062444126000003</v>
      </c>
      <c r="AR219" s="22">
        <v>10.51246885381464</v>
      </c>
      <c r="AS219" s="22">
        <v>7.6686996689562799</v>
      </c>
      <c r="AT219" s="22">
        <v>12.07791383255748</v>
      </c>
      <c r="AU219" s="22">
        <v>33.214245089999999</v>
      </c>
      <c r="AV219" s="22">
        <v>10.53820825377829</v>
      </c>
      <c r="AW219" s="22">
        <v>7.6874762028728343</v>
      </c>
      <c r="AX219" s="22">
        <v>11.827199852392475</v>
      </c>
      <c r="AY219" s="22">
        <v>33.293151961</v>
      </c>
      <c r="AZ219" s="22">
        <v>10.329594911296468</v>
      </c>
      <c r="BA219" s="22">
        <v>7.5352956739526746</v>
      </c>
      <c r="BB219" s="22">
        <v>10.504364193806111</v>
      </c>
      <c r="BC219" s="22">
        <v>33.321961360000003</v>
      </c>
      <c r="BD219" s="22">
        <v>11.130975485565447</v>
      </c>
      <c r="BE219" s="22">
        <v>8.1198916456567432</v>
      </c>
      <c r="BF219" s="22">
        <v>9.3186326950013054</v>
      </c>
      <c r="BG219" s="22">
        <v>33.313373110000001</v>
      </c>
      <c r="BH219" s="22">
        <v>11.505941824699439</v>
      </c>
      <c r="BI219" s="22">
        <v>8.3934243695842117</v>
      </c>
      <c r="BJ219" s="22">
        <v>8.2482137084100415</v>
      </c>
      <c r="BK219" s="25">
        <v>32.690541848999999</v>
      </c>
      <c r="BL219" s="25">
        <v>13.057002912068857</v>
      </c>
      <c r="BM219" s="25">
        <v>9.5249018381642632</v>
      </c>
      <c r="BN219" s="25">
        <v>13.855083897920561</v>
      </c>
      <c r="BO219" s="25">
        <v>32.550917358</v>
      </c>
      <c r="BP219" s="25">
        <v>10.993880340347129</v>
      </c>
      <c r="BQ219" s="25">
        <v>8.0198826459278418</v>
      </c>
      <c r="BR219" s="25">
        <v>14.058223418819432</v>
      </c>
      <c r="BS219" s="25">
        <v>32.592652532999999</v>
      </c>
      <c r="BT219" s="25">
        <v>10.99382794712813</v>
      </c>
      <c r="BU219" s="25">
        <v>8.0198444258040276</v>
      </c>
      <c r="BV219" s="25">
        <v>13.805814094993945</v>
      </c>
      <c r="BW219" s="25">
        <v>32.610192771999998</v>
      </c>
      <c r="BX219" s="25">
        <v>10.993615813658227</v>
      </c>
      <c r="BY219" s="25">
        <v>8.0196896773911615</v>
      </c>
      <c r="BZ219" s="25">
        <v>13.683429487687523</v>
      </c>
      <c r="CA219" s="25">
        <v>32.629672083999999</v>
      </c>
      <c r="CB219" s="25">
        <v>10.993388668021847</v>
      </c>
      <c r="CC219" s="25">
        <v>8.0195239778118594</v>
      </c>
      <c r="CD219" s="25">
        <v>13.596486112666287</v>
      </c>
      <c r="CE219" s="25">
        <v>32.651974183</v>
      </c>
      <c r="CF219" s="25">
        <v>10.993149130154601</v>
      </c>
      <c r="CG219" s="25">
        <v>8.0193492382726692</v>
      </c>
      <c r="CH219" s="25">
        <v>13.631266207754001</v>
      </c>
      <c r="CI219" s="25">
        <v>32.675341008000004</v>
      </c>
      <c r="CJ219" s="25">
        <v>10.992893617464786</v>
      </c>
      <c r="CK219" s="25">
        <v>8.0191628453228265</v>
      </c>
      <c r="CL219" s="25">
        <v>13.429874095393899</v>
      </c>
      <c r="CM219" s="25">
        <v>32.699801215000001</v>
      </c>
      <c r="CN219" s="25">
        <v>10.992623183985129</v>
      </c>
      <c r="CO219" s="25">
        <v>8.0189655678645284</v>
      </c>
      <c r="CP219" s="25">
        <v>13.393076969454498</v>
      </c>
      <c r="CQ219" s="25">
        <v>32.723695851999999</v>
      </c>
      <c r="CR219" s="25">
        <v>10.992341302566313</v>
      </c>
      <c r="CS219" s="25">
        <v>8.0187599392939983</v>
      </c>
      <c r="CT219" s="25">
        <v>13.391381231009692</v>
      </c>
      <c r="CU219" s="25">
        <v>32.748574875000003</v>
      </c>
      <c r="CV219" s="25">
        <v>10.770264309672902</v>
      </c>
      <c r="CW219" s="25">
        <v>7.8567578648463261</v>
      </c>
      <c r="CX219" s="25">
        <v>13.176157438028817</v>
      </c>
      <c r="CY219" s="25">
        <v>32.844326549999998</v>
      </c>
      <c r="CZ219" s="25">
        <v>10.795734743948135</v>
      </c>
      <c r="DA219" s="25">
        <v>7.8753381920378578</v>
      </c>
      <c r="DB219" s="25">
        <v>13.111595544342368</v>
      </c>
      <c r="DC219" s="25">
        <v>32.888134471000001</v>
      </c>
      <c r="DD219" s="25">
        <v>10.959051834562214</v>
      </c>
      <c r="DE219" s="25">
        <v>7.9944757358577965</v>
      </c>
      <c r="DF219" s="25">
        <v>12.878850802134933</v>
      </c>
      <c r="DG219" s="25">
        <v>32.901690590000001</v>
      </c>
      <c r="DH219" s="25">
        <v>11.597005681155599</v>
      </c>
      <c r="DI219" s="25">
        <v>8.459854185031972</v>
      </c>
      <c r="DJ219" s="25">
        <v>12.705256968372188</v>
      </c>
      <c r="DK219" s="25">
        <v>32.882329374999998</v>
      </c>
      <c r="DL219" s="25">
        <v>12.087894829815102</v>
      </c>
      <c r="DM219" s="25">
        <v>8.8179509845723913</v>
      </c>
      <c r="DN219" s="25">
        <v>12.636731698884704</v>
      </c>
      <c r="DO219" s="27">
        <v>32.672645750000001</v>
      </c>
      <c r="DP219" s="27">
        <v>13.056954095088976</v>
      </c>
      <c r="DQ219" s="27">
        <v>9.5248662268570943</v>
      </c>
      <c r="DR219" s="27">
        <v>13.896508013448756</v>
      </c>
      <c r="DS219" s="27">
        <v>32.517596449000003</v>
      </c>
      <c r="DT219" s="27">
        <v>10.993776504306455</v>
      </c>
      <c r="DU219" s="27">
        <v>8.0198068989818267</v>
      </c>
      <c r="DV219" s="27">
        <v>14.024694214757364</v>
      </c>
      <c r="DW219" s="27">
        <v>32.625594992000003</v>
      </c>
      <c r="DX219" s="27">
        <v>10.993660014995561</v>
      </c>
      <c r="DY219" s="27">
        <v>8.0197219216513531</v>
      </c>
      <c r="DZ219" s="27">
        <v>13.510882366426284</v>
      </c>
      <c r="EA219" s="27">
        <v>32.705298624000001</v>
      </c>
      <c r="EB219" s="27">
        <v>10.993002127637903</v>
      </c>
      <c r="EC219" s="27">
        <v>8.0192420019833826</v>
      </c>
      <c r="ED219" s="27">
        <v>13.237612859304361</v>
      </c>
      <c r="EE219" s="27">
        <v>32.779605031000003</v>
      </c>
      <c r="EF219" s="27">
        <v>10.992310580904242</v>
      </c>
      <c r="EG219" s="27">
        <v>8.0187375282692397</v>
      </c>
      <c r="EH219" s="27">
        <v>13.021831079188123</v>
      </c>
      <c r="EI219" s="27">
        <v>32.849100515000003</v>
      </c>
      <c r="EJ219" s="27">
        <v>10.991591696348921</v>
      </c>
      <c r="EK219" s="27">
        <v>8.0182131119948075</v>
      </c>
      <c r="EL219" s="27">
        <v>12.949310879869095</v>
      </c>
      <c r="EM219" s="27">
        <v>32.912165465999998</v>
      </c>
      <c r="EN219" s="27">
        <v>10.99083900987933</v>
      </c>
      <c r="EO219" s="27">
        <v>8.0176640376945212</v>
      </c>
      <c r="EP219" s="27">
        <v>12.64748688486757</v>
      </c>
      <c r="EQ219" s="27">
        <v>32.968974338999999</v>
      </c>
      <c r="ER219" s="27">
        <v>10.990060987595148</v>
      </c>
      <c r="ES219" s="27">
        <v>8.0170964812702294</v>
      </c>
      <c r="ET219" s="27">
        <v>12.535903083255306</v>
      </c>
      <c r="EU219" s="27">
        <v>33.017868796999998</v>
      </c>
      <c r="EV219" s="27">
        <v>10.989261499805242</v>
      </c>
      <c r="EW219" s="27">
        <v>8.0165132660583662</v>
      </c>
      <c r="EX219" s="27">
        <v>12.478590769744802</v>
      </c>
      <c r="EY219" s="27">
        <v>33.060645364000003</v>
      </c>
      <c r="EZ219" s="27">
        <v>10.519329356210067</v>
      </c>
      <c r="FA219" s="27">
        <v>7.6737043099383637</v>
      </c>
      <c r="FB219" s="27">
        <v>12.20899895676075</v>
      </c>
      <c r="FC219" s="27">
        <v>33.210989189000003</v>
      </c>
      <c r="FD219" s="27">
        <v>10.548011946306739</v>
      </c>
      <c r="FE219" s="27">
        <v>7.694627860080379</v>
      </c>
      <c r="FF219" s="27">
        <v>12.00838139290312</v>
      </c>
      <c r="FG219" s="27">
        <v>33.289502519000003</v>
      </c>
      <c r="FH219" s="27">
        <v>10.759514666424575</v>
      </c>
      <c r="FI219" s="27">
        <v>7.8489161497586348</v>
      </c>
      <c r="FJ219" s="27">
        <v>11.67112057524305</v>
      </c>
      <c r="FK219" s="27">
        <v>33.318466448999999</v>
      </c>
      <c r="FL219" s="27">
        <v>11.562878291208008</v>
      </c>
      <c r="FM219" s="27">
        <v>8.4349587292039665</v>
      </c>
      <c r="FN219" s="27">
        <v>11.463822535316165</v>
      </c>
      <c r="FO219" s="27">
        <v>33.310007812000002</v>
      </c>
      <c r="FP219" s="27">
        <v>12.226115851705146</v>
      </c>
      <c r="FQ219" s="27">
        <v>8.9187812956582917</v>
      </c>
      <c r="FR219" s="27">
        <v>11.372449988287304</v>
      </c>
      <c r="FS219" s="28">
        <v>32.672729447999998</v>
      </c>
      <c r="FT219" s="28">
        <v>13.056943330590547</v>
      </c>
      <c r="FU219" s="28">
        <v>9.5248583743053583</v>
      </c>
      <c r="FV219" s="28">
        <v>13.896451986333899</v>
      </c>
      <c r="FW219" s="28">
        <v>32.502382949000001</v>
      </c>
      <c r="FX219" s="28">
        <v>10.993730311572222</v>
      </c>
      <c r="FY219" s="28">
        <v>8.0197732020253234</v>
      </c>
      <c r="FZ219" s="28">
        <v>14.046852105483353</v>
      </c>
      <c r="GA219" s="28">
        <v>32.594944724000001</v>
      </c>
      <c r="GB219" s="28">
        <v>10.993550475422564</v>
      </c>
      <c r="GC219" s="28">
        <v>8.0196420140579185</v>
      </c>
      <c r="GD219" s="28">
        <v>13.556199508454762</v>
      </c>
      <c r="GE219" s="28">
        <v>32.658878964000003</v>
      </c>
      <c r="GF219" s="28">
        <v>10.992761120500207</v>
      </c>
      <c r="GG219" s="28">
        <v>8.0190661906318557</v>
      </c>
      <c r="GH219" s="28">
        <v>13.308165910568038</v>
      </c>
      <c r="GI219" s="28">
        <v>32.717451066999999</v>
      </c>
      <c r="GJ219" s="28">
        <v>10.991884617250372</v>
      </c>
      <c r="GK219" s="28">
        <v>8.0184267937142231</v>
      </c>
      <c r="GL219" s="28">
        <v>13.116936099360975</v>
      </c>
      <c r="GM219" s="28">
        <v>32.771786798000001</v>
      </c>
      <c r="GN219" s="28">
        <v>10.99092305770486</v>
      </c>
      <c r="GO219" s="28">
        <v>8.0177253494130891</v>
      </c>
      <c r="GP219" s="28">
        <v>13.064132761214134</v>
      </c>
      <c r="GQ219" s="28">
        <v>32.818556466000004</v>
      </c>
      <c r="GR219" s="28">
        <v>10.98985694062582</v>
      </c>
      <c r="GS219" s="28">
        <v>8.0169476318469499</v>
      </c>
      <c r="GT219" s="28">
        <v>12.790734929945755</v>
      </c>
      <c r="GU219" s="28">
        <v>32.858337042999999</v>
      </c>
      <c r="GV219" s="28">
        <v>10.988692086291351</v>
      </c>
      <c r="GW219" s="28">
        <v>8.0160978868276445</v>
      </c>
      <c r="GX219" s="28">
        <v>12.706529729483806</v>
      </c>
      <c r="GY219" s="28">
        <v>32.889391388</v>
      </c>
      <c r="GZ219" s="28">
        <v>10.98745451578654</v>
      </c>
      <c r="HA219" s="28">
        <v>8.0151950963744678</v>
      </c>
      <c r="HB219" s="28">
        <v>12.678074794188452</v>
      </c>
      <c r="HC219" s="28">
        <v>32.913234996</v>
      </c>
      <c r="HD219" s="28">
        <v>10.519415337865926</v>
      </c>
      <c r="HE219" s="28">
        <v>7.6737670323592333</v>
      </c>
      <c r="HF219" s="28">
        <v>12.44359640275597</v>
      </c>
      <c r="HG219" s="28">
        <v>32.958110806999997</v>
      </c>
      <c r="HH219" s="28">
        <v>10.544988418649696</v>
      </c>
      <c r="HI219" s="28">
        <v>7.6924222387496446</v>
      </c>
      <c r="HJ219" s="28">
        <v>12.436619012112837</v>
      </c>
      <c r="HK219" s="28">
        <v>32.922274686999998</v>
      </c>
      <c r="HL219" s="28">
        <v>10.530747771286563</v>
      </c>
      <c r="HM219" s="28">
        <v>7.682033884763726</v>
      </c>
      <c r="HN219" s="28">
        <v>11.410607805858355</v>
      </c>
      <c r="HO219" s="28">
        <v>32.829341456999998</v>
      </c>
      <c r="HP219" s="28">
        <v>11.332066677528951</v>
      </c>
      <c r="HQ219" s="28">
        <v>8.266584870500969</v>
      </c>
      <c r="HR219" s="28">
        <v>10.555397676607193</v>
      </c>
      <c r="HS219" s="28">
        <v>32.674352513000002</v>
      </c>
      <c r="HT219" s="28">
        <v>11.774047837984227</v>
      </c>
      <c r="HU219" s="28">
        <v>8.5890039735681203</v>
      </c>
      <c r="HV219" s="28">
        <v>9.8706223307565324</v>
      </c>
      <c r="HW219" s="29">
        <v>32.672170952999998</v>
      </c>
      <c r="HX219" s="29">
        <v>13.056933446039494</v>
      </c>
      <c r="HY219" s="29">
        <v>9.5248511636629836</v>
      </c>
      <c r="HZ219" s="29">
        <v>13.897538554910716</v>
      </c>
      <c r="IA219" s="29">
        <v>32.501264489999997</v>
      </c>
      <c r="IB219" s="29">
        <v>13.056816080798729</v>
      </c>
      <c r="IC219" s="29">
        <v>9.5247655473538639</v>
      </c>
      <c r="ID219" s="29">
        <v>14.049007787690895</v>
      </c>
      <c r="IE219" s="29">
        <v>32.593248981999999</v>
      </c>
      <c r="IF219" s="29">
        <v>13.05666558772675</v>
      </c>
      <c r="IG219" s="29">
        <v>9.5246557647530956</v>
      </c>
      <c r="IH219" s="29">
        <v>13.559455875756534</v>
      </c>
      <c r="II219" s="29">
        <v>32.656632301000002</v>
      </c>
      <c r="IJ219" s="29">
        <v>13.055443066904369</v>
      </c>
      <c r="IK219" s="29">
        <v>9.5237639528337201</v>
      </c>
      <c r="IL219" s="29">
        <v>13.312345343719668</v>
      </c>
      <c r="IM219" s="29">
        <v>32.719776052</v>
      </c>
      <c r="IN219" s="29">
        <v>13.054131904932955</v>
      </c>
      <c r="IO219" s="29">
        <v>9.5228074784302343</v>
      </c>
      <c r="IP219" s="29">
        <v>13.107654918617614</v>
      </c>
      <c r="IQ219" s="29">
        <v>32.783854478999999</v>
      </c>
      <c r="IR219" s="29">
        <v>13.052720195712691</v>
      </c>
      <c r="IS219" s="29">
        <v>9.5217776562085792</v>
      </c>
      <c r="IT219" s="29">
        <v>13.026733715303662</v>
      </c>
      <c r="IU219" s="29">
        <v>32.845328557000002</v>
      </c>
      <c r="IV219" s="29">
        <v>13.051226085525228</v>
      </c>
      <c r="IW219" s="29">
        <v>9.5206877236285816</v>
      </c>
      <c r="IX219" s="29">
        <v>12.715630574034421</v>
      </c>
      <c r="IY219" s="29">
        <v>32.904604634000002</v>
      </c>
      <c r="IZ219" s="29">
        <v>13.049663636417327</v>
      </c>
      <c r="JA219" s="29">
        <v>9.5195479387575741</v>
      </c>
      <c r="JB219" s="29">
        <v>12.584762970824615</v>
      </c>
      <c r="JC219" s="29">
        <v>32.959815689999999</v>
      </c>
      <c r="JD219" s="29">
        <v>13.048038407638471</v>
      </c>
      <c r="JE219" s="29">
        <v>9.5183623569906555</v>
      </c>
      <c r="JF219" s="29">
        <v>12.500577579121117</v>
      </c>
      <c r="JG219" s="29">
        <v>33.012453072</v>
      </c>
      <c r="JH219" s="29">
        <v>12.575648691338433</v>
      </c>
      <c r="JI219" s="29">
        <v>9.1737606357980237</v>
      </c>
      <c r="JJ219" s="29">
        <v>12.197389233976338</v>
      </c>
      <c r="JK219" s="29">
        <v>33.219349082000001</v>
      </c>
      <c r="JL219" s="29">
        <v>12.566426488413525</v>
      </c>
      <c r="JM219" s="29">
        <v>9.1670331671604703</v>
      </c>
      <c r="JN219" s="29">
        <v>10.846113787660286</v>
      </c>
      <c r="JO219" s="29">
        <v>33.325734054000002</v>
      </c>
      <c r="JP219" s="29">
        <v>12.157338934634016</v>
      </c>
      <c r="JQ219" s="29">
        <v>8.8686094922018821</v>
      </c>
      <c r="JR219" s="29">
        <v>9.47509180663873</v>
      </c>
      <c r="JS219" s="29">
        <v>33.328940846000002</v>
      </c>
      <c r="JT219" s="29">
        <v>12.177472484472135</v>
      </c>
      <c r="JU219" s="29">
        <v>8.88329663649934</v>
      </c>
      <c r="JV219" s="29">
        <v>8.3431356700988033</v>
      </c>
      <c r="JW219" s="29">
        <v>33.296470311</v>
      </c>
      <c r="JX219" s="29">
        <v>11.837882537720981</v>
      </c>
      <c r="JY219" s="29">
        <v>8.635570498287148</v>
      </c>
      <c r="JZ219" s="29">
        <v>8.3079717952872301</v>
      </c>
    </row>
    <row r="220" spans="1:286" ht="15" thickBot="1" x14ac:dyDescent="0.35">
      <c r="A220" s="2"/>
      <c r="B220" s="74" t="s">
        <v>709</v>
      </c>
      <c r="C220" s="74" t="s">
        <v>534</v>
      </c>
      <c r="D220" s="74" t="s">
        <v>882</v>
      </c>
      <c r="E220" s="87">
        <v>395671</v>
      </c>
      <c r="F220" s="84">
        <v>388643</v>
      </c>
      <c r="G220" s="22">
        <v>5.784781712</v>
      </c>
      <c r="H220" s="22">
        <v>5.784781712</v>
      </c>
      <c r="I220" s="22">
        <v>5.784781712</v>
      </c>
      <c r="J220" s="22">
        <v>0.40840141452942635</v>
      </c>
      <c r="K220" s="22">
        <v>5.7880281120000001</v>
      </c>
      <c r="L220" s="22">
        <v>5.7880281120000001</v>
      </c>
      <c r="M220" s="22">
        <v>5.7880281120000001</v>
      </c>
      <c r="N220" s="22">
        <v>0.43822211721089843</v>
      </c>
      <c r="O220" s="22">
        <v>5.80475283</v>
      </c>
      <c r="P220" s="22">
        <v>5.80475283</v>
      </c>
      <c r="Q220" s="22">
        <v>5.80475283</v>
      </c>
      <c r="R220" s="22">
        <v>0.35933000270087678</v>
      </c>
      <c r="S220" s="22">
        <v>5.8272867479999997</v>
      </c>
      <c r="T220" s="22">
        <v>5.8272867479999997</v>
      </c>
      <c r="U220" s="22">
        <v>5.8272867479999997</v>
      </c>
      <c r="V220" s="22">
        <v>0.28864156999324653</v>
      </c>
      <c r="W220" s="22">
        <v>5.8576201130000003</v>
      </c>
      <c r="X220" s="22">
        <v>5.8576201130000003</v>
      </c>
      <c r="Y220" s="22">
        <v>5.8576201130000003</v>
      </c>
      <c r="Z220" s="22">
        <v>0.21262717101982265</v>
      </c>
      <c r="AA220" s="22">
        <v>5.8984245849999999</v>
      </c>
      <c r="AB220" s="22">
        <v>5.8984245849999999</v>
      </c>
      <c r="AC220" s="22">
        <v>5.8984245849999999</v>
      </c>
      <c r="AD220" s="22">
        <v>9.7386864264311868E-2</v>
      </c>
      <c r="AE220" s="22">
        <v>5.9462313770000002</v>
      </c>
      <c r="AF220" s="22">
        <v>5.9462313770000002</v>
      </c>
      <c r="AG220" s="22">
        <v>5.9462313770000002</v>
      </c>
      <c r="AH220" s="22">
        <v>-1.0866240686099538E-2</v>
      </c>
      <c r="AI220" s="22">
        <v>6.0075308039999999</v>
      </c>
      <c r="AJ220" s="22">
        <v>6.0075308039999999</v>
      </c>
      <c r="AK220" s="22">
        <v>6.0075308039999999</v>
      </c>
      <c r="AL220" s="22">
        <v>-0.1487517682379762</v>
      </c>
      <c r="AM220" s="22">
        <v>6.0783799639999998</v>
      </c>
      <c r="AN220" s="22">
        <v>6.0783799639999998</v>
      </c>
      <c r="AO220" s="22">
        <v>6.0783799639999998</v>
      </c>
      <c r="AP220" s="22">
        <v>-0.2630940474125012</v>
      </c>
      <c r="AQ220" s="22">
        <v>6.1620851480000001</v>
      </c>
      <c r="AR220" s="22">
        <v>6.1620851480000001</v>
      </c>
      <c r="AS220" s="22">
        <v>6.1620851480000001</v>
      </c>
      <c r="AT220" s="22">
        <v>-0.43021069525494848</v>
      </c>
      <c r="AU220" s="22">
        <v>6.5955280399999996</v>
      </c>
      <c r="AV220" s="22">
        <v>6.5955280399999996</v>
      </c>
      <c r="AW220" s="22">
        <v>6.5955280399999996</v>
      </c>
      <c r="AX220" s="22">
        <v>-1.1130642016662593</v>
      </c>
      <c r="AY220" s="22">
        <v>6.9796419670000001</v>
      </c>
      <c r="AZ220" s="22">
        <v>6.9796419670000001</v>
      </c>
      <c r="BA220" s="22">
        <v>6.9796419670000001</v>
      </c>
      <c r="BB220" s="22">
        <v>-1.7558454035569833</v>
      </c>
      <c r="BC220" s="22">
        <v>7.2018006300000001</v>
      </c>
      <c r="BD220" s="22">
        <v>7.2018006300000001</v>
      </c>
      <c r="BE220" s="22">
        <v>7.2018006300000001</v>
      </c>
      <c r="BF220" s="22">
        <v>-1.9842115665214699</v>
      </c>
      <c r="BG220" s="22">
        <v>7.3336757840000004</v>
      </c>
      <c r="BH220" s="22">
        <v>7.3336757840000004</v>
      </c>
      <c r="BI220" s="22">
        <v>7.3336757840000004</v>
      </c>
      <c r="BJ220" s="22">
        <v>-2.0589353653010916</v>
      </c>
      <c r="BK220" s="25">
        <v>5.7916986689999996</v>
      </c>
      <c r="BL220" s="25">
        <v>5.7916986689999996</v>
      </c>
      <c r="BM220" s="25">
        <v>5.7916986689999996</v>
      </c>
      <c r="BN220" s="25">
        <v>0.38835839332757605</v>
      </c>
      <c r="BO220" s="25">
        <v>5.7995295100000002</v>
      </c>
      <c r="BP220" s="25">
        <v>5.7995295100000002</v>
      </c>
      <c r="BQ220" s="25">
        <v>5.7995295100000002</v>
      </c>
      <c r="BR220" s="25">
        <v>0.40806156837982144</v>
      </c>
      <c r="BS220" s="25">
        <v>5.8152352199999999</v>
      </c>
      <c r="BT220" s="25">
        <v>5.8152352199999999</v>
      </c>
      <c r="BU220" s="25">
        <v>5.8152352199999999</v>
      </c>
      <c r="BV220" s="25">
        <v>0.34522014102368992</v>
      </c>
      <c r="BW220" s="25">
        <v>5.8334228689999996</v>
      </c>
      <c r="BX220" s="25">
        <v>5.8334228689999996</v>
      </c>
      <c r="BY220" s="25">
        <v>5.8334228689999996</v>
      </c>
      <c r="BZ220" s="25">
        <v>0.29313113696037441</v>
      </c>
      <c r="CA220" s="25">
        <v>5.8558289559999999</v>
      </c>
      <c r="CB220" s="25">
        <v>5.8558289559999999</v>
      </c>
      <c r="CC220" s="25">
        <v>5.8558289559999999</v>
      </c>
      <c r="CD220" s="25">
        <v>0.23565621136187254</v>
      </c>
      <c r="CE220" s="25">
        <v>5.8831934869999998</v>
      </c>
      <c r="CF220" s="25">
        <v>5.8831934869999998</v>
      </c>
      <c r="CG220" s="25">
        <v>5.8831934869999998</v>
      </c>
      <c r="CH220" s="25">
        <v>0.14308776451500282</v>
      </c>
      <c r="CI220" s="25">
        <v>5.9137674950000001</v>
      </c>
      <c r="CJ220" s="25">
        <v>5.9137674950000001</v>
      </c>
      <c r="CK220" s="25">
        <v>5.9137674950000001</v>
      </c>
      <c r="CL220" s="25">
        <v>5.4959520220852376E-2</v>
      </c>
      <c r="CM220" s="25">
        <v>5.9498339859999998</v>
      </c>
      <c r="CN220" s="25">
        <v>5.9498339859999998</v>
      </c>
      <c r="CO220" s="25">
        <v>5.9498339859999998</v>
      </c>
      <c r="CP220" s="25">
        <v>-6.1003881102244861E-2</v>
      </c>
      <c r="CQ220" s="25">
        <v>5.9905637430000001</v>
      </c>
      <c r="CR220" s="25">
        <v>5.9905637430000001</v>
      </c>
      <c r="CS220" s="25">
        <v>5.9905637430000001</v>
      </c>
      <c r="CT220" s="25">
        <v>-0.15669574970124156</v>
      </c>
      <c r="CU220" s="25">
        <v>6.0375259290000001</v>
      </c>
      <c r="CV220" s="25">
        <v>6.0375259290000001</v>
      </c>
      <c r="CW220" s="25">
        <v>6.0375259290000001</v>
      </c>
      <c r="CX220" s="25">
        <v>-0.30529752852448766</v>
      </c>
      <c r="CY220" s="25">
        <v>6.1877398169999998</v>
      </c>
      <c r="CZ220" s="25">
        <v>6.1877398169999998</v>
      </c>
      <c r="DA220" s="25">
        <v>6.1877398169999998</v>
      </c>
      <c r="DB220" s="25">
        <v>-0.81032926286813822</v>
      </c>
      <c r="DC220" s="25">
        <v>6.3420216209999998</v>
      </c>
      <c r="DD220" s="25">
        <v>6.3420216209999998</v>
      </c>
      <c r="DE220" s="25">
        <v>6.3420216209999998</v>
      </c>
      <c r="DF220" s="25">
        <v>-1.3530281645283839</v>
      </c>
      <c r="DG220" s="25">
        <v>6.5042817629999998</v>
      </c>
      <c r="DH220" s="25">
        <v>6.5042817629999998</v>
      </c>
      <c r="DI220" s="25">
        <v>6.5042817629999998</v>
      </c>
      <c r="DJ220" s="25">
        <v>-1.8289732151433862</v>
      </c>
      <c r="DK220" s="25">
        <v>6.5957066700000002</v>
      </c>
      <c r="DL220" s="25">
        <v>6.5957066700000002</v>
      </c>
      <c r="DM220" s="25">
        <v>6.5957066700000002</v>
      </c>
      <c r="DN220" s="25">
        <v>-2.022555989519673</v>
      </c>
      <c r="DO220" s="27">
        <v>5.7846031900000003</v>
      </c>
      <c r="DP220" s="27">
        <v>5.7846031900000003</v>
      </c>
      <c r="DQ220" s="27">
        <v>5.7846031900000003</v>
      </c>
      <c r="DR220" s="27">
        <v>0.40917831669710036</v>
      </c>
      <c r="DS220" s="27">
        <v>5.7855367810000002</v>
      </c>
      <c r="DT220" s="27">
        <v>5.7855367810000002</v>
      </c>
      <c r="DU220" s="27">
        <v>5.7855367810000002</v>
      </c>
      <c r="DV220" s="27">
        <v>0.45086460838081788</v>
      </c>
      <c r="DW220" s="27">
        <v>5.7983174379999998</v>
      </c>
      <c r="DX220" s="27">
        <v>5.7983174379999998</v>
      </c>
      <c r="DY220" s="27">
        <v>5.7983174379999998</v>
      </c>
      <c r="DZ220" s="27">
        <v>0.38791058711705517</v>
      </c>
      <c r="EA220" s="27">
        <v>5.8163230779999999</v>
      </c>
      <c r="EB220" s="27">
        <v>5.8163230779999999</v>
      </c>
      <c r="EC220" s="27">
        <v>5.8163230779999999</v>
      </c>
      <c r="ED220" s="27">
        <v>0.3323119168464812</v>
      </c>
      <c r="EE220" s="27">
        <v>5.840953625</v>
      </c>
      <c r="EF220" s="27">
        <v>5.840953625</v>
      </c>
      <c r="EG220" s="27">
        <v>5.840953625</v>
      </c>
      <c r="EH220" s="27">
        <v>0.27274568466711813</v>
      </c>
      <c r="EI220" s="27">
        <v>5.87310263</v>
      </c>
      <c r="EJ220" s="27">
        <v>5.87310263</v>
      </c>
      <c r="EK220" s="27">
        <v>5.87310263</v>
      </c>
      <c r="EL220" s="27">
        <v>0.18069359465035095</v>
      </c>
      <c r="EM220" s="27">
        <v>5.9099339879999997</v>
      </c>
      <c r="EN220" s="27">
        <v>5.9099339879999997</v>
      </c>
      <c r="EO220" s="27">
        <v>5.9099339879999997</v>
      </c>
      <c r="EP220" s="27">
        <v>9.7350512122734045E-2</v>
      </c>
      <c r="EQ220" s="27">
        <v>5.9561213659999996</v>
      </c>
      <c r="ER220" s="27">
        <v>5.9561213659999996</v>
      </c>
      <c r="ES220" s="27">
        <v>5.9561213659999996</v>
      </c>
      <c r="ET220" s="27">
        <v>-8.8577376268954566E-3</v>
      </c>
      <c r="EU220" s="27">
        <v>6.0099904469999998</v>
      </c>
      <c r="EV220" s="27">
        <v>6.0099904469999998</v>
      </c>
      <c r="EW220" s="27">
        <v>6.0099904469999998</v>
      </c>
      <c r="EX220" s="27">
        <v>-9.2586642025651145E-2</v>
      </c>
      <c r="EY220" s="27">
        <v>6.0746685380000001</v>
      </c>
      <c r="EZ220" s="27">
        <v>6.0746685380000001</v>
      </c>
      <c r="FA220" s="27">
        <v>6.0746685380000001</v>
      </c>
      <c r="FB220" s="27">
        <v>-0.22767924648748306</v>
      </c>
      <c r="FC220" s="27">
        <v>6.4022775919999999</v>
      </c>
      <c r="FD220" s="27">
        <v>6.4022775919999999</v>
      </c>
      <c r="FE220" s="27">
        <v>6.4022775919999999</v>
      </c>
      <c r="FF220" s="27">
        <v>-0.76843232424589569</v>
      </c>
      <c r="FG220" s="27">
        <v>6.7444600829999999</v>
      </c>
      <c r="FH220" s="27">
        <v>6.7444600829999999</v>
      </c>
      <c r="FI220" s="27">
        <v>6.7444600829999999</v>
      </c>
      <c r="FJ220" s="27">
        <v>-1.2119963100442304</v>
      </c>
      <c r="FK220" s="27">
        <v>6.9597295399999997</v>
      </c>
      <c r="FL220" s="27">
        <v>6.9597295399999997</v>
      </c>
      <c r="FM220" s="27">
        <v>6.9597295399999997</v>
      </c>
      <c r="FN220" s="27">
        <v>-1.3451479098162782</v>
      </c>
      <c r="FO220" s="27">
        <v>7.08519392</v>
      </c>
      <c r="FP220" s="27">
        <v>7.08519392</v>
      </c>
      <c r="FQ220" s="27">
        <v>7.08519392</v>
      </c>
      <c r="FR220" s="27">
        <v>-1.3108495790586225</v>
      </c>
      <c r="FS220" s="28">
        <v>5.7847298059999996</v>
      </c>
      <c r="FT220" s="28">
        <v>5.7847298059999996</v>
      </c>
      <c r="FU220" s="28">
        <v>5.7847298059999996</v>
      </c>
      <c r="FV220" s="28">
        <v>0.40827310520844584</v>
      </c>
      <c r="FW220" s="28">
        <v>5.7891279129999997</v>
      </c>
      <c r="FX220" s="28">
        <v>5.7891279129999997</v>
      </c>
      <c r="FY220" s="28">
        <v>5.7891279129999997</v>
      </c>
      <c r="FZ220" s="28">
        <v>0.44443722600177615</v>
      </c>
      <c r="GA220" s="28">
        <v>5.8111662639999997</v>
      </c>
      <c r="GB220" s="28">
        <v>5.8111662639999997</v>
      </c>
      <c r="GC220" s="28">
        <v>5.8111662639999997</v>
      </c>
      <c r="GD220" s="28">
        <v>0.37626489878704472</v>
      </c>
      <c r="GE220" s="28">
        <v>5.8443631690000002</v>
      </c>
      <c r="GF220" s="28">
        <v>5.8443631690000002</v>
      </c>
      <c r="GG220" s="28">
        <v>5.8443631690000002</v>
      </c>
      <c r="GH220" s="28">
        <v>0.32140213248737659</v>
      </c>
      <c r="GI220" s="28">
        <v>5.8920557860000002</v>
      </c>
      <c r="GJ220" s="28">
        <v>5.8920557860000002</v>
      </c>
      <c r="GK220" s="28">
        <v>5.8920557860000002</v>
      </c>
      <c r="GL220" s="28">
        <v>0.26649630646372913</v>
      </c>
      <c r="GM220" s="28">
        <v>5.9585539780000003</v>
      </c>
      <c r="GN220" s="28">
        <v>5.9585539780000003</v>
      </c>
      <c r="GO220" s="28">
        <v>5.9585539780000003</v>
      </c>
      <c r="GP220" s="28">
        <v>0.18593532678982605</v>
      </c>
      <c r="GQ220" s="28">
        <v>6.0404040070000002</v>
      </c>
      <c r="GR220" s="28">
        <v>6.0404040070000002</v>
      </c>
      <c r="GS220" s="28">
        <v>6.0404040070000002</v>
      </c>
      <c r="GT220" s="28">
        <v>0.11818773261789683</v>
      </c>
      <c r="GU220" s="28">
        <v>6.1503144949999999</v>
      </c>
      <c r="GV220" s="28">
        <v>6.1503144949999999</v>
      </c>
      <c r="GW220" s="28">
        <v>6.1503144949999999</v>
      </c>
      <c r="GX220" s="28">
        <v>2.7571426561832979E-2</v>
      </c>
      <c r="GY220" s="28">
        <v>6.2810667699999998</v>
      </c>
      <c r="GZ220" s="28">
        <v>6.2810667699999998</v>
      </c>
      <c r="HA220" s="28">
        <v>6.2810667699999998</v>
      </c>
      <c r="HB220" s="28">
        <v>-2.8875098137262079E-2</v>
      </c>
      <c r="HC220" s="28">
        <v>6.4377863399999997</v>
      </c>
      <c r="HD220" s="28">
        <v>6.4377863399999997</v>
      </c>
      <c r="HE220" s="28">
        <v>6.4377863399999997</v>
      </c>
      <c r="HF220" s="28">
        <v>-0.12345905665060819</v>
      </c>
      <c r="HG220" s="28">
        <v>7.056109491</v>
      </c>
      <c r="HH220" s="28">
        <v>7.056109491</v>
      </c>
      <c r="HI220" s="28">
        <v>7.056109491</v>
      </c>
      <c r="HJ220" s="28">
        <v>-0.55449765795873152</v>
      </c>
      <c r="HK220" s="28">
        <v>7.538427263</v>
      </c>
      <c r="HL220" s="28">
        <v>7.538427263</v>
      </c>
      <c r="HM220" s="28">
        <v>7.538427263</v>
      </c>
      <c r="HN220" s="28">
        <v>-2.7754329354009082</v>
      </c>
      <c r="HO220" s="28">
        <v>7.7984142199999997</v>
      </c>
      <c r="HP220" s="28">
        <v>7.7984142199999997</v>
      </c>
      <c r="HQ220" s="28">
        <v>7.7984142199999997</v>
      </c>
      <c r="HR220" s="28">
        <v>-4.9157486475879359</v>
      </c>
      <c r="HS220" s="28">
        <v>7.8807682190000001</v>
      </c>
      <c r="HT220" s="28">
        <v>7.8807682190000001</v>
      </c>
      <c r="HU220" s="28">
        <v>7.8807682190000001</v>
      </c>
      <c r="HV220" s="28">
        <v>-6.6006772288791549</v>
      </c>
      <c r="HW220" s="29">
        <v>5.778194966</v>
      </c>
      <c r="HX220" s="29">
        <v>5.778194966</v>
      </c>
      <c r="HY220" s="29">
        <v>5.778194966</v>
      </c>
      <c r="HZ220" s="29">
        <v>0.42945675286363283</v>
      </c>
      <c r="IA220" s="29">
        <v>5.7761043789999995</v>
      </c>
      <c r="IB220" s="29">
        <v>5.7761043789999995</v>
      </c>
      <c r="IC220" s="29">
        <v>5.7761043789999995</v>
      </c>
      <c r="ID220" s="29">
        <v>0.48609338746847097</v>
      </c>
      <c r="IE220" s="29">
        <v>5.7914901920000004</v>
      </c>
      <c r="IF220" s="29">
        <v>5.7914901920000004</v>
      </c>
      <c r="IG220" s="29">
        <v>5.7914901920000004</v>
      </c>
      <c r="IH220" s="29">
        <v>0.43880037108809855</v>
      </c>
      <c r="II220" s="29">
        <v>5.8190550319999996</v>
      </c>
      <c r="IJ220" s="29">
        <v>5.8190550319999996</v>
      </c>
      <c r="IK220" s="29">
        <v>5.8190550319999996</v>
      </c>
      <c r="IL220" s="29">
        <v>0.39979788442587783</v>
      </c>
      <c r="IM220" s="29">
        <v>5.8603010529999997</v>
      </c>
      <c r="IN220" s="29">
        <v>5.8603010529999997</v>
      </c>
      <c r="IO220" s="29">
        <v>5.8603010529999997</v>
      </c>
      <c r="IP220" s="29">
        <v>0.36143066074005947</v>
      </c>
      <c r="IQ220" s="29">
        <v>5.9207863989999998</v>
      </c>
      <c r="IR220" s="29">
        <v>5.9207863989999998</v>
      </c>
      <c r="IS220" s="29">
        <v>5.9207863989999998</v>
      </c>
      <c r="IT220" s="29">
        <v>0.29139739881240967</v>
      </c>
      <c r="IU220" s="29">
        <v>5.9958985980000001</v>
      </c>
      <c r="IV220" s="29">
        <v>5.9958985980000001</v>
      </c>
      <c r="IW220" s="29">
        <v>5.9958985980000001</v>
      </c>
      <c r="IX220" s="29">
        <v>0.23554792442423533</v>
      </c>
      <c r="IY220" s="29">
        <v>6.0990470439999998</v>
      </c>
      <c r="IZ220" s="29">
        <v>6.0990470439999998</v>
      </c>
      <c r="JA220" s="29">
        <v>6.0990470439999998</v>
      </c>
      <c r="JB220" s="29">
        <v>0.1602018945740955</v>
      </c>
      <c r="JC220" s="29">
        <v>6.2235560909999998</v>
      </c>
      <c r="JD220" s="29">
        <v>6.2235560909999998</v>
      </c>
      <c r="JE220" s="29">
        <v>6.2235560909999998</v>
      </c>
      <c r="JF220" s="29">
        <v>0.11581615842492621</v>
      </c>
      <c r="JG220" s="29">
        <v>6.3916103079999997</v>
      </c>
      <c r="JH220" s="29">
        <v>6.3916103079999997</v>
      </c>
      <c r="JI220" s="29">
        <v>6.3916103079999997</v>
      </c>
      <c r="JJ220" s="29">
        <v>-6.39618788766807E-2</v>
      </c>
      <c r="JK220" s="29">
        <v>7.3294863879999994</v>
      </c>
      <c r="JL220" s="29">
        <v>7.3294863879999994</v>
      </c>
      <c r="JM220" s="29">
        <v>7.3294863879999994</v>
      </c>
      <c r="JN220" s="29">
        <v>-2.3695385413287839</v>
      </c>
      <c r="JO220" s="29">
        <v>7.740339992</v>
      </c>
      <c r="JP220" s="29">
        <v>7.740339992</v>
      </c>
      <c r="JQ220" s="29">
        <v>7.740339992</v>
      </c>
      <c r="JR220" s="29">
        <v>-4.5421038443080359</v>
      </c>
      <c r="JS220" s="29">
        <v>7.8620708849999996</v>
      </c>
      <c r="JT220" s="29">
        <v>7.8620708849999996</v>
      </c>
      <c r="JU220" s="29">
        <v>7.8620708849999996</v>
      </c>
      <c r="JV220" s="29">
        <v>-6.3825858969021052</v>
      </c>
      <c r="JW220" s="29">
        <v>7.7562910990000002</v>
      </c>
      <c r="JX220" s="29">
        <v>7.7562910990000002</v>
      </c>
      <c r="JY220" s="29">
        <v>7.7562910990000002</v>
      </c>
      <c r="JZ220" s="29">
        <v>-6.4027314981926668</v>
      </c>
    </row>
    <row r="221" spans="1:286" ht="15" thickBot="1" x14ac:dyDescent="0.35">
      <c r="A221" s="2"/>
      <c r="B221" s="74" t="s">
        <v>710</v>
      </c>
      <c r="C221" s="74" t="s">
        <v>518</v>
      </c>
      <c r="D221" s="74" t="s">
        <v>875</v>
      </c>
      <c r="E221" s="87">
        <v>333341</v>
      </c>
      <c r="F221" s="84">
        <v>433485</v>
      </c>
      <c r="G221" s="22">
        <v>24.380510959315789</v>
      </c>
      <c r="H221" s="22">
        <v>8.7634556175633094</v>
      </c>
      <c r="I221" s="22">
        <v>6.3928188637566805</v>
      </c>
      <c r="J221" s="22">
        <v>14.70990711195684</v>
      </c>
      <c r="K221" s="22">
        <v>24.370333902315789</v>
      </c>
      <c r="L221" s="22">
        <v>8.7602325237844791</v>
      </c>
      <c r="M221" s="22">
        <v>6.3904676617185636</v>
      </c>
      <c r="N221" s="22">
        <v>14.884718868886166</v>
      </c>
      <c r="O221" s="22">
        <v>24.403825937315787</v>
      </c>
      <c r="P221" s="22">
        <v>8.7560473145543778</v>
      </c>
      <c r="Q221" s="22">
        <v>6.3874146098538009</v>
      </c>
      <c r="R221" s="22">
        <v>14.639324872790096</v>
      </c>
      <c r="S221" s="22">
        <v>24.444394892315788</v>
      </c>
      <c r="T221" s="22">
        <v>8.7424068771167338</v>
      </c>
      <c r="U221" s="22">
        <v>6.3774641006521007</v>
      </c>
      <c r="V221" s="22">
        <v>14.506380342968855</v>
      </c>
      <c r="W221" s="22">
        <v>24.498242721315787</v>
      </c>
      <c r="X221" s="22">
        <v>8.7268440170681156</v>
      </c>
      <c r="Y221" s="22">
        <v>6.366111210920633</v>
      </c>
      <c r="Z221" s="22">
        <v>14.290094334847746</v>
      </c>
      <c r="AA221" s="22">
        <v>24.568431868315788</v>
      </c>
      <c r="AB221" s="22">
        <v>8.7093537766080402</v>
      </c>
      <c r="AC221" s="22">
        <v>6.3533523240129703</v>
      </c>
      <c r="AD221" s="22">
        <v>14.129787166609949</v>
      </c>
      <c r="AE221" s="22">
        <v>24.647447820315787</v>
      </c>
      <c r="AF221" s="22">
        <v>8.6895888010111761</v>
      </c>
      <c r="AG221" s="22">
        <v>6.338934049493032</v>
      </c>
      <c r="AH221" s="22">
        <v>13.928560878657601</v>
      </c>
      <c r="AI221" s="22">
        <v>24.746587762315787</v>
      </c>
      <c r="AJ221" s="22">
        <v>8.6675837678192806</v>
      </c>
      <c r="AK221" s="22">
        <v>6.3228816841447308</v>
      </c>
      <c r="AL221" s="22">
        <v>13.700065848467602</v>
      </c>
      <c r="AM221" s="22">
        <v>24.858096792315788</v>
      </c>
      <c r="AN221" s="22">
        <v>8.643972065439252</v>
      </c>
      <c r="AO221" s="22">
        <v>6.3056572759925471</v>
      </c>
      <c r="AP221" s="22">
        <v>13.475661026132641</v>
      </c>
      <c r="AQ221" s="22">
        <v>24.987539858315788</v>
      </c>
      <c r="AR221" s="22">
        <v>8.1672510652589398</v>
      </c>
      <c r="AS221" s="22">
        <v>5.9578959435115779</v>
      </c>
      <c r="AT221" s="22">
        <v>13.21651063243325</v>
      </c>
      <c r="AU221" s="22">
        <v>25.587782974315786</v>
      </c>
      <c r="AV221" s="22">
        <v>8.0119854181544667</v>
      </c>
      <c r="AW221" s="22">
        <v>5.8446318156356325</v>
      </c>
      <c r="AX221" s="22">
        <v>11.881203817118179</v>
      </c>
      <c r="AY221" s="22">
        <v>26.329659984315789</v>
      </c>
      <c r="AZ221" s="22">
        <v>7.5595469210941264</v>
      </c>
      <c r="BA221" s="22">
        <v>5.5145842311074089</v>
      </c>
      <c r="BB221" s="22">
        <v>10.56385925799588</v>
      </c>
      <c r="BC221" s="22">
        <v>26.770624524315789</v>
      </c>
      <c r="BD221" s="22">
        <v>8.7024966401206623</v>
      </c>
      <c r="BE221" s="22">
        <v>6.348350138413946</v>
      </c>
      <c r="BF221" s="22">
        <v>10.176977681678075</v>
      </c>
      <c r="BG221" s="22">
        <v>27.069245456315787</v>
      </c>
      <c r="BH221" s="22">
        <v>11.947867888166686</v>
      </c>
      <c r="BI221" s="22">
        <v>8.7158032801656837</v>
      </c>
      <c r="BJ221" s="22">
        <v>9.9277768669972737</v>
      </c>
      <c r="BK221" s="25">
        <v>24.403050038315786</v>
      </c>
      <c r="BL221" s="25">
        <v>8.7645839796967966</v>
      </c>
      <c r="BM221" s="25">
        <v>6.3936419882234325</v>
      </c>
      <c r="BN221" s="25">
        <v>14.655855020723639</v>
      </c>
      <c r="BO221" s="25">
        <v>24.392252041315789</v>
      </c>
      <c r="BP221" s="25">
        <v>8.7630660198703101</v>
      </c>
      <c r="BQ221" s="25">
        <v>6.3925346576638136</v>
      </c>
      <c r="BR221" s="25">
        <v>14.827103256342658</v>
      </c>
      <c r="BS221" s="25">
        <v>24.409955660315788</v>
      </c>
      <c r="BT221" s="25">
        <v>8.7612738010421527</v>
      </c>
      <c r="BU221" s="25">
        <v>6.391227258980849</v>
      </c>
      <c r="BV221" s="25">
        <v>14.665464678857159</v>
      </c>
      <c r="BW221" s="25">
        <v>24.430916279315788</v>
      </c>
      <c r="BX221" s="25">
        <v>8.756867492855779</v>
      </c>
      <c r="BY221" s="25">
        <v>6.388012918505737</v>
      </c>
      <c r="BZ221" s="25">
        <v>14.584645597140241</v>
      </c>
      <c r="CA221" s="25">
        <v>24.460191861315788</v>
      </c>
      <c r="CB221" s="25">
        <v>8.7520792732617014</v>
      </c>
      <c r="CC221" s="25">
        <v>6.3845199789758702</v>
      </c>
      <c r="CD221" s="25">
        <v>14.445321761703079</v>
      </c>
      <c r="CE221" s="25">
        <v>24.498446486315789</v>
      </c>
      <c r="CF221" s="25">
        <v>8.7469061277037436</v>
      </c>
      <c r="CG221" s="25">
        <v>6.3807462413144851</v>
      </c>
      <c r="CH221" s="25">
        <v>14.297551110172773</v>
      </c>
      <c r="CI221" s="25">
        <v>24.544931805315787</v>
      </c>
      <c r="CJ221" s="25">
        <v>8.7414094836955893</v>
      </c>
      <c r="CK221" s="25">
        <v>6.3767365160375906</v>
      </c>
      <c r="CL221" s="25">
        <v>14.126767919268016</v>
      </c>
      <c r="CM221" s="25">
        <v>24.604138360315787</v>
      </c>
      <c r="CN221" s="25">
        <v>8.7355255822014914</v>
      </c>
      <c r="CO221" s="25">
        <v>6.3724442918162945</v>
      </c>
      <c r="CP221" s="25">
        <v>13.918595021818462</v>
      </c>
      <c r="CQ221" s="25">
        <v>24.671814376315787</v>
      </c>
      <c r="CR221" s="25">
        <v>8.7294279798924954</v>
      </c>
      <c r="CS221" s="25">
        <v>6.3679961758257821</v>
      </c>
      <c r="CT221" s="25">
        <v>13.691371101016326</v>
      </c>
      <c r="CU221" s="25">
        <v>24.751401926315786</v>
      </c>
      <c r="CV221" s="25">
        <v>8.6393632246621728</v>
      </c>
      <c r="CW221" s="25">
        <v>6.3022951908122771</v>
      </c>
      <c r="CX221" s="25">
        <v>13.408096419067697</v>
      </c>
      <c r="CY221" s="25">
        <v>25.053663925315789</v>
      </c>
      <c r="CZ221" s="25">
        <v>8.6158499676828058</v>
      </c>
      <c r="DA221" s="25">
        <v>6.28514259720927</v>
      </c>
      <c r="DB221" s="25">
        <v>12.667098591094092</v>
      </c>
      <c r="DC221" s="25">
        <v>25.370378081315788</v>
      </c>
      <c r="DD221" s="25">
        <v>8.2948050628952252</v>
      </c>
      <c r="DE221" s="25">
        <v>6.0509448089160625</v>
      </c>
      <c r="DF221" s="25">
        <v>11.770154945578597</v>
      </c>
      <c r="DG221" s="25">
        <v>25.667548716315785</v>
      </c>
      <c r="DH221" s="25">
        <v>9.2588958488431494</v>
      </c>
      <c r="DI221" s="25">
        <v>6.7542356147061637</v>
      </c>
      <c r="DJ221" s="25">
        <v>10.81617247193968</v>
      </c>
      <c r="DK221" s="25">
        <v>25.775290843315787</v>
      </c>
      <c r="DL221" s="25">
        <v>11.620230999295996</v>
      </c>
      <c r="DM221" s="25">
        <v>8.4767967312607801</v>
      </c>
      <c r="DN221" s="25">
        <v>10.507581864012771</v>
      </c>
      <c r="DO221" s="27">
        <v>24.379742033315786</v>
      </c>
      <c r="DP221" s="27">
        <v>8.7636892241525022</v>
      </c>
      <c r="DQ221" s="27">
        <v>6.3929892765111083</v>
      </c>
      <c r="DR221" s="27">
        <v>14.711684387206921</v>
      </c>
      <c r="DS221" s="27">
        <v>24.359805610315789</v>
      </c>
      <c r="DT221" s="27">
        <v>8.7612344081490097</v>
      </c>
      <c r="DU221" s="27">
        <v>6.3911985224137489</v>
      </c>
      <c r="DV221" s="27">
        <v>14.90903422793845</v>
      </c>
      <c r="DW221" s="27">
        <v>24.381533820315788</v>
      </c>
      <c r="DX221" s="27">
        <v>8.7584267948794512</v>
      </c>
      <c r="DY221" s="27">
        <v>6.3891504076226147</v>
      </c>
      <c r="DZ221" s="27">
        <v>14.694637277599977</v>
      </c>
      <c r="EA221" s="27">
        <v>24.409661221315787</v>
      </c>
      <c r="EB221" s="27">
        <v>8.7469327805026129</v>
      </c>
      <c r="EC221" s="27">
        <v>6.3807656841601856</v>
      </c>
      <c r="ED221" s="27">
        <v>14.589889671731127</v>
      </c>
      <c r="EE221" s="27">
        <v>24.449067190315787</v>
      </c>
      <c r="EF221" s="27">
        <v>8.7346988373454302</v>
      </c>
      <c r="EG221" s="27">
        <v>6.3718411929541574</v>
      </c>
      <c r="EH221" s="27">
        <v>14.404233867708619</v>
      </c>
      <c r="EI221" s="27">
        <v>24.498967243315789</v>
      </c>
      <c r="EJ221" s="27">
        <v>8.7218249541293265</v>
      </c>
      <c r="EK221" s="27">
        <v>6.3624498743847147</v>
      </c>
      <c r="EL221" s="27">
        <v>14.275606158565651</v>
      </c>
      <c r="EM221" s="27">
        <v>24.556210712315789</v>
      </c>
      <c r="EN221" s="27">
        <v>8.7082584140388946</v>
      </c>
      <c r="EO221" s="27">
        <v>6.3525532722689686</v>
      </c>
      <c r="EP221" s="27">
        <v>14.117888722512093</v>
      </c>
      <c r="EQ221" s="27">
        <v>24.627363971315788</v>
      </c>
      <c r="ER221" s="27">
        <v>8.6941003398366856</v>
      </c>
      <c r="ES221" s="27">
        <v>6.3422251542543187</v>
      </c>
      <c r="ET221" s="27">
        <v>13.94404634989472</v>
      </c>
      <c r="EU221" s="27">
        <v>24.708702071315788</v>
      </c>
      <c r="EV221" s="27">
        <v>8.6794886047735478</v>
      </c>
      <c r="EW221" s="27">
        <v>6.3315660969577152</v>
      </c>
      <c r="EX221" s="27">
        <v>13.772168485380552</v>
      </c>
      <c r="EY221" s="27">
        <v>24.805482426315788</v>
      </c>
      <c r="EZ221" s="27">
        <v>8.5992925207865252</v>
      </c>
      <c r="FA221" s="27">
        <v>6.2730641702195733</v>
      </c>
      <c r="FB221" s="27">
        <v>13.56458852263644</v>
      </c>
      <c r="FC221" s="27">
        <v>25.254374905315789</v>
      </c>
      <c r="FD221" s="27">
        <v>8.5097979646298221</v>
      </c>
      <c r="FE221" s="27">
        <v>6.2077791374916753</v>
      </c>
      <c r="FF221" s="27">
        <v>12.652908412418158</v>
      </c>
      <c r="FG221" s="27">
        <v>25.643973414315788</v>
      </c>
      <c r="FH221" s="27">
        <v>8.1560167509728121</v>
      </c>
      <c r="FI221" s="27">
        <v>5.9497006676496467</v>
      </c>
      <c r="FJ221" s="27">
        <v>11.624778699648056</v>
      </c>
      <c r="FK221" s="27">
        <v>25.798239801315788</v>
      </c>
      <c r="FL221" s="27">
        <v>9.3427361373508937</v>
      </c>
      <c r="FM221" s="27">
        <v>6.8153959379057172</v>
      </c>
      <c r="FN221" s="27">
        <v>11.402663687062564</v>
      </c>
      <c r="FO221" s="27">
        <v>25.823361474315789</v>
      </c>
      <c r="FP221" s="27">
        <v>12.64385432935504</v>
      </c>
      <c r="FQ221" s="27">
        <v>9.2235156991377938</v>
      </c>
      <c r="FR221" s="27">
        <v>11.544340249530434</v>
      </c>
      <c r="FS221" s="28">
        <v>24.380768389315786</v>
      </c>
      <c r="FT221" s="28">
        <v>8.7634555986142662</v>
      </c>
      <c r="FU221" s="28">
        <v>6.3928188499336169</v>
      </c>
      <c r="FV221" s="28">
        <v>14.710630266560601</v>
      </c>
      <c r="FW221" s="28">
        <v>24.367151203315789</v>
      </c>
      <c r="FX221" s="28">
        <v>8.7602324396980915</v>
      </c>
      <c r="FY221" s="28">
        <v>6.3904676003787149</v>
      </c>
      <c r="FZ221" s="28">
        <v>14.908114305672832</v>
      </c>
      <c r="GA221" s="28">
        <v>24.398000912315787</v>
      </c>
      <c r="GB221" s="28">
        <v>8.7560471394730985</v>
      </c>
      <c r="GC221" s="28">
        <v>6.3874144821344458</v>
      </c>
      <c r="GD221" s="28">
        <v>14.691904115169386</v>
      </c>
      <c r="GE221" s="28">
        <v>24.436478564315788</v>
      </c>
      <c r="GF221" s="28">
        <v>8.74183628941738</v>
      </c>
      <c r="GG221" s="28">
        <v>6.3770478648694313</v>
      </c>
      <c r="GH221" s="28">
        <v>14.596125218388728</v>
      </c>
      <c r="GI221" s="28">
        <v>24.489685709315786</v>
      </c>
      <c r="GJ221" s="28">
        <v>8.7256928085054177</v>
      </c>
      <c r="GK221" s="28">
        <v>6.3652714203018519</v>
      </c>
      <c r="GL221" s="28">
        <v>14.426448293069891</v>
      </c>
      <c r="GM221" s="28">
        <v>24.559630959315786</v>
      </c>
      <c r="GN221" s="28">
        <v>8.7076195142233193</v>
      </c>
      <c r="GO221" s="28">
        <v>6.3520872037485931</v>
      </c>
      <c r="GP221" s="28">
        <v>14.319766081863868</v>
      </c>
      <c r="GQ221" s="28">
        <v>24.639756997315786</v>
      </c>
      <c r="GR221" s="28">
        <v>8.6872644294433794</v>
      </c>
      <c r="GS221" s="28">
        <v>6.3372384527953987</v>
      </c>
      <c r="GT221" s="28">
        <v>14.185432990269589</v>
      </c>
      <c r="GU221" s="28">
        <v>24.744754809315786</v>
      </c>
      <c r="GV221" s="28">
        <v>8.664669062048489</v>
      </c>
      <c r="GW221" s="28">
        <v>6.3207554468649452</v>
      </c>
      <c r="GX221" s="28">
        <v>14.036435022316072</v>
      </c>
      <c r="GY221" s="28">
        <v>24.864384199315786</v>
      </c>
      <c r="GZ221" s="28">
        <v>8.6404647089447391</v>
      </c>
      <c r="HA221" s="28">
        <v>6.3030987082609888</v>
      </c>
      <c r="HB221" s="28">
        <v>13.906522588118307</v>
      </c>
      <c r="HC221" s="28">
        <v>25.003382543315787</v>
      </c>
      <c r="HD221" s="28">
        <v>8.5572532851036573</v>
      </c>
      <c r="HE221" s="28">
        <v>6.2423971330803951</v>
      </c>
      <c r="HF221" s="28">
        <v>13.764186805360046</v>
      </c>
      <c r="HG221" s="28">
        <v>25.640402325315787</v>
      </c>
      <c r="HH221" s="28">
        <v>8.3990925849737383</v>
      </c>
      <c r="HI221" s="28">
        <v>6.1270211043287777</v>
      </c>
      <c r="HJ221" s="28">
        <v>12.991199724388174</v>
      </c>
      <c r="HK221" s="28">
        <v>26.799602581315789</v>
      </c>
      <c r="HL221" s="28">
        <v>7.2542479856819879</v>
      </c>
      <c r="HM221" s="28">
        <v>5.2918729082502471</v>
      </c>
      <c r="HN221" s="28">
        <v>7.9113510792615216</v>
      </c>
      <c r="HO221" s="28">
        <v>27.34837301231579</v>
      </c>
      <c r="HP221" s="28">
        <v>8.3962021171361005</v>
      </c>
      <c r="HQ221" s="28">
        <v>6.1249125482837741</v>
      </c>
      <c r="HR221" s="28">
        <v>3.1696520847257297</v>
      </c>
      <c r="HS221" s="28">
        <v>27.347905689315787</v>
      </c>
      <c r="HT221" s="28">
        <v>10.713950169722748</v>
      </c>
      <c r="HU221" s="28">
        <v>7.8156774837865912</v>
      </c>
      <c r="HV221" s="28">
        <v>-0.54527603154575033</v>
      </c>
      <c r="HW221" s="29">
        <v>24.359726965315787</v>
      </c>
      <c r="HX221" s="29">
        <v>8.7635538732958711</v>
      </c>
      <c r="HY221" s="29">
        <v>6.3928905399456184</v>
      </c>
      <c r="HZ221" s="29">
        <v>14.746053831214869</v>
      </c>
      <c r="IA221" s="29">
        <v>24.332800047315786</v>
      </c>
      <c r="IB221" s="29">
        <v>8.7610237508270767</v>
      </c>
      <c r="IC221" s="29">
        <v>6.3910448508302764</v>
      </c>
      <c r="ID221" s="29">
        <v>14.977907474574451</v>
      </c>
      <c r="IE221" s="29">
        <v>24.348308991315786</v>
      </c>
      <c r="IF221" s="29">
        <v>8.7577876566217245</v>
      </c>
      <c r="IG221" s="29">
        <v>6.3886841651620099</v>
      </c>
      <c r="IH221" s="29">
        <v>14.796719528064136</v>
      </c>
      <c r="II221" s="29">
        <v>24.374810214315787</v>
      </c>
      <c r="IJ221" s="29">
        <v>8.7374112652198619</v>
      </c>
      <c r="IK221" s="29">
        <v>6.3738198713247636</v>
      </c>
      <c r="IL221" s="29">
        <v>14.728545472097601</v>
      </c>
      <c r="IM221" s="29">
        <v>24.416146548315787</v>
      </c>
      <c r="IN221" s="29">
        <v>8.715140422918628</v>
      </c>
      <c r="IO221" s="29">
        <v>6.3575736019319304</v>
      </c>
      <c r="IP221" s="29">
        <v>14.586186679500907</v>
      </c>
      <c r="IQ221" s="29">
        <v>24.480998475315786</v>
      </c>
      <c r="IR221" s="29">
        <v>8.690737832407569</v>
      </c>
      <c r="IS221" s="29">
        <v>6.3397722518993049</v>
      </c>
      <c r="IT221" s="29">
        <v>14.508415947454806</v>
      </c>
      <c r="IU221" s="29">
        <v>24.555080044315787</v>
      </c>
      <c r="IV221" s="29">
        <v>8.6645718163394978</v>
      </c>
      <c r="IW221" s="29">
        <v>6.3206845074741391</v>
      </c>
      <c r="IX221" s="29">
        <v>14.391080887518871</v>
      </c>
      <c r="IY221" s="29">
        <v>24.653404253315788</v>
      </c>
      <c r="IZ221" s="29">
        <v>8.6369618743634522</v>
      </c>
      <c r="JA221" s="29">
        <v>6.3005434392021726</v>
      </c>
      <c r="JB221" s="29">
        <v>14.256581672804447</v>
      </c>
      <c r="JC221" s="29">
        <v>24.767925398315789</v>
      </c>
      <c r="JD221" s="29">
        <v>8.60802512776268</v>
      </c>
      <c r="JE221" s="29">
        <v>6.2794344854289132</v>
      </c>
      <c r="JF221" s="29">
        <v>14.13569708865681</v>
      </c>
      <c r="JG221" s="29">
        <v>24.929119345315787</v>
      </c>
      <c r="JH221" s="29">
        <v>8.5286806469188878</v>
      </c>
      <c r="JI221" s="29">
        <v>6.2215537913273069</v>
      </c>
      <c r="JJ221" s="29">
        <v>13.953606977462012</v>
      </c>
      <c r="JK221" s="29">
        <v>26.411071068315788</v>
      </c>
      <c r="JL221" s="29">
        <v>8.3606451541779396</v>
      </c>
      <c r="JM221" s="29">
        <v>6.0989742388477941</v>
      </c>
      <c r="JN221" s="29">
        <v>9.3575564646727329</v>
      </c>
      <c r="JO221" s="29">
        <v>27.068991324315789</v>
      </c>
      <c r="JP221" s="29">
        <v>6.8554225083764759</v>
      </c>
      <c r="JQ221" s="29">
        <v>5.0009352752056282</v>
      </c>
      <c r="JR221" s="29">
        <v>3.7824714572609608</v>
      </c>
      <c r="JS221" s="29">
        <v>27.101559993315789</v>
      </c>
      <c r="JT221" s="29">
        <v>10.686649859523948</v>
      </c>
      <c r="JU221" s="29">
        <v>7.7957622875852755</v>
      </c>
      <c r="JV221" s="29">
        <v>-0.37540993386210531</v>
      </c>
      <c r="JW221" s="29">
        <v>26.905967800315786</v>
      </c>
      <c r="JX221" s="29">
        <v>10.766136876925023</v>
      </c>
      <c r="JY221" s="29">
        <v>7.8537469601209526</v>
      </c>
      <c r="JZ221" s="29">
        <v>-0.28216306839897953</v>
      </c>
    </row>
    <row r="222" spans="1:286" ht="15" thickBot="1" x14ac:dyDescent="0.35">
      <c r="A222" s="2"/>
      <c r="B222" s="74" t="s">
        <v>711</v>
      </c>
      <c r="C222" s="74" t="s">
        <v>471</v>
      </c>
      <c r="D222" s="74" t="s">
        <v>873</v>
      </c>
      <c r="E222" s="87">
        <v>303716</v>
      </c>
      <c r="F222" s="84">
        <v>535313</v>
      </c>
      <c r="G222" s="22">
        <v>29.166574512</v>
      </c>
      <c r="H222" s="22">
        <v>16.872273546698096</v>
      </c>
      <c r="I222" s="22">
        <v>12.126435206695723</v>
      </c>
      <c r="J222" s="22">
        <v>17.912863529581095</v>
      </c>
      <c r="K222" s="22">
        <v>29.166671304000001</v>
      </c>
      <c r="L222" s="22">
        <v>16.861643516305968</v>
      </c>
      <c r="M222" s="22">
        <v>12.118795194551623</v>
      </c>
      <c r="N222" s="22">
        <v>17.988892687396188</v>
      </c>
      <c r="O222" s="22">
        <v>29.201465827</v>
      </c>
      <c r="P222" s="22">
        <v>16.847567819054596</v>
      </c>
      <c r="Q222" s="22">
        <v>12.108678713791907</v>
      </c>
      <c r="R222" s="22">
        <v>17.802003241349606</v>
      </c>
      <c r="S222" s="22">
        <v>29.251086272999999</v>
      </c>
      <c r="T222" s="22">
        <v>16.816888444555001</v>
      </c>
      <c r="U222" s="22">
        <v>12.08662884327377</v>
      </c>
      <c r="V222" s="22">
        <v>17.652536489314571</v>
      </c>
      <c r="W222" s="22">
        <v>29.322883515000001</v>
      </c>
      <c r="X222" s="22">
        <v>16.779275458222102</v>
      </c>
      <c r="Y222" s="22">
        <v>12.059595649410841</v>
      </c>
      <c r="Z222" s="22">
        <v>17.48261843308449</v>
      </c>
      <c r="AA222" s="22">
        <v>29.423490212000001</v>
      </c>
      <c r="AB222" s="22">
        <v>16.734840265610114</v>
      </c>
      <c r="AC222" s="22">
        <v>12.027659201568474</v>
      </c>
      <c r="AD222" s="22">
        <v>17.175016605974896</v>
      </c>
      <c r="AE222" s="22">
        <v>29.539452897</v>
      </c>
      <c r="AF222" s="22">
        <v>16.682293484688678</v>
      </c>
      <c r="AG222" s="22">
        <v>11.989892795493999</v>
      </c>
      <c r="AH222" s="22">
        <v>16.911274698608999</v>
      </c>
      <c r="AI222" s="22">
        <v>29.687171843999998</v>
      </c>
      <c r="AJ222" s="22">
        <v>16.621969770670592</v>
      </c>
      <c r="AK222" s="22">
        <v>11.946536954478088</v>
      </c>
      <c r="AL222" s="22">
        <v>16.57156203736259</v>
      </c>
      <c r="AM222" s="22">
        <v>29.859018675999998</v>
      </c>
      <c r="AN222" s="22">
        <v>16.5559674412345</v>
      </c>
      <c r="AO222" s="22">
        <v>11.899099780751468</v>
      </c>
      <c r="AP222" s="22">
        <v>16.240619917782773</v>
      </c>
      <c r="AQ222" s="22">
        <v>30.052867042999999</v>
      </c>
      <c r="AR222" s="22">
        <v>16.216460037397379</v>
      </c>
      <c r="AS222" s="22">
        <v>11.655089124841377</v>
      </c>
      <c r="AT222" s="22">
        <v>15.785192384886944</v>
      </c>
      <c r="AU222" s="22">
        <v>31.042306916000001</v>
      </c>
      <c r="AV222" s="22">
        <v>15.770139828818301</v>
      </c>
      <c r="AW222" s="22">
        <v>11.334310003059517</v>
      </c>
      <c r="AX222" s="22">
        <v>13.782870482143741</v>
      </c>
      <c r="AY222" s="22">
        <v>31.689840085</v>
      </c>
      <c r="AZ222" s="22">
        <v>14.788249376766567</v>
      </c>
      <c r="BA222" s="22">
        <v>10.628606002118357</v>
      </c>
      <c r="BB222" s="22">
        <v>11.992065195022324</v>
      </c>
      <c r="BC222" s="22">
        <v>31.950824277999999</v>
      </c>
      <c r="BD222" s="22">
        <v>14.375743560893079</v>
      </c>
      <c r="BE222" s="22">
        <v>10.332129950166607</v>
      </c>
      <c r="BF222" s="22">
        <v>11.243451265607714</v>
      </c>
      <c r="BG222" s="22">
        <v>32.079328246000003</v>
      </c>
      <c r="BH222" s="22">
        <v>14.038956277136229</v>
      </c>
      <c r="BI222" s="22">
        <v>10.09007429811634</v>
      </c>
      <c r="BJ222" s="22">
        <v>11.041264476174177</v>
      </c>
      <c r="BK222" s="25">
        <v>29.172940959999998</v>
      </c>
      <c r="BL222" s="25">
        <v>16.872937903049959</v>
      </c>
      <c r="BM222" s="25">
        <v>12.126912692686732</v>
      </c>
      <c r="BN222" s="25">
        <v>17.873705660293354</v>
      </c>
      <c r="BO222" s="25">
        <v>29.17629239</v>
      </c>
      <c r="BP222" s="25">
        <v>16.866050272665866</v>
      </c>
      <c r="BQ222" s="25">
        <v>12.121962417114847</v>
      </c>
      <c r="BR222" s="25">
        <v>17.934573849847293</v>
      </c>
      <c r="BS222" s="25">
        <v>29.198598304000001</v>
      </c>
      <c r="BT222" s="25">
        <v>16.858776902891773</v>
      </c>
      <c r="BU222" s="25">
        <v>12.116734903048307</v>
      </c>
      <c r="BV222" s="25">
        <v>17.783568523327926</v>
      </c>
      <c r="BW222" s="25">
        <v>29.225958013</v>
      </c>
      <c r="BX222" s="25">
        <v>16.847591717131188</v>
      </c>
      <c r="BY222" s="25">
        <v>12.108695889810097</v>
      </c>
      <c r="BZ222" s="25">
        <v>17.676949014541407</v>
      </c>
      <c r="CA222" s="25">
        <v>29.264087815</v>
      </c>
      <c r="CB222" s="25">
        <v>16.835434096464134</v>
      </c>
      <c r="CC222" s="25">
        <v>12.099957968457733</v>
      </c>
      <c r="CD222" s="25">
        <v>17.557074506484433</v>
      </c>
      <c r="CE222" s="25">
        <v>29.319126439999998</v>
      </c>
      <c r="CF222" s="25">
        <v>16.822280209127445</v>
      </c>
      <c r="CG222" s="25">
        <v>12.09050401063379</v>
      </c>
      <c r="CH222" s="25">
        <v>17.307381154547066</v>
      </c>
      <c r="CI222" s="25">
        <v>29.379582943999999</v>
      </c>
      <c r="CJ222" s="25">
        <v>16.808382855524922</v>
      </c>
      <c r="CK222" s="25">
        <v>12.08051570896602</v>
      </c>
      <c r="CL222" s="25">
        <v>17.092718679505744</v>
      </c>
      <c r="CM222" s="25">
        <v>29.451237075999998</v>
      </c>
      <c r="CN222" s="25">
        <v>16.79350129287679</v>
      </c>
      <c r="CO222" s="25">
        <v>12.069820036878472</v>
      </c>
      <c r="CP222" s="25">
        <v>16.806439693294756</v>
      </c>
      <c r="CQ222" s="25">
        <v>29.534221303999999</v>
      </c>
      <c r="CR222" s="25">
        <v>16.778068228910289</v>
      </c>
      <c r="CS222" s="25">
        <v>12.058727989934555</v>
      </c>
      <c r="CT222" s="25">
        <v>16.520636121394919</v>
      </c>
      <c r="CU222" s="25">
        <v>29.633443556</v>
      </c>
      <c r="CV222" s="25">
        <v>16.511435759336653</v>
      </c>
      <c r="CW222" s="25">
        <v>11.867093984159517</v>
      </c>
      <c r="CX222" s="25">
        <v>16.113122490545805</v>
      </c>
      <c r="CY222" s="25">
        <v>30.014043179000002</v>
      </c>
      <c r="CZ222" s="25">
        <v>16.440435780244073</v>
      </c>
      <c r="DA222" s="25">
        <v>11.816064901222948</v>
      </c>
      <c r="DB222" s="25">
        <v>14.636849072108751</v>
      </c>
      <c r="DC222" s="25">
        <v>30.360659937000001</v>
      </c>
      <c r="DD222" s="25">
        <v>16.066092773869372</v>
      </c>
      <c r="DE222" s="25">
        <v>11.547017211869258</v>
      </c>
      <c r="DF222" s="25">
        <v>13.077657467133161</v>
      </c>
      <c r="DG222" s="25">
        <v>30.717132725999999</v>
      </c>
      <c r="DH222" s="25">
        <v>15.953019889760755</v>
      </c>
      <c r="DI222" s="25">
        <v>11.465749503698079</v>
      </c>
      <c r="DJ222" s="25">
        <v>11.817805346702841</v>
      </c>
      <c r="DK222" s="25">
        <v>30.916753343</v>
      </c>
      <c r="DL222" s="25">
        <v>15.593775588192674</v>
      </c>
      <c r="DM222" s="25">
        <v>11.207553550776694</v>
      </c>
      <c r="DN222" s="25">
        <v>11.312189733486644</v>
      </c>
      <c r="DO222" s="27">
        <v>29.166067198</v>
      </c>
      <c r="DP222" s="27">
        <v>16.873105233461146</v>
      </c>
      <c r="DQ222" s="27">
        <v>12.127032956347925</v>
      </c>
      <c r="DR222" s="27">
        <v>17.914998104646973</v>
      </c>
      <c r="DS222" s="27">
        <v>29.159791799000001</v>
      </c>
      <c r="DT222" s="27">
        <v>16.865211052817802</v>
      </c>
      <c r="DU222" s="27">
        <v>12.121359253286123</v>
      </c>
      <c r="DV222" s="27">
        <v>18.02453964856111</v>
      </c>
      <c r="DW222" s="27">
        <v>29.184117219000001</v>
      </c>
      <c r="DX222" s="27">
        <v>16.856036712518552</v>
      </c>
      <c r="DY222" s="27">
        <v>12.11476547427376</v>
      </c>
      <c r="DZ222" s="27">
        <v>17.881982838104953</v>
      </c>
      <c r="EA222" s="27">
        <v>29.222132282</v>
      </c>
      <c r="EB222" s="27">
        <v>16.832985050280037</v>
      </c>
      <c r="EC222" s="27">
        <v>12.098197790744431</v>
      </c>
      <c r="ED222" s="27">
        <v>17.773872931058371</v>
      </c>
      <c r="EE222" s="27">
        <v>29.279652549000001</v>
      </c>
      <c r="EF222" s="27">
        <v>16.80718231545476</v>
      </c>
      <c r="EG222" s="27">
        <v>12.079652857179417</v>
      </c>
      <c r="EH222" s="27">
        <v>17.648448759392267</v>
      </c>
      <c r="EI222" s="27">
        <v>29.358847158</v>
      </c>
      <c r="EJ222" s="27">
        <v>16.779101532730319</v>
      </c>
      <c r="EK222" s="27">
        <v>12.05947064573537</v>
      </c>
      <c r="EL222" s="27">
        <v>17.403620169590017</v>
      </c>
      <c r="EM222" s="27">
        <v>29.448113652</v>
      </c>
      <c r="EN222" s="27">
        <v>16.748487841779493</v>
      </c>
      <c r="EO222" s="27">
        <v>12.037467983277018</v>
      </c>
      <c r="EP222" s="27">
        <v>17.205402282028309</v>
      </c>
      <c r="EQ222" s="27">
        <v>29.559492460000001</v>
      </c>
      <c r="ER222" s="27">
        <v>16.715904667315108</v>
      </c>
      <c r="ES222" s="27">
        <v>12.014049814239085</v>
      </c>
      <c r="ET222" s="27">
        <v>16.948135894884224</v>
      </c>
      <c r="EU222" s="27">
        <v>29.691219659000001</v>
      </c>
      <c r="EV222" s="27">
        <v>16.681701929660232</v>
      </c>
      <c r="EW222" s="27">
        <v>11.989467633247557</v>
      </c>
      <c r="EX222" s="27">
        <v>16.697106314908712</v>
      </c>
      <c r="EY222" s="27">
        <v>29.844268426999999</v>
      </c>
      <c r="EZ222" s="27">
        <v>16.392436138843134</v>
      </c>
      <c r="FA222" s="27">
        <v>11.781566613853311</v>
      </c>
      <c r="FB222" s="27">
        <v>16.323842475981493</v>
      </c>
      <c r="FC222" s="27">
        <v>30.583511438999999</v>
      </c>
      <c r="FD222" s="27">
        <v>16.178172516488527</v>
      </c>
      <c r="FE222" s="27">
        <v>11.62757112969738</v>
      </c>
      <c r="FF222" s="27">
        <v>14.690270023381929</v>
      </c>
      <c r="FG222" s="27">
        <v>31.309180629</v>
      </c>
      <c r="FH222" s="27">
        <v>15.674458316241475</v>
      </c>
      <c r="FI222" s="27">
        <v>11.265541816037763</v>
      </c>
      <c r="FJ222" s="27">
        <v>13.405532958686637</v>
      </c>
      <c r="FK222" s="27">
        <v>31.490541913999998</v>
      </c>
      <c r="FL222" s="27">
        <v>15.416969161642307</v>
      </c>
      <c r="FM222" s="27">
        <v>11.080479290763288</v>
      </c>
      <c r="FN222" s="27">
        <v>12.997427863230216</v>
      </c>
      <c r="FO222" s="27">
        <v>31.544632428</v>
      </c>
      <c r="FP222" s="27">
        <v>15.174680863004882</v>
      </c>
      <c r="FQ222" s="27">
        <v>10.906341919967623</v>
      </c>
      <c r="FR222" s="27">
        <v>13.116713285231603</v>
      </c>
      <c r="FS222" s="28">
        <v>29.169909187000002</v>
      </c>
      <c r="FT222" s="28">
        <v>16.872272719082495</v>
      </c>
      <c r="FU222" s="28">
        <v>12.126434611872094</v>
      </c>
      <c r="FV222" s="28">
        <v>17.905104048953362</v>
      </c>
      <c r="FW222" s="28">
        <v>29.174174880999999</v>
      </c>
      <c r="FX222" s="28">
        <v>16.861640033148181</v>
      </c>
      <c r="FY222" s="28">
        <v>12.118792691137539</v>
      </c>
      <c r="FZ222" s="28">
        <v>17.986906738909912</v>
      </c>
      <c r="GA222" s="28">
        <v>29.225923935000001</v>
      </c>
      <c r="GB222" s="28">
        <v>16.84756054801781</v>
      </c>
      <c r="GC222" s="28">
        <v>12.108673487954606</v>
      </c>
      <c r="GD222" s="28">
        <v>17.820247852185542</v>
      </c>
      <c r="GE222" s="28">
        <v>29.303240608999999</v>
      </c>
      <c r="GF222" s="28">
        <v>16.812667284248864</v>
      </c>
      <c r="GG222" s="28">
        <v>12.083595012248699</v>
      </c>
      <c r="GH222" s="28">
        <v>17.705363321927887</v>
      </c>
      <c r="GI222" s="28">
        <v>29.418154565000002</v>
      </c>
      <c r="GJ222" s="28">
        <v>16.77025730327091</v>
      </c>
      <c r="GK222" s="28">
        <v>12.053114123883361</v>
      </c>
      <c r="GL222" s="28">
        <v>17.588877643031978</v>
      </c>
      <c r="GM222" s="28">
        <v>29.581015021999999</v>
      </c>
      <c r="GN222" s="28">
        <v>16.720885938557046</v>
      </c>
      <c r="GO222" s="28">
        <v>12.017629951960012</v>
      </c>
      <c r="GP222" s="28">
        <v>17.367674050843249</v>
      </c>
      <c r="GQ222" s="28">
        <v>29.776384049000001</v>
      </c>
      <c r="GR222" s="28">
        <v>16.662999993233409</v>
      </c>
      <c r="GS222" s="28">
        <v>11.976026183303548</v>
      </c>
      <c r="GT222" s="28">
        <v>17.199449875542122</v>
      </c>
      <c r="GU222" s="28">
        <v>30.038290253</v>
      </c>
      <c r="GV222" s="28">
        <v>16.597324062087015</v>
      </c>
      <c r="GW222" s="28">
        <v>11.928823598454391</v>
      </c>
      <c r="GX222" s="28">
        <v>16.961541357035976</v>
      </c>
      <c r="GY222" s="28">
        <v>30.349173921999999</v>
      </c>
      <c r="GZ222" s="28">
        <v>16.525837211823045</v>
      </c>
      <c r="HA222" s="28">
        <v>11.877444591620637</v>
      </c>
      <c r="HB222" s="28">
        <v>16.763250676340398</v>
      </c>
      <c r="HC222" s="28">
        <v>30.702004859999999</v>
      </c>
      <c r="HD222" s="28">
        <v>16.187918066624032</v>
      </c>
      <c r="HE222" s="28">
        <v>11.634575448465963</v>
      </c>
      <c r="HF222" s="28">
        <v>16.483594143721202</v>
      </c>
      <c r="HG222" s="28">
        <v>31.404414387999999</v>
      </c>
      <c r="HH222" s="28">
        <v>15.718069315724369</v>
      </c>
      <c r="HI222" s="28">
        <v>11.296885900050201</v>
      </c>
      <c r="HJ222" s="28">
        <v>15.14865610766007</v>
      </c>
      <c r="HK222" s="28">
        <v>32.548042731999999</v>
      </c>
      <c r="HL222" s="28">
        <v>14.448967465229259</v>
      </c>
      <c r="HM222" s="28">
        <v>10.384757411963998</v>
      </c>
      <c r="HN222" s="28">
        <v>9.8437879068587755</v>
      </c>
      <c r="HO222" s="28">
        <v>33.304457475</v>
      </c>
      <c r="HP222" s="28">
        <v>14.033377636712514</v>
      </c>
      <c r="HQ222" s="28">
        <v>10.086064819402495</v>
      </c>
      <c r="HR222" s="28">
        <v>4.7853330162812888</v>
      </c>
      <c r="HS222" s="28">
        <v>33.601559647000002</v>
      </c>
      <c r="HT222" s="28">
        <v>12.857957784437566</v>
      </c>
      <c r="HU222" s="28">
        <v>9.2412674280002296</v>
      </c>
      <c r="HV222" s="28">
        <v>0.77115016486910903</v>
      </c>
      <c r="HW222" s="29">
        <v>29.150255690999998</v>
      </c>
      <c r="HX222" s="29">
        <v>16.871681925756903</v>
      </c>
      <c r="HY222" s="29">
        <v>12.126009997076496</v>
      </c>
      <c r="HZ222" s="29">
        <v>17.967084183271943</v>
      </c>
      <c r="IA222" s="29">
        <v>29.135002523000001</v>
      </c>
      <c r="IB222" s="29">
        <v>16.862661356275769</v>
      </c>
      <c r="IC222" s="29">
        <v>12.119526736178802</v>
      </c>
      <c r="ID222" s="29">
        <v>18.108023269158956</v>
      </c>
      <c r="IE222" s="29">
        <v>29.168159214999999</v>
      </c>
      <c r="IF222" s="29">
        <v>16.851916777553836</v>
      </c>
      <c r="IG222" s="29">
        <v>12.111804395894657</v>
      </c>
      <c r="IH222" s="29">
        <v>18.001781642937278</v>
      </c>
      <c r="II222" s="29">
        <v>29.231136151000001</v>
      </c>
      <c r="IJ222" s="29">
        <v>16.812200715003012</v>
      </c>
      <c r="IK222" s="29">
        <v>12.083259679745133</v>
      </c>
      <c r="IL222" s="29">
        <v>17.931573013226078</v>
      </c>
      <c r="IM222" s="29">
        <v>29.326450182999999</v>
      </c>
      <c r="IN222" s="29">
        <v>16.767474741022486</v>
      </c>
      <c r="IO222" s="29">
        <v>12.05111424160782</v>
      </c>
      <c r="IP222" s="29">
        <v>17.85721467901584</v>
      </c>
      <c r="IQ222" s="29">
        <v>29.467847044999999</v>
      </c>
      <c r="IR222" s="29">
        <v>16.718009222663021</v>
      </c>
      <c r="IS222" s="29">
        <v>12.015562399605528</v>
      </c>
      <c r="IT222" s="29">
        <v>17.645869727303868</v>
      </c>
      <c r="IU222" s="29">
        <v>29.643900937000002</v>
      </c>
      <c r="IV222" s="29">
        <v>16.6638885238253</v>
      </c>
      <c r="IW222" s="29">
        <v>11.976664787734769</v>
      </c>
      <c r="IX222" s="29">
        <v>17.49515369082086</v>
      </c>
      <c r="IY222" s="29">
        <v>29.887847874999999</v>
      </c>
      <c r="IZ222" s="29">
        <v>16.606509612160085</v>
      </c>
      <c r="JA222" s="29">
        <v>11.935425434151913</v>
      </c>
      <c r="JB222" s="29">
        <v>17.296829230477673</v>
      </c>
      <c r="JC222" s="29">
        <v>30.181963837000001</v>
      </c>
      <c r="JD222" s="29">
        <v>16.546044194764693</v>
      </c>
      <c r="JE222" s="29">
        <v>11.891967748128652</v>
      </c>
      <c r="JF222" s="29">
        <v>17.131740418903277</v>
      </c>
      <c r="JG222" s="29">
        <v>30.528992656</v>
      </c>
      <c r="JH222" s="29">
        <v>16.221354253970322</v>
      </c>
      <c r="JI222" s="29">
        <v>11.658606694657623</v>
      </c>
      <c r="JJ222" s="29">
        <v>16.677858102758627</v>
      </c>
      <c r="JK222" s="29">
        <v>31.963192054</v>
      </c>
      <c r="JL222" s="29">
        <v>15.867399199861895</v>
      </c>
      <c r="JM222" s="29">
        <v>11.404212228028772</v>
      </c>
      <c r="JN222" s="29">
        <v>11.128303054775312</v>
      </c>
      <c r="JO222" s="29">
        <v>33.055214620000001</v>
      </c>
      <c r="JP222" s="29">
        <v>14.150693595513868</v>
      </c>
      <c r="JQ222" s="29">
        <v>10.170382108899879</v>
      </c>
      <c r="JR222" s="29">
        <v>6.446930676995045</v>
      </c>
      <c r="JS222" s="29">
        <v>33.353317332000003</v>
      </c>
      <c r="JT222" s="29">
        <v>13.856019537220629</v>
      </c>
      <c r="JU222" s="29">
        <v>9.9585940611837884</v>
      </c>
      <c r="JV222" s="29">
        <v>2.380591118195774</v>
      </c>
      <c r="JW222" s="29">
        <v>33.013726226999999</v>
      </c>
      <c r="JX222" s="29">
        <v>13.309720936553727</v>
      </c>
      <c r="JY222" s="29">
        <v>9.5659585004716892</v>
      </c>
      <c r="JZ222" s="29">
        <v>2.4218521215088913</v>
      </c>
    </row>
    <row r="223" spans="1:286" ht="15" thickBot="1" x14ac:dyDescent="0.35">
      <c r="A223" s="2"/>
      <c r="B223" s="74" t="s">
        <v>712</v>
      </c>
      <c r="C223" s="74" t="s">
        <v>466</v>
      </c>
      <c r="D223" s="74" t="s">
        <v>873</v>
      </c>
      <c r="E223" s="87">
        <v>360144</v>
      </c>
      <c r="F223" s="84">
        <v>471643</v>
      </c>
      <c r="G223" s="22">
        <v>6.6018956979999999</v>
      </c>
      <c r="H223" s="22">
        <v>6.6018956979999999</v>
      </c>
      <c r="I223" s="22">
        <v>6.6018956979999999</v>
      </c>
      <c r="J223" s="22">
        <v>3.8198393063086593</v>
      </c>
      <c r="K223" s="22">
        <v>6.6028442429999998</v>
      </c>
      <c r="L223" s="22">
        <v>6.6028442429999998</v>
      </c>
      <c r="M223" s="22">
        <v>6.6028442429999998</v>
      </c>
      <c r="N223" s="22">
        <v>3.8482860991357843</v>
      </c>
      <c r="O223" s="22">
        <v>6.6193770369999996</v>
      </c>
      <c r="P223" s="22">
        <v>6.6193770369999996</v>
      </c>
      <c r="Q223" s="22">
        <v>6.6193770369999996</v>
      </c>
      <c r="R223" s="22">
        <v>3.7975993090657778</v>
      </c>
      <c r="S223" s="22">
        <v>6.6384710599999996</v>
      </c>
      <c r="T223" s="22">
        <v>6.6384710599999996</v>
      </c>
      <c r="U223" s="22">
        <v>6.6384710599999996</v>
      </c>
      <c r="V223" s="22">
        <v>3.7664969814673626</v>
      </c>
      <c r="W223" s="22">
        <v>6.6617689840000001</v>
      </c>
      <c r="X223" s="22">
        <v>6.6617689840000001</v>
      </c>
      <c r="Y223" s="22">
        <v>6.6617689840000001</v>
      </c>
      <c r="Z223" s="22">
        <v>3.731469755654075</v>
      </c>
      <c r="AA223" s="22">
        <v>6.6900328179999997</v>
      </c>
      <c r="AB223" s="22">
        <v>6.6900328179999997</v>
      </c>
      <c r="AC223" s="22">
        <v>6.6900328179999997</v>
      </c>
      <c r="AD223" s="22">
        <v>3.6688397280077254</v>
      </c>
      <c r="AE223" s="22">
        <v>6.7208769459999997</v>
      </c>
      <c r="AF223" s="22">
        <v>6.7208769459999997</v>
      </c>
      <c r="AG223" s="22">
        <v>6.7208769459999997</v>
      </c>
      <c r="AH223" s="22">
        <v>3.6213436195252147</v>
      </c>
      <c r="AI223" s="22">
        <v>6.7585116799999998</v>
      </c>
      <c r="AJ223" s="22">
        <v>6.7585116799999998</v>
      </c>
      <c r="AK223" s="22">
        <v>6.7585116799999998</v>
      </c>
      <c r="AL223" s="22">
        <v>3.5578707748475691</v>
      </c>
      <c r="AM223" s="22">
        <v>6.7990050249999996</v>
      </c>
      <c r="AN223" s="22">
        <v>6.7990050249999996</v>
      </c>
      <c r="AO223" s="22">
        <v>6.7990050249999996</v>
      </c>
      <c r="AP223" s="22">
        <v>3.4989029756387349</v>
      </c>
      <c r="AQ223" s="22">
        <v>6.8438317880000001</v>
      </c>
      <c r="AR223" s="22">
        <v>6.8438317880000001</v>
      </c>
      <c r="AS223" s="22">
        <v>6.8438317880000001</v>
      </c>
      <c r="AT223" s="22">
        <v>3.4137683667549923</v>
      </c>
      <c r="AU223" s="22">
        <v>7.0532551510000001</v>
      </c>
      <c r="AV223" s="22">
        <v>7.0532551510000001</v>
      </c>
      <c r="AW223" s="22">
        <v>7.0532551510000001</v>
      </c>
      <c r="AX223" s="22">
        <v>2.9180556803215958</v>
      </c>
      <c r="AY223" s="22">
        <v>7.2082025700000001</v>
      </c>
      <c r="AZ223" s="22">
        <v>7.2082025700000001</v>
      </c>
      <c r="BA223" s="22">
        <v>7.2082025700000001</v>
      </c>
      <c r="BB223" s="22">
        <v>2.3167608551797731</v>
      </c>
      <c r="BC223" s="22">
        <v>7.284398897</v>
      </c>
      <c r="BD223" s="22">
        <v>7.284398897</v>
      </c>
      <c r="BE223" s="22">
        <v>7.284398897</v>
      </c>
      <c r="BF223" s="22">
        <v>2.1199903938622788</v>
      </c>
      <c r="BG223" s="22">
        <v>7.3233917589999997</v>
      </c>
      <c r="BH223" s="22">
        <v>7.3233917589999997</v>
      </c>
      <c r="BI223" s="22">
        <v>7.3233917589999997</v>
      </c>
      <c r="BJ223" s="22">
        <v>2.0598852245693764</v>
      </c>
      <c r="BK223" s="25">
        <v>6.6094495450000004</v>
      </c>
      <c r="BL223" s="25">
        <v>6.6094495450000004</v>
      </c>
      <c r="BM223" s="25">
        <v>6.6094495450000004</v>
      </c>
      <c r="BN223" s="25">
        <v>3.805512844246028</v>
      </c>
      <c r="BO223" s="25">
        <v>6.6163265180000002</v>
      </c>
      <c r="BP223" s="25">
        <v>6.6163265180000002</v>
      </c>
      <c r="BQ223" s="25">
        <v>6.6163265180000002</v>
      </c>
      <c r="BR223" s="25">
        <v>3.8268938930367118</v>
      </c>
      <c r="BS223" s="25">
        <v>6.6344294670000004</v>
      </c>
      <c r="BT223" s="25">
        <v>6.6344294670000004</v>
      </c>
      <c r="BU223" s="25">
        <v>6.6344294670000004</v>
      </c>
      <c r="BV223" s="25">
        <v>3.784081559510287</v>
      </c>
      <c r="BW223" s="25">
        <v>6.6545598779999997</v>
      </c>
      <c r="BX223" s="25">
        <v>6.6545598779999997</v>
      </c>
      <c r="BY223" s="25">
        <v>6.6545598779999997</v>
      </c>
      <c r="BZ223" s="25">
        <v>3.7592695204861641</v>
      </c>
      <c r="CA223" s="25">
        <v>6.6747142850000003</v>
      </c>
      <c r="CB223" s="25">
        <v>6.6747142850000003</v>
      </c>
      <c r="CC223" s="25">
        <v>6.6747142850000003</v>
      </c>
      <c r="CD223" s="25">
        <v>3.729843106300784</v>
      </c>
      <c r="CE223" s="25">
        <v>6.6976539380000002</v>
      </c>
      <c r="CF223" s="25">
        <v>6.6976539380000002</v>
      </c>
      <c r="CG223" s="25">
        <v>6.6976539380000002</v>
      </c>
      <c r="CH223" s="25">
        <v>3.6734408244316272</v>
      </c>
      <c r="CI223" s="25">
        <v>6.7228493299999998</v>
      </c>
      <c r="CJ223" s="25">
        <v>6.7228493299999998</v>
      </c>
      <c r="CK223" s="25">
        <v>6.7228493299999998</v>
      </c>
      <c r="CL223" s="25">
        <v>3.6285010149880894</v>
      </c>
      <c r="CM223" s="25">
        <v>6.7481989139999996</v>
      </c>
      <c r="CN223" s="25">
        <v>6.7481989139999996</v>
      </c>
      <c r="CO223" s="25">
        <v>6.7481989139999996</v>
      </c>
      <c r="CP223" s="25">
        <v>3.5662108819007847</v>
      </c>
      <c r="CQ223" s="25">
        <v>6.7724828500000003</v>
      </c>
      <c r="CR223" s="25">
        <v>6.7724828500000003</v>
      </c>
      <c r="CS223" s="25">
        <v>6.7724828500000003</v>
      </c>
      <c r="CT223" s="25">
        <v>3.5047433153954834</v>
      </c>
      <c r="CU223" s="25">
        <v>6.799291717</v>
      </c>
      <c r="CV223" s="25">
        <v>6.799291717</v>
      </c>
      <c r="CW223" s="25">
        <v>6.799291717</v>
      </c>
      <c r="CX223" s="25">
        <v>3.4237336674387451</v>
      </c>
      <c r="CY223" s="25">
        <v>6.8876527679999997</v>
      </c>
      <c r="CZ223" s="25">
        <v>6.8876527679999997</v>
      </c>
      <c r="DA223" s="25">
        <v>6.8876527679999997</v>
      </c>
      <c r="DB223" s="25">
        <v>3.1855226999841708</v>
      </c>
      <c r="DC223" s="25">
        <v>6.961667136</v>
      </c>
      <c r="DD223" s="25">
        <v>6.961667136</v>
      </c>
      <c r="DE223" s="25">
        <v>6.961667136</v>
      </c>
      <c r="DF223" s="25">
        <v>2.7042922844028472</v>
      </c>
      <c r="DG223" s="25">
        <v>7.0291927740000002</v>
      </c>
      <c r="DH223" s="25">
        <v>7.0291927740000002</v>
      </c>
      <c r="DI223" s="25">
        <v>7.0291927740000002</v>
      </c>
      <c r="DJ223" s="25">
        <v>2.2258700071693474</v>
      </c>
      <c r="DK223" s="25">
        <v>7.0538070199999998</v>
      </c>
      <c r="DL223" s="25">
        <v>7.0538070199999998</v>
      </c>
      <c r="DM223" s="25">
        <v>7.0538070199999998</v>
      </c>
      <c r="DN223" s="25">
        <v>2.1693637866506577</v>
      </c>
      <c r="DO223" s="27">
        <v>6.6017030290000003</v>
      </c>
      <c r="DP223" s="27">
        <v>6.6017030290000003</v>
      </c>
      <c r="DQ223" s="27">
        <v>6.6017030290000003</v>
      </c>
      <c r="DR223" s="27">
        <v>3.8202173486448707</v>
      </c>
      <c r="DS223" s="27">
        <v>6.600410729</v>
      </c>
      <c r="DT223" s="27">
        <v>6.600410729</v>
      </c>
      <c r="DU223" s="27">
        <v>6.600410729</v>
      </c>
      <c r="DV223" s="27">
        <v>3.8550951659933403</v>
      </c>
      <c r="DW223" s="27">
        <v>6.6136185579999998</v>
      </c>
      <c r="DX223" s="27">
        <v>6.6136185579999998</v>
      </c>
      <c r="DY223" s="27">
        <v>6.6136185579999998</v>
      </c>
      <c r="DZ223" s="27">
        <v>3.8126880789918944</v>
      </c>
      <c r="EA223" s="27">
        <v>6.6293967360000003</v>
      </c>
      <c r="EB223" s="27">
        <v>6.6293967360000003</v>
      </c>
      <c r="EC223" s="27">
        <v>6.6293967360000003</v>
      </c>
      <c r="ED223" s="27">
        <v>3.7892268140583334</v>
      </c>
      <c r="EE223" s="27">
        <v>6.6489088059999997</v>
      </c>
      <c r="EF223" s="27">
        <v>6.6489088059999997</v>
      </c>
      <c r="EG223" s="27">
        <v>6.6489088059999997</v>
      </c>
      <c r="EH223" s="27">
        <v>3.7623920528640546</v>
      </c>
      <c r="EI223" s="27">
        <v>6.6716980220000002</v>
      </c>
      <c r="EJ223" s="27">
        <v>6.6716980220000002</v>
      </c>
      <c r="EK223" s="27">
        <v>6.6716980220000002</v>
      </c>
      <c r="EL223" s="27">
        <v>3.7112455587267048</v>
      </c>
      <c r="EM223" s="27">
        <v>6.696079589</v>
      </c>
      <c r="EN223" s="27">
        <v>6.696079589</v>
      </c>
      <c r="EO223" s="27">
        <v>6.696079589</v>
      </c>
      <c r="EP223" s="27">
        <v>3.6752982888237158</v>
      </c>
      <c r="EQ223" s="27">
        <v>6.7252198239999998</v>
      </c>
      <c r="ER223" s="27">
        <v>6.7252198239999998</v>
      </c>
      <c r="ES223" s="27">
        <v>6.7252198239999998</v>
      </c>
      <c r="ET223" s="27">
        <v>3.626172306511124</v>
      </c>
      <c r="EU223" s="27">
        <v>6.7568574589999999</v>
      </c>
      <c r="EV223" s="27">
        <v>6.7568574589999999</v>
      </c>
      <c r="EW223" s="27">
        <v>6.7568574589999999</v>
      </c>
      <c r="EX223" s="27">
        <v>3.5810491924019447</v>
      </c>
      <c r="EY223" s="27">
        <v>6.7923861360000002</v>
      </c>
      <c r="EZ223" s="27">
        <v>6.7923861360000002</v>
      </c>
      <c r="FA223" s="27">
        <v>6.7923861360000002</v>
      </c>
      <c r="FB223" s="27">
        <v>3.5099312225539734</v>
      </c>
      <c r="FC223" s="27">
        <v>6.9670294720000001</v>
      </c>
      <c r="FD223" s="27">
        <v>6.9670294720000001</v>
      </c>
      <c r="FE223" s="27">
        <v>6.9670294720000001</v>
      </c>
      <c r="FF223" s="27">
        <v>3.0895596220718446</v>
      </c>
      <c r="FG223" s="27">
        <v>7.1148501990000002</v>
      </c>
      <c r="FH223" s="27">
        <v>7.1148501990000002</v>
      </c>
      <c r="FI223" s="27">
        <v>7.1148501990000002</v>
      </c>
      <c r="FJ223" s="27">
        <v>2.6239855264380569</v>
      </c>
      <c r="FK223" s="27">
        <v>7.1885182299999997</v>
      </c>
      <c r="FL223" s="27">
        <v>7.1885182299999997</v>
      </c>
      <c r="FM223" s="27">
        <v>7.1885182299999997</v>
      </c>
      <c r="FN223" s="27">
        <v>2.5325137662474391</v>
      </c>
      <c r="FO223" s="27">
        <v>7.225147185</v>
      </c>
      <c r="FP223" s="27">
        <v>7.225147185</v>
      </c>
      <c r="FQ223" s="27">
        <v>7.225147185</v>
      </c>
      <c r="FR223" s="27">
        <v>2.5676753883484214</v>
      </c>
      <c r="FS223" s="28">
        <v>6.6018255269999999</v>
      </c>
      <c r="FT223" s="28">
        <v>6.6018255269999999</v>
      </c>
      <c r="FU223" s="28">
        <v>6.6018255269999999</v>
      </c>
      <c r="FV223" s="28">
        <v>3.8199270250446382</v>
      </c>
      <c r="FW223" s="28">
        <v>6.6027143930000003</v>
      </c>
      <c r="FX223" s="28">
        <v>6.6027143930000003</v>
      </c>
      <c r="FY223" s="28">
        <v>6.6027143930000003</v>
      </c>
      <c r="FZ223" s="28">
        <v>3.8519593956769542</v>
      </c>
      <c r="GA223" s="28">
        <v>6.6205862709999996</v>
      </c>
      <c r="GB223" s="28">
        <v>6.6205862709999996</v>
      </c>
      <c r="GC223" s="28">
        <v>6.6205862709999996</v>
      </c>
      <c r="GD223" s="28">
        <v>3.8072751205795528</v>
      </c>
      <c r="GE223" s="28">
        <v>6.6428574999999999</v>
      </c>
      <c r="GF223" s="28">
        <v>6.6428574999999999</v>
      </c>
      <c r="GG223" s="28">
        <v>6.6428574999999999</v>
      </c>
      <c r="GH223" s="28">
        <v>3.7843480075398106</v>
      </c>
      <c r="GI223" s="28">
        <v>6.6715551929999997</v>
      </c>
      <c r="GJ223" s="28">
        <v>6.6715551929999997</v>
      </c>
      <c r="GK223" s="28">
        <v>6.6715551929999997</v>
      </c>
      <c r="GL223" s="28">
        <v>3.7605260636681805</v>
      </c>
      <c r="GM223" s="28">
        <v>6.7082934099999996</v>
      </c>
      <c r="GN223" s="28">
        <v>6.7082934099999996</v>
      </c>
      <c r="GO223" s="28">
        <v>6.7082934099999996</v>
      </c>
      <c r="GP223" s="28">
        <v>3.7140003348693109</v>
      </c>
      <c r="GQ223" s="28">
        <v>6.7509580470000001</v>
      </c>
      <c r="GR223" s="28">
        <v>6.7509580470000001</v>
      </c>
      <c r="GS223" s="28">
        <v>6.7509580470000001</v>
      </c>
      <c r="GT223" s="28">
        <v>3.674587541764502</v>
      </c>
      <c r="GU223" s="28">
        <v>6.8066456720000001</v>
      </c>
      <c r="GV223" s="28">
        <v>6.8066456720000001</v>
      </c>
      <c r="GW223" s="28">
        <v>6.8066456720000001</v>
      </c>
      <c r="GX223" s="28">
        <v>3.5933212153552212</v>
      </c>
      <c r="GY223" s="28">
        <v>6.8690784029999996</v>
      </c>
      <c r="GZ223" s="28">
        <v>6.8690784029999996</v>
      </c>
      <c r="HA223" s="28">
        <v>6.8690784029999996</v>
      </c>
      <c r="HB223" s="28">
        <v>3.5217155457567131</v>
      </c>
      <c r="HC223" s="28">
        <v>6.9394079929999997</v>
      </c>
      <c r="HD223" s="28">
        <v>6.9394079929999997</v>
      </c>
      <c r="HE223" s="28">
        <v>6.9394079929999997</v>
      </c>
      <c r="HF223" s="28">
        <v>3.4391437939255898</v>
      </c>
      <c r="HG223" s="28">
        <v>7.2719154870000002</v>
      </c>
      <c r="HH223" s="28">
        <v>7.2719154870000002</v>
      </c>
      <c r="HI223" s="28">
        <v>7.2719154870000002</v>
      </c>
      <c r="HJ223" s="28">
        <v>3.0892077800362476</v>
      </c>
      <c r="HK223" s="28">
        <v>7.4758255230000001</v>
      </c>
      <c r="HL223" s="28">
        <v>7.4758255230000001</v>
      </c>
      <c r="HM223" s="28">
        <v>7.4758255230000001</v>
      </c>
      <c r="HN223" s="28">
        <v>2.3974548604609489</v>
      </c>
      <c r="HO223" s="28">
        <v>7.5311231139999997</v>
      </c>
      <c r="HP223" s="28">
        <v>7.5311231139999997</v>
      </c>
      <c r="HQ223" s="28">
        <v>7.5311231139999997</v>
      </c>
      <c r="HR223" s="28">
        <v>1.8585481066098986</v>
      </c>
      <c r="HS223" s="28">
        <v>7.4822632379999998</v>
      </c>
      <c r="HT223" s="28">
        <v>7.4822632379999998</v>
      </c>
      <c r="HU223" s="28">
        <v>7.4822632379999998</v>
      </c>
      <c r="HV223" s="28">
        <v>1.501457326424644</v>
      </c>
      <c r="HW223" s="29">
        <v>6.5966964570000002</v>
      </c>
      <c r="HX223" s="29">
        <v>6.5966964570000002</v>
      </c>
      <c r="HY223" s="29">
        <v>6.5966964570000002</v>
      </c>
      <c r="HZ223" s="29">
        <v>3.8316472187315229</v>
      </c>
      <c r="IA223" s="29">
        <v>6.5923880800000001</v>
      </c>
      <c r="IB223" s="29">
        <v>6.5923880800000001</v>
      </c>
      <c r="IC223" s="29">
        <v>6.5923880800000001</v>
      </c>
      <c r="ID223" s="29">
        <v>3.8750477508521111</v>
      </c>
      <c r="IE223" s="29">
        <v>6.6048673759999996</v>
      </c>
      <c r="IF223" s="29">
        <v>6.6048673759999996</v>
      </c>
      <c r="IG223" s="29">
        <v>6.6048673759999996</v>
      </c>
      <c r="IH223" s="29">
        <v>3.8421168472109946</v>
      </c>
      <c r="II223" s="29">
        <v>6.6221909019999998</v>
      </c>
      <c r="IJ223" s="29">
        <v>6.6221909019999998</v>
      </c>
      <c r="IK223" s="29">
        <v>6.6221909019999998</v>
      </c>
      <c r="IL223" s="29">
        <v>3.8285013327749406</v>
      </c>
      <c r="IM223" s="29">
        <v>6.6459061210000003</v>
      </c>
      <c r="IN223" s="29">
        <v>6.6459061210000003</v>
      </c>
      <c r="IO223" s="29">
        <v>6.6459061210000003</v>
      </c>
      <c r="IP223" s="29">
        <v>3.8046810166064047</v>
      </c>
      <c r="IQ223" s="29">
        <v>6.6791438369999998</v>
      </c>
      <c r="IR223" s="29">
        <v>6.6791438369999998</v>
      </c>
      <c r="IS223" s="29">
        <v>6.6791438369999998</v>
      </c>
      <c r="IT223" s="29">
        <v>3.7274230842468468</v>
      </c>
      <c r="IU223" s="29">
        <v>6.7175567819999999</v>
      </c>
      <c r="IV223" s="29">
        <v>6.7175567819999999</v>
      </c>
      <c r="IW223" s="29">
        <v>6.7175567819999999</v>
      </c>
      <c r="IX223" s="29">
        <v>3.667735851851154</v>
      </c>
      <c r="IY223" s="29">
        <v>6.7679321110000004</v>
      </c>
      <c r="IZ223" s="29">
        <v>6.7679321110000004</v>
      </c>
      <c r="JA223" s="29">
        <v>6.7679321110000004</v>
      </c>
      <c r="JB223" s="29">
        <v>3.5961909489766422</v>
      </c>
      <c r="JC223" s="29">
        <v>6.8251999379999999</v>
      </c>
      <c r="JD223" s="29">
        <v>6.8251999379999999</v>
      </c>
      <c r="JE223" s="29">
        <v>6.8251999379999999</v>
      </c>
      <c r="JF223" s="29">
        <v>3.5332100224044374</v>
      </c>
      <c r="JG223" s="29">
        <v>6.8922414989999998</v>
      </c>
      <c r="JH223" s="29">
        <v>6.8922414989999998</v>
      </c>
      <c r="JI223" s="29">
        <v>6.8922414989999998</v>
      </c>
      <c r="JJ223" s="29">
        <v>3.4419523377236843</v>
      </c>
      <c r="JK223" s="29">
        <v>7.2717045119999995</v>
      </c>
      <c r="JL223" s="29">
        <v>7.2717045119999995</v>
      </c>
      <c r="JM223" s="29">
        <v>7.2717045119999995</v>
      </c>
      <c r="JN223" s="29">
        <v>2.6620696508533421</v>
      </c>
      <c r="JO223" s="29">
        <v>7.4341004740000001</v>
      </c>
      <c r="JP223" s="29">
        <v>7.4341004740000001</v>
      </c>
      <c r="JQ223" s="29">
        <v>7.4341004740000001</v>
      </c>
      <c r="JR223" s="29">
        <v>2.0012630238482294</v>
      </c>
      <c r="JS223" s="29">
        <v>7.4541399649999995</v>
      </c>
      <c r="JT223" s="29">
        <v>7.4541399649999995</v>
      </c>
      <c r="JU223" s="29">
        <v>7.4541399649999995</v>
      </c>
      <c r="JV223" s="29">
        <v>1.5652055670769514</v>
      </c>
      <c r="JW223" s="29">
        <v>7.4155325019999996</v>
      </c>
      <c r="JX223" s="29">
        <v>7.4155325019999996</v>
      </c>
      <c r="JY223" s="29">
        <v>7.4155325019999996</v>
      </c>
      <c r="JZ223" s="29">
        <v>1.5762577957611121</v>
      </c>
    </row>
    <row r="224" spans="1:286" ht="15" thickBot="1" x14ac:dyDescent="0.35">
      <c r="A224" s="2"/>
      <c r="B224" s="74" t="s">
        <v>713</v>
      </c>
      <c r="C224" s="74" t="s">
        <v>643</v>
      </c>
      <c r="D224" s="74" t="s">
        <v>875</v>
      </c>
      <c r="E224" s="87">
        <v>334431</v>
      </c>
      <c r="F224" s="84">
        <v>434843</v>
      </c>
      <c r="G224" s="22">
        <v>29.871076596000002</v>
      </c>
      <c r="H224" s="22">
        <v>12.342247478937869</v>
      </c>
      <c r="I224" s="22">
        <v>9.0034977008813879</v>
      </c>
      <c r="J224" s="22">
        <v>19.06286346207462</v>
      </c>
      <c r="K224" s="22">
        <v>29.826602578999999</v>
      </c>
      <c r="L224" s="22">
        <v>12.340061431252892</v>
      </c>
      <c r="M224" s="22">
        <v>9.0019030095304569</v>
      </c>
      <c r="N224" s="22">
        <v>19.258221144592991</v>
      </c>
      <c r="O224" s="22">
        <v>29.858022498</v>
      </c>
      <c r="P224" s="22">
        <v>12.337201934511411</v>
      </c>
      <c r="Q224" s="22">
        <v>8.9998170464689053</v>
      </c>
      <c r="R224" s="22">
        <v>19.107151361392404</v>
      </c>
      <c r="S224" s="22">
        <v>29.889301752999998</v>
      </c>
      <c r="T224" s="22">
        <v>12.326277868935293</v>
      </c>
      <c r="U224" s="22">
        <v>8.9918480927214866</v>
      </c>
      <c r="V224" s="22">
        <v>19.025792387112922</v>
      </c>
      <c r="W224" s="22">
        <v>29.926026536000002</v>
      </c>
      <c r="X224" s="22">
        <v>12.314035503894837</v>
      </c>
      <c r="Y224" s="22">
        <v>8.9829174578688651</v>
      </c>
      <c r="Z224" s="22">
        <v>18.953392415035591</v>
      </c>
      <c r="AA224" s="22">
        <v>29.971559549999998</v>
      </c>
      <c r="AB224" s="22">
        <v>12.300503715365869</v>
      </c>
      <c r="AC224" s="22">
        <v>8.9730462065333771</v>
      </c>
      <c r="AD224" s="22">
        <v>18.86337012294776</v>
      </c>
      <c r="AE224" s="22">
        <v>30.021511592</v>
      </c>
      <c r="AF224" s="22">
        <v>12.28543422802718</v>
      </c>
      <c r="AG224" s="22">
        <v>8.9620532253248175</v>
      </c>
      <c r="AH224" s="22">
        <v>18.713633452846778</v>
      </c>
      <c r="AI224" s="22">
        <v>30.082610949999999</v>
      </c>
      <c r="AJ224" s="22">
        <v>12.268897534497125</v>
      </c>
      <c r="AK224" s="22">
        <v>8.9499899376268424</v>
      </c>
      <c r="AL224" s="22">
        <v>18.595306798110265</v>
      </c>
      <c r="AM224" s="22">
        <v>30.149895472000001</v>
      </c>
      <c r="AN224" s="22">
        <v>12.251295112532937</v>
      </c>
      <c r="AO224" s="22">
        <v>8.9371492158737773</v>
      </c>
      <c r="AP224" s="22">
        <v>18.538597338846589</v>
      </c>
      <c r="AQ224" s="22">
        <v>30.227133477999999</v>
      </c>
      <c r="AR224" s="22">
        <v>12.184303453688162</v>
      </c>
      <c r="AS224" s="22">
        <v>8.8882797334382282</v>
      </c>
      <c r="AT224" s="22">
        <v>18.385634432099415</v>
      </c>
      <c r="AU224" s="22">
        <v>30.606152868999999</v>
      </c>
      <c r="AV224" s="22">
        <v>12.071503176413646</v>
      </c>
      <c r="AW224" s="22">
        <v>8.8059935016289064</v>
      </c>
      <c r="AX224" s="22">
        <v>17.878436146452422</v>
      </c>
      <c r="AY224" s="22">
        <v>30.928745136</v>
      </c>
      <c r="AZ224" s="22">
        <v>11.679523811176498</v>
      </c>
      <c r="BA224" s="22">
        <v>8.5200500120231286</v>
      </c>
      <c r="BB224" s="22">
        <v>17.156401268915779</v>
      </c>
      <c r="BC224" s="22">
        <v>31.10192301</v>
      </c>
      <c r="BD224" s="22">
        <v>11.600475554699441</v>
      </c>
      <c r="BE224" s="22">
        <v>8.4623854094728728</v>
      </c>
      <c r="BF224" s="22">
        <v>16.638438404153327</v>
      </c>
      <c r="BG224" s="22">
        <v>31.188400779999998</v>
      </c>
      <c r="BH224" s="22">
        <v>11.526125721567563</v>
      </c>
      <c r="BI224" s="22">
        <v>8.4081482413391004</v>
      </c>
      <c r="BJ224" s="22">
        <v>16.331861941963609</v>
      </c>
      <c r="BK224" s="25">
        <v>29.885146395</v>
      </c>
      <c r="BL224" s="25">
        <v>12.342976779948984</v>
      </c>
      <c r="BM224" s="25">
        <v>9.0040297158152995</v>
      </c>
      <c r="BN224" s="25">
        <v>19.025688380717835</v>
      </c>
      <c r="BO224" s="25">
        <v>29.852250168000001</v>
      </c>
      <c r="BP224" s="25">
        <v>12.34198565844458</v>
      </c>
      <c r="BQ224" s="25">
        <v>9.0033067064767316</v>
      </c>
      <c r="BR224" s="25">
        <v>19.21225925002441</v>
      </c>
      <c r="BS224" s="25">
        <v>29.872178499</v>
      </c>
      <c r="BT224" s="25">
        <v>12.340849679979348</v>
      </c>
      <c r="BU224" s="25">
        <v>9.0024780260020112</v>
      </c>
      <c r="BV224" s="25">
        <v>19.125866966097711</v>
      </c>
      <c r="BW224" s="25">
        <v>29.890432684</v>
      </c>
      <c r="BX224" s="25">
        <v>12.337478304476161</v>
      </c>
      <c r="BY224" s="25">
        <v>9.000018654510427</v>
      </c>
      <c r="BZ224" s="25">
        <v>19.089353548533943</v>
      </c>
      <c r="CA224" s="25">
        <v>29.912929639000001</v>
      </c>
      <c r="CB224" s="25">
        <v>12.333861833577846</v>
      </c>
      <c r="CC224" s="25">
        <v>8.9973804893404417</v>
      </c>
      <c r="CD224" s="25">
        <v>19.056825779594849</v>
      </c>
      <c r="CE224" s="25">
        <v>29.941897259000001</v>
      </c>
      <c r="CF224" s="25">
        <v>12.330017609252927</v>
      </c>
      <c r="CG224" s="25">
        <v>8.9945761812166456</v>
      </c>
      <c r="CH224" s="25">
        <v>19.002703500434013</v>
      </c>
      <c r="CI224" s="25">
        <v>29.974640364999999</v>
      </c>
      <c r="CJ224" s="25">
        <v>12.325959777279259</v>
      </c>
      <c r="CK224" s="25">
        <v>8.9916160492870407</v>
      </c>
      <c r="CL224" s="25">
        <v>18.878937045984841</v>
      </c>
      <c r="CM224" s="25">
        <v>30.014115645</v>
      </c>
      <c r="CN224" s="25">
        <v>12.321666988004784</v>
      </c>
      <c r="CO224" s="25">
        <v>8.9884845192776943</v>
      </c>
      <c r="CP224" s="25">
        <v>18.780291436267841</v>
      </c>
      <c r="CQ224" s="25">
        <v>30.058352574000001</v>
      </c>
      <c r="CR224" s="25">
        <v>12.317227779460211</v>
      </c>
      <c r="CS224" s="25">
        <v>8.98524617844933</v>
      </c>
      <c r="CT224" s="25">
        <v>18.733173324104673</v>
      </c>
      <c r="CU224" s="25">
        <v>30.109848013000001</v>
      </c>
      <c r="CV224" s="25">
        <v>12.27679547229943</v>
      </c>
      <c r="CW224" s="25">
        <v>8.9557513732945448</v>
      </c>
      <c r="CX224" s="25">
        <v>18.584023797297569</v>
      </c>
      <c r="CY224" s="25">
        <v>30.241793866999998</v>
      </c>
      <c r="CZ224" s="25">
        <v>12.260482682065868</v>
      </c>
      <c r="DA224" s="25">
        <v>8.9438514199340666</v>
      </c>
      <c r="DB224" s="25">
        <v>18.200008344534989</v>
      </c>
      <c r="DC224" s="25">
        <v>30.355617683999998</v>
      </c>
      <c r="DD224" s="25">
        <v>12.201694064666261</v>
      </c>
      <c r="DE224" s="25">
        <v>8.9009659420258824</v>
      </c>
      <c r="DF224" s="25">
        <v>17.7765491134708</v>
      </c>
      <c r="DG224" s="25">
        <v>30.471504595999999</v>
      </c>
      <c r="DH224" s="25">
        <v>12.182892018032026</v>
      </c>
      <c r="DI224" s="25">
        <v>8.8872501107777975</v>
      </c>
      <c r="DJ224" s="25">
        <v>17.449074551739603</v>
      </c>
      <c r="DK224" s="25">
        <v>30.525373234</v>
      </c>
      <c r="DL224" s="25">
        <v>11.906519707691954</v>
      </c>
      <c r="DM224" s="25">
        <v>8.6856403581796222</v>
      </c>
      <c r="DN224" s="25">
        <v>17.356810488138471</v>
      </c>
      <c r="DO224" s="27">
        <v>29.870903943000002</v>
      </c>
      <c r="DP224" s="27">
        <v>12.342413290581591</v>
      </c>
      <c r="DQ224" s="27">
        <v>9.003618658166971</v>
      </c>
      <c r="DR224" s="27">
        <v>19.063218611170797</v>
      </c>
      <c r="DS224" s="27">
        <v>29.824225373000001</v>
      </c>
      <c r="DT224" s="27">
        <v>12.340773423258918</v>
      </c>
      <c r="DU224" s="27">
        <v>9.0024223977861411</v>
      </c>
      <c r="DV224" s="27">
        <v>19.268724978302778</v>
      </c>
      <c r="DW224" s="27">
        <v>29.851951033999999</v>
      </c>
      <c r="DX224" s="27">
        <v>12.338887371918492</v>
      </c>
      <c r="DY224" s="27">
        <v>9.0010465495918606</v>
      </c>
      <c r="DZ224" s="27">
        <v>19.129827647218509</v>
      </c>
      <c r="EA224" s="27">
        <v>29.879058666999999</v>
      </c>
      <c r="EB224" s="27">
        <v>12.32946752594005</v>
      </c>
      <c r="EC224" s="27">
        <v>8.9941749030984397</v>
      </c>
      <c r="ED224" s="27">
        <v>19.060380507224679</v>
      </c>
      <c r="EE224" s="27">
        <v>29.910589181999999</v>
      </c>
      <c r="EF224" s="27">
        <v>12.31953093871706</v>
      </c>
      <c r="EG224" s="27">
        <v>8.9869263010614553</v>
      </c>
      <c r="EH224" s="27">
        <v>19.001323595018771</v>
      </c>
      <c r="EI224" s="27">
        <v>29.948286502000002</v>
      </c>
      <c r="EJ224" s="27">
        <v>12.309164412073976</v>
      </c>
      <c r="EK224" s="27">
        <v>8.9793640642033452</v>
      </c>
      <c r="EL224" s="27">
        <v>18.929423274466515</v>
      </c>
      <c r="EM224" s="27">
        <v>29.988387682999999</v>
      </c>
      <c r="EN224" s="27">
        <v>12.298308864665206</v>
      </c>
      <c r="EO224" s="27">
        <v>8.9714450935050625</v>
      </c>
      <c r="EP224" s="27">
        <v>18.798075381459135</v>
      </c>
      <c r="EQ224" s="27">
        <v>30.036005785</v>
      </c>
      <c r="ER224" s="27">
        <v>12.287071211936849</v>
      </c>
      <c r="ES224" s="27">
        <v>8.9632473822960037</v>
      </c>
      <c r="ET224" s="27">
        <v>18.70188148035659</v>
      </c>
      <c r="EU224" s="27">
        <v>30.088283089000001</v>
      </c>
      <c r="EV224" s="27">
        <v>12.275522923962146</v>
      </c>
      <c r="EW224" s="27">
        <v>8.9548230669995572</v>
      </c>
      <c r="EX224" s="27">
        <v>18.66715505944763</v>
      </c>
      <c r="EY224" s="27">
        <v>30.148848159</v>
      </c>
      <c r="EZ224" s="27">
        <v>12.214704011230774</v>
      </c>
      <c r="FA224" s="27">
        <v>8.910456516913646</v>
      </c>
      <c r="FB224" s="27">
        <v>18.538269129525037</v>
      </c>
      <c r="FC224" s="27">
        <v>30.434037449000002</v>
      </c>
      <c r="FD224" s="27">
        <v>12.145688290125081</v>
      </c>
      <c r="FE224" s="27">
        <v>8.8601105092387726</v>
      </c>
      <c r="FF224" s="27">
        <v>18.137207677155281</v>
      </c>
      <c r="FG224" s="27">
        <v>30.707627051999999</v>
      </c>
      <c r="FH224" s="27">
        <v>12.064750468240527</v>
      </c>
      <c r="FI224" s="27">
        <v>8.8010674950312318</v>
      </c>
      <c r="FJ224" s="27">
        <v>17.850651825300538</v>
      </c>
      <c r="FK224" s="27">
        <v>30.790851051000001</v>
      </c>
      <c r="FL224" s="27">
        <v>12.0156492186014</v>
      </c>
      <c r="FM224" s="27">
        <v>8.7652488170318872</v>
      </c>
      <c r="FN224" s="27">
        <v>17.719236131497205</v>
      </c>
      <c r="FO224" s="27">
        <v>30.804430675999999</v>
      </c>
      <c r="FP224" s="27">
        <v>11.970873387505412</v>
      </c>
      <c r="FQ224" s="27">
        <v>8.7325854716391014</v>
      </c>
      <c r="FR224" s="27">
        <v>17.778189169669904</v>
      </c>
      <c r="FS224" s="28">
        <v>29.871081413999999</v>
      </c>
      <c r="FT224" s="28">
        <v>12.342247432552183</v>
      </c>
      <c r="FU224" s="28">
        <v>9.0034976670436748</v>
      </c>
      <c r="FV224" s="28">
        <v>19.06202768518898</v>
      </c>
      <c r="FW224" s="28">
        <v>29.823854901000001</v>
      </c>
      <c r="FX224" s="28">
        <v>12.340061228734976</v>
      </c>
      <c r="FY224" s="28">
        <v>9.0019028617964576</v>
      </c>
      <c r="FZ224" s="28">
        <v>19.272138415165855</v>
      </c>
      <c r="GA224" s="28">
        <v>29.856052739999999</v>
      </c>
      <c r="GB224" s="28">
        <v>12.33720151309255</v>
      </c>
      <c r="GC224" s="28">
        <v>8.999816739049713</v>
      </c>
      <c r="GD224" s="28">
        <v>19.137896650839856</v>
      </c>
      <c r="GE224" s="28">
        <v>29.892848982</v>
      </c>
      <c r="GF224" s="28">
        <v>12.325666490633607</v>
      </c>
      <c r="GG224" s="28">
        <v>8.9914021007623237</v>
      </c>
      <c r="GH224" s="28">
        <v>19.074582249802191</v>
      </c>
      <c r="GI224" s="28">
        <v>29.941032921000001</v>
      </c>
      <c r="GJ224" s="28">
        <v>12.312785647788594</v>
      </c>
      <c r="GK224" s="28">
        <v>8.9820057052404874</v>
      </c>
      <c r="GL224" s="28">
        <v>19.020534385125988</v>
      </c>
      <c r="GM224" s="28">
        <v>30.005778102000001</v>
      </c>
      <c r="GN224" s="28">
        <v>12.298608817782247</v>
      </c>
      <c r="GO224" s="28">
        <v>8.971663905127846</v>
      </c>
      <c r="GP224" s="28">
        <v>18.952439002955824</v>
      </c>
      <c r="GQ224" s="28">
        <v>30.082243476999999</v>
      </c>
      <c r="GR224" s="28">
        <v>12.282875268270184</v>
      </c>
      <c r="GS224" s="28">
        <v>8.9601864998092182</v>
      </c>
      <c r="GT224" s="28">
        <v>18.826778372174306</v>
      </c>
      <c r="GU224" s="28">
        <v>30.182496969999999</v>
      </c>
      <c r="GV224" s="28">
        <v>12.265673902249601</v>
      </c>
      <c r="GW224" s="28">
        <v>8.9476383427833106</v>
      </c>
      <c r="GX224" s="28">
        <v>18.731484593497029</v>
      </c>
      <c r="GY224" s="28">
        <v>30.25963466</v>
      </c>
      <c r="GZ224" s="28">
        <v>12.247400564874129</v>
      </c>
      <c r="HA224" s="28">
        <v>8.9343081975785363</v>
      </c>
      <c r="HB224" s="28">
        <v>18.699148221583705</v>
      </c>
      <c r="HC224" s="28">
        <v>30.344278685999999</v>
      </c>
      <c r="HD224" s="28">
        <v>12.18613547174898</v>
      </c>
      <c r="HE224" s="28">
        <v>8.8896161651073129</v>
      </c>
      <c r="HF224" s="28">
        <v>18.577513023011846</v>
      </c>
      <c r="HG224" s="28">
        <v>30.702029417999999</v>
      </c>
      <c r="HH224" s="28">
        <v>12.070164444866208</v>
      </c>
      <c r="HI224" s="28">
        <v>8.8050169156035487</v>
      </c>
      <c r="HJ224" s="28">
        <v>18.185730454945194</v>
      </c>
      <c r="HK224" s="28">
        <v>31.259486095</v>
      </c>
      <c r="HL224" s="28">
        <v>11.644665650139689</v>
      </c>
      <c r="HM224" s="28">
        <v>8.4946214688597035</v>
      </c>
      <c r="HN224" s="28">
        <v>16.493765930333282</v>
      </c>
      <c r="HO224" s="28">
        <v>31.618818879999999</v>
      </c>
      <c r="HP224" s="28">
        <v>11.564690643478</v>
      </c>
      <c r="HQ224" s="28">
        <v>8.4362808149524415</v>
      </c>
      <c r="HR224" s="28">
        <v>14.804203996139996</v>
      </c>
      <c r="HS224" s="28">
        <v>31.667614450999999</v>
      </c>
      <c r="HT224" s="28">
        <v>11.238729105803982</v>
      </c>
      <c r="HU224" s="28">
        <v>8.1984964114204235</v>
      </c>
      <c r="HV224" s="28">
        <v>13.427095533140058</v>
      </c>
      <c r="HW224" s="29">
        <v>29.862141196</v>
      </c>
      <c r="HX224" s="29">
        <v>12.342176861295298</v>
      </c>
      <c r="HY224" s="29">
        <v>9.0034461862943065</v>
      </c>
      <c r="HZ224" s="29">
        <v>19.0843389482419</v>
      </c>
      <c r="IA224" s="29">
        <v>29.806053464000001</v>
      </c>
      <c r="IB224" s="29">
        <v>12.340353520753149</v>
      </c>
      <c r="IC224" s="29">
        <v>9.0021160847542792</v>
      </c>
      <c r="ID224" s="29">
        <v>19.315896119321948</v>
      </c>
      <c r="IE224" s="29">
        <v>29.829201320999999</v>
      </c>
      <c r="IF224" s="29">
        <v>12.337969417650655</v>
      </c>
      <c r="IG224" s="29">
        <v>9.0003769147336943</v>
      </c>
      <c r="IH224" s="29">
        <v>19.20371092308039</v>
      </c>
      <c r="II224" s="29">
        <v>29.858315793999999</v>
      </c>
      <c r="IJ224" s="29">
        <v>12.32051870312181</v>
      </c>
      <c r="IK224" s="29">
        <v>8.9876468614425651</v>
      </c>
      <c r="IL224" s="29">
        <v>19.158040642293276</v>
      </c>
      <c r="IM224" s="29">
        <v>29.898780925000001</v>
      </c>
      <c r="IN224" s="29">
        <v>12.30150013020701</v>
      </c>
      <c r="IO224" s="29">
        <v>8.9737730772873974</v>
      </c>
      <c r="IP224" s="29">
        <v>19.11874480722571</v>
      </c>
      <c r="IQ224" s="29">
        <v>29.957251418999999</v>
      </c>
      <c r="IR224" s="29">
        <v>12.280701904088948</v>
      </c>
      <c r="IS224" s="29">
        <v>8.9586010608976814</v>
      </c>
      <c r="IT224" s="29">
        <v>19.057024717355819</v>
      </c>
      <c r="IU224" s="29">
        <v>30.027970406000001</v>
      </c>
      <c r="IV224" s="29">
        <v>12.258502271114216</v>
      </c>
      <c r="IW224" s="29">
        <v>8.9424067377171177</v>
      </c>
      <c r="IX224" s="29">
        <v>18.936923784225282</v>
      </c>
      <c r="IY224" s="29">
        <v>30.112360837000001</v>
      </c>
      <c r="IZ224" s="29">
        <v>12.235138689541722</v>
      </c>
      <c r="JA224" s="29">
        <v>8.9253633302395698</v>
      </c>
      <c r="JB224" s="29">
        <v>18.84515825244333</v>
      </c>
      <c r="JC224" s="29">
        <v>30.179049922000001</v>
      </c>
      <c r="JD224" s="29">
        <v>12.210702357058533</v>
      </c>
      <c r="JE224" s="29">
        <v>8.9075373659080466</v>
      </c>
      <c r="JF224" s="29">
        <v>18.811323039702863</v>
      </c>
      <c r="JG224" s="29">
        <v>30.272331128000001</v>
      </c>
      <c r="JH224" s="29">
        <v>12.144339654020666</v>
      </c>
      <c r="JI224" s="29">
        <v>8.8591266979769951</v>
      </c>
      <c r="JJ224" s="29">
        <v>18.630292891089177</v>
      </c>
      <c r="JK224" s="29">
        <v>31.018001939000001</v>
      </c>
      <c r="JL224" s="29">
        <v>12.006023250347553</v>
      </c>
      <c r="JM224" s="29">
        <v>8.7582268072082989</v>
      </c>
      <c r="JN224" s="29">
        <v>16.708305811620406</v>
      </c>
      <c r="JO224" s="29">
        <v>31.573305667</v>
      </c>
      <c r="JP224" s="29">
        <v>11.242560639428678</v>
      </c>
      <c r="JQ224" s="29">
        <v>8.2012914618550923</v>
      </c>
      <c r="JR224" s="29">
        <v>14.747762080433974</v>
      </c>
      <c r="JS224" s="29">
        <v>31.630723675999999</v>
      </c>
      <c r="JT224" s="29">
        <v>11.184456360694771</v>
      </c>
      <c r="JU224" s="29">
        <v>8.1589051994758268</v>
      </c>
      <c r="JV224" s="29">
        <v>13.29269120456123</v>
      </c>
      <c r="JW224" s="29">
        <v>31.559558418999998</v>
      </c>
      <c r="JX224" s="29">
        <v>11.169369856907615</v>
      </c>
      <c r="JY224" s="29">
        <v>8.1478998050050233</v>
      </c>
      <c r="JZ224" s="29">
        <v>13.472964483299132</v>
      </c>
    </row>
    <row r="225" spans="1:286" ht="15" thickBot="1" x14ac:dyDescent="0.35">
      <c r="A225" s="2"/>
      <c r="B225" s="74" t="s">
        <v>714</v>
      </c>
      <c r="C225" s="74" t="s">
        <v>563</v>
      </c>
      <c r="D225" s="74" t="s">
        <v>874</v>
      </c>
      <c r="E225" s="87">
        <v>388606</v>
      </c>
      <c r="F225" s="84">
        <v>405292</v>
      </c>
      <c r="G225" s="22">
        <v>31.140699096999999</v>
      </c>
      <c r="H225" s="22">
        <v>13.022727562250571</v>
      </c>
      <c r="I225" s="22">
        <v>9.3596907115690353</v>
      </c>
      <c r="J225" s="22">
        <v>12.302474018796785</v>
      </c>
      <c r="K225" s="22">
        <v>31.093153863000001</v>
      </c>
      <c r="L225" s="22">
        <v>5.8045454998783477</v>
      </c>
      <c r="M225" s="22">
        <v>4.1718411400677562</v>
      </c>
      <c r="N225" s="22">
        <v>12.378046506083814</v>
      </c>
      <c r="O225" s="22">
        <v>31.154147812000001</v>
      </c>
      <c r="P225" s="22">
        <v>5.7968306445629629</v>
      </c>
      <c r="Q225" s="22">
        <v>4.1662963216500062</v>
      </c>
      <c r="R225" s="22">
        <v>12.110350953738887</v>
      </c>
      <c r="S225" s="22">
        <v>31.22082181</v>
      </c>
      <c r="T225" s="22">
        <v>5.7805142036196075</v>
      </c>
      <c r="U225" s="22">
        <v>4.1545693742794665</v>
      </c>
      <c r="V225" s="22">
        <v>11.918544960471666</v>
      </c>
      <c r="W225" s="22">
        <v>31.306318357999999</v>
      </c>
      <c r="X225" s="22">
        <v>5.7603953385997251</v>
      </c>
      <c r="Y225" s="22">
        <v>4.1401095498568345</v>
      </c>
      <c r="Z225" s="22">
        <v>11.639914243353189</v>
      </c>
      <c r="AA225" s="22">
        <v>31.416933689</v>
      </c>
      <c r="AB225" s="22">
        <v>5.7364598157571329</v>
      </c>
      <c r="AC225" s="22">
        <v>4.1229066183084733</v>
      </c>
      <c r="AD225" s="22">
        <v>11.416794338780747</v>
      </c>
      <c r="AE225" s="22">
        <v>31.541986935000001</v>
      </c>
      <c r="AF225" s="22">
        <v>5.707913867187286</v>
      </c>
      <c r="AG225" s="22">
        <v>4.1023900830123949</v>
      </c>
      <c r="AH225" s="22">
        <v>11.158770667166237</v>
      </c>
      <c r="AI225" s="22">
        <v>31.699066993999999</v>
      </c>
      <c r="AJ225" s="22">
        <v>5.6748669370896057</v>
      </c>
      <c r="AK225" s="22">
        <v>4.0786386036696394</v>
      </c>
      <c r="AL225" s="22">
        <v>10.873295931013267</v>
      </c>
      <c r="AM225" s="22">
        <v>31.877578502999999</v>
      </c>
      <c r="AN225" s="22">
        <v>5.6385461566170996</v>
      </c>
      <c r="AO225" s="22">
        <v>4.0525341436016209</v>
      </c>
      <c r="AP225" s="22">
        <v>10.493180528805361</v>
      </c>
      <c r="AQ225" s="22">
        <v>31.842820099963621</v>
      </c>
      <c r="AR225" s="22">
        <v>5.2426775333273437</v>
      </c>
      <c r="AS225" s="22">
        <v>3.7680155695398274</v>
      </c>
      <c r="AT225" s="22">
        <v>10.083183330600171</v>
      </c>
      <c r="AU225" s="22">
        <v>31.32911741140358</v>
      </c>
      <c r="AV225" s="22">
        <v>5.1581003025522758</v>
      </c>
      <c r="AW225" s="22">
        <v>3.7072282484881054</v>
      </c>
      <c r="AX225" s="22">
        <v>8.1688189820674921</v>
      </c>
      <c r="AY225" s="22">
        <v>33.700214087377802</v>
      </c>
      <c r="AZ225" s="22">
        <v>5.5484832910392594</v>
      </c>
      <c r="BA225" s="22">
        <v>3.9878041888070723</v>
      </c>
      <c r="BB225" s="22">
        <v>6.3156392160732402</v>
      </c>
      <c r="BC225" s="22">
        <v>34.673325624</v>
      </c>
      <c r="BD225" s="22">
        <v>8.5141847552404446</v>
      </c>
      <c r="BE225" s="22">
        <v>6.1193122246684473</v>
      </c>
      <c r="BF225" s="22">
        <v>5.4348169560647008</v>
      </c>
      <c r="BG225" s="22">
        <v>34.987785948999999</v>
      </c>
      <c r="BH225" s="22">
        <v>9.0016227406218352</v>
      </c>
      <c r="BI225" s="22">
        <v>6.4696435022316008</v>
      </c>
      <c r="BJ225" s="22">
        <v>4.9843520362321101</v>
      </c>
      <c r="BK225" s="25">
        <v>31.158003012999998</v>
      </c>
      <c r="BL225" s="25">
        <v>13.024971430486955</v>
      </c>
      <c r="BM225" s="25">
        <v>9.3613034238514388</v>
      </c>
      <c r="BN225" s="25">
        <v>12.24576167862336</v>
      </c>
      <c r="BO225" s="25">
        <v>31.118791987000002</v>
      </c>
      <c r="BP225" s="25">
        <v>5.810241010194316</v>
      </c>
      <c r="BQ225" s="25">
        <v>4.1759346154742856</v>
      </c>
      <c r="BR225" s="25">
        <v>12.345907625796187</v>
      </c>
      <c r="BS225" s="25">
        <v>31.149167416000001</v>
      </c>
      <c r="BT225" s="25">
        <v>5.8074377761877747</v>
      </c>
      <c r="BU225" s="25">
        <v>4.1739198759991671</v>
      </c>
      <c r="BV225" s="25">
        <v>12.208000839605557</v>
      </c>
      <c r="BW225" s="25">
        <v>31.177357976</v>
      </c>
      <c r="BX225" s="25">
        <v>5.80245652558113</v>
      </c>
      <c r="BY225" s="25">
        <v>4.1703397531092312</v>
      </c>
      <c r="BZ225" s="25">
        <v>12.100613539050194</v>
      </c>
      <c r="CA225" s="25">
        <v>31.214438255000001</v>
      </c>
      <c r="CB225" s="25">
        <v>5.7967998839483066</v>
      </c>
      <c r="CC225" s="25">
        <v>4.1662742133905866</v>
      </c>
      <c r="CD225" s="25">
        <v>11.90526033405202</v>
      </c>
      <c r="CE225" s="25">
        <v>31.262476748000001</v>
      </c>
      <c r="CF225" s="25">
        <v>5.7904988517141467</v>
      </c>
      <c r="CG225" s="25">
        <v>4.1617455374589554</v>
      </c>
      <c r="CH225" s="25">
        <v>11.767772108003495</v>
      </c>
      <c r="CI225" s="25">
        <v>31.315247978999999</v>
      </c>
      <c r="CJ225" s="25">
        <v>5.7835525215266594</v>
      </c>
      <c r="CK225" s="25">
        <v>4.1567530731825943</v>
      </c>
      <c r="CL225" s="25">
        <v>11.584538725870701</v>
      </c>
      <c r="CM225" s="25">
        <v>31.379007012999999</v>
      </c>
      <c r="CN225" s="25">
        <v>5.7759099774964966</v>
      </c>
      <c r="CO225" s="25">
        <v>4.1512602263093159</v>
      </c>
      <c r="CP225" s="25">
        <v>11.39009544181576</v>
      </c>
      <c r="CQ225" s="25">
        <v>31.451108357999999</v>
      </c>
      <c r="CR225" s="25">
        <v>5.7678213085896672</v>
      </c>
      <c r="CS225" s="25">
        <v>4.1454467407031466</v>
      </c>
      <c r="CT225" s="25">
        <v>11.084963805955791</v>
      </c>
      <c r="CU225" s="25">
        <v>31.534216922999999</v>
      </c>
      <c r="CV225" s="25">
        <v>5.4462115693182245</v>
      </c>
      <c r="CW225" s="25">
        <v>3.9142994887146503</v>
      </c>
      <c r="CX225" s="25">
        <v>10.748381321647152</v>
      </c>
      <c r="CY225" s="25">
        <v>31.870564761000001</v>
      </c>
      <c r="CZ225" s="25">
        <v>5.5399912450643356</v>
      </c>
      <c r="DA225" s="25">
        <v>3.9817007881597215</v>
      </c>
      <c r="DB225" s="25">
        <v>9.3543295202306922</v>
      </c>
      <c r="DC225" s="25">
        <v>32.231860355000002</v>
      </c>
      <c r="DD225" s="25">
        <v>6.2423427719817806</v>
      </c>
      <c r="DE225" s="25">
        <v>4.4864946595911732</v>
      </c>
      <c r="DF225" s="25">
        <v>7.9305686674765639</v>
      </c>
      <c r="DG225" s="25">
        <v>32.615206989000001</v>
      </c>
      <c r="DH225" s="25">
        <v>8.7138893495248233</v>
      </c>
      <c r="DI225" s="25">
        <v>6.2628438486885489</v>
      </c>
      <c r="DJ225" s="25">
        <v>6.7451791269737456</v>
      </c>
      <c r="DK225" s="25">
        <v>32.849315433999998</v>
      </c>
      <c r="DL225" s="25">
        <v>9.1239617625172258</v>
      </c>
      <c r="DM225" s="25">
        <v>6.5575709660768817</v>
      </c>
      <c r="DN225" s="25">
        <v>6.3709964782660293</v>
      </c>
      <c r="DO225" s="27">
        <v>31.140168529</v>
      </c>
      <c r="DP225" s="27">
        <v>13.023174436609203</v>
      </c>
      <c r="DQ225" s="27">
        <v>9.3600118889693693</v>
      </c>
      <c r="DR225" s="27">
        <v>12.304210295211778</v>
      </c>
      <c r="DS225" s="27">
        <v>31.085924674000001</v>
      </c>
      <c r="DT225" s="27">
        <v>5.8064600237859674</v>
      </c>
      <c r="DU225" s="27">
        <v>4.1732171460964134</v>
      </c>
      <c r="DV225" s="27">
        <v>12.410231084044865</v>
      </c>
      <c r="DW225" s="27">
        <v>31.136271181000001</v>
      </c>
      <c r="DX225" s="27">
        <v>5.8013905691102039</v>
      </c>
      <c r="DY225" s="27">
        <v>4.1695736292052974</v>
      </c>
      <c r="DZ225" s="27">
        <v>12.181332749756338</v>
      </c>
      <c r="EA225" s="27">
        <v>31.190828930999999</v>
      </c>
      <c r="EB225" s="27">
        <v>5.7892250264930087</v>
      </c>
      <c r="EC225" s="27">
        <v>4.1608300141913865</v>
      </c>
      <c r="ED225" s="27">
        <v>12.026212066489391</v>
      </c>
      <c r="EE225" s="27">
        <v>31.261292391000001</v>
      </c>
      <c r="EF225" s="27">
        <v>5.7756070645774837</v>
      </c>
      <c r="EG225" s="27">
        <v>4.1510425168301799</v>
      </c>
      <c r="EH225" s="27">
        <v>11.788232578659889</v>
      </c>
      <c r="EI225" s="27">
        <v>31.349286942999999</v>
      </c>
      <c r="EJ225" s="27">
        <v>5.76076178619196</v>
      </c>
      <c r="EK225" s="27">
        <v>4.1403729229565878</v>
      </c>
      <c r="EL225" s="27">
        <v>11.619625782522929</v>
      </c>
      <c r="EM225" s="27">
        <v>31.44600346</v>
      </c>
      <c r="EN225" s="27">
        <v>5.7445054945312668</v>
      </c>
      <c r="EO225" s="27">
        <v>4.128689206059815</v>
      </c>
      <c r="EP225" s="27">
        <v>11.418351187403111</v>
      </c>
      <c r="EQ225" s="27">
        <v>31.564395527000002</v>
      </c>
      <c r="ER225" s="27">
        <v>5.7270997513851523</v>
      </c>
      <c r="ES225" s="27">
        <v>4.116179355748204</v>
      </c>
      <c r="ET225" s="27">
        <v>11.226129687711399</v>
      </c>
      <c r="EU225" s="27">
        <v>31.699997502999999</v>
      </c>
      <c r="EV225" s="27">
        <v>5.7087732467175849</v>
      </c>
      <c r="EW225" s="27">
        <v>4.103007736001679</v>
      </c>
      <c r="EX225" s="27">
        <v>10.933868505261838</v>
      </c>
      <c r="EY225" s="27">
        <v>31.856905990000001</v>
      </c>
      <c r="EZ225" s="27">
        <v>5.3634684356575688</v>
      </c>
      <c r="FA225" s="27">
        <v>3.8548303693717347</v>
      </c>
      <c r="FB225" s="27">
        <v>10.600779335494671</v>
      </c>
      <c r="FC225" s="27">
        <v>32.669385372000001</v>
      </c>
      <c r="FD225" s="27">
        <v>5.4114603410679107</v>
      </c>
      <c r="FE225" s="27">
        <v>3.8893230967326113</v>
      </c>
      <c r="FF225" s="27">
        <v>9.0343029311741461</v>
      </c>
      <c r="FG225" s="27">
        <v>33.521360631999997</v>
      </c>
      <c r="FH225" s="27">
        <v>6.3387596181581047</v>
      </c>
      <c r="FI225" s="27">
        <v>4.5557913453493271</v>
      </c>
      <c r="FJ225" s="27">
        <v>7.8507159055814846</v>
      </c>
      <c r="FK225" s="27">
        <v>34.047264659</v>
      </c>
      <c r="FL225" s="27">
        <v>9.3907991655938279</v>
      </c>
      <c r="FM225" s="27">
        <v>6.7493522615955639</v>
      </c>
      <c r="FN225" s="27">
        <v>7.496985129733801</v>
      </c>
      <c r="FO225" s="27">
        <v>34.144874989000002</v>
      </c>
      <c r="FP225" s="27">
        <v>10.189799202694422</v>
      </c>
      <c r="FQ225" s="27">
        <v>7.3236093202682513</v>
      </c>
      <c r="FR225" s="27">
        <v>7.5661178526605575</v>
      </c>
      <c r="FS225" s="28">
        <v>31.141113513000001</v>
      </c>
      <c r="FT225" s="28">
        <v>13.022727497740229</v>
      </c>
      <c r="FU225" s="28">
        <v>9.3596906652041802</v>
      </c>
      <c r="FV225" s="28">
        <v>12.298321530609149</v>
      </c>
      <c r="FW225" s="28">
        <v>31.092309702000001</v>
      </c>
      <c r="FX225" s="28">
        <v>5.8045452286143666</v>
      </c>
      <c r="FY225" s="28">
        <v>4.1718409451049911</v>
      </c>
      <c r="FZ225" s="28">
        <v>12.395931482910482</v>
      </c>
      <c r="GA225" s="28">
        <v>31.163011176000001</v>
      </c>
      <c r="GB225" s="28">
        <v>5.7968300783945574</v>
      </c>
      <c r="GC225" s="28">
        <v>4.1662959147336247</v>
      </c>
      <c r="GD225" s="28">
        <v>12.162242532341336</v>
      </c>
      <c r="GE225" s="28">
        <v>31.254068320999998</v>
      </c>
      <c r="GF225" s="28">
        <v>5.7798615564958569</v>
      </c>
      <c r="GG225" s="28">
        <v>4.1541003039412514</v>
      </c>
      <c r="GH225" s="28">
        <v>12.016820054975518</v>
      </c>
      <c r="GI225" s="28">
        <v>31.380680843</v>
      </c>
      <c r="GJ225" s="28">
        <v>5.7590451245188587</v>
      </c>
      <c r="GK225" s="28">
        <v>4.1391391244117113</v>
      </c>
      <c r="GL225" s="28">
        <v>11.799181761226661</v>
      </c>
      <c r="GM225" s="28">
        <v>31.554222490000001</v>
      </c>
      <c r="GN225" s="28">
        <v>5.734401177748782</v>
      </c>
      <c r="GO225" s="28">
        <v>4.1214270346380681</v>
      </c>
      <c r="GP225" s="28">
        <v>11.670930264625575</v>
      </c>
      <c r="GQ225" s="28">
        <v>31.763131834999999</v>
      </c>
      <c r="GR225" s="28">
        <v>5.7051153684802607</v>
      </c>
      <c r="GS225" s="28">
        <v>4.100378746890275</v>
      </c>
      <c r="GT225" s="28">
        <v>11.517275881094877</v>
      </c>
      <c r="GU225" s="28">
        <v>32.040752330000004</v>
      </c>
      <c r="GV225" s="28">
        <v>5.6713275601434479</v>
      </c>
      <c r="GW225" s="28">
        <v>4.0760947837694426</v>
      </c>
      <c r="GX225" s="28">
        <v>11.362225378636353</v>
      </c>
      <c r="GY225" s="28">
        <v>32.368658390999997</v>
      </c>
      <c r="GZ225" s="28">
        <v>5.6342555801777685</v>
      </c>
      <c r="HA225" s="28">
        <v>4.0494504218348464</v>
      </c>
      <c r="HB225" s="28">
        <v>11.131736115467948</v>
      </c>
      <c r="HC225" s="28">
        <v>32.009072875354384</v>
      </c>
      <c r="HD225" s="28">
        <v>5.2700497851460657</v>
      </c>
      <c r="HE225" s="28">
        <v>3.7876885458712271</v>
      </c>
      <c r="HF225" s="28">
        <v>10.90332349229649</v>
      </c>
      <c r="HG225" s="28">
        <v>31.474402122619509</v>
      </c>
      <c r="HH225" s="28">
        <v>5.1820203224825638</v>
      </c>
      <c r="HI225" s="28">
        <v>3.7244200377881476</v>
      </c>
      <c r="HJ225" s="28">
        <v>9.6745914921869947</v>
      </c>
      <c r="HK225" s="28">
        <v>30.176618995184228</v>
      </c>
      <c r="HL225" s="28">
        <v>4.9683502259277672</v>
      </c>
      <c r="HM225" s="28">
        <v>3.5708511323108398</v>
      </c>
      <c r="HN225" s="28">
        <v>2.9005325222353484</v>
      </c>
      <c r="HO225" s="28">
        <v>36.078541466000004</v>
      </c>
      <c r="HP225" s="28">
        <v>7.9331979781323527</v>
      </c>
      <c r="HQ225" s="28">
        <v>5.7017455885509927</v>
      </c>
      <c r="HR225" s="28">
        <v>-2.409446244544533</v>
      </c>
      <c r="HS225" s="28">
        <v>35.890045524000001</v>
      </c>
      <c r="HT225" s="28">
        <v>7.676493949286832</v>
      </c>
      <c r="HU225" s="28">
        <v>5.517247348614494</v>
      </c>
      <c r="HV225" s="28">
        <v>-6.5411244262990991</v>
      </c>
      <c r="HW225" s="29">
        <v>31.124009588</v>
      </c>
      <c r="HX225" s="29">
        <v>13.022650976854676</v>
      </c>
      <c r="HY225" s="29">
        <v>9.3596356681370665</v>
      </c>
      <c r="HZ225" s="29">
        <v>12.36861440460582</v>
      </c>
      <c r="IA225" s="29">
        <v>31.058569678000001</v>
      </c>
      <c r="IB225" s="29">
        <v>5.8055415185237491</v>
      </c>
      <c r="IC225" s="29">
        <v>4.1725569982794353</v>
      </c>
      <c r="ID225" s="29">
        <v>12.533546141741212</v>
      </c>
      <c r="IE225" s="29">
        <v>31.112447722999999</v>
      </c>
      <c r="IF225" s="29">
        <v>5.7998273252514174</v>
      </c>
      <c r="IG225" s="29">
        <v>4.1684500950643066</v>
      </c>
      <c r="IH225" s="29">
        <v>12.366859530774899</v>
      </c>
      <c r="II225" s="29">
        <v>31.190563715</v>
      </c>
      <c r="IJ225" s="29">
        <v>5.7805696424452409</v>
      </c>
      <c r="IK225" s="29">
        <v>4.1546092192550184</v>
      </c>
      <c r="IL225" s="29">
        <v>12.270300527839396</v>
      </c>
      <c r="IM225" s="29">
        <v>31.303152315999998</v>
      </c>
      <c r="IN225" s="29">
        <v>5.7589348765446156</v>
      </c>
      <c r="IO225" s="29">
        <v>4.1390598870218822</v>
      </c>
      <c r="IP225" s="29">
        <v>12.103845612820315</v>
      </c>
      <c r="IQ225" s="29">
        <v>31.464673381000001</v>
      </c>
      <c r="IR225" s="29">
        <v>5.7348631861935866</v>
      </c>
      <c r="IS225" s="29">
        <v>4.1217590892041205</v>
      </c>
      <c r="IT225" s="29">
        <v>11.998954349006803</v>
      </c>
      <c r="IU225" s="29">
        <v>31.662315493999998</v>
      </c>
      <c r="IV225" s="29">
        <v>5.7083854419949338</v>
      </c>
      <c r="IW225" s="29">
        <v>4.1027290131117811</v>
      </c>
      <c r="IX225" s="29">
        <v>11.842879357882593</v>
      </c>
      <c r="IY225" s="29">
        <v>31.932038584000001</v>
      </c>
      <c r="IZ225" s="29">
        <v>5.6801108900368655</v>
      </c>
      <c r="JA225" s="29">
        <v>4.0824075359042844</v>
      </c>
      <c r="JB225" s="29">
        <v>11.687252664280193</v>
      </c>
      <c r="JC225" s="29">
        <v>32.254935107000001</v>
      </c>
      <c r="JD225" s="29">
        <v>5.6501842883214923</v>
      </c>
      <c r="JE225" s="29">
        <v>4.0608986980079784</v>
      </c>
      <c r="JF225" s="29">
        <v>11.459773267286415</v>
      </c>
      <c r="JG225" s="29">
        <v>32.243949383448154</v>
      </c>
      <c r="JH225" s="29">
        <v>5.3087204113099524</v>
      </c>
      <c r="JI225" s="29">
        <v>3.8154818863052133</v>
      </c>
      <c r="JJ225" s="29">
        <v>11.013176282346592</v>
      </c>
      <c r="JK225" s="29">
        <v>32.384671072463497</v>
      </c>
      <c r="JL225" s="29">
        <v>5.3318891644271886</v>
      </c>
      <c r="JM225" s="29">
        <v>3.8321337253545558</v>
      </c>
      <c r="JN225" s="29">
        <v>4.9862478399347907</v>
      </c>
      <c r="JO225" s="29">
        <v>29.567042662834407</v>
      </c>
      <c r="JP225" s="29">
        <v>4.8679881307230737</v>
      </c>
      <c r="JQ225" s="29">
        <v>3.4987189183955363</v>
      </c>
      <c r="JR225" s="29">
        <v>-1.534491325924936</v>
      </c>
      <c r="JS225" s="29">
        <v>36.096848694000002</v>
      </c>
      <c r="JT225" s="29">
        <v>8.6648983004034612</v>
      </c>
      <c r="JU225" s="29">
        <v>6.2276330170698015</v>
      </c>
      <c r="JV225" s="29">
        <v>-6.1231149361036969</v>
      </c>
      <c r="JW225" s="29">
        <v>35.493994383</v>
      </c>
      <c r="JX225" s="29">
        <v>9.3237716506269255</v>
      </c>
      <c r="JY225" s="29">
        <v>6.7011782668424358</v>
      </c>
      <c r="JZ225" s="29">
        <v>-6.2214854694285791</v>
      </c>
    </row>
    <row r="226" spans="1:286" ht="15" thickBot="1" x14ac:dyDescent="0.35">
      <c r="A226" s="2"/>
      <c r="B226" s="74" t="s">
        <v>715</v>
      </c>
      <c r="C226" s="74" t="s">
        <v>556</v>
      </c>
      <c r="D226" s="74" t="s">
        <v>873</v>
      </c>
      <c r="E226" s="87">
        <v>304525</v>
      </c>
      <c r="F226" s="84">
        <v>501993</v>
      </c>
      <c r="G226" s="22">
        <v>18.165092402052629</v>
      </c>
      <c r="H226" s="22">
        <v>18.165092402052629</v>
      </c>
      <c r="I226" s="22">
        <v>18.165092402052629</v>
      </c>
      <c r="J226" s="22">
        <v>11.573028158172253</v>
      </c>
      <c r="K226" s="22">
        <v>18.144850939052631</v>
      </c>
      <c r="L226" s="22">
        <v>18.144850939052631</v>
      </c>
      <c r="M226" s="22">
        <v>18.144850939052631</v>
      </c>
      <c r="N226" s="22">
        <v>11.604451369723524</v>
      </c>
      <c r="O226" s="22">
        <v>18.17892096905263</v>
      </c>
      <c r="P226" s="22">
        <v>18.17892096905263</v>
      </c>
      <c r="Q226" s="22">
        <v>18.17892096905263</v>
      </c>
      <c r="R226" s="22">
        <v>11.447058966238632</v>
      </c>
      <c r="S226" s="22">
        <v>18.216521051052631</v>
      </c>
      <c r="T226" s="22">
        <v>18.216521051052631</v>
      </c>
      <c r="U226" s="22">
        <v>18.216521051052631</v>
      </c>
      <c r="V226" s="22">
        <v>11.363996829336033</v>
      </c>
      <c r="W226" s="22">
        <v>18.261804481052629</v>
      </c>
      <c r="X226" s="22">
        <v>18.261804481052629</v>
      </c>
      <c r="Y226" s="22">
        <v>18.261804481052629</v>
      </c>
      <c r="Z226" s="22">
        <v>11.254680099080227</v>
      </c>
      <c r="AA226" s="22">
        <v>18.318168207052629</v>
      </c>
      <c r="AB226" s="22">
        <v>18.318168207052629</v>
      </c>
      <c r="AC226" s="22">
        <v>18.318168207052629</v>
      </c>
      <c r="AD226" s="22">
        <v>11.083496538310179</v>
      </c>
      <c r="AE226" s="22">
        <v>18.381632510052629</v>
      </c>
      <c r="AF226" s="22">
        <v>18.381632510052629</v>
      </c>
      <c r="AG226" s="22">
        <v>18.369956452013877</v>
      </c>
      <c r="AH226" s="22">
        <v>10.908952869622912</v>
      </c>
      <c r="AI226" s="22">
        <v>18.46045338005263</v>
      </c>
      <c r="AJ226" s="22">
        <v>18.46045338005263</v>
      </c>
      <c r="AK226" s="22">
        <v>18.354432052696442</v>
      </c>
      <c r="AL226" s="22">
        <v>10.720755414750368</v>
      </c>
      <c r="AM226" s="22">
        <v>18.54788210905263</v>
      </c>
      <c r="AN226" s="22">
        <v>18.54788210905263</v>
      </c>
      <c r="AO226" s="22">
        <v>18.337727133809857</v>
      </c>
      <c r="AP226" s="22">
        <v>10.562223846500164</v>
      </c>
      <c r="AQ226" s="22">
        <v>18.64718954505263</v>
      </c>
      <c r="AR226" s="22">
        <v>18.64718954505263</v>
      </c>
      <c r="AS226" s="22">
        <v>18.130560447358334</v>
      </c>
      <c r="AT226" s="22">
        <v>10.336374743628628</v>
      </c>
      <c r="AU226" s="22">
        <v>19.14924507605263</v>
      </c>
      <c r="AV226" s="22">
        <v>19.14924507605263</v>
      </c>
      <c r="AW226" s="22">
        <v>18.023270798040084</v>
      </c>
      <c r="AX226" s="22">
        <v>9.0026042159556745</v>
      </c>
      <c r="AY226" s="22">
        <v>19.58988166805263</v>
      </c>
      <c r="AZ226" s="22">
        <v>19.58988166805263</v>
      </c>
      <c r="BA226" s="22">
        <v>17.73749327988423</v>
      </c>
      <c r="BB226" s="22">
        <v>7.2246417174451629</v>
      </c>
      <c r="BC226" s="22">
        <v>19.804894734052631</v>
      </c>
      <c r="BD226" s="22">
        <v>19.804894734052631</v>
      </c>
      <c r="BE226" s="22">
        <v>17.662151764802744</v>
      </c>
      <c r="BF226" s="22">
        <v>6.538178446981501</v>
      </c>
      <c r="BG226" s="22">
        <v>19.90268854305263</v>
      </c>
      <c r="BH226" s="22">
        <v>19.90268854305263</v>
      </c>
      <c r="BI226" s="22">
        <v>17.411887638637307</v>
      </c>
      <c r="BJ226" s="22">
        <v>6.362613562899913</v>
      </c>
      <c r="BK226" s="25">
        <v>18.182579319052628</v>
      </c>
      <c r="BL226" s="25">
        <v>18.182579319052628</v>
      </c>
      <c r="BM226" s="25">
        <v>18.182579319052628</v>
      </c>
      <c r="BN226" s="25">
        <v>11.545277874541174</v>
      </c>
      <c r="BO226" s="25">
        <v>18.176423914052631</v>
      </c>
      <c r="BP226" s="25">
        <v>18.176423914052631</v>
      </c>
      <c r="BQ226" s="25">
        <v>18.176423914052631</v>
      </c>
      <c r="BR226" s="25">
        <v>11.579007145789589</v>
      </c>
      <c r="BS226" s="25">
        <v>18.20872610805263</v>
      </c>
      <c r="BT226" s="25">
        <v>18.20872610805263</v>
      </c>
      <c r="BU226" s="25">
        <v>18.20872610805263</v>
      </c>
      <c r="BV226" s="25">
        <v>11.459935049249591</v>
      </c>
      <c r="BW226" s="25">
        <v>18.242583070052632</v>
      </c>
      <c r="BX226" s="25">
        <v>18.242583070052632</v>
      </c>
      <c r="BY226" s="25">
        <v>18.242583070052632</v>
      </c>
      <c r="BZ226" s="25">
        <v>11.412181654246794</v>
      </c>
      <c r="CA226" s="25">
        <v>18.283069563052631</v>
      </c>
      <c r="CB226" s="25">
        <v>18.283069563052631</v>
      </c>
      <c r="CC226" s="25">
        <v>18.283069563052631</v>
      </c>
      <c r="CD226" s="25">
        <v>11.338057347550649</v>
      </c>
      <c r="CE226" s="25">
        <v>18.330712132052629</v>
      </c>
      <c r="CF226" s="25">
        <v>18.330712132052629</v>
      </c>
      <c r="CG226" s="25">
        <v>18.330712132052629</v>
      </c>
      <c r="CH226" s="25">
        <v>11.211888701553541</v>
      </c>
      <c r="CI226" s="25">
        <v>18.385086510052631</v>
      </c>
      <c r="CJ226" s="25">
        <v>18.385086510052631</v>
      </c>
      <c r="CK226" s="25">
        <v>18.385086510052631</v>
      </c>
      <c r="CL226" s="25">
        <v>11.075149947442959</v>
      </c>
      <c r="CM226" s="25">
        <v>18.449379132052631</v>
      </c>
      <c r="CN226" s="25">
        <v>18.449379132052631</v>
      </c>
      <c r="CO226" s="25">
        <v>18.401579794576822</v>
      </c>
      <c r="CP226" s="25">
        <v>10.926355975337968</v>
      </c>
      <c r="CQ226" s="25">
        <v>18.516203601052631</v>
      </c>
      <c r="CR226" s="25">
        <v>18.516203601052631</v>
      </c>
      <c r="CS226" s="25">
        <v>18.397633513035625</v>
      </c>
      <c r="CT226" s="25">
        <v>10.776124514348606</v>
      </c>
      <c r="CU226" s="25">
        <v>18.559949499052628</v>
      </c>
      <c r="CV226" s="25">
        <v>18.559949499052628</v>
      </c>
      <c r="CW226" s="25">
        <v>18.209664633862531</v>
      </c>
      <c r="CX226" s="25">
        <v>10.597805870595773</v>
      </c>
      <c r="CY226" s="25">
        <v>18.686647055052632</v>
      </c>
      <c r="CZ226" s="25">
        <v>18.686647055052632</v>
      </c>
      <c r="DA226" s="25">
        <v>18.195242478435148</v>
      </c>
      <c r="DB226" s="25">
        <v>9.9421559932678658</v>
      </c>
      <c r="DC226" s="25">
        <v>18.842912892052631</v>
      </c>
      <c r="DD226" s="25">
        <v>18.842912892052631</v>
      </c>
      <c r="DE226" s="25">
        <v>17.990929386101389</v>
      </c>
      <c r="DF226" s="25">
        <v>8.867104036628179</v>
      </c>
      <c r="DG226" s="25">
        <v>19.012832472052629</v>
      </c>
      <c r="DH226" s="25">
        <v>19.012832472052629</v>
      </c>
      <c r="DI226" s="25">
        <v>17.97142201573309</v>
      </c>
      <c r="DJ226" s="25">
        <v>7.779196638625054</v>
      </c>
      <c r="DK226" s="25">
        <v>19.08322123705263</v>
      </c>
      <c r="DL226" s="25">
        <v>19.08322123705263</v>
      </c>
      <c r="DM226" s="25">
        <v>17.958303793879814</v>
      </c>
      <c r="DN226" s="25">
        <v>7.5211596183024447</v>
      </c>
      <c r="DO226" s="27">
        <v>18.16472378905263</v>
      </c>
      <c r="DP226" s="27">
        <v>18.16472378905263</v>
      </c>
      <c r="DQ226" s="27">
        <v>18.16472378905263</v>
      </c>
      <c r="DR226" s="27">
        <v>11.574836874111345</v>
      </c>
      <c r="DS226" s="27">
        <v>18.14007066805263</v>
      </c>
      <c r="DT226" s="27">
        <v>18.14007066805263</v>
      </c>
      <c r="DU226" s="27">
        <v>18.14007066805263</v>
      </c>
      <c r="DV226" s="27">
        <v>11.632384339096312</v>
      </c>
      <c r="DW226" s="27">
        <v>18.167327054052631</v>
      </c>
      <c r="DX226" s="27">
        <v>18.167327054052631</v>
      </c>
      <c r="DY226" s="27">
        <v>18.167327054052631</v>
      </c>
      <c r="DZ226" s="27">
        <v>11.509377196405559</v>
      </c>
      <c r="EA226" s="27">
        <v>18.197824605052631</v>
      </c>
      <c r="EB226" s="27">
        <v>18.197824605052631</v>
      </c>
      <c r="EC226" s="27">
        <v>18.197824605052631</v>
      </c>
      <c r="ED226" s="27">
        <v>11.456615687728888</v>
      </c>
      <c r="EE226" s="27">
        <v>18.23472757105263</v>
      </c>
      <c r="EF226" s="27">
        <v>18.23472757105263</v>
      </c>
      <c r="EG226" s="27">
        <v>18.23472757105263</v>
      </c>
      <c r="EH226" s="27">
        <v>11.379086946252828</v>
      </c>
      <c r="EI226" s="27">
        <v>18.278769874052632</v>
      </c>
      <c r="EJ226" s="27">
        <v>18.278769874052632</v>
      </c>
      <c r="EK226" s="27">
        <v>18.278769874052632</v>
      </c>
      <c r="EL226" s="27">
        <v>11.252024148466377</v>
      </c>
      <c r="EM226" s="27">
        <v>18.327313760052629</v>
      </c>
      <c r="EN226" s="27">
        <v>18.327313760052629</v>
      </c>
      <c r="EO226" s="27">
        <v>18.327313760052629</v>
      </c>
      <c r="EP226" s="27">
        <v>11.123374616883343</v>
      </c>
      <c r="EQ226" s="27">
        <v>18.386192107052629</v>
      </c>
      <c r="ER226" s="27">
        <v>18.386192107052629</v>
      </c>
      <c r="ES226" s="27">
        <v>18.374138925187754</v>
      </c>
      <c r="ET226" s="27">
        <v>10.990608292078445</v>
      </c>
      <c r="EU226" s="27">
        <v>18.452239009052629</v>
      </c>
      <c r="EV226" s="27">
        <v>18.452239009052629</v>
      </c>
      <c r="EW226" s="27">
        <v>18.36412570500331</v>
      </c>
      <c r="EX226" s="27">
        <v>10.89522519178351</v>
      </c>
      <c r="EY226" s="27">
        <v>18.528531185052628</v>
      </c>
      <c r="EZ226" s="27">
        <v>18.528531185052628</v>
      </c>
      <c r="FA226" s="27">
        <v>18.171486474398979</v>
      </c>
      <c r="FB226" s="27">
        <v>10.705892557274954</v>
      </c>
      <c r="FC226" s="27">
        <v>18.897109355052631</v>
      </c>
      <c r="FD226" s="27">
        <v>18.897109355052631</v>
      </c>
      <c r="FE226" s="27">
        <v>18.113111333494402</v>
      </c>
      <c r="FF226" s="27">
        <v>9.6921939720412738</v>
      </c>
      <c r="FG226" s="27">
        <v>19.286763611052631</v>
      </c>
      <c r="FH226" s="27">
        <v>19.286763611052631</v>
      </c>
      <c r="FI226" s="27">
        <v>17.877129806518546</v>
      </c>
      <c r="FJ226" s="27">
        <v>8.5228846376593719</v>
      </c>
      <c r="FK226" s="27">
        <v>19.496010337052631</v>
      </c>
      <c r="FL226" s="27">
        <v>19.496010337052631</v>
      </c>
      <c r="FM226" s="27">
        <v>17.834318859657969</v>
      </c>
      <c r="FN226" s="27">
        <v>8.01448365076741</v>
      </c>
      <c r="FO226" s="27">
        <v>19.588269354052631</v>
      </c>
      <c r="FP226" s="27">
        <v>19.588269354052631</v>
      </c>
      <c r="FQ226" s="27">
        <v>17.78252721267949</v>
      </c>
      <c r="FR226" s="27">
        <v>8.0157982861861861</v>
      </c>
      <c r="FS226" s="28">
        <v>18.164676635052629</v>
      </c>
      <c r="FT226" s="28">
        <v>18.164676635052629</v>
      </c>
      <c r="FU226" s="28">
        <v>18.164676635052629</v>
      </c>
      <c r="FV226" s="28">
        <v>11.574298924244541</v>
      </c>
      <c r="FW226" s="28">
        <v>18.143380112052629</v>
      </c>
      <c r="FX226" s="28">
        <v>18.143380112052629</v>
      </c>
      <c r="FY226" s="28">
        <v>18.143380112052629</v>
      </c>
      <c r="FZ226" s="28">
        <v>11.613005317130993</v>
      </c>
      <c r="GA226" s="28">
        <v>18.18105314405263</v>
      </c>
      <c r="GB226" s="28">
        <v>18.18105314405263</v>
      </c>
      <c r="GC226" s="28">
        <v>18.18105314405263</v>
      </c>
      <c r="GD226" s="28">
        <v>11.468860799282041</v>
      </c>
      <c r="GE226" s="28">
        <v>18.228389530052631</v>
      </c>
      <c r="GF226" s="28">
        <v>18.228389530052631</v>
      </c>
      <c r="GG226" s="28">
        <v>18.228389530052631</v>
      </c>
      <c r="GH226" s="28">
        <v>11.404346359179172</v>
      </c>
      <c r="GI226" s="28">
        <v>18.290795282052631</v>
      </c>
      <c r="GJ226" s="28">
        <v>18.290795282052631</v>
      </c>
      <c r="GK226" s="28">
        <v>18.290795282052631</v>
      </c>
      <c r="GL226" s="28">
        <v>11.321168107085452</v>
      </c>
      <c r="GM226" s="28">
        <v>18.374467886052631</v>
      </c>
      <c r="GN226" s="28">
        <v>18.374467886052631</v>
      </c>
      <c r="GO226" s="28">
        <v>18.374467886052631</v>
      </c>
      <c r="GP226" s="28">
        <v>11.188387563432965</v>
      </c>
      <c r="GQ226" s="28">
        <v>18.47554963105263</v>
      </c>
      <c r="GR226" s="28">
        <v>18.47554963105263</v>
      </c>
      <c r="GS226" s="28">
        <v>18.364995391142035</v>
      </c>
      <c r="GT226" s="28">
        <v>11.043001174476803</v>
      </c>
      <c r="GU226" s="28">
        <v>18.610123593052631</v>
      </c>
      <c r="GV226" s="28">
        <v>18.610123593052631</v>
      </c>
      <c r="GW226" s="28">
        <v>18.348113905391791</v>
      </c>
      <c r="GX226" s="28">
        <v>10.846611384526964</v>
      </c>
      <c r="GY226" s="28">
        <v>18.76632248805263</v>
      </c>
      <c r="GZ226" s="28">
        <v>18.76632248805263</v>
      </c>
      <c r="HA226" s="28">
        <v>18.330022651049653</v>
      </c>
      <c r="HB226" s="28">
        <v>10.708481430372622</v>
      </c>
      <c r="HC226" s="28">
        <v>18.948881707052628</v>
      </c>
      <c r="HD226" s="28">
        <v>18.948881707052628</v>
      </c>
      <c r="HE226" s="28">
        <v>18.128331062739083</v>
      </c>
      <c r="HF226" s="28">
        <v>10.479817116774413</v>
      </c>
      <c r="HG226" s="28">
        <v>19.806054575052631</v>
      </c>
      <c r="HH226" s="28">
        <v>19.806054575052631</v>
      </c>
      <c r="HI226" s="28">
        <v>18.014970839024361</v>
      </c>
      <c r="HJ226" s="28">
        <v>8.9521241751020693</v>
      </c>
      <c r="HK226" s="28">
        <v>20.542772585052631</v>
      </c>
      <c r="HL226" s="28">
        <v>20.542772585052631</v>
      </c>
      <c r="HM226" s="28">
        <v>17.535560372474638</v>
      </c>
      <c r="HN226" s="28">
        <v>6.2445319505418908</v>
      </c>
      <c r="HO226" s="28">
        <v>20.646414462052629</v>
      </c>
      <c r="HP226" s="28">
        <v>20.646414462052629</v>
      </c>
      <c r="HQ226" s="28">
        <v>17.459207978843427</v>
      </c>
      <c r="HR226" s="28">
        <v>4.6615947487247382</v>
      </c>
      <c r="HS226" s="28">
        <v>20.57173929405263</v>
      </c>
      <c r="HT226" s="28">
        <v>20.57173929405263</v>
      </c>
      <c r="HU226" s="28">
        <v>17.411009714830481</v>
      </c>
      <c r="HV226" s="28">
        <v>3.5675499713741665</v>
      </c>
      <c r="HW226" s="29">
        <v>18.155152176052631</v>
      </c>
      <c r="HX226" s="29">
        <v>18.155152176052631</v>
      </c>
      <c r="HY226" s="29">
        <v>18.155152176052631</v>
      </c>
      <c r="HZ226" s="29">
        <v>11.596634673725053</v>
      </c>
      <c r="IA226" s="29">
        <v>18.124086550052631</v>
      </c>
      <c r="IB226" s="29">
        <v>18.124086550052631</v>
      </c>
      <c r="IC226" s="29">
        <v>18.124086550052631</v>
      </c>
      <c r="ID226" s="29">
        <v>11.656958709894294</v>
      </c>
      <c r="IE226" s="29">
        <v>18.15155996205263</v>
      </c>
      <c r="IF226" s="29">
        <v>18.15155996205263</v>
      </c>
      <c r="IG226" s="29">
        <v>18.15155996205263</v>
      </c>
      <c r="IH226" s="29">
        <v>11.535348123971026</v>
      </c>
      <c r="II226" s="29">
        <v>18.18911967205263</v>
      </c>
      <c r="IJ226" s="29">
        <v>18.18911967205263</v>
      </c>
      <c r="IK226" s="29">
        <v>18.18911967205263</v>
      </c>
      <c r="IL226" s="29">
        <v>11.488512180383335</v>
      </c>
      <c r="IM226" s="29">
        <v>18.242152273052628</v>
      </c>
      <c r="IN226" s="29">
        <v>18.242152273052628</v>
      </c>
      <c r="IO226" s="29">
        <v>18.242152273052628</v>
      </c>
      <c r="IP226" s="29">
        <v>11.407129893685694</v>
      </c>
      <c r="IQ226" s="29">
        <v>18.319034479052629</v>
      </c>
      <c r="IR226" s="29">
        <v>18.319034479052629</v>
      </c>
      <c r="IS226" s="29">
        <v>18.319034479052629</v>
      </c>
      <c r="IT226" s="29">
        <v>11.227861428804626</v>
      </c>
      <c r="IU226" s="29">
        <v>18.412165423052631</v>
      </c>
      <c r="IV226" s="29">
        <v>18.412165423052631</v>
      </c>
      <c r="IW226" s="29">
        <v>18.351913797022696</v>
      </c>
      <c r="IX226" s="29">
        <v>11.052884767840082</v>
      </c>
      <c r="IY226" s="29">
        <v>18.537574464052629</v>
      </c>
      <c r="IZ226" s="29">
        <v>18.537574464052629</v>
      </c>
      <c r="JA226" s="29">
        <v>18.332943951408655</v>
      </c>
      <c r="JB226" s="29">
        <v>10.874721081394515</v>
      </c>
      <c r="JC226" s="29">
        <v>18.685134256052631</v>
      </c>
      <c r="JD226" s="29">
        <v>18.685134256052631</v>
      </c>
      <c r="JE226" s="29">
        <v>18.313161045482854</v>
      </c>
      <c r="JF226" s="29">
        <v>10.744431701456167</v>
      </c>
      <c r="JG226" s="29">
        <v>18.863097982052629</v>
      </c>
      <c r="JH226" s="29">
        <v>18.863097982052629</v>
      </c>
      <c r="JI226" s="29">
        <v>18.110389120416105</v>
      </c>
      <c r="JJ226" s="29">
        <v>10.510076063048093</v>
      </c>
      <c r="JK226" s="29">
        <v>19.84548079005263</v>
      </c>
      <c r="JL226" s="29">
        <v>19.84548079005263</v>
      </c>
      <c r="JM226" s="29">
        <v>18.000681690220457</v>
      </c>
      <c r="JN226" s="29">
        <v>7.5259863090049741</v>
      </c>
      <c r="JO226" s="29">
        <v>20.539036885052631</v>
      </c>
      <c r="JP226" s="29">
        <v>20.539036885052631</v>
      </c>
      <c r="JQ226" s="29">
        <v>17.72755657906956</v>
      </c>
      <c r="JR226" s="29">
        <v>5.1576969890132069</v>
      </c>
      <c r="JS226" s="29">
        <v>20.700926577052631</v>
      </c>
      <c r="JT226" s="29">
        <v>20.700926577052631</v>
      </c>
      <c r="JU226" s="29">
        <v>17.659082293601067</v>
      </c>
      <c r="JV226" s="29">
        <v>3.8514788242250546</v>
      </c>
      <c r="JW226" s="29">
        <v>20.515573422052629</v>
      </c>
      <c r="JX226" s="29">
        <v>20.515573422052629</v>
      </c>
      <c r="JY226" s="29">
        <v>17.420820432838966</v>
      </c>
      <c r="JZ226" s="29">
        <v>3.9223440853914333</v>
      </c>
    </row>
    <row r="227" spans="1:286" ht="15" thickBot="1" x14ac:dyDescent="0.35">
      <c r="A227" s="2"/>
      <c r="B227" s="74" t="s">
        <v>716</v>
      </c>
      <c r="C227" s="74" t="s">
        <v>559</v>
      </c>
      <c r="D227" s="74" t="s">
        <v>871</v>
      </c>
      <c r="E227" s="87">
        <v>392351</v>
      </c>
      <c r="F227" s="84">
        <v>413056</v>
      </c>
      <c r="G227" s="22">
        <v>29.25680585363158</v>
      </c>
      <c r="H227" s="22">
        <v>10.623925084021622</v>
      </c>
      <c r="I227" s="22">
        <v>7.7500054371423373</v>
      </c>
      <c r="J227" s="22">
        <v>16.063198302916554</v>
      </c>
      <c r="K227" s="22">
        <v>29.25264232163158</v>
      </c>
      <c r="L227" s="22">
        <v>10.61863170128631</v>
      </c>
      <c r="M227" s="22">
        <v>7.7461439881340741</v>
      </c>
      <c r="N227" s="22">
        <v>15.91107389601199</v>
      </c>
      <c r="O227" s="22">
        <v>29.301998745631579</v>
      </c>
      <c r="P227" s="22">
        <v>10.61170664057129</v>
      </c>
      <c r="Q227" s="22">
        <v>7.741092252756661</v>
      </c>
      <c r="R227" s="22">
        <v>15.374835407216006</v>
      </c>
      <c r="S227" s="22">
        <v>29.36281459863158</v>
      </c>
      <c r="T227" s="22">
        <v>10.596422886314995</v>
      </c>
      <c r="U227" s="22">
        <v>7.7299429668148418</v>
      </c>
      <c r="V227" s="22">
        <v>15.164686366545631</v>
      </c>
      <c r="W227" s="22">
        <v>29.441438742631579</v>
      </c>
      <c r="X227" s="22">
        <v>10.57782058266347</v>
      </c>
      <c r="Y227" s="22">
        <v>7.7163728452917217</v>
      </c>
      <c r="Z227" s="22">
        <v>15.039006097138907</v>
      </c>
      <c r="AA227" s="22">
        <v>29.542772499631578</v>
      </c>
      <c r="AB227" s="22">
        <v>10.555885723509101</v>
      </c>
      <c r="AC227" s="22">
        <v>7.7003716709267982</v>
      </c>
      <c r="AD227" s="22">
        <v>14.784192256247916</v>
      </c>
      <c r="AE227" s="22">
        <v>29.658215756631577</v>
      </c>
      <c r="AF227" s="22">
        <v>10.529954651319594</v>
      </c>
      <c r="AG227" s="22">
        <v>7.6814553147900382</v>
      </c>
      <c r="AH227" s="22">
        <v>14.467222593462518</v>
      </c>
      <c r="AI227" s="22">
        <v>29.803863800631579</v>
      </c>
      <c r="AJ227" s="22">
        <v>10.500109668705539</v>
      </c>
      <c r="AK227" s="22">
        <v>7.6596838154900091</v>
      </c>
      <c r="AL227" s="22">
        <v>14.134121485093742</v>
      </c>
      <c r="AM227" s="22">
        <v>29.968711847631578</v>
      </c>
      <c r="AN227" s="22">
        <v>10.467431145396443</v>
      </c>
      <c r="AO227" s="22">
        <v>7.6358452877029315</v>
      </c>
      <c r="AP227" s="22">
        <v>13.928973657452536</v>
      </c>
      <c r="AQ227" s="22">
        <v>30.158359837631579</v>
      </c>
      <c r="AR227" s="22">
        <v>10.302312345831652</v>
      </c>
      <c r="AS227" s="22">
        <v>7.5153934222877492</v>
      </c>
      <c r="AT227" s="22">
        <v>13.51715769161639</v>
      </c>
      <c r="AU227" s="22">
        <v>31.14328028663158</v>
      </c>
      <c r="AV227" s="22">
        <v>10.075096340199101</v>
      </c>
      <c r="AW227" s="22">
        <v>7.3496425095948066</v>
      </c>
      <c r="AX227" s="22">
        <v>11.855941998426117</v>
      </c>
      <c r="AY227" s="22">
        <v>32.010938528631577</v>
      </c>
      <c r="AZ227" s="22">
        <v>9.2870243954721445</v>
      </c>
      <c r="BA227" s="22">
        <v>6.7747549978521819</v>
      </c>
      <c r="BB227" s="22">
        <v>10.155091884546827</v>
      </c>
      <c r="BC227" s="22">
        <v>32.499702745631581</v>
      </c>
      <c r="BD227" s="22">
        <v>9.1258539316922285</v>
      </c>
      <c r="BE227" s="22">
        <v>6.6571833884213412</v>
      </c>
      <c r="BF227" s="22">
        <v>9.3056525963094998</v>
      </c>
      <c r="BG227" s="22">
        <v>32.787145245631578</v>
      </c>
      <c r="BH227" s="22">
        <v>8.8060887531213634</v>
      </c>
      <c r="BI227" s="22">
        <v>6.4239191425862332</v>
      </c>
      <c r="BJ227" s="22">
        <v>8.8567084929739082</v>
      </c>
      <c r="BK227" s="25">
        <v>29.275025623631578</v>
      </c>
      <c r="BL227" s="25">
        <v>10.625893372440538</v>
      </c>
      <c r="BM227" s="25">
        <v>7.7514412761404312</v>
      </c>
      <c r="BN227" s="25">
        <v>16.018038521024692</v>
      </c>
      <c r="BO227" s="25">
        <v>29.282378488631579</v>
      </c>
      <c r="BP227" s="25">
        <v>10.623640293890853</v>
      </c>
      <c r="BQ227" s="25">
        <v>7.7497976867069331</v>
      </c>
      <c r="BR227" s="25">
        <v>16.014801905791231</v>
      </c>
      <c r="BS227" s="25">
        <v>29.323319517631578</v>
      </c>
      <c r="BT227" s="25">
        <v>10.621033373903778</v>
      </c>
      <c r="BU227" s="25">
        <v>7.7478959748712182</v>
      </c>
      <c r="BV227" s="25">
        <v>15.699779776129967</v>
      </c>
      <c r="BW227" s="25">
        <v>29.368288027631579</v>
      </c>
      <c r="BX227" s="25">
        <v>10.61629199461175</v>
      </c>
      <c r="BY227" s="25">
        <v>7.7444372046895618</v>
      </c>
      <c r="BZ227" s="25">
        <v>15.555602933381866</v>
      </c>
      <c r="CA227" s="25">
        <v>29.422735149631578</v>
      </c>
      <c r="CB227" s="25">
        <v>10.610962537434785</v>
      </c>
      <c r="CC227" s="25">
        <v>7.740549439878361</v>
      </c>
      <c r="CD227" s="25">
        <v>15.486965867196972</v>
      </c>
      <c r="CE227" s="25">
        <v>29.48797144663158</v>
      </c>
      <c r="CF227" s="25">
        <v>10.605063588227766</v>
      </c>
      <c r="CG227" s="25">
        <v>7.7362462385599917</v>
      </c>
      <c r="CH227" s="25">
        <v>15.297247499115549</v>
      </c>
      <c r="CI227" s="25">
        <v>29.56026812263158</v>
      </c>
      <c r="CJ227" s="25">
        <v>10.598612221067112</v>
      </c>
      <c r="CK227" s="25">
        <v>7.7315400560354863</v>
      </c>
      <c r="CL227" s="25">
        <v>15.039171158378467</v>
      </c>
      <c r="CM227" s="25">
        <v>29.645999308631581</v>
      </c>
      <c r="CN227" s="25">
        <v>10.59155005315586</v>
      </c>
      <c r="CO227" s="25">
        <v>7.7263883028672975</v>
      </c>
      <c r="CP227" s="25">
        <v>14.765723995929788</v>
      </c>
      <c r="CQ227" s="25">
        <v>29.74200707163158</v>
      </c>
      <c r="CR227" s="25">
        <v>10.58410748849724</v>
      </c>
      <c r="CS227" s="25">
        <v>7.7209590555679775</v>
      </c>
      <c r="CT227" s="25">
        <v>14.60770214781485</v>
      </c>
      <c r="CU227" s="25">
        <v>29.85071970463158</v>
      </c>
      <c r="CV227" s="25">
        <v>10.288317407091961</v>
      </c>
      <c r="CW227" s="25">
        <v>7.5051843093217512</v>
      </c>
      <c r="CX227" s="25">
        <v>14.25386754598423</v>
      </c>
      <c r="CY227" s="25">
        <v>30.19257674063158</v>
      </c>
      <c r="CZ227" s="25">
        <v>10.251248170778894</v>
      </c>
      <c r="DA227" s="25">
        <v>7.4781428175280009</v>
      </c>
      <c r="DB227" s="25">
        <v>13.063653301734369</v>
      </c>
      <c r="DC227" s="25">
        <v>30.536824812631579</v>
      </c>
      <c r="DD227" s="25">
        <v>9.9036720241689764</v>
      </c>
      <c r="DE227" s="25">
        <v>7.2245908577067492</v>
      </c>
      <c r="DF227" s="25">
        <v>11.765463833920698</v>
      </c>
      <c r="DG227" s="25">
        <v>30.902105521631579</v>
      </c>
      <c r="DH227" s="25">
        <v>9.8790069616871943</v>
      </c>
      <c r="DI227" s="25">
        <v>7.2065980380257475</v>
      </c>
      <c r="DJ227" s="25">
        <v>10.644992497341029</v>
      </c>
      <c r="DK227" s="25">
        <v>31.118680942631578</v>
      </c>
      <c r="DL227" s="25">
        <v>9.8113862434607455</v>
      </c>
      <c r="DM227" s="25">
        <v>7.1572696655293502</v>
      </c>
      <c r="DN227" s="25">
        <v>10.292398991552083</v>
      </c>
      <c r="DO227" s="27">
        <v>29.256283106631578</v>
      </c>
      <c r="DP227" s="27">
        <v>10.624319440293529</v>
      </c>
      <c r="DQ227" s="27">
        <v>7.7502931145522655</v>
      </c>
      <c r="DR227" s="27">
        <v>16.064792136270484</v>
      </c>
      <c r="DS227" s="27">
        <v>29.245616042631578</v>
      </c>
      <c r="DT227" s="27">
        <v>10.62032174212699</v>
      </c>
      <c r="DU227" s="27">
        <v>7.7473768493977477</v>
      </c>
      <c r="DV227" s="27">
        <v>15.940444769209996</v>
      </c>
      <c r="DW227" s="27">
        <v>29.284411948631579</v>
      </c>
      <c r="DX227" s="27">
        <v>10.615728579500933</v>
      </c>
      <c r="DY227" s="27">
        <v>7.74402620121037</v>
      </c>
      <c r="DZ227" s="27">
        <v>15.440120408241819</v>
      </c>
      <c r="EA227" s="27">
        <v>29.333650105631577</v>
      </c>
      <c r="EB227" s="27">
        <v>10.604096357126528</v>
      </c>
      <c r="EC227" s="27">
        <v>7.7355406569379168</v>
      </c>
      <c r="ED227" s="27">
        <v>15.26419286955028</v>
      </c>
      <c r="EE227" s="27">
        <v>29.398133593631577</v>
      </c>
      <c r="EF227" s="27">
        <v>10.591196816114053</v>
      </c>
      <c r="EG227" s="27">
        <v>7.7261306213632421</v>
      </c>
      <c r="EH227" s="27">
        <v>15.175082167433283</v>
      </c>
      <c r="EI227" s="27">
        <v>29.478330551631579</v>
      </c>
      <c r="EJ227" s="27">
        <v>10.577217249613049</v>
      </c>
      <c r="EK227" s="27">
        <v>7.7159327222313472</v>
      </c>
      <c r="EL227" s="27">
        <v>14.971453242504598</v>
      </c>
      <c r="EM227" s="27">
        <v>29.567547379631577</v>
      </c>
      <c r="EN227" s="27">
        <v>10.562020444628466</v>
      </c>
      <c r="EO227" s="27">
        <v>7.7048468645726889</v>
      </c>
      <c r="EP227" s="27">
        <v>14.708955678299567</v>
      </c>
      <c r="EQ227" s="27">
        <v>29.677600173631578</v>
      </c>
      <c r="ER227" s="27">
        <v>10.545816519816146</v>
      </c>
      <c r="ES227" s="27">
        <v>7.6930263270213279</v>
      </c>
      <c r="ET227" s="27">
        <v>14.443238162887152</v>
      </c>
      <c r="EU227" s="27">
        <v>29.803332871631579</v>
      </c>
      <c r="EV227" s="27">
        <v>10.528817727178593</v>
      </c>
      <c r="EW227" s="27">
        <v>7.6806259444580105</v>
      </c>
      <c r="EX227" s="27">
        <v>14.301420079720664</v>
      </c>
      <c r="EY227" s="27">
        <v>29.949994707631578</v>
      </c>
      <c r="EZ227" s="27">
        <v>10.219924732117605</v>
      </c>
      <c r="FA227" s="27">
        <v>7.4552928051253256</v>
      </c>
      <c r="FB227" s="27">
        <v>13.95746876489531</v>
      </c>
      <c r="FC227" s="27">
        <v>30.690616468631578</v>
      </c>
      <c r="FD227" s="27">
        <v>10.107963408410878</v>
      </c>
      <c r="FE227" s="27">
        <v>7.3736185782633727</v>
      </c>
      <c r="FF227" s="27">
        <v>12.587500155891261</v>
      </c>
      <c r="FG227" s="27">
        <v>31.462261168631578</v>
      </c>
      <c r="FH227" s="27">
        <v>9.6965017846812511</v>
      </c>
      <c r="FI227" s="27">
        <v>7.073463052329175</v>
      </c>
      <c r="FJ227" s="27">
        <v>11.50409570389162</v>
      </c>
      <c r="FK227" s="27">
        <v>31.936795403631578</v>
      </c>
      <c r="FL227" s="27">
        <v>9.6108524469091616</v>
      </c>
      <c r="FM227" s="27">
        <v>7.0109830528777799</v>
      </c>
      <c r="FN227" s="27">
        <v>11.16696131432915</v>
      </c>
      <c r="FO227" s="27">
        <v>32.210896171631582</v>
      </c>
      <c r="FP227" s="27">
        <v>9.5207765844676224</v>
      </c>
      <c r="FQ227" s="27">
        <v>6.9452739653083331</v>
      </c>
      <c r="FR227" s="27">
        <v>11.208820840345901</v>
      </c>
      <c r="FS227" s="28">
        <v>29.257085164631579</v>
      </c>
      <c r="FT227" s="28">
        <v>10.623925025200627</v>
      </c>
      <c r="FU227" s="28">
        <v>7.7500053942332396</v>
      </c>
      <c r="FV227" s="28">
        <v>16.058803564268231</v>
      </c>
      <c r="FW227" s="28">
        <v>29.254526588631578</v>
      </c>
      <c r="FX227" s="28">
        <v>10.618631452580095</v>
      </c>
      <c r="FY227" s="28">
        <v>7.7461438067063533</v>
      </c>
      <c r="FZ227" s="28">
        <v>15.919307424602087</v>
      </c>
      <c r="GA227" s="28">
        <v>29.31463011963158</v>
      </c>
      <c r="GB227" s="28">
        <v>10.61170612223596</v>
      </c>
      <c r="GC227" s="28">
        <v>7.7410918746382542</v>
      </c>
      <c r="GD227" s="28">
        <v>15.407782297139372</v>
      </c>
      <c r="GE227" s="28">
        <v>29.398120693631579</v>
      </c>
      <c r="GF227" s="28">
        <v>10.595792843401449</v>
      </c>
      <c r="GG227" s="28">
        <v>7.7294833592811854</v>
      </c>
      <c r="GH227" s="28">
        <v>15.234265462176841</v>
      </c>
      <c r="GI227" s="28">
        <v>29.513950063631579</v>
      </c>
      <c r="GJ227" s="28">
        <v>10.57652002147903</v>
      </c>
      <c r="GK227" s="28">
        <v>7.7154241040147422</v>
      </c>
      <c r="GL227" s="28">
        <v>15.158264333531262</v>
      </c>
      <c r="GM227" s="28">
        <v>29.672046434631579</v>
      </c>
      <c r="GN227" s="28">
        <v>10.553904859240706</v>
      </c>
      <c r="GO227" s="28">
        <v>7.6989266580215974</v>
      </c>
      <c r="GP227" s="28">
        <v>14.983865654466021</v>
      </c>
      <c r="GQ227" s="28">
        <v>29.863033256631578</v>
      </c>
      <c r="GR227" s="28">
        <v>10.527265153565997</v>
      </c>
      <c r="GS227" s="28">
        <v>7.6794933636233349</v>
      </c>
      <c r="GT227" s="28">
        <v>14.755872825492476</v>
      </c>
      <c r="GU227" s="28">
        <v>30.115993034631579</v>
      </c>
      <c r="GV227" s="28">
        <v>10.496710619030218</v>
      </c>
      <c r="GW227" s="28">
        <v>7.6572042560751488</v>
      </c>
      <c r="GX227" s="28">
        <v>14.510883995111584</v>
      </c>
      <c r="GY227" s="28">
        <v>30.413586688631579</v>
      </c>
      <c r="GZ227" s="28">
        <v>10.46331324435822</v>
      </c>
      <c r="HA227" s="28">
        <v>7.6328413362270462</v>
      </c>
      <c r="HB227" s="28">
        <v>14.415890771405193</v>
      </c>
      <c r="HC227" s="28">
        <v>30.76533456663158</v>
      </c>
      <c r="HD227" s="28">
        <v>10.138742966270343</v>
      </c>
      <c r="HE227" s="28">
        <v>7.3960718371932996</v>
      </c>
      <c r="HF227" s="28">
        <v>14.152258449454727</v>
      </c>
      <c r="HG227" s="28">
        <v>32.461632400631579</v>
      </c>
      <c r="HH227" s="28">
        <v>9.9082064658072788</v>
      </c>
      <c r="HI227" s="28">
        <v>7.2278986697511041</v>
      </c>
      <c r="HJ227" s="28">
        <v>13.082186803924177</v>
      </c>
      <c r="HK227" s="28">
        <v>33.477039990631582</v>
      </c>
      <c r="HL227" s="28">
        <v>8.7452292531241493</v>
      </c>
      <c r="HM227" s="28">
        <v>6.3795229846549653</v>
      </c>
      <c r="HN227" s="28">
        <v>7.3782721063931902</v>
      </c>
      <c r="HO227" s="28">
        <v>33.753759713631581</v>
      </c>
      <c r="HP227" s="28">
        <v>8.5832100661633657</v>
      </c>
      <c r="HQ227" s="28">
        <v>6.2613322434800347</v>
      </c>
      <c r="HR227" s="28">
        <v>2.8068029887759067</v>
      </c>
      <c r="HS227" s="28">
        <v>33.71642031163158</v>
      </c>
      <c r="HT227" s="28">
        <v>7.285304220329313</v>
      </c>
      <c r="HU227" s="28">
        <v>5.3145279990448842</v>
      </c>
      <c r="HV227" s="28">
        <v>-0.69544886041411402</v>
      </c>
      <c r="HW227" s="29">
        <v>29.23898912563158</v>
      </c>
      <c r="HX227" s="29">
        <v>10.623996882742375</v>
      </c>
      <c r="HY227" s="29">
        <v>7.7500578133095077</v>
      </c>
      <c r="HZ227" s="29">
        <v>16.119355888331938</v>
      </c>
      <c r="IA227" s="29">
        <v>29.21852727763158</v>
      </c>
      <c r="IB227" s="29">
        <v>10.619769080401774</v>
      </c>
      <c r="IC227" s="29">
        <v>7.7469736903636397</v>
      </c>
      <c r="ID227" s="29">
        <v>16.037018586313291</v>
      </c>
      <c r="IE227" s="29">
        <v>29.260323210631579</v>
      </c>
      <c r="IF227" s="29">
        <v>10.614700319447573</v>
      </c>
      <c r="IG227" s="29">
        <v>7.7432760998174004</v>
      </c>
      <c r="IH227" s="29">
        <v>15.583963535015377</v>
      </c>
      <c r="II227" s="29">
        <v>29.328620988631577</v>
      </c>
      <c r="IJ227" s="29">
        <v>10.596091989012832</v>
      </c>
      <c r="IK227" s="29">
        <v>7.7297015818398318</v>
      </c>
      <c r="IL227" s="29">
        <v>15.453730213424436</v>
      </c>
      <c r="IM227" s="29">
        <v>29.427194372631579</v>
      </c>
      <c r="IN227" s="29">
        <v>10.57534136838294</v>
      </c>
      <c r="IO227" s="29">
        <v>7.7145642929909473</v>
      </c>
      <c r="IP227" s="29">
        <v>15.419031772444709</v>
      </c>
      <c r="IQ227" s="29">
        <v>29.569629187631577</v>
      </c>
      <c r="IR227" s="29">
        <v>10.552381879496401</v>
      </c>
      <c r="IS227" s="29">
        <v>7.6978156655018202</v>
      </c>
      <c r="IT227" s="29">
        <v>15.260811767363249</v>
      </c>
      <c r="IU227" s="29">
        <v>29.744111756631579</v>
      </c>
      <c r="IV227" s="29">
        <v>10.527273437062032</v>
      </c>
      <c r="IW227" s="29">
        <v>7.6794994063183664</v>
      </c>
      <c r="IX227" s="29">
        <v>15.058139771607358</v>
      </c>
      <c r="IY227" s="29">
        <v>29.98222350163158</v>
      </c>
      <c r="IZ227" s="29">
        <v>10.500548651557324</v>
      </c>
      <c r="JA227" s="29">
        <v>7.6600040473686448</v>
      </c>
      <c r="JB227" s="29">
        <v>14.857115624601112</v>
      </c>
      <c r="JC227" s="29">
        <v>30.266507391631578</v>
      </c>
      <c r="JD227" s="29">
        <v>10.472337727988903</v>
      </c>
      <c r="JE227" s="29">
        <v>7.6394245713922091</v>
      </c>
      <c r="JF227" s="29">
        <v>14.794834730371861</v>
      </c>
      <c r="JG227" s="29">
        <v>30.617654097631579</v>
      </c>
      <c r="JH227" s="29">
        <v>10.15871356217335</v>
      </c>
      <c r="JI227" s="29">
        <v>7.4106401088638201</v>
      </c>
      <c r="JJ227" s="29">
        <v>14.375078296967647</v>
      </c>
      <c r="JK227" s="29">
        <v>32.60485146863158</v>
      </c>
      <c r="JL227" s="29">
        <v>9.983799018143289</v>
      </c>
      <c r="JM227" s="29">
        <v>7.2830423842425258</v>
      </c>
      <c r="JN227" s="29">
        <v>9.3892320980114761</v>
      </c>
      <c r="JO227" s="29">
        <v>33.608845541631581</v>
      </c>
      <c r="JP227" s="29">
        <v>8.426010115860171</v>
      </c>
      <c r="JQ227" s="29">
        <v>6.1466570683509678</v>
      </c>
      <c r="JR227" s="29">
        <v>3.7665459004917352</v>
      </c>
      <c r="JS227" s="29">
        <v>33.747140489631576</v>
      </c>
      <c r="JT227" s="29">
        <v>8.4011996034223948</v>
      </c>
      <c r="JU227" s="29">
        <v>6.1285581449520974</v>
      </c>
      <c r="JV227" s="29">
        <v>-0.11983635405937676</v>
      </c>
      <c r="JW227" s="29">
        <v>33.542498364631577</v>
      </c>
      <c r="JX227" s="29">
        <v>7.7408660863569541</v>
      </c>
      <c r="JY227" s="29">
        <v>5.6468540377496339</v>
      </c>
      <c r="JZ227" s="29">
        <v>-0.19825146838715924</v>
      </c>
    </row>
    <row r="228" spans="1:286" ht="15" thickBot="1" x14ac:dyDescent="0.35">
      <c r="A228" s="2"/>
      <c r="B228" s="74" t="s">
        <v>717</v>
      </c>
      <c r="C228" s="74" t="s">
        <v>466</v>
      </c>
      <c r="D228" s="74" t="s">
        <v>873</v>
      </c>
      <c r="E228" s="87">
        <v>351827</v>
      </c>
      <c r="F228" s="84">
        <v>494315</v>
      </c>
      <c r="G228" s="22">
        <v>15.343960814574407</v>
      </c>
      <c r="H228" s="22">
        <v>2.5262661530068522</v>
      </c>
      <c r="I228" s="22">
        <v>1.8156772253909579</v>
      </c>
      <c r="J228" s="22">
        <v>8.7293090613353073</v>
      </c>
      <c r="K228" s="22">
        <v>15.29815434519411</v>
      </c>
      <c r="L228" s="22">
        <v>2.5187244670899882</v>
      </c>
      <c r="M228" s="22">
        <v>1.8102568672295649</v>
      </c>
      <c r="N228" s="22">
        <v>8.7516466081021989</v>
      </c>
      <c r="O228" s="22">
        <v>15.237471734001709</v>
      </c>
      <c r="P228" s="22">
        <v>2.5087335378518332</v>
      </c>
      <c r="Q228" s="22">
        <v>1.8030761896684855</v>
      </c>
      <c r="R228" s="22">
        <v>8.3904618166249847</v>
      </c>
      <c r="S228" s="22">
        <v>15.054188110337849</v>
      </c>
      <c r="T228" s="22">
        <v>2.4785572867222907</v>
      </c>
      <c r="U228" s="22">
        <v>1.7813879238227135</v>
      </c>
      <c r="V228" s="22">
        <v>8.3205065554626572</v>
      </c>
      <c r="W228" s="22">
        <v>14.840288747572316</v>
      </c>
      <c r="X228" s="22">
        <v>2.4433403875895041</v>
      </c>
      <c r="Y228" s="22">
        <v>1.7560768450085573</v>
      </c>
      <c r="Z228" s="22">
        <v>8.0009625034208867</v>
      </c>
      <c r="AA228" s="22">
        <v>14.596007685749722</v>
      </c>
      <c r="AB228" s="22">
        <v>2.4031213733623025</v>
      </c>
      <c r="AC228" s="22">
        <v>1.7271706475862911</v>
      </c>
      <c r="AD228" s="22">
        <v>7.8045006178853811</v>
      </c>
      <c r="AE228" s="22">
        <v>14.315680392836136</v>
      </c>
      <c r="AF228" s="22">
        <v>2.3569676220324003</v>
      </c>
      <c r="AG228" s="22">
        <v>1.6939990377555856</v>
      </c>
      <c r="AH228" s="22">
        <v>7.6845636137427142</v>
      </c>
      <c r="AI228" s="22">
        <v>14.00066153400617</v>
      </c>
      <c r="AJ228" s="22">
        <v>2.3051021688917039</v>
      </c>
      <c r="AK228" s="22">
        <v>1.6567223153722141</v>
      </c>
      <c r="AL228" s="22">
        <v>7.3418502193940185</v>
      </c>
      <c r="AM228" s="22">
        <v>13.660257864617893</v>
      </c>
      <c r="AN228" s="22">
        <v>2.2490573002474803</v>
      </c>
      <c r="AO228" s="22">
        <v>1.6164417647753473</v>
      </c>
      <c r="AP228" s="22">
        <v>7.123176789486493</v>
      </c>
      <c r="AQ228" s="22">
        <v>11.365601819827754</v>
      </c>
      <c r="AR228" s="22">
        <v>1.8712596788380378</v>
      </c>
      <c r="AS228" s="22">
        <v>1.3449111755761263</v>
      </c>
      <c r="AT228" s="22">
        <v>6.827445529341297</v>
      </c>
      <c r="AU228" s="22">
        <v>9.1402803566861124</v>
      </c>
      <c r="AV228" s="22">
        <v>1.5048774676325314</v>
      </c>
      <c r="AW228" s="22">
        <v>1.0815850664555828</v>
      </c>
      <c r="AX228" s="22">
        <v>5.0716919306342589</v>
      </c>
      <c r="AY228" s="22">
        <v>3.3949377712984607</v>
      </c>
      <c r="AZ228" s="22">
        <v>0.55895061821648073</v>
      </c>
      <c r="BA228" s="22">
        <v>0.40172881483842121</v>
      </c>
      <c r="BB228" s="22">
        <v>2.1262114787317152</v>
      </c>
      <c r="BC228" s="22">
        <v>10.899933772837191</v>
      </c>
      <c r="BD228" s="22">
        <v>1.7945909855413458</v>
      </c>
      <c r="BE228" s="22">
        <v>1.2898078761262244</v>
      </c>
      <c r="BF228" s="22">
        <v>0.70827925025179894</v>
      </c>
      <c r="BG228" s="22">
        <v>24.300986466684211</v>
      </c>
      <c r="BH228" s="22">
        <v>5.1416029123018507</v>
      </c>
      <c r="BI228" s="22">
        <v>3.6953712492877515</v>
      </c>
      <c r="BJ228" s="22">
        <v>-0.26573795811289003</v>
      </c>
      <c r="BK228" s="25">
        <v>15.361583559622069</v>
      </c>
      <c r="BL228" s="25">
        <v>2.5291676036084918</v>
      </c>
      <c r="BM228" s="25">
        <v>1.8177625550668211</v>
      </c>
      <c r="BN228" s="25">
        <v>8.657362140591033</v>
      </c>
      <c r="BO228" s="25">
        <v>15.343816019674781</v>
      </c>
      <c r="BP228" s="25">
        <v>2.5262423136306658</v>
      </c>
      <c r="BQ228" s="25">
        <v>1.8156600915619043</v>
      </c>
      <c r="BR228" s="25">
        <v>8.7508730055963184</v>
      </c>
      <c r="BS228" s="25">
        <v>15.323517749183283</v>
      </c>
      <c r="BT228" s="25">
        <v>2.522900358165129</v>
      </c>
      <c r="BU228" s="25">
        <v>1.8132581623669841</v>
      </c>
      <c r="BV228" s="25">
        <v>8.5000582273185721</v>
      </c>
      <c r="BW228" s="25">
        <v>15.269800810258856</v>
      </c>
      <c r="BX228" s="25">
        <v>2.5140562737538197</v>
      </c>
      <c r="BY228" s="25">
        <v>1.8069017447638995</v>
      </c>
      <c r="BZ228" s="25">
        <v>8.5821212524829136</v>
      </c>
      <c r="CA228" s="25">
        <v>15.210953199079901</v>
      </c>
      <c r="CB228" s="25">
        <v>2.5043674632763131</v>
      </c>
      <c r="CC228" s="25">
        <v>1.7999382059047022</v>
      </c>
      <c r="CD228" s="25">
        <v>8.3403682063280904</v>
      </c>
      <c r="CE228" s="25">
        <v>15.147583418545347</v>
      </c>
      <c r="CF228" s="25">
        <v>2.4939341120951855</v>
      </c>
      <c r="CG228" s="25">
        <v>1.7924395509820878</v>
      </c>
      <c r="CH228" s="25">
        <v>8.2319861964891992</v>
      </c>
      <c r="CI228" s="25">
        <v>15.079988905826305</v>
      </c>
      <c r="CJ228" s="25">
        <v>2.4828051909727518</v>
      </c>
      <c r="CK228" s="25">
        <v>1.7844409762471476</v>
      </c>
      <c r="CL228" s="25">
        <v>7.9213939130851827</v>
      </c>
      <c r="CM228" s="25">
        <v>15.008152686068289</v>
      </c>
      <c r="CN228" s="25">
        <v>2.470977905128652</v>
      </c>
      <c r="CO228" s="25">
        <v>1.7759404730362089</v>
      </c>
      <c r="CP228" s="25">
        <v>7.6975062727601724</v>
      </c>
      <c r="CQ228" s="25">
        <v>14.933279297373439</v>
      </c>
      <c r="CR228" s="25">
        <v>2.4586505725770031</v>
      </c>
      <c r="CS228" s="25">
        <v>1.7670805764108239</v>
      </c>
      <c r="CT228" s="25">
        <v>7.4692259235121305</v>
      </c>
      <c r="CU228" s="25">
        <v>13.003084040144826</v>
      </c>
      <c r="CV228" s="25">
        <v>2.1408586408875419</v>
      </c>
      <c r="CW228" s="25">
        <v>1.5386772579026855</v>
      </c>
      <c r="CX228" s="25">
        <v>7.008853841947392</v>
      </c>
      <c r="CY228" s="25">
        <v>12.70059379080889</v>
      </c>
      <c r="CZ228" s="25">
        <v>2.091055927771504</v>
      </c>
      <c r="DA228" s="25">
        <v>1.5028830673896068</v>
      </c>
      <c r="DB228" s="25">
        <v>5.9813648243262989</v>
      </c>
      <c r="DC228" s="25">
        <v>10.351875949656444</v>
      </c>
      <c r="DD228" s="25">
        <v>1.7043574438030853</v>
      </c>
      <c r="DE228" s="25">
        <v>1.2249552530146326</v>
      </c>
      <c r="DF228" s="25">
        <v>4.5437609332203479</v>
      </c>
      <c r="DG228" s="25">
        <v>17.256385994164319</v>
      </c>
      <c r="DH228" s="25">
        <v>2.8411323769069456</v>
      </c>
      <c r="DI228" s="25">
        <v>2.0419777801047982</v>
      </c>
      <c r="DJ228" s="25">
        <v>2.9729845178935008</v>
      </c>
      <c r="DK228" s="25">
        <v>22.877306573684212</v>
      </c>
      <c r="DL228" s="25">
        <v>5.7355466116522553</v>
      </c>
      <c r="DM228" s="25">
        <v>4.1222502805376537</v>
      </c>
      <c r="DN228" s="25">
        <v>2.7473400269393267</v>
      </c>
      <c r="DO228" s="27">
        <v>15.347539861019353</v>
      </c>
      <c r="DP228" s="27">
        <v>2.5268554157143872</v>
      </c>
      <c r="DQ228" s="27">
        <v>1.8161007401012232</v>
      </c>
      <c r="DR228" s="27">
        <v>8.730928136091336</v>
      </c>
      <c r="DS228" s="27">
        <v>15.313493350521744</v>
      </c>
      <c r="DT228" s="27">
        <v>2.5212499173598553</v>
      </c>
      <c r="DU228" s="27">
        <v>1.8120719580636788</v>
      </c>
      <c r="DV228" s="27">
        <v>8.7923422462851697</v>
      </c>
      <c r="DW228" s="27">
        <v>15.273970476989158</v>
      </c>
      <c r="DX228" s="27">
        <v>2.5147427775879585</v>
      </c>
      <c r="DY228" s="27">
        <v>1.8073951485864961</v>
      </c>
      <c r="DZ228" s="27">
        <v>8.4533163259396673</v>
      </c>
      <c r="EA228" s="27">
        <v>15.123810125220253</v>
      </c>
      <c r="EB228" s="27">
        <v>2.4900200206165599</v>
      </c>
      <c r="EC228" s="27">
        <v>1.7896264163694191</v>
      </c>
      <c r="ED228" s="27">
        <v>8.4470273870351669</v>
      </c>
      <c r="EE228" s="27">
        <v>14.961617384582738</v>
      </c>
      <c r="EF228" s="27">
        <v>2.46331622256288</v>
      </c>
      <c r="EG228" s="27">
        <v>1.7704338709205569</v>
      </c>
      <c r="EH228" s="27">
        <v>8.1737383844459757</v>
      </c>
      <c r="EI228" s="27">
        <v>14.78943877759481</v>
      </c>
      <c r="EJ228" s="27">
        <v>2.434968327755151</v>
      </c>
      <c r="EK228" s="27">
        <v>1.7500596807629167</v>
      </c>
      <c r="EL228" s="27">
        <v>8.0358888703661364</v>
      </c>
      <c r="EM228" s="27">
        <v>14.606370214993097</v>
      </c>
      <c r="EN228" s="27">
        <v>2.4048274847896867</v>
      </c>
      <c r="EO228" s="27">
        <v>1.728396863461841</v>
      </c>
      <c r="EP228" s="27">
        <v>7.97045518198194</v>
      </c>
      <c r="EQ228" s="27">
        <v>14.414917011279959</v>
      </c>
      <c r="ER228" s="27">
        <v>2.3733061745967006</v>
      </c>
      <c r="ES228" s="27">
        <v>1.7057418771834676</v>
      </c>
      <c r="ET228" s="27">
        <v>7.6947879579907195</v>
      </c>
      <c r="EU228" s="27">
        <v>14.216526106695122</v>
      </c>
      <c r="EV228" s="27">
        <v>2.340642624853988</v>
      </c>
      <c r="EW228" s="27">
        <v>1.6822659408504415</v>
      </c>
      <c r="EX228" s="27">
        <v>7.5473717214442928</v>
      </c>
      <c r="EY228" s="27">
        <v>12.18479449012422</v>
      </c>
      <c r="EZ228" s="27">
        <v>2.0061335057964302</v>
      </c>
      <c r="FA228" s="27">
        <v>1.4418476506257565</v>
      </c>
      <c r="FB228" s="27">
        <v>7.3044728685774345</v>
      </c>
      <c r="FC228" s="27">
        <v>11.00295765910254</v>
      </c>
      <c r="FD228" s="27">
        <v>1.811553082875182</v>
      </c>
      <c r="FE228" s="27">
        <v>1.3019988694573326</v>
      </c>
      <c r="FF228" s="27">
        <v>5.9572581374275302</v>
      </c>
      <c r="FG228" s="27">
        <v>7.932474323373623</v>
      </c>
      <c r="FH228" s="27">
        <v>1.306021413564888</v>
      </c>
      <c r="FI228" s="27">
        <v>0.93866330499668482</v>
      </c>
      <c r="FJ228" s="27">
        <v>4.447030615559072</v>
      </c>
      <c r="FK228" s="27">
        <v>16.121897958421609</v>
      </c>
      <c r="FL228" s="27">
        <v>2.6543475721018037</v>
      </c>
      <c r="FM228" s="27">
        <v>1.9077318631691915</v>
      </c>
      <c r="FN228" s="27">
        <v>4.1458393410786591</v>
      </c>
      <c r="FO228" s="27">
        <v>23.777813946684212</v>
      </c>
      <c r="FP228" s="27">
        <v>6.5929560573263606</v>
      </c>
      <c r="FQ228" s="27">
        <v>4.7384873312112843</v>
      </c>
      <c r="FR228" s="27">
        <v>4.3077890529580927</v>
      </c>
      <c r="FS228" s="28">
        <v>15.343956396244923</v>
      </c>
      <c r="FT228" s="28">
        <v>2.5262654255625918</v>
      </c>
      <c r="FU228" s="28">
        <v>1.815676702562445</v>
      </c>
      <c r="FV228" s="28">
        <v>8.7284807105024314</v>
      </c>
      <c r="FW228" s="28">
        <v>15.298135502497294</v>
      </c>
      <c r="FX228" s="28">
        <v>2.5187213647836297</v>
      </c>
      <c r="FY228" s="28">
        <v>1.8102546375409019</v>
      </c>
      <c r="FZ228" s="28">
        <v>8.776498964838126</v>
      </c>
      <c r="GA228" s="28">
        <v>15.237432452120004</v>
      </c>
      <c r="GB228" s="28">
        <v>2.5087270703895284</v>
      </c>
      <c r="GC228" s="28">
        <v>1.803071541375985</v>
      </c>
      <c r="GD228" s="28">
        <v>8.4554046283738806</v>
      </c>
      <c r="GE228" s="28">
        <v>15.030262924311991</v>
      </c>
      <c r="GF228" s="28">
        <v>2.474618187268641</v>
      </c>
      <c r="GG228" s="28">
        <v>1.7785568154859972</v>
      </c>
      <c r="GH228" s="28">
        <v>8.4046392209408793</v>
      </c>
      <c r="GI228" s="28">
        <v>14.789532355890728</v>
      </c>
      <c r="GJ228" s="28">
        <v>2.4349837347080552</v>
      </c>
      <c r="GK228" s="28">
        <v>1.7500707540433258</v>
      </c>
      <c r="GL228" s="28">
        <v>8.1193244134998395</v>
      </c>
      <c r="GM228" s="28">
        <v>14.517717279549903</v>
      </c>
      <c r="GN228" s="28">
        <v>2.3902314549326422</v>
      </c>
      <c r="GO228" s="28">
        <v>1.7179064094132765</v>
      </c>
      <c r="GP228" s="28">
        <v>7.9596099089530945</v>
      </c>
      <c r="GQ228" s="28">
        <v>14.207820401118891</v>
      </c>
      <c r="GR228" s="28">
        <v>2.3392092968103975</v>
      </c>
      <c r="GS228" s="28">
        <v>1.6812357797638262</v>
      </c>
      <c r="GT228" s="28">
        <v>7.8701632809361293</v>
      </c>
      <c r="GU228" s="28">
        <v>13.863166213586267</v>
      </c>
      <c r="GV228" s="28">
        <v>2.2824646127631909</v>
      </c>
      <c r="GW228" s="28">
        <v>1.640452258057735</v>
      </c>
      <c r="GX228" s="28">
        <v>7.5076709883967396</v>
      </c>
      <c r="GY228" s="28">
        <v>13.492458965976253</v>
      </c>
      <c r="GZ228" s="28">
        <v>2.2214304910244302</v>
      </c>
      <c r="HA228" s="28">
        <v>1.5965858330253182</v>
      </c>
      <c r="HB228" s="28">
        <v>7.2203191135485802</v>
      </c>
      <c r="HC228" s="28">
        <v>11.234715627138483</v>
      </c>
      <c r="HD228" s="28">
        <v>1.8497102651968893</v>
      </c>
      <c r="HE228" s="28">
        <v>1.3294231876924296</v>
      </c>
      <c r="HF228" s="28">
        <v>6.9353807449874481</v>
      </c>
      <c r="HG228" s="28">
        <v>8.8775467901438532</v>
      </c>
      <c r="HH228" s="28">
        <v>1.4616203892004724</v>
      </c>
      <c r="HI228" s="28">
        <v>1.0504953524709506</v>
      </c>
      <c r="HJ228" s="28">
        <v>5.3637468621254527</v>
      </c>
      <c r="HK228" s="28">
        <v>1.1550789589727943</v>
      </c>
      <c r="HL228" s="28">
        <v>0.1901749433126598</v>
      </c>
      <c r="HM228" s="28">
        <v>0.13668247623150429</v>
      </c>
      <c r="HN228" s="28">
        <v>0.41443402337171165</v>
      </c>
      <c r="HO228" s="28">
        <v>8.6395695365982661</v>
      </c>
      <c r="HP228" s="28">
        <v>1.4224392489406052</v>
      </c>
      <c r="HQ228" s="28">
        <v>1.0223350955043538</v>
      </c>
      <c r="HR228" s="28">
        <v>-3.2469620623384046</v>
      </c>
      <c r="HS228" s="28">
        <v>25.532891249684212</v>
      </c>
      <c r="HT228" s="28">
        <v>4.2705285075137294</v>
      </c>
      <c r="HU228" s="28">
        <v>3.0693129234410024</v>
      </c>
      <c r="HV228" s="28">
        <v>-6.2621891991115319</v>
      </c>
      <c r="HW228" s="29">
        <v>15.342126471652128</v>
      </c>
      <c r="HX228" s="29">
        <v>2.5259641424312544</v>
      </c>
      <c r="HY228" s="29">
        <v>1.8154601644438018</v>
      </c>
      <c r="HZ228" s="29">
        <v>8.7746754999004395</v>
      </c>
      <c r="IA228" s="29">
        <v>15.303723233962348</v>
      </c>
      <c r="IB228" s="29">
        <v>2.5196413421638413</v>
      </c>
      <c r="IC228" s="29">
        <v>1.8109158433980665</v>
      </c>
      <c r="ID228" s="29">
        <v>8.8679991189588918</v>
      </c>
      <c r="IE228" s="29">
        <v>15.255420890289091</v>
      </c>
      <c r="IF228" s="29">
        <v>2.5116887295752619</v>
      </c>
      <c r="IG228" s="29">
        <v>1.8052001441467209</v>
      </c>
      <c r="IH228" s="29">
        <v>8.5982273408263943</v>
      </c>
      <c r="II228" s="29">
        <v>14.976750868838096</v>
      </c>
      <c r="IJ228" s="29">
        <v>2.4658078353552599</v>
      </c>
      <c r="IK228" s="29">
        <v>1.7722246420933538</v>
      </c>
      <c r="IL228" s="29">
        <v>8.5838893258110076</v>
      </c>
      <c r="IM228" s="29">
        <v>14.668539870887724</v>
      </c>
      <c r="IN228" s="29">
        <v>2.4150632445995983</v>
      </c>
      <c r="IO228" s="29">
        <v>1.7357535055754629</v>
      </c>
      <c r="IP228" s="29">
        <v>8.3204764268553717</v>
      </c>
      <c r="IQ228" s="29">
        <v>14.330217473187307</v>
      </c>
      <c r="IR228" s="29">
        <v>2.3593610414694353</v>
      </c>
      <c r="IS228" s="29">
        <v>1.695719235430506</v>
      </c>
      <c r="IT228" s="29">
        <v>8.1022561221937224</v>
      </c>
      <c r="IU228" s="29">
        <v>13.965489263332946</v>
      </c>
      <c r="IV228" s="29">
        <v>2.2993113227079882</v>
      </c>
      <c r="IW228" s="29">
        <v>1.6525603202004069</v>
      </c>
      <c r="IX228" s="29">
        <v>7.9964886030522599</v>
      </c>
      <c r="IY228" s="29">
        <v>13.581179506362908</v>
      </c>
      <c r="IZ228" s="29">
        <v>2.2360376515199389</v>
      </c>
      <c r="JA228" s="29">
        <v>1.6070842868829047</v>
      </c>
      <c r="JB228" s="29">
        <v>7.6343885307220773</v>
      </c>
      <c r="JC228" s="29">
        <v>13.178214044907641</v>
      </c>
      <c r="JD228" s="29">
        <v>2.1696924608349963</v>
      </c>
      <c r="JE228" s="29">
        <v>1.5594006920259285</v>
      </c>
      <c r="JF228" s="29">
        <v>7.3176574365027065</v>
      </c>
      <c r="JG228" s="29">
        <v>10.957936212097566</v>
      </c>
      <c r="JH228" s="29">
        <v>1.8041406449067519</v>
      </c>
      <c r="JI228" s="29">
        <v>1.2966714043413221</v>
      </c>
      <c r="JJ228" s="29">
        <v>6.9303898573518339</v>
      </c>
      <c r="JK228" s="29">
        <v>8.6896496122334828</v>
      </c>
      <c r="JL228" s="29">
        <v>1.430684551541815</v>
      </c>
      <c r="JM228" s="29">
        <v>1.0282611568307323</v>
      </c>
      <c r="JN228" s="29">
        <v>1.5627986158010003</v>
      </c>
      <c r="JO228" s="29">
        <v>2.6844262295081971</v>
      </c>
      <c r="JP228" s="29">
        <v>0.44197031039136303</v>
      </c>
      <c r="JQ228" s="29">
        <v>0.31765276430649858</v>
      </c>
      <c r="JR228" s="29">
        <v>-3.2576426811060664</v>
      </c>
      <c r="JS228" s="29">
        <v>25.334925410684214</v>
      </c>
      <c r="JT228" s="29">
        <v>4.437197752601227</v>
      </c>
      <c r="JU228" s="29">
        <v>3.1891013915397761</v>
      </c>
      <c r="JV228" s="29">
        <v>-6.2311600392527566</v>
      </c>
      <c r="JW228" s="29">
        <v>25.103376027684213</v>
      </c>
      <c r="JX228" s="29">
        <v>4.4460398187224204</v>
      </c>
      <c r="JY228" s="29">
        <v>3.1954563585580154</v>
      </c>
      <c r="JZ228" s="29">
        <v>-5.9703248677125913</v>
      </c>
    </row>
    <row r="229" spans="1:286" ht="15" thickBot="1" x14ac:dyDescent="0.35">
      <c r="A229" s="2"/>
      <c r="B229" s="74" t="s">
        <v>718</v>
      </c>
      <c r="C229" s="74" t="s">
        <v>475</v>
      </c>
      <c r="D229" s="74" t="s">
        <v>876</v>
      </c>
      <c r="E229" s="87">
        <v>386332</v>
      </c>
      <c r="F229" s="84">
        <v>401003</v>
      </c>
      <c r="G229" s="22">
        <v>16.995306788526314</v>
      </c>
      <c r="H229" s="22">
        <v>8.3222599412948277</v>
      </c>
      <c r="I229" s="22">
        <v>6.070972760467888</v>
      </c>
      <c r="J229" s="22">
        <v>16.995306788526314</v>
      </c>
      <c r="K229" s="22">
        <v>16.999644457526315</v>
      </c>
      <c r="L229" s="22">
        <v>6.3483472462476396</v>
      </c>
      <c r="M229" s="22">
        <v>4.631030931240578</v>
      </c>
      <c r="N229" s="22">
        <v>16.999644457526315</v>
      </c>
      <c r="O229" s="22">
        <v>17.004109799526315</v>
      </c>
      <c r="P229" s="22">
        <v>6.3482743855237187</v>
      </c>
      <c r="Q229" s="22">
        <v>4.630977780356881</v>
      </c>
      <c r="R229" s="22">
        <v>17.004109799526315</v>
      </c>
      <c r="S229" s="22">
        <v>17.008704333526314</v>
      </c>
      <c r="T229" s="22">
        <v>6.3481228312519287</v>
      </c>
      <c r="U229" s="22">
        <v>4.6308672236256259</v>
      </c>
      <c r="V229" s="22">
        <v>17.008704333526314</v>
      </c>
      <c r="W229" s="22">
        <v>17.013539541526313</v>
      </c>
      <c r="X229" s="22">
        <v>6.3479325523019661</v>
      </c>
      <c r="Y229" s="22">
        <v>4.6307284177807881</v>
      </c>
      <c r="Z229" s="22">
        <v>17.013539541526313</v>
      </c>
      <c r="AA229" s="22">
        <v>17.018716623526316</v>
      </c>
      <c r="AB229" s="22">
        <v>6.3477035707220324</v>
      </c>
      <c r="AC229" s="22">
        <v>4.630561378906223</v>
      </c>
      <c r="AD229" s="22">
        <v>17.018716623526316</v>
      </c>
      <c r="AE229" s="22">
        <v>17.023993562526314</v>
      </c>
      <c r="AF229" s="22">
        <v>6.3474265667735628</v>
      </c>
      <c r="AG229" s="22">
        <v>4.6303593083824035</v>
      </c>
      <c r="AH229" s="22">
        <v>17.023993562526314</v>
      </c>
      <c r="AI229" s="22">
        <v>17.029457781526315</v>
      </c>
      <c r="AJ229" s="22">
        <v>6.3471033583483703</v>
      </c>
      <c r="AK229" s="22">
        <v>4.6301235323360972</v>
      </c>
      <c r="AL229" s="22">
        <v>17.029457781526315</v>
      </c>
      <c r="AM229" s="22">
        <v>17.035119684526315</v>
      </c>
      <c r="AN229" s="22">
        <v>6.3467460209326001</v>
      </c>
      <c r="AO229" s="22">
        <v>4.629862859666324</v>
      </c>
      <c r="AP229" s="22">
        <v>17.035119684526315</v>
      </c>
      <c r="AQ229" s="22">
        <v>17.041364661526316</v>
      </c>
      <c r="AR229" s="22">
        <v>6.045581514591059</v>
      </c>
      <c r="AS229" s="22">
        <v>4.410167545254553</v>
      </c>
      <c r="AT229" s="22">
        <v>17.041364661526316</v>
      </c>
      <c r="AU229" s="22">
        <v>17.072725975526314</v>
      </c>
      <c r="AV229" s="22">
        <v>6.0430109515670125</v>
      </c>
      <c r="AW229" s="22">
        <v>4.4082923553171884</v>
      </c>
      <c r="AX229" s="22">
        <v>17.072725975526314</v>
      </c>
      <c r="AY229" s="22">
        <v>17.243105516526317</v>
      </c>
      <c r="AZ229" s="22">
        <v>5.8138257425899509</v>
      </c>
      <c r="BA229" s="22">
        <v>4.2411049362006681</v>
      </c>
      <c r="BB229" s="22">
        <v>17.243105516526317</v>
      </c>
      <c r="BC229" s="22">
        <v>17.402925263526313</v>
      </c>
      <c r="BD229" s="22">
        <v>5.815534516259083</v>
      </c>
      <c r="BE229" s="22">
        <v>4.2423514628018903</v>
      </c>
      <c r="BF229" s="22">
        <v>17.281749327438778</v>
      </c>
      <c r="BG229" s="22">
        <v>17.451978525526314</v>
      </c>
      <c r="BH229" s="22">
        <v>5.7702507612326706</v>
      </c>
      <c r="BI229" s="22">
        <v>4.2093175939734335</v>
      </c>
      <c r="BJ229" s="22">
        <v>17.167291498110597</v>
      </c>
      <c r="BK229" s="25">
        <v>16.996080910526317</v>
      </c>
      <c r="BL229" s="25">
        <v>8.322281503385808</v>
      </c>
      <c r="BM229" s="25">
        <v>6.0709884897130593</v>
      </c>
      <c r="BN229" s="25">
        <v>16.996080910526317</v>
      </c>
      <c r="BO229" s="25">
        <v>16.998533039526315</v>
      </c>
      <c r="BP229" s="25">
        <v>6.3484032093012903</v>
      </c>
      <c r="BQ229" s="25">
        <v>4.6310717555090699</v>
      </c>
      <c r="BR229" s="25">
        <v>16.998533039526315</v>
      </c>
      <c r="BS229" s="25">
        <v>17.001139569526316</v>
      </c>
      <c r="BT229" s="25">
        <v>6.3483803451665617</v>
      </c>
      <c r="BU229" s="25">
        <v>4.631055076441112</v>
      </c>
      <c r="BV229" s="25">
        <v>17.001139569526316</v>
      </c>
      <c r="BW229" s="25">
        <v>17.003935191526313</v>
      </c>
      <c r="BX229" s="25">
        <v>6.3483382209947914</v>
      </c>
      <c r="BY229" s="25">
        <v>4.6310243474442796</v>
      </c>
      <c r="BZ229" s="25">
        <v>17.003935191526313</v>
      </c>
      <c r="CA229" s="25">
        <v>17.006654769526314</v>
      </c>
      <c r="CB229" s="25">
        <v>6.3482896974806629</v>
      </c>
      <c r="CC229" s="25">
        <v>4.6309889502162918</v>
      </c>
      <c r="CD229" s="25">
        <v>17.006654769526314</v>
      </c>
      <c r="CE229" s="25">
        <v>17.009054557526316</v>
      </c>
      <c r="CF229" s="25">
        <v>6.3482353784080567</v>
      </c>
      <c r="CG229" s="25">
        <v>4.630949325209083</v>
      </c>
      <c r="CH229" s="25">
        <v>17.009054557526316</v>
      </c>
      <c r="CI229" s="25">
        <v>17.012515300526314</v>
      </c>
      <c r="CJ229" s="25">
        <v>6.3481742781058763</v>
      </c>
      <c r="CK229" s="25">
        <v>4.630904753389312</v>
      </c>
      <c r="CL229" s="25">
        <v>17.012515300526314</v>
      </c>
      <c r="CM229" s="25">
        <v>17.016163688526316</v>
      </c>
      <c r="CN229" s="25">
        <v>6.3481064391619171</v>
      </c>
      <c r="CO229" s="25">
        <v>4.6308552658241808</v>
      </c>
      <c r="CP229" s="25">
        <v>17.016163688526316</v>
      </c>
      <c r="CQ229" s="25">
        <v>17.020005310526315</v>
      </c>
      <c r="CR229" s="25">
        <v>6.3480337989713185</v>
      </c>
      <c r="CS229" s="25">
        <v>4.6308022758164729</v>
      </c>
      <c r="CT229" s="25">
        <v>17.020005310526315</v>
      </c>
      <c r="CU229" s="25">
        <v>17.024166062526316</v>
      </c>
      <c r="CV229" s="25">
        <v>6.071129674889896</v>
      </c>
      <c r="CW229" s="25">
        <v>4.4288045724981622</v>
      </c>
      <c r="CX229" s="25">
        <v>17.024166062526316</v>
      </c>
      <c r="CY229" s="25">
        <v>17.041598233526315</v>
      </c>
      <c r="CZ229" s="25">
        <v>6.0707132998954929</v>
      </c>
      <c r="DA229" s="25">
        <v>4.4285008327367281</v>
      </c>
      <c r="DB229" s="25">
        <v>17.041598233526315</v>
      </c>
      <c r="DC229" s="25">
        <v>17.064338566526317</v>
      </c>
      <c r="DD229" s="25">
        <v>6.0071435184489488</v>
      </c>
      <c r="DE229" s="25">
        <v>4.3821275622220819</v>
      </c>
      <c r="DF229" s="25">
        <v>17.064338566526317</v>
      </c>
      <c r="DG229" s="25">
        <v>17.086242985526315</v>
      </c>
      <c r="DH229" s="25">
        <v>6.0096706107391356</v>
      </c>
      <c r="DI229" s="25">
        <v>4.383971040864318</v>
      </c>
      <c r="DJ229" s="25">
        <v>17.086242985526315</v>
      </c>
      <c r="DK229" s="25">
        <v>17.098472663526316</v>
      </c>
      <c r="DL229" s="25">
        <v>5.9856251652995045</v>
      </c>
      <c r="DM229" s="25">
        <v>4.366430223188944</v>
      </c>
      <c r="DN229" s="25">
        <v>17.098472663526316</v>
      </c>
      <c r="DO229" s="27">
        <v>16.995301081526314</v>
      </c>
      <c r="DP229" s="27">
        <v>8.3222643919517569</v>
      </c>
      <c r="DQ229" s="27">
        <v>6.0709760071601524</v>
      </c>
      <c r="DR229" s="27">
        <v>16.995301081526314</v>
      </c>
      <c r="DS229" s="27">
        <v>16.997839073526315</v>
      </c>
      <c r="DT229" s="27">
        <v>6.3483663003018513</v>
      </c>
      <c r="DU229" s="27">
        <v>4.6310448309078449</v>
      </c>
      <c r="DV229" s="27">
        <v>16.997839073526315</v>
      </c>
      <c r="DW229" s="27">
        <v>17.000525948526317</v>
      </c>
      <c r="DX229" s="27">
        <v>6.3483198549413231</v>
      </c>
      <c r="DY229" s="27">
        <v>4.6310109496639758</v>
      </c>
      <c r="DZ229" s="27">
        <v>17.000525948526317</v>
      </c>
      <c r="EA229" s="27">
        <v>17.003399563526315</v>
      </c>
      <c r="EB229" s="27">
        <v>6.3482099429722165</v>
      </c>
      <c r="EC229" s="27">
        <v>4.6309307704127622</v>
      </c>
      <c r="ED229" s="27">
        <v>17.003399563526315</v>
      </c>
      <c r="EE229" s="27">
        <v>17.006310093526317</v>
      </c>
      <c r="EF229" s="27">
        <v>6.3480853015400021</v>
      </c>
      <c r="EG229" s="27">
        <v>4.6308398462232825</v>
      </c>
      <c r="EH229" s="27">
        <v>17.006310093526317</v>
      </c>
      <c r="EI229" s="27">
        <v>17.009069407526315</v>
      </c>
      <c r="EJ229" s="27">
        <v>6.3479485950977175</v>
      </c>
      <c r="EK229" s="27">
        <v>4.6307401207769328</v>
      </c>
      <c r="EL229" s="27">
        <v>17.009069407526315</v>
      </c>
      <c r="EM229" s="27">
        <v>17.012612846526316</v>
      </c>
      <c r="EN229" s="27">
        <v>6.347796892300944</v>
      </c>
      <c r="EO229" s="27">
        <v>4.6306294556987693</v>
      </c>
      <c r="EP229" s="27">
        <v>17.012612846526316</v>
      </c>
      <c r="EQ229" s="27">
        <v>17.016314387526315</v>
      </c>
      <c r="ER229" s="27">
        <v>6.3476336933614066</v>
      </c>
      <c r="ES229" s="27">
        <v>4.6305104043445144</v>
      </c>
      <c r="ET229" s="27">
        <v>17.016314387526315</v>
      </c>
      <c r="EU229" s="27">
        <v>17.020185142526316</v>
      </c>
      <c r="EV229" s="27">
        <v>6.3474607903554103</v>
      </c>
      <c r="EW229" s="27">
        <v>4.6303842740088834</v>
      </c>
      <c r="EX229" s="27">
        <v>17.020185142526316</v>
      </c>
      <c r="EY229" s="27">
        <v>17.024634308526316</v>
      </c>
      <c r="EZ229" s="27">
        <v>6.0560838723122883</v>
      </c>
      <c r="FA229" s="27">
        <v>4.4178288689930607</v>
      </c>
      <c r="FB229" s="27">
        <v>17.024634308526316</v>
      </c>
      <c r="FC229" s="27">
        <v>17.049830328526316</v>
      </c>
      <c r="FD229" s="27">
        <v>6.0548789515596226</v>
      </c>
      <c r="FE229" s="27">
        <v>4.4169498960795064</v>
      </c>
      <c r="FF229" s="27">
        <v>17.049830328526316</v>
      </c>
      <c r="FG229" s="27">
        <v>17.075751700526315</v>
      </c>
      <c r="FH229" s="27">
        <v>5.9913639183775711</v>
      </c>
      <c r="FI229" s="27">
        <v>4.3706165636615752</v>
      </c>
      <c r="FJ229" s="27">
        <v>17.075751700526315</v>
      </c>
      <c r="FK229" s="27">
        <v>17.092472535526316</v>
      </c>
      <c r="FL229" s="27">
        <v>5.9939500886867654</v>
      </c>
      <c r="FM229" s="27">
        <v>4.372503138896163</v>
      </c>
      <c r="FN229" s="27">
        <v>17.092472535526316</v>
      </c>
      <c r="FO229" s="27">
        <v>17.105658407526317</v>
      </c>
      <c r="FP229" s="27">
        <v>5.9961557136220494</v>
      </c>
      <c r="FQ229" s="27">
        <v>4.3741121115786283</v>
      </c>
      <c r="FR229" s="27">
        <v>17.105658407526317</v>
      </c>
      <c r="FS229" s="28">
        <v>16.995379710526315</v>
      </c>
      <c r="FT229" s="28">
        <v>8.3222599411981122</v>
      </c>
      <c r="FU229" s="28">
        <v>6.0709727603973356</v>
      </c>
      <c r="FV229" s="28">
        <v>16.995379710526315</v>
      </c>
      <c r="FW229" s="28">
        <v>16.999767021526313</v>
      </c>
      <c r="FX229" s="28">
        <v>6.3483472458449688</v>
      </c>
      <c r="FY229" s="28">
        <v>4.6310309309468352</v>
      </c>
      <c r="FZ229" s="28">
        <v>16.999767021526313</v>
      </c>
      <c r="GA229" s="28">
        <v>17.004255955526315</v>
      </c>
      <c r="GB229" s="28">
        <v>6.3482743846808791</v>
      </c>
      <c r="GC229" s="28">
        <v>4.6309777797420422</v>
      </c>
      <c r="GD229" s="28">
        <v>17.004255955526315</v>
      </c>
      <c r="GE229" s="28">
        <v>17.008874316526317</v>
      </c>
      <c r="GF229" s="28">
        <v>6.3481190623303156</v>
      </c>
      <c r="GG229" s="28">
        <v>4.6308644742497815</v>
      </c>
      <c r="GH229" s="28">
        <v>17.008874316526317</v>
      </c>
      <c r="GI229" s="28">
        <v>17.013750719526314</v>
      </c>
      <c r="GJ229" s="28">
        <v>6.3479249445184118</v>
      </c>
      <c r="GK229" s="28">
        <v>4.6307228680086041</v>
      </c>
      <c r="GL229" s="28">
        <v>17.013750719526314</v>
      </c>
      <c r="GM229" s="28">
        <v>17.018954361526315</v>
      </c>
      <c r="GN229" s="28">
        <v>6.3476921069841028</v>
      </c>
      <c r="GO229" s="28">
        <v>4.6305530162690083</v>
      </c>
      <c r="GP229" s="28">
        <v>17.018954361526315</v>
      </c>
      <c r="GQ229" s="28">
        <v>17.024468751526314</v>
      </c>
      <c r="GR229" s="28">
        <v>6.3474111982098922</v>
      </c>
      <c r="GS229" s="28">
        <v>4.6303480972291746</v>
      </c>
      <c r="GT229" s="28">
        <v>17.024468751526314</v>
      </c>
      <c r="GU229" s="28">
        <v>17.030877213526313</v>
      </c>
      <c r="GV229" s="28">
        <v>6.3470840836858251</v>
      </c>
      <c r="GW229" s="28">
        <v>4.6301094717381215</v>
      </c>
      <c r="GX229" s="28">
        <v>17.030877213526313</v>
      </c>
      <c r="GY229" s="28">
        <v>17.037369082526315</v>
      </c>
      <c r="GZ229" s="28">
        <v>6.3467228233005999</v>
      </c>
      <c r="HA229" s="28">
        <v>4.6298459373167491</v>
      </c>
      <c r="HB229" s="28">
        <v>17.037369082526315</v>
      </c>
      <c r="HC229" s="28">
        <v>17.044018118526314</v>
      </c>
      <c r="HD229" s="28">
        <v>6.0647008236238342</v>
      </c>
      <c r="HE229" s="28">
        <v>4.4241148150052849</v>
      </c>
      <c r="HF229" s="28">
        <v>17.044018118526314</v>
      </c>
      <c r="HG229" s="28">
        <v>17.073789488526316</v>
      </c>
      <c r="HH229" s="28">
        <v>6.0621111209930056</v>
      </c>
      <c r="HI229" s="28">
        <v>4.4222256629912433</v>
      </c>
      <c r="HJ229" s="28">
        <v>17.073789488526316</v>
      </c>
      <c r="HK229" s="28">
        <v>17.252898733526315</v>
      </c>
      <c r="HL229" s="28">
        <v>5.7834332046084347</v>
      </c>
      <c r="HM229" s="28">
        <v>4.2189340028834179</v>
      </c>
      <c r="HN229" s="28">
        <v>17.252898733526315</v>
      </c>
      <c r="HO229" s="28">
        <v>17.415315017526314</v>
      </c>
      <c r="HP229" s="28">
        <v>5.7851354299491922</v>
      </c>
      <c r="HQ229" s="28">
        <v>4.2201757525702597</v>
      </c>
      <c r="HR229" s="28">
        <v>17.415315017526314</v>
      </c>
      <c r="HS229" s="28">
        <v>17.463467290526314</v>
      </c>
      <c r="HT229" s="28">
        <v>5.8555290251399992</v>
      </c>
      <c r="HU229" s="28">
        <v>4.271526900206764</v>
      </c>
      <c r="HV229" s="28">
        <v>17.463467290526314</v>
      </c>
      <c r="HW229" s="29">
        <v>16.995277956526316</v>
      </c>
      <c r="HX229" s="29">
        <v>8.3222547605237054</v>
      </c>
      <c r="HY229" s="29">
        <v>6.070968981167483</v>
      </c>
      <c r="HZ229" s="29">
        <v>16.995277956526316</v>
      </c>
      <c r="IA229" s="29">
        <v>16.999573224526316</v>
      </c>
      <c r="IB229" s="29">
        <v>8.3222076476878044</v>
      </c>
      <c r="IC229" s="29">
        <v>6.0709346130096229</v>
      </c>
      <c r="ID229" s="29">
        <v>16.999573224526316</v>
      </c>
      <c r="IE229" s="29">
        <v>17.003950933526315</v>
      </c>
      <c r="IF229" s="29">
        <v>8.3221519311181993</v>
      </c>
      <c r="IG229" s="29">
        <v>6.0708939685478089</v>
      </c>
      <c r="IH229" s="29">
        <v>17.003950933526315</v>
      </c>
      <c r="II229" s="29">
        <v>17.008484065526314</v>
      </c>
      <c r="IJ229" s="29">
        <v>8.3219785603234477</v>
      </c>
      <c r="IK229" s="29">
        <v>6.070767496966794</v>
      </c>
      <c r="IL229" s="29">
        <v>17.008484065526314</v>
      </c>
      <c r="IM229" s="29">
        <v>17.013796773526316</v>
      </c>
      <c r="IN229" s="29">
        <v>8.3217845826626267</v>
      </c>
      <c r="IO229" s="29">
        <v>6.0706259929638797</v>
      </c>
      <c r="IP229" s="29">
        <v>17.013796773526316</v>
      </c>
      <c r="IQ229" s="29">
        <v>17.020412479526314</v>
      </c>
      <c r="IR229" s="29">
        <v>8.3215698818450523</v>
      </c>
      <c r="IS229" s="29">
        <v>6.0704693717066318</v>
      </c>
      <c r="IT229" s="29">
        <v>17.020412479526314</v>
      </c>
      <c r="IU229" s="29">
        <v>17.026707782526316</v>
      </c>
      <c r="IV229" s="29">
        <v>8.3213332165602445</v>
      </c>
      <c r="IW229" s="29">
        <v>6.0702967276763387</v>
      </c>
      <c r="IX229" s="29">
        <v>17.026707782526316</v>
      </c>
      <c r="IY229" s="29">
        <v>17.033005935526315</v>
      </c>
      <c r="IZ229" s="29">
        <v>8.3210804799872289</v>
      </c>
      <c r="JA229" s="29">
        <v>6.0701123598650497</v>
      </c>
      <c r="JB229" s="29">
        <v>17.033005935526315</v>
      </c>
      <c r="JC229" s="29">
        <v>17.039292729526316</v>
      </c>
      <c r="JD229" s="29">
        <v>8.3208129960993293</v>
      </c>
      <c r="JE229" s="29">
        <v>6.0699172340928733</v>
      </c>
      <c r="JF229" s="29">
        <v>17.039292729526316</v>
      </c>
      <c r="JG229" s="29">
        <v>17.046743766526316</v>
      </c>
      <c r="JH229" s="29">
        <v>8.0397063622543268</v>
      </c>
      <c r="JI229" s="29">
        <v>5.864853858411494</v>
      </c>
      <c r="JJ229" s="29">
        <v>17.046743766526316</v>
      </c>
      <c r="JK229" s="29">
        <v>17.238008767526313</v>
      </c>
      <c r="JL229" s="29">
        <v>8.0379742189288645</v>
      </c>
      <c r="JM229" s="29">
        <v>5.8635902839713436</v>
      </c>
      <c r="JN229" s="29">
        <v>17.238008767526313</v>
      </c>
      <c r="JO229" s="29">
        <v>17.415267715526316</v>
      </c>
      <c r="JP229" s="29">
        <v>7.6746845800046719</v>
      </c>
      <c r="JQ229" s="29">
        <v>5.5985755502780057</v>
      </c>
      <c r="JR229" s="29">
        <v>17.271890267342243</v>
      </c>
      <c r="JS229" s="29">
        <v>17.505888550526315</v>
      </c>
      <c r="JT229" s="29">
        <v>7.6855276931217107</v>
      </c>
      <c r="JU229" s="29">
        <v>5.6064854503335875</v>
      </c>
      <c r="JV229" s="29">
        <v>17.119802177432113</v>
      </c>
      <c r="JW229" s="29">
        <v>17.505888706526314</v>
      </c>
      <c r="JX229" s="29">
        <v>7.8350292753104558</v>
      </c>
      <c r="JY229" s="29">
        <v>5.7155447731037325</v>
      </c>
      <c r="JZ229" s="29">
        <v>17.133310686457385</v>
      </c>
    </row>
    <row r="230" spans="1:286" ht="15" thickBot="1" x14ac:dyDescent="0.35">
      <c r="A230" s="2"/>
      <c r="B230" s="74" t="s">
        <v>719</v>
      </c>
      <c r="C230" s="74" t="s">
        <v>505</v>
      </c>
      <c r="D230" s="74" t="s">
        <v>879</v>
      </c>
      <c r="E230" s="87">
        <v>376321</v>
      </c>
      <c r="F230" s="84">
        <v>399494</v>
      </c>
      <c r="G230" s="22">
        <v>24.073522713999999</v>
      </c>
      <c r="H230" s="22">
        <v>10.627741825594887</v>
      </c>
      <c r="I230" s="22">
        <v>7.7527896969814298</v>
      </c>
      <c r="J230" s="22">
        <v>10.367748685486166</v>
      </c>
      <c r="K230" s="22">
        <v>24.057285389</v>
      </c>
      <c r="L230" s="22">
        <v>10.622180238472527</v>
      </c>
      <c r="M230" s="22">
        <v>7.7487325966068932</v>
      </c>
      <c r="N230" s="22">
        <v>10.503352735509583</v>
      </c>
      <c r="O230" s="22">
        <v>24.119755165000001</v>
      </c>
      <c r="P230" s="22">
        <v>10.614881014061599</v>
      </c>
      <c r="Q230" s="22">
        <v>7.74340791402261</v>
      </c>
      <c r="R230" s="22">
        <v>10.307128643859897</v>
      </c>
      <c r="S230" s="22">
        <v>24.186008497</v>
      </c>
      <c r="T230" s="22">
        <v>10.594964328660767</v>
      </c>
      <c r="U230" s="22">
        <v>7.7288789693128583</v>
      </c>
      <c r="V230" s="22">
        <v>10.117616443406927</v>
      </c>
      <c r="W230" s="22">
        <v>24.26865591</v>
      </c>
      <c r="X230" s="22">
        <v>10.571526697536807</v>
      </c>
      <c r="Y230" s="22">
        <v>7.7117815437184687</v>
      </c>
      <c r="Z230" s="22">
        <v>9.8523856094519822</v>
      </c>
      <c r="AA230" s="22">
        <v>24.375396136999999</v>
      </c>
      <c r="AB230" s="22">
        <v>10.544563578840513</v>
      </c>
      <c r="AC230" s="22">
        <v>7.6921123240236806</v>
      </c>
      <c r="AD230" s="22">
        <v>9.551558191804574</v>
      </c>
      <c r="AE230" s="22">
        <v>24.492903140999999</v>
      </c>
      <c r="AF230" s="22">
        <v>10.51334445945354</v>
      </c>
      <c r="AG230" s="22">
        <v>7.6693384110792326</v>
      </c>
      <c r="AH230" s="22">
        <v>9.2842685195648063</v>
      </c>
      <c r="AI230" s="22">
        <v>24.634206347999999</v>
      </c>
      <c r="AJ230" s="22">
        <v>10.477979079413981</v>
      </c>
      <c r="AK230" s="22">
        <v>7.6435398587150605</v>
      </c>
      <c r="AL230" s="22">
        <v>8.9111631835229392</v>
      </c>
      <c r="AM230" s="22">
        <v>24.79256882</v>
      </c>
      <c r="AN230" s="22">
        <v>10.43960159255195</v>
      </c>
      <c r="AO230" s="22">
        <v>7.6155440163599666</v>
      </c>
      <c r="AP230" s="22">
        <v>8.5688962553903139</v>
      </c>
      <c r="AQ230" s="22">
        <v>24.973066241000001</v>
      </c>
      <c r="AR230" s="22">
        <v>9.9213685212701357</v>
      </c>
      <c r="AS230" s="22">
        <v>7.2375002059624736</v>
      </c>
      <c r="AT230" s="22">
        <v>8.1207374577005496</v>
      </c>
      <c r="AU230" s="22">
        <v>25.885063257999999</v>
      </c>
      <c r="AV230" s="22">
        <v>9.6600734322967394</v>
      </c>
      <c r="AW230" s="22">
        <v>7.046889076438597</v>
      </c>
      <c r="AX230" s="22">
        <v>5.9893858434111653</v>
      </c>
      <c r="AY230" s="22">
        <v>26.680576691999999</v>
      </c>
      <c r="AZ230" s="22">
        <v>9.0085800396497184</v>
      </c>
      <c r="BA230" s="22">
        <v>6.571633716922693</v>
      </c>
      <c r="BB230" s="22">
        <v>4.2381690956119797</v>
      </c>
      <c r="BC230" s="22">
        <v>27.139682409999999</v>
      </c>
      <c r="BD230" s="22">
        <v>8.7943704403782128</v>
      </c>
      <c r="BE230" s="22">
        <v>6.4153707965883733</v>
      </c>
      <c r="BF230" s="22">
        <v>3.4052696429120424</v>
      </c>
      <c r="BG230" s="22">
        <v>27.426335998999999</v>
      </c>
      <c r="BH230" s="22">
        <v>8.3840978921817442</v>
      </c>
      <c r="BI230" s="22">
        <v>6.1160826847007055</v>
      </c>
      <c r="BJ230" s="22">
        <v>2.9459858687195819</v>
      </c>
      <c r="BK230" s="25">
        <v>24.095280080000002</v>
      </c>
      <c r="BL230" s="25">
        <v>10.629873890411673</v>
      </c>
      <c r="BM230" s="25">
        <v>7.7543450085815913</v>
      </c>
      <c r="BN230" s="25">
        <v>10.328949914689611</v>
      </c>
      <c r="BO230" s="25">
        <v>24.095110972000001</v>
      </c>
      <c r="BP230" s="25">
        <v>10.627601839722917</v>
      </c>
      <c r="BQ230" s="25">
        <v>7.752687579236782</v>
      </c>
      <c r="BR230" s="25">
        <v>10.444212414971222</v>
      </c>
      <c r="BS230" s="25">
        <v>24.143718627999998</v>
      </c>
      <c r="BT230" s="25">
        <v>10.624975496964799</v>
      </c>
      <c r="BU230" s="25">
        <v>7.7507716987600048</v>
      </c>
      <c r="BV230" s="25">
        <v>10.290406192417556</v>
      </c>
      <c r="BW230" s="25">
        <v>24.192937750999999</v>
      </c>
      <c r="BX230" s="25">
        <v>10.619004039730857</v>
      </c>
      <c r="BY230" s="25">
        <v>7.7464156038454881</v>
      </c>
      <c r="BZ230" s="25">
        <v>10.14747036459441</v>
      </c>
      <c r="CA230" s="25">
        <v>24.252773843</v>
      </c>
      <c r="CB230" s="25">
        <v>10.612417925023527</v>
      </c>
      <c r="CC230" s="25">
        <v>7.7416111248617065</v>
      </c>
      <c r="CD230" s="25">
        <v>9.9272278614344209</v>
      </c>
      <c r="CE230" s="25">
        <v>24.328245450000001</v>
      </c>
      <c r="CF230" s="25">
        <v>10.605250396080027</v>
      </c>
      <c r="CG230" s="25">
        <v>7.7363825122873822</v>
      </c>
      <c r="CH230" s="25">
        <v>9.6897270193218823</v>
      </c>
      <c r="CI230" s="25">
        <v>24.410908479</v>
      </c>
      <c r="CJ230" s="25">
        <v>10.597481789417227</v>
      </c>
      <c r="CK230" s="25">
        <v>7.7307154218853347</v>
      </c>
      <c r="CL230" s="25">
        <v>9.4696947885908838</v>
      </c>
      <c r="CM230" s="25">
        <v>24.505421242000001</v>
      </c>
      <c r="CN230" s="25">
        <v>10.589071608360111</v>
      </c>
      <c r="CO230" s="25">
        <v>7.7245803118949583</v>
      </c>
      <c r="CP230" s="25">
        <v>9.1471091276244234</v>
      </c>
      <c r="CQ230" s="25">
        <v>24.612024659999999</v>
      </c>
      <c r="CR230" s="25">
        <v>10.580244321913117</v>
      </c>
      <c r="CS230" s="25">
        <v>7.7181409293298167</v>
      </c>
      <c r="CT230" s="25">
        <v>8.8448524211715327</v>
      </c>
      <c r="CU230" s="25">
        <v>24.734644376999999</v>
      </c>
      <c r="CV230" s="25">
        <v>10.260587290522002</v>
      </c>
      <c r="CW230" s="25">
        <v>7.4849555753566568</v>
      </c>
      <c r="CX230" s="25">
        <v>8.4309933184620611</v>
      </c>
      <c r="CY230" s="25">
        <v>25.101490366</v>
      </c>
      <c r="CZ230" s="25">
        <v>10.219919417006862</v>
      </c>
      <c r="DA230" s="25">
        <v>7.4552889278260386</v>
      </c>
      <c r="DB230" s="25">
        <v>6.7229268246687841</v>
      </c>
      <c r="DC230" s="25">
        <v>25.437027437000001</v>
      </c>
      <c r="DD230" s="25">
        <v>9.7722805591424695</v>
      </c>
      <c r="DE230" s="25">
        <v>7.1287426132682574</v>
      </c>
      <c r="DF230" s="25">
        <v>5.1160959822008572</v>
      </c>
      <c r="DG230" s="25">
        <v>25.770874667000001</v>
      </c>
      <c r="DH230" s="25">
        <v>9.7143177282944499</v>
      </c>
      <c r="DI230" s="25">
        <v>7.0864595351524375</v>
      </c>
      <c r="DJ230" s="25">
        <v>3.8586838492372166</v>
      </c>
      <c r="DK230" s="25">
        <v>25.956023451</v>
      </c>
      <c r="DL230" s="25">
        <v>9.4440140444587222</v>
      </c>
      <c r="DM230" s="25">
        <v>6.8892767610986976</v>
      </c>
      <c r="DN230" s="25">
        <v>3.4185669569308779</v>
      </c>
      <c r="DO230" s="27">
        <v>24.073109838000001</v>
      </c>
      <c r="DP230" s="27">
        <v>10.628161330012805</v>
      </c>
      <c r="DQ230" s="27">
        <v>7.7530957196137482</v>
      </c>
      <c r="DR230" s="27">
        <v>10.369694198924432</v>
      </c>
      <c r="DS230" s="27">
        <v>24.051661062000001</v>
      </c>
      <c r="DT230" s="27">
        <v>10.623978161160592</v>
      </c>
      <c r="DU230" s="27">
        <v>7.7500441561762488</v>
      </c>
      <c r="DV230" s="27">
        <v>10.533669614319813</v>
      </c>
      <c r="DW230" s="27">
        <v>24.105817885</v>
      </c>
      <c r="DX230" s="27">
        <v>10.619158997223479</v>
      </c>
      <c r="DY230" s="27">
        <v>7.7465286431789595</v>
      </c>
      <c r="DZ230" s="27">
        <v>10.375304761092087</v>
      </c>
      <c r="EA230" s="27">
        <v>24.162606015000001</v>
      </c>
      <c r="EB230" s="27">
        <v>10.603124298238532</v>
      </c>
      <c r="EC230" s="27">
        <v>7.7348315535126186</v>
      </c>
      <c r="ED230" s="27">
        <v>10.221256208047803</v>
      </c>
      <c r="EE230" s="27">
        <v>24.233529492999999</v>
      </c>
      <c r="EF230" s="27">
        <v>10.585745985246927</v>
      </c>
      <c r="EG230" s="27">
        <v>7.7221543161348949</v>
      </c>
      <c r="EH230" s="27">
        <v>9.9952568891583855</v>
      </c>
      <c r="EI230" s="27">
        <v>24.322628791</v>
      </c>
      <c r="EJ230" s="27">
        <v>10.567231589175577</v>
      </c>
      <c r="EK230" s="27">
        <v>7.7086483219676198</v>
      </c>
      <c r="EL230" s="27">
        <v>9.7476889907359254</v>
      </c>
      <c r="EM230" s="27">
        <v>24.417101586000001</v>
      </c>
      <c r="EN230" s="27">
        <v>10.547408126956794</v>
      </c>
      <c r="EO230" s="27">
        <v>7.6941873822712719</v>
      </c>
      <c r="EP230" s="27">
        <v>9.5369881762524589</v>
      </c>
      <c r="EQ230" s="27">
        <v>24.528021918</v>
      </c>
      <c r="ER230" s="27">
        <v>10.526519968434672</v>
      </c>
      <c r="ES230" s="27">
        <v>7.6789497614448781</v>
      </c>
      <c r="ET230" s="27">
        <v>9.2362319419758663</v>
      </c>
      <c r="EU230" s="27">
        <v>24.652746851</v>
      </c>
      <c r="EV230" s="27">
        <v>10.504780493869422</v>
      </c>
      <c r="EW230" s="27">
        <v>7.6630911174174736</v>
      </c>
      <c r="EX230" s="27">
        <v>8.9635058737444986</v>
      </c>
      <c r="EY230" s="27">
        <v>24.796045106000001</v>
      </c>
      <c r="EZ230" s="27">
        <v>10.125491776358606</v>
      </c>
      <c r="FA230" s="27">
        <v>7.3864052786424477</v>
      </c>
      <c r="FB230" s="27">
        <v>8.5859374049916468</v>
      </c>
      <c r="FC230" s="27">
        <v>25.497370388</v>
      </c>
      <c r="FD230" s="27">
        <v>9.9864398897853413</v>
      </c>
      <c r="FE230" s="27">
        <v>7.2849688633378546</v>
      </c>
      <c r="FF230" s="27">
        <v>6.7858820444531833</v>
      </c>
      <c r="FG230" s="27">
        <v>26.208901123</v>
      </c>
      <c r="FH230" s="27">
        <v>9.5708127311257876</v>
      </c>
      <c r="FI230" s="27">
        <v>6.9817746376669563</v>
      </c>
      <c r="FJ230" s="27">
        <v>5.4166281923335955</v>
      </c>
      <c r="FK230" s="27">
        <v>26.654305972</v>
      </c>
      <c r="FL230" s="27">
        <v>9.4368006423248243</v>
      </c>
      <c r="FM230" s="27">
        <v>6.8840146846706478</v>
      </c>
      <c r="FN230" s="27">
        <v>4.8505308147402211</v>
      </c>
      <c r="FO230" s="27">
        <v>26.928203876000001</v>
      </c>
      <c r="FP230" s="27">
        <v>9.0816079206285956</v>
      </c>
      <c r="FQ230" s="27">
        <v>6.6249065393657371</v>
      </c>
      <c r="FR230" s="27">
        <v>4.6685208367267705</v>
      </c>
      <c r="FS230" s="28">
        <v>24.073945576</v>
      </c>
      <c r="FT230" s="28">
        <v>10.627741799539951</v>
      </c>
      <c r="FU230" s="28">
        <v>7.7527896779747172</v>
      </c>
      <c r="FV230" s="28">
        <v>10.36157994668606</v>
      </c>
      <c r="FW230" s="28">
        <v>24.056652917000001</v>
      </c>
      <c r="FX230" s="28">
        <v>10.622180126357346</v>
      </c>
      <c r="FY230" s="28">
        <v>7.7487325148204302</v>
      </c>
      <c r="FZ230" s="28">
        <v>10.506386661565216</v>
      </c>
      <c r="GA230" s="28">
        <v>24.126688766000001</v>
      </c>
      <c r="GB230" s="28">
        <v>10.614880780554099</v>
      </c>
      <c r="GC230" s="28">
        <v>7.7434077436821402</v>
      </c>
      <c r="GD230" s="28">
        <v>10.332359070758077</v>
      </c>
      <c r="GE230" s="28">
        <v>24.211491848000001</v>
      </c>
      <c r="GF230" s="28">
        <v>10.594219092529281</v>
      </c>
      <c r="GG230" s="28">
        <v>7.7283353299304931</v>
      </c>
      <c r="GH230" s="28">
        <v>10.176677414126736</v>
      </c>
      <c r="GI230" s="28">
        <v>24.32550324</v>
      </c>
      <c r="GJ230" s="28">
        <v>10.570019254627635</v>
      </c>
      <c r="GK230" s="28">
        <v>7.7106818851036092</v>
      </c>
      <c r="GL230" s="28">
        <v>9.9578256437132975</v>
      </c>
      <c r="GM230" s="28">
        <v>24.478895862999998</v>
      </c>
      <c r="GN230" s="28">
        <v>10.542289824514187</v>
      </c>
      <c r="GO230" s="28">
        <v>7.6904536518989817</v>
      </c>
      <c r="GP230" s="28">
        <v>9.7404025794781592</v>
      </c>
      <c r="GQ230" s="28">
        <v>24.658809687000002</v>
      </c>
      <c r="GR230" s="28">
        <v>10.510292503579139</v>
      </c>
      <c r="GS230" s="28">
        <v>7.6671120517597293</v>
      </c>
      <c r="GT230" s="28">
        <v>9.565112237151876</v>
      </c>
      <c r="GU230" s="28">
        <v>24.892056802999999</v>
      </c>
      <c r="GV230" s="28">
        <v>10.47414853787858</v>
      </c>
      <c r="GW230" s="28">
        <v>7.6407455319957194</v>
      </c>
      <c r="GX230" s="28">
        <v>9.2998774009643643</v>
      </c>
      <c r="GY230" s="28">
        <v>25.165041665</v>
      </c>
      <c r="GZ230" s="28">
        <v>10.434988562444456</v>
      </c>
      <c r="HA230" s="28">
        <v>7.6121788751214847</v>
      </c>
      <c r="HB230" s="28">
        <v>9.0910912326230537</v>
      </c>
      <c r="HC230" s="28">
        <v>25.486656436000001</v>
      </c>
      <c r="HD230" s="28">
        <v>10.033254235348952</v>
      </c>
      <c r="HE230" s="28">
        <v>7.3191192766535433</v>
      </c>
      <c r="HF230" s="28">
        <v>8.807487171112987</v>
      </c>
      <c r="HG230" s="28">
        <v>26.502787184999999</v>
      </c>
      <c r="HH230" s="28">
        <v>9.7681616034175764</v>
      </c>
      <c r="HI230" s="28">
        <v>7.1257378924131309</v>
      </c>
      <c r="HJ230" s="28">
        <v>7.3065937450727407</v>
      </c>
      <c r="HK230" s="28">
        <v>27.314400075999998</v>
      </c>
      <c r="HL230" s="28">
        <v>8.7284207989751295</v>
      </c>
      <c r="HM230" s="28">
        <v>6.3672614513690453</v>
      </c>
      <c r="HN230" s="28">
        <v>2.6974050972396455</v>
      </c>
      <c r="HO230" s="28">
        <v>27.762910898000001</v>
      </c>
      <c r="HP230" s="28">
        <v>8.5129433821131268</v>
      </c>
      <c r="HQ230" s="28">
        <v>6.2100736757536543</v>
      </c>
      <c r="HR230" s="28">
        <v>-1.4741148089542371</v>
      </c>
      <c r="HS230" s="28">
        <v>27.920508003000002</v>
      </c>
      <c r="HT230" s="28">
        <v>7.5820310257200836</v>
      </c>
      <c r="HU230" s="28">
        <v>5.530986072396983</v>
      </c>
      <c r="HV230" s="28">
        <v>-4.6588762300969719</v>
      </c>
      <c r="HW230" s="29">
        <v>24.057611034000001</v>
      </c>
      <c r="HX230" s="29">
        <v>10.627737038197642</v>
      </c>
      <c r="HY230" s="29">
        <v>7.7527862046417919</v>
      </c>
      <c r="HZ230" s="29">
        <v>10.417060375645535</v>
      </c>
      <c r="IA230" s="29">
        <v>24.023910062999999</v>
      </c>
      <c r="IB230" s="29">
        <v>10.623235876540237</v>
      </c>
      <c r="IC230" s="29">
        <v>7.7495026698801608</v>
      </c>
      <c r="ID230" s="29">
        <v>10.614507217434655</v>
      </c>
      <c r="IE230" s="29">
        <v>24.077058311000002</v>
      </c>
      <c r="IF230" s="29">
        <v>10.617683952049093</v>
      </c>
      <c r="IG230" s="29">
        <v>7.7454526182605683</v>
      </c>
      <c r="IH230" s="29">
        <v>10.489740671618614</v>
      </c>
      <c r="II230" s="29">
        <v>24.148610069</v>
      </c>
      <c r="IJ230" s="29">
        <v>10.59028202005549</v>
      </c>
      <c r="IK230" s="29">
        <v>7.7254632903747735</v>
      </c>
      <c r="IL230" s="29">
        <v>10.373801282961544</v>
      </c>
      <c r="IM230" s="29">
        <v>24.247296509000002</v>
      </c>
      <c r="IN230" s="29">
        <v>10.560157409543709</v>
      </c>
      <c r="IO230" s="29">
        <v>7.703487806416474</v>
      </c>
      <c r="IP230" s="29">
        <v>10.206046179935305</v>
      </c>
      <c r="IQ230" s="29">
        <v>24.384628854999999</v>
      </c>
      <c r="IR230" s="29">
        <v>10.527081252764866</v>
      </c>
      <c r="IS230" s="29">
        <v>7.6793592105492703</v>
      </c>
      <c r="IT230" s="29">
        <v>10.009027968388381</v>
      </c>
      <c r="IU230" s="29">
        <v>24.550245922000002</v>
      </c>
      <c r="IV230" s="29">
        <v>10.491352228117957</v>
      </c>
      <c r="IW230" s="29">
        <v>7.6532953845068796</v>
      </c>
      <c r="IX230" s="29">
        <v>9.8639802292596261</v>
      </c>
      <c r="IY230" s="29">
        <v>24.771459345</v>
      </c>
      <c r="IZ230" s="29">
        <v>10.453534692047088</v>
      </c>
      <c r="JA230" s="29">
        <v>7.6257080184580204</v>
      </c>
      <c r="JB230" s="29">
        <v>9.6366702447108921</v>
      </c>
      <c r="JC230" s="29">
        <v>25.034210469999998</v>
      </c>
      <c r="JD230" s="29">
        <v>10.413798853361328</v>
      </c>
      <c r="JE230" s="29">
        <v>7.5967212773591761</v>
      </c>
      <c r="JF230" s="29">
        <v>9.4583756371884906</v>
      </c>
      <c r="JG230" s="29">
        <v>25.358568334000001</v>
      </c>
      <c r="JH230" s="29">
        <v>10.259615318966318</v>
      </c>
      <c r="JI230" s="29">
        <v>7.4842465356390644</v>
      </c>
      <c r="JJ230" s="29">
        <v>9.0372494617842705</v>
      </c>
      <c r="JK230" s="29">
        <v>26.810816371000001</v>
      </c>
      <c r="JL230" s="29">
        <v>10.021451913785304</v>
      </c>
      <c r="JM230" s="29">
        <v>7.3105096473907434</v>
      </c>
      <c r="JN230" s="29">
        <v>4.2429093199249586</v>
      </c>
      <c r="JO230" s="29">
        <v>27.643080857000001</v>
      </c>
      <c r="JP230" s="29">
        <v>8.50223338017455</v>
      </c>
      <c r="JQ230" s="29">
        <v>6.2022608784495192</v>
      </c>
      <c r="JR230" s="29">
        <v>-0.38839539782177468</v>
      </c>
      <c r="JS230" s="29">
        <v>27.908970487000001</v>
      </c>
      <c r="JT230" s="29">
        <v>8.3394070256351238</v>
      </c>
      <c r="JU230" s="29">
        <v>6.0834813197637638</v>
      </c>
      <c r="JV230" s="29">
        <v>-3.9137401104576064</v>
      </c>
      <c r="JW230" s="29">
        <v>27.818185395</v>
      </c>
      <c r="JX230" s="29">
        <v>7.6842971287085344</v>
      </c>
      <c r="JY230" s="29">
        <v>5.6055877707267143</v>
      </c>
      <c r="JZ230" s="29">
        <v>-4.2399226678456152</v>
      </c>
    </row>
    <row r="231" spans="1:286" ht="15" thickBot="1" x14ac:dyDescent="0.35">
      <c r="A231" s="2"/>
      <c r="B231" s="74" t="s">
        <v>720</v>
      </c>
      <c r="C231" s="74" t="s">
        <v>480</v>
      </c>
      <c r="D231" s="74" t="s">
        <v>878</v>
      </c>
      <c r="E231" s="87">
        <v>349331</v>
      </c>
      <c r="F231" s="84">
        <v>435746</v>
      </c>
      <c r="G231" s="22">
        <v>21.67106797668421</v>
      </c>
      <c r="H231" s="22">
        <v>12.129414230891282</v>
      </c>
      <c r="I231" s="22">
        <v>8.848238809603389</v>
      </c>
      <c r="J231" s="22">
        <v>12.676206624567865</v>
      </c>
      <c r="K231" s="22">
        <v>21.638306268684207</v>
      </c>
      <c r="L231" s="22">
        <v>12.12635003571034</v>
      </c>
      <c r="M231" s="22">
        <v>8.8460035218801654</v>
      </c>
      <c r="N231" s="22">
        <v>12.617076241166686</v>
      </c>
      <c r="O231" s="22">
        <v>21.672140994684209</v>
      </c>
      <c r="P231" s="22">
        <v>12.122330627465129</v>
      </c>
      <c r="Q231" s="22">
        <v>8.8430714195255149</v>
      </c>
      <c r="R231" s="22">
        <v>12.351987543141973</v>
      </c>
      <c r="S231" s="22">
        <v>21.709762487684209</v>
      </c>
      <c r="T231" s="22">
        <v>12.109014043041942</v>
      </c>
      <c r="U231" s="22">
        <v>8.833357156589015</v>
      </c>
      <c r="V231" s="22">
        <v>12.232144690663926</v>
      </c>
      <c r="W231" s="22">
        <v>21.756694166684209</v>
      </c>
      <c r="X231" s="22">
        <v>12.09382532712829</v>
      </c>
      <c r="Y231" s="22">
        <v>8.822277199794982</v>
      </c>
      <c r="Z231" s="22">
        <v>12.154921957636137</v>
      </c>
      <c r="AA231" s="22">
        <v>21.816473774684209</v>
      </c>
      <c r="AB231" s="22">
        <v>12.076810642755781</v>
      </c>
      <c r="AC231" s="22">
        <v>8.8098652244322668</v>
      </c>
      <c r="AD231" s="22">
        <v>11.96090953325777</v>
      </c>
      <c r="AE231" s="22">
        <v>21.88390090068421</v>
      </c>
      <c r="AF231" s="22">
        <v>12.057610027353354</v>
      </c>
      <c r="AG231" s="22">
        <v>8.7958586428168619</v>
      </c>
      <c r="AH231" s="22">
        <v>11.821123267077624</v>
      </c>
      <c r="AI231" s="22">
        <v>21.968254716684207</v>
      </c>
      <c r="AJ231" s="22">
        <v>12.036334881763942</v>
      </c>
      <c r="AK231" s="22">
        <v>8.7803387203127095</v>
      </c>
      <c r="AL231" s="22">
        <v>11.650577483582293</v>
      </c>
      <c r="AM231" s="22">
        <v>22.06215650068421</v>
      </c>
      <c r="AN231" s="22">
        <v>12.013547471522969</v>
      </c>
      <c r="AO231" s="22">
        <v>8.7637156217997578</v>
      </c>
      <c r="AP231" s="22">
        <v>11.48889732539751</v>
      </c>
      <c r="AQ231" s="22">
        <v>22.170934685684209</v>
      </c>
      <c r="AR231" s="22">
        <v>11.987873441533813</v>
      </c>
      <c r="AS231" s="22">
        <v>8.7449867743694814</v>
      </c>
      <c r="AT231" s="22">
        <v>11.250092803430782</v>
      </c>
      <c r="AU231" s="22">
        <v>22.71914331068421</v>
      </c>
      <c r="AV231" s="22">
        <v>11.862930199789529</v>
      </c>
      <c r="AW231" s="22">
        <v>8.6538424190399503</v>
      </c>
      <c r="AX231" s="22">
        <v>10.014680823876624</v>
      </c>
      <c r="AY231" s="22">
        <v>23.196995966684209</v>
      </c>
      <c r="AZ231" s="22">
        <v>11.375869542036796</v>
      </c>
      <c r="BA231" s="22">
        <v>8.2985384503138349</v>
      </c>
      <c r="BB231" s="22">
        <v>8.6693388516492433</v>
      </c>
      <c r="BC231" s="22">
        <v>23.445133935684208</v>
      </c>
      <c r="BD231" s="22">
        <v>11.696729249759692</v>
      </c>
      <c r="BE231" s="22">
        <v>8.5326011399267614</v>
      </c>
      <c r="BF231" s="22">
        <v>8.1523831141002034</v>
      </c>
      <c r="BG231" s="22">
        <v>23.575351044684208</v>
      </c>
      <c r="BH231" s="22">
        <v>11.697018513622263</v>
      </c>
      <c r="BI231" s="22">
        <v>8.5328121538872299</v>
      </c>
      <c r="BJ231" s="22">
        <v>8.0135564708465559</v>
      </c>
      <c r="BK231" s="25">
        <v>21.68750648868421</v>
      </c>
      <c r="BL231" s="25">
        <v>12.129891583979944</v>
      </c>
      <c r="BM231" s="25">
        <v>8.8485870320356188</v>
      </c>
      <c r="BN231" s="25">
        <v>12.640749127497166</v>
      </c>
      <c r="BO231" s="25">
        <v>21.66794341468421</v>
      </c>
      <c r="BP231" s="25">
        <v>12.128110181503494</v>
      </c>
      <c r="BQ231" s="25">
        <v>8.8472875237306337</v>
      </c>
      <c r="BR231" s="25">
        <v>12.639088649104918</v>
      </c>
      <c r="BS231" s="25">
        <v>21.694836550684208</v>
      </c>
      <c r="BT231" s="25">
        <v>12.126196383629269</v>
      </c>
      <c r="BU231" s="25">
        <v>8.8458914348262461</v>
      </c>
      <c r="BV231" s="25">
        <v>12.47539562515594</v>
      </c>
      <c r="BW231" s="25">
        <v>21.722830350684209</v>
      </c>
      <c r="BX231" s="25">
        <v>12.121820430352196</v>
      </c>
      <c r="BY231" s="25">
        <v>8.8426992378348537</v>
      </c>
      <c r="BZ231" s="25">
        <v>12.381133932773153</v>
      </c>
      <c r="CA231" s="25">
        <v>21.75738096768421</v>
      </c>
      <c r="CB231" s="25">
        <v>12.117153832281636</v>
      </c>
      <c r="CC231" s="25">
        <v>8.8392950195131146</v>
      </c>
      <c r="CD231" s="25">
        <v>12.32837917795387</v>
      </c>
      <c r="CE231" s="25">
        <v>21.799994087684208</v>
      </c>
      <c r="CF231" s="25">
        <v>12.112202082074596</v>
      </c>
      <c r="CG231" s="25">
        <v>8.8356827866778467</v>
      </c>
      <c r="CH231" s="25">
        <v>12.163429077276717</v>
      </c>
      <c r="CI231" s="25">
        <v>21.848098841684209</v>
      </c>
      <c r="CJ231" s="25">
        <v>12.106998809548548</v>
      </c>
      <c r="CK231" s="25">
        <v>8.8318870718126838</v>
      </c>
      <c r="CL231" s="25">
        <v>12.04321530049625</v>
      </c>
      <c r="CM231" s="25">
        <v>21.905628230684208</v>
      </c>
      <c r="CN231" s="25">
        <v>12.101495655753922</v>
      </c>
      <c r="CO231" s="25">
        <v>8.8278725977371906</v>
      </c>
      <c r="CP231" s="25">
        <v>11.890980325915967</v>
      </c>
      <c r="CQ231" s="25">
        <v>21.96959471568421</v>
      </c>
      <c r="CR231" s="25">
        <v>12.095815716252547</v>
      </c>
      <c r="CS231" s="25">
        <v>8.8237291609499255</v>
      </c>
      <c r="CT231" s="25">
        <v>11.739814892967789</v>
      </c>
      <c r="CU231" s="25">
        <v>22.042849840684209</v>
      </c>
      <c r="CV231" s="25">
        <v>12.086074929238737</v>
      </c>
      <c r="CW231" s="25">
        <v>8.8166233924395083</v>
      </c>
      <c r="CX231" s="25">
        <v>11.521756268869501</v>
      </c>
      <c r="CY231" s="25">
        <v>22.234810665684208</v>
      </c>
      <c r="CZ231" s="25">
        <v>12.082305201110071</v>
      </c>
      <c r="DA231" s="25">
        <v>8.8138734282537037</v>
      </c>
      <c r="DB231" s="25">
        <v>10.769327111562957</v>
      </c>
      <c r="DC231" s="25">
        <v>22.42315129268421</v>
      </c>
      <c r="DD231" s="25">
        <v>11.947765083788489</v>
      </c>
      <c r="DE231" s="25">
        <v>8.7157282858030847</v>
      </c>
      <c r="DF231" s="25">
        <v>9.681400796683624</v>
      </c>
      <c r="DG231" s="25">
        <v>22.62272659968421</v>
      </c>
      <c r="DH231" s="25">
        <v>12.263111759386682</v>
      </c>
      <c r="DI231" s="25">
        <v>8.9457692952362589</v>
      </c>
      <c r="DJ231" s="25">
        <v>8.6553740468589773</v>
      </c>
      <c r="DK231" s="25">
        <v>22.719338143684208</v>
      </c>
      <c r="DL231" s="25">
        <v>12.068008091530713</v>
      </c>
      <c r="DM231" s="25">
        <v>8.8034438858671447</v>
      </c>
      <c r="DN231" s="25">
        <v>8.4739772537816958</v>
      </c>
      <c r="DO231" s="27">
        <v>21.670803975684208</v>
      </c>
      <c r="DP231" s="27">
        <v>12.129649325177891</v>
      </c>
      <c r="DQ231" s="27">
        <v>8.8484103076123688</v>
      </c>
      <c r="DR231" s="27">
        <v>12.677321388577713</v>
      </c>
      <c r="DS231" s="27">
        <v>21.634703413684207</v>
      </c>
      <c r="DT231" s="27">
        <v>12.127359530287654</v>
      </c>
      <c r="DU231" s="27">
        <v>8.846739934119622</v>
      </c>
      <c r="DV231" s="27">
        <v>12.636684683032655</v>
      </c>
      <c r="DW231" s="27">
        <v>21.663005259684208</v>
      </c>
      <c r="DX231" s="27">
        <v>12.124720292704465</v>
      </c>
      <c r="DY231" s="27">
        <v>8.8448146470474853</v>
      </c>
      <c r="DZ231" s="27">
        <v>12.395502296973689</v>
      </c>
      <c r="EA231" s="27">
        <v>21.69444116068421</v>
      </c>
      <c r="EB231" s="27">
        <v>12.113536368413888</v>
      </c>
      <c r="EC231" s="27">
        <v>8.8366561299857516</v>
      </c>
      <c r="ED231" s="27">
        <v>12.298188563318437</v>
      </c>
      <c r="EE231" s="27">
        <v>21.733717987684209</v>
      </c>
      <c r="EF231" s="27">
        <v>12.101616631983504</v>
      </c>
      <c r="EG231" s="27">
        <v>8.8279608482123777</v>
      </c>
      <c r="EH231" s="27">
        <v>12.244802940651148</v>
      </c>
      <c r="EI231" s="27">
        <v>21.78198050268421</v>
      </c>
      <c r="EJ231" s="27">
        <v>12.089089306073486</v>
      </c>
      <c r="EK231" s="27">
        <v>8.8188223383727795</v>
      </c>
      <c r="EL231" s="27">
        <v>12.084656761805089</v>
      </c>
      <c r="EM231" s="27">
        <v>21.834982574684208</v>
      </c>
      <c r="EN231" s="27">
        <v>12.075862589864473</v>
      </c>
      <c r="EO231" s="27">
        <v>8.8091736330473296</v>
      </c>
      <c r="EP231" s="27">
        <v>11.979378314654369</v>
      </c>
      <c r="EQ231" s="27">
        <v>21.899636785684208</v>
      </c>
      <c r="ER231" s="27">
        <v>12.062099479882693</v>
      </c>
      <c r="ES231" s="27">
        <v>8.7991336359325896</v>
      </c>
      <c r="ET231" s="27">
        <v>11.851572188585072</v>
      </c>
      <c r="EU231" s="27">
        <v>21.971680548684208</v>
      </c>
      <c r="EV231" s="27">
        <v>12.047894435735387</v>
      </c>
      <c r="EW231" s="27">
        <v>8.7887712539969307</v>
      </c>
      <c r="EX231" s="27">
        <v>11.731353223136219</v>
      </c>
      <c r="EY231" s="27">
        <v>22.056233814684209</v>
      </c>
      <c r="EZ231" s="27">
        <v>12.026517337453813</v>
      </c>
      <c r="FA231" s="27">
        <v>8.7731769584232815</v>
      </c>
      <c r="FB231" s="27">
        <v>11.534733184562405</v>
      </c>
      <c r="FC231" s="27">
        <v>22.468641730684208</v>
      </c>
      <c r="FD231" s="27">
        <v>11.963641205200776</v>
      </c>
      <c r="FE231" s="27">
        <v>8.727309695337965</v>
      </c>
      <c r="FF231" s="27">
        <v>10.493540611612676</v>
      </c>
      <c r="FG231" s="27">
        <v>22.89352461068421</v>
      </c>
      <c r="FH231" s="27">
        <v>11.823923053431882</v>
      </c>
      <c r="FI231" s="27">
        <v>8.6253872488492416</v>
      </c>
      <c r="FJ231" s="27">
        <v>9.498845568302583</v>
      </c>
      <c r="FK231" s="27">
        <v>23.13392923468421</v>
      </c>
      <c r="FL231" s="27">
        <v>12.187238035900792</v>
      </c>
      <c r="FM231" s="27">
        <v>8.8904204703056049</v>
      </c>
      <c r="FN231" s="27">
        <v>9.2474542875101982</v>
      </c>
      <c r="FO231" s="27">
        <v>23.25688731568421</v>
      </c>
      <c r="FP231" s="27">
        <v>12.24806001912129</v>
      </c>
      <c r="FQ231" s="27">
        <v>8.9347892602705858</v>
      </c>
      <c r="FR231" s="27">
        <v>9.3580239772148772</v>
      </c>
      <c r="FS231" s="28">
        <v>21.670833380684208</v>
      </c>
      <c r="FT231" s="28">
        <v>12.129414147989214</v>
      </c>
      <c r="FU231" s="28">
        <v>8.8482387491274856</v>
      </c>
      <c r="FV231" s="28">
        <v>12.67598546000735</v>
      </c>
      <c r="FW231" s="28">
        <v>21.636081445684209</v>
      </c>
      <c r="FX231" s="28">
        <v>12.126349676073257</v>
      </c>
      <c r="FY231" s="28">
        <v>8.8460032595299207</v>
      </c>
      <c r="FZ231" s="28">
        <v>12.627690176966873</v>
      </c>
      <c r="GA231" s="28">
        <v>21.672797290684208</v>
      </c>
      <c r="GB231" s="28">
        <v>12.122329878583082</v>
      </c>
      <c r="GC231" s="28">
        <v>8.8430708732264893</v>
      </c>
      <c r="GD231" s="28">
        <v>12.380895695295678</v>
      </c>
      <c r="GE231" s="28">
        <v>21.719753690684207</v>
      </c>
      <c r="GF231" s="28">
        <v>12.108208188520981</v>
      </c>
      <c r="GG231" s="28">
        <v>8.8327692969354885</v>
      </c>
      <c r="GH231" s="28">
        <v>12.286412536068061</v>
      </c>
      <c r="GI231" s="28">
        <v>21.783855814684209</v>
      </c>
      <c r="GJ231" s="28">
        <v>12.092163250735428</v>
      </c>
      <c r="GK231" s="28">
        <v>8.8210647382066565</v>
      </c>
      <c r="GL231" s="28">
        <v>12.243788439814807</v>
      </c>
      <c r="GM231" s="28">
        <v>21.871588933684208</v>
      </c>
      <c r="GN231" s="28">
        <v>12.074280150385835</v>
      </c>
      <c r="GO231" s="28">
        <v>8.8080192654791851</v>
      </c>
      <c r="GP231" s="28">
        <v>12.100972770223621</v>
      </c>
      <c r="GQ231" s="28">
        <v>21.97796816468421</v>
      </c>
      <c r="GR231" s="28">
        <v>12.054175790288543</v>
      </c>
      <c r="GS231" s="28">
        <v>8.793353414691266</v>
      </c>
      <c r="GT231" s="28">
        <v>12.00312977414395</v>
      </c>
      <c r="GU231" s="28">
        <v>22.12069739268421</v>
      </c>
      <c r="GV231" s="28">
        <v>12.031995763258955</v>
      </c>
      <c r="GW231" s="28">
        <v>8.7771733937747225</v>
      </c>
      <c r="GX231" s="28">
        <v>11.840189553752033</v>
      </c>
      <c r="GY231" s="28">
        <v>22.287261733684208</v>
      </c>
      <c r="GZ231" s="28">
        <v>12.008291875946631</v>
      </c>
      <c r="HA231" s="28">
        <v>8.7598817379978744</v>
      </c>
      <c r="HB231" s="28">
        <v>11.701510139065704</v>
      </c>
      <c r="HC231" s="28">
        <v>22.484682601684209</v>
      </c>
      <c r="HD231" s="28">
        <v>11.976145515719264</v>
      </c>
      <c r="HE231" s="28">
        <v>8.736431415769875</v>
      </c>
      <c r="HF231" s="28">
        <v>11.516927963222088</v>
      </c>
      <c r="HG231" s="28">
        <v>23.223702801684208</v>
      </c>
      <c r="HH231" s="28">
        <v>11.846961313101778</v>
      </c>
      <c r="HI231" s="28">
        <v>8.6421933385281431</v>
      </c>
      <c r="HJ231" s="28">
        <v>10.669763430405304</v>
      </c>
      <c r="HK231" s="28">
        <v>23.69428352868421</v>
      </c>
      <c r="HL231" s="28">
        <v>11.281218751237777</v>
      </c>
      <c r="HM231" s="28">
        <v>8.2294920162020713</v>
      </c>
      <c r="HN231" s="28">
        <v>8.1361935819012068</v>
      </c>
      <c r="HO231" s="28">
        <v>23.845538395684208</v>
      </c>
      <c r="HP231" s="28">
        <v>11.600982166310432</v>
      </c>
      <c r="HQ231" s="28">
        <v>8.4627549755897871</v>
      </c>
      <c r="HR231" s="28">
        <v>6.2131281690141655</v>
      </c>
      <c r="HS231" s="28">
        <v>23.869693472684208</v>
      </c>
      <c r="HT231" s="28">
        <v>11.111541219550265</v>
      </c>
      <c r="HU231" s="28">
        <v>8.1057146191723355</v>
      </c>
      <c r="HV231" s="28">
        <v>4.8642136883473839</v>
      </c>
      <c r="HW231" s="29">
        <v>21.660122872684209</v>
      </c>
      <c r="HX231" s="29">
        <v>12.129277922160433</v>
      </c>
      <c r="HY231" s="29">
        <v>8.8481393742819954</v>
      </c>
      <c r="HZ231" s="29">
        <v>12.709327993687733</v>
      </c>
      <c r="IA231" s="29">
        <v>21.61466098368421</v>
      </c>
      <c r="IB231" s="29">
        <v>12.12669417306549</v>
      </c>
      <c r="IC231" s="29">
        <v>8.8462545652894935</v>
      </c>
      <c r="ID231" s="29">
        <v>12.693160440911612</v>
      </c>
      <c r="IE231" s="29">
        <v>21.64036689368421</v>
      </c>
      <c r="IF231" s="29">
        <v>12.12342254237398</v>
      </c>
      <c r="IG231" s="29">
        <v>8.8438679562493316</v>
      </c>
      <c r="IH231" s="29">
        <v>12.479132965655474</v>
      </c>
      <c r="II231" s="29">
        <v>21.677699841684209</v>
      </c>
      <c r="IJ231" s="29">
        <v>12.103081847814568</v>
      </c>
      <c r="IK231" s="29">
        <v>8.829029702761666</v>
      </c>
      <c r="IL231" s="29">
        <v>12.410410394955843</v>
      </c>
      <c r="IM231" s="29">
        <v>21.73241276768421</v>
      </c>
      <c r="IN231" s="29">
        <v>12.080828812365096</v>
      </c>
      <c r="IO231" s="29">
        <v>8.8127964232192753</v>
      </c>
      <c r="IP231" s="29">
        <v>12.379075095429794</v>
      </c>
      <c r="IQ231" s="29">
        <v>21.814053444684209</v>
      </c>
      <c r="IR231" s="29">
        <v>12.056465852794558</v>
      </c>
      <c r="IS231" s="29">
        <v>8.7950239834059971</v>
      </c>
      <c r="IT231" s="29">
        <v>12.196738773071065</v>
      </c>
      <c r="IU231" s="29">
        <v>21.913663402684207</v>
      </c>
      <c r="IV231" s="29">
        <v>12.030369562540159</v>
      </c>
      <c r="IW231" s="29">
        <v>8.7759871029911469</v>
      </c>
      <c r="IX231" s="29">
        <v>12.075034000653108</v>
      </c>
      <c r="IY231" s="29">
        <v>22.04895037468421</v>
      </c>
      <c r="IZ231" s="29">
        <v>12.00287379373127</v>
      </c>
      <c r="JA231" s="29">
        <v>8.7559293224550458</v>
      </c>
      <c r="JB231" s="29">
        <v>11.934461324049938</v>
      </c>
      <c r="JC231" s="29">
        <v>22.20928734268421</v>
      </c>
      <c r="JD231" s="29">
        <v>11.97408648056202</v>
      </c>
      <c r="JE231" s="29">
        <v>8.7349293782895927</v>
      </c>
      <c r="JF231" s="29">
        <v>11.814469697530139</v>
      </c>
      <c r="JG231" s="29">
        <v>22.406158405684209</v>
      </c>
      <c r="JH231" s="29">
        <v>11.939810534334567</v>
      </c>
      <c r="JI231" s="29">
        <v>8.7099255527237034</v>
      </c>
      <c r="JJ231" s="29">
        <v>11.585058911060433</v>
      </c>
      <c r="JK231" s="29">
        <v>23.207736184684208</v>
      </c>
      <c r="JL231" s="29">
        <v>11.804087387558125</v>
      </c>
      <c r="JM231" s="29">
        <v>8.6109174067564958</v>
      </c>
      <c r="JN231" s="29">
        <v>9.2570274612704431</v>
      </c>
      <c r="JO231" s="29">
        <v>23.558350489684209</v>
      </c>
      <c r="JP231" s="29">
        <v>10.925473064886949</v>
      </c>
      <c r="JQ231" s="29">
        <v>7.9699804908802845</v>
      </c>
      <c r="JR231" s="29">
        <v>6.87502195906076</v>
      </c>
      <c r="JS231" s="29">
        <v>23.62698679368421</v>
      </c>
      <c r="JT231" s="29">
        <v>11.372779491505717</v>
      </c>
      <c r="JU231" s="29">
        <v>8.2962843014726566</v>
      </c>
      <c r="JV231" s="29">
        <v>5.3427128586274577</v>
      </c>
      <c r="JW231" s="29">
        <v>23.567226936684207</v>
      </c>
      <c r="JX231" s="29">
        <v>11.230364733566311</v>
      </c>
      <c r="JY231" s="29">
        <v>8.1923947183260584</v>
      </c>
      <c r="JZ231" s="29">
        <v>5.327868227200522</v>
      </c>
    </row>
    <row r="232" spans="1:286" ht="15" thickBot="1" x14ac:dyDescent="0.35">
      <c r="A232" s="2"/>
      <c r="B232" s="74" t="s">
        <v>721</v>
      </c>
      <c r="C232" s="74" t="s">
        <v>554</v>
      </c>
      <c r="D232" s="74" t="s">
        <v>873</v>
      </c>
      <c r="E232" s="87">
        <v>337826</v>
      </c>
      <c r="F232" s="84">
        <v>553939</v>
      </c>
      <c r="G232" s="22">
        <v>2.6844262295081971</v>
      </c>
      <c r="H232" s="22">
        <v>0.44197031039136303</v>
      </c>
      <c r="I232" s="22">
        <v>0.31765276430649858</v>
      </c>
      <c r="J232" s="22">
        <v>2.6844262295081971</v>
      </c>
      <c r="K232" s="22">
        <v>2.6844262295081971</v>
      </c>
      <c r="L232" s="22">
        <v>0.44197031039136303</v>
      </c>
      <c r="M232" s="22">
        <v>0.31765276430649858</v>
      </c>
      <c r="N232" s="22">
        <v>2.6844262295081971</v>
      </c>
      <c r="O232" s="22">
        <v>2.6844262295081971</v>
      </c>
      <c r="P232" s="22">
        <v>0.44197031039136303</v>
      </c>
      <c r="Q232" s="22">
        <v>0.31765276430649858</v>
      </c>
      <c r="R232" s="22">
        <v>2.6844262295081971</v>
      </c>
      <c r="S232" s="22">
        <v>2.6844262295081971</v>
      </c>
      <c r="T232" s="22">
        <v>0.44197031039136303</v>
      </c>
      <c r="U232" s="22">
        <v>0.31765276430649858</v>
      </c>
      <c r="V232" s="22">
        <v>2.6844262295081971</v>
      </c>
      <c r="W232" s="22">
        <v>2.6844262295081971</v>
      </c>
      <c r="X232" s="22">
        <v>0.44197031039136303</v>
      </c>
      <c r="Y232" s="22">
        <v>0.31765276430649858</v>
      </c>
      <c r="Z232" s="22">
        <v>2.6844262295081971</v>
      </c>
      <c r="AA232" s="22">
        <v>2.6844262295081971</v>
      </c>
      <c r="AB232" s="22">
        <v>0.44197031039136303</v>
      </c>
      <c r="AC232" s="22">
        <v>0.31765276430649858</v>
      </c>
      <c r="AD232" s="22">
        <v>2.6844262295081971</v>
      </c>
      <c r="AE232" s="22">
        <v>2.6844262295081971</v>
      </c>
      <c r="AF232" s="22">
        <v>0.44197031039136303</v>
      </c>
      <c r="AG232" s="22">
        <v>0.31765276430649858</v>
      </c>
      <c r="AH232" s="22">
        <v>2.4281424512729757</v>
      </c>
      <c r="AI232" s="22">
        <v>2.6844262295081971</v>
      </c>
      <c r="AJ232" s="22">
        <v>0.44197031039136303</v>
      </c>
      <c r="AK232" s="22">
        <v>0.31765276430649858</v>
      </c>
      <c r="AL232" s="22">
        <v>-1.0555571077568402</v>
      </c>
      <c r="AM232" s="22">
        <v>2.6844262295081971</v>
      </c>
      <c r="AN232" s="22">
        <v>0.44197031039136303</v>
      </c>
      <c r="AO232" s="22">
        <v>0.31765276430649858</v>
      </c>
      <c r="AP232" s="22">
        <v>-3.5772213461199129</v>
      </c>
      <c r="AQ232" s="22">
        <v>2.6844262295081971</v>
      </c>
      <c r="AR232" s="22">
        <v>0.44197031039136303</v>
      </c>
      <c r="AS232" s="22">
        <v>0.31765276430649858</v>
      </c>
      <c r="AT232" s="22">
        <v>-6.0713835384228787</v>
      </c>
      <c r="AU232" s="22">
        <v>2.6844262295081971</v>
      </c>
      <c r="AV232" s="22">
        <v>0.44197031039136303</v>
      </c>
      <c r="AW232" s="22">
        <v>0.31765276430649858</v>
      </c>
      <c r="AX232" s="22">
        <v>-12.486027461103106</v>
      </c>
      <c r="AY232" s="22">
        <v>2.6844262295081971</v>
      </c>
      <c r="AZ232" s="22">
        <v>0.44197031039136303</v>
      </c>
      <c r="BA232" s="22">
        <v>0.31765276430649858</v>
      </c>
      <c r="BB232" s="22">
        <v>-14.554152451614456</v>
      </c>
      <c r="BC232" s="22">
        <v>2.6844262295081971</v>
      </c>
      <c r="BD232" s="22">
        <v>0.44197031039136303</v>
      </c>
      <c r="BE232" s="22">
        <v>0.31765276430649858</v>
      </c>
      <c r="BF232" s="22">
        <v>-15.220943200428195</v>
      </c>
      <c r="BG232" s="22">
        <v>2.6844262295081971</v>
      </c>
      <c r="BH232" s="22">
        <v>0.44197031039136303</v>
      </c>
      <c r="BI232" s="22">
        <v>0.31765276430649858</v>
      </c>
      <c r="BJ232" s="22">
        <v>-15.297624001284674</v>
      </c>
      <c r="BK232" s="25">
        <v>2.6844262295081971</v>
      </c>
      <c r="BL232" s="25">
        <v>0.44197031039136303</v>
      </c>
      <c r="BM232" s="25">
        <v>0.31765276430649858</v>
      </c>
      <c r="BN232" s="25">
        <v>2.6844262295081971</v>
      </c>
      <c r="BO232" s="25">
        <v>2.6844262295081971</v>
      </c>
      <c r="BP232" s="25">
        <v>0.44197031039136303</v>
      </c>
      <c r="BQ232" s="25">
        <v>0.31765276430649858</v>
      </c>
      <c r="BR232" s="25">
        <v>2.6844262295081971</v>
      </c>
      <c r="BS232" s="25">
        <v>2.6844262295081971</v>
      </c>
      <c r="BT232" s="25">
        <v>0.44197031039136303</v>
      </c>
      <c r="BU232" s="25">
        <v>0.31765276430649858</v>
      </c>
      <c r="BV232" s="25">
        <v>2.6844262295081971</v>
      </c>
      <c r="BW232" s="25">
        <v>2.6844262295081971</v>
      </c>
      <c r="BX232" s="25">
        <v>0.44197031039136303</v>
      </c>
      <c r="BY232" s="25">
        <v>0.31765276430649858</v>
      </c>
      <c r="BZ232" s="25">
        <v>2.6844262295081971</v>
      </c>
      <c r="CA232" s="25">
        <v>2.6844262295081971</v>
      </c>
      <c r="CB232" s="25">
        <v>0.44197031039136303</v>
      </c>
      <c r="CC232" s="25">
        <v>0.31765276430649858</v>
      </c>
      <c r="CD232" s="25">
        <v>2.6844262295081971</v>
      </c>
      <c r="CE232" s="25">
        <v>2.6844262295081971</v>
      </c>
      <c r="CF232" s="25">
        <v>0.44197031039136303</v>
      </c>
      <c r="CG232" s="25">
        <v>0.31765276430649858</v>
      </c>
      <c r="CH232" s="25">
        <v>2.6844262295081971</v>
      </c>
      <c r="CI232" s="25">
        <v>2.6844262295081971</v>
      </c>
      <c r="CJ232" s="25">
        <v>0.44197031039136303</v>
      </c>
      <c r="CK232" s="25">
        <v>0.31765276430649858</v>
      </c>
      <c r="CL232" s="25">
        <v>2.6844262295081971</v>
      </c>
      <c r="CM232" s="25">
        <v>2.6844262295081971</v>
      </c>
      <c r="CN232" s="25">
        <v>0.44197031039136303</v>
      </c>
      <c r="CO232" s="25">
        <v>0.31765276430649858</v>
      </c>
      <c r="CP232" s="25">
        <v>2.6844262295081971</v>
      </c>
      <c r="CQ232" s="25">
        <v>2.6844262295081971</v>
      </c>
      <c r="CR232" s="25">
        <v>0.44197031039136303</v>
      </c>
      <c r="CS232" s="25">
        <v>0.31765276430649858</v>
      </c>
      <c r="CT232" s="25">
        <v>2.6844262295081971</v>
      </c>
      <c r="CU232" s="25">
        <v>2.6844262295081971</v>
      </c>
      <c r="CV232" s="25">
        <v>0.44197031039136303</v>
      </c>
      <c r="CW232" s="25">
        <v>0.31765276430649858</v>
      </c>
      <c r="CX232" s="25">
        <v>2.6844262295081971</v>
      </c>
      <c r="CY232" s="25">
        <v>2.6844262295081971</v>
      </c>
      <c r="CZ232" s="25">
        <v>0.44197031039136303</v>
      </c>
      <c r="DA232" s="25">
        <v>0.31765276430649858</v>
      </c>
      <c r="DB232" s="25">
        <v>2.6844262295081971</v>
      </c>
      <c r="DC232" s="25">
        <v>2.6844262295081971</v>
      </c>
      <c r="DD232" s="25">
        <v>0.44197031039136303</v>
      </c>
      <c r="DE232" s="25">
        <v>0.31765276430649858</v>
      </c>
      <c r="DF232" s="25">
        <v>2.103408835750681</v>
      </c>
      <c r="DG232" s="25">
        <v>2.6844262295081971</v>
      </c>
      <c r="DH232" s="25">
        <v>0.44197031039136303</v>
      </c>
      <c r="DI232" s="25">
        <v>0.31765276430649858</v>
      </c>
      <c r="DJ232" s="25">
        <v>0.65473257937802032</v>
      </c>
      <c r="DK232" s="25">
        <v>2.6844262295081971</v>
      </c>
      <c r="DL232" s="25">
        <v>0.44197031039136303</v>
      </c>
      <c r="DM232" s="25">
        <v>0.31765276430649858</v>
      </c>
      <c r="DN232" s="25">
        <v>0.33905059834123108</v>
      </c>
      <c r="DO232" s="27">
        <v>2.6844262295081971</v>
      </c>
      <c r="DP232" s="27">
        <v>0.44197031039136303</v>
      </c>
      <c r="DQ232" s="27">
        <v>0.31765276430649858</v>
      </c>
      <c r="DR232" s="27">
        <v>2.6844262295081971</v>
      </c>
      <c r="DS232" s="27">
        <v>2.6844262295081971</v>
      </c>
      <c r="DT232" s="27">
        <v>0.44197031039136303</v>
      </c>
      <c r="DU232" s="27">
        <v>0.31765276430649858</v>
      </c>
      <c r="DV232" s="27">
        <v>2.6844262295081971</v>
      </c>
      <c r="DW232" s="27">
        <v>2.6844262295081971</v>
      </c>
      <c r="DX232" s="27">
        <v>0.44197031039136303</v>
      </c>
      <c r="DY232" s="27">
        <v>0.31765276430649858</v>
      </c>
      <c r="DZ232" s="27">
        <v>2.6844262295081971</v>
      </c>
      <c r="EA232" s="27">
        <v>2.6844262295081971</v>
      </c>
      <c r="EB232" s="27">
        <v>0.44197031039136303</v>
      </c>
      <c r="EC232" s="27">
        <v>0.31765276430649858</v>
      </c>
      <c r="ED232" s="27">
        <v>2.6844262295081971</v>
      </c>
      <c r="EE232" s="27">
        <v>2.6844262295081971</v>
      </c>
      <c r="EF232" s="27">
        <v>0.44197031039136303</v>
      </c>
      <c r="EG232" s="27">
        <v>0.31765276430649858</v>
      </c>
      <c r="EH232" s="27">
        <v>2.6844262295081971</v>
      </c>
      <c r="EI232" s="27">
        <v>2.6844262295081971</v>
      </c>
      <c r="EJ232" s="27">
        <v>0.44197031039136303</v>
      </c>
      <c r="EK232" s="27">
        <v>0.31765276430649858</v>
      </c>
      <c r="EL232" s="27">
        <v>2.6844262295081971</v>
      </c>
      <c r="EM232" s="27">
        <v>2.6844262295081971</v>
      </c>
      <c r="EN232" s="27">
        <v>0.44197031039136303</v>
      </c>
      <c r="EO232" s="27">
        <v>0.31765276430649858</v>
      </c>
      <c r="EP232" s="27">
        <v>2.6844262295081971</v>
      </c>
      <c r="EQ232" s="27">
        <v>2.6844262295081971</v>
      </c>
      <c r="ER232" s="27">
        <v>0.44197031039136303</v>
      </c>
      <c r="ES232" s="27">
        <v>0.31765276430649858</v>
      </c>
      <c r="ET232" s="27">
        <v>-0.61843369650925695</v>
      </c>
      <c r="EU232" s="27">
        <v>2.6844262295081971</v>
      </c>
      <c r="EV232" s="27">
        <v>0.44197031039136303</v>
      </c>
      <c r="EW232" s="27">
        <v>0.31765276430649858</v>
      </c>
      <c r="EX232" s="27">
        <v>-3.045807309871094</v>
      </c>
      <c r="EY232" s="27">
        <v>2.6844262295081971</v>
      </c>
      <c r="EZ232" s="27">
        <v>0.44197031039136303</v>
      </c>
      <c r="FA232" s="27">
        <v>0.31765276430649858</v>
      </c>
      <c r="FB232" s="27">
        <v>-5.4483440241689891</v>
      </c>
      <c r="FC232" s="27">
        <v>2.6844262295081971</v>
      </c>
      <c r="FD232" s="27">
        <v>0.44197031039136303</v>
      </c>
      <c r="FE232" s="27">
        <v>0.31765276430649858</v>
      </c>
      <c r="FF232" s="27">
        <v>-11.434036618147097</v>
      </c>
      <c r="FG232" s="27">
        <v>2.6844262295081971</v>
      </c>
      <c r="FH232" s="27">
        <v>0.44197031039136303</v>
      </c>
      <c r="FI232" s="27">
        <v>0.31765276430649858</v>
      </c>
      <c r="FJ232" s="27">
        <v>-12.921829168510634</v>
      </c>
      <c r="FK232" s="27">
        <v>2.6844262295081971</v>
      </c>
      <c r="FL232" s="27">
        <v>0.44197031039136303</v>
      </c>
      <c r="FM232" s="27">
        <v>0.31765276430649858</v>
      </c>
      <c r="FN232" s="27">
        <v>-13.244837204322963</v>
      </c>
      <c r="FO232" s="27">
        <v>2.6844262295081971</v>
      </c>
      <c r="FP232" s="27">
        <v>0.44197031039136303</v>
      </c>
      <c r="FQ232" s="27">
        <v>0.31765276430649858</v>
      </c>
      <c r="FR232" s="27">
        <v>-13.020943599844443</v>
      </c>
      <c r="FS232" s="28">
        <v>2.6844262295081971</v>
      </c>
      <c r="FT232" s="28">
        <v>0.44197031039136303</v>
      </c>
      <c r="FU232" s="28">
        <v>0.31765276430649858</v>
      </c>
      <c r="FV232" s="28">
        <v>2.6844262295081971</v>
      </c>
      <c r="FW232" s="28">
        <v>2.6844262295081971</v>
      </c>
      <c r="FX232" s="28">
        <v>0.44197031039136303</v>
      </c>
      <c r="FY232" s="28">
        <v>0.31765276430649858</v>
      </c>
      <c r="FZ232" s="28">
        <v>2.6844262295081971</v>
      </c>
      <c r="GA232" s="28">
        <v>2.6844262295081971</v>
      </c>
      <c r="GB232" s="28">
        <v>0.44197031039136303</v>
      </c>
      <c r="GC232" s="28">
        <v>0.31765276430649858</v>
      </c>
      <c r="GD232" s="28">
        <v>2.6844262295081971</v>
      </c>
      <c r="GE232" s="28">
        <v>2.6844262295081971</v>
      </c>
      <c r="GF232" s="28">
        <v>0.44197031039136303</v>
      </c>
      <c r="GG232" s="28">
        <v>0.31765276430649858</v>
      </c>
      <c r="GH232" s="28">
        <v>2.6844262295081971</v>
      </c>
      <c r="GI232" s="28">
        <v>2.6844262295081971</v>
      </c>
      <c r="GJ232" s="28">
        <v>0.44197031039136303</v>
      </c>
      <c r="GK232" s="28">
        <v>0.31765276430649858</v>
      </c>
      <c r="GL232" s="28">
        <v>2.6844262295081971</v>
      </c>
      <c r="GM232" s="28">
        <v>2.6844262295081971</v>
      </c>
      <c r="GN232" s="28">
        <v>0.44197031039136303</v>
      </c>
      <c r="GO232" s="28">
        <v>0.31765276430649858</v>
      </c>
      <c r="GP232" s="28">
        <v>2.6844262295081971</v>
      </c>
      <c r="GQ232" s="28">
        <v>2.6844262295081971</v>
      </c>
      <c r="GR232" s="28">
        <v>0.44197031039136303</v>
      </c>
      <c r="GS232" s="28">
        <v>0.31765276430649858</v>
      </c>
      <c r="GT232" s="28">
        <v>2.6844262295081971</v>
      </c>
      <c r="GU232" s="28">
        <v>2.6844262295081971</v>
      </c>
      <c r="GV232" s="28">
        <v>0.44197031039136303</v>
      </c>
      <c r="GW232" s="28">
        <v>0.31765276430649858</v>
      </c>
      <c r="GX232" s="28">
        <v>-0.47545935090357716</v>
      </c>
      <c r="GY232" s="28">
        <v>2.6844262295081971</v>
      </c>
      <c r="GZ232" s="28">
        <v>0.44197031039136303</v>
      </c>
      <c r="HA232" s="28">
        <v>0.31765276430649858</v>
      </c>
      <c r="HB232" s="28">
        <v>-2.8242661478839182</v>
      </c>
      <c r="HC232" s="28">
        <v>2.6844262295081971</v>
      </c>
      <c r="HD232" s="28">
        <v>0.44197031039136303</v>
      </c>
      <c r="HE232" s="28">
        <v>0.31765276430649858</v>
      </c>
      <c r="HF232" s="28">
        <v>-5.1045849280795323</v>
      </c>
      <c r="HG232" s="28">
        <v>2.6844262295081971</v>
      </c>
      <c r="HH232" s="28">
        <v>0.44197031039136303</v>
      </c>
      <c r="HI232" s="28">
        <v>0.31765276430649858</v>
      </c>
      <c r="HJ232" s="28">
        <v>-10.669540731949482</v>
      </c>
      <c r="HK232" s="28">
        <v>2.6844262295081971</v>
      </c>
      <c r="HL232" s="28">
        <v>0.44197031039136303</v>
      </c>
      <c r="HM232" s="28">
        <v>0.31765276430649858</v>
      </c>
      <c r="HN232" s="28">
        <v>-16.621103853313002</v>
      </c>
      <c r="HO232" s="28">
        <v>2.6844262295081971</v>
      </c>
      <c r="HP232" s="28">
        <v>0.44197031039136303</v>
      </c>
      <c r="HQ232" s="28">
        <v>0.31765276430649858</v>
      </c>
      <c r="HR232" s="28">
        <v>-21.109294984780007</v>
      </c>
      <c r="HS232" s="28">
        <v>2.6844262295081971</v>
      </c>
      <c r="HT232" s="28">
        <v>0.44197031039136303</v>
      </c>
      <c r="HU232" s="28">
        <v>0.31765276430649858</v>
      </c>
      <c r="HV232" s="28">
        <v>-24.685367032449946</v>
      </c>
      <c r="HW232" s="29">
        <v>2.6844262295081971</v>
      </c>
      <c r="HX232" s="29">
        <v>0.44197031039136303</v>
      </c>
      <c r="HY232" s="29">
        <v>0.31765276430649858</v>
      </c>
      <c r="HZ232" s="29">
        <v>2.6844262295081971</v>
      </c>
      <c r="IA232" s="29">
        <v>2.6844262295081971</v>
      </c>
      <c r="IB232" s="29">
        <v>0.44197031039136303</v>
      </c>
      <c r="IC232" s="29">
        <v>0.31765276430649858</v>
      </c>
      <c r="ID232" s="29">
        <v>2.6844262295081971</v>
      </c>
      <c r="IE232" s="29">
        <v>2.6844262295081971</v>
      </c>
      <c r="IF232" s="29">
        <v>0.44197031039136303</v>
      </c>
      <c r="IG232" s="29">
        <v>0.31765276430649858</v>
      </c>
      <c r="IH232" s="29">
        <v>2.6844262295081971</v>
      </c>
      <c r="II232" s="29">
        <v>2.6844262295081971</v>
      </c>
      <c r="IJ232" s="29">
        <v>0.44197031039136303</v>
      </c>
      <c r="IK232" s="29">
        <v>0.31765276430649858</v>
      </c>
      <c r="IL232" s="29">
        <v>2.6844262295081971</v>
      </c>
      <c r="IM232" s="29">
        <v>2.6844262295081971</v>
      </c>
      <c r="IN232" s="29">
        <v>0.44197031039136303</v>
      </c>
      <c r="IO232" s="29">
        <v>0.31765276430649858</v>
      </c>
      <c r="IP232" s="29">
        <v>2.6844262295081971</v>
      </c>
      <c r="IQ232" s="29">
        <v>2.6844262295081971</v>
      </c>
      <c r="IR232" s="29">
        <v>0.44197031039136303</v>
      </c>
      <c r="IS232" s="29">
        <v>0.31765276430649858</v>
      </c>
      <c r="IT232" s="29">
        <v>2.6844262295081971</v>
      </c>
      <c r="IU232" s="29">
        <v>2.6844262295081971</v>
      </c>
      <c r="IV232" s="29">
        <v>0.44197031039136303</v>
      </c>
      <c r="IW232" s="29">
        <v>0.31765276430649858</v>
      </c>
      <c r="IX232" s="29">
        <v>2.6844262295081971</v>
      </c>
      <c r="IY232" s="29">
        <v>2.6844262295081971</v>
      </c>
      <c r="IZ232" s="29">
        <v>0.44197031039136303</v>
      </c>
      <c r="JA232" s="29">
        <v>0.31765276430649858</v>
      </c>
      <c r="JB232" s="29">
        <v>-3.2734791867085278E-2</v>
      </c>
      <c r="JC232" s="29">
        <v>2.6844262295081971</v>
      </c>
      <c r="JD232" s="29">
        <v>0.44197031039136303</v>
      </c>
      <c r="JE232" s="29">
        <v>0.31765276430649858</v>
      </c>
      <c r="JF232" s="29">
        <v>-2.3541589288005582</v>
      </c>
      <c r="JG232" s="29">
        <v>2.6844262295081971</v>
      </c>
      <c r="JH232" s="29">
        <v>0.44197031039136303</v>
      </c>
      <c r="JI232" s="29">
        <v>0.31765276430649858</v>
      </c>
      <c r="JJ232" s="29">
        <v>-4.8747501455179787</v>
      </c>
      <c r="JK232" s="29">
        <v>2.6844262295081971</v>
      </c>
      <c r="JL232" s="29">
        <v>0.44197031039136303</v>
      </c>
      <c r="JM232" s="29">
        <v>0.31765276430649858</v>
      </c>
      <c r="JN232" s="29">
        <v>-15.658788838472333</v>
      </c>
      <c r="JO232" s="29">
        <v>2.6844262295081971</v>
      </c>
      <c r="JP232" s="29">
        <v>0.44197031039136303</v>
      </c>
      <c r="JQ232" s="29">
        <v>0.31765276430649858</v>
      </c>
      <c r="JR232" s="29">
        <v>-21.303632497028943</v>
      </c>
      <c r="JS232" s="29">
        <v>2.6844262295081971</v>
      </c>
      <c r="JT232" s="29">
        <v>0.44197031039136303</v>
      </c>
      <c r="JU232" s="29">
        <v>0.31765276430649858</v>
      </c>
      <c r="JV232" s="29">
        <v>-24.905966529240985</v>
      </c>
      <c r="JW232" s="29">
        <v>2.6844262295081971</v>
      </c>
      <c r="JX232" s="29">
        <v>0.44197031039136303</v>
      </c>
      <c r="JY232" s="29">
        <v>0.31765276430649858</v>
      </c>
      <c r="JZ232" s="29">
        <v>-23.929104517491567</v>
      </c>
    </row>
    <row r="233" spans="1:286" ht="15" thickBot="1" x14ac:dyDescent="0.35">
      <c r="A233" s="2"/>
      <c r="B233" s="74" t="s">
        <v>722</v>
      </c>
      <c r="C233" s="74" t="s">
        <v>573</v>
      </c>
      <c r="D233" s="74" t="s">
        <v>872</v>
      </c>
      <c r="E233" s="87">
        <v>379058</v>
      </c>
      <c r="F233" s="84">
        <v>396289</v>
      </c>
      <c r="G233" s="22">
        <v>25.212992129</v>
      </c>
      <c r="H233" s="22">
        <v>10.059537280470002</v>
      </c>
      <c r="I233" s="22">
        <v>7.3382923921435177</v>
      </c>
      <c r="J233" s="22">
        <v>7.9438251950958598</v>
      </c>
      <c r="K233" s="22">
        <v>25.101530696000001</v>
      </c>
      <c r="L233" s="22">
        <v>10.059161499394152</v>
      </c>
      <c r="M233" s="22">
        <v>7.3380182650804988</v>
      </c>
      <c r="N233" s="22">
        <v>7.3357447591598213</v>
      </c>
      <c r="O233" s="22">
        <v>25.169683884000001</v>
      </c>
      <c r="P233" s="22">
        <v>10.05870685041948</v>
      </c>
      <c r="Q233" s="22">
        <v>7.3376866049833289</v>
      </c>
      <c r="R233" s="22">
        <v>6.2546162312860751</v>
      </c>
      <c r="S233" s="22">
        <v>25.220129481000001</v>
      </c>
      <c r="T233" s="22">
        <v>10.054146498064707</v>
      </c>
      <c r="U233" s="22">
        <v>7.3343598914320509</v>
      </c>
      <c r="V233" s="22">
        <v>5.9794879430609136</v>
      </c>
      <c r="W233" s="22">
        <v>25.267725196000001</v>
      </c>
      <c r="X233" s="22">
        <v>10.049458591595746</v>
      </c>
      <c r="Y233" s="22">
        <v>7.3309401289303464</v>
      </c>
      <c r="Z233" s="22">
        <v>5.7329705255312362</v>
      </c>
      <c r="AA233" s="22">
        <v>25.313378955000001</v>
      </c>
      <c r="AB233" s="22">
        <v>10.044664132278562</v>
      </c>
      <c r="AC233" s="22">
        <v>7.3274426376093444</v>
      </c>
      <c r="AD233" s="22">
        <v>5.5565513692744641</v>
      </c>
      <c r="AE233" s="22">
        <v>25.352506263999999</v>
      </c>
      <c r="AF233" s="22">
        <v>10.039757220446454</v>
      </c>
      <c r="AG233" s="22">
        <v>7.3238631137443262</v>
      </c>
      <c r="AH233" s="22">
        <v>5.3409798451838242</v>
      </c>
      <c r="AI233" s="22">
        <v>25.384157457000001</v>
      </c>
      <c r="AJ233" s="22">
        <v>10.034758250403783</v>
      </c>
      <c r="AK233" s="22">
        <v>7.3202164346963832</v>
      </c>
      <c r="AL233" s="22">
        <v>5.1169028109476891</v>
      </c>
      <c r="AM233" s="22">
        <v>25.408067792000001</v>
      </c>
      <c r="AN233" s="22">
        <v>10.02969728619202</v>
      </c>
      <c r="AO233" s="22">
        <v>7.3165245317652028</v>
      </c>
      <c r="AP233" s="22">
        <v>4.9211002190446962</v>
      </c>
      <c r="AQ233" s="22">
        <v>25.427076505999999</v>
      </c>
      <c r="AR233" s="22">
        <v>9.7971294292544044</v>
      </c>
      <c r="AS233" s="22">
        <v>7.146869518056393</v>
      </c>
      <c r="AT233" s="22">
        <v>4.7643022504465051</v>
      </c>
      <c r="AU233" s="22">
        <v>25.482787356999999</v>
      </c>
      <c r="AV233" s="22">
        <v>9.7694559657372935</v>
      </c>
      <c r="AW233" s="22">
        <v>7.1266821117045982</v>
      </c>
      <c r="AX233" s="22">
        <v>3.8158214696885935</v>
      </c>
      <c r="AY233" s="22">
        <v>25.498643797</v>
      </c>
      <c r="AZ233" s="22">
        <v>9.4280125857055488</v>
      </c>
      <c r="BA233" s="22">
        <v>6.8776039197186494</v>
      </c>
      <c r="BB233" s="22">
        <v>2.5220274748518925</v>
      </c>
      <c r="BC233" s="22">
        <v>25.476578924999998</v>
      </c>
      <c r="BD233" s="22">
        <v>9.4161984885688383</v>
      </c>
      <c r="BE233" s="22">
        <v>6.8689857003392465</v>
      </c>
      <c r="BF233" s="22">
        <v>1.672748268493141</v>
      </c>
      <c r="BG233" s="22">
        <v>25.426033361999998</v>
      </c>
      <c r="BH233" s="22">
        <v>9.119836197516884</v>
      </c>
      <c r="BI233" s="22">
        <v>6.6527935351223624</v>
      </c>
      <c r="BJ233" s="22">
        <v>1.0641882712666835</v>
      </c>
      <c r="BK233" s="25">
        <v>25.229206562000002</v>
      </c>
      <c r="BL233" s="25">
        <v>10.059710849181606</v>
      </c>
      <c r="BM233" s="25">
        <v>7.3384190081021208</v>
      </c>
      <c r="BN233" s="25">
        <v>7.9010696642603602</v>
      </c>
      <c r="BO233" s="25">
        <v>25.130741184000001</v>
      </c>
      <c r="BP233" s="25">
        <v>10.059570492816327</v>
      </c>
      <c r="BQ233" s="25">
        <v>7.3383166200877632</v>
      </c>
      <c r="BR233" s="25">
        <v>7.7125418426596148</v>
      </c>
      <c r="BS233" s="25">
        <v>25.159802188</v>
      </c>
      <c r="BT233" s="25">
        <v>10.059416561236841</v>
      </c>
      <c r="BU233" s="25">
        <v>7.3382043291436405</v>
      </c>
      <c r="BV233" s="25">
        <v>7.2041858370848537</v>
      </c>
      <c r="BW233" s="25">
        <v>25.173947592000001</v>
      </c>
      <c r="BX233" s="25">
        <v>10.058076124353381</v>
      </c>
      <c r="BY233" s="25">
        <v>7.3372264990993967</v>
      </c>
      <c r="BZ233" s="25">
        <v>7.0919959108248012</v>
      </c>
      <c r="CA233" s="25">
        <v>25.190418836999999</v>
      </c>
      <c r="CB233" s="25">
        <v>10.056703111693075</v>
      </c>
      <c r="CC233" s="25">
        <v>7.3362249054794786</v>
      </c>
      <c r="CD233" s="25">
        <v>6.9785545479491571</v>
      </c>
      <c r="CE233" s="25">
        <v>25.209266427999999</v>
      </c>
      <c r="CF233" s="25">
        <v>10.055308596406661</v>
      </c>
      <c r="CG233" s="25">
        <v>7.3352076259931858</v>
      </c>
      <c r="CH233" s="25">
        <v>6.9296467065355305</v>
      </c>
      <c r="CI233" s="25">
        <v>25.224863603999999</v>
      </c>
      <c r="CJ233" s="25">
        <v>10.053887266839977</v>
      </c>
      <c r="CK233" s="25">
        <v>7.3341707858627583</v>
      </c>
      <c r="CL233" s="25">
        <v>6.8283876764534259</v>
      </c>
      <c r="CM233" s="25">
        <v>25.239710674000001</v>
      </c>
      <c r="CN233" s="25">
        <v>10.052441699470979</v>
      </c>
      <c r="CO233" s="25">
        <v>7.3331162645929933</v>
      </c>
      <c r="CP233" s="25">
        <v>6.7125280389073811</v>
      </c>
      <c r="CQ233" s="25">
        <v>25.256205004999998</v>
      </c>
      <c r="CR233" s="25">
        <v>10.050977324977515</v>
      </c>
      <c r="CS233" s="25">
        <v>7.332048023787773</v>
      </c>
      <c r="CT233" s="25">
        <v>6.6065261745189048</v>
      </c>
      <c r="CU233" s="25">
        <v>25.273410008999999</v>
      </c>
      <c r="CV233" s="25">
        <v>10.002421693509094</v>
      </c>
      <c r="CW233" s="25">
        <v>7.2966273666475869</v>
      </c>
      <c r="CX233" s="25">
        <v>6.5210082000465359</v>
      </c>
      <c r="CY233" s="25">
        <v>25.304676479000001</v>
      </c>
      <c r="CZ233" s="25">
        <v>9.9993325894138305</v>
      </c>
      <c r="DA233" s="25">
        <v>7.2943739082181605</v>
      </c>
      <c r="DB233" s="25">
        <v>6.0248790485464969</v>
      </c>
      <c r="DC233" s="25">
        <v>25.302382847000001</v>
      </c>
      <c r="DD233" s="25">
        <v>9.6983144765947404</v>
      </c>
      <c r="DE233" s="25">
        <v>7.0747853858428531</v>
      </c>
      <c r="DF233" s="25">
        <v>5.6318185187734873</v>
      </c>
      <c r="DG233" s="25">
        <v>25.287463336999998</v>
      </c>
      <c r="DH233" s="25">
        <v>9.6956868568535661</v>
      </c>
      <c r="DI233" s="25">
        <v>7.0728685738247146</v>
      </c>
      <c r="DJ233" s="25">
        <v>5.2625482402410366</v>
      </c>
      <c r="DK233" s="25">
        <v>25.250171792</v>
      </c>
      <c r="DL233" s="25">
        <v>9.6601954324030537</v>
      </c>
      <c r="DM233" s="25">
        <v>7.0469780738176055</v>
      </c>
      <c r="DN233" s="25">
        <v>5.1562778020393303</v>
      </c>
      <c r="DO233" s="27">
        <v>25.212808502999998</v>
      </c>
      <c r="DP233" s="27">
        <v>10.059561291673321</v>
      </c>
      <c r="DQ233" s="27">
        <v>7.3383099079820431</v>
      </c>
      <c r="DR233" s="27">
        <v>7.9452029277618266</v>
      </c>
      <c r="DS233" s="27">
        <v>25.099340319</v>
      </c>
      <c r="DT233" s="27">
        <v>10.059265601301846</v>
      </c>
      <c r="DU233" s="27">
        <v>7.3380942059728032</v>
      </c>
      <c r="DV233" s="27">
        <v>7.3633988946511746</v>
      </c>
      <c r="DW233" s="27">
        <v>25.164792440999999</v>
      </c>
      <c r="DX233" s="27">
        <v>10.058946889222495</v>
      </c>
      <c r="DY233" s="27">
        <v>7.3378617099481867</v>
      </c>
      <c r="DZ233" s="27">
        <v>6.3139670668747829</v>
      </c>
      <c r="EA233" s="27">
        <v>25.212861337</v>
      </c>
      <c r="EB233" s="27">
        <v>10.054582109170809</v>
      </c>
      <c r="EC233" s="27">
        <v>7.3346776636691544</v>
      </c>
      <c r="ED233" s="27">
        <v>6.0679047694092905</v>
      </c>
      <c r="EE233" s="27">
        <v>25.258021777</v>
      </c>
      <c r="EF233" s="27">
        <v>10.050162278393293</v>
      </c>
      <c r="EG233" s="27">
        <v>7.3314534586520734</v>
      </c>
      <c r="EH233" s="27">
        <v>5.852409638159445</v>
      </c>
      <c r="EI233" s="27">
        <v>25.300360482999999</v>
      </c>
      <c r="EJ233" s="27">
        <v>10.04569767694421</v>
      </c>
      <c r="EK233" s="27">
        <v>7.328196594053404</v>
      </c>
      <c r="EL233" s="27">
        <v>5.7164815812966605</v>
      </c>
      <c r="EM233" s="27">
        <v>25.335957034</v>
      </c>
      <c r="EN233" s="27">
        <v>10.041186799558794</v>
      </c>
      <c r="EO233" s="27">
        <v>7.3249059718034566</v>
      </c>
      <c r="EP233" s="27">
        <v>5.5403366854795042</v>
      </c>
      <c r="EQ233" s="27">
        <v>25.369222000000001</v>
      </c>
      <c r="ER233" s="27">
        <v>10.036642924977665</v>
      </c>
      <c r="ES233" s="27">
        <v>7.3215912785586399</v>
      </c>
      <c r="ET233" s="27">
        <v>5.3628190292274027</v>
      </c>
      <c r="EU233" s="27">
        <v>25.398795245999999</v>
      </c>
      <c r="EV233" s="27">
        <v>10.032073368519098</v>
      </c>
      <c r="EW233" s="27">
        <v>7.3182578507417881</v>
      </c>
      <c r="EX233" s="27">
        <v>5.2105295212909049</v>
      </c>
      <c r="EY233" s="27">
        <v>25.416598285999999</v>
      </c>
      <c r="EZ233" s="27">
        <v>9.707494538668179</v>
      </c>
      <c r="FA233" s="27">
        <v>7.0814821133159649</v>
      </c>
      <c r="FB233" s="27">
        <v>5.0939752123817303</v>
      </c>
      <c r="FC233" s="27">
        <v>25.463957784999998</v>
      </c>
      <c r="FD233" s="27">
        <v>9.6828167229515483</v>
      </c>
      <c r="FE233" s="27">
        <v>7.0634799903276981</v>
      </c>
      <c r="FF233" s="27">
        <v>4.3729307393518688</v>
      </c>
      <c r="FG233" s="27">
        <v>25.478110562000001</v>
      </c>
      <c r="FH233" s="27">
        <v>9.3780071268595453</v>
      </c>
      <c r="FI233" s="27">
        <v>6.841125633691747</v>
      </c>
      <c r="FJ233" s="27">
        <v>3.8492117332121403</v>
      </c>
      <c r="FK233" s="27">
        <v>25.457434245000002</v>
      </c>
      <c r="FL233" s="27">
        <v>9.3692371837227491</v>
      </c>
      <c r="FM233" s="27">
        <v>6.8347280822730321</v>
      </c>
      <c r="FN233" s="27">
        <v>3.6708653621719805</v>
      </c>
      <c r="FO233" s="27">
        <v>25.408072828999998</v>
      </c>
      <c r="FP233" s="27">
        <v>9.3526615439645262</v>
      </c>
      <c r="FQ233" s="27">
        <v>6.8226363838438377</v>
      </c>
      <c r="FR233" s="27">
        <v>3.7193548138238306</v>
      </c>
      <c r="FS233" s="28">
        <v>25.213138419</v>
      </c>
      <c r="FT233" s="28">
        <v>10.059537278890913</v>
      </c>
      <c r="FU233" s="28">
        <v>7.3382923909915947</v>
      </c>
      <c r="FV233" s="28">
        <v>7.9435810171053323</v>
      </c>
      <c r="FW233" s="28">
        <v>25.090130879</v>
      </c>
      <c r="FX233" s="28">
        <v>10.059161490511789</v>
      </c>
      <c r="FY233" s="28">
        <v>7.3380182586009388</v>
      </c>
      <c r="FZ233" s="28">
        <v>7.368606726198573</v>
      </c>
      <c r="GA233" s="28">
        <v>25.146645673000002</v>
      </c>
      <c r="GB233" s="28">
        <v>10.058706832062592</v>
      </c>
      <c r="GC233" s="28">
        <v>7.3376865915922354</v>
      </c>
      <c r="GD233" s="28">
        <v>6.321299912788481</v>
      </c>
      <c r="GE233" s="28">
        <v>25.185318825</v>
      </c>
      <c r="GF233" s="28">
        <v>10.053896953552261</v>
      </c>
      <c r="GG233" s="28">
        <v>7.3341778521845056</v>
      </c>
      <c r="GH233" s="28">
        <v>6.081011313682227</v>
      </c>
      <c r="GI233" s="28">
        <v>25.221183421999999</v>
      </c>
      <c r="GJ233" s="28">
        <v>10.04895952033559</v>
      </c>
      <c r="GK233" s="28">
        <v>7.3305760633943837</v>
      </c>
      <c r="GL233" s="28">
        <v>5.8700941253384862</v>
      </c>
      <c r="GM233" s="28">
        <v>25.255420034</v>
      </c>
      <c r="GN233" s="28">
        <v>10.043915536441935</v>
      </c>
      <c r="GO233" s="28">
        <v>7.326896547368853</v>
      </c>
      <c r="GP233" s="28">
        <v>5.7285407912333977</v>
      </c>
      <c r="GQ233" s="28">
        <v>25.282508663999998</v>
      </c>
      <c r="GR233" s="28">
        <v>10.038759098454271</v>
      </c>
      <c r="GS233" s="28">
        <v>7.3231349976473874</v>
      </c>
      <c r="GT233" s="28">
        <v>5.5498427810713853</v>
      </c>
      <c r="GU233" s="28">
        <v>25.299417769999998</v>
      </c>
      <c r="GV233" s="28">
        <v>10.033510603637746</v>
      </c>
      <c r="GW233" s="28">
        <v>7.3193062937509286</v>
      </c>
      <c r="GX233" s="28">
        <v>5.3638383355180661</v>
      </c>
      <c r="GY233" s="28">
        <v>25.309912176000001</v>
      </c>
      <c r="GZ233" s="28">
        <v>10.02820011465213</v>
      </c>
      <c r="HA233" s="28">
        <v>7.3154323659712315</v>
      </c>
      <c r="HB233" s="28">
        <v>5.2068553389478254</v>
      </c>
      <c r="HC233" s="28">
        <v>25.314927853</v>
      </c>
      <c r="HD233" s="28">
        <v>9.7076284475130592</v>
      </c>
      <c r="HE233" s="28">
        <v>7.0815797979539585</v>
      </c>
      <c r="HF233" s="28">
        <v>5.0891045398959189</v>
      </c>
      <c r="HG233" s="28">
        <v>25.295643305999999</v>
      </c>
      <c r="HH233" s="28">
        <v>9.6787073749306121</v>
      </c>
      <c r="HI233" s="28">
        <v>7.0604822781588439</v>
      </c>
      <c r="HJ233" s="28">
        <v>4.3526025561923021</v>
      </c>
      <c r="HK233" s="28">
        <v>25.232799710000002</v>
      </c>
      <c r="HL233" s="28">
        <v>9.3909656618329311</v>
      </c>
      <c r="HM233" s="28">
        <v>6.8505787045395623</v>
      </c>
      <c r="HN233" s="28">
        <v>3.3145779128459978</v>
      </c>
      <c r="HO233" s="28">
        <v>25.128841475000002</v>
      </c>
      <c r="HP233" s="28">
        <v>9.3786784769945175</v>
      </c>
      <c r="HQ233" s="28">
        <v>6.8416153742683328</v>
      </c>
      <c r="HR233" s="28">
        <v>2.7464324927482728</v>
      </c>
      <c r="HS233" s="28">
        <v>24.993981187999999</v>
      </c>
      <c r="HT233" s="28">
        <v>9.1501263416317666</v>
      </c>
      <c r="HU233" s="28">
        <v>6.6748897735394817</v>
      </c>
      <c r="HV233" s="28">
        <v>2.4408116844196535</v>
      </c>
      <c r="HW233" s="29">
        <v>25.211457192000001</v>
      </c>
      <c r="HX233" s="29">
        <v>10.059561290094232</v>
      </c>
      <c r="HY233" s="29">
        <v>7.3383099068301201</v>
      </c>
      <c r="HZ233" s="29">
        <v>7.946991382398938</v>
      </c>
      <c r="IA233" s="29">
        <v>25.086652564000001</v>
      </c>
      <c r="IB233" s="29">
        <v>10.059265592419479</v>
      </c>
      <c r="IC233" s="29">
        <v>7.3380941994932387</v>
      </c>
      <c r="ID233" s="29">
        <v>7.3756785751508822</v>
      </c>
      <c r="IE233" s="29">
        <v>25.141247437000001</v>
      </c>
      <c r="IF233" s="29">
        <v>10.058736523636899</v>
      </c>
      <c r="IG233" s="29">
        <v>7.3377082511823097</v>
      </c>
      <c r="IH233" s="29">
        <v>6.3322604327593268</v>
      </c>
      <c r="II233" s="29">
        <v>25.177873222999999</v>
      </c>
      <c r="IJ233" s="29">
        <v>10.049991057981563</v>
      </c>
      <c r="IK233" s="29">
        <v>7.3313285557455332</v>
      </c>
      <c r="IL233" s="29">
        <v>6.0961580253963401</v>
      </c>
      <c r="IM233" s="29">
        <v>25.214809936999998</v>
      </c>
      <c r="IN233" s="29">
        <v>10.040525131478818</v>
      </c>
      <c r="IO233" s="29">
        <v>7.3244232941511909</v>
      </c>
      <c r="IP233" s="29">
        <v>5.878781788160758</v>
      </c>
      <c r="IQ233" s="29">
        <v>25.253068939000002</v>
      </c>
      <c r="IR233" s="29">
        <v>10.030159703682955</v>
      </c>
      <c r="IS233" s="29">
        <v>7.3168618588868295</v>
      </c>
      <c r="IT233" s="29">
        <v>5.7206906208822872</v>
      </c>
      <c r="IU233" s="29">
        <v>25.287033694999998</v>
      </c>
      <c r="IV233" s="29">
        <v>10.019215653180796</v>
      </c>
      <c r="IW233" s="29">
        <v>7.3088783264141037</v>
      </c>
      <c r="IX233" s="29">
        <v>5.5194679913152225</v>
      </c>
      <c r="IY233" s="29">
        <v>25.319515672000001</v>
      </c>
      <c r="IZ233" s="29">
        <v>10.007727751667156</v>
      </c>
      <c r="JA233" s="29">
        <v>7.3004980622002718</v>
      </c>
      <c r="JB233" s="29">
        <v>5.3017258310681399</v>
      </c>
      <c r="JC233" s="29">
        <v>25.343635828</v>
      </c>
      <c r="JD233" s="29">
        <v>9.9957391692114683</v>
      </c>
      <c r="JE233" s="29">
        <v>7.2917525582099483</v>
      </c>
      <c r="JF233" s="29">
        <v>5.1057618841673413</v>
      </c>
      <c r="JG233" s="29">
        <v>25.364951189999999</v>
      </c>
      <c r="JH233" s="29">
        <v>9.6777313471116919</v>
      </c>
      <c r="JI233" s="29">
        <v>7.0597702794536943</v>
      </c>
      <c r="JJ233" s="29">
        <v>4.942475116342095</v>
      </c>
      <c r="JK233" s="29">
        <v>25.446184057</v>
      </c>
      <c r="JL233" s="29">
        <v>9.6132823187901568</v>
      </c>
      <c r="JM233" s="29">
        <v>7.0127556105850619</v>
      </c>
      <c r="JN233" s="29">
        <v>3.1388012621566475</v>
      </c>
      <c r="JO233" s="29">
        <v>25.469047873000001</v>
      </c>
      <c r="JP233" s="29">
        <v>8.8871151568211673</v>
      </c>
      <c r="JQ233" s="29">
        <v>6.483026775994718</v>
      </c>
      <c r="JR233" s="29">
        <v>1.920484741913441</v>
      </c>
      <c r="JS233" s="29">
        <v>25.441721379000001</v>
      </c>
      <c r="JT233" s="29">
        <v>8.8687633370642072</v>
      </c>
      <c r="JU233" s="29">
        <v>6.4696393789853204</v>
      </c>
      <c r="JV233" s="29">
        <v>1.1526581360560826</v>
      </c>
      <c r="JW233" s="29">
        <v>25.373138011000002</v>
      </c>
      <c r="JX233" s="29">
        <v>8.7791217126871306</v>
      </c>
      <c r="JY233" s="29">
        <v>6.4042470620382188</v>
      </c>
      <c r="JZ233" s="29">
        <v>1.3315193255270152</v>
      </c>
    </row>
    <row r="234" spans="1:286" ht="15" thickBot="1" x14ac:dyDescent="0.35">
      <c r="A234" s="2"/>
      <c r="B234" s="74" t="s">
        <v>723</v>
      </c>
      <c r="C234" s="74" t="s">
        <v>551</v>
      </c>
      <c r="D234" s="74" t="s">
        <v>880</v>
      </c>
      <c r="E234" s="87">
        <v>380858</v>
      </c>
      <c r="F234" s="84">
        <v>405856</v>
      </c>
      <c r="G234" s="22">
        <v>34.265141925999998</v>
      </c>
      <c r="H234" s="22">
        <v>7.9935107588844234</v>
      </c>
      <c r="I234" s="22">
        <v>5.745093571613344</v>
      </c>
      <c r="J234" s="22">
        <v>6.7894852219637087</v>
      </c>
      <c r="K234" s="22">
        <v>34.166545925999998</v>
      </c>
      <c r="L234" s="22">
        <v>7.9865295708741924</v>
      </c>
      <c r="M234" s="22">
        <v>5.7400760543334401</v>
      </c>
      <c r="N234" s="22">
        <v>6.0241853658215661</v>
      </c>
      <c r="O234" s="22">
        <v>34.277756597</v>
      </c>
      <c r="P234" s="22">
        <v>7.977407546458922</v>
      </c>
      <c r="Q234" s="22">
        <v>5.7335198757769756</v>
      </c>
      <c r="R234" s="22">
        <v>4.8459346411692152</v>
      </c>
      <c r="S234" s="22">
        <v>34.398053947999998</v>
      </c>
      <c r="T234" s="22">
        <v>7.9523630685983093</v>
      </c>
      <c r="U234" s="22">
        <v>5.7155199164222577</v>
      </c>
      <c r="V234" s="22">
        <v>4.5481343024450069</v>
      </c>
      <c r="W234" s="22">
        <v>34.545426528999997</v>
      </c>
      <c r="X234" s="22">
        <v>7.9230380612832798</v>
      </c>
      <c r="Y234" s="22">
        <v>5.6944434562666446</v>
      </c>
      <c r="Z234" s="22">
        <v>4.2453175042611591</v>
      </c>
      <c r="AA234" s="22">
        <v>34.727471571000002</v>
      </c>
      <c r="AB234" s="22">
        <v>7.8894483557925366</v>
      </c>
      <c r="AC234" s="22">
        <v>5.6703018735618524</v>
      </c>
      <c r="AD234" s="22">
        <v>3.8801199783126812</v>
      </c>
      <c r="AE234" s="22">
        <v>34.929428250000001</v>
      </c>
      <c r="AF234" s="22">
        <v>7.8507676910433961</v>
      </c>
      <c r="AG234" s="22">
        <v>5.6425013181989883</v>
      </c>
      <c r="AH234" s="22">
        <v>3.3695521105863193</v>
      </c>
      <c r="AI234" s="22">
        <v>35.178548606999996</v>
      </c>
      <c r="AJ234" s="22">
        <v>7.8071269633281268</v>
      </c>
      <c r="AK234" s="22">
        <v>5.6111358679206038</v>
      </c>
      <c r="AL234" s="22">
        <v>2.8175019830356121</v>
      </c>
      <c r="AM234" s="22">
        <v>35.457381420000004</v>
      </c>
      <c r="AN234" s="22">
        <v>7.7599006961077031</v>
      </c>
      <c r="AO234" s="22">
        <v>5.5771934198019482</v>
      </c>
      <c r="AP234" s="22">
        <v>2.4289599518189142</v>
      </c>
      <c r="AQ234" s="22">
        <v>35.772719705</v>
      </c>
      <c r="AR234" s="22">
        <v>6.8033653715491091</v>
      </c>
      <c r="AS234" s="22">
        <v>4.8897126482229778</v>
      </c>
      <c r="AT234" s="22">
        <v>1.8113981859025792</v>
      </c>
      <c r="AU234" s="22">
        <v>37.397656409999996</v>
      </c>
      <c r="AV234" s="22">
        <v>6.4854753514703223</v>
      </c>
      <c r="AW234" s="22">
        <v>4.6612388316581077</v>
      </c>
      <c r="AX234" s="22">
        <v>-1.0458654747604186</v>
      </c>
      <c r="AY234" s="22">
        <v>33.758376946945305</v>
      </c>
      <c r="AZ234" s="22">
        <v>5.5580593623850563</v>
      </c>
      <c r="BA234" s="22">
        <v>3.9946866998325192</v>
      </c>
      <c r="BB234" s="22">
        <v>-3.6936641468734415</v>
      </c>
      <c r="BC234" s="22">
        <v>32.80364911709237</v>
      </c>
      <c r="BD234" s="22">
        <v>5.4008707048384199</v>
      </c>
      <c r="BE234" s="22">
        <v>3.8817121166685449</v>
      </c>
      <c r="BF234" s="22">
        <v>-4.8646228903888762</v>
      </c>
      <c r="BG234" s="22">
        <v>33.356581601445932</v>
      </c>
      <c r="BH234" s="22">
        <v>5.4919068223703151</v>
      </c>
      <c r="BI234" s="22">
        <v>3.9471415668054357</v>
      </c>
      <c r="BJ234" s="22">
        <v>-5.353718474081532</v>
      </c>
      <c r="BK234" s="25">
        <v>34.305260591999996</v>
      </c>
      <c r="BL234" s="25">
        <v>7.9961570522510117</v>
      </c>
      <c r="BM234" s="25">
        <v>5.7469955147604272</v>
      </c>
      <c r="BN234" s="25">
        <v>6.7013739168343527</v>
      </c>
      <c r="BO234" s="25">
        <v>34.233747602999998</v>
      </c>
      <c r="BP234" s="25">
        <v>7.9931689161777433</v>
      </c>
      <c r="BQ234" s="25">
        <v>5.7448478825292995</v>
      </c>
      <c r="BR234" s="25">
        <v>6.3640846096501029</v>
      </c>
      <c r="BS234" s="25">
        <v>34.303658233999997</v>
      </c>
      <c r="BT234" s="25">
        <v>7.9896542362747773</v>
      </c>
      <c r="BU234" s="25">
        <v>5.7423218128803208</v>
      </c>
      <c r="BV234" s="25">
        <v>5.7028435691762418</v>
      </c>
      <c r="BW234" s="25">
        <v>34.371697368</v>
      </c>
      <c r="BX234" s="25">
        <v>7.9818348814175923</v>
      </c>
      <c r="BY234" s="25">
        <v>5.7367018885843226</v>
      </c>
      <c r="BZ234" s="25">
        <v>5.4945840870836058</v>
      </c>
      <c r="CA234" s="25">
        <v>34.455632381999997</v>
      </c>
      <c r="CB234" s="25">
        <v>7.9732030101874498</v>
      </c>
      <c r="CC234" s="25">
        <v>5.73049799277294</v>
      </c>
      <c r="CD234" s="25">
        <v>5.2995329657444437</v>
      </c>
      <c r="CE234" s="25">
        <v>34.557048191</v>
      </c>
      <c r="CF234" s="25">
        <v>7.9637918950954907</v>
      </c>
      <c r="CG234" s="25">
        <v>5.723734039055052</v>
      </c>
      <c r="CH234" s="25">
        <v>5.0261100974200374</v>
      </c>
      <c r="CI234" s="25">
        <v>34.669336799999996</v>
      </c>
      <c r="CJ234" s="25">
        <v>7.953648974883567</v>
      </c>
      <c r="CK234" s="25">
        <v>5.7164441225884808</v>
      </c>
      <c r="CL234" s="25">
        <v>4.604018710560819</v>
      </c>
      <c r="CM234" s="25">
        <v>34.803335808</v>
      </c>
      <c r="CN234" s="25">
        <v>7.9426883197726283</v>
      </c>
      <c r="CO234" s="25">
        <v>5.7085664839490962</v>
      </c>
      <c r="CP234" s="25">
        <v>4.1462008017173879</v>
      </c>
      <c r="CQ234" s="25">
        <v>34.954392409</v>
      </c>
      <c r="CR234" s="25">
        <v>7.9312287542977948</v>
      </c>
      <c r="CS234" s="25">
        <v>5.7003302686078241</v>
      </c>
      <c r="CT234" s="25">
        <v>3.8342807591229118</v>
      </c>
      <c r="CU234" s="25">
        <v>35.124463008999996</v>
      </c>
      <c r="CV234" s="25">
        <v>7.4078502338353784</v>
      </c>
      <c r="CW234" s="25">
        <v>5.3241678208263972</v>
      </c>
      <c r="CX234" s="25">
        <v>3.3089629701306009</v>
      </c>
      <c r="CY234" s="25">
        <v>35.673732326999996</v>
      </c>
      <c r="CZ234" s="25">
        <v>7.3575703236951524</v>
      </c>
      <c r="DA234" s="25">
        <v>5.2880306594162052</v>
      </c>
      <c r="DB234" s="25">
        <v>1.2800528244865141</v>
      </c>
      <c r="DC234" s="25">
        <v>36.197914937999997</v>
      </c>
      <c r="DD234" s="25">
        <v>6.6906994733428924</v>
      </c>
      <c r="DE234" s="25">
        <v>4.808737448833253</v>
      </c>
      <c r="DF234" s="25">
        <v>-0.92348885175215401</v>
      </c>
      <c r="DG234" s="25">
        <v>36.728065690999998</v>
      </c>
      <c r="DH234" s="25">
        <v>6.7014805734549787</v>
      </c>
      <c r="DI234" s="25">
        <v>4.8164860377595922</v>
      </c>
      <c r="DJ234" s="25">
        <v>-2.7712335740280096</v>
      </c>
      <c r="DK234" s="25">
        <v>37.004279490000002</v>
      </c>
      <c r="DL234" s="25">
        <v>6.7133550542006928</v>
      </c>
      <c r="DM234" s="25">
        <v>4.8250204608755709</v>
      </c>
      <c r="DN234" s="25">
        <v>-3.3746364084611997</v>
      </c>
      <c r="DO234" s="27">
        <v>34.264268919000003</v>
      </c>
      <c r="DP234" s="27">
        <v>7.9940307765514103</v>
      </c>
      <c r="DQ234" s="27">
        <v>5.7454673185495597</v>
      </c>
      <c r="DR234" s="27">
        <v>6.7918379943638918</v>
      </c>
      <c r="DS234" s="27">
        <v>34.154820479000001</v>
      </c>
      <c r="DT234" s="27">
        <v>7.9887598602845964</v>
      </c>
      <c r="DU234" s="27">
        <v>5.7416790072462529</v>
      </c>
      <c r="DV234" s="27">
        <v>6.0671397324016425</v>
      </c>
      <c r="DW234" s="27">
        <v>34.248426301000002</v>
      </c>
      <c r="DX234" s="27">
        <v>7.9827041370405034</v>
      </c>
      <c r="DY234" s="27">
        <v>5.7373266397158229</v>
      </c>
      <c r="DZ234" s="27">
        <v>4.9511567795603568</v>
      </c>
      <c r="EA234" s="27">
        <v>34.349441487</v>
      </c>
      <c r="EB234" s="27">
        <v>7.9624364402505297</v>
      </c>
      <c r="EC234" s="27">
        <v>5.722759846969586</v>
      </c>
      <c r="ED234" s="27">
        <v>4.7267357641116661</v>
      </c>
      <c r="EE234" s="27">
        <v>34.473278135999998</v>
      </c>
      <c r="EF234" s="27">
        <v>7.9405180644478435</v>
      </c>
      <c r="EG234" s="27">
        <v>5.7070066787156666</v>
      </c>
      <c r="EH234" s="27">
        <v>4.490888007914787</v>
      </c>
      <c r="EI234" s="27">
        <v>34.620153053999999</v>
      </c>
      <c r="EJ234" s="27">
        <v>7.9171973888740386</v>
      </c>
      <c r="EK234" s="27">
        <v>5.690245650005493</v>
      </c>
      <c r="EL234" s="27">
        <v>4.2178892511496535</v>
      </c>
      <c r="EM234" s="27">
        <v>34.778489293999996</v>
      </c>
      <c r="EN234" s="27">
        <v>7.8923027493051308</v>
      </c>
      <c r="EO234" s="27">
        <v>5.6723533823812824</v>
      </c>
      <c r="EP234" s="27">
        <v>3.8074987154453126</v>
      </c>
      <c r="EQ234" s="27">
        <v>34.968422255</v>
      </c>
      <c r="ER234" s="27">
        <v>7.8661122596425228</v>
      </c>
      <c r="ES234" s="27">
        <v>5.6535297617799323</v>
      </c>
      <c r="ET234" s="27">
        <v>3.3803141206639964</v>
      </c>
      <c r="EU234" s="27">
        <v>35.182241308000002</v>
      </c>
      <c r="EV234" s="27">
        <v>7.8388988030406663</v>
      </c>
      <c r="EW234" s="27">
        <v>5.6339709146975112</v>
      </c>
      <c r="EX234" s="27">
        <v>3.1107050280863504</v>
      </c>
      <c r="EY234" s="27">
        <v>35.426156501000001</v>
      </c>
      <c r="EZ234" s="27">
        <v>7.2752716135327873</v>
      </c>
      <c r="FA234" s="27">
        <v>5.2288809559920431</v>
      </c>
      <c r="FB234" s="27">
        <v>2.6261711166509016</v>
      </c>
      <c r="FC234" s="27">
        <v>36.645610394000002</v>
      </c>
      <c r="FD234" s="27">
        <v>7.103604246169513</v>
      </c>
      <c r="FE234" s="27">
        <v>5.1055002390025308</v>
      </c>
      <c r="FF234" s="27">
        <v>0.42748210461207492</v>
      </c>
      <c r="FG234" s="27">
        <v>37.898934969999999</v>
      </c>
      <c r="FH234" s="27">
        <v>6.3867450556088201</v>
      </c>
      <c r="FI234" s="27">
        <v>4.5902794240602676</v>
      </c>
      <c r="FJ234" s="27">
        <v>-1.3403305904226634</v>
      </c>
      <c r="FK234" s="27">
        <v>38.428244001984233</v>
      </c>
      <c r="FL234" s="27">
        <v>6.3269173660486864</v>
      </c>
      <c r="FM234" s="27">
        <v>4.5472800855888229</v>
      </c>
      <c r="FN234" s="27">
        <v>-1.8658560792454821</v>
      </c>
      <c r="FO234" s="27">
        <v>38.120715066154276</v>
      </c>
      <c r="FP234" s="27">
        <v>6.2762850716205421</v>
      </c>
      <c r="FQ234" s="27">
        <v>4.5108896586525917</v>
      </c>
      <c r="FR234" s="27">
        <v>-1.7125175757179214</v>
      </c>
      <c r="FS234" s="28">
        <v>34.264368501999996</v>
      </c>
      <c r="FT234" s="28">
        <v>7.9935106871617458</v>
      </c>
      <c r="FU234" s="28">
        <v>5.7450935200648434</v>
      </c>
      <c r="FV234" s="28">
        <v>6.7895569648234293</v>
      </c>
      <c r="FW234" s="28">
        <v>34.159999145</v>
      </c>
      <c r="FX234" s="28">
        <v>7.9865292667540047</v>
      </c>
      <c r="FY234" s="28">
        <v>5.7400758357562731</v>
      </c>
      <c r="FZ234" s="28">
        <v>6.0419122684348778</v>
      </c>
      <c r="GA234" s="28">
        <v>34.28047617</v>
      </c>
      <c r="GB234" s="28">
        <v>7.9774069125746907</v>
      </c>
      <c r="GC234" s="28">
        <v>5.7335194201918975</v>
      </c>
      <c r="GD234" s="28">
        <v>4.9055599110855823</v>
      </c>
      <c r="GE234" s="28">
        <v>34.429601824000002</v>
      </c>
      <c r="GF234" s="28">
        <v>7.9512596582642239</v>
      </c>
      <c r="GG234" s="28">
        <v>5.7147268736894183</v>
      </c>
      <c r="GH234" s="28">
        <v>4.6669607746522281</v>
      </c>
      <c r="GI234" s="28">
        <v>34.629909726999998</v>
      </c>
      <c r="GJ234" s="28">
        <v>7.9207836353884984</v>
      </c>
      <c r="GK234" s="28">
        <v>5.6928231559872726</v>
      </c>
      <c r="GL234" s="28">
        <v>4.445293032391838</v>
      </c>
      <c r="GM234" s="28">
        <v>34.897203189999999</v>
      </c>
      <c r="GN234" s="28">
        <v>7.8860314040492163</v>
      </c>
      <c r="GO234" s="28">
        <v>5.6678460430654409</v>
      </c>
      <c r="GP234" s="28">
        <v>4.2137051137717627</v>
      </c>
      <c r="GQ234" s="28">
        <v>35.214524191000002</v>
      </c>
      <c r="GR234" s="28">
        <v>7.846154875228005</v>
      </c>
      <c r="GS234" s="28">
        <v>5.6391859966478686</v>
      </c>
      <c r="GT234" s="28">
        <v>3.8655776726347604</v>
      </c>
      <c r="GU234" s="28">
        <v>35.629745737</v>
      </c>
      <c r="GV234" s="28">
        <v>7.8013172063984273</v>
      </c>
      <c r="GW234" s="28">
        <v>5.6069602812233121</v>
      </c>
      <c r="GX234" s="28">
        <v>3.5101510198042511</v>
      </c>
      <c r="GY234" s="28">
        <v>36.116573895000002</v>
      </c>
      <c r="GZ234" s="28">
        <v>7.7528830521411862</v>
      </c>
      <c r="HA234" s="28">
        <v>5.5721497009084571</v>
      </c>
      <c r="HB234" s="28">
        <v>3.3614542398493441</v>
      </c>
      <c r="HC234" s="28">
        <v>36.688365951999998</v>
      </c>
      <c r="HD234" s="28">
        <v>7.1635877937896506</v>
      </c>
      <c r="HE234" s="28">
        <v>5.1486115957304861</v>
      </c>
      <c r="HF234" s="28">
        <v>3.0443312837738432</v>
      </c>
      <c r="HG234" s="28">
        <v>38.98577092</v>
      </c>
      <c r="HH234" s="28">
        <v>6.8399804985671233</v>
      </c>
      <c r="HI234" s="28">
        <v>4.9160286609488253</v>
      </c>
      <c r="HJ234" s="28">
        <v>1.3939124269582912</v>
      </c>
      <c r="HK234" s="28">
        <v>32.014533471723894</v>
      </c>
      <c r="HL234" s="28">
        <v>5.2709488307021797</v>
      </c>
      <c r="HM234" s="28">
        <v>3.7883347076142728</v>
      </c>
      <c r="HN234" s="28">
        <v>-6.7266314480168035</v>
      </c>
      <c r="HO234" s="28">
        <v>31.049570947492207</v>
      </c>
      <c r="HP234" s="28">
        <v>5.1120751087638991</v>
      </c>
      <c r="HQ234" s="28">
        <v>3.6741490354937434</v>
      </c>
      <c r="HR234" s="28">
        <v>-14.422658272458875</v>
      </c>
      <c r="HS234" s="28">
        <v>21.156819214092298</v>
      </c>
      <c r="HT234" s="28">
        <v>3.4833089664227534</v>
      </c>
      <c r="HU234" s="28">
        <v>2.5035227392039383</v>
      </c>
      <c r="HV234" s="28">
        <v>-20.376774527840794</v>
      </c>
      <c r="HW234" s="29">
        <v>34.232701573</v>
      </c>
      <c r="HX234" s="29">
        <v>7.9935255227373325</v>
      </c>
      <c r="HY234" s="29">
        <v>5.7451041826851252</v>
      </c>
      <c r="HZ234" s="29">
        <v>6.9060127509552842</v>
      </c>
      <c r="IA234" s="29">
        <v>34.097218339000001</v>
      </c>
      <c r="IB234" s="29">
        <v>7.9878926441501381</v>
      </c>
      <c r="IC234" s="29">
        <v>5.7410557219352603</v>
      </c>
      <c r="ID234" s="29">
        <v>6.2656542075340198</v>
      </c>
      <c r="IE234" s="29">
        <v>34.186046869999998</v>
      </c>
      <c r="IF234" s="29">
        <v>7.9809448394405491</v>
      </c>
      <c r="IG234" s="29">
        <v>5.7360621978908313</v>
      </c>
      <c r="IH234" s="29">
        <v>5.2291055222939491</v>
      </c>
      <c r="II234" s="29">
        <v>34.309445658000001</v>
      </c>
      <c r="IJ234" s="29">
        <v>7.9461459308619382</v>
      </c>
      <c r="IK234" s="29">
        <v>5.7110515371180375</v>
      </c>
      <c r="IL234" s="29">
        <v>5.0686233739117696</v>
      </c>
      <c r="IM234" s="29">
        <v>34.482010365000001</v>
      </c>
      <c r="IN234" s="29">
        <v>7.907883279105353</v>
      </c>
      <c r="IO234" s="29">
        <v>5.6835514159234402</v>
      </c>
      <c r="IP234" s="29">
        <v>4.9356397846540396</v>
      </c>
      <c r="IQ234" s="29">
        <v>34.725221748000003</v>
      </c>
      <c r="IR234" s="29">
        <v>7.8658727910421797</v>
      </c>
      <c r="IS234" s="29">
        <v>5.6533576509818193</v>
      </c>
      <c r="IT234" s="29">
        <v>4.7690978585189292</v>
      </c>
      <c r="IU234" s="29">
        <v>35.019845928999999</v>
      </c>
      <c r="IV234" s="29">
        <v>7.8205491776260994</v>
      </c>
      <c r="IW234" s="29">
        <v>5.620782677614879</v>
      </c>
      <c r="IX234" s="29">
        <v>4.4926737911069559</v>
      </c>
      <c r="IY234" s="29">
        <v>35.418975459000002</v>
      </c>
      <c r="IZ234" s="29">
        <v>7.7726096946820409</v>
      </c>
      <c r="JA234" s="29">
        <v>5.5863276273126985</v>
      </c>
      <c r="JB234" s="29">
        <v>4.2104451631293927</v>
      </c>
      <c r="JC234" s="29">
        <v>35.894438448999999</v>
      </c>
      <c r="JD234" s="29">
        <v>7.7222676632861811</v>
      </c>
      <c r="JE234" s="29">
        <v>5.5501458181329397</v>
      </c>
      <c r="JF234" s="29">
        <v>4.1180713017712947</v>
      </c>
      <c r="JG234" s="29">
        <v>36.479854386</v>
      </c>
      <c r="JH234" s="29">
        <v>7.1490850610154624</v>
      </c>
      <c r="JI234" s="29">
        <v>5.1381881961323552</v>
      </c>
      <c r="JJ234" s="29">
        <v>3.5281355977095465</v>
      </c>
      <c r="JK234" s="29">
        <v>39.415986220000001</v>
      </c>
      <c r="JL234" s="29">
        <v>6.8503711261738509</v>
      </c>
      <c r="JM234" s="29">
        <v>4.9234966095973069</v>
      </c>
      <c r="JN234" s="29">
        <v>-4.7709510652719409</v>
      </c>
      <c r="JO234" s="29">
        <v>27.649026078732845</v>
      </c>
      <c r="JP234" s="29">
        <v>4.5522013247036535</v>
      </c>
      <c r="JQ234" s="29">
        <v>3.271756723186622</v>
      </c>
      <c r="JR234" s="29">
        <v>-13.414527730679538</v>
      </c>
      <c r="JS234" s="29">
        <v>28.395792111976235</v>
      </c>
      <c r="JT234" s="29">
        <v>4.6751506581121465</v>
      </c>
      <c r="JU234" s="29">
        <v>3.3601228299331725</v>
      </c>
      <c r="JV234" s="29">
        <v>-20.074018070728513</v>
      </c>
      <c r="JW234" s="29">
        <v>21.655439646365444</v>
      </c>
      <c r="JX234" s="29">
        <v>3.5654030186998433</v>
      </c>
      <c r="JY234" s="29">
        <v>2.5625253509763182</v>
      </c>
      <c r="JZ234" s="29">
        <v>-20.189553326200993</v>
      </c>
    </row>
    <row r="235" spans="1:286" ht="15" thickBot="1" x14ac:dyDescent="0.35">
      <c r="A235" s="2"/>
      <c r="B235" s="74" t="s">
        <v>724</v>
      </c>
      <c r="C235" s="74" t="s">
        <v>462</v>
      </c>
      <c r="D235" s="74" t="s">
        <v>872</v>
      </c>
      <c r="E235" s="87">
        <v>384084</v>
      </c>
      <c r="F235" s="84">
        <v>385010</v>
      </c>
      <c r="G235" s="22">
        <v>31.327976138526314</v>
      </c>
      <c r="H235" s="22">
        <v>10.125653810248268</v>
      </c>
      <c r="I235" s="22">
        <v>7.2775067637186872</v>
      </c>
      <c r="J235" s="22">
        <v>24.294653293767642</v>
      </c>
      <c r="K235" s="22">
        <v>31.283884229526315</v>
      </c>
      <c r="L235" s="22">
        <v>10.120215955640875</v>
      </c>
      <c r="M235" s="22">
        <v>7.2735984705430541</v>
      </c>
      <c r="N235" s="22">
        <v>24.030281094942758</v>
      </c>
      <c r="O235" s="22">
        <v>31.368767527526316</v>
      </c>
      <c r="P235" s="22">
        <v>10.112998624117711</v>
      </c>
      <c r="Q235" s="22">
        <v>7.2684112322708296</v>
      </c>
      <c r="R235" s="22">
        <v>23.299265771652344</v>
      </c>
      <c r="S235" s="22">
        <v>31.458854459526314</v>
      </c>
      <c r="T235" s="22">
        <v>10.096322083359707</v>
      </c>
      <c r="U235" s="22">
        <v>7.2564254740732723</v>
      </c>
      <c r="V235" s="22">
        <v>23.095215653863502</v>
      </c>
      <c r="W235" s="22">
        <v>31.565595622526317</v>
      </c>
      <c r="X235" s="22">
        <v>10.076078807821194</v>
      </c>
      <c r="Y235" s="22">
        <v>7.2418762333613049</v>
      </c>
      <c r="Z235" s="22">
        <v>22.901512843756997</v>
      </c>
      <c r="AA235" s="22">
        <v>31.694584977526315</v>
      </c>
      <c r="AB235" s="22">
        <v>10.052295325236674</v>
      </c>
      <c r="AC235" s="22">
        <v>7.2247825761400346</v>
      </c>
      <c r="AD235" s="22">
        <v>22.68687947125467</v>
      </c>
      <c r="AE235" s="22">
        <v>31.835587536526315</v>
      </c>
      <c r="AF235" s="22">
        <v>10.024193110453645</v>
      </c>
      <c r="AG235" s="22">
        <v>7.2045849610534933</v>
      </c>
      <c r="AH235" s="22">
        <v>22.461871412328129</v>
      </c>
      <c r="AI235" s="22">
        <v>32.006752864526312</v>
      </c>
      <c r="AJ235" s="22">
        <v>9.9919335547246479</v>
      </c>
      <c r="AK235" s="22">
        <v>7.1813993831726135</v>
      </c>
      <c r="AL235" s="22">
        <v>22.207095944184914</v>
      </c>
      <c r="AM235" s="22">
        <v>32.193614732526314</v>
      </c>
      <c r="AN235" s="22">
        <v>9.9566310886334062</v>
      </c>
      <c r="AO235" s="22">
        <v>7.1560268057006349</v>
      </c>
      <c r="AP235" s="22">
        <v>21.934767616329296</v>
      </c>
      <c r="AQ235" s="22">
        <v>32.402801112526312</v>
      </c>
      <c r="AR235" s="22">
        <v>9.3987255300219488</v>
      </c>
      <c r="AS235" s="22">
        <v>6.7550490957771725</v>
      </c>
      <c r="AT235" s="22">
        <v>21.634452632488504</v>
      </c>
      <c r="AU235" s="22">
        <v>33.515309312526313</v>
      </c>
      <c r="AV235" s="22">
        <v>9.1525001484860393</v>
      </c>
      <c r="AW235" s="22">
        <v>6.5780820659826915</v>
      </c>
      <c r="AX235" s="22">
        <v>20.347953358361274</v>
      </c>
      <c r="AY235" s="22">
        <v>34.487874823526312</v>
      </c>
      <c r="AZ235" s="22">
        <v>8.6466824560436439</v>
      </c>
      <c r="BA235" s="22">
        <v>6.2145409310653159</v>
      </c>
      <c r="BB235" s="22">
        <v>18.786844342197043</v>
      </c>
      <c r="BC235" s="22">
        <v>35.009695766526313</v>
      </c>
      <c r="BD235" s="22">
        <v>10.6794166773238</v>
      </c>
      <c r="BE235" s="22">
        <v>7.6755070396672522</v>
      </c>
      <c r="BF235" s="22">
        <v>17.737631464367624</v>
      </c>
      <c r="BG235" s="22">
        <v>35.296801818526312</v>
      </c>
      <c r="BH235" s="22">
        <v>16.266439092911416</v>
      </c>
      <c r="BI235" s="22">
        <v>11.691010056108013</v>
      </c>
      <c r="BJ235" s="22">
        <v>17.067162530544543</v>
      </c>
      <c r="BK235" s="25">
        <v>31.347770356526315</v>
      </c>
      <c r="BL235" s="25">
        <v>10.12786841883733</v>
      </c>
      <c r="BM235" s="25">
        <v>7.2790984465164525</v>
      </c>
      <c r="BN235" s="25">
        <v>24.239993926396231</v>
      </c>
      <c r="BO235" s="25">
        <v>31.312918147526315</v>
      </c>
      <c r="BP235" s="25">
        <v>10.125813756829752</v>
      </c>
      <c r="BQ235" s="25">
        <v>7.2776217204760876</v>
      </c>
      <c r="BR235" s="25">
        <v>24.19675292127414</v>
      </c>
      <c r="BS235" s="25">
        <v>31.363375448526316</v>
      </c>
      <c r="BT235" s="25">
        <v>10.12339421491138</v>
      </c>
      <c r="BU235" s="25">
        <v>7.2758827480594892</v>
      </c>
      <c r="BV235" s="25">
        <v>23.826399847772414</v>
      </c>
      <c r="BW235" s="25">
        <v>31.411745874526314</v>
      </c>
      <c r="BX235" s="25">
        <v>10.118525869584172</v>
      </c>
      <c r="BY235" s="25">
        <v>7.2723837724169469</v>
      </c>
      <c r="BZ235" s="25">
        <v>23.731974433353706</v>
      </c>
      <c r="CA235" s="25">
        <v>31.469907109526314</v>
      </c>
      <c r="CB235" s="25">
        <v>10.113020853640318</v>
      </c>
      <c r="CC235" s="25">
        <v>7.2684272090664166</v>
      </c>
      <c r="CD235" s="25">
        <v>23.629353297493633</v>
      </c>
      <c r="CE235" s="25">
        <v>31.537918244526317</v>
      </c>
      <c r="CF235" s="25">
        <v>10.106938671239018</v>
      </c>
      <c r="CG235" s="25">
        <v>7.2640558248187324</v>
      </c>
      <c r="CH235" s="25">
        <v>23.505115769592326</v>
      </c>
      <c r="CI235" s="25">
        <v>31.611953127526316</v>
      </c>
      <c r="CJ235" s="25">
        <v>10.100221842203004</v>
      </c>
      <c r="CK235" s="25">
        <v>7.2592283075387254</v>
      </c>
      <c r="CL235" s="25">
        <v>23.363093134206213</v>
      </c>
      <c r="CM235" s="25">
        <v>31.699758178526316</v>
      </c>
      <c r="CN235" s="25">
        <v>10.092857623035087</v>
      </c>
      <c r="CO235" s="25">
        <v>7.2539354982240543</v>
      </c>
      <c r="CP235" s="25">
        <v>23.192722032119928</v>
      </c>
      <c r="CQ235" s="25">
        <v>31.796010239526314</v>
      </c>
      <c r="CR235" s="25">
        <v>10.085050240856633</v>
      </c>
      <c r="CS235" s="25">
        <v>7.2483241789279971</v>
      </c>
      <c r="CT235" s="25">
        <v>22.999811398899674</v>
      </c>
      <c r="CU235" s="25">
        <v>31.903964348526316</v>
      </c>
      <c r="CV235" s="25">
        <v>9.8135325188887563</v>
      </c>
      <c r="CW235" s="25">
        <v>7.0531790460684469</v>
      </c>
      <c r="CX235" s="25">
        <v>22.775628070159836</v>
      </c>
      <c r="CY235" s="25">
        <v>32.304485113526312</v>
      </c>
      <c r="CZ235" s="25">
        <v>9.7732288238387941</v>
      </c>
      <c r="DA235" s="25">
        <v>7.0242119868715296</v>
      </c>
      <c r="DB235" s="25">
        <v>21.525909959418083</v>
      </c>
      <c r="DC235" s="25">
        <v>32.716448322526318</v>
      </c>
      <c r="DD235" s="25">
        <v>9.4626699334927125</v>
      </c>
      <c r="DE235" s="25">
        <v>6.8010071975927255</v>
      </c>
      <c r="DF235" s="25">
        <v>20.44494826121614</v>
      </c>
      <c r="DG235" s="25">
        <v>33.135933223526315</v>
      </c>
      <c r="DH235" s="25">
        <v>11.175833170189533</v>
      </c>
      <c r="DI235" s="25">
        <v>8.0322913473428166</v>
      </c>
      <c r="DJ235" s="25">
        <v>19.507714897731695</v>
      </c>
      <c r="DK235" s="25">
        <v>33.357455117526314</v>
      </c>
      <c r="DL235" s="25">
        <v>15.602607479217369</v>
      </c>
      <c r="DM235" s="25">
        <v>11.213901204752736</v>
      </c>
      <c r="DN235" s="25">
        <v>19.233251141595332</v>
      </c>
      <c r="DO235" s="27">
        <v>31.327202899526316</v>
      </c>
      <c r="DP235" s="27">
        <v>10.126080879130509</v>
      </c>
      <c r="DQ235" s="27">
        <v>7.2778137065331796</v>
      </c>
      <c r="DR235" s="27">
        <v>24.295317500774971</v>
      </c>
      <c r="DS235" s="27">
        <v>31.273876242526313</v>
      </c>
      <c r="DT235" s="27">
        <v>10.122046738112509</v>
      </c>
      <c r="DU235" s="27">
        <v>7.2749142899528323</v>
      </c>
      <c r="DV235" s="27">
        <v>24.04193791695554</v>
      </c>
      <c r="DW235" s="27">
        <v>31.344538902526317</v>
      </c>
      <c r="DX235" s="27">
        <v>10.117351976332206</v>
      </c>
      <c r="DY235" s="27">
        <v>7.2715400722232433</v>
      </c>
      <c r="DZ235" s="27">
        <v>23.327074442066056</v>
      </c>
      <c r="EA235" s="27">
        <v>31.419850627526316</v>
      </c>
      <c r="EB235" s="27">
        <v>10.104617631924954</v>
      </c>
      <c r="EC235" s="27">
        <v>7.2623876481633287</v>
      </c>
      <c r="ED235" s="27">
        <v>23.140224715087363</v>
      </c>
      <c r="EE235" s="27">
        <v>31.509201364526316</v>
      </c>
      <c r="EF235" s="27">
        <v>10.090513975931408</v>
      </c>
      <c r="EG235" s="27">
        <v>7.2522510729051159</v>
      </c>
      <c r="EH235" s="27">
        <v>22.967210938802417</v>
      </c>
      <c r="EI235" s="27">
        <v>31.612656828526315</v>
      </c>
      <c r="EJ235" s="27">
        <v>10.075275025988274</v>
      </c>
      <c r="EK235" s="27">
        <v>7.241298539531825</v>
      </c>
      <c r="EL235" s="27">
        <v>22.782972475649572</v>
      </c>
      <c r="EM235" s="27">
        <v>31.722802600526315</v>
      </c>
      <c r="EN235" s="27">
        <v>10.058679719257443</v>
      </c>
      <c r="EO235" s="27">
        <v>7.2293711658290647</v>
      </c>
      <c r="EP235" s="27">
        <v>22.594204776193266</v>
      </c>
      <c r="EQ235" s="27">
        <v>31.852784495526315</v>
      </c>
      <c r="ER235" s="27">
        <v>10.041021053097813</v>
      </c>
      <c r="ES235" s="27">
        <v>7.2166795347676826</v>
      </c>
      <c r="ET235" s="27">
        <v>22.388141980833172</v>
      </c>
      <c r="EU235" s="27">
        <v>31.995595212526315</v>
      </c>
      <c r="EV235" s="27">
        <v>10.022487098396233</v>
      </c>
      <c r="EW235" s="27">
        <v>7.203358816597099</v>
      </c>
      <c r="EX235" s="27">
        <v>22.169583275213675</v>
      </c>
      <c r="EY235" s="27">
        <v>32.157470661526318</v>
      </c>
      <c r="EZ235" s="27">
        <v>9.7377088408360564</v>
      </c>
      <c r="FA235" s="27">
        <v>6.9986830757124325</v>
      </c>
      <c r="FB235" s="27">
        <v>21.928793879885085</v>
      </c>
      <c r="FC235" s="27">
        <v>32.993745378526313</v>
      </c>
      <c r="FD235" s="27">
        <v>9.614459325225317</v>
      </c>
      <c r="FE235" s="27">
        <v>6.910101222106654</v>
      </c>
      <c r="FF235" s="27">
        <v>20.958725509767831</v>
      </c>
      <c r="FG235" s="27">
        <v>33.712479303526315</v>
      </c>
      <c r="FH235" s="27">
        <v>9.2369209664038685</v>
      </c>
      <c r="FI235" s="27">
        <v>6.6387569700342066</v>
      </c>
      <c r="FJ235" s="27">
        <v>20.129162184977858</v>
      </c>
      <c r="FK235" s="27">
        <v>33.970293285526317</v>
      </c>
      <c r="FL235" s="27">
        <v>11.350730173225065</v>
      </c>
      <c r="FM235" s="27">
        <v>8.1579932670802844</v>
      </c>
      <c r="FN235" s="27">
        <v>19.769634976338274</v>
      </c>
      <c r="FO235" s="27">
        <v>34.033563696526315</v>
      </c>
      <c r="FP235" s="27">
        <v>16.986186646898084</v>
      </c>
      <c r="FQ235" s="27">
        <v>12.208306794715305</v>
      </c>
      <c r="FR235" s="27">
        <v>19.809779775945259</v>
      </c>
      <c r="FS235" s="28">
        <v>31.328051043526315</v>
      </c>
      <c r="FT235" s="28">
        <v>10.125653790213997</v>
      </c>
      <c r="FU235" s="28">
        <v>7.277506749319663</v>
      </c>
      <c r="FV235" s="28">
        <v>24.29432888923893</v>
      </c>
      <c r="FW235" s="28">
        <v>31.280809750526316</v>
      </c>
      <c r="FX235" s="28">
        <v>10.120215870695578</v>
      </c>
      <c r="FY235" s="28">
        <v>7.2735984094911963</v>
      </c>
      <c r="FZ235" s="28">
        <v>24.058388144222931</v>
      </c>
      <c r="GA235" s="28">
        <v>31.371303411526316</v>
      </c>
      <c r="GB235" s="28">
        <v>10.112998447215125</v>
      </c>
      <c r="GC235" s="28">
        <v>7.2684111051274565</v>
      </c>
      <c r="GD235" s="28">
        <v>23.357161355867696</v>
      </c>
      <c r="GE235" s="28">
        <v>31.478218967526317</v>
      </c>
      <c r="GF235" s="28">
        <v>10.095798737479956</v>
      </c>
      <c r="GG235" s="28">
        <v>7.256049335085013</v>
      </c>
      <c r="GH235" s="28">
        <v>23.184072329741284</v>
      </c>
      <c r="GI235" s="28">
        <v>31.615662865526314</v>
      </c>
      <c r="GJ235" s="28">
        <v>10.07501898484133</v>
      </c>
      <c r="GK235" s="28">
        <v>7.2411145177181622</v>
      </c>
      <c r="GL235" s="28">
        <v>23.021841863928113</v>
      </c>
      <c r="GM235" s="28">
        <v>31.793228029526315</v>
      </c>
      <c r="GN235" s="28">
        <v>10.050695849404713</v>
      </c>
      <c r="GO235" s="28">
        <v>7.2236330013665295</v>
      </c>
      <c r="GP235" s="28">
        <v>22.840773684310655</v>
      </c>
      <c r="GQ235" s="28">
        <v>31.931148524526314</v>
      </c>
      <c r="GR235" s="28">
        <v>10.022044785038991</v>
      </c>
      <c r="GS235" s="28">
        <v>7.2030409172782663</v>
      </c>
      <c r="GT235" s="28">
        <v>22.65055233530898</v>
      </c>
      <c r="GU235" s="28">
        <v>32.096649299526312</v>
      </c>
      <c r="GV235" s="28">
        <v>9.9892360818177419</v>
      </c>
      <c r="GW235" s="28">
        <v>7.179460656282199</v>
      </c>
      <c r="GX235" s="28">
        <v>22.429800244791977</v>
      </c>
      <c r="GY235" s="28">
        <v>32.272105911526317</v>
      </c>
      <c r="GZ235" s="28">
        <v>9.9533814490700951</v>
      </c>
      <c r="HA235" s="28">
        <v>7.1536912257623104</v>
      </c>
      <c r="HB235" s="28">
        <v>22.190967317724827</v>
      </c>
      <c r="HC235" s="28">
        <v>32.459273536526318</v>
      </c>
      <c r="HD235" s="28">
        <v>9.649991873440289</v>
      </c>
      <c r="HE235" s="28">
        <v>6.9356391641311879</v>
      </c>
      <c r="HF235" s="28">
        <v>21.923047276945113</v>
      </c>
      <c r="HG235" s="28">
        <v>33.299902049526317</v>
      </c>
      <c r="HH235" s="28">
        <v>9.4010945366242282</v>
      </c>
      <c r="HI235" s="28">
        <v>6.7567517474670735</v>
      </c>
      <c r="HJ235" s="28">
        <v>20.840865932564725</v>
      </c>
      <c r="HK235" s="28">
        <v>34.372594164526312</v>
      </c>
      <c r="HL235" s="28">
        <v>8.3714326528876786</v>
      </c>
      <c r="HM235" s="28">
        <v>6.016713477972619</v>
      </c>
      <c r="HN235" s="28">
        <v>16.364662675882116</v>
      </c>
      <c r="HO235" s="28">
        <v>35.021630835526317</v>
      </c>
      <c r="HP235" s="28">
        <v>10.403286881257371</v>
      </c>
      <c r="HQ235" s="28">
        <v>7.4770471183430773</v>
      </c>
      <c r="HR235" s="28">
        <v>11.888394539845898</v>
      </c>
      <c r="HS235" s="28">
        <v>35.356601930526317</v>
      </c>
      <c r="HT235" s="28">
        <v>15.244253761111876</v>
      </c>
      <c r="HU235" s="28">
        <v>10.956345331701165</v>
      </c>
      <c r="HV235" s="28">
        <v>8.3697571920812592</v>
      </c>
      <c r="HW235" s="29">
        <v>31.313056656526314</v>
      </c>
      <c r="HX235" s="29">
        <v>10.125372775430765</v>
      </c>
      <c r="HY235" s="29">
        <v>7.2773047784618798</v>
      </c>
      <c r="HZ235" s="29">
        <v>24.320219169861993</v>
      </c>
      <c r="IA235" s="29">
        <v>31.251054414526315</v>
      </c>
      <c r="IB235" s="29">
        <v>10.120775129562888</v>
      </c>
      <c r="IC235" s="29">
        <v>7.2740003598507288</v>
      </c>
      <c r="ID235" s="29">
        <v>24.109855380894416</v>
      </c>
      <c r="IE235" s="29">
        <v>31.326476061526314</v>
      </c>
      <c r="IF235" s="29">
        <v>10.115284551814923</v>
      </c>
      <c r="IG235" s="29">
        <v>7.2700541735158666</v>
      </c>
      <c r="IH235" s="29">
        <v>23.434825595011002</v>
      </c>
      <c r="II235" s="29">
        <v>31.421075881526313</v>
      </c>
      <c r="IJ235" s="29">
        <v>10.09446709344232</v>
      </c>
      <c r="IK235" s="29">
        <v>7.2550922562955966</v>
      </c>
      <c r="IL235" s="29">
        <v>23.283341890753384</v>
      </c>
      <c r="IM235" s="29">
        <v>31.543951876526314</v>
      </c>
      <c r="IN235" s="29">
        <v>10.071423456330425</v>
      </c>
      <c r="IO235" s="29">
        <v>7.2385303405827797</v>
      </c>
      <c r="IP235" s="29">
        <v>23.137826260056485</v>
      </c>
      <c r="IQ235" s="29">
        <v>31.652790231526314</v>
      </c>
      <c r="IR235" s="29">
        <v>10.046070057073567</v>
      </c>
      <c r="IS235" s="29">
        <v>7.2203083533380346</v>
      </c>
      <c r="IT235" s="29">
        <v>22.963034074613059</v>
      </c>
      <c r="IU235" s="29">
        <v>31.770196360526313</v>
      </c>
      <c r="IV235" s="29">
        <v>10.018461216985919</v>
      </c>
      <c r="IW235" s="29">
        <v>7.2004653363594242</v>
      </c>
      <c r="IX235" s="29">
        <v>22.773087446050269</v>
      </c>
      <c r="IY235" s="29">
        <v>31.918175674526317</v>
      </c>
      <c r="IZ235" s="29">
        <v>9.9891431467364313</v>
      </c>
      <c r="JA235" s="29">
        <v>7.1793938620094044</v>
      </c>
      <c r="JB235" s="29">
        <v>22.544642046652172</v>
      </c>
      <c r="JC235" s="29">
        <v>32.078011201526316</v>
      </c>
      <c r="JD235" s="29">
        <v>9.9582609635416262</v>
      </c>
      <c r="JE235" s="29">
        <v>7.1571982288887934</v>
      </c>
      <c r="JF235" s="29">
        <v>22.290058062047528</v>
      </c>
      <c r="JG235" s="29">
        <v>32.262293656526317</v>
      </c>
      <c r="JH235" s="29">
        <v>9.6644613051539263</v>
      </c>
      <c r="JI235" s="29">
        <v>6.946038629601416</v>
      </c>
      <c r="JJ235" s="29">
        <v>21.97372578597156</v>
      </c>
      <c r="JK235" s="29">
        <v>33.731599285526315</v>
      </c>
      <c r="JL235" s="29">
        <v>9.4729905443307842</v>
      </c>
      <c r="JM235" s="29">
        <v>6.808424823810971</v>
      </c>
      <c r="JN235" s="29">
        <v>18.114235654152679</v>
      </c>
      <c r="JO235" s="29">
        <v>34.761776739526312</v>
      </c>
      <c r="JP235" s="29">
        <v>8.4515129215771179</v>
      </c>
      <c r="JQ235" s="29">
        <v>6.0742687438299168</v>
      </c>
      <c r="JR235" s="29">
        <v>12.551723109155716</v>
      </c>
      <c r="JS235" s="29">
        <v>35.190405511526315</v>
      </c>
      <c r="JT235" s="29">
        <v>15.286293063569188</v>
      </c>
      <c r="JU235" s="29">
        <v>10.986559806115197</v>
      </c>
      <c r="JV235" s="29">
        <v>8.6090156407653637</v>
      </c>
      <c r="JW235" s="29">
        <v>35.089365566526311</v>
      </c>
      <c r="JX235" s="29">
        <v>15.603413788885776</v>
      </c>
      <c r="JY235" s="29">
        <v>11.214480715387353</v>
      </c>
      <c r="JZ235" s="29">
        <v>8.4566342855267322</v>
      </c>
    </row>
    <row r="236" spans="1:286" ht="15" thickBot="1" x14ac:dyDescent="0.35">
      <c r="A236" s="2"/>
      <c r="B236" s="74" t="s">
        <v>725</v>
      </c>
      <c r="C236" s="74" t="s">
        <v>526</v>
      </c>
      <c r="D236" s="74" t="s">
        <v>875</v>
      </c>
      <c r="E236" s="87">
        <v>352170</v>
      </c>
      <c r="F236" s="84">
        <v>422970</v>
      </c>
      <c r="G236" s="22">
        <v>24.484754900052632</v>
      </c>
      <c r="H236" s="22">
        <v>12.468489960393494</v>
      </c>
      <c r="I236" s="22">
        <v>8.9613492343856258</v>
      </c>
      <c r="J236" s="22">
        <v>10.975691643641131</v>
      </c>
      <c r="K236" s="22">
        <v>24.459777665052634</v>
      </c>
      <c r="L236" s="22">
        <v>12.461258204197572</v>
      </c>
      <c r="M236" s="22">
        <v>8.9561516288170715</v>
      </c>
      <c r="N236" s="22">
        <v>11.239853766461497</v>
      </c>
      <c r="O236" s="22">
        <v>24.547334313052634</v>
      </c>
      <c r="P236" s="22">
        <v>12.451666648469969</v>
      </c>
      <c r="Q236" s="22">
        <v>8.9492579888615396</v>
      </c>
      <c r="R236" s="22">
        <v>11.029628686879505</v>
      </c>
      <c r="S236" s="22">
        <v>24.645480560052633</v>
      </c>
      <c r="T236" s="22">
        <v>12.431175842461645</v>
      </c>
      <c r="U236" s="22">
        <v>8.9345308431271384</v>
      </c>
      <c r="V236" s="22">
        <v>10.804284250830875</v>
      </c>
      <c r="W236" s="22">
        <v>24.774004413052634</v>
      </c>
      <c r="X236" s="22">
        <v>12.40594308936465</v>
      </c>
      <c r="Y236" s="22">
        <v>8.9163955666529642</v>
      </c>
      <c r="Z236" s="22">
        <v>10.48088892360536</v>
      </c>
      <c r="AA236" s="22">
        <v>24.943815760052633</v>
      </c>
      <c r="AB236" s="22">
        <v>12.376013007696971</v>
      </c>
      <c r="AC236" s="22">
        <v>8.8948842276464166</v>
      </c>
      <c r="AD236" s="22">
        <v>10.22728283312717</v>
      </c>
      <c r="AE236" s="22">
        <v>25.132714292052633</v>
      </c>
      <c r="AF236" s="22">
        <v>12.340359409009109</v>
      </c>
      <c r="AG236" s="22">
        <v>8.8692592842635793</v>
      </c>
      <c r="AH236" s="22">
        <v>9.9555983031337192</v>
      </c>
      <c r="AI236" s="22">
        <v>25.333339409052634</v>
      </c>
      <c r="AJ236" s="22">
        <v>12.299212303923955</v>
      </c>
      <c r="AK236" s="22">
        <v>8.8396860496679448</v>
      </c>
      <c r="AL236" s="22">
        <v>9.6092430828001199</v>
      </c>
      <c r="AM236" s="22">
        <v>25.513571683052632</v>
      </c>
      <c r="AN236" s="22">
        <v>12.254039335779879</v>
      </c>
      <c r="AO236" s="22">
        <v>8.8072193480241427</v>
      </c>
      <c r="AP236" s="22">
        <v>9.2717088897807791</v>
      </c>
      <c r="AQ236" s="22">
        <v>25.718188801052634</v>
      </c>
      <c r="AR236" s="22">
        <v>11.911735250490517</v>
      </c>
      <c r="AS236" s="22">
        <v>8.5611986620887244</v>
      </c>
      <c r="AT236" s="22">
        <v>8.8912925681922523</v>
      </c>
      <c r="AU236" s="22">
        <v>26.748550443052633</v>
      </c>
      <c r="AV236" s="22">
        <v>11.594891843396484</v>
      </c>
      <c r="AW236" s="22">
        <v>8.3334770668834093</v>
      </c>
      <c r="AX236" s="22">
        <v>7.0063277905430112</v>
      </c>
      <c r="AY236" s="22">
        <v>27.624924409052632</v>
      </c>
      <c r="AZ236" s="22">
        <v>11.18030939260678</v>
      </c>
      <c r="BA236" s="22">
        <v>8.0355084965292178</v>
      </c>
      <c r="BB236" s="22">
        <v>5.0141792423059286</v>
      </c>
      <c r="BC236" s="22">
        <v>28.096895920052631</v>
      </c>
      <c r="BD236" s="22">
        <v>10.897509834107467</v>
      </c>
      <c r="BE236" s="22">
        <v>7.832254885619431</v>
      </c>
      <c r="BF236" s="22">
        <v>3.9906069375262412</v>
      </c>
      <c r="BG236" s="22">
        <v>28.344499610052633</v>
      </c>
      <c r="BH236" s="22">
        <v>10.746073631507423</v>
      </c>
      <c r="BI236" s="22">
        <v>7.723414705089235</v>
      </c>
      <c r="BJ236" s="22">
        <v>3.4837753609232784</v>
      </c>
      <c r="BK236" s="25">
        <v>24.500731601052632</v>
      </c>
      <c r="BL236" s="25">
        <v>12.471291617302484</v>
      </c>
      <c r="BM236" s="25">
        <v>8.9633628403696815</v>
      </c>
      <c r="BN236" s="25">
        <v>10.918899134111932</v>
      </c>
      <c r="BO236" s="25">
        <v>24.473280292052632</v>
      </c>
      <c r="BP236" s="25">
        <v>12.468488105019963</v>
      </c>
      <c r="BQ236" s="25">
        <v>8.9613479008921377</v>
      </c>
      <c r="BR236" s="25">
        <v>11.154913414307082</v>
      </c>
      <c r="BS236" s="25">
        <v>24.519074789052631</v>
      </c>
      <c r="BT236" s="25">
        <v>12.465254212791766</v>
      </c>
      <c r="BU236" s="25">
        <v>8.9590236388736173</v>
      </c>
      <c r="BV236" s="25">
        <v>11.055272730610124</v>
      </c>
      <c r="BW236" s="25">
        <v>24.564156592052633</v>
      </c>
      <c r="BX236" s="25">
        <v>12.459286253263588</v>
      </c>
      <c r="BY236" s="25">
        <v>8.9547343488538509</v>
      </c>
      <c r="BZ236" s="25">
        <v>10.939889047842488</v>
      </c>
      <c r="CA236" s="25">
        <v>24.626689314052634</v>
      </c>
      <c r="CB236" s="25">
        <v>12.452505497884422</v>
      </c>
      <c r="CC236" s="25">
        <v>8.9498608864523348</v>
      </c>
      <c r="CD236" s="25">
        <v>10.726496906682573</v>
      </c>
      <c r="CE236" s="25">
        <v>24.714313638052634</v>
      </c>
      <c r="CF236" s="25">
        <v>12.444993939098667</v>
      </c>
      <c r="CG236" s="25">
        <v>8.9444621812532628</v>
      </c>
      <c r="CH236" s="25">
        <v>10.579846374331126</v>
      </c>
      <c r="CI236" s="25">
        <v>24.813987338052634</v>
      </c>
      <c r="CJ236" s="25">
        <v>12.436675624593299</v>
      </c>
      <c r="CK236" s="25">
        <v>8.9384836448337879</v>
      </c>
      <c r="CL236" s="25">
        <v>10.398401558333543</v>
      </c>
      <c r="CM236" s="25">
        <v>24.928446511052634</v>
      </c>
      <c r="CN236" s="25">
        <v>12.427538595713559</v>
      </c>
      <c r="CO236" s="25">
        <v>8.9319166822732754</v>
      </c>
      <c r="CP236" s="25">
        <v>10.13926761802071</v>
      </c>
      <c r="CQ236" s="25">
        <v>25.058629773052633</v>
      </c>
      <c r="CR236" s="25">
        <v>12.417832237821983</v>
      </c>
      <c r="CS236" s="25">
        <v>8.9249405317420862</v>
      </c>
      <c r="CT236" s="25">
        <v>9.8748512730188338</v>
      </c>
      <c r="CU236" s="25">
        <v>25.213517280052635</v>
      </c>
      <c r="CV236" s="25">
        <v>12.214571863762163</v>
      </c>
      <c r="CW236" s="25">
        <v>8.7788532987854158</v>
      </c>
      <c r="CX236" s="25">
        <v>9.5562330707207366</v>
      </c>
      <c r="CY236" s="25">
        <v>25.558040738052632</v>
      </c>
      <c r="CZ236" s="25">
        <v>12.162424322322027</v>
      </c>
      <c r="DA236" s="25">
        <v>8.7413738339870246</v>
      </c>
      <c r="DB236" s="25">
        <v>8.3018083791401267</v>
      </c>
      <c r="DC236" s="25">
        <v>25.888770131052631</v>
      </c>
      <c r="DD236" s="25">
        <v>11.827193976845761</v>
      </c>
      <c r="DE236" s="25">
        <v>8.5004371841345385</v>
      </c>
      <c r="DF236" s="25">
        <v>6.9040674305742513</v>
      </c>
      <c r="DG236" s="25">
        <v>26.225781378052634</v>
      </c>
      <c r="DH236" s="25">
        <v>11.74910649660618</v>
      </c>
      <c r="DI236" s="25">
        <v>8.4443141745734049</v>
      </c>
      <c r="DJ236" s="25">
        <v>5.7988023741117942</v>
      </c>
      <c r="DK236" s="25">
        <v>26.405963080052633</v>
      </c>
      <c r="DL236" s="25">
        <v>11.643521452589548</v>
      </c>
      <c r="DM236" s="25">
        <v>8.3684281245090748</v>
      </c>
      <c r="DN236" s="25">
        <v>5.4828306537191835</v>
      </c>
      <c r="DO236" s="27">
        <v>24.484127077052634</v>
      </c>
      <c r="DP236" s="27">
        <v>12.469058400484881</v>
      </c>
      <c r="DQ236" s="27">
        <v>8.9617577834716755</v>
      </c>
      <c r="DR236" s="27">
        <v>10.977197415400084</v>
      </c>
      <c r="DS236" s="27">
        <v>24.442885786052635</v>
      </c>
      <c r="DT236" s="27">
        <v>12.463695210387801</v>
      </c>
      <c r="DU236" s="27">
        <v>8.9579031531497186</v>
      </c>
      <c r="DV236" s="27">
        <v>11.269962150843526</v>
      </c>
      <c r="DW236" s="27">
        <v>24.509354323052634</v>
      </c>
      <c r="DX236" s="27">
        <v>12.457460315478576</v>
      </c>
      <c r="DY236" s="27">
        <v>8.9534220114157375</v>
      </c>
      <c r="DZ236" s="27">
        <v>11.095382288547942</v>
      </c>
      <c r="EA236" s="27">
        <v>24.585260373052634</v>
      </c>
      <c r="EB236" s="27">
        <v>12.442212492358271</v>
      </c>
      <c r="EC236" s="27">
        <v>8.9424631007153046</v>
      </c>
      <c r="ED236" s="27">
        <v>10.903934842346317</v>
      </c>
      <c r="EE236" s="27">
        <v>24.687252365052633</v>
      </c>
      <c r="EF236" s="27">
        <v>12.425139361330324</v>
      </c>
      <c r="EG236" s="27">
        <v>8.9301923052820271</v>
      </c>
      <c r="EH236" s="27">
        <v>10.618303258673876</v>
      </c>
      <c r="EI236" s="27">
        <v>24.819455775052631</v>
      </c>
      <c r="EJ236" s="27">
        <v>12.406558123352811</v>
      </c>
      <c r="EK236" s="27">
        <v>8.9168376036900412</v>
      </c>
      <c r="EL236" s="27">
        <v>10.415006300453104</v>
      </c>
      <c r="EM236" s="27">
        <v>24.967433143052631</v>
      </c>
      <c r="EN236" s="27">
        <v>12.38618026393458</v>
      </c>
      <c r="EO236" s="27">
        <v>8.9021916348938159</v>
      </c>
      <c r="EP236" s="27">
        <v>10.194263851148406</v>
      </c>
      <c r="EQ236" s="27">
        <v>25.141562523052635</v>
      </c>
      <c r="ER236" s="27">
        <v>12.36440863673883</v>
      </c>
      <c r="ES236" s="27">
        <v>8.8865439377531263</v>
      </c>
      <c r="ET236" s="27">
        <v>9.9110112141609861</v>
      </c>
      <c r="EU236" s="27">
        <v>25.316397087052632</v>
      </c>
      <c r="EV236" s="27">
        <v>12.341482581345218</v>
      </c>
      <c r="EW236" s="27">
        <v>8.8700665303363806</v>
      </c>
      <c r="EX236" s="27">
        <v>9.6359695783342048</v>
      </c>
      <c r="EY236" s="27">
        <v>25.500787265052633</v>
      </c>
      <c r="EZ236" s="27">
        <v>12.124796762620555</v>
      </c>
      <c r="FA236" s="27">
        <v>8.7143301659571595</v>
      </c>
      <c r="FB236" s="27">
        <v>9.3181851863034026</v>
      </c>
      <c r="FC236" s="27">
        <v>26.278081694052631</v>
      </c>
      <c r="FD236" s="27">
        <v>11.971008814004351</v>
      </c>
      <c r="FE236" s="27">
        <v>8.6037997392601593</v>
      </c>
      <c r="FF236" s="27">
        <v>7.9988872600753993</v>
      </c>
      <c r="FG236" s="27">
        <v>27.055825447052634</v>
      </c>
      <c r="FH236" s="27">
        <v>11.54576921546462</v>
      </c>
      <c r="FI236" s="27">
        <v>8.2981716669828174</v>
      </c>
      <c r="FJ236" s="27">
        <v>6.8376815324333791</v>
      </c>
      <c r="FK236" s="27">
        <v>27.514010274052634</v>
      </c>
      <c r="FL236" s="27">
        <v>11.370639660496588</v>
      </c>
      <c r="FM236" s="27">
        <v>8.1723026075926022</v>
      </c>
      <c r="FN236" s="27">
        <v>6.4882816089668083</v>
      </c>
      <c r="FO236" s="27">
        <v>27.737872595052632</v>
      </c>
      <c r="FP236" s="27">
        <v>11.180321367120033</v>
      </c>
      <c r="FQ236" s="27">
        <v>8.0355171028476686</v>
      </c>
      <c r="FR236" s="27">
        <v>6.6426977166798125</v>
      </c>
      <c r="FS236" s="28">
        <v>24.489497202052632</v>
      </c>
      <c r="FT236" s="28">
        <v>12.468489860823185</v>
      </c>
      <c r="FU236" s="28">
        <v>8.9613491628224828</v>
      </c>
      <c r="FV236" s="28">
        <v>10.969361352384528</v>
      </c>
      <c r="FW236" s="28">
        <v>24.467409634052633</v>
      </c>
      <c r="FX236" s="28">
        <v>12.461257778269044</v>
      </c>
      <c r="FY236" s="28">
        <v>8.9561513226938523</v>
      </c>
      <c r="FZ236" s="28">
        <v>11.254334555031054</v>
      </c>
      <c r="GA236" s="28">
        <v>24.565617696052634</v>
      </c>
      <c r="GB236" s="28">
        <v>12.451665760551224</v>
      </c>
      <c r="GC236" s="28">
        <v>8.949257350696854</v>
      </c>
      <c r="GD236" s="28">
        <v>11.073883834540521</v>
      </c>
      <c r="GE236" s="28">
        <v>24.686670863052633</v>
      </c>
      <c r="GF236" s="28">
        <v>12.4302959478412</v>
      </c>
      <c r="GG236" s="28">
        <v>8.9338984455386328</v>
      </c>
      <c r="GH236" s="28">
        <v>10.886795031480453</v>
      </c>
      <c r="GI236" s="28">
        <v>24.854720598052634</v>
      </c>
      <c r="GJ236" s="28">
        <v>12.404118061736419</v>
      </c>
      <c r="GK236" s="28">
        <v>8.9150838833624508</v>
      </c>
      <c r="GL236" s="28">
        <v>10.60941960621556</v>
      </c>
      <c r="GM236" s="28">
        <v>25.031207253052635</v>
      </c>
      <c r="GN236" s="28">
        <v>12.37322706626861</v>
      </c>
      <c r="GO236" s="28">
        <v>8.8928819166877204</v>
      </c>
      <c r="GP236" s="28">
        <v>10.421722780002789</v>
      </c>
      <c r="GQ236" s="28">
        <v>25.185919422052635</v>
      </c>
      <c r="GR236" s="28">
        <v>12.336566853211837</v>
      </c>
      <c r="GS236" s="28">
        <v>8.8665334997380914</v>
      </c>
      <c r="GT236" s="28">
        <v>10.228147872309069</v>
      </c>
      <c r="GU236" s="28">
        <v>25.375404077052632</v>
      </c>
      <c r="GV236" s="28">
        <v>12.294411657632926</v>
      </c>
      <c r="GW236" s="28">
        <v>8.8362357306556731</v>
      </c>
      <c r="GX236" s="28">
        <v>9.973083377727054</v>
      </c>
      <c r="GY236" s="28">
        <v>25.589325057052633</v>
      </c>
      <c r="GZ236" s="28">
        <v>12.248215596734394</v>
      </c>
      <c r="HA236" s="28">
        <v>8.8030337121049325</v>
      </c>
      <c r="HB236" s="28">
        <v>9.7448709168405756</v>
      </c>
      <c r="HC236" s="28">
        <v>25.843117741052634</v>
      </c>
      <c r="HD236" s="28">
        <v>12.004790342199264</v>
      </c>
      <c r="HE236" s="28">
        <v>8.6280791887193562</v>
      </c>
      <c r="HF236" s="28">
        <v>9.5015497335052927</v>
      </c>
      <c r="HG236" s="28">
        <v>27.123586391052633</v>
      </c>
      <c r="HH236" s="28">
        <v>11.683273106730587</v>
      </c>
      <c r="HI236" s="28">
        <v>8.3969984210352724</v>
      </c>
      <c r="HJ236" s="28">
        <v>8.107074788975563</v>
      </c>
      <c r="HK236" s="28">
        <v>29.094714403052635</v>
      </c>
      <c r="HL236" s="28">
        <v>11.235222923695305</v>
      </c>
      <c r="HM236" s="28">
        <v>8.0749759325491972</v>
      </c>
      <c r="HN236" s="28">
        <v>2.6629968856234427</v>
      </c>
      <c r="HO236" s="28">
        <v>29.703460801052636</v>
      </c>
      <c r="HP236" s="28">
        <v>10.951313149453078</v>
      </c>
      <c r="HQ236" s="28">
        <v>7.8709243877252497</v>
      </c>
      <c r="HR236" s="28">
        <v>-2.085459692449195</v>
      </c>
      <c r="HS236" s="28">
        <v>29.512311008052635</v>
      </c>
      <c r="HT236" s="28">
        <v>10.711967204145033</v>
      </c>
      <c r="HU236" s="28">
        <v>7.6989017442012315</v>
      </c>
      <c r="HV236" s="28">
        <v>-5.7624426605347452</v>
      </c>
      <c r="HW236" s="29">
        <v>24.464418130052632</v>
      </c>
      <c r="HX236" s="29">
        <v>12.468112714931985</v>
      </c>
      <c r="HY236" s="29">
        <v>8.9610781006446185</v>
      </c>
      <c r="HZ236" s="29">
        <v>11.027624786431161</v>
      </c>
      <c r="IA236" s="29">
        <v>24.418281059052632</v>
      </c>
      <c r="IB236" s="29">
        <v>12.461988095243605</v>
      </c>
      <c r="IC236" s="29">
        <v>8.9566762158831352</v>
      </c>
      <c r="ID236" s="29">
        <v>11.368331833163911</v>
      </c>
      <c r="IE236" s="29">
        <v>24.492386112052632</v>
      </c>
      <c r="IF236" s="29">
        <v>12.454707120261148</v>
      </c>
      <c r="IG236" s="29">
        <v>8.9514432358036</v>
      </c>
      <c r="IH236" s="29">
        <v>11.241659356125865</v>
      </c>
      <c r="II236" s="29">
        <v>24.595805361052633</v>
      </c>
      <c r="IJ236" s="29">
        <v>12.430175059867722</v>
      </c>
      <c r="IK236" s="29">
        <v>8.9338115609718542</v>
      </c>
      <c r="IL236" s="29">
        <v>11.098236884169189</v>
      </c>
      <c r="IM236" s="29">
        <v>24.746189190052633</v>
      </c>
      <c r="IN236" s="29">
        <v>12.402711750503876</v>
      </c>
      <c r="IO236" s="29">
        <v>8.9140731397898865</v>
      </c>
      <c r="IP236" s="29">
        <v>10.862399022141169</v>
      </c>
      <c r="IQ236" s="29">
        <v>24.899373853052634</v>
      </c>
      <c r="IR236" s="29">
        <v>12.372270552194014</v>
      </c>
      <c r="IS236" s="29">
        <v>8.8921944511889084</v>
      </c>
      <c r="IT236" s="29">
        <v>10.695555280548952</v>
      </c>
      <c r="IU236" s="29">
        <v>25.040796541052632</v>
      </c>
      <c r="IV236" s="29">
        <v>12.338881775983827</v>
      </c>
      <c r="IW236" s="29">
        <v>8.8681972803142752</v>
      </c>
      <c r="IX236" s="29">
        <v>10.520351496753648</v>
      </c>
      <c r="IY236" s="29">
        <v>25.214549442052633</v>
      </c>
      <c r="IZ236" s="29">
        <v>12.30330192864435</v>
      </c>
      <c r="JA236" s="29">
        <v>8.8426253434776569</v>
      </c>
      <c r="JB236" s="29">
        <v>10.254722906297634</v>
      </c>
      <c r="JC236" s="29">
        <v>25.415517299052631</v>
      </c>
      <c r="JD236" s="29">
        <v>12.265708737770696</v>
      </c>
      <c r="JE236" s="29">
        <v>8.8156063770010533</v>
      </c>
      <c r="JF236" s="29">
        <v>10.011814181844922</v>
      </c>
      <c r="JG236" s="29">
        <v>25.785312619052632</v>
      </c>
      <c r="JH236" s="29">
        <v>12.05237559186255</v>
      </c>
      <c r="JI236" s="29">
        <v>8.6622796445879242</v>
      </c>
      <c r="JJ236" s="29">
        <v>9.4902906149634561</v>
      </c>
      <c r="JK236" s="29">
        <v>28.273696222052635</v>
      </c>
      <c r="JL236" s="29">
        <v>11.817631744798458</v>
      </c>
      <c r="JM236" s="29">
        <v>8.4935646196854098</v>
      </c>
      <c r="JN236" s="29">
        <v>4.1656995510825467</v>
      </c>
      <c r="JO236" s="29">
        <v>29.763633851052631</v>
      </c>
      <c r="JP236" s="29">
        <v>11.378844606964034</v>
      </c>
      <c r="JQ236" s="29">
        <v>8.1781996641710482</v>
      </c>
      <c r="JR236" s="29">
        <v>-1.4527875669814883</v>
      </c>
      <c r="JS236" s="29">
        <v>29.749915781052636</v>
      </c>
      <c r="JT236" s="29">
        <v>11.178828630114602</v>
      </c>
      <c r="JU236" s="29">
        <v>8.0344442433704355</v>
      </c>
      <c r="JV236" s="29">
        <v>-5.6173892200925337</v>
      </c>
      <c r="JW236" s="29">
        <v>29.430815031052632</v>
      </c>
      <c r="JX236" s="29">
        <v>11.031069732042805</v>
      </c>
      <c r="JY236" s="29">
        <v>7.9282470140094272</v>
      </c>
      <c r="JZ236" s="29">
        <v>-5.7461324412572736</v>
      </c>
    </row>
    <row r="237" spans="1:286" ht="15" thickBot="1" x14ac:dyDescent="0.35">
      <c r="A237" s="2"/>
      <c r="B237" s="74" t="s">
        <v>726</v>
      </c>
      <c r="C237" s="74" t="s">
        <v>699</v>
      </c>
      <c r="D237" s="74" t="s">
        <v>882</v>
      </c>
      <c r="E237" s="87">
        <v>384007</v>
      </c>
      <c r="F237" s="84">
        <v>395893</v>
      </c>
      <c r="G237" s="22">
        <v>34.012038171999997</v>
      </c>
      <c r="H237" s="22">
        <v>11.013956807242375</v>
      </c>
      <c r="I237" s="22">
        <v>8.0345281490132106</v>
      </c>
      <c r="J237" s="22">
        <v>11.323356323018773</v>
      </c>
      <c r="K237" s="22">
        <v>33.87203221</v>
      </c>
      <c r="L237" s="22">
        <v>10.614972744515082</v>
      </c>
      <c r="M237" s="22">
        <v>7.7434748301113085</v>
      </c>
      <c r="N237" s="22">
        <v>11.236276194488863</v>
      </c>
      <c r="O237" s="22">
        <v>33.981121588999997</v>
      </c>
      <c r="P237" s="22">
        <v>10.609525166492739</v>
      </c>
      <c r="Q237" s="22">
        <v>7.7395008977879423</v>
      </c>
      <c r="R237" s="22">
        <v>10.564314873815619</v>
      </c>
      <c r="S237" s="22">
        <v>34.072334720999997</v>
      </c>
      <c r="T237" s="22">
        <v>10.596516948562533</v>
      </c>
      <c r="U237" s="22">
        <v>7.7300115839148384</v>
      </c>
      <c r="V237" s="22">
        <v>8.291613904911042</v>
      </c>
      <c r="W237" s="22">
        <v>34.172826325999999</v>
      </c>
      <c r="X237" s="22">
        <v>10.580970358617872</v>
      </c>
      <c r="Y237" s="22">
        <v>7.7186705629976853</v>
      </c>
      <c r="Z237" s="22">
        <v>6.1037698564605201</v>
      </c>
      <c r="AA237" s="22">
        <v>34.286680148999999</v>
      </c>
      <c r="AB237" s="22">
        <v>10.562839086772048</v>
      </c>
      <c r="AC237" s="22">
        <v>7.7054440526188825</v>
      </c>
      <c r="AD237" s="22">
        <v>3.7648969249502677</v>
      </c>
      <c r="AE237" s="22">
        <v>34.400544277999998</v>
      </c>
      <c r="AF237" s="22">
        <v>10.541650243423417</v>
      </c>
      <c r="AG237" s="22">
        <v>7.6899870863978368</v>
      </c>
      <c r="AH237" s="22">
        <v>1.5535524086903081</v>
      </c>
      <c r="AI237" s="22">
        <v>34.519345485000002</v>
      </c>
      <c r="AJ237" s="22">
        <v>10.517409442226525</v>
      </c>
      <c r="AK237" s="22">
        <v>7.6723037594173826</v>
      </c>
      <c r="AL237" s="22">
        <v>-0.74026577231651913</v>
      </c>
      <c r="AM237" s="22">
        <v>34.643730824000002</v>
      </c>
      <c r="AN237" s="22">
        <v>10.49098475787827</v>
      </c>
      <c r="AO237" s="22">
        <v>7.6530273200831331</v>
      </c>
      <c r="AP237" s="22">
        <v>-1.9510835467128693</v>
      </c>
      <c r="AQ237" s="22">
        <v>34.783504151999999</v>
      </c>
      <c r="AR237" s="22">
        <v>8.6648229425223242</v>
      </c>
      <c r="AS237" s="22">
        <v>6.3208677005282059</v>
      </c>
      <c r="AT237" s="22">
        <v>-3.3189665330638363</v>
      </c>
      <c r="AU237" s="22">
        <v>35.530089365999999</v>
      </c>
      <c r="AV237" s="22">
        <v>8.4927596503069083</v>
      </c>
      <c r="AW237" s="22">
        <v>6.1953499244091281</v>
      </c>
      <c r="AX237" s="22">
        <v>-5.5927338867858509</v>
      </c>
      <c r="AY237" s="22">
        <v>36.048380105999996</v>
      </c>
      <c r="AZ237" s="22">
        <v>7.4181511929928394</v>
      </c>
      <c r="BA237" s="22">
        <v>5.4114380160402691</v>
      </c>
      <c r="BB237" s="22">
        <v>-7.4500463357066451</v>
      </c>
      <c r="BC237" s="22">
        <v>36.263323290999999</v>
      </c>
      <c r="BD237" s="22">
        <v>7.4404105090028798</v>
      </c>
      <c r="BE237" s="22">
        <v>5.4276758771641527</v>
      </c>
      <c r="BF237" s="22">
        <v>-8.576186036778779</v>
      </c>
      <c r="BG237" s="22">
        <v>36.379463520000002</v>
      </c>
      <c r="BH237" s="22">
        <v>7.309288488883074</v>
      </c>
      <c r="BI237" s="22">
        <v>5.332024189033751</v>
      </c>
      <c r="BJ237" s="22">
        <v>-9.4645358708384322</v>
      </c>
      <c r="BK237" s="25">
        <v>34.033529166000001</v>
      </c>
      <c r="BL237" s="25">
        <v>11.015163200555918</v>
      </c>
      <c r="BM237" s="25">
        <v>8.0354081961394233</v>
      </c>
      <c r="BN237" s="25">
        <v>11.261445724635383</v>
      </c>
      <c r="BO237" s="25">
        <v>33.912478802999999</v>
      </c>
      <c r="BP237" s="25">
        <v>10.618221908429391</v>
      </c>
      <c r="BQ237" s="25">
        <v>7.7458450499502947</v>
      </c>
      <c r="BR237" s="25">
        <v>11.312919144340382</v>
      </c>
      <c r="BS237" s="25">
        <v>33.963413152999998</v>
      </c>
      <c r="BT237" s="25">
        <v>10.615763026868835</v>
      </c>
      <c r="BU237" s="25">
        <v>7.7440513300856617</v>
      </c>
      <c r="BV237" s="25">
        <v>10.919677739452801</v>
      </c>
      <c r="BW237" s="25">
        <v>33.995892894999997</v>
      </c>
      <c r="BX237" s="25">
        <v>10.6113722638078</v>
      </c>
      <c r="BY237" s="25">
        <v>7.7408483295630575</v>
      </c>
      <c r="BZ237" s="25">
        <v>8.7509939857837082</v>
      </c>
      <c r="CA237" s="25">
        <v>34.039005774000003</v>
      </c>
      <c r="CB237" s="25">
        <v>10.606538137388998</v>
      </c>
      <c r="CC237" s="25">
        <v>7.7373219016436909</v>
      </c>
      <c r="CD237" s="25">
        <v>6.6495222955986968</v>
      </c>
      <c r="CE237" s="25">
        <v>34.100613828999997</v>
      </c>
      <c r="CF237" s="25">
        <v>10.601222252919445</v>
      </c>
      <c r="CG237" s="25">
        <v>7.7334440379335811</v>
      </c>
      <c r="CH237" s="25">
        <v>4.3918147034356458</v>
      </c>
      <c r="CI237" s="25">
        <v>34.165799026999998</v>
      </c>
      <c r="CJ237" s="25">
        <v>10.595514486646907</v>
      </c>
      <c r="CK237" s="25">
        <v>7.7292803019041703</v>
      </c>
      <c r="CL237" s="25">
        <v>2.2395965365677917</v>
      </c>
      <c r="CM237" s="25">
        <v>34.235712194000001</v>
      </c>
      <c r="CN237" s="25">
        <v>10.589308079514138</v>
      </c>
      <c r="CO237" s="25">
        <v>7.724752814309551</v>
      </c>
      <c r="CP237" s="25">
        <v>-4.493133682753836E-3</v>
      </c>
      <c r="CQ237" s="25">
        <v>34.313906697999997</v>
      </c>
      <c r="CR237" s="25">
        <v>10.582842339305524</v>
      </c>
      <c r="CS237" s="25">
        <v>7.7200361468466658</v>
      </c>
      <c r="CT237" s="25">
        <v>-1.1808828223451009</v>
      </c>
      <c r="CU237" s="25">
        <v>34.403868516000003</v>
      </c>
      <c r="CV237" s="25">
        <v>8.7907029978592437</v>
      </c>
      <c r="CW237" s="25">
        <v>6.4126954483307719</v>
      </c>
      <c r="CX237" s="25">
        <v>-2.5165190272833868</v>
      </c>
      <c r="CY237" s="25">
        <v>34.786772298000002</v>
      </c>
      <c r="CZ237" s="25">
        <v>8.7689423334258159</v>
      </c>
      <c r="DA237" s="25">
        <v>6.39682134658955</v>
      </c>
      <c r="DB237" s="25">
        <v>-4.3840449309292069</v>
      </c>
      <c r="DC237" s="25">
        <v>35.237552245000003</v>
      </c>
      <c r="DD237" s="25">
        <v>8.2518327129988034</v>
      </c>
      <c r="DE237" s="25">
        <v>6.0195970779493848</v>
      </c>
      <c r="DF237" s="25">
        <v>-5.59992375693394</v>
      </c>
      <c r="DG237" s="25">
        <v>35.462189256999999</v>
      </c>
      <c r="DH237" s="25">
        <v>8.3488705332611257</v>
      </c>
      <c r="DI237" s="25">
        <v>6.0903848168211994</v>
      </c>
      <c r="DJ237" s="25">
        <v>-6.5677187575168432</v>
      </c>
      <c r="DK237" s="25">
        <v>35.518872611999996</v>
      </c>
      <c r="DL237" s="25">
        <v>8.3118238871495098</v>
      </c>
      <c r="DM237" s="25">
        <v>6.0633598042648957</v>
      </c>
      <c r="DN237" s="25">
        <v>-6.8740619212099574</v>
      </c>
      <c r="DO237" s="27">
        <v>34.011832218000002</v>
      </c>
      <c r="DP237" s="27">
        <v>11.014255675723978</v>
      </c>
      <c r="DQ237" s="27">
        <v>8.0347461694095426</v>
      </c>
      <c r="DR237" s="27">
        <v>11.32431236195737</v>
      </c>
      <c r="DS237" s="27">
        <v>33.869316544</v>
      </c>
      <c r="DT237" s="27">
        <v>10.616253036340417</v>
      </c>
      <c r="DU237" s="27">
        <v>7.7444087851730217</v>
      </c>
      <c r="DV237" s="27">
        <v>11.256670317277271</v>
      </c>
      <c r="DW237" s="27">
        <v>33.974436677</v>
      </c>
      <c r="DX237" s="27">
        <v>10.612575384581806</v>
      </c>
      <c r="DY237" s="27">
        <v>7.7417259894172403</v>
      </c>
      <c r="DZ237" s="27">
        <v>10.608498270385734</v>
      </c>
      <c r="EA237" s="27">
        <v>34.061410260000002</v>
      </c>
      <c r="EB237" s="27">
        <v>10.602346324574649</v>
      </c>
      <c r="EC237" s="27">
        <v>7.7342640325561582</v>
      </c>
      <c r="ED237" s="27">
        <v>8.3578422372144345</v>
      </c>
      <c r="EE237" s="27">
        <v>34.156814460999996</v>
      </c>
      <c r="EF237" s="27">
        <v>10.5911565365416</v>
      </c>
      <c r="EG237" s="27">
        <v>7.7261012379759313</v>
      </c>
      <c r="EH237" s="27">
        <v>6.1933754997443202</v>
      </c>
      <c r="EI237" s="27">
        <v>34.263128301000002</v>
      </c>
      <c r="EJ237" s="27">
        <v>10.579122396042049</v>
      </c>
      <c r="EK237" s="27">
        <v>7.7173225000268912</v>
      </c>
      <c r="EL237" s="27">
        <v>3.8863805002030531</v>
      </c>
      <c r="EM237" s="27">
        <v>34.367752410000001</v>
      </c>
      <c r="EN237" s="27">
        <v>10.56618217695693</v>
      </c>
      <c r="EO237" s="27">
        <v>7.7078827903645637</v>
      </c>
      <c r="EP237" s="27">
        <v>1.705253540138294</v>
      </c>
      <c r="EQ237" s="27">
        <v>34.474111508</v>
      </c>
      <c r="ER237" s="27">
        <v>10.552444926105125</v>
      </c>
      <c r="ES237" s="27">
        <v>7.6978616571251166</v>
      </c>
      <c r="ET237" s="27">
        <v>-0.55213765145388649</v>
      </c>
      <c r="EU237" s="27">
        <v>34.584995130999999</v>
      </c>
      <c r="EV237" s="27">
        <v>10.538107532945725</v>
      </c>
      <c r="EW237" s="27">
        <v>7.687402728427764</v>
      </c>
      <c r="EX237" s="27">
        <v>-1.7284980484755366</v>
      </c>
      <c r="EY237" s="27">
        <v>34.710088386000002</v>
      </c>
      <c r="EZ237" s="27">
        <v>8.7331518947115416</v>
      </c>
      <c r="FA237" s="27">
        <v>6.3707127198400535</v>
      </c>
      <c r="FB237" s="27">
        <v>-3.0621003832503604</v>
      </c>
      <c r="FC237" s="27">
        <v>35.372748565999999</v>
      </c>
      <c r="FD237" s="27">
        <v>8.650208573557796</v>
      </c>
      <c r="FE237" s="27">
        <v>6.3102067218372095</v>
      </c>
      <c r="FF237" s="27">
        <v>-5.1754377849803603</v>
      </c>
      <c r="FG237" s="27">
        <v>35.857084030999999</v>
      </c>
      <c r="FH237" s="27">
        <v>8.0829621419266697</v>
      </c>
      <c r="FI237" s="27">
        <v>5.8964083474536535</v>
      </c>
      <c r="FJ237" s="27">
        <v>-6.3944077418770036</v>
      </c>
      <c r="FK237" s="27">
        <v>36.068579815999996</v>
      </c>
      <c r="FL237" s="27">
        <v>8.1631411542391916</v>
      </c>
      <c r="FM237" s="27">
        <v>5.9548978206429286</v>
      </c>
      <c r="FN237" s="27">
        <v>-6.9403850536587157</v>
      </c>
      <c r="FO237" s="27">
        <v>36.181395058</v>
      </c>
      <c r="FP237" s="27">
        <v>8.1205416926549869</v>
      </c>
      <c r="FQ237" s="27">
        <v>5.9238221065084744</v>
      </c>
      <c r="FR237" s="27">
        <v>-7.2460781311232552</v>
      </c>
      <c r="FS237" s="28">
        <v>34.014985787000001</v>
      </c>
      <c r="FT237" s="28">
        <v>11.013956795596611</v>
      </c>
      <c r="FU237" s="28">
        <v>8.0345281405177875</v>
      </c>
      <c r="FV237" s="28">
        <v>11.321724902906965</v>
      </c>
      <c r="FW237" s="28">
        <v>33.864179364000002</v>
      </c>
      <c r="FX237" s="28">
        <v>10.614972695168612</v>
      </c>
      <c r="FY237" s="28">
        <v>7.7434747941137454</v>
      </c>
      <c r="FZ237" s="28">
        <v>11.264430851799956</v>
      </c>
      <c r="GA237" s="28">
        <v>33.964372498000003</v>
      </c>
      <c r="GB237" s="28">
        <v>10.609525063654695</v>
      </c>
      <c r="GC237" s="28">
        <v>7.7395008227690214</v>
      </c>
      <c r="GD237" s="28">
        <v>10.631849165358773</v>
      </c>
      <c r="GE237" s="28">
        <v>34.050324664999998</v>
      </c>
      <c r="GF237" s="28">
        <v>10.596100312951066</v>
      </c>
      <c r="GG237" s="28">
        <v>7.7297076540368836</v>
      </c>
      <c r="GH237" s="28">
        <v>8.4050566511525524</v>
      </c>
      <c r="GI237" s="28">
        <v>34.150573125999998</v>
      </c>
      <c r="GJ237" s="28">
        <v>10.580129047078305</v>
      </c>
      <c r="GK237" s="28">
        <v>7.7180568379427363</v>
      </c>
      <c r="GL237" s="28">
        <v>6.2731246496410513</v>
      </c>
      <c r="GM237" s="28">
        <v>34.269289815999997</v>
      </c>
      <c r="GN237" s="28">
        <v>10.561571154461266</v>
      </c>
      <c r="GO237" s="28">
        <v>7.7045191136509601</v>
      </c>
      <c r="GP237" s="28">
        <v>4.0103553771307752</v>
      </c>
      <c r="GQ237" s="28">
        <v>34.398632638999999</v>
      </c>
      <c r="GR237" s="28">
        <v>10.539950062475073</v>
      </c>
      <c r="GS237" s="28">
        <v>7.6887468280667974</v>
      </c>
      <c r="GT237" s="28">
        <v>1.8670556712697284</v>
      </c>
      <c r="GU237" s="28">
        <v>34.558726417999999</v>
      </c>
      <c r="GV237" s="28">
        <v>10.515276830848228</v>
      </c>
      <c r="GW237" s="28">
        <v>7.6707480491082078</v>
      </c>
      <c r="GX237" s="28">
        <v>-0.37820760653371011</v>
      </c>
      <c r="GY237" s="28">
        <v>34.732520047999998</v>
      </c>
      <c r="GZ237" s="28">
        <v>10.48841786814336</v>
      </c>
      <c r="HA237" s="28">
        <v>7.6511548097590518</v>
      </c>
      <c r="HB237" s="28">
        <v>-1.5309233603986492</v>
      </c>
      <c r="HC237" s="28">
        <v>34.924815590999998</v>
      </c>
      <c r="HD237" s="28">
        <v>8.6706017440924477</v>
      </c>
      <c r="HE237" s="28">
        <v>6.3250832558182157</v>
      </c>
      <c r="HF237" s="28">
        <v>-2.8259524684573805</v>
      </c>
      <c r="HG237" s="28">
        <v>35.809030112999999</v>
      </c>
      <c r="HH237" s="28">
        <v>8.4964214456491192</v>
      </c>
      <c r="HI237" s="28">
        <v>6.1980211531299059</v>
      </c>
      <c r="HJ237" s="28">
        <v>-4.8200411132140992</v>
      </c>
      <c r="HK237" s="28">
        <v>36.408488966</v>
      </c>
      <c r="HL237" s="28">
        <v>7.3760872874505301</v>
      </c>
      <c r="HM237" s="28">
        <v>5.380752982582095</v>
      </c>
      <c r="HN237" s="28">
        <v>-8.9638646697479629</v>
      </c>
      <c r="HO237" s="28">
        <v>36.692426392000002</v>
      </c>
      <c r="HP237" s="28">
        <v>7.3976253392290232</v>
      </c>
      <c r="HQ237" s="28">
        <v>5.3964646914908698</v>
      </c>
      <c r="HR237" s="28">
        <v>-12.088522372991918</v>
      </c>
      <c r="HS237" s="28">
        <v>36.731865122999999</v>
      </c>
      <c r="HT237" s="28">
        <v>6.6252419944858465</v>
      </c>
      <c r="HU237" s="28">
        <v>4.8330217950117982</v>
      </c>
      <c r="HV237" s="28">
        <v>-14.316248205519258</v>
      </c>
      <c r="HW237" s="29">
        <v>33.998711950999997</v>
      </c>
      <c r="HX237" s="29">
        <v>11.014254603129082</v>
      </c>
      <c r="HY237" s="29">
        <v>8.0347453869664989</v>
      </c>
      <c r="HZ237" s="29">
        <v>11.377162033284382</v>
      </c>
      <c r="IA237" s="29">
        <v>33.832235597999997</v>
      </c>
      <c r="IB237" s="29">
        <v>10.616296475841585</v>
      </c>
      <c r="IC237" s="29">
        <v>7.7444404736843353</v>
      </c>
      <c r="ID237" s="29">
        <v>11.372909159688151</v>
      </c>
      <c r="IE237" s="29">
        <v>33.91662161</v>
      </c>
      <c r="IF237" s="29">
        <v>10.612465642569846</v>
      </c>
      <c r="IG237" s="29">
        <v>7.7416459341473987</v>
      </c>
      <c r="IH237" s="29">
        <v>10.794578566516588</v>
      </c>
      <c r="II237" s="29">
        <v>33.990795312000003</v>
      </c>
      <c r="IJ237" s="29">
        <v>10.596055317062193</v>
      </c>
      <c r="IK237" s="29">
        <v>7.7296748301624074</v>
      </c>
      <c r="IL237" s="29">
        <v>8.6079709056930653</v>
      </c>
      <c r="IM237" s="29">
        <v>34.084593882999997</v>
      </c>
      <c r="IN237" s="29">
        <v>10.578041936501965</v>
      </c>
      <c r="IO237" s="29">
        <v>7.7165343198351035</v>
      </c>
      <c r="IP237" s="29">
        <v>6.5097472303687169</v>
      </c>
      <c r="IQ237" s="29">
        <v>34.213629376</v>
      </c>
      <c r="IR237" s="29">
        <v>10.558355804130688</v>
      </c>
      <c r="IS237" s="29">
        <v>7.702173560350535</v>
      </c>
      <c r="IT237" s="29">
        <v>4.2507890057444158</v>
      </c>
      <c r="IU237" s="29">
        <v>34.351866551999997</v>
      </c>
      <c r="IV237" s="29">
        <v>10.537034115541847</v>
      </c>
      <c r="IW237" s="29">
        <v>7.6866196853762947</v>
      </c>
      <c r="IX237" s="29">
        <v>2.113401741645383</v>
      </c>
      <c r="IY237" s="29">
        <v>34.511214967999997</v>
      </c>
      <c r="IZ237" s="29">
        <v>10.514472541005173</v>
      </c>
      <c r="JA237" s="29">
        <v>7.6701613308654286</v>
      </c>
      <c r="JB237" s="29">
        <v>-0.10963153219020683</v>
      </c>
      <c r="JC237" s="29">
        <v>34.689667047</v>
      </c>
      <c r="JD237" s="29">
        <v>10.490773502082334</v>
      </c>
      <c r="JE237" s="29">
        <v>7.6528732119212082</v>
      </c>
      <c r="JF237" s="29">
        <v>-1.2517618926213849</v>
      </c>
      <c r="JG237" s="29">
        <v>34.971663673999998</v>
      </c>
      <c r="JH237" s="29">
        <v>8.6806736342669772</v>
      </c>
      <c r="JI237" s="29">
        <v>6.3324305594745924</v>
      </c>
      <c r="JJ237" s="29">
        <v>-2.6902656006134933</v>
      </c>
      <c r="JK237" s="29">
        <v>36.115184188000001</v>
      </c>
      <c r="JL237" s="29">
        <v>8.5467842178927</v>
      </c>
      <c r="JM237" s="29">
        <v>6.2347600943056438</v>
      </c>
      <c r="JN237" s="29">
        <v>-7.9383826235015249</v>
      </c>
      <c r="JO237" s="29">
        <v>36.80965818</v>
      </c>
      <c r="JP237" s="29">
        <v>7.0952669655116765</v>
      </c>
      <c r="JQ237" s="29">
        <v>5.1758984674500725</v>
      </c>
      <c r="JR237" s="29">
        <v>-11.920147924474321</v>
      </c>
      <c r="JS237" s="29">
        <v>37.066394379999998</v>
      </c>
      <c r="JT237" s="29">
        <v>7.2001657023303514</v>
      </c>
      <c r="JU237" s="29">
        <v>5.2524206355060956</v>
      </c>
      <c r="JV237" s="29">
        <v>-14.280567309400126</v>
      </c>
      <c r="JW237" s="29">
        <v>37.140893259999999</v>
      </c>
      <c r="JX237" s="29">
        <v>6.8335122636459795</v>
      </c>
      <c r="JY237" s="29">
        <v>4.9849520567202257</v>
      </c>
      <c r="JZ237" s="29">
        <v>-14.074316257229881</v>
      </c>
    </row>
    <row r="238" spans="1:286" ht="15" thickBot="1" x14ac:dyDescent="0.35">
      <c r="A238" s="2"/>
      <c r="B238" s="74" t="s">
        <v>727</v>
      </c>
      <c r="C238" s="74" t="s">
        <v>484</v>
      </c>
      <c r="D238" s="74" t="s">
        <v>876</v>
      </c>
      <c r="E238" s="87">
        <v>397437</v>
      </c>
      <c r="F238" s="84">
        <v>401979</v>
      </c>
      <c r="G238" s="22">
        <v>25.376763525729725</v>
      </c>
      <c r="H238" s="22">
        <v>4.1780906209703454</v>
      </c>
      <c r="I238" s="22">
        <v>3.0028759943152536</v>
      </c>
      <c r="J238" s="22">
        <v>15.451403318338196</v>
      </c>
      <c r="K238" s="22">
        <v>25.321675715816284</v>
      </c>
      <c r="L238" s="22">
        <v>4.1690208331033558</v>
      </c>
      <c r="M238" s="22">
        <v>2.9963573591945556</v>
      </c>
      <c r="N238" s="22">
        <v>15.499676688180813</v>
      </c>
      <c r="O238" s="22">
        <v>25.249929442100431</v>
      </c>
      <c r="P238" s="22">
        <v>4.1572083561892752</v>
      </c>
      <c r="Q238" s="22">
        <v>2.9878674994532037</v>
      </c>
      <c r="R238" s="22">
        <v>15.336108928781679</v>
      </c>
      <c r="S238" s="22">
        <v>25.098952582799047</v>
      </c>
      <c r="T238" s="22">
        <v>4.1323511674783857</v>
      </c>
      <c r="U238" s="22">
        <v>2.9700021484980446</v>
      </c>
      <c r="V238" s="22">
        <v>15.101096017160968</v>
      </c>
      <c r="W238" s="22">
        <v>24.913763729464286</v>
      </c>
      <c r="X238" s="22">
        <v>4.1018612348105838</v>
      </c>
      <c r="Y238" s="22">
        <v>2.9480884335544548</v>
      </c>
      <c r="Z238" s="22">
        <v>14.911947833417598</v>
      </c>
      <c r="AA238" s="22">
        <v>24.693946046597915</v>
      </c>
      <c r="AB238" s="22">
        <v>4.0656699293993874</v>
      </c>
      <c r="AC238" s="22">
        <v>2.9220770297623142</v>
      </c>
      <c r="AD238" s="22">
        <v>14.618833136618505</v>
      </c>
      <c r="AE238" s="22">
        <v>24.432715462453256</v>
      </c>
      <c r="AF238" s="22">
        <v>4.0226603055591053</v>
      </c>
      <c r="AG238" s="22">
        <v>2.8911651662650799</v>
      </c>
      <c r="AH238" s="22">
        <v>14.26715375128709</v>
      </c>
      <c r="AI238" s="22">
        <v>24.130578550491688</v>
      </c>
      <c r="AJ238" s="22">
        <v>3.9729157667476196</v>
      </c>
      <c r="AK238" s="22">
        <v>2.8554127867701129</v>
      </c>
      <c r="AL238" s="22">
        <v>13.850667167219781</v>
      </c>
      <c r="AM238" s="22">
        <v>23.798927796244282</v>
      </c>
      <c r="AN238" s="22">
        <v>3.9183119988418382</v>
      </c>
      <c r="AO238" s="22">
        <v>2.8161679836486928</v>
      </c>
      <c r="AP238" s="22">
        <v>13.464166094627634</v>
      </c>
      <c r="AQ238" s="22">
        <v>21.556126579939072</v>
      </c>
      <c r="AR238" s="22">
        <v>3.5490518795581201</v>
      </c>
      <c r="AS238" s="22">
        <v>2.550773465327417</v>
      </c>
      <c r="AT238" s="22">
        <v>12.971167350219025</v>
      </c>
      <c r="AU238" s="22">
        <v>19.292006051056575</v>
      </c>
      <c r="AV238" s="22">
        <v>3.1762816980147126</v>
      </c>
      <c r="AW238" s="22">
        <v>2.2828561961483045</v>
      </c>
      <c r="AX238" s="22">
        <v>10.635794238926351</v>
      </c>
      <c r="AY238" s="22">
        <v>13.430568864643451</v>
      </c>
      <c r="AZ238" s="22">
        <v>2.2112407577415669</v>
      </c>
      <c r="BA238" s="22">
        <v>1.5892622710829303</v>
      </c>
      <c r="BB238" s="22">
        <v>8.7400857186239591</v>
      </c>
      <c r="BC238" s="22">
        <v>14.115739317177651</v>
      </c>
      <c r="BD238" s="22">
        <v>2.3240488484422044</v>
      </c>
      <c r="BE238" s="22">
        <v>1.6703396670181121</v>
      </c>
      <c r="BF238" s="22">
        <v>8.015743240156624</v>
      </c>
      <c r="BG238" s="22">
        <v>13.200503667543332</v>
      </c>
      <c r="BH238" s="22">
        <v>2.1733622772473504</v>
      </c>
      <c r="BI238" s="22">
        <v>1.5620382613387844</v>
      </c>
      <c r="BJ238" s="22">
        <v>7.8629165960941663</v>
      </c>
      <c r="BK238" s="25">
        <v>25.391871737529769</v>
      </c>
      <c r="BL238" s="25">
        <v>4.1805780728456572</v>
      </c>
      <c r="BM238" s="25">
        <v>3.0046637749550262</v>
      </c>
      <c r="BN238" s="25">
        <v>15.395585185089471</v>
      </c>
      <c r="BO238" s="25">
        <v>25.363983437722371</v>
      </c>
      <c r="BP238" s="25">
        <v>4.1759864769259503</v>
      </c>
      <c r="BQ238" s="25">
        <v>3.0013637045607462</v>
      </c>
      <c r="BR238" s="25">
        <v>15.431038774668561</v>
      </c>
      <c r="BS238" s="25">
        <v>25.333009513373991</v>
      </c>
      <c r="BT238" s="25">
        <v>4.1708868564529373</v>
      </c>
      <c r="BU238" s="25">
        <v>2.9976985069171938</v>
      </c>
      <c r="BV238" s="25">
        <v>15.321721889035155</v>
      </c>
      <c r="BW238" s="25">
        <v>25.282950794292518</v>
      </c>
      <c r="BX238" s="25">
        <v>4.1626450700454614</v>
      </c>
      <c r="BY238" s="25">
        <v>2.9917749727484844</v>
      </c>
      <c r="BZ238" s="25">
        <v>15.134461608381068</v>
      </c>
      <c r="CA238" s="25">
        <v>25.227392112869484</v>
      </c>
      <c r="CB238" s="25">
        <v>4.1534977567747324</v>
      </c>
      <c r="CC238" s="25">
        <v>2.9852006185936735</v>
      </c>
      <c r="CD238" s="25">
        <v>14.99815040651472</v>
      </c>
      <c r="CE238" s="25">
        <v>25.16617780056378</v>
      </c>
      <c r="CF238" s="25">
        <v>4.1434192870024038</v>
      </c>
      <c r="CG238" s="25">
        <v>2.977957023927043</v>
      </c>
      <c r="CH238" s="25">
        <v>14.767187570843815</v>
      </c>
      <c r="CI238" s="25">
        <v>25.099750133252154</v>
      </c>
      <c r="CJ238" s="25">
        <v>4.1324824780793019</v>
      </c>
      <c r="CK238" s="25">
        <v>2.9700965240123791</v>
      </c>
      <c r="CL238" s="25">
        <v>14.483976430978728</v>
      </c>
      <c r="CM238" s="25">
        <v>25.027204408386211</v>
      </c>
      <c r="CN238" s="25">
        <v>4.120538377629039</v>
      </c>
      <c r="CO238" s="25">
        <v>2.9615120638439554</v>
      </c>
      <c r="CP238" s="25">
        <v>14.210494094358555</v>
      </c>
      <c r="CQ238" s="25">
        <v>24.951064020209273</v>
      </c>
      <c r="CR238" s="25">
        <v>4.108002443273322</v>
      </c>
      <c r="CS238" s="25">
        <v>2.9525022409946957</v>
      </c>
      <c r="CT238" s="25">
        <v>13.913694939313141</v>
      </c>
      <c r="CU238" s="25">
        <v>24.60048748830928</v>
      </c>
      <c r="CV238" s="25">
        <v>4.0502826903829048</v>
      </c>
      <c r="CW238" s="25">
        <v>2.9110179181122526</v>
      </c>
      <c r="CX238" s="25">
        <v>13.522036207458537</v>
      </c>
      <c r="CY238" s="25">
        <v>24.219699261623408</v>
      </c>
      <c r="CZ238" s="25">
        <v>3.9875888123050687</v>
      </c>
      <c r="DA238" s="25">
        <v>2.8659585935189678</v>
      </c>
      <c r="DB238" s="25">
        <v>11.885233610816567</v>
      </c>
      <c r="DC238" s="25">
        <v>20.262260232657308</v>
      </c>
      <c r="DD238" s="25">
        <v>3.3360266509908119</v>
      </c>
      <c r="DE238" s="25">
        <v>2.3976680391699241</v>
      </c>
      <c r="DF238" s="25">
        <v>10.114909620103532</v>
      </c>
      <c r="DG238" s="25">
        <v>20.689820389963849</v>
      </c>
      <c r="DH238" s="25">
        <v>3.4064211708172598</v>
      </c>
      <c r="DI238" s="25">
        <v>2.4482619666106591</v>
      </c>
      <c r="DJ238" s="25">
        <v>8.5607212859185395</v>
      </c>
      <c r="DK238" s="25">
        <v>21.020687555961029</v>
      </c>
      <c r="DL238" s="25">
        <v>3.4608959268923689</v>
      </c>
      <c r="DM238" s="25">
        <v>2.4874140463891807</v>
      </c>
      <c r="DN238" s="25">
        <v>7.9457468672517919</v>
      </c>
      <c r="DO238" s="27">
        <v>25.380784677694454</v>
      </c>
      <c r="DP238" s="27">
        <v>4.1787526729807336</v>
      </c>
      <c r="DQ238" s="27">
        <v>3.0033518241306729</v>
      </c>
      <c r="DR238" s="27">
        <v>15.453516965274737</v>
      </c>
      <c r="DS238" s="27">
        <v>25.338901058227801</v>
      </c>
      <c r="DT238" s="27">
        <v>4.1718568543910823</v>
      </c>
      <c r="DU238" s="27">
        <v>2.9983956635342306</v>
      </c>
      <c r="DV238" s="27">
        <v>15.534034063065157</v>
      </c>
      <c r="DW238" s="27">
        <v>25.290970727919241</v>
      </c>
      <c r="DX238" s="27">
        <v>4.1639654909664605</v>
      </c>
      <c r="DY238" s="27">
        <v>2.9927239852629945</v>
      </c>
      <c r="DZ238" s="27">
        <v>15.413182266377888</v>
      </c>
      <c r="EA238" s="27">
        <v>25.177396541463192</v>
      </c>
      <c r="EB238" s="27">
        <v>4.1452663671504855</v>
      </c>
      <c r="EC238" s="27">
        <v>2.9792845567977788</v>
      </c>
      <c r="ED238" s="27">
        <v>15.219172492388216</v>
      </c>
      <c r="EE238" s="27">
        <v>25.05085697825038</v>
      </c>
      <c r="EF238" s="27">
        <v>4.1244325929103187</v>
      </c>
      <c r="EG238" s="27">
        <v>2.9643109130422371</v>
      </c>
      <c r="EH238" s="27">
        <v>15.074024909672337</v>
      </c>
      <c r="EI238" s="27">
        <v>24.913132867214067</v>
      </c>
      <c r="EJ238" s="27">
        <v>4.1017573681513033</v>
      </c>
      <c r="EK238" s="27">
        <v>2.9480137825413348</v>
      </c>
      <c r="EL238" s="27">
        <v>14.84263098870081</v>
      </c>
      <c r="EM238" s="27">
        <v>24.76298275754904</v>
      </c>
      <c r="EN238" s="27">
        <v>4.0770362974642147</v>
      </c>
      <c r="EO238" s="27">
        <v>2.9302462622899932</v>
      </c>
      <c r="EP238" s="27">
        <v>14.571296335093702</v>
      </c>
      <c r="EQ238" s="27">
        <v>24.602310582996488</v>
      </c>
      <c r="ER238" s="27">
        <v>4.0505828490223639</v>
      </c>
      <c r="ES238" s="27">
        <v>2.911233648036442</v>
      </c>
      <c r="ET238" s="27">
        <v>14.304174051504125</v>
      </c>
      <c r="EU238" s="27">
        <v>24.433466790195311</v>
      </c>
      <c r="EV238" s="27">
        <v>4.0227840059430875</v>
      </c>
      <c r="EW238" s="27">
        <v>2.8912540721666615</v>
      </c>
      <c r="EX238" s="27">
        <v>14.015670940889674</v>
      </c>
      <c r="EY238" s="27">
        <v>23.961571420965292</v>
      </c>
      <c r="EZ238" s="27">
        <v>3.9450900315219513</v>
      </c>
      <c r="FA238" s="27">
        <v>2.835413882985224</v>
      </c>
      <c r="FB238" s="27">
        <v>13.622188951265546</v>
      </c>
      <c r="FC238" s="27">
        <v>22.898063702038375</v>
      </c>
      <c r="FD238" s="27">
        <v>3.7699915946675864</v>
      </c>
      <c r="FE238" s="27">
        <v>2.7095671887960058</v>
      </c>
      <c r="FF238" s="27">
        <v>11.74817935133836</v>
      </c>
      <c r="FG238" s="27">
        <v>18.437292652729052</v>
      </c>
      <c r="FH238" s="27">
        <v>3.0355596540255658</v>
      </c>
      <c r="FI238" s="27">
        <v>2.1817164923694903</v>
      </c>
      <c r="FJ238" s="27">
        <v>10.311284420036994</v>
      </c>
      <c r="FK238" s="27">
        <v>19.902343965162071</v>
      </c>
      <c r="FL238" s="27">
        <v>3.2767691818485463</v>
      </c>
      <c r="FM238" s="27">
        <v>2.3550785293402261</v>
      </c>
      <c r="FN238" s="27">
        <v>9.8735496305690411</v>
      </c>
      <c r="FO238" s="27">
        <v>19.528616439908891</v>
      </c>
      <c r="FP238" s="27">
        <v>3.2152377944249455</v>
      </c>
      <c r="FQ238" s="27">
        <v>2.3108547096691412</v>
      </c>
      <c r="FR238" s="27">
        <v>10.012295514531679</v>
      </c>
      <c r="FS238" s="28">
        <v>25.376763174064273</v>
      </c>
      <c r="FT238" s="28">
        <v>4.1780905630713105</v>
      </c>
      <c r="FU238" s="28">
        <v>3.0028759527020772</v>
      </c>
      <c r="FV238" s="28">
        <v>15.447503743699251</v>
      </c>
      <c r="FW238" s="28">
        <v>25.321674230060214</v>
      </c>
      <c r="FX238" s="28">
        <v>4.1690205884849476</v>
      </c>
      <c r="FY238" s="28">
        <v>2.9963571833824889</v>
      </c>
      <c r="FZ238" s="28">
        <v>15.508024302621417</v>
      </c>
      <c r="GA238" s="28">
        <v>25.249926341603729</v>
      </c>
      <c r="GB238" s="28">
        <v>4.1572078457161332</v>
      </c>
      <c r="GC238" s="28">
        <v>2.9878671325661057</v>
      </c>
      <c r="GD238" s="28">
        <v>15.370296589090376</v>
      </c>
      <c r="GE238" s="28">
        <v>25.093960621266937</v>
      </c>
      <c r="GF238" s="28">
        <v>4.1315292790749885</v>
      </c>
      <c r="GG238" s="28">
        <v>2.9694114411198509</v>
      </c>
      <c r="GH238" s="28">
        <v>15.176355366964081</v>
      </c>
      <c r="GI238" s="28">
        <v>24.903541210523599</v>
      </c>
      <c r="GJ238" s="28">
        <v>4.1001781750119823</v>
      </c>
      <c r="GK238" s="28">
        <v>2.9468787853383893</v>
      </c>
      <c r="GL238" s="28">
        <v>15.045647018074924</v>
      </c>
      <c r="GM238" s="28">
        <v>24.678435295899277</v>
      </c>
      <c r="GN238" s="28">
        <v>4.0631162025637142</v>
      </c>
      <c r="GO238" s="28">
        <v>2.9202416160036004</v>
      </c>
      <c r="GP238" s="28">
        <v>14.846708927273964</v>
      </c>
      <c r="GQ238" s="28">
        <v>24.411749443778834</v>
      </c>
      <c r="GR238" s="28">
        <v>4.0192084104467174</v>
      </c>
      <c r="GS238" s="28">
        <v>2.8886842212812978</v>
      </c>
      <c r="GT238" s="28">
        <v>14.617181665996004</v>
      </c>
      <c r="GU238" s="28">
        <v>24.104151853791105</v>
      </c>
      <c r="GV238" s="28">
        <v>3.9685648126349728</v>
      </c>
      <c r="GW238" s="28">
        <v>2.8522856703807129</v>
      </c>
      <c r="GX238" s="28">
        <v>14.391195347718936</v>
      </c>
      <c r="GY238" s="28">
        <v>23.766985589695718</v>
      </c>
      <c r="GZ238" s="28">
        <v>3.9130529580875537</v>
      </c>
      <c r="HA238" s="28">
        <v>2.8123882075100655</v>
      </c>
      <c r="HB238" s="28">
        <v>14.189002218819715</v>
      </c>
      <c r="HC238" s="28">
        <v>23.133557734946145</v>
      </c>
      <c r="HD238" s="28">
        <v>3.8087638915835758</v>
      </c>
      <c r="HE238" s="28">
        <v>2.7374336020013867</v>
      </c>
      <c r="HF238" s="28">
        <v>13.928355891986159</v>
      </c>
      <c r="HG238" s="28">
        <v>20.843473731845073</v>
      </c>
      <c r="HH238" s="28">
        <v>3.4317190219771918</v>
      </c>
      <c r="HI238" s="28">
        <v>2.4664440303444222</v>
      </c>
      <c r="HJ238" s="28">
        <v>12.454609832407503</v>
      </c>
      <c r="HK238" s="28">
        <v>9.9759022516065627</v>
      </c>
      <c r="HL238" s="28">
        <v>1.6424562411551964</v>
      </c>
      <c r="HM238" s="28">
        <v>1.1804656398603304</v>
      </c>
      <c r="HN238" s="28">
        <v>5.21083255417674</v>
      </c>
      <c r="HO238" s="28">
        <v>10.653646935983883</v>
      </c>
      <c r="HP238" s="28">
        <v>1.7540417357490332</v>
      </c>
      <c r="HQ238" s="28">
        <v>1.2606643319010995</v>
      </c>
      <c r="HR238" s="28">
        <v>-0.97011026049564464</v>
      </c>
      <c r="HS238" s="28">
        <v>1.4885491816039553</v>
      </c>
      <c r="HT238" s="28">
        <v>0.24507827281468628</v>
      </c>
      <c r="HU238" s="28">
        <v>0.17614258017040016</v>
      </c>
      <c r="HV238" s="28">
        <v>-5.6791390397965884</v>
      </c>
      <c r="HW238" s="29">
        <v>25.379070677363618</v>
      </c>
      <c r="HX238" s="29">
        <v>4.1784704758952245</v>
      </c>
      <c r="HY238" s="29">
        <v>3.0031490035289634</v>
      </c>
      <c r="HZ238" s="29">
        <v>15.523292919370512</v>
      </c>
      <c r="IA238" s="29">
        <v>25.336227114670066</v>
      </c>
      <c r="IB238" s="29">
        <v>4.1714166099726695</v>
      </c>
      <c r="IC238" s="29">
        <v>2.9980792512024714</v>
      </c>
      <c r="ID238" s="29">
        <v>15.65656244190723</v>
      </c>
      <c r="IE238" s="29">
        <v>25.284956029584137</v>
      </c>
      <c r="IF238" s="29">
        <v>4.1629752167466458</v>
      </c>
      <c r="IG238" s="29">
        <v>2.9920122556830893</v>
      </c>
      <c r="IH238" s="29">
        <v>15.591337180379627</v>
      </c>
      <c r="II238" s="29">
        <v>25.108893233978169</v>
      </c>
      <c r="IJ238" s="29">
        <v>4.1339878198992395</v>
      </c>
      <c r="IK238" s="29">
        <v>2.9711784428179793</v>
      </c>
      <c r="IL238" s="29">
        <v>15.452682328608001</v>
      </c>
      <c r="IM238" s="29">
        <v>24.911641053733739</v>
      </c>
      <c r="IN238" s="29">
        <v>4.1015117524365943</v>
      </c>
      <c r="IO238" s="29">
        <v>2.9478372536910924</v>
      </c>
      <c r="IP238" s="29">
        <v>15.379589306777175</v>
      </c>
      <c r="IQ238" s="29">
        <v>24.692546014147581</v>
      </c>
      <c r="IR238" s="29">
        <v>4.0654394247314505</v>
      </c>
      <c r="IS238" s="29">
        <v>2.9219113615189185</v>
      </c>
      <c r="IT238" s="29">
        <v>15.214832962166284</v>
      </c>
      <c r="IU238" s="29">
        <v>24.451844368687947</v>
      </c>
      <c r="IV238" s="29">
        <v>4.0258097341159642</v>
      </c>
      <c r="IW238" s="29">
        <v>2.8934287225799511</v>
      </c>
      <c r="IX238" s="29">
        <v>15.026741839710857</v>
      </c>
      <c r="IY238" s="29">
        <v>24.194955901192269</v>
      </c>
      <c r="IZ238" s="29">
        <v>3.9835150066740308</v>
      </c>
      <c r="JA238" s="29">
        <v>2.8630306692002492</v>
      </c>
      <c r="JB238" s="29">
        <v>14.81064452750768</v>
      </c>
      <c r="JC238" s="29">
        <v>23.923200040931352</v>
      </c>
      <c r="JD238" s="29">
        <v>3.9387724763746621</v>
      </c>
      <c r="JE238" s="29">
        <v>2.8308733317105963</v>
      </c>
      <c r="JF238" s="29">
        <v>14.646526574116965</v>
      </c>
      <c r="JG238" s="29">
        <v>23.423279623837708</v>
      </c>
      <c r="JH238" s="29">
        <v>3.856464391509042</v>
      </c>
      <c r="JI238" s="29">
        <v>2.7717168905026193</v>
      </c>
      <c r="JJ238" s="29">
        <v>14.139565164232247</v>
      </c>
      <c r="JK238" s="29">
        <v>21.835849777220535</v>
      </c>
      <c r="JL238" s="29">
        <v>3.5951061711483199</v>
      </c>
      <c r="JM238" s="29">
        <v>2.5838735914848741</v>
      </c>
      <c r="JN238" s="29">
        <v>7.2887646144840659</v>
      </c>
      <c r="JO238" s="29">
        <v>10.017270355207971</v>
      </c>
      <c r="JP238" s="29">
        <v>1.6492671839883568</v>
      </c>
      <c r="JQ238" s="29">
        <v>1.1853607985794108</v>
      </c>
      <c r="JR238" s="29">
        <v>0.26479449495361251</v>
      </c>
      <c r="JS238" s="29">
        <v>9.6810003986524187</v>
      </c>
      <c r="JT238" s="29">
        <v>1.5939028996431783</v>
      </c>
      <c r="JU238" s="29">
        <v>1.1455693973187151</v>
      </c>
      <c r="JV238" s="29">
        <v>-4.8010481847233422</v>
      </c>
      <c r="JW238" s="29">
        <v>3.8893787122685275</v>
      </c>
      <c r="JX238" s="29">
        <v>0.64035654911843498</v>
      </c>
      <c r="JY238" s="29">
        <v>0.4602368602296415</v>
      </c>
      <c r="JZ238" s="29">
        <v>-4.6938855898281702</v>
      </c>
    </row>
    <row r="239" spans="1:286" ht="15" thickBot="1" x14ac:dyDescent="0.35">
      <c r="A239" s="2"/>
      <c r="B239" s="74" t="s">
        <v>728</v>
      </c>
      <c r="C239" s="74" t="s">
        <v>505</v>
      </c>
      <c r="D239" s="74" t="s">
        <v>879</v>
      </c>
      <c r="E239" s="87">
        <v>376250</v>
      </c>
      <c r="F239" s="84">
        <v>397574</v>
      </c>
      <c r="G239" s="22">
        <v>30.459354426000001</v>
      </c>
      <c r="H239" s="22">
        <v>6.2901076703721364</v>
      </c>
      <c r="I239" s="22">
        <v>4.5885459714801922</v>
      </c>
      <c r="J239" s="22">
        <v>17.012999344657835</v>
      </c>
      <c r="K239" s="22">
        <v>30.417446699999999</v>
      </c>
      <c r="L239" s="22">
        <v>6.2833218046038448</v>
      </c>
      <c r="M239" s="22">
        <v>4.5835957768784743</v>
      </c>
      <c r="N239" s="22">
        <v>16.911918312365543</v>
      </c>
      <c r="O239" s="22">
        <v>30.495302471999999</v>
      </c>
      <c r="P239" s="22">
        <v>6.2744706800609586</v>
      </c>
      <c r="Q239" s="22">
        <v>4.5771390047542662</v>
      </c>
      <c r="R239" s="22">
        <v>16.241692925552613</v>
      </c>
      <c r="S239" s="22">
        <v>30.571505338000001</v>
      </c>
      <c r="T239" s="22">
        <v>6.25342423523196</v>
      </c>
      <c r="U239" s="22">
        <v>4.5617859162707468</v>
      </c>
      <c r="V239" s="22">
        <v>15.958844296744845</v>
      </c>
      <c r="W239" s="22">
        <v>30.656856506</v>
      </c>
      <c r="X239" s="22">
        <v>6.2281487472946946</v>
      </c>
      <c r="Y239" s="22">
        <v>4.5433477997186227</v>
      </c>
      <c r="Z239" s="22">
        <v>15.724387486974393</v>
      </c>
      <c r="AA239" s="22">
        <v>30.757680404999999</v>
      </c>
      <c r="AB239" s="22">
        <v>6.1985981809262327</v>
      </c>
      <c r="AC239" s="22">
        <v>4.5217910729707418</v>
      </c>
      <c r="AD239" s="22">
        <v>15.300974991323983</v>
      </c>
      <c r="AE239" s="22">
        <v>30.866262695</v>
      </c>
      <c r="AF239" s="22">
        <v>6.1639284769754799</v>
      </c>
      <c r="AG239" s="22">
        <v>4.496500006627798</v>
      </c>
      <c r="AH239" s="22">
        <v>15.078787962998383</v>
      </c>
      <c r="AI239" s="22">
        <v>30.994448103</v>
      </c>
      <c r="AJ239" s="22">
        <v>6.1242097453295727</v>
      </c>
      <c r="AK239" s="22">
        <v>4.4675257448763537</v>
      </c>
      <c r="AL239" s="22">
        <v>14.703487392678939</v>
      </c>
      <c r="AM239" s="22">
        <v>31.135432024</v>
      </c>
      <c r="AN239" s="22">
        <v>6.0808460987687845</v>
      </c>
      <c r="AO239" s="22">
        <v>4.4358925684408499</v>
      </c>
      <c r="AP239" s="22">
        <v>14.357997638861782</v>
      </c>
      <c r="AQ239" s="22">
        <v>31.294046356999999</v>
      </c>
      <c r="AR239" s="22">
        <v>5.622955877177306</v>
      </c>
      <c r="AS239" s="22">
        <v>4.1018680267688232</v>
      </c>
      <c r="AT239" s="22">
        <v>13.898942038563025</v>
      </c>
      <c r="AU239" s="22">
        <v>32.079801756000002</v>
      </c>
      <c r="AV239" s="22">
        <v>5.3232523871594077</v>
      </c>
      <c r="AW239" s="22">
        <v>3.8832385034241423</v>
      </c>
      <c r="AX239" s="22">
        <v>11.76767114698978</v>
      </c>
      <c r="AY239" s="22">
        <v>27.459308458757302</v>
      </c>
      <c r="AZ239" s="22">
        <v>4.4541692771592523</v>
      </c>
      <c r="BA239" s="22">
        <v>3.2492544744930827</v>
      </c>
      <c r="BB239" s="22">
        <v>9.7868785883183307</v>
      </c>
      <c r="BC239" s="22">
        <v>25.915511167451974</v>
      </c>
      <c r="BD239" s="22">
        <v>4.2037502079601197</v>
      </c>
      <c r="BE239" s="22">
        <v>3.0665772499730899</v>
      </c>
      <c r="BF239" s="22">
        <v>8.7583081086138463</v>
      </c>
      <c r="BG239" s="22">
        <v>24.529126805477894</v>
      </c>
      <c r="BH239" s="22">
        <v>3.9788650605168088</v>
      </c>
      <c r="BI239" s="22">
        <v>2.9025266658778128</v>
      </c>
      <c r="BJ239" s="22">
        <v>8.0607474223276583</v>
      </c>
      <c r="BK239" s="25">
        <v>30.478599900999999</v>
      </c>
      <c r="BL239" s="25">
        <v>6.2924867275018785</v>
      </c>
      <c r="BM239" s="25">
        <v>4.5902814605339035</v>
      </c>
      <c r="BN239" s="25">
        <v>16.984753851526641</v>
      </c>
      <c r="BO239" s="25">
        <v>30.452576412999999</v>
      </c>
      <c r="BP239" s="25">
        <v>6.2894534425556925</v>
      </c>
      <c r="BQ239" s="25">
        <v>4.5880687213965867</v>
      </c>
      <c r="BR239" s="25">
        <v>17.059501256361223</v>
      </c>
      <c r="BS239" s="25">
        <v>30.507316581000001</v>
      </c>
      <c r="BT239" s="25">
        <v>6.2859748584094151</v>
      </c>
      <c r="BU239" s="25">
        <v>4.5855311426924823</v>
      </c>
      <c r="BV239" s="25">
        <v>16.689176574994441</v>
      </c>
      <c r="BW239" s="25">
        <v>30.557943985000001</v>
      </c>
      <c r="BX239" s="25">
        <v>6.2793600203844999</v>
      </c>
      <c r="BY239" s="25">
        <v>4.5807057104484237</v>
      </c>
      <c r="BZ239" s="25">
        <v>16.553273325465685</v>
      </c>
      <c r="CA239" s="25">
        <v>30.616420256000001</v>
      </c>
      <c r="CB239" s="25">
        <v>6.2720113764893819</v>
      </c>
      <c r="CC239" s="25">
        <v>4.5753449770384673</v>
      </c>
      <c r="CD239" s="25">
        <v>16.376856959813118</v>
      </c>
      <c r="CE239" s="25">
        <v>30.686062282999998</v>
      </c>
      <c r="CF239" s="25">
        <v>6.2639276237206163</v>
      </c>
      <c r="CG239" s="25">
        <v>4.5694479919397413</v>
      </c>
      <c r="CH239" s="25">
        <v>16.064671885945572</v>
      </c>
      <c r="CI239" s="25">
        <v>30.762154562999999</v>
      </c>
      <c r="CJ239" s="25">
        <v>6.2551497360520347</v>
      </c>
      <c r="CK239" s="25">
        <v>4.5630446450956974</v>
      </c>
      <c r="CL239" s="25">
        <v>15.929181891519745</v>
      </c>
      <c r="CM239" s="25">
        <v>30.849547830999999</v>
      </c>
      <c r="CN239" s="25">
        <v>6.2455815344479602</v>
      </c>
      <c r="CO239" s="25">
        <v>4.5560647752388617</v>
      </c>
      <c r="CP239" s="25">
        <v>15.630609461678237</v>
      </c>
      <c r="CQ239" s="25">
        <v>30.947635631000001</v>
      </c>
      <c r="CR239" s="25">
        <v>6.2355389930481371</v>
      </c>
      <c r="CS239" s="25">
        <v>4.5487388811050247</v>
      </c>
      <c r="CT239" s="25">
        <v>15.372885054641815</v>
      </c>
      <c r="CU239" s="25">
        <v>31.058743552999999</v>
      </c>
      <c r="CV239" s="25">
        <v>5.9250001378499695</v>
      </c>
      <c r="CW239" s="25">
        <v>4.322205109716764</v>
      </c>
      <c r="CX239" s="25">
        <v>14.966994341771771</v>
      </c>
      <c r="CY239" s="25">
        <v>31.374987434000001</v>
      </c>
      <c r="CZ239" s="25">
        <v>5.8770826919483916</v>
      </c>
      <c r="DA239" s="25">
        <v>4.2872500000624489</v>
      </c>
      <c r="DB239" s="25">
        <v>13.322630734321871</v>
      </c>
      <c r="DC239" s="25">
        <v>31.651248347999999</v>
      </c>
      <c r="DD239" s="25">
        <v>5.257981450049277</v>
      </c>
      <c r="DE239" s="25">
        <v>3.8356242635372593</v>
      </c>
      <c r="DF239" s="25">
        <v>11.778031985126693</v>
      </c>
      <c r="DG239" s="25">
        <v>31.922794674999999</v>
      </c>
      <c r="DH239" s="25">
        <v>5.1920869319454885</v>
      </c>
      <c r="DI239" s="25">
        <v>3.7875551299973114</v>
      </c>
      <c r="DJ239" s="25">
        <v>10.728040661513042</v>
      </c>
      <c r="DK239" s="25">
        <v>31.459852761324544</v>
      </c>
      <c r="DL239" s="25">
        <v>5.1030968184763621</v>
      </c>
      <c r="DM239" s="25">
        <v>3.7226380811868944</v>
      </c>
      <c r="DN239" s="25">
        <v>10.277646527834897</v>
      </c>
      <c r="DO239" s="27">
        <v>30.458975058</v>
      </c>
      <c r="DP239" s="27">
        <v>6.2906057754283857</v>
      </c>
      <c r="DQ239" s="27">
        <v>4.5889093321838557</v>
      </c>
      <c r="DR239" s="27">
        <v>17.014271514276821</v>
      </c>
      <c r="DS239" s="27">
        <v>30.412343241999999</v>
      </c>
      <c r="DT239" s="27">
        <v>6.2854556875420151</v>
      </c>
      <c r="DU239" s="27">
        <v>4.5851524147728737</v>
      </c>
      <c r="DV239" s="27">
        <v>16.935705207459002</v>
      </c>
      <c r="DW239" s="27">
        <v>30.482519239999998</v>
      </c>
      <c r="DX239" s="27">
        <v>6.2795538679494642</v>
      </c>
      <c r="DY239" s="27">
        <v>4.5808471195482214</v>
      </c>
      <c r="DZ239" s="27">
        <v>16.294153935526943</v>
      </c>
      <c r="EA239" s="27">
        <v>30.550293448000001</v>
      </c>
      <c r="EB239" s="27">
        <v>6.2631369787689968</v>
      </c>
      <c r="EC239" s="27">
        <v>4.5688712274552934</v>
      </c>
      <c r="ED239" s="27">
        <v>16.05873101924162</v>
      </c>
      <c r="EE239" s="27">
        <v>30.625342745000001</v>
      </c>
      <c r="EF239" s="27">
        <v>6.2451159240429606</v>
      </c>
      <c r="EG239" s="27">
        <v>4.5557251189308774</v>
      </c>
      <c r="EH239" s="27">
        <v>15.815069340505609</v>
      </c>
      <c r="EI239" s="27">
        <v>30.710762742</v>
      </c>
      <c r="EJ239" s="27">
        <v>6.2257138398289102</v>
      </c>
      <c r="EK239" s="27">
        <v>4.541571568622345</v>
      </c>
      <c r="EL239" s="27">
        <v>15.489046161619903</v>
      </c>
      <c r="EM239" s="27">
        <v>30.800222738999999</v>
      </c>
      <c r="EN239" s="27">
        <v>6.2047695625259376</v>
      </c>
      <c r="EO239" s="27">
        <v>4.5262930099266345</v>
      </c>
      <c r="EP239" s="27">
        <v>15.317481618124566</v>
      </c>
      <c r="EQ239" s="27">
        <v>30.902447104</v>
      </c>
      <c r="ER239" s="27">
        <v>6.1825243128837286</v>
      </c>
      <c r="ES239" s="27">
        <v>4.5100654100222446</v>
      </c>
      <c r="ET239" s="27">
        <v>15.007107923252127</v>
      </c>
      <c r="EU239" s="27">
        <v>31.014889267000001</v>
      </c>
      <c r="EV239" s="27">
        <v>6.1592661578361261</v>
      </c>
      <c r="EW239" s="27">
        <v>4.4930989097268013</v>
      </c>
      <c r="EX239" s="27">
        <v>14.724103417574893</v>
      </c>
      <c r="EY239" s="27">
        <v>31.142125256</v>
      </c>
      <c r="EZ239" s="27">
        <v>5.8180419811009472</v>
      </c>
      <c r="FA239" s="27">
        <v>4.244180623493838</v>
      </c>
      <c r="FB239" s="27">
        <v>14.328325233569585</v>
      </c>
      <c r="FC239" s="27">
        <v>31.748977726</v>
      </c>
      <c r="FD239" s="27">
        <v>5.666525066958406</v>
      </c>
      <c r="FE239" s="27">
        <v>4.1336511441218677</v>
      </c>
      <c r="FF239" s="27">
        <v>12.49017176385815</v>
      </c>
      <c r="FG239" s="27">
        <v>30.604540776695242</v>
      </c>
      <c r="FH239" s="27">
        <v>4.964356821799317</v>
      </c>
      <c r="FI239" s="27">
        <v>3.6214291852193048</v>
      </c>
      <c r="FJ239" s="27">
        <v>11.102802589058129</v>
      </c>
      <c r="FK239" s="27">
        <v>29.655023975562059</v>
      </c>
      <c r="FL239" s="27">
        <v>4.8103358794982318</v>
      </c>
      <c r="FM239" s="27">
        <v>3.5090730521680218</v>
      </c>
      <c r="FN239" s="27">
        <v>10.561552449545083</v>
      </c>
      <c r="FO239" s="27">
        <v>28.69162326710909</v>
      </c>
      <c r="FP239" s="27">
        <v>4.6540628311936905</v>
      </c>
      <c r="FQ239" s="27">
        <v>3.3950740391421754</v>
      </c>
      <c r="FR239" s="27">
        <v>10.371707480914338</v>
      </c>
      <c r="FS239" s="28">
        <v>30.460672884000001</v>
      </c>
      <c r="FT239" s="28">
        <v>6.290107639382553</v>
      </c>
      <c r="FU239" s="28">
        <v>4.5885459488737226</v>
      </c>
      <c r="FV239" s="28">
        <v>16.999916569790408</v>
      </c>
      <c r="FW239" s="28">
        <v>30.41547937</v>
      </c>
      <c r="FX239" s="28">
        <v>6.2833216737370083</v>
      </c>
      <c r="FY239" s="28">
        <v>4.5835956814129384</v>
      </c>
      <c r="FZ239" s="28">
        <v>16.918410337933803</v>
      </c>
      <c r="GA239" s="28">
        <v>30.496726038999999</v>
      </c>
      <c r="GB239" s="28">
        <v>6.2744704074710533</v>
      </c>
      <c r="GC239" s="28">
        <v>4.5771388059037248</v>
      </c>
      <c r="GD239" s="28">
        <v>16.280286604189001</v>
      </c>
      <c r="GE239" s="28">
        <v>30.585078806999999</v>
      </c>
      <c r="GF239" s="28">
        <v>6.2527096835257812</v>
      </c>
      <c r="GG239" s="28">
        <v>4.5612646607494396</v>
      </c>
      <c r="GH239" s="28">
        <v>16.050176736535505</v>
      </c>
      <c r="GI239" s="28">
        <v>30.693305720000001</v>
      </c>
      <c r="GJ239" s="28">
        <v>6.2266987405197698</v>
      </c>
      <c r="GK239" s="28">
        <v>4.5422900399640413</v>
      </c>
      <c r="GL239" s="28">
        <v>15.815978225191873</v>
      </c>
      <c r="GM239" s="28">
        <v>30.831192031</v>
      </c>
      <c r="GN239" s="28">
        <v>6.1964076652143723</v>
      </c>
      <c r="GO239" s="28">
        <v>4.5201931222564049</v>
      </c>
      <c r="GP239" s="28">
        <v>15.548259812817562</v>
      </c>
      <c r="GQ239" s="28">
        <v>30.990491976000001</v>
      </c>
      <c r="GR239" s="28">
        <v>6.160982819518904</v>
      </c>
      <c r="GS239" s="28">
        <v>4.4943511905241564</v>
      </c>
      <c r="GT239" s="28">
        <v>15.421884138112127</v>
      </c>
      <c r="GU239" s="28">
        <v>31.192807526999999</v>
      </c>
      <c r="GV239" s="28">
        <v>6.1205084720073817</v>
      </c>
      <c r="GW239" s="28">
        <v>4.4648257175188117</v>
      </c>
      <c r="GX239" s="28">
        <v>15.144723118449157</v>
      </c>
      <c r="GY239" s="28">
        <v>31.426353028000001</v>
      </c>
      <c r="GZ239" s="28">
        <v>6.0763844048137772</v>
      </c>
      <c r="HA239" s="28">
        <v>4.4326378248186291</v>
      </c>
      <c r="HB239" s="28">
        <v>14.914016820050728</v>
      </c>
      <c r="HC239" s="28">
        <v>31.699397210000001</v>
      </c>
      <c r="HD239" s="28">
        <v>5.7142752870060827</v>
      </c>
      <c r="HE239" s="28">
        <v>4.1684842648439648</v>
      </c>
      <c r="HF239" s="28">
        <v>14.59975051883168</v>
      </c>
      <c r="HG239" s="28">
        <v>32.949578074999998</v>
      </c>
      <c r="HH239" s="28">
        <v>5.4109111093620443</v>
      </c>
      <c r="HI239" s="28">
        <v>3.947184320841957</v>
      </c>
      <c r="HJ239" s="28">
        <v>12.786555242143834</v>
      </c>
      <c r="HK239" s="28">
        <v>25.622998316058794</v>
      </c>
      <c r="HL239" s="28">
        <v>4.1563017531744988</v>
      </c>
      <c r="HM239" s="28">
        <v>3.031964262808335</v>
      </c>
      <c r="HN239" s="28">
        <v>6.223724508392209</v>
      </c>
      <c r="HO239" s="28">
        <v>24.071950089741247</v>
      </c>
      <c r="HP239" s="28">
        <v>3.9047065111664043</v>
      </c>
      <c r="HQ239" s="28">
        <v>2.8484290365994762</v>
      </c>
      <c r="HR239" s="28">
        <v>1.0516410155856946</v>
      </c>
      <c r="HS239" s="28">
        <v>15.35986482123135</v>
      </c>
      <c r="HT239" s="28">
        <v>2.4915207930602077</v>
      </c>
      <c r="HU239" s="28">
        <v>1.8175297303264095</v>
      </c>
      <c r="HV239" s="28">
        <v>-2.882291237522125</v>
      </c>
      <c r="HW239" s="29">
        <v>30.451662829</v>
      </c>
      <c r="HX239" s="29">
        <v>6.2903412118239856</v>
      </c>
      <c r="HY239" s="29">
        <v>4.5887163367178339</v>
      </c>
      <c r="HZ239" s="29">
        <v>17.020781026760684</v>
      </c>
      <c r="IA239" s="29">
        <v>30.397102709999999</v>
      </c>
      <c r="IB239" s="29">
        <v>6.28502681578217</v>
      </c>
      <c r="IC239" s="29">
        <v>4.5848395587950357</v>
      </c>
      <c r="ID239" s="29">
        <v>16.95969752917993</v>
      </c>
      <c r="IE239" s="29">
        <v>30.468494543999999</v>
      </c>
      <c r="IF239" s="29">
        <v>6.2785951443772339</v>
      </c>
      <c r="IG239" s="29">
        <v>4.5801477440501124</v>
      </c>
      <c r="IH239" s="29">
        <v>16.343008671380545</v>
      </c>
      <c r="II239" s="29">
        <v>30.547207914000001</v>
      </c>
      <c r="IJ239" s="29">
        <v>6.2519305313672913</v>
      </c>
      <c r="IK239" s="29">
        <v>4.560696280097571</v>
      </c>
      <c r="IL239" s="29">
        <v>16.122874880759426</v>
      </c>
      <c r="IM239" s="29">
        <v>30.647146907</v>
      </c>
      <c r="IN239" s="29">
        <v>6.222438939953423</v>
      </c>
      <c r="IO239" s="29">
        <v>4.5391825747579864</v>
      </c>
      <c r="IP239" s="29">
        <v>15.883022329951979</v>
      </c>
      <c r="IQ239" s="29">
        <v>30.779071356999999</v>
      </c>
      <c r="IR239" s="29">
        <v>6.1899693186135902</v>
      </c>
      <c r="IS239" s="29">
        <v>4.5154964380490483</v>
      </c>
      <c r="IT239" s="29">
        <v>15.610241640149566</v>
      </c>
      <c r="IU239" s="29">
        <v>30.932916468999998</v>
      </c>
      <c r="IV239" s="29">
        <v>6.1546575592391228</v>
      </c>
      <c r="IW239" s="29">
        <v>4.4897370012135251</v>
      </c>
      <c r="IX239" s="29">
        <v>15.469861341196372</v>
      </c>
      <c r="IY239" s="29">
        <v>31.131549413000002</v>
      </c>
      <c r="IZ239" s="29">
        <v>6.1171721999257267</v>
      </c>
      <c r="JA239" s="29">
        <v>4.4623919534845102</v>
      </c>
      <c r="JB239" s="29">
        <v>15.192146367301103</v>
      </c>
      <c r="JC239" s="29">
        <v>31.363358431000002</v>
      </c>
      <c r="JD239" s="29">
        <v>6.0776902847582637</v>
      </c>
      <c r="JE239" s="29">
        <v>4.4335904460570124</v>
      </c>
      <c r="JF239" s="29">
        <v>14.953917545936079</v>
      </c>
      <c r="JG239" s="29">
        <v>31.649510608</v>
      </c>
      <c r="JH239" s="29">
        <v>5.7336000798538693</v>
      </c>
      <c r="JI239" s="29">
        <v>4.1825814321768977</v>
      </c>
      <c r="JJ239" s="29">
        <v>14.409366866889684</v>
      </c>
      <c r="JK239" s="29">
        <v>33.299823961000001</v>
      </c>
      <c r="JL239" s="29">
        <v>5.4908312107610895</v>
      </c>
      <c r="JM239" s="29">
        <v>4.0054849221245394</v>
      </c>
      <c r="JN239" s="29">
        <v>7.7879496738590603</v>
      </c>
      <c r="JO239" s="29">
        <v>22.078655626208015</v>
      </c>
      <c r="JP239" s="29">
        <v>3.5813745899296969</v>
      </c>
      <c r="JQ239" s="29">
        <v>2.6125629016476291</v>
      </c>
      <c r="JR239" s="29">
        <v>1.521800580475059</v>
      </c>
      <c r="JS239" s="29">
        <v>21.01337361332056</v>
      </c>
      <c r="JT239" s="29">
        <v>3.408575394333043</v>
      </c>
      <c r="JU239" s="29">
        <v>2.4865082942575563</v>
      </c>
      <c r="JV239" s="29">
        <v>-3.1100015321539232</v>
      </c>
      <c r="JW239" s="29">
        <v>16.689508264031915</v>
      </c>
      <c r="JX239" s="29">
        <v>2.7072020066418898</v>
      </c>
      <c r="JY239" s="29">
        <v>1.9748661728114452</v>
      </c>
      <c r="JZ239" s="29">
        <v>-3.0709719587709685</v>
      </c>
    </row>
    <row r="240" spans="1:286" ht="15" thickBot="1" x14ac:dyDescent="0.35">
      <c r="A240" s="2"/>
      <c r="B240" s="74" t="s">
        <v>729</v>
      </c>
      <c r="C240" s="74" t="s">
        <v>501</v>
      </c>
      <c r="D240" s="74" t="s">
        <v>880</v>
      </c>
      <c r="E240" s="87">
        <v>370045</v>
      </c>
      <c r="F240" s="84">
        <v>409863</v>
      </c>
      <c r="G240" s="22">
        <v>31.465356264</v>
      </c>
      <c r="H240" s="22">
        <v>6.4172817891003531</v>
      </c>
      <c r="I240" s="22">
        <v>4.6813177205101058</v>
      </c>
      <c r="J240" s="22">
        <v>15.098080760598881</v>
      </c>
      <c r="K240" s="22">
        <v>31.411824917000001</v>
      </c>
      <c r="L240" s="22">
        <v>6.411188323999502</v>
      </c>
      <c r="M240" s="22">
        <v>4.6768726225553348</v>
      </c>
      <c r="N240" s="22">
        <v>15.242199550997016</v>
      </c>
      <c r="O240" s="22">
        <v>31.468006793000001</v>
      </c>
      <c r="P240" s="22">
        <v>6.4034494444404677</v>
      </c>
      <c r="Q240" s="22">
        <v>4.6712272176616096</v>
      </c>
      <c r="R240" s="22">
        <v>15.023070015179808</v>
      </c>
      <c r="S240" s="22">
        <v>31.530485578</v>
      </c>
      <c r="T240" s="22">
        <v>6.3850489210754846</v>
      </c>
      <c r="U240" s="22">
        <v>4.657804292048235</v>
      </c>
      <c r="V240" s="22">
        <v>14.878106330199198</v>
      </c>
      <c r="W240" s="22">
        <v>31.610749116000001</v>
      </c>
      <c r="X240" s="22">
        <v>6.3632932296807265</v>
      </c>
      <c r="Y240" s="22">
        <v>4.641933818069484</v>
      </c>
      <c r="Z240" s="22">
        <v>14.658399550903509</v>
      </c>
      <c r="AA240" s="22">
        <v>31.711592864</v>
      </c>
      <c r="AB240" s="22">
        <v>6.3381323493174753</v>
      </c>
      <c r="AC240" s="22">
        <v>4.6235793061469783</v>
      </c>
      <c r="AD240" s="22">
        <v>14.476037508085671</v>
      </c>
      <c r="AE240" s="22">
        <v>31.826357174999998</v>
      </c>
      <c r="AF240" s="22">
        <v>6.309027801818039</v>
      </c>
      <c r="AG240" s="22">
        <v>4.6023479439543511</v>
      </c>
      <c r="AH240" s="22">
        <v>14.094987855080214</v>
      </c>
      <c r="AI240" s="22">
        <v>31.970388684</v>
      </c>
      <c r="AJ240" s="22">
        <v>6.2759635673440108</v>
      </c>
      <c r="AK240" s="22">
        <v>4.578228045242521</v>
      </c>
      <c r="AL240" s="22">
        <v>13.808739588623625</v>
      </c>
      <c r="AM240" s="22">
        <v>32.132929036999997</v>
      </c>
      <c r="AN240" s="22">
        <v>6.2400995870070135</v>
      </c>
      <c r="AO240" s="22">
        <v>4.5520657709031314</v>
      </c>
      <c r="AP240" s="22">
        <v>13.567644426569448</v>
      </c>
      <c r="AQ240" s="22">
        <v>32.319919327999997</v>
      </c>
      <c r="AR240" s="22">
        <v>5.6649296014387414</v>
      </c>
      <c r="AS240" s="22">
        <v>4.1324872742381489</v>
      </c>
      <c r="AT240" s="22">
        <v>13.123011538073982</v>
      </c>
      <c r="AU240" s="22">
        <v>33.278561543999999</v>
      </c>
      <c r="AV240" s="22">
        <v>5.4464116288439151</v>
      </c>
      <c r="AW240" s="22">
        <v>3.9730814555478173</v>
      </c>
      <c r="AX240" s="22">
        <v>11.371713276228711</v>
      </c>
      <c r="AY240" s="22">
        <v>31.672723024148599</v>
      </c>
      <c r="AZ240" s="22">
        <v>5.1376264639011842</v>
      </c>
      <c r="BA240" s="22">
        <v>3.7478269767851367</v>
      </c>
      <c r="BB240" s="22">
        <v>9.9182304802233503</v>
      </c>
      <c r="BC240" s="22">
        <v>33.380272655957214</v>
      </c>
      <c r="BD240" s="22">
        <v>5.4146077695538741</v>
      </c>
      <c r="BE240" s="22">
        <v>3.949880982985126</v>
      </c>
      <c r="BF240" s="22">
        <v>9.3111229071333206</v>
      </c>
      <c r="BG240" s="22">
        <v>32.271558960692452</v>
      </c>
      <c r="BH240" s="22">
        <v>5.234763528901154</v>
      </c>
      <c r="BI240" s="22">
        <v>3.8186871133113289</v>
      </c>
      <c r="BJ240" s="22">
        <v>9.274046674395823</v>
      </c>
      <c r="BK240" s="25">
        <v>31.488867865</v>
      </c>
      <c r="BL240" s="25">
        <v>6.419283341975472</v>
      </c>
      <c r="BM240" s="25">
        <v>4.6827778254658758</v>
      </c>
      <c r="BN240" s="25">
        <v>15.042374958560057</v>
      </c>
      <c r="BO240" s="25">
        <v>31.442228438000001</v>
      </c>
      <c r="BP240" s="25">
        <v>6.4162547739597731</v>
      </c>
      <c r="BQ240" s="25">
        <v>4.6805685272636763</v>
      </c>
      <c r="BR240" s="25">
        <v>15.158708555857555</v>
      </c>
      <c r="BS240" s="25">
        <v>31.471644595000001</v>
      </c>
      <c r="BT240" s="25">
        <v>6.4128072952628878</v>
      </c>
      <c r="BU240" s="25">
        <v>4.6780536395518384</v>
      </c>
      <c r="BV240" s="25">
        <v>14.988833751765764</v>
      </c>
      <c r="BW240" s="25">
        <v>31.499227473000001</v>
      </c>
      <c r="BX240" s="25">
        <v>6.4065746685735254</v>
      </c>
      <c r="BY240" s="25">
        <v>4.6735070251557254</v>
      </c>
      <c r="BZ240" s="25">
        <v>14.892861317307458</v>
      </c>
      <c r="CA240" s="25">
        <v>31.536134856</v>
      </c>
      <c r="CB240" s="25">
        <v>6.3997185030328927</v>
      </c>
      <c r="CC240" s="25">
        <v>4.6685055478488344</v>
      </c>
      <c r="CD240" s="25">
        <v>14.732470382991217</v>
      </c>
      <c r="CE240" s="25">
        <v>31.581680956</v>
      </c>
      <c r="CF240" s="25">
        <v>6.3922037946229908</v>
      </c>
      <c r="CG240" s="25">
        <v>4.6630236726873768</v>
      </c>
      <c r="CH240" s="25">
        <v>14.616595637838323</v>
      </c>
      <c r="CI240" s="25">
        <v>31.633173142</v>
      </c>
      <c r="CJ240" s="25">
        <v>6.3841628546552132</v>
      </c>
      <c r="CK240" s="25">
        <v>4.6571579189309116</v>
      </c>
      <c r="CL240" s="25">
        <v>14.298479216917574</v>
      </c>
      <c r="CM240" s="25">
        <v>31.696593034999999</v>
      </c>
      <c r="CN240" s="25">
        <v>6.3754540974449929</v>
      </c>
      <c r="CO240" s="25">
        <v>4.6508050017937723</v>
      </c>
      <c r="CP240" s="25">
        <v>14.077727668587858</v>
      </c>
      <c r="CQ240" s="25">
        <v>31.767608645999999</v>
      </c>
      <c r="CR240" s="25">
        <v>6.366397317930649</v>
      </c>
      <c r="CS240" s="25">
        <v>4.6441982072311179</v>
      </c>
      <c r="CT240" s="25">
        <v>13.8954865984027</v>
      </c>
      <c r="CU240" s="25">
        <v>31.848881915</v>
      </c>
      <c r="CV240" s="25">
        <v>6.1105515518001514</v>
      </c>
      <c r="CW240" s="25">
        <v>4.4575622828529102</v>
      </c>
      <c r="CX240" s="25">
        <v>13.511616093939885</v>
      </c>
      <c r="CY240" s="25">
        <v>32.144374988000003</v>
      </c>
      <c r="CZ240" s="25">
        <v>6.0894452601631022</v>
      </c>
      <c r="DA240" s="25">
        <v>4.4421655369561357</v>
      </c>
      <c r="DB240" s="25">
        <v>12.217785212277702</v>
      </c>
      <c r="DC240" s="25">
        <v>32.447389419000004</v>
      </c>
      <c r="DD240" s="25">
        <v>5.7026187824495223</v>
      </c>
      <c r="DE240" s="25">
        <v>4.1599810070576986</v>
      </c>
      <c r="DF240" s="25">
        <v>10.872327741182481</v>
      </c>
      <c r="DG240" s="25">
        <v>32.771952679999998</v>
      </c>
      <c r="DH240" s="25">
        <v>6.0281994567372887</v>
      </c>
      <c r="DI240" s="25">
        <v>4.3974875760520176</v>
      </c>
      <c r="DJ240" s="25">
        <v>9.6553638854624921</v>
      </c>
      <c r="DK240" s="25">
        <v>32.956672992000001</v>
      </c>
      <c r="DL240" s="25">
        <v>5.9117861123893611</v>
      </c>
      <c r="DM240" s="25">
        <v>4.3125656621155875</v>
      </c>
      <c r="DN240" s="25">
        <v>9.2755337648915415</v>
      </c>
      <c r="DO240" s="27">
        <v>31.464902042999999</v>
      </c>
      <c r="DP240" s="27">
        <v>6.4176916192412943</v>
      </c>
      <c r="DQ240" s="27">
        <v>4.6816166858920605</v>
      </c>
      <c r="DR240" s="27">
        <v>15.099929247519135</v>
      </c>
      <c r="DS240" s="27">
        <v>31.405373423</v>
      </c>
      <c r="DT240" s="27">
        <v>6.4129458903539183</v>
      </c>
      <c r="DU240" s="27">
        <v>4.6781547427411541</v>
      </c>
      <c r="DV240" s="27">
        <v>15.271907796473617</v>
      </c>
      <c r="DW240" s="27">
        <v>31.452111137999999</v>
      </c>
      <c r="DX240" s="27">
        <v>6.4076243047286408</v>
      </c>
      <c r="DY240" s="27">
        <v>4.674272720117318</v>
      </c>
      <c r="DZ240" s="27">
        <v>15.096784117008355</v>
      </c>
      <c r="EA240" s="27">
        <v>31.503792731000001</v>
      </c>
      <c r="EB240" s="27">
        <v>6.3929915759002007</v>
      </c>
      <c r="EC240" s="27">
        <v>4.6635983481612131</v>
      </c>
      <c r="ED240" s="27">
        <v>14.99033250265016</v>
      </c>
      <c r="EE240" s="27">
        <v>31.570461595000001</v>
      </c>
      <c r="EF240" s="27">
        <v>6.3770825015824188</v>
      </c>
      <c r="EG240" s="27">
        <v>4.6519928999405593</v>
      </c>
      <c r="EH240" s="27">
        <v>14.81296258673849</v>
      </c>
      <c r="EI240" s="27">
        <v>31.650801755</v>
      </c>
      <c r="EJ240" s="27">
        <v>6.360033060713806</v>
      </c>
      <c r="EK240" s="27">
        <v>4.6395555701978344</v>
      </c>
      <c r="EL240" s="27">
        <v>14.688013323645633</v>
      </c>
      <c r="EM240" s="27">
        <v>31.739306460999998</v>
      </c>
      <c r="EN240" s="27">
        <v>6.3418239503365488</v>
      </c>
      <c r="EO240" s="27">
        <v>4.6262722776940581</v>
      </c>
      <c r="EP240" s="27">
        <v>14.372478989939802</v>
      </c>
      <c r="EQ240" s="27">
        <v>31.847828870000001</v>
      </c>
      <c r="ER240" s="27">
        <v>6.3225569410336657</v>
      </c>
      <c r="ES240" s="27">
        <v>4.6122172626526412</v>
      </c>
      <c r="ET240" s="27">
        <v>14.165419410491419</v>
      </c>
      <c r="EU240" s="27">
        <v>31.970322186000001</v>
      </c>
      <c r="EV240" s="27">
        <v>6.3025201903391075</v>
      </c>
      <c r="EW240" s="27">
        <v>4.597600731982725</v>
      </c>
      <c r="EX240" s="27">
        <v>14.000367964640759</v>
      </c>
      <c r="EY240" s="27">
        <v>32.112489621999998</v>
      </c>
      <c r="EZ240" s="27">
        <v>6.0368381927513797</v>
      </c>
      <c r="FA240" s="27">
        <v>4.4037894137014506</v>
      </c>
      <c r="FB240" s="27">
        <v>13.636647907622665</v>
      </c>
      <c r="FC240" s="27">
        <v>32.834785943</v>
      </c>
      <c r="FD240" s="27">
        <v>5.9340366976103827</v>
      </c>
      <c r="FE240" s="27">
        <v>4.3287971542504362</v>
      </c>
      <c r="FF240" s="27">
        <v>12.247798712366254</v>
      </c>
      <c r="FG240" s="27">
        <v>33.578032923000002</v>
      </c>
      <c r="FH240" s="27">
        <v>5.5222617318890856</v>
      </c>
      <c r="FI240" s="27">
        <v>4.0284130496958213</v>
      </c>
      <c r="FJ240" s="27">
        <v>11.167413382489407</v>
      </c>
      <c r="FK240" s="27">
        <v>34.032055100000001</v>
      </c>
      <c r="FL240" s="27">
        <v>5.8761584052591793</v>
      </c>
      <c r="FM240" s="27">
        <v>4.2865757457910556</v>
      </c>
      <c r="FN240" s="27">
        <v>10.796369599376426</v>
      </c>
      <c r="FO240" s="27">
        <v>34.284069424999998</v>
      </c>
      <c r="FP240" s="27">
        <v>6.0023360656479232</v>
      </c>
      <c r="FQ240" s="27">
        <v>4.3786205923355199</v>
      </c>
      <c r="FR240" s="27">
        <v>10.984537836215011</v>
      </c>
      <c r="FS240" s="28">
        <v>31.465385177999998</v>
      </c>
      <c r="FT240" s="28">
        <v>6.4172817423198971</v>
      </c>
      <c r="FU240" s="28">
        <v>4.681317686384415</v>
      </c>
      <c r="FV240" s="28">
        <v>15.096430645388281</v>
      </c>
      <c r="FW240" s="28">
        <v>31.409536623000001</v>
      </c>
      <c r="FX240" s="28">
        <v>6.411188126613621</v>
      </c>
      <c r="FY240" s="28">
        <v>4.676872478565083</v>
      </c>
      <c r="FZ240" s="28">
        <v>15.253988974656817</v>
      </c>
      <c r="GA240" s="28">
        <v>31.472864155</v>
      </c>
      <c r="GB240" s="28">
        <v>6.4034490326935138</v>
      </c>
      <c r="GC240" s="28">
        <v>4.6712269172979388</v>
      </c>
      <c r="GD240" s="28">
        <v>15.063460571688834</v>
      </c>
      <c r="GE240" s="28">
        <v>31.554840212999999</v>
      </c>
      <c r="GF240" s="28">
        <v>6.3843292479951392</v>
      </c>
      <c r="GG240" s="28">
        <v>4.6572793005557758</v>
      </c>
      <c r="GH240" s="28">
        <v>14.959896393642966</v>
      </c>
      <c r="GI240" s="28">
        <v>31.669639129</v>
      </c>
      <c r="GJ240" s="28">
        <v>6.3618219093753687</v>
      </c>
      <c r="GK240" s="28">
        <v>4.6408605103911897</v>
      </c>
      <c r="GL240" s="28">
        <v>14.798460998377609</v>
      </c>
      <c r="GM240" s="28">
        <v>31.824452376</v>
      </c>
      <c r="GN240" s="28">
        <v>6.3359016541297191</v>
      </c>
      <c r="GO240" s="28">
        <v>4.6219520450643747</v>
      </c>
      <c r="GP240" s="28">
        <v>14.706247108148773</v>
      </c>
      <c r="GQ240" s="28">
        <v>32.011392096000002</v>
      </c>
      <c r="GR240" s="28">
        <v>6.3060153491754996</v>
      </c>
      <c r="GS240" s="28">
        <v>4.6001504016925052</v>
      </c>
      <c r="GT240" s="28">
        <v>14.434787399813711</v>
      </c>
      <c r="GU240" s="28">
        <v>32.259438649000003</v>
      </c>
      <c r="GV240" s="28">
        <v>6.2721686330378761</v>
      </c>
      <c r="GW240" s="28">
        <v>4.5754596935011884</v>
      </c>
      <c r="GX240" s="28">
        <v>14.274688181959782</v>
      </c>
      <c r="GY240" s="28">
        <v>32.550940759</v>
      </c>
      <c r="GZ240" s="28">
        <v>6.235514821373874</v>
      </c>
      <c r="HA240" s="28">
        <v>4.5487212482051795</v>
      </c>
      <c r="HB240" s="28">
        <v>14.188561829287435</v>
      </c>
      <c r="HC240" s="28">
        <v>32.895939661</v>
      </c>
      <c r="HD240" s="28">
        <v>5.9515555148242081</v>
      </c>
      <c r="HE240" s="28">
        <v>4.3415768875020992</v>
      </c>
      <c r="HF240" s="28">
        <v>13.938173700989669</v>
      </c>
      <c r="HG240" s="28">
        <v>34.090974703999997</v>
      </c>
      <c r="HH240" s="28">
        <v>5.7293046697957024</v>
      </c>
      <c r="HI240" s="28">
        <v>4.1794479903423332</v>
      </c>
      <c r="HJ240" s="28">
        <v>12.831565721627552</v>
      </c>
      <c r="HK240" s="28">
        <v>28.340812838938756</v>
      </c>
      <c r="HL240" s="28">
        <v>4.5971579374083902</v>
      </c>
      <c r="HM240" s="28">
        <v>3.3535627113844741</v>
      </c>
      <c r="HN240" s="28">
        <v>7.1788582890848751</v>
      </c>
      <c r="HO240" s="28">
        <v>30.041634740755679</v>
      </c>
      <c r="HP240" s="28">
        <v>4.8730479392404087</v>
      </c>
      <c r="HQ240" s="28">
        <v>3.5548206266409665</v>
      </c>
      <c r="HR240" s="28">
        <v>1.8637138109708928</v>
      </c>
      <c r="HS240" s="28">
        <v>24.033061349716611</v>
      </c>
      <c r="HT240" s="28">
        <v>3.8983983759376777</v>
      </c>
      <c r="HU240" s="28">
        <v>2.843827339775165</v>
      </c>
      <c r="HV240" s="28">
        <v>-2.2593367868596985</v>
      </c>
      <c r="HW240" s="29">
        <v>31.446163925</v>
      </c>
      <c r="HX240" s="29">
        <v>6.417985781846026</v>
      </c>
      <c r="HY240" s="29">
        <v>4.6818312734167318</v>
      </c>
      <c r="HZ240" s="29">
        <v>15.169024206956729</v>
      </c>
      <c r="IA240" s="29">
        <v>31.371421326</v>
      </c>
      <c r="IB240" s="29">
        <v>6.4135552363705397</v>
      </c>
      <c r="IC240" s="29">
        <v>4.6785992521766566</v>
      </c>
      <c r="ID240" s="29">
        <v>15.395547972801806</v>
      </c>
      <c r="IE240" s="29">
        <v>31.415534049000001</v>
      </c>
      <c r="IF240" s="29">
        <v>6.4081835788809851</v>
      </c>
      <c r="IG240" s="29">
        <v>4.674680702824956</v>
      </c>
      <c r="IH240" s="29">
        <v>15.270714707482702</v>
      </c>
      <c r="II240" s="29">
        <v>31.481818144000002</v>
      </c>
      <c r="IJ240" s="29">
        <v>6.3846981618186796</v>
      </c>
      <c r="IK240" s="29">
        <v>4.6575484180538433</v>
      </c>
      <c r="IL240" s="29">
        <v>15.21666035468591</v>
      </c>
      <c r="IM240" s="29">
        <v>31.579569976000002</v>
      </c>
      <c r="IN240" s="29">
        <v>6.3587754001670698</v>
      </c>
      <c r="IO240" s="29">
        <v>4.638638124338776</v>
      </c>
      <c r="IP240" s="29">
        <v>15.111716376533717</v>
      </c>
      <c r="IQ240" s="29">
        <v>31.720466172999998</v>
      </c>
      <c r="IR240" s="29">
        <v>6.3302693801613037</v>
      </c>
      <c r="IS240" s="29">
        <v>4.6178433796197789</v>
      </c>
      <c r="IT240" s="29">
        <v>15.056997525342974</v>
      </c>
      <c r="IU240" s="29">
        <v>31.894894600000001</v>
      </c>
      <c r="IV240" s="29">
        <v>6.2993786175227742</v>
      </c>
      <c r="IW240" s="29">
        <v>4.595308998351773</v>
      </c>
      <c r="IX240" s="29">
        <v>14.830556806859853</v>
      </c>
      <c r="IY240" s="29">
        <v>32.134209439000003</v>
      </c>
      <c r="IZ240" s="29">
        <v>6.2666417615527426</v>
      </c>
      <c r="JA240" s="29">
        <v>4.5714279177006798</v>
      </c>
      <c r="JB240" s="29">
        <v>14.714908442670847</v>
      </c>
      <c r="JC240" s="29">
        <v>32.421026542</v>
      </c>
      <c r="JD240" s="29">
        <v>6.2322117460450643</v>
      </c>
      <c r="JE240" s="29">
        <v>4.5463117007398965</v>
      </c>
      <c r="JF240" s="29">
        <v>14.663205298159992</v>
      </c>
      <c r="JG240" s="29">
        <v>32.782974393000003</v>
      </c>
      <c r="JH240" s="29">
        <v>5.9504423018301447</v>
      </c>
      <c r="JI240" s="29">
        <v>4.3407648141216439</v>
      </c>
      <c r="JJ240" s="29">
        <v>14.184902899198642</v>
      </c>
      <c r="JK240" s="29">
        <v>34.797633666999999</v>
      </c>
      <c r="JL240" s="29">
        <v>5.7713600361698125</v>
      </c>
      <c r="JM240" s="29">
        <v>4.2101267945961931</v>
      </c>
      <c r="JN240" s="29">
        <v>8.1460455560145277</v>
      </c>
      <c r="JO240" s="29">
        <v>25.815619476423134</v>
      </c>
      <c r="JP240" s="29">
        <v>4.1875467954855328</v>
      </c>
      <c r="JQ240" s="29">
        <v>3.0547570861649724</v>
      </c>
      <c r="JR240" s="29">
        <v>2.4804868035479259</v>
      </c>
      <c r="JS240" s="29">
        <v>29.068556486354634</v>
      </c>
      <c r="JT240" s="29">
        <v>4.7152050980219284</v>
      </c>
      <c r="JU240" s="29">
        <v>3.4396764715398516</v>
      </c>
      <c r="JV240" s="29">
        <v>-2.1290940065530179</v>
      </c>
      <c r="JW240" s="29">
        <v>26.178478155839468</v>
      </c>
      <c r="JX240" s="29">
        <v>4.2464060338467009</v>
      </c>
      <c r="JY240" s="29">
        <v>3.0976940810813964</v>
      </c>
      <c r="JZ240" s="29">
        <v>-1.86632080708101</v>
      </c>
    </row>
    <row r="241" spans="1:286" ht="15" thickBot="1" x14ac:dyDescent="0.35">
      <c r="A241" s="2"/>
      <c r="B241" s="74" t="s">
        <v>585</v>
      </c>
      <c r="C241" s="74" t="s">
        <v>585</v>
      </c>
      <c r="D241" s="74" t="s">
        <v>522</v>
      </c>
      <c r="E241" s="87">
        <v>386020</v>
      </c>
      <c r="F241" s="84">
        <v>438507</v>
      </c>
      <c r="G241" s="22">
        <v>32.613911954421049</v>
      </c>
      <c r="H241" s="22">
        <v>11.406255077743092</v>
      </c>
      <c r="I241" s="22">
        <v>8.3207042755688025</v>
      </c>
      <c r="J241" s="22">
        <v>10.747827013295442</v>
      </c>
      <c r="K241" s="22">
        <v>32.503399548421051</v>
      </c>
      <c r="L241" s="22">
        <v>11.398855384509057</v>
      </c>
      <c r="M241" s="22">
        <v>8.3153063023768397</v>
      </c>
      <c r="N241" s="22">
        <v>10.872249479356586</v>
      </c>
      <c r="O241" s="22">
        <v>32.575845355421052</v>
      </c>
      <c r="P241" s="22">
        <v>11.389509328282784</v>
      </c>
      <c r="Q241" s="22">
        <v>8.3084884844802893</v>
      </c>
      <c r="R241" s="22">
        <v>10.518807724036186</v>
      </c>
      <c r="S241" s="22">
        <v>32.644377515421048</v>
      </c>
      <c r="T241" s="22">
        <v>11.359033179432108</v>
      </c>
      <c r="U241" s="22">
        <v>8.2862565581980601</v>
      </c>
      <c r="V241" s="22">
        <v>10.350694559327732</v>
      </c>
      <c r="W241" s="22">
        <v>32.727320242421051</v>
      </c>
      <c r="X241" s="22">
        <v>11.32458142325094</v>
      </c>
      <c r="Y241" s="22">
        <v>8.2611244817186513</v>
      </c>
      <c r="Z241" s="22">
        <v>10.139232512261959</v>
      </c>
      <c r="AA241" s="22">
        <v>32.822798181421049</v>
      </c>
      <c r="AB241" s="22">
        <v>11.28611994158913</v>
      </c>
      <c r="AC241" s="22">
        <v>8.2330673663265355</v>
      </c>
      <c r="AD241" s="22">
        <v>9.9242594278594396</v>
      </c>
      <c r="AE241" s="22">
        <v>32.931725962421055</v>
      </c>
      <c r="AF241" s="22">
        <v>11.243071635164629</v>
      </c>
      <c r="AG241" s="22">
        <v>8.2016642261301289</v>
      </c>
      <c r="AH241" s="22">
        <v>9.6835022952408387</v>
      </c>
      <c r="AI241" s="22">
        <v>33.059584841421049</v>
      </c>
      <c r="AJ241" s="22">
        <v>11.195450370730601</v>
      </c>
      <c r="AK241" s="22">
        <v>8.1669251767328035</v>
      </c>
      <c r="AL241" s="22">
        <v>9.4463344787059249</v>
      </c>
      <c r="AM241" s="22">
        <v>33.20138218642105</v>
      </c>
      <c r="AN241" s="22">
        <v>11.144598355721897</v>
      </c>
      <c r="AO241" s="22">
        <v>8.1298293397713941</v>
      </c>
      <c r="AP241" s="22">
        <v>9.1883486723099921</v>
      </c>
      <c r="AQ241" s="22">
        <v>33.362210474421047</v>
      </c>
      <c r="AR241" s="22">
        <v>10.609863502082057</v>
      </c>
      <c r="AS241" s="22">
        <v>7.7397477088898707</v>
      </c>
      <c r="AT241" s="22">
        <v>8.9015524207785717</v>
      </c>
      <c r="AU241" s="22">
        <v>34.121524899421054</v>
      </c>
      <c r="AV241" s="22">
        <v>10.284049669869159</v>
      </c>
      <c r="AW241" s="22">
        <v>7.5020710544353113</v>
      </c>
      <c r="AX241" s="22">
        <v>7.6492143917261046</v>
      </c>
      <c r="AY241" s="22">
        <v>34.760602209421052</v>
      </c>
      <c r="AZ241" s="22">
        <v>9.3561744558380813</v>
      </c>
      <c r="BA241" s="22">
        <v>6.8251990041470627</v>
      </c>
      <c r="BB241" s="22">
        <v>5.5284172178558109</v>
      </c>
      <c r="BC241" s="22">
        <v>35.077882770421049</v>
      </c>
      <c r="BD241" s="22">
        <v>9.1372452051479591</v>
      </c>
      <c r="BE241" s="22">
        <v>6.6654931638122337</v>
      </c>
      <c r="BF241" s="22">
        <v>4.2182416789447075</v>
      </c>
      <c r="BG241" s="22">
        <v>35.21270646742105</v>
      </c>
      <c r="BH241" s="22">
        <v>8.9711105613580386</v>
      </c>
      <c r="BI241" s="22">
        <v>6.5443002541779158</v>
      </c>
      <c r="BJ241" s="22">
        <v>3.4014621617293663</v>
      </c>
      <c r="BK241" s="25">
        <v>32.652071193421051</v>
      </c>
      <c r="BL241" s="25">
        <v>11.408729424092938</v>
      </c>
      <c r="BM241" s="25">
        <v>8.3225092767819149</v>
      </c>
      <c r="BN241" s="25">
        <v>10.654912635257972</v>
      </c>
      <c r="BO241" s="25">
        <v>32.57475229942105</v>
      </c>
      <c r="BP241" s="25">
        <v>11.405138196164808</v>
      </c>
      <c r="BQ241" s="25">
        <v>8.3198895260072323</v>
      </c>
      <c r="BR241" s="25">
        <v>10.800026067611896</v>
      </c>
      <c r="BS241" s="25">
        <v>32.625348826421053</v>
      </c>
      <c r="BT241" s="25">
        <v>11.401120601698487</v>
      </c>
      <c r="BU241" s="25">
        <v>8.3169587467790311</v>
      </c>
      <c r="BV241" s="25">
        <v>10.607167549819557</v>
      </c>
      <c r="BW241" s="25">
        <v>32.670567344421052</v>
      </c>
      <c r="BX241" s="25">
        <v>11.391339928993585</v>
      </c>
      <c r="BY241" s="25">
        <v>8.309823882212271</v>
      </c>
      <c r="BZ241" s="25">
        <v>10.510047245507458</v>
      </c>
      <c r="CA241" s="25">
        <v>32.729505035421049</v>
      </c>
      <c r="CB241" s="25">
        <v>11.380847757352594</v>
      </c>
      <c r="CC241" s="25">
        <v>8.3021699890774823</v>
      </c>
      <c r="CD241" s="25">
        <v>10.362277109139121</v>
      </c>
      <c r="CE241" s="25">
        <v>32.798542644421047</v>
      </c>
      <c r="CF241" s="25">
        <v>11.369632749522458</v>
      </c>
      <c r="CG241" s="25">
        <v>8.293988797006401</v>
      </c>
      <c r="CH241" s="25">
        <v>10.202357535544053</v>
      </c>
      <c r="CI241" s="25">
        <v>32.882337985421053</v>
      </c>
      <c r="CJ241" s="25">
        <v>11.357843723406551</v>
      </c>
      <c r="CK241" s="25">
        <v>8.2853888665876241</v>
      </c>
      <c r="CL241" s="25">
        <v>9.9873617491498123</v>
      </c>
      <c r="CM241" s="25">
        <v>32.95329129842105</v>
      </c>
      <c r="CN241" s="25">
        <v>11.345357940908894</v>
      </c>
      <c r="CO241" s="25">
        <v>8.2762806620889542</v>
      </c>
      <c r="CP241" s="25">
        <v>9.7588931282482818</v>
      </c>
      <c r="CQ241" s="25">
        <v>33.032020634421052</v>
      </c>
      <c r="CR241" s="25">
        <v>11.332490704465062</v>
      </c>
      <c r="CS241" s="25">
        <v>8.266894192247344</v>
      </c>
      <c r="CT241" s="25">
        <v>9.4875693574569233</v>
      </c>
      <c r="CU241" s="25">
        <v>33.124237254421054</v>
      </c>
      <c r="CV241" s="25">
        <v>11.010878622369223</v>
      </c>
      <c r="CW241" s="25">
        <v>8.0322826560042913</v>
      </c>
      <c r="CX241" s="25">
        <v>9.1745270956389255</v>
      </c>
      <c r="CY241" s="25">
        <v>33.34234107242105</v>
      </c>
      <c r="CZ241" s="25">
        <v>10.963823358011563</v>
      </c>
      <c r="DA241" s="25">
        <v>7.9979564957825371</v>
      </c>
      <c r="DB241" s="25">
        <v>8.3748593064105634</v>
      </c>
      <c r="DC241" s="25">
        <v>33.562646082421054</v>
      </c>
      <c r="DD241" s="25">
        <v>10.579090571153376</v>
      </c>
      <c r="DE241" s="25">
        <v>7.7172992842136861</v>
      </c>
      <c r="DF241" s="25">
        <v>7.5189854981795179</v>
      </c>
      <c r="DG241" s="25">
        <v>33.800588198421053</v>
      </c>
      <c r="DH241" s="25">
        <v>10.537379892178965</v>
      </c>
      <c r="DI241" s="25">
        <v>7.6868719246189956</v>
      </c>
      <c r="DJ241" s="25">
        <v>6.7361957002280022</v>
      </c>
      <c r="DK241" s="25">
        <v>33.889167985421054</v>
      </c>
      <c r="DL241" s="25">
        <v>10.32983452817386</v>
      </c>
      <c r="DM241" s="25">
        <v>7.535470471128666</v>
      </c>
      <c r="DN241" s="25">
        <v>6.6670602370621026</v>
      </c>
      <c r="DO241" s="27">
        <v>32.613533399421051</v>
      </c>
      <c r="DP241" s="27">
        <v>11.406747586119973</v>
      </c>
      <c r="DQ241" s="27">
        <v>8.3210635535727864</v>
      </c>
      <c r="DR241" s="27">
        <v>10.748768169738483</v>
      </c>
      <c r="DS241" s="27">
        <v>32.498217306421054</v>
      </c>
      <c r="DT241" s="27">
        <v>11.400968616935982</v>
      </c>
      <c r="DU241" s="27">
        <v>8.316847876010792</v>
      </c>
      <c r="DV241" s="27">
        <v>10.903028319509794</v>
      </c>
      <c r="DW241" s="27">
        <v>32.562672294421048</v>
      </c>
      <c r="DX241" s="27">
        <v>11.394521979733273</v>
      </c>
      <c r="DY241" s="27">
        <v>8.3121451439247558</v>
      </c>
      <c r="DZ241" s="27">
        <v>10.583866772662702</v>
      </c>
      <c r="EA241" s="27">
        <v>32.622241431421052</v>
      </c>
      <c r="EB241" s="27">
        <v>11.368549235830582</v>
      </c>
      <c r="EC241" s="27">
        <v>8.2931983888534031</v>
      </c>
      <c r="ED241" s="27">
        <v>10.448712411043552</v>
      </c>
      <c r="EE241" s="27">
        <v>32.694071397421055</v>
      </c>
      <c r="EF241" s="27">
        <v>11.341051125196081</v>
      </c>
      <c r="EG241" s="27">
        <v>8.2731388999881208</v>
      </c>
      <c r="EH241" s="27">
        <v>10.273956261562446</v>
      </c>
      <c r="EI241" s="27">
        <v>32.772818612421048</v>
      </c>
      <c r="EJ241" s="27">
        <v>11.312196017199792</v>
      </c>
      <c r="EK241" s="27">
        <v>8.2520895004402171</v>
      </c>
      <c r="EL241" s="27">
        <v>10.107730118080465</v>
      </c>
      <c r="EM241" s="27">
        <v>32.86077186542105</v>
      </c>
      <c r="EN241" s="27">
        <v>11.282005405190692</v>
      </c>
      <c r="EO241" s="27">
        <v>8.2300658693085289</v>
      </c>
      <c r="EP241" s="27">
        <v>9.9127800964824146</v>
      </c>
      <c r="EQ241" s="27">
        <v>32.959976163421054</v>
      </c>
      <c r="ER241" s="27">
        <v>11.25062107164706</v>
      </c>
      <c r="ES241" s="27">
        <v>8.2071714349369937</v>
      </c>
      <c r="ET241" s="27">
        <v>9.7298705551499687</v>
      </c>
      <c r="EU241" s="27">
        <v>33.06996096842105</v>
      </c>
      <c r="EV241" s="27">
        <v>11.218365130791369</v>
      </c>
      <c r="EW241" s="27">
        <v>8.1836411751662688</v>
      </c>
      <c r="EX241" s="27">
        <v>9.5271098144130484</v>
      </c>
      <c r="EY241" s="27">
        <v>33.195523773421051</v>
      </c>
      <c r="EZ241" s="27">
        <v>10.874224706213937</v>
      </c>
      <c r="FA241" s="27">
        <v>7.9325955267338575</v>
      </c>
      <c r="FB241" s="27">
        <v>9.2964049775609112</v>
      </c>
      <c r="FC241" s="27">
        <v>33.756012549421051</v>
      </c>
      <c r="FD241" s="27">
        <v>10.683789991155551</v>
      </c>
      <c r="FE241" s="27">
        <v>7.7936760534270615</v>
      </c>
      <c r="FF241" s="27">
        <v>8.2814394234172219</v>
      </c>
      <c r="FG241" s="27">
        <v>34.316111550421049</v>
      </c>
      <c r="FH241" s="27">
        <v>10.188507258015925</v>
      </c>
      <c r="FI241" s="27">
        <v>7.4323741951780953</v>
      </c>
      <c r="FJ241" s="27">
        <v>7.4523904353769872</v>
      </c>
      <c r="FK241" s="27">
        <v>34.620647702421053</v>
      </c>
      <c r="FL241" s="27">
        <v>10.060587431871001</v>
      </c>
      <c r="FM241" s="27">
        <v>7.3390584629698088</v>
      </c>
      <c r="FN241" s="27">
        <v>7.2779491978223376</v>
      </c>
      <c r="FO241" s="27">
        <v>34.743597063421049</v>
      </c>
      <c r="FP241" s="27">
        <v>9.9938017735068492</v>
      </c>
      <c r="FQ241" s="27">
        <v>7.2903392550168302</v>
      </c>
      <c r="FR241" s="27">
        <v>7.5135955056538251</v>
      </c>
      <c r="FS241" s="28">
        <v>32.614264817421052</v>
      </c>
      <c r="FT241" s="28">
        <v>11.406254849170235</v>
      </c>
      <c r="FU241" s="28">
        <v>8.3207041088280853</v>
      </c>
      <c r="FV241" s="28">
        <v>10.744315840316183</v>
      </c>
      <c r="FW241" s="28">
        <v>32.496380420421048</v>
      </c>
      <c r="FX241" s="28">
        <v>11.398854388697272</v>
      </c>
      <c r="FY241" s="28">
        <v>8.3153055759460059</v>
      </c>
      <c r="FZ241" s="28">
        <v>10.896709337070273</v>
      </c>
      <c r="GA241" s="28">
        <v>32.568968945421048</v>
      </c>
      <c r="GB241" s="28">
        <v>11.389507256323157</v>
      </c>
      <c r="GC241" s="28">
        <v>8.3084869730145883</v>
      </c>
      <c r="GD241" s="28">
        <v>10.576807832644544</v>
      </c>
      <c r="GE241" s="28">
        <v>32.647534400421051</v>
      </c>
      <c r="GF241" s="28">
        <v>11.357057101574034</v>
      </c>
      <c r="GG241" s="28">
        <v>8.2848150369125495</v>
      </c>
      <c r="GH241" s="28">
        <v>10.447619395127138</v>
      </c>
      <c r="GI241" s="28">
        <v>32.752656691421052</v>
      </c>
      <c r="GJ241" s="28">
        <v>11.320493037916195</v>
      </c>
      <c r="GK241" s="28">
        <v>8.2581420615375194</v>
      </c>
      <c r="GL241" s="28">
        <v>10.27965934749826</v>
      </c>
      <c r="GM241" s="28">
        <v>32.88699205842105</v>
      </c>
      <c r="GN241" s="28">
        <v>11.279886260464369</v>
      </c>
      <c r="GO241" s="28">
        <v>8.228519982734479</v>
      </c>
      <c r="GP241" s="28">
        <v>10.119755628791477</v>
      </c>
      <c r="GQ241" s="28">
        <v>33.050529288421053</v>
      </c>
      <c r="GR241" s="28">
        <v>11.234597072950917</v>
      </c>
      <c r="GS241" s="28">
        <v>8.195482150982361</v>
      </c>
      <c r="GT241" s="28">
        <v>9.9316999850380832</v>
      </c>
      <c r="GU241" s="28">
        <v>33.260410062421052</v>
      </c>
      <c r="GV241" s="28">
        <v>11.184731855511428</v>
      </c>
      <c r="GW241" s="28">
        <v>8.1591061691090001</v>
      </c>
      <c r="GX241" s="28">
        <v>9.723440229768368</v>
      </c>
      <c r="GY241" s="28">
        <v>33.505549333421051</v>
      </c>
      <c r="GZ241" s="28">
        <v>11.131604512221354</v>
      </c>
      <c r="HA241" s="28">
        <v>8.1203505118446007</v>
      </c>
      <c r="HB241" s="28">
        <v>9.5063072539506734</v>
      </c>
      <c r="HC241" s="28">
        <v>33.793962488421052</v>
      </c>
      <c r="HD241" s="28">
        <v>10.768584517511526</v>
      </c>
      <c r="HE241" s="28">
        <v>7.8555324798515169</v>
      </c>
      <c r="HF241" s="28">
        <v>9.2889907010505759</v>
      </c>
      <c r="HG241" s="28">
        <v>35.105685770421047</v>
      </c>
      <c r="HH241" s="28">
        <v>10.432317833912776</v>
      </c>
      <c r="HI241" s="28">
        <v>7.6102306158408561</v>
      </c>
      <c r="HJ241" s="28">
        <v>8.340404039021049</v>
      </c>
      <c r="HK241" s="28">
        <v>36.21534492142105</v>
      </c>
      <c r="HL241" s="28">
        <v>9.2145030123214973</v>
      </c>
      <c r="HM241" s="28">
        <v>6.7218516585231134</v>
      </c>
      <c r="HN241" s="28">
        <v>2.6788437733634858</v>
      </c>
      <c r="HO241" s="28">
        <v>36.539526518421049</v>
      </c>
      <c r="HP241" s="28">
        <v>8.9929950637681308</v>
      </c>
      <c r="HQ241" s="28">
        <v>6.560264693998981</v>
      </c>
      <c r="HR241" s="28">
        <v>-1.6308898127169158</v>
      </c>
      <c r="HS241" s="28">
        <v>36.581944581421055</v>
      </c>
      <c r="HT241" s="28">
        <v>7.4300027646860727</v>
      </c>
      <c r="HU241" s="28">
        <v>5.4200835725869156</v>
      </c>
      <c r="HV241" s="28">
        <v>-4.7700191656475681</v>
      </c>
      <c r="HW241" s="29">
        <v>32.59071501042105</v>
      </c>
      <c r="HX241" s="29">
        <v>11.407167360364394</v>
      </c>
      <c r="HY241" s="29">
        <v>8.3213697730397822</v>
      </c>
      <c r="HZ241" s="29">
        <v>10.814036760266703</v>
      </c>
      <c r="IA241" s="29">
        <v>32.449342773421051</v>
      </c>
      <c r="IB241" s="29">
        <v>11.401809979598493</v>
      </c>
      <c r="IC241" s="29">
        <v>8.3174616383592195</v>
      </c>
      <c r="ID241" s="29">
        <v>11.034569663464296</v>
      </c>
      <c r="IE241" s="29">
        <v>32.497855461421054</v>
      </c>
      <c r="IF241" s="29">
        <v>11.394927117814357</v>
      </c>
      <c r="IG241" s="29">
        <v>8.3124406865143694</v>
      </c>
      <c r="IH241" s="29">
        <v>10.783403134914654</v>
      </c>
      <c r="II241" s="29">
        <v>32.555606183421048</v>
      </c>
      <c r="IJ241" s="29">
        <v>11.348781318197107</v>
      </c>
      <c r="IK241" s="29">
        <v>8.2787779681587175</v>
      </c>
      <c r="IL241" s="29">
        <v>10.708956826939996</v>
      </c>
      <c r="IM241" s="29">
        <v>32.640072983421049</v>
      </c>
      <c r="IN241" s="29">
        <v>11.298336227809127</v>
      </c>
      <c r="IO241" s="29">
        <v>8.2419789770427148</v>
      </c>
      <c r="IP241" s="29">
        <v>10.585791857925734</v>
      </c>
      <c r="IQ241" s="29">
        <v>32.75831762542105</v>
      </c>
      <c r="IR241" s="29">
        <v>11.243135281848339</v>
      </c>
      <c r="IS241" s="29">
        <v>8.2017106554997738</v>
      </c>
      <c r="IT241" s="29">
        <v>10.426630614450143</v>
      </c>
      <c r="IU241" s="29">
        <v>32.906848823421051</v>
      </c>
      <c r="IV241" s="29">
        <v>11.184048540121484</v>
      </c>
      <c r="IW241" s="29">
        <v>8.1586077000454988</v>
      </c>
      <c r="IX241" s="29">
        <v>10.248303954644761</v>
      </c>
      <c r="IY241" s="29">
        <v>33.104338299421052</v>
      </c>
      <c r="IZ241" s="29">
        <v>11.121829487713542</v>
      </c>
      <c r="JA241" s="29">
        <v>8.1132197675589808</v>
      </c>
      <c r="JB241" s="29">
        <v>10.07529973015664</v>
      </c>
      <c r="JC241" s="29">
        <v>33.340279565421049</v>
      </c>
      <c r="JD241" s="29">
        <v>11.056699503158152</v>
      </c>
      <c r="JE241" s="29">
        <v>8.0657083505983671</v>
      </c>
      <c r="JF241" s="29">
        <v>9.8851417396037675</v>
      </c>
      <c r="JG241" s="29">
        <v>33.63695404742105</v>
      </c>
      <c r="JH241" s="29">
        <v>10.68515355903557</v>
      </c>
      <c r="JI241" s="29">
        <v>7.7946707572112546</v>
      </c>
      <c r="JJ241" s="29">
        <v>9.4626218496237904</v>
      </c>
      <c r="JK241" s="29">
        <v>35.335835231421051</v>
      </c>
      <c r="JL241" s="29">
        <v>10.314462730777507</v>
      </c>
      <c r="JM241" s="29">
        <v>7.5242569589419537</v>
      </c>
      <c r="JN241" s="29">
        <v>3.1824828322166567</v>
      </c>
      <c r="JO241" s="29">
        <v>36.331278047421051</v>
      </c>
      <c r="JP241" s="29">
        <v>7.9219778665422105</v>
      </c>
      <c r="JQ241" s="29">
        <v>5.7789725598650907</v>
      </c>
      <c r="JR241" s="29">
        <v>-2.2135831623379971</v>
      </c>
      <c r="JS241" s="29">
        <v>36.629060115421055</v>
      </c>
      <c r="JT241" s="29">
        <v>7.8124949965467518</v>
      </c>
      <c r="JU241" s="29">
        <v>5.6991063304792222</v>
      </c>
      <c r="JV241" s="29">
        <v>-5.8225423899165989</v>
      </c>
      <c r="JW241" s="29">
        <v>36.348429715421048</v>
      </c>
      <c r="JX241" s="29">
        <v>7.3412108469083774</v>
      </c>
      <c r="JY241" s="29">
        <v>5.3553111047740174</v>
      </c>
      <c r="JZ241" s="29">
        <v>-4.8382400784437536</v>
      </c>
    </row>
    <row r="242" spans="1:286" ht="15" thickBot="1" x14ac:dyDescent="0.35">
      <c r="A242" s="2"/>
      <c r="B242" s="74" t="s">
        <v>730</v>
      </c>
      <c r="C242" s="74" t="s">
        <v>563</v>
      </c>
      <c r="D242" s="74" t="s">
        <v>874</v>
      </c>
      <c r="E242" s="87">
        <v>388333</v>
      </c>
      <c r="F242" s="84">
        <v>402657</v>
      </c>
      <c r="G242" s="22">
        <v>30.554836352999999</v>
      </c>
      <c r="H242" s="22">
        <v>15.463688313644644</v>
      </c>
      <c r="I242" s="22">
        <v>11.28054533152396</v>
      </c>
      <c r="J242" s="22">
        <v>15.792741625697797</v>
      </c>
      <c r="K242" s="22">
        <v>30.538449248999999</v>
      </c>
      <c r="L242" s="22">
        <v>15.456786542095378</v>
      </c>
      <c r="M242" s="22">
        <v>11.275510585268721</v>
      </c>
      <c r="N242" s="22">
        <v>15.821901913529199</v>
      </c>
      <c r="O242" s="22">
        <v>30.602492807000001</v>
      </c>
      <c r="P242" s="22">
        <v>15.447624183832149</v>
      </c>
      <c r="Q242" s="22">
        <v>11.268826772478675</v>
      </c>
      <c r="R242" s="22">
        <v>15.486112417720216</v>
      </c>
      <c r="S242" s="22">
        <v>30.676934982999999</v>
      </c>
      <c r="T242" s="22">
        <v>15.427254881129812</v>
      </c>
      <c r="U242" s="22">
        <v>11.253967649749042</v>
      </c>
      <c r="V242" s="22">
        <v>15.240096884093157</v>
      </c>
      <c r="W242" s="22">
        <v>30.770951304</v>
      </c>
      <c r="X242" s="22">
        <v>15.402263348795538</v>
      </c>
      <c r="Y242" s="22">
        <v>11.235736674855925</v>
      </c>
      <c r="Z242" s="22">
        <v>14.986593461804992</v>
      </c>
      <c r="AA242" s="22">
        <v>30.88917657</v>
      </c>
      <c r="AB242" s="22">
        <v>15.372618198466736</v>
      </c>
      <c r="AC242" s="22">
        <v>11.214110950425821</v>
      </c>
      <c r="AD242" s="22">
        <v>14.612624548958992</v>
      </c>
      <c r="AE242" s="22">
        <v>30.990855985</v>
      </c>
      <c r="AF242" s="22">
        <v>15.337300942092771</v>
      </c>
      <c r="AG242" s="22">
        <v>11.188347503605696</v>
      </c>
      <c r="AH242" s="22">
        <v>14.268889984337347</v>
      </c>
      <c r="AI242" s="22">
        <v>31.103526651999999</v>
      </c>
      <c r="AJ242" s="22">
        <v>15.296448857016509</v>
      </c>
      <c r="AK242" s="22">
        <v>11.158546476305927</v>
      </c>
      <c r="AL242" s="22">
        <v>13.897375306301797</v>
      </c>
      <c r="AM242" s="22">
        <v>31.232211895999999</v>
      </c>
      <c r="AN242" s="22">
        <v>15.251556730553743</v>
      </c>
      <c r="AO242" s="22">
        <v>11.1257982950622</v>
      </c>
      <c r="AP242" s="22">
        <v>13.458506486164897</v>
      </c>
      <c r="AQ242" s="22">
        <v>31.381548672000001</v>
      </c>
      <c r="AR242" s="22">
        <v>14.561794346030801</v>
      </c>
      <c r="AS242" s="22">
        <v>10.622626238773048</v>
      </c>
      <c r="AT242" s="22">
        <v>12.911489637997049</v>
      </c>
      <c r="AU242" s="22">
        <v>32.085450573000003</v>
      </c>
      <c r="AV242" s="22">
        <v>14.24494924237097</v>
      </c>
      <c r="AW242" s="22">
        <v>10.391492146930782</v>
      </c>
      <c r="AX242" s="22">
        <v>10.200843308453525</v>
      </c>
      <c r="AY242" s="22">
        <v>32.666475171000002</v>
      </c>
      <c r="AZ242" s="22">
        <v>13.272335206194978</v>
      </c>
      <c r="BA242" s="22">
        <v>9.6819837487642992</v>
      </c>
      <c r="BB242" s="22">
        <v>7.8501210671266719</v>
      </c>
      <c r="BC242" s="22">
        <v>32.959012725000001</v>
      </c>
      <c r="BD242" s="22">
        <v>12.996966741321316</v>
      </c>
      <c r="BE242" s="22">
        <v>9.4811062874578251</v>
      </c>
      <c r="BF242" s="22">
        <v>6.9967967471731995</v>
      </c>
      <c r="BG242" s="22">
        <v>33.140485558000002</v>
      </c>
      <c r="BH242" s="22">
        <v>12.513394431056046</v>
      </c>
      <c r="BI242" s="22">
        <v>9.12834701965728</v>
      </c>
      <c r="BJ242" s="22">
        <v>6.6920141056607569</v>
      </c>
      <c r="BK242" s="25">
        <v>30.576484933</v>
      </c>
      <c r="BL242" s="25">
        <v>15.466278355954273</v>
      </c>
      <c r="BM242" s="25">
        <v>11.282434731328957</v>
      </c>
      <c r="BN242" s="25">
        <v>15.750487593846282</v>
      </c>
      <c r="BO242" s="25">
        <v>30.575973555000001</v>
      </c>
      <c r="BP242" s="25">
        <v>15.463461040971108</v>
      </c>
      <c r="BQ242" s="25">
        <v>11.28037953927282</v>
      </c>
      <c r="BR242" s="25">
        <v>15.794654053669021</v>
      </c>
      <c r="BS242" s="25">
        <v>30.628221688</v>
      </c>
      <c r="BT242" s="25">
        <v>15.460180914712165</v>
      </c>
      <c r="BU242" s="25">
        <v>11.277986732834496</v>
      </c>
      <c r="BV242" s="25">
        <v>15.554225004813674</v>
      </c>
      <c r="BW242" s="25">
        <v>30.672986668</v>
      </c>
      <c r="BX242" s="25">
        <v>15.454074236659414</v>
      </c>
      <c r="BY242" s="25">
        <v>11.273531996215272</v>
      </c>
      <c r="BZ242" s="25">
        <v>15.377544286598431</v>
      </c>
      <c r="CA242" s="25">
        <v>30.729579145999999</v>
      </c>
      <c r="CB242" s="25">
        <v>15.447177790877396</v>
      </c>
      <c r="CC242" s="25">
        <v>11.268501135033089</v>
      </c>
      <c r="CD242" s="25">
        <v>15.195625421749993</v>
      </c>
      <c r="CE242" s="25">
        <v>30.802358311999999</v>
      </c>
      <c r="CF242" s="25">
        <v>15.439521448008881</v>
      </c>
      <c r="CG242" s="25">
        <v>11.262915939505982</v>
      </c>
      <c r="CH242" s="25">
        <v>14.899578602343995</v>
      </c>
      <c r="CI242" s="25">
        <v>30.883288808</v>
      </c>
      <c r="CJ242" s="25">
        <v>15.431077660485041</v>
      </c>
      <c r="CK242" s="25">
        <v>11.256756314066015</v>
      </c>
      <c r="CL242" s="25">
        <v>14.627277309231975</v>
      </c>
      <c r="CM242" s="25">
        <v>30.975598272999999</v>
      </c>
      <c r="CN242" s="25">
        <v>15.421790196482135</v>
      </c>
      <c r="CO242" s="25">
        <v>11.249981238380661</v>
      </c>
      <c r="CP242" s="25">
        <v>14.330495885148659</v>
      </c>
      <c r="CQ242" s="25">
        <v>31.080132099</v>
      </c>
      <c r="CR242" s="25">
        <v>15.411956853525172</v>
      </c>
      <c r="CS242" s="25">
        <v>11.242807951598325</v>
      </c>
      <c r="CT242" s="25">
        <v>13.961162277673802</v>
      </c>
      <c r="CU242" s="25">
        <v>31.200719700000001</v>
      </c>
      <c r="CV242" s="25">
        <v>15.065560607362153</v>
      </c>
      <c r="CW242" s="25">
        <v>10.990116712725914</v>
      </c>
      <c r="CX242" s="25">
        <v>13.5014204997389</v>
      </c>
      <c r="CY242" s="25">
        <v>31.629799909999999</v>
      </c>
      <c r="CZ242" s="25">
        <v>15.01451974175032</v>
      </c>
      <c r="DA242" s="25">
        <v>10.952883111878794</v>
      </c>
      <c r="DB242" s="25">
        <v>11.630712530074863</v>
      </c>
      <c r="DC242" s="25">
        <v>32.049719326999998</v>
      </c>
      <c r="DD242" s="25">
        <v>14.349434778787293</v>
      </c>
      <c r="DE242" s="25">
        <v>10.467712891046073</v>
      </c>
      <c r="DF242" s="25">
        <v>9.3041399404492822</v>
      </c>
      <c r="DG242" s="25">
        <v>32.483631371000001</v>
      </c>
      <c r="DH242" s="25">
        <v>14.27422197066713</v>
      </c>
      <c r="DI242" s="25">
        <v>10.41284619467312</v>
      </c>
      <c r="DJ242" s="25">
        <v>7.3099419845009344</v>
      </c>
      <c r="DK242" s="25">
        <v>32.731420634999999</v>
      </c>
      <c r="DL242" s="25">
        <v>13.707617548956236</v>
      </c>
      <c r="DM242" s="25">
        <v>9.9995161575879887</v>
      </c>
      <c r="DN242" s="25">
        <v>6.7115544952669417</v>
      </c>
      <c r="DO242" s="27">
        <v>30.554383480999999</v>
      </c>
      <c r="DP242" s="27">
        <v>15.464224337318873</v>
      </c>
      <c r="DQ242" s="27">
        <v>11.280936353331517</v>
      </c>
      <c r="DR242" s="27">
        <v>15.794882246793151</v>
      </c>
      <c r="DS242" s="27">
        <v>30.532201159</v>
      </c>
      <c r="DT242" s="27">
        <v>15.459081857474034</v>
      </c>
      <c r="DU242" s="27">
        <v>11.277184985880909</v>
      </c>
      <c r="DV242" s="27">
        <v>15.853500498620072</v>
      </c>
      <c r="DW242" s="27">
        <v>30.586509671999998</v>
      </c>
      <c r="DX242" s="27">
        <v>15.453098420199909</v>
      </c>
      <c r="DY242" s="27">
        <v>11.272820151693871</v>
      </c>
      <c r="DZ242" s="27">
        <v>15.558222971588426</v>
      </c>
      <c r="EA242" s="27">
        <v>30.649936330999999</v>
      </c>
      <c r="EB242" s="27">
        <v>15.437733662901941</v>
      </c>
      <c r="EC242" s="27">
        <v>11.261611775160917</v>
      </c>
      <c r="ED242" s="27">
        <v>15.350325660761904</v>
      </c>
      <c r="EE242" s="27">
        <v>30.730221347000001</v>
      </c>
      <c r="EF242" s="27">
        <v>15.420615543213611</v>
      </c>
      <c r="EG242" s="27">
        <v>11.249124345175389</v>
      </c>
      <c r="EH242" s="27">
        <v>15.137972448853793</v>
      </c>
      <c r="EI242" s="27">
        <v>30.827724827000001</v>
      </c>
      <c r="EJ242" s="27">
        <v>15.402021707613912</v>
      </c>
      <c r="EK242" s="27">
        <v>11.23556040097818</v>
      </c>
      <c r="EL242" s="27">
        <v>14.822140976839176</v>
      </c>
      <c r="EM242" s="27">
        <v>30.93349898</v>
      </c>
      <c r="EN242" s="27">
        <v>15.381691867304294</v>
      </c>
      <c r="EO242" s="27">
        <v>11.220730065514619</v>
      </c>
      <c r="EP242" s="27">
        <v>14.541582970014991</v>
      </c>
      <c r="EQ242" s="27">
        <v>31.023897730999998</v>
      </c>
      <c r="ER242" s="27">
        <v>15.35995999663548</v>
      </c>
      <c r="ES242" s="27">
        <v>11.2048769684238</v>
      </c>
      <c r="ET242" s="27">
        <v>14.249331687303082</v>
      </c>
      <c r="EU242" s="27">
        <v>31.127680305999998</v>
      </c>
      <c r="EV242" s="27">
        <v>15.337094495209138</v>
      </c>
      <c r="EW242" s="27">
        <v>11.188196903478344</v>
      </c>
      <c r="EX242" s="27">
        <v>13.889593800502421</v>
      </c>
      <c r="EY242" s="27">
        <v>31.249139711000002</v>
      </c>
      <c r="EZ242" s="27">
        <v>14.952937351119385</v>
      </c>
      <c r="FA242" s="27">
        <v>10.907959615294677</v>
      </c>
      <c r="FB242" s="27">
        <v>13.422708984694884</v>
      </c>
      <c r="FC242" s="27">
        <v>31.821403992</v>
      </c>
      <c r="FD242" s="27">
        <v>14.798950393165555</v>
      </c>
      <c r="FE242" s="27">
        <v>10.79562827335157</v>
      </c>
      <c r="FF242" s="27">
        <v>11.079323427078677</v>
      </c>
      <c r="FG242" s="27">
        <v>32.323994517000003</v>
      </c>
      <c r="FH242" s="27">
        <v>13.81354074314846</v>
      </c>
      <c r="FI242" s="27">
        <v>10.076785653035001</v>
      </c>
      <c r="FJ242" s="27">
        <v>8.9813280255083399</v>
      </c>
      <c r="FK242" s="27">
        <v>32.581229962000002</v>
      </c>
      <c r="FL242" s="27">
        <v>13.64321903449752</v>
      </c>
      <c r="FM242" s="27">
        <v>9.9525383378790035</v>
      </c>
      <c r="FN242" s="27">
        <v>8.2509835862648018</v>
      </c>
      <c r="FO242" s="27">
        <v>32.725276921000003</v>
      </c>
      <c r="FP242" s="27">
        <v>13.494631080150047</v>
      </c>
      <c r="FQ242" s="27">
        <v>9.8441454938990773</v>
      </c>
      <c r="FR242" s="27">
        <v>8.0859066750864201</v>
      </c>
      <c r="FS242" s="28">
        <v>30.555624115000001</v>
      </c>
      <c r="FT242" s="28">
        <v>15.463688301801492</v>
      </c>
      <c r="FU242" s="28">
        <v>11.280545322884546</v>
      </c>
      <c r="FV242" s="28">
        <v>15.78357148391266</v>
      </c>
      <c r="FW242" s="28">
        <v>30.540161591</v>
      </c>
      <c r="FX242" s="28">
        <v>15.456786492946296</v>
      </c>
      <c r="FY242" s="28">
        <v>11.275510549415149</v>
      </c>
      <c r="FZ242" s="28">
        <v>15.821218327509945</v>
      </c>
      <c r="GA242" s="28">
        <v>30.614923307000002</v>
      </c>
      <c r="GB242" s="28">
        <v>15.447624081191488</v>
      </c>
      <c r="GC242" s="28">
        <v>11.268826697603741</v>
      </c>
      <c r="GD242" s="28">
        <v>15.510205997079483</v>
      </c>
      <c r="GE242" s="28">
        <v>30.713098308999999</v>
      </c>
      <c r="GF242" s="28">
        <v>15.426692998542741</v>
      </c>
      <c r="GG242" s="28">
        <v>11.253557764224587</v>
      </c>
      <c r="GH242" s="28">
        <v>15.30378738279456</v>
      </c>
      <c r="GI242" s="28">
        <v>30.829406646999999</v>
      </c>
      <c r="GJ242" s="28">
        <v>15.401131283702854</v>
      </c>
      <c r="GK242" s="28">
        <v>11.234910849131994</v>
      </c>
      <c r="GL242" s="28">
        <v>15.107004960140076</v>
      </c>
      <c r="GM242" s="28">
        <v>30.919126616</v>
      </c>
      <c r="GN242" s="28">
        <v>15.370913945644981</v>
      </c>
      <c r="GO242" s="28">
        <v>11.212867721719819</v>
      </c>
      <c r="GP242" s="28">
        <v>14.828109145659809</v>
      </c>
      <c r="GQ242" s="28">
        <v>31.024010654000001</v>
      </c>
      <c r="GR242" s="28">
        <v>15.335018694449218</v>
      </c>
      <c r="GS242" s="28">
        <v>11.186682635724329</v>
      </c>
      <c r="GT242" s="28">
        <v>14.576033928329199</v>
      </c>
      <c r="GU242" s="28">
        <v>31.157593836</v>
      </c>
      <c r="GV242" s="28">
        <v>15.293588426245023</v>
      </c>
      <c r="GW242" s="28">
        <v>11.15645983188249</v>
      </c>
      <c r="GX242" s="28">
        <v>14.258410346900011</v>
      </c>
      <c r="GY242" s="28">
        <v>31.311637241</v>
      </c>
      <c r="GZ242" s="28">
        <v>15.248116211090997</v>
      </c>
      <c r="HA242" s="28">
        <v>11.123288484014777</v>
      </c>
      <c r="HB242" s="28">
        <v>13.908442338318917</v>
      </c>
      <c r="HC242" s="28">
        <v>31.489464808000001</v>
      </c>
      <c r="HD242" s="28">
        <v>14.840985442384266</v>
      </c>
      <c r="HE242" s="28">
        <v>10.826292256523431</v>
      </c>
      <c r="HF242" s="28">
        <v>13.506303838050467</v>
      </c>
      <c r="HG242" s="28">
        <v>32.296986775999997</v>
      </c>
      <c r="HH242" s="28">
        <v>14.521296001179412</v>
      </c>
      <c r="HI242" s="28">
        <v>10.593083260042373</v>
      </c>
      <c r="HJ242" s="28">
        <v>11.536413286083445</v>
      </c>
      <c r="HK242" s="28">
        <v>33.210321868999998</v>
      </c>
      <c r="HL242" s="28">
        <v>12.9672101782929</v>
      </c>
      <c r="HM242" s="28">
        <v>9.4593992890144989</v>
      </c>
      <c r="HN242" s="28">
        <v>5.8862416475743125</v>
      </c>
      <c r="HO242" s="28">
        <v>33.765641486999996</v>
      </c>
      <c r="HP242" s="28">
        <v>12.690847213632029</v>
      </c>
      <c r="HQ242" s="28">
        <v>9.2577963539591845</v>
      </c>
      <c r="HR242" s="28">
        <v>1.6598232762510108</v>
      </c>
      <c r="HS242" s="28">
        <v>34.090459633000002</v>
      </c>
      <c r="HT242" s="28">
        <v>11.470286151644734</v>
      </c>
      <c r="HU242" s="28">
        <v>8.3674140525070957</v>
      </c>
      <c r="HV242" s="28">
        <v>-1.9137560631547927</v>
      </c>
      <c r="HW242" s="29">
        <v>30.534931532000002</v>
      </c>
      <c r="HX242" s="29">
        <v>15.463517994102091</v>
      </c>
      <c r="HY242" s="29">
        <v>11.280421085788943</v>
      </c>
      <c r="HZ242" s="29">
        <v>15.852888925415174</v>
      </c>
      <c r="IA242" s="29">
        <v>30.49899461</v>
      </c>
      <c r="IB242" s="29">
        <v>15.457829840781898</v>
      </c>
      <c r="IC242" s="29">
        <v>11.276271657135204</v>
      </c>
      <c r="ID242" s="29">
        <v>15.956736521663107</v>
      </c>
      <c r="IE242" s="29">
        <v>30.552737757999999</v>
      </c>
      <c r="IF242" s="29">
        <v>15.451038982335044</v>
      </c>
      <c r="IG242" s="29">
        <v>11.271317820443986</v>
      </c>
      <c r="IH242" s="29">
        <v>15.713498872173446</v>
      </c>
      <c r="II242" s="29">
        <v>30.633401421999999</v>
      </c>
      <c r="IJ242" s="29">
        <v>15.426529610600298</v>
      </c>
      <c r="IK242" s="29">
        <v>11.253438574995343</v>
      </c>
      <c r="IL242" s="29">
        <v>15.557000020156609</v>
      </c>
      <c r="IM242" s="29">
        <v>30.722334633999999</v>
      </c>
      <c r="IN242" s="29">
        <v>15.399322273257496</v>
      </c>
      <c r="IO242" s="29">
        <v>11.233591201198063</v>
      </c>
      <c r="IP242" s="29">
        <v>15.402311190439164</v>
      </c>
      <c r="IQ242" s="29">
        <v>30.807741399000001</v>
      </c>
      <c r="IR242" s="29">
        <v>15.369340496501229</v>
      </c>
      <c r="IS242" s="29">
        <v>11.211719912475806</v>
      </c>
      <c r="IT242" s="29">
        <v>15.110758318838061</v>
      </c>
      <c r="IU242" s="29">
        <v>30.906991127000001</v>
      </c>
      <c r="IV242" s="29">
        <v>15.336552055111961</v>
      </c>
      <c r="IW242" s="29">
        <v>11.187801200979578</v>
      </c>
      <c r="IX242" s="29">
        <v>14.867621673196489</v>
      </c>
      <c r="IY242" s="29">
        <v>31.031849314999999</v>
      </c>
      <c r="IZ242" s="29">
        <v>15.301669752351719</v>
      </c>
      <c r="JA242" s="29">
        <v>11.162355046765022</v>
      </c>
      <c r="JB242" s="29">
        <v>14.617714204490859</v>
      </c>
      <c r="JC242" s="29">
        <v>31.178710209999998</v>
      </c>
      <c r="JD242" s="29">
        <v>15.264868219855092</v>
      </c>
      <c r="JE242" s="29">
        <v>11.135508841178257</v>
      </c>
      <c r="JF242" s="29">
        <v>14.327259598922794</v>
      </c>
      <c r="JG242" s="29">
        <v>31.371789246999999</v>
      </c>
      <c r="JH242" s="29">
        <v>14.890630460481484</v>
      </c>
      <c r="JI242" s="29">
        <v>10.862507606042334</v>
      </c>
      <c r="JJ242" s="29">
        <v>13.753283214536308</v>
      </c>
      <c r="JK242" s="29">
        <v>32.661375804000002</v>
      </c>
      <c r="JL242" s="29">
        <v>14.65846421965751</v>
      </c>
      <c r="JM242" s="29">
        <v>10.693145565696922</v>
      </c>
      <c r="JN242" s="29">
        <v>7.6465880055496527</v>
      </c>
      <c r="JO242" s="29">
        <v>33.598110337999998</v>
      </c>
      <c r="JP242" s="29">
        <v>12.558284419155477</v>
      </c>
      <c r="JQ242" s="29">
        <v>9.161093640994725</v>
      </c>
      <c r="JR242" s="29">
        <v>2.4414926233796628</v>
      </c>
      <c r="JS242" s="29">
        <v>34.025248826000002</v>
      </c>
      <c r="JT242" s="29">
        <v>12.362593885628071</v>
      </c>
      <c r="JU242" s="29">
        <v>9.0183401212889382</v>
      </c>
      <c r="JV242" s="29">
        <v>-0.76207646456078493</v>
      </c>
      <c r="JW242" s="29">
        <v>34.058473126000003</v>
      </c>
      <c r="JX242" s="29">
        <v>11.874053400654995</v>
      </c>
      <c r="JY242" s="29">
        <v>8.661956639208487</v>
      </c>
      <c r="JZ242" s="29">
        <v>-0.66383918763498428</v>
      </c>
    </row>
    <row r="243" spans="1:286" ht="15" thickBot="1" x14ac:dyDescent="0.35">
      <c r="A243" s="2"/>
      <c r="B243" s="74" t="s">
        <v>731</v>
      </c>
      <c r="C243" s="74" t="s">
        <v>464</v>
      </c>
      <c r="D243" s="74" t="s">
        <v>873</v>
      </c>
      <c r="E243" s="87">
        <v>369770</v>
      </c>
      <c r="F243" s="84">
        <v>505803</v>
      </c>
      <c r="G243" s="22">
        <v>3.117549135</v>
      </c>
      <c r="H243" s="22">
        <v>3.117549135</v>
      </c>
      <c r="I243" s="22">
        <v>3.117549135</v>
      </c>
      <c r="J243" s="22">
        <v>2.1049638755380968</v>
      </c>
      <c r="K243" s="22">
        <v>3.1223117020000002</v>
      </c>
      <c r="L243" s="22">
        <v>3.1223117020000002</v>
      </c>
      <c r="M243" s="22">
        <v>3.1223117020000002</v>
      </c>
      <c r="N243" s="22">
        <v>2.106050069152352</v>
      </c>
      <c r="O243" s="22">
        <v>3.1308685600000001</v>
      </c>
      <c r="P243" s="22">
        <v>3.1308685600000001</v>
      </c>
      <c r="Q243" s="22">
        <v>3.1308685600000001</v>
      </c>
      <c r="R243" s="22">
        <v>2.0826094187441178</v>
      </c>
      <c r="S243" s="22">
        <v>3.140785755</v>
      </c>
      <c r="T243" s="22">
        <v>3.140785755</v>
      </c>
      <c r="U243" s="22">
        <v>3.140785755</v>
      </c>
      <c r="V243" s="22">
        <v>2.0587631602034433</v>
      </c>
      <c r="W243" s="22">
        <v>3.1521382490000001</v>
      </c>
      <c r="X243" s="22">
        <v>3.1521382490000001</v>
      </c>
      <c r="Y243" s="22">
        <v>3.1521382490000001</v>
      </c>
      <c r="Z243" s="22">
        <v>2.0283310465763549</v>
      </c>
      <c r="AA243" s="22">
        <v>3.1655575040000001</v>
      </c>
      <c r="AB243" s="22">
        <v>3.1655575040000001</v>
      </c>
      <c r="AC243" s="22">
        <v>3.1655575040000001</v>
      </c>
      <c r="AD243" s="22">
        <v>2.0023088558462092</v>
      </c>
      <c r="AE243" s="22">
        <v>3.179574965</v>
      </c>
      <c r="AF243" s="22">
        <v>3.179574965</v>
      </c>
      <c r="AG243" s="22">
        <v>3.179574965</v>
      </c>
      <c r="AH243" s="22">
        <v>1.9774810511332934</v>
      </c>
      <c r="AI243" s="22">
        <v>3.1965278189999999</v>
      </c>
      <c r="AJ243" s="22">
        <v>3.1965278189999999</v>
      </c>
      <c r="AK243" s="22">
        <v>3.1965278189999999</v>
      </c>
      <c r="AL243" s="22">
        <v>1.9439960556706688</v>
      </c>
      <c r="AM243" s="22">
        <v>3.2141141179999999</v>
      </c>
      <c r="AN243" s="22">
        <v>3.2141141179999999</v>
      </c>
      <c r="AO243" s="22">
        <v>3.2141141179999999</v>
      </c>
      <c r="AP243" s="22">
        <v>1.9152360736524499</v>
      </c>
      <c r="AQ243" s="22">
        <v>3.2353063459999998</v>
      </c>
      <c r="AR243" s="22">
        <v>3.2353063459999998</v>
      </c>
      <c r="AS243" s="22">
        <v>3.2353063459999998</v>
      </c>
      <c r="AT243" s="22">
        <v>1.8770992505626016</v>
      </c>
      <c r="AU243" s="22">
        <v>3.3586515690000001</v>
      </c>
      <c r="AV243" s="22">
        <v>3.3586515690000001</v>
      </c>
      <c r="AW243" s="22">
        <v>3.3586515690000001</v>
      </c>
      <c r="AX243" s="22">
        <v>1.5598740061472973</v>
      </c>
      <c r="AY243" s="22">
        <v>3.4289855189999998</v>
      </c>
      <c r="AZ243" s="22">
        <v>3.4289855189999998</v>
      </c>
      <c r="BA243" s="22">
        <v>3.4289855189999998</v>
      </c>
      <c r="BB243" s="22">
        <v>1.0847446256333737</v>
      </c>
      <c r="BC243" s="22">
        <v>3.4589753879999998</v>
      </c>
      <c r="BD243" s="22">
        <v>3.4589753879999998</v>
      </c>
      <c r="BE243" s="22">
        <v>3.4589753879999998</v>
      </c>
      <c r="BF243" s="22">
        <v>0.91333738371252249</v>
      </c>
      <c r="BG243" s="22">
        <v>3.4725964039999999</v>
      </c>
      <c r="BH243" s="22">
        <v>3.4725964039999999</v>
      </c>
      <c r="BI243" s="22">
        <v>3.4725964039999999</v>
      </c>
      <c r="BJ243" s="22">
        <v>0.85888739700265404</v>
      </c>
      <c r="BK243" s="25">
        <v>3.1190369119999999</v>
      </c>
      <c r="BL243" s="25">
        <v>3.1190369119999999</v>
      </c>
      <c r="BM243" s="25">
        <v>3.1190369119999999</v>
      </c>
      <c r="BN243" s="25">
        <v>2.0983168965011574</v>
      </c>
      <c r="BO243" s="25">
        <v>3.1238576660000001</v>
      </c>
      <c r="BP243" s="25">
        <v>3.1238576660000001</v>
      </c>
      <c r="BQ243" s="25">
        <v>3.1238576660000001</v>
      </c>
      <c r="BR243" s="25">
        <v>2.0979345053665037</v>
      </c>
      <c r="BS243" s="25">
        <v>3.1309835440000002</v>
      </c>
      <c r="BT243" s="25">
        <v>3.1309835440000002</v>
      </c>
      <c r="BU243" s="25">
        <v>3.1309835440000002</v>
      </c>
      <c r="BV243" s="25">
        <v>2.0813421919109678</v>
      </c>
      <c r="BW243" s="25">
        <v>3.1389401330000002</v>
      </c>
      <c r="BX243" s="25">
        <v>3.1389401330000002</v>
      </c>
      <c r="BY243" s="25">
        <v>3.1389401330000002</v>
      </c>
      <c r="BZ243" s="25">
        <v>2.0625354425658924</v>
      </c>
      <c r="CA243" s="25">
        <v>3.147910032</v>
      </c>
      <c r="CB243" s="25">
        <v>3.147910032</v>
      </c>
      <c r="CC243" s="25">
        <v>3.147910032</v>
      </c>
      <c r="CD243" s="25">
        <v>2.0362350816062209</v>
      </c>
      <c r="CE243" s="25">
        <v>3.1576646959999999</v>
      </c>
      <c r="CF243" s="25">
        <v>3.1576646959999999</v>
      </c>
      <c r="CG243" s="25">
        <v>3.1576646959999999</v>
      </c>
      <c r="CH243" s="25">
        <v>2.0149609446974841</v>
      </c>
      <c r="CI243" s="25">
        <v>3.167821762</v>
      </c>
      <c r="CJ243" s="25">
        <v>3.167821762</v>
      </c>
      <c r="CK243" s="25">
        <v>3.167821762</v>
      </c>
      <c r="CL243" s="25">
        <v>1.9925223008631601</v>
      </c>
      <c r="CM243" s="25">
        <v>3.1798520689999998</v>
      </c>
      <c r="CN243" s="25">
        <v>3.1798520689999998</v>
      </c>
      <c r="CO243" s="25">
        <v>3.1798520689999998</v>
      </c>
      <c r="CP243" s="25">
        <v>1.9605822434068489</v>
      </c>
      <c r="CQ243" s="25">
        <v>3.1926499879999999</v>
      </c>
      <c r="CR243" s="25">
        <v>3.1926499879999999</v>
      </c>
      <c r="CS243" s="25">
        <v>3.1926499879999999</v>
      </c>
      <c r="CT243" s="25">
        <v>1.9305510780408093</v>
      </c>
      <c r="CU243" s="25">
        <v>3.2065292009999999</v>
      </c>
      <c r="CV243" s="25">
        <v>3.2065292009999999</v>
      </c>
      <c r="CW243" s="25">
        <v>3.2065292009999999</v>
      </c>
      <c r="CX243" s="25">
        <v>1.8977052082257306</v>
      </c>
      <c r="CY243" s="25">
        <v>3.258975081</v>
      </c>
      <c r="CZ243" s="25">
        <v>3.258975081</v>
      </c>
      <c r="DA243" s="25">
        <v>3.258975081</v>
      </c>
      <c r="DB243" s="25">
        <v>1.7880559417633379</v>
      </c>
      <c r="DC243" s="25">
        <v>3.3592321090000001</v>
      </c>
      <c r="DD243" s="25">
        <v>3.3592321090000001</v>
      </c>
      <c r="DE243" s="25">
        <v>3.3592321090000001</v>
      </c>
      <c r="DF243" s="25">
        <v>1.4405614676201761</v>
      </c>
      <c r="DG243" s="25">
        <v>3.397285396</v>
      </c>
      <c r="DH243" s="25">
        <v>3.397285396</v>
      </c>
      <c r="DI243" s="25">
        <v>3.397285396</v>
      </c>
      <c r="DJ243" s="25">
        <v>1.078248241859626</v>
      </c>
      <c r="DK243" s="25">
        <v>3.407809651</v>
      </c>
      <c r="DL243" s="25">
        <v>3.407809651</v>
      </c>
      <c r="DM243" s="25">
        <v>3.407809651</v>
      </c>
      <c r="DN243" s="25">
        <v>1.0440521015133242</v>
      </c>
      <c r="DO243" s="27">
        <v>3.1174095099999999</v>
      </c>
      <c r="DP243" s="27">
        <v>3.1174095099999999</v>
      </c>
      <c r="DQ243" s="27">
        <v>3.1174095099999999</v>
      </c>
      <c r="DR243" s="27">
        <v>2.1052245858449057</v>
      </c>
      <c r="DS243" s="27">
        <v>3.120605726</v>
      </c>
      <c r="DT243" s="27">
        <v>3.120605726</v>
      </c>
      <c r="DU243" s="27">
        <v>3.120605726</v>
      </c>
      <c r="DV243" s="27">
        <v>2.1104511718065879</v>
      </c>
      <c r="DW243" s="27">
        <v>3.1269618110000001</v>
      </c>
      <c r="DX243" s="27">
        <v>3.1269618110000001</v>
      </c>
      <c r="DY243" s="27">
        <v>3.1269618110000001</v>
      </c>
      <c r="DZ243" s="27">
        <v>2.092162975827776</v>
      </c>
      <c r="EA243" s="27">
        <v>3.134825481</v>
      </c>
      <c r="EB243" s="27">
        <v>3.134825481</v>
      </c>
      <c r="EC243" s="27">
        <v>3.134825481</v>
      </c>
      <c r="ED243" s="27">
        <v>2.0729489010386062</v>
      </c>
      <c r="EE243" s="27">
        <v>3.143957119</v>
      </c>
      <c r="EF243" s="27">
        <v>3.143957119</v>
      </c>
      <c r="EG243" s="27">
        <v>3.143957119</v>
      </c>
      <c r="EH243" s="27">
        <v>2.0474473061106977</v>
      </c>
      <c r="EI243" s="27">
        <v>3.1542563590000001</v>
      </c>
      <c r="EJ243" s="27">
        <v>3.1542563590000001</v>
      </c>
      <c r="EK243" s="27">
        <v>3.1542563590000001</v>
      </c>
      <c r="EL243" s="27">
        <v>2.0278711398406597</v>
      </c>
      <c r="EM243" s="27">
        <v>3.1647602250000002</v>
      </c>
      <c r="EN243" s="27">
        <v>3.1647602250000002</v>
      </c>
      <c r="EO243" s="27">
        <v>3.1647602250000002</v>
      </c>
      <c r="EP243" s="27">
        <v>2.009404757972387</v>
      </c>
      <c r="EQ243" s="27">
        <v>3.177242422</v>
      </c>
      <c r="ER243" s="27">
        <v>3.177242422</v>
      </c>
      <c r="ES243" s="27">
        <v>3.177242422</v>
      </c>
      <c r="ET243" s="27">
        <v>1.9836808705344053</v>
      </c>
      <c r="EU243" s="27">
        <v>3.1904318620000001</v>
      </c>
      <c r="EV243" s="27">
        <v>3.1904318620000001</v>
      </c>
      <c r="EW243" s="27">
        <v>3.1904318620000001</v>
      </c>
      <c r="EX243" s="27">
        <v>1.9619378349360357</v>
      </c>
      <c r="EY243" s="27">
        <v>3.2072573860000002</v>
      </c>
      <c r="EZ243" s="27">
        <v>3.2072573860000002</v>
      </c>
      <c r="FA243" s="27">
        <v>3.2072573860000002</v>
      </c>
      <c r="FB243" s="27">
        <v>1.9302853272796936</v>
      </c>
      <c r="FC243" s="27">
        <v>3.3262444339999999</v>
      </c>
      <c r="FD243" s="27">
        <v>3.3262444339999999</v>
      </c>
      <c r="FE243" s="27">
        <v>3.3262444339999999</v>
      </c>
      <c r="FF243" s="27">
        <v>1.6482848997102018</v>
      </c>
      <c r="FG243" s="27">
        <v>3.3903357860000001</v>
      </c>
      <c r="FH243" s="27">
        <v>3.3903357860000001</v>
      </c>
      <c r="FI243" s="27">
        <v>3.3903357860000001</v>
      </c>
      <c r="FJ243" s="27">
        <v>1.2840928971094958</v>
      </c>
      <c r="FK243" s="27">
        <v>3.4198527410000001</v>
      </c>
      <c r="FL243" s="27">
        <v>3.4198527410000001</v>
      </c>
      <c r="FM243" s="27">
        <v>3.4198527410000001</v>
      </c>
      <c r="FN243" s="27">
        <v>1.1974647637746501</v>
      </c>
      <c r="FO243" s="27">
        <v>3.4329979129999999</v>
      </c>
      <c r="FP243" s="27">
        <v>3.4329979129999999</v>
      </c>
      <c r="FQ243" s="27">
        <v>3.4329979129999999</v>
      </c>
      <c r="FR243" s="27">
        <v>1.1980278958100792</v>
      </c>
      <c r="FS243" s="28">
        <v>3.1175462060000001</v>
      </c>
      <c r="FT243" s="28">
        <v>3.1175462060000001</v>
      </c>
      <c r="FU243" s="28">
        <v>3.1175462060000001</v>
      </c>
      <c r="FV243" s="28">
        <v>2.1051034266910493</v>
      </c>
      <c r="FW243" s="28">
        <v>3.1224678149999998</v>
      </c>
      <c r="FX243" s="28">
        <v>3.1224678149999998</v>
      </c>
      <c r="FY243" s="28">
        <v>3.1224678149999998</v>
      </c>
      <c r="FZ243" s="28">
        <v>2.1078940033648035</v>
      </c>
      <c r="GA243" s="28">
        <v>3.1314486929999998</v>
      </c>
      <c r="GB243" s="28">
        <v>3.1314486929999998</v>
      </c>
      <c r="GC243" s="28">
        <v>3.1314486929999998</v>
      </c>
      <c r="GD243" s="28">
        <v>2.0870711122707384</v>
      </c>
      <c r="GE243" s="28">
        <v>3.1421987690000002</v>
      </c>
      <c r="GF243" s="28">
        <v>3.1421987690000002</v>
      </c>
      <c r="GG243" s="28">
        <v>3.1421987690000002</v>
      </c>
      <c r="GH243" s="28">
        <v>2.0665470289599162</v>
      </c>
      <c r="GI243" s="28">
        <v>3.1548817730000001</v>
      </c>
      <c r="GJ243" s="28">
        <v>3.1548817730000001</v>
      </c>
      <c r="GK243" s="28">
        <v>3.1548817730000001</v>
      </c>
      <c r="GL243" s="28">
        <v>2.0405043389628443</v>
      </c>
      <c r="GM243" s="28">
        <v>3.1703209160000001</v>
      </c>
      <c r="GN243" s="28">
        <v>3.1703209160000001</v>
      </c>
      <c r="GO243" s="28">
        <v>3.1703209160000001</v>
      </c>
      <c r="GP243" s="28">
        <v>2.020251892583063</v>
      </c>
      <c r="GQ243" s="28">
        <v>3.1893555029999998</v>
      </c>
      <c r="GR243" s="28">
        <v>3.1893555029999998</v>
      </c>
      <c r="GS243" s="28">
        <v>3.1893555029999998</v>
      </c>
      <c r="GT243" s="28">
        <v>1.9926318748772964</v>
      </c>
      <c r="GU243" s="28">
        <v>3.2194789520000002</v>
      </c>
      <c r="GV243" s="28">
        <v>3.2194789520000002</v>
      </c>
      <c r="GW243" s="28">
        <v>3.2194789520000002</v>
      </c>
      <c r="GX243" s="28">
        <v>1.9303117158554233</v>
      </c>
      <c r="GY243" s="28">
        <v>3.2509055739999999</v>
      </c>
      <c r="GZ243" s="28">
        <v>3.2509055739999999</v>
      </c>
      <c r="HA243" s="28">
        <v>3.2509055739999999</v>
      </c>
      <c r="HB243" s="28">
        <v>1.8746126197761266</v>
      </c>
      <c r="HC243" s="28">
        <v>3.2842449289999998</v>
      </c>
      <c r="HD243" s="28">
        <v>3.2842449289999998</v>
      </c>
      <c r="HE243" s="28">
        <v>3.2842449289999998</v>
      </c>
      <c r="HF243" s="28">
        <v>1.820623309523264</v>
      </c>
      <c r="HG243" s="28">
        <v>3.440146801</v>
      </c>
      <c r="HH243" s="28">
        <v>3.440146801</v>
      </c>
      <c r="HI243" s="28">
        <v>3.440146801</v>
      </c>
      <c r="HJ243" s="28">
        <v>1.5170774932775752</v>
      </c>
      <c r="HK243" s="28">
        <v>3.5345738720000002</v>
      </c>
      <c r="HL243" s="28">
        <v>3.5345738720000002</v>
      </c>
      <c r="HM243" s="28">
        <v>3.5345738720000002</v>
      </c>
      <c r="HN243" s="28">
        <v>1.1057483047635324</v>
      </c>
      <c r="HO243" s="28">
        <v>3.5750060850000001</v>
      </c>
      <c r="HP243" s="28">
        <v>3.5750060850000001</v>
      </c>
      <c r="HQ243" s="28">
        <v>3.5750060850000001</v>
      </c>
      <c r="HR243" s="28">
        <v>0.97188979499970962</v>
      </c>
      <c r="HS243" s="28">
        <v>3.5886767939999999</v>
      </c>
      <c r="HT243" s="28">
        <v>3.5886767939999999</v>
      </c>
      <c r="HU243" s="28">
        <v>3.5886767939999999</v>
      </c>
      <c r="HV243" s="28">
        <v>0.9210270734973065</v>
      </c>
      <c r="HW243" s="29">
        <v>3.1163815110000002</v>
      </c>
      <c r="HX243" s="29">
        <v>3.1163815110000002</v>
      </c>
      <c r="HY243" s="29">
        <v>3.1163815110000002</v>
      </c>
      <c r="HZ243" s="29">
        <v>2.1088930266874364</v>
      </c>
      <c r="IA243" s="29">
        <v>3.1201247740000002</v>
      </c>
      <c r="IB243" s="29">
        <v>3.1201247740000002</v>
      </c>
      <c r="IC243" s="29">
        <v>3.1201247740000002</v>
      </c>
      <c r="ID243" s="29">
        <v>2.1154989123819963</v>
      </c>
      <c r="IE243" s="29">
        <v>3.1278849310000001</v>
      </c>
      <c r="IF243" s="29">
        <v>3.1278849310000001</v>
      </c>
      <c r="IG243" s="29">
        <v>3.1278849310000001</v>
      </c>
      <c r="IH243" s="29">
        <v>2.0985627960045234</v>
      </c>
      <c r="II243" s="29">
        <v>3.137526137</v>
      </c>
      <c r="IJ243" s="29">
        <v>3.137526137</v>
      </c>
      <c r="IK243" s="29">
        <v>3.137526137</v>
      </c>
      <c r="IL243" s="29">
        <v>2.0815329757939338</v>
      </c>
      <c r="IM243" s="29">
        <v>3.15136181</v>
      </c>
      <c r="IN243" s="29">
        <v>3.15136181</v>
      </c>
      <c r="IO243" s="29">
        <v>3.15136181</v>
      </c>
      <c r="IP243" s="29">
        <v>2.0501083787026828</v>
      </c>
      <c r="IQ243" s="29">
        <v>3.1750762539999999</v>
      </c>
      <c r="IR243" s="29">
        <v>3.1750762539999999</v>
      </c>
      <c r="IS243" s="29">
        <v>3.1750762539999999</v>
      </c>
      <c r="IT243" s="29">
        <v>1.9974708916032302</v>
      </c>
      <c r="IU243" s="29">
        <v>3.1997450029999999</v>
      </c>
      <c r="IV243" s="29">
        <v>3.1997450029999999</v>
      </c>
      <c r="IW243" s="29">
        <v>3.1997450029999999</v>
      </c>
      <c r="IX243" s="29">
        <v>1.94728741780299</v>
      </c>
      <c r="IY243" s="29">
        <v>3.2284191509999998</v>
      </c>
      <c r="IZ243" s="29">
        <v>3.2284191509999998</v>
      </c>
      <c r="JA243" s="29">
        <v>3.2284191509999998</v>
      </c>
      <c r="JB243" s="29">
        <v>1.8895972296981816</v>
      </c>
      <c r="JC243" s="29">
        <v>3.2584477039999999</v>
      </c>
      <c r="JD243" s="29">
        <v>3.2584477039999999</v>
      </c>
      <c r="JE243" s="29">
        <v>3.2584477039999999</v>
      </c>
      <c r="JF243" s="29">
        <v>1.8383030912451572</v>
      </c>
      <c r="JG243" s="29">
        <v>3.290614266</v>
      </c>
      <c r="JH243" s="29">
        <v>3.290614266</v>
      </c>
      <c r="JI243" s="29">
        <v>3.290614266</v>
      </c>
      <c r="JJ243" s="29">
        <v>1.78789052539127</v>
      </c>
      <c r="JK243" s="29">
        <v>3.4357194180000001</v>
      </c>
      <c r="JL243" s="29">
        <v>3.4357194180000001</v>
      </c>
      <c r="JM243" s="29">
        <v>3.4357194180000001</v>
      </c>
      <c r="JN243" s="29">
        <v>1.3635362694634212</v>
      </c>
      <c r="JO243" s="29">
        <v>3.5235215000000002</v>
      </c>
      <c r="JP243" s="29">
        <v>3.5235215000000002</v>
      </c>
      <c r="JQ243" s="29">
        <v>3.5235215000000002</v>
      </c>
      <c r="JR243" s="29">
        <v>1.0019788245525287</v>
      </c>
      <c r="JS243" s="29">
        <v>3.5568143860000001</v>
      </c>
      <c r="JT243" s="29">
        <v>3.5568143860000001</v>
      </c>
      <c r="JU243" s="29">
        <v>3.5568143860000001</v>
      </c>
      <c r="JV243" s="29">
        <v>0.87085189481316405</v>
      </c>
      <c r="JW243" s="29">
        <v>3.5736923680000001</v>
      </c>
      <c r="JX243" s="29">
        <v>3.5736923680000001</v>
      </c>
      <c r="JY243" s="29">
        <v>3.5736923680000001</v>
      </c>
      <c r="JZ243" s="29">
        <v>0.90195994277515323</v>
      </c>
    </row>
    <row r="244" spans="1:286" ht="15" thickBot="1" x14ac:dyDescent="0.35">
      <c r="A244" s="2"/>
      <c r="B244" s="74" t="s">
        <v>732</v>
      </c>
      <c r="C244" s="74" t="s">
        <v>464</v>
      </c>
      <c r="D244" s="74" t="s">
        <v>873</v>
      </c>
      <c r="E244" s="87">
        <v>360520</v>
      </c>
      <c r="F244" s="84">
        <v>521151</v>
      </c>
      <c r="G244" s="22">
        <v>15.613233963999999</v>
      </c>
      <c r="H244" s="22">
        <v>15.613233963999999</v>
      </c>
      <c r="I244" s="22">
        <v>15.613233963999999</v>
      </c>
      <c r="J244" s="22">
        <v>8.6041114623601445</v>
      </c>
      <c r="K244" s="22">
        <v>15.607089976999999</v>
      </c>
      <c r="L244" s="22">
        <v>15.607089976999999</v>
      </c>
      <c r="M244" s="22">
        <v>15.607089976999999</v>
      </c>
      <c r="N244" s="22">
        <v>8.6254735458579468</v>
      </c>
      <c r="O244" s="22">
        <v>15.647997699999999</v>
      </c>
      <c r="P244" s="22">
        <v>15.647997699999999</v>
      </c>
      <c r="Q244" s="22">
        <v>15.647997699999999</v>
      </c>
      <c r="R244" s="22">
        <v>8.5123926963583827</v>
      </c>
      <c r="S244" s="22">
        <v>15.693513198</v>
      </c>
      <c r="T244" s="22">
        <v>15.693513198</v>
      </c>
      <c r="U244" s="22">
        <v>15.693513198</v>
      </c>
      <c r="V244" s="22">
        <v>8.4950307961959126</v>
      </c>
      <c r="W244" s="22">
        <v>15.747336969999999</v>
      </c>
      <c r="X244" s="22">
        <v>15.747336969999999</v>
      </c>
      <c r="Y244" s="22">
        <v>15.747336969999999</v>
      </c>
      <c r="Z244" s="22">
        <v>8.3365393034768758</v>
      </c>
      <c r="AA244" s="22">
        <v>15.812405909000001</v>
      </c>
      <c r="AB244" s="22">
        <v>15.812405909000001</v>
      </c>
      <c r="AC244" s="22">
        <v>15.812405909000001</v>
      </c>
      <c r="AD244" s="22">
        <v>8.2112151582669668</v>
      </c>
      <c r="AE244" s="22">
        <v>15.88236715</v>
      </c>
      <c r="AF244" s="22">
        <v>15.88236715</v>
      </c>
      <c r="AG244" s="22">
        <v>15.88236715</v>
      </c>
      <c r="AH244" s="22">
        <v>8.1073636854869591</v>
      </c>
      <c r="AI244" s="22">
        <v>15.967849150999999</v>
      </c>
      <c r="AJ244" s="22">
        <v>15.967849150999999</v>
      </c>
      <c r="AK244" s="22">
        <v>15.967849150999999</v>
      </c>
      <c r="AL244" s="22">
        <v>7.9595200818355067</v>
      </c>
      <c r="AM244" s="22">
        <v>16.056998935999999</v>
      </c>
      <c r="AN244" s="22">
        <v>16.056998935999999</v>
      </c>
      <c r="AO244" s="22">
        <v>16.056998935999999</v>
      </c>
      <c r="AP244" s="22">
        <v>7.8207611637342538</v>
      </c>
      <c r="AQ244" s="22">
        <v>16.157835334000001</v>
      </c>
      <c r="AR244" s="22">
        <v>16.157835334000001</v>
      </c>
      <c r="AS244" s="22">
        <v>16.157835334000001</v>
      </c>
      <c r="AT244" s="22">
        <v>7.6667558276841676</v>
      </c>
      <c r="AU244" s="22">
        <v>16.723977822999998</v>
      </c>
      <c r="AV244" s="22">
        <v>16.723977822999998</v>
      </c>
      <c r="AW244" s="22">
        <v>16.723977822999998</v>
      </c>
      <c r="AX244" s="22">
        <v>6.8765863038403703</v>
      </c>
      <c r="AY244" s="22">
        <v>17.074889791</v>
      </c>
      <c r="AZ244" s="22">
        <v>17.074889791</v>
      </c>
      <c r="BA244" s="22">
        <v>17.074889791</v>
      </c>
      <c r="BB244" s="22">
        <v>5.4932577522109458</v>
      </c>
      <c r="BC244" s="22">
        <v>17.239722376</v>
      </c>
      <c r="BD244" s="22">
        <v>17.239722376</v>
      </c>
      <c r="BE244" s="22">
        <v>17.239722376</v>
      </c>
      <c r="BF244" s="22">
        <v>4.9382924768557501</v>
      </c>
      <c r="BG244" s="22">
        <v>17.317223212000002</v>
      </c>
      <c r="BH244" s="22">
        <v>17.317223212000002</v>
      </c>
      <c r="BI244" s="22">
        <v>17.317223212000002</v>
      </c>
      <c r="BJ244" s="22">
        <v>4.669634175577249</v>
      </c>
      <c r="BK244" s="25">
        <v>15.625538326999999</v>
      </c>
      <c r="BL244" s="25">
        <v>15.625538326999999</v>
      </c>
      <c r="BM244" s="25">
        <v>15.625538326999999</v>
      </c>
      <c r="BN244" s="25">
        <v>8.5612623090946975</v>
      </c>
      <c r="BO244" s="25">
        <v>15.626369264000001</v>
      </c>
      <c r="BP244" s="25">
        <v>15.626369264000001</v>
      </c>
      <c r="BQ244" s="25">
        <v>15.626369264000001</v>
      </c>
      <c r="BR244" s="25">
        <v>8.5508579077927536</v>
      </c>
      <c r="BS244" s="25">
        <v>15.658573847</v>
      </c>
      <c r="BT244" s="25">
        <v>15.658573847</v>
      </c>
      <c r="BU244" s="25">
        <v>15.658573847</v>
      </c>
      <c r="BV244" s="25">
        <v>8.4499058902556463</v>
      </c>
      <c r="BW244" s="25">
        <v>15.690950771000001</v>
      </c>
      <c r="BX244" s="25">
        <v>15.690950771000001</v>
      </c>
      <c r="BY244" s="25">
        <v>15.690950771000001</v>
      </c>
      <c r="BZ244" s="25">
        <v>8.4209257815109435</v>
      </c>
      <c r="CA244" s="25">
        <v>15.729874714999999</v>
      </c>
      <c r="CB244" s="25">
        <v>15.729874714999999</v>
      </c>
      <c r="CC244" s="25">
        <v>15.729874714999999</v>
      </c>
      <c r="CD244" s="25">
        <v>8.2600302228730591</v>
      </c>
      <c r="CE244" s="25">
        <v>15.775867746999999</v>
      </c>
      <c r="CF244" s="25">
        <v>15.775867746999999</v>
      </c>
      <c r="CG244" s="25">
        <v>15.775867746999999</v>
      </c>
      <c r="CH244" s="25">
        <v>8.1129569023018071</v>
      </c>
      <c r="CI244" s="25">
        <v>15.82542945</v>
      </c>
      <c r="CJ244" s="25">
        <v>15.82542945</v>
      </c>
      <c r="CK244" s="25">
        <v>15.82542945</v>
      </c>
      <c r="CL244" s="25">
        <v>7.8942415239584705</v>
      </c>
      <c r="CM244" s="25">
        <v>15.884287174000001</v>
      </c>
      <c r="CN244" s="25">
        <v>15.884287174000001</v>
      </c>
      <c r="CO244" s="25">
        <v>15.884287174000001</v>
      </c>
      <c r="CP244" s="25">
        <v>7.6889205340363977</v>
      </c>
      <c r="CQ244" s="25">
        <v>15.949230545000001</v>
      </c>
      <c r="CR244" s="25">
        <v>15.949230545000001</v>
      </c>
      <c r="CS244" s="25">
        <v>15.949230545000001</v>
      </c>
      <c r="CT244" s="25">
        <v>7.3725747383847091</v>
      </c>
      <c r="CU244" s="25">
        <v>16.021339794999999</v>
      </c>
      <c r="CV244" s="25">
        <v>16.021339794999999</v>
      </c>
      <c r="CW244" s="25">
        <v>16.021339794999999</v>
      </c>
      <c r="CX244" s="25">
        <v>7.0230412655160803</v>
      </c>
      <c r="CY244" s="25">
        <v>16.248338277000002</v>
      </c>
      <c r="CZ244" s="25">
        <v>16.248338277000002</v>
      </c>
      <c r="DA244" s="25">
        <v>16.248338277000002</v>
      </c>
      <c r="DB244" s="25">
        <v>6.4734591865513771</v>
      </c>
      <c r="DC244" s="25">
        <v>16.471139450999999</v>
      </c>
      <c r="DD244" s="25">
        <v>16.471139450999999</v>
      </c>
      <c r="DE244" s="25">
        <v>16.471139450999999</v>
      </c>
      <c r="DF244" s="25">
        <v>6.055605292373591</v>
      </c>
      <c r="DG244" s="25">
        <v>16.60761866</v>
      </c>
      <c r="DH244" s="25">
        <v>16.60761866</v>
      </c>
      <c r="DI244" s="25">
        <v>16.60761866</v>
      </c>
      <c r="DJ244" s="25">
        <v>5.3847702184751505</v>
      </c>
      <c r="DK244" s="25">
        <v>16.658155908000001</v>
      </c>
      <c r="DL244" s="25">
        <v>16.658155908000001</v>
      </c>
      <c r="DM244" s="25">
        <v>16.658155908000001</v>
      </c>
      <c r="DN244" s="25">
        <v>5.2265344329772425</v>
      </c>
      <c r="DO244" s="27">
        <v>15.612723653</v>
      </c>
      <c r="DP244" s="27">
        <v>15.612723653</v>
      </c>
      <c r="DQ244" s="27">
        <v>15.612723653</v>
      </c>
      <c r="DR244" s="27">
        <v>8.6049652103075935</v>
      </c>
      <c r="DS244" s="27">
        <v>15.600676422999999</v>
      </c>
      <c r="DT244" s="27">
        <v>15.600676422999999</v>
      </c>
      <c r="DU244" s="27">
        <v>15.600676422999999</v>
      </c>
      <c r="DV244" s="27">
        <v>8.6398978725517104</v>
      </c>
      <c r="DW244" s="27">
        <v>15.632893559999999</v>
      </c>
      <c r="DX244" s="27">
        <v>15.632893559999999</v>
      </c>
      <c r="DY244" s="27">
        <v>15.632893559999999</v>
      </c>
      <c r="DZ244" s="27">
        <v>8.5445119971939363</v>
      </c>
      <c r="EA244" s="27">
        <v>15.669821165</v>
      </c>
      <c r="EB244" s="27">
        <v>15.669821165</v>
      </c>
      <c r="EC244" s="27">
        <v>15.669821165</v>
      </c>
      <c r="ED244" s="27">
        <v>8.5429220390562328</v>
      </c>
      <c r="EE244" s="27">
        <v>15.713909231000001</v>
      </c>
      <c r="EF244" s="27">
        <v>15.713909231000001</v>
      </c>
      <c r="EG244" s="27">
        <v>15.713909231000001</v>
      </c>
      <c r="EH244" s="27">
        <v>8.4026293634604201</v>
      </c>
      <c r="EI244" s="27">
        <v>15.764951542</v>
      </c>
      <c r="EJ244" s="27">
        <v>15.764951542</v>
      </c>
      <c r="EK244" s="27">
        <v>15.764951542</v>
      </c>
      <c r="EL244" s="27">
        <v>8.3017423831875092</v>
      </c>
      <c r="EM244" s="27">
        <v>15.818451066</v>
      </c>
      <c r="EN244" s="27">
        <v>15.818451066</v>
      </c>
      <c r="EO244" s="27">
        <v>15.818451066</v>
      </c>
      <c r="EP244" s="27">
        <v>8.2242677968361466</v>
      </c>
      <c r="EQ244" s="27">
        <v>15.882380159</v>
      </c>
      <c r="ER244" s="27">
        <v>15.882380159</v>
      </c>
      <c r="ES244" s="27">
        <v>15.882380159</v>
      </c>
      <c r="ET244" s="27">
        <v>8.1072277221507871</v>
      </c>
      <c r="EU244" s="27">
        <v>15.951907068000001</v>
      </c>
      <c r="EV244" s="27">
        <v>15.951907068000001</v>
      </c>
      <c r="EW244" s="27">
        <v>15.951907068000001</v>
      </c>
      <c r="EX244" s="27">
        <v>8.0025367740850566</v>
      </c>
      <c r="EY244" s="27">
        <v>16.029677389</v>
      </c>
      <c r="EZ244" s="27">
        <v>16.029677389</v>
      </c>
      <c r="FA244" s="27">
        <v>16.029677389</v>
      </c>
      <c r="FB244" s="27">
        <v>7.8801446358636369</v>
      </c>
      <c r="FC244" s="27">
        <v>16.451456947</v>
      </c>
      <c r="FD244" s="27">
        <v>16.451456947</v>
      </c>
      <c r="FE244" s="27">
        <v>16.451456947</v>
      </c>
      <c r="FF244" s="27">
        <v>7.2289363273934937</v>
      </c>
      <c r="FG244" s="27">
        <v>16.859508638000001</v>
      </c>
      <c r="FH244" s="27">
        <v>16.859508638000001</v>
      </c>
      <c r="FI244" s="27">
        <v>16.859508638000001</v>
      </c>
      <c r="FJ244" s="27">
        <v>6.309877620035298</v>
      </c>
      <c r="FK244" s="27">
        <v>16.995719329</v>
      </c>
      <c r="FL244" s="27">
        <v>16.995719329</v>
      </c>
      <c r="FM244" s="27">
        <v>16.995719329</v>
      </c>
      <c r="FN244" s="27">
        <v>6.1074452836713915</v>
      </c>
      <c r="FO244" s="27">
        <v>16.988457822000001</v>
      </c>
      <c r="FP244" s="27">
        <v>16.988457822000001</v>
      </c>
      <c r="FQ244" s="27">
        <v>16.988457822000001</v>
      </c>
      <c r="FR244" s="27">
        <v>6.1821135845000121</v>
      </c>
      <c r="FS244" s="28">
        <v>15.612795543000001</v>
      </c>
      <c r="FT244" s="28">
        <v>15.612795543000001</v>
      </c>
      <c r="FU244" s="28">
        <v>15.612795543000001</v>
      </c>
      <c r="FV244" s="28">
        <v>8.6057664051547107</v>
      </c>
      <c r="FW244" s="28">
        <v>15.605502743000001</v>
      </c>
      <c r="FX244" s="28">
        <v>15.605502743000001</v>
      </c>
      <c r="FY244" s="28">
        <v>15.605502743000001</v>
      </c>
      <c r="FZ244" s="28">
        <v>8.6396345317328631</v>
      </c>
      <c r="GA244" s="28">
        <v>15.648532133</v>
      </c>
      <c r="GB244" s="28">
        <v>15.648532133</v>
      </c>
      <c r="GC244" s="28">
        <v>15.648532133</v>
      </c>
      <c r="GD244" s="28">
        <v>8.5442924238275868</v>
      </c>
      <c r="GE244" s="28">
        <v>15.70043609</v>
      </c>
      <c r="GF244" s="28">
        <v>15.70043609</v>
      </c>
      <c r="GG244" s="28">
        <v>15.70043609</v>
      </c>
      <c r="GH244" s="28">
        <v>8.549219036508644</v>
      </c>
      <c r="GI244" s="28">
        <v>15.765837531999999</v>
      </c>
      <c r="GJ244" s="28">
        <v>15.765837531999999</v>
      </c>
      <c r="GK244" s="28">
        <v>15.765837531999999</v>
      </c>
      <c r="GL244" s="28">
        <v>8.4215720517007568</v>
      </c>
      <c r="GM244" s="28">
        <v>15.849632768999999</v>
      </c>
      <c r="GN244" s="28">
        <v>15.849632768999999</v>
      </c>
      <c r="GO244" s="28">
        <v>15.849632768999999</v>
      </c>
      <c r="GP244" s="28">
        <v>8.3374303456477108</v>
      </c>
      <c r="GQ244" s="28">
        <v>15.945873702</v>
      </c>
      <c r="GR244" s="28">
        <v>15.945873702</v>
      </c>
      <c r="GS244" s="28">
        <v>15.945873702</v>
      </c>
      <c r="GT244" s="28">
        <v>8.2867296943859436</v>
      </c>
      <c r="GU244" s="28">
        <v>16.071635634</v>
      </c>
      <c r="GV244" s="28">
        <v>16.071635634</v>
      </c>
      <c r="GW244" s="28">
        <v>16.071635634</v>
      </c>
      <c r="GX244" s="28">
        <v>8.1726899814278955</v>
      </c>
      <c r="GY244" s="28">
        <v>16.212710496</v>
      </c>
      <c r="GZ244" s="28">
        <v>16.212710496</v>
      </c>
      <c r="HA244" s="28">
        <v>16.212710496</v>
      </c>
      <c r="HB244" s="28">
        <v>8.1151867528099384</v>
      </c>
      <c r="HC244" s="28">
        <v>16.372306172999998</v>
      </c>
      <c r="HD244" s="28">
        <v>16.372306172999998</v>
      </c>
      <c r="HE244" s="28">
        <v>16.372306172999998</v>
      </c>
      <c r="HF244" s="28">
        <v>7.9509712084332671</v>
      </c>
      <c r="HG244" s="28">
        <v>16.726788831</v>
      </c>
      <c r="HH244" s="28">
        <v>16.726788831</v>
      </c>
      <c r="HI244" s="28">
        <v>16.726788831</v>
      </c>
      <c r="HJ244" s="28">
        <v>7.2392464325350074</v>
      </c>
      <c r="HK244" s="28">
        <v>17.159279543</v>
      </c>
      <c r="HL244" s="28">
        <v>17.159279543</v>
      </c>
      <c r="HM244" s="28">
        <v>17.159279543</v>
      </c>
      <c r="HN244" s="28">
        <v>5.1819567196208123</v>
      </c>
      <c r="HO244" s="28">
        <v>17.400578760000002</v>
      </c>
      <c r="HP244" s="28">
        <v>17.400578760000002</v>
      </c>
      <c r="HQ244" s="28">
        <v>17.400578760000002</v>
      </c>
      <c r="HR244" s="28">
        <v>3.7392349647056005</v>
      </c>
      <c r="HS244" s="28">
        <v>17.533176955999998</v>
      </c>
      <c r="HT244" s="28">
        <v>17.533176955999998</v>
      </c>
      <c r="HU244" s="28">
        <v>17.533176955999998</v>
      </c>
      <c r="HV244" s="28">
        <v>2.6766440847505866</v>
      </c>
      <c r="HW244" s="29">
        <v>15.605010738000001</v>
      </c>
      <c r="HX244" s="29">
        <v>15.605010738000001</v>
      </c>
      <c r="HY244" s="29">
        <v>15.605010738000001</v>
      </c>
      <c r="HZ244" s="29">
        <v>8.6277411534728881</v>
      </c>
      <c r="IA244" s="29">
        <v>15.589870962999999</v>
      </c>
      <c r="IB244" s="29">
        <v>15.589870962999999</v>
      </c>
      <c r="IC244" s="29">
        <v>15.589870962999999</v>
      </c>
      <c r="ID244" s="29">
        <v>8.6842421143618385</v>
      </c>
      <c r="IE244" s="29">
        <v>15.624790212000001</v>
      </c>
      <c r="IF244" s="29">
        <v>15.624790212000001</v>
      </c>
      <c r="IG244" s="29">
        <v>15.624790212000001</v>
      </c>
      <c r="IH244" s="29">
        <v>8.6123568793049117</v>
      </c>
      <c r="II244" s="29">
        <v>15.669410900999999</v>
      </c>
      <c r="IJ244" s="29">
        <v>15.669410900999999</v>
      </c>
      <c r="IK244" s="29">
        <v>15.669410900999999</v>
      </c>
      <c r="IL244" s="29">
        <v>8.6376304972586215</v>
      </c>
      <c r="IM244" s="29">
        <v>15.728090811</v>
      </c>
      <c r="IN244" s="29">
        <v>15.728090811</v>
      </c>
      <c r="IO244" s="29">
        <v>15.728090811</v>
      </c>
      <c r="IP244" s="29">
        <v>8.5284439315984386</v>
      </c>
      <c r="IQ244" s="29">
        <v>15.808593431</v>
      </c>
      <c r="IR244" s="29">
        <v>15.808593431</v>
      </c>
      <c r="IS244" s="29">
        <v>15.808593431</v>
      </c>
      <c r="IT244" s="29">
        <v>8.4486669646360752</v>
      </c>
      <c r="IU244" s="29">
        <v>15.900360733999999</v>
      </c>
      <c r="IV244" s="29">
        <v>15.900360733999999</v>
      </c>
      <c r="IW244" s="29">
        <v>15.900360733999999</v>
      </c>
      <c r="IX244" s="29">
        <v>8.3940523611907274</v>
      </c>
      <c r="IY244" s="29">
        <v>16.020020832</v>
      </c>
      <c r="IZ244" s="29">
        <v>16.020020832</v>
      </c>
      <c r="JA244" s="29">
        <v>16.020020832</v>
      </c>
      <c r="JB244" s="29">
        <v>8.2535750514724491</v>
      </c>
      <c r="JC244" s="29">
        <v>16.155758324000001</v>
      </c>
      <c r="JD244" s="29">
        <v>16.155758324000001</v>
      </c>
      <c r="JE244" s="29">
        <v>16.155758324000001</v>
      </c>
      <c r="JF244" s="29">
        <v>8.1543111652036373</v>
      </c>
      <c r="JG244" s="29">
        <v>16.282139592</v>
      </c>
      <c r="JH244" s="29">
        <v>16.282139592</v>
      </c>
      <c r="JI244" s="29">
        <v>16.282139592</v>
      </c>
      <c r="JJ244" s="29">
        <v>7.9597836092900538</v>
      </c>
      <c r="JK244" s="29">
        <v>16.866192673</v>
      </c>
      <c r="JL244" s="29">
        <v>16.866192673</v>
      </c>
      <c r="JM244" s="29">
        <v>16.866192673</v>
      </c>
      <c r="JN244" s="29">
        <v>6.0752490556093166</v>
      </c>
      <c r="JO244" s="29">
        <v>17.275373934000001</v>
      </c>
      <c r="JP244" s="29">
        <v>17.275373934000001</v>
      </c>
      <c r="JQ244" s="29">
        <v>17.275373934000001</v>
      </c>
      <c r="JR244" s="29">
        <v>4.0836196116728445</v>
      </c>
      <c r="JS244" s="29">
        <v>17.450273679999999</v>
      </c>
      <c r="JT244" s="29">
        <v>17.450273679999999</v>
      </c>
      <c r="JU244" s="29">
        <v>17.450273679999999</v>
      </c>
      <c r="JV244" s="29">
        <v>2.8188705635347873</v>
      </c>
      <c r="JW244" s="29">
        <v>17.385037307000001</v>
      </c>
      <c r="JX244" s="29">
        <v>17.385037307000001</v>
      </c>
      <c r="JY244" s="29">
        <v>17.385037307000001</v>
      </c>
      <c r="JZ244" s="29">
        <v>2.8370880920126549</v>
      </c>
    </row>
    <row r="245" spans="1:286" ht="15" thickBot="1" x14ac:dyDescent="0.35">
      <c r="A245" s="2"/>
      <c r="B245" s="74" t="s">
        <v>733</v>
      </c>
      <c r="C245" s="74" t="s">
        <v>606</v>
      </c>
      <c r="D245" s="74" t="s">
        <v>876</v>
      </c>
      <c r="E245" s="87">
        <v>396385</v>
      </c>
      <c r="F245" s="84">
        <v>396464</v>
      </c>
      <c r="G245" s="22">
        <v>13.123374968894737</v>
      </c>
      <c r="H245" s="22">
        <v>13.123374968894737</v>
      </c>
      <c r="I245" s="22">
        <v>9.8599001211363131</v>
      </c>
      <c r="J245" s="22">
        <v>13.123374968894737</v>
      </c>
      <c r="K245" s="22">
        <v>13.134044928894737</v>
      </c>
      <c r="L245" s="22">
        <v>13.134044928894737</v>
      </c>
      <c r="M245" s="22">
        <v>9.8579368002831931</v>
      </c>
      <c r="N245" s="22">
        <v>13.134044928894737</v>
      </c>
      <c r="O245" s="22">
        <v>13.142550248894736</v>
      </c>
      <c r="P245" s="22">
        <v>13.142550248894736</v>
      </c>
      <c r="Q245" s="22">
        <v>9.8553056173366951</v>
      </c>
      <c r="R245" s="22">
        <v>13.142550248894736</v>
      </c>
      <c r="S245" s="22">
        <v>13.154181631894737</v>
      </c>
      <c r="T245" s="22">
        <v>13.154181631894737</v>
      </c>
      <c r="U245" s="22">
        <v>9.8501422864241786</v>
      </c>
      <c r="V245" s="22">
        <v>13.154181631894737</v>
      </c>
      <c r="W245" s="22">
        <v>13.169031148894737</v>
      </c>
      <c r="X245" s="22">
        <v>13.169031148894737</v>
      </c>
      <c r="Y245" s="22">
        <v>9.8436107799307155</v>
      </c>
      <c r="Z245" s="22">
        <v>13.169031148894737</v>
      </c>
      <c r="AA245" s="22">
        <v>13.188363619894737</v>
      </c>
      <c r="AB245" s="22">
        <v>13.188363619894737</v>
      </c>
      <c r="AC245" s="22">
        <v>9.8357043376303555</v>
      </c>
      <c r="AD245" s="22">
        <v>13.188363619894737</v>
      </c>
      <c r="AE245" s="22">
        <v>13.210790909894737</v>
      </c>
      <c r="AF245" s="22">
        <v>13.210790909894737</v>
      </c>
      <c r="AG245" s="22">
        <v>9.8261081063751092</v>
      </c>
      <c r="AH245" s="22">
        <v>13.210790909894737</v>
      </c>
      <c r="AI245" s="22">
        <v>13.239364464894736</v>
      </c>
      <c r="AJ245" s="22">
        <v>13.239364464894736</v>
      </c>
      <c r="AK245" s="22">
        <v>9.8148719758987539</v>
      </c>
      <c r="AL245" s="22">
        <v>13.239364464894736</v>
      </c>
      <c r="AM245" s="22">
        <v>13.272363719894736</v>
      </c>
      <c r="AN245" s="22">
        <v>13.272363719894736</v>
      </c>
      <c r="AO245" s="22">
        <v>9.8024319009471945</v>
      </c>
      <c r="AP245" s="22">
        <v>13.272363719894736</v>
      </c>
      <c r="AQ245" s="22">
        <v>13.311540690894736</v>
      </c>
      <c r="AR245" s="22">
        <v>13.160184011751442</v>
      </c>
      <c r="AS245" s="22">
        <v>9.4584833682908034</v>
      </c>
      <c r="AT245" s="22">
        <v>13.311540690894736</v>
      </c>
      <c r="AU245" s="22">
        <v>13.492664768894736</v>
      </c>
      <c r="AV245" s="22">
        <v>13.035364488793272</v>
      </c>
      <c r="AW245" s="22">
        <v>9.3687731194915767</v>
      </c>
      <c r="AX245" s="22">
        <v>13.492664768894736</v>
      </c>
      <c r="AY245" s="22">
        <v>13.713676872894736</v>
      </c>
      <c r="AZ245" s="22">
        <v>12.804922739956735</v>
      </c>
      <c r="BA245" s="22">
        <v>9.2031500972918927</v>
      </c>
      <c r="BB245" s="22">
        <v>13.713676872894736</v>
      </c>
      <c r="BC245" s="22">
        <v>13.857302168894737</v>
      </c>
      <c r="BD245" s="22">
        <v>12.691897440090456</v>
      </c>
      <c r="BE245" s="22">
        <v>9.1219165888525975</v>
      </c>
      <c r="BF245" s="22">
        <v>13.857302168894737</v>
      </c>
      <c r="BG245" s="22">
        <v>13.961443943894736</v>
      </c>
      <c r="BH245" s="22">
        <v>12.576422019571407</v>
      </c>
      <c r="BI245" s="22">
        <v>9.038922130458209</v>
      </c>
      <c r="BJ245" s="22">
        <v>13.961443943894736</v>
      </c>
      <c r="BK245" s="25">
        <v>13.124372716894737</v>
      </c>
      <c r="BL245" s="25">
        <v>13.124372716894737</v>
      </c>
      <c r="BM245" s="25">
        <v>9.8606722672874927</v>
      </c>
      <c r="BN245" s="25">
        <v>13.124372716894737</v>
      </c>
      <c r="BO245" s="25">
        <v>13.133633258894736</v>
      </c>
      <c r="BP245" s="25">
        <v>13.133633258894736</v>
      </c>
      <c r="BQ245" s="25">
        <v>9.859926762784033</v>
      </c>
      <c r="BR245" s="25">
        <v>13.133633258894736</v>
      </c>
      <c r="BS245" s="25">
        <v>13.140883629894736</v>
      </c>
      <c r="BT245" s="25">
        <v>13.140883629894736</v>
      </c>
      <c r="BU245" s="25">
        <v>9.8590546714325562</v>
      </c>
      <c r="BV245" s="25">
        <v>13.140883629894736</v>
      </c>
      <c r="BW245" s="25">
        <v>13.150098830894736</v>
      </c>
      <c r="BX245" s="25">
        <v>13.150098830894736</v>
      </c>
      <c r="BY245" s="25">
        <v>9.8575741461668613</v>
      </c>
      <c r="BZ245" s="25">
        <v>13.150098830894736</v>
      </c>
      <c r="CA245" s="25">
        <v>13.161067016894735</v>
      </c>
      <c r="CB245" s="25">
        <v>13.161067016894735</v>
      </c>
      <c r="CC245" s="25">
        <v>9.8558649795688194</v>
      </c>
      <c r="CD245" s="25">
        <v>13.161067016894735</v>
      </c>
      <c r="CE245" s="25">
        <v>13.174026683894736</v>
      </c>
      <c r="CF245" s="25">
        <v>13.174026683894736</v>
      </c>
      <c r="CG245" s="25">
        <v>9.8539427347212971</v>
      </c>
      <c r="CH245" s="25">
        <v>13.174026683894736</v>
      </c>
      <c r="CI245" s="25">
        <v>13.189087603894736</v>
      </c>
      <c r="CJ245" s="25">
        <v>13.189087603894736</v>
      </c>
      <c r="CK245" s="25">
        <v>9.8517844002725727</v>
      </c>
      <c r="CL245" s="25">
        <v>13.189087603894736</v>
      </c>
      <c r="CM245" s="25">
        <v>13.207263776894736</v>
      </c>
      <c r="CN245" s="25">
        <v>13.207263776894736</v>
      </c>
      <c r="CO245" s="25">
        <v>9.84938471559731</v>
      </c>
      <c r="CP245" s="25">
        <v>13.207263776894736</v>
      </c>
      <c r="CQ245" s="25">
        <v>13.227910127894736</v>
      </c>
      <c r="CR245" s="25">
        <v>13.227910127894736</v>
      </c>
      <c r="CS245" s="25">
        <v>9.8468195999745429</v>
      </c>
      <c r="CT245" s="25">
        <v>13.227910127894736</v>
      </c>
      <c r="CU245" s="25">
        <v>13.252056222894737</v>
      </c>
      <c r="CV245" s="25">
        <v>13.252056222894737</v>
      </c>
      <c r="CW245" s="25">
        <v>9.7809991713714535</v>
      </c>
      <c r="CX245" s="25">
        <v>13.252056222894737</v>
      </c>
      <c r="CY245" s="25">
        <v>13.344242959894736</v>
      </c>
      <c r="CZ245" s="25">
        <v>13.344242959894736</v>
      </c>
      <c r="DA245" s="25">
        <v>9.7663692818918584</v>
      </c>
      <c r="DB245" s="25">
        <v>13.344242959894736</v>
      </c>
      <c r="DC245" s="25">
        <v>13.437595437894736</v>
      </c>
      <c r="DD245" s="25">
        <v>13.247215537605426</v>
      </c>
      <c r="DE245" s="25">
        <v>9.5210346395398844</v>
      </c>
      <c r="DF245" s="25">
        <v>13.437595437894736</v>
      </c>
      <c r="DG245" s="25">
        <v>13.527088471894736</v>
      </c>
      <c r="DH245" s="25">
        <v>13.216393791904114</v>
      </c>
      <c r="DI245" s="25">
        <v>9.4988824440358375</v>
      </c>
      <c r="DJ245" s="25">
        <v>13.527088471894736</v>
      </c>
      <c r="DK245" s="25">
        <v>13.582339999894737</v>
      </c>
      <c r="DL245" s="25">
        <v>13.146279402946927</v>
      </c>
      <c r="DM245" s="25">
        <v>9.4484898521665119</v>
      </c>
      <c r="DN245" s="25">
        <v>13.582339999894737</v>
      </c>
      <c r="DO245" s="27">
        <v>13.123278316894737</v>
      </c>
      <c r="DP245" s="27">
        <v>13.123278316894737</v>
      </c>
      <c r="DQ245" s="27">
        <v>9.8600572306006313</v>
      </c>
      <c r="DR245" s="27">
        <v>13.123278316894737</v>
      </c>
      <c r="DS245" s="27">
        <v>13.131528953894737</v>
      </c>
      <c r="DT245" s="27">
        <v>13.131528953894737</v>
      </c>
      <c r="DU245" s="27">
        <v>9.8586093738807818</v>
      </c>
      <c r="DV245" s="27">
        <v>13.131528953894737</v>
      </c>
      <c r="DW245" s="27">
        <v>13.136916772894736</v>
      </c>
      <c r="DX245" s="27">
        <v>13.136916772894736</v>
      </c>
      <c r="DY245" s="27">
        <v>9.8569108791327977</v>
      </c>
      <c r="DZ245" s="27">
        <v>13.136916772894736</v>
      </c>
      <c r="EA245" s="27">
        <v>13.145283686894736</v>
      </c>
      <c r="EB245" s="27">
        <v>13.145283686894736</v>
      </c>
      <c r="EC245" s="27">
        <v>9.853218557560659</v>
      </c>
      <c r="ED245" s="27">
        <v>13.145283686894736</v>
      </c>
      <c r="EE245" s="27">
        <v>13.156252648894736</v>
      </c>
      <c r="EF245" s="27">
        <v>13.156252648894736</v>
      </c>
      <c r="EG245" s="27">
        <v>9.8490070918682253</v>
      </c>
      <c r="EH245" s="27">
        <v>13.156252648894736</v>
      </c>
      <c r="EI245" s="27">
        <v>13.170074658894736</v>
      </c>
      <c r="EJ245" s="27">
        <v>13.170074658894736</v>
      </c>
      <c r="EK245" s="27">
        <v>9.8443638809265703</v>
      </c>
      <c r="EL245" s="27">
        <v>13.170074658894736</v>
      </c>
      <c r="EM245" s="27">
        <v>13.186472449894737</v>
      </c>
      <c r="EN245" s="27">
        <v>13.186472449894737</v>
      </c>
      <c r="EO245" s="27">
        <v>9.8392006104035517</v>
      </c>
      <c r="EP245" s="27">
        <v>13.186472449894737</v>
      </c>
      <c r="EQ245" s="27">
        <v>13.207187600894736</v>
      </c>
      <c r="ER245" s="27">
        <v>13.207187600894736</v>
      </c>
      <c r="ES245" s="27">
        <v>9.8336271434023015</v>
      </c>
      <c r="ET245" s="27">
        <v>13.207187600894736</v>
      </c>
      <c r="EU245" s="27">
        <v>13.231514082894737</v>
      </c>
      <c r="EV245" s="27">
        <v>13.231514082894737</v>
      </c>
      <c r="EW245" s="27">
        <v>9.827715286984974</v>
      </c>
      <c r="EX245" s="27">
        <v>13.231514082894737</v>
      </c>
      <c r="EY245" s="27">
        <v>13.261121584894736</v>
      </c>
      <c r="EZ245" s="27">
        <v>13.261121584894736</v>
      </c>
      <c r="FA245" s="27">
        <v>9.5776807984963099</v>
      </c>
      <c r="FB245" s="27">
        <v>13.261121584894736</v>
      </c>
      <c r="FC245" s="27">
        <v>13.398262066894736</v>
      </c>
      <c r="FD245" s="27">
        <v>13.268498525457822</v>
      </c>
      <c r="FE245" s="27">
        <v>9.5363311419633821</v>
      </c>
      <c r="FF245" s="27">
        <v>13.398262066894736</v>
      </c>
      <c r="FG245" s="27">
        <v>13.519604177894736</v>
      </c>
      <c r="FH245" s="27">
        <v>13.134632849125339</v>
      </c>
      <c r="FI245" s="27">
        <v>9.4401192446186979</v>
      </c>
      <c r="FJ245" s="27">
        <v>13.519604177894736</v>
      </c>
      <c r="FK245" s="27">
        <v>13.581186852894737</v>
      </c>
      <c r="FL245" s="27">
        <v>13.064783630417143</v>
      </c>
      <c r="FM245" s="27">
        <v>9.3899172358284222</v>
      </c>
      <c r="FN245" s="27">
        <v>13.581186852894737</v>
      </c>
      <c r="FO245" s="27">
        <v>13.606120736894736</v>
      </c>
      <c r="FP245" s="27">
        <v>12.994252209254842</v>
      </c>
      <c r="FQ245" s="27">
        <v>9.3392249147020738</v>
      </c>
      <c r="FR245" s="27">
        <v>13.606120736894736</v>
      </c>
      <c r="FS245" s="28">
        <v>13.123893268894737</v>
      </c>
      <c r="FT245" s="28">
        <v>13.123893268894737</v>
      </c>
      <c r="FU245" s="28">
        <v>9.8599001120649294</v>
      </c>
      <c r="FV245" s="28">
        <v>13.123893268894737</v>
      </c>
      <c r="FW245" s="28">
        <v>13.135454543894737</v>
      </c>
      <c r="FX245" s="28">
        <v>13.135454543894737</v>
      </c>
      <c r="FY245" s="28">
        <v>9.857936761837804</v>
      </c>
      <c r="FZ245" s="28">
        <v>13.135454543894737</v>
      </c>
      <c r="GA245" s="28">
        <v>13.145189478894736</v>
      </c>
      <c r="GB245" s="28">
        <v>13.145189478894736</v>
      </c>
      <c r="GC245" s="28">
        <v>9.8553055372781291</v>
      </c>
      <c r="GD245" s="28">
        <v>13.145189478894736</v>
      </c>
      <c r="GE245" s="28">
        <v>13.158600289894736</v>
      </c>
      <c r="GF245" s="28">
        <v>13.158600289894736</v>
      </c>
      <c r="GG245" s="28">
        <v>9.8500021543291343</v>
      </c>
      <c r="GH245" s="28">
        <v>13.158600289894736</v>
      </c>
      <c r="GI245" s="28">
        <v>13.176003250894736</v>
      </c>
      <c r="GJ245" s="28">
        <v>13.176003250894736</v>
      </c>
      <c r="GK245" s="28">
        <v>9.8433243282214029</v>
      </c>
      <c r="GL245" s="28">
        <v>13.176003250894736</v>
      </c>
      <c r="GM245" s="28">
        <v>13.198324096894737</v>
      </c>
      <c r="GN245" s="28">
        <v>13.198324096894737</v>
      </c>
      <c r="GO245" s="28">
        <v>9.8352700695859632</v>
      </c>
      <c r="GP245" s="28">
        <v>13.198324096894737</v>
      </c>
      <c r="GQ245" s="28">
        <v>13.224748923894737</v>
      </c>
      <c r="GR245" s="28">
        <v>13.224748923894737</v>
      </c>
      <c r="GS245" s="28">
        <v>9.8255216901936535</v>
      </c>
      <c r="GT245" s="28">
        <v>13.224748923894737</v>
      </c>
      <c r="GU245" s="28">
        <v>13.259374251894736</v>
      </c>
      <c r="GV245" s="28">
        <v>13.259374251894736</v>
      </c>
      <c r="GW245" s="28">
        <v>9.8141332713337519</v>
      </c>
      <c r="GX245" s="28">
        <v>13.259374251894736</v>
      </c>
      <c r="GY245" s="28">
        <v>13.299785279894737</v>
      </c>
      <c r="GZ245" s="28">
        <v>13.299785279894737</v>
      </c>
      <c r="HA245" s="28">
        <v>9.8015394865271315</v>
      </c>
      <c r="HB245" s="28">
        <v>13.299785279894737</v>
      </c>
      <c r="HC245" s="28">
        <v>13.347970791894737</v>
      </c>
      <c r="HD245" s="28">
        <v>13.347970791894737</v>
      </c>
      <c r="HE245" s="28">
        <v>9.7241720674654655</v>
      </c>
      <c r="HF245" s="28">
        <v>13.347970791894737</v>
      </c>
      <c r="HG245" s="28">
        <v>13.530715287894736</v>
      </c>
      <c r="HH245" s="28">
        <v>13.404022828250424</v>
      </c>
      <c r="HI245" s="28">
        <v>9.6337351268026818</v>
      </c>
      <c r="HJ245" s="28">
        <v>13.530715287894736</v>
      </c>
      <c r="HK245" s="28">
        <v>13.780129305894736</v>
      </c>
      <c r="HL245" s="28">
        <v>12.749647054089131</v>
      </c>
      <c r="HM245" s="28">
        <v>9.1634223735015006</v>
      </c>
      <c r="HN245" s="28">
        <v>13.780129305894736</v>
      </c>
      <c r="HO245" s="28">
        <v>13.802380913894737</v>
      </c>
      <c r="HP245" s="28">
        <v>12.636325655687175</v>
      </c>
      <c r="HQ245" s="28">
        <v>9.0819760532145466</v>
      </c>
      <c r="HR245" s="28">
        <v>13.346071162855672</v>
      </c>
      <c r="HS245" s="28">
        <v>13.770601585894736</v>
      </c>
      <c r="HT245" s="28">
        <v>12.04731888713849</v>
      </c>
      <c r="HU245" s="28">
        <v>8.6586452913381393</v>
      </c>
      <c r="HV245" s="28">
        <v>12.049713380671371</v>
      </c>
      <c r="HW245" s="29">
        <v>13.122282908894736</v>
      </c>
      <c r="HX245" s="29">
        <v>13.122282908894736</v>
      </c>
      <c r="HY245" s="29">
        <v>9.8597902641095736</v>
      </c>
      <c r="HZ245" s="29">
        <v>13.122282908894736</v>
      </c>
      <c r="IA245" s="29">
        <v>13.132242351894737</v>
      </c>
      <c r="IB245" s="29">
        <v>13.132242351894737</v>
      </c>
      <c r="IC245" s="29">
        <v>9.858129059057779</v>
      </c>
      <c r="ID245" s="29">
        <v>13.132242351894737</v>
      </c>
      <c r="IE245" s="29">
        <v>13.140334877894736</v>
      </c>
      <c r="IF245" s="29">
        <v>13.140334877894736</v>
      </c>
      <c r="IG245" s="29">
        <v>9.8561521079458014</v>
      </c>
      <c r="IH245" s="29">
        <v>13.140334877894736</v>
      </c>
      <c r="II245" s="29">
        <v>13.152347277894735</v>
      </c>
      <c r="IJ245" s="29">
        <v>13.152347277894735</v>
      </c>
      <c r="IK245" s="29">
        <v>9.8504844569660168</v>
      </c>
      <c r="IL245" s="29">
        <v>13.152347277894735</v>
      </c>
      <c r="IM245" s="29">
        <v>13.168516056894736</v>
      </c>
      <c r="IN245" s="29">
        <v>13.168516056894736</v>
      </c>
      <c r="IO245" s="29">
        <v>9.8440417604478476</v>
      </c>
      <c r="IP245" s="29">
        <v>13.168516056894736</v>
      </c>
      <c r="IQ245" s="29">
        <v>13.190571021894737</v>
      </c>
      <c r="IR245" s="29">
        <v>13.190571021894737</v>
      </c>
      <c r="IS245" s="29">
        <v>9.8368115721928682</v>
      </c>
      <c r="IT245" s="29">
        <v>13.190571021894737</v>
      </c>
      <c r="IU245" s="29">
        <v>13.216097171894736</v>
      </c>
      <c r="IV245" s="29">
        <v>13.216097171894736</v>
      </c>
      <c r="IW245" s="29">
        <v>9.8287703423403094</v>
      </c>
      <c r="IX245" s="29">
        <v>13.216097171894736</v>
      </c>
      <c r="IY245" s="29">
        <v>13.249313357894737</v>
      </c>
      <c r="IZ245" s="29">
        <v>13.249313357894737</v>
      </c>
      <c r="JA245" s="29">
        <v>9.8201313806903308</v>
      </c>
      <c r="JB245" s="29">
        <v>13.249313357894737</v>
      </c>
      <c r="JC245" s="29">
        <v>13.288228957894736</v>
      </c>
      <c r="JD245" s="29">
        <v>13.288228957894736</v>
      </c>
      <c r="JE245" s="29">
        <v>9.8109431634246533</v>
      </c>
      <c r="JF245" s="29">
        <v>13.288228957894736</v>
      </c>
      <c r="JG245" s="29">
        <v>13.343663239894736</v>
      </c>
      <c r="JH245" s="29">
        <v>13.343663239894736</v>
      </c>
      <c r="JI245" s="29">
        <v>9.7426498889371711</v>
      </c>
      <c r="JJ245" s="29">
        <v>13.343663239894736</v>
      </c>
      <c r="JK245" s="29">
        <v>13.666141994894737</v>
      </c>
      <c r="JL245" s="29">
        <v>13.472142173860766</v>
      </c>
      <c r="JM245" s="29">
        <v>9.682693841736981</v>
      </c>
      <c r="JN245" s="29">
        <v>13.666141994894737</v>
      </c>
      <c r="JO245" s="29">
        <v>13.895910293894737</v>
      </c>
      <c r="JP245" s="29">
        <v>12.650891350801775</v>
      </c>
      <c r="JQ245" s="29">
        <v>9.0924447050864359</v>
      </c>
      <c r="JR245" s="29">
        <v>13.513935046887708</v>
      </c>
      <c r="JS245" s="29">
        <v>13.892026191894736</v>
      </c>
      <c r="JT245" s="29">
        <v>12.572737931857684</v>
      </c>
      <c r="JU245" s="29">
        <v>9.036274304080063</v>
      </c>
      <c r="JV245" s="29">
        <v>12.070341002599676</v>
      </c>
      <c r="JW245" s="29">
        <v>13.727801078894736</v>
      </c>
      <c r="JX245" s="29">
        <v>12.201632725542748</v>
      </c>
      <c r="JY245" s="29">
        <v>8.7695536853803837</v>
      </c>
      <c r="JZ245" s="29">
        <v>12.066072348482464</v>
      </c>
    </row>
    <row r="246" spans="1:286" ht="15" thickBot="1" x14ac:dyDescent="0.35">
      <c r="A246" s="2"/>
      <c r="B246" s="74" t="s">
        <v>734</v>
      </c>
      <c r="C246" s="74" t="s">
        <v>563</v>
      </c>
      <c r="D246" s="74" t="s">
        <v>874</v>
      </c>
      <c r="E246" s="87">
        <v>388030</v>
      </c>
      <c r="F246" s="84">
        <v>400511</v>
      </c>
      <c r="G246" s="22">
        <v>12.081296054999999</v>
      </c>
      <c r="H246" s="22">
        <v>12.081296054999999</v>
      </c>
      <c r="I246" s="22">
        <v>12.081296054999999</v>
      </c>
      <c r="J246" s="22">
        <v>2.731086188893701</v>
      </c>
      <c r="K246" s="22">
        <v>12.073387998999999</v>
      </c>
      <c r="L246" s="22">
        <v>12.073387998999999</v>
      </c>
      <c r="M246" s="22">
        <v>12.073387998999999</v>
      </c>
      <c r="N246" s="22">
        <v>2.5337046575032804</v>
      </c>
      <c r="O246" s="22">
        <v>12.112316967</v>
      </c>
      <c r="P246" s="22">
        <v>12.112316967</v>
      </c>
      <c r="Q246" s="22">
        <v>12.112316967</v>
      </c>
      <c r="R246" s="22">
        <v>2.174480853944206</v>
      </c>
      <c r="S246" s="22">
        <v>12.159522234000001</v>
      </c>
      <c r="T246" s="22">
        <v>12.159522234000001</v>
      </c>
      <c r="U246" s="22">
        <v>12.159522234000001</v>
      </c>
      <c r="V246" s="22">
        <v>2.0063256969107393</v>
      </c>
      <c r="W246" s="22">
        <v>12.222815644000001</v>
      </c>
      <c r="X246" s="22">
        <v>12.222815644000001</v>
      </c>
      <c r="Y246" s="22">
        <v>12.222815644000001</v>
      </c>
      <c r="Z246" s="22">
        <v>1.8521249701116567</v>
      </c>
      <c r="AA246" s="22">
        <v>12.310450368</v>
      </c>
      <c r="AB246" s="22">
        <v>12.310450368</v>
      </c>
      <c r="AC246" s="22">
        <v>12.310450368</v>
      </c>
      <c r="AD246" s="22">
        <v>1.6314572366856712</v>
      </c>
      <c r="AE246" s="22">
        <v>12.409063167999999</v>
      </c>
      <c r="AF246" s="22">
        <v>12.409063167999999</v>
      </c>
      <c r="AG246" s="22">
        <v>12.409063167999999</v>
      </c>
      <c r="AH246" s="22">
        <v>1.4026312338265328</v>
      </c>
      <c r="AI246" s="22">
        <v>12.527704524000001</v>
      </c>
      <c r="AJ246" s="22">
        <v>12.527704524000001</v>
      </c>
      <c r="AK246" s="22">
        <v>12.527704524000001</v>
      </c>
      <c r="AL246" s="22">
        <v>1.1761827486598584</v>
      </c>
      <c r="AM246" s="22">
        <v>12.665014077</v>
      </c>
      <c r="AN246" s="22">
        <v>12.665014077</v>
      </c>
      <c r="AO246" s="22">
        <v>12.665014077</v>
      </c>
      <c r="AP246" s="22">
        <v>0.90824952724389441</v>
      </c>
      <c r="AQ246" s="22">
        <v>12.81347002</v>
      </c>
      <c r="AR246" s="22">
        <v>12.81347002</v>
      </c>
      <c r="AS246" s="22">
        <v>12.81347002</v>
      </c>
      <c r="AT246" s="22">
        <v>0.58834168577680934</v>
      </c>
      <c r="AU246" s="22">
        <v>13.529940634999999</v>
      </c>
      <c r="AV246" s="22">
        <v>13.529940634999999</v>
      </c>
      <c r="AW246" s="22">
        <v>13.529940634999999</v>
      </c>
      <c r="AX246" s="22">
        <v>-0.91230400263051159</v>
      </c>
      <c r="AY246" s="22">
        <v>14.1609251</v>
      </c>
      <c r="AZ246" s="22">
        <v>14.1609251</v>
      </c>
      <c r="BA246" s="22">
        <v>14.1609251</v>
      </c>
      <c r="BB246" s="22">
        <v>-2.3213668412937665</v>
      </c>
      <c r="BC246" s="22">
        <v>14.525074688</v>
      </c>
      <c r="BD246" s="22">
        <v>14.525074688</v>
      </c>
      <c r="BE246" s="22">
        <v>14.525074688</v>
      </c>
      <c r="BF246" s="22">
        <v>-2.9944944656236707</v>
      </c>
      <c r="BG246" s="22">
        <v>14.744880909999999</v>
      </c>
      <c r="BH246" s="22">
        <v>14.744880909999999</v>
      </c>
      <c r="BI246" s="22">
        <v>14.744880909999999</v>
      </c>
      <c r="BJ246" s="22">
        <v>-3.3487793977900093</v>
      </c>
      <c r="BK246" s="25">
        <v>12.085059277999999</v>
      </c>
      <c r="BL246" s="25">
        <v>12.085059277999999</v>
      </c>
      <c r="BM246" s="25">
        <v>12.085059277999999</v>
      </c>
      <c r="BN246" s="25">
        <v>2.7030339885756334</v>
      </c>
      <c r="BO246" s="25">
        <v>12.079268255000001</v>
      </c>
      <c r="BP246" s="25">
        <v>12.079268255000001</v>
      </c>
      <c r="BQ246" s="25">
        <v>12.079268255000001</v>
      </c>
      <c r="BR246" s="25">
        <v>2.6084182894206336</v>
      </c>
      <c r="BS246" s="25">
        <v>12.102971875</v>
      </c>
      <c r="BT246" s="25">
        <v>12.102971875</v>
      </c>
      <c r="BU246" s="25">
        <v>12.102971875</v>
      </c>
      <c r="BV246" s="25">
        <v>2.405505659479851</v>
      </c>
      <c r="BW246" s="25">
        <v>12.1281631</v>
      </c>
      <c r="BX246" s="25">
        <v>12.1281631</v>
      </c>
      <c r="BY246" s="25">
        <v>12.1281631</v>
      </c>
      <c r="BZ246" s="25">
        <v>2.2835661202117254</v>
      </c>
      <c r="CA246" s="25">
        <v>12.162825663</v>
      </c>
      <c r="CB246" s="25">
        <v>12.162825663</v>
      </c>
      <c r="CC246" s="25">
        <v>12.162825663</v>
      </c>
      <c r="CD246" s="25">
        <v>2.1692425068825649</v>
      </c>
      <c r="CE246" s="25">
        <v>12.214642791999999</v>
      </c>
      <c r="CF246" s="25">
        <v>12.214642791999999</v>
      </c>
      <c r="CG246" s="25">
        <v>12.214642791999999</v>
      </c>
      <c r="CH246" s="25">
        <v>1.9965500466229198</v>
      </c>
      <c r="CI246" s="25">
        <v>12.270635028000001</v>
      </c>
      <c r="CJ246" s="25">
        <v>12.270635028000001</v>
      </c>
      <c r="CK246" s="25">
        <v>12.270635028000001</v>
      </c>
      <c r="CL246" s="25">
        <v>1.8091624260071768</v>
      </c>
      <c r="CM246" s="25">
        <v>12.332817824999999</v>
      </c>
      <c r="CN246" s="25">
        <v>12.332817824999999</v>
      </c>
      <c r="CO246" s="25">
        <v>12.332817824999999</v>
      </c>
      <c r="CP246" s="25">
        <v>1.6246649657140431</v>
      </c>
      <c r="CQ246" s="25">
        <v>12.404955492999999</v>
      </c>
      <c r="CR246" s="25">
        <v>12.404955492999999</v>
      </c>
      <c r="CS246" s="25">
        <v>12.404955492999999</v>
      </c>
      <c r="CT246" s="25">
        <v>1.3946295006614697</v>
      </c>
      <c r="CU246" s="25">
        <v>12.492496529</v>
      </c>
      <c r="CV246" s="25">
        <v>12.492496529</v>
      </c>
      <c r="CW246" s="25">
        <v>12.492496529</v>
      </c>
      <c r="CX246" s="25">
        <v>1.1133160792645924</v>
      </c>
      <c r="CY246" s="25">
        <v>12.781927046</v>
      </c>
      <c r="CZ246" s="25">
        <v>12.781927046</v>
      </c>
      <c r="DA246" s="25">
        <v>12.781927046</v>
      </c>
      <c r="DB246" s="25">
        <v>-1.1161092651978066E-2</v>
      </c>
      <c r="DC246" s="25">
        <v>13.035197577</v>
      </c>
      <c r="DD246" s="25">
        <v>13.035197577</v>
      </c>
      <c r="DE246" s="25">
        <v>13.035197577</v>
      </c>
      <c r="DF246" s="25">
        <v>-1.1663782482982441</v>
      </c>
      <c r="DG246" s="25">
        <v>13.297863345</v>
      </c>
      <c r="DH246" s="25">
        <v>13.297863345</v>
      </c>
      <c r="DI246" s="25">
        <v>13.297863345</v>
      </c>
      <c r="DJ246" s="25">
        <v>-2.1453966848199961</v>
      </c>
      <c r="DK246" s="25">
        <v>13.460721523</v>
      </c>
      <c r="DL246" s="25">
        <v>13.460721523</v>
      </c>
      <c r="DM246" s="25">
        <v>13.460721523</v>
      </c>
      <c r="DN246" s="25">
        <v>-2.5441774390353551</v>
      </c>
      <c r="DO246" s="27">
        <v>12.080960418</v>
      </c>
      <c r="DP246" s="27">
        <v>12.080960418</v>
      </c>
      <c r="DQ246" s="27">
        <v>12.080960418</v>
      </c>
      <c r="DR246" s="27">
        <v>2.7322020533648415</v>
      </c>
      <c r="DS246" s="27">
        <v>12.068822718</v>
      </c>
      <c r="DT246" s="27">
        <v>12.068822718</v>
      </c>
      <c r="DU246" s="27">
        <v>12.068822718</v>
      </c>
      <c r="DV246" s="27">
        <v>2.5533355862937475</v>
      </c>
      <c r="DW246" s="27">
        <v>12.100774785</v>
      </c>
      <c r="DX246" s="27">
        <v>12.100774785</v>
      </c>
      <c r="DY246" s="27">
        <v>12.100774785</v>
      </c>
      <c r="DZ246" s="27">
        <v>2.2270525398510443</v>
      </c>
      <c r="EA246" s="27">
        <v>12.140216435999999</v>
      </c>
      <c r="EB246" s="27">
        <v>12.140216435999999</v>
      </c>
      <c r="EC246" s="27">
        <v>12.140216435999999</v>
      </c>
      <c r="ED246" s="27">
        <v>2.0861893193399998</v>
      </c>
      <c r="EE246" s="27">
        <v>12.193934947999999</v>
      </c>
      <c r="EF246" s="27">
        <v>12.193934947999999</v>
      </c>
      <c r="EG246" s="27">
        <v>12.193934947999999</v>
      </c>
      <c r="EH246" s="27">
        <v>1.9612875217849677</v>
      </c>
      <c r="EI246" s="27">
        <v>12.267191957</v>
      </c>
      <c r="EJ246" s="27">
        <v>12.267191957</v>
      </c>
      <c r="EK246" s="27">
        <v>12.267191957</v>
      </c>
      <c r="EL246" s="27">
        <v>1.7813271293470105</v>
      </c>
      <c r="EM246" s="27">
        <v>12.347847333000001</v>
      </c>
      <c r="EN246" s="27">
        <v>12.347847333000001</v>
      </c>
      <c r="EO246" s="27">
        <v>12.347847333000001</v>
      </c>
      <c r="EP246" s="27">
        <v>1.5956200203237483</v>
      </c>
      <c r="EQ246" s="27">
        <v>12.442016294</v>
      </c>
      <c r="ER246" s="27">
        <v>12.442016294</v>
      </c>
      <c r="ES246" s="27">
        <v>12.442016294</v>
      </c>
      <c r="ET246" s="27">
        <v>1.4218847735619917</v>
      </c>
      <c r="EU246" s="27">
        <v>12.552260129</v>
      </c>
      <c r="EV246" s="27">
        <v>12.552260129</v>
      </c>
      <c r="EW246" s="27">
        <v>12.552260129</v>
      </c>
      <c r="EX246" s="27">
        <v>1.20630809725969</v>
      </c>
      <c r="EY246" s="27">
        <v>12.670812635000001</v>
      </c>
      <c r="EZ246" s="27">
        <v>12.670812635000001</v>
      </c>
      <c r="FA246" s="27">
        <v>12.670812635000001</v>
      </c>
      <c r="FB246" s="27">
        <v>0.93887744144294238</v>
      </c>
      <c r="FC246" s="27">
        <v>13.217425416000001</v>
      </c>
      <c r="FD246" s="27">
        <v>13.217425416000001</v>
      </c>
      <c r="FE246" s="27">
        <v>13.217425416000001</v>
      </c>
      <c r="FF246" s="27">
        <v>-0.3035622613960598</v>
      </c>
      <c r="FG246" s="27">
        <v>13.780366716</v>
      </c>
      <c r="FH246" s="27">
        <v>13.780366716</v>
      </c>
      <c r="FI246" s="27">
        <v>13.780366716</v>
      </c>
      <c r="FJ246" s="27">
        <v>-1.2988036165827328</v>
      </c>
      <c r="FK246" s="27">
        <v>14.133173335999999</v>
      </c>
      <c r="FL246" s="27">
        <v>14.133173335999999</v>
      </c>
      <c r="FM246" s="27">
        <v>14.133173335999999</v>
      </c>
      <c r="FN246" s="27">
        <v>-1.684731688999177</v>
      </c>
      <c r="FO246" s="27">
        <v>14.342434913</v>
      </c>
      <c r="FP246" s="27">
        <v>14.342434913</v>
      </c>
      <c r="FQ246" s="27">
        <v>14.342434913</v>
      </c>
      <c r="FR246" s="27">
        <v>-1.7580314277856424</v>
      </c>
      <c r="FS246" s="28">
        <v>12.085340107</v>
      </c>
      <c r="FT246" s="28">
        <v>12.085340107</v>
      </c>
      <c r="FU246" s="28">
        <v>12.085340107</v>
      </c>
      <c r="FV246" s="28">
        <v>2.725905535770603</v>
      </c>
      <c r="FW246" s="28">
        <v>12.082097731000001</v>
      </c>
      <c r="FX246" s="28">
        <v>12.082097731000001</v>
      </c>
      <c r="FY246" s="28">
        <v>12.082097731000001</v>
      </c>
      <c r="FZ246" s="28">
        <v>2.5331743046349935</v>
      </c>
      <c r="GA246" s="28">
        <v>12.131040324000001</v>
      </c>
      <c r="GB246" s="28">
        <v>12.131040324000001</v>
      </c>
      <c r="GC246" s="28">
        <v>12.131040324000001</v>
      </c>
      <c r="GD246" s="28">
        <v>2.1891945813219582</v>
      </c>
      <c r="GE246" s="28">
        <v>12.197152106000001</v>
      </c>
      <c r="GF246" s="28">
        <v>12.197152106000001</v>
      </c>
      <c r="GG246" s="28">
        <v>12.197152106000001</v>
      </c>
      <c r="GH246" s="28">
        <v>2.0447686566203958</v>
      </c>
      <c r="GI246" s="28">
        <v>12.291309218</v>
      </c>
      <c r="GJ246" s="28">
        <v>12.291309218</v>
      </c>
      <c r="GK246" s="28">
        <v>12.291309218</v>
      </c>
      <c r="GL246" s="28">
        <v>1.9238503182082276</v>
      </c>
      <c r="GM246" s="28">
        <v>12.420916978999999</v>
      </c>
      <c r="GN246" s="28">
        <v>12.420916978999999</v>
      </c>
      <c r="GO246" s="28">
        <v>12.420916978999999</v>
      </c>
      <c r="GP246" s="28">
        <v>1.759877598594878</v>
      </c>
      <c r="GQ246" s="28">
        <v>12.577455858</v>
      </c>
      <c r="GR246" s="28">
        <v>12.577455858</v>
      </c>
      <c r="GS246" s="28">
        <v>12.577455858</v>
      </c>
      <c r="GT246" s="28">
        <v>1.5952951658255046</v>
      </c>
      <c r="GU246" s="28">
        <v>12.768263447999999</v>
      </c>
      <c r="GV246" s="28">
        <v>12.768263447999999</v>
      </c>
      <c r="GW246" s="28">
        <v>12.768263447999999</v>
      </c>
      <c r="GX246" s="28">
        <v>1.4358166037883269</v>
      </c>
      <c r="GY246" s="28">
        <v>12.983028603000001</v>
      </c>
      <c r="GZ246" s="28">
        <v>12.983028603000001</v>
      </c>
      <c r="HA246" s="28">
        <v>12.983028603000001</v>
      </c>
      <c r="HB246" s="28">
        <v>1.2556367014568686</v>
      </c>
      <c r="HC246" s="28">
        <v>13.236428575</v>
      </c>
      <c r="HD246" s="28">
        <v>13.236428575</v>
      </c>
      <c r="HE246" s="28">
        <v>13.236428575</v>
      </c>
      <c r="HF246" s="28">
        <v>1.0484083439205474</v>
      </c>
      <c r="HG246" s="28">
        <v>14.131073785</v>
      </c>
      <c r="HH246" s="28">
        <v>14.131073785</v>
      </c>
      <c r="HI246" s="28">
        <v>14.131073785</v>
      </c>
      <c r="HJ246" s="28">
        <v>-1.9908272147080908E-2</v>
      </c>
      <c r="HK246" s="28">
        <v>15.031846151</v>
      </c>
      <c r="HL246" s="28">
        <v>15.031846151</v>
      </c>
      <c r="HM246" s="28">
        <v>15.031846151</v>
      </c>
      <c r="HN246" s="28">
        <v>-4.2246629390004351</v>
      </c>
      <c r="HO246" s="28">
        <v>15.445153219</v>
      </c>
      <c r="HP246" s="28">
        <v>15.445153219</v>
      </c>
      <c r="HQ246" s="28">
        <v>15.445153219</v>
      </c>
      <c r="HR246" s="28">
        <v>-8.1265061276836867</v>
      </c>
      <c r="HS246" s="28">
        <v>15.524730839</v>
      </c>
      <c r="HT246" s="28">
        <v>15.524730839</v>
      </c>
      <c r="HU246" s="28">
        <v>15.3102744750929</v>
      </c>
      <c r="HV246" s="28">
        <v>-11.194033643386462</v>
      </c>
      <c r="HW246" s="29">
        <v>12.072841554</v>
      </c>
      <c r="HX246" s="29">
        <v>12.072841554</v>
      </c>
      <c r="HY246" s="29">
        <v>12.072841554</v>
      </c>
      <c r="HZ246" s="29">
        <v>2.7654202234599135</v>
      </c>
      <c r="IA246" s="29">
        <v>12.05750362</v>
      </c>
      <c r="IB246" s="29">
        <v>12.05750362</v>
      </c>
      <c r="IC246" s="29">
        <v>12.05750362</v>
      </c>
      <c r="ID246" s="29">
        <v>2.6108604872678596</v>
      </c>
      <c r="IE246" s="29">
        <v>12.094201887000001</v>
      </c>
      <c r="IF246" s="29">
        <v>12.094201887000001</v>
      </c>
      <c r="IG246" s="29">
        <v>12.094201887000001</v>
      </c>
      <c r="IH246" s="29">
        <v>2.3071788841563388</v>
      </c>
      <c r="II246" s="29">
        <v>12.150985905000001</v>
      </c>
      <c r="IJ246" s="29">
        <v>12.150985905000001</v>
      </c>
      <c r="IK246" s="29">
        <v>12.150985905000001</v>
      </c>
      <c r="IL246" s="29">
        <v>2.1924586361229572</v>
      </c>
      <c r="IM246" s="29">
        <v>12.236385958</v>
      </c>
      <c r="IN246" s="29">
        <v>12.236385958</v>
      </c>
      <c r="IO246" s="29">
        <v>12.236385958</v>
      </c>
      <c r="IP246" s="29">
        <v>2.1014399676648852</v>
      </c>
      <c r="IQ246" s="29">
        <v>12.365144035</v>
      </c>
      <c r="IR246" s="29">
        <v>12.365144035</v>
      </c>
      <c r="IS246" s="29">
        <v>12.365144035</v>
      </c>
      <c r="IT246" s="29">
        <v>1.9520055177938875</v>
      </c>
      <c r="IU246" s="29">
        <v>12.513091502</v>
      </c>
      <c r="IV246" s="29">
        <v>12.513091502</v>
      </c>
      <c r="IW246" s="29">
        <v>12.513091502</v>
      </c>
      <c r="IX246" s="29">
        <v>1.8071950670758845</v>
      </c>
      <c r="IY246" s="29">
        <v>12.691399042</v>
      </c>
      <c r="IZ246" s="29">
        <v>12.691399042</v>
      </c>
      <c r="JA246" s="29">
        <v>12.691399042</v>
      </c>
      <c r="JB246" s="29">
        <v>1.6778144175700263</v>
      </c>
      <c r="JC246" s="29">
        <v>12.902122117999999</v>
      </c>
      <c r="JD246" s="29">
        <v>12.902122117999999</v>
      </c>
      <c r="JE246" s="29">
        <v>12.902122117999999</v>
      </c>
      <c r="JF246" s="29">
        <v>1.523986242133315</v>
      </c>
      <c r="JG246" s="29">
        <v>13.162401787</v>
      </c>
      <c r="JH246" s="29">
        <v>13.162401787</v>
      </c>
      <c r="JI246" s="29">
        <v>13.162401787</v>
      </c>
      <c r="JJ246" s="29">
        <v>1.1756300880342216</v>
      </c>
      <c r="JK246" s="29">
        <v>14.598768087</v>
      </c>
      <c r="JL246" s="29">
        <v>14.598768087</v>
      </c>
      <c r="JM246" s="29">
        <v>14.598768087</v>
      </c>
      <c r="JN246" s="29">
        <v>-3.1973376952313668</v>
      </c>
      <c r="JO246" s="29">
        <v>15.121549434</v>
      </c>
      <c r="JP246" s="29">
        <v>15.121549434</v>
      </c>
      <c r="JQ246" s="29">
        <v>15.121549434</v>
      </c>
      <c r="JR246" s="29">
        <v>-7.2773579426285195</v>
      </c>
      <c r="JS246" s="29">
        <v>15.232561897</v>
      </c>
      <c r="JT246" s="29">
        <v>15.232561897</v>
      </c>
      <c r="JU246" s="29">
        <v>15.232561897</v>
      </c>
      <c r="JV246" s="29">
        <v>-10.576412109781963</v>
      </c>
      <c r="JW246" s="29">
        <v>15.172098254</v>
      </c>
      <c r="JX246" s="29">
        <v>15.172098254</v>
      </c>
      <c r="JY246" s="29">
        <v>15.172098254</v>
      </c>
      <c r="JZ246" s="29">
        <v>-10.685792493670025</v>
      </c>
    </row>
    <row r="247" spans="1:286" ht="15" thickBot="1" x14ac:dyDescent="0.35">
      <c r="A247" s="2"/>
      <c r="B247" s="74" t="s">
        <v>735</v>
      </c>
      <c r="C247" s="74" t="s">
        <v>594</v>
      </c>
      <c r="D247" s="74" t="s">
        <v>883</v>
      </c>
      <c r="E247" s="87">
        <v>357891</v>
      </c>
      <c r="F247" s="84">
        <v>395944</v>
      </c>
      <c r="G247" s="22">
        <v>27.527406035631579</v>
      </c>
      <c r="H247" s="22">
        <v>11.613899494226807</v>
      </c>
      <c r="I247" s="22">
        <v>8.3471382397886185</v>
      </c>
      <c r="J247" s="22">
        <v>14.544632723617344</v>
      </c>
      <c r="K247" s="22">
        <v>27.585947699631578</v>
      </c>
      <c r="L247" s="22">
        <v>11.005379618562852</v>
      </c>
      <c r="M247" s="22">
        <v>7.9097830236227678</v>
      </c>
      <c r="N247" s="22">
        <v>13.672384968419752</v>
      </c>
      <c r="O247" s="22">
        <v>27.74832326163158</v>
      </c>
      <c r="P247" s="22">
        <v>10.995594524396388</v>
      </c>
      <c r="Q247" s="22">
        <v>7.9027502837805281</v>
      </c>
      <c r="R247" s="22">
        <v>12.436085192849582</v>
      </c>
      <c r="S247" s="22">
        <v>27.842593533631579</v>
      </c>
      <c r="T247" s="22">
        <v>10.971885574697039</v>
      </c>
      <c r="U247" s="22">
        <v>7.8857101948113542</v>
      </c>
      <c r="V247" s="22">
        <v>12.090572849161074</v>
      </c>
      <c r="W247" s="22">
        <v>27.955738349631577</v>
      </c>
      <c r="X247" s="22">
        <v>10.943522504332194</v>
      </c>
      <c r="Y247" s="22">
        <v>7.8653250976820139</v>
      </c>
      <c r="Z247" s="22">
        <v>11.80103803201705</v>
      </c>
      <c r="AA247" s="22">
        <v>28.096370740631578</v>
      </c>
      <c r="AB247" s="22">
        <v>10.910524498116628</v>
      </c>
      <c r="AC247" s="22">
        <v>7.8416087808966264</v>
      </c>
      <c r="AD247" s="22">
        <v>11.344322142326538</v>
      </c>
      <c r="AE247" s="22">
        <v>28.25447135563158</v>
      </c>
      <c r="AF247" s="22">
        <v>10.872049926480551</v>
      </c>
      <c r="AG247" s="22">
        <v>7.8139563487120167</v>
      </c>
      <c r="AH247" s="22">
        <v>10.898603754193552</v>
      </c>
      <c r="AI247" s="22">
        <v>28.450939558631578</v>
      </c>
      <c r="AJ247" s="22">
        <v>10.828252764992303</v>
      </c>
      <c r="AK247" s="22">
        <v>7.7824784664008702</v>
      </c>
      <c r="AL247" s="22">
        <v>10.435212824234959</v>
      </c>
      <c r="AM247" s="22">
        <v>28.670121828631579</v>
      </c>
      <c r="AN247" s="22">
        <v>10.780602001289612</v>
      </c>
      <c r="AO247" s="22">
        <v>7.7482309243022334</v>
      </c>
      <c r="AP247" s="22">
        <v>9.9834583981628704</v>
      </c>
      <c r="AQ247" s="22">
        <v>28.919813605631578</v>
      </c>
      <c r="AR247" s="22">
        <v>10.358352881194667</v>
      </c>
      <c r="AS247" s="22">
        <v>7.4447521677645483</v>
      </c>
      <c r="AT247" s="22">
        <v>9.4114257895479803</v>
      </c>
      <c r="AU247" s="22">
        <v>30.227147939631578</v>
      </c>
      <c r="AV247" s="22">
        <v>10.037891442018383</v>
      </c>
      <c r="AW247" s="22">
        <v>7.2144302216640366</v>
      </c>
      <c r="AX247" s="22">
        <v>6.8864452817014836</v>
      </c>
      <c r="AY247" s="22">
        <v>31.370989009631579</v>
      </c>
      <c r="AZ247" s="22">
        <v>8.9356726929793169</v>
      </c>
      <c r="BA247" s="22">
        <v>6.4222439044594326</v>
      </c>
      <c r="BB247" s="22">
        <v>4.7239091266524156</v>
      </c>
      <c r="BC247" s="22">
        <v>32.017298090631577</v>
      </c>
      <c r="BD247" s="22">
        <v>8.7535460605854372</v>
      </c>
      <c r="BE247" s="22">
        <v>6.2913459077534526</v>
      </c>
      <c r="BF247" s="22">
        <v>3.7136674174878088</v>
      </c>
      <c r="BG247" s="22">
        <v>32.381519598631577</v>
      </c>
      <c r="BH247" s="22">
        <v>8.7825941883821113</v>
      </c>
      <c r="BI247" s="22">
        <v>6.3122233691475698</v>
      </c>
      <c r="BJ247" s="22">
        <v>3.2843478433614735</v>
      </c>
      <c r="BK247" s="25">
        <v>27.561147889631577</v>
      </c>
      <c r="BL247" s="25">
        <v>11.616662679531837</v>
      </c>
      <c r="BM247" s="25">
        <v>8.3491241954734168</v>
      </c>
      <c r="BN247" s="25">
        <v>14.497465660187238</v>
      </c>
      <c r="BO247" s="25">
        <v>27.62868752563158</v>
      </c>
      <c r="BP247" s="25">
        <v>11.613460090646612</v>
      </c>
      <c r="BQ247" s="25">
        <v>8.3468224317838402</v>
      </c>
      <c r="BR247" s="25">
        <v>14.095539286891707</v>
      </c>
      <c r="BS247" s="25">
        <v>27.74622428063158</v>
      </c>
      <c r="BT247" s="25">
        <v>11.609762569401697</v>
      </c>
      <c r="BU247" s="25">
        <v>8.3441649504623268</v>
      </c>
      <c r="BV247" s="25">
        <v>13.444055346898612</v>
      </c>
      <c r="BW247" s="25">
        <v>27.797891399631578</v>
      </c>
      <c r="BX247" s="25">
        <v>11.602376039872901</v>
      </c>
      <c r="BY247" s="25">
        <v>8.3388561062520079</v>
      </c>
      <c r="BZ247" s="25">
        <v>13.237634706906615</v>
      </c>
      <c r="CA247" s="25">
        <v>27.859342380631578</v>
      </c>
      <c r="CB247" s="25">
        <v>11.594151095072242</v>
      </c>
      <c r="CC247" s="25">
        <v>8.3329446764777231</v>
      </c>
      <c r="CD247" s="25">
        <v>13.059687263817626</v>
      </c>
      <c r="CE247" s="25">
        <v>27.932280001631579</v>
      </c>
      <c r="CF247" s="25">
        <v>11.58513009805983</v>
      </c>
      <c r="CG247" s="25">
        <v>8.3264611083048834</v>
      </c>
      <c r="CH247" s="25">
        <v>12.736452951153488</v>
      </c>
      <c r="CI247" s="25">
        <v>28.012936667631578</v>
      </c>
      <c r="CJ247" s="25">
        <v>11.575409577944402</v>
      </c>
      <c r="CK247" s="25">
        <v>8.3194747791045618</v>
      </c>
      <c r="CL247" s="25">
        <v>12.41073382259424</v>
      </c>
      <c r="CM247" s="25">
        <v>28.108694079631579</v>
      </c>
      <c r="CN247" s="25">
        <v>11.564909834001424</v>
      </c>
      <c r="CO247" s="25">
        <v>8.3119284063967562</v>
      </c>
      <c r="CP247" s="25">
        <v>12.069030594261053</v>
      </c>
      <c r="CQ247" s="25">
        <v>28.214594044631578</v>
      </c>
      <c r="CR247" s="25">
        <v>11.553928217036166</v>
      </c>
      <c r="CS247" s="25">
        <v>8.3040357020599416</v>
      </c>
      <c r="CT247" s="25">
        <v>11.721132693688469</v>
      </c>
      <c r="CU247" s="25">
        <v>28.334021712631579</v>
      </c>
      <c r="CV247" s="25">
        <v>11.262438733120748</v>
      </c>
      <c r="CW247" s="25">
        <v>8.0945364706522547</v>
      </c>
      <c r="CX247" s="25">
        <v>11.246419245153293</v>
      </c>
      <c r="CY247" s="25">
        <v>28.75122441663158</v>
      </c>
      <c r="CZ247" s="25">
        <v>11.213078138829211</v>
      </c>
      <c r="DA247" s="25">
        <v>8.0590600396434979</v>
      </c>
      <c r="DB247" s="25">
        <v>9.3452045793107033</v>
      </c>
      <c r="DC247" s="25">
        <v>29.178800549631578</v>
      </c>
      <c r="DD247" s="25">
        <v>10.806813812434578</v>
      </c>
      <c r="DE247" s="25">
        <v>7.7670698690727669</v>
      </c>
      <c r="DF247" s="25">
        <v>7.6410897131588555</v>
      </c>
      <c r="DG247" s="25">
        <v>29.633647292631579</v>
      </c>
      <c r="DH247" s="25">
        <v>10.807560516166733</v>
      </c>
      <c r="DI247" s="25">
        <v>7.7676065397473808</v>
      </c>
      <c r="DJ247" s="25">
        <v>6.2257440848316818</v>
      </c>
      <c r="DK247" s="25">
        <v>29.925254806631578</v>
      </c>
      <c r="DL247" s="25">
        <v>10.677995727261406</v>
      </c>
      <c r="DM247" s="25">
        <v>7.6744857748794404</v>
      </c>
      <c r="DN247" s="25">
        <v>5.5844537953984172</v>
      </c>
      <c r="DO247" s="27">
        <v>27.52486420263158</v>
      </c>
      <c r="DP247" s="27">
        <v>11.614458267583677</v>
      </c>
      <c r="DQ247" s="27">
        <v>8.3475398412022361</v>
      </c>
      <c r="DR247" s="27">
        <v>14.547932011250998</v>
      </c>
      <c r="DS247" s="27">
        <v>27.554717141631578</v>
      </c>
      <c r="DT247" s="27">
        <v>11.007775705362286</v>
      </c>
      <c r="DU247" s="27">
        <v>7.9115051383835642</v>
      </c>
      <c r="DV247" s="27">
        <v>13.725049160335249</v>
      </c>
      <c r="DW247" s="27">
        <v>27.676401259631579</v>
      </c>
      <c r="DX247" s="27">
        <v>11.001287552065904</v>
      </c>
      <c r="DY247" s="27">
        <v>7.9068419748601695</v>
      </c>
      <c r="DZ247" s="27">
        <v>12.553365696191776</v>
      </c>
      <c r="EA247" s="27">
        <v>27.802529501631579</v>
      </c>
      <c r="EB247" s="27">
        <v>10.982720751382738</v>
      </c>
      <c r="EC247" s="27">
        <v>7.8934976496358962</v>
      </c>
      <c r="ED247" s="27">
        <v>12.267554957649157</v>
      </c>
      <c r="EE247" s="27">
        <v>27.896399116631578</v>
      </c>
      <c r="EF247" s="27">
        <v>10.962344015686584</v>
      </c>
      <c r="EG247" s="27">
        <v>7.8788524884808524</v>
      </c>
      <c r="EH247" s="27">
        <v>12.041228187428452</v>
      </c>
      <c r="EI247" s="27">
        <v>28.008267824631577</v>
      </c>
      <c r="EJ247" s="27">
        <v>10.940434451756213</v>
      </c>
      <c r="EK247" s="27">
        <v>7.8631056534930686</v>
      </c>
      <c r="EL247" s="27">
        <v>11.672964619494724</v>
      </c>
      <c r="EM247" s="27">
        <v>28.130764773631579</v>
      </c>
      <c r="EN247" s="27">
        <v>10.916863495087773</v>
      </c>
      <c r="EO247" s="27">
        <v>7.846164742832241</v>
      </c>
      <c r="EP247" s="27">
        <v>11.320293033439894</v>
      </c>
      <c r="EQ247" s="27">
        <v>28.278986415631579</v>
      </c>
      <c r="ER247" s="27">
        <v>10.891948524343301</v>
      </c>
      <c r="ES247" s="27">
        <v>7.8282578627918387</v>
      </c>
      <c r="ET247" s="27">
        <v>10.970604842284349</v>
      </c>
      <c r="EU247" s="27">
        <v>28.445281978631577</v>
      </c>
      <c r="EV247" s="27">
        <v>10.865964246596967</v>
      </c>
      <c r="EW247" s="27">
        <v>7.8095824507549487</v>
      </c>
      <c r="EX247" s="27">
        <v>10.6272897901232</v>
      </c>
      <c r="EY247" s="27">
        <v>28.636977698631579</v>
      </c>
      <c r="EZ247" s="27">
        <v>10.305486035234066</v>
      </c>
      <c r="FA247" s="27">
        <v>7.4067557246444649</v>
      </c>
      <c r="FB247" s="27">
        <v>10.163520906464157</v>
      </c>
      <c r="FC247" s="27">
        <v>29.61338893663158</v>
      </c>
      <c r="FD247" s="27">
        <v>10.143552692485063</v>
      </c>
      <c r="FE247" s="27">
        <v>7.2903710428044937</v>
      </c>
      <c r="FF247" s="27">
        <v>8.160446124047418</v>
      </c>
      <c r="FG247" s="27">
        <v>30.62678433463158</v>
      </c>
      <c r="FH247" s="27">
        <v>9.6403763791288544</v>
      </c>
      <c r="FI247" s="27">
        <v>6.9287283190441133</v>
      </c>
      <c r="FJ247" s="27">
        <v>6.7441363131639136</v>
      </c>
      <c r="FK247" s="27">
        <v>31.253572160631578</v>
      </c>
      <c r="FL247" s="27">
        <v>9.5634107875976913</v>
      </c>
      <c r="FM247" s="27">
        <v>6.8734116329872847</v>
      </c>
      <c r="FN247" s="27">
        <v>6.26767999901341</v>
      </c>
      <c r="FO247" s="27">
        <v>31.599504449631578</v>
      </c>
      <c r="FP247" s="27">
        <v>9.6568219109327718</v>
      </c>
      <c r="FQ247" s="27">
        <v>6.9405480465578897</v>
      </c>
      <c r="FR247" s="27">
        <v>6.327486888781479</v>
      </c>
      <c r="FS247" s="28">
        <v>27.527978688631578</v>
      </c>
      <c r="FT247" s="28">
        <v>11.613899118584289</v>
      </c>
      <c r="FU247" s="28">
        <v>8.3471379698069441</v>
      </c>
      <c r="FV247" s="28">
        <v>14.536295483065867</v>
      </c>
      <c r="FW247" s="28">
        <v>27.58568510463158</v>
      </c>
      <c r="FX247" s="28">
        <v>11.00537801041218</v>
      </c>
      <c r="FY247" s="28">
        <v>7.9097818678132166</v>
      </c>
      <c r="FZ247" s="28">
        <v>13.679306472565637</v>
      </c>
      <c r="GA247" s="28">
        <v>27.749406533631578</v>
      </c>
      <c r="GB247" s="28">
        <v>10.995591172663401</v>
      </c>
      <c r="GC247" s="28">
        <v>7.9027478748240352</v>
      </c>
      <c r="GD247" s="28">
        <v>12.476134390711728</v>
      </c>
      <c r="GE247" s="28">
        <v>27.883821958631579</v>
      </c>
      <c r="GF247" s="28">
        <v>10.969744677788514</v>
      </c>
      <c r="GG247" s="28">
        <v>7.8841714900497468</v>
      </c>
      <c r="GH247" s="28">
        <v>12.180502392639649</v>
      </c>
      <c r="GI247" s="28">
        <v>28.044860070631579</v>
      </c>
      <c r="GJ247" s="28">
        <v>10.938998228159909</v>
      </c>
      <c r="GK247" s="28">
        <v>7.8620734113157056</v>
      </c>
      <c r="GL247" s="28">
        <v>11.959845735006081</v>
      </c>
      <c r="GM247" s="28">
        <v>28.259819474631577</v>
      </c>
      <c r="GN247" s="28">
        <v>10.903558185149489</v>
      </c>
      <c r="GO247" s="28">
        <v>7.8366019546030765</v>
      </c>
      <c r="GP247" s="28">
        <v>11.614227987580053</v>
      </c>
      <c r="GQ247" s="28">
        <v>28.517160225631578</v>
      </c>
      <c r="GR247" s="28">
        <v>10.862471672504999</v>
      </c>
      <c r="GS247" s="28">
        <v>7.8070722689875884</v>
      </c>
      <c r="GT247" s="28">
        <v>11.303252835008312</v>
      </c>
      <c r="GU247" s="28">
        <v>28.85418661363158</v>
      </c>
      <c r="GV247" s="28">
        <v>10.816057089634397</v>
      </c>
      <c r="GW247" s="28">
        <v>7.7737131943929088</v>
      </c>
      <c r="GX247" s="28">
        <v>11.011940877658933</v>
      </c>
      <c r="GY247" s="28">
        <v>29.248627501631578</v>
      </c>
      <c r="GZ247" s="28">
        <v>10.76573312694425</v>
      </c>
      <c r="HA247" s="28">
        <v>7.7375443715477106</v>
      </c>
      <c r="HB247" s="28">
        <v>10.766166677950775</v>
      </c>
      <c r="HC247" s="28">
        <v>29.686102293631578</v>
      </c>
      <c r="HD247" s="28">
        <v>10.180354117395467</v>
      </c>
      <c r="HE247" s="28">
        <v>7.3168209514937361</v>
      </c>
      <c r="HF247" s="28">
        <v>10.43816907079384</v>
      </c>
      <c r="HG247" s="28">
        <v>31.078352360631577</v>
      </c>
      <c r="HH247" s="28">
        <v>9.848168565247672</v>
      </c>
      <c r="HI247" s="28">
        <v>7.0780726545572508</v>
      </c>
      <c r="HJ247" s="28">
        <v>8.7290983552871282</v>
      </c>
      <c r="HK247" s="28">
        <v>32.38672934963158</v>
      </c>
      <c r="HL247" s="28">
        <v>8.6236106930810852</v>
      </c>
      <c r="HM247" s="28">
        <v>6.1979588007498396</v>
      </c>
      <c r="HN247" s="28">
        <v>2.1507229371205909</v>
      </c>
      <c r="HO247" s="28">
        <v>32.953104332631582</v>
      </c>
      <c r="HP247" s="28">
        <v>8.439499889349765</v>
      </c>
      <c r="HQ247" s="28">
        <v>6.0656347410360585</v>
      </c>
      <c r="HR247" s="28">
        <v>-4.2932531297278587</v>
      </c>
      <c r="HS247" s="28">
        <v>32.657345458631582</v>
      </c>
      <c r="HT247" s="28">
        <v>6.7872970387376048</v>
      </c>
      <c r="HU247" s="28">
        <v>4.8781640210519548</v>
      </c>
      <c r="HV247" s="28">
        <v>-9.4594633906095211</v>
      </c>
      <c r="HW247" s="29">
        <v>27.497893522631578</v>
      </c>
      <c r="HX247" s="29">
        <v>11.613940106291931</v>
      </c>
      <c r="HY247" s="29">
        <v>8.3471674284794588</v>
      </c>
      <c r="HZ247" s="29">
        <v>14.596735819598871</v>
      </c>
      <c r="IA247" s="29">
        <v>27.525344091631577</v>
      </c>
      <c r="IB247" s="29">
        <v>11.6079022890753</v>
      </c>
      <c r="IC247" s="29">
        <v>8.3428279303635282</v>
      </c>
      <c r="ID247" s="29">
        <v>13.798189092032132</v>
      </c>
      <c r="IE247" s="29">
        <v>27.657794496631578</v>
      </c>
      <c r="IF247" s="29">
        <v>11.600625100168758</v>
      </c>
      <c r="IG247" s="29">
        <v>8.3375976714113005</v>
      </c>
      <c r="IH247" s="29">
        <v>12.65371119323375</v>
      </c>
      <c r="II247" s="29">
        <v>27.821208893631578</v>
      </c>
      <c r="IJ247" s="29">
        <v>11.568997284803432</v>
      </c>
      <c r="IK247" s="29">
        <v>8.3148661377685187</v>
      </c>
      <c r="IL247" s="29">
        <v>12.402479484960914</v>
      </c>
      <c r="IM247" s="29">
        <v>27.96745906063158</v>
      </c>
      <c r="IN247" s="29">
        <v>11.533954747108098</v>
      </c>
      <c r="IO247" s="29">
        <v>8.289680375952571</v>
      </c>
      <c r="IP247" s="29">
        <v>12.229171818862298</v>
      </c>
      <c r="IQ247" s="29">
        <v>28.168727240631579</v>
      </c>
      <c r="IR247" s="29">
        <v>11.495501370124529</v>
      </c>
      <c r="IS247" s="29">
        <v>8.2620431767820346</v>
      </c>
      <c r="IT247" s="29">
        <v>11.923169605190578</v>
      </c>
      <c r="IU247" s="29">
        <v>28.412853670631577</v>
      </c>
      <c r="IV247" s="29">
        <v>11.453815458434745</v>
      </c>
      <c r="IW247" s="29">
        <v>8.2320826912707528</v>
      </c>
      <c r="IX247" s="29">
        <v>11.648728408970223</v>
      </c>
      <c r="IY247" s="29">
        <v>28.741401117631579</v>
      </c>
      <c r="IZ247" s="29">
        <v>11.409768486857496</v>
      </c>
      <c r="JA247" s="29">
        <v>8.2004252655299759</v>
      </c>
      <c r="JB247" s="29">
        <v>11.381664903008057</v>
      </c>
      <c r="JC247" s="29">
        <v>29.026968312631578</v>
      </c>
      <c r="JD247" s="29">
        <v>11.363505654950139</v>
      </c>
      <c r="JE247" s="29">
        <v>8.1671752573404977</v>
      </c>
      <c r="JF247" s="29">
        <v>11.151582296624154</v>
      </c>
      <c r="JG247" s="29">
        <v>29.352978065631579</v>
      </c>
      <c r="JH247" s="29">
        <v>10.784479549159443</v>
      </c>
      <c r="JI247" s="29">
        <v>7.7510177943037313</v>
      </c>
      <c r="JJ247" s="29">
        <v>10.561470593791171</v>
      </c>
      <c r="JK247" s="29">
        <v>31.508394947631579</v>
      </c>
      <c r="JL247" s="29">
        <v>10.512278103345965</v>
      </c>
      <c r="JM247" s="29">
        <v>7.5553812556540834</v>
      </c>
      <c r="JN247" s="29">
        <v>3.212347544189516</v>
      </c>
      <c r="JO247" s="29">
        <v>32.735157313631575</v>
      </c>
      <c r="JP247" s="29">
        <v>8.5460630210703066</v>
      </c>
      <c r="JQ247" s="29">
        <v>6.1422237619913647</v>
      </c>
      <c r="JR247" s="29">
        <v>-3.265801189021289</v>
      </c>
      <c r="JS247" s="29">
        <v>32.817332528631582</v>
      </c>
      <c r="JT247" s="29">
        <v>8.6437206548644205</v>
      </c>
      <c r="JU247" s="29">
        <v>6.2124122262410637</v>
      </c>
      <c r="JV247" s="29">
        <v>-8.9645120079014688</v>
      </c>
      <c r="JW247" s="29">
        <v>32.113755434631578</v>
      </c>
      <c r="JX247" s="29">
        <v>7.6202428811894167</v>
      </c>
      <c r="JY247" s="29">
        <v>5.4768185984106292</v>
      </c>
      <c r="JZ247" s="29">
        <v>-9.1825095852060272</v>
      </c>
    </row>
    <row r="248" spans="1:286" ht="15" thickBot="1" x14ac:dyDescent="0.35">
      <c r="A248" s="2"/>
      <c r="B248" s="74" t="s">
        <v>736</v>
      </c>
      <c r="C248" s="74" t="s">
        <v>464</v>
      </c>
      <c r="D248" s="74" t="s">
        <v>873</v>
      </c>
      <c r="E248" s="87">
        <v>349973</v>
      </c>
      <c r="F248" s="84">
        <v>530340</v>
      </c>
      <c r="G248" s="22">
        <v>32.989076437999998</v>
      </c>
      <c r="H248" s="22">
        <v>6.7015140902180184</v>
      </c>
      <c r="I248" s="22">
        <v>4.8165101269171213</v>
      </c>
      <c r="J248" s="22">
        <v>10.871222653153687</v>
      </c>
      <c r="K248" s="22">
        <v>32.885925721</v>
      </c>
      <c r="L248" s="22">
        <v>6.6865440774799607</v>
      </c>
      <c r="M248" s="22">
        <v>4.8057508840083907</v>
      </c>
      <c r="N248" s="22">
        <v>11.102194360069031</v>
      </c>
      <c r="O248" s="22">
        <v>32.974345043</v>
      </c>
      <c r="P248" s="22">
        <v>6.6671665350592653</v>
      </c>
      <c r="Q248" s="22">
        <v>4.7918238627341569</v>
      </c>
      <c r="R248" s="22">
        <v>10.596573408942927</v>
      </c>
      <c r="S248" s="22">
        <v>33.057122278999998</v>
      </c>
      <c r="T248" s="22">
        <v>6.6236219672211734</v>
      </c>
      <c r="U248" s="22">
        <v>4.7605275244528515</v>
      </c>
      <c r="V248" s="22">
        <v>10.379665895771389</v>
      </c>
      <c r="W248" s="22">
        <v>33.152401736999998</v>
      </c>
      <c r="X248" s="22">
        <v>6.5713056859591106</v>
      </c>
      <c r="Y248" s="22">
        <v>4.722926783022019</v>
      </c>
      <c r="Z248" s="22">
        <v>10.177925284418365</v>
      </c>
      <c r="AA248" s="22">
        <v>33.261935842</v>
      </c>
      <c r="AB248" s="22">
        <v>6.5105589243369906</v>
      </c>
      <c r="AC248" s="22">
        <v>4.6792668893634435</v>
      </c>
      <c r="AD248" s="22">
        <v>10.012388045555372</v>
      </c>
      <c r="AE248" s="22">
        <v>33.379307347000001</v>
      </c>
      <c r="AF248" s="22">
        <v>6.4401408012831771</v>
      </c>
      <c r="AG248" s="22">
        <v>4.6286559978184618</v>
      </c>
      <c r="AH248" s="22">
        <v>9.6262261431009648</v>
      </c>
      <c r="AI248" s="22">
        <v>33.517358567999999</v>
      </c>
      <c r="AJ248" s="22">
        <v>6.3606476505999909</v>
      </c>
      <c r="AK248" s="22">
        <v>4.5715227052323897</v>
      </c>
      <c r="AL248" s="22">
        <v>9.3859366048951927</v>
      </c>
      <c r="AM248" s="22">
        <v>33.667605152</v>
      </c>
      <c r="AN248" s="22">
        <v>6.2745617188593199</v>
      </c>
      <c r="AO248" s="22">
        <v>4.5096510510909376</v>
      </c>
      <c r="AP248" s="22">
        <v>9.3255240429984525</v>
      </c>
      <c r="AQ248" s="22">
        <v>33.829253602000001</v>
      </c>
      <c r="AR248" s="22">
        <v>6.0549872258372597</v>
      </c>
      <c r="AS248" s="22">
        <v>4.3518385396172743</v>
      </c>
      <c r="AT248" s="22">
        <v>8.961624288214324</v>
      </c>
      <c r="AU248" s="22">
        <v>33.438044475239735</v>
      </c>
      <c r="AV248" s="22">
        <v>5.5053190633997939</v>
      </c>
      <c r="AW248" s="22">
        <v>3.9567812085152743</v>
      </c>
      <c r="AX248" s="22">
        <v>7.3356829977120377</v>
      </c>
      <c r="AY248" s="22">
        <v>26.295625599042811</v>
      </c>
      <c r="AZ248" s="22">
        <v>4.3293742551730405</v>
      </c>
      <c r="BA248" s="22">
        <v>3.1116065209342612</v>
      </c>
      <c r="BB248" s="22">
        <v>4.2141058987251618</v>
      </c>
      <c r="BC248" s="22">
        <v>23.26769975151608</v>
      </c>
      <c r="BD248" s="22">
        <v>3.8308493518015676</v>
      </c>
      <c r="BE248" s="22">
        <v>2.7533068571144148</v>
      </c>
      <c r="BF248" s="22">
        <v>2.515275375654987</v>
      </c>
      <c r="BG248" s="22">
        <v>17.775591888300148</v>
      </c>
      <c r="BH248" s="22">
        <v>2.9266156685190525</v>
      </c>
      <c r="BI248" s="22">
        <v>2.1034163049200951</v>
      </c>
      <c r="BJ248" s="22">
        <v>1.4253624700411756</v>
      </c>
      <c r="BK248" s="25">
        <v>33.036680988999997</v>
      </c>
      <c r="BL248" s="25">
        <v>6.7077987424348873</v>
      </c>
      <c r="BM248" s="25">
        <v>4.8210270302078095</v>
      </c>
      <c r="BN248" s="25">
        <v>10.792781128816856</v>
      </c>
      <c r="BO248" s="25">
        <v>32.978473106000003</v>
      </c>
      <c r="BP248" s="25">
        <v>6.7023120272536687</v>
      </c>
      <c r="BQ248" s="25">
        <v>4.8170836199757217</v>
      </c>
      <c r="BR248" s="25">
        <v>11.059311034668955</v>
      </c>
      <c r="BS248" s="25">
        <v>33.056159921999999</v>
      </c>
      <c r="BT248" s="25">
        <v>6.6961279168090071</v>
      </c>
      <c r="BU248" s="25">
        <v>4.8126389780363477</v>
      </c>
      <c r="BV248" s="25">
        <v>10.733079193552602</v>
      </c>
      <c r="BW248" s="25">
        <v>33.130163078000002</v>
      </c>
      <c r="BX248" s="25">
        <v>6.6834126418992801</v>
      </c>
      <c r="BY248" s="25">
        <v>4.8035002595997733</v>
      </c>
      <c r="BZ248" s="25">
        <v>10.612454872405436</v>
      </c>
      <c r="CA248" s="25">
        <v>33.197802973999998</v>
      </c>
      <c r="CB248" s="25">
        <v>6.6691076073767546</v>
      </c>
      <c r="CC248" s="25">
        <v>4.7932189496277164</v>
      </c>
      <c r="CD248" s="25">
        <v>10.521757337369106</v>
      </c>
      <c r="CE248" s="25">
        <v>33.276082916</v>
      </c>
      <c r="CF248" s="25">
        <v>6.6535426676426477</v>
      </c>
      <c r="CG248" s="25">
        <v>4.7820321209730379</v>
      </c>
      <c r="CH248" s="25">
        <v>10.443764826070669</v>
      </c>
      <c r="CI248" s="25">
        <v>33.364584344999997</v>
      </c>
      <c r="CJ248" s="25">
        <v>6.6368459334246293</v>
      </c>
      <c r="CK248" s="25">
        <v>4.7700318493381673</v>
      </c>
      <c r="CL248" s="25">
        <v>10.138095346975241</v>
      </c>
      <c r="CM248" s="25">
        <v>33.46933336</v>
      </c>
      <c r="CN248" s="25">
        <v>6.6190830387868438</v>
      </c>
      <c r="CO248" s="25">
        <v>4.757265307217315</v>
      </c>
      <c r="CP248" s="25">
        <v>9.9182636935349784</v>
      </c>
      <c r="CQ248" s="25">
        <v>33.586703980000003</v>
      </c>
      <c r="CR248" s="25">
        <v>6.6004852318689018</v>
      </c>
      <c r="CS248" s="25">
        <v>4.7438986972016064</v>
      </c>
      <c r="CT248" s="25">
        <v>9.858370787840073</v>
      </c>
      <c r="CU248" s="25">
        <v>33.709167674</v>
      </c>
      <c r="CV248" s="25">
        <v>6.25159032035124</v>
      </c>
      <c r="CW248" s="25">
        <v>4.493141054685033</v>
      </c>
      <c r="CX248" s="25">
        <v>9.4559100893304731</v>
      </c>
      <c r="CY248" s="25">
        <v>34.038354687999998</v>
      </c>
      <c r="CZ248" s="25">
        <v>6.169171554734401</v>
      </c>
      <c r="DA248" s="25">
        <v>4.433905065041893</v>
      </c>
      <c r="DB248" s="25">
        <v>8.3446113949227936</v>
      </c>
      <c r="DC248" s="25">
        <v>34.371036113999999</v>
      </c>
      <c r="DD248" s="25">
        <v>5.7150355366735006</v>
      </c>
      <c r="DE248" s="25">
        <v>4.1075085670951159</v>
      </c>
      <c r="DF248" s="25">
        <v>6.706599601641944</v>
      </c>
      <c r="DG248" s="25">
        <v>33.945965743305841</v>
      </c>
      <c r="DH248" s="25">
        <v>5.5889444273728914</v>
      </c>
      <c r="DI248" s="25">
        <v>4.0168844041545224</v>
      </c>
      <c r="DJ248" s="25">
        <v>5.2078691464506903</v>
      </c>
      <c r="DK248" s="25">
        <v>33.07034079071525</v>
      </c>
      <c r="DL248" s="25">
        <v>5.4447794554214051</v>
      </c>
      <c r="DM248" s="25">
        <v>3.913270200259225</v>
      </c>
      <c r="DN248" s="25">
        <v>5.1313766901378024</v>
      </c>
      <c r="DO248" s="27">
        <v>32.988704462000001</v>
      </c>
      <c r="DP248" s="27">
        <v>6.7026334935073368</v>
      </c>
      <c r="DQ248" s="27">
        <v>4.8173146641017821</v>
      </c>
      <c r="DR248" s="27">
        <v>10.872196480118273</v>
      </c>
      <c r="DS248" s="27">
        <v>32.880888798000001</v>
      </c>
      <c r="DT248" s="27">
        <v>6.6913557259897951</v>
      </c>
      <c r="DU248" s="27">
        <v>4.8092091105319481</v>
      </c>
      <c r="DV248" s="27">
        <v>11.137889564873092</v>
      </c>
      <c r="DW248" s="27">
        <v>32.961657787999997</v>
      </c>
      <c r="DX248" s="27">
        <v>6.6785250376705854</v>
      </c>
      <c r="DY248" s="27">
        <v>4.7999874422055324</v>
      </c>
      <c r="DZ248" s="27">
        <v>10.671926990278681</v>
      </c>
      <c r="EA248" s="27">
        <v>33.03596769</v>
      </c>
      <c r="EB248" s="27">
        <v>6.64502519829181</v>
      </c>
      <c r="EC248" s="27">
        <v>4.7759104480448418</v>
      </c>
      <c r="ED248" s="27">
        <v>10.488301960281287</v>
      </c>
      <c r="EE248" s="27">
        <v>33.120839813000003</v>
      </c>
      <c r="EF248" s="27">
        <v>6.6079489682565749</v>
      </c>
      <c r="EG248" s="27">
        <v>4.7492630315015738</v>
      </c>
      <c r="EH248" s="27">
        <v>10.331159295993523</v>
      </c>
      <c r="EI248" s="27">
        <v>33.214769945999997</v>
      </c>
      <c r="EJ248" s="27">
        <v>6.567933888850777</v>
      </c>
      <c r="EK248" s="27">
        <v>4.7205034060508497</v>
      </c>
      <c r="EL248" s="27">
        <v>10.218203506012077</v>
      </c>
      <c r="EM248" s="27">
        <v>33.312694751999999</v>
      </c>
      <c r="EN248" s="27">
        <v>6.524902282209899</v>
      </c>
      <c r="EO248" s="27">
        <v>4.6895757430819938</v>
      </c>
      <c r="EP248" s="27">
        <v>9.8819992723909351</v>
      </c>
      <c r="EQ248" s="27">
        <v>33.424277871999998</v>
      </c>
      <c r="ER248" s="27">
        <v>6.4796349410449814</v>
      </c>
      <c r="ES248" s="27">
        <v>4.6570412136899435</v>
      </c>
      <c r="ET248" s="27">
        <v>9.6973073683761548</v>
      </c>
      <c r="EU248" s="27">
        <v>33.545309947</v>
      </c>
      <c r="EV248" s="27">
        <v>6.4325103619575712</v>
      </c>
      <c r="EW248" s="27">
        <v>4.6231718508346855</v>
      </c>
      <c r="EX248" s="27">
        <v>9.6880778290219709</v>
      </c>
      <c r="EY248" s="27">
        <v>33.674731451</v>
      </c>
      <c r="EZ248" s="27">
        <v>6.0565370603388589</v>
      </c>
      <c r="FA248" s="27">
        <v>4.3529524361892289</v>
      </c>
      <c r="FB248" s="27">
        <v>9.3799891499257022</v>
      </c>
      <c r="FC248" s="27">
        <v>34.24279456</v>
      </c>
      <c r="FD248" s="27">
        <v>5.7858759443908117</v>
      </c>
      <c r="FE248" s="27">
        <v>4.1584229629423781</v>
      </c>
      <c r="FF248" s="27">
        <v>8.1383545571204223</v>
      </c>
      <c r="FG248" s="27">
        <v>31.300371164921923</v>
      </c>
      <c r="FH248" s="27">
        <v>5.1533674522543516</v>
      </c>
      <c r="FI248" s="27">
        <v>3.7038266557909552</v>
      </c>
      <c r="FJ248" s="27">
        <v>6.5830161081570253</v>
      </c>
      <c r="FK248" s="27">
        <v>29.46147873832966</v>
      </c>
      <c r="FL248" s="27">
        <v>4.850607835460484</v>
      </c>
      <c r="FM248" s="27">
        <v>3.4862273579788736</v>
      </c>
      <c r="FN248" s="27">
        <v>6.2635266765046431</v>
      </c>
      <c r="FO248" s="27">
        <v>27.969613356141011</v>
      </c>
      <c r="FP248" s="27">
        <v>4.6049835755049982</v>
      </c>
      <c r="FQ248" s="27">
        <v>3.3096923661001005</v>
      </c>
      <c r="FR248" s="27">
        <v>6.4565712686712011</v>
      </c>
      <c r="FS248" s="28">
        <v>32.988678645</v>
      </c>
      <c r="FT248" s="28">
        <v>6.7015121671286622</v>
      </c>
      <c r="FU248" s="28">
        <v>4.8165087447549357</v>
      </c>
      <c r="FV248" s="28">
        <v>10.869919086136889</v>
      </c>
      <c r="FW248" s="28">
        <v>32.876648068999998</v>
      </c>
      <c r="FX248" s="28">
        <v>6.6865358790569216</v>
      </c>
      <c r="FY248" s="28">
        <v>4.8057449916403296</v>
      </c>
      <c r="FZ248" s="28">
        <v>11.132984216107594</v>
      </c>
      <c r="GA248" s="28">
        <v>32.963007615999999</v>
      </c>
      <c r="GB248" s="28">
        <v>6.6671494420223896</v>
      </c>
      <c r="GC248" s="28">
        <v>4.7918115776319992</v>
      </c>
      <c r="GD248" s="28">
        <v>10.662552966093603</v>
      </c>
      <c r="GE248" s="28">
        <v>33.052679114</v>
      </c>
      <c r="GF248" s="28">
        <v>6.6148352958122381</v>
      </c>
      <c r="GG248" s="28">
        <v>4.7542123707050132</v>
      </c>
      <c r="GH248" s="28">
        <v>10.482972960822313</v>
      </c>
      <c r="GI248" s="28">
        <v>33.165896863</v>
      </c>
      <c r="GJ248" s="28">
        <v>6.5524650370708226</v>
      </c>
      <c r="GK248" s="28">
        <v>4.7093856377007564</v>
      </c>
      <c r="GL248" s="28">
        <v>10.318667762002281</v>
      </c>
      <c r="GM248" s="28">
        <v>33.308516083000001</v>
      </c>
      <c r="GN248" s="28">
        <v>6.4813578085328576</v>
      </c>
      <c r="GO248" s="28">
        <v>4.6582794724760896</v>
      </c>
      <c r="GP248" s="28">
        <v>10.195378158931586</v>
      </c>
      <c r="GQ248" s="28">
        <v>33.474119487999999</v>
      </c>
      <c r="GR248" s="28">
        <v>6.3996915410304318</v>
      </c>
      <c r="GS248" s="28">
        <v>4.5995843180441813</v>
      </c>
      <c r="GT248" s="28">
        <v>9.8373078429913505</v>
      </c>
      <c r="GU248" s="28">
        <v>33.687785075999997</v>
      </c>
      <c r="GV248" s="28">
        <v>6.3089215734557067</v>
      </c>
      <c r="GW248" s="28">
        <v>4.5343461551219004</v>
      </c>
      <c r="GX248" s="28">
        <v>9.5661233078417069</v>
      </c>
      <c r="GY248" s="28">
        <v>33.933057319</v>
      </c>
      <c r="GZ248" s="28">
        <v>6.2112674077676386</v>
      </c>
      <c r="HA248" s="28">
        <v>4.4641601834683033</v>
      </c>
      <c r="HB248" s="28">
        <v>9.4790736084326781</v>
      </c>
      <c r="HC248" s="28">
        <v>34.208715275000003</v>
      </c>
      <c r="HD248" s="28">
        <v>5.7824603867491007</v>
      </c>
      <c r="HE248" s="28">
        <v>4.1559681344142421</v>
      </c>
      <c r="HF248" s="28">
        <v>9.1213156641854631</v>
      </c>
      <c r="HG248" s="28">
        <v>31.483565830204487</v>
      </c>
      <c r="HH248" s="28">
        <v>5.1835290570647068</v>
      </c>
      <c r="HI248" s="28">
        <v>3.7255043950387465</v>
      </c>
      <c r="HJ248" s="28">
        <v>7.8540673171494788</v>
      </c>
      <c r="HK248" s="28">
        <v>23.477174918951668</v>
      </c>
      <c r="HL248" s="28">
        <v>3.8653378409070225</v>
      </c>
      <c r="HM248" s="28">
        <v>2.7780944132998098</v>
      </c>
      <c r="HN248" s="28">
        <v>3.6730334143318721</v>
      </c>
      <c r="HO248" s="28">
        <v>20.413900508273567</v>
      </c>
      <c r="HP248" s="28">
        <v>3.3609930661395078</v>
      </c>
      <c r="HQ248" s="28">
        <v>2.4156118933165618</v>
      </c>
      <c r="HR248" s="28">
        <v>-3.4100552850670596E-2</v>
      </c>
      <c r="HS248" s="28">
        <v>12.165088964917564</v>
      </c>
      <c r="HT248" s="28">
        <v>2.0028891413224601</v>
      </c>
      <c r="HU248" s="28">
        <v>1.4395158619980046</v>
      </c>
      <c r="HV248" s="28">
        <v>-2.8224995170445837</v>
      </c>
      <c r="HW248" s="29">
        <v>32.963848730999999</v>
      </c>
      <c r="HX248" s="29">
        <v>6.7011912369919973</v>
      </c>
      <c r="HY248" s="29">
        <v>4.8162780859467214</v>
      </c>
      <c r="HZ248" s="29">
        <v>10.913405692300703</v>
      </c>
      <c r="IA248" s="29">
        <v>32.826549417999999</v>
      </c>
      <c r="IB248" s="29">
        <v>6.6887278825810332</v>
      </c>
      <c r="IC248" s="29">
        <v>4.8073204277328276</v>
      </c>
      <c r="ID248" s="29">
        <v>11.210077444637843</v>
      </c>
      <c r="IE248" s="29">
        <v>32.886646237000001</v>
      </c>
      <c r="IF248" s="29">
        <v>6.6740749037152503</v>
      </c>
      <c r="IG248" s="29">
        <v>4.7967890433103788</v>
      </c>
      <c r="IH248" s="29">
        <v>10.779226956611801</v>
      </c>
      <c r="II248" s="29">
        <v>32.951972617999999</v>
      </c>
      <c r="IJ248" s="29">
        <v>6.6138330449068397</v>
      </c>
      <c r="IK248" s="29">
        <v>4.7534920332453625</v>
      </c>
      <c r="IL248" s="29">
        <v>10.649564015720575</v>
      </c>
      <c r="IM248" s="29">
        <v>33.042242657999999</v>
      </c>
      <c r="IN248" s="29">
        <v>6.5465676690863255</v>
      </c>
      <c r="IO248" s="29">
        <v>4.7051470832133537</v>
      </c>
      <c r="IP248" s="29">
        <v>10.473061725603003</v>
      </c>
      <c r="IQ248" s="29">
        <v>33.168395642999997</v>
      </c>
      <c r="IR248" s="29">
        <v>6.473090185933728</v>
      </c>
      <c r="IS248" s="29">
        <v>4.652337369327733</v>
      </c>
      <c r="IT248" s="29">
        <v>10.287618292918914</v>
      </c>
      <c r="IU248" s="29">
        <v>33.317508584000002</v>
      </c>
      <c r="IV248" s="29">
        <v>6.3935718958507284</v>
      </c>
      <c r="IW248" s="29">
        <v>4.5951860085600291</v>
      </c>
      <c r="IX248" s="29">
        <v>9.8858672287969291</v>
      </c>
      <c r="IY248" s="29">
        <v>33.514220987000002</v>
      </c>
      <c r="IZ248" s="29">
        <v>6.3101133531416229</v>
      </c>
      <c r="JA248" s="29">
        <v>4.5352027106478587</v>
      </c>
      <c r="JB248" s="29">
        <v>9.6223587357766824</v>
      </c>
      <c r="JC248" s="29">
        <v>33.745136989000002</v>
      </c>
      <c r="JD248" s="29">
        <v>6.2228058768034851</v>
      </c>
      <c r="JE248" s="29">
        <v>4.4724531083524566</v>
      </c>
      <c r="JF248" s="29">
        <v>9.5341488456274384</v>
      </c>
      <c r="JG248" s="29">
        <v>34.017934240999999</v>
      </c>
      <c r="JH248" s="29">
        <v>5.8070149430622653</v>
      </c>
      <c r="JI248" s="29">
        <v>4.1736159775064392</v>
      </c>
      <c r="JJ248" s="29">
        <v>9.0884072359905659</v>
      </c>
      <c r="JK248" s="29">
        <v>32.37179935197257</v>
      </c>
      <c r="JL248" s="29">
        <v>5.3297699337930551</v>
      </c>
      <c r="JM248" s="29">
        <v>3.8306105925709542</v>
      </c>
      <c r="JN248" s="29">
        <v>4.413416254315905</v>
      </c>
      <c r="JO248" s="29">
        <v>22.810208498992274</v>
      </c>
      <c r="JP248" s="29">
        <v>3.7555269053671489</v>
      </c>
      <c r="JQ248" s="29">
        <v>2.6991711317915201</v>
      </c>
      <c r="JR248" s="29">
        <v>0.12123448511247048</v>
      </c>
      <c r="JS248" s="29">
        <v>20.976712950490665</v>
      </c>
      <c r="JT248" s="29">
        <v>3.4536558434006221</v>
      </c>
      <c r="JU248" s="29">
        <v>2.4822104558291573</v>
      </c>
      <c r="JV248" s="29">
        <v>-3.17917799838078</v>
      </c>
      <c r="JW248" s="29">
        <v>15.159260669985654</v>
      </c>
      <c r="JX248" s="29">
        <v>2.4958566825077595</v>
      </c>
      <c r="JY248" s="29">
        <v>1.7938213401922889</v>
      </c>
      <c r="JZ248" s="29">
        <v>-2.9554411912480489</v>
      </c>
    </row>
    <row r="249" spans="1:286" ht="15" thickBot="1" x14ac:dyDescent="0.35">
      <c r="A249" s="2"/>
      <c r="B249" s="74" t="s">
        <v>737</v>
      </c>
      <c r="C249" s="74" t="s">
        <v>464</v>
      </c>
      <c r="D249" s="74" t="s">
        <v>873</v>
      </c>
      <c r="E249" s="87">
        <v>349973</v>
      </c>
      <c r="F249" s="84">
        <v>530340</v>
      </c>
      <c r="G249" s="22">
        <v>14.483845507263158</v>
      </c>
      <c r="H249" s="22">
        <v>14.483845507263158</v>
      </c>
      <c r="I249" s="22">
        <v>14.483845507263158</v>
      </c>
      <c r="J249" s="22">
        <v>11.044108305982748</v>
      </c>
      <c r="K249" s="22">
        <v>14.471176544263157</v>
      </c>
      <c r="L249" s="22">
        <v>14.471176544263157</v>
      </c>
      <c r="M249" s="22">
        <v>14.471176544263157</v>
      </c>
      <c r="N249" s="22">
        <v>11.082384492230029</v>
      </c>
      <c r="O249" s="22">
        <v>14.499083673263158</v>
      </c>
      <c r="P249" s="22">
        <v>14.499083673263158</v>
      </c>
      <c r="Q249" s="22">
        <v>14.499083673263158</v>
      </c>
      <c r="R249" s="22">
        <v>11.03501587617343</v>
      </c>
      <c r="S249" s="22">
        <v>14.531709021263158</v>
      </c>
      <c r="T249" s="22">
        <v>14.531709021263158</v>
      </c>
      <c r="U249" s="22">
        <v>14.531709021263158</v>
      </c>
      <c r="V249" s="22">
        <v>10.950591594618</v>
      </c>
      <c r="W249" s="22">
        <v>14.574219373263158</v>
      </c>
      <c r="X249" s="22">
        <v>14.574219373263158</v>
      </c>
      <c r="Y249" s="22">
        <v>14.574219373263158</v>
      </c>
      <c r="Z249" s="22">
        <v>10.801722291144058</v>
      </c>
      <c r="AA249" s="22">
        <v>14.628115093263158</v>
      </c>
      <c r="AB249" s="22">
        <v>14.628115093263158</v>
      </c>
      <c r="AC249" s="22">
        <v>14.623954629633836</v>
      </c>
      <c r="AD249" s="22">
        <v>10.688952330636688</v>
      </c>
      <c r="AE249" s="22">
        <v>14.689428888263159</v>
      </c>
      <c r="AF249" s="22">
        <v>14.689428888263159</v>
      </c>
      <c r="AG249" s="22">
        <v>14.59245966317026</v>
      </c>
      <c r="AH249" s="22">
        <v>10.588127503216956</v>
      </c>
      <c r="AI249" s="22">
        <v>14.766200739263157</v>
      </c>
      <c r="AJ249" s="22">
        <v>14.766200739263157</v>
      </c>
      <c r="AK249" s="22">
        <v>14.556627373995104</v>
      </c>
      <c r="AL249" s="22">
        <v>10.411215560834538</v>
      </c>
      <c r="AM249" s="22">
        <v>14.853388841263158</v>
      </c>
      <c r="AN249" s="22">
        <v>14.853388841263158</v>
      </c>
      <c r="AO249" s="22">
        <v>14.517632165692628</v>
      </c>
      <c r="AP249" s="22">
        <v>10.234026040152489</v>
      </c>
      <c r="AQ249" s="22">
        <v>14.952806904263158</v>
      </c>
      <c r="AR249" s="22">
        <v>14.952806904263158</v>
      </c>
      <c r="AS249" s="22">
        <v>14.359781730099481</v>
      </c>
      <c r="AT249" s="22">
        <v>10.03861149395561</v>
      </c>
      <c r="AU249" s="22">
        <v>15.444858725263158</v>
      </c>
      <c r="AV249" s="22">
        <v>15.444858725263158</v>
      </c>
      <c r="AW249" s="22">
        <v>14.107592889061504</v>
      </c>
      <c r="AX249" s="22">
        <v>9.2186511279943524</v>
      </c>
      <c r="AY249" s="22">
        <v>15.867392972263158</v>
      </c>
      <c r="AZ249" s="22">
        <v>15.867392972263158</v>
      </c>
      <c r="BA249" s="22">
        <v>13.632321369693713</v>
      </c>
      <c r="BB249" s="22">
        <v>8.2174433328961847</v>
      </c>
      <c r="BC249" s="22">
        <v>16.053763548263156</v>
      </c>
      <c r="BD249" s="22">
        <v>16.053763548263156</v>
      </c>
      <c r="BE249" s="22">
        <v>13.388179029720085</v>
      </c>
      <c r="BF249" s="22">
        <v>7.6816479747208533</v>
      </c>
      <c r="BG249" s="22">
        <v>16.153994940263157</v>
      </c>
      <c r="BH249" s="22">
        <v>16.153994940263157</v>
      </c>
      <c r="BI249" s="22">
        <v>13.095731178899337</v>
      </c>
      <c r="BJ249" s="22">
        <v>7.3428750343169504</v>
      </c>
      <c r="BK249" s="25">
        <v>14.499862583263157</v>
      </c>
      <c r="BL249" s="25">
        <v>14.499862583263157</v>
      </c>
      <c r="BM249" s="25">
        <v>14.499862583263157</v>
      </c>
      <c r="BN249" s="25">
        <v>11.007926351440428</v>
      </c>
      <c r="BO249" s="25">
        <v>14.501095079263157</v>
      </c>
      <c r="BP249" s="25">
        <v>14.501095079263157</v>
      </c>
      <c r="BQ249" s="25">
        <v>14.501095079263157</v>
      </c>
      <c r="BR249" s="25">
        <v>11.03294574888251</v>
      </c>
      <c r="BS249" s="25">
        <v>14.529865845263158</v>
      </c>
      <c r="BT249" s="25">
        <v>14.529865845263158</v>
      </c>
      <c r="BU249" s="25">
        <v>14.529865845263158</v>
      </c>
      <c r="BV249" s="25">
        <v>11.009507547459194</v>
      </c>
      <c r="BW249" s="25">
        <v>14.560926280263157</v>
      </c>
      <c r="BX249" s="25">
        <v>14.560926280263157</v>
      </c>
      <c r="BY249" s="25">
        <v>14.560926280263157</v>
      </c>
      <c r="BZ249" s="25">
        <v>10.937201269055777</v>
      </c>
      <c r="CA249" s="25">
        <v>14.599166878263159</v>
      </c>
      <c r="CB249" s="25">
        <v>14.599166878263159</v>
      </c>
      <c r="CC249" s="25">
        <v>14.599166878263159</v>
      </c>
      <c r="CD249" s="25">
        <v>10.799857833166435</v>
      </c>
      <c r="CE249" s="25">
        <v>14.644734074263157</v>
      </c>
      <c r="CF249" s="25">
        <v>14.644734074263157</v>
      </c>
      <c r="CG249" s="25">
        <v>14.644734074263157</v>
      </c>
      <c r="CH249" s="25">
        <v>10.697170112143208</v>
      </c>
      <c r="CI249" s="25">
        <v>14.683364841263158</v>
      </c>
      <c r="CJ249" s="25">
        <v>14.683364841263158</v>
      </c>
      <c r="CK249" s="25">
        <v>14.680445019536428</v>
      </c>
      <c r="CL249" s="25">
        <v>10.596817694043398</v>
      </c>
      <c r="CM249" s="25">
        <v>14.726699483263157</v>
      </c>
      <c r="CN249" s="25">
        <v>14.726699483263157</v>
      </c>
      <c r="CO249" s="25">
        <v>14.672676623546282</v>
      </c>
      <c r="CP249" s="25">
        <v>10.416647026993829</v>
      </c>
      <c r="CQ249" s="25">
        <v>14.776134477263158</v>
      </c>
      <c r="CR249" s="25">
        <v>14.776134477263158</v>
      </c>
      <c r="CS249" s="25">
        <v>14.66450195884331</v>
      </c>
      <c r="CT249" s="25">
        <v>10.229680273714592</v>
      </c>
      <c r="CU249" s="25">
        <v>14.832043615263157</v>
      </c>
      <c r="CV249" s="25">
        <v>14.832043615263157</v>
      </c>
      <c r="CW249" s="25">
        <v>14.541443752874555</v>
      </c>
      <c r="CX249" s="25">
        <v>10.000630540495123</v>
      </c>
      <c r="CY249" s="25">
        <v>15.000992535263158</v>
      </c>
      <c r="CZ249" s="25">
        <v>15.000992535263158</v>
      </c>
      <c r="DA249" s="25">
        <v>14.503473524890333</v>
      </c>
      <c r="DB249" s="25">
        <v>9.2747395907850851</v>
      </c>
      <c r="DC249" s="25">
        <v>15.162930607263156</v>
      </c>
      <c r="DD249" s="25">
        <v>15.162930607263156</v>
      </c>
      <c r="DE249" s="25">
        <v>14.248505458012129</v>
      </c>
      <c r="DF249" s="25">
        <v>8.714655131766726</v>
      </c>
      <c r="DG249" s="25">
        <v>15.324598275263158</v>
      </c>
      <c r="DH249" s="25">
        <v>15.324598275263158</v>
      </c>
      <c r="DI249" s="25">
        <v>14.180789945968383</v>
      </c>
      <c r="DJ249" s="25">
        <v>8.222805281458605</v>
      </c>
      <c r="DK249" s="25">
        <v>15.392572526263157</v>
      </c>
      <c r="DL249" s="25">
        <v>15.392572526263157</v>
      </c>
      <c r="DM249" s="25">
        <v>14.108403668348309</v>
      </c>
      <c r="DN249" s="25">
        <v>8.1675842879172258</v>
      </c>
      <c r="DO249" s="27">
        <v>14.483624634263158</v>
      </c>
      <c r="DP249" s="27">
        <v>14.483624634263158</v>
      </c>
      <c r="DQ249" s="27">
        <v>14.483624634263158</v>
      </c>
      <c r="DR249" s="27">
        <v>11.044823116709683</v>
      </c>
      <c r="DS249" s="27">
        <v>14.468123016263158</v>
      </c>
      <c r="DT249" s="27">
        <v>14.468123016263158</v>
      </c>
      <c r="DU249" s="27">
        <v>14.468123016263158</v>
      </c>
      <c r="DV249" s="27">
        <v>11.098844023167512</v>
      </c>
      <c r="DW249" s="27">
        <v>14.491259271263157</v>
      </c>
      <c r="DX249" s="27">
        <v>14.491259271263157</v>
      </c>
      <c r="DY249" s="27">
        <v>14.491259271263157</v>
      </c>
      <c r="DZ249" s="27">
        <v>11.070541959422673</v>
      </c>
      <c r="EA249" s="27">
        <v>14.518473148263158</v>
      </c>
      <c r="EB249" s="27">
        <v>14.518473148263158</v>
      </c>
      <c r="EC249" s="27">
        <v>14.518473148263158</v>
      </c>
      <c r="ED249" s="27">
        <v>11.004549976521787</v>
      </c>
      <c r="EE249" s="27">
        <v>14.554227170263157</v>
      </c>
      <c r="EF249" s="27">
        <v>14.554227170263157</v>
      </c>
      <c r="EG249" s="27">
        <v>14.554227170263157</v>
      </c>
      <c r="EH249" s="27">
        <v>10.87655007613194</v>
      </c>
      <c r="EI249" s="27">
        <v>14.597918924263158</v>
      </c>
      <c r="EJ249" s="27">
        <v>14.597918924263158</v>
      </c>
      <c r="EK249" s="27">
        <v>14.597918924263158</v>
      </c>
      <c r="EL249" s="27">
        <v>10.791428960380436</v>
      </c>
      <c r="EM249" s="27">
        <v>14.646383513263157</v>
      </c>
      <c r="EN249" s="27">
        <v>14.646383513263157</v>
      </c>
      <c r="EO249" s="27">
        <v>14.631827794784858</v>
      </c>
      <c r="EP249" s="27">
        <v>10.717932946027442</v>
      </c>
      <c r="EQ249" s="27">
        <v>14.705554512263157</v>
      </c>
      <c r="ER249" s="27">
        <v>14.705554512263157</v>
      </c>
      <c r="ES249" s="27">
        <v>14.612089759352706</v>
      </c>
      <c r="ET249" s="27">
        <v>10.575624661699832</v>
      </c>
      <c r="EU249" s="27">
        <v>14.773121596263158</v>
      </c>
      <c r="EV249" s="27">
        <v>14.773121596263158</v>
      </c>
      <c r="EW249" s="27">
        <v>14.591458798911148</v>
      </c>
      <c r="EX249" s="27">
        <v>10.433163331541074</v>
      </c>
      <c r="EY249" s="27">
        <v>14.850717580263158</v>
      </c>
      <c r="EZ249" s="27">
        <v>14.850717580263158</v>
      </c>
      <c r="FA249" s="27">
        <v>14.460542507276717</v>
      </c>
      <c r="FB249" s="27">
        <v>10.272787148538182</v>
      </c>
      <c r="FC249" s="27">
        <v>15.219537727263157</v>
      </c>
      <c r="FD249" s="27">
        <v>15.219537727263157</v>
      </c>
      <c r="FE249" s="27">
        <v>14.340709845113738</v>
      </c>
      <c r="FF249" s="27">
        <v>9.5999366307767175</v>
      </c>
      <c r="FG249" s="27">
        <v>15.592265150263158</v>
      </c>
      <c r="FH249" s="27">
        <v>15.592265150263158</v>
      </c>
      <c r="FI249" s="27">
        <v>14.090604770270058</v>
      </c>
      <c r="FJ249" s="27">
        <v>9.089845335591507</v>
      </c>
      <c r="FK249" s="27">
        <v>15.698403792263157</v>
      </c>
      <c r="FL249" s="27">
        <v>15.698403792263157</v>
      </c>
      <c r="FM249" s="27">
        <v>13.937804297194047</v>
      </c>
      <c r="FN249" s="27">
        <v>8.9793818272384982</v>
      </c>
      <c r="FO249" s="27">
        <v>15.720365687263158</v>
      </c>
      <c r="FP249" s="27">
        <v>15.720365687263158</v>
      </c>
      <c r="FQ249" s="27">
        <v>13.793677707874762</v>
      </c>
      <c r="FR249" s="27">
        <v>9.0182735456914145</v>
      </c>
      <c r="FS249" s="28">
        <v>14.483864452263157</v>
      </c>
      <c r="FT249" s="28">
        <v>14.483864452263157</v>
      </c>
      <c r="FU249" s="28">
        <v>14.483864452263157</v>
      </c>
      <c r="FV249" s="28">
        <v>11.041974596759408</v>
      </c>
      <c r="FW249" s="28">
        <v>14.471049527263158</v>
      </c>
      <c r="FX249" s="28">
        <v>14.471049527263158</v>
      </c>
      <c r="FY249" s="28">
        <v>14.471049527263158</v>
      </c>
      <c r="FZ249" s="28">
        <v>11.088169857300421</v>
      </c>
      <c r="GA249" s="28">
        <v>14.503704435263158</v>
      </c>
      <c r="GB249" s="28">
        <v>14.503704435263158</v>
      </c>
      <c r="GC249" s="28">
        <v>14.503704435263158</v>
      </c>
      <c r="GD249" s="28">
        <v>11.053999622077475</v>
      </c>
      <c r="GE249" s="28">
        <v>14.547451958263158</v>
      </c>
      <c r="GF249" s="28">
        <v>14.547451958263158</v>
      </c>
      <c r="GG249" s="28">
        <v>14.547451958263158</v>
      </c>
      <c r="GH249" s="28">
        <v>10.988580738284927</v>
      </c>
      <c r="GI249" s="28">
        <v>14.608835057263157</v>
      </c>
      <c r="GJ249" s="28">
        <v>14.608835057263157</v>
      </c>
      <c r="GK249" s="28">
        <v>14.608835057263157</v>
      </c>
      <c r="GL249" s="28">
        <v>10.866371589118881</v>
      </c>
      <c r="GM249" s="28">
        <v>14.692026737263157</v>
      </c>
      <c r="GN249" s="28">
        <v>14.692026737263157</v>
      </c>
      <c r="GO249" s="28">
        <v>14.60990302815939</v>
      </c>
      <c r="GP249" s="28">
        <v>10.795273350101017</v>
      </c>
      <c r="GQ249" s="28">
        <v>14.792705382263158</v>
      </c>
      <c r="GR249" s="28">
        <v>14.792705382263158</v>
      </c>
      <c r="GS249" s="28">
        <v>14.572979336838305</v>
      </c>
      <c r="GT249" s="28">
        <v>10.739106091063107</v>
      </c>
      <c r="GU249" s="28">
        <v>14.925818448263158</v>
      </c>
      <c r="GV249" s="28">
        <v>14.925818448263158</v>
      </c>
      <c r="GW249" s="28">
        <v>14.531704200532177</v>
      </c>
      <c r="GX249" s="28">
        <v>10.608573928403132</v>
      </c>
      <c r="GY249" s="28">
        <v>15.083065885263157</v>
      </c>
      <c r="GZ249" s="28">
        <v>15.083065885263157</v>
      </c>
      <c r="HA249" s="28">
        <v>14.487122834361832</v>
      </c>
      <c r="HB249" s="28">
        <v>10.490818639007362</v>
      </c>
      <c r="HC249" s="28">
        <v>15.245539362263157</v>
      </c>
      <c r="HD249" s="28">
        <v>15.245539362263157</v>
      </c>
      <c r="HE249" s="28">
        <v>14.329858044135312</v>
      </c>
      <c r="HF249" s="28">
        <v>10.368840879210161</v>
      </c>
      <c r="HG249" s="28">
        <v>15.644767032263157</v>
      </c>
      <c r="HH249" s="28">
        <v>15.644767032263157</v>
      </c>
      <c r="HI249" s="28">
        <v>14.053956578941314</v>
      </c>
      <c r="HJ249" s="28">
        <v>9.8363546320399422</v>
      </c>
      <c r="HK249" s="28">
        <v>16.215194470263157</v>
      </c>
      <c r="HL249" s="28">
        <v>16.215194470263157</v>
      </c>
      <c r="HM249" s="28">
        <v>13.450908724143479</v>
      </c>
      <c r="HN249" s="28">
        <v>7.4705120829575122</v>
      </c>
      <c r="HO249" s="28">
        <v>16.489105242263157</v>
      </c>
      <c r="HP249" s="28">
        <v>16.489105242263157</v>
      </c>
      <c r="HQ249" s="28">
        <v>13.204098592280992</v>
      </c>
      <c r="HR249" s="28">
        <v>5.6346559082140466</v>
      </c>
      <c r="HS249" s="28">
        <v>16.581091799263156</v>
      </c>
      <c r="HT249" s="28">
        <v>16.581091799263156</v>
      </c>
      <c r="HU249" s="28">
        <v>12.735524661447398</v>
      </c>
      <c r="HV249" s="28">
        <v>3.6943078772059934</v>
      </c>
      <c r="HW249" s="29">
        <v>14.471802948263157</v>
      </c>
      <c r="HX249" s="29">
        <v>14.471802948263157</v>
      </c>
      <c r="HY249" s="29">
        <v>14.471802948263157</v>
      </c>
      <c r="HZ249" s="29">
        <v>11.080734846940896</v>
      </c>
      <c r="IA249" s="29">
        <v>14.446922236263157</v>
      </c>
      <c r="IB249" s="29">
        <v>14.446922236263157</v>
      </c>
      <c r="IC249" s="29">
        <v>14.446922236263157</v>
      </c>
      <c r="ID249" s="29">
        <v>11.164523597068623</v>
      </c>
      <c r="IE249" s="29">
        <v>14.467166091263158</v>
      </c>
      <c r="IF249" s="29">
        <v>14.467166091263158</v>
      </c>
      <c r="IG249" s="29">
        <v>14.467166091263158</v>
      </c>
      <c r="IH249" s="29">
        <v>11.16744417885872</v>
      </c>
      <c r="II249" s="29">
        <v>14.500049419263158</v>
      </c>
      <c r="IJ249" s="29">
        <v>14.500049419263158</v>
      </c>
      <c r="IK249" s="29">
        <v>14.500049419263158</v>
      </c>
      <c r="IL249" s="29">
        <v>11.131558199407149</v>
      </c>
      <c r="IM249" s="29">
        <v>14.549517437263157</v>
      </c>
      <c r="IN249" s="29">
        <v>14.549517437263157</v>
      </c>
      <c r="IO249" s="29">
        <v>14.549517437263157</v>
      </c>
      <c r="IP249" s="29">
        <v>11.040226430905843</v>
      </c>
      <c r="IQ249" s="29">
        <v>14.621672536263157</v>
      </c>
      <c r="IR249" s="29">
        <v>14.621672536263157</v>
      </c>
      <c r="IS249" s="29">
        <v>14.609579356387561</v>
      </c>
      <c r="IT249" s="29">
        <v>10.984601167064787</v>
      </c>
      <c r="IU249" s="29">
        <v>14.710993066263157</v>
      </c>
      <c r="IV249" s="29">
        <v>14.710993066263157</v>
      </c>
      <c r="IW249" s="29">
        <v>14.575353645914319</v>
      </c>
      <c r="IX249" s="29">
        <v>10.947102282077633</v>
      </c>
      <c r="IY249" s="29">
        <v>14.833701426263158</v>
      </c>
      <c r="IZ249" s="29">
        <v>14.833701426263158</v>
      </c>
      <c r="JA249" s="29">
        <v>14.539381635448235</v>
      </c>
      <c r="JB249" s="29">
        <v>10.844836830716215</v>
      </c>
      <c r="JC249" s="29">
        <v>14.981378672263158</v>
      </c>
      <c r="JD249" s="29">
        <v>14.981378672263158</v>
      </c>
      <c r="JE249" s="29">
        <v>14.501694158797285</v>
      </c>
      <c r="JF249" s="29">
        <v>10.751744716691986</v>
      </c>
      <c r="JG249" s="29">
        <v>15.125342393263157</v>
      </c>
      <c r="JH249" s="29">
        <v>15.125342393263157</v>
      </c>
      <c r="JI249" s="29">
        <v>14.352389702295945</v>
      </c>
      <c r="JJ249" s="29">
        <v>10.562041693363771</v>
      </c>
      <c r="JK249" s="29">
        <v>15.877702540263158</v>
      </c>
      <c r="JL249" s="29">
        <v>15.877702540263158</v>
      </c>
      <c r="JM249" s="29">
        <v>14.145505085609672</v>
      </c>
      <c r="JN249" s="29">
        <v>7.9702228683815548</v>
      </c>
      <c r="JO249" s="29">
        <v>16.428716056263156</v>
      </c>
      <c r="JP249" s="29">
        <v>16.428716056263156</v>
      </c>
      <c r="JQ249" s="29">
        <v>13.485734118488695</v>
      </c>
      <c r="JR249" s="29">
        <v>5.7229802856048693</v>
      </c>
      <c r="JS249" s="29">
        <v>16.622992492263158</v>
      </c>
      <c r="JT249" s="29">
        <v>16.622992492263158</v>
      </c>
      <c r="JU249" s="29">
        <v>13.31038735824607</v>
      </c>
      <c r="JV249" s="29">
        <v>4.0390652344752809</v>
      </c>
      <c r="JW249" s="29">
        <v>16.551104841263157</v>
      </c>
      <c r="JX249" s="29">
        <v>16.551104841263157</v>
      </c>
      <c r="JY249" s="29">
        <v>13.001824569347875</v>
      </c>
      <c r="JZ249" s="29">
        <v>3.9557372615335638</v>
      </c>
    </row>
    <row r="250" spans="1:286" ht="15" thickBot="1" x14ac:dyDescent="0.35">
      <c r="A250" s="2"/>
      <c r="B250" s="74" t="s">
        <v>738</v>
      </c>
      <c r="C250" s="74" t="s">
        <v>512</v>
      </c>
      <c r="D250" s="74" t="s">
        <v>875</v>
      </c>
      <c r="E250" s="87">
        <v>331831</v>
      </c>
      <c r="F250" s="84">
        <v>441463</v>
      </c>
      <c r="G250" s="22">
        <v>28.436346915000001</v>
      </c>
      <c r="H250" s="22">
        <v>12.169674126436727</v>
      </c>
      <c r="I250" s="22">
        <v>8.8776078428851903</v>
      </c>
      <c r="J250" s="22">
        <v>23.194158644470924</v>
      </c>
      <c r="K250" s="22">
        <v>28.427638723000001</v>
      </c>
      <c r="L250" s="22">
        <v>12.168232514878243</v>
      </c>
      <c r="M250" s="22">
        <v>8.8765562073241195</v>
      </c>
      <c r="N250" s="22">
        <v>23.00854776226517</v>
      </c>
      <c r="O250" s="22">
        <v>28.445876913999999</v>
      </c>
      <c r="P250" s="22">
        <v>12.166326617176662</v>
      </c>
      <c r="Q250" s="22">
        <v>8.8751658814856871</v>
      </c>
      <c r="R250" s="22">
        <v>22.698666535362722</v>
      </c>
      <c r="S250" s="22">
        <v>28.470486749999999</v>
      </c>
      <c r="T250" s="22">
        <v>12.161890918153112</v>
      </c>
      <c r="U250" s="22">
        <v>8.8719301008040503</v>
      </c>
      <c r="V250" s="22">
        <v>22.636397766668033</v>
      </c>
      <c r="W250" s="22">
        <v>28.503430310999999</v>
      </c>
      <c r="X250" s="22">
        <v>12.156516261760078</v>
      </c>
      <c r="Y250" s="22">
        <v>8.8680093637940125</v>
      </c>
      <c r="Z250" s="22">
        <v>22.568549443285857</v>
      </c>
      <c r="AA250" s="22">
        <v>28.534713139000001</v>
      </c>
      <c r="AB250" s="22">
        <v>12.150189798176475</v>
      </c>
      <c r="AC250" s="22">
        <v>8.8633942966899966</v>
      </c>
      <c r="AD250" s="22">
        <v>22.468210653436532</v>
      </c>
      <c r="AE250" s="22">
        <v>28.563053444000001</v>
      </c>
      <c r="AF250" s="22">
        <v>12.142726920121952</v>
      </c>
      <c r="AG250" s="22">
        <v>8.8579502310511788</v>
      </c>
      <c r="AH250" s="22">
        <v>22.359351460305469</v>
      </c>
      <c r="AI250" s="22">
        <v>28.600077423000002</v>
      </c>
      <c r="AJ250" s="22">
        <v>12.13413676131252</v>
      </c>
      <c r="AK250" s="22">
        <v>8.8516838297962295</v>
      </c>
      <c r="AL250" s="22">
        <v>22.238107120338643</v>
      </c>
      <c r="AM250" s="22">
        <v>28.642936458000001</v>
      </c>
      <c r="AN250" s="22">
        <v>12.124733654999313</v>
      </c>
      <c r="AO250" s="22">
        <v>8.8448243946555412</v>
      </c>
      <c r="AP250" s="22">
        <v>22.12198930948146</v>
      </c>
      <c r="AQ250" s="22">
        <v>28.693881769000001</v>
      </c>
      <c r="AR250" s="22">
        <v>12.036770125410863</v>
      </c>
      <c r="AS250" s="22">
        <v>8.7806562244934572</v>
      </c>
      <c r="AT250" s="22">
        <v>21.965729863096563</v>
      </c>
      <c r="AU250" s="22">
        <v>28.9410062</v>
      </c>
      <c r="AV250" s="22">
        <v>11.971340610381098</v>
      </c>
      <c r="AW250" s="22">
        <v>8.7329263042220031</v>
      </c>
      <c r="AX250" s="22">
        <v>21.227354526702332</v>
      </c>
      <c r="AY250" s="22">
        <v>29.177313019</v>
      </c>
      <c r="AZ250" s="22">
        <v>11.585542349229886</v>
      </c>
      <c r="BA250" s="22">
        <v>8.4514918439904623</v>
      </c>
      <c r="BB250" s="22">
        <v>20.555070448573908</v>
      </c>
      <c r="BC250" s="22">
        <v>29.268229986000001</v>
      </c>
      <c r="BD250" s="22">
        <v>11.529467880544351</v>
      </c>
      <c r="BE250" s="22">
        <v>8.4105862997814427</v>
      </c>
      <c r="BF250" s="22">
        <v>20.367481621437587</v>
      </c>
      <c r="BG250" s="22">
        <v>29.309153952999999</v>
      </c>
      <c r="BH250" s="22">
        <v>11.469634503196691</v>
      </c>
      <c r="BI250" s="22">
        <v>8.3669386840368265</v>
      </c>
      <c r="BJ250" s="22">
        <v>20.406467780453731</v>
      </c>
      <c r="BK250" s="25">
        <v>28.440390059999999</v>
      </c>
      <c r="BL250" s="25">
        <v>12.170169162695156</v>
      </c>
      <c r="BM250" s="25">
        <v>8.8779689649435696</v>
      </c>
      <c r="BN250" s="25">
        <v>23.175638964025055</v>
      </c>
      <c r="BO250" s="25">
        <v>28.431530743</v>
      </c>
      <c r="BP250" s="25">
        <v>12.169480083242608</v>
      </c>
      <c r="BQ250" s="25">
        <v>8.8774662910766473</v>
      </c>
      <c r="BR250" s="25">
        <v>23.110544508402899</v>
      </c>
      <c r="BS250" s="25">
        <v>28.438322163999999</v>
      </c>
      <c r="BT250" s="25">
        <v>12.168644209486775</v>
      </c>
      <c r="BU250" s="25">
        <v>8.8768565328092244</v>
      </c>
      <c r="BV250" s="25">
        <v>22.955321387399721</v>
      </c>
      <c r="BW250" s="25">
        <v>28.446415633000001</v>
      </c>
      <c r="BX250" s="25">
        <v>12.167130227933317</v>
      </c>
      <c r="BY250" s="25">
        <v>8.8757521043443912</v>
      </c>
      <c r="BZ250" s="25">
        <v>22.925094474697914</v>
      </c>
      <c r="CA250" s="25">
        <v>28.457639740000001</v>
      </c>
      <c r="CB250" s="25">
        <v>12.165426864966609</v>
      </c>
      <c r="CC250" s="25">
        <v>8.8745095247752577</v>
      </c>
      <c r="CD250" s="25">
        <v>22.887790242786007</v>
      </c>
      <c r="CE250" s="25">
        <v>28.472600148000001</v>
      </c>
      <c r="CF250" s="25">
        <v>12.163527618458744</v>
      </c>
      <c r="CG250" s="25">
        <v>8.8731240508900395</v>
      </c>
      <c r="CH250" s="25">
        <v>22.825081381776492</v>
      </c>
      <c r="CI250" s="25">
        <v>28.489678060999999</v>
      </c>
      <c r="CJ250" s="25">
        <v>12.161466571918663</v>
      </c>
      <c r="CK250" s="25">
        <v>8.8716205461339825</v>
      </c>
      <c r="CL250" s="25">
        <v>22.752486322011919</v>
      </c>
      <c r="CM250" s="25">
        <v>28.511226277999999</v>
      </c>
      <c r="CN250" s="25">
        <v>12.159209536492583</v>
      </c>
      <c r="CO250" s="25">
        <v>8.8699740702142442</v>
      </c>
      <c r="CP250" s="25">
        <v>22.670082693644584</v>
      </c>
      <c r="CQ250" s="25">
        <v>28.535936886000002</v>
      </c>
      <c r="CR250" s="25">
        <v>12.156846553482353</v>
      </c>
      <c r="CS250" s="25">
        <v>8.8682503070069245</v>
      </c>
      <c r="CT250" s="25">
        <v>22.589620556339778</v>
      </c>
      <c r="CU250" s="25">
        <v>28.565055736000001</v>
      </c>
      <c r="CV250" s="25">
        <v>12.092954177096832</v>
      </c>
      <c r="CW250" s="25">
        <v>8.8216417079756244</v>
      </c>
      <c r="CX250" s="25">
        <v>22.474605779069389</v>
      </c>
      <c r="CY250" s="25">
        <v>28.695510741</v>
      </c>
      <c r="CZ250" s="25">
        <v>12.08229016440367</v>
      </c>
      <c r="DA250" s="25">
        <v>8.8138624591857333</v>
      </c>
      <c r="DB250" s="25">
        <v>22.008812229100677</v>
      </c>
      <c r="DC250" s="25">
        <v>28.844028682000001</v>
      </c>
      <c r="DD250" s="25">
        <v>11.775497493599715</v>
      </c>
      <c r="DE250" s="25">
        <v>8.5900614771567803</v>
      </c>
      <c r="DF250" s="25">
        <v>21.390301236311366</v>
      </c>
      <c r="DG250" s="25">
        <v>28.968483626000001</v>
      </c>
      <c r="DH250" s="25">
        <v>11.760268626705381</v>
      </c>
      <c r="DI250" s="25">
        <v>8.5789522307813417</v>
      </c>
      <c r="DJ250" s="25">
        <v>20.806207716420875</v>
      </c>
      <c r="DK250" s="25">
        <v>29.012836279999998</v>
      </c>
      <c r="DL250" s="25">
        <v>11.699288676536446</v>
      </c>
      <c r="DM250" s="25">
        <v>8.5344682061267729</v>
      </c>
      <c r="DN250" s="25">
        <v>20.65074877648286</v>
      </c>
      <c r="DO250" s="27">
        <v>28.436095260999998</v>
      </c>
      <c r="DP250" s="27">
        <v>12.169782889414702</v>
      </c>
      <c r="DQ250" s="27">
        <v>8.8776871839633689</v>
      </c>
      <c r="DR250" s="27">
        <v>23.19509152331127</v>
      </c>
      <c r="DS250" s="27">
        <v>28.424171951000002</v>
      </c>
      <c r="DT250" s="27">
        <v>12.168698306483487</v>
      </c>
      <c r="DU250" s="27">
        <v>8.8768959958151594</v>
      </c>
      <c r="DV250" s="27">
        <v>23.023588584640741</v>
      </c>
      <c r="DW250" s="27">
        <v>28.437019736</v>
      </c>
      <c r="DX250" s="27">
        <v>12.167437151614436</v>
      </c>
      <c r="DY250" s="27">
        <v>8.8759760008966229</v>
      </c>
      <c r="DZ250" s="27">
        <v>22.732456731971649</v>
      </c>
      <c r="EA250" s="27">
        <v>28.455541312000001</v>
      </c>
      <c r="EB250" s="27">
        <v>12.164015659953579</v>
      </c>
      <c r="EC250" s="27">
        <v>8.8734800703657619</v>
      </c>
      <c r="ED250" s="27">
        <v>22.687819815192533</v>
      </c>
      <c r="EE250" s="27">
        <v>28.480904938999998</v>
      </c>
      <c r="EF250" s="27">
        <v>12.160234877011321</v>
      </c>
      <c r="EG250" s="27">
        <v>8.8707220418473547</v>
      </c>
      <c r="EH250" s="27">
        <v>22.639102651143347</v>
      </c>
      <c r="EI250" s="27">
        <v>28.509979680000001</v>
      </c>
      <c r="EJ250" s="27">
        <v>12.156143585327333</v>
      </c>
      <c r="EK250" s="27">
        <v>8.8677375015249158</v>
      </c>
      <c r="EL250" s="27">
        <v>22.565454647042639</v>
      </c>
      <c r="EM250" s="27">
        <v>28.530021374</v>
      </c>
      <c r="EN250" s="27">
        <v>12.151709729276048</v>
      </c>
      <c r="EO250" s="27">
        <v>8.8645030652658861</v>
      </c>
      <c r="EP250" s="27">
        <v>22.485438652057514</v>
      </c>
      <c r="EQ250" s="27">
        <v>28.556197943000001</v>
      </c>
      <c r="ER250" s="27">
        <v>12.146981658806247</v>
      </c>
      <c r="ES250" s="27">
        <v>8.8610540036847514</v>
      </c>
      <c r="ET250" s="27">
        <v>22.400174752148892</v>
      </c>
      <c r="EU250" s="27">
        <v>28.587230609999999</v>
      </c>
      <c r="EV250" s="27">
        <v>12.142026269356172</v>
      </c>
      <c r="EW250" s="27">
        <v>8.8574391160723582</v>
      </c>
      <c r="EX250" s="27">
        <v>22.319242319872405</v>
      </c>
      <c r="EY250" s="27">
        <v>28.625247938000001</v>
      </c>
      <c r="EZ250" s="27">
        <v>12.079969977999616</v>
      </c>
      <c r="FA250" s="27">
        <v>8.8121699155067841</v>
      </c>
      <c r="FB250" s="27">
        <v>22.198777863786177</v>
      </c>
      <c r="FC250" s="27">
        <v>28.811210675000002</v>
      </c>
      <c r="FD250" s="27">
        <v>12.047397668271881</v>
      </c>
      <c r="FE250" s="27">
        <v>8.7884088690485509</v>
      </c>
      <c r="FF250" s="27">
        <v>21.620310733097625</v>
      </c>
      <c r="FG250" s="27">
        <v>28.982235948</v>
      </c>
      <c r="FH250" s="27">
        <v>11.721553466302247</v>
      </c>
      <c r="FI250" s="27">
        <v>8.5507100602792736</v>
      </c>
      <c r="FJ250" s="27">
        <v>21.12865591356567</v>
      </c>
      <c r="FK250" s="27">
        <v>29.054747258999999</v>
      </c>
      <c r="FL250" s="27">
        <v>11.686721129232611</v>
      </c>
      <c r="FM250" s="27">
        <v>8.5253003553403666</v>
      </c>
      <c r="FN250" s="27">
        <v>21.056540243354526</v>
      </c>
      <c r="FO250" s="27">
        <v>29.075977936000001</v>
      </c>
      <c r="FP250" s="27">
        <v>11.644441385324773</v>
      </c>
      <c r="FQ250" s="27">
        <v>8.4944578707995504</v>
      </c>
      <c r="FR250" s="27">
        <v>21.207864011111241</v>
      </c>
      <c r="FS250" s="28">
        <v>28.436152643</v>
      </c>
      <c r="FT250" s="28">
        <v>12.169674122311362</v>
      </c>
      <c r="FU250" s="28">
        <v>8.8776078398757932</v>
      </c>
      <c r="FV250" s="28">
        <v>23.195121279857787</v>
      </c>
      <c r="FW250" s="28">
        <v>28.428318022999999</v>
      </c>
      <c r="FX250" s="28">
        <v>12.168232497528026</v>
      </c>
      <c r="FY250" s="28">
        <v>8.8765561946673781</v>
      </c>
      <c r="FZ250" s="28">
        <v>23.018166563873656</v>
      </c>
      <c r="GA250" s="28">
        <v>28.45318</v>
      </c>
      <c r="GB250" s="28">
        <v>12.166326580837918</v>
      </c>
      <c r="GC250" s="28">
        <v>8.8751658549770802</v>
      </c>
      <c r="GD250" s="28">
        <v>22.7216651013551</v>
      </c>
      <c r="GE250" s="28">
        <v>28.491787486</v>
      </c>
      <c r="GF250" s="28">
        <v>12.161752614245742</v>
      </c>
      <c r="GG250" s="28">
        <v>8.8718292100291603</v>
      </c>
      <c r="GH250" s="28">
        <v>22.678886431860704</v>
      </c>
      <c r="GI250" s="28">
        <v>28.515892906000001</v>
      </c>
      <c r="GJ250" s="28">
        <v>12.156236514897879</v>
      </c>
      <c r="GK250" s="28">
        <v>8.8678052923528163</v>
      </c>
      <c r="GL250" s="28">
        <v>22.635936706999125</v>
      </c>
      <c r="GM250" s="28">
        <v>28.544568842</v>
      </c>
      <c r="GN250" s="28">
        <v>12.149767849923915</v>
      </c>
      <c r="GO250" s="28">
        <v>8.8630864913143306</v>
      </c>
      <c r="GP250" s="28">
        <v>22.577463498455707</v>
      </c>
      <c r="GQ250" s="28">
        <v>28.579358385999999</v>
      </c>
      <c r="GR250" s="28">
        <v>12.142160576416508</v>
      </c>
      <c r="GS250" s="28">
        <v>8.8575370912029801</v>
      </c>
      <c r="GT250" s="28">
        <v>22.515262398995592</v>
      </c>
      <c r="GU250" s="28">
        <v>28.627359163000001</v>
      </c>
      <c r="GV250" s="28">
        <v>12.133425951687414</v>
      </c>
      <c r="GW250" s="28">
        <v>8.8511653040709639</v>
      </c>
      <c r="GX250" s="28">
        <v>22.438642045616284</v>
      </c>
      <c r="GY250" s="28">
        <v>28.683497894999999</v>
      </c>
      <c r="GZ250" s="28">
        <v>12.123877658186798</v>
      </c>
      <c r="HA250" s="28">
        <v>8.8441999568984304</v>
      </c>
      <c r="HB250" s="28">
        <v>22.381269664786405</v>
      </c>
      <c r="HC250" s="28">
        <v>28.749541741999998</v>
      </c>
      <c r="HD250" s="28">
        <v>12.06369253049435</v>
      </c>
      <c r="HE250" s="28">
        <v>8.8002957441745391</v>
      </c>
      <c r="HF250" s="28">
        <v>22.304682705952679</v>
      </c>
      <c r="HG250" s="28">
        <v>29.059190222000002</v>
      </c>
      <c r="HH250" s="28">
        <v>11.997558282502103</v>
      </c>
      <c r="HI250" s="28">
        <v>8.7520517310186001</v>
      </c>
      <c r="HJ250" s="28">
        <v>21.897001581275561</v>
      </c>
      <c r="HK250" s="28">
        <v>29.399926830999998</v>
      </c>
      <c r="HL250" s="28">
        <v>11.52287007930838</v>
      </c>
      <c r="HM250" s="28">
        <v>8.4057732956377222</v>
      </c>
      <c r="HN250" s="28">
        <v>19.536768543220262</v>
      </c>
      <c r="HO250" s="28">
        <v>29.580786800999999</v>
      </c>
      <c r="HP250" s="28">
        <v>11.466560148538417</v>
      </c>
      <c r="HQ250" s="28">
        <v>8.3646959851163327</v>
      </c>
      <c r="HR250" s="28">
        <v>17.029031422821134</v>
      </c>
      <c r="HS250" s="28">
        <v>29.626778910999999</v>
      </c>
      <c r="HT250" s="28">
        <v>10.725490036778154</v>
      </c>
      <c r="HU250" s="28">
        <v>7.8240956561396517</v>
      </c>
      <c r="HV250" s="28">
        <v>15.01570212544879</v>
      </c>
      <c r="HW250" s="29">
        <v>28.431715641</v>
      </c>
      <c r="HX250" s="29">
        <v>12.169670686454749</v>
      </c>
      <c r="HY250" s="29">
        <v>8.8776053334662297</v>
      </c>
      <c r="HZ250" s="29">
        <v>23.214058014794041</v>
      </c>
      <c r="IA250" s="29">
        <v>28.419594761999999</v>
      </c>
      <c r="IB250" s="29">
        <v>12.168513463938918</v>
      </c>
      <c r="IC250" s="29">
        <v>8.8767611557523676</v>
      </c>
      <c r="ID250" s="29">
        <v>23.055044129017393</v>
      </c>
      <c r="IE250" s="29">
        <v>28.440154355000001</v>
      </c>
      <c r="IF250" s="29">
        <v>12.167112229952805</v>
      </c>
      <c r="IG250" s="29">
        <v>8.8757389750681845</v>
      </c>
      <c r="IH250" s="29">
        <v>22.776385066267537</v>
      </c>
      <c r="II250" s="29">
        <v>28.472337550999999</v>
      </c>
      <c r="IJ250" s="29">
        <v>12.161594622872862</v>
      </c>
      <c r="IK250" s="29">
        <v>8.8717139575222799</v>
      </c>
      <c r="IL250" s="29">
        <v>22.746504071380418</v>
      </c>
      <c r="IM250" s="29">
        <v>28.488483614</v>
      </c>
      <c r="IN250" s="29">
        <v>12.155470278329449</v>
      </c>
      <c r="IO250" s="29">
        <v>8.8672463334440792</v>
      </c>
      <c r="IP250" s="29">
        <v>22.713914779560461</v>
      </c>
      <c r="IQ250" s="29">
        <v>28.516170584000001</v>
      </c>
      <c r="IR250" s="29">
        <v>12.148707733407351</v>
      </c>
      <c r="IS250" s="29">
        <v>8.8623131510749751</v>
      </c>
      <c r="IT250" s="29">
        <v>22.651542053873413</v>
      </c>
      <c r="IU250" s="29">
        <v>28.549097649</v>
      </c>
      <c r="IV250" s="29">
        <v>12.141329417380435</v>
      </c>
      <c r="IW250" s="29">
        <v>8.8569307722579822</v>
      </c>
      <c r="IX250" s="29">
        <v>22.59084467751061</v>
      </c>
      <c r="IY250" s="29">
        <v>28.593935985999998</v>
      </c>
      <c r="IZ250" s="29">
        <v>12.133481307216528</v>
      </c>
      <c r="JA250" s="29">
        <v>8.8512056851587655</v>
      </c>
      <c r="JB250" s="29">
        <v>22.529426197420729</v>
      </c>
      <c r="JC250" s="29">
        <v>28.647306542999999</v>
      </c>
      <c r="JD250" s="29">
        <v>12.125201956997714</v>
      </c>
      <c r="JE250" s="29">
        <v>8.8451660144434374</v>
      </c>
      <c r="JF250" s="29">
        <v>22.484288772710894</v>
      </c>
      <c r="JG250" s="29">
        <v>28.724027602</v>
      </c>
      <c r="JH250" s="29">
        <v>12.080349381593077</v>
      </c>
      <c r="JI250" s="29">
        <v>8.8124466851459662</v>
      </c>
      <c r="JJ250" s="29">
        <v>22.309665984763861</v>
      </c>
      <c r="JK250" s="29">
        <v>29.226176901999999</v>
      </c>
      <c r="JL250" s="29">
        <v>12.028927075082278</v>
      </c>
      <c r="JM250" s="29">
        <v>8.774934828473663</v>
      </c>
      <c r="JN250" s="29">
        <v>19.753826301241272</v>
      </c>
      <c r="JO250" s="29">
        <v>29.555994988999998</v>
      </c>
      <c r="JP250" s="29">
        <v>11.414822945228639</v>
      </c>
      <c r="JQ250" s="29">
        <v>8.3269544156133293</v>
      </c>
      <c r="JR250" s="29">
        <v>17.513043164483378</v>
      </c>
      <c r="JS250" s="29">
        <v>29.621538423000001</v>
      </c>
      <c r="JT250" s="29">
        <v>11.374182827476439</v>
      </c>
      <c r="JU250" s="29">
        <v>8.2973080155253474</v>
      </c>
      <c r="JV250" s="29">
        <v>15.27052053387891</v>
      </c>
      <c r="JW250" s="29">
        <v>29.569948474</v>
      </c>
      <c r="JX250" s="29">
        <v>10.779032969659964</v>
      </c>
      <c r="JY250" s="29">
        <v>7.863154480225174</v>
      </c>
      <c r="JZ250" s="29">
        <v>15.234250329443684</v>
      </c>
    </row>
    <row r="251" spans="1:286" ht="15" thickBot="1" x14ac:dyDescent="0.35">
      <c r="A251" s="2"/>
      <c r="B251" s="74" t="s">
        <v>739</v>
      </c>
      <c r="C251" s="74" t="s">
        <v>534</v>
      </c>
      <c r="D251" s="74" t="s">
        <v>882</v>
      </c>
      <c r="E251" s="87">
        <v>392447</v>
      </c>
      <c r="F251" s="84">
        <v>385492</v>
      </c>
      <c r="G251" s="22">
        <v>3.9047915301618104</v>
      </c>
      <c r="H251" s="22">
        <v>0.64289415206442757</v>
      </c>
      <c r="I251" s="22">
        <v>0.46206068543136847</v>
      </c>
      <c r="J251" s="22">
        <v>3.9047915301618104</v>
      </c>
      <c r="K251" s="22">
        <v>3.8751416030843875</v>
      </c>
      <c r="L251" s="22">
        <v>0.63801251764682221</v>
      </c>
      <c r="M251" s="22">
        <v>0.45855215865790039</v>
      </c>
      <c r="N251" s="22">
        <v>3.8751416030843875</v>
      </c>
      <c r="O251" s="22">
        <v>3.8359703000811094</v>
      </c>
      <c r="P251" s="22">
        <v>0.63156326128191009</v>
      </c>
      <c r="Q251" s="22">
        <v>0.45391695112501979</v>
      </c>
      <c r="R251" s="22">
        <v>3.8359703000811094</v>
      </c>
      <c r="S251" s="22">
        <v>3.7503422788250247</v>
      </c>
      <c r="T251" s="22">
        <v>0.61746526048131312</v>
      </c>
      <c r="U251" s="22">
        <v>0.44378444036532783</v>
      </c>
      <c r="V251" s="22">
        <v>3.7503422788250247</v>
      </c>
      <c r="W251" s="22">
        <v>3.6456205629014482</v>
      </c>
      <c r="X251" s="22">
        <v>0.60022362843991461</v>
      </c>
      <c r="Y251" s="22">
        <v>0.43139253993596188</v>
      </c>
      <c r="Z251" s="22">
        <v>3.6456205629014482</v>
      </c>
      <c r="AA251" s="22">
        <v>3.5219222970582575</v>
      </c>
      <c r="AB251" s="22">
        <v>0.5798576521472435</v>
      </c>
      <c r="AC251" s="22">
        <v>0.4167551117760499</v>
      </c>
      <c r="AD251" s="22">
        <v>3.5219222970582575</v>
      </c>
      <c r="AE251" s="22">
        <v>3.375252101905323</v>
      </c>
      <c r="AF251" s="22">
        <v>0.55570952285080888</v>
      </c>
      <c r="AG251" s="22">
        <v>0.39939937578317108</v>
      </c>
      <c r="AH251" s="22">
        <v>3.375252101905323</v>
      </c>
      <c r="AI251" s="22">
        <v>3.2063731839323011</v>
      </c>
      <c r="AJ251" s="22">
        <v>0.52790489667981211</v>
      </c>
      <c r="AK251" s="22">
        <v>0.37941564349150414</v>
      </c>
      <c r="AL251" s="22">
        <v>3.2063731839323011</v>
      </c>
      <c r="AM251" s="22">
        <v>3.0213037617792189</v>
      </c>
      <c r="AN251" s="22">
        <v>0.49743462744543143</v>
      </c>
      <c r="AO251" s="22">
        <v>0.35751606104467964</v>
      </c>
      <c r="AP251" s="22">
        <v>3.0213037617792189</v>
      </c>
      <c r="AQ251" s="22">
        <v>0.46093774472404297</v>
      </c>
      <c r="AR251" s="22">
        <v>7.588988509626618E-2</v>
      </c>
      <c r="AS251" s="22">
        <v>5.4543554661816922E-2</v>
      </c>
      <c r="AT251" s="22">
        <v>0.46093774472404297</v>
      </c>
      <c r="AU251" s="22">
        <v>2.6844262295081971</v>
      </c>
      <c r="AV251" s="22">
        <v>0.44197031039136303</v>
      </c>
      <c r="AW251" s="22">
        <v>0.31765276430649858</v>
      </c>
      <c r="AX251" s="22">
        <v>2.6844262295081971</v>
      </c>
      <c r="AY251" s="22">
        <v>2.6844262295081971</v>
      </c>
      <c r="AZ251" s="22">
        <v>0.44197031039136303</v>
      </c>
      <c r="BA251" s="22">
        <v>0.31765276430649858</v>
      </c>
      <c r="BB251" s="22">
        <v>2.6844262295081971</v>
      </c>
      <c r="BC251" s="22">
        <v>2.6844262295081971</v>
      </c>
      <c r="BD251" s="22">
        <v>0.44197031039136303</v>
      </c>
      <c r="BE251" s="22">
        <v>0.31765276430649858</v>
      </c>
      <c r="BF251" s="22">
        <v>2.6844262295081971</v>
      </c>
      <c r="BG251" s="22">
        <v>2.6844262295081971</v>
      </c>
      <c r="BH251" s="22">
        <v>0.44197031039136303</v>
      </c>
      <c r="BI251" s="22">
        <v>0.31765276430649858</v>
      </c>
      <c r="BJ251" s="22">
        <v>2.6844262295081971</v>
      </c>
      <c r="BK251" s="25">
        <v>3.9153771515812625</v>
      </c>
      <c r="BL251" s="25">
        <v>0.64463699391756279</v>
      </c>
      <c r="BM251" s="25">
        <v>0.46331330018711353</v>
      </c>
      <c r="BN251" s="25">
        <v>3.9153771515812625</v>
      </c>
      <c r="BO251" s="25">
        <v>3.9027623146941228</v>
      </c>
      <c r="BP251" s="25">
        <v>0.64256005721009846</v>
      </c>
      <c r="BQ251" s="25">
        <v>0.46182056488136081</v>
      </c>
      <c r="BR251" s="25">
        <v>3.9027623146941228</v>
      </c>
      <c r="BS251" s="25">
        <v>3.8881968407048224</v>
      </c>
      <c r="BT251" s="25">
        <v>0.64016196297704231</v>
      </c>
      <c r="BU251" s="25">
        <v>0.46009700733849501</v>
      </c>
      <c r="BV251" s="25">
        <v>3.8881968407048224</v>
      </c>
      <c r="BW251" s="25">
        <v>3.8618358884063078</v>
      </c>
      <c r="BX251" s="25">
        <v>0.63582183317890628</v>
      </c>
      <c r="BY251" s="25">
        <v>0.45697767059706068</v>
      </c>
      <c r="BZ251" s="25">
        <v>3.8618358884063078</v>
      </c>
      <c r="CA251" s="25">
        <v>3.8321001561777477</v>
      </c>
      <c r="CB251" s="25">
        <v>0.63092607159741598</v>
      </c>
      <c r="CC251" s="25">
        <v>0.45345899035275</v>
      </c>
      <c r="CD251" s="25">
        <v>3.8321001561777477</v>
      </c>
      <c r="CE251" s="25">
        <v>3.7992067761353203</v>
      </c>
      <c r="CF251" s="25">
        <v>0.62551042737990425</v>
      </c>
      <c r="CG251" s="25">
        <v>0.44956666022163833</v>
      </c>
      <c r="CH251" s="25">
        <v>3.7992067761353203</v>
      </c>
      <c r="CI251" s="25">
        <v>3.7630715359655165</v>
      </c>
      <c r="CJ251" s="25">
        <v>0.61956103561105669</v>
      </c>
      <c r="CK251" s="25">
        <v>0.44529071521609415</v>
      </c>
      <c r="CL251" s="25">
        <v>3.7630715359655165</v>
      </c>
      <c r="CM251" s="25">
        <v>3.7234751534038879</v>
      </c>
      <c r="CN251" s="25">
        <v>0.61304179313802198</v>
      </c>
      <c r="CO251" s="25">
        <v>0.44060520728930586</v>
      </c>
      <c r="CP251" s="25">
        <v>3.7234751534038879</v>
      </c>
      <c r="CQ251" s="25">
        <v>3.6816230633603571</v>
      </c>
      <c r="CR251" s="25">
        <v>0.60615116562748117</v>
      </c>
      <c r="CS251" s="25">
        <v>0.43565277762363103</v>
      </c>
      <c r="CT251" s="25">
        <v>3.6816230633603571</v>
      </c>
      <c r="CU251" s="25">
        <v>1.4653799287294229</v>
      </c>
      <c r="CV251" s="25">
        <v>0.24126363199053927</v>
      </c>
      <c r="CW251" s="25">
        <v>0.17340092270125082</v>
      </c>
      <c r="CX251" s="25">
        <v>1.4653799287294229</v>
      </c>
      <c r="CY251" s="25">
        <v>1.2508963072942634</v>
      </c>
      <c r="CZ251" s="25">
        <v>0.20595053912267225</v>
      </c>
      <c r="DA251" s="25">
        <v>0.14802070755567423</v>
      </c>
      <c r="DB251" s="25">
        <v>1.2508963072942634</v>
      </c>
      <c r="DC251" s="25">
        <v>2.6844262295081971</v>
      </c>
      <c r="DD251" s="25">
        <v>0.44197031039136303</v>
      </c>
      <c r="DE251" s="25">
        <v>0.31765276430649858</v>
      </c>
      <c r="DF251" s="25">
        <v>2.6844262295081971</v>
      </c>
      <c r="DG251" s="25">
        <v>2.6844262295081971</v>
      </c>
      <c r="DH251" s="25">
        <v>0.44197031039136303</v>
      </c>
      <c r="DI251" s="25">
        <v>0.31765276430649858</v>
      </c>
      <c r="DJ251" s="25">
        <v>2.6844262295081971</v>
      </c>
      <c r="DK251" s="25">
        <v>2.6844262295081971</v>
      </c>
      <c r="DL251" s="25">
        <v>0.44197031039136303</v>
      </c>
      <c r="DM251" s="25">
        <v>0.31765276430649858</v>
      </c>
      <c r="DN251" s="25">
        <v>2.6844262295081971</v>
      </c>
      <c r="DO251" s="27">
        <v>3.9070837001177576</v>
      </c>
      <c r="DP251" s="27">
        <v>0.64327154037026513</v>
      </c>
      <c r="DQ251" s="27">
        <v>0.46233192183740685</v>
      </c>
      <c r="DR251" s="27">
        <v>3.9070837001177576</v>
      </c>
      <c r="DS251" s="27">
        <v>3.8849689875701703</v>
      </c>
      <c r="DT251" s="27">
        <v>0.63963052157025746</v>
      </c>
      <c r="DU251" s="27">
        <v>0.45971504993555845</v>
      </c>
      <c r="DV251" s="27">
        <v>3.8849689875701703</v>
      </c>
      <c r="DW251" s="27">
        <v>3.8593308452582664</v>
      </c>
      <c r="DX251" s="27">
        <v>0.63540939692511267</v>
      </c>
      <c r="DY251" s="27">
        <v>0.45668124454074543</v>
      </c>
      <c r="DZ251" s="27">
        <v>3.8593308452582664</v>
      </c>
      <c r="EA251" s="27">
        <v>3.7948348677042394</v>
      </c>
      <c r="EB251" s="27">
        <v>0.62479062599179103</v>
      </c>
      <c r="EC251" s="27">
        <v>0.44904932479138432</v>
      </c>
      <c r="ED251" s="27">
        <v>3.7948348677042394</v>
      </c>
      <c r="EE251" s="27">
        <v>3.7229872534991335</v>
      </c>
      <c r="EF251" s="27">
        <v>0.61296146413885866</v>
      </c>
      <c r="EG251" s="27">
        <v>0.44054747325595955</v>
      </c>
      <c r="EH251" s="27">
        <v>3.7229872534991335</v>
      </c>
      <c r="EI251" s="27">
        <v>3.6449959831725725</v>
      </c>
      <c r="EJ251" s="27">
        <v>0.60012079614987024</v>
      </c>
      <c r="EK251" s="27">
        <v>0.43131863234437812</v>
      </c>
      <c r="EL251" s="27">
        <v>3.6449959831725725</v>
      </c>
      <c r="EM251" s="27">
        <v>3.5598302583867945</v>
      </c>
      <c r="EN251" s="27">
        <v>0.58609890893817662</v>
      </c>
      <c r="EO251" s="27">
        <v>0.42124082591967893</v>
      </c>
      <c r="EP251" s="27">
        <v>3.5598302583867945</v>
      </c>
      <c r="EQ251" s="27">
        <v>3.4689448606690143</v>
      </c>
      <c r="ER251" s="27">
        <v>0.57113532118977028</v>
      </c>
      <c r="ES251" s="27">
        <v>0.4104862007775168</v>
      </c>
      <c r="ET251" s="27">
        <v>3.4689448606690143</v>
      </c>
      <c r="EU251" s="27">
        <v>3.3734159118267941</v>
      </c>
      <c r="EV251" s="27">
        <v>0.55540720815501876</v>
      </c>
      <c r="EW251" s="27">
        <v>0.39918209625884477</v>
      </c>
      <c r="EX251" s="27">
        <v>3.3734159118267941</v>
      </c>
      <c r="EY251" s="27">
        <v>1.0970160311740005</v>
      </c>
      <c r="EZ251" s="27">
        <v>0.18061532497061814</v>
      </c>
      <c r="FA251" s="27">
        <v>0.12981179030380996</v>
      </c>
      <c r="FB251" s="27">
        <v>1.0970160311740005</v>
      </c>
      <c r="FC251" s="27">
        <v>0.46120549651106546</v>
      </c>
      <c r="FD251" s="27">
        <v>7.5933968386437234E-2</v>
      </c>
      <c r="FE251" s="27">
        <v>5.4575238190446157E-2</v>
      </c>
      <c r="FF251" s="27">
        <v>0.46120549651106546</v>
      </c>
      <c r="FG251" s="27">
        <v>2.6844262295081971</v>
      </c>
      <c r="FH251" s="27">
        <v>0.44197031039136303</v>
      </c>
      <c r="FI251" s="27">
        <v>0.31765276430649858</v>
      </c>
      <c r="FJ251" s="27">
        <v>2.6844262295081971</v>
      </c>
      <c r="FK251" s="27">
        <v>2.6844262295081971</v>
      </c>
      <c r="FL251" s="27">
        <v>0.44197031039136303</v>
      </c>
      <c r="FM251" s="27">
        <v>0.31765276430649858</v>
      </c>
      <c r="FN251" s="27">
        <v>2.6844262295081971</v>
      </c>
      <c r="FO251" s="27">
        <v>2.6844262295081971</v>
      </c>
      <c r="FP251" s="27">
        <v>0.44197031039136303</v>
      </c>
      <c r="FQ251" s="27">
        <v>0.31765276430649858</v>
      </c>
      <c r="FR251" s="27">
        <v>2.6844262295081971</v>
      </c>
      <c r="FS251" s="28">
        <v>3.904791235687624</v>
      </c>
      <c r="FT251" s="28">
        <v>0.64289410358149812</v>
      </c>
      <c r="FU251" s="28">
        <v>0.46206065058573242</v>
      </c>
      <c r="FV251" s="28">
        <v>3.904791235687624</v>
      </c>
      <c r="FW251" s="28">
        <v>3.8751403679964067</v>
      </c>
      <c r="FX251" s="28">
        <v>0.63801231429900351</v>
      </c>
      <c r="FY251" s="28">
        <v>0.45855201250781924</v>
      </c>
      <c r="FZ251" s="28">
        <v>3.8751403679964067</v>
      </c>
      <c r="GA251" s="28">
        <v>3.8359677191731194</v>
      </c>
      <c r="GB251" s="28">
        <v>0.63156283635508847</v>
      </c>
      <c r="GC251" s="28">
        <v>0.45391664572174645</v>
      </c>
      <c r="GD251" s="28">
        <v>3.8359677191731194</v>
      </c>
      <c r="GE251" s="28">
        <v>3.7469624283417486</v>
      </c>
      <c r="GF251" s="28">
        <v>0.6169087938700315</v>
      </c>
      <c r="GG251" s="28">
        <v>0.44338449685518272</v>
      </c>
      <c r="GH251" s="28">
        <v>3.7469624283417486</v>
      </c>
      <c r="GI251" s="28">
        <v>3.6386510965405381</v>
      </c>
      <c r="GJ251" s="28">
        <v>0.59907615894459598</v>
      </c>
      <c r="GK251" s="28">
        <v>0.43056783101643614</v>
      </c>
      <c r="GL251" s="28">
        <v>3.6386510965405381</v>
      </c>
      <c r="GM251" s="28">
        <v>3.511312531189946</v>
      </c>
      <c r="GN251" s="28">
        <v>0.57811083509470096</v>
      </c>
      <c r="GO251" s="28">
        <v>0.41549963996622058</v>
      </c>
      <c r="GP251" s="28">
        <v>3.511312531189946</v>
      </c>
      <c r="GQ251" s="28">
        <v>3.3608552837417647</v>
      </c>
      <c r="GR251" s="28">
        <v>0.55333919651348895</v>
      </c>
      <c r="GS251" s="28">
        <v>0.39769577557371028</v>
      </c>
      <c r="GT251" s="28">
        <v>3.3608552837417647</v>
      </c>
      <c r="GU251" s="28">
        <v>3.1881845532132305</v>
      </c>
      <c r="GV251" s="28">
        <v>0.524910277317158</v>
      </c>
      <c r="GW251" s="28">
        <v>0.37726335159264224</v>
      </c>
      <c r="GX251" s="28">
        <v>3.1881845532132305</v>
      </c>
      <c r="GY251" s="28">
        <v>2.9992751427727287</v>
      </c>
      <c r="GZ251" s="28">
        <v>0.49380778329051678</v>
      </c>
      <c r="HA251" s="28">
        <v>0.35490937673935302</v>
      </c>
      <c r="HB251" s="28">
        <v>2.9992751427727287</v>
      </c>
      <c r="HC251" s="28">
        <v>2.1974826187025109</v>
      </c>
      <c r="HD251" s="28">
        <v>0.36179875773509629</v>
      </c>
      <c r="HE251" s="28">
        <v>0.26003189086489464</v>
      </c>
      <c r="HF251" s="28">
        <v>2.1974826187025109</v>
      </c>
      <c r="HG251" s="28">
        <v>0.88784312129303133</v>
      </c>
      <c r="HH251" s="28">
        <v>0.14617660026686885</v>
      </c>
      <c r="HI251" s="28">
        <v>0.10506000077376318</v>
      </c>
      <c r="HJ251" s="28">
        <v>0.88784312129303133</v>
      </c>
      <c r="HK251" s="28">
        <v>2.6844262295081971</v>
      </c>
      <c r="HL251" s="28">
        <v>0.44197031039136303</v>
      </c>
      <c r="HM251" s="28">
        <v>0.31765276430649858</v>
      </c>
      <c r="HN251" s="28">
        <v>2.6844262295081971</v>
      </c>
      <c r="HO251" s="28">
        <v>2.6844262295081971</v>
      </c>
      <c r="HP251" s="28">
        <v>0.44197031039136303</v>
      </c>
      <c r="HQ251" s="28">
        <v>0.31765276430649858</v>
      </c>
      <c r="HR251" s="28">
        <v>2.6844262295081971</v>
      </c>
      <c r="HS251" s="28">
        <v>2.6844262295081971</v>
      </c>
      <c r="HT251" s="28">
        <v>0.44197031039136303</v>
      </c>
      <c r="HU251" s="28">
        <v>0.31765276430649858</v>
      </c>
      <c r="HV251" s="28">
        <v>2.6844262295081971</v>
      </c>
      <c r="HW251" s="29">
        <v>3.9037492996550305</v>
      </c>
      <c r="HX251" s="29">
        <v>0.64272255675831813</v>
      </c>
      <c r="HY251" s="29">
        <v>0.46193735650622092</v>
      </c>
      <c r="HZ251" s="29">
        <v>3.9037492996550305</v>
      </c>
      <c r="IA251" s="29">
        <v>3.879037778748307</v>
      </c>
      <c r="IB251" s="29">
        <v>0.6386539932622044</v>
      </c>
      <c r="IC251" s="29">
        <v>0.45901319981308775</v>
      </c>
      <c r="ID251" s="29">
        <v>3.879037778748307</v>
      </c>
      <c r="IE251" s="29">
        <v>3.8495653733597157</v>
      </c>
      <c r="IF251" s="29">
        <v>0.63380158643709217</v>
      </c>
      <c r="IG251" s="29">
        <v>0.45552567948582479</v>
      </c>
      <c r="IH251" s="29">
        <v>3.8495653733597157</v>
      </c>
      <c r="II251" s="29">
        <v>3.7457354177227957</v>
      </c>
      <c r="IJ251" s="29">
        <v>0.61670677592736989</v>
      </c>
      <c r="IK251" s="29">
        <v>0.44323930258213495</v>
      </c>
      <c r="IL251" s="29">
        <v>3.7457354177227957</v>
      </c>
      <c r="IM251" s="29">
        <v>3.6298611251100339</v>
      </c>
      <c r="IN251" s="29">
        <v>0.59762895717061282</v>
      </c>
      <c r="IO251" s="29">
        <v>0.42952769860661894</v>
      </c>
      <c r="IP251" s="29">
        <v>3.6298611251100339</v>
      </c>
      <c r="IQ251" s="29">
        <v>3.5016242358624527</v>
      </c>
      <c r="IR251" s="29">
        <v>0.57651573114064669</v>
      </c>
      <c r="IS251" s="29">
        <v>0.41435320734744835</v>
      </c>
      <c r="IT251" s="29">
        <v>3.5016242358624527</v>
      </c>
      <c r="IU251" s="29">
        <v>3.3612879624373764</v>
      </c>
      <c r="IV251" s="29">
        <v>0.55341043376161936</v>
      </c>
      <c r="IW251" s="29">
        <v>0.39774697518657609</v>
      </c>
      <c r="IX251" s="29">
        <v>3.3612879624373764</v>
      </c>
      <c r="IY251" s="29">
        <v>3.2118566240822171</v>
      </c>
      <c r="IZ251" s="29">
        <v>0.52880770329018956</v>
      </c>
      <c r="JA251" s="29">
        <v>0.38006450837830308</v>
      </c>
      <c r="JB251" s="29">
        <v>3.2118566240822171</v>
      </c>
      <c r="JC251" s="29">
        <v>3.0540878347108156</v>
      </c>
      <c r="JD251" s="29">
        <v>0.50283227508059314</v>
      </c>
      <c r="JE251" s="29">
        <v>0.3613954566777105</v>
      </c>
      <c r="JF251" s="29">
        <v>3.0540878347108156</v>
      </c>
      <c r="JG251" s="29">
        <v>2.3100474712933421</v>
      </c>
      <c r="JH251" s="29">
        <v>0.38033170242616432</v>
      </c>
      <c r="JI251" s="29">
        <v>0.27335188312103564</v>
      </c>
      <c r="JJ251" s="29">
        <v>2.3100474712933421</v>
      </c>
      <c r="JK251" s="29">
        <v>1.3285816415447598</v>
      </c>
      <c r="JL251" s="29">
        <v>0.21874083706944764</v>
      </c>
      <c r="JM251" s="29">
        <v>0.15721334652615007</v>
      </c>
      <c r="JN251" s="29">
        <v>1.3285816415447598</v>
      </c>
      <c r="JO251" s="29">
        <v>2.6844262295081971</v>
      </c>
      <c r="JP251" s="29">
        <v>0.44197031039136303</v>
      </c>
      <c r="JQ251" s="29">
        <v>0.31765276430649858</v>
      </c>
      <c r="JR251" s="29">
        <v>2.6844262295081971</v>
      </c>
      <c r="JS251" s="29">
        <v>2.6844262295081971</v>
      </c>
      <c r="JT251" s="29">
        <v>0.44197031039136303</v>
      </c>
      <c r="JU251" s="29">
        <v>0.31765276430649858</v>
      </c>
      <c r="JV251" s="29">
        <v>2.6844262295081971</v>
      </c>
      <c r="JW251" s="29">
        <v>2.6844262295081971</v>
      </c>
      <c r="JX251" s="29">
        <v>0.44197031039136303</v>
      </c>
      <c r="JY251" s="29">
        <v>0.31765276430649858</v>
      </c>
      <c r="JZ251" s="29">
        <v>2.6844262295081971</v>
      </c>
    </row>
    <row r="252" spans="1:286" ht="15" thickBot="1" x14ac:dyDescent="0.35">
      <c r="A252" s="2"/>
      <c r="B252" s="74" t="s">
        <v>740</v>
      </c>
      <c r="C252" s="74" t="s">
        <v>510</v>
      </c>
      <c r="D252" s="74" t="s">
        <v>872</v>
      </c>
      <c r="E252" s="87">
        <v>382555</v>
      </c>
      <c r="F252" s="84">
        <v>390327</v>
      </c>
      <c r="G252" s="22">
        <v>21.414892653315789</v>
      </c>
      <c r="H252" s="22">
        <v>12.504238088947911</v>
      </c>
      <c r="I252" s="22">
        <v>9.1216675955686171</v>
      </c>
      <c r="J252" s="22">
        <v>12.623867251772154</v>
      </c>
      <c r="K252" s="22">
        <v>21.387639177315787</v>
      </c>
      <c r="L252" s="22">
        <v>12.49985875800359</v>
      </c>
      <c r="M252" s="22">
        <v>9.1184729346159905</v>
      </c>
      <c r="N252" s="22">
        <v>11.968462539057462</v>
      </c>
      <c r="O252" s="22">
        <v>21.442559667315788</v>
      </c>
      <c r="P252" s="22">
        <v>12.494026641288466</v>
      </c>
      <c r="Q252" s="22">
        <v>9.1142184866699836</v>
      </c>
      <c r="R252" s="22">
        <v>11.095859449757992</v>
      </c>
      <c r="S252" s="22">
        <v>21.501330597315789</v>
      </c>
      <c r="T252" s="22">
        <v>12.478871543625477</v>
      </c>
      <c r="U252" s="22">
        <v>9.1031630539217581</v>
      </c>
      <c r="V252" s="22">
        <v>10.893738845001824</v>
      </c>
      <c r="W252" s="22">
        <v>21.572194296315786</v>
      </c>
      <c r="X252" s="22">
        <v>12.46077076663556</v>
      </c>
      <c r="Y252" s="22">
        <v>9.0899587891157729</v>
      </c>
      <c r="Z252" s="22">
        <v>10.663395912779336</v>
      </c>
      <c r="AA252" s="22">
        <v>21.658491297315788</v>
      </c>
      <c r="AB252" s="22">
        <v>12.43972517471097</v>
      </c>
      <c r="AC252" s="22">
        <v>9.0746063228141463</v>
      </c>
      <c r="AD252" s="22">
        <v>10.449414532599802</v>
      </c>
      <c r="AE252" s="22">
        <v>21.754109908315787</v>
      </c>
      <c r="AF252" s="22">
        <v>12.415074434218738</v>
      </c>
      <c r="AG252" s="22">
        <v>9.0566239508251236</v>
      </c>
      <c r="AH252" s="22">
        <v>10.189687903559518</v>
      </c>
      <c r="AI252" s="22">
        <v>21.868708941315788</v>
      </c>
      <c r="AJ252" s="22">
        <v>12.386934980526183</v>
      </c>
      <c r="AK252" s="22">
        <v>9.0360966111280927</v>
      </c>
      <c r="AL252" s="22">
        <v>9.8924175327545445</v>
      </c>
      <c r="AM252" s="22">
        <v>21.995873893315789</v>
      </c>
      <c r="AN252" s="22">
        <v>12.356239726829873</v>
      </c>
      <c r="AO252" s="22">
        <v>9.0137048509114628</v>
      </c>
      <c r="AP252" s="22">
        <v>9.6065058233622551</v>
      </c>
      <c r="AQ252" s="22">
        <v>22.139731053315789</v>
      </c>
      <c r="AR252" s="22">
        <v>12.021846866629957</v>
      </c>
      <c r="AS252" s="22">
        <v>8.7697699149819339</v>
      </c>
      <c r="AT252" s="22">
        <v>9.2510339275799751</v>
      </c>
      <c r="AU252" s="22">
        <v>22.868028827315786</v>
      </c>
      <c r="AV252" s="22">
        <v>11.809173185255011</v>
      </c>
      <c r="AW252" s="22">
        <v>8.6146274253693296</v>
      </c>
      <c r="AX252" s="22">
        <v>7.5379000784211474</v>
      </c>
      <c r="AY252" s="22">
        <v>23.499235852315788</v>
      </c>
      <c r="AZ252" s="22">
        <v>11.040312362809672</v>
      </c>
      <c r="BA252" s="22">
        <v>8.0537541598641962</v>
      </c>
      <c r="BB252" s="22">
        <v>5.7076956130000145</v>
      </c>
      <c r="BC252" s="22">
        <v>23.86015123131579</v>
      </c>
      <c r="BD252" s="22">
        <v>10.878365255097769</v>
      </c>
      <c r="BE252" s="22">
        <v>7.9356159994978004</v>
      </c>
      <c r="BF252" s="22">
        <v>4.6712444911664264</v>
      </c>
      <c r="BG252" s="22">
        <v>24.079978378315786</v>
      </c>
      <c r="BH252" s="22">
        <v>10.502812141144002</v>
      </c>
      <c r="BI252" s="22">
        <v>7.6616552315086803</v>
      </c>
      <c r="BJ252" s="22">
        <v>3.9194749332122214</v>
      </c>
      <c r="BK252" s="25">
        <v>21.432627547315789</v>
      </c>
      <c r="BL252" s="25">
        <v>12.505989871698523</v>
      </c>
      <c r="BM252" s="25">
        <v>9.1229454966959818</v>
      </c>
      <c r="BN252" s="25">
        <v>12.587608305828438</v>
      </c>
      <c r="BO252" s="25">
        <v>21.418953498315787</v>
      </c>
      <c r="BP252" s="25">
        <v>12.504321746020455</v>
      </c>
      <c r="BQ252" s="25">
        <v>9.1217286222383205</v>
      </c>
      <c r="BR252" s="25">
        <v>12.267980666983396</v>
      </c>
      <c r="BS252" s="25">
        <v>21.461204983315788</v>
      </c>
      <c r="BT252" s="25">
        <v>12.502364853872972</v>
      </c>
      <c r="BU252" s="25">
        <v>9.1203010966615725</v>
      </c>
      <c r="BV252" s="25">
        <v>11.785951371771866</v>
      </c>
      <c r="BW252" s="25">
        <v>21.503319766315787</v>
      </c>
      <c r="BX252" s="25">
        <v>12.497960343200889</v>
      </c>
      <c r="BY252" s="25">
        <v>9.1170880674481101</v>
      </c>
      <c r="BZ252" s="25">
        <v>11.644988555006149</v>
      </c>
      <c r="CA252" s="25">
        <v>21.553451484315787</v>
      </c>
      <c r="CB252" s="25">
        <v>12.493047739549411</v>
      </c>
      <c r="CC252" s="25">
        <v>9.1135043914801059</v>
      </c>
      <c r="CD252" s="25">
        <v>11.463421170681686</v>
      </c>
      <c r="CE252" s="25">
        <v>21.607590580315787</v>
      </c>
      <c r="CF252" s="25">
        <v>12.487665654735995</v>
      </c>
      <c r="CG252" s="25">
        <v>9.1095782355408232</v>
      </c>
      <c r="CH252" s="25">
        <v>11.298421304275514</v>
      </c>
      <c r="CI252" s="25">
        <v>21.665333922315789</v>
      </c>
      <c r="CJ252" s="25">
        <v>12.481768339015607</v>
      </c>
      <c r="CK252" s="25">
        <v>9.1052762258282094</v>
      </c>
      <c r="CL252" s="25">
        <v>11.082044096222875</v>
      </c>
      <c r="CM252" s="25">
        <v>21.731030147315789</v>
      </c>
      <c r="CN252" s="25">
        <v>12.475340584970416</v>
      </c>
      <c r="CO252" s="25">
        <v>9.1005872687426805</v>
      </c>
      <c r="CP252" s="25">
        <v>10.829979335781193</v>
      </c>
      <c r="CQ252" s="25">
        <v>21.804142796315787</v>
      </c>
      <c r="CR252" s="25">
        <v>12.468552253714259</v>
      </c>
      <c r="CS252" s="25">
        <v>9.0956352756018912</v>
      </c>
      <c r="CT252" s="25">
        <v>10.580880361452408</v>
      </c>
      <c r="CU252" s="25">
        <v>21.886958068315788</v>
      </c>
      <c r="CV252" s="25">
        <v>12.176486032301026</v>
      </c>
      <c r="CW252" s="25">
        <v>8.8825770333744014</v>
      </c>
      <c r="CX252" s="25">
        <v>10.265286490166442</v>
      </c>
      <c r="CY252" s="25">
        <v>22.181002096315787</v>
      </c>
      <c r="CZ252" s="25">
        <v>12.143189124162454</v>
      </c>
      <c r="DA252" s="25">
        <v>8.858287402463688</v>
      </c>
      <c r="DB252" s="25">
        <v>8.9843096712961366</v>
      </c>
      <c r="DC252" s="25">
        <v>22.478958066315787</v>
      </c>
      <c r="DD252" s="25">
        <v>11.797380022399446</v>
      </c>
      <c r="DE252" s="25">
        <v>8.6060244772565646</v>
      </c>
      <c r="DF252" s="25">
        <v>7.6657047513552286</v>
      </c>
      <c r="DG252" s="25">
        <v>22.762785232315789</v>
      </c>
      <c r="DH252" s="25">
        <v>11.761701157283193</v>
      </c>
      <c r="DI252" s="25">
        <v>8.5799972418934409</v>
      </c>
      <c r="DJ252" s="25">
        <v>6.5808908030721565</v>
      </c>
      <c r="DK252" s="25">
        <v>22.920874553315787</v>
      </c>
      <c r="DL252" s="25">
        <v>11.471170411985277</v>
      </c>
      <c r="DM252" s="25">
        <v>8.3680591081144016</v>
      </c>
      <c r="DN252" s="25">
        <v>6.1367598028134491</v>
      </c>
      <c r="DO252" s="27">
        <v>21.414555713315789</v>
      </c>
      <c r="DP252" s="27">
        <v>12.504583531023759</v>
      </c>
      <c r="DQ252" s="27">
        <v>9.1219195907535262</v>
      </c>
      <c r="DR252" s="27">
        <v>12.62533110190947</v>
      </c>
      <c r="DS252" s="27">
        <v>21.383080196315788</v>
      </c>
      <c r="DT252" s="27">
        <v>12.50133857438958</v>
      </c>
      <c r="DU252" s="27">
        <v>9.1195524400668191</v>
      </c>
      <c r="DV252" s="27">
        <v>11.995768312641843</v>
      </c>
      <c r="DW252" s="27">
        <v>21.431083780315788</v>
      </c>
      <c r="DX252" s="27">
        <v>12.497552133005902</v>
      </c>
      <c r="DY252" s="27">
        <v>9.1167902837941757</v>
      </c>
      <c r="DZ252" s="27">
        <v>11.156117961649329</v>
      </c>
      <c r="EA252" s="27">
        <v>21.482206613315789</v>
      </c>
      <c r="EB252" s="27">
        <v>12.485608997544784</v>
      </c>
      <c r="EC252" s="27">
        <v>9.1080779327536554</v>
      </c>
      <c r="ED252" s="27">
        <v>10.984941265047897</v>
      </c>
      <c r="EE252" s="27">
        <v>21.543676023315786</v>
      </c>
      <c r="EF252" s="27">
        <v>12.47254312706645</v>
      </c>
      <c r="EG252" s="27">
        <v>9.0985465621493589</v>
      </c>
      <c r="EH252" s="27">
        <v>10.788672206349563</v>
      </c>
      <c r="EI252" s="27">
        <v>21.615892385315789</v>
      </c>
      <c r="EJ252" s="27">
        <v>12.458543183038884</v>
      </c>
      <c r="EK252" s="27">
        <v>9.0883337978955421</v>
      </c>
      <c r="EL252" s="27">
        <v>10.620341818297682</v>
      </c>
      <c r="EM252" s="27">
        <v>21.693970746315788</v>
      </c>
      <c r="EN252" s="27">
        <v>12.443423777402137</v>
      </c>
      <c r="EO252" s="27">
        <v>9.0773044019835378</v>
      </c>
      <c r="EP252" s="27">
        <v>10.407999940296879</v>
      </c>
      <c r="EQ252" s="27">
        <v>21.784703466315786</v>
      </c>
      <c r="ER252" s="27">
        <v>12.427420742468639</v>
      </c>
      <c r="ES252" s="27">
        <v>9.0656304108018873</v>
      </c>
      <c r="ET252" s="27">
        <v>10.169175826687598</v>
      </c>
      <c r="EU252" s="27">
        <v>21.885537748315787</v>
      </c>
      <c r="EV252" s="27">
        <v>12.410691528023886</v>
      </c>
      <c r="EW252" s="27">
        <v>9.0534266817770135</v>
      </c>
      <c r="EX252" s="27">
        <v>9.9400594026105455</v>
      </c>
      <c r="EY252" s="27">
        <v>22.000360612315788</v>
      </c>
      <c r="EZ252" s="27">
        <v>12.106864461124408</v>
      </c>
      <c r="FA252" s="27">
        <v>8.8317890665077403</v>
      </c>
      <c r="FB252" s="27">
        <v>9.6417004950132892</v>
      </c>
      <c r="FC252" s="27">
        <v>22.564058642315786</v>
      </c>
      <c r="FD252" s="27">
        <v>11.997156472707188</v>
      </c>
      <c r="FE252" s="27">
        <v>8.7517586163674093</v>
      </c>
      <c r="FF252" s="27">
        <v>8.1926943145230151</v>
      </c>
      <c r="FG252" s="27">
        <v>23.130196042315788</v>
      </c>
      <c r="FH252" s="27">
        <v>11.588815650633819</v>
      </c>
      <c r="FI252" s="27">
        <v>8.453879671792075</v>
      </c>
      <c r="FJ252" s="27">
        <v>7.0090486643399768</v>
      </c>
      <c r="FK252" s="27">
        <v>23.481041112315786</v>
      </c>
      <c r="FL252" s="27">
        <v>11.493797765150136</v>
      </c>
      <c r="FM252" s="27">
        <v>8.3845654472187263</v>
      </c>
      <c r="FN252" s="27">
        <v>6.5256575081756694</v>
      </c>
      <c r="FO252" s="27">
        <v>23.691457146315788</v>
      </c>
      <c r="FP252" s="27">
        <v>11.180131827607916</v>
      </c>
      <c r="FQ252" s="27">
        <v>8.1557505127973009</v>
      </c>
      <c r="FR252" s="27">
        <v>6.3387028507496215</v>
      </c>
      <c r="FS252" s="28">
        <v>21.415247486315788</v>
      </c>
      <c r="FT252" s="28">
        <v>12.50423808144725</v>
      </c>
      <c r="FU252" s="28">
        <v>9.1216675900969886</v>
      </c>
      <c r="FV252" s="28">
        <v>12.619336884014855</v>
      </c>
      <c r="FW252" s="28">
        <v>21.386563141315786</v>
      </c>
      <c r="FX252" s="28">
        <v>12.499858725434919</v>
      </c>
      <c r="FY252" s="28">
        <v>9.1184729108575979</v>
      </c>
      <c r="FZ252" s="28">
        <v>11.971043490956784</v>
      </c>
      <c r="GA252" s="28">
        <v>21.446127180315788</v>
      </c>
      <c r="GB252" s="28">
        <v>12.494026573585108</v>
      </c>
      <c r="GC252" s="28">
        <v>9.1142184372813269</v>
      </c>
      <c r="GD252" s="28">
        <v>11.115545967134478</v>
      </c>
      <c r="GE252" s="28">
        <v>21.517622934315789</v>
      </c>
      <c r="GF252" s="28">
        <v>12.478378775804593</v>
      </c>
      <c r="GG252" s="28">
        <v>9.1028035866569859</v>
      </c>
      <c r="GH252" s="28">
        <v>10.939170778529016</v>
      </c>
      <c r="GI252" s="28">
        <v>21.611116799315788</v>
      </c>
      <c r="GJ252" s="28">
        <v>12.459780050956537</v>
      </c>
      <c r="GK252" s="28">
        <v>9.0892360758211712</v>
      </c>
      <c r="GL252" s="28">
        <v>10.745023743302854</v>
      </c>
      <c r="GM252" s="28">
        <v>21.733240869315786</v>
      </c>
      <c r="GN252" s="28">
        <v>12.438235258286648</v>
      </c>
      <c r="GO252" s="28">
        <v>9.073519449525973</v>
      </c>
      <c r="GP252" s="28">
        <v>10.590188991044034</v>
      </c>
      <c r="GQ252" s="28">
        <v>21.877567108315787</v>
      </c>
      <c r="GR252" s="28">
        <v>12.413081691267809</v>
      </c>
      <c r="GS252" s="28">
        <v>9.0551702725863947</v>
      </c>
      <c r="GT252" s="28">
        <v>10.39470329861876</v>
      </c>
      <c r="GU252" s="28">
        <v>22.062967000315787</v>
      </c>
      <c r="GV252" s="28">
        <v>12.384439292814498</v>
      </c>
      <c r="GW252" s="28">
        <v>9.0342760416886438</v>
      </c>
      <c r="GX252" s="28">
        <v>10.159034596202021</v>
      </c>
      <c r="GY252" s="28">
        <v>22.278380876315786</v>
      </c>
      <c r="GZ252" s="28">
        <v>12.35323990352839</v>
      </c>
      <c r="HA252" s="28">
        <v>9.0115165215780859</v>
      </c>
      <c r="HB252" s="28">
        <v>9.9543810998803224</v>
      </c>
      <c r="HC252" s="28">
        <v>22.530575297315789</v>
      </c>
      <c r="HD252" s="28">
        <v>12.037492225473812</v>
      </c>
      <c r="HE252" s="28">
        <v>8.7811829864359368</v>
      </c>
      <c r="HF252" s="28">
        <v>9.7054443057089674</v>
      </c>
      <c r="HG252" s="28">
        <v>23.618347139315787</v>
      </c>
      <c r="HH252" s="28">
        <v>11.822332915310032</v>
      </c>
      <c r="HI252" s="28">
        <v>8.6242272652280576</v>
      </c>
      <c r="HJ252" s="28">
        <v>8.4277820666911474</v>
      </c>
      <c r="HK252" s="28">
        <v>24.418403979315787</v>
      </c>
      <c r="HL252" s="28">
        <v>10.744580655618968</v>
      </c>
      <c r="HM252" s="28">
        <v>7.8380219967947866</v>
      </c>
      <c r="HN252" s="28">
        <v>4.4479928143381215</v>
      </c>
      <c r="HO252" s="28">
        <v>24.877185632315786</v>
      </c>
      <c r="HP252" s="28">
        <v>10.581743499180428</v>
      </c>
      <c r="HQ252" s="28">
        <v>7.7192345582740165</v>
      </c>
      <c r="HR252" s="28">
        <v>1.0452945957022237</v>
      </c>
      <c r="HS252" s="28">
        <v>25.100618684315787</v>
      </c>
      <c r="HT252" s="28">
        <v>9.7531511363953616</v>
      </c>
      <c r="HU252" s="28">
        <v>7.1147879657037283</v>
      </c>
      <c r="HV252" s="28">
        <v>-1.9664219508626104</v>
      </c>
      <c r="HW252" s="29">
        <v>21.401346595315786</v>
      </c>
      <c r="HX252" s="29">
        <v>12.50402907640308</v>
      </c>
      <c r="HY252" s="29">
        <v>9.1215151238271392</v>
      </c>
      <c r="HZ252" s="29">
        <v>12.668621763776159</v>
      </c>
      <c r="IA252" s="29">
        <v>21.358866540315788</v>
      </c>
      <c r="IB252" s="29">
        <v>12.50034372698974</v>
      </c>
      <c r="IC252" s="29">
        <v>9.1188267127394056</v>
      </c>
      <c r="ID252" s="29">
        <v>12.067765050213792</v>
      </c>
      <c r="IE252" s="29">
        <v>21.404255237315787</v>
      </c>
      <c r="IF252" s="29">
        <v>12.495836085903818</v>
      </c>
      <c r="IG252" s="29">
        <v>9.1155384513248805</v>
      </c>
      <c r="IH252" s="29">
        <v>11.260479725505755</v>
      </c>
      <c r="II252" s="29">
        <v>21.463774246315786</v>
      </c>
      <c r="IJ252" s="29">
        <v>12.475593927009628</v>
      </c>
      <c r="IK252" s="29">
        <v>9.1007720782331294</v>
      </c>
      <c r="IL252" s="29">
        <v>11.120333013464689</v>
      </c>
      <c r="IM252" s="29">
        <v>21.544647425315787</v>
      </c>
      <c r="IN252" s="29">
        <v>12.453261175138897</v>
      </c>
      <c r="IO252" s="29">
        <v>9.0844806466712846</v>
      </c>
      <c r="IP252" s="29">
        <v>10.963359166887265</v>
      </c>
      <c r="IQ252" s="29">
        <v>21.656398796315788</v>
      </c>
      <c r="IR252" s="29">
        <v>12.42868501196852</v>
      </c>
      <c r="IS252" s="29">
        <v>9.0665526778002512</v>
      </c>
      <c r="IT252" s="29">
        <v>10.823384230694144</v>
      </c>
      <c r="IU252" s="29">
        <v>21.790389612315789</v>
      </c>
      <c r="IV252" s="29">
        <v>12.40202817615981</v>
      </c>
      <c r="IW252" s="29">
        <v>9.0471068872077307</v>
      </c>
      <c r="IX252" s="29">
        <v>10.65084414808199</v>
      </c>
      <c r="IY252" s="29">
        <v>21.966969606315786</v>
      </c>
      <c r="IZ252" s="29">
        <v>12.373752745305215</v>
      </c>
      <c r="JA252" s="29">
        <v>9.0264803540641338</v>
      </c>
      <c r="JB252" s="29">
        <v>10.453973802652182</v>
      </c>
      <c r="JC252" s="29">
        <v>22.174028260315787</v>
      </c>
      <c r="JD252" s="29">
        <v>12.343991184084953</v>
      </c>
      <c r="JE252" s="29">
        <v>9.0047697095094428</v>
      </c>
      <c r="JF252" s="29">
        <v>10.282110274172823</v>
      </c>
      <c r="JG252" s="29">
        <v>22.428332315315789</v>
      </c>
      <c r="JH252" s="29">
        <v>12.033557724667043</v>
      </c>
      <c r="JI252" s="29">
        <v>8.7783128228755078</v>
      </c>
      <c r="JJ252" s="29">
        <v>9.9217952006592345</v>
      </c>
      <c r="JK252" s="29">
        <v>23.875465693315789</v>
      </c>
      <c r="JL252" s="29">
        <v>11.852102788376223</v>
      </c>
      <c r="JM252" s="29">
        <v>8.6459439731586336</v>
      </c>
      <c r="JN252" s="29">
        <v>5.5182020413173802</v>
      </c>
      <c r="JO252" s="29">
        <v>24.780934820315789</v>
      </c>
      <c r="JP252" s="29">
        <v>10.449660968222371</v>
      </c>
      <c r="JQ252" s="29">
        <v>7.6228821908598281</v>
      </c>
      <c r="JR252" s="29">
        <v>1.744718734384314</v>
      </c>
      <c r="JS252" s="29">
        <v>25.131834776315788</v>
      </c>
      <c r="JT252" s="29">
        <v>10.366398846326101</v>
      </c>
      <c r="JU252" s="29">
        <v>7.5621436321538189</v>
      </c>
      <c r="JV252" s="29">
        <v>-1.3099894238084318</v>
      </c>
      <c r="JW252" s="29">
        <v>25.116382509315788</v>
      </c>
      <c r="JX252" s="29">
        <v>9.8778558378859174</v>
      </c>
      <c r="JY252" s="29">
        <v>7.2057583092392443</v>
      </c>
      <c r="JZ252" s="29">
        <v>-1.530895101959068</v>
      </c>
    </row>
    <row r="253" spans="1:286" ht="15" thickBot="1" x14ac:dyDescent="0.35">
      <c r="A253" s="2"/>
      <c r="B253" s="74" t="s">
        <v>741</v>
      </c>
      <c r="C253" s="74" t="s">
        <v>680</v>
      </c>
      <c r="D253" s="74" t="s">
        <v>879</v>
      </c>
      <c r="E253" s="87">
        <v>372569</v>
      </c>
      <c r="F253" s="84">
        <v>392079</v>
      </c>
      <c r="G253" s="22">
        <v>22.084111704000001</v>
      </c>
      <c r="H253" s="22">
        <v>11.365644473431221</v>
      </c>
      <c r="I253" s="22">
        <v>8.2910794051246395</v>
      </c>
      <c r="J253" s="22">
        <v>16.545423117334252</v>
      </c>
      <c r="K253" s="22">
        <v>22.076406016</v>
      </c>
      <c r="L253" s="22">
        <v>11.364363310936753</v>
      </c>
      <c r="M253" s="22">
        <v>8.2901448149219146</v>
      </c>
      <c r="N253" s="22">
        <v>14.963680432212687</v>
      </c>
      <c r="O253" s="22">
        <v>22.100198051</v>
      </c>
      <c r="P253" s="22">
        <v>11.36267533416027</v>
      </c>
      <c r="Q253" s="22">
        <v>8.2889134593643377</v>
      </c>
      <c r="R253" s="22">
        <v>13.24618009843755</v>
      </c>
      <c r="S253" s="22">
        <v>22.127602688</v>
      </c>
      <c r="T253" s="22">
        <v>11.357670108347019</v>
      </c>
      <c r="U253" s="22">
        <v>8.2852622168188521</v>
      </c>
      <c r="V253" s="22">
        <v>13.068346164391865</v>
      </c>
      <c r="W253" s="22">
        <v>22.161833011999999</v>
      </c>
      <c r="X253" s="22">
        <v>11.351853714819045</v>
      </c>
      <c r="Y253" s="22">
        <v>8.2810192387189634</v>
      </c>
      <c r="Z253" s="22">
        <v>12.984967967499607</v>
      </c>
      <c r="AA253" s="22">
        <v>22.204897067000001</v>
      </c>
      <c r="AB253" s="22">
        <v>11.345228225674152</v>
      </c>
      <c r="AC253" s="22">
        <v>8.2761860366311701</v>
      </c>
      <c r="AD253" s="22">
        <v>12.817034637684298</v>
      </c>
      <c r="AE253" s="22">
        <v>22.253171678000001</v>
      </c>
      <c r="AF253" s="22">
        <v>11.337634287359714</v>
      </c>
      <c r="AG253" s="22">
        <v>8.2706463643574324</v>
      </c>
      <c r="AH253" s="22">
        <v>12.748623966610626</v>
      </c>
      <c r="AI253" s="22">
        <v>22.31344017</v>
      </c>
      <c r="AJ253" s="22">
        <v>11.329095973255615</v>
      </c>
      <c r="AK253" s="22">
        <v>8.2644177830932151</v>
      </c>
      <c r="AL253" s="22">
        <v>12.597804669055822</v>
      </c>
      <c r="AM253" s="22">
        <v>22.381293505999999</v>
      </c>
      <c r="AN253" s="22">
        <v>11.319873772724208</v>
      </c>
      <c r="AO253" s="22">
        <v>8.2576903162016873</v>
      </c>
      <c r="AP253" s="22">
        <v>12.462239748833431</v>
      </c>
      <c r="AQ253" s="22">
        <v>22.458904575999998</v>
      </c>
      <c r="AR253" s="22">
        <v>10.764796489266452</v>
      </c>
      <c r="AS253" s="22">
        <v>7.8527691659855785</v>
      </c>
      <c r="AT253" s="22">
        <v>12.282195018909738</v>
      </c>
      <c r="AU253" s="22">
        <v>22.823259185000001</v>
      </c>
      <c r="AV253" s="22">
        <v>10.70300014332946</v>
      </c>
      <c r="AW253" s="22">
        <v>7.8076895919844862</v>
      </c>
      <c r="AX253" s="22">
        <v>11.468698004242693</v>
      </c>
      <c r="AY253" s="22">
        <v>23.077712859999998</v>
      </c>
      <c r="AZ253" s="22">
        <v>10.338437697392958</v>
      </c>
      <c r="BA253" s="22">
        <v>7.5417463632963306</v>
      </c>
      <c r="BB253" s="22">
        <v>10.525963882409071</v>
      </c>
      <c r="BC253" s="22">
        <v>23.232283299999999</v>
      </c>
      <c r="BD253" s="22">
        <v>10.288792112567069</v>
      </c>
      <c r="BE253" s="22">
        <v>7.505530600356753</v>
      </c>
      <c r="BF253" s="22">
        <v>10.019634461185591</v>
      </c>
      <c r="BG253" s="22">
        <v>23.340099546000001</v>
      </c>
      <c r="BH253" s="22">
        <v>10.226201888114909</v>
      </c>
      <c r="BI253" s="22">
        <v>7.4598719030316234</v>
      </c>
      <c r="BJ253" s="22">
        <v>9.6185039957733292</v>
      </c>
      <c r="BK253" s="25">
        <v>22.090087457999999</v>
      </c>
      <c r="BL253" s="25">
        <v>11.366098415132793</v>
      </c>
      <c r="BM253" s="25">
        <v>8.2914105492759305</v>
      </c>
      <c r="BN253" s="25">
        <v>16.528892584077298</v>
      </c>
      <c r="BO253" s="25">
        <v>22.085276892</v>
      </c>
      <c r="BP253" s="25">
        <v>11.365514835869549</v>
      </c>
      <c r="BQ253" s="25">
        <v>8.2909848363282777</v>
      </c>
      <c r="BR253" s="25">
        <v>15.760835351067389</v>
      </c>
      <c r="BS253" s="25">
        <v>22.100717540000002</v>
      </c>
      <c r="BT253" s="25">
        <v>11.36481644296142</v>
      </c>
      <c r="BU253" s="25">
        <v>8.2904753684251773</v>
      </c>
      <c r="BV253" s="25">
        <v>14.88236044606197</v>
      </c>
      <c r="BW253" s="25">
        <v>22.116530349000001</v>
      </c>
      <c r="BX253" s="25">
        <v>11.363207001172727</v>
      </c>
      <c r="BY253" s="25">
        <v>8.2893013030477878</v>
      </c>
      <c r="BZ253" s="25">
        <v>14.788386575570257</v>
      </c>
      <c r="CA253" s="25">
        <v>22.135725225999998</v>
      </c>
      <c r="CB253" s="25">
        <v>11.361437682067972</v>
      </c>
      <c r="CC253" s="25">
        <v>8.2880106093942221</v>
      </c>
      <c r="CD253" s="25">
        <v>14.731186889211648</v>
      </c>
      <c r="CE253" s="25">
        <v>22.158541036999999</v>
      </c>
      <c r="CF253" s="25">
        <v>11.359508949306607</v>
      </c>
      <c r="CG253" s="25">
        <v>8.2866036256975981</v>
      </c>
      <c r="CH253" s="25">
        <v>14.606055950566759</v>
      </c>
      <c r="CI253" s="25">
        <v>22.183261086999998</v>
      </c>
      <c r="CJ253" s="25">
        <v>11.35744441849115</v>
      </c>
      <c r="CK253" s="25">
        <v>8.285097579211163</v>
      </c>
      <c r="CL253" s="25">
        <v>14.556531465809893</v>
      </c>
      <c r="CM253" s="25">
        <v>22.212560627999999</v>
      </c>
      <c r="CN253" s="25">
        <v>11.355217240325086</v>
      </c>
      <c r="CO253" s="25">
        <v>8.2834728837469189</v>
      </c>
      <c r="CP253" s="25">
        <v>14.443474830575788</v>
      </c>
      <c r="CQ253" s="25">
        <v>22.245182968000002</v>
      </c>
      <c r="CR253" s="25">
        <v>11.352898613278686</v>
      </c>
      <c r="CS253" s="25">
        <v>8.2817814775976668</v>
      </c>
      <c r="CT253" s="25">
        <v>14.336656216860156</v>
      </c>
      <c r="CU253" s="25">
        <v>22.281850513999998</v>
      </c>
      <c r="CV253" s="25">
        <v>11.061719324143001</v>
      </c>
      <c r="CW253" s="25">
        <v>8.0693702401183298</v>
      </c>
      <c r="CX253" s="25">
        <v>14.191069567350308</v>
      </c>
      <c r="CY253" s="25">
        <v>22.417233332999999</v>
      </c>
      <c r="CZ253" s="25">
        <v>11.052108330305545</v>
      </c>
      <c r="DA253" s="25">
        <v>8.0623591539230173</v>
      </c>
      <c r="DB253" s="25">
        <v>13.596867207289293</v>
      </c>
      <c r="DC253" s="25">
        <v>22.562025965</v>
      </c>
      <c r="DD253" s="25">
        <v>10.747766222465497</v>
      </c>
      <c r="DE253" s="25">
        <v>7.840345823458259</v>
      </c>
      <c r="DF253" s="25">
        <v>12.956456836976205</v>
      </c>
      <c r="DG253" s="25">
        <v>22.715816093000001</v>
      </c>
      <c r="DH253" s="25">
        <v>10.734417922209776</v>
      </c>
      <c r="DI253" s="25">
        <v>7.830608424263489</v>
      </c>
      <c r="DJ253" s="25">
        <v>12.433390492923984</v>
      </c>
      <c r="DK253" s="25">
        <v>22.811835295999998</v>
      </c>
      <c r="DL253" s="25">
        <v>10.694464048537711</v>
      </c>
      <c r="DM253" s="25">
        <v>7.8014626296777285</v>
      </c>
      <c r="DN253" s="25">
        <v>12.129228155302695</v>
      </c>
      <c r="DO253" s="27">
        <v>22.083896551999999</v>
      </c>
      <c r="DP253" s="27">
        <v>11.365741856126016</v>
      </c>
      <c r="DQ253" s="27">
        <v>8.2911504444446802</v>
      </c>
      <c r="DR253" s="27">
        <v>16.545992360571503</v>
      </c>
      <c r="DS253" s="27">
        <v>22.073512505</v>
      </c>
      <c r="DT253" s="27">
        <v>11.364780862221345</v>
      </c>
      <c r="DU253" s="27">
        <v>8.2904494127706663</v>
      </c>
      <c r="DV253" s="27">
        <v>14.976421657510233</v>
      </c>
      <c r="DW253" s="27">
        <v>22.092952084</v>
      </c>
      <c r="DX253" s="27">
        <v>11.363667668600929</v>
      </c>
      <c r="DY253" s="27">
        <v>8.2896373535230143</v>
      </c>
      <c r="DZ253" s="27">
        <v>13.273976264653012</v>
      </c>
      <c r="EA253" s="27">
        <v>22.115581576</v>
      </c>
      <c r="EB253" s="27">
        <v>11.359559469453963</v>
      </c>
      <c r="EC253" s="27">
        <v>8.2866404794417274</v>
      </c>
      <c r="ED253" s="27">
        <v>13.122711108888261</v>
      </c>
      <c r="EE253" s="27">
        <v>22.143976908999999</v>
      </c>
      <c r="EF253" s="27">
        <v>11.355137457187395</v>
      </c>
      <c r="EG253" s="27">
        <v>8.2834146830587549</v>
      </c>
      <c r="EH253" s="27">
        <v>13.059366413501088</v>
      </c>
      <c r="EI253" s="27">
        <v>22.178317159999999</v>
      </c>
      <c r="EJ253" s="27">
        <v>11.350449387875077</v>
      </c>
      <c r="EK253" s="27">
        <v>8.2799948017650884</v>
      </c>
      <c r="EL253" s="27">
        <v>12.919548735900717</v>
      </c>
      <c r="EM253" s="27">
        <v>22.215763861999999</v>
      </c>
      <c r="EN253" s="27">
        <v>11.345461063247935</v>
      </c>
      <c r="EO253" s="27">
        <v>8.2763558883995643</v>
      </c>
      <c r="EP253" s="27">
        <v>12.878494163752698</v>
      </c>
      <c r="EQ253" s="27">
        <v>22.261333526000001</v>
      </c>
      <c r="ER253" s="27">
        <v>11.34022550865523</v>
      </c>
      <c r="ES253" s="27">
        <v>8.2725366242162206</v>
      </c>
      <c r="ET253" s="27">
        <v>12.762386018755784</v>
      </c>
      <c r="EU253" s="27">
        <v>22.313029438000001</v>
      </c>
      <c r="EV253" s="27">
        <v>11.334794115288499</v>
      </c>
      <c r="EW253" s="27">
        <v>8.2685744983737912</v>
      </c>
      <c r="EX253" s="27">
        <v>12.660725337247992</v>
      </c>
      <c r="EY253" s="27">
        <v>22.372879653999998</v>
      </c>
      <c r="EZ253" s="27">
        <v>10.793676521949591</v>
      </c>
      <c r="FA253" s="27">
        <v>7.8738367477455258</v>
      </c>
      <c r="FB253" s="27">
        <v>12.515128787186946</v>
      </c>
      <c r="FC253" s="27">
        <v>22.681188464999998</v>
      </c>
      <c r="FD253" s="27">
        <v>10.759636693193602</v>
      </c>
      <c r="FE253" s="27">
        <v>7.8490051665877232</v>
      </c>
      <c r="FF253" s="27">
        <v>11.855524983313096</v>
      </c>
      <c r="FG253" s="27">
        <v>22.873379332999999</v>
      </c>
      <c r="FH253" s="27">
        <v>10.681488797251735</v>
      </c>
      <c r="FI253" s="27">
        <v>7.7919973645126115</v>
      </c>
      <c r="FJ253" s="27">
        <v>11.312283135623897</v>
      </c>
      <c r="FK253" s="27">
        <v>22.956648780000002</v>
      </c>
      <c r="FL253" s="27">
        <v>10.650220226737204</v>
      </c>
      <c r="FM253" s="27">
        <v>7.7691873776590947</v>
      </c>
      <c r="FN253" s="27">
        <v>11.129979039513469</v>
      </c>
      <c r="FO253" s="27">
        <v>22.993982273</v>
      </c>
      <c r="FP253" s="27">
        <v>10.610742604840224</v>
      </c>
      <c r="FQ253" s="27">
        <v>7.7403890021126411</v>
      </c>
      <c r="FR253" s="27">
        <v>11.045129417109564</v>
      </c>
      <c r="FS253" s="28">
        <v>22.084290929000002</v>
      </c>
      <c r="FT253" s="28">
        <v>11.365644460008982</v>
      </c>
      <c r="FU253" s="28">
        <v>8.291079395333302</v>
      </c>
      <c r="FV253" s="28">
        <v>16.54299094219796</v>
      </c>
      <c r="FW253" s="28">
        <v>22.076723575999999</v>
      </c>
      <c r="FX253" s="28">
        <v>11.364363253892234</v>
      </c>
      <c r="FY253" s="28">
        <v>8.2901447733087323</v>
      </c>
      <c r="FZ253" s="28">
        <v>14.963611540776366</v>
      </c>
      <c r="GA253" s="28">
        <v>22.104322478</v>
      </c>
      <c r="GB253" s="28">
        <v>11.362675215333967</v>
      </c>
      <c r="GC253" s="28">
        <v>8.2889133726822024</v>
      </c>
      <c r="GD253" s="28">
        <v>13.254500832125164</v>
      </c>
      <c r="GE253" s="28">
        <v>22.140430054999999</v>
      </c>
      <c r="GF253" s="28">
        <v>11.357438626636615</v>
      </c>
      <c r="GG253" s="28">
        <v>8.2850933541339167</v>
      </c>
      <c r="GH253" s="28">
        <v>13.096276690263709</v>
      </c>
      <c r="GI253" s="28">
        <v>22.189356182000001</v>
      </c>
      <c r="GJ253" s="28">
        <v>11.351381099386389</v>
      </c>
      <c r="GK253" s="28">
        <v>8.2806744723408308</v>
      </c>
      <c r="GL253" s="28">
        <v>13.034934851433158</v>
      </c>
      <c r="GM253" s="28">
        <v>22.255114539000001</v>
      </c>
      <c r="GN253" s="28">
        <v>11.34451214580645</v>
      </c>
      <c r="GO253" s="28">
        <v>8.2756636663373069</v>
      </c>
      <c r="GP253" s="28">
        <v>12.903577988657435</v>
      </c>
      <c r="GQ253" s="28">
        <v>22.333701918999999</v>
      </c>
      <c r="GR253" s="28">
        <v>11.336667989893705</v>
      </c>
      <c r="GS253" s="28">
        <v>8.2699414638092605</v>
      </c>
      <c r="GT253" s="28">
        <v>12.87600525398444</v>
      </c>
      <c r="GU253" s="28">
        <v>22.437179487000002</v>
      </c>
      <c r="GV253" s="28">
        <v>11.327879240277282</v>
      </c>
      <c r="GW253" s="28">
        <v>8.2635301933254919</v>
      </c>
      <c r="GX253" s="28">
        <v>12.771347054923801</v>
      </c>
      <c r="GY253" s="28">
        <v>22.537054615999999</v>
      </c>
      <c r="GZ253" s="28">
        <v>11.318404387787449</v>
      </c>
      <c r="HA253" s="28">
        <v>8.2566184203478414</v>
      </c>
      <c r="HB253" s="28">
        <v>12.693775931528858</v>
      </c>
      <c r="HC253" s="28">
        <v>22.601151008999999</v>
      </c>
      <c r="HD253" s="28">
        <v>10.775046392262515</v>
      </c>
      <c r="HE253" s="28">
        <v>7.8602463275168795</v>
      </c>
      <c r="HF253" s="28">
        <v>12.58711181988731</v>
      </c>
      <c r="HG253" s="28">
        <v>22.884341436</v>
      </c>
      <c r="HH253" s="28">
        <v>10.712052025410618</v>
      </c>
      <c r="HI253" s="28">
        <v>7.8142928139378167</v>
      </c>
      <c r="HJ253" s="28">
        <v>12.044034073747568</v>
      </c>
      <c r="HK253" s="28">
        <v>23.265683451000001</v>
      </c>
      <c r="HL253" s="28">
        <v>10.304177461530871</v>
      </c>
      <c r="HM253" s="28">
        <v>7.5167539982232476</v>
      </c>
      <c r="HN253" s="28">
        <v>9.6715285022666713</v>
      </c>
      <c r="HO253" s="28">
        <v>23.456881423999999</v>
      </c>
      <c r="HP253" s="28">
        <v>10.25417538107906</v>
      </c>
      <c r="HQ253" s="28">
        <v>7.4802781766878716</v>
      </c>
      <c r="HR253" s="28">
        <v>7.7793547911696557</v>
      </c>
      <c r="HS253" s="28">
        <v>23.561201742999998</v>
      </c>
      <c r="HT253" s="28">
        <v>9.8136151857785556</v>
      </c>
      <c r="HU253" s="28">
        <v>7.1588956479177313</v>
      </c>
      <c r="HV253" s="28">
        <v>6.1202914258974417</v>
      </c>
      <c r="HW253" s="29">
        <v>22.078689967999999</v>
      </c>
      <c r="HX253" s="29">
        <v>11.365616874581544</v>
      </c>
      <c r="HY253" s="29">
        <v>8.2910592721480452</v>
      </c>
      <c r="HZ253" s="29">
        <v>16.565382991860957</v>
      </c>
      <c r="IA253" s="29">
        <v>22.06561168</v>
      </c>
      <c r="IB253" s="29">
        <v>11.364564729612356</v>
      </c>
      <c r="IC253" s="29">
        <v>8.2902917470415147</v>
      </c>
      <c r="ID253" s="29">
        <v>15.007148789084248</v>
      </c>
      <c r="IE253" s="29">
        <v>22.087577799000002</v>
      </c>
      <c r="IF253" s="29">
        <v>11.363243546971873</v>
      </c>
      <c r="IG253" s="29">
        <v>8.2893279626994545</v>
      </c>
      <c r="IH253" s="29">
        <v>13.319742750417541</v>
      </c>
      <c r="II253" s="29">
        <v>22.119101909000001</v>
      </c>
      <c r="IJ253" s="29">
        <v>11.356028520549764</v>
      </c>
      <c r="IK253" s="29">
        <v>8.2840647013757689</v>
      </c>
      <c r="IL253" s="29">
        <v>13.169851210227113</v>
      </c>
      <c r="IM253" s="29">
        <v>22.163019046999999</v>
      </c>
      <c r="IN253" s="29">
        <v>11.348097061057649</v>
      </c>
      <c r="IO253" s="29">
        <v>8.2782788121020552</v>
      </c>
      <c r="IP253" s="29">
        <v>13.122536676505435</v>
      </c>
      <c r="IQ253" s="29">
        <v>22.224538253999999</v>
      </c>
      <c r="IR253" s="29">
        <v>11.339377599768815</v>
      </c>
      <c r="IS253" s="29">
        <v>8.2719180864885971</v>
      </c>
      <c r="IT253" s="29">
        <v>12.997063445308321</v>
      </c>
      <c r="IU253" s="29">
        <v>22.298800203999999</v>
      </c>
      <c r="IV253" s="29">
        <v>11.329980997004689</v>
      </c>
      <c r="IW253" s="29">
        <v>8.2650633955964175</v>
      </c>
      <c r="IX253" s="29">
        <v>12.977019094223973</v>
      </c>
      <c r="IY253" s="29">
        <v>22.398902902</v>
      </c>
      <c r="IZ253" s="29">
        <v>11.32004105860363</v>
      </c>
      <c r="JA253" s="29">
        <v>8.2578123489216875</v>
      </c>
      <c r="JB253" s="29">
        <v>12.886089087972803</v>
      </c>
      <c r="JC253" s="29">
        <v>22.493899809999998</v>
      </c>
      <c r="JD253" s="29">
        <v>11.30960122754079</v>
      </c>
      <c r="JE253" s="29">
        <v>8.250196637509946</v>
      </c>
      <c r="JF253" s="29">
        <v>12.819599054083689</v>
      </c>
      <c r="JG253" s="29">
        <v>22.564334300999999</v>
      </c>
      <c r="JH253" s="29">
        <v>10.769582780185644</v>
      </c>
      <c r="JI253" s="29">
        <v>7.8562606985739691</v>
      </c>
      <c r="JJ253" s="29">
        <v>12.633678405817196</v>
      </c>
      <c r="JK253" s="29">
        <v>23.059960009000001</v>
      </c>
      <c r="JL253" s="29">
        <v>10.708100606136846</v>
      </c>
      <c r="JM253" s="29">
        <v>7.8114103085912552</v>
      </c>
      <c r="JN253" s="29">
        <v>10.087954300282997</v>
      </c>
      <c r="JO253" s="29">
        <v>23.354306780000002</v>
      </c>
      <c r="JP253" s="29">
        <v>10.009834967705871</v>
      </c>
      <c r="JQ253" s="29">
        <v>7.3020352469627881</v>
      </c>
      <c r="JR253" s="29">
        <v>7.797273658055861</v>
      </c>
      <c r="JS253" s="29">
        <v>23.477606812000001</v>
      </c>
      <c r="JT253" s="29">
        <v>9.9709571572272875</v>
      </c>
      <c r="JU253" s="29">
        <v>7.2736744254951775</v>
      </c>
      <c r="JV253" s="29">
        <v>6.2654590966131884</v>
      </c>
      <c r="JW253" s="29">
        <v>23.367385773999999</v>
      </c>
      <c r="JX253" s="29">
        <v>9.8252463834395343</v>
      </c>
      <c r="JY253" s="29">
        <v>7.1673804446760059</v>
      </c>
      <c r="JZ253" s="29">
        <v>6.4264276256427273</v>
      </c>
    </row>
    <row r="254" spans="1:286" ht="15" thickBot="1" x14ac:dyDescent="0.35">
      <c r="A254" s="2"/>
      <c r="B254" s="74" t="s">
        <v>742</v>
      </c>
      <c r="C254" s="74" t="s">
        <v>658</v>
      </c>
      <c r="D254" s="74" t="s">
        <v>882</v>
      </c>
      <c r="E254" s="87">
        <v>391010</v>
      </c>
      <c r="F254" s="84">
        <v>389489</v>
      </c>
      <c r="G254" s="22">
        <v>29.465767190000001</v>
      </c>
      <c r="H254" s="22">
        <v>12.48616815563671</v>
      </c>
      <c r="I254" s="22">
        <v>9.1084858307968339</v>
      </c>
      <c r="J254" s="22">
        <v>19.582461424439966</v>
      </c>
      <c r="K254" s="22">
        <v>29.453437090000001</v>
      </c>
      <c r="L254" s="22">
        <v>12.48010227580539</v>
      </c>
      <c r="M254" s="22">
        <v>9.1040608559121274</v>
      </c>
      <c r="N254" s="22">
        <v>19.638823637829795</v>
      </c>
      <c r="O254" s="22">
        <v>29.493956192999999</v>
      </c>
      <c r="P254" s="22">
        <v>12.472123600622744</v>
      </c>
      <c r="Q254" s="22">
        <v>9.0982405234495349</v>
      </c>
      <c r="R254" s="22">
        <v>19.490277729511376</v>
      </c>
      <c r="S254" s="22">
        <v>29.543406508</v>
      </c>
      <c r="T254" s="22">
        <v>12.457429526037849</v>
      </c>
      <c r="U254" s="22">
        <v>9.0875214006181828</v>
      </c>
      <c r="V254" s="22">
        <v>19.37544384015365</v>
      </c>
      <c r="W254" s="22">
        <v>29.607449153000001</v>
      </c>
      <c r="X254" s="22">
        <v>12.438831785158426</v>
      </c>
      <c r="Y254" s="22">
        <v>9.0739546075737856</v>
      </c>
      <c r="Z254" s="22">
        <v>19.252614294559656</v>
      </c>
      <c r="AA254" s="22">
        <v>29.690617817</v>
      </c>
      <c r="AB254" s="22">
        <v>12.416305367613822</v>
      </c>
      <c r="AC254" s="22">
        <v>9.0575218995991609</v>
      </c>
      <c r="AD254" s="22">
        <v>19.042145331620937</v>
      </c>
      <c r="AE254" s="22">
        <v>29.786690611000001</v>
      </c>
      <c r="AF254" s="22">
        <v>12.389030367179325</v>
      </c>
      <c r="AG254" s="22">
        <v>9.037625166518529</v>
      </c>
      <c r="AH254" s="22">
        <v>18.876611595284643</v>
      </c>
      <c r="AI254" s="22">
        <v>29.909040151999999</v>
      </c>
      <c r="AJ254" s="22">
        <v>12.357107416508333</v>
      </c>
      <c r="AK254" s="22">
        <v>9.0143378184514855</v>
      </c>
      <c r="AL254" s="22">
        <v>18.641780928958518</v>
      </c>
      <c r="AM254" s="22">
        <v>30.048445098000002</v>
      </c>
      <c r="AN254" s="22">
        <v>12.321808036189626</v>
      </c>
      <c r="AO254" s="22">
        <v>8.9885874119647919</v>
      </c>
      <c r="AP254" s="22">
        <v>18.417204721766129</v>
      </c>
      <c r="AQ254" s="22">
        <v>30.210170501</v>
      </c>
      <c r="AR254" s="22">
        <v>12.1109512684178</v>
      </c>
      <c r="AS254" s="22">
        <v>8.8347703355296741</v>
      </c>
      <c r="AT254" s="22">
        <v>18.126622455445691</v>
      </c>
      <c r="AU254" s="22">
        <v>31.037943171000002</v>
      </c>
      <c r="AV254" s="22">
        <v>11.858147988644557</v>
      </c>
      <c r="AW254" s="22">
        <v>8.6503538625900518</v>
      </c>
      <c r="AX254" s="22">
        <v>16.782129836833921</v>
      </c>
      <c r="AY254" s="22">
        <v>31.439077082000001</v>
      </c>
      <c r="AZ254" s="22">
        <v>11.282238720989849</v>
      </c>
      <c r="BA254" s="22">
        <v>8.2302360699356729</v>
      </c>
      <c r="BB254" s="22">
        <v>15.830620970566731</v>
      </c>
      <c r="BC254" s="22">
        <v>31.631157791</v>
      </c>
      <c r="BD254" s="22">
        <v>11.050807325897345</v>
      </c>
      <c r="BE254" s="22">
        <v>8.0614100893204768</v>
      </c>
      <c r="BF254" s="22">
        <v>15.574418740153186</v>
      </c>
      <c r="BG254" s="22">
        <v>31.725337637999999</v>
      </c>
      <c r="BH254" s="22">
        <v>10.837930076978397</v>
      </c>
      <c r="BI254" s="22">
        <v>7.9061191000186923</v>
      </c>
      <c r="BJ254" s="22">
        <v>15.665924769720601</v>
      </c>
      <c r="BK254" s="25">
        <v>29.477662066000001</v>
      </c>
      <c r="BL254" s="25">
        <v>12.48851389620037</v>
      </c>
      <c r="BM254" s="25">
        <v>9.1101970158794394</v>
      </c>
      <c r="BN254" s="25">
        <v>19.551768849795408</v>
      </c>
      <c r="BO254" s="25">
        <v>29.47122208</v>
      </c>
      <c r="BP254" s="25">
        <v>12.486046312093547</v>
      </c>
      <c r="BQ254" s="25">
        <v>9.1083969476284636</v>
      </c>
      <c r="BR254" s="25">
        <v>19.594443672979192</v>
      </c>
      <c r="BS254" s="25">
        <v>29.497914011999999</v>
      </c>
      <c r="BT254" s="25">
        <v>12.483179508126621</v>
      </c>
      <c r="BU254" s="25">
        <v>9.1063056540476843</v>
      </c>
      <c r="BV254" s="25">
        <v>19.477111216030561</v>
      </c>
      <c r="BW254" s="25">
        <v>29.526498844999999</v>
      </c>
      <c r="BX254" s="25">
        <v>12.478717804657615</v>
      </c>
      <c r="BY254" s="25">
        <v>9.1030509034851335</v>
      </c>
      <c r="BZ254" s="25">
        <v>19.400160003960579</v>
      </c>
      <c r="CA254" s="25">
        <v>29.562093310999998</v>
      </c>
      <c r="CB254" s="25">
        <v>12.473576673590006</v>
      </c>
      <c r="CC254" s="25">
        <v>9.099300519948736</v>
      </c>
      <c r="CD254" s="25">
        <v>19.316697275246735</v>
      </c>
      <c r="CE254" s="25">
        <v>29.602349997000001</v>
      </c>
      <c r="CF254" s="25">
        <v>12.467787371847111</v>
      </c>
      <c r="CG254" s="25">
        <v>9.0950773049288767</v>
      </c>
      <c r="CH254" s="25">
        <v>19.154473091481826</v>
      </c>
      <c r="CI254" s="25">
        <v>29.646060882</v>
      </c>
      <c r="CJ254" s="25">
        <v>12.461328511523501</v>
      </c>
      <c r="CK254" s="25">
        <v>9.0903656562463198</v>
      </c>
      <c r="CL254" s="25">
        <v>19.035043945504775</v>
      </c>
      <c r="CM254" s="25">
        <v>29.698619618999999</v>
      </c>
      <c r="CN254" s="25">
        <v>12.454155092190431</v>
      </c>
      <c r="CO254" s="25">
        <v>9.0851327467148142</v>
      </c>
      <c r="CP254" s="25">
        <v>18.851948383824418</v>
      </c>
      <c r="CQ254" s="25">
        <v>29.757354959000001</v>
      </c>
      <c r="CR254" s="25">
        <v>12.446518052891626</v>
      </c>
      <c r="CS254" s="25">
        <v>9.0795616328730535</v>
      </c>
      <c r="CT254" s="25">
        <v>18.675585055275327</v>
      </c>
      <c r="CU254" s="25">
        <v>29.82443597</v>
      </c>
      <c r="CV254" s="25">
        <v>12.133575746737026</v>
      </c>
      <c r="CW254" s="25">
        <v>8.8512745774741362</v>
      </c>
      <c r="CX254" s="25">
        <v>18.432255739102999</v>
      </c>
      <c r="CY254" s="25">
        <v>30.076372122999999</v>
      </c>
      <c r="CZ254" s="25">
        <v>12.090898392342709</v>
      </c>
      <c r="DA254" s="25">
        <v>8.8201420416191656</v>
      </c>
      <c r="DB254" s="25">
        <v>17.510561912420997</v>
      </c>
      <c r="DC254" s="25">
        <v>30.351549574</v>
      </c>
      <c r="DD254" s="25">
        <v>11.898791548836872</v>
      </c>
      <c r="DE254" s="25">
        <v>8.6800027738901715</v>
      </c>
      <c r="DF254" s="25">
        <v>16.513293195051403</v>
      </c>
      <c r="DG254" s="25">
        <v>30.650273771000002</v>
      </c>
      <c r="DH254" s="25">
        <v>11.834895044175228</v>
      </c>
      <c r="DI254" s="25">
        <v>8.6333911633389153</v>
      </c>
      <c r="DJ254" s="25">
        <v>15.561107861863286</v>
      </c>
      <c r="DK254" s="25">
        <v>30.831577181</v>
      </c>
      <c r="DL254" s="25">
        <v>11.495089328821496</v>
      </c>
      <c r="DM254" s="25">
        <v>8.3855076249351814</v>
      </c>
      <c r="DN254" s="25">
        <v>15.140292992993901</v>
      </c>
      <c r="DO254" s="27">
        <v>29.465365421000001</v>
      </c>
      <c r="DP254" s="27">
        <v>12.48662672844538</v>
      </c>
      <c r="DQ254" s="27">
        <v>9.1088203532762755</v>
      </c>
      <c r="DR254" s="27">
        <v>19.583977414284274</v>
      </c>
      <c r="DS254" s="27">
        <v>29.447912437999999</v>
      </c>
      <c r="DT254" s="27">
        <v>12.48206671342308</v>
      </c>
      <c r="DU254" s="27">
        <v>9.105493885804341</v>
      </c>
      <c r="DV254" s="27">
        <v>19.660723721506152</v>
      </c>
      <c r="DW254" s="27">
        <v>29.479862161</v>
      </c>
      <c r="DX254" s="27">
        <v>12.476803722784576</v>
      </c>
      <c r="DY254" s="27">
        <v>9.1016546074075659</v>
      </c>
      <c r="DZ254" s="27">
        <v>19.54052062341119</v>
      </c>
      <c r="EA254" s="27">
        <v>29.519653232</v>
      </c>
      <c r="EB254" s="27">
        <v>12.466373775859385</v>
      </c>
      <c r="EC254" s="27">
        <v>9.0940461063366289</v>
      </c>
      <c r="ED254" s="27">
        <v>19.452218759238491</v>
      </c>
      <c r="EE254" s="27">
        <v>29.571684816000001</v>
      </c>
      <c r="EF254" s="27">
        <v>12.4544606258012</v>
      </c>
      <c r="EG254" s="27">
        <v>9.0853556292300759</v>
      </c>
      <c r="EH254" s="27">
        <v>19.358033521093471</v>
      </c>
      <c r="EI254" s="27">
        <v>29.636748774000001</v>
      </c>
      <c r="EJ254" s="27">
        <v>12.441288786026277</v>
      </c>
      <c r="EK254" s="27">
        <v>9.0757469554992767</v>
      </c>
      <c r="EL254" s="27">
        <v>19.188441939253931</v>
      </c>
      <c r="EM254" s="27">
        <v>29.710086361000002</v>
      </c>
      <c r="EN254" s="27">
        <v>12.426669110918544</v>
      </c>
      <c r="EO254" s="27">
        <v>9.0650821060506868</v>
      </c>
      <c r="EP254" s="27">
        <v>19.067208065146954</v>
      </c>
      <c r="EQ254" s="27">
        <v>29.801348628</v>
      </c>
      <c r="ER254" s="27">
        <v>12.410860875917166</v>
      </c>
      <c r="ES254" s="27">
        <v>9.0535502187074144</v>
      </c>
      <c r="ET254" s="27">
        <v>18.889367609032085</v>
      </c>
      <c r="EU254" s="27">
        <v>29.906193256000002</v>
      </c>
      <c r="EV254" s="27">
        <v>12.394105884060199</v>
      </c>
      <c r="EW254" s="27">
        <v>9.0413276854192173</v>
      </c>
      <c r="EX254" s="27">
        <v>18.720455409442508</v>
      </c>
      <c r="EY254" s="27">
        <v>30.029571649000001</v>
      </c>
      <c r="EZ254" s="27">
        <v>12.070743421320294</v>
      </c>
      <c r="FA254" s="27">
        <v>8.8054392708660014</v>
      </c>
      <c r="FB254" s="27">
        <v>18.486811831099388</v>
      </c>
      <c r="FC254" s="27">
        <v>30.661662814</v>
      </c>
      <c r="FD254" s="27">
        <v>11.954665995155519</v>
      </c>
      <c r="FE254" s="27">
        <v>8.720762404567358</v>
      </c>
      <c r="FF254" s="27">
        <v>17.534841691847461</v>
      </c>
      <c r="FG254" s="27">
        <v>31.118262940000001</v>
      </c>
      <c r="FH254" s="27">
        <v>11.687646295768106</v>
      </c>
      <c r="FI254" s="27">
        <v>8.5259752514473739</v>
      </c>
      <c r="FJ254" s="27">
        <v>16.705332515599522</v>
      </c>
      <c r="FK254" s="27">
        <v>31.263840043000002</v>
      </c>
      <c r="FL254" s="27">
        <v>11.545078353976297</v>
      </c>
      <c r="FM254" s="27">
        <v>8.4219739228131498</v>
      </c>
      <c r="FN254" s="27">
        <v>16.457042370975465</v>
      </c>
      <c r="FO254" s="27">
        <v>31.311587741</v>
      </c>
      <c r="FP254" s="27">
        <v>11.408933146903701</v>
      </c>
      <c r="FQ254" s="27">
        <v>8.3226578897360337</v>
      </c>
      <c r="FR254" s="27">
        <v>16.566742148015617</v>
      </c>
      <c r="FS254" s="28">
        <v>29.465558907999998</v>
      </c>
      <c r="FT254" s="28">
        <v>12.486168131358243</v>
      </c>
      <c r="FU254" s="28">
        <v>9.1084858130860304</v>
      </c>
      <c r="FV254" s="28">
        <v>19.582035715938733</v>
      </c>
      <c r="FW254" s="28">
        <v>29.453822895999998</v>
      </c>
      <c r="FX254" s="28">
        <v>12.480102174743816</v>
      </c>
      <c r="FY254" s="28">
        <v>9.1040607821891175</v>
      </c>
      <c r="FZ254" s="28">
        <v>19.648653722385795</v>
      </c>
      <c r="GA254" s="28">
        <v>29.503716484999998</v>
      </c>
      <c r="GB254" s="28">
        <v>12.472123389617236</v>
      </c>
      <c r="GC254" s="28">
        <v>9.0982403695239551</v>
      </c>
      <c r="GD254" s="28">
        <v>19.519152108024109</v>
      </c>
      <c r="GE254" s="28">
        <v>29.573920852000001</v>
      </c>
      <c r="GF254" s="28">
        <v>12.457064553813037</v>
      </c>
      <c r="GG254" s="28">
        <v>9.0872551584615096</v>
      </c>
      <c r="GH254" s="28">
        <v>19.43329481719212</v>
      </c>
      <c r="GI254" s="28">
        <v>29.672538223</v>
      </c>
      <c r="GJ254" s="28">
        <v>12.438084541612499</v>
      </c>
      <c r="GK254" s="28">
        <v>9.0734095038105345</v>
      </c>
      <c r="GL254" s="28">
        <v>19.349699568523373</v>
      </c>
      <c r="GM254" s="28">
        <v>29.808875126</v>
      </c>
      <c r="GN254" s="28">
        <v>12.415171671718957</v>
      </c>
      <c r="GO254" s="28">
        <v>9.0566948842277455</v>
      </c>
      <c r="GP254" s="28">
        <v>19.204920255494084</v>
      </c>
      <c r="GQ254" s="28">
        <v>29.975681785999999</v>
      </c>
      <c r="GR254" s="28">
        <v>12.387498117601725</v>
      </c>
      <c r="GS254" s="28">
        <v>9.036507411784422</v>
      </c>
      <c r="GT254" s="28">
        <v>19.118878027316811</v>
      </c>
      <c r="GU254" s="28">
        <v>30.197915664</v>
      </c>
      <c r="GV254" s="28">
        <v>12.355176221437011</v>
      </c>
      <c r="GW254" s="28">
        <v>9.012929038534029</v>
      </c>
      <c r="GX254" s="28">
        <v>18.985737333676433</v>
      </c>
      <c r="GY254" s="28">
        <v>30.461477752</v>
      </c>
      <c r="GZ254" s="28">
        <v>12.319473922444102</v>
      </c>
      <c r="HA254" s="28">
        <v>8.9868847084841423</v>
      </c>
      <c r="HB254" s="28">
        <v>18.885325501011685</v>
      </c>
      <c r="HC254" s="28">
        <v>30.606505683999998</v>
      </c>
      <c r="HD254" s="28">
        <v>11.980581397788566</v>
      </c>
      <c r="HE254" s="28">
        <v>8.7396673299808398</v>
      </c>
      <c r="HF254" s="28">
        <v>18.743781381142391</v>
      </c>
      <c r="HG254" s="28">
        <v>31.176938069000002</v>
      </c>
      <c r="HH254" s="28">
        <v>11.725880455450225</v>
      </c>
      <c r="HI254" s="28">
        <v>8.5538665386201949</v>
      </c>
      <c r="HJ254" s="28">
        <v>18.03189694520642</v>
      </c>
      <c r="HK254" s="28">
        <v>31.667192973999999</v>
      </c>
      <c r="HL254" s="28">
        <v>10.98038967792427</v>
      </c>
      <c r="HM254" s="28">
        <v>8.0100413955141825</v>
      </c>
      <c r="HN254" s="28">
        <v>13.542699257394137</v>
      </c>
      <c r="HO254" s="28">
        <v>31.904647781999998</v>
      </c>
      <c r="HP254" s="28">
        <v>10.748413968405943</v>
      </c>
      <c r="HQ254" s="28">
        <v>7.8408183451035676</v>
      </c>
      <c r="HR254" s="28">
        <v>9.4615294123217808</v>
      </c>
      <c r="HS254" s="28">
        <v>31.884730867000002</v>
      </c>
      <c r="HT254" s="28">
        <v>9.4987474917791541</v>
      </c>
      <c r="HU254" s="28">
        <v>6.9292040488922524</v>
      </c>
      <c r="HV254" s="28">
        <v>6.2295362272382917</v>
      </c>
      <c r="HW254" s="29">
        <v>29.455130870000001</v>
      </c>
      <c r="HX254" s="29">
        <v>12.4861800055009</v>
      </c>
      <c r="HY254" s="29">
        <v>9.108494475107781</v>
      </c>
      <c r="HZ254" s="29">
        <v>19.62042354797704</v>
      </c>
      <c r="IA254" s="29">
        <v>29.433060566000002</v>
      </c>
      <c r="IB254" s="29">
        <v>12.48128978856691</v>
      </c>
      <c r="IC254" s="29">
        <v>9.1049271299385044</v>
      </c>
      <c r="ID254" s="29">
        <v>19.723830548845502</v>
      </c>
      <c r="IE254" s="29">
        <v>29.472355474</v>
      </c>
      <c r="IF254" s="29">
        <v>12.475542497646153</v>
      </c>
      <c r="IG254" s="29">
        <v>9.1007345612285011</v>
      </c>
      <c r="IH254" s="29">
        <v>19.631939978847143</v>
      </c>
      <c r="II254" s="29">
        <v>29.533695638000001</v>
      </c>
      <c r="IJ254" s="29">
        <v>12.460340501807575</v>
      </c>
      <c r="IK254" s="29">
        <v>9.0896449169141231</v>
      </c>
      <c r="IL254" s="29">
        <v>19.573443401470328</v>
      </c>
      <c r="IM254" s="29">
        <v>29.622334394999999</v>
      </c>
      <c r="IN254" s="29">
        <v>12.443068043115545</v>
      </c>
      <c r="IO254" s="29">
        <v>9.0770448987741812</v>
      </c>
      <c r="IP254" s="29">
        <v>19.520991204756786</v>
      </c>
      <c r="IQ254" s="29">
        <v>29.749078469000001</v>
      </c>
      <c r="IR254" s="29">
        <v>12.423737065982108</v>
      </c>
      <c r="IS254" s="29">
        <v>9.0629432200909683</v>
      </c>
      <c r="IT254" s="29">
        <v>19.401960046144872</v>
      </c>
      <c r="IU254" s="29">
        <v>29.906053832000001</v>
      </c>
      <c r="IV254" s="29">
        <v>12.402215946196133</v>
      </c>
      <c r="IW254" s="29">
        <v>9.047243862834998</v>
      </c>
      <c r="IX254" s="29">
        <v>19.340155769311785</v>
      </c>
      <c r="IY254" s="29">
        <v>30.120890465999999</v>
      </c>
      <c r="IZ254" s="29">
        <v>12.379102744828446</v>
      </c>
      <c r="JA254" s="29">
        <v>9.0303831042309355</v>
      </c>
      <c r="JB254" s="29">
        <v>19.229924180891658</v>
      </c>
      <c r="JC254" s="29">
        <v>30.378443153999999</v>
      </c>
      <c r="JD254" s="29">
        <v>12.354532857739651</v>
      </c>
      <c r="JE254" s="29">
        <v>9.0124597136740388</v>
      </c>
      <c r="JF254" s="29">
        <v>19.147315120317671</v>
      </c>
      <c r="JG254" s="29">
        <v>30.558983233999999</v>
      </c>
      <c r="JH254" s="29">
        <v>12.031518611498328</v>
      </c>
      <c r="JI254" s="29">
        <v>8.776825318208493</v>
      </c>
      <c r="JJ254" s="29">
        <v>18.829627418746178</v>
      </c>
      <c r="JK254" s="29">
        <v>31.241572384000001</v>
      </c>
      <c r="JL254" s="29">
        <v>11.86981617060809</v>
      </c>
      <c r="JM254" s="29">
        <v>8.6588656388821263</v>
      </c>
      <c r="JN254" s="29">
        <v>14.591288765590333</v>
      </c>
      <c r="JO254" s="29">
        <v>31.689365501000001</v>
      </c>
      <c r="JP254" s="29">
        <v>10.526056769216682</v>
      </c>
      <c r="JQ254" s="29">
        <v>7.6786118640642478</v>
      </c>
      <c r="JR254" s="29">
        <v>10.20825200728941</v>
      </c>
      <c r="JS254" s="29">
        <v>31.649106498000002</v>
      </c>
      <c r="JT254" s="29">
        <v>10.368047508078485</v>
      </c>
      <c r="JU254" s="29">
        <v>7.5633463079486809</v>
      </c>
      <c r="JV254" s="29">
        <v>6.738152022150274</v>
      </c>
      <c r="JW254" s="29">
        <v>31.528742162</v>
      </c>
      <c r="JX254" s="29">
        <v>9.8407450460292765</v>
      </c>
      <c r="JY254" s="29">
        <v>7.1786865032550145</v>
      </c>
      <c r="JZ254" s="29">
        <v>6.6692044280764762</v>
      </c>
    </row>
    <row r="255" spans="1:286" ht="15" thickBot="1" x14ac:dyDescent="0.35">
      <c r="A255" s="2"/>
      <c r="B255" s="74" t="s">
        <v>743</v>
      </c>
      <c r="C255" s="74" t="s">
        <v>598</v>
      </c>
      <c r="D255" s="74" t="s">
        <v>876</v>
      </c>
      <c r="E255" s="87">
        <v>388606</v>
      </c>
      <c r="F255" s="84">
        <v>397346</v>
      </c>
      <c r="G255" s="22">
        <v>25.942723163</v>
      </c>
      <c r="H255" s="22">
        <v>11.771698257697929</v>
      </c>
      <c r="I255" s="22">
        <v>8.5872899874613093</v>
      </c>
      <c r="J255" s="22">
        <v>5.854052379146923</v>
      </c>
      <c r="K255" s="22">
        <v>25.871426302</v>
      </c>
      <c r="L255" s="22">
        <v>11.763878237933769</v>
      </c>
      <c r="M255" s="22">
        <v>8.5815853919176206</v>
      </c>
      <c r="N255" s="22">
        <v>5.7548025263715843</v>
      </c>
      <c r="O255" s="22">
        <v>25.954509617999999</v>
      </c>
      <c r="P255" s="22">
        <v>11.75356324084972</v>
      </c>
      <c r="Q255" s="22">
        <v>8.5740607451554069</v>
      </c>
      <c r="R255" s="22">
        <v>5.2002685891156322</v>
      </c>
      <c r="S255" s="22">
        <v>26.036162912999998</v>
      </c>
      <c r="T255" s="22">
        <v>11.728819707871439</v>
      </c>
      <c r="U255" s="22">
        <v>8.5560106823397142</v>
      </c>
      <c r="V255" s="22">
        <v>4.9398429491062998</v>
      </c>
      <c r="W255" s="22">
        <v>26.132727670999998</v>
      </c>
      <c r="X255" s="22">
        <v>11.698977123693266</v>
      </c>
      <c r="Y255" s="22">
        <v>8.53424093266527</v>
      </c>
      <c r="Z255" s="22">
        <v>4.5863922657289322</v>
      </c>
      <c r="AA255" s="22">
        <v>26.245986350999999</v>
      </c>
      <c r="AB255" s="22">
        <v>11.663999266426291</v>
      </c>
      <c r="AC255" s="22">
        <v>8.5087250727684083</v>
      </c>
      <c r="AD255" s="22">
        <v>4.3576065053004314</v>
      </c>
      <c r="AE255" s="22">
        <v>26.369392080000001</v>
      </c>
      <c r="AF255" s="22">
        <v>11.622798612287006</v>
      </c>
      <c r="AG255" s="22">
        <v>8.4786697691901178</v>
      </c>
      <c r="AH255" s="22">
        <v>4.0844179056029155</v>
      </c>
      <c r="AI255" s="22">
        <v>26.512963970999998</v>
      </c>
      <c r="AJ255" s="22">
        <v>11.575511579792282</v>
      </c>
      <c r="AK255" s="22">
        <v>8.444174537339169</v>
      </c>
      <c r="AL255" s="22">
        <v>3.713301324494644</v>
      </c>
      <c r="AM255" s="22">
        <v>26.670156382000002</v>
      </c>
      <c r="AN255" s="22">
        <v>11.523797494565297</v>
      </c>
      <c r="AO255" s="22">
        <v>8.4064498321557011</v>
      </c>
      <c r="AP255" s="22">
        <v>3.3916765051811986</v>
      </c>
      <c r="AQ255" s="22">
        <v>26.844856581999998</v>
      </c>
      <c r="AR255" s="22">
        <v>11.04123718403892</v>
      </c>
      <c r="AS255" s="22">
        <v>8.0544288040751049</v>
      </c>
      <c r="AT255" s="22">
        <v>2.9583140442778664</v>
      </c>
      <c r="AU255" s="22">
        <v>27.698615955000001</v>
      </c>
      <c r="AV255" s="22">
        <v>10.681211339178319</v>
      </c>
      <c r="AW255" s="22">
        <v>7.7917949627109655</v>
      </c>
      <c r="AX255" s="22">
        <v>1.0531431470471482</v>
      </c>
      <c r="AY255" s="22">
        <v>28.423172942000001</v>
      </c>
      <c r="AZ255" s="22">
        <v>9.6889282718513332</v>
      </c>
      <c r="BA255" s="22">
        <v>7.0679382801620205</v>
      </c>
      <c r="BB255" s="22">
        <v>-1.8000775479248752</v>
      </c>
      <c r="BC255" s="22">
        <v>28.839209809</v>
      </c>
      <c r="BD255" s="22">
        <v>9.416045855280414</v>
      </c>
      <c r="BE255" s="22">
        <v>6.8688743564803794</v>
      </c>
      <c r="BF255" s="22">
        <v>-3.8176170929825055</v>
      </c>
      <c r="BG255" s="22">
        <v>29.085006599</v>
      </c>
      <c r="BH255" s="22">
        <v>9.0155741745109843</v>
      </c>
      <c r="BI255" s="22">
        <v>6.5767358409281087</v>
      </c>
      <c r="BJ255" s="22">
        <v>-5.3979563383867593</v>
      </c>
      <c r="BK255" s="25">
        <v>25.973487853999998</v>
      </c>
      <c r="BL255" s="25">
        <v>11.774380087009913</v>
      </c>
      <c r="BM255" s="25">
        <v>8.5892463446066181</v>
      </c>
      <c r="BN255" s="25">
        <v>5.7931689543830558</v>
      </c>
      <c r="BO255" s="25">
        <v>25.927930817</v>
      </c>
      <c r="BP255" s="25">
        <v>11.770947994740123</v>
      </c>
      <c r="BQ255" s="25">
        <v>8.5867426810791283</v>
      </c>
      <c r="BR255" s="25">
        <v>5.8325607998760116</v>
      </c>
      <c r="BS255" s="25">
        <v>25.989981694000001</v>
      </c>
      <c r="BT255" s="25">
        <v>11.767020534564139</v>
      </c>
      <c r="BU255" s="25">
        <v>8.5838776535608332</v>
      </c>
      <c r="BV255" s="25">
        <v>5.5274866172416601</v>
      </c>
      <c r="BW255" s="25">
        <v>26.047415444000002</v>
      </c>
      <c r="BX255" s="25">
        <v>11.759410172263712</v>
      </c>
      <c r="BY255" s="25">
        <v>8.5783260002179809</v>
      </c>
      <c r="BZ255" s="25">
        <v>5.3552073220495373</v>
      </c>
      <c r="CA255" s="25">
        <v>26.116799616999998</v>
      </c>
      <c r="CB255" s="25">
        <v>11.750940678228673</v>
      </c>
      <c r="CC255" s="25">
        <v>8.5721476222359936</v>
      </c>
      <c r="CD255" s="25">
        <v>5.0848832997051989</v>
      </c>
      <c r="CE255" s="25">
        <v>26.198964089</v>
      </c>
      <c r="CF255" s="25">
        <v>11.741624750589054</v>
      </c>
      <c r="CG255" s="25">
        <v>8.5653517827239423</v>
      </c>
      <c r="CH255" s="25">
        <v>4.9301285744127767</v>
      </c>
      <c r="CI255" s="25">
        <v>26.29097982</v>
      </c>
      <c r="CJ255" s="25">
        <v>11.731467511409864</v>
      </c>
      <c r="CK255" s="25">
        <v>8.5579422181569367</v>
      </c>
      <c r="CL255" s="25">
        <v>4.7091994383364195</v>
      </c>
      <c r="CM255" s="25">
        <v>26.395598288000002</v>
      </c>
      <c r="CN255" s="25">
        <v>11.72037963765675</v>
      </c>
      <c r="CO255" s="25">
        <v>8.5498537686250202</v>
      </c>
      <c r="CP255" s="25">
        <v>4.385319945576672</v>
      </c>
      <c r="CQ255" s="25">
        <v>26.512256182999998</v>
      </c>
      <c r="CR255" s="25">
        <v>11.708711422361059</v>
      </c>
      <c r="CS255" s="25">
        <v>8.5413419680176013</v>
      </c>
      <c r="CT255" s="25">
        <v>4.0724837294718874</v>
      </c>
      <c r="CU255" s="25">
        <v>26.643087463000001</v>
      </c>
      <c r="CV255" s="25">
        <v>11.393175499268313</v>
      </c>
      <c r="CW255" s="25">
        <v>8.3111629051719493</v>
      </c>
      <c r="CX255" s="25">
        <v>3.6537772901732879</v>
      </c>
      <c r="CY255" s="25">
        <v>27.011236740000001</v>
      </c>
      <c r="CZ255" s="25">
        <v>11.335962730997519</v>
      </c>
      <c r="DA255" s="25">
        <v>8.2694269872634631</v>
      </c>
      <c r="DB255" s="25">
        <v>2.1208927479850814</v>
      </c>
      <c r="DC255" s="25">
        <v>27.321772254999999</v>
      </c>
      <c r="DD255" s="25">
        <v>10.890201664420326</v>
      </c>
      <c r="DE255" s="25">
        <v>7.9442504953061359</v>
      </c>
      <c r="DF255" s="25">
        <v>0.63428663854257294</v>
      </c>
      <c r="DG255" s="25">
        <v>27.630166469999999</v>
      </c>
      <c r="DH255" s="25">
        <v>10.833484512946757</v>
      </c>
      <c r="DI255" s="25">
        <v>7.9028761229510005</v>
      </c>
      <c r="DJ255" s="25">
        <v>-0.53765593211769769</v>
      </c>
      <c r="DK255" s="25">
        <v>27.824765458000002</v>
      </c>
      <c r="DL255" s="25">
        <v>10.803050135907181</v>
      </c>
      <c r="DM255" s="25">
        <v>7.8806746686234002</v>
      </c>
      <c r="DN255" s="25">
        <v>-1.0810777460816432</v>
      </c>
      <c r="DO255" s="27">
        <v>25.942323480999999</v>
      </c>
      <c r="DP255" s="27">
        <v>11.772294247598669</v>
      </c>
      <c r="DQ255" s="27">
        <v>8.5877247537962269</v>
      </c>
      <c r="DR255" s="27">
        <v>5.8551464238110835</v>
      </c>
      <c r="DS255" s="27">
        <v>25.866054526999999</v>
      </c>
      <c r="DT255" s="27">
        <v>11.766430939176521</v>
      </c>
      <c r="DU255" s="27">
        <v>8.5834475519342117</v>
      </c>
      <c r="DV255" s="27">
        <v>5.7879938785186145</v>
      </c>
      <c r="DW255" s="27">
        <v>25.94106485</v>
      </c>
      <c r="DX255" s="27">
        <v>11.759647451118598</v>
      </c>
      <c r="DY255" s="27">
        <v>8.5784990918391042</v>
      </c>
      <c r="DZ255" s="27">
        <v>5.27040769937995</v>
      </c>
      <c r="EA255" s="27">
        <v>26.013868367000001</v>
      </c>
      <c r="EB255" s="27">
        <v>11.740454858465446</v>
      </c>
      <c r="EC255" s="27">
        <v>8.5644983627075995</v>
      </c>
      <c r="ED255" s="27">
        <v>5.0453840719179404</v>
      </c>
      <c r="EE255" s="27">
        <v>26.099624907999999</v>
      </c>
      <c r="EF255" s="27">
        <v>11.719326648705001</v>
      </c>
      <c r="EG255" s="27">
        <v>8.5490856278449634</v>
      </c>
      <c r="EH255" s="27">
        <v>4.7317284927959378</v>
      </c>
      <c r="EI255" s="27">
        <v>26.196728412999999</v>
      </c>
      <c r="EJ255" s="27">
        <v>11.696558637351382</v>
      </c>
      <c r="EK255" s="27">
        <v>8.5324766805502534</v>
      </c>
      <c r="EL255" s="27">
        <v>4.5539892383944505</v>
      </c>
      <c r="EM255" s="27">
        <v>26.30008969</v>
      </c>
      <c r="EN255" s="27">
        <v>11.671892393777009</v>
      </c>
      <c r="EO255" s="27">
        <v>8.5144829992786502</v>
      </c>
      <c r="EP255" s="27">
        <v>4.3281451677108791</v>
      </c>
      <c r="EQ255" s="27">
        <v>26.416457361999999</v>
      </c>
      <c r="ER255" s="27">
        <v>11.645675538013569</v>
      </c>
      <c r="ES255" s="27">
        <v>8.4953581680035288</v>
      </c>
      <c r="ET255" s="27">
        <v>4.0140798191514762</v>
      </c>
      <c r="EU255" s="27">
        <v>26.543756438999999</v>
      </c>
      <c r="EV255" s="27">
        <v>11.618218968028026</v>
      </c>
      <c r="EW255" s="27">
        <v>8.4753289824633136</v>
      </c>
      <c r="EX255" s="27">
        <v>3.7482482352869866</v>
      </c>
      <c r="EY255" s="27">
        <v>26.685606164999999</v>
      </c>
      <c r="EZ255" s="27">
        <v>11.2882719011658</v>
      </c>
      <c r="FA255" s="27">
        <v>8.2346371908770486</v>
      </c>
      <c r="FB255" s="27">
        <v>3.3774408386575487</v>
      </c>
      <c r="FC255" s="27">
        <v>27.352249857</v>
      </c>
      <c r="FD255" s="27">
        <v>11.107298389383065</v>
      </c>
      <c r="FE255" s="27">
        <v>8.1026195336361866</v>
      </c>
      <c r="FF255" s="27">
        <v>1.8049138378805836</v>
      </c>
      <c r="FG255" s="27">
        <v>28.002831156999999</v>
      </c>
      <c r="FH255" s="27">
        <v>10.552085626378357</v>
      </c>
      <c r="FI255" s="27">
        <v>7.6975995529767918</v>
      </c>
      <c r="FJ255" s="27">
        <v>0.52285940479582393</v>
      </c>
      <c r="FK255" s="27">
        <v>28.407539706000001</v>
      </c>
      <c r="FL255" s="27">
        <v>10.395219238500649</v>
      </c>
      <c r="FM255" s="27">
        <v>7.5831677069930938</v>
      </c>
      <c r="FN255" s="27">
        <v>-0.15078942739047818</v>
      </c>
      <c r="FO255" s="27">
        <v>28.642741454999999</v>
      </c>
      <c r="FP255" s="27">
        <v>10.305439376650012</v>
      </c>
      <c r="FQ255" s="27">
        <v>7.5176745477336402</v>
      </c>
      <c r="FR255" s="27">
        <v>-0.40802036047671209</v>
      </c>
      <c r="FS255" s="28">
        <v>25.943506963000001</v>
      </c>
      <c r="FT255" s="28">
        <v>11.771698233814234</v>
      </c>
      <c r="FU255" s="28">
        <v>8.5872899700384853</v>
      </c>
      <c r="FV255" s="28">
        <v>5.8442752233270028</v>
      </c>
      <c r="FW255" s="28">
        <v>25.867167531</v>
      </c>
      <c r="FX255" s="28">
        <v>11.76387813628004</v>
      </c>
      <c r="FY255" s="28">
        <v>8.5815853177626398</v>
      </c>
      <c r="FZ255" s="28">
        <v>5.7597317545408782</v>
      </c>
      <c r="GA255" s="28">
        <v>25.952060855999999</v>
      </c>
      <c r="GB255" s="28">
        <v>11.753563028857281</v>
      </c>
      <c r="GC255" s="28">
        <v>8.5740605905098715</v>
      </c>
      <c r="GD255" s="28">
        <v>5.2274313238208521</v>
      </c>
      <c r="GE255" s="28">
        <v>26.044667468</v>
      </c>
      <c r="GF255" s="28">
        <v>11.728032171155341</v>
      </c>
      <c r="GG255" s="28">
        <v>8.5554361852698051</v>
      </c>
      <c r="GH255" s="28">
        <v>4.9945369793583971</v>
      </c>
      <c r="GI255" s="28">
        <v>26.163507494000001</v>
      </c>
      <c r="GJ255" s="28">
        <v>11.697386356109391</v>
      </c>
      <c r="GK255" s="28">
        <v>8.5330804898603017</v>
      </c>
      <c r="GL255" s="28">
        <v>4.6731286693369256</v>
      </c>
      <c r="GM255" s="28">
        <v>26.314257421000001</v>
      </c>
      <c r="GN255" s="28">
        <v>11.661601473231004</v>
      </c>
      <c r="GO255" s="28">
        <v>8.5069759160157332</v>
      </c>
      <c r="GP255" s="28">
        <v>4.4909252347584321</v>
      </c>
      <c r="GQ255" s="28">
        <v>26.489357161000001</v>
      </c>
      <c r="GR255" s="28">
        <v>11.619582801060385</v>
      </c>
      <c r="GS255" s="28">
        <v>8.4763238796724458</v>
      </c>
      <c r="GT255" s="28">
        <v>4.2679586162475189</v>
      </c>
      <c r="GU255" s="28">
        <v>26.708985319</v>
      </c>
      <c r="GV255" s="28">
        <v>11.571477396424063</v>
      </c>
      <c r="GW255" s="28">
        <v>8.4412316567379904</v>
      </c>
      <c r="GX255" s="28">
        <v>3.9429392541264328</v>
      </c>
      <c r="GY255" s="28">
        <v>26.961955032999999</v>
      </c>
      <c r="GZ255" s="28">
        <v>11.518941328472875</v>
      </c>
      <c r="HA255" s="28">
        <v>8.4029073266012748</v>
      </c>
      <c r="HB255" s="28">
        <v>3.6775867154434394</v>
      </c>
      <c r="HC255" s="28">
        <v>27.254848846999998</v>
      </c>
      <c r="HD255" s="28">
        <v>11.168794870835503</v>
      </c>
      <c r="HE255" s="28">
        <v>8.1474803606706629</v>
      </c>
      <c r="HF255" s="28">
        <v>3.3285521195252592</v>
      </c>
      <c r="HG255" s="28">
        <v>28.623031229999999</v>
      </c>
      <c r="HH255" s="28">
        <v>10.804765341943241</v>
      </c>
      <c r="HI255" s="28">
        <v>7.8819258875467408</v>
      </c>
      <c r="HJ255" s="28">
        <v>1.7798376113594081</v>
      </c>
      <c r="HK255" s="28">
        <v>29.918179031000001</v>
      </c>
      <c r="HL255" s="28">
        <v>9.3743890496895652</v>
      </c>
      <c r="HM255" s="28">
        <v>6.8384862967689442</v>
      </c>
      <c r="HN255" s="28">
        <v>-4.6851221694061245</v>
      </c>
      <c r="HO255" s="28">
        <v>30.635772168999999</v>
      </c>
      <c r="HP255" s="28">
        <v>9.1001476339490388</v>
      </c>
      <c r="HQ255" s="28">
        <v>6.6384310021137463</v>
      </c>
      <c r="HR255" s="28">
        <v>-10.601658409944555</v>
      </c>
      <c r="HS255" s="28">
        <v>31.00724271</v>
      </c>
      <c r="HT255" s="28">
        <v>7.7410397055681424</v>
      </c>
      <c r="HU255" s="28">
        <v>5.6469806905469815</v>
      </c>
      <c r="HV255" s="28">
        <v>-15.378969430928251</v>
      </c>
      <c r="HW255" s="29">
        <v>25.920525523000002</v>
      </c>
      <c r="HX255" s="29">
        <v>11.771657145376343</v>
      </c>
      <c r="HY255" s="29">
        <v>8.5872599965950975</v>
      </c>
      <c r="HZ255" s="29">
        <v>5.9103992568305479</v>
      </c>
      <c r="IA255" s="29">
        <v>25.821423412999998</v>
      </c>
      <c r="IB255" s="29">
        <v>11.765314641465686</v>
      </c>
      <c r="IC255" s="29">
        <v>8.5826332282958173</v>
      </c>
      <c r="ID255" s="29">
        <v>5.8892370815652004</v>
      </c>
      <c r="IE255" s="29">
        <v>25.882979874</v>
      </c>
      <c r="IF255" s="29">
        <v>11.757632821428626</v>
      </c>
      <c r="IG255" s="29">
        <v>8.577029447528961</v>
      </c>
      <c r="IH255" s="29">
        <v>5.4211756208609554</v>
      </c>
      <c r="II255" s="29">
        <v>25.956087795999998</v>
      </c>
      <c r="IJ255" s="29">
        <v>11.726151517924084</v>
      </c>
      <c r="IK255" s="29">
        <v>8.5540642749210072</v>
      </c>
      <c r="IL255" s="29">
        <v>5.2380258430686997</v>
      </c>
      <c r="IM255" s="29">
        <v>26.054336774999999</v>
      </c>
      <c r="IN255" s="29">
        <v>11.691296620614828</v>
      </c>
      <c r="IO255" s="29">
        <v>8.5286381126013922</v>
      </c>
      <c r="IP255" s="29">
        <v>4.9661157234658546</v>
      </c>
      <c r="IQ255" s="29">
        <v>26.187616288000001</v>
      </c>
      <c r="IR255" s="29">
        <v>11.652881406204363</v>
      </c>
      <c r="IS255" s="29">
        <v>8.5006147485249777</v>
      </c>
      <c r="IT255" s="29">
        <v>4.8059437799798488</v>
      </c>
      <c r="IU255" s="29">
        <v>26.346480642</v>
      </c>
      <c r="IV255" s="29">
        <v>11.611059780414626</v>
      </c>
      <c r="IW255" s="29">
        <v>8.4701064547731626</v>
      </c>
      <c r="IX255" s="29">
        <v>4.6090142114800585</v>
      </c>
      <c r="IY255" s="29">
        <v>26.553546565000001</v>
      </c>
      <c r="IZ255" s="29">
        <v>11.566632617325931</v>
      </c>
      <c r="JA255" s="29">
        <v>8.4376974578373662</v>
      </c>
      <c r="JB255" s="29">
        <v>4.3184673228657502</v>
      </c>
      <c r="JC255" s="29">
        <v>26.797082805999999</v>
      </c>
      <c r="JD255" s="29">
        <v>11.519812712541505</v>
      </c>
      <c r="JE255" s="29">
        <v>8.4035429891474909</v>
      </c>
      <c r="JF255" s="29">
        <v>4.0782180591107604</v>
      </c>
      <c r="JG255" s="29">
        <v>27.097826183999999</v>
      </c>
      <c r="JH255" s="29">
        <v>11.179689006622391</v>
      </c>
      <c r="JI255" s="29">
        <v>8.1554274810535361</v>
      </c>
      <c r="JJ255" s="29">
        <v>3.5272245227641648</v>
      </c>
      <c r="JK255" s="29">
        <v>28.831431247000001</v>
      </c>
      <c r="JL255" s="29">
        <v>10.89061851861323</v>
      </c>
      <c r="JM255" s="29">
        <v>7.9445545846362045</v>
      </c>
      <c r="JN255" s="29">
        <v>-3.470843586091398</v>
      </c>
      <c r="JO255" s="29">
        <v>30.099888976000003</v>
      </c>
      <c r="JP255" s="29">
        <v>8.6866251775377865</v>
      </c>
      <c r="JQ255" s="29">
        <v>6.3367721274302564</v>
      </c>
      <c r="JR255" s="29">
        <v>-10.011429190833866</v>
      </c>
      <c r="JS255" s="29">
        <v>30.769439712</v>
      </c>
      <c r="JT255" s="29">
        <v>8.5676647752152011</v>
      </c>
      <c r="JU255" s="29">
        <v>6.2499921701627423</v>
      </c>
      <c r="JV255" s="29">
        <v>-14.916672460704433</v>
      </c>
      <c r="JW255" s="29">
        <v>30.995192883999998</v>
      </c>
      <c r="JX255" s="29">
        <v>8.0145517005093794</v>
      </c>
      <c r="JY255" s="29">
        <v>5.8465038828844627</v>
      </c>
      <c r="JZ255" s="29">
        <v>-14.911105431188687</v>
      </c>
    </row>
    <row r="256" spans="1:286" ht="15" thickBot="1" x14ac:dyDescent="0.35">
      <c r="A256" s="2"/>
      <c r="B256" s="74" t="s">
        <v>744</v>
      </c>
      <c r="C256" s="74" t="s">
        <v>745</v>
      </c>
      <c r="D256" s="74" t="s">
        <v>877</v>
      </c>
      <c r="E256" s="87">
        <v>341294</v>
      </c>
      <c r="F256" s="84">
        <v>408158</v>
      </c>
      <c r="G256" s="22">
        <v>29.442727904368422</v>
      </c>
      <c r="H256" s="22">
        <v>14.433124677652444</v>
      </c>
      <c r="I256" s="22">
        <v>10.373370888594046</v>
      </c>
      <c r="J256" s="22">
        <v>13.849077065711137</v>
      </c>
      <c r="K256" s="22">
        <v>29.412787816368422</v>
      </c>
      <c r="L256" s="22">
        <v>14.422173864976552</v>
      </c>
      <c r="M256" s="22">
        <v>10.365500323906524</v>
      </c>
      <c r="N256" s="22">
        <v>13.908318150708364</v>
      </c>
      <c r="O256" s="22">
        <v>29.48358210636842</v>
      </c>
      <c r="P256" s="22">
        <v>14.408150230576364</v>
      </c>
      <c r="Q256" s="22">
        <v>10.355421261743052</v>
      </c>
      <c r="R256" s="22">
        <v>13.583151773285698</v>
      </c>
      <c r="S256" s="22">
        <v>29.562899907368422</v>
      </c>
      <c r="T256" s="22">
        <v>14.375499558460257</v>
      </c>
      <c r="U256" s="22">
        <v>10.331954580813823</v>
      </c>
      <c r="V256" s="22">
        <v>13.339735389849288</v>
      </c>
      <c r="W256" s="22">
        <v>29.659630765368419</v>
      </c>
      <c r="X256" s="22">
        <v>14.336969453436801</v>
      </c>
      <c r="Y256" s="22">
        <v>10.304262235690272</v>
      </c>
      <c r="Z256" s="22">
        <v>13.053571123184266</v>
      </c>
      <c r="AA256" s="22">
        <v>29.779609351368421</v>
      </c>
      <c r="AB256" s="22">
        <v>14.292826713852653</v>
      </c>
      <c r="AC256" s="22">
        <v>10.272535979597301</v>
      </c>
      <c r="AD256" s="22">
        <v>12.740398389517699</v>
      </c>
      <c r="AE256" s="22">
        <v>29.913723565368421</v>
      </c>
      <c r="AF256" s="22">
        <v>14.242104123728092</v>
      </c>
      <c r="AG256" s="22">
        <v>10.236080655366166</v>
      </c>
      <c r="AH256" s="22">
        <v>12.414206450177591</v>
      </c>
      <c r="AI256" s="22">
        <v>30.079758214368422</v>
      </c>
      <c r="AJ256" s="22">
        <v>14.185232736560859</v>
      </c>
      <c r="AK256" s="22">
        <v>10.195206069632976</v>
      </c>
      <c r="AL256" s="22">
        <v>12.045246216358567</v>
      </c>
      <c r="AM256" s="22">
        <v>30.264823967368422</v>
      </c>
      <c r="AN256" s="22">
        <v>14.123920812253214</v>
      </c>
      <c r="AO256" s="22">
        <v>10.151139982424473</v>
      </c>
      <c r="AP256" s="22">
        <v>11.665488117971309</v>
      </c>
      <c r="AQ256" s="22">
        <v>30.475092521368421</v>
      </c>
      <c r="AR256" s="22">
        <v>13.512988529987632</v>
      </c>
      <c r="AS256" s="22">
        <v>9.7120509221346616</v>
      </c>
      <c r="AT256" s="22">
        <v>11.234716812741809</v>
      </c>
      <c r="AU256" s="22">
        <v>31.538469262368423</v>
      </c>
      <c r="AV256" s="22">
        <v>13.109823377003359</v>
      </c>
      <c r="AW256" s="22">
        <v>9.422288188515509</v>
      </c>
      <c r="AX256" s="22">
        <v>8.7967346785878249</v>
      </c>
      <c r="AY256" s="22">
        <v>32.464043298368424</v>
      </c>
      <c r="AZ256" s="22">
        <v>12.152244636435103</v>
      </c>
      <c r="BA256" s="22">
        <v>8.7340574933059294</v>
      </c>
      <c r="BB256" s="22">
        <v>6.05803972605257</v>
      </c>
      <c r="BC256" s="22">
        <v>32.95495600636842</v>
      </c>
      <c r="BD256" s="22">
        <v>11.847539302836161</v>
      </c>
      <c r="BE256" s="22">
        <v>8.5150597705156112</v>
      </c>
      <c r="BF256" s="22">
        <v>4.8879631389541238</v>
      </c>
      <c r="BG256" s="22">
        <v>33.22377027836842</v>
      </c>
      <c r="BH256" s="22">
        <v>11.428135307676994</v>
      </c>
      <c r="BI256" s="22">
        <v>8.213625861288703</v>
      </c>
      <c r="BJ256" s="22">
        <v>4.0935550516134853</v>
      </c>
      <c r="BK256" s="25">
        <v>29.47172415236842</v>
      </c>
      <c r="BL256" s="25">
        <v>14.437702530665524</v>
      </c>
      <c r="BM256" s="25">
        <v>10.376661081690742</v>
      </c>
      <c r="BN256" s="25">
        <v>13.782555588273427</v>
      </c>
      <c r="BO256" s="25">
        <v>29.464175317368422</v>
      </c>
      <c r="BP256" s="25">
        <v>14.433533016097114</v>
      </c>
      <c r="BQ256" s="25">
        <v>10.373664369474261</v>
      </c>
      <c r="BR256" s="25">
        <v>13.854939254800099</v>
      </c>
      <c r="BS256" s="25">
        <v>29.525917462368422</v>
      </c>
      <c r="BT256" s="25">
        <v>14.428820127712063</v>
      </c>
      <c r="BU256" s="25">
        <v>10.370277123796933</v>
      </c>
      <c r="BV256" s="25">
        <v>13.65184573718431</v>
      </c>
      <c r="BW256" s="25">
        <v>29.590879695368422</v>
      </c>
      <c r="BX256" s="25">
        <v>14.419173323684706</v>
      </c>
      <c r="BY256" s="25">
        <v>10.363343775800551</v>
      </c>
      <c r="BZ256" s="25">
        <v>13.490402220326299</v>
      </c>
      <c r="CA256" s="25">
        <v>29.66793907936842</v>
      </c>
      <c r="CB256" s="25">
        <v>14.408404715661733</v>
      </c>
      <c r="CC256" s="25">
        <v>10.355604165184621</v>
      </c>
      <c r="CD256" s="25">
        <v>13.283379857702188</v>
      </c>
      <c r="CE256" s="25">
        <v>29.758432041368422</v>
      </c>
      <c r="CF256" s="25">
        <v>14.396718582853596</v>
      </c>
      <c r="CG256" s="25">
        <v>10.347205111439878</v>
      </c>
      <c r="CH256" s="25">
        <v>13.055404484299258</v>
      </c>
      <c r="CI256" s="25">
        <v>29.85899426436842</v>
      </c>
      <c r="CJ256" s="25">
        <v>14.384032961064211</v>
      </c>
      <c r="CK256" s="25">
        <v>10.338087705284753</v>
      </c>
      <c r="CL256" s="25">
        <v>12.801255654369358</v>
      </c>
      <c r="CM256" s="25">
        <v>29.977188379368421</v>
      </c>
      <c r="CN256" s="25">
        <v>14.370374400706861</v>
      </c>
      <c r="CO256" s="25">
        <v>10.328271029024041</v>
      </c>
      <c r="CP256" s="25">
        <v>12.495064829291378</v>
      </c>
      <c r="CQ256" s="25">
        <v>30.109149398368423</v>
      </c>
      <c r="CR256" s="25">
        <v>14.356011999861806</v>
      </c>
      <c r="CS256" s="25">
        <v>10.31794848874646</v>
      </c>
      <c r="CT256" s="25">
        <v>12.159827335413103</v>
      </c>
      <c r="CU256" s="25">
        <v>30.257141971368419</v>
      </c>
      <c r="CV256" s="25">
        <v>14.059317550126332</v>
      </c>
      <c r="CW256" s="25">
        <v>10.104708345920089</v>
      </c>
      <c r="CX256" s="25">
        <v>11.705877151452386</v>
      </c>
      <c r="CY256" s="25">
        <v>30.647195328368422</v>
      </c>
      <c r="CZ256" s="25">
        <v>13.989978635610509</v>
      </c>
      <c r="DA256" s="25">
        <v>10.05487310280057</v>
      </c>
      <c r="DB256" s="25">
        <v>10.316504955072958</v>
      </c>
      <c r="DC256" s="25">
        <v>31.013231954368422</v>
      </c>
      <c r="DD256" s="25">
        <v>13.356120059257162</v>
      </c>
      <c r="DE256" s="25">
        <v>9.5993064635398238</v>
      </c>
      <c r="DF256" s="25">
        <v>8.4133223795504151</v>
      </c>
      <c r="DG256" s="25">
        <v>31.39857920236842</v>
      </c>
      <c r="DH256" s="25">
        <v>13.294480954742365</v>
      </c>
      <c r="DI256" s="25">
        <v>9.5550052254743871</v>
      </c>
      <c r="DJ256" s="25">
        <v>6.6903715442503966</v>
      </c>
      <c r="DK256" s="25">
        <v>31.586936161368421</v>
      </c>
      <c r="DL256" s="25">
        <v>13.03531450183903</v>
      </c>
      <c r="DM256" s="25">
        <v>9.3687371928833389</v>
      </c>
      <c r="DN256" s="25">
        <v>6.36561697855349</v>
      </c>
      <c r="DO256" s="27">
        <v>29.442130995368423</v>
      </c>
      <c r="DP256" s="27">
        <v>14.43392053513111</v>
      </c>
      <c r="DQ256" s="27">
        <v>10.373942887034096</v>
      </c>
      <c r="DR256" s="27">
        <v>13.851523572774404</v>
      </c>
      <c r="DS256" s="27">
        <v>29.40483312936842</v>
      </c>
      <c r="DT256" s="27">
        <v>14.425598350405901</v>
      </c>
      <c r="DU256" s="27">
        <v>10.36796156901142</v>
      </c>
      <c r="DV256" s="27">
        <v>13.952584294511796</v>
      </c>
      <c r="DW256" s="27">
        <v>29.463817565368423</v>
      </c>
      <c r="DX256" s="27">
        <v>14.41621133453458</v>
      </c>
      <c r="DY256" s="27">
        <v>10.361214935877911</v>
      </c>
      <c r="DZ256" s="27">
        <v>13.680287049807252</v>
      </c>
      <c r="EA256" s="27">
        <v>29.530333268368423</v>
      </c>
      <c r="EB256" s="27">
        <v>14.390622575505347</v>
      </c>
      <c r="EC256" s="27">
        <v>10.342823790930613</v>
      </c>
      <c r="ED256" s="27">
        <v>13.485879115063081</v>
      </c>
      <c r="EE256" s="27">
        <v>29.611545249368422</v>
      </c>
      <c r="EF256" s="27">
        <v>14.362692341287394</v>
      </c>
      <c r="EG256" s="27">
        <v>10.322749781662424</v>
      </c>
      <c r="EH256" s="27">
        <v>13.243775888707988</v>
      </c>
      <c r="EI256" s="27">
        <v>29.708409802368422</v>
      </c>
      <c r="EJ256" s="27">
        <v>14.332829790127636</v>
      </c>
      <c r="EK256" s="27">
        <v>10.301286978161571</v>
      </c>
      <c r="EL256" s="27">
        <v>12.998244865497178</v>
      </c>
      <c r="EM256" s="27">
        <v>29.81399282436842</v>
      </c>
      <c r="EN256" s="27">
        <v>14.300812480750199</v>
      </c>
      <c r="EO256" s="27">
        <v>10.278275507503295</v>
      </c>
      <c r="EP256" s="27">
        <v>12.740367378781492</v>
      </c>
      <c r="EQ256" s="27">
        <v>29.941430312368421</v>
      </c>
      <c r="ER256" s="27">
        <v>14.267158325020199</v>
      </c>
      <c r="ES256" s="27">
        <v>10.254087603142549</v>
      </c>
      <c r="ET256" s="27">
        <v>12.45425489371654</v>
      </c>
      <c r="EU256" s="27">
        <v>30.08430030836842</v>
      </c>
      <c r="EV256" s="27">
        <v>14.232169389208494</v>
      </c>
      <c r="EW256" s="27">
        <v>10.228940366055767</v>
      </c>
      <c r="EX256" s="27">
        <v>12.156262153213289</v>
      </c>
      <c r="EY256" s="27">
        <v>30.248398016368419</v>
      </c>
      <c r="EZ256" s="27">
        <v>13.909049524705919</v>
      </c>
      <c r="FA256" s="27">
        <v>9.9967077573298617</v>
      </c>
      <c r="FB256" s="27">
        <v>11.814702007867469</v>
      </c>
      <c r="FC256" s="27">
        <v>31.048785474368422</v>
      </c>
      <c r="FD256" s="27">
        <v>13.692293084698079</v>
      </c>
      <c r="FE256" s="27">
        <v>9.840920636043915</v>
      </c>
      <c r="FF256" s="27">
        <v>9.9313793538664576</v>
      </c>
      <c r="FG256" s="27">
        <v>31.872117003368423</v>
      </c>
      <c r="FH256" s="27">
        <v>12.943362441032543</v>
      </c>
      <c r="FI256" s="27">
        <v>9.3026494362804222</v>
      </c>
      <c r="FJ256" s="27">
        <v>8.1420295455015008</v>
      </c>
      <c r="FK256" s="27">
        <v>32.349039679368424</v>
      </c>
      <c r="FL256" s="27">
        <v>12.773219667281138</v>
      </c>
      <c r="FM256" s="27">
        <v>9.1803644747384325</v>
      </c>
      <c r="FN256" s="27">
        <v>7.7261513575443459</v>
      </c>
      <c r="FO256" s="27">
        <v>32.60465374836842</v>
      </c>
      <c r="FP256" s="27">
        <v>12.687906583028997</v>
      </c>
      <c r="FQ256" s="27">
        <v>9.1190482813040621</v>
      </c>
      <c r="FR256" s="27">
        <v>7.8738138849130976</v>
      </c>
      <c r="FS256" s="28">
        <v>29.442566173368419</v>
      </c>
      <c r="FT256" s="28">
        <v>14.433124342078461</v>
      </c>
      <c r="FU256" s="28">
        <v>10.373370647410418</v>
      </c>
      <c r="FV256" s="28">
        <v>13.848345163309689</v>
      </c>
      <c r="FW256" s="28">
        <v>29.411685122368421</v>
      </c>
      <c r="FX256" s="28">
        <v>14.422172406281515</v>
      </c>
      <c r="FY256" s="28">
        <v>10.365499275513679</v>
      </c>
      <c r="FZ256" s="28">
        <v>13.930116588889517</v>
      </c>
      <c r="GA256" s="28">
        <v>29.491172681368422</v>
      </c>
      <c r="GB256" s="28">
        <v>14.40814719518446</v>
      </c>
      <c r="GC256" s="28">
        <v>10.355419080147126</v>
      </c>
      <c r="GD256" s="28">
        <v>13.63867265192741</v>
      </c>
      <c r="GE256" s="28">
        <v>29.591690313368421</v>
      </c>
      <c r="GF256" s="28">
        <v>14.37336707955034</v>
      </c>
      <c r="GG256" s="28">
        <v>10.330421926233562</v>
      </c>
      <c r="GH256" s="28">
        <v>13.427290921069542</v>
      </c>
      <c r="GI256" s="28">
        <v>29.724875349368421</v>
      </c>
      <c r="GJ256" s="28">
        <v>14.332502750941718</v>
      </c>
      <c r="GK256" s="28">
        <v>10.301051928659373</v>
      </c>
      <c r="GL256" s="28">
        <v>13.176210574568227</v>
      </c>
      <c r="GM256" s="28">
        <v>29.902046938368422</v>
      </c>
      <c r="GN256" s="28">
        <v>14.285976943025645</v>
      </c>
      <c r="GO256" s="28">
        <v>10.267612914434533</v>
      </c>
      <c r="GP256" s="28">
        <v>12.924506625801461</v>
      </c>
      <c r="GQ256" s="28">
        <v>30.11377288836842</v>
      </c>
      <c r="GR256" s="28">
        <v>14.232729752885531</v>
      </c>
      <c r="GS256" s="28">
        <v>10.229343110463802</v>
      </c>
      <c r="GT256" s="28">
        <v>12.654170449299041</v>
      </c>
      <c r="GU256" s="28">
        <v>30.39283609736842</v>
      </c>
      <c r="GV256" s="28">
        <v>14.173329215720205</v>
      </c>
      <c r="GW256" s="28">
        <v>10.186650774828975</v>
      </c>
      <c r="GX256" s="28">
        <v>12.301098961016521</v>
      </c>
      <c r="GY256" s="28">
        <v>30.71795409936842</v>
      </c>
      <c r="GZ256" s="28">
        <v>14.109441683149685</v>
      </c>
      <c r="HA256" s="28">
        <v>10.140733547249193</v>
      </c>
      <c r="HB256" s="28">
        <v>11.958704236435842</v>
      </c>
      <c r="HC256" s="28">
        <v>31.099125104368422</v>
      </c>
      <c r="HD256" s="28">
        <v>13.755157327936434</v>
      </c>
      <c r="HE256" s="28">
        <v>9.8861024054324922</v>
      </c>
      <c r="HF256" s="28">
        <v>11.62204037372009</v>
      </c>
      <c r="HG256" s="28">
        <v>32.898168248368421</v>
      </c>
      <c r="HH256" s="28">
        <v>13.340481950627632</v>
      </c>
      <c r="HI256" s="28">
        <v>9.5880670469593365</v>
      </c>
      <c r="HJ256" s="28">
        <v>9.7201980236459598</v>
      </c>
      <c r="HK256" s="28">
        <v>34.46241917036842</v>
      </c>
      <c r="HL256" s="28">
        <v>11.829471479693323</v>
      </c>
      <c r="HM256" s="28">
        <v>8.5020740702742508</v>
      </c>
      <c r="HN256" s="28">
        <v>5.0462095335925632</v>
      </c>
      <c r="HO256" s="28">
        <v>35.260939405368418</v>
      </c>
      <c r="HP256" s="28">
        <v>11.522452266584244</v>
      </c>
      <c r="HQ256" s="28">
        <v>8.2814133167205863</v>
      </c>
      <c r="HR256" s="28">
        <v>1.9425406591363128</v>
      </c>
      <c r="HS256" s="28">
        <v>35.149359200368423</v>
      </c>
      <c r="HT256" s="28">
        <v>10.529040077606274</v>
      </c>
      <c r="HU256" s="28">
        <v>7.5674284165919001</v>
      </c>
      <c r="HV256" s="28">
        <v>-1.0595229817991445</v>
      </c>
      <c r="HW256" s="29">
        <v>29.422469792368421</v>
      </c>
      <c r="HX256" s="29">
        <v>14.433109745110997</v>
      </c>
      <c r="HY256" s="29">
        <v>10.373360156282493</v>
      </c>
      <c r="HZ256" s="29">
        <v>13.908256469884961</v>
      </c>
      <c r="IA256" s="29">
        <v>29.371422062368421</v>
      </c>
      <c r="IB256" s="29">
        <v>14.424137160906536</v>
      </c>
      <c r="IC256" s="29">
        <v>10.366911383347958</v>
      </c>
      <c r="ID256" s="29">
        <v>14.048161841136329</v>
      </c>
      <c r="IE256" s="29">
        <v>29.430101017368422</v>
      </c>
      <c r="IF256" s="29">
        <v>14.413530147884588</v>
      </c>
      <c r="IG256" s="29">
        <v>10.359287914241008</v>
      </c>
      <c r="IH256" s="29">
        <v>13.807220346622541</v>
      </c>
      <c r="II256" s="29">
        <v>29.51214014136842</v>
      </c>
      <c r="IJ256" s="29">
        <v>14.370726528806246</v>
      </c>
      <c r="IK256" s="29">
        <v>10.328524110422338</v>
      </c>
      <c r="IL256" s="29">
        <v>13.637134114364919</v>
      </c>
      <c r="IM256" s="29">
        <v>29.626354043368423</v>
      </c>
      <c r="IN256" s="29">
        <v>14.323496631376512</v>
      </c>
      <c r="IO256" s="29">
        <v>10.294579053200772</v>
      </c>
      <c r="IP256" s="29">
        <v>13.414284576007958</v>
      </c>
      <c r="IQ256" s="29">
        <v>29.788373379368423</v>
      </c>
      <c r="IR256" s="29">
        <v>14.271762839236075</v>
      </c>
      <c r="IS256" s="29">
        <v>10.257396958170641</v>
      </c>
      <c r="IT256" s="29">
        <v>13.130027836786967</v>
      </c>
      <c r="IU256" s="29">
        <v>29.983763856368419</v>
      </c>
      <c r="IV256" s="29">
        <v>14.215954455288362</v>
      </c>
      <c r="IW256" s="29">
        <v>10.217286373781452</v>
      </c>
      <c r="IX256" s="29">
        <v>12.846258191008459</v>
      </c>
      <c r="IY256" s="29">
        <v>30.246556292368421</v>
      </c>
      <c r="IZ256" s="29">
        <v>14.1570595253416</v>
      </c>
      <c r="JA256" s="29">
        <v>10.174957428009822</v>
      </c>
      <c r="JB256" s="29">
        <v>12.530965839523713</v>
      </c>
      <c r="JC256" s="29">
        <v>30.557209233368422</v>
      </c>
      <c r="JD256" s="29">
        <v>14.095333874773671</v>
      </c>
      <c r="JE256" s="29">
        <v>10.13059398759194</v>
      </c>
      <c r="JF256" s="29">
        <v>12.219113552679499</v>
      </c>
      <c r="JG256" s="29">
        <v>30.934656364368422</v>
      </c>
      <c r="JH256" s="29">
        <v>13.746924176657494</v>
      </c>
      <c r="JI256" s="29">
        <v>9.8801850775006823</v>
      </c>
      <c r="JJ256" s="29">
        <v>11.771062171023427</v>
      </c>
      <c r="JK256" s="29">
        <v>33.013898191368419</v>
      </c>
      <c r="JL256" s="29">
        <v>13.386419145505931</v>
      </c>
      <c r="JM256" s="29">
        <v>9.6210830134043608</v>
      </c>
      <c r="JN256" s="29">
        <v>6.6238512922170187</v>
      </c>
      <c r="JO256" s="29">
        <v>34.495920380368418</v>
      </c>
      <c r="JP256" s="29">
        <v>11.593872218929949</v>
      </c>
      <c r="JQ256" s="29">
        <v>8.3327442427032903</v>
      </c>
      <c r="JR256" s="29">
        <v>2.1607073152477554</v>
      </c>
      <c r="JS256" s="29">
        <v>35.081406957368422</v>
      </c>
      <c r="JT256" s="29">
        <v>11.491578302174945</v>
      </c>
      <c r="JU256" s="29">
        <v>8.259223590602943</v>
      </c>
      <c r="JV256" s="29">
        <v>-0.6437329550253601</v>
      </c>
      <c r="JW256" s="29">
        <v>34.700756391368422</v>
      </c>
      <c r="JX256" s="29">
        <v>10.777626571602102</v>
      </c>
      <c r="JY256" s="29">
        <v>7.746092424400735</v>
      </c>
      <c r="JZ256" s="29">
        <v>-0.72362957425354679</v>
      </c>
    </row>
    <row r="257" spans="1:286" ht="15" thickBot="1" x14ac:dyDescent="0.35">
      <c r="A257" s="2"/>
      <c r="B257" s="74" t="s">
        <v>522</v>
      </c>
      <c r="C257" s="74" t="s">
        <v>522</v>
      </c>
      <c r="D257" s="74" t="s">
        <v>522</v>
      </c>
      <c r="E257" s="87">
        <v>378428</v>
      </c>
      <c r="F257" s="84">
        <v>433238</v>
      </c>
      <c r="G257" s="22">
        <v>2.6844262295081971</v>
      </c>
      <c r="H257" s="22">
        <v>0.44197031039136303</v>
      </c>
      <c r="I257" s="22">
        <v>0.31765276430649858</v>
      </c>
      <c r="J257" s="22">
        <v>2.6844262295081971</v>
      </c>
      <c r="K257" s="22">
        <v>2.6844262295081971</v>
      </c>
      <c r="L257" s="22">
        <v>0.44197031039136303</v>
      </c>
      <c r="M257" s="22">
        <v>0.31765276430649858</v>
      </c>
      <c r="N257" s="22">
        <v>2.6844262295081971</v>
      </c>
      <c r="O257" s="22">
        <v>2.6844262295081971</v>
      </c>
      <c r="P257" s="22">
        <v>0.44197031039136303</v>
      </c>
      <c r="Q257" s="22">
        <v>0.31765276430649858</v>
      </c>
      <c r="R257" s="22">
        <v>2.6844262295081971</v>
      </c>
      <c r="S257" s="22">
        <v>2.6844262295081971</v>
      </c>
      <c r="T257" s="22">
        <v>0.44197031039136303</v>
      </c>
      <c r="U257" s="22">
        <v>0.31765276430649858</v>
      </c>
      <c r="V257" s="22">
        <v>2.6844262295081971</v>
      </c>
      <c r="W257" s="22">
        <v>2.6844262295081971</v>
      </c>
      <c r="X257" s="22">
        <v>0.44197031039136303</v>
      </c>
      <c r="Y257" s="22">
        <v>0.31765276430649858</v>
      </c>
      <c r="Z257" s="22">
        <v>2.6844262295081971</v>
      </c>
      <c r="AA257" s="22">
        <v>2.6844262295081971</v>
      </c>
      <c r="AB257" s="22">
        <v>0.44197031039136303</v>
      </c>
      <c r="AC257" s="22">
        <v>0.31765276430649858</v>
      </c>
      <c r="AD257" s="22">
        <v>2.6844262295081971</v>
      </c>
      <c r="AE257" s="22">
        <v>2.6844262295081971</v>
      </c>
      <c r="AF257" s="22">
        <v>0.44197031039136303</v>
      </c>
      <c r="AG257" s="22">
        <v>0.31765276430649858</v>
      </c>
      <c r="AH257" s="22">
        <v>2.6844262295081971</v>
      </c>
      <c r="AI257" s="22">
        <v>2.6844262295081971</v>
      </c>
      <c r="AJ257" s="22">
        <v>0.44197031039136303</v>
      </c>
      <c r="AK257" s="22">
        <v>0.31765276430649858</v>
      </c>
      <c r="AL257" s="22">
        <v>2.6844262295081971</v>
      </c>
      <c r="AM257" s="22">
        <v>2.6844262295081971</v>
      </c>
      <c r="AN257" s="22">
        <v>0.44197031039136303</v>
      </c>
      <c r="AO257" s="22">
        <v>0.31765276430649858</v>
      </c>
      <c r="AP257" s="22">
        <v>2.6844262295081971</v>
      </c>
      <c r="AQ257" s="22">
        <v>2.6844262295081971</v>
      </c>
      <c r="AR257" s="22">
        <v>0.44197031039136303</v>
      </c>
      <c r="AS257" s="22">
        <v>0.31765276430649858</v>
      </c>
      <c r="AT257" s="22">
        <v>2.6844262295081971</v>
      </c>
      <c r="AU257" s="22">
        <v>2.6844262295081971</v>
      </c>
      <c r="AV257" s="22">
        <v>0.44197031039136303</v>
      </c>
      <c r="AW257" s="22">
        <v>0.31765276430649858</v>
      </c>
      <c r="AX257" s="22">
        <v>2.6844262295081971</v>
      </c>
      <c r="AY257" s="22">
        <v>2.6844262295081971</v>
      </c>
      <c r="AZ257" s="22">
        <v>0.44197031039136303</v>
      </c>
      <c r="BA257" s="22">
        <v>0.31765276430649858</v>
      </c>
      <c r="BB257" s="22">
        <v>2.6844262295081971</v>
      </c>
      <c r="BC257" s="22">
        <v>2.6844262295081971</v>
      </c>
      <c r="BD257" s="22">
        <v>0.44197031039136303</v>
      </c>
      <c r="BE257" s="22">
        <v>0.31765276430649858</v>
      </c>
      <c r="BF257" s="22">
        <v>2.6844262295081971</v>
      </c>
      <c r="BG257" s="22">
        <v>2.6844262295081971</v>
      </c>
      <c r="BH257" s="22">
        <v>0.44197031039136303</v>
      </c>
      <c r="BI257" s="22">
        <v>0.31765276430649858</v>
      </c>
      <c r="BJ257" s="22">
        <v>2.6844262295081971</v>
      </c>
      <c r="BK257" s="25">
        <v>2.6844262295081971</v>
      </c>
      <c r="BL257" s="25">
        <v>0.44197031039136303</v>
      </c>
      <c r="BM257" s="25">
        <v>0.31765276430649858</v>
      </c>
      <c r="BN257" s="25">
        <v>2.6844262295081971</v>
      </c>
      <c r="BO257" s="25">
        <v>2.6844262295081971</v>
      </c>
      <c r="BP257" s="25">
        <v>0.44197031039136303</v>
      </c>
      <c r="BQ257" s="25">
        <v>0.31765276430649858</v>
      </c>
      <c r="BR257" s="25">
        <v>2.6844262295081971</v>
      </c>
      <c r="BS257" s="25">
        <v>2.6844262295081971</v>
      </c>
      <c r="BT257" s="25">
        <v>0.44197031039136303</v>
      </c>
      <c r="BU257" s="25">
        <v>0.31765276430649858</v>
      </c>
      <c r="BV257" s="25">
        <v>2.6844262295081971</v>
      </c>
      <c r="BW257" s="25">
        <v>2.6844262295081971</v>
      </c>
      <c r="BX257" s="25">
        <v>0.44197031039136303</v>
      </c>
      <c r="BY257" s="25">
        <v>0.31765276430649858</v>
      </c>
      <c r="BZ257" s="25">
        <v>2.6844262295081971</v>
      </c>
      <c r="CA257" s="25">
        <v>2.6844262295081971</v>
      </c>
      <c r="CB257" s="25">
        <v>0.44197031039136303</v>
      </c>
      <c r="CC257" s="25">
        <v>0.31765276430649858</v>
      </c>
      <c r="CD257" s="25">
        <v>2.6844262295081971</v>
      </c>
      <c r="CE257" s="25">
        <v>2.6844262295081971</v>
      </c>
      <c r="CF257" s="25">
        <v>0.44197031039136303</v>
      </c>
      <c r="CG257" s="25">
        <v>0.31765276430649858</v>
      </c>
      <c r="CH257" s="25">
        <v>2.6844262295081971</v>
      </c>
      <c r="CI257" s="25">
        <v>2.6844262295081971</v>
      </c>
      <c r="CJ257" s="25">
        <v>0.44197031039136303</v>
      </c>
      <c r="CK257" s="25">
        <v>0.31765276430649858</v>
      </c>
      <c r="CL257" s="25">
        <v>2.6844262295081971</v>
      </c>
      <c r="CM257" s="25">
        <v>2.6844262295081971</v>
      </c>
      <c r="CN257" s="25">
        <v>0.44197031039136303</v>
      </c>
      <c r="CO257" s="25">
        <v>0.31765276430649858</v>
      </c>
      <c r="CP257" s="25">
        <v>2.6844262295081971</v>
      </c>
      <c r="CQ257" s="25">
        <v>2.6844262295081971</v>
      </c>
      <c r="CR257" s="25">
        <v>0.44197031039136303</v>
      </c>
      <c r="CS257" s="25">
        <v>0.31765276430649858</v>
      </c>
      <c r="CT257" s="25">
        <v>2.6844262295081971</v>
      </c>
      <c r="CU257" s="25">
        <v>2.6844262295081971</v>
      </c>
      <c r="CV257" s="25">
        <v>0.44197031039136303</v>
      </c>
      <c r="CW257" s="25">
        <v>0.31765276430649858</v>
      </c>
      <c r="CX257" s="25">
        <v>2.6844262295081971</v>
      </c>
      <c r="CY257" s="25">
        <v>2.6844262295081971</v>
      </c>
      <c r="CZ257" s="25">
        <v>0.44197031039136303</v>
      </c>
      <c r="DA257" s="25">
        <v>0.31765276430649858</v>
      </c>
      <c r="DB257" s="25">
        <v>2.6844262295081971</v>
      </c>
      <c r="DC257" s="25">
        <v>2.6844262295081971</v>
      </c>
      <c r="DD257" s="25">
        <v>0.44197031039136303</v>
      </c>
      <c r="DE257" s="25">
        <v>0.31765276430649858</v>
      </c>
      <c r="DF257" s="25">
        <v>2.6844262295081971</v>
      </c>
      <c r="DG257" s="25">
        <v>2.6844262295081971</v>
      </c>
      <c r="DH257" s="25">
        <v>0.44197031039136303</v>
      </c>
      <c r="DI257" s="25">
        <v>0.31765276430649858</v>
      </c>
      <c r="DJ257" s="25">
        <v>2.6844262295081971</v>
      </c>
      <c r="DK257" s="25">
        <v>2.6844262295081971</v>
      </c>
      <c r="DL257" s="25">
        <v>0.44197031039136303</v>
      </c>
      <c r="DM257" s="25">
        <v>0.31765276430649858</v>
      </c>
      <c r="DN257" s="25">
        <v>2.6844262295081971</v>
      </c>
      <c r="DO257" s="27">
        <v>2.6844262295081971</v>
      </c>
      <c r="DP257" s="27">
        <v>0.44197031039136303</v>
      </c>
      <c r="DQ257" s="27">
        <v>0.31765276430649858</v>
      </c>
      <c r="DR257" s="27">
        <v>2.6844262295081971</v>
      </c>
      <c r="DS257" s="27">
        <v>2.6844262295081971</v>
      </c>
      <c r="DT257" s="27">
        <v>0.44197031039136303</v>
      </c>
      <c r="DU257" s="27">
        <v>0.31765276430649858</v>
      </c>
      <c r="DV257" s="27">
        <v>2.6844262295081971</v>
      </c>
      <c r="DW257" s="27">
        <v>2.6844262295081971</v>
      </c>
      <c r="DX257" s="27">
        <v>0.44197031039136303</v>
      </c>
      <c r="DY257" s="27">
        <v>0.31765276430649858</v>
      </c>
      <c r="DZ257" s="27">
        <v>2.6844262295081971</v>
      </c>
      <c r="EA257" s="27">
        <v>2.6844262295081971</v>
      </c>
      <c r="EB257" s="27">
        <v>0.44197031039136303</v>
      </c>
      <c r="EC257" s="27">
        <v>0.31765276430649858</v>
      </c>
      <c r="ED257" s="27">
        <v>2.6844262295081971</v>
      </c>
      <c r="EE257" s="27">
        <v>2.6844262295081971</v>
      </c>
      <c r="EF257" s="27">
        <v>0.44197031039136303</v>
      </c>
      <c r="EG257" s="27">
        <v>0.31765276430649858</v>
      </c>
      <c r="EH257" s="27">
        <v>2.6844262295081971</v>
      </c>
      <c r="EI257" s="27">
        <v>2.6844262295081971</v>
      </c>
      <c r="EJ257" s="27">
        <v>0.44197031039136303</v>
      </c>
      <c r="EK257" s="27">
        <v>0.31765276430649858</v>
      </c>
      <c r="EL257" s="27">
        <v>2.6844262295081971</v>
      </c>
      <c r="EM257" s="27">
        <v>2.6844262295081971</v>
      </c>
      <c r="EN257" s="27">
        <v>0.44197031039136303</v>
      </c>
      <c r="EO257" s="27">
        <v>0.31765276430649858</v>
      </c>
      <c r="EP257" s="27">
        <v>2.6844262295081971</v>
      </c>
      <c r="EQ257" s="27">
        <v>2.6844262295081971</v>
      </c>
      <c r="ER257" s="27">
        <v>0.44197031039136303</v>
      </c>
      <c r="ES257" s="27">
        <v>0.31765276430649858</v>
      </c>
      <c r="ET257" s="27">
        <v>2.6844262295081971</v>
      </c>
      <c r="EU257" s="27">
        <v>2.6844262295081971</v>
      </c>
      <c r="EV257" s="27">
        <v>0.44197031039136303</v>
      </c>
      <c r="EW257" s="27">
        <v>0.31765276430649858</v>
      </c>
      <c r="EX257" s="27">
        <v>2.6844262295081971</v>
      </c>
      <c r="EY257" s="27">
        <v>2.6844262295081971</v>
      </c>
      <c r="EZ257" s="27">
        <v>0.44197031039136303</v>
      </c>
      <c r="FA257" s="27">
        <v>0.31765276430649858</v>
      </c>
      <c r="FB257" s="27">
        <v>2.6844262295081971</v>
      </c>
      <c r="FC257" s="27">
        <v>2.6844262295081971</v>
      </c>
      <c r="FD257" s="27">
        <v>0.44197031039136303</v>
      </c>
      <c r="FE257" s="27">
        <v>0.31765276430649858</v>
      </c>
      <c r="FF257" s="27">
        <v>2.6844262295081971</v>
      </c>
      <c r="FG257" s="27">
        <v>2.6844262295081971</v>
      </c>
      <c r="FH257" s="27">
        <v>0.44197031039136303</v>
      </c>
      <c r="FI257" s="27">
        <v>0.31765276430649858</v>
      </c>
      <c r="FJ257" s="27">
        <v>2.6844262295081971</v>
      </c>
      <c r="FK257" s="27">
        <v>2.6844262295081971</v>
      </c>
      <c r="FL257" s="27">
        <v>0.44197031039136303</v>
      </c>
      <c r="FM257" s="27">
        <v>0.31765276430649858</v>
      </c>
      <c r="FN257" s="27">
        <v>2.6844262295081971</v>
      </c>
      <c r="FO257" s="27">
        <v>2.6844262295081971</v>
      </c>
      <c r="FP257" s="27">
        <v>0.44197031039136303</v>
      </c>
      <c r="FQ257" s="27">
        <v>0.31765276430649858</v>
      </c>
      <c r="FR257" s="27">
        <v>2.6844262295081971</v>
      </c>
      <c r="FS257" s="28">
        <v>2.6844262295081971</v>
      </c>
      <c r="FT257" s="28">
        <v>0.44197031039136303</v>
      </c>
      <c r="FU257" s="28">
        <v>0.31765276430649858</v>
      </c>
      <c r="FV257" s="28">
        <v>2.6844262295081971</v>
      </c>
      <c r="FW257" s="28">
        <v>2.6844262295081971</v>
      </c>
      <c r="FX257" s="28">
        <v>0.44197031039136303</v>
      </c>
      <c r="FY257" s="28">
        <v>0.31765276430649858</v>
      </c>
      <c r="FZ257" s="28">
        <v>2.6844262295081971</v>
      </c>
      <c r="GA257" s="28">
        <v>2.6844262295081971</v>
      </c>
      <c r="GB257" s="28">
        <v>0.44197031039136303</v>
      </c>
      <c r="GC257" s="28">
        <v>0.31765276430649858</v>
      </c>
      <c r="GD257" s="28">
        <v>2.6844262295081971</v>
      </c>
      <c r="GE257" s="28">
        <v>2.6844262295081971</v>
      </c>
      <c r="GF257" s="28">
        <v>0.44197031039136303</v>
      </c>
      <c r="GG257" s="28">
        <v>0.31765276430649858</v>
      </c>
      <c r="GH257" s="28">
        <v>2.6844262295081971</v>
      </c>
      <c r="GI257" s="28">
        <v>2.6844262295081971</v>
      </c>
      <c r="GJ257" s="28">
        <v>0.44197031039136303</v>
      </c>
      <c r="GK257" s="28">
        <v>0.31765276430649858</v>
      </c>
      <c r="GL257" s="28">
        <v>2.6844262295081971</v>
      </c>
      <c r="GM257" s="28">
        <v>2.6844262295081971</v>
      </c>
      <c r="GN257" s="28">
        <v>0.44197031039136303</v>
      </c>
      <c r="GO257" s="28">
        <v>0.31765276430649858</v>
      </c>
      <c r="GP257" s="28">
        <v>2.6844262295081971</v>
      </c>
      <c r="GQ257" s="28">
        <v>2.6844262295081971</v>
      </c>
      <c r="GR257" s="28">
        <v>0.44197031039136303</v>
      </c>
      <c r="GS257" s="28">
        <v>0.31765276430649858</v>
      </c>
      <c r="GT257" s="28">
        <v>2.6844262295081971</v>
      </c>
      <c r="GU257" s="28">
        <v>2.6844262295081971</v>
      </c>
      <c r="GV257" s="28">
        <v>0.44197031039136303</v>
      </c>
      <c r="GW257" s="28">
        <v>0.31765276430649858</v>
      </c>
      <c r="GX257" s="28">
        <v>2.6844262295081971</v>
      </c>
      <c r="GY257" s="28">
        <v>2.6844262295081971</v>
      </c>
      <c r="GZ257" s="28">
        <v>0.44197031039136303</v>
      </c>
      <c r="HA257" s="28">
        <v>0.31765276430649858</v>
      </c>
      <c r="HB257" s="28">
        <v>2.6844262295081971</v>
      </c>
      <c r="HC257" s="28">
        <v>2.6844262295081971</v>
      </c>
      <c r="HD257" s="28">
        <v>0.44197031039136303</v>
      </c>
      <c r="HE257" s="28">
        <v>0.31765276430649858</v>
      </c>
      <c r="HF257" s="28">
        <v>2.6844262295081971</v>
      </c>
      <c r="HG257" s="28">
        <v>2.6844262295081971</v>
      </c>
      <c r="HH257" s="28">
        <v>0.44197031039136303</v>
      </c>
      <c r="HI257" s="28">
        <v>0.31765276430649858</v>
      </c>
      <c r="HJ257" s="28">
        <v>2.6844262295081971</v>
      </c>
      <c r="HK257" s="28">
        <v>2.6844262295081971</v>
      </c>
      <c r="HL257" s="28">
        <v>0.44197031039136303</v>
      </c>
      <c r="HM257" s="28">
        <v>0.31765276430649858</v>
      </c>
      <c r="HN257" s="28">
        <v>2.6844262295081971</v>
      </c>
      <c r="HO257" s="28">
        <v>2.6844262295081971</v>
      </c>
      <c r="HP257" s="28">
        <v>0.44197031039136303</v>
      </c>
      <c r="HQ257" s="28">
        <v>0.31765276430649858</v>
      </c>
      <c r="HR257" s="28">
        <v>2.6844262295081971</v>
      </c>
      <c r="HS257" s="28">
        <v>2.6844262295081971</v>
      </c>
      <c r="HT257" s="28">
        <v>0.44197031039136303</v>
      </c>
      <c r="HU257" s="28">
        <v>0.31765276430649858</v>
      </c>
      <c r="HV257" s="28">
        <v>2.6844262295081971</v>
      </c>
      <c r="HW257" s="29">
        <v>2.6844262295081971</v>
      </c>
      <c r="HX257" s="29">
        <v>0.44197031039136303</v>
      </c>
      <c r="HY257" s="29">
        <v>0.31765276430649858</v>
      </c>
      <c r="HZ257" s="29">
        <v>2.6844262295081971</v>
      </c>
      <c r="IA257" s="29">
        <v>2.6844262295081971</v>
      </c>
      <c r="IB257" s="29">
        <v>0.44197031039136303</v>
      </c>
      <c r="IC257" s="29">
        <v>0.31765276430649858</v>
      </c>
      <c r="ID257" s="29">
        <v>2.6844262295081971</v>
      </c>
      <c r="IE257" s="29">
        <v>2.6844262295081971</v>
      </c>
      <c r="IF257" s="29">
        <v>0.44197031039136303</v>
      </c>
      <c r="IG257" s="29">
        <v>0.31765276430649858</v>
      </c>
      <c r="IH257" s="29">
        <v>2.6844262295081971</v>
      </c>
      <c r="II257" s="29">
        <v>2.6844262295081971</v>
      </c>
      <c r="IJ257" s="29">
        <v>0.44197031039136303</v>
      </c>
      <c r="IK257" s="29">
        <v>0.31765276430649858</v>
      </c>
      <c r="IL257" s="29">
        <v>2.6844262295081971</v>
      </c>
      <c r="IM257" s="29">
        <v>2.6844262295081971</v>
      </c>
      <c r="IN257" s="29">
        <v>0.44197031039136303</v>
      </c>
      <c r="IO257" s="29">
        <v>0.31765276430649858</v>
      </c>
      <c r="IP257" s="29">
        <v>2.6844262295081971</v>
      </c>
      <c r="IQ257" s="29">
        <v>2.6844262295081971</v>
      </c>
      <c r="IR257" s="29">
        <v>0.44197031039136303</v>
      </c>
      <c r="IS257" s="29">
        <v>0.31765276430649858</v>
      </c>
      <c r="IT257" s="29">
        <v>2.6844262295081971</v>
      </c>
      <c r="IU257" s="29">
        <v>2.6844262295081971</v>
      </c>
      <c r="IV257" s="29">
        <v>0.44197031039136303</v>
      </c>
      <c r="IW257" s="29">
        <v>0.31765276430649858</v>
      </c>
      <c r="IX257" s="29">
        <v>2.6844262295081971</v>
      </c>
      <c r="IY257" s="29">
        <v>2.6844262295081971</v>
      </c>
      <c r="IZ257" s="29">
        <v>0.44197031039136303</v>
      </c>
      <c r="JA257" s="29">
        <v>0.31765276430649858</v>
      </c>
      <c r="JB257" s="29">
        <v>2.6844262295081971</v>
      </c>
      <c r="JC257" s="29">
        <v>2.6844262295081971</v>
      </c>
      <c r="JD257" s="29">
        <v>0.44197031039136303</v>
      </c>
      <c r="JE257" s="29">
        <v>0.31765276430649858</v>
      </c>
      <c r="JF257" s="29">
        <v>2.6844262295081971</v>
      </c>
      <c r="JG257" s="29">
        <v>2.6844262295081971</v>
      </c>
      <c r="JH257" s="29">
        <v>0.44197031039136303</v>
      </c>
      <c r="JI257" s="29">
        <v>0.31765276430649858</v>
      </c>
      <c r="JJ257" s="29">
        <v>2.6844262295081971</v>
      </c>
      <c r="JK257" s="29">
        <v>2.6844262295081971</v>
      </c>
      <c r="JL257" s="29">
        <v>0.44197031039136303</v>
      </c>
      <c r="JM257" s="29">
        <v>0.31765276430649858</v>
      </c>
      <c r="JN257" s="29">
        <v>2.6844262295081971</v>
      </c>
      <c r="JO257" s="29">
        <v>2.6844262295081971</v>
      </c>
      <c r="JP257" s="29">
        <v>0.44197031039136303</v>
      </c>
      <c r="JQ257" s="29">
        <v>0.31765276430649858</v>
      </c>
      <c r="JR257" s="29">
        <v>2.6844262295081971</v>
      </c>
      <c r="JS257" s="29">
        <v>2.6844262295081971</v>
      </c>
      <c r="JT257" s="29">
        <v>0.44197031039136303</v>
      </c>
      <c r="JU257" s="29">
        <v>0.31765276430649858</v>
      </c>
      <c r="JV257" s="29">
        <v>2.6844262295081971</v>
      </c>
      <c r="JW257" s="29">
        <v>2.6844262295081971</v>
      </c>
      <c r="JX257" s="29">
        <v>0.44197031039136303</v>
      </c>
      <c r="JY257" s="29">
        <v>0.31765276430649858</v>
      </c>
      <c r="JZ257" s="29">
        <v>2.6844262295081971</v>
      </c>
    </row>
    <row r="258" spans="1:286" ht="15" thickBot="1" x14ac:dyDescent="0.35">
      <c r="A258" s="2"/>
      <c r="B258" s="74" t="s">
        <v>746</v>
      </c>
      <c r="C258" s="74" t="s">
        <v>522</v>
      </c>
      <c r="D258" s="74" t="s">
        <v>522</v>
      </c>
      <c r="E258" s="87">
        <v>374463</v>
      </c>
      <c r="F258" s="84">
        <v>441514</v>
      </c>
      <c r="G258" s="22">
        <v>23.091142597000001</v>
      </c>
      <c r="H258" s="22">
        <v>23.091142597000001</v>
      </c>
      <c r="I258" s="22">
        <v>21.607309371565179</v>
      </c>
      <c r="J258" s="22">
        <v>5.9203651294103512</v>
      </c>
      <c r="K258" s="22">
        <v>23.094612489999999</v>
      </c>
      <c r="L258" s="22">
        <v>23.094612489999999</v>
      </c>
      <c r="M258" s="22">
        <v>21.599684310070312</v>
      </c>
      <c r="N258" s="22">
        <v>5.7292121335471382</v>
      </c>
      <c r="O258" s="22">
        <v>23.169846228000001</v>
      </c>
      <c r="P258" s="22">
        <v>23.169846228000001</v>
      </c>
      <c r="Q258" s="22">
        <v>21.589805040970042</v>
      </c>
      <c r="R258" s="22">
        <v>5.4410469016538521</v>
      </c>
      <c r="S258" s="22">
        <v>23.250209732000002</v>
      </c>
      <c r="T258" s="22">
        <v>23.250209732000002</v>
      </c>
      <c r="U258" s="22">
        <v>21.5656869067857</v>
      </c>
      <c r="V258" s="22">
        <v>5.2269635358827617</v>
      </c>
      <c r="W258" s="22">
        <v>23.355701498000002</v>
      </c>
      <c r="X258" s="22">
        <v>23.355701498000002</v>
      </c>
      <c r="Y258" s="22">
        <v>21.537025439328577</v>
      </c>
      <c r="Z258" s="22">
        <v>4.9834957527913879</v>
      </c>
      <c r="AA258" s="22">
        <v>23.498169196999999</v>
      </c>
      <c r="AB258" s="22">
        <v>23.498169196999999</v>
      </c>
      <c r="AC258" s="22">
        <v>21.503876274838412</v>
      </c>
      <c r="AD258" s="22">
        <v>4.651227745566672</v>
      </c>
      <c r="AE258" s="22">
        <v>23.655789591999998</v>
      </c>
      <c r="AF258" s="22">
        <v>23.655789591999998</v>
      </c>
      <c r="AG258" s="22">
        <v>21.465436909128552</v>
      </c>
      <c r="AH258" s="22">
        <v>4.2931509588245689</v>
      </c>
      <c r="AI258" s="22">
        <v>23.842654120999999</v>
      </c>
      <c r="AJ258" s="22">
        <v>23.842654120999999</v>
      </c>
      <c r="AK258" s="22">
        <v>21.421892292461639</v>
      </c>
      <c r="AL258" s="22">
        <v>3.8877851073941105</v>
      </c>
      <c r="AM258" s="22">
        <v>24.052922631000001</v>
      </c>
      <c r="AN258" s="22">
        <v>24.052922631000001</v>
      </c>
      <c r="AO258" s="22">
        <v>21.374654486163113</v>
      </c>
      <c r="AP258" s="22">
        <v>3.4899010821185037</v>
      </c>
      <c r="AQ258" s="22">
        <v>24.307749698999999</v>
      </c>
      <c r="AR258" s="22">
        <v>24.307749698999999</v>
      </c>
      <c r="AS258" s="22">
        <v>21.253963064807653</v>
      </c>
      <c r="AT258" s="22">
        <v>3.0149661210035248</v>
      </c>
      <c r="AU258" s="22">
        <v>25.683640753999999</v>
      </c>
      <c r="AV258" s="22">
        <v>25.683640753999999</v>
      </c>
      <c r="AW258" s="22">
        <v>20.938953642211935</v>
      </c>
      <c r="AX258" s="22">
        <v>0.57637764195874297</v>
      </c>
      <c r="AY258" s="22">
        <v>26.787193028000001</v>
      </c>
      <c r="AZ258" s="22">
        <v>26.787193028000001</v>
      </c>
      <c r="BA258" s="22">
        <v>20.224915169076208</v>
      </c>
      <c r="BB258" s="22">
        <v>-2.0555229293744475</v>
      </c>
      <c r="BC258" s="22">
        <v>27.245761258000002</v>
      </c>
      <c r="BD258" s="22">
        <v>27.245761258000002</v>
      </c>
      <c r="BE258" s="22">
        <v>19.950108685584713</v>
      </c>
      <c r="BF258" s="22">
        <v>-3.3851973045328236</v>
      </c>
      <c r="BG258" s="22">
        <v>27.486246802</v>
      </c>
      <c r="BH258" s="22">
        <v>27.340400883737015</v>
      </c>
      <c r="BI258" s="22">
        <v>19.650084437293042</v>
      </c>
      <c r="BJ258" s="22">
        <v>-4.2594407583253613</v>
      </c>
      <c r="BK258" s="25">
        <v>23.103709127000002</v>
      </c>
      <c r="BL258" s="25">
        <v>23.103709127000002</v>
      </c>
      <c r="BM258" s="25">
        <v>21.610329890405808</v>
      </c>
      <c r="BN258" s="25">
        <v>5.8749277819995473</v>
      </c>
      <c r="BO258" s="25">
        <v>23.108727228999999</v>
      </c>
      <c r="BP258" s="25">
        <v>23.108727228999999</v>
      </c>
      <c r="BQ258" s="25">
        <v>21.607294461521189</v>
      </c>
      <c r="BR258" s="25">
        <v>5.7250172496184977</v>
      </c>
      <c r="BS258" s="25">
        <v>23.167584556999998</v>
      </c>
      <c r="BT258" s="25">
        <v>23.167584556999998</v>
      </c>
      <c r="BU258" s="25">
        <v>21.603849728465775</v>
      </c>
      <c r="BV258" s="25">
        <v>5.5066458502505906</v>
      </c>
      <c r="BW258" s="25">
        <v>23.214704417</v>
      </c>
      <c r="BX258" s="25">
        <v>23.214704417</v>
      </c>
      <c r="BY258" s="25">
        <v>21.596643392854215</v>
      </c>
      <c r="BZ258" s="25">
        <v>5.3109690050390554</v>
      </c>
      <c r="CA258" s="25">
        <v>23.277567289</v>
      </c>
      <c r="CB258" s="25">
        <v>23.277567289</v>
      </c>
      <c r="CC258" s="25">
        <v>21.588637822066122</v>
      </c>
      <c r="CD258" s="25">
        <v>5.1019729978628003</v>
      </c>
      <c r="CE258" s="25">
        <v>23.369304318000001</v>
      </c>
      <c r="CF258" s="25">
        <v>23.369304318000001</v>
      </c>
      <c r="CG258" s="25">
        <v>21.579920289441887</v>
      </c>
      <c r="CH258" s="25">
        <v>4.8259987381334799</v>
      </c>
      <c r="CI258" s="25">
        <v>23.469108705</v>
      </c>
      <c r="CJ258" s="25">
        <v>23.469108705</v>
      </c>
      <c r="CK258" s="25">
        <v>21.570499948584217</v>
      </c>
      <c r="CL258" s="25">
        <v>4.4958641497495488</v>
      </c>
      <c r="CM258" s="25">
        <v>23.580851669000001</v>
      </c>
      <c r="CN258" s="25">
        <v>23.580851669000001</v>
      </c>
      <c r="CO258" s="25">
        <v>21.560354629749867</v>
      </c>
      <c r="CP258" s="25">
        <v>3.984727301727137</v>
      </c>
      <c r="CQ258" s="25">
        <v>23.708988981000001</v>
      </c>
      <c r="CR258" s="25">
        <v>23.708988981000001</v>
      </c>
      <c r="CS258" s="25">
        <v>21.549713574307255</v>
      </c>
      <c r="CT258" s="25">
        <v>3.3725658261312663</v>
      </c>
      <c r="CU258" s="25">
        <v>23.863915406</v>
      </c>
      <c r="CV258" s="25">
        <v>23.863915406</v>
      </c>
      <c r="CW258" s="25">
        <v>21.360741704104253</v>
      </c>
      <c r="CX258" s="25">
        <v>2.6792555964542331</v>
      </c>
      <c r="CY258" s="25">
        <v>24.490835181999998</v>
      </c>
      <c r="CZ258" s="25">
        <v>24.490835181999998</v>
      </c>
      <c r="DA258" s="25">
        <v>21.311631169123736</v>
      </c>
      <c r="DB258" s="25">
        <v>1.1470412318611807</v>
      </c>
      <c r="DC258" s="25">
        <v>25.147217956999999</v>
      </c>
      <c r="DD258" s="25">
        <v>25.147217956999999</v>
      </c>
      <c r="DE258" s="25">
        <v>21.12211182576857</v>
      </c>
      <c r="DF258" s="25">
        <v>-0.23064204847585756</v>
      </c>
      <c r="DG258" s="25">
        <v>25.601754665000001</v>
      </c>
      <c r="DH258" s="25">
        <v>25.601754665000001</v>
      </c>
      <c r="DI258" s="25">
        <v>21.046556644173627</v>
      </c>
      <c r="DJ258" s="25">
        <v>-1.5799210079557326</v>
      </c>
      <c r="DK258" s="25">
        <v>25.774182806999999</v>
      </c>
      <c r="DL258" s="25">
        <v>25.774182806999999</v>
      </c>
      <c r="DM258" s="25">
        <v>20.874357471650821</v>
      </c>
      <c r="DN258" s="25">
        <v>-1.9644343826668873</v>
      </c>
      <c r="DO258" s="27">
        <v>23.089761723999999</v>
      </c>
      <c r="DP258" s="27">
        <v>23.089761723999999</v>
      </c>
      <c r="DQ258" s="27">
        <v>21.607869691965867</v>
      </c>
      <c r="DR258" s="27">
        <v>5.9225418506291909</v>
      </c>
      <c r="DS258" s="27">
        <v>23.077334956000001</v>
      </c>
      <c r="DT258" s="27">
        <v>23.077334956000001</v>
      </c>
      <c r="DU258" s="27">
        <v>21.602088897468807</v>
      </c>
      <c r="DV258" s="27">
        <v>5.7709865452675295</v>
      </c>
      <c r="DW258" s="27">
        <v>23.148030223999999</v>
      </c>
      <c r="DX258" s="27">
        <v>23.148030223999999</v>
      </c>
      <c r="DY258" s="27">
        <v>21.595506296561741</v>
      </c>
      <c r="DZ258" s="27">
        <v>5.5322792162300409</v>
      </c>
      <c r="EA258" s="27">
        <v>23.215864501999999</v>
      </c>
      <c r="EB258" s="27">
        <v>23.215864501999999</v>
      </c>
      <c r="EC258" s="27">
        <v>21.576502935984106</v>
      </c>
      <c r="ED258" s="27">
        <v>5.3643905131064091</v>
      </c>
      <c r="EE258" s="27">
        <v>23.307652176000001</v>
      </c>
      <c r="EF258" s="27">
        <v>23.307652176000001</v>
      </c>
      <c r="EG258" s="27">
        <v>21.555726830802129</v>
      </c>
      <c r="EH258" s="27">
        <v>5.1779332096784447</v>
      </c>
      <c r="EI258" s="27">
        <v>23.427482011000002</v>
      </c>
      <c r="EJ258" s="27">
        <v>23.427482011000002</v>
      </c>
      <c r="EK258" s="27">
        <v>21.533456520750157</v>
      </c>
      <c r="EL258" s="27">
        <v>4.9200316698145539</v>
      </c>
      <c r="EM258" s="27">
        <v>23.557348523999998</v>
      </c>
      <c r="EN258" s="27">
        <v>23.557348523999998</v>
      </c>
      <c r="EO258" s="27">
        <v>21.509561527068325</v>
      </c>
      <c r="EP258" s="27">
        <v>4.6340627821349134</v>
      </c>
      <c r="EQ258" s="27">
        <v>23.706825106</v>
      </c>
      <c r="ER258" s="27">
        <v>23.706825106</v>
      </c>
      <c r="ES258" s="27">
        <v>21.484367489126111</v>
      </c>
      <c r="ET258" s="27">
        <v>4.3164451725912354</v>
      </c>
      <c r="EU258" s="27">
        <v>23.879536872999999</v>
      </c>
      <c r="EV258" s="27">
        <v>23.879536872999999</v>
      </c>
      <c r="EW258" s="27">
        <v>21.458135701236376</v>
      </c>
      <c r="EX258" s="27">
        <v>4.0022698059721797</v>
      </c>
      <c r="EY258" s="27">
        <v>24.093759883000001</v>
      </c>
      <c r="EZ258" s="27">
        <v>24.093759883000001</v>
      </c>
      <c r="FA258" s="27">
        <v>21.347131857111997</v>
      </c>
      <c r="FB258" s="27">
        <v>3.6096429952556868</v>
      </c>
      <c r="FC258" s="27">
        <v>25.223492957000001</v>
      </c>
      <c r="FD258" s="27">
        <v>25.223492957000001</v>
      </c>
      <c r="FE258" s="27">
        <v>21.184835027379457</v>
      </c>
      <c r="FF258" s="27">
        <v>1.6732551050688826</v>
      </c>
      <c r="FG258" s="27">
        <v>26.230077223999999</v>
      </c>
      <c r="FH258" s="27">
        <v>26.230077223999999</v>
      </c>
      <c r="FI258" s="27">
        <v>20.799918013552194</v>
      </c>
      <c r="FJ258" s="27">
        <v>7.3003016887419392E-2</v>
      </c>
      <c r="FK258" s="27">
        <v>26.674727542999999</v>
      </c>
      <c r="FL258" s="27">
        <v>26.674727542999999</v>
      </c>
      <c r="FM258" s="27">
        <v>20.628146940756096</v>
      </c>
      <c r="FN258" s="27">
        <v>-0.44454709343161625</v>
      </c>
      <c r="FO258" s="27">
        <v>26.902131410999999</v>
      </c>
      <c r="FP258" s="27">
        <v>26.902131410999999</v>
      </c>
      <c r="FQ258" s="27">
        <v>20.464681855602922</v>
      </c>
      <c r="FR258" s="27">
        <v>-0.52535791030739176</v>
      </c>
      <c r="FS258" s="28">
        <v>23.096458593999998</v>
      </c>
      <c r="FT258" s="28">
        <v>23.096458593999998</v>
      </c>
      <c r="FU258" s="28">
        <v>21.607308997046601</v>
      </c>
      <c r="FV258" s="28">
        <v>5.9108024069379521</v>
      </c>
      <c r="FW258" s="28">
        <v>23.103737125999999</v>
      </c>
      <c r="FX258" s="28">
        <v>23.103737125999999</v>
      </c>
      <c r="FY258" s="28">
        <v>21.599682709042984</v>
      </c>
      <c r="FZ258" s="28">
        <v>5.7180758892013959</v>
      </c>
      <c r="GA258" s="28">
        <v>23.190146519999999</v>
      </c>
      <c r="GB258" s="28">
        <v>23.190146519999999</v>
      </c>
      <c r="GC258" s="28">
        <v>21.589801703564568</v>
      </c>
      <c r="GD258" s="28">
        <v>5.4367454775926856</v>
      </c>
      <c r="GE258" s="28">
        <v>23.294164706</v>
      </c>
      <c r="GF258" s="28">
        <v>23.294164706</v>
      </c>
      <c r="GG258" s="28">
        <v>21.563511832753164</v>
      </c>
      <c r="GH258" s="28">
        <v>5.2397099483365377</v>
      </c>
      <c r="GI258" s="28">
        <v>23.438559442999999</v>
      </c>
      <c r="GJ258" s="28">
        <v>23.438559442999999</v>
      </c>
      <c r="GK258" s="28">
        <v>21.532430948200098</v>
      </c>
      <c r="GL258" s="28">
        <v>5.0331192850847479</v>
      </c>
      <c r="GM258" s="28">
        <v>23.635159643999998</v>
      </c>
      <c r="GN258" s="28">
        <v>23.635159643999998</v>
      </c>
      <c r="GO258" s="28">
        <v>21.496803267553297</v>
      </c>
      <c r="GP258" s="28">
        <v>4.7734478436206533</v>
      </c>
      <c r="GQ258" s="28">
        <v>23.869207330999998</v>
      </c>
      <c r="GR258" s="28">
        <v>23.869207330999998</v>
      </c>
      <c r="GS258" s="28">
        <v>21.455714207081414</v>
      </c>
      <c r="GT258" s="28">
        <v>4.4897780368315932</v>
      </c>
      <c r="GU258" s="28">
        <v>24.176412060000001</v>
      </c>
      <c r="GV258" s="28">
        <v>24.176412060000001</v>
      </c>
      <c r="GW258" s="28">
        <v>21.409514370171522</v>
      </c>
      <c r="GX258" s="28">
        <v>4.1633459200517429</v>
      </c>
      <c r="GY258" s="28">
        <v>24.535323373000001</v>
      </c>
      <c r="GZ258" s="28">
        <v>24.535323373000001</v>
      </c>
      <c r="HA258" s="28">
        <v>21.359565147556268</v>
      </c>
      <c r="HB258" s="28">
        <v>3.8714491911113971</v>
      </c>
      <c r="HC258" s="28">
        <v>24.963604203999999</v>
      </c>
      <c r="HD258" s="28">
        <v>24.963604203999999</v>
      </c>
      <c r="HE258" s="28">
        <v>21.22175145568951</v>
      </c>
      <c r="HF258" s="28">
        <v>3.5352535597136523</v>
      </c>
      <c r="HG258" s="28">
        <v>26.783287430000001</v>
      </c>
      <c r="HH258" s="28">
        <v>26.783287430000001</v>
      </c>
      <c r="HI258" s="28">
        <v>20.89483913326589</v>
      </c>
      <c r="HJ258" s="28">
        <v>1.4626212107407035</v>
      </c>
      <c r="HK258" s="28">
        <v>27.716614720000003</v>
      </c>
      <c r="HL258" s="28">
        <v>27.716614720000003</v>
      </c>
      <c r="HM258" s="28">
        <v>19.992542100816845</v>
      </c>
      <c r="HN258" s="28">
        <v>-5.4445169996679965</v>
      </c>
      <c r="HO258" s="28">
        <v>27.923901991000001</v>
      </c>
      <c r="HP258" s="28">
        <v>27.431698832082809</v>
      </c>
      <c r="HQ258" s="28">
        <v>19.715702070391234</v>
      </c>
      <c r="HR258" s="28">
        <v>-10.562193158563133</v>
      </c>
      <c r="HS258" s="28">
        <v>27.674666794</v>
      </c>
      <c r="HT258" s="28">
        <v>26.476436975284525</v>
      </c>
      <c r="HU258" s="28">
        <v>19.029136565165697</v>
      </c>
      <c r="HV258" s="28">
        <v>-14.467466718270636</v>
      </c>
      <c r="HW258" s="29">
        <v>23.068470226999999</v>
      </c>
      <c r="HX258" s="29">
        <v>23.068470226999999</v>
      </c>
      <c r="HY258" s="29">
        <v>21.607432610640423</v>
      </c>
      <c r="HZ258" s="29">
        <v>5.9881227318977821</v>
      </c>
      <c r="IA258" s="29">
        <v>23.048620001</v>
      </c>
      <c r="IB258" s="29">
        <v>23.048620001</v>
      </c>
      <c r="IC258" s="29">
        <v>21.601321444823064</v>
      </c>
      <c r="ID258" s="29">
        <v>5.8705420203404337</v>
      </c>
      <c r="IE258" s="29">
        <v>23.115700709999999</v>
      </c>
      <c r="IF258" s="29">
        <v>23.115700709999999</v>
      </c>
      <c r="IG258" s="29">
        <v>21.593958085421374</v>
      </c>
      <c r="IH258" s="29">
        <v>5.6650944152329163</v>
      </c>
      <c r="II258" s="29">
        <v>23.201275728999999</v>
      </c>
      <c r="IJ258" s="29">
        <v>23.201275728999999</v>
      </c>
      <c r="IK258" s="29">
        <v>21.561471480728475</v>
      </c>
      <c r="IL258" s="29">
        <v>5.526919304353143</v>
      </c>
      <c r="IM258" s="29">
        <v>23.329201765000001</v>
      </c>
      <c r="IN258" s="29">
        <v>23.329201765000001</v>
      </c>
      <c r="IO258" s="29">
        <v>21.525495579012908</v>
      </c>
      <c r="IP258" s="29">
        <v>5.3692298026115726</v>
      </c>
      <c r="IQ258" s="29">
        <v>23.521035083000001</v>
      </c>
      <c r="IR258" s="29">
        <v>23.521035083000001</v>
      </c>
      <c r="IS258" s="29">
        <v>21.486010848432375</v>
      </c>
      <c r="IT258" s="29">
        <v>5.1326883044736373</v>
      </c>
      <c r="IU258" s="29">
        <v>23.746246134</v>
      </c>
      <c r="IV258" s="29">
        <v>23.746246134</v>
      </c>
      <c r="IW258" s="29">
        <v>21.443268181877723</v>
      </c>
      <c r="IX258" s="29">
        <v>4.8905134212305281</v>
      </c>
      <c r="IY258" s="29">
        <v>24.035858878999999</v>
      </c>
      <c r="IZ258" s="29">
        <v>24.035858878999999</v>
      </c>
      <c r="JA258" s="29">
        <v>21.39811983993442</v>
      </c>
      <c r="JB258" s="29">
        <v>4.6223565866927263</v>
      </c>
      <c r="JC258" s="29">
        <v>24.380376267999999</v>
      </c>
      <c r="JD258" s="29">
        <v>24.380376267999999</v>
      </c>
      <c r="JE258" s="29">
        <v>21.350721318656294</v>
      </c>
      <c r="JF258" s="29">
        <v>4.3829781332026716</v>
      </c>
      <c r="JG258" s="29">
        <v>24.905643553000001</v>
      </c>
      <c r="JH258" s="29">
        <v>24.905643553000001</v>
      </c>
      <c r="JI258" s="29">
        <v>21.217554141442964</v>
      </c>
      <c r="JJ258" s="29">
        <v>3.9010287851682186</v>
      </c>
      <c r="JK258" s="29">
        <v>26.692533346000001</v>
      </c>
      <c r="JL258" s="29">
        <v>26.692533346000001</v>
      </c>
      <c r="JM258" s="29">
        <v>20.94067873355457</v>
      </c>
      <c r="JN258" s="29">
        <v>-3.16872518063375</v>
      </c>
      <c r="JO258" s="29">
        <v>27.479455807000001</v>
      </c>
      <c r="JP258" s="29">
        <v>27.479455807000001</v>
      </c>
      <c r="JQ258" s="29">
        <v>19.810396480794026</v>
      </c>
      <c r="JR258" s="29">
        <v>-9.6979744282338842</v>
      </c>
      <c r="JS258" s="29">
        <v>27.441609493000001</v>
      </c>
      <c r="JT258" s="29">
        <v>27.279582324358898</v>
      </c>
      <c r="JU258" s="29">
        <v>19.606372941173564</v>
      </c>
      <c r="JV258" s="29">
        <v>-14.07954230319443</v>
      </c>
      <c r="JW258" s="29">
        <v>26.915979522000001</v>
      </c>
      <c r="JX258" s="29">
        <v>26.753348599201363</v>
      </c>
      <c r="JY258" s="29">
        <v>19.228158401559856</v>
      </c>
      <c r="JZ258" s="29">
        <v>-14.079351314560725</v>
      </c>
    </row>
    <row r="259" spans="1:286" ht="15" thickBot="1" x14ac:dyDescent="0.35">
      <c r="A259" s="2"/>
      <c r="B259" s="74" t="s">
        <v>747</v>
      </c>
      <c r="C259" s="74" t="s">
        <v>516</v>
      </c>
      <c r="D259" s="74" t="s">
        <v>880</v>
      </c>
      <c r="E259" s="87">
        <v>381161</v>
      </c>
      <c r="F259" s="84">
        <v>398842</v>
      </c>
      <c r="G259" s="22">
        <v>31.524260112</v>
      </c>
      <c r="H259" s="22">
        <v>9.7011944574596303</v>
      </c>
      <c r="I259" s="22">
        <v>7.0768862917872424</v>
      </c>
      <c r="J259" s="22">
        <v>14.089496461376827</v>
      </c>
      <c r="K259" s="22">
        <v>31.485133791999999</v>
      </c>
      <c r="L259" s="22">
        <v>9.6963289133664414</v>
      </c>
      <c r="M259" s="22">
        <v>7.0733369451118229</v>
      </c>
      <c r="N259" s="22">
        <v>12.844457141594562</v>
      </c>
      <c r="O259" s="22">
        <v>31.552189679000001</v>
      </c>
      <c r="P259" s="22">
        <v>9.6900042665619974</v>
      </c>
      <c r="Q259" s="22">
        <v>7.068723203322909</v>
      </c>
      <c r="R259" s="22">
        <v>11.219681552490233</v>
      </c>
      <c r="S259" s="22">
        <v>31.613603719</v>
      </c>
      <c r="T259" s="22">
        <v>9.6709823967699826</v>
      </c>
      <c r="U259" s="22">
        <v>7.0548470141417141</v>
      </c>
      <c r="V259" s="22">
        <v>10.90072666942412</v>
      </c>
      <c r="W259" s="22">
        <v>31.681147566</v>
      </c>
      <c r="X259" s="22">
        <v>9.6490099588369223</v>
      </c>
      <c r="Y259" s="22">
        <v>7.0388184265809253</v>
      </c>
      <c r="Z259" s="22">
        <v>10.687736492817336</v>
      </c>
      <c r="AA259" s="22">
        <v>31.756875694999998</v>
      </c>
      <c r="AB259" s="22">
        <v>9.6240842657290298</v>
      </c>
      <c r="AC259" s="22">
        <v>7.0206354804868081</v>
      </c>
      <c r="AD259" s="22">
        <v>10.451384939038668</v>
      </c>
      <c r="AE259" s="22">
        <v>31.834870970000001</v>
      </c>
      <c r="AF259" s="22">
        <v>9.5956233503717456</v>
      </c>
      <c r="AG259" s="22">
        <v>6.9998736389809091</v>
      </c>
      <c r="AH259" s="22">
        <v>10.097556534496192</v>
      </c>
      <c r="AI259" s="22">
        <v>31.921438993999999</v>
      </c>
      <c r="AJ259" s="22">
        <v>9.5637087418203972</v>
      </c>
      <c r="AK259" s="22">
        <v>6.9765923763740023</v>
      </c>
      <c r="AL259" s="22">
        <v>9.8539847387629536</v>
      </c>
      <c r="AM259" s="22">
        <v>32.012976950000002</v>
      </c>
      <c r="AN259" s="22">
        <v>9.5292986208360198</v>
      </c>
      <c r="AO259" s="22">
        <v>6.9514906721909844</v>
      </c>
      <c r="AP259" s="22">
        <v>9.6621618723830309</v>
      </c>
      <c r="AQ259" s="22">
        <v>32.111464564000002</v>
      </c>
      <c r="AR259" s="22">
        <v>8.8195140384654298</v>
      </c>
      <c r="AS259" s="22">
        <v>6.4337127013311246</v>
      </c>
      <c r="AT259" s="22">
        <v>9.305174806079954</v>
      </c>
      <c r="AU259" s="22">
        <v>32.567181185999999</v>
      </c>
      <c r="AV259" s="22">
        <v>8.5898047691777641</v>
      </c>
      <c r="AW259" s="22">
        <v>6.2661429875142511</v>
      </c>
      <c r="AX259" s="22">
        <v>7.7107236469232099</v>
      </c>
      <c r="AY259" s="22">
        <v>32.951289701</v>
      </c>
      <c r="AZ259" s="22">
        <v>7.5811136061582429</v>
      </c>
      <c r="BA259" s="22">
        <v>5.5303168275993988</v>
      </c>
      <c r="BB259" s="22">
        <v>5.2246842530468491</v>
      </c>
      <c r="BC259" s="22">
        <v>33.157988226999997</v>
      </c>
      <c r="BD259" s="22">
        <v>7.3998531080061634</v>
      </c>
      <c r="BE259" s="22">
        <v>5.3980898177976711</v>
      </c>
      <c r="BF259" s="22">
        <v>3.6639979531965139</v>
      </c>
      <c r="BG259" s="22">
        <v>33.300075214000003</v>
      </c>
      <c r="BH259" s="22">
        <v>6.7848211756791326</v>
      </c>
      <c r="BI259" s="22">
        <v>4.9494325859503325</v>
      </c>
      <c r="BJ259" s="22">
        <v>2.4342985875410896</v>
      </c>
      <c r="BK259" s="25">
        <v>31.551180172999999</v>
      </c>
      <c r="BL259" s="25">
        <v>9.7029621467491367</v>
      </c>
      <c r="BM259" s="25">
        <v>7.0781757965132739</v>
      </c>
      <c r="BN259" s="25">
        <v>14.036578535406791</v>
      </c>
      <c r="BO259" s="25">
        <v>31.537270866</v>
      </c>
      <c r="BP259" s="25">
        <v>9.7008648327042657</v>
      </c>
      <c r="BQ259" s="25">
        <v>7.0766458351174055</v>
      </c>
      <c r="BR259" s="25">
        <v>13.419185949274068</v>
      </c>
      <c r="BS259" s="25">
        <v>31.593699790999999</v>
      </c>
      <c r="BT259" s="25">
        <v>9.6984786004002341</v>
      </c>
      <c r="BU259" s="25">
        <v>7.0749051118739459</v>
      </c>
      <c r="BV259" s="25">
        <v>12.556136398556893</v>
      </c>
      <c r="BW259" s="25">
        <v>31.645246007000001</v>
      </c>
      <c r="BX259" s="25">
        <v>9.6926906976692759</v>
      </c>
      <c r="BY259" s="25">
        <v>7.0706829174138184</v>
      </c>
      <c r="BZ259" s="25">
        <v>12.355955676581246</v>
      </c>
      <c r="CA259" s="25">
        <v>31.705015799000002</v>
      </c>
      <c r="CB259" s="25">
        <v>9.6863912263882614</v>
      </c>
      <c r="CC259" s="25">
        <v>7.0660875408187387</v>
      </c>
      <c r="CD259" s="25">
        <v>12.233441092992214</v>
      </c>
      <c r="CE259" s="25">
        <v>31.776636984</v>
      </c>
      <c r="CF259" s="25">
        <v>9.6795998560408556</v>
      </c>
      <c r="CG259" s="25">
        <v>7.0611333307031945</v>
      </c>
      <c r="CH259" s="25">
        <v>11.974011146450151</v>
      </c>
      <c r="CI259" s="25">
        <v>31.854382637</v>
      </c>
      <c r="CJ259" s="25">
        <v>9.672316150897716</v>
      </c>
      <c r="CK259" s="25">
        <v>7.0558199692086969</v>
      </c>
      <c r="CL259" s="25">
        <v>11.740297063091358</v>
      </c>
      <c r="CM259" s="25">
        <v>31.941413709999999</v>
      </c>
      <c r="CN259" s="25">
        <v>9.6644930598091907</v>
      </c>
      <c r="CO259" s="25">
        <v>7.0501131331766427</v>
      </c>
      <c r="CP259" s="25">
        <v>11.545688963615442</v>
      </c>
      <c r="CQ259" s="25">
        <v>32.037840256000003</v>
      </c>
      <c r="CR259" s="25">
        <v>9.6563298349434152</v>
      </c>
      <c r="CS259" s="25">
        <v>7.0441581742895991</v>
      </c>
      <c r="CT259" s="25">
        <v>11.322457579380831</v>
      </c>
      <c r="CU259" s="25">
        <v>32.145621927000001</v>
      </c>
      <c r="CV259" s="25">
        <v>9.0741705082436699</v>
      </c>
      <c r="CW259" s="25">
        <v>6.6194810505783446</v>
      </c>
      <c r="CX259" s="25">
        <v>10.985753866520511</v>
      </c>
      <c r="CY259" s="25">
        <v>32.447359953000003</v>
      </c>
      <c r="CZ259" s="25">
        <v>9.0390648877124242</v>
      </c>
      <c r="DA259" s="25">
        <v>6.5938719891589832</v>
      </c>
      <c r="DB259" s="25">
        <v>9.9630759718246864</v>
      </c>
      <c r="DC259" s="25">
        <v>32.669537020999996</v>
      </c>
      <c r="DD259" s="25">
        <v>8.6028442458408563</v>
      </c>
      <c r="DE259" s="25">
        <v>6.2756551041977966</v>
      </c>
      <c r="DF259" s="25">
        <v>8.7278095958414994</v>
      </c>
      <c r="DG259" s="25">
        <v>32.866453804000002</v>
      </c>
      <c r="DH259" s="25">
        <v>8.5539185192759604</v>
      </c>
      <c r="DI259" s="25">
        <v>6.2399644678373845</v>
      </c>
      <c r="DJ259" s="25">
        <v>7.4928106513877424</v>
      </c>
      <c r="DK259" s="25">
        <v>32.923185406999998</v>
      </c>
      <c r="DL259" s="25">
        <v>8.2170248999580764</v>
      </c>
      <c r="DM259" s="25">
        <v>5.9942052629481291</v>
      </c>
      <c r="DN259" s="25">
        <v>7.2119874690066581</v>
      </c>
      <c r="DO259" s="27">
        <v>31.524070623</v>
      </c>
      <c r="DP259" s="27">
        <v>9.7015512423153325</v>
      </c>
      <c r="DQ259" s="27">
        <v>7.0771465613721372</v>
      </c>
      <c r="DR259" s="27">
        <v>14.090606501640773</v>
      </c>
      <c r="DS259" s="27">
        <v>31.482639763999998</v>
      </c>
      <c r="DT259" s="27">
        <v>9.6978586737106554</v>
      </c>
      <c r="DU259" s="27">
        <v>7.0744528839848311</v>
      </c>
      <c r="DV259" s="27">
        <v>12.868343402603264</v>
      </c>
      <c r="DW259" s="27">
        <v>31.546059908</v>
      </c>
      <c r="DX259" s="27">
        <v>9.6936400628411601</v>
      </c>
      <c r="DY259" s="27">
        <v>7.0713754660891652</v>
      </c>
      <c r="DZ259" s="27">
        <v>11.275208252692767</v>
      </c>
      <c r="EA259" s="27">
        <v>31.603362279999999</v>
      </c>
      <c r="EB259" s="27">
        <v>9.6779054713882307</v>
      </c>
      <c r="EC259" s="27">
        <v>7.0598973006891832</v>
      </c>
      <c r="ED259" s="27">
        <v>10.983550447354357</v>
      </c>
      <c r="EE259" s="27">
        <v>31.665948773</v>
      </c>
      <c r="EF259" s="27">
        <v>9.661044079795273</v>
      </c>
      <c r="EG259" s="27">
        <v>7.0475971502749317</v>
      </c>
      <c r="EH259" s="27">
        <v>10.799512143167526</v>
      </c>
      <c r="EI259" s="27">
        <v>31.735354907999998</v>
      </c>
      <c r="EJ259" s="27">
        <v>9.6432212713589021</v>
      </c>
      <c r="EK259" s="27">
        <v>7.0345956596587405</v>
      </c>
      <c r="EL259" s="27">
        <v>10.592592622237838</v>
      </c>
      <c r="EM259" s="27">
        <v>31.804932511000001</v>
      </c>
      <c r="EN259" s="27">
        <v>9.6243144543842405</v>
      </c>
      <c r="EO259" s="27">
        <v>7.0208033999059811</v>
      </c>
      <c r="EP259" s="27">
        <v>10.284285521436299</v>
      </c>
      <c r="EQ259" s="27">
        <v>31.880171032</v>
      </c>
      <c r="ER259" s="27">
        <v>9.6045116857068287</v>
      </c>
      <c r="ES259" s="27">
        <v>7.0063575558599585</v>
      </c>
      <c r="ET259" s="27">
        <v>10.082215932812922</v>
      </c>
      <c r="EU259" s="27">
        <v>31.959423842</v>
      </c>
      <c r="EV259" s="27">
        <v>9.5840041475702868</v>
      </c>
      <c r="EW259" s="27">
        <v>6.9913975923056553</v>
      </c>
      <c r="EX259" s="27">
        <v>9.9289336344727168</v>
      </c>
      <c r="EY259" s="27">
        <v>32.044560689999997</v>
      </c>
      <c r="EZ259" s="27">
        <v>8.9629047610605763</v>
      </c>
      <c r="FA259" s="27">
        <v>6.5383142371062144</v>
      </c>
      <c r="FB259" s="27">
        <v>9.6107534925448732</v>
      </c>
      <c r="FC259" s="27">
        <v>32.424336425999996</v>
      </c>
      <c r="FD259" s="27">
        <v>8.8350101800675542</v>
      </c>
      <c r="FE259" s="27">
        <v>6.4450169208847647</v>
      </c>
      <c r="FF259" s="27">
        <v>8.2786239219964166</v>
      </c>
      <c r="FG259" s="27">
        <v>32.779855412000003</v>
      </c>
      <c r="FH259" s="27">
        <v>8.0567014958046528</v>
      </c>
      <c r="FI259" s="27">
        <v>5.877251571721624</v>
      </c>
      <c r="FJ259" s="27">
        <v>6.8205759850955872</v>
      </c>
      <c r="FK259" s="27">
        <v>32.983541281999997</v>
      </c>
      <c r="FL259" s="27">
        <v>7.942816697277217</v>
      </c>
      <c r="FM259" s="27">
        <v>5.7941741967575506</v>
      </c>
      <c r="FN259" s="27">
        <v>6.1269210435552139</v>
      </c>
      <c r="FO259" s="27">
        <v>33.122715816000003</v>
      </c>
      <c r="FP259" s="27">
        <v>7.7440885174823997</v>
      </c>
      <c r="FQ259" s="27">
        <v>5.6492047563913328</v>
      </c>
      <c r="FR259" s="27">
        <v>5.7632844616092882</v>
      </c>
      <c r="FS259" s="28">
        <v>31.524286467</v>
      </c>
      <c r="FT259" s="28">
        <v>9.7011944349576407</v>
      </c>
      <c r="FU259" s="28">
        <v>7.0768862753723534</v>
      </c>
      <c r="FV259" s="28">
        <v>14.086807766769638</v>
      </c>
      <c r="FW259" s="28">
        <v>31.479354247</v>
      </c>
      <c r="FX259" s="28">
        <v>9.6963288162525902</v>
      </c>
      <c r="FY259" s="28">
        <v>7.0733368742686205</v>
      </c>
      <c r="FZ259" s="28">
        <v>12.860763815508703</v>
      </c>
      <c r="GA259" s="28">
        <v>31.543023978000001</v>
      </c>
      <c r="GB259" s="28">
        <v>9.6900040644388508</v>
      </c>
      <c r="GC259" s="28">
        <v>7.0687230558768874</v>
      </c>
      <c r="GD259" s="28">
        <v>11.263434307451448</v>
      </c>
      <c r="GE259" s="28">
        <v>31.604314006999999</v>
      </c>
      <c r="GF259" s="28">
        <v>9.6702279797670165</v>
      </c>
      <c r="GG259" s="28">
        <v>7.0542966774414246</v>
      </c>
      <c r="GH259" s="28">
        <v>10.969979352456782</v>
      </c>
      <c r="GI259" s="28">
        <v>31.676120431000001</v>
      </c>
      <c r="GJ259" s="28">
        <v>9.64748722385111</v>
      </c>
      <c r="GK259" s="28">
        <v>7.0377076126090623</v>
      </c>
      <c r="GL259" s="28">
        <v>10.782911784069384</v>
      </c>
      <c r="GM259" s="28">
        <v>31.761247418</v>
      </c>
      <c r="GN259" s="28">
        <v>9.6217898488509181</v>
      </c>
      <c r="GO259" s="28">
        <v>7.018961735318257</v>
      </c>
      <c r="GP259" s="28">
        <v>10.56147440799856</v>
      </c>
      <c r="GQ259" s="28">
        <v>31.854885909</v>
      </c>
      <c r="GR259" s="28">
        <v>9.5925475038968067</v>
      </c>
      <c r="GS259" s="28">
        <v>6.9976298518009292</v>
      </c>
      <c r="GT259" s="28">
        <v>10.24232097028554</v>
      </c>
      <c r="GU259" s="28">
        <v>31.968763252999999</v>
      </c>
      <c r="GV259" s="28">
        <v>9.5598511528920032</v>
      </c>
      <c r="GW259" s="28">
        <v>6.9737783189580398</v>
      </c>
      <c r="GX259" s="28">
        <v>9.9829039339933381</v>
      </c>
      <c r="GY259" s="28">
        <v>32.095063689</v>
      </c>
      <c r="GZ259" s="28">
        <v>9.5246560898289836</v>
      </c>
      <c r="HA259" s="28">
        <v>6.9481040104570129</v>
      </c>
      <c r="HB259" s="28">
        <v>9.7777862992285236</v>
      </c>
      <c r="HC259" s="28">
        <v>32.235469129000002</v>
      </c>
      <c r="HD259" s="28">
        <v>8.8890844591290676</v>
      </c>
      <c r="HE259" s="28">
        <v>6.4844633546107104</v>
      </c>
      <c r="HF259" s="28">
        <v>9.4268950540483338</v>
      </c>
      <c r="HG259" s="28">
        <v>32.856289660000002</v>
      </c>
      <c r="HH259" s="28">
        <v>8.6555446705711319</v>
      </c>
      <c r="HI259" s="28">
        <v>6.3140993303166004</v>
      </c>
      <c r="HJ259" s="28">
        <v>7.8934200328144719</v>
      </c>
      <c r="HK259" s="28">
        <v>33.459734038999997</v>
      </c>
      <c r="HL259" s="28">
        <v>7.2975674638629204</v>
      </c>
      <c r="HM259" s="28">
        <v>5.3234738644675801</v>
      </c>
      <c r="HN259" s="28">
        <v>3.8482375688933637</v>
      </c>
      <c r="HO259" s="28">
        <v>33.792354066000001</v>
      </c>
      <c r="HP259" s="28">
        <v>7.114995597869167</v>
      </c>
      <c r="HQ259" s="28">
        <v>5.1902902300828773</v>
      </c>
      <c r="HR259" s="28">
        <v>0.6288234224559055</v>
      </c>
      <c r="HS259" s="28">
        <v>33.884995146000001</v>
      </c>
      <c r="HT259" s="28">
        <v>6.2393413011910717</v>
      </c>
      <c r="HU259" s="28">
        <v>4.5515126119576408</v>
      </c>
      <c r="HV259" s="28">
        <v>-1.7528916004102868</v>
      </c>
      <c r="HW259" s="29">
        <v>31.507222511999998</v>
      </c>
      <c r="HX259" s="29">
        <v>9.7013253345651869</v>
      </c>
      <c r="HY259" s="29">
        <v>7.0769817648136089</v>
      </c>
      <c r="HZ259" s="29">
        <v>14.123709860022194</v>
      </c>
      <c r="IA259" s="29">
        <v>31.445169899</v>
      </c>
      <c r="IB259" s="29">
        <v>9.6974775780198605</v>
      </c>
      <c r="IC259" s="29">
        <v>7.074174879984203</v>
      </c>
      <c r="ID259" s="29">
        <v>12.949935957416834</v>
      </c>
      <c r="IE259" s="29">
        <v>31.491239101000001</v>
      </c>
      <c r="IF259" s="29">
        <v>9.6926770704044021</v>
      </c>
      <c r="IG259" s="29">
        <v>7.0706729765138183</v>
      </c>
      <c r="IH259" s="29">
        <v>11.373599323084662</v>
      </c>
      <c r="II259" s="29">
        <v>31.537279707</v>
      </c>
      <c r="IJ259" s="29">
        <v>9.6652736692676644</v>
      </c>
      <c r="IK259" s="29">
        <v>7.0506825769085602</v>
      </c>
      <c r="IL259" s="29">
        <v>11.109445516620614</v>
      </c>
      <c r="IM259" s="29">
        <v>31.594111544</v>
      </c>
      <c r="IN259" s="29">
        <v>9.6353607600517588</v>
      </c>
      <c r="IO259" s="29">
        <v>7.0288615260981882</v>
      </c>
      <c r="IP259" s="29">
        <v>10.940654963734431</v>
      </c>
      <c r="IQ259" s="29">
        <v>31.668905209999998</v>
      </c>
      <c r="IR259" s="29">
        <v>9.602685294644786</v>
      </c>
      <c r="IS259" s="29">
        <v>7.0050252290081376</v>
      </c>
      <c r="IT259" s="29">
        <v>10.718014567895278</v>
      </c>
      <c r="IU259" s="29">
        <v>31.752494499000001</v>
      </c>
      <c r="IV259" s="29">
        <v>9.5676102066701478</v>
      </c>
      <c r="IW259" s="29">
        <v>6.9794384406637304</v>
      </c>
      <c r="IX259" s="29">
        <v>10.37867992595795</v>
      </c>
      <c r="IY259" s="29">
        <v>31.856092209</v>
      </c>
      <c r="IZ259" s="29">
        <v>9.5306134465061803</v>
      </c>
      <c r="JA259" s="29">
        <v>6.9524498192116999</v>
      </c>
      <c r="JB259" s="29">
        <v>10.139454966748513</v>
      </c>
      <c r="JC259" s="29">
        <v>31.974149920000002</v>
      </c>
      <c r="JD259" s="29">
        <v>9.491851539975066</v>
      </c>
      <c r="JE259" s="29">
        <v>6.9241735480600939</v>
      </c>
      <c r="JF259" s="29">
        <v>9.9462726356844797</v>
      </c>
      <c r="JG259" s="29">
        <v>32.116575101000002</v>
      </c>
      <c r="JH259" s="29">
        <v>8.8586988192966682</v>
      </c>
      <c r="JI259" s="29">
        <v>6.462297453397202</v>
      </c>
      <c r="JJ259" s="29">
        <v>9.5130155680354882</v>
      </c>
      <c r="JK259" s="29">
        <v>32.939360264999998</v>
      </c>
      <c r="JL259" s="29">
        <v>8.6306923930612971</v>
      </c>
      <c r="JM259" s="29">
        <v>6.2959699398791367</v>
      </c>
      <c r="JN259" s="29">
        <v>5.2105084731764002</v>
      </c>
      <c r="JO259" s="29">
        <v>33.550604309000001</v>
      </c>
      <c r="JP259" s="29">
        <v>6.8002516958154446</v>
      </c>
      <c r="JQ259" s="29">
        <v>4.9606889355582764</v>
      </c>
      <c r="JR259" s="29">
        <v>1.0550409001295442</v>
      </c>
      <c r="JS259" s="29">
        <v>33.693142813999998</v>
      </c>
      <c r="JT259" s="29">
        <v>6.6575334659557903</v>
      </c>
      <c r="JU259" s="29">
        <v>4.8565779738709454</v>
      </c>
      <c r="JV259" s="29">
        <v>-1.571824803399327</v>
      </c>
      <c r="JW259" s="29">
        <v>33.805969537000003</v>
      </c>
      <c r="JX259" s="29">
        <v>6.2617220859149727</v>
      </c>
      <c r="JY259" s="29">
        <v>4.5678390828171365</v>
      </c>
      <c r="JZ259" s="29">
        <v>-1.5901142608015846</v>
      </c>
    </row>
    <row r="260" spans="1:286" ht="15" thickBot="1" x14ac:dyDescent="0.35">
      <c r="A260" s="2"/>
      <c r="B260" s="74" t="s">
        <v>748</v>
      </c>
      <c r="C260" s="74" t="s">
        <v>554</v>
      </c>
      <c r="D260" s="74" t="s">
        <v>873</v>
      </c>
      <c r="E260" s="87">
        <v>341768</v>
      </c>
      <c r="F260" s="84">
        <v>553686</v>
      </c>
      <c r="G260" s="22">
        <v>31.205977529999998</v>
      </c>
      <c r="H260" s="22">
        <v>10.089320882034327</v>
      </c>
      <c r="I260" s="22">
        <v>7.2513935728297154</v>
      </c>
      <c r="J260" s="22">
        <v>14.073863344962831</v>
      </c>
      <c r="K260" s="22">
        <v>31.151826131</v>
      </c>
      <c r="L260" s="22">
        <v>10.080197756736045</v>
      </c>
      <c r="M260" s="22">
        <v>7.244836603046954</v>
      </c>
      <c r="N260" s="22">
        <v>14.077822759152051</v>
      </c>
      <c r="O260" s="22">
        <v>31.218035526999998</v>
      </c>
      <c r="P260" s="22">
        <v>10.068019388581341</v>
      </c>
      <c r="Q260" s="22">
        <v>7.2360837700667053</v>
      </c>
      <c r="R260" s="22">
        <v>13.74027861926554</v>
      </c>
      <c r="S260" s="22">
        <v>31.296989870000001</v>
      </c>
      <c r="T260" s="22">
        <v>10.041880383781292</v>
      </c>
      <c r="U260" s="22">
        <v>7.2172971526497944</v>
      </c>
      <c r="V260" s="22">
        <v>13.599016886833407</v>
      </c>
      <c r="W260" s="22">
        <v>31.400381633000002</v>
      </c>
      <c r="X260" s="22">
        <v>10.00940526994979</v>
      </c>
      <c r="Y260" s="22">
        <v>7.1939566489163864</v>
      </c>
      <c r="Z260" s="22">
        <v>13.436191108868098</v>
      </c>
      <c r="AA260" s="22">
        <v>31.532275511999998</v>
      </c>
      <c r="AB260" s="22">
        <v>9.970649907834142</v>
      </c>
      <c r="AC260" s="22">
        <v>7.1661024070854502</v>
      </c>
      <c r="AD260" s="22">
        <v>13.071559485780035</v>
      </c>
      <c r="AE260" s="22">
        <v>31.685238437999999</v>
      </c>
      <c r="AF260" s="22">
        <v>9.9244873452329507</v>
      </c>
      <c r="AG260" s="22">
        <v>7.1329244644205794</v>
      </c>
      <c r="AH260" s="22">
        <v>12.717427866387666</v>
      </c>
      <c r="AI260" s="22">
        <v>31.877367295999999</v>
      </c>
      <c r="AJ260" s="22">
        <v>9.8711532053692235</v>
      </c>
      <c r="AK260" s="22">
        <v>7.094592167971479</v>
      </c>
      <c r="AL260" s="22">
        <v>12.317096383790927</v>
      </c>
      <c r="AM260" s="22">
        <v>32.098446723999999</v>
      </c>
      <c r="AN260" s="22">
        <v>9.8125737945037521</v>
      </c>
      <c r="AO260" s="22">
        <v>7.0524899919760244</v>
      </c>
      <c r="AP260" s="22">
        <v>11.951207754744312</v>
      </c>
      <c r="AQ260" s="22">
        <v>32.352762243000001</v>
      </c>
      <c r="AR260" s="22">
        <v>9.4418619509104484</v>
      </c>
      <c r="AS260" s="22">
        <v>6.7860520908095472</v>
      </c>
      <c r="AT260" s="22">
        <v>11.389090256661605</v>
      </c>
      <c r="AU260" s="22">
        <v>33.686215719000003</v>
      </c>
      <c r="AV260" s="22">
        <v>9.050515877934556</v>
      </c>
      <c r="AW260" s="22">
        <v>6.5047839627056314</v>
      </c>
      <c r="AX260" s="22">
        <v>8.6818740574460165</v>
      </c>
      <c r="AY260" s="22">
        <v>34.850126615999997</v>
      </c>
      <c r="AZ260" s="22">
        <v>7.8183674254141291</v>
      </c>
      <c r="BA260" s="22">
        <v>5.6192146093422597</v>
      </c>
      <c r="BB260" s="22">
        <v>6.6024436957132657</v>
      </c>
      <c r="BC260" s="22">
        <v>35.493535737000002</v>
      </c>
      <c r="BD260" s="22">
        <v>7.4441866593935861</v>
      </c>
      <c r="BE260" s="22">
        <v>5.3502835253255556</v>
      </c>
      <c r="BF260" s="22">
        <v>5.878287957416731</v>
      </c>
      <c r="BG260" s="22">
        <v>35.848855345000004</v>
      </c>
      <c r="BH260" s="22">
        <v>7.1277432160398515</v>
      </c>
      <c r="BI260" s="22">
        <v>5.1228493919355289</v>
      </c>
      <c r="BJ260" s="22">
        <v>5.7717978388979887</v>
      </c>
      <c r="BK260" s="25">
        <v>31.228690739000001</v>
      </c>
      <c r="BL260" s="25">
        <v>10.092374097422857</v>
      </c>
      <c r="BM260" s="25">
        <v>7.2535879788461086</v>
      </c>
      <c r="BN260" s="25">
        <v>14.029578055165443</v>
      </c>
      <c r="BO260" s="25">
        <v>31.187708424</v>
      </c>
      <c r="BP260" s="25">
        <v>10.088470282521858</v>
      </c>
      <c r="BQ260" s="25">
        <v>7.2507822302121214</v>
      </c>
      <c r="BR260" s="25">
        <v>14.074482709899712</v>
      </c>
      <c r="BS260" s="25">
        <v>31.225399836000001</v>
      </c>
      <c r="BT260" s="25">
        <v>10.084021855686473</v>
      </c>
      <c r="BU260" s="25">
        <v>7.2475850582576884</v>
      </c>
      <c r="BV260" s="25">
        <v>13.829785640014778</v>
      </c>
      <c r="BW260" s="25">
        <v>31.265093226000001</v>
      </c>
      <c r="BX260" s="25">
        <v>10.075899498958124</v>
      </c>
      <c r="BY260" s="25">
        <v>7.2417473605508933</v>
      </c>
      <c r="BZ260" s="25">
        <v>13.731292023163352</v>
      </c>
      <c r="CA260" s="25">
        <v>31.317640882999999</v>
      </c>
      <c r="CB260" s="25">
        <v>10.06671293294734</v>
      </c>
      <c r="CC260" s="25">
        <v>7.2351447946789325</v>
      </c>
      <c r="CD260" s="25">
        <v>13.636274967444811</v>
      </c>
      <c r="CE260" s="25">
        <v>31.382184809000002</v>
      </c>
      <c r="CF260" s="25">
        <v>10.056564316191732</v>
      </c>
      <c r="CG260" s="25">
        <v>7.2278507839942527</v>
      </c>
      <c r="CH260" s="25">
        <v>13.340143568692843</v>
      </c>
      <c r="CI260" s="25">
        <v>31.456949271999999</v>
      </c>
      <c r="CJ260" s="25">
        <v>10.045631516526283</v>
      </c>
      <c r="CK260" s="25">
        <v>7.2199931656120047</v>
      </c>
      <c r="CL260" s="25">
        <v>13.048751063980955</v>
      </c>
      <c r="CM260" s="25">
        <v>31.546092434999998</v>
      </c>
      <c r="CN260" s="25">
        <v>10.033810052039358</v>
      </c>
      <c r="CO260" s="25">
        <v>7.2114968463250877</v>
      </c>
      <c r="CP260" s="25">
        <v>12.717859407378334</v>
      </c>
      <c r="CQ260" s="25">
        <v>31.649700424999999</v>
      </c>
      <c r="CR260" s="25">
        <v>10.021390812084203</v>
      </c>
      <c r="CS260" s="25">
        <v>7.2025708940391793</v>
      </c>
      <c r="CT260" s="25">
        <v>12.432793007478153</v>
      </c>
      <c r="CU260" s="25">
        <v>31.767432955</v>
      </c>
      <c r="CV260" s="25">
        <v>9.7144024453196476</v>
      </c>
      <c r="CW260" s="25">
        <v>6.9819323103606781</v>
      </c>
      <c r="CX260" s="25">
        <v>11.933690725266494</v>
      </c>
      <c r="CY260" s="25">
        <v>32.156115862</v>
      </c>
      <c r="CZ260" s="25">
        <v>9.6565496276594001</v>
      </c>
      <c r="DA260" s="25">
        <v>6.9403523512081629</v>
      </c>
      <c r="DB260" s="25">
        <v>10.130350322830264</v>
      </c>
      <c r="DC260" s="25">
        <v>32.566869095000001</v>
      </c>
      <c r="DD260" s="25">
        <v>9.0264222525806268</v>
      </c>
      <c r="DE260" s="25">
        <v>6.4874673997693932</v>
      </c>
      <c r="DF260" s="25">
        <v>8.129795144273313</v>
      </c>
      <c r="DG260" s="25">
        <v>33.000053160999997</v>
      </c>
      <c r="DH260" s="25">
        <v>8.9256705578565683</v>
      </c>
      <c r="DI260" s="25">
        <v>6.4150551730084553</v>
      </c>
      <c r="DJ260" s="25">
        <v>6.6209625358461892</v>
      </c>
      <c r="DK260" s="25">
        <v>33.248779880000001</v>
      </c>
      <c r="DL260" s="25">
        <v>8.5696254137106109</v>
      </c>
      <c r="DM260" s="25">
        <v>6.1591585175165511</v>
      </c>
      <c r="DN260" s="25">
        <v>6.1032035914982217</v>
      </c>
      <c r="DO260" s="27">
        <v>31.205297954999999</v>
      </c>
      <c r="DP260" s="27">
        <v>10.090048357949383</v>
      </c>
      <c r="DQ260" s="27">
        <v>7.2519164240935927</v>
      </c>
      <c r="DR260" s="27">
        <v>14.076155978489398</v>
      </c>
      <c r="DS260" s="27">
        <v>31.142594132999999</v>
      </c>
      <c r="DT260" s="27">
        <v>10.083315037906235</v>
      </c>
      <c r="DU260" s="27">
        <v>7.2470770544020571</v>
      </c>
      <c r="DV260" s="27">
        <v>14.114635774448102</v>
      </c>
      <c r="DW260" s="27">
        <v>31.194719085999999</v>
      </c>
      <c r="DX260" s="27">
        <v>10.075440203754198</v>
      </c>
      <c r="DY260" s="27">
        <v>7.2414172560444818</v>
      </c>
      <c r="DZ260" s="27">
        <v>13.82333941721752</v>
      </c>
      <c r="EA260" s="27">
        <v>31.258024953</v>
      </c>
      <c r="EB260" s="27">
        <v>10.056045393998499</v>
      </c>
      <c r="EC260" s="27">
        <v>7.227477824396594</v>
      </c>
      <c r="ED260" s="27">
        <v>13.725034884596839</v>
      </c>
      <c r="EE260" s="27">
        <v>31.342136926000002</v>
      </c>
      <c r="EF260" s="27">
        <v>10.034114377574596</v>
      </c>
      <c r="EG260" s="27">
        <v>7.211715571079317</v>
      </c>
      <c r="EH260" s="27">
        <v>13.626346345482242</v>
      </c>
      <c r="EI260" s="27">
        <v>31.445094314000002</v>
      </c>
      <c r="EJ260" s="27">
        <v>10.010081356766086</v>
      </c>
      <c r="EK260" s="27">
        <v>7.1944425658231532</v>
      </c>
      <c r="EL260" s="27">
        <v>13.333564979682206</v>
      </c>
      <c r="EM260" s="27">
        <v>31.561941520000001</v>
      </c>
      <c r="EN260" s="27">
        <v>9.9837989476794107</v>
      </c>
      <c r="EO260" s="27">
        <v>7.1755528809218658</v>
      </c>
      <c r="EP260" s="27">
        <v>13.05619096044747</v>
      </c>
      <c r="EQ260" s="27">
        <v>31.704873920000001</v>
      </c>
      <c r="ER260" s="27">
        <v>9.9557430961987468</v>
      </c>
      <c r="ES260" s="27">
        <v>7.1553885880536097</v>
      </c>
      <c r="ET260" s="27">
        <v>12.751515196619621</v>
      </c>
      <c r="EU260" s="27">
        <v>31.871581630000001</v>
      </c>
      <c r="EV260" s="27">
        <v>9.9262295055203005</v>
      </c>
      <c r="EW260" s="27">
        <v>7.1341765893215738</v>
      </c>
      <c r="EX260" s="27">
        <v>12.495138308712402</v>
      </c>
      <c r="EY260" s="27">
        <v>32.065860677000003</v>
      </c>
      <c r="EZ260" s="27">
        <v>9.5986628681846629</v>
      </c>
      <c r="FA260" s="27">
        <v>6.8987479974052723</v>
      </c>
      <c r="FB260" s="27">
        <v>12.024569695473515</v>
      </c>
      <c r="FC260" s="27">
        <v>33.058016242999997</v>
      </c>
      <c r="FD260" s="27">
        <v>9.421154450565858</v>
      </c>
      <c r="FE260" s="27">
        <v>6.771169202589042</v>
      </c>
      <c r="FF260" s="27">
        <v>9.9330403552106148</v>
      </c>
      <c r="FG260" s="27">
        <v>34.085204414000003</v>
      </c>
      <c r="FH260" s="27">
        <v>8.6717174409869848</v>
      </c>
      <c r="FI260" s="27">
        <v>6.2325340676734786</v>
      </c>
      <c r="FJ260" s="27">
        <v>8.3273336443492525</v>
      </c>
      <c r="FK260" s="27">
        <v>34.705858921000001</v>
      </c>
      <c r="FL260" s="27">
        <v>8.4373252809324093</v>
      </c>
      <c r="FM260" s="27">
        <v>6.0640718071492872</v>
      </c>
      <c r="FN260" s="27">
        <v>7.8660985230193816</v>
      </c>
      <c r="FO260" s="27">
        <v>35.014643374999999</v>
      </c>
      <c r="FP260" s="27">
        <v>8.2114465514540793</v>
      </c>
      <c r="FQ260" s="27">
        <v>5.901728316806472</v>
      </c>
      <c r="FR260" s="27">
        <v>8.0209348584331224</v>
      </c>
      <c r="FS260" s="28">
        <v>31.206834346000001</v>
      </c>
      <c r="FT260" s="28">
        <v>10.089319587219606</v>
      </c>
      <c r="FU260" s="28">
        <v>7.2513926422208819</v>
      </c>
      <c r="FV260" s="28">
        <v>14.06277681223364</v>
      </c>
      <c r="FW260" s="28">
        <v>31.152611393000001</v>
      </c>
      <c r="FX260" s="28">
        <v>10.080192351891299</v>
      </c>
      <c r="FY260" s="28">
        <v>7.244832718478615</v>
      </c>
      <c r="FZ260" s="28">
        <v>14.067882315260915</v>
      </c>
      <c r="GA260" s="28">
        <v>31.231863099999998</v>
      </c>
      <c r="GB260" s="28">
        <v>10.068008097468395</v>
      </c>
      <c r="GC260" s="28">
        <v>7.2360756549215148</v>
      </c>
      <c r="GD260" s="28">
        <v>13.746770805015592</v>
      </c>
      <c r="GE260" s="28">
        <v>31.341169745000002</v>
      </c>
      <c r="GF260" s="28">
        <v>10.035657540485817</v>
      </c>
      <c r="GG260" s="28">
        <v>7.2128246726479057</v>
      </c>
      <c r="GH260" s="28">
        <v>13.636422535164968</v>
      </c>
      <c r="GI260" s="28">
        <v>31.495969286000001</v>
      </c>
      <c r="GJ260" s="28">
        <v>9.9960282154957145</v>
      </c>
      <c r="GK260" s="28">
        <v>7.184342296491101</v>
      </c>
      <c r="GL260" s="28">
        <v>13.529994982943265</v>
      </c>
      <c r="GM260" s="28">
        <v>31.707349788000002</v>
      </c>
      <c r="GN260" s="28">
        <v>9.9498936133195865</v>
      </c>
      <c r="GO260" s="28">
        <v>7.1511844495342531</v>
      </c>
      <c r="GP260" s="28">
        <v>13.260386091866303</v>
      </c>
      <c r="GQ260" s="28">
        <v>31.966864997000002</v>
      </c>
      <c r="GR260" s="28">
        <v>9.8957003299292268</v>
      </c>
      <c r="GS260" s="28">
        <v>7.1122346697163517</v>
      </c>
      <c r="GT260" s="28">
        <v>13.019543194478759</v>
      </c>
      <c r="GU260" s="28">
        <v>32.310981876</v>
      </c>
      <c r="GV260" s="28">
        <v>9.8343143347266277</v>
      </c>
      <c r="GW260" s="28">
        <v>7.0681153462972182</v>
      </c>
      <c r="GX260" s="28">
        <v>12.751742374590876</v>
      </c>
      <c r="GY260" s="28">
        <v>32.721100344999996</v>
      </c>
      <c r="GZ260" s="28">
        <v>9.7674691774712024</v>
      </c>
      <c r="HA260" s="28">
        <v>7.0200724156218834</v>
      </c>
      <c r="HB260" s="28">
        <v>12.573022413534796</v>
      </c>
      <c r="HC260" s="28">
        <v>33.208013801999996</v>
      </c>
      <c r="HD260" s="28">
        <v>9.401162933085315</v>
      </c>
      <c r="HE260" s="28">
        <v>6.7568009053503575</v>
      </c>
      <c r="HF260" s="28">
        <v>12.222294240558139</v>
      </c>
      <c r="HG260" s="28">
        <v>34.821816362</v>
      </c>
      <c r="HH260" s="28">
        <v>8.9747830972230069</v>
      </c>
      <c r="HI260" s="28">
        <v>6.4503533220584375</v>
      </c>
      <c r="HJ260" s="28">
        <v>10.613194961201529</v>
      </c>
      <c r="HK260" s="28">
        <v>35.920097030000001</v>
      </c>
      <c r="HL260" s="28">
        <v>7.1728275771464292</v>
      </c>
      <c r="HM260" s="28">
        <v>5.1552524099568418</v>
      </c>
      <c r="HN260" s="28">
        <v>2.7224162174286626</v>
      </c>
      <c r="HO260" s="28">
        <v>36.416322078999997</v>
      </c>
      <c r="HP260" s="28">
        <v>6.7947993224237289</v>
      </c>
      <c r="HQ260" s="28">
        <v>4.8835560600543007</v>
      </c>
      <c r="HR260" s="28">
        <v>-3.4256603291201202</v>
      </c>
      <c r="HS260" s="28">
        <v>32.530365046482487</v>
      </c>
      <c r="HT260" s="28">
        <v>5.3558765663574404</v>
      </c>
      <c r="HU260" s="28">
        <v>3.8493739434246979</v>
      </c>
      <c r="HV260" s="28">
        <v>-8.2627865447379278</v>
      </c>
      <c r="HW260" s="29">
        <v>31.184928802999998</v>
      </c>
      <c r="HX260" s="29">
        <v>10.08873253689625</v>
      </c>
      <c r="HY260" s="29">
        <v>7.2509707175946874</v>
      </c>
      <c r="HZ260" s="29">
        <v>14.15203539943945</v>
      </c>
      <c r="IA260" s="29">
        <v>31.109306262</v>
      </c>
      <c r="IB260" s="29">
        <v>10.080939718428375</v>
      </c>
      <c r="IC260" s="29">
        <v>7.2453698655241769</v>
      </c>
      <c r="ID260" s="29">
        <v>14.241280136163818</v>
      </c>
      <c r="IE260" s="29">
        <v>31.166899852</v>
      </c>
      <c r="IF260" s="29">
        <v>10.071699234192875</v>
      </c>
      <c r="IG260" s="29">
        <v>7.2387285475624843</v>
      </c>
      <c r="IH260" s="29">
        <v>14.006356915870208</v>
      </c>
      <c r="II260" s="29">
        <v>31.258813703000001</v>
      </c>
      <c r="IJ260" s="29">
        <v>10.036408411817689</v>
      </c>
      <c r="IK260" s="29">
        <v>7.2133643386584954</v>
      </c>
      <c r="IL260" s="29">
        <v>13.95735934771354</v>
      </c>
      <c r="IM260" s="29">
        <v>31.394485670000002</v>
      </c>
      <c r="IN260" s="29">
        <v>9.9964696719873256</v>
      </c>
      <c r="IO260" s="29">
        <v>7.1846595799637338</v>
      </c>
      <c r="IP260" s="29">
        <v>13.920321336570476</v>
      </c>
      <c r="IQ260" s="29">
        <v>31.589320833999999</v>
      </c>
      <c r="IR260" s="29">
        <v>9.9525410716788407</v>
      </c>
      <c r="IS260" s="29">
        <v>7.1530872299845027</v>
      </c>
      <c r="IT260" s="29">
        <v>13.695271108358384</v>
      </c>
      <c r="IU260" s="29">
        <v>31.832431633999999</v>
      </c>
      <c r="IV260" s="29">
        <v>9.9044131504194652</v>
      </c>
      <c r="IW260" s="29">
        <v>7.1184967453548245</v>
      </c>
      <c r="IX260" s="29">
        <v>13.503922650524924</v>
      </c>
      <c r="IY260" s="29">
        <v>32.164194180999999</v>
      </c>
      <c r="IZ260" s="29">
        <v>9.8535966676958058</v>
      </c>
      <c r="JA260" s="29">
        <v>7.0819739386640084</v>
      </c>
      <c r="JB260" s="29">
        <v>13.29535811003397</v>
      </c>
      <c r="JC260" s="29">
        <v>32.565043957</v>
      </c>
      <c r="JD260" s="29">
        <v>9.8001396961339413</v>
      </c>
      <c r="JE260" s="29">
        <v>7.0435533606549479</v>
      </c>
      <c r="JF260" s="29">
        <v>13.164484897028816</v>
      </c>
      <c r="JG260" s="29">
        <v>33.063021778</v>
      </c>
      <c r="JH260" s="29">
        <v>9.452111543165449</v>
      </c>
      <c r="JI260" s="29">
        <v>6.7934186745738101</v>
      </c>
      <c r="JJ260" s="29">
        <v>12.604974117343808</v>
      </c>
      <c r="JK260" s="29">
        <v>35.142002732999998</v>
      </c>
      <c r="JL260" s="29">
        <v>9.1513541312475812</v>
      </c>
      <c r="JM260" s="29">
        <v>6.5772584008287662</v>
      </c>
      <c r="JN260" s="29">
        <v>5.6270425978113039</v>
      </c>
      <c r="JO260" s="29">
        <v>36.075563107999997</v>
      </c>
      <c r="JP260" s="29">
        <v>6.8938179060457143</v>
      </c>
      <c r="JQ260" s="29">
        <v>4.9547226657418761</v>
      </c>
      <c r="JR260" s="29">
        <v>-1.8754831164193035</v>
      </c>
      <c r="JS260" s="29">
        <v>36.339437212</v>
      </c>
      <c r="JT260" s="29">
        <v>6.627377209135898</v>
      </c>
      <c r="JU260" s="29">
        <v>4.7632264907562565</v>
      </c>
      <c r="JV260" s="29">
        <v>-6.995501010308061</v>
      </c>
      <c r="JW260" s="29">
        <v>35.803809426999997</v>
      </c>
      <c r="JX260" s="29">
        <v>6.0591661038626832</v>
      </c>
      <c r="JY260" s="29">
        <v>4.3548419815346735</v>
      </c>
      <c r="JZ260" s="29">
        <v>-7.2132015644337457</v>
      </c>
    </row>
    <row r="261" spans="1:286" ht="15" thickBot="1" x14ac:dyDescent="0.35">
      <c r="A261" s="2"/>
      <c r="B261" s="74" t="s">
        <v>749</v>
      </c>
      <c r="C261" s="74" t="s">
        <v>585</v>
      </c>
      <c r="D261" s="74" t="s">
        <v>522</v>
      </c>
      <c r="E261" s="87">
        <v>387571</v>
      </c>
      <c r="F261" s="84">
        <v>439522</v>
      </c>
      <c r="G261" s="22">
        <v>19.138730553999999</v>
      </c>
      <c r="H261" s="22">
        <v>19.138730553999999</v>
      </c>
      <c r="I261" s="22">
        <v>15.063063613783752</v>
      </c>
      <c r="J261" s="22">
        <v>12.55347644506646</v>
      </c>
      <c r="K261" s="22">
        <v>19.134974740000001</v>
      </c>
      <c r="L261" s="22">
        <v>19.134974740000001</v>
      </c>
      <c r="M261" s="22">
        <v>15.060951841476978</v>
      </c>
      <c r="N261" s="22">
        <v>12.629974962389099</v>
      </c>
      <c r="O261" s="22">
        <v>19.15478572</v>
      </c>
      <c r="P261" s="22">
        <v>19.15478572</v>
      </c>
      <c r="Q261" s="22">
        <v>15.058254276640774</v>
      </c>
      <c r="R261" s="22">
        <v>12.54412185593349</v>
      </c>
      <c r="S261" s="22">
        <v>19.178521545999999</v>
      </c>
      <c r="T261" s="22">
        <v>19.178521545999999</v>
      </c>
      <c r="U261" s="22">
        <v>15.050064544939655</v>
      </c>
      <c r="V261" s="22">
        <v>12.476036913927373</v>
      </c>
      <c r="W261" s="22">
        <v>19.209753675000002</v>
      </c>
      <c r="X261" s="22">
        <v>19.209753675000002</v>
      </c>
      <c r="Y261" s="22">
        <v>15.040678051915616</v>
      </c>
      <c r="Z261" s="22">
        <v>12.398705826159951</v>
      </c>
      <c r="AA261" s="22">
        <v>19.248821101000001</v>
      </c>
      <c r="AB261" s="22">
        <v>19.248821101000001</v>
      </c>
      <c r="AC261" s="22">
        <v>15.030086187671371</v>
      </c>
      <c r="AD261" s="22">
        <v>12.313316981068175</v>
      </c>
      <c r="AE261" s="22">
        <v>19.293908379000001</v>
      </c>
      <c r="AF261" s="22">
        <v>19.293908379000001</v>
      </c>
      <c r="AG261" s="22">
        <v>15.018096797356005</v>
      </c>
      <c r="AH261" s="22">
        <v>12.22457705550012</v>
      </c>
      <c r="AI261" s="22">
        <v>19.349660479000001</v>
      </c>
      <c r="AJ261" s="22">
        <v>19.349660479000001</v>
      </c>
      <c r="AK261" s="22">
        <v>15.004722117549344</v>
      </c>
      <c r="AL261" s="22">
        <v>12.125587007758931</v>
      </c>
      <c r="AM261" s="22">
        <v>19.412609212</v>
      </c>
      <c r="AN261" s="22">
        <v>19.412609212</v>
      </c>
      <c r="AO261" s="22">
        <v>14.99036064776085</v>
      </c>
      <c r="AP261" s="22">
        <v>12.029591901151846</v>
      </c>
      <c r="AQ261" s="22">
        <v>19.484714534999998</v>
      </c>
      <c r="AR261" s="22">
        <v>19.484714534999998</v>
      </c>
      <c r="AS261" s="22">
        <v>14.974078502177241</v>
      </c>
      <c r="AT261" s="22">
        <v>11.923224269643718</v>
      </c>
      <c r="AU261" s="22">
        <v>19.827733267999999</v>
      </c>
      <c r="AV261" s="22">
        <v>19.827733267999999</v>
      </c>
      <c r="AW261" s="22">
        <v>14.983322873076139</v>
      </c>
      <c r="AX261" s="22">
        <v>11.430508600411361</v>
      </c>
      <c r="AY261" s="22">
        <v>20.120733651999998</v>
      </c>
      <c r="AZ261" s="22">
        <v>20.120733651999998</v>
      </c>
      <c r="BA261" s="22">
        <v>15.582382548120668</v>
      </c>
      <c r="BB261" s="22">
        <v>10.917237498622999</v>
      </c>
      <c r="BC261" s="22">
        <v>20.283582300999999</v>
      </c>
      <c r="BD261" s="22">
        <v>20.283582300999999</v>
      </c>
      <c r="BE261" s="22">
        <v>17.598356113661204</v>
      </c>
      <c r="BF261" s="22">
        <v>10.665479548964628</v>
      </c>
      <c r="BG261" s="22">
        <v>20.373407506</v>
      </c>
      <c r="BH261" s="22">
        <v>20.373407506</v>
      </c>
      <c r="BI261" s="22">
        <v>18.002783081827062</v>
      </c>
      <c r="BJ261" s="22">
        <v>10.581086696390114</v>
      </c>
      <c r="BK261" s="25">
        <v>19.152486014000001</v>
      </c>
      <c r="BL261" s="25">
        <v>19.152486014000001</v>
      </c>
      <c r="BM261" s="25">
        <v>15.063776139623844</v>
      </c>
      <c r="BN261" s="25">
        <v>12.522846446090572</v>
      </c>
      <c r="BO261" s="25">
        <v>19.161000237</v>
      </c>
      <c r="BP261" s="25">
        <v>19.161000237</v>
      </c>
      <c r="BQ261" s="25">
        <v>15.06277360416367</v>
      </c>
      <c r="BR261" s="25">
        <v>12.586008066024306</v>
      </c>
      <c r="BS261" s="25">
        <v>19.185937109000001</v>
      </c>
      <c r="BT261" s="25">
        <v>19.185937109000001</v>
      </c>
      <c r="BU261" s="25">
        <v>15.061641696627426</v>
      </c>
      <c r="BV261" s="25">
        <v>12.533618925271629</v>
      </c>
      <c r="BW261" s="25">
        <v>19.213462184000001</v>
      </c>
      <c r="BX261" s="25">
        <v>19.213462184000001</v>
      </c>
      <c r="BY261" s="25">
        <v>15.059022497479413</v>
      </c>
      <c r="BZ261" s="25">
        <v>12.489326141481019</v>
      </c>
      <c r="CA261" s="25">
        <v>19.246922116</v>
      </c>
      <c r="CB261" s="25">
        <v>19.246922116</v>
      </c>
      <c r="CC261" s="25">
        <v>15.056189568556681</v>
      </c>
      <c r="CD261" s="25">
        <v>12.433068334087961</v>
      </c>
      <c r="CE261" s="25">
        <v>19.285833228000001</v>
      </c>
      <c r="CF261" s="25">
        <v>19.285833228000001</v>
      </c>
      <c r="CG261" s="25">
        <v>15.053141201990815</v>
      </c>
      <c r="CH261" s="25">
        <v>12.367522349048203</v>
      </c>
      <c r="CI261" s="25">
        <v>19.330318408</v>
      </c>
      <c r="CJ261" s="25">
        <v>19.330318408</v>
      </c>
      <c r="CK261" s="25">
        <v>15.049916344985862</v>
      </c>
      <c r="CL261" s="25">
        <v>12.291071082135854</v>
      </c>
      <c r="CM261" s="25">
        <v>19.376913922</v>
      </c>
      <c r="CN261" s="25">
        <v>19.376913922</v>
      </c>
      <c r="CO261" s="25">
        <v>15.046480432393199</v>
      </c>
      <c r="CP261" s="25">
        <v>12.200669846184038</v>
      </c>
      <c r="CQ261" s="25">
        <v>19.424018452999999</v>
      </c>
      <c r="CR261" s="25">
        <v>19.424018452999999</v>
      </c>
      <c r="CS261" s="25">
        <v>15.042925967008214</v>
      </c>
      <c r="CT261" s="25">
        <v>12.094889490096531</v>
      </c>
      <c r="CU261" s="25">
        <v>19.477571009999998</v>
      </c>
      <c r="CV261" s="25">
        <v>19.477571009999998</v>
      </c>
      <c r="CW261" s="25">
        <v>15.023653748022433</v>
      </c>
      <c r="CX261" s="25">
        <v>11.972514164897692</v>
      </c>
      <c r="CY261" s="25">
        <v>19.603254575000001</v>
      </c>
      <c r="CZ261" s="25">
        <v>19.603254575000001</v>
      </c>
      <c r="DA261" s="25">
        <v>15.085655916421727</v>
      </c>
      <c r="DB261" s="25">
        <v>11.615308305256558</v>
      </c>
      <c r="DC261" s="25">
        <v>19.707891529000001</v>
      </c>
      <c r="DD261" s="25">
        <v>19.707891529000001</v>
      </c>
      <c r="DE261" s="25">
        <v>15.576849987676928</v>
      </c>
      <c r="DF261" s="25">
        <v>11.292012751140255</v>
      </c>
      <c r="DG261" s="25">
        <v>19.822886494999999</v>
      </c>
      <c r="DH261" s="25">
        <v>19.822886494999999</v>
      </c>
      <c r="DI261" s="25">
        <v>17.071519969271566</v>
      </c>
      <c r="DJ261" s="25">
        <v>10.982243117907601</v>
      </c>
      <c r="DK261" s="25">
        <v>19.895273275000001</v>
      </c>
      <c r="DL261" s="25">
        <v>19.895273275000001</v>
      </c>
      <c r="DM261" s="25">
        <v>17.752694113874519</v>
      </c>
      <c r="DN261" s="25">
        <v>10.824943126152599</v>
      </c>
      <c r="DO261" s="27">
        <v>19.138553606999999</v>
      </c>
      <c r="DP261" s="27">
        <v>19.138553606999999</v>
      </c>
      <c r="DQ261" s="27">
        <v>15.063209412844039</v>
      </c>
      <c r="DR261" s="27">
        <v>12.55405388743527</v>
      </c>
      <c r="DS261" s="27">
        <v>19.132579394</v>
      </c>
      <c r="DT261" s="27">
        <v>19.132579394</v>
      </c>
      <c r="DU261" s="27">
        <v>15.061577161923148</v>
      </c>
      <c r="DV261" s="27">
        <v>12.639963599839986</v>
      </c>
      <c r="DW261" s="27">
        <v>19.148753560999999</v>
      </c>
      <c r="DX261" s="27">
        <v>19.148753560999999</v>
      </c>
      <c r="DY261" s="27">
        <v>15.059739269592114</v>
      </c>
      <c r="DZ261" s="27">
        <v>12.566343093824013</v>
      </c>
      <c r="EA261" s="27">
        <v>19.168465341000001</v>
      </c>
      <c r="EB261" s="27">
        <v>19.168465341000001</v>
      </c>
      <c r="EC261" s="27">
        <v>15.052888660362887</v>
      </c>
      <c r="ED261" s="27">
        <v>12.509786127070765</v>
      </c>
      <c r="EE261" s="27">
        <v>19.194752152</v>
      </c>
      <c r="EF261" s="27">
        <v>19.194752152</v>
      </c>
      <c r="EG261" s="27">
        <v>15.045578317896512</v>
      </c>
      <c r="EH261" s="27">
        <v>12.445010077751705</v>
      </c>
      <c r="EI261" s="27">
        <v>19.226405135</v>
      </c>
      <c r="EJ261" s="27">
        <v>19.226405135</v>
      </c>
      <c r="EK261" s="27">
        <v>15.037864696596138</v>
      </c>
      <c r="EL261" s="27">
        <v>12.376876157872292</v>
      </c>
      <c r="EM261" s="27">
        <v>19.262252377999999</v>
      </c>
      <c r="EN261" s="27">
        <v>19.262252377999999</v>
      </c>
      <c r="EO261" s="27">
        <v>15.02973900801657</v>
      </c>
      <c r="EP261" s="27">
        <v>12.306303932290227</v>
      </c>
      <c r="EQ261" s="27">
        <v>19.305428038999999</v>
      </c>
      <c r="ER261" s="27">
        <v>19.305428038999999</v>
      </c>
      <c r="ES261" s="27">
        <v>15.021254676430036</v>
      </c>
      <c r="ET261" s="27">
        <v>12.229885619121191</v>
      </c>
      <c r="EU261" s="27">
        <v>19.354495009000001</v>
      </c>
      <c r="EV261" s="27">
        <v>19.354495009000001</v>
      </c>
      <c r="EW261" s="27">
        <v>15.012501510430281</v>
      </c>
      <c r="EX261" s="27">
        <v>12.156019157612985</v>
      </c>
      <c r="EY261" s="27">
        <v>19.411286101999998</v>
      </c>
      <c r="EZ261" s="27">
        <v>19.411286101999998</v>
      </c>
      <c r="FA261" s="27">
        <v>14.983498430387165</v>
      </c>
      <c r="FB261" s="27">
        <v>12.071656146239455</v>
      </c>
      <c r="FC261" s="27">
        <v>19.667609762000001</v>
      </c>
      <c r="FD261" s="27">
        <v>19.667609762000001</v>
      </c>
      <c r="FE261" s="27">
        <v>15.033715822222788</v>
      </c>
      <c r="FF261" s="27">
        <v>11.687286468092982</v>
      </c>
      <c r="FG261" s="27">
        <v>19.926423561</v>
      </c>
      <c r="FH261" s="27">
        <v>19.926423561</v>
      </c>
      <c r="FI261" s="27">
        <v>15.686254346521133</v>
      </c>
      <c r="FJ261" s="27">
        <v>11.384327667405906</v>
      </c>
      <c r="FK261" s="27">
        <v>20.084045596999999</v>
      </c>
      <c r="FL261" s="27">
        <v>20.084045596999999</v>
      </c>
      <c r="FM261" s="27">
        <v>17.729516084648012</v>
      </c>
      <c r="FN261" s="27">
        <v>11.293777473147799</v>
      </c>
      <c r="FO261" s="27">
        <v>20.168981907999999</v>
      </c>
      <c r="FP261" s="27">
        <v>20.168981907999999</v>
      </c>
      <c r="FQ261" s="27">
        <v>18.308954689071296</v>
      </c>
      <c r="FR261" s="27">
        <v>11.359842438573015</v>
      </c>
      <c r="FS261" s="28">
        <v>19.138866024999999</v>
      </c>
      <c r="FT261" s="28">
        <v>19.138866024999999</v>
      </c>
      <c r="FU261" s="28">
        <v>15.063063546396313</v>
      </c>
      <c r="FV261" s="28">
        <v>12.552597606832435</v>
      </c>
      <c r="FW261" s="28">
        <v>19.13545002</v>
      </c>
      <c r="FX261" s="28">
        <v>19.13545002</v>
      </c>
      <c r="FY261" s="28">
        <v>15.060951549752721</v>
      </c>
      <c r="FZ261" s="28">
        <v>12.636814480795776</v>
      </c>
      <c r="GA261" s="28">
        <v>19.158847047999998</v>
      </c>
      <c r="GB261" s="28">
        <v>19.158847047999998</v>
      </c>
      <c r="GC261" s="28">
        <v>15.058253669433869</v>
      </c>
      <c r="GD261" s="28">
        <v>12.561341099162814</v>
      </c>
      <c r="GE261" s="28">
        <v>19.190441787000001</v>
      </c>
      <c r="GF261" s="28">
        <v>19.190441787000001</v>
      </c>
      <c r="GG261" s="28">
        <v>15.049517738635629</v>
      </c>
      <c r="GH261" s="28">
        <v>12.50357053360813</v>
      </c>
      <c r="GI261" s="28">
        <v>19.234745861</v>
      </c>
      <c r="GJ261" s="28">
        <v>19.234745861</v>
      </c>
      <c r="GK261" s="28">
        <v>15.039542429574791</v>
      </c>
      <c r="GL261" s="28">
        <v>12.436934127866083</v>
      </c>
      <c r="GM261" s="28">
        <v>19.293966533999999</v>
      </c>
      <c r="GN261" s="28">
        <v>19.293966533999999</v>
      </c>
      <c r="GO261" s="28">
        <v>15.028351581565904</v>
      </c>
      <c r="GP261" s="28">
        <v>12.364082011133004</v>
      </c>
      <c r="GQ261" s="28">
        <v>19.365882169999999</v>
      </c>
      <c r="GR261" s="28">
        <v>19.365882169999999</v>
      </c>
      <c r="GS261" s="28">
        <v>15.01573375370333</v>
      </c>
      <c r="GT261" s="28">
        <v>12.288639642207386</v>
      </c>
      <c r="GU261" s="28">
        <v>19.459679920999999</v>
      </c>
      <c r="GV261" s="28">
        <v>19.459679920999999</v>
      </c>
      <c r="GW261" s="28">
        <v>15.001729687165703</v>
      </c>
      <c r="GX261" s="28">
        <v>12.20234954163195</v>
      </c>
      <c r="GY261" s="28">
        <v>19.569902933000002</v>
      </c>
      <c r="GZ261" s="28">
        <v>19.569902933000002</v>
      </c>
      <c r="HA261" s="28">
        <v>14.986729162132612</v>
      </c>
      <c r="HB261" s="28">
        <v>12.121124917605091</v>
      </c>
      <c r="HC261" s="28">
        <v>19.699990732</v>
      </c>
      <c r="HD261" s="28">
        <v>19.699990732</v>
      </c>
      <c r="HE261" s="28">
        <v>14.951209030903872</v>
      </c>
      <c r="HF261" s="28">
        <v>12.03432518470111</v>
      </c>
      <c r="HG261" s="28">
        <v>20.203387258999999</v>
      </c>
      <c r="HH261" s="28">
        <v>20.203387258999999</v>
      </c>
      <c r="HI261" s="28">
        <v>14.957542773578744</v>
      </c>
      <c r="HJ261" s="28">
        <v>11.632798819771526</v>
      </c>
      <c r="HK261" s="28">
        <v>20.774546803</v>
      </c>
      <c r="HL261" s="28">
        <v>20.774546803</v>
      </c>
      <c r="HM261" s="28">
        <v>15.371031096943653</v>
      </c>
      <c r="HN261" s="28">
        <v>9.5625471931122981</v>
      </c>
      <c r="HO261" s="28">
        <v>21.124460920000001</v>
      </c>
      <c r="HP261" s="28">
        <v>21.124460920000001</v>
      </c>
      <c r="HQ261" s="28">
        <v>17.386327712936929</v>
      </c>
      <c r="HR261" s="28">
        <v>7.8353557850048521</v>
      </c>
      <c r="HS261" s="28">
        <v>21.282526185000002</v>
      </c>
      <c r="HT261" s="28">
        <v>21.282526185000002</v>
      </c>
      <c r="HU261" s="28">
        <v>17.579086547910382</v>
      </c>
      <c r="HV261" s="28">
        <v>6.3545036364370109</v>
      </c>
      <c r="HW261" s="29">
        <v>19.128221269000001</v>
      </c>
      <c r="HX261" s="29">
        <v>19.128221269000001</v>
      </c>
      <c r="HY261" s="29">
        <v>19.094978629684469</v>
      </c>
      <c r="HZ261" s="29">
        <v>12.573934994920183</v>
      </c>
      <c r="IA261" s="29">
        <v>19.114129182999999</v>
      </c>
      <c r="IB261" s="29">
        <v>19.114129182999999</v>
      </c>
      <c r="IC261" s="29">
        <v>19.093400671009071</v>
      </c>
      <c r="ID261" s="29">
        <v>12.679939078770154</v>
      </c>
      <c r="IE261" s="29">
        <v>19.126539132000001</v>
      </c>
      <c r="IF261" s="29">
        <v>19.126539132000001</v>
      </c>
      <c r="IG261" s="29">
        <v>19.091396708093729</v>
      </c>
      <c r="IH261" s="29">
        <v>12.624993332837981</v>
      </c>
      <c r="II261" s="29">
        <v>19.148462162000001</v>
      </c>
      <c r="IJ261" s="29">
        <v>19.148462162000001</v>
      </c>
      <c r="IK261" s="29">
        <v>19.079327921551915</v>
      </c>
      <c r="IL261" s="29">
        <v>12.58480793093841</v>
      </c>
      <c r="IM261" s="29">
        <v>19.181876363000001</v>
      </c>
      <c r="IN261" s="29">
        <v>19.181876363000001</v>
      </c>
      <c r="IO261" s="29">
        <v>19.06606757475917</v>
      </c>
      <c r="IP261" s="29">
        <v>12.535471324863375</v>
      </c>
      <c r="IQ261" s="29">
        <v>19.230506098999999</v>
      </c>
      <c r="IR261" s="29">
        <v>19.230506098999999</v>
      </c>
      <c r="IS261" s="29">
        <v>19.051506840024974</v>
      </c>
      <c r="IT261" s="29">
        <v>12.47467291381578</v>
      </c>
      <c r="IU261" s="29">
        <v>19.291478715</v>
      </c>
      <c r="IV261" s="29">
        <v>19.291478715</v>
      </c>
      <c r="IW261" s="29">
        <v>19.035856392946751</v>
      </c>
      <c r="IX261" s="29">
        <v>12.410576300521065</v>
      </c>
      <c r="IY261" s="29">
        <v>19.375089061000001</v>
      </c>
      <c r="IZ261" s="29">
        <v>19.375089061000001</v>
      </c>
      <c r="JA261" s="29">
        <v>19.01934036069153</v>
      </c>
      <c r="JB261" s="29">
        <v>12.334506735852784</v>
      </c>
      <c r="JC261" s="29">
        <v>19.475562107000002</v>
      </c>
      <c r="JD261" s="29">
        <v>19.475562107000002</v>
      </c>
      <c r="JE261" s="29">
        <v>19.002020283974218</v>
      </c>
      <c r="JF261" s="29">
        <v>12.260704860532526</v>
      </c>
      <c r="JG261" s="29">
        <v>19.601966095999998</v>
      </c>
      <c r="JH261" s="29">
        <v>19.601966095999998</v>
      </c>
      <c r="JI261" s="29">
        <v>18.965743886719501</v>
      </c>
      <c r="JJ261" s="29">
        <v>12.135012633296121</v>
      </c>
      <c r="JK261" s="29">
        <v>20.328872875000002</v>
      </c>
      <c r="JL261" s="29">
        <v>20.328872875000002</v>
      </c>
      <c r="JM261" s="29">
        <v>18.881454458886939</v>
      </c>
      <c r="JN261" s="29">
        <v>9.8911992472923078</v>
      </c>
      <c r="JO261" s="29">
        <v>20.857591039999999</v>
      </c>
      <c r="JP261" s="29">
        <v>20.857591039999999</v>
      </c>
      <c r="JQ261" s="29">
        <v>18.661003815235489</v>
      </c>
      <c r="JR261" s="29">
        <v>7.9031560355113637</v>
      </c>
      <c r="JS261" s="29">
        <v>21.144174924000001</v>
      </c>
      <c r="JT261" s="29">
        <v>21.144174924000001</v>
      </c>
      <c r="JU261" s="29">
        <v>18.648997487087282</v>
      </c>
      <c r="JV261" s="29">
        <v>6.4589418872958113</v>
      </c>
      <c r="JW261" s="29">
        <v>21.134375780999999</v>
      </c>
      <c r="JX261" s="29">
        <v>21.134375780999999</v>
      </c>
      <c r="JY261" s="29">
        <v>18.500637052234548</v>
      </c>
      <c r="JZ261" s="29">
        <v>6.6119175292289807</v>
      </c>
    </row>
    <row r="262" spans="1:286" ht="15" thickBot="1" x14ac:dyDescent="0.35">
      <c r="A262" s="2"/>
      <c r="B262" s="74" t="s">
        <v>750</v>
      </c>
      <c r="C262" s="74" t="s">
        <v>536</v>
      </c>
      <c r="D262" s="74" t="s">
        <v>872</v>
      </c>
      <c r="E262" s="87">
        <v>384427</v>
      </c>
      <c r="F262" s="84">
        <v>398261</v>
      </c>
      <c r="G262" s="22">
        <v>30.039670709999999</v>
      </c>
      <c r="H262" s="22">
        <v>8.6669492242829698</v>
      </c>
      <c r="I262" s="22">
        <v>6.3224187934694278</v>
      </c>
      <c r="J262" s="22">
        <v>18.352262821950895</v>
      </c>
      <c r="K262" s="22">
        <v>29.977996746999999</v>
      </c>
      <c r="L262" s="22">
        <v>8.6659252154952089</v>
      </c>
      <c r="M262" s="22">
        <v>6.3216717933155238</v>
      </c>
      <c r="N262" s="22">
        <v>18.164820079822867</v>
      </c>
      <c r="O262" s="22">
        <v>30.029856837000001</v>
      </c>
      <c r="P262" s="22">
        <v>8.66464797716635</v>
      </c>
      <c r="Q262" s="22">
        <v>6.3207400657369783</v>
      </c>
      <c r="R262" s="22">
        <v>17.594633119055388</v>
      </c>
      <c r="S262" s="22">
        <v>30.070736179000001</v>
      </c>
      <c r="T262" s="22">
        <v>8.6526346208240739</v>
      </c>
      <c r="U262" s="22">
        <v>6.3119764895413031</v>
      </c>
      <c r="V262" s="22">
        <v>17.386062492372847</v>
      </c>
      <c r="W262" s="22">
        <v>30.110499864000001</v>
      </c>
      <c r="X262" s="22">
        <v>8.6401719034532665</v>
      </c>
      <c r="Y262" s="22">
        <v>6.3028851107315464</v>
      </c>
      <c r="Z262" s="22">
        <v>17.160017776447965</v>
      </c>
      <c r="AA262" s="22">
        <v>30.149565891000002</v>
      </c>
      <c r="AB262" s="22">
        <v>8.6273027584576862</v>
      </c>
      <c r="AC262" s="22">
        <v>6.2934972486280074</v>
      </c>
      <c r="AD262" s="22">
        <v>17.000356579805427</v>
      </c>
      <c r="AE262" s="22">
        <v>30.186357040000001</v>
      </c>
      <c r="AF262" s="22">
        <v>8.6139668411510115</v>
      </c>
      <c r="AG262" s="22">
        <v>6.2837688826221658</v>
      </c>
      <c r="AH262" s="22">
        <v>16.860771619317994</v>
      </c>
      <c r="AI262" s="22">
        <v>30.221375473000002</v>
      </c>
      <c r="AJ262" s="22">
        <v>8.6002144836073899</v>
      </c>
      <c r="AK262" s="22">
        <v>6.2737367292613619</v>
      </c>
      <c r="AL262" s="22">
        <v>16.652273661797643</v>
      </c>
      <c r="AM262" s="22">
        <v>30.253465350999999</v>
      </c>
      <c r="AN262" s="22">
        <v>8.5861663180108341</v>
      </c>
      <c r="AO262" s="22">
        <v>6.2634887880443317</v>
      </c>
      <c r="AP262" s="22">
        <v>16.49908430793387</v>
      </c>
      <c r="AQ262" s="22">
        <v>30.283405487</v>
      </c>
      <c r="AR262" s="22">
        <v>8.047470602588545</v>
      </c>
      <c r="AS262" s="22">
        <v>5.8705177636376309</v>
      </c>
      <c r="AT262" s="22">
        <v>16.377441003255051</v>
      </c>
      <c r="AU262" s="22">
        <v>30.383983152999999</v>
      </c>
      <c r="AV262" s="22">
        <v>7.9688253637380875</v>
      </c>
      <c r="AW262" s="22">
        <v>5.8131471568349626</v>
      </c>
      <c r="AX262" s="22">
        <v>15.81947620265343</v>
      </c>
      <c r="AY262" s="22">
        <v>30.441413165</v>
      </c>
      <c r="AZ262" s="22">
        <v>7.671417415902912</v>
      </c>
      <c r="BA262" s="22">
        <v>5.5961921995528812</v>
      </c>
      <c r="BB262" s="22">
        <v>15.061013197718056</v>
      </c>
      <c r="BC262" s="22">
        <v>30.467969679999999</v>
      </c>
      <c r="BD262" s="22">
        <v>7.7133804063749016</v>
      </c>
      <c r="BE262" s="22">
        <v>5.6268036168722473</v>
      </c>
      <c r="BF262" s="22">
        <v>14.5100688356325</v>
      </c>
      <c r="BG262" s="22">
        <v>30.472610893999999</v>
      </c>
      <c r="BH262" s="22">
        <v>7.8408562986638541</v>
      </c>
      <c r="BI262" s="22">
        <v>5.7197955055132743</v>
      </c>
      <c r="BJ262" s="22">
        <v>13.865968616582983</v>
      </c>
      <c r="BK262" s="25">
        <v>30.053304857000001</v>
      </c>
      <c r="BL262" s="25">
        <v>8.6674126183445086</v>
      </c>
      <c r="BM262" s="25">
        <v>6.3227568329857142</v>
      </c>
      <c r="BN262" s="25">
        <v>18.292766713671785</v>
      </c>
      <c r="BO262" s="25">
        <v>30.004637922000001</v>
      </c>
      <c r="BP262" s="25">
        <v>8.6670421814717482</v>
      </c>
      <c r="BQ262" s="25">
        <v>6.3224866044444443</v>
      </c>
      <c r="BR262" s="25">
        <v>18.248300305573331</v>
      </c>
      <c r="BS262" s="25">
        <v>30.035653231000001</v>
      </c>
      <c r="BT262" s="25">
        <v>8.6666298904420263</v>
      </c>
      <c r="BU262" s="25">
        <v>6.3221858438783869</v>
      </c>
      <c r="BV262" s="25">
        <v>17.948250089133868</v>
      </c>
      <c r="BW262" s="25">
        <v>30.058486044999999</v>
      </c>
      <c r="BX262" s="25">
        <v>8.6631282487485155</v>
      </c>
      <c r="BY262" s="25">
        <v>6.3196314450145952</v>
      </c>
      <c r="BZ262" s="25">
        <v>17.815029789715705</v>
      </c>
      <c r="CA262" s="25">
        <v>30.084424128999999</v>
      </c>
      <c r="CB262" s="25">
        <v>8.6595303637702319</v>
      </c>
      <c r="CC262" s="25">
        <v>6.3170068380145095</v>
      </c>
      <c r="CD262" s="25">
        <v>17.63888266129419</v>
      </c>
      <c r="CE262" s="25">
        <v>30.114213323000001</v>
      </c>
      <c r="CF262" s="25">
        <v>8.6558624481710478</v>
      </c>
      <c r="CG262" s="25">
        <v>6.3143311446514776</v>
      </c>
      <c r="CH262" s="25">
        <v>17.510425443166081</v>
      </c>
      <c r="CI262" s="25">
        <v>30.146710603999999</v>
      </c>
      <c r="CJ262" s="25">
        <v>8.6521054197100487</v>
      </c>
      <c r="CK262" s="25">
        <v>6.311590444696427</v>
      </c>
      <c r="CL262" s="25">
        <v>17.373689964800658</v>
      </c>
      <c r="CM262" s="25">
        <v>30.182403910000001</v>
      </c>
      <c r="CN262" s="25">
        <v>8.6482651032446878</v>
      </c>
      <c r="CO262" s="25">
        <v>6.3087889873017726</v>
      </c>
      <c r="CP262" s="25">
        <v>17.15310304890091</v>
      </c>
      <c r="CQ262" s="25">
        <v>30.219812795999999</v>
      </c>
      <c r="CR262" s="25">
        <v>8.6443611140841004</v>
      </c>
      <c r="CS262" s="25">
        <v>6.305941081562433</v>
      </c>
      <c r="CT262" s="25">
        <v>16.951421852030492</v>
      </c>
      <c r="CU262" s="25">
        <v>30.259638041999999</v>
      </c>
      <c r="CV262" s="25">
        <v>8.1409731140659982</v>
      </c>
      <c r="CW262" s="25">
        <v>5.9387265439712378</v>
      </c>
      <c r="CX262" s="25">
        <v>16.765497079088398</v>
      </c>
      <c r="CY262" s="25">
        <v>30.350321892</v>
      </c>
      <c r="CZ262" s="25">
        <v>8.1319946959148659</v>
      </c>
      <c r="DA262" s="25">
        <v>5.932176912932059</v>
      </c>
      <c r="DB262" s="25">
        <v>16.289782910019106</v>
      </c>
      <c r="DC262" s="25">
        <v>30.390072424</v>
      </c>
      <c r="DD262" s="25">
        <v>8.0572833942341351</v>
      </c>
      <c r="DE262" s="25">
        <v>5.8776760585244467</v>
      </c>
      <c r="DF262" s="25">
        <v>16.044758134513188</v>
      </c>
      <c r="DG262" s="25">
        <v>30.414972820999999</v>
      </c>
      <c r="DH262" s="25">
        <v>8.1086239178482025</v>
      </c>
      <c r="DI262" s="25">
        <v>5.9151282557122054</v>
      </c>
      <c r="DJ262" s="25">
        <v>15.891927548488438</v>
      </c>
      <c r="DK262" s="25">
        <v>30.425110193000002</v>
      </c>
      <c r="DL262" s="25">
        <v>8.440377977285733</v>
      </c>
      <c r="DM262" s="25">
        <v>6.1571382232242904</v>
      </c>
      <c r="DN262" s="25">
        <v>15.822745023599186</v>
      </c>
      <c r="DO262" s="27">
        <v>30.039630128999999</v>
      </c>
      <c r="DP262" s="27">
        <v>8.667019808093599</v>
      </c>
      <c r="DQ262" s="27">
        <v>6.3224702833765782</v>
      </c>
      <c r="DR262" s="27">
        <v>18.352644206965273</v>
      </c>
      <c r="DS262" s="27">
        <v>29.977506502000001</v>
      </c>
      <c r="DT262" s="27">
        <v>8.6662300385167939</v>
      </c>
      <c r="DU262" s="27">
        <v>6.32189415746587</v>
      </c>
      <c r="DV262" s="27">
        <v>18.174682964076439</v>
      </c>
      <c r="DW262" s="27">
        <v>30.028747321000001</v>
      </c>
      <c r="DX262" s="27">
        <v>8.6653584325232664</v>
      </c>
      <c r="DY262" s="27">
        <v>6.3212583330285304</v>
      </c>
      <c r="DZ262" s="27">
        <v>17.615483482988921</v>
      </c>
      <c r="EA262" s="27">
        <v>30.069064136000001</v>
      </c>
      <c r="EB262" s="27">
        <v>8.6539466702617709</v>
      </c>
      <c r="EC262" s="27">
        <v>6.3129336113390879</v>
      </c>
      <c r="ED262" s="27">
        <v>17.417201992494281</v>
      </c>
      <c r="EE262" s="27">
        <v>30.108234023000001</v>
      </c>
      <c r="EF262" s="27">
        <v>8.6423509261746112</v>
      </c>
      <c r="EG262" s="27">
        <v>6.3044746774693117</v>
      </c>
      <c r="EH262" s="27">
        <v>17.202454072385073</v>
      </c>
      <c r="EI262" s="27">
        <v>30.14647751</v>
      </c>
      <c r="EJ262" s="27">
        <v>8.6306055323782527</v>
      </c>
      <c r="EK262" s="27">
        <v>6.2959065762201734</v>
      </c>
      <c r="EL262" s="27">
        <v>17.057423707394776</v>
      </c>
      <c r="EM262" s="27">
        <v>30.182364622000001</v>
      </c>
      <c r="EN262" s="27">
        <v>8.6186906446117195</v>
      </c>
      <c r="EO262" s="27">
        <v>6.2872148314795728</v>
      </c>
      <c r="EP262" s="27">
        <v>16.931161385709494</v>
      </c>
      <c r="EQ262" s="27">
        <v>30.216253614999999</v>
      </c>
      <c r="ER262" s="27">
        <v>8.6066505365841959</v>
      </c>
      <c r="ES262" s="27">
        <v>6.2784317403019614</v>
      </c>
      <c r="ET262" s="27">
        <v>16.738634099981706</v>
      </c>
      <c r="EU262" s="27">
        <v>30.247271177000002</v>
      </c>
      <c r="EV262" s="27">
        <v>8.5945089399986099</v>
      </c>
      <c r="EW262" s="27">
        <v>6.2695746146342168</v>
      </c>
      <c r="EX262" s="27">
        <v>16.600543071383036</v>
      </c>
      <c r="EY262" s="27">
        <v>30.276185743999999</v>
      </c>
      <c r="EZ262" s="27">
        <v>8.0699124314256654</v>
      </c>
      <c r="FA262" s="27">
        <v>5.8868887653278339</v>
      </c>
      <c r="FB262" s="27">
        <v>16.493192447723121</v>
      </c>
      <c r="FC262" s="27">
        <v>30.370544483</v>
      </c>
      <c r="FD262" s="27">
        <v>8.0040841228577211</v>
      </c>
      <c r="FE262" s="27">
        <v>5.8388679307224809</v>
      </c>
      <c r="FF262" s="27">
        <v>16.0097654019151</v>
      </c>
      <c r="FG262" s="27">
        <v>30.426483587</v>
      </c>
      <c r="FH262" s="27">
        <v>7.9094535267542021</v>
      </c>
      <c r="FI262" s="27">
        <v>5.7698362283599236</v>
      </c>
      <c r="FJ262" s="27">
        <v>15.673607545775408</v>
      </c>
      <c r="FK262" s="27">
        <v>30.453793304000001</v>
      </c>
      <c r="FL262" s="27">
        <v>7.9619150300861117</v>
      </c>
      <c r="FM262" s="27">
        <v>5.8081061646450021</v>
      </c>
      <c r="FN262" s="27">
        <v>15.550583479898153</v>
      </c>
      <c r="FO262" s="27">
        <v>30.459070817000001</v>
      </c>
      <c r="FP262" s="27">
        <v>8.1349598048091742</v>
      </c>
      <c r="FQ262" s="27">
        <v>5.9343399185887131</v>
      </c>
      <c r="FR262" s="27">
        <v>15.511148590220827</v>
      </c>
      <c r="FS262" s="28">
        <v>30.039862546000002</v>
      </c>
      <c r="FT262" s="28">
        <v>8.6669492224670179</v>
      </c>
      <c r="FU262" s="28">
        <v>6.3224187921447168</v>
      </c>
      <c r="FV262" s="28">
        <v>18.352032464665719</v>
      </c>
      <c r="FW262" s="28">
        <v>29.971931046999998</v>
      </c>
      <c r="FX262" s="28">
        <v>8.6659252065733661</v>
      </c>
      <c r="FY262" s="28">
        <v>6.3216717868071637</v>
      </c>
      <c r="FZ262" s="28">
        <v>18.189780943719455</v>
      </c>
      <c r="GA262" s="28">
        <v>30.017685426</v>
      </c>
      <c r="GB262" s="28">
        <v>8.6646479589476311</v>
      </c>
      <c r="GC262" s="28">
        <v>6.320740052446677</v>
      </c>
      <c r="GD262" s="28">
        <v>17.645353369175979</v>
      </c>
      <c r="GE262" s="28">
        <v>30.052467697000001</v>
      </c>
      <c r="GF262" s="28">
        <v>8.651984183452198</v>
      </c>
      <c r="GG262" s="28">
        <v>6.3115020045342369</v>
      </c>
      <c r="GH262" s="28">
        <v>17.463389614867243</v>
      </c>
      <c r="GI262" s="28">
        <v>30.086407604000001</v>
      </c>
      <c r="GJ262" s="28">
        <v>8.6388706952082917</v>
      </c>
      <c r="GK262" s="28">
        <v>6.3019358974329158</v>
      </c>
      <c r="GL262" s="28">
        <v>17.264803893831207</v>
      </c>
      <c r="GM262" s="28">
        <v>30.120286101000001</v>
      </c>
      <c r="GN262" s="28">
        <v>8.6253506957289297</v>
      </c>
      <c r="GO262" s="28">
        <v>6.2920732460449829</v>
      </c>
      <c r="GP262" s="28">
        <v>17.132014328301771</v>
      </c>
      <c r="GQ262" s="28">
        <v>30.151266426999999</v>
      </c>
      <c r="GR262" s="28">
        <v>8.6113636814637324</v>
      </c>
      <c r="GS262" s="28">
        <v>6.2818699138727991</v>
      </c>
      <c r="GT262" s="28">
        <v>17.020517796575106</v>
      </c>
      <c r="GU262" s="28">
        <v>30.180096845000001</v>
      </c>
      <c r="GV262" s="28">
        <v>8.5969602201103239</v>
      </c>
      <c r="GW262" s="28">
        <v>6.2713627893477524</v>
      </c>
      <c r="GX262" s="28">
        <v>16.842366289048016</v>
      </c>
      <c r="GY262" s="28">
        <v>30.205586065999999</v>
      </c>
      <c r="GZ262" s="28">
        <v>8.5822608713745847</v>
      </c>
      <c r="HA262" s="28">
        <v>6.2606398190967889</v>
      </c>
      <c r="HB262" s="28">
        <v>16.720038119204574</v>
      </c>
      <c r="HC262" s="28">
        <v>30.228310171</v>
      </c>
      <c r="HD262" s="28">
        <v>8.0652516246140653</v>
      </c>
      <c r="HE262" s="28">
        <v>5.8834887716488771</v>
      </c>
      <c r="HF262" s="28">
        <v>16.630186763240065</v>
      </c>
      <c r="HG262" s="28">
        <v>30.288114556</v>
      </c>
      <c r="HH262" s="28">
        <v>7.9833528246444692</v>
      </c>
      <c r="HI262" s="28">
        <v>5.8237447373075195</v>
      </c>
      <c r="HJ262" s="28">
        <v>16.245729415830585</v>
      </c>
      <c r="HK262" s="28">
        <v>30.334773367</v>
      </c>
      <c r="HL262" s="28">
        <v>7.8766176442521232</v>
      </c>
      <c r="HM262" s="28">
        <v>5.7458829092323995</v>
      </c>
      <c r="HN262" s="28">
        <v>15.650842938419975</v>
      </c>
      <c r="HO262" s="28">
        <v>30.339369488999999</v>
      </c>
      <c r="HP262" s="28">
        <v>7.91735035986905</v>
      </c>
      <c r="HQ262" s="28">
        <v>5.7755968581735058</v>
      </c>
      <c r="HR262" s="28">
        <v>15.17743738205318</v>
      </c>
      <c r="HS262" s="28">
        <v>30.308290739</v>
      </c>
      <c r="HT262" s="28">
        <v>7.7049839997229208</v>
      </c>
      <c r="HU262" s="28">
        <v>5.6206785551186416</v>
      </c>
      <c r="HV262" s="28">
        <v>14.72666027481079</v>
      </c>
      <c r="HW262" s="29">
        <v>30.036331278999999</v>
      </c>
      <c r="HX262" s="29">
        <v>8.6669701095491956</v>
      </c>
      <c r="HY262" s="29">
        <v>6.3224340289803642</v>
      </c>
      <c r="HZ262" s="29">
        <v>18.367723131128141</v>
      </c>
      <c r="IA262" s="29">
        <v>29.964714138000001</v>
      </c>
      <c r="IB262" s="29">
        <v>8.6661389807210565</v>
      </c>
      <c r="IC262" s="29">
        <v>6.3218277320716325</v>
      </c>
      <c r="ID262" s="29">
        <v>18.222108968662141</v>
      </c>
      <c r="IE262" s="29">
        <v>30.006582170000001</v>
      </c>
      <c r="IF262" s="29">
        <v>8.6648594716531413</v>
      </c>
      <c r="IG262" s="29">
        <v>6.3208943480205591</v>
      </c>
      <c r="IH262" s="29">
        <v>17.695137743489681</v>
      </c>
      <c r="II262" s="29">
        <v>30.037471290999999</v>
      </c>
      <c r="IJ262" s="29">
        <v>8.6423525053347205</v>
      </c>
      <c r="IK262" s="29">
        <v>6.3044758294446259</v>
      </c>
      <c r="IL262" s="29">
        <v>17.53149671374242</v>
      </c>
      <c r="IM262" s="29">
        <v>30.069352134999999</v>
      </c>
      <c r="IN262" s="29">
        <v>8.6185296797310151</v>
      </c>
      <c r="IO262" s="29">
        <v>6.2870974098401344</v>
      </c>
      <c r="IP262" s="29">
        <v>17.343678228593404</v>
      </c>
      <c r="IQ262" s="29">
        <v>30.103115413000001</v>
      </c>
      <c r="IR262" s="29">
        <v>8.5930940343515925</v>
      </c>
      <c r="IS262" s="29">
        <v>6.2685424606637481</v>
      </c>
      <c r="IT262" s="29">
        <v>17.213243938604428</v>
      </c>
      <c r="IU262" s="29">
        <v>30.135837068000001</v>
      </c>
      <c r="IV262" s="29">
        <v>8.5665644004259125</v>
      </c>
      <c r="IW262" s="29">
        <v>6.2491894620739288</v>
      </c>
      <c r="IX262" s="29">
        <v>17.098366873095927</v>
      </c>
      <c r="IY262" s="29">
        <v>30.168321202000001</v>
      </c>
      <c r="IZ262" s="29">
        <v>8.5390307387500108</v>
      </c>
      <c r="JA262" s="29">
        <v>6.2291040392189041</v>
      </c>
      <c r="JB262" s="29">
        <v>16.910639540720688</v>
      </c>
      <c r="JC262" s="29">
        <v>30.199226013000001</v>
      </c>
      <c r="JD262" s="29">
        <v>8.5105744119355435</v>
      </c>
      <c r="JE262" s="29">
        <v>6.2083455449911069</v>
      </c>
      <c r="JF262" s="29">
        <v>16.772585607110337</v>
      </c>
      <c r="JG262" s="29">
        <v>30.231065083000001</v>
      </c>
      <c r="JH262" s="29">
        <v>7.9785885439797699</v>
      </c>
      <c r="JI262" s="29">
        <v>5.820269260893344</v>
      </c>
      <c r="JJ262" s="29">
        <v>16.659509213620186</v>
      </c>
      <c r="JK262" s="29">
        <v>30.389863662</v>
      </c>
      <c r="JL262" s="29">
        <v>7.8264310439672133</v>
      </c>
      <c r="JM262" s="29">
        <v>5.7092724830477568</v>
      </c>
      <c r="JN262" s="29">
        <v>15.577258322322832</v>
      </c>
      <c r="JO262" s="29">
        <v>30.492879505000001</v>
      </c>
      <c r="JP262" s="29">
        <v>7.3000117887992095</v>
      </c>
      <c r="JQ262" s="29">
        <v>5.3252569654774771</v>
      </c>
      <c r="JR262" s="29">
        <v>14.574069256731523</v>
      </c>
      <c r="JS262" s="29">
        <v>30.536318228999999</v>
      </c>
      <c r="JT262" s="29">
        <v>7.4885216458697652</v>
      </c>
      <c r="JU262" s="29">
        <v>5.462772281680996</v>
      </c>
      <c r="JV262" s="29">
        <v>13.822539364220022</v>
      </c>
      <c r="JW262" s="29">
        <v>30.526268243000001</v>
      </c>
      <c r="JX262" s="29">
        <v>7.455861130997933</v>
      </c>
      <c r="JY262" s="29">
        <v>5.4389468907981797</v>
      </c>
      <c r="JZ262" s="29">
        <v>13.802661847162787</v>
      </c>
    </row>
    <row r="263" spans="1:286" ht="15" thickBot="1" x14ac:dyDescent="0.35">
      <c r="A263" s="2"/>
      <c r="B263" s="74" t="s">
        <v>751</v>
      </c>
      <c r="C263" s="74" t="s">
        <v>745</v>
      </c>
      <c r="D263" s="74" t="s">
        <v>877</v>
      </c>
      <c r="E263" s="87">
        <v>349148</v>
      </c>
      <c r="F263" s="84">
        <v>404549</v>
      </c>
      <c r="G263" s="22">
        <v>40.294425911322818</v>
      </c>
      <c r="H263" s="22">
        <v>6.6341699880990337</v>
      </c>
      <c r="I263" s="22">
        <v>4.7681085947443105</v>
      </c>
      <c r="J263" s="22">
        <v>25.304863256300134</v>
      </c>
      <c r="K263" s="22">
        <v>20.778530529556019</v>
      </c>
      <c r="L263" s="22">
        <v>3.4210266189012604</v>
      </c>
      <c r="M263" s="22">
        <v>2.4587591897243786</v>
      </c>
      <c r="N263" s="22">
        <v>20.778530529556019</v>
      </c>
      <c r="O263" s="22">
        <v>20.717033438079014</v>
      </c>
      <c r="P263" s="22">
        <v>3.4109015916945205</v>
      </c>
      <c r="Q263" s="22">
        <v>2.4514821333129388</v>
      </c>
      <c r="R263" s="22">
        <v>20.717033438079014</v>
      </c>
      <c r="S263" s="22">
        <v>20.601727149648113</v>
      </c>
      <c r="T263" s="22">
        <v>3.3919172904953707</v>
      </c>
      <c r="U263" s="22">
        <v>2.4378377422474005</v>
      </c>
      <c r="V263" s="22">
        <v>20.601727149648113</v>
      </c>
      <c r="W263" s="22">
        <v>20.456490925702834</v>
      </c>
      <c r="X263" s="22">
        <v>3.3680052536244882</v>
      </c>
      <c r="Y263" s="22">
        <v>2.4206516905293363</v>
      </c>
      <c r="Z263" s="22">
        <v>20.456490925702834</v>
      </c>
      <c r="AA263" s="22">
        <v>20.281886764125233</v>
      </c>
      <c r="AB263" s="22">
        <v>3.3392580097480136</v>
      </c>
      <c r="AC263" s="22">
        <v>2.3999904803329568</v>
      </c>
      <c r="AD263" s="22">
        <v>20.281886764125233</v>
      </c>
      <c r="AE263" s="22">
        <v>20.071776168176104</v>
      </c>
      <c r="AF263" s="22">
        <v>3.3046649021828403</v>
      </c>
      <c r="AG263" s="22">
        <v>2.3751277328006641</v>
      </c>
      <c r="AH263" s="22">
        <v>20.071776168176104</v>
      </c>
      <c r="AI263" s="22">
        <v>19.827821875342849</v>
      </c>
      <c r="AJ263" s="22">
        <v>3.2644996879781747</v>
      </c>
      <c r="AK263" s="22">
        <v>2.3462602025138968</v>
      </c>
      <c r="AL263" s="22">
        <v>19.827821875342849</v>
      </c>
      <c r="AM263" s="22">
        <v>19.559063623481773</v>
      </c>
      <c r="AN263" s="22">
        <v>3.2202506910455817</v>
      </c>
      <c r="AO263" s="22">
        <v>2.3144575771724307</v>
      </c>
      <c r="AP263" s="22">
        <v>19.559063623481773</v>
      </c>
      <c r="AQ263" s="22">
        <v>15.939250303661636</v>
      </c>
      <c r="AR263" s="22">
        <v>2.6242760284031301</v>
      </c>
      <c r="AS263" s="22">
        <v>1.8861188526156349</v>
      </c>
      <c r="AT263" s="22">
        <v>15.939250303661636</v>
      </c>
      <c r="AU263" s="22">
        <v>14.058537742304862</v>
      </c>
      <c r="AV263" s="22">
        <v>2.3146310452917587</v>
      </c>
      <c r="AW263" s="22">
        <v>1.6635709064609052</v>
      </c>
      <c r="AX263" s="22">
        <v>14.058537742304862</v>
      </c>
      <c r="AY263" s="22">
        <v>10.17172042248183</v>
      </c>
      <c r="AZ263" s="22">
        <v>1.674696209909289</v>
      </c>
      <c r="BA263" s="22">
        <v>1.2036371401966861</v>
      </c>
      <c r="BB263" s="22">
        <v>10.17172042248183</v>
      </c>
      <c r="BC263" s="22">
        <v>13.589343940582921</v>
      </c>
      <c r="BD263" s="22">
        <v>2.2373818633618305</v>
      </c>
      <c r="BE263" s="22">
        <v>1.6080503984006951</v>
      </c>
      <c r="BF263" s="22">
        <v>13.589343940582921</v>
      </c>
      <c r="BG263" s="22">
        <v>24.46675088655055</v>
      </c>
      <c r="BH263" s="22">
        <v>4.0282639786223573</v>
      </c>
      <c r="BI263" s="22">
        <v>2.8951926364298419</v>
      </c>
      <c r="BJ263" s="22">
        <v>16.731439296745972</v>
      </c>
      <c r="BK263" s="25">
        <v>40.314167534844344</v>
      </c>
      <c r="BL263" s="25">
        <v>6.6374202958853035</v>
      </c>
      <c r="BM263" s="25">
        <v>4.7704446549476334</v>
      </c>
      <c r="BN263" s="25">
        <v>25.230135428116188</v>
      </c>
      <c r="BO263" s="25">
        <v>20.828273117710328</v>
      </c>
      <c r="BP263" s="25">
        <v>3.4292163567620242</v>
      </c>
      <c r="BQ263" s="25">
        <v>2.4646453155777497</v>
      </c>
      <c r="BR263" s="25">
        <v>20.828273117710328</v>
      </c>
      <c r="BS263" s="25">
        <v>20.809071308430696</v>
      </c>
      <c r="BT263" s="25">
        <v>3.4260549252746895</v>
      </c>
      <c r="BU263" s="25">
        <v>2.4623731325204123</v>
      </c>
      <c r="BV263" s="25">
        <v>20.809071308430696</v>
      </c>
      <c r="BW263" s="25">
        <v>20.776592023573048</v>
      </c>
      <c r="BX263" s="25">
        <v>3.4207074586719455</v>
      </c>
      <c r="BY263" s="25">
        <v>2.4585298029834259</v>
      </c>
      <c r="BZ263" s="25">
        <v>20.776592023573048</v>
      </c>
      <c r="CA263" s="25">
        <v>20.738841592543842</v>
      </c>
      <c r="CB263" s="25">
        <v>3.4144921380436557</v>
      </c>
      <c r="CC263" s="25">
        <v>2.4540627296705617</v>
      </c>
      <c r="CD263" s="25">
        <v>20.738841592543842</v>
      </c>
      <c r="CE263" s="25">
        <v>20.69658669954843</v>
      </c>
      <c r="CF263" s="25">
        <v>3.4075351920983921</v>
      </c>
      <c r="CG263" s="25">
        <v>2.4490626356400669</v>
      </c>
      <c r="CH263" s="25">
        <v>20.69658669954843</v>
      </c>
      <c r="CI263" s="25">
        <v>20.649314482519824</v>
      </c>
      <c r="CJ263" s="25">
        <v>3.3997521820073122</v>
      </c>
      <c r="CK263" s="25">
        <v>2.4434688330430832</v>
      </c>
      <c r="CL263" s="25">
        <v>20.649314482519824</v>
      </c>
      <c r="CM263" s="25">
        <v>20.597085892745199</v>
      </c>
      <c r="CN263" s="25">
        <v>3.3911531429351069</v>
      </c>
      <c r="CO263" s="25">
        <v>2.4372885343500625</v>
      </c>
      <c r="CP263" s="25">
        <v>20.597085892745199</v>
      </c>
      <c r="CQ263" s="25">
        <v>20.541242828361767</v>
      </c>
      <c r="CR263" s="25">
        <v>3.3819590081783204</v>
      </c>
      <c r="CS263" s="25">
        <v>2.4306805286713247</v>
      </c>
      <c r="CT263" s="25">
        <v>20.541242828361767</v>
      </c>
      <c r="CU263" s="25">
        <v>18.746980832462249</v>
      </c>
      <c r="CV263" s="25">
        <v>3.0865474514985083</v>
      </c>
      <c r="CW263" s="25">
        <v>2.2183624263437389</v>
      </c>
      <c r="CX263" s="25">
        <v>18.746980832462249</v>
      </c>
      <c r="CY263" s="25">
        <v>18.428461964299697</v>
      </c>
      <c r="CZ263" s="25">
        <v>3.0341057485081824</v>
      </c>
      <c r="DA263" s="25">
        <v>2.1806715418472971</v>
      </c>
      <c r="DB263" s="25">
        <v>18.428461964299697</v>
      </c>
      <c r="DC263" s="25">
        <v>16.214456663130498</v>
      </c>
      <c r="DD263" s="25">
        <v>2.6695866570876126</v>
      </c>
      <c r="DE263" s="25">
        <v>1.9186844936003113</v>
      </c>
      <c r="DF263" s="25">
        <v>16.214456663130498</v>
      </c>
      <c r="DG263" s="25">
        <v>19.812838636391717</v>
      </c>
      <c r="DH263" s="25">
        <v>3.2620328119295405</v>
      </c>
      <c r="DI263" s="25">
        <v>2.3444872101258873</v>
      </c>
      <c r="DJ263" s="25">
        <v>19.812838636391717</v>
      </c>
      <c r="DK263" s="25">
        <v>30.126637546073578</v>
      </c>
      <c r="DL263" s="25">
        <v>4.9601211614318172</v>
      </c>
      <c r="DM263" s="25">
        <v>3.5649367416304329</v>
      </c>
      <c r="DN263" s="25">
        <v>21.671953279806662</v>
      </c>
      <c r="DO263" s="27">
        <v>40.298076041643746</v>
      </c>
      <c r="DP263" s="27">
        <v>6.6347709542247468</v>
      </c>
      <c r="DQ263" s="27">
        <v>4.7685405209316558</v>
      </c>
      <c r="DR263" s="27">
        <v>25.305287271347886</v>
      </c>
      <c r="DS263" s="27">
        <v>20.794190528771995</v>
      </c>
      <c r="DT263" s="27">
        <v>3.4236049183673192</v>
      </c>
      <c r="DU263" s="27">
        <v>2.4606122643163761</v>
      </c>
      <c r="DV263" s="27">
        <v>20.794190528771995</v>
      </c>
      <c r="DW263" s="27">
        <v>20.754191102325152</v>
      </c>
      <c r="DX263" s="27">
        <v>3.4170193177917252</v>
      </c>
      <c r="DY263" s="27">
        <v>2.4558790635147125</v>
      </c>
      <c r="DZ263" s="27">
        <v>20.754191102325152</v>
      </c>
      <c r="EA263" s="27">
        <v>20.672301547558856</v>
      </c>
      <c r="EB263" s="27">
        <v>3.4035368269934958</v>
      </c>
      <c r="EC263" s="27">
        <v>2.4461889319128813</v>
      </c>
      <c r="ED263" s="27">
        <v>20.672301547558856</v>
      </c>
      <c r="EE263" s="27">
        <v>20.578721056466581</v>
      </c>
      <c r="EF263" s="27">
        <v>3.3881295126706106</v>
      </c>
      <c r="EG263" s="27">
        <v>2.4351153917448332</v>
      </c>
      <c r="EH263" s="27">
        <v>20.578721056466581</v>
      </c>
      <c r="EI263" s="27">
        <v>20.475547195379541</v>
      </c>
      <c r="EJ263" s="27">
        <v>3.3711427231259159</v>
      </c>
      <c r="EK263" s="27">
        <v>2.4229066516356004</v>
      </c>
      <c r="EL263" s="27">
        <v>20.475547195379541</v>
      </c>
      <c r="EM263" s="27">
        <v>20.361119796766801</v>
      </c>
      <c r="EN263" s="27">
        <v>3.3523031244339401</v>
      </c>
      <c r="EO263" s="27">
        <v>2.4093662611111055</v>
      </c>
      <c r="EP263" s="27">
        <v>20.361119796766801</v>
      </c>
      <c r="EQ263" s="27">
        <v>20.238072230025175</v>
      </c>
      <c r="ER263" s="27">
        <v>3.3320442807868709</v>
      </c>
      <c r="ES263" s="27">
        <v>2.394805831292989</v>
      </c>
      <c r="ET263" s="27">
        <v>20.238072230025175</v>
      </c>
      <c r="EU263" s="27">
        <v>20.107838310607335</v>
      </c>
      <c r="EV263" s="27">
        <v>3.3106022589663899</v>
      </c>
      <c r="EW263" s="27">
        <v>2.3793950280253102</v>
      </c>
      <c r="EX263" s="27">
        <v>20.107838310607335</v>
      </c>
      <c r="EY263" s="27">
        <v>16.721776309653524</v>
      </c>
      <c r="EZ263" s="27">
        <v>2.7531129686609037</v>
      </c>
      <c r="FA263" s="27">
        <v>1.9787164983295149</v>
      </c>
      <c r="FB263" s="27">
        <v>16.721776309653524</v>
      </c>
      <c r="FC263" s="27">
        <v>15.85050381320529</v>
      </c>
      <c r="FD263" s="27">
        <v>2.6096645954265121</v>
      </c>
      <c r="FE263" s="27">
        <v>1.8756173280417512</v>
      </c>
      <c r="FF263" s="27">
        <v>15.85050381320529</v>
      </c>
      <c r="FG263" s="27">
        <v>14.583466904395408</v>
      </c>
      <c r="FH263" s="27">
        <v>2.4010566293336568</v>
      </c>
      <c r="FI263" s="27">
        <v>1.7256866753988747</v>
      </c>
      <c r="FJ263" s="27">
        <v>14.583466904395408</v>
      </c>
      <c r="FK263" s="27">
        <v>18.677947912214574</v>
      </c>
      <c r="FL263" s="27">
        <v>3.0751817075440995</v>
      </c>
      <c r="FM263" s="27">
        <v>2.2101936423765065</v>
      </c>
      <c r="FN263" s="27">
        <v>18.677947912214574</v>
      </c>
      <c r="FO263" s="27">
        <v>31.508375181008955</v>
      </c>
      <c r="FP263" s="27">
        <v>5.1876137275075473</v>
      </c>
      <c r="FQ263" s="27">
        <v>3.7284401281116319</v>
      </c>
      <c r="FR263" s="27">
        <v>20.45130773607324</v>
      </c>
      <c r="FS263" s="28">
        <v>40.294424088503327</v>
      </c>
      <c r="FT263" s="28">
        <v>6.6341696879857031</v>
      </c>
      <c r="FU263" s="28">
        <v>4.768108379046951</v>
      </c>
      <c r="FV263" s="28">
        <v>25.301889170544683</v>
      </c>
      <c r="FW263" s="28">
        <v>20.7785228829621</v>
      </c>
      <c r="FX263" s="28">
        <v>3.4210253599478762</v>
      </c>
      <c r="FY263" s="28">
        <v>2.4587582848897931</v>
      </c>
      <c r="FZ263" s="28">
        <v>20.7785228829621</v>
      </c>
      <c r="GA263" s="28">
        <v>20.717017471981208</v>
      </c>
      <c r="GB263" s="28">
        <v>3.4108989629982558</v>
      </c>
      <c r="GC263" s="28">
        <v>2.451480244017175</v>
      </c>
      <c r="GD263" s="28">
        <v>20.717017471981208</v>
      </c>
      <c r="GE263" s="28">
        <v>20.591846444650173</v>
      </c>
      <c r="GF263" s="28">
        <v>3.3902905077561685</v>
      </c>
      <c r="GG263" s="28">
        <v>2.4366685414619993</v>
      </c>
      <c r="GH263" s="28">
        <v>20.591846444650173</v>
      </c>
      <c r="GI263" s="28">
        <v>20.435443224515737</v>
      </c>
      <c r="GJ263" s="28">
        <v>3.3645399101092037</v>
      </c>
      <c r="GK263" s="28">
        <v>2.4181610799135984</v>
      </c>
      <c r="GL263" s="28">
        <v>20.435443224515737</v>
      </c>
      <c r="GM263" s="28">
        <v>20.249361213967269</v>
      </c>
      <c r="GN263" s="28">
        <v>3.3339029259163389</v>
      </c>
      <c r="GO263" s="28">
        <v>2.3961416761435568</v>
      </c>
      <c r="GP263" s="28">
        <v>20.249361213967269</v>
      </c>
      <c r="GQ263" s="28">
        <v>20.02687276835103</v>
      </c>
      <c r="GR263" s="28">
        <v>3.297271899782491</v>
      </c>
      <c r="GS263" s="28">
        <v>2.3698142364101122</v>
      </c>
      <c r="GT263" s="28">
        <v>20.02687276835103</v>
      </c>
      <c r="GU263" s="28">
        <v>19.770511442486246</v>
      </c>
      <c r="GV263" s="28">
        <v>3.255063962190718</v>
      </c>
      <c r="GW263" s="28">
        <v>2.3394785606045803</v>
      </c>
      <c r="GX263" s="28">
        <v>19.770511442486246</v>
      </c>
      <c r="GY263" s="28">
        <v>19.489050686828726</v>
      </c>
      <c r="GZ263" s="28">
        <v>3.208723594862489</v>
      </c>
      <c r="HA263" s="28">
        <v>2.3061728261814789</v>
      </c>
      <c r="HB263" s="28">
        <v>19.489050686828726</v>
      </c>
      <c r="HC263" s="28">
        <v>15.947424917417438</v>
      </c>
      <c r="HD263" s="28">
        <v>2.6256219162279719</v>
      </c>
      <c r="HE263" s="28">
        <v>1.887086168695371</v>
      </c>
      <c r="HF263" s="28">
        <v>15.947424917417438</v>
      </c>
      <c r="HG263" s="28">
        <v>14.011896384751077</v>
      </c>
      <c r="HH263" s="28">
        <v>2.3069519014030115</v>
      </c>
      <c r="HI263" s="28">
        <v>1.6580517545486242</v>
      </c>
      <c r="HJ263" s="28">
        <v>14.011896384751077</v>
      </c>
      <c r="HK263" s="28">
        <v>8.2417639122392874</v>
      </c>
      <c r="HL263" s="28">
        <v>1.3569435860906791</v>
      </c>
      <c r="HM263" s="28">
        <v>0.97526207302928536</v>
      </c>
      <c r="HN263" s="28">
        <v>8.2417639122392874</v>
      </c>
      <c r="HO263" s="28">
        <v>11.651638991268232</v>
      </c>
      <c r="HP263" s="28">
        <v>1.918353518130532</v>
      </c>
      <c r="HQ263" s="28">
        <v>1.378758445135523</v>
      </c>
      <c r="HR263" s="28">
        <v>11.651638991268232</v>
      </c>
      <c r="HS263" s="28">
        <v>19.0682644774263</v>
      </c>
      <c r="HT263" s="28">
        <v>3.1394443539082437</v>
      </c>
      <c r="HU263" s="28">
        <v>2.2563804716256146</v>
      </c>
      <c r="HV263" s="28">
        <v>11.476087563884676</v>
      </c>
      <c r="HW263" s="29">
        <v>40.291743962934831</v>
      </c>
      <c r="HX263" s="29">
        <v>6.6337284257463551</v>
      </c>
      <c r="HY263" s="29">
        <v>4.7677912351872447</v>
      </c>
      <c r="HZ263" s="29">
        <v>25.335559057253427</v>
      </c>
      <c r="IA263" s="29">
        <v>40.25205240923971</v>
      </c>
      <c r="IB263" s="29">
        <v>6.6271935140718554</v>
      </c>
      <c r="IC263" s="29">
        <v>4.7630944654968435</v>
      </c>
      <c r="ID263" s="29">
        <v>24.592299459581771</v>
      </c>
      <c r="IE263" s="29">
        <v>40.205778930585524</v>
      </c>
      <c r="IF263" s="29">
        <v>6.6195749386389124</v>
      </c>
      <c r="IG263" s="29">
        <v>4.7576188453263182</v>
      </c>
      <c r="IH263" s="29">
        <v>23.062187653861979</v>
      </c>
      <c r="II263" s="29">
        <v>40.076861100711859</v>
      </c>
      <c r="IJ263" s="29">
        <v>6.5983496009269187</v>
      </c>
      <c r="IK263" s="29">
        <v>4.7423637771938383</v>
      </c>
      <c r="IL263" s="29">
        <v>22.861509760629755</v>
      </c>
      <c r="IM263" s="29">
        <v>39.930497924335576</v>
      </c>
      <c r="IN263" s="29">
        <v>6.5742520199310936</v>
      </c>
      <c r="IO263" s="29">
        <v>4.7250443712598846</v>
      </c>
      <c r="IP263" s="29">
        <v>22.703270691405049</v>
      </c>
      <c r="IQ263" s="29">
        <v>39.767735199238224</v>
      </c>
      <c r="IR263" s="29">
        <v>6.5474543782821373</v>
      </c>
      <c r="IS263" s="29">
        <v>4.7057843785713525</v>
      </c>
      <c r="IT263" s="29">
        <v>22.535759693151586</v>
      </c>
      <c r="IU263" s="29">
        <v>39.587708898273092</v>
      </c>
      <c r="IV263" s="29">
        <v>6.5178144204984036</v>
      </c>
      <c r="IW263" s="29">
        <v>4.6844815573126262</v>
      </c>
      <c r="IX263" s="29">
        <v>22.355792260221357</v>
      </c>
      <c r="IY263" s="29">
        <v>39.395575796275132</v>
      </c>
      <c r="IZ263" s="29">
        <v>6.4861811702369314</v>
      </c>
      <c r="JA263" s="29">
        <v>4.6617461175029744</v>
      </c>
      <c r="JB263" s="29">
        <v>22.195308605576646</v>
      </c>
      <c r="JC263" s="29">
        <v>39.192202613734615</v>
      </c>
      <c r="JD263" s="29">
        <v>6.4526973264178453</v>
      </c>
      <c r="JE263" s="29">
        <v>4.6376806196659786</v>
      </c>
      <c r="JF263" s="29">
        <v>22.006112504021125</v>
      </c>
      <c r="JG263" s="29">
        <v>35.75386789127834</v>
      </c>
      <c r="JH263" s="29">
        <v>5.8866017310876622</v>
      </c>
      <c r="JI263" s="29">
        <v>4.2308165690940429</v>
      </c>
      <c r="JJ263" s="29">
        <v>21.757778236313484</v>
      </c>
      <c r="JK263" s="29">
        <v>34.486020951455295</v>
      </c>
      <c r="JL263" s="29">
        <v>5.6778603995648389</v>
      </c>
      <c r="JM263" s="29">
        <v>4.0807900640907331</v>
      </c>
      <c r="JN263" s="29">
        <v>17.348004938439487</v>
      </c>
      <c r="JO263" s="29">
        <v>25.948962484458924</v>
      </c>
      <c r="JP263" s="29">
        <v>4.2722988166045734</v>
      </c>
      <c r="JQ263" s="29">
        <v>3.0705852794413087</v>
      </c>
      <c r="JR263" s="29">
        <v>13.173818147652565</v>
      </c>
      <c r="JS263" s="29">
        <v>24.732740760412014</v>
      </c>
      <c r="JT263" s="29">
        <v>4.0720571832257297</v>
      </c>
      <c r="JU263" s="29">
        <v>2.9266676748499183</v>
      </c>
      <c r="JV263" s="29">
        <v>10.123199148107304</v>
      </c>
      <c r="JW263" s="29">
        <v>21.898219606474637</v>
      </c>
      <c r="JX263" s="29">
        <v>3.6053748879755809</v>
      </c>
      <c r="JY263" s="29">
        <v>2.5912539204557765</v>
      </c>
      <c r="JZ263" s="29">
        <v>10.555281640160118</v>
      </c>
    </row>
    <row r="264" spans="1:286" ht="15" thickBot="1" x14ac:dyDescent="0.35">
      <c r="A264" s="2"/>
      <c r="B264" s="74" t="s">
        <v>721</v>
      </c>
      <c r="C264" s="74" t="s">
        <v>554</v>
      </c>
      <c r="D264" s="74" t="s">
        <v>873</v>
      </c>
      <c r="E264" s="87">
        <v>339059</v>
      </c>
      <c r="F264" s="84">
        <v>553548</v>
      </c>
      <c r="G264" s="22">
        <v>26.124982058692417</v>
      </c>
      <c r="H264" s="22">
        <v>4.3012790973825572</v>
      </c>
      <c r="I264" s="22">
        <v>3.0914139778472118</v>
      </c>
      <c r="J264" s="22">
        <v>12.442989984639958</v>
      </c>
      <c r="K264" s="22">
        <v>26.070071998016036</v>
      </c>
      <c r="L264" s="22">
        <v>4.2922385745721403</v>
      </c>
      <c r="M264" s="22">
        <v>3.0849163760988909</v>
      </c>
      <c r="N264" s="22">
        <v>12.705632931677147</v>
      </c>
      <c r="O264" s="22">
        <v>25.996617725401759</v>
      </c>
      <c r="P264" s="22">
        <v>4.2801448886626376</v>
      </c>
      <c r="Q264" s="22">
        <v>3.0762244059156303</v>
      </c>
      <c r="R264" s="22">
        <v>12.592605567102137</v>
      </c>
      <c r="S264" s="22">
        <v>25.841583302768722</v>
      </c>
      <c r="T264" s="22">
        <v>4.2546196530874285</v>
      </c>
      <c r="U264" s="22">
        <v>3.0578789165254943</v>
      </c>
      <c r="V264" s="22">
        <v>12.381469395398234</v>
      </c>
      <c r="W264" s="22">
        <v>25.64807918132783</v>
      </c>
      <c r="X264" s="22">
        <v>4.2227606749284687</v>
      </c>
      <c r="Y264" s="22">
        <v>3.0349812416314212</v>
      </c>
      <c r="Z264" s="22">
        <v>8.9372141432367549</v>
      </c>
      <c r="AA264" s="22">
        <v>25.416438586597248</v>
      </c>
      <c r="AB264" s="22">
        <v>4.1846228172265372</v>
      </c>
      <c r="AC264" s="22">
        <v>3.0075708123810516</v>
      </c>
      <c r="AD264" s="22">
        <v>5.7295963179779896</v>
      </c>
      <c r="AE264" s="22">
        <v>25.139738468403976</v>
      </c>
      <c r="AF264" s="22">
        <v>4.1390662525577397</v>
      </c>
      <c r="AG264" s="22">
        <v>2.9748284123620614</v>
      </c>
      <c r="AH264" s="22">
        <v>2.4281424512729757</v>
      </c>
      <c r="AI264" s="22">
        <v>24.819407670211145</v>
      </c>
      <c r="AJ264" s="22">
        <v>4.0863262291035891</v>
      </c>
      <c r="AK264" s="22">
        <v>2.9369231190744518</v>
      </c>
      <c r="AL264" s="22">
        <v>-1.0555571077568402</v>
      </c>
      <c r="AM264" s="22">
        <v>24.467141916592119</v>
      </c>
      <c r="AN264" s="22">
        <v>4.0283283587371637</v>
      </c>
      <c r="AO264" s="22">
        <v>2.8952389076859735</v>
      </c>
      <c r="AP264" s="22">
        <v>-3.5772213461199129</v>
      </c>
      <c r="AQ264" s="22">
        <v>24.694417649167516</v>
      </c>
      <c r="AR264" s="22">
        <v>4.0657475751665819</v>
      </c>
      <c r="AS264" s="22">
        <v>2.922132835304013</v>
      </c>
      <c r="AT264" s="22">
        <v>-6.0713835384228787</v>
      </c>
      <c r="AU264" s="22">
        <v>22.332750212919805</v>
      </c>
      <c r="AV264" s="22">
        <v>3.6769170391042056</v>
      </c>
      <c r="AW264" s="22">
        <v>2.6426726731098125</v>
      </c>
      <c r="AX264" s="22">
        <v>-12.486027461103106</v>
      </c>
      <c r="AY264" s="22">
        <v>19.598583361870716</v>
      </c>
      <c r="AZ264" s="22">
        <v>3.2267573146399831</v>
      </c>
      <c r="BA264" s="22">
        <v>2.3191340156626841</v>
      </c>
      <c r="BB264" s="22">
        <v>-14.554152451614456</v>
      </c>
      <c r="BC264" s="22">
        <v>17.328806412082432</v>
      </c>
      <c r="BD264" s="22">
        <v>2.8530558465236933</v>
      </c>
      <c r="BE264" s="22">
        <v>2.0505474124869609</v>
      </c>
      <c r="BF264" s="22">
        <v>-15.220943200428195</v>
      </c>
      <c r="BG264" s="22">
        <v>15.444163120666664</v>
      </c>
      <c r="BH264" s="22">
        <v>2.5427636986792619</v>
      </c>
      <c r="BI264" s="22">
        <v>1.8275343362961523</v>
      </c>
      <c r="BJ264" s="22">
        <v>-15.297624001284674</v>
      </c>
      <c r="BK264" s="25">
        <v>26.144934715064093</v>
      </c>
      <c r="BL264" s="25">
        <v>4.3045641501185141</v>
      </c>
      <c r="BM264" s="25">
        <v>3.0937750099299897</v>
      </c>
      <c r="BN264" s="25">
        <v>12.379666034395434</v>
      </c>
      <c r="BO264" s="25">
        <v>26.122753963640278</v>
      </c>
      <c r="BP264" s="25">
        <v>4.3009122585210715</v>
      </c>
      <c r="BQ264" s="25">
        <v>3.0911503235345434</v>
      </c>
      <c r="BR264" s="25">
        <v>12.607298085399155</v>
      </c>
      <c r="BS264" s="25">
        <v>26.097120697188004</v>
      </c>
      <c r="BT264" s="25">
        <v>4.2966919366490375</v>
      </c>
      <c r="BU264" s="25">
        <v>3.0881170951085712</v>
      </c>
      <c r="BV264" s="25">
        <v>12.600280827936402</v>
      </c>
      <c r="BW264" s="25">
        <v>26.049867371529615</v>
      </c>
      <c r="BX264" s="25">
        <v>4.2889120368780196</v>
      </c>
      <c r="BY264" s="25">
        <v>3.0825255279598576</v>
      </c>
      <c r="BZ264" s="25">
        <v>12.502490279365837</v>
      </c>
      <c r="CA264" s="25">
        <v>25.996023004380973</v>
      </c>
      <c r="CB264" s="25">
        <v>4.2800469723812125</v>
      </c>
      <c r="CC264" s="25">
        <v>3.0761540315562352</v>
      </c>
      <c r="CD264" s="25">
        <v>11.449632277524614</v>
      </c>
      <c r="CE264" s="25">
        <v>25.936293882320271</v>
      </c>
      <c r="CF264" s="25">
        <v>4.2702130278583983</v>
      </c>
      <c r="CG264" s="25">
        <v>3.0690861820010409</v>
      </c>
      <c r="CH264" s="25">
        <v>10.600576798302793</v>
      </c>
      <c r="CI264" s="25">
        <v>25.871621818943222</v>
      </c>
      <c r="CJ264" s="25">
        <v>4.2595652657369403</v>
      </c>
      <c r="CK264" s="25">
        <v>3.0614334257139411</v>
      </c>
      <c r="CL264" s="25">
        <v>9.6430043878783884</v>
      </c>
      <c r="CM264" s="25">
        <v>25.801469091017907</v>
      </c>
      <c r="CN264" s="25">
        <v>4.2480151539867537</v>
      </c>
      <c r="CO264" s="25">
        <v>3.0531321329817502</v>
      </c>
      <c r="CP264" s="25">
        <v>8.5371976013331619</v>
      </c>
      <c r="CQ264" s="25">
        <v>25.727554314331915</v>
      </c>
      <c r="CR264" s="25">
        <v>4.2358456495931085</v>
      </c>
      <c r="CS264" s="25">
        <v>3.0443856705610997</v>
      </c>
      <c r="CT264" s="25">
        <v>7.6330619396920554</v>
      </c>
      <c r="CU264" s="25">
        <v>25.536504637974105</v>
      </c>
      <c r="CV264" s="25">
        <v>4.2043907771023488</v>
      </c>
      <c r="CW264" s="25">
        <v>3.0217784343674499</v>
      </c>
      <c r="CX264" s="25">
        <v>6.7264200795290172</v>
      </c>
      <c r="CY264" s="25">
        <v>25.185762874614998</v>
      </c>
      <c r="CZ264" s="25">
        <v>4.1466438201120503</v>
      </c>
      <c r="DA264" s="25">
        <v>2.9802745593627837</v>
      </c>
      <c r="DB264" s="25">
        <v>3.9964073600978338</v>
      </c>
      <c r="DC264" s="25">
        <v>24.506640359640549</v>
      </c>
      <c r="DD264" s="25">
        <v>4.034831476216123</v>
      </c>
      <c r="DE264" s="25">
        <v>2.8999128262620246</v>
      </c>
      <c r="DF264" s="25">
        <v>2.103408835750681</v>
      </c>
      <c r="DG264" s="25">
        <v>23.895746318115759</v>
      </c>
      <c r="DH264" s="25">
        <v>3.9342524302430806</v>
      </c>
      <c r="DI264" s="25">
        <v>2.8276246855578302</v>
      </c>
      <c r="DJ264" s="25">
        <v>0.65473257937802032</v>
      </c>
      <c r="DK264" s="25">
        <v>23.299270765147103</v>
      </c>
      <c r="DL264" s="25">
        <v>3.8360472784722628</v>
      </c>
      <c r="DM264" s="25">
        <v>2.7570427093578536</v>
      </c>
      <c r="DN264" s="25">
        <v>0.33905059834123108</v>
      </c>
      <c r="DO264" s="27">
        <v>26.129386580747067</v>
      </c>
      <c r="DP264" s="27">
        <v>4.3020042683551178</v>
      </c>
      <c r="DQ264" s="27">
        <v>3.0919351725035331</v>
      </c>
      <c r="DR264" s="27">
        <v>12.445620085597678</v>
      </c>
      <c r="DS264" s="27">
        <v>26.088944170225211</v>
      </c>
      <c r="DT264" s="27">
        <v>4.2953457338292518</v>
      </c>
      <c r="DU264" s="27">
        <v>3.0871495526357671</v>
      </c>
      <c r="DV264" s="27">
        <v>12.747604006114688</v>
      </c>
      <c r="DW264" s="27">
        <v>26.041553274019169</v>
      </c>
      <c r="DX264" s="27">
        <v>4.2875431841165161</v>
      </c>
      <c r="DY264" s="27">
        <v>3.0815417065279713</v>
      </c>
      <c r="DZ264" s="27">
        <v>12.686020391029214</v>
      </c>
      <c r="EA264" s="27">
        <v>25.927385007814635</v>
      </c>
      <c r="EB264" s="27">
        <v>4.2687462495997108</v>
      </c>
      <c r="EC264" s="27">
        <v>3.068031979586213</v>
      </c>
      <c r="ED264" s="27">
        <v>12.522993743500649</v>
      </c>
      <c r="EE264" s="27">
        <v>25.797818739232891</v>
      </c>
      <c r="EF264" s="27">
        <v>4.2474141513986678</v>
      </c>
      <c r="EG264" s="27">
        <v>3.0527001805881797</v>
      </c>
      <c r="EH264" s="27">
        <v>9.1321676766378879</v>
      </c>
      <c r="EI264" s="27">
        <v>25.655506920084157</v>
      </c>
      <c r="EJ264" s="27">
        <v>4.2239835954794431</v>
      </c>
      <c r="EK264" s="27">
        <v>3.0358601787102497</v>
      </c>
      <c r="EL264" s="27">
        <v>5.9949804018338639</v>
      </c>
      <c r="EM264" s="27">
        <v>25.499491686713256</v>
      </c>
      <c r="EN264" s="27">
        <v>4.1982968768947604</v>
      </c>
      <c r="EO264" s="27">
        <v>3.0173986283016658</v>
      </c>
      <c r="EP264" s="27">
        <v>2.7692019108054282</v>
      </c>
      <c r="EQ264" s="27">
        <v>25.332675428930003</v>
      </c>
      <c r="ER264" s="27">
        <v>4.1708318519965726</v>
      </c>
      <c r="ES264" s="27">
        <v>2.9976589741313875</v>
      </c>
      <c r="ET264" s="27">
        <v>-0.61843369650925695</v>
      </c>
      <c r="EU264" s="27">
        <v>25.156965022783606</v>
      </c>
      <c r="EV264" s="27">
        <v>4.1419024733867751</v>
      </c>
      <c r="EW264" s="27">
        <v>2.976866860116004</v>
      </c>
      <c r="EX264" s="27">
        <v>-3.045807309871094</v>
      </c>
      <c r="EY264" s="27">
        <v>24.867674103735464</v>
      </c>
      <c r="EZ264" s="27">
        <v>4.0942729293599553</v>
      </c>
      <c r="FA264" s="27">
        <v>2.9426345690162239</v>
      </c>
      <c r="FB264" s="27">
        <v>-5.4483440241689891</v>
      </c>
      <c r="FC264" s="27">
        <v>23.805689035332595</v>
      </c>
      <c r="FD264" s="27">
        <v>3.9194251853044215</v>
      </c>
      <c r="FE264" s="27">
        <v>2.8169680526775718</v>
      </c>
      <c r="FF264" s="27">
        <v>-11.434036618147097</v>
      </c>
      <c r="FG264" s="27">
        <v>22.422044243407505</v>
      </c>
      <c r="FH264" s="27">
        <v>3.6916186203720862</v>
      </c>
      <c r="FI264" s="27">
        <v>2.6532389890356121</v>
      </c>
      <c r="FJ264" s="27">
        <v>-12.921829168510634</v>
      </c>
      <c r="FK264" s="27">
        <v>21.000551921430333</v>
      </c>
      <c r="FL264" s="27">
        <v>3.4575807481977066</v>
      </c>
      <c r="FM264" s="27">
        <v>2.4850313621867124</v>
      </c>
      <c r="FN264" s="27">
        <v>-13.244837204322963</v>
      </c>
      <c r="FO264" s="27">
        <v>19.655639953232377</v>
      </c>
      <c r="FP264" s="27">
        <v>3.2361512473607963</v>
      </c>
      <c r="FQ264" s="27">
        <v>2.3258856200721145</v>
      </c>
      <c r="FR264" s="27">
        <v>-13.020943599844443</v>
      </c>
      <c r="FS264" s="28">
        <v>26.124974224705845</v>
      </c>
      <c r="FT264" s="28">
        <v>4.3012778075764011</v>
      </c>
      <c r="FU264" s="28">
        <v>3.0914130508381312</v>
      </c>
      <c r="FV264" s="28">
        <v>12.431296055718132</v>
      </c>
      <c r="FW264" s="28">
        <v>26.070039345453822</v>
      </c>
      <c r="FX264" s="28">
        <v>4.292233198576743</v>
      </c>
      <c r="FY264" s="28">
        <v>3.0849125122651468</v>
      </c>
      <c r="FZ264" s="28">
        <v>12.716062212449224</v>
      </c>
      <c r="GA264" s="28">
        <v>25.996549501089088</v>
      </c>
      <c r="GB264" s="28">
        <v>4.280133656049756</v>
      </c>
      <c r="GC264" s="28">
        <v>3.0762163328155858</v>
      </c>
      <c r="GD264" s="28">
        <v>12.643980666993588</v>
      </c>
      <c r="GE264" s="28">
        <v>25.80394082572937</v>
      </c>
      <c r="GF264" s="28">
        <v>4.2484221062604357</v>
      </c>
      <c r="GG264" s="28">
        <v>3.0534246175935822</v>
      </c>
      <c r="GH264" s="28">
        <v>12.490434042842079</v>
      </c>
      <c r="GI264" s="28">
        <v>25.567129317996205</v>
      </c>
      <c r="GJ264" s="28">
        <v>4.209432897159969</v>
      </c>
      <c r="GK264" s="28">
        <v>3.0254023053302976</v>
      </c>
      <c r="GL264" s="28">
        <v>9.1244903109954834</v>
      </c>
      <c r="GM264" s="28">
        <v>25.290812701311019</v>
      </c>
      <c r="GN264" s="28">
        <v>4.163939473090343</v>
      </c>
      <c r="GO264" s="28">
        <v>2.9927052857031469</v>
      </c>
      <c r="GP264" s="28">
        <v>6.0401652344571026</v>
      </c>
      <c r="GQ264" s="28">
        <v>24.965474351490393</v>
      </c>
      <c r="GR264" s="28">
        <v>4.1103749944424131</v>
      </c>
      <c r="GS264" s="28">
        <v>2.9542074402345566</v>
      </c>
      <c r="GT264" s="28">
        <v>2.8722153905801378</v>
      </c>
      <c r="GU264" s="28">
        <v>24.596376741102752</v>
      </c>
      <c r="GV264" s="28">
        <v>4.0496058871991032</v>
      </c>
      <c r="GW264" s="28">
        <v>2.9105314863380563</v>
      </c>
      <c r="GX264" s="28">
        <v>-0.47545935090357716</v>
      </c>
      <c r="GY264" s="28">
        <v>24.194043312493424</v>
      </c>
      <c r="GZ264" s="28">
        <v>3.9833647559031005</v>
      </c>
      <c r="HA264" s="28">
        <v>2.862922681012801</v>
      </c>
      <c r="HB264" s="28">
        <v>-2.8242661478839182</v>
      </c>
      <c r="HC264" s="28">
        <v>23.653136469048292</v>
      </c>
      <c r="HD264" s="28">
        <v>3.8943085684532952</v>
      </c>
      <c r="HE264" s="28">
        <v>2.7989162456099823</v>
      </c>
      <c r="HF264" s="28">
        <v>-5.1045849280795323</v>
      </c>
      <c r="HG264" s="28">
        <v>21.079415670240873</v>
      </c>
      <c r="HH264" s="28">
        <v>3.470565063116581</v>
      </c>
      <c r="HI264" s="28">
        <v>2.4943634449751571</v>
      </c>
      <c r="HJ264" s="28">
        <v>-10.669540731949482</v>
      </c>
      <c r="HK264" s="28">
        <v>18.812039302653577</v>
      </c>
      <c r="HL264" s="28">
        <v>3.0972588325556494</v>
      </c>
      <c r="HM264" s="28">
        <v>2.2260609068125476</v>
      </c>
      <c r="HN264" s="28">
        <v>-16.621103853313002</v>
      </c>
      <c r="HO264" s="28">
        <v>16.519247781558047</v>
      </c>
      <c r="HP264" s="28">
        <v>2.7197681907558455</v>
      </c>
      <c r="HQ264" s="28">
        <v>1.954750949903086</v>
      </c>
      <c r="HR264" s="28">
        <v>-21.109294984780007</v>
      </c>
      <c r="HS264" s="28">
        <v>15.940007215073901</v>
      </c>
      <c r="HT264" s="28">
        <v>2.624400648095838</v>
      </c>
      <c r="HU264" s="28">
        <v>1.8862084192424986</v>
      </c>
      <c r="HV264" s="28">
        <v>-24.685367032449946</v>
      </c>
      <c r="HW264" s="29">
        <v>26.121088579535822</v>
      </c>
      <c r="HX264" s="29">
        <v>4.3006380657265453</v>
      </c>
      <c r="HY264" s="29">
        <v>3.0909532557743651</v>
      </c>
      <c r="HZ264" s="29">
        <v>12.520344333179739</v>
      </c>
      <c r="IA264" s="29">
        <v>26.073950016061506</v>
      </c>
      <c r="IB264" s="29">
        <v>4.292877060674094</v>
      </c>
      <c r="IC264" s="29">
        <v>3.0853752686319149</v>
      </c>
      <c r="ID264" s="29">
        <v>12.890226930009941</v>
      </c>
      <c r="IE264" s="29">
        <v>26.018087164716992</v>
      </c>
      <c r="IF264" s="29">
        <v>4.2836796681450373</v>
      </c>
      <c r="IG264" s="29">
        <v>3.0787649215281019</v>
      </c>
      <c r="IH264" s="29">
        <v>12.901435015073293</v>
      </c>
      <c r="II264" s="29">
        <v>25.810410822514111</v>
      </c>
      <c r="IJ264" s="29">
        <v>4.2494873418984094</v>
      </c>
      <c r="IK264" s="29">
        <v>3.0541902234206808</v>
      </c>
      <c r="IL264" s="29">
        <v>12.808920229804265</v>
      </c>
      <c r="IM264" s="29">
        <v>25.57471176764415</v>
      </c>
      <c r="IN264" s="29">
        <v>4.210681289679604</v>
      </c>
      <c r="IO264" s="29">
        <v>3.026299549614536</v>
      </c>
      <c r="IP264" s="29">
        <v>9.5034060590509384</v>
      </c>
      <c r="IQ264" s="29">
        <v>25.315042484367638</v>
      </c>
      <c r="IR264" s="29">
        <v>4.1679287221226069</v>
      </c>
      <c r="IS264" s="29">
        <v>2.995572437529439</v>
      </c>
      <c r="IT264" s="29">
        <v>6.4273702189091644</v>
      </c>
      <c r="IU264" s="29">
        <v>25.030007508234508</v>
      </c>
      <c r="IV264" s="29">
        <v>4.1209998866458974</v>
      </c>
      <c r="IW264" s="29">
        <v>2.9618437594613094</v>
      </c>
      <c r="IX264" s="29">
        <v>3.2755931241461944</v>
      </c>
      <c r="IY264" s="29">
        <v>24.728766127532609</v>
      </c>
      <c r="IZ264" s="29">
        <v>4.0714027902280412</v>
      </c>
      <c r="JA264" s="29">
        <v>2.9261973497177287</v>
      </c>
      <c r="JB264" s="29">
        <v>-3.2734791867085278E-2</v>
      </c>
      <c r="JC264" s="29">
        <v>24.411610598147679</v>
      </c>
      <c r="JD264" s="29">
        <v>4.0191855505722227</v>
      </c>
      <c r="JE264" s="29">
        <v>2.8886677914393957</v>
      </c>
      <c r="JF264" s="29">
        <v>-2.3541589288005582</v>
      </c>
      <c r="JG264" s="29">
        <v>23.969368864730672</v>
      </c>
      <c r="JH264" s="29">
        <v>3.9463738211837271</v>
      </c>
      <c r="JI264" s="29">
        <v>2.8363365678924755</v>
      </c>
      <c r="JJ264" s="29">
        <v>-4.8747501455179787</v>
      </c>
      <c r="JK264" s="29">
        <v>22.180472297898227</v>
      </c>
      <c r="JL264" s="29">
        <v>3.651845641489317</v>
      </c>
      <c r="JM264" s="29">
        <v>2.6246533659976565</v>
      </c>
      <c r="JN264" s="29">
        <v>-15.658788838472333</v>
      </c>
      <c r="JO264" s="29">
        <v>21.932627482439251</v>
      </c>
      <c r="JP264" s="29">
        <v>3.6110398823989049</v>
      </c>
      <c r="JQ264" s="29">
        <v>2.595325463489417</v>
      </c>
      <c r="JR264" s="29">
        <v>-21.303632497028943</v>
      </c>
      <c r="JS264" s="29">
        <v>20.323922876792231</v>
      </c>
      <c r="JT264" s="29">
        <v>3.3461789351803675</v>
      </c>
      <c r="JU264" s="29">
        <v>2.4049646857115929</v>
      </c>
      <c r="JV264" s="29">
        <v>-24.905966529240985</v>
      </c>
      <c r="JW264" s="29">
        <v>18.784051629128413</v>
      </c>
      <c r="JX264" s="29">
        <v>3.0926508755110209</v>
      </c>
      <c r="JY264" s="29">
        <v>2.2227490773556418</v>
      </c>
      <c r="JZ264" s="29">
        <v>-23.929104517491567</v>
      </c>
    </row>
    <row r="265" spans="1:286" ht="15" thickBot="1" x14ac:dyDescent="0.35">
      <c r="A265" s="2"/>
      <c r="B265" s="74" t="s">
        <v>752</v>
      </c>
      <c r="C265" s="74" t="s">
        <v>658</v>
      </c>
      <c r="D265" s="74" t="s">
        <v>882</v>
      </c>
      <c r="E265" s="87">
        <v>389826</v>
      </c>
      <c r="F265" s="84">
        <v>390619</v>
      </c>
      <c r="G265" s="22">
        <v>28.925075907315787</v>
      </c>
      <c r="H265" s="22">
        <v>8.6188213195125769</v>
      </c>
      <c r="I265" s="22">
        <v>6.2873101570004275</v>
      </c>
      <c r="J265" s="22">
        <v>9.4963658216685509</v>
      </c>
      <c r="K265" s="22">
        <v>28.879206794315788</v>
      </c>
      <c r="L265" s="22">
        <v>8.3035468815397042</v>
      </c>
      <c r="M265" s="22">
        <v>6.0573218439091949</v>
      </c>
      <c r="N265" s="22">
        <v>9.866507356656566</v>
      </c>
      <c r="O265" s="22">
        <v>28.952462585315786</v>
      </c>
      <c r="P265" s="22">
        <v>8.2965345772506236</v>
      </c>
      <c r="Q265" s="22">
        <v>6.052206465559153</v>
      </c>
      <c r="R265" s="22">
        <v>6.7202040992857128</v>
      </c>
      <c r="S265" s="22">
        <v>29.018127834315788</v>
      </c>
      <c r="T265" s="22">
        <v>8.2671520830679821</v>
      </c>
      <c r="U265" s="22">
        <v>6.0307723451308419</v>
      </c>
      <c r="V265" s="22">
        <v>4.3487372389540155</v>
      </c>
      <c r="W265" s="22">
        <v>29.087339935315789</v>
      </c>
      <c r="X265" s="22">
        <v>8.2351442702836248</v>
      </c>
      <c r="Y265" s="22">
        <v>6.0074230913335915</v>
      </c>
      <c r="Z265" s="22">
        <v>1.8590107311407884</v>
      </c>
      <c r="AA265" s="22">
        <v>29.159898718315787</v>
      </c>
      <c r="AB265" s="22">
        <v>8.2006970748217523</v>
      </c>
      <c r="AC265" s="22">
        <v>5.9822943418354102</v>
      </c>
      <c r="AD265" s="22">
        <v>-0.34393759346573205</v>
      </c>
      <c r="AE265" s="22">
        <v>29.233950828315788</v>
      </c>
      <c r="AF265" s="22">
        <v>8.163424842325087</v>
      </c>
      <c r="AG265" s="22">
        <v>5.9551047671519415</v>
      </c>
      <c r="AH265" s="22">
        <v>-2.4196489354276771</v>
      </c>
      <c r="AI265" s="22">
        <v>29.312337974315788</v>
      </c>
      <c r="AJ265" s="22">
        <v>8.1235624873801271</v>
      </c>
      <c r="AK265" s="22">
        <v>5.9260257342034333</v>
      </c>
      <c r="AL265" s="22">
        <v>-5.0178114870656074</v>
      </c>
      <c r="AM265" s="22">
        <v>29.392838906315788</v>
      </c>
      <c r="AN265" s="22">
        <v>8.0818535274794563</v>
      </c>
      <c r="AO265" s="22">
        <v>5.8955996286491024</v>
      </c>
      <c r="AP265" s="22">
        <v>-5.284835075645077</v>
      </c>
      <c r="AQ265" s="22">
        <v>29.477035021315785</v>
      </c>
      <c r="AR265" s="22">
        <v>6.2240198156536382</v>
      </c>
      <c r="AS265" s="22">
        <v>4.540335801571544</v>
      </c>
      <c r="AT265" s="22">
        <v>-5.3776937946501704</v>
      </c>
      <c r="AU265" s="22">
        <v>29.725362120315786</v>
      </c>
      <c r="AV265" s="22">
        <v>5.9705275808796481</v>
      </c>
      <c r="AW265" s="22">
        <v>4.3554167455508557</v>
      </c>
      <c r="AX265" s="22">
        <v>-6.3517657936150442</v>
      </c>
      <c r="AY265" s="22">
        <v>29.886649768315788</v>
      </c>
      <c r="AZ265" s="22">
        <v>5.437001021749527</v>
      </c>
      <c r="BA265" s="22">
        <v>3.9662165486916865</v>
      </c>
      <c r="BB265" s="22">
        <v>-8.8333260610414328</v>
      </c>
      <c r="BC265" s="22">
        <v>29.95343823031579</v>
      </c>
      <c r="BD265" s="22">
        <v>5.5256808404823277</v>
      </c>
      <c r="BE265" s="22">
        <v>4.0309072418120335</v>
      </c>
      <c r="BF265" s="22">
        <v>-10.492020297916497</v>
      </c>
      <c r="BG265" s="22">
        <v>29.971383787315787</v>
      </c>
      <c r="BH265" s="22">
        <v>5.5461817386747185</v>
      </c>
      <c r="BI265" s="22">
        <v>4.0458623616195233</v>
      </c>
      <c r="BJ265" s="22">
        <v>-11.86965086170477</v>
      </c>
      <c r="BK265" s="25">
        <v>28.973255265315789</v>
      </c>
      <c r="BL265" s="25">
        <v>8.621226153501846</v>
      </c>
      <c r="BM265" s="25">
        <v>6.2890644499142851</v>
      </c>
      <c r="BN265" s="25">
        <v>9.4054366602295616</v>
      </c>
      <c r="BO265" s="25">
        <v>28.978677600315788</v>
      </c>
      <c r="BP265" s="25">
        <v>8.619101587966977</v>
      </c>
      <c r="BQ265" s="25">
        <v>6.2875146089358731</v>
      </c>
      <c r="BR265" s="25">
        <v>9.7226956049942252</v>
      </c>
      <c r="BS265" s="25">
        <v>29.074647961315787</v>
      </c>
      <c r="BT265" s="25">
        <v>8.6167161663267748</v>
      </c>
      <c r="BU265" s="25">
        <v>6.2857744770603912</v>
      </c>
      <c r="BV265" s="25">
        <v>6.7214773410781987</v>
      </c>
      <c r="BW265" s="25">
        <v>29.171207287315788</v>
      </c>
      <c r="BX265" s="25">
        <v>8.6080434334616687</v>
      </c>
      <c r="BY265" s="25">
        <v>6.2794478391814632</v>
      </c>
      <c r="BZ265" s="25">
        <v>4.4811727293711918</v>
      </c>
      <c r="CA265" s="25">
        <v>29.281481186315787</v>
      </c>
      <c r="CB265" s="25">
        <v>8.5988276023753727</v>
      </c>
      <c r="CC265" s="25">
        <v>6.2727250187114656</v>
      </c>
      <c r="CD265" s="25">
        <v>2.1061082959108717</v>
      </c>
      <c r="CE265" s="25">
        <v>29.406301787315787</v>
      </c>
      <c r="CF265" s="25">
        <v>8.5891847252499716</v>
      </c>
      <c r="CG265" s="25">
        <v>6.2656906741014922</v>
      </c>
      <c r="CH265" s="25">
        <v>6.0648967012255639E-3</v>
      </c>
      <c r="CI265" s="25">
        <v>29.509560617315788</v>
      </c>
      <c r="CJ265" s="25">
        <v>8.5790423484975662</v>
      </c>
      <c r="CK265" s="25">
        <v>6.2582919514679052</v>
      </c>
      <c r="CL265" s="25">
        <v>-2.0049523749755096</v>
      </c>
      <c r="CM265" s="25">
        <v>29.612644317315787</v>
      </c>
      <c r="CN265" s="25">
        <v>8.5684116157159185</v>
      </c>
      <c r="CO265" s="25">
        <v>6.250536979910124</v>
      </c>
      <c r="CP265" s="25">
        <v>-4.5518612599919521</v>
      </c>
      <c r="CQ265" s="25">
        <v>29.72787962031579</v>
      </c>
      <c r="CR265" s="25">
        <v>8.5574291079297051</v>
      </c>
      <c r="CS265" s="25">
        <v>6.2425253933841027</v>
      </c>
      <c r="CT265" s="25">
        <v>-4.8022985511870075</v>
      </c>
      <c r="CU265" s="25">
        <v>29.857288256315787</v>
      </c>
      <c r="CV265" s="25">
        <v>6.8164557897654694</v>
      </c>
      <c r="CW265" s="25">
        <v>4.9725095964932384</v>
      </c>
      <c r="CX265" s="25">
        <v>-4.9078821340249235</v>
      </c>
      <c r="CY265" s="25">
        <v>30.054670077315787</v>
      </c>
      <c r="CZ265" s="25">
        <v>6.7773977461588846</v>
      </c>
      <c r="DA265" s="25">
        <v>4.9440172974680472</v>
      </c>
      <c r="DB265" s="25">
        <v>-5.41133338990727</v>
      </c>
      <c r="DC265" s="25">
        <v>30.129934793315787</v>
      </c>
      <c r="DD265" s="25">
        <v>6.3932989060596013</v>
      </c>
      <c r="DE265" s="25">
        <v>4.6638225412336904</v>
      </c>
      <c r="DF265" s="25">
        <v>-6.2135311992801832</v>
      </c>
      <c r="DG265" s="25">
        <v>30.197530388315787</v>
      </c>
      <c r="DH265" s="25">
        <v>6.5509127390044029</v>
      </c>
      <c r="DI265" s="25">
        <v>4.7787996379875262</v>
      </c>
      <c r="DJ265" s="25">
        <v>-6.7076843368972305</v>
      </c>
      <c r="DK265" s="25">
        <v>30.203900581315786</v>
      </c>
      <c r="DL265" s="25">
        <v>7.2121456348986737</v>
      </c>
      <c r="DM265" s="25">
        <v>5.2611598295240141</v>
      </c>
      <c r="DN265" s="25">
        <v>-7.0191216433590142</v>
      </c>
      <c r="DO265" s="27">
        <v>28.924931147315789</v>
      </c>
      <c r="DP265" s="27">
        <v>8.619209714138611</v>
      </c>
      <c r="DQ265" s="27">
        <v>6.2875934854726925</v>
      </c>
      <c r="DR265" s="27">
        <v>9.4975820115206773</v>
      </c>
      <c r="DS265" s="27">
        <v>28.877359531315786</v>
      </c>
      <c r="DT265" s="27">
        <v>8.3052217659078469</v>
      </c>
      <c r="DU265" s="27">
        <v>6.0585436487371691</v>
      </c>
      <c r="DV265" s="27">
        <v>9.9014341211354875</v>
      </c>
      <c r="DW265" s="27">
        <v>28.948048567315787</v>
      </c>
      <c r="DX265" s="27">
        <v>8.3004537592599874</v>
      </c>
      <c r="DY265" s="27">
        <v>6.0550654542701521</v>
      </c>
      <c r="DZ265" s="27">
        <v>6.7928837295535978</v>
      </c>
      <c r="EA265" s="27">
        <v>29.011107459315788</v>
      </c>
      <c r="EB265" s="27">
        <v>8.2744358843380486</v>
      </c>
      <c r="EC265" s="27">
        <v>6.0360857767485943</v>
      </c>
      <c r="ED265" s="27">
        <v>4.4575016137200691</v>
      </c>
      <c r="EE265" s="27">
        <v>29.077302631315789</v>
      </c>
      <c r="EF265" s="27">
        <v>8.2473592559280355</v>
      </c>
      <c r="EG265" s="27">
        <v>6.0163337532979888</v>
      </c>
      <c r="EH265" s="27">
        <v>2.007767116418858</v>
      </c>
      <c r="EI265" s="27">
        <v>29.145467968315788</v>
      </c>
      <c r="EJ265" s="27">
        <v>8.2194090958120096</v>
      </c>
      <c r="EK265" s="27">
        <v>5.9959445006295944</v>
      </c>
      <c r="EL265" s="27">
        <v>-0.1445436221493388</v>
      </c>
      <c r="EM265" s="27">
        <v>29.214276826315789</v>
      </c>
      <c r="EN265" s="27">
        <v>8.1904787269465551</v>
      </c>
      <c r="EO265" s="27">
        <v>5.9748401993254552</v>
      </c>
      <c r="EP265" s="27">
        <v>-2.175581325022037</v>
      </c>
      <c r="EQ265" s="27">
        <v>29.285721935315788</v>
      </c>
      <c r="ER265" s="27">
        <v>8.1607999466028893</v>
      </c>
      <c r="ES265" s="27">
        <v>5.9531899422677217</v>
      </c>
      <c r="ET265" s="27">
        <v>-4.7172810318640401</v>
      </c>
      <c r="EU265" s="27">
        <v>29.35889589331579</v>
      </c>
      <c r="EV265" s="27">
        <v>8.1305219881816768</v>
      </c>
      <c r="EW265" s="27">
        <v>5.9311025931444794</v>
      </c>
      <c r="EX265" s="27">
        <v>-4.9317452911114401</v>
      </c>
      <c r="EY265" s="27">
        <v>29.435313197315786</v>
      </c>
      <c r="EZ265" s="27">
        <v>6.3685611368856865</v>
      </c>
      <c r="FA265" s="27">
        <v>4.6457766830330369</v>
      </c>
      <c r="FB265" s="27">
        <v>-4.9756716724365191</v>
      </c>
      <c r="FC265" s="27">
        <v>29.639419733315787</v>
      </c>
      <c r="FD265" s="27">
        <v>6.1937549295787804</v>
      </c>
      <c r="FE265" s="27">
        <v>4.5182579885429659</v>
      </c>
      <c r="FF265" s="27">
        <v>-5.6806681663887773</v>
      </c>
      <c r="FG265" s="27">
        <v>29.785756300315789</v>
      </c>
      <c r="FH265" s="27">
        <v>5.7364257795347511</v>
      </c>
      <c r="FI265" s="27">
        <v>4.1846427407532829</v>
      </c>
      <c r="FJ265" s="27">
        <v>-6.6722788274072258</v>
      </c>
      <c r="FK265" s="27">
        <v>29.852677697315787</v>
      </c>
      <c r="FL265" s="27">
        <v>5.8860276874409676</v>
      </c>
      <c r="FM265" s="27">
        <v>4.2937752497375374</v>
      </c>
      <c r="FN265" s="27">
        <v>-6.9031509680859031</v>
      </c>
      <c r="FO265" s="27">
        <v>29.870579385315786</v>
      </c>
      <c r="FP265" s="27">
        <v>6.4674192204150378</v>
      </c>
      <c r="FQ265" s="27">
        <v>4.7178922786155244</v>
      </c>
      <c r="FR265" s="27">
        <v>-7.0376637838015697</v>
      </c>
      <c r="FS265" s="28">
        <v>28.925146543315787</v>
      </c>
      <c r="FT265" s="28">
        <v>8.618821301353071</v>
      </c>
      <c r="FU265" s="28">
        <v>6.287310143753321</v>
      </c>
      <c r="FV265" s="28">
        <v>9.49601276231569</v>
      </c>
      <c r="FW265" s="28">
        <v>28.872584690315787</v>
      </c>
      <c r="FX265" s="28">
        <v>8.3035467964663852</v>
      </c>
      <c r="FY265" s="28">
        <v>6.0573217818493932</v>
      </c>
      <c r="FZ265" s="28">
        <v>9.9091533890012968</v>
      </c>
      <c r="GA265" s="28">
        <v>28.940490210315787</v>
      </c>
      <c r="GB265" s="28">
        <v>8.2965344011824129</v>
      </c>
      <c r="GC265" s="28">
        <v>6.0522063371198449</v>
      </c>
      <c r="GD265" s="28">
        <v>6.8065334566073439</v>
      </c>
      <c r="GE265" s="28">
        <v>29.002368342315787</v>
      </c>
      <c r="GF265" s="28">
        <v>8.2658330851734263</v>
      </c>
      <c r="GG265" s="28">
        <v>6.0298101545305185</v>
      </c>
      <c r="GH265" s="28">
        <v>4.4807496514088143</v>
      </c>
      <c r="GI265" s="28">
        <v>29.069982123315789</v>
      </c>
      <c r="GJ265" s="28">
        <v>8.2324997896576146</v>
      </c>
      <c r="GK265" s="28">
        <v>6.0054939795347115</v>
      </c>
      <c r="GL265" s="28">
        <v>2.0382777571828754</v>
      </c>
      <c r="GM265" s="28">
        <v>29.144161142315788</v>
      </c>
      <c r="GN265" s="28">
        <v>8.1967255294953798</v>
      </c>
      <c r="GO265" s="28">
        <v>5.9793971548136824</v>
      </c>
      <c r="GP265" s="28">
        <v>-0.11852269072659638</v>
      </c>
      <c r="GQ265" s="28">
        <v>29.221887540315787</v>
      </c>
      <c r="GR265" s="28">
        <v>8.1581216262197742</v>
      </c>
      <c r="GS265" s="28">
        <v>5.9512361448371696</v>
      </c>
      <c r="GT265" s="28">
        <v>-2.1512515787909052</v>
      </c>
      <c r="GU265" s="28">
        <v>29.308432499315789</v>
      </c>
      <c r="GV265" s="28">
        <v>8.1169274601545176</v>
      </c>
      <c r="GW265" s="28">
        <v>5.9211855742185522</v>
      </c>
      <c r="GX265" s="28">
        <v>-4.7123093519193162</v>
      </c>
      <c r="GY265" s="28">
        <v>29.400056059315787</v>
      </c>
      <c r="GZ265" s="28">
        <v>8.0738851781446002</v>
      </c>
      <c r="HA265" s="28">
        <v>5.8897868287487087</v>
      </c>
      <c r="HB265" s="28">
        <v>-4.9417371175536147</v>
      </c>
      <c r="HC265" s="28">
        <v>29.498241975315786</v>
      </c>
      <c r="HD265" s="28">
        <v>6.3040716860282116</v>
      </c>
      <c r="HE265" s="28">
        <v>4.5987325264872192</v>
      </c>
      <c r="HF265" s="28">
        <v>-4.9898416537147199</v>
      </c>
      <c r="HG265" s="28">
        <v>29.794766536315787</v>
      </c>
      <c r="HH265" s="28">
        <v>6.0439573681409291</v>
      </c>
      <c r="HI265" s="28">
        <v>4.4089827530313705</v>
      </c>
      <c r="HJ265" s="28">
        <v>-5.6981271394514295</v>
      </c>
      <c r="HK265" s="28">
        <v>30.018451381315788</v>
      </c>
      <c r="HL265" s="28">
        <v>5.3396641199486385</v>
      </c>
      <c r="HM265" s="28">
        <v>3.8952106340014523</v>
      </c>
      <c r="HN265" s="28">
        <v>-8.5403595941507149</v>
      </c>
      <c r="HO265" s="28">
        <v>30.102061466315789</v>
      </c>
      <c r="HP265" s="28">
        <v>5.4258995227934115</v>
      </c>
      <c r="HQ265" s="28">
        <v>3.9581181597638762</v>
      </c>
      <c r="HR265" s="28">
        <v>-10.48514107281845</v>
      </c>
      <c r="HS265" s="28">
        <v>30.080159473315788</v>
      </c>
      <c r="HT265" s="28">
        <v>5.1202308266362131</v>
      </c>
      <c r="HU265" s="28">
        <v>3.7351371015911892</v>
      </c>
      <c r="HV265" s="28">
        <v>-11.920417778377654</v>
      </c>
      <c r="HW265" s="29">
        <v>28.903437909315787</v>
      </c>
      <c r="HX265" s="29">
        <v>8.6189472881443834</v>
      </c>
      <c r="HY265" s="29">
        <v>6.2874020493635312</v>
      </c>
      <c r="HZ265" s="29">
        <v>9.5248386022781588</v>
      </c>
      <c r="IA265" s="29">
        <v>28.828166868315787</v>
      </c>
      <c r="IB265" s="29">
        <v>8.3047529953548302</v>
      </c>
      <c r="IC265" s="29">
        <v>6.0582016871452042</v>
      </c>
      <c r="ID265" s="29">
        <v>9.9672770180508046</v>
      </c>
      <c r="IE265" s="29">
        <v>28.872097647315787</v>
      </c>
      <c r="IF265" s="29">
        <v>8.2989172444497559</v>
      </c>
      <c r="IG265" s="29">
        <v>6.0539445881082248</v>
      </c>
      <c r="IH265" s="29">
        <v>6.8941191791697776</v>
      </c>
      <c r="II265" s="29">
        <v>28.909844956315787</v>
      </c>
      <c r="IJ265" s="29">
        <v>8.2506316326197595</v>
      </c>
      <c r="IK265" s="29">
        <v>6.0187209065349192</v>
      </c>
      <c r="IL265" s="29">
        <v>4.5968207779393531</v>
      </c>
      <c r="IM265" s="29">
        <v>28.953457341315787</v>
      </c>
      <c r="IN265" s="29">
        <v>8.1985751318741755</v>
      </c>
      <c r="IO265" s="29">
        <v>5.980746413997915</v>
      </c>
      <c r="IP265" s="29">
        <v>2.1687056019921407</v>
      </c>
      <c r="IQ265" s="29">
        <v>29.005205126315786</v>
      </c>
      <c r="IR265" s="29">
        <v>8.1421283863239378</v>
      </c>
      <c r="IS265" s="29">
        <v>5.9395692989991202</v>
      </c>
      <c r="IT265" s="29">
        <v>1.7170553992720272E-3</v>
      </c>
      <c r="IU265" s="29">
        <v>29.060592737315787</v>
      </c>
      <c r="IV265" s="29">
        <v>8.0824241629659301</v>
      </c>
      <c r="IW265" s="29">
        <v>5.8960158992918101</v>
      </c>
      <c r="IX265" s="29">
        <v>-2.0431426208944963</v>
      </c>
      <c r="IY265" s="29">
        <v>29.124896681315789</v>
      </c>
      <c r="IZ265" s="29">
        <v>8.0198852915780723</v>
      </c>
      <c r="JA265" s="29">
        <v>5.8503946633121249</v>
      </c>
      <c r="JB265" s="29">
        <v>-4.612795123722961</v>
      </c>
      <c r="JC265" s="29">
        <v>29.194792009315787</v>
      </c>
      <c r="JD265" s="29">
        <v>7.954765797056047</v>
      </c>
      <c r="JE265" s="29">
        <v>5.8028908986848036</v>
      </c>
      <c r="JF265" s="29">
        <v>-4.8608408456179291</v>
      </c>
      <c r="JG265" s="29">
        <v>29.274658584315787</v>
      </c>
      <c r="JH265" s="29">
        <v>6.1651223863523086</v>
      </c>
      <c r="JI265" s="29">
        <v>4.4973709468959848</v>
      </c>
      <c r="JJ265" s="29">
        <v>-4.9717679901915233</v>
      </c>
      <c r="JK265" s="29">
        <v>29.665081803315786</v>
      </c>
      <c r="JL265" s="29">
        <v>5.8038040714902372</v>
      </c>
      <c r="JM265" s="29">
        <v>4.2337942666601949</v>
      </c>
      <c r="JN265" s="29">
        <v>-8.0913394745475387</v>
      </c>
      <c r="JO265" s="29">
        <v>26.303450344915234</v>
      </c>
      <c r="JP265" s="29">
        <v>4.2666777492075108</v>
      </c>
      <c r="JQ265" s="29">
        <v>3.112482015204046</v>
      </c>
      <c r="JR265" s="29">
        <v>-11.232339111575925</v>
      </c>
      <c r="JS265" s="29">
        <v>29.99387882731579</v>
      </c>
      <c r="JT265" s="29">
        <v>4.9162675010208936</v>
      </c>
      <c r="JU265" s="29">
        <v>3.5863486952352597</v>
      </c>
      <c r="JV265" s="29">
        <v>-13.199868375732123</v>
      </c>
      <c r="JW265" s="29">
        <v>29.689364957669376</v>
      </c>
      <c r="JX265" s="29">
        <v>4.8159063237677815</v>
      </c>
      <c r="JY265" s="29">
        <v>3.5131366137081197</v>
      </c>
      <c r="JZ265" s="29">
        <v>-13.001853462534626</v>
      </c>
    </row>
    <row r="266" spans="1:286" ht="15" thickBot="1" x14ac:dyDescent="0.35">
      <c r="A266" s="2"/>
      <c r="B266" s="74" t="s">
        <v>753</v>
      </c>
      <c r="C266" s="74" t="s">
        <v>512</v>
      </c>
      <c r="D266" s="74" t="s">
        <v>875</v>
      </c>
      <c r="E266" s="87">
        <v>335679</v>
      </c>
      <c r="F266" s="84">
        <v>439130</v>
      </c>
      <c r="G266" s="22">
        <v>20.319220150789473</v>
      </c>
      <c r="H266" s="22">
        <v>8.7284529307264638</v>
      </c>
      <c r="I266" s="22">
        <v>6.3672848910342887</v>
      </c>
      <c r="J266" s="22">
        <v>16.381718755249995</v>
      </c>
      <c r="K266" s="22">
        <v>20.387029134789472</v>
      </c>
      <c r="L266" s="22">
        <v>8.7209233609359273</v>
      </c>
      <c r="M266" s="22">
        <v>6.3617921747025656</v>
      </c>
      <c r="N266" s="22">
        <v>16.486603876512802</v>
      </c>
      <c r="O266" s="22">
        <v>20.527958877789473</v>
      </c>
      <c r="P266" s="22">
        <v>8.711051602540719</v>
      </c>
      <c r="Q266" s="22">
        <v>6.3545908643928684</v>
      </c>
      <c r="R266" s="22">
        <v>16.167690598584059</v>
      </c>
      <c r="S266" s="22">
        <v>20.693089993789471</v>
      </c>
      <c r="T266" s="22">
        <v>8.6852603697628528</v>
      </c>
      <c r="U266" s="22">
        <v>6.3357765191599862</v>
      </c>
      <c r="V266" s="22">
        <v>15.994370325894621</v>
      </c>
      <c r="W266" s="22">
        <v>20.820569913789473</v>
      </c>
      <c r="X266" s="22">
        <v>8.6547902155214906</v>
      </c>
      <c r="Y266" s="22">
        <v>6.3135489658617914</v>
      </c>
      <c r="Z266" s="22">
        <v>15.753478128002872</v>
      </c>
      <c r="AA266" s="22">
        <v>20.939933549789473</v>
      </c>
      <c r="AB266" s="22">
        <v>8.6197129012314591</v>
      </c>
      <c r="AC266" s="22">
        <v>6.2879605534513008</v>
      </c>
      <c r="AD266" s="22">
        <v>15.540993903789643</v>
      </c>
      <c r="AE266" s="22">
        <v>21.075482591789473</v>
      </c>
      <c r="AF266" s="22">
        <v>8.5791237720515703</v>
      </c>
      <c r="AG266" s="22">
        <v>6.2583513488169302</v>
      </c>
      <c r="AH266" s="22">
        <v>15.246411648766795</v>
      </c>
      <c r="AI266" s="22">
        <v>21.242910838789474</v>
      </c>
      <c r="AJ266" s="22">
        <v>8.5332524175708819</v>
      </c>
      <c r="AK266" s="22">
        <v>6.2248888343674365</v>
      </c>
      <c r="AL266" s="22">
        <v>15.046691652390511</v>
      </c>
      <c r="AM266" s="22">
        <v>21.429872755789471</v>
      </c>
      <c r="AN266" s="22">
        <v>8.4835330128346715</v>
      </c>
      <c r="AO266" s="22">
        <v>6.1886192208310389</v>
      </c>
      <c r="AP266" s="22">
        <v>14.709605323796934</v>
      </c>
      <c r="AQ266" s="22">
        <v>21.645590909789473</v>
      </c>
      <c r="AR266" s="22">
        <v>8.1399413944520536</v>
      </c>
      <c r="AS266" s="22">
        <v>5.9379739188769864</v>
      </c>
      <c r="AT266" s="22">
        <v>14.354093423851394</v>
      </c>
      <c r="AU266" s="22">
        <v>22.734787215789474</v>
      </c>
      <c r="AV266" s="22">
        <v>7.9186237032335143</v>
      </c>
      <c r="AW266" s="22">
        <v>5.7765257444297529</v>
      </c>
      <c r="AX266" s="22">
        <v>12.749149862548585</v>
      </c>
      <c r="AY266" s="22">
        <v>23.684605654789472</v>
      </c>
      <c r="AZ266" s="22">
        <v>7.9689596539469498</v>
      </c>
      <c r="BA266" s="22">
        <v>5.813245119672672</v>
      </c>
      <c r="BB266" s="22">
        <v>11.164452293151854</v>
      </c>
      <c r="BC266" s="22">
        <v>24.210214144789472</v>
      </c>
      <c r="BD266" s="22">
        <v>9.7821584697046422</v>
      </c>
      <c r="BE266" s="22">
        <v>7.1359484114981022</v>
      </c>
      <c r="BF266" s="22">
        <v>10.683702503992791</v>
      </c>
      <c r="BG266" s="22">
        <v>24.504976955789473</v>
      </c>
      <c r="BH266" s="22">
        <v>10.183262199960202</v>
      </c>
      <c r="BI266" s="22">
        <v>7.4285479983507932</v>
      </c>
      <c r="BJ266" s="22">
        <v>10.530605614275846</v>
      </c>
      <c r="BK266" s="25">
        <v>20.332018307789472</v>
      </c>
      <c r="BL266" s="25">
        <v>8.7314983063476248</v>
      </c>
      <c r="BM266" s="25">
        <v>6.3695064501506682</v>
      </c>
      <c r="BN266" s="25">
        <v>16.33658132734066</v>
      </c>
      <c r="BO266" s="25">
        <v>20.390501566789474</v>
      </c>
      <c r="BP266" s="25">
        <v>8.7286010388302007</v>
      </c>
      <c r="BQ266" s="25">
        <v>6.367392933833929</v>
      </c>
      <c r="BR266" s="25">
        <v>16.436889976020282</v>
      </c>
      <c r="BS266" s="25">
        <v>20.496843317789473</v>
      </c>
      <c r="BT266" s="25">
        <v>8.725249400454814</v>
      </c>
      <c r="BU266" s="25">
        <v>6.3649479603022865</v>
      </c>
      <c r="BV266" s="25">
        <v>16.066045858287904</v>
      </c>
      <c r="BW266" s="25">
        <v>20.620138185789472</v>
      </c>
      <c r="BX266" s="25">
        <v>8.7176395437583327</v>
      </c>
      <c r="BY266" s="25">
        <v>6.3593966757904727</v>
      </c>
      <c r="BZ266" s="25">
        <v>15.847934910179379</v>
      </c>
      <c r="CA266" s="25">
        <v>20.764098869789471</v>
      </c>
      <c r="CB266" s="25">
        <v>8.7091882866986357</v>
      </c>
      <c r="CC266" s="25">
        <v>6.3532316014280932</v>
      </c>
      <c r="CD266" s="25">
        <v>15.538791560389235</v>
      </c>
      <c r="CE266" s="25">
        <v>20.884164285789474</v>
      </c>
      <c r="CF266" s="25">
        <v>8.699993836846124</v>
      </c>
      <c r="CG266" s="25">
        <v>6.3465243782704617</v>
      </c>
      <c r="CH266" s="25">
        <v>15.18512097791695</v>
      </c>
      <c r="CI266" s="25">
        <v>20.976628952789472</v>
      </c>
      <c r="CJ266" s="25">
        <v>8.6900285743887515</v>
      </c>
      <c r="CK266" s="25">
        <v>6.3392548580492258</v>
      </c>
      <c r="CL266" s="25">
        <v>14.758070088649944</v>
      </c>
      <c r="CM266" s="25">
        <v>21.084260699789471</v>
      </c>
      <c r="CN266" s="25">
        <v>8.67928234994171</v>
      </c>
      <c r="CO266" s="25">
        <v>6.3314156369294734</v>
      </c>
      <c r="CP266" s="25">
        <v>14.40449362671036</v>
      </c>
      <c r="CQ266" s="25">
        <v>21.203936219789473</v>
      </c>
      <c r="CR266" s="25">
        <v>8.6679948732657461</v>
      </c>
      <c r="CS266" s="25">
        <v>6.3231815798443103</v>
      </c>
      <c r="CT266" s="25">
        <v>13.844357252092026</v>
      </c>
      <c r="CU266" s="25">
        <v>21.340910957789472</v>
      </c>
      <c r="CV266" s="25">
        <v>8.1332117281512097</v>
      </c>
      <c r="CW266" s="25">
        <v>5.9330647210043352</v>
      </c>
      <c r="CX266" s="25">
        <v>13.21669489330402</v>
      </c>
      <c r="CY266" s="25">
        <v>21.691201327789472</v>
      </c>
      <c r="CZ266" s="25">
        <v>8.1703069696597996</v>
      </c>
      <c r="DA266" s="25">
        <v>5.960125183226161</v>
      </c>
      <c r="DB266" s="25">
        <v>12.210045510801848</v>
      </c>
      <c r="DC266" s="25">
        <v>22.033728711789472</v>
      </c>
      <c r="DD266" s="25">
        <v>8.7888404492886014</v>
      </c>
      <c r="DE266" s="25">
        <v>6.4113367450798311</v>
      </c>
      <c r="DF266" s="25">
        <v>11.435940158149101</v>
      </c>
      <c r="DG266" s="25">
        <v>22.396519467789474</v>
      </c>
      <c r="DH266" s="25">
        <v>10.375385832352546</v>
      </c>
      <c r="DI266" s="25">
        <v>7.5686995133387507</v>
      </c>
      <c r="DJ266" s="25">
        <v>10.450021171309672</v>
      </c>
      <c r="DK266" s="25">
        <v>22.601012794789472</v>
      </c>
      <c r="DL266" s="25">
        <v>10.523970394967412</v>
      </c>
      <c r="DM266" s="25">
        <v>7.6770898830969614</v>
      </c>
      <c r="DN266" s="25">
        <v>10.294221130991659</v>
      </c>
      <c r="DO266" s="27">
        <v>20.316669702789472</v>
      </c>
      <c r="DP266" s="27">
        <v>8.7290271215274924</v>
      </c>
      <c r="DQ266" s="27">
        <v>6.3677037552294653</v>
      </c>
      <c r="DR266" s="27">
        <v>16.383024492641741</v>
      </c>
      <c r="DS266" s="27">
        <v>20.355081270789473</v>
      </c>
      <c r="DT266" s="27">
        <v>8.7233870999657164</v>
      </c>
      <c r="DU266" s="27">
        <v>6.3635894380233777</v>
      </c>
      <c r="DV266" s="27">
        <v>16.509544141178488</v>
      </c>
      <c r="DW266" s="27">
        <v>20.455776131789474</v>
      </c>
      <c r="DX266" s="27">
        <v>8.7168954992454317</v>
      </c>
      <c r="DY266" s="27">
        <v>6.3588539056772744</v>
      </c>
      <c r="DZ266" s="27">
        <v>16.220289012781478</v>
      </c>
      <c r="EA266" s="27">
        <v>20.584076340789473</v>
      </c>
      <c r="EB266" s="27">
        <v>8.6963539823131679</v>
      </c>
      <c r="EC266" s="27">
        <v>6.3438691550645636</v>
      </c>
      <c r="ED266" s="27">
        <v>16.071393380404455</v>
      </c>
      <c r="EE266" s="27">
        <v>20.734986537789474</v>
      </c>
      <c r="EF266" s="27">
        <v>8.6739890208953572</v>
      </c>
      <c r="EG266" s="27">
        <v>6.3275542270865603</v>
      </c>
      <c r="EH266" s="27">
        <v>15.859254634588728</v>
      </c>
      <c r="EI266" s="27">
        <v>20.869292826789472</v>
      </c>
      <c r="EJ266" s="27">
        <v>8.6501079485646404</v>
      </c>
      <c r="EK266" s="27">
        <v>6.3101333173056542</v>
      </c>
      <c r="EL266" s="27">
        <v>15.674162260654882</v>
      </c>
      <c r="EM266" s="27">
        <v>20.975634940789472</v>
      </c>
      <c r="EN266" s="27">
        <v>8.6245033802622775</v>
      </c>
      <c r="EO266" s="27">
        <v>6.2914551412088136</v>
      </c>
      <c r="EP266" s="27">
        <v>15.419783775885348</v>
      </c>
      <c r="EQ266" s="27">
        <v>21.103292972789472</v>
      </c>
      <c r="ER266" s="27">
        <v>8.5975537118349337</v>
      </c>
      <c r="ES266" s="27">
        <v>6.2717957332979637</v>
      </c>
      <c r="ET266" s="27">
        <v>15.273915899974909</v>
      </c>
      <c r="EU266" s="27">
        <v>21.246327158789473</v>
      </c>
      <c r="EV266" s="27">
        <v>8.5695044954681538</v>
      </c>
      <c r="EW266" s="27">
        <v>6.2513342204737565</v>
      </c>
      <c r="EX266" s="27">
        <v>14.98060919371366</v>
      </c>
      <c r="EY266" s="27">
        <v>21.413564245789473</v>
      </c>
      <c r="EZ266" s="27">
        <v>8.2676819160360093</v>
      </c>
      <c r="FA266" s="27">
        <v>6.0311588509044149</v>
      </c>
      <c r="FB266" s="27">
        <v>14.673980760744097</v>
      </c>
      <c r="FC266" s="27">
        <v>22.227231146789471</v>
      </c>
      <c r="FD266" s="27">
        <v>8.2041087619172028</v>
      </c>
      <c r="FE266" s="27">
        <v>5.9847831200723105</v>
      </c>
      <c r="FF266" s="27">
        <v>13.698951930338962</v>
      </c>
      <c r="FG266" s="27">
        <v>23.066967025789474</v>
      </c>
      <c r="FH266" s="27">
        <v>8.6738517851797035</v>
      </c>
      <c r="FI266" s="27">
        <v>6.3274541155426558</v>
      </c>
      <c r="FJ266" s="27">
        <v>12.347091957122684</v>
      </c>
      <c r="FK266" s="27">
        <v>23.574522099789473</v>
      </c>
      <c r="FL266" s="27">
        <v>10.593120256015467</v>
      </c>
      <c r="FM266" s="27">
        <v>7.7275337439922227</v>
      </c>
      <c r="FN266" s="27">
        <v>11.94164485806154</v>
      </c>
      <c r="FO266" s="27">
        <v>23.852483115789472</v>
      </c>
      <c r="FP266" s="27">
        <v>11.046682410223738</v>
      </c>
      <c r="FQ266" s="27">
        <v>8.0584010207657393</v>
      </c>
      <c r="FR266" s="27">
        <v>11.990700453945447</v>
      </c>
      <c r="FS266" s="28">
        <v>20.322962665789472</v>
      </c>
      <c r="FT266" s="28">
        <v>8.7284526640581319</v>
      </c>
      <c r="FU266" s="28">
        <v>6.3672846965034529</v>
      </c>
      <c r="FV266" s="28">
        <v>16.37744617166048</v>
      </c>
      <c r="FW266" s="28">
        <v>20.390282790789474</v>
      </c>
      <c r="FX266" s="28">
        <v>8.7209222176768826</v>
      </c>
      <c r="FY266" s="28">
        <v>6.3617913407110098</v>
      </c>
      <c r="FZ266" s="28">
        <v>16.500400969589482</v>
      </c>
      <c r="GA266" s="28">
        <v>20.523978342789473</v>
      </c>
      <c r="GB266" s="28">
        <v>8.7110492196983156</v>
      </c>
      <c r="GC266" s="28">
        <v>6.3545891261425105</v>
      </c>
      <c r="GD266" s="28">
        <v>16.201609931150859</v>
      </c>
      <c r="GE266" s="28">
        <v>20.672764561789471</v>
      </c>
      <c r="GF266" s="28">
        <v>8.6834242606041698</v>
      </c>
      <c r="GG266" s="28">
        <v>6.3344371030919655</v>
      </c>
      <c r="GH266" s="28">
        <v>16.057783236056984</v>
      </c>
      <c r="GI266" s="28">
        <v>20.837000813789473</v>
      </c>
      <c r="GJ266" s="28">
        <v>8.6509462835250659</v>
      </c>
      <c r="GK266" s="28">
        <v>6.3107448709875618</v>
      </c>
      <c r="GL266" s="28">
        <v>15.845749877580522</v>
      </c>
      <c r="GM266" s="28">
        <v>21.021651428789472</v>
      </c>
      <c r="GN266" s="28">
        <v>8.6138196067352659</v>
      </c>
      <c r="GO266" s="28">
        <v>6.2836614771657509</v>
      </c>
      <c r="GP266" s="28">
        <v>15.695493458893198</v>
      </c>
      <c r="GQ266" s="28">
        <v>21.200420306789471</v>
      </c>
      <c r="GR266" s="28">
        <v>8.571060792173304</v>
      </c>
      <c r="GS266" s="28">
        <v>6.2524695172526137</v>
      </c>
      <c r="GT266" s="28">
        <v>15.453967401178835</v>
      </c>
      <c r="GU266" s="28">
        <v>21.406706625789472</v>
      </c>
      <c r="GV266" s="28">
        <v>8.5230158703223466</v>
      </c>
      <c r="GW266" s="28">
        <v>6.2174214156680119</v>
      </c>
      <c r="GX266" s="28">
        <v>15.262633413121959</v>
      </c>
      <c r="GY266" s="28">
        <v>21.601552733789472</v>
      </c>
      <c r="GZ266" s="28">
        <v>8.4710833985369671</v>
      </c>
      <c r="HA266" s="28">
        <v>6.1795374005306813</v>
      </c>
      <c r="HB266" s="28">
        <v>15.056310745467295</v>
      </c>
      <c r="HC266" s="28">
        <v>21.791015453789473</v>
      </c>
      <c r="HD266" s="28">
        <v>8.1501065611109151</v>
      </c>
      <c r="HE266" s="28">
        <v>5.9453892664300421</v>
      </c>
      <c r="HF266" s="28">
        <v>14.792997542982278</v>
      </c>
      <c r="HG266" s="28">
        <v>22.853066709789474</v>
      </c>
      <c r="HH266" s="28">
        <v>7.9188862950207053</v>
      </c>
      <c r="HI266" s="28">
        <v>5.7767173014825728</v>
      </c>
      <c r="HJ266" s="28">
        <v>13.15713024818883</v>
      </c>
      <c r="HK266" s="28">
        <v>24.238716873789471</v>
      </c>
      <c r="HL266" s="28">
        <v>7.7113799533873033</v>
      </c>
      <c r="HM266" s="28">
        <v>5.6253443142691113</v>
      </c>
      <c r="HN266" s="28">
        <v>7.0018593816002301</v>
      </c>
      <c r="HO266" s="28">
        <v>24.500481776789471</v>
      </c>
      <c r="HP266" s="28">
        <v>9.5225669720926813</v>
      </c>
      <c r="HQ266" s="28">
        <v>6.9465800281541332</v>
      </c>
      <c r="HR266" s="28">
        <v>2.3839923742177156</v>
      </c>
      <c r="HS266" s="28">
        <v>24.255704356789472</v>
      </c>
      <c r="HT266" s="28">
        <v>8.8417602274811316</v>
      </c>
      <c r="HU266" s="28">
        <v>6.449940986495398</v>
      </c>
      <c r="HV266" s="28">
        <v>-1.2645969220084901</v>
      </c>
      <c r="HW266" s="29">
        <v>20.300875441789472</v>
      </c>
      <c r="HX266" s="29">
        <v>8.72825295849462</v>
      </c>
      <c r="HY266" s="29">
        <v>6.3671390140752733</v>
      </c>
      <c r="HZ266" s="29">
        <v>16.406120221006461</v>
      </c>
      <c r="IA266" s="29">
        <v>20.346558468789471</v>
      </c>
      <c r="IB266" s="29">
        <v>8.721999879074664</v>
      </c>
      <c r="IC266" s="29">
        <v>6.3625774796969452</v>
      </c>
      <c r="ID266" s="29">
        <v>16.557182944603127</v>
      </c>
      <c r="IE266" s="29">
        <v>20.458223419789473</v>
      </c>
      <c r="IF266" s="29">
        <v>8.7143660630873541</v>
      </c>
      <c r="IG266" s="29">
        <v>6.3570087172160452</v>
      </c>
      <c r="IH266" s="29">
        <v>16.28761075133885</v>
      </c>
      <c r="II266" s="29">
        <v>20.589310050789472</v>
      </c>
      <c r="IJ266" s="29">
        <v>8.6786901235976313</v>
      </c>
      <c r="IK266" s="29">
        <v>6.3309836160567432</v>
      </c>
      <c r="IL266" s="29">
        <v>16.16904817946218</v>
      </c>
      <c r="IM266" s="29">
        <v>20.734782125789472</v>
      </c>
      <c r="IN266" s="29">
        <v>8.6392423405947216</v>
      </c>
      <c r="IO266" s="29">
        <v>6.3022070075680814</v>
      </c>
      <c r="IP266" s="29">
        <v>16.006203102237748</v>
      </c>
      <c r="IQ266" s="29">
        <v>20.908259420789474</v>
      </c>
      <c r="IR266" s="29">
        <v>8.5958583538132949</v>
      </c>
      <c r="IS266" s="29">
        <v>6.2705589932248085</v>
      </c>
      <c r="IT266" s="29">
        <v>15.864634815519882</v>
      </c>
      <c r="IU266" s="29">
        <v>21.072569913789472</v>
      </c>
      <c r="IV266" s="29">
        <v>8.5489402983055971</v>
      </c>
      <c r="IW266" s="29">
        <v>6.2363329249488109</v>
      </c>
      <c r="IX266" s="29">
        <v>15.59907717862707</v>
      </c>
      <c r="IY266" s="29">
        <v>21.261069664789474</v>
      </c>
      <c r="IZ266" s="29">
        <v>8.4993238018846355</v>
      </c>
      <c r="JA266" s="29">
        <v>6.2001383815956457</v>
      </c>
      <c r="JB266" s="29">
        <v>15.464577032392855</v>
      </c>
      <c r="JC266" s="29">
        <v>21.439299885789474</v>
      </c>
      <c r="JD266" s="29">
        <v>8.4472045406784844</v>
      </c>
      <c r="JE266" s="29">
        <v>6.1621181061764396</v>
      </c>
      <c r="JF266" s="29">
        <v>15.264465566115348</v>
      </c>
      <c r="JG266" s="29">
        <v>21.675473331789473</v>
      </c>
      <c r="JH266" s="29">
        <v>8.1456411169549803</v>
      </c>
      <c r="JI266" s="29">
        <v>5.9421317870884556</v>
      </c>
      <c r="JJ266" s="29">
        <v>14.874476059124648</v>
      </c>
      <c r="JK266" s="29">
        <v>23.483300736789474</v>
      </c>
      <c r="JL266" s="29">
        <v>7.9785076433220112</v>
      </c>
      <c r="JM266" s="29">
        <v>5.8202102449898483</v>
      </c>
      <c r="JN266" s="29">
        <v>9.009930271003924</v>
      </c>
      <c r="JO266" s="29">
        <v>24.128729148789471</v>
      </c>
      <c r="JP266" s="29">
        <v>7.4304576530761546</v>
      </c>
      <c r="JQ266" s="29">
        <v>5.4204154073342945</v>
      </c>
      <c r="JR266" s="29">
        <v>3.1394646972843354</v>
      </c>
      <c r="JS266" s="29">
        <v>24.210214857789474</v>
      </c>
      <c r="JT266" s="29">
        <v>9.8162242860535951</v>
      </c>
      <c r="JU266" s="29">
        <v>7.1607989502431613</v>
      </c>
      <c r="JV266" s="29">
        <v>-0.96591462149591223</v>
      </c>
      <c r="JW266" s="29">
        <v>23.975236239789474</v>
      </c>
      <c r="JX266" s="29">
        <v>9.8936503952466666</v>
      </c>
      <c r="JY266" s="29">
        <v>7.2172802189341043</v>
      </c>
      <c r="JZ266" s="29">
        <v>-1.1385410813084427</v>
      </c>
    </row>
    <row r="267" spans="1:286" ht="15" thickBot="1" x14ac:dyDescent="0.35">
      <c r="A267" s="2"/>
      <c r="B267" s="74" t="s">
        <v>754</v>
      </c>
      <c r="C267" s="74" t="s">
        <v>534</v>
      </c>
      <c r="D267" s="74" t="s">
        <v>882</v>
      </c>
      <c r="E267" s="87">
        <v>392096</v>
      </c>
      <c r="F267" s="84">
        <v>383493</v>
      </c>
      <c r="G267" s="22">
        <v>23.571131517000001</v>
      </c>
      <c r="H267" s="22">
        <v>13.458658439990261</v>
      </c>
      <c r="I267" s="22">
        <v>9.6730028167146305</v>
      </c>
      <c r="J267" s="22">
        <v>11.744944225166135</v>
      </c>
      <c r="K267" s="22">
        <v>23.552396828999999</v>
      </c>
      <c r="L267" s="22">
        <v>13.454700857522237</v>
      </c>
      <c r="M267" s="22">
        <v>9.6701584242715608</v>
      </c>
      <c r="N267" s="22">
        <v>11.815553152487803</v>
      </c>
      <c r="O267" s="22">
        <v>23.604466157000001</v>
      </c>
      <c r="P267" s="22">
        <v>13.449488089515423</v>
      </c>
      <c r="Q267" s="22">
        <v>9.6664119052676334</v>
      </c>
      <c r="R267" s="22">
        <v>11.743150981064456</v>
      </c>
      <c r="S267" s="22">
        <v>23.665251648999998</v>
      </c>
      <c r="T267" s="22">
        <v>13.434699848890446</v>
      </c>
      <c r="U267" s="22">
        <v>9.6557833055555964</v>
      </c>
      <c r="V267" s="22">
        <v>11.586917246590239</v>
      </c>
      <c r="W267" s="22">
        <v>23.741621901999999</v>
      </c>
      <c r="X267" s="22">
        <v>13.417304242282427</v>
      </c>
      <c r="Y267" s="22">
        <v>9.6432807405735002</v>
      </c>
      <c r="Z267" s="22">
        <v>11.352522094788633</v>
      </c>
      <c r="AA267" s="22">
        <v>23.837603309999999</v>
      </c>
      <c r="AB267" s="22">
        <v>13.397323732312678</v>
      </c>
      <c r="AC267" s="22">
        <v>9.6289203546495585</v>
      </c>
      <c r="AD267" s="22">
        <v>11.189919885470729</v>
      </c>
      <c r="AE267" s="22">
        <v>23.944777684000002</v>
      </c>
      <c r="AF267" s="22">
        <v>13.374381371429253</v>
      </c>
      <c r="AG267" s="22">
        <v>9.6124312281562343</v>
      </c>
      <c r="AH267" s="22">
        <v>10.989600548139087</v>
      </c>
      <c r="AI267" s="22">
        <v>24.078894947999999</v>
      </c>
      <c r="AJ267" s="22">
        <v>13.348564350969035</v>
      </c>
      <c r="AK267" s="22">
        <v>9.5938760272241073</v>
      </c>
      <c r="AL267" s="22">
        <v>10.68847912861361</v>
      </c>
      <c r="AM267" s="22">
        <v>24.231311906000002</v>
      </c>
      <c r="AN267" s="22">
        <v>13.32066169932985</v>
      </c>
      <c r="AO267" s="22">
        <v>9.5738218420983703</v>
      </c>
      <c r="AP267" s="22">
        <v>10.420125313189956</v>
      </c>
      <c r="AQ267" s="22">
        <v>24.405852166999999</v>
      </c>
      <c r="AR267" s="22">
        <v>13.164361091820963</v>
      </c>
      <c r="AS267" s="22">
        <v>9.4614855179818953</v>
      </c>
      <c r="AT267" s="22">
        <v>10.084876646927626</v>
      </c>
      <c r="AU267" s="22">
        <v>25.324222352</v>
      </c>
      <c r="AV267" s="22">
        <v>12.987812816682979</v>
      </c>
      <c r="AW267" s="22">
        <v>9.3345967964714731</v>
      </c>
      <c r="AX267" s="22">
        <v>8.4235726057323088</v>
      </c>
      <c r="AY267" s="22">
        <v>26.132207846</v>
      </c>
      <c r="AZ267" s="22">
        <v>12.457672788853825</v>
      </c>
      <c r="BA267" s="22">
        <v>8.9535747202140499</v>
      </c>
      <c r="BB267" s="22">
        <v>7.0021361610495099</v>
      </c>
      <c r="BC267" s="22">
        <v>26.495289859</v>
      </c>
      <c r="BD267" s="22">
        <v>12.300629742578888</v>
      </c>
      <c r="BE267" s="22">
        <v>8.8407047907380765</v>
      </c>
      <c r="BF267" s="22">
        <v>6.4758690323889248</v>
      </c>
      <c r="BG267" s="22">
        <v>26.70780864</v>
      </c>
      <c r="BH267" s="22">
        <v>11.911731904321289</v>
      </c>
      <c r="BI267" s="22">
        <v>8.5611962571310141</v>
      </c>
      <c r="BJ267" s="22">
        <v>6.2788041281475397</v>
      </c>
      <c r="BK267" s="25">
        <v>23.587568611999998</v>
      </c>
      <c r="BL267" s="25">
        <v>13.460205146963444</v>
      </c>
      <c r="BM267" s="25">
        <v>9.6741144654703337</v>
      </c>
      <c r="BN267" s="25">
        <v>11.713023350691834</v>
      </c>
      <c r="BO267" s="25">
        <v>23.57834652</v>
      </c>
      <c r="BP267" s="25">
        <v>13.458607496253274</v>
      </c>
      <c r="BQ267" s="25">
        <v>9.6729662024477943</v>
      </c>
      <c r="BR267" s="25">
        <v>11.764281224075265</v>
      </c>
      <c r="BS267" s="25">
        <v>23.604815125999998</v>
      </c>
      <c r="BT267" s="25">
        <v>13.456734089073983</v>
      </c>
      <c r="BU267" s="25">
        <v>9.6716197478213601</v>
      </c>
      <c r="BV267" s="25">
        <v>11.724306578005901</v>
      </c>
      <c r="BW267" s="25">
        <v>23.630910728</v>
      </c>
      <c r="BX267" s="25">
        <v>13.452167766783687</v>
      </c>
      <c r="BY267" s="25">
        <v>9.6683378420821651</v>
      </c>
      <c r="BZ267" s="25">
        <v>11.605374802922475</v>
      </c>
      <c r="CA267" s="25">
        <v>23.664537158000002</v>
      </c>
      <c r="CB267" s="25">
        <v>13.447121793071059</v>
      </c>
      <c r="CC267" s="25">
        <v>9.6647112014215857</v>
      </c>
      <c r="CD267" s="25">
        <v>11.40948070206186</v>
      </c>
      <c r="CE267" s="25">
        <v>23.708140878999998</v>
      </c>
      <c r="CF267" s="25">
        <v>13.441645294364665</v>
      </c>
      <c r="CG267" s="25">
        <v>9.6607751339711125</v>
      </c>
      <c r="CH267" s="25">
        <v>11.287235725855856</v>
      </c>
      <c r="CI267" s="25">
        <v>23.755787596000001</v>
      </c>
      <c r="CJ267" s="25">
        <v>13.435868950185982</v>
      </c>
      <c r="CK267" s="25">
        <v>9.6566235616758629</v>
      </c>
      <c r="CL267" s="25">
        <v>11.122143509486268</v>
      </c>
      <c r="CM267" s="25">
        <v>23.812319586000001</v>
      </c>
      <c r="CN267" s="25">
        <v>13.429759244206837</v>
      </c>
      <c r="CO267" s="25">
        <v>9.6522323956908505</v>
      </c>
      <c r="CP267" s="25">
        <v>10.85936072399222</v>
      </c>
      <c r="CQ267" s="25">
        <v>23.876378848000002</v>
      </c>
      <c r="CR267" s="25">
        <v>13.423431905176077</v>
      </c>
      <c r="CS267" s="25">
        <v>9.6476848125465313</v>
      </c>
      <c r="CT267" s="25">
        <v>10.636449382247164</v>
      </c>
      <c r="CU267" s="25">
        <v>23.950931240999999</v>
      </c>
      <c r="CV267" s="25">
        <v>13.101208903671388</v>
      </c>
      <c r="CW267" s="25">
        <v>9.4160967969160989</v>
      </c>
      <c r="CX267" s="25">
        <v>10.336323653021465</v>
      </c>
      <c r="CY267" s="25">
        <v>24.245888651000001</v>
      </c>
      <c r="CZ267" s="25">
        <v>13.07836904070607</v>
      </c>
      <c r="DA267" s="25">
        <v>9.3996813376946626</v>
      </c>
      <c r="DB267" s="25">
        <v>9.1069921944581402</v>
      </c>
      <c r="DC267" s="25">
        <v>24.544208304000001</v>
      </c>
      <c r="DD267" s="25">
        <v>12.916414542648498</v>
      </c>
      <c r="DE267" s="25">
        <v>9.2832814511178832</v>
      </c>
      <c r="DF267" s="25">
        <v>7.8486300268807572</v>
      </c>
      <c r="DG267" s="25">
        <v>24.852962569999999</v>
      </c>
      <c r="DH267" s="25">
        <v>12.874903189014313</v>
      </c>
      <c r="DI267" s="25">
        <v>9.2534464239181435</v>
      </c>
      <c r="DJ267" s="25">
        <v>6.8789872312324061</v>
      </c>
      <c r="DK267" s="25">
        <v>25.008775196999999</v>
      </c>
      <c r="DL267" s="25">
        <v>12.551258761937893</v>
      </c>
      <c r="DM267" s="25">
        <v>9.0208368017419769</v>
      </c>
      <c r="DN267" s="25">
        <v>6.7339568333168671</v>
      </c>
      <c r="DO267" s="27">
        <v>23.570658366</v>
      </c>
      <c r="DP267" s="27">
        <v>13.45896101112467</v>
      </c>
      <c r="DQ267" s="27">
        <v>9.67322028054644</v>
      </c>
      <c r="DR267" s="27">
        <v>11.746355694527381</v>
      </c>
      <c r="DS267" s="27">
        <v>23.545993785</v>
      </c>
      <c r="DT267" s="27">
        <v>13.455998011646422</v>
      </c>
      <c r="DU267" s="27">
        <v>9.6710907144810854</v>
      </c>
      <c r="DV267" s="27">
        <v>11.838897998404645</v>
      </c>
      <c r="DW267" s="27">
        <v>23.588346921999999</v>
      </c>
      <c r="DX267" s="27">
        <v>13.452572055501479</v>
      </c>
      <c r="DY267" s="27">
        <v>9.668628412343935</v>
      </c>
      <c r="DZ267" s="27">
        <v>11.795391254130488</v>
      </c>
      <c r="EA267" s="27">
        <v>23.638388888999998</v>
      </c>
      <c r="EB267" s="27">
        <v>13.440575087223161</v>
      </c>
      <c r="EC267" s="27">
        <v>9.6600059550265396</v>
      </c>
      <c r="ED267" s="27">
        <v>11.666954642744704</v>
      </c>
      <c r="EE267" s="27">
        <v>23.701564010999999</v>
      </c>
      <c r="EF267" s="27">
        <v>13.427524251151054</v>
      </c>
      <c r="EG267" s="27">
        <v>9.6506260621754905</v>
      </c>
      <c r="EH267" s="27">
        <v>11.463792075046706</v>
      </c>
      <c r="EI267" s="27">
        <v>23.779098807</v>
      </c>
      <c r="EJ267" s="27">
        <v>13.413587547642273</v>
      </c>
      <c r="EK267" s="27">
        <v>9.6406094789553105</v>
      </c>
      <c r="EL267" s="27">
        <v>11.342859018237823</v>
      </c>
      <c r="EM267" s="27">
        <v>23.863860713000001</v>
      </c>
      <c r="EN267" s="27">
        <v>13.398781219078682</v>
      </c>
      <c r="EO267" s="27">
        <v>9.6299678790856493</v>
      </c>
      <c r="EP267" s="27">
        <v>11.187631016204465</v>
      </c>
      <c r="EQ267" s="27">
        <v>23.964869959000001</v>
      </c>
      <c r="ER267" s="27">
        <v>13.383284748457932</v>
      </c>
      <c r="ES267" s="27">
        <v>9.6188302605308706</v>
      </c>
      <c r="ET267" s="27">
        <v>10.944768642574161</v>
      </c>
      <c r="EU267" s="27">
        <v>24.079050275</v>
      </c>
      <c r="EV267" s="27">
        <v>13.367232772269725</v>
      </c>
      <c r="EW267" s="27">
        <v>9.6072933891870687</v>
      </c>
      <c r="EX267" s="27">
        <v>10.750124688832567</v>
      </c>
      <c r="EY267" s="27">
        <v>24.212848548</v>
      </c>
      <c r="EZ267" s="27">
        <v>13.035717520344322</v>
      </c>
      <c r="FA267" s="27">
        <v>9.3690268502183738</v>
      </c>
      <c r="FB267" s="27">
        <v>10.496380271889638</v>
      </c>
      <c r="FC267" s="27">
        <v>24.900513671999999</v>
      </c>
      <c r="FD267" s="27">
        <v>12.946039211002239</v>
      </c>
      <c r="FE267" s="27">
        <v>9.304573283562231</v>
      </c>
      <c r="FF267" s="27">
        <v>9.1947267054747179</v>
      </c>
      <c r="FG267" s="27">
        <v>25.616032681</v>
      </c>
      <c r="FH267" s="27">
        <v>12.742374219716037</v>
      </c>
      <c r="FI267" s="27">
        <v>9.1581952442382004</v>
      </c>
      <c r="FJ267" s="27">
        <v>8.1238081170309169</v>
      </c>
      <c r="FK267" s="27">
        <v>25.842780544</v>
      </c>
      <c r="FL267" s="27">
        <v>12.6426723577754</v>
      </c>
      <c r="FM267" s="27">
        <v>9.0865375529695154</v>
      </c>
      <c r="FN267" s="27">
        <v>7.8292022997856225</v>
      </c>
      <c r="FO267" s="27">
        <v>25.902951324</v>
      </c>
      <c r="FP267" s="27">
        <v>12.537060252312786</v>
      </c>
      <c r="FQ267" s="27">
        <v>9.0106320533111308</v>
      </c>
      <c r="FR267" s="27">
        <v>7.870271785597108</v>
      </c>
      <c r="FS267" s="28">
        <v>23.570951820000001</v>
      </c>
      <c r="FT267" s="28">
        <v>13.458657768441608</v>
      </c>
      <c r="FU267" s="28">
        <v>9.6730023340593903</v>
      </c>
      <c r="FV267" s="28">
        <v>11.741359886373466</v>
      </c>
      <c r="FW267" s="28">
        <v>23.552175515000002</v>
      </c>
      <c r="FX267" s="28">
        <v>13.454698012656223</v>
      </c>
      <c r="FY267" s="28">
        <v>9.6701563796103418</v>
      </c>
      <c r="FZ267" s="28">
        <v>11.821613359039109</v>
      </c>
      <c r="GA267" s="28">
        <v>23.613202527999999</v>
      </c>
      <c r="GB267" s="28">
        <v>13.44948215496464</v>
      </c>
      <c r="GC267" s="28">
        <v>9.666407639989135</v>
      </c>
      <c r="GD267" s="28">
        <v>11.766625902825576</v>
      </c>
      <c r="GE267" s="28">
        <v>23.694590281</v>
      </c>
      <c r="GF267" s="28">
        <v>13.431469929056853</v>
      </c>
      <c r="GG267" s="28">
        <v>9.6534618985752942</v>
      </c>
      <c r="GH267" s="28">
        <v>11.637827389800854</v>
      </c>
      <c r="GI267" s="28">
        <v>23.805727047000001</v>
      </c>
      <c r="GJ267" s="28">
        <v>13.410390017209306</v>
      </c>
      <c r="GK267" s="28">
        <v>9.6383113508749716</v>
      </c>
      <c r="GL267" s="28">
        <v>11.442217736376097</v>
      </c>
      <c r="GM267" s="28">
        <v>23.956640255</v>
      </c>
      <c r="GN267" s="28">
        <v>13.386615344894356</v>
      </c>
      <c r="GO267" s="28">
        <v>9.6212240257679138</v>
      </c>
      <c r="GP267" s="28">
        <v>11.345669718770644</v>
      </c>
      <c r="GQ267" s="28">
        <v>24.137012835</v>
      </c>
      <c r="GR267" s="28">
        <v>13.359560684305983</v>
      </c>
      <c r="GS267" s="28">
        <v>9.601779308507016</v>
      </c>
      <c r="GT267" s="28">
        <v>11.222378383686626</v>
      </c>
      <c r="GU267" s="28">
        <v>24.373087477999999</v>
      </c>
      <c r="GV267" s="28">
        <v>13.329621075342295</v>
      </c>
      <c r="GW267" s="28">
        <v>9.5802611220452398</v>
      </c>
      <c r="GX267" s="28">
        <v>11.011006223624348</v>
      </c>
      <c r="GY267" s="28">
        <v>24.652186450999999</v>
      </c>
      <c r="GZ267" s="28">
        <v>13.297491391753793</v>
      </c>
      <c r="HA267" s="28">
        <v>9.5571688858288653</v>
      </c>
      <c r="HB267" s="28">
        <v>10.87112811704845</v>
      </c>
      <c r="HC267" s="28">
        <v>24.984251366999999</v>
      </c>
      <c r="HD267" s="28">
        <v>12.965830431461635</v>
      </c>
      <c r="HE267" s="28">
        <v>9.3187976233880434</v>
      </c>
      <c r="HF267" s="28">
        <v>10.695915167954515</v>
      </c>
      <c r="HG267" s="28">
        <v>25.693777154999999</v>
      </c>
      <c r="HH267" s="28">
        <v>12.771221191650383</v>
      </c>
      <c r="HI267" s="28">
        <v>9.1789281309533788</v>
      </c>
      <c r="HJ267" s="28">
        <v>9.6982826726950453</v>
      </c>
      <c r="HK267" s="28">
        <v>26.610956342999998</v>
      </c>
      <c r="HL267" s="28">
        <v>12.106133136273293</v>
      </c>
      <c r="HM267" s="28">
        <v>8.7009162502216402</v>
      </c>
      <c r="HN267" s="28">
        <v>5.0689492032854115</v>
      </c>
      <c r="HO267" s="28">
        <v>27.091018537</v>
      </c>
      <c r="HP267" s="28">
        <v>11.946850323116758</v>
      </c>
      <c r="HQ267" s="28">
        <v>8.5864365561876994</v>
      </c>
      <c r="HR267" s="28">
        <v>1.4410245669245043</v>
      </c>
      <c r="HS267" s="28">
        <v>26.938892468999999</v>
      </c>
      <c r="HT267" s="28">
        <v>10.464806287577664</v>
      </c>
      <c r="HU267" s="28">
        <v>7.5212623269593113</v>
      </c>
      <c r="HV267" s="28">
        <v>-1.4055735511507947</v>
      </c>
      <c r="HW267" s="29">
        <v>23.557363258999999</v>
      </c>
      <c r="HX267" s="29">
        <v>13.458572780954304</v>
      </c>
      <c r="HY267" s="29">
        <v>9.6729412518788944</v>
      </c>
      <c r="HZ267" s="29">
        <v>11.786069726791931</v>
      </c>
      <c r="IA267" s="29">
        <v>23.52508379</v>
      </c>
      <c r="IB267" s="29">
        <v>13.455311105484119</v>
      </c>
      <c r="IC267" s="29">
        <v>9.6705970214973149</v>
      </c>
      <c r="ID267" s="29">
        <v>11.909379797604773</v>
      </c>
      <c r="IE267" s="29">
        <v>23.572268949000001</v>
      </c>
      <c r="IF267" s="29">
        <v>13.451303332807985</v>
      </c>
      <c r="IG267" s="29">
        <v>9.6677165563634517</v>
      </c>
      <c r="IH267" s="29">
        <v>11.897073171221436</v>
      </c>
      <c r="II267" s="29">
        <v>23.641919402999999</v>
      </c>
      <c r="IJ267" s="29">
        <v>13.428455569329193</v>
      </c>
      <c r="IK267" s="29">
        <v>9.6512954188874236</v>
      </c>
      <c r="IL267" s="29">
        <v>11.801342368817126</v>
      </c>
      <c r="IM267" s="29">
        <v>23.740259232</v>
      </c>
      <c r="IN267" s="29">
        <v>13.403143923289349</v>
      </c>
      <c r="IO267" s="29">
        <v>9.6331034405018503</v>
      </c>
      <c r="IP267" s="29">
        <v>11.641533070231731</v>
      </c>
      <c r="IQ267" s="29">
        <v>23.879534346</v>
      </c>
      <c r="IR267" s="29">
        <v>13.375566032138476</v>
      </c>
      <c r="IS267" s="29">
        <v>9.6132826671334737</v>
      </c>
      <c r="IT267" s="29">
        <v>11.563300429725889</v>
      </c>
      <c r="IU267" s="29">
        <v>24.049434716</v>
      </c>
      <c r="IV267" s="29">
        <v>13.34587406675807</v>
      </c>
      <c r="IW267" s="29">
        <v>9.5919424669910089</v>
      </c>
      <c r="IX267" s="29">
        <v>11.462129212595492</v>
      </c>
      <c r="IY267" s="29">
        <v>24.279888798000002</v>
      </c>
      <c r="IZ267" s="29">
        <v>13.314762866640047</v>
      </c>
      <c r="JA267" s="29">
        <v>9.569582234898423</v>
      </c>
      <c r="JB267" s="29">
        <v>11.281527025694658</v>
      </c>
      <c r="JC267" s="29">
        <v>24.554794497</v>
      </c>
      <c r="JD267" s="29">
        <v>13.282249545256231</v>
      </c>
      <c r="JE267" s="29">
        <v>9.5462142706448763</v>
      </c>
      <c r="JF267" s="29">
        <v>11.165754687974102</v>
      </c>
      <c r="JG267" s="29">
        <v>24.892969061999999</v>
      </c>
      <c r="JH267" s="29">
        <v>12.952706073592312</v>
      </c>
      <c r="JI267" s="29">
        <v>9.3093648889737182</v>
      </c>
      <c r="JJ267" s="29">
        <v>10.873140897199999</v>
      </c>
      <c r="JK267" s="29">
        <v>26.193765240000001</v>
      </c>
      <c r="JL267" s="29">
        <v>12.777424760937054</v>
      </c>
      <c r="JM267" s="29">
        <v>9.1833867583456428</v>
      </c>
      <c r="JN267" s="29">
        <v>6.9471338257932445</v>
      </c>
      <c r="JO267" s="29">
        <v>26.964287578</v>
      </c>
      <c r="JP267" s="29">
        <v>11.353435381687897</v>
      </c>
      <c r="JQ267" s="29">
        <v>8.1599375536670529</v>
      </c>
      <c r="JR267" s="29">
        <v>2.3384163617494984</v>
      </c>
      <c r="JS267" s="29">
        <v>26.836844630000002</v>
      </c>
      <c r="JT267" s="29">
        <v>11.231739725364056</v>
      </c>
      <c r="JU267" s="29">
        <v>8.0724724893256692</v>
      </c>
      <c r="JV267" s="29">
        <v>-0.79095150832187855</v>
      </c>
      <c r="JW267" s="29">
        <v>26.532817043999998</v>
      </c>
      <c r="JX267" s="29">
        <v>10.803670193516371</v>
      </c>
      <c r="JY267" s="29">
        <v>7.7648104882595845</v>
      </c>
      <c r="JZ267" s="29">
        <v>-1.0574553029985978</v>
      </c>
    </row>
    <row r="268" spans="1:286" ht="15" thickBot="1" x14ac:dyDescent="0.35">
      <c r="A268" s="2"/>
      <c r="B268" s="74" t="s">
        <v>755</v>
      </c>
      <c r="C268" s="74" t="s">
        <v>589</v>
      </c>
      <c r="D268" s="74" t="s">
        <v>875</v>
      </c>
      <c r="E268" s="87">
        <v>336965</v>
      </c>
      <c r="F268" s="84">
        <v>446547</v>
      </c>
      <c r="G268" s="22">
        <v>30.081714040000001</v>
      </c>
      <c r="H268" s="22">
        <v>14.020158622316517</v>
      </c>
      <c r="I268" s="22">
        <v>10.0765640534787</v>
      </c>
      <c r="J268" s="22">
        <v>17.676485027748384</v>
      </c>
      <c r="K268" s="22">
        <v>30.135633915</v>
      </c>
      <c r="L268" s="22">
        <v>14.014404631772727</v>
      </c>
      <c r="M268" s="22">
        <v>10.072428547180982</v>
      </c>
      <c r="N268" s="22">
        <v>17.749170118440155</v>
      </c>
      <c r="O268" s="22">
        <v>30.241598689</v>
      </c>
      <c r="P268" s="22">
        <v>14.006813418741947</v>
      </c>
      <c r="Q268" s="22">
        <v>10.066972592907646</v>
      </c>
      <c r="R268" s="22">
        <v>17.543295518391623</v>
      </c>
      <c r="S268" s="22">
        <v>30.329766396</v>
      </c>
      <c r="T268" s="22">
        <v>13.98612603770081</v>
      </c>
      <c r="U268" s="22">
        <v>10.052104164826675</v>
      </c>
      <c r="V268" s="22">
        <v>17.392398250936118</v>
      </c>
      <c r="W268" s="22">
        <v>30.40323403</v>
      </c>
      <c r="X268" s="22">
        <v>13.961806625833189</v>
      </c>
      <c r="Y268" s="22">
        <v>10.034625324677394</v>
      </c>
      <c r="Z268" s="22">
        <v>17.234117394297698</v>
      </c>
      <c r="AA268" s="22">
        <v>30.496959868000001</v>
      </c>
      <c r="AB268" s="22">
        <v>13.933933786386431</v>
      </c>
      <c r="AC268" s="22">
        <v>10.014592566161344</v>
      </c>
      <c r="AD268" s="22">
        <v>17.004351999611067</v>
      </c>
      <c r="AE268" s="22">
        <v>30.603978827999999</v>
      </c>
      <c r="AF268" s="22">
        <v>13.901793692591731</v>
      </c>
      <c r="AG268" s="22">
        <v>9.9914928479248051</v>
      </c>
      <c r="AH268" s="22">
        <v>16.765651991674154</v>
      </c>
      <c r="AI268" s="22">
        <v>30.735614836</v>
      </c>
      <c r="AJ268" s="22">
        <v>13.865598646582413</v>
      </c>
      <c r="AK268" s="22">
        <v>9.9654787556911426</v>
      </c>
      <c r="AL268" s="22">
        <v>16.507718899300301</v>
      </c>
      <c r="AM268" s="22">
        <v>30.883488094000001</v>
      </c>
      <c r="AN268" s="22">
        <v>13.826438744719598</v>
      </c>
      <c r="AO268" s="22">
        <v>9.9373337631786836</v>
      </c>
      <c r="AP268" s="22">
        <v>16.26401190006645</v>
      </c>
      <c r="AQ268" s="22">
        <v>31.059865323</v>
      </c>
      <c r="AR268" s="22">
        <v>13.490510662540199</v>
      </c>
      <c r="AS268" s="22">
        <v>9.6958956362194844</v>
      </c>
      <c r="AT268" s="22">
        <v>15.924917828072525</v>
      </c>
      <c r="AU268" s="22">
        <v>31.823715532999998</v>
      </c>
      <c r="AV268" s="22">
        <v>13.23143359879597</v>
      </c>
      <c r="AW268" s="22">
        <v>9.5096918493771234</v>
      </c>
      <c r="AX268" s="22">
        <v>14.151239178202962</v>
      </c>
      <c r="AY268" s="22">
        <v>32.397484835</v>
      </c>
      <c r="AZ268" s="22">
        <v>12.424880950773421</v>
      </c>
      <c r="BA268" s="22">
        <v>8.9300065805267757</v>
      </c>
      <c r="BB268" s="22">
        <v>12.325330830880047</v>
      </c>
      <c r="BC268" s="22">
        <v>32.692063218999998</v>
      </c>
      <c r="BD268" s="22">
        <v>12.303998671835663</v>
      </c>
      <c r="BE268" s="22">
        <v>8.8431261065278619</v>
      </c>
      <c r="BF268" s="22">
        <v>11.734274665301793</v>
      </c>
      <c r="BG268" s="22">
        <v>32.860225604999997</v>
      </c>
      <c r="BH268" s="22">
        <v>12.118430908387801</v>
      </c>
      <c r="BI268" s="22">
        <v>8.7097549011788171</v>
      </c>
      <c r="BJ268" s="22">
        <v>11.684931540831759</v>
      </c>
      <c r="BK268" s="25">
        <v>30.091908157999999</v>
      </c>
      <c r="BL268" s="25">
        <v>14.021456716007785</v>
      </c>
      <c r="BM268" s="25">
        <v>10.077497018973588</v>
      </c>
      <c r="BN268" s="25">
        <v>17.632555591900214</v>
      </c>
      <c r="BO268" s="25">
        <v>30.140289883000001</v>
      </c>
      <c r="BP268" s="25">
        <v>14.018460527961977</v>
      </c>
      <c r="BQ268" s="25">
        <v>10.075343599631257</v>
      </c>
      <c r="BR268" s="25">
        <v>17.70098030672516</v>
      </c>
      <c r="BS268" s="25">
        <v>30.223242319000001</v>
      </c>
      <c r="BT268" s="25">
        <v>14.015183569470862</v>
      </c>
      <c r="BU268" s="25">
        <v>10.072988385041619</v>
      </c>
      <c r="BV268" s="25">
        <v>17.560925382080015</v>
      </c>
      <c r="BW268" s="25">
        <v>30.320021993000001</v>
      </c>
      <c r="BX268" s="25">
        <v>14.008506825799072</v>
      </c>
      <c r="BY268" s="25">
        <v>10.068189677902147</v>
      </c>
      <c r="BZ268" s="25">
        <v>17.451553903535082</v>
      </c>
      <c r="CA268" s="25">
        <v>30.377036495999999</v>
      </c>
      <c r="CB268" s="25">
        <v>14.001244137294821</v>
      </c>
      <c r="CC268" s="25">
        <v>10.062969840674551</v>
      </c>
      <c r="CD268" s="25">
        <v>17.330807805072041</v>
      </c>
      <c r="CE268" s="25">
        <v>30.437133287999998</v>
      </c>
      <c r="CF268" s="25">
        <v>13.993427443789759</v>
      </c>
      <c r="CG268" s="25">
        <v>10.057351829144727</v>
      </c>
      <c r="CH268" s="25">
        <v>17.140235113775898</v>
      </c>
      <c r="CI268" s="25">
        <v>30.505362083000001</v>
      </c>
      <c r="CJ268" s="25">
        <v>13.985096224210837</v>
      </c>
      <c r="CK268" s="25">
        <v>10.051364017594793</v>
      </c>
      <c r="CL268" s="25">
        <v>16.930217688636645</v>
      </c>
      <c r="CM268" s="25">
        <v>30.584332791000001</v>
      </c>
      <c r="CN268" s="25">
        <v>13.976187005390027</v>
      </c>
      <c r="CO268" s="25">
        <v>10.044960786609129</v>
      </c>
      <c r="CP268" s="25">
        <v>16.698194312114083</v>
      </c>
      <c r="CQ268" s="25">
        <v>30.672684972999999</v>
      </c>
      <c r="CR268" s="25">
        <v>13.966914906679381</v>
      </c>
      <c r="CS268" s="25">
        <v>10.03829674670167</v>
      </c>
      <c r="CT268" s="25">
        <v>16.468228010820539</v>
      </c>
      <c r="CU268" s="25">
        <v>30.775281431</v>
      </c>
      <c r="CV268" s="25">
        <v>13.671486309252137</v>
      </c>
      <c r="CW268" s="25">
        <v>9.8259663968533797</v>
      </c>
      <c r="CX268" s="25">
        <v>16.158951723712676</v>
      </c>
      <c r="CY268" s="25">
        <v>31.077480672</v>
      </c>
      <c r="CZ268" s="25">
        <v>13.630738797854137</v>
      </c>
      <c r="DA268" s="25">
        <v>9.7966803581085511</v>
      </c>
      <c r="DB268" s="25">
        <v>15.08056036315668</v>
      </c>
      <c r="DC268" s="25">
        <v>31.409548473000001</v>
      </c>
      <c r="DD268" s="25">
        <v>13.27182407881498</v>
      </c>
      <c r="DE268" s="25">
        <v>9.5387212826400578</v>
      </c>
      <c r="DF268" s="25">
        <v>13.436922414541201</v>
      </c>
      <c r="DG268" s="25">
        <v>31.733156101999999</v>
      </c>
      <c r="DH268" s="25">
        <v>13.243523057283014</v>
      </c>
      <c r="DI268" s="25">
        <v>9.5183807812286254</v>
      </c>
      <c r="DJ268" s="25">
        <v>11.895143141262444</v>
      </c>
      <c r="DK268" s="25">
        <v>31.902277291000001</v>
      </c>
      <c r="DL268" s="25">
        <v>13.005578550663321</v>
      </c>
      <c r="DM268" s="25">
        <v>9.3473653792837261</v>
      </c>
      <c r="DN268" s="25">
        <v>11.544707539246494</v>
      </c>
      <c r="DO268" s="27">
        <v>30.079788163</v>
      </c>
      <c r="DP268" s="27">
        <v>14.020607000447278</v>
      </c>
      <c r="DQ268" s="27">
        <v>10.076886311669673</v>
      </c>
      <c r="DR268" s="27">
        <v>17.677943896905923</v>
      </c>
      <c r="DS268" s="27">
        <v>30.111319296000001</v>
      </c>
      <c r="DT268" s="27">
        <v>14.016329074646297</v>
      </c>
      <c r="DU268" s="27">
        <v>10.073811682165768</v>
      </c>
      <c r="DV268" s="27">
        <v>17.773316686969608</v>
      </c>
      <c r="DW268" s="27">
        <v>30.186585558000001</v>
      </c>
      <c r="DX268" s="27">
        <v>14.0113746493231</v>
      </c>
      <c r="DY268" s="27">
        <v>10.070250839135225</v>
      </c>
      <c r="DZ268" s="27">
        <v>17.597497741091633</v>
      </c>
      <c r="EA268" s="27">
        <v>30.283791677</v>
      </c>
      <c r="EB268" s="27">
        <v>13.994774608494806</v>
      </c>
      <c r="EC268" s="27">
        <v>10.058320062943407</v>
      </c>
      <c r="ED268" s="27">
        <v>17.474994396909548</v>
      </c>
      <c r="EE268" s="27">
        <v>30.367956770999999</v>
      </c>
      <c r="EF268" s="27">
        <v>13.976748666325971</v>
      </c>
      <c r="EG268" s="27">
        <v>10.045364463382683</v>
      </c>
      <c r="EH268" s="27">
        <v>17.347600190327576</v>
      </c>
      <c r="EI268" s="27">
        <v>30.443747944999998</v>
      </c>
      <c r="EJ268" s="27">
        <v>13.957548998752257</v>
      </c>
      <c r="EK268" s="27">
        <v>10.031565284263262</v>
      </c>
      <c r="EL268" s="27">
        <v>17.161064036431831</v>
      </c>
      <c r="EM268" s="27">
        <v>30.528214232</v>
      </c>
      <c r="EN268" s="27">
        <v>13.936993766946483</v>
      </c>
      <c r="EO268" s="27">
        <v>10.016791834439713</v>
      </c>
      <c r="EP268" s="27">
        <v>16.968870781946187</v>
      </c>
      <c r="EQ268" s="27">
        <v>30.628986373</v>
      </c>
      <c r="ER268" s="27">
        <v>13.915404744287635</v>
      </c>
      <c r="ES268" s="27">
        <v>10.001275378775109</v>
      </c>
      <c r="ET268" s="27">
        <v>16.769034372276934</v>
      </c>
      <c r="EU268" s="27">
        <v>30.742502695999999</v>
      </c>
      <c r="EV268" s="27">
        <v>13.892957451395892</v>
      </c>
      <c r="EW268" s="27">
        <v>9.9851420673951079</v>
      </c>
      <c r="EX268" s="27">
        <v>16.582343198758025</v>
      </c>
      <c r="EY268" s="27">
        <v>30.880717488999998</v>
      </c>
      <c r="EZ268" s="27">
        <v>13.584400620870927</v>
      </c>
      <c r="FA268" s="27">
        <v>9.7633761979295421</v>
      </c>
      <c r="FB268" s="27">
        <v>16.301457422246514</v>
      </c>
      <c r="FC268" s="27">
        <v>31.548812906000002</v>
      </c>
      <c r="FD268" s="27">
        <v>13.44668673922823</v>
      </c>
      <c r="FE268" s="27">
        <v>9.6643985196587003</v>
      </c>
      <c r="FF268" s="27">
        <v>14.787432796466584</v>
      </c>
      <c r="FG268" s="27">
        <v>31.971310276000001</v>
      </c>
      <c r="FH268" s="27">
        <v>12.772630996027875</v>
      </c>
      <c r="FI268" s="27">
        <v>9.1799413851179974</v>
      </c>
      <c r="FJ268" s="27">
        <v>13.311449051788371</v>
      </c>
      <c r="FK268" s="27">
        <v>32.115683230000002</v>
      </c>
      <c r="FL268" s="27">
        <v>12.733874810103542</v>
      </c>
      <c r="FM268" s="27">
        <v>9.15208655119954</v>
      </c>
      <c r="FN268" s="27">
        <v>12.952594019262639</v>
      </c>
      <c r="FO268" s="27">
        <v>32.140228855000004</v>
      </c>
      <c r="FP268" s="27">
        <v>12.609489880261822</v>
      </c>
      <c r="FQ268" s="27">
        <v>9.0626886530300776</v>
      </c>
      <c r="FR268" s="27">
        <v>13.111543535389215</v>
      </c>
      <c r="FS268" s="28">
        <v>30.084892386</v>
      </c>
      <c r="FT268" s="28">
        <v>14.020158413158759</v>
      </c>
      <c r="FU268" s="28">
        <v>10.076563903152902</v>
      </c>
      <c r="FV268" s="28">
        <v>17.675040333631998</v>
      </c>
      <c r="FW268" s="28">
        <v>30.139365534</v>
      </c>
      <c r="FX268" s="28">
        <v>14.014403732234106</v>
      </c>
      <c r="FY268" s="28">
        <v>10.072427900664861</v>
      </c>
      <c r="FZ268" s="28">
        <v>17.764526043000775</v>
      </c>
      <c r="GA268" s="28">
        <v>30.238573309</v>
      </c>
      <c r="GB268" s="28">
        <v>14.006811544936886</v>
      </c>
      <c r="GC268" s="28">
        <v>10.066971246167054</v>
      </c>
      <c r="GD268" s="28">
        <v>17.587689880078774</v>
      </c>
      <c r="GE268" s="28">
        <v>30.349899622999999</v>
      </c>
      <c r="GF268" s="28">
        <v>13.984663492482545</v>
      </c>
      <c r="GG268" s="28">
        <v>10.051053004781345</v>
      </c>
      <c r="GH268" s="28">
        <v>17.476661781981203</v>
      </c>
      <c r="GI268" s="28">
        <v>30.459947072999999</v>
      </c>
      <c r="GJ268" s="28">
        <v>13.95874965261706</v>
      </c>
      <c r="GK268" s="28">
        <v>10.032428217836317</v>
      </c>
      <c r="GL268" s="28">
        <v>17.372878898203471</v>
      </c>
      <c r="GM268" s="28">
        <v>30.604625888000001</v>
      </c>
      <c r="GN268" s="28">
        <v>13.929250471986357</v>
      </c>
      <c r="GO268" s="28">
        <v>10.011226575889323</v>
      </c>
      <c r="GP268" s="28">
        <v>17.221937411804465</v>
      </c>
      <c r="GQ268" s="28">
        <v>30.781579730000001</v>
      </c>
      <c r="GR268" s="28">
        <v>13.895391593286863</v>
      </c>
      <c r="GS268" s="28">
        <v>9.9868915330994827</v>
      </c>
      <c r="GT268" s="28">
        <v>17.048496167982066</v>
      </c>
      <c r="GU268" s="28">
        <v>31.010700043</v>
      </c>
      <c r="GV268" s="28">
        <v>13.85747478327713</v>
      </c>
      <c r="GW268" s="28">
        <v>9.9596399751778417</v>
      </c>
      <c r="GX268" s="28">
        <v>16.800057928507904</v>
      </c>
      <c r="GY268" s="28">
        <v>31.230770549999999</v>
      </c>
      <c r="GZ268" s="28">
        <v>13.816562769705511</v>
      </c>
      <c r="HA268" s="28">
        <v>9.9302357054818469</v>
      </c>
      <c r="HB268" s="28">
        <v>16.588104248991698</v>
      </c>
      <c r="HC268" s="28">
        <v>31.364980255999999</v>
      </c>
      <c r="HD268" s="28">
        <v>13.485704814945224</v>
      </c>
      <c r="HE268" s="28">
        <v>9.6924415789276548</v>
      </c>
      <c r="HF268" s="28">
        <v>16.330790742623975</v>
      </c>
      <c r="HG268" s="28">
        <v>31.948964248999999</v>
      </c>
      <c r="HH268" s="28">
        <v>13.218760563928601</v>
      </c>
      <c r="HI268" s="28">
        <v>9.5005834896906833</v>
      </c>
      <c r="HJ268" s="28">
        <v>15.165269901356716</v>
      </c>
      <c r="HK268" s="28">
        <v>32.737550870999996</v>
      </c>
      <c r="HL268" s="28">
        <v>12.111682108154655</v>
      </c>
      <c r="HM268" s="28">
        <v>8.7049044055699323</v>
      </c>
      <c r="HN268" s="28">
        <v>11.009436529622043</v>
      </c>
      <c r="HO268" s="28">
        <v>33.192724036000001</v>
      </c>
      <c r="HP268" s="28">
        <v>11.989155982037333</v>
      </c>
      <c r="HQ268" s="28">
        <v>8.6168424662363385</v>
      </c>
      <c r="HR268" s="28">
        <v>8.0372550340459838</v>
      </c>
      <c r="HS268" s="28">
        <v>33.393263679</v>
      </c>
      <c r="HT268" s="28">
        <v>11.529279640077442</v>
      </c>
      <c r="HU268" s="28">
        <v>8.2863202844785508</v>
      </c>
      <c r="HV268" s="28">
        <v>5.8742843043351272</v>
      </c>
      <c r="HW268" s="29">
        <v>30.067267219000001</v>
      </c>
      <c r="HX268" s="29">
        <v>14.019829926456929</v>
      </c>
      <c r="HY268" s="29">
        <v>10.076327813292517</v>
      </c>
      <c r="HZ268" s="29">
        <v>17.708051228394083</v>
      </c>
      <c r="IA268" s="29">
        <v>30.104469401999999</v>
      </c>
      <c r="IB268" s="29">
        <v>14.014929633725114</v>
      </c>
      <c r="IC268" s="29">
        <v>10.072805876421251</v>
      </c>
      <c r="ID268" s="29">
        <v>17.829914060507519</v>
      </c>
      <c r="IE268" s="29">
        <v>30.186085466999998</v>
      </c>
      <c r="IF268" s="29">
        <v>14.008920639008078</v>
      </c>
      <c r="IG268" s="29">
        <v>10.068487093603284</v>
      </c>
      <c r="IH268" s="29">
        <v>17.686229151144328</v>
      </c>
      <c r="II268" s="29">
        <v>30.283236707</v>
      </c>
      <c r="IJ268" s="29">
        <v>13.979659898218072</v>
      </c>
      <c r="IK268" s="29">
        <v>10.047456823064589</v>
      </c>
      <c r="IL268" s="29">
        <v>17.602354373237695</v>
      </c>
      <c r="IM268" s="29">
        <v>30.409191052000001</v>
      </c>
      <c r="IN268" s="29">
        <v>13.947350702181549</v>
      </c>
      <c r="IO268" s="29">
        <v>10.024235567717293</v>
      </c>
      <c r="IP268" s="29">
        <v>17.500668668959381</v>
      </c>
      <c r="IQ268" s="29">
        <v>30.550175380999999</v>
      </c>
      <c r="IR268" s="29">
        <v>13.911831738380643</v>
      </c>
      <c r="IS268" s="29">
        <v>9.9987073890786196</v>
      </c>
      <c r="IT268" s="29">
        <v>17.271016120443889</v>
      </c>
      <c r="IU268" s="29">
        <v>30.720322178</v>
      </c>
      <c r="IV268" s="29">
        <v>13.873484922465021</v>
      </c>
      <c r="IW268" s="29">
        <v>9.9711467774457638</v>
      </c>
      <c r="IX268" s="29">
        <v>17.044537609623408</v>
      </c>
      <c r="IY268" s="29">
        <v>30.946384032000001</v>
      </c>
      <c r="IZ268" s="29">
        <v>13.832960159868893</v>
      </c>
      <c r="JA268" s="29">
        <v>9.9420208326506803</v>
      </c>
      <c r="JB268" s="29">
        <v>16.818008469949511</v>
      </c>
      <c r="JC268" s="29">
        <v>31.202300211000001</v>
      </c>
      <c r="JD268" s="29">
        <v>13.790417592107167</v>
      </c>
      <c r="JE268" s="29">
        <v>9.9114446515532606</v>
      </c>
      <c r="JF268" s="29">
        <v>16.623633468201866</v>
      </c>
      <c r="JG268" s="29">
        <v>31.354637664000002</v>
      </c>
      <c r="JH268" s="29">
        <v>13.459437592594783</v>
      </c>
      <c r="JI268" s="29">
        <v>9.6735628090327204</v>
      </c>
      <c r="JJ268" s="29">
        <v>16.286190131342671</v>
      </c>
      <c r="JK268" s="29">
        <v>32.476844909</v>
      </c>
      <c r="JL268" s="29">
        <v>13.216304967500607</v>
      </c>
      <c r="JM268" s="29">
        <v>9.4988186041881182</v>
      </c>
      <c r="JN268" s="29">
        <v>12.99227263115305</v>
      </c>
      <c r="JO268" s="29">
        <v>33.302329415000003</v>
      </c>
      <c r="JP268" s="29">
        <v>11.939183494012712</v>
      </c>
      <c r="JQ268" s="29">
        <v>8.5809262551536563</v>
      </c>
      <c r="JR268" s="29">
        <v>9.2504386993825847</v>
      </c>
      <c r="JS268" s="29">
        <v>33.452525397999999</v>
      </c>
      <c r="JT268" s="29">
        <v>11.787310482679187</v>
      </c>
      <c r="JU268" s="29">
        <v>8.4717721315861088</v>
      </c>
      <c r="JV268" s="29">
        <v>6.9016885874131404</v>
      </c>
      <c r="JW268" s="29">
        <v>33.300822875999998</v>
      </c>
      <c r="JX268" s="29">
        <v>11.623251265806477</v>
      </c>
      <c r="JY268" s="29">
        <v>8.3538595421557709</v>
      </c>
      <c r="JZ268" s="29">
        <v>6.7376154143144475</v>
      </c>
    </row>
    <row r="269" spans="1:286" ht="15" thickBot="1" x14ac:dyDescent="0.35">
      <c r="A269" s="2"/>
      <c r="B269" s="74" t="s">
        <v>497</v>
      </c>
      <c r="C269" s="74" t="s">
        <v>497</v>
      </c>
      <c r="D269" s="74" t="s">
        <v>878</v>
      </c>
      <c r="E269" s="87">
        <v>356777</v>
      </c>
      <c r="F269" s="84">
        <v>432926</v>
      </c>
      <c r="G269" s="22">
        <v>2.6914375645502386</v>
      </c>
      <c r="H269" s="22">
        <v>0.43657758276824887</v>
      </c>
      <c r="I269" s="22">
        <v>0.31847726837580376</v>
      </c>
      <c r="J269" s="22">
        <v>2.6914375645502386</v>
      </c>
      <c r="K269" s="22">
        <v>2.6914375645502386</v>
      </c>
      <c r="L269" s="22">
        <v>0.43657758276824887</v>
      </c>
      <c r="M269" s="22">
        <v>0.31847726837580376</v>
      </c>
      <c r="N269" s="22">
        <v>2.6914375645502386</v>
      </c>
      <c r="O269" s="22">
        <v>2.6914375645502386</v>
      </c>
      <c r="P269" s="22">
        <v>0.43657758276824887</v>
      </c>
      <c r="Q269" s="22">
        <v>0.31847726837580376</v>
      </c>
      <c r="R269" s="22">
        <v>2.6914375645502386</v>
      </c>
      <c r="S269" s="22">
        <v>2.6914375645502386</v>
      </c>
      <c r="T269" s="22">
        <v>0.43657758276824887</v>
      </c>
      <c r="U269" s="22">
        <v>0.31847726837580376</v>
      </c>
      <c r="V269" s="22">
        <v>2.6914375645502386</v>
      </c>
      <c r="W269" s="22">
        <v>2.6914375645502386</v>
      </c>
      <c r="X269" s="22">
        <v>0.43657758276824887</v>
      </c>
      <c r="Y269" s="22">
        <v>0.31847726837580376</v>
      </c>
      <c r="Z269" s="22">
        <v>2.6914375645502386</v>
      </c>
      <c r="AA269" s="22">
        <v>2.6914375645502386</v>
      </c>
      <c r="AB269" s="22">
        <v>0.43657758276824887</v>
      </c>
      <c r="AC269" s="22">
        <v>0.31847726837580376</v>
      </c>
      <c r="AD269" s="22">
        <v>2.6914375645502386</v>
      </c>
      <c r="AE269" s="22">
        <v>2.6914375645502386</v>
      </c>
      <c r="AF269" s="22">
        <v>0.43657758276824887</v>
      </c>
      <c r="AG269" s="22">
        <v>0.31847726837580376</v>
      </c>
      <c r="AH269" s="22">
        <v>2.6914375645502386</v>
      </c>
      <c r="AI269" s="22">
        <v>2.6914375645502386</v>
      </c>
      <c r="AJ269" s="22">
        <v>0.43657758276824887</v>
      </c>
      <c r="AK269" s="22">
        <v>0.31847726837580376</v>
      </c>
      <c r="AL269" s="22">
        <v>2.6914375645502386</v>
      </c>
      <c r="AM269" s="22">
        <v>2.6914375645502386</v>
      </c>
      <c r="AN269" s="22">
        <v>0.43657758276824887</v>
      </c>
      <c r="AO269" s="22">
        <v>0.31847726837580376</v>
      </c>
      <c r="AP269" s="22">
        <v>2.6914375645502386</v>
      </c>
      <c r="AQ269" s="22">
        <v>2.6914375645502386</v>
      </c>
      <c r="AR269" s="22">
        <v>0.43657758276824887</v>
      </c>
      <c r="AS269" s="22">
        <v>0.31847726837580376</v>
      </c>
      <c r="AT269" s="22">
        <v>2.6914375645502386</v>
      </c>
      <c r="AU269" s="22">
        <v>2.6914375645502386</v>
      </c>
      <c r="AV269" s="22">
        <v>0.43657758276824887</v>
      </c>
      <c r="AW269" s="22">
        <v>0.31847726837580376</v>
      </c>
      <c r="AX269" s="22">
        <v>2.6914375645502386</v>
      </c>
      <c r="AY269" s="22">
        <v>18.169363599126253</v>
      </c>
      <c r="AZ269" s="22">
        <v>2.9472490631115607</v>
      </c>
      <c r="BA269" s="22">
        <v>2.1499771584496958</v>
      </c>
      <c r="BB269" s="22">
        <v>17.949528664086372</v>
      </c>
      <c r="BC269" s="22">
        <v>28.976557518684213</v>
      </c>
      <c r="BD269" s="22">
        <v>19.26541580588486</v>
      </c>
      <c r="BE269" s="22">
        <v>14.053852607542701</v>
      </c>
      <c r="BF269" s="22">
        <v>17.616917148314915</v>
      </c>
      <c r="BG269" s="22">
        <v>29.150246783684214</v>
      </c>
      <c r="BH269" s="22">
        <v>26.550543804899444</v>
      </c>
      <c r="BI269" s="22">
        <v>19.368252055591935</v>
      </c>
      <c r="BJ269" s="22">
        <v>17.603311478990392</v>
      </c>
      <c r="BK269" s="25">
        <v>2.6914375645502386</v>
      </c>
      <c r="BL269" s="25">
        <v>0.43657758276824887</v>
      </c>
      <c r="BM269" s="25">
        <v>0.31847726837580376</v>
      </c>
      <c r="BN269" s="25">
        <v>2.6914375645502386</v>
      </c>
      <c r="BO269" s="25">
        <v>2.6914375645502386</v>
      </c>
      <c r="BP269" s="25">
        <v>0.43657758276824887</v>
      </c>
      <c r="BQ269" s="25">
        <v>0.31847726837580376</v>
      </c>
      <c r="BR269" s="25">
        <v>2.6914375645502386</v>
      </c>
      <c r="BS269" s="25">
        <v>2.6914375645502386</v>
      </c>
      <c r="BT269" s="25">
        <v>0.43657758276824887</v>
      </c>
      <c r="BU269" s="25">
        <v>0.31847726837580376</v>
      </c>
      <c r="BV269" s="25">
        <v>2.6914375645502386</v>
      </c>
      <c r="BW269" s="25">
        <v>2.6914375645502386</v>
      </c>
      <c r="BX269" s="25">
        <v>0.43657758276824887</v>
      </c>
      <c r="BY269" s="25">
        <v>0.31847726837580376</v>
      </c>
      <c r="BZ269" s="25">
        <v>2.6914375645502386</v>
      </c>
      <c r="CA269" s="25">
        <v>2.6914375645502386</v>
      </c>
      <c r="CB269" s="25">
        <v>0.43657758276824887</v>
      </c>
      <c r="CC269" s="25">
        <v>0.31847726837580376</v>
      </c>
      <c r="CD269" s="25">
        <v>2.6914375645502386</v>
      </c>
      <c r="CE269" s="25">
        <v>2.6914375645502386</v>
      </c>
      <c r="CF269" s="25">
        <v>0.43657758276824887</v>
      </c>
      <c r="CG269" s="25">
        <v>0.31847726837580376</v>
      </c>
      <c r="CH269" s="25">
        <v>2.6914375645502386</v>
      </c>
      <c r="CI269" s="25">
        <v>2.6914375645502386</v>
      </c>
      <c r="CJ269" s="25">
        <v>0.43657758276824887</v>
      </c>
      <c r="CK269" s="25">
        <v>0.31847726837580376</v>
      </c>
      <c r="CL269" s="25">
        <v>2.6914375645502386</v>
      </c>
      <c r="CM269" s="25">
        <v>2.6914375645502386</v>
      </c>
      <c r="CN269" s="25">
        <v>0.43657758276824887</v>
      </c>
      <c r="CO269" s="25">
        <v>0.31847726837580376</v>
      </c>
      <c r="CP269" s="25">
        <v>2.6914375645502386</v>
      </c>
      <c r="CQ269" s="25">
        <v>2.6914375645502386</v>
      </c>
      <c r="CR269" s="25">
        <v>0.43657758276824887</v>
      </c>
      <c r="CS269" s="25">
        <v>0.31847726837580376</v>
      </c>
      <c r="CT269" s="25">
        <v>2.6914375645502386</v>
      </c>
      <c r="CU269" s="25">
        <v>2.6914375645502386</v>
      </c>
      <c r="CV269" s="25">
        <v>0.43657758276824887</v>
      </c>
      <c r="CW269" s="25">
        <v>0.31847726837580376</v>
      </c>
      <c r="CX269" s="25">
        <v>2.6914375645502386</v>
      </c>
      <c r="CY269" s="25">
        <v>2.6914375645502386</v>
      </c>
      <c r="CZ269" s="25">
        <v>0.43657758276824887</v>
      </c>
      <c r="DA269" s="25">
        <v>0.31847726837580376</v>
      </c>
      <c r="DB269" s="25">
        <v>2.6914375645502386</v>
      </c>
      <c r="DC269" s="25">
        <v>12.655827535080585</v>
      </c>
      <c r="DD269" s="25">
        <v>2.0528994118132711</v>
      </c>
      <c r="DE269" s="25">
        <v>1.497561539415198</v>
      </c>
      <c r="DF269" s="25">
        <v>12.655827535080585</v>
      </c>
      <c r="DG269" s="25">
        <v>27.704335557684214</v>
      </c>
      <c r="DH269" s="25">
        <v>15.074199854009144</v>
      </c>
      <c r="DI269" s="25">
        <v>10.996418922874938</v>
      </c>
      <c r="DJ269" s="25">
        <v>19.363920867760925</v>
      </c>
      <c r="DK269" s="25">
        <v>27.991068790684213</v>
      </c>
      <c r="DL269" s="25">
        <v>20.895152417292525</v>
      </c>
      <c r="DM269" s="25">
        <v>15.242722775548266</v>
      </c>
      <c r="DN269" s="25">
        <v>19.569341168494869</v>
      </c>
      <c r="DO269" s="27">
        <v>2.6914375645502386</v>
      </c>
      <c r="DP269" s="27">
        <v>0.43657758276824887</v>
      </c>
      <c r="DQ269" s="27">
        <v>0.31847726837580376</v>
      </c>
      <c r="DR269" s="27">
        <v>2.6914375645502386</v>
      </c>
      <c r="DS269" s="27">
        <v>2.6914375645502386</v>
      </c>
      <c r="DT269" s="27">
        <v>0.43657758276824887</v>
      </c>
      <c r="DU269" s="27">
        <v>0.31847726837580376</v>
      </c>
      <c r="DV269" s="27">
        <v>2.6914375645502386</v>
      </c>
      <c r="DW269" s="27">
        <v>2.6914375645502386</v>
      </c>
      <c r="DX269" s="27">
        <v>0.43657758276824887</v>
      </c>
      <c r="DY269" s="27">
        <v>0.31847726837580376</v>
      </c>
      <c r="DZ269" s="27">
        <v>2.6914375645502386</v>
      </c>
      <c r="EA269" s="27">
        <v>2.6914375645502386</v>
      </c>
      <c r="EB269" s="27">
        <v>0.43657758276824887</v>
      </c>
      <c r="EC269" s="27">
        <v>0.31847726837580376</v>
      </c>
      <c r="ED269" s="27">
        <v>2.6914375645502386</v>
      </c>
      <c r="EE269" s="27">
        <v>2.6914375645502386</v>
      </c>
      <c r="EF269" s="27">
        <v>0.43657758276824887</v>
      </c>
      <c r="EG269" s="27">
        <v>0.31847726837580376</v>
      </c>
      <c r="EH269" s="27">
        <v>2.6914375645502386</v>
      </c>
      <c r="EI269" s="27">
        <v>2.6914375645502386</v>
      </c>
      <c r="EJ269" s="27">
        <v>0.43657758276824887</v>
      </c>
      <c r="EK269" s="27">
        <v>0.31847726837580376</v>
      </c>
      <c r="EL269" s="27">
        <v>2.6914375645502386</v>
      </c>
      <c r="EM269" s="27">
        <v>2.6914375645502386</v>
      </c>
      <c r="EN269" s="27">
        <v>0.43657758276824887</v>
      </c>
      <c r="EO269" s="27">
        <v>0.31847726837580376</v>
      </c>
      <c r="EP269" s="27">
        <v>2.6914375645502386</v>
      </c>
      <c r="EQ269" s="27">
        <v>2.6914375645502386</v>
      </c>
      <c r="ER269" s="27">
        <v>0.43657758276824887</v>
      </c>
      <c r="ES269" s="27">
        <v>0.31847726837580376</v>
      </c>
      <c r="ET269" s="27">
        <v>2.6914375645502386</v>
      </c>
      <c r="EU269" s="27">
        <v>2.6914375645502386</v>
      </c>
      <c r="EV269" s="27">
        <v>0.43657758276824887</v>
      </c>
      <c r="EW269" s="27">
        <v>0.31847726837580376</v>
      </c>
      <c r="EX269" s="27">
        <v>2.6914375645502386</v>
      </c>
      <c r="EY269" s="27">
        <v>2.6914375645502386</v>
      </c>
      <c r="EZ269" s="27">
        <v>0.43657758276824887</v>
      </c>
      <c r="FA269" s="27">
        <v>0.31847726837580376</v>
      </c>
      <c r="FB269" s="27">
        <v>2.6914375645502386</v>
      </c>
      <c r="FC269" s="27">
        <v>2.6914375645502386</v>
      </c>
      <c r="FD269" s="27">
        <v>0.43657758276824887</v>
      </c>
      <c r="FE269" s="27">
        <v>0.31847726837580376</v>
      </c>
      <c r="FF269" s="27">
        <v>2.6914375645502386</v>
      </c>
      <c r="FG269" s="27">
        <v>21.2290806878013</v>
      </c>
      <c r="FH269" s="27">
        <v>3.443565198444865</v>
      </c>
      <c r="FI269" s="27">
        <v>2.5120328692114033</v>
      </c>
      <c r="FJ269" s="27">
        <v>18.846910374232692</v>
      </c>
      <c r="FK269" s="27">
        <v>28.384168897684212</v>
      </c>
      <c r="FL269" s="27">
        <v>19.816788241618394</v>
      </c>
      <c r="FM269" s="27">
        <v>14.456071122924753</v>
      </c>
      <c r="FN269" s="27">
        <v>18.944833977379382</v>
      </c>
      <c r="FO269" s="27">
        <v>28.572514794684214</v>
      </c>
      <c r="FP269" s="27">
        <v>27.151911294370347</v>
      </c>
      <c r="FQ269" s="27">
        <v>19.806941266618999</v>
      </c>
      <c r="FR269" s="27">
        <v>19.323201473107218</v>
      </c>
      <c r="FS269" s="28">
        <v>2.6914375645502386</v>
      </c>
      <c r="FT269" s="28">
        <v>0.43657758276824887</v>
      </c>
      <c r="FU269" s="28">
        <v>0.31847726837580376</v>
      </c>
      <c r="FV269" s="28">
        <v>2.6914375645502386</v>
      </c>
      <c r="FW269" s="28">
        <v>2.6914375645502386</v>
      </c>
      <c r="FX269" s="28">
        <v>0.43657758276824887</v>
      </c>
      <c r="FY269" s="28">
        <v>0.31847726837580376</v>
      </c>
      <c r="FZ269" s="28">
        <v>2.6914375645502386</v>
      </c>
      <c r="GA269" s="28">
        <v>2.6914375645502386</v>
      </c>
      <c r="GB269" s="28">
        <v>0.43657758276824887</v>
      </c>
      <c r="GC269" s="28">
        <v>0.31847726837580376</v>
      </c>
      <c r="GD269" s="28">
        <v>2.6914375645502386</v>
      </c>
      <c r="GE269" s="28">
        <v>2.6914375645502386</v>
      </c>
      <c r="GF269" s="28">
        <v>0.43657758276824887</v>
      </c>
      <c r="GG269" s="28">
        <v>0.31847726837580376</v>
      </c>
      <c r="GH269" s="28">
        <v>2.6914375645502386</v>
      </c>
      <c r="GI269" s="28">
        <v>2.6914375645502386</v>
      </c>
      <c r="GJ269" s="28">
        <v>0.43657758276824887</v>
      </c>
      <c r="GK269" s="28">
        <v>0.31847726837580376</v>
      </c>
      <c r="GL269" s="28">
        <v>2.6914375645502386</v>
      </c>
      <c r="GM269" s="28">
        <v>2.6914375645502386</v>
      </c>
      <c r="GN269" s="28">
        <v>0.43657758276824887</v>
      </c>
      <c r="GO269" s="28">
        <v>0.31847726837580376</v>
      </c>
      <c r="GP269" s="28">
        <v>2.6914375645502386</v>
      </c>
      <c r="GQ269" s="28">
        <v>2.6914375645502386</v>
      </c>
      <c r="GR269" s="28">
        <v>0.43657758276824887</v>
      </c>
      <c r="GS269" s="28">
        <v>0.31847726837580376</v>
      </c>
      <c r="GT269" s="28">
        <v>2.6914375645502386</v>
      </c>
      <c r="GU269" s="28">
        <v>2.6914375645502386</v>
      </c>
      <c r="GV269" s="28">
        <v>0.43657758276824887</v>
      </c>
      <c r="GW269" s="28">
        <v>0.31847726837580376</v>
      </c>
      <c r="GX269" s="28">
        <v>2.6914375645502386</v>
      </c>
      <c r="GY269" s="28">
        <v>2.6914375645502386</v>
      </c>
      <c r="GZ269" s="28">
        <v>0.43657758276824887</v>
      </c>
      <c r="HA269" s="28">
        <v>0.31847726837580376</v>
      </c>
      <c r="HB269" s="28">
        <v>2.6914375645502386</v>
      </c>
      <c r="HC269" s="28">
        <v>2.6914375645502386</v>
      </c>
      <c r="HD269" s="28">
        <v>0.43657758276824887</v>
      </c>
      <c r="HE269" s="28">
        <v>0.31847726837580376</v>
      </c>
      <c r="HF269" s="28">
        <v>2.6914375645502386</v>
      </c>
      <c r="HG269" s="28">
        <v>2.6914375645502386</v>
      </c>
      <c r="HH269" s="28">
        <v>0.43657758276824887</v>
      </c>
      <c r="HI269" s="28">
        <v>0.31847726837580376</v>
      </c>
      <c r="HJ269" s="28">
        <v>2.6914375645502386</v>
      </c>
      <c r="HK269" s="28">
        <v>17.855673188221814</v>
      </c>
      <c r="HL269" s="28">
        <v>2.8963654003678827</v>
      </c>
      <c r="HM269" s="28">
        <v>2.1128582349062381</v>
      </c>
      <c r="HN269" s="28">
        <v>17.855673188221814</v>
      </c>
      <c r="HO269" s="28">
        <v>30.557560012684213</v>
      </c>
      <c r="HP269" s="28">
        <v>19.21362964826416</v>
      </c>
      <c r="HQ269" s="28">
        <v>14.016075326551444</v>
      </c>
      <c r="HR269" s="28">
        <v>15.602786989530678</v>
      </c>
      <c r="HS269" s="28">
        <v>30.507452534684212</v>
      </c>
      <c r="HT269" s="28">
        <v>25.744931807245095</v>
      </c>
      <c r="HU269" s="28">
        <v>18.780569319440254</v>
      </c>
      <c r="HV269" s="28">
        <v>13.035062599962629</v>
      </c>
      <c r="HW269" s="29">
        <v>2.6914375645502386</v>
      </c>
      <c r="HX269" s="29">
        <v>0.43657758276824887</v>
      </c>
      <c r="HY269" s="29">
        <v>0.31847726837580376</v>
      </c>
      <c r="HZ269" s="29">
        <v>2.6914375645502386</v>
      </c>
      <c r="IA269" s="29">
        <v>2.6914375645502386</v>
      </c>
      <c r="IB269" s="29">
        <v>0.43657758276824887</v>
      </c>
      <c r="IC269" s="29">
        <v>0.31847726837580376</v>
      </c>
      <c r="ID269" s="29">
        <v>2.6914375645502386</v>
      </c>
      <c r="IE269" s="29">
        <v>2.6914375645502386</v>
      </c>
      <c r="IF269" s="29">
        <v>0.43657758276824887</v>
      </c>
      <c r="IG269" s="29">
        <v>0.31847726837580376</v>
      </c>
      <c r="IH269" s="29">
        <v>2.6914375645502386</v>
      </c>
      <c r="II269" s="29">
        <v>2.6914375645502386</v>
      </c>
      <c r="IJ269" s="29">
        <v>0.43657758276824887</v>
      </c>
      <c r="IK269" s="29">
        <v>0.31847726837580376</v>
      </c>
      <c r="IL269" s="29">
        <v>2.6914375645502386</v>
      </c>
      <c r="IM269" s="29">
        <v>2.6914375645502386</v>
      </c>
      <c r="IN269" s="29">
        <v>0.43657758276824887</v>
      </c>
      <c r="IO269" s="29">
        <v>0.31847726837580376</v>
      </c>
      <c r="IP269" s="29">
        <v>2.6914375645502386</v>
      </c>
      <c r="IQ269" s="29">
        <v>2.6914375645502386</v>
      </c>
      <c r="IR269" s="29">
        <v>0.43657758276824887</v>
      </c>
      <c r="IS269" s="29">
        <v>0.31847726837580376</v>
      </c>
      <c r="IT269" s="29">
        <v>2.6914375645502386</v>
      </c>
      <c r="IU269" s="29">
        <v>2.6914375645502386</v>
      </c>
      <c r="IV269" s="29">
        <v>0.43657758276824887</v>
      </c>
      <c r="IW269" s="29">
        <v>0.31847726837580376</v>
      </c>
      <c r="IX269" s="29">
        <v>2.6914375645502386</v>
      </c>
      <c r="IY269" s="29">
        <v>2.6914375645502386</v>
      </c>
      <c r="IZ269" s="29">
        <v>0.43657758276824887</v>
      </c>
      <c r="JA269" s="29">
        <v>0.31847726837580376</v>
      </c>
      <c r="JB269" s="29">
        <v>2.6914375645502386</v>
      </c>
      <c r="JC269" s="29">
        <v>2.6914375645502386</v>
      </c>
      <c r="JD269" s="29">
        <v>0.43657758276824887</v>
      </c>
      <c r="JE269" s="29">
        <v>0.31847726837580376</v>
      </c>
      <c r="JF269" s="29">
        <v>2.6914375645502386</v>
      </c>
      <c r="JG269" s="29">
        <v>2.6914375645502386</v>
      </c>
      <c r="JH269" s="29">
        <v>0.43657758276824887</v>
      </c>
      <c r="JI269" s="29">
        <v>0.31847726837580376</v>
      </c>
      <c r="JJ269" s="29">
        <v>2.6914375645502386</v>
      </c>
      <c r="JK269" s="29">
        <v>2.6914375645502386</v>
      </c>
      <c r="JL269" s="29">
        <v>0.43657758276824887</v>
      </c>
      <c r="JM269" s="29">
        <v>0.31847726837580376</v>
      </c>
      <c r="JN269" s="29">
        <v>2.6914375645502386</v>
      </c>
      <c r="JO269" s="29">
        <v>27.546564301476103</v>
      </c>
      <c r="JP269" s="29">
        <v>4.4683230310483735</v>
      </c>
      <c r="JQ269" s="29">
        <v>3.2595794408994854</v>
      </c>
      <c r="JR269" s="29">
        <v>15.352261062542919</v>
      </c>
      <c r="JS269" s="29">
        <v>30.769378139684214</v>
      </c>
      <c r="JT269" s="29">
        <v>26.73048881768349</v>
      </c>
      <c r="JU269" s="29">
        <v>19.49951943713253</v>
      </c>
      <c r="JV269" s="29">
        <v>12.971399180073163</v>
      </c>
      <c r="JW269" s="29">
        <v>30.479065599684212</v>
      </c>
      <c r="JX269" s="29">
        <v>30.479065599684212</v>
      </c>
      <c r="JY269" s="29">
        <v>23.719293872974745</v>
      </c>
      <c r="JZ269" s="29">
        <v>12.973047532793043</v>
      </c>
    </row>
    <row r="270" spans="1:286" ht="15" thickBot="1" x14ac:dyDescent="0.35">
      <c r="A270" s="2"/>
      <c r="B270" s="74" t="s">
        <v>756</v>
      </c>
      <c r="C270" s="74" t="s">
        <v>518</v>
      </c>
      <c r="D270" s="74" t="s">
        <v>875</v>
      </c>
      <c r="E270" s="87">
        <v>332562</v>
      </c>
      <c r="F270" s="84">
        <v>434929</v>
      </c>
      <c r="G270" s="22">
        <v>30.622806324999999</v>
      </c>
      <c r="H270" s="22">
        <v>12.052500193109273</v>
      </c>
      <c r="I270" s="22">
        <v>8.7921310898774987</v>
      </c>
      <c r="J270" s="22">
        <v>16.205358438434281</v>
      </c>
      <c r="K270" s="22">
        <v>30.564273944</v>
      </c>
      <c r="L270" s="22">
        <v>12.049214359042706</v>
      </c>
      <c r="M270" s="22">
        <v>8.7897341196729801</v>
      </c>
      <c r="N270" s="22">
        <v>16.432311952125886</v>
      </c>
      <c r="O270" s="22">
        <v>30.603644724999999</v>
      </c>
      <c r="P270" s="22">
        <v>12.045029852111583</v>
      </c>
      <c r="Q270" s="22">
        <v>8.7866815801255456</v>
      </c>
      <c r="R270" s="22">
        <v>16.322813698469957</v>
      </c>
      <c r="S270" s="22">
        <v>30.6474993</v>
      </c>
      <c r="T270" s="22">
        <v>12.032372244234189</v>
      </c>
      <c r="U270" s="22">
        <v>8.7774480314045977</v>
      </c>
      <c r="V270" s="22">
        <v>16.199844047217226</v>
      </c>
      <c r="W270" s="22">
        <v>30.703103407</v>
      </c>
      <c r="X270" s="22">
        <v>12.017883324069889</v>
      </c>
      <c r="Y270" s="22">
        <v>8.7668785658668043</v>
      </c>
      <c r="Z270" s="22">
        <v>16.089466133432119</v>
      </c>
      <c r="AA270" s="22">
        <v>30.776053946000001</v>
      </c>
      <c r="AB270" s="22">
        <v>12.001523441472497</v>
      </c>
      <c r="AC270" s="22">
        <v>8.7549442592825564</v>
      </c>
      <c r="AD270" s="22">
        <v>15.934583130238577</v>
      </c>
      <c r="AE270" s="22">
        <v>30.860003591000002</v>
      </c>
      <c r="AF270" s="22">
        <v>11.983003245216931</v>
      </c>
      <c r="AG270" s="22">
        <v>8.7414340339616494</v>
      </c>
      <c r="AH270" s="22">
        <v>15.724882917183647</v>
      </c>
      <c r="AI270" s="22">
        <v>30.965198315999999</v>
      </c>
      <c r="AJ270" s="22">
        <v>11.96229469719095</v>
      </c>
      <c r="AK270" s="22">
        <v>8.7263274364915624</v>
      </c>
      <c r="AL270" s="22">
        <v>15.530538516579126</v>
      </c>
      <c r="AM270" s="22">
        <v>31.084345038999999</v>
      </c>
      <c r="AN270" s="22">
        <v>11.940043107119362</v>
      </c>
      <c r="AO270" s="22">
        <v>8.7100952113322148</v>
      </c>
      <c r="AP270" s="22">
        <v>15.348721670292745</v>
      </c>
      <c r="AQ270" s="22">
        <v>31.223097071000002</v>
      </c>
      <c r="AR270" s="22">
        <v>11.454402140716756</v>
      </c>
      <c r="AS270" s="22">
        <v>8.3558268876803581</v>
      </c>
      <c r="AT270" s="22">
        <v>15.082286955326882</v>
      </c>
      <c r="AU270" s="22">
        <v>31.940055672</v>
      </c>
      <c r="AV270" s="22">
        <v>11.307936861065794</v>
      </c>
      <c r="AW270" s="22">
        <v>8.2489825053385886</v>
      </c>
      <c r="AX270" s="22">
        <v>13.837082267109597</v>
      </c>
      <c r="AY270" s="22">
        <v>32.574122443</v>
      </c>
      <c r="AZ270" s="22">
        <v>11.053891230580744</v>
      </c>
      <c r="BA270" s="22">
        <v>8.0636597548513365</v>
      </c>
      <c r="BB270" s="22">
        <v>12.543718162207385</v>
      </c>
      <c r="BC270" s="22">
        <v>32.911477175999998</v>
      </c>
      <c r="BD270" s="22">
        <v>10.972147592873032</v>
      </c>
      <c r="BE270" s="22">
        <v>8.0040289092197767</v>
      </c>
      <c r="BF270" s="22">
        <v>12.056773553267009</v>
      </c>
      <c r="BG270" s="22">
        <v>33.086449690000002</v>
      </c>
      <c r="BH270" s="22">
        <v>10.919633631665128</v>
      </c>
      <c r="BI270" s="22">
        <v>7.9657207056445039</v>
      </c>
      <c r="BJ270" s="22">
        <v>12.035552828116874</v>
      </c>
      <c r="BK270" s="25">
        <v>30.642468693000001</v>
      </c>
      <c r="BL270" s="25">
        <v>12.053597198915901</v>
      </c>
      <c r="BM270" s="25">
        <v>8.7929313403403651</v>
      </c>
      <c r="BN270" s="25">
        <v>16.153478832773818</v>
      </c>
      <c r="BO270" s="25">
        <v>30.597986896999998</v>
      </c>
      <c r="BP270" s="25">
        <v>12.051926943049367</v>
      </c>
      <c r="BQ270" s="25">
        <v>8.7917129119398751</v>
      </c>
      <c r="BR270" s="25">
        <v>16.3550883513367</v>
      </c>
      <c r="BS270" s="25">
        <v>30.620744273</v>
      </c>
      <c r="BT270" s="25">
        <v>12.049977221338914</v>
      </c>
      <c r="BU270" s="25">
        <v>8.79029061709711</v>
      </c>
      <c r="BV270" s="25">
        <v>16.303175588793838</v>
      </c>
      <c r="BW270" s="25">
        <v>30.643585546000001</v>
      </c>
      <c r="BX270" s="25">
        <v>12.045701272712304</v>
      </c>
      <c r="BY270" s="25">
        <v>8.7871713721059148</v>
      </c>
      <c r="BZ270" s="25">
        <v>16.240213491252373</v>
      </c>
      <c r="CA270" s="25">
        <v>30.673909783999999</v>
      </c>
      <c r="CB270" s="25">
        <v>12.041059127239373</v>
      </c>
      <c r="CC270" s="25">
        <v>8.7837849916137056</v>
      </c>
      <c r="CD270" s="25">
        <v>16.185352083442751</v>
      </c>
      <c r="CE270" s="25">
        <v>30.714051003000002</v>
      </c>
      <c r="CF270" s="25">
        <v>12.03602348282039</v>
      </c>
      <c r="CG270" s="25">
        <v>8.7801115591188434</v>
      </c>
      <c r="CH270" s="25">
        <v>16.091337536037823</v>
      </c>
      <c r="CI270" s="25">
        <v>30.76134308</v>
      </c>
      <c r="CJ270" s="25">
        <v>12.030689789564695</v>
      </c>
      <c r="CK270" s="25">
        <v>8.7762207041471854</v>
      </c>
      <c r="CL270" s="25">
        <v>15.93460910352653</v>
      </c>
      <c r="CM270" s="25">
        <v>30.818541859</v>
      </c>
      <c r="CN270" s="25">
        <v>12.024967956034416</v>
      </c>
      <c r="CO270" s="25">
        <v>8.7720467062491032</v>
      </c>
      <c r="CP270" s="25">
        <v>15.792231333778728</v>
      </c>
      <c r="CQ270" s="25">
        <v>30.884322908000001</v>
      </c>
      <c r="CR270" s="25">
        <v>12.019053749688062</v>
      </c>
      <c r="CS270" s="25">
        <v>8.7677323750600067</v>
      </c>
      <c r="CT270" s="25">
        <v>15.654346864498182</v>
      </c>
      <c r="CU270" s="25">
        <v>30.961458585999999</v>
      </c>
      <c r="CV270" s="25">
        <v>11.685085967817816</v>
      </c>
      <c r="CW270" s="25">
        <v>8.5241075278538165</v>
      </c>
      <c r="CX270" s="25">
        <v>15.43630348928385</v>
      </c>
      <c r="CY270" s="25">
        <v>31.172906328</v>
      </c>
      <c r="CZ270" s="25">
        <v>11.662510204927159</v>
      </c>
      <c r="DA270" s="25">
        <v>8.5076388231362561</v>
      </c>
      <c r="DB270" s="25">
        <v>14.673156491467536</v>
      </c>
      <c r="DC270" s="25">
        <v>31.391150243999999</v>
      </c>
      <c r="DD270" s="25">
        <v>11.564422138472242</v>
      </c>
      <c r="DE270" s="25">
        <v>8.4360849442890036</v>
      </c>
      <c r="DF270" s="25">
        <v>13.661125926727969</v>
      </c>
      <c r="DG270" s="25">
        <v>31.631038017000002</v>
      </c>
      <c r="DH270" s="25">
        <v>11.55896515659121</v>
      </c>
      <c r="DI270" s="25">
        <v>8.4321041519816493</v>
      </c>
      <c r="DJ270" s="25">
        <v>12.684181034521643</v>
      </c>
      <c r="DK270" s="25">
        <v>31.751545097000001</v>
      </c>
      <c r="DL270" s="25">
        <v>11.539926301232397</v>
      </c>
      <c r="DM270" s="25">
        <v>8.4182155720659555</v>
      </c>
      <c r="DN270" s="25">
        <v>12.476891119915766</v>
      </c>
      <c r="DO270" s="27">
        <v>30.622426749999999</v>
      </c>
      <c r="DP270" s="27">
        <v>12.052720750517636</v>
      </c>
      <c r="DQ270" s="27">
        <v>8.7922919834361881</v>
      </c>
      <c r="DR270" s="27">
        <v>16.206626580434229</v>
      </c>
      <c r="DS270" s="27">
        <v>30.559125791</v>
      </c>
      <c r="DT270" s="27">
        <v>12.050159835850838</v>
      </c>
      <c r="DU270" s="27">
        <v>8.7904238318411085</v>
      </c>
      <c r="DV270" s="27">
        <v>16.45758925737416</v>
      </c>
      <c r="DW270" s="27">
        <v>30.590660353000001</v>
      </c>
      <c r="DX270" s="27">
        <v>12.047278194584351</v>
      </c>
      <c r="DY270" s="27">
        <v>8.7883217146568704</v>
      </c>
      <c r="DZ270" s="27">
        <v>16.379099490842869</v>
      </c>
      <c r="EA270" s="27">
        <v>30.625826389</v>
      </c>
      <c r="EB270" s="27">
        <v>12.036656952333162</v>
      </c>
      <c r="EC270" s="27">
        <v>8.7805736663089267</v>
      </c>
      <c r="ED270" s="27">
        <v>16.285591293833072</v>
      </c>
      <c r="EE270" s="27">
        <v>30.670740411000001</v>
      </c>
      <c r="EF270" s="27">
        <v>12.025340109591951</v>
      </c>
      <c r="EG270" s="27">
        <v>8.7723181870880147</v>
      </c>
      <c r="EH270" s="27">
        <v>16.207202190565226</v>
      </c>
      <c r="EI270" s="27">
        <v>30.727657384</v>
      </c>
      <c r="EJ270" s="27">
        <v>12.013395552636648</v>
      </c>
      <c r="EK270" s="27">
        <v>8.7636047990872772</v>
      </c>
      <c r="EL270" s="27">
        <v>16.096506613473089</v>
      </c>
      <c r="EM270" s="27">
        <v>30.791614951</v>
      </c>
      <c r="EN270" s="27">
        <v>12.000822285161989</v>
      </c>
      <c r="EO270" s="27">
        <v>8.7544327755158946</v>
      </c>
      <c r="EP270" s="27">
        <v>15.934340033834836</v>
      </c>
      <c r="EQ270" s="27">
        <v>30.869594087999999</v>
      </c>
      <c r="ER270" s="27">
        <v>11.987660482261914</v>
      </c>
      <c r="ES270" s="27">
        <v>8.7448314235455573</v>
      </c>
      <c r="ET270" s="27">
        <v>15.798435185965676</v>
      </c>
      <c r="EU270" s="27">
        <v>30.958692276000001</v>
      </c>
      <c r="EV270" s="27">
        <v>11.974076543197915</v>
      </c>
      <c r="EW270" s="27">
        <v>8.7349221291208323</v>
      </c>
      <c r="EX270" s="27">
        <v>15.674040410272001</v>
      </c>
      <c r="EY270" s="27">
        <v>31.064294037</v>
      </c>
      <c r="EZ270" s="27">
        <v>11.654036850343305</v>
      </c>
      <c r="FA270" s="27">
        <v>8.5014576289376578</v>
      </c>
      <c r="FB270" s="27">
        <v>15.466467187172499</v>
      </c>
      <c r="FC270" s="27">
        <v>31.592837608</v>
      </c>
      <c r="FD270" s="27">
        <v>11.57114816643144</v>
      </c>
      <c r="FE270" s="27">
        <v>8.44099148804208</v>
      </c>
      <c r="FF270" s="27">
        <v>14.485399692818572</v>
      </c>
      <c r="FG270" s="27">
        <v>32.151691403999997</v>
      </c>
      <c r="FH270" s="27">
        <v>11.443850508242159</v>
      </c>
      <c r="FI270" s="27">
        <v>8.348129618695296</v>
      </c>
      <c r="FJ270" s="27">
        <v>13.626113370007952</v>
      </c>
      <c r="FK270" s="27">
        <v>32.476777358999996</v>
      </c>
      <c r="FL270" s="27">
        <v>11.404003236686773</v>
      </c>
      <c r="FM270" s="27">
        <v>8.3190615888694843</v>
      </c>
      <c r="FN270" s="27">
        <v>13.461322813201427</v>
      </c>
      <c r="FO270" s="27">
        <v>32.640327392000003</v>
      </c>
      <c r="FP270" s="27">
        <v>11.415289107943581</v>
      </c>
      <c r="FQ270" s="27">
        <v>8.3272944748237254</v>
      </c>
      <c r="FR270" s="27">
        <v>13.74328189726487</v>
      </c>
      <c r="FS270" s="28">
        <v>30.622592920999999</v>
      </c>
      <c r="FT270" s="28">
        <v>12.052500185016449</v>
      </c>
      <c r="FU270" s="28">
        <v>8.7921310839738975</v>
      </c>
      <c r="FV270" s="28">
        <v>16.20629476928633</v>
      </c>
      <c r="FW270" s="28">
        <v>30.561513171000001</v>
      </c>
      <c r="FX270" s="28">
        <v>12.049214324697564</v>
      </c>
      <c r="FY270" s="28">
        <v>8.7897340946186784</v>
      </c>
      <c r="FZ270" s="28">
        <v>16.454539042849269</v>
      </c>
      <c r="GA270" s="28">
        <v>30.605724876</v>
      </c>
      <c r="GB270" s="28">
        <v>12.045029780263121</v>
      </c>
      <c r="GC270" s="28">
        <v>8.7866815277130943</v>
      </c>
      <c r="GD270" s="28">
        <v>16.374899654259046</v>
      </c>
      <c r="GE270" s="28">
        <v>30.663948607000002</v>
      </c>
      <c r="GF270" s="28">
        <v>12.031884250250142</v>
      </c>
      <c r="GG270" s="28">
        <v>8.7770920465873328</v>
      </c>
      <c r="GH270" s="28">
        <v>16.2914836765922</v>
      </c>
      <c r="GI270" s="28">
        <v>30.745662351</v>
      </c>
      <c r="GJ270" s="28">
        <v>12.016901471372378</v>
      </c>
      <c r="GK270" s="28">
        <v>8.7661623179938211</v>
      </c>
      <c r="GL270" s="28">
        <v>16.230068562346251</v>
      </c>
      <c r="GM270" s="28">
        <v>30.860315897</v>
      </c>
      <c r="GN270" s="28">
        <v>12.000046314074417</v>
      </c>
      <c r="GO270" s="28">
        <v>8.7538667154109717</v>
      </c>
      <c r="GP270" s="28">
        <v>16.151206189519243</v>
      </c>
      <c r="GQ270" s="28">
        <v>31.001007558000001</v>
      </c>
      <c r="GR270" s="28">
        <v>11.981026740018411</v>
      </c>
      <c r="GS270" s="28">
        <v>8.7399922009372322</v>
      </c>
      <c r="GT270" s="28">
        <v>16.021589073007203</v>
      </c>
      <c r="GU270" s="28">
        <v>31.188879802999999</v>
      </c>
      <c r="GV270" s="28">
        <v>11.959818681548683</v>
      </c>
      <c r="GW270" s="28">
        <v>8.7245212175528675</v>
      </c>
      <c r="GX270" s="28">
        <v>15.895390851144949</v>
      </c>
      <c r="GY270" s="28">
        <v>31.410915384999999</v>
      </c>
      <c r="GZ270" s="28">
        <v>11.937066234072065</v>
      </c>
      <c r="HA270" s="28">
        <v>8.7079236238897426</v>
      </c>
      <c r="HB270" s="28">
        <v>15.802187416698272</v>
      </c>
      <c r="HC270" s="28">
        <v>31.658889021</v>
      </c>
      <c r="HD270" s="28">
        <v>11.853799678349716</v>
      </c>
      <c r="HE270" s="28">
        <v>8.6471818307693376</v>
      </c>
      <c r="HF270" s="28">
        <v>15.656034560007804</v>
      </c>
      <c r="HG270" s="28">
        <v>32.053201821999998</v>
      </c>
      <c r="HH270" s="28">
        <v>11.70486975161494</v>
      </c>
      <c r="HI270" s="28">
        <v>8.538539522693986</v>
      </c>
      <c r="HJ270" s="28">
        <v>14.878103710165938</v>
      </c>
      <c r="HK270" s="28">
        <v>32.94777543</v>
      </c>
      <c r="HL270" s="28">
        <v>10.745494975293589</v>
      </c>
      <c r="HM270" s="28">
        <v>7.8386889802678024</v>
      </c>
      <c r="HN270" s="28">
        <v>10.113549791657217</v>
      </c>
      <c r="HO270" s="28">
        <v>33.225078355000001</v>
      </c>
      <c r="HP270" s="28">
        <v>10.662876129489291</v>
      </c>
      <c r="HQ270" s="28">
        <v>7.7784196825148708</v>
      </c>
      <c r="HR270" s="28">
        <v>5.5609197178253957</v>
      </c>
      <c r="HS270" s="28">
        <v>32.908985055999999</v>
      </c>
      <c r="HT270" s="28">
        <v>9.4856157895548687</v>
      </c>
      <c r="HU270" s="28">
        <v>6.919624654945828</v>
      </c>
      <c r="HV270" s="28">
        <v>2.0718444834757364</v>
      </c>
      <c r="HW270" s="29">
        <v>30.608747799</v>
      </c>
      <c r="HX270" s="29">
        <v>12.052887058389475</v>
      </c>
      <c r="HY270" s="29">
        <v>8.7924133027132729</v>
      </c>
      <c r="HZ270" s="29">
        <v>16.251096222959198</v>
      </c>
      <c r="IA270" s="29">
        <v>30.534011447000001</v>
      </c>
      <c r="IB270" s="29">
        <v>12.050513788416483</v>
      </c>
      <c r="IC270" s="29">
        <v>8.7906820353098389</v>
      </c>
      <c r="ID270" s="29">
        <v>16.544035725702486</v>
      </c>
      <c r="IE270" s="29">
        <v>30.564328694</v>
      </c>
      <c r="IF270" s="29">
        <v>12.047516652326431</v>
      </c>
      <c r="IG270" s="29">
        <v>8.788495666259788</v>
      </c>
      <c r="IH270" s="29">
        <v>16.507969540740291</v>
      </c>
      <c r="II270" s="29">
        <v>30.610862683000001</v>
      </c>
      <c r="IJ270" s="29">
        <v>12.02930703032496</v>
      </c>
      <c r="IK270" s="29">
        <v>8.775212000533271</v>
      </c>
      <c r="IL270" s="29">
        <v>16.457086504620307</v>
      </c>
      <c r="IM270" s="29">
        <v>30.680706381</v>
      </c>
      <c r="IN270" s="29">
        <v>12.009452352712842</v>
      </c>
      <c r="IO270" s="29">
        <v>8.7607282896420813</v>
      </c>
      <c r="IP270" s="29">
        <v>16.423087537565664</v>
      </c>
      <c r="IQ270" s="29">
        <v>30.786272175000001</v>
      </c>
      <c r="IR270" s="29">
        <v>11.987766586452022</v>
      </c>
      <c r="IS270" s="29">
        <v>8.7449088250750044</v>
      </c>
      <c r="IT270" s="29">
        <v>16.34287976322932</v>
      </c>
      <c r="IU270" s="29">
        <v>30.917867765</v>
      </c>
      <c r="IV270" s="29">
        <v>11.964516416452994</v>
      </c>
      <c r="IW270" s="29">
        <v>8.7279481497613265</v>
      </c>
      <c r="IX270" s="29">
        <v>16.221433942296677</v>
      </c>
      <c r="IY270" s="29">
        <v>31.097972932000001</v>
      </c>
      <c r="IZ270" s="29">
        <v>11.940000844038067</v>
      </c>
      <c r="JA270" s="29">
        <v>8.7100643810028195</v>
      </c>
      <c r="JB270" s="29">
        <v>16.126999757709104</v>
      </c>
      <c r="JC270" s="29">
        <v>31.285679759000001</v>
      </c>
      <c r="JD270" s="29">
        <v>11.914323789717301</v>
      </c>
      <c r="JE270" s="29">
        <v>8.69133332736474</v>
      </c>
      <c r="JF270" s="29">
        <v>16.058295763060293</v>
      </c>
      <c r="JG270" s="29">
        <v>31.402579377999999</v>
      </c>
      <c r="JH270" s="29">
        <v>11.838388628931181</v>
      </c>
      <c r="JI270" s="29">
        <v>8.6359396847789309</v>
      </c>
      <c r="JJ270" s="29">
        <v>15.716008140169025</v>
      </c>
      <c r="JK270" s="29">
        <v>32.555075228</v>
      </c>
      <c r="JL270" s="29">
        <v>11.688110482190133</v>
      </c>
      <c r="JM270" s="29">
        <v>8.5263138689796047</v>
      </c>
      <c r="JN270" s="29">
        <v>10.634308447770955</v>
      </c>
      <c r="JO270" s="29">
        <v>33.033961654000002</v>
      </c>
      <c r="JP270" s="29">
        <v>10.099331929396701</v>
      </c>
      <c r="JQ270" s="29">
        <v>7.3673220344943413</v>
      </c>
      <c r="JR270" s="29">
        <v>6.0273650196884496</v>
      </c>
      <c r="JS270" s="29">
        <v>32.965905231999997</v>
      </c>
      <c r="JT270" s="29">
        <v>10.107174640244423</v>
      </c>
      <c r="JU270" s="29">
        <v>7.3730431828675727</v>
      </c>
      <c r="JV270" s="29">
        <v>2.1072050722394167</v>
      </c>
      <c r="JW270" s="29">
        <v>32.454647195</v>
      </c>
      <c r="JX270" s="29">
        <v>9.4818343515620622</v>
      </c>
      <c r="JY270" s="29">
        <v>6.9168661485771645</v>
      </c>
      <c r="JZ270" s="29">
        <v>2.3760567386389617</v>
      </c>
    </row>
    <row r="271" spans="1:286" ht="15" thickBot="1" x14ac:dyDescent="0.35">
      <c r="A271" s="2"/>
      <c r="B271" s="74" t="s">
        <v>757</v>
      </c>
      <c r="C271" s="74" t="s">
        <v>571</v>
      </c>
      <c r="D271" s="74" t="s">
        <v>880</v>
      </c>
      <c r="E271" s="87">
        <v>381392</v>
      </c>
      <c r="F271" s="84">
        <v>404001</v>
      </c>
      <c r="G271" s="22">
        <v>31.72526959</v>
      </c>
      <c r="H271" s="22">
        <v>8.0310830625603202</v>
      </c>
      <c r="I271" s="22">
        <v>5.8585632813426507</v>
      </c>
      <c r="J271" s="22">
        <v>12.311603290220097</v>
      </c>
      <c r="K271" s="22">
        <v>31.691331777999999</v>
      </c>
      <c r="L271" s="22">
        <v>8.0246514470155894</v>
      </c>
      <c r="M271" s="22">
        <v>5.8538715073469705</v>
      </c>
      <c r="N271" s="22">
        <v>12.389656777011716</v>
      </c>
      <c r="O271" s="22">
        <v>31.758438542</v>
      </c>
      <c r="P271" s="22">
        <v>8.0163364985288279</v>
      </c>
      <c r="Q271" s="22">
        <v>5.8478058681907905</v>
      </c>
      <c r="R271" s="22">
        <v>12.041314603355614</v>
      </c>
      <c r="S271" s="22">
        <v>31.838397444000002</v>
      </c>
      <c r="T271" s="22">
        <v>7.9914361252926707</v>
      </c>
      <c r="U271" s="22">
        <v>5.8296413925905872</v>
      </c>
      <c r="V271" s="22">
        <v>11.745131355720288</v>
      </c>
      <c r="W271" s="22">
        <v>31.942149647000001</v>
      </c>
      <c r="X271" s="22">
        <v>7.9627782186251723</v>
      </c>
      <c r="Y271" s="22">
        <v>5.8087358486665002</v>
      </c>
      <c r="Z271" s="22">
        <v>11.467320935339508</v>
      </c>
      <c r="AA271" s="22">
        <v>32.081925300999998</v>
      </c>
      <c r="AB271" s="22">
        <v>7.9303793074229407</v>
      </c>
      <c r="AC271" s="22">
        <v>5.7851012940184789</v>
      </c>
      <c r="AD271" s="22">
        <v>11.134263056833454</v>
      </c>
      <c r="AE271" s="22">
        <v>32.239444771999999</v>
      </c>
      <c r="AF271" s="22">
        <v>7.8935557802171861</v>
      </c>
      <c r="AG271" s="22">
        <v>5.7582390435976283</v>
      </c>
      <c r="AH271" s="22">
        <v>10.771192752454514</v>
      </c>
      <c r="AI271" s="22">
        <v>32.433532696</v>
      </c>
      <c r="AJ271" s="22">
        <v>7.8524096205703016</v>
      </c>
      <c r="AK271" s="22">
        <v>5.7282234929928437</v>
      </c>
      <c r="AL271" s="22">
        <v>10.44926368386826</v>
      </c>
      <c r="AM271" s="22">
        <v>32.656389351999998</v>
      </c>
      <c r="AN271" s="22">
        <v>7.8081574376996743</v>
      </c>
      <c r="AO271" s="22">
        <v>5.6959421416899643</v>
      </c>
      <c r="AP271" s="22">
        <v>10.061538564225685</v>
      </c>
      <c r="AQ271" s="22">
        <v>32.921012724999997</v>
      </c>
      <c r="AR271" s="22">
        <v>7.4179937469220665</v>
      </c>
      <c r="AS271" s="22">
        <v>5.4113231613236836</v>
      </c>
      <c r="AT271" s="22">
        <v>9.5540673492249191</v>
      </c>
      <c r="AU271" s="22">
        <v>34.361223299999999</v>
      </c>
      <c r="AV271" s="22">
        <v>7.1290809717348278</v>
      </c>
      <c r="AW271" s="22">
        <v>5.2005653142141872</v>
      </c>
      <c r="AX271" s="22">
        <v>7.2935774053986577</v>
      </c>
      <c r="AY271" s="22">
        <v>35.651161533</v>
      </c>
      <c r="AZ271" s="22">
        <v>6.3128119921523007</v>
      </c>
      <c r="BA271" s="22">
        <v>4.6051084581177859</v>
      </c>
      <c r="BB271" s="22">
        <v>5.3155234761801893</v>
      </c>
      <c r="BC271" s="22">
        <v>36.266148096999999</v>
      </c>
      <c r="BD271" s="22">
        <v>6.1434656676736124</v>
      </c>
      <c r="BE271" s="22">
        <v>4.4815726721356528</v>
      </c>
      <c r="BF271" s="22">
        <v>4.4508549808807487</v>
      </c>
      <c r="BG271" s="22">
        <v>35.162477676393799</v>
      </c>
      <c r="BH271" s="22">
        <v>5.7036989117998811</v>
      </c>
      <c r="BI271" s="22">
        <v>4.1607689463806787</v>
      </c>
      <c r="BJ271" s="22">
        <v>4.2464844344202923</v>
      </c>
      <c r="BK271" s="25">
        <v>31.740080197000001</v>
      </c>
      <c r="BL271" s="25">
        <v>8.033417033990613</v>
      </c>
      <c r="BM271" s="25">
        <v>5.8602658810063204</v>
      </c>
      <c r="BN271" s="25">
        <v>12.24144996783477</v>
      </c>
      <c r="BO271" s="25">
        <v>31.714313907000001</v>
      </c>
      <c r="BP271" s="25">
        <v>8.0305462582249181</v>
      </c>
      <c r="BQ271" s="25">
        <v>5.8581716900536369</v>
      </c>
      <c r="BR271" s="25">
        <v>12.32944418142867</v>
      </c>
      <c r="BS271" s="25">
        <v>31.752702423999999</v>
      </c>
      <c r="BT271" s="25">
        <v>8.0272300446942406</v>
      </c>
      <c r="BU271" s="25">
        <v>5.8557525584530072</v>
      </c>
      <c r="BV271" s="25">
        <v>12.087814378643063</v>
      </c>
      <c r="BW271" s="25">
        <v>31.793003245000001</v>
      </c>
      <c r="BX271" s="25">
        <v>8.0194055113070544</v>
      </c>
      <c r="BY271" s="25">
        <v>5.8500446702841602</v>
      </c>
      <c r="BZ271" s="25">
        <v>11.872973676103467</v>
      </c>
      <c r="CA271" s="25">
        <v>31.846905323999998</v>
      </c>
      <c r="CB271" s="25">
        <v>8.0108749390721243</v>
      </c>
      <c r="CC271" s="25">
        <v>5.8438217366057152</v>
      </c>
      <c r="CD271" s="25">
        <v>11.657691331101644</v>
      </c>
      <c r="CE271" s="25">
        <v>31.922345757000002</v>
      </c>
      <c r="CF271" s="25">
        <v>8.0016600270145073</v>
      </c>
      <c r="CG271" s="25">
        <v>5.8370995865543431</v>
      </c>
      <c r="CH271" s="25">
        <v>11.356327524658717</v>
      </c>
      <c r="CI271" s="25">
        <v>32.004440473999999</v>
      </c>
      <c r="CJ271" s="25">
        <v>7.9918165054596288</v>
      </c>
      <c r="CK271" s="25">
        <v>5.8299188746265393</v>
      </c>
      <c r="CL271" s="25">
        <v>11.114509376615782</v>
      </c>
      <c r="CM271" s="25">
        <v>32.099075642999999</v>
      </c>
      <c r="CN271" s="25">
        <v>7.981256008694686</v>
      </c>
      <c r="CO271" s="25">
        <v>5.8222151392650838</v>
      </c>
      <c r="CP271" s="25">
        <v>10.851445896373889</v>
      </c>
      <c r="CQ271" s="25">
        <v>32.208390072</v>
      </c>
      <c r="CR271" s="25">
        <v>7.9702680410175191</v>
      </c>
      <c r="CS271" s="25">
        <v>5.8141995698246269</v>
      </c>
      <c r="CT271" s="25">
        <v>10.521590281860774</v>
      </c>
      <c r="CU271" s="25">
        <v>32.338298700999999</v>
      </c>
      <c r="CV271" s="25">
        <v>7.662921698085527</v>
      </c>
      <c r="CW271" s="25">
        <v>5.5899946916867727</v>
      </c>
      <c r="CX271" s="25">
        <v>10.045009605779384</v>
      </c>
      <c r="CY271" s="25">
        <v>32.872394962999998</v>
      </c>
      <c r="CZ271" s="25">
        <v>7.6200452644331058</v>
      </c>
      <c r="DA271" s="25">
        <v>5.5587169302846995</v>
      </c>
      <c r="DB271" s="25">
        <v>8.4555581970993501</v>
      </c>
      <c r="DC271" s="25">
        <v>33.483087499999996</v>
      </c>
      <c r="DD271" s="25">
        <v>7.0157591578347844</v>
      </c>
      <c r="DE271" s="25">
        <v>5.11789862869764</v>
      </c>
      <c r="DF271" s="25">
        <v>6.8431197423751868</v>
      </c>
      <c r="DG271" s="25">
        <v>34.086477891000001</v>
      </c>
      <c r="DH271" s="25">
        <v>7.0017675458220765</v>
      </c>
      <c r="DI271" s="25">
        <v>5.1076919425326599</v>
      </c>
      <c r="DJ271" s="25">
        <v>5.310184798467219</v>
      </c>
      <c r="DK271" s="25">
        <v>34.367283907000001</v>
      </c>
      <c r="DL271" s="25">
        <v>6.8876747496083564</v>
      </c>
      <c r="DM271" s="25">
        <v>5.0244628361522912</v>
      </c>
      <c r="DN271" s="25">
        <v>4.7587677659023981</v>
      </c>
      <c r="DO271" s="27">
        <v>31.724627749</v>
      </c>
      <c r="DP271" s="27">
        <v>8.0315474651610899</v>
      </c>
      <c r="DQ271" s="27">
        <v>5.858902056574264</v>
      </c>
      <c r="DR271" s="27">
        <v>12.313831744432889</v>
      </c>
      <c r="DS271" s="27">
        <v>31.682661144000001</v>
      </c>
      <c r="DT271" s="27">
        <v>8.02664414200175</v>
      </c>
      <c r="DU271" s="27">
        <v>5.8553251505960677</v>
      </c>
      <c r="DV271" s="27">
        <v>12.423704241751889</v>
      </c>
      <c r="DW271" s="27">
        <v>31.736643057000002</v>
      </c>
      <c r="DX271" s="27">
        <v>8.0210628684008025</v>
      </c>
      <c r="DY271" s="27">
        <v>5.8512536892094875</v>
      </c>
      <c r="DZ271" s="27">
        <v>12.1274286239624</v>
      </c>
      <c r="EA271" s="27">
        <v>31.802120993999999</v>
      </c>
      <c r="EB271" s="27">
        <v>8.0004076443689343</v>
      </c>
      <c r="EC271" s="27">
        <v>5.8361859908507023</v>
      </c>
      <c r="ED271" s="27">
        <v>11.873929246834685</v>
      </c>
      <c r="EE271" s="27">
        <v>31.888112891999999</v>
      </c>
      <c r="EF271" s="27">
        <v>7.9783028304411303</v>
      </c>
      <c r="EG271" s="27">
        <v>5.8200608368447542</v>
      </c>
      <c r="EH271" s="27">
        <v>11.644518635191227</v>
      </c>
      <c r="EI271" s="27">
        <v>32.001289845000002</v>
      </c>
      <c r="EJ271" s="27">
        <v>7.9549548028368688</v>
      </c>
      <c r="EK271" s="27">
        <v>5.8030287757704793</v>
      </c>
      <c r="EL271" s="27">
        <v>11.378477956286059</v>
      </c>
      <c r="EM271" s="27">
        <v>32.125713638999997</v>
      </c>
      <c r="EN271" s="27">
        <v>7.9302430787912828</v>
      </c>
      <c r="EO271" s="27">
        <v>5.7850019171283291</v>
      </c>
      <c r="EP271" s="27">
        <v>11.116189059410079</v>
      </c>
      <c r="EQ271" s="27">
        <v>32.274806028</v>
      </c>
      <c r="ER271" s="27">
        <v>7.9043895541864115</v>
      </c>
      <c r="ES271" s="27">
        <v>5.7661421308749041</v>
      </c>
      <c r="ET271" s="27">
        <v>10.889335912573991</v>
      </c>
      <c r="EU271" s="27">
        <v>32.448083912999998</v>
      </c>
      <c r="EV271" s="27">
        <v>7.8776503788559431</v>
      </c>
      <c r="EW271" s="27">
        <v>5.7466362747476332</v>
      </c>
      <c r="EX271" s="27">
        <v>10.596104203221962</v>
      </c>
      <c r="EY271" s="27">
        <v>32.658101301000002</v>
      </c>
      <c r="EZ271" s="27">
        <v>7.5523772822893624</v>
      </c>
      <c r="FA271" s="27">
        <v>5.5093540794186664</v>
      </c>
      <c r="FB271" s="27">
        <v>10.185123478745588</v>
      </c>
      <c r="FC271" s="27">
        <v>33.787274812999996</v>
      </c>
      <c r="FD271" s="27">
        <v>7.3909282923756079</v>
      </c>
      <c r="FE271" s="27">
        <v>5.3915792890509726</v>
      </c>
      <c r="FF271" s="27">
        <v>8.452787090400772</v>
      </c>
      <c r="FG271" s="27">
        <v>34.953146246000003</v>
      </c>
      <c r="FH271" s="27">
        <v>6.7083225206665569</v>
      </c>
      <c r="FI271" s="27">
        <v>4.8936278821715744</v>
      </c>
      <c r="FJ271" s="27">
        <v>7.0862888534135919</v>
      </c>
      <c r="FK271" s="27">
        <v>35.548077118000002</v>
      </c>
      <c r="FL271" s="27">
        <v>6.624718728959941</v>
      </c>
      <c r="FM271" s="27">
        <v>4.8326400800958176</v>
      </c>
      <c r="FN271" s="27">
        <v>6.6402247811530302</v>
      </c>
      <c r="FO271" s="27">
        <v>35.874220616999999</v>
      </c>
      <c r="FP271" s="27">
        <v>6.4985219388080653</v>
      </c>
      <c r="FQ271" s="27">
        <v>4.7405812786554815</v>
      </c>
      <c r="FR271" s="27">
        <v>6.8513663323361662</v>
      </c>
      <c r="FS271" s="28">
        <v>31.727833293</v>
      </c>
      <c r="FT271" s="28">
        <v>8.0310830017654684</v>
      </c>
      <c r="FU271" s="28">
        <v>5.8585632369936524</v>
      </c>
      <c r="FV271" s="28">
        <v>12.311940023775369</v>
      </c>
      <c r="FW271" s="28">
        <v>31.696618946000001</v>
      </c>
      <c r="FX271" s="28">
        <v>8.0246511866636059</v>
      </c>
      <c r="FY271" s="28">
        <v>5.8538713174238222</v>
      </c>
      <c r="FZ271" s="28">
        <v>12.413892834823589</v>
      </c>
      <c r="GA271" s="28">
        <v>31.777987461000002</v>
      </c>
      <c r="GB271" s="28">
        <v>8.0163359565071932</v>
      </c>
      <c r="GC271" s="28">
        <v>5.8478054727935538</v>
      </c>
      <c r="GD271" s="28">
        <v>12.104453872516341</v>
      </c>
      <c r="GE271" s="28">
        <v>31.888439662</v>
      </c>
      <c r="GF271" s="28">
        <v>7.9903214761487451</v>
      </c>
      <c r="GG271" s="28">
        <v>5.8288282715588027</v>
      </c>
      <c r="GH271" s="28">
        <v>11.86560417158147</v>
      </c>
      <c r="GI271" s="28">
        <v>32.044300851999999</v>
      </c>
      <c r="GJ271" s="28">
        <v>7.9605097633203101</v>
      </c>
      <c r="GK271" s="28">
        <v>5.8070810421041843</v>
      </c>
      <c r="GL271" s="28">
        <v>11.660511991398382</v>
      </c>
      <c r="GM271" s="28">
        <v>32.258615206000002</v>
      </c>
      <c r="GN271" s="28">
        <v>7.9269475741980751</v>
      </c>
      <c r="GO271" s="28">
        <v>5.7825978924092638</v>
      </c>
      <c r="GP271" s="28">
        <v>11.427698144606676</v>
      </c>
      <c r="GQ271" s="28">
        <v>32.516700888000003</v>
      </c>
      <c r="GR271" s="28">
        <v>7.8889333308552789</v>
      </c>
      <c r="GS271" s="28">
        <v>5.7548670311441912</v>
      </c>
      <c r="GT271" s="28">
        <v>11.215837735323056</v>
      </c>
      <c r="GU271" s="28">
        <v>32.860581535999998</v>
      </c>
      <c r="GV271" s="28">
        <v>7.8465955690061158</v>
      </c>
      <c r="GW271" s="28">
        <v>5.7239822233229329</v>
      </c>
      <c r="GX271" s="28">
        <v>11.045711966757906</v>
      </c>
      <c r="GY271" s="28">
        <v>33.266522981000001</v>
      </c>
      <c r="GZ271" s="28">
        <v>7.8011427774126707</v>
      </c>
      <c r="HA271" s="28">
        <v>5.6908250446722395</v>
      </c>
      <c r="HB271" s="28">
        <v>10.846090483954498</v>
      </c>
      <c r="HC271" s="28">
        <v>33.749745849999996</v>
      </c>
      <c r="HD271" s="28">
        <v>7.4568688275043007</v>
      </c>
      <c r="HE271" s="28">
        <v>5.4396819913699153</v>
      </c>
      <c r="HF271" s="28">
        <v>10.5675446099869</v>
      </c>
      <c r="HG271" s="28">
        <v>36.217292512</v>
      </c>
      <c r="HH271" s="28">
        <v>7.1622181551879391</v>
      </c>
      <c r="HI271" s="28">
        <v>5.2247384281906246</v>
      </c>
      <c r="HJ271" s="28">
        <v>9.2422412401747991</v>
      </c>
      <c r="HK271" s="28">
        <v>35.570073678107377</v>
      </c>
      <c r="HL271" s="28">
        <v>5.7698149828237515</v>
      </c>
      <c r="HM271" s="28">
        <v>4.2089996996912546</v>
      </c>
      <c r="HN271" s="28">
        <v>2.9121256153456798</v>
      </c>
      <c r="HO271" s="28">
        <v>34.515114779063119</v>
      </c>
      <c r="HP271" s="28">
        <v>5.5986902975882753</v>
      </c>
      <c r="HQ271" s="28">
        <v>4.084166624296282</v>
      </c>
      <c r="HR271" s="28">
        <v>-3.0049451607933833</v>
      </c>
      <c r="HS271" s="28">
        <v>26.201657047125227</v>
      </c>
      <c r="HT271" s="28">
        <v>4.2501658774566993</v>
      </c>
      <c r="HU271" s="28">
        <v>3.1004368346484483</v>
      </c>
      <c r="HV271" s="28">
        <v>-7.5341262362868093</v>
      </c>
      <c r="HW271" s="29">
        <v>31.708957732000002</v>
      </c>
      <c r="HX271" s="29">
        <v>8.0312945011355836</v>
      </c>
      <c r="HY271" s="29">
        <v>5.8587175228395507</v>
      </c>
      <c r="HZ271" s="29">
        <v>12.371091418879057</v>
      </c>
      <c r="IA271" s="29">
        <v>31.659343454000002</v>
      </c>
      <c r="IB271" s="29">
        <v>8.0262355733539934</v>
      </c>
      <c r="IC271" s="29">
        <v>5.8550271054558287</v>
      </c>
      <c r="ID271" s="29">
        <v>12.530954193337285</v>
      </c>
      <c r="IE271" s="29">
        <v>31.722097419000001</v>
      </c>
      <c r="IF271" s="29">
        <v>8.0199472840425585</v>
      </c>
      <c r="IG271" s="29">
        <v>5.8504398859518769</v>
      </c>
      <c r="IH271" s="29">
        <v>12.284528931915132</v>
      </c>
      <c r="II271" s="29">
        <v>31.81789204</v>
      </c>
      <c r="IJ271" s="29">
        <v>7.9839616944594471</v>
      </c>
      <c r="IK271" s="29">
        <v>5.8241888993605535</v>
      </c>
      <c r="IL271" s="29">
        <v>12.087519138037985</v>
      </c>
      <c r="IM271" s="29">
        <v>31.959536104999998</v>
      </c>
      <c r="IN271" s="29">
        <v>7.9447117197469241</v>
      </c>
      <c r="IO271" s="29">
        <v>5.7955565892657415</v>
      </c>
      <c r="IP271" s="29">
        <v>11.927750314008103</v>
      </c>
      <c r="IQ271" s="29">
        <v>32.168230055999999</v>
      </c>
      <c r="IR271" s="29">
        <v>7.9018860586786754</v>
      </c>
      <c r="IS271" s="29">
        <v>5.7643158657569398</v>
      </c>
      <c r="IT271" s="29">
        <v>11.745326346532101</v>
      </c>
      <c r="IU271" s="29">
        <v>32.417797168999996</v>
      </c>
      <c r="IV271" s="29">
        <v>7.8559773147715655</v>
      </c>
      <c r="IW271" s="29">
        <v>5.7308260762414251</v>
      </c>
      <c r="IX271" s="29">
        <v>11.541423885847662</v>
      </c>
      <c r="IY271" s="29">
        <v>32.748602095000003</v>
      </c>
      <c r="IZ271" s="29">
        <v>7.8075995442615884</v>
      </c>
      <c r="JA271" s="29">
        <v>5.6955351661941549</v>
      </c>
      <c r="JB271" s="29">
        <v>11.404072688289098</v>
      </c>
      <c r="JC271" s="29">
        <v>33.144420611999998</v>
      </c>
      <c r="JD271" s="29">
        <v>7.7569541131223199</v>
      </c>
      <c r="JE271" s="29">
        <v>5.658590029289333</v>
      </c>
      <c r="JF271" s="29">
        <v>11.23061937285004</v>
      </c>
      <c r="JG271" s="29">
        <v>33.757425245</v>
      </c>
      <c r="JH271" s="29">
        <v>7.4176935956871288</v>
      </c>
      <c r="JI271" s="29">
        <v>5.4111042051766542</v>
      </c>
      <c r="JJ271" s="29">
        <v>10.721901112495509</v>
      </c>
      <c r="JK271" s="29">
        <v>36.452336047000003</v>
      </c>
      <c r="JL271" s="29">
        <v>7.1260841082922095</v>
      </c>
      <c r="JM271" s="29">
        <v>5.1983791440566431</v>
      </c>
      <c r="JN271" s="29">
        <v>4.2145549213708584</v>
      </c>
      <c r="JO271" s="29">
        <v>32.852580830021957</v>
      </c>
      <c r="JP271" s="29">
        <v>5.329010977397977</v>
      </c>
      <c r="JQ271" s="29">
        <v>3.887439314829177</v>
      </c>
      <c r="JR271" s="29">
        <v>-2.0908107798426698</v>
      </c>
      <c r="JS271" s="29">
        <v>32.196783510795001</v>
      </c>
      <c r="JT271" s="29">
        <v>5.2226342171918212</v>
      </c>
      <c r="JU271" s="29">
        <v>3.8098389492897753</v>
      </c>
      <c r="JV271" s="29">
        <v>-7.4882207274123118</v>
      </c>
      <c r="JW271" s="29">
        <v>26.515066290137344</v>
      </c>
      <c r="JX271" s="29">
        <v>4.3010039320092757</v>
      </c>
      <c r="JY271" s="29">
        <v>3.1375224876514776</v>
      </c>
      <c r="JZ271" s="29">
        <v>-7.5360609623086106</v>
      </c>
    </row>
    <row r="272" spans="1:286" ht="15" thickBot="1" x14ac:dyDescent="0.35">
      <c r="A272" s="2"/>
      <c r="B272" s="74" t="s">
        <v>758</v>
      </c>
      <c r="C272" s="74" t="s">
        <v>514</v>
      </c>
      <c r="D272" s="74" t="s">
        <v>878</v>
      </c>
      <c r="E272" s="87">
        <v>369088</v>
      </c>
      <c r="F272" s="84">
        <v>427387</v>
      </c>
      <c r="G272" s="22">
        <v>30.002994444736842</v>
      </c>
      <c r="H272" s="22">
        <v>6.8603433862479806</v>
      </c>
      <c r="I272" s="22">
        <v>5.0045249871019433</v>
      </c>
      <c r="J272" s="22">
        <v>16.029026432669689</v>
      </c>
      <c r="K272" s="22">
        <v>29.952199992736844</v>
      </c>
      <c r="L272" s="22">
        <v>6.851941499345739</v>
      </c>
      <c r="M272" s="22">
        <v>4.9983959275820711</v>
      </c>
      <c r="N272" s="22">
        <v>16.071587624487879</v>
      </c>
      <c r="O272" s="22">
        <v>30.003663021736841</v>
      </c>
      <c r="P272" s="22">
        <v>6.8408893281592738</v>
      </c>
      <c r="Q272" s="22">
        <v>4.9903335225754555</v>
      </c>
      <c r="R272" s="22">
        <v>15.882928290554275</v>
      </c>
      <c r="S272" s="22">
        <v>30.056065468736843</v>
      </c>
      <c r="T272" s="22">
        <v>6.8155251312551393</v>
      </c>
      <c r="U272" s="22">
        <v>4.9718306940670498</v>
      </c>
      <c r="V272" s="22">
        <v>15.729286255094578</v>
      </c>
      <c r="W272" s="22">
        <v>30.119394621736841</v>
      </c>
      <c r="X272" s="22">
        <v>6.7847853105894913</v>
      </c>
      <c r="Y272" s="22">
        <v>4.9494064228667707</v>
      </c>
      <c r="Z272" s="22">
        <v>15.431151957001434</v>
      </c>
      <c r="AA272" s="22">
        <v>30.195514349736843</v>
      </c>
      <c r="AB272" s="22">
        <v>6.748678162488444</v>
      </c>
      <c r="AC272" s="22">
        <v>4.9230667610290118</v>
      </c>
      <c r="AD272" s="22">
        <v>15.287280972150082</v>
      </c>
      <c r="AE272" s="22">
        <v>30.277377588736844</v>
      </c>
      <c r="AF272" s="22">
        <v>6.7060741460299989</v>
      </c>
      <c r="AG272" s="22">
        <v>4.8919877241772136</v>
      </c>
      <c r="AH272" s="22">
        <v>15.175706455259064</v>
      </c>
      <c r="AI272" s="22">
        <v>30.376057311736844</v>
      </c>
      <c r="AJ272" s="22">
        <v>6.6571697689289673</v>
      </c>
      <c r="AK272" s="22">
        <v>4.856312661953452</v>
      </c>
      <c r="AL272" s="22">
        <v>14.917743953098942</v>
      </c>
      <c r="AM272" s="22">
        <v>30.485552116736841</v>
      </c>
      <c r="AN272" s="22">
        <v>6.6036750060265001</v>
      </c>
      <c r="AO272" s="22">
        <v>4.8172889771972125</v>
      </c>
      <c r="AP272" s="22">
        <v>14.685087929064183</v>
      </c>
      <c r="AQ272" s="22">
        <v>30.607159747736844</v>
      </c>
      <c r="AR272" s="22">
        <v>6.0961217077820393</v>
      </c>
      <c r="AS272" s="22">
        <v>4.4470359125412742</v>
      </c>
      <c r="AT272" s="22">
        <v>14.433183932991382</v>
      </c>
      <c r="AU272" s="22">
        <v>31.188472489736842</v>
      </c>
      <c r="AV272" s="22">
        <v>5.8655423374734736</v>
      </c>
      <c r="AW272" s="22">
        <v>4.2788314721436409</v>
      </c>
      <c r="AX272" s="22">
        <v>13.450908549796914</v>
      </c>
      <c r="AY272" s="22">
        <v>31.676096833736842</v>
      </c>
      <c r="AZ272" s="22">
        <v>6.3109895067816266</v>
      </c>
      <c r="BA272" s="22">
        <v>4.6037789804134404</v>
      </c>
      <c r="BB272" s="22">
        <v>11.931376789121316</v>
      </c>
      <c r="BC272" s="22">
        <v>31.943215389736842</v>
      </c>
      <c r="BD272" s="22">
        <v>8.8540225889508282</v>
      </c>
      <c r="BE272" s="22">
        <v>6.4588862084647527</v>
      </c>
      <c r="BF272" s="22">
        <v>10.882410684576776</v>
      </c>
      <c r="BG272" s="22">
        <v>32.08126454673684</v>
      </c>
      <c r="BH272" s="22">
        <v>9.0810166170556954</v>
      </c>
      <c r="BI272" s="22">
        <v>6.624475191641733</v>
      </c>
      <c r="BJ272" s="22">
        <v>10.089800017194825</v>
      </c>
      <c r="BK272" s="25">
        <v>30.028064727736844</v>
      </c>
      <c r="BL272" s="25">
        <v>6.8636309531652255</v>
      </c>
      <c r="BM272" s="25">
        <v>5.0069232213969066</v>
      </c>
      <c r="BN272" s="25">
        <v>15.97445442834846</v>
      </c>
      <c r="BO272" s="25">
        <v>29.998743423736844</v>
      </c>
      <c r="BP272" s="25">
        <v>6.8603213625231332</v>
      </c>
      <c r="BQ272" s="25">
        <v>5.0045089211012925</v>
      </c>
      <c r="BR272" s="25">
        <v>16.027543397616981</v>
      </c>
      <c r="BS272" s="25">
        <v>30.041533618736842</v>
      </c>
      <c r="BT272" s="25">
        <v>6.8565148908146645</v>
      </c>
      <c r="BU272" s="25">
        <v>5.0017321529855865</v>
      </c>
      <c r="BV272" s="25">
        <v>15.930622360395567</v>
      </c>
      <c r="BW272" s="25">
        <v>30.083407580736843</v>
      </c>
      <c r="BX272" s="25">
        <v>6.8490529973406753</v>
      </c>
      <c r="BY272" s="25">
        <v>4.9962888055845616</v>
      </c>
      <c r="BZ272" s="25">
        <v>15.82811729405965</v>
      </c>
      <c r="CA272" s="25">
        <v>30.120431379736843</v>
      </c>
      <c r="CB272" s="25">
        <v>6.8406719425446916</v>
      </c>
      <c r="CC272" s="25">
        <v>4.9901749427961697</v>
      </c>
      <c r="CD272" s="25">
        <v>15.583230093988092</v>
      </c>
      <c r="CE272" s="25">
        <v>30.164719212736841</v>
      </c>
      <c r="CF272" s="25">
        <v>6.8314407802993502</v>
      </c>
      <c r="CG272" s="25">
        <v>4.983440938459097</v>
      </c>
      <c r="CH272" s="25">
        <v>15.489559061916722</v>
      </c>
      <c r="CI272" s="25">
        <v>30.212930195736842</v>
      </c>
      <c r="CJ272" s="25">
        <v>6.8212987161469707</v>
      </c>
      <c r="CK272" s="25">
        <v>4.9760424438628759</v>
      </c>
      <c r="CL272" s="25">
        <v>15.409685276732738</v>
      </c>
      <c r="CM272" s="25">
        <v>30.270692370736842</v>
      </c>
      <c r="CN272" s="25">
        <v>6.8102109687208277</v>
      </c>
      <c r="CO272" s="25">
        <v>4.9679540864847249</v>
      </c>
      <c r="CP272" s="25">
        <v>15.179247278527598</v>
      </c>
      <c r="CQ272" s="25">
        <v>30.336293539736843</v>
      </c>
      <c r="CR272" s="25">
        <v>6.7984858077948136</v>
      </c>
      <c r="CS272" s="25">
        <v>4.959400744832811</v>
      </c>
      <c r="CT272" s="25">
        <v>14.961067763805135</v>
      </c>
      <c r="CU272" s="25">
        <v>30.409658939736843</v>
      </c>
      <c r="CV272" s="25">
        <v>6.5020738997380443</v>
      </c>
      <c r="CW272" s="25">
        <v>4.7431723847017073</v>
      </c>
      <c r="CX272" s="25">
        <v>14.70824477208067</v>
      </c>
      <c r="CY272" s="25">
        <v>30.617516925736844</v>
      </c>
      <c r="CZ272" s="25">
        <v>6.5461080276585522</v>
      </c>
      <c r="DA272" s="25">
        <v>4.7752946679543458</v>
      </c>
      <c r="DB272" s="25">
        <v>13.941778596699182</v>
      </c>
      <c r="DC272" s="25">
        <v>30.800897162736842</v>
      </c>
      <c r="DD272" s="25">
        <v>6.9968960255983896</v>
      </c>
      <c r="DE272" s="25">
        <v>5.1041382363532453</v>
      </c>
      <c r="DF272" s="25">
        <v>13.285907431010628</v>
      </c>
      <c r="DG272" s="25">
        <v>30.989972104736843</v>
      </c>
      <c r="DH272" s="25">
        <v>8.984607460406643</v>
      </c>
      <c r="DI272" s="25">
        <v>6.554146054123227</v>
      </c>
      <c r="DJ272" s="25">
        <v>12.823210410554223</v>
      </c>
      <c r="DK272" s="25">
        <v>31.098134691736842</v>
      </c>
      <c r="DL272" s="25">
        <v>9.778186411656085</v>
      </c>
      <c r="DM272" s="25">
        <v>7.1330508504526788</v>
      </c>
      <c r="DN272" s="25">
        <v>12.556315161414714</v>
      </c>
      <c r="DO272" s="27">
        <v>30.002677222736843</v>
      </c>
      <c r="DP272" s="27">
        <v>6.8609841890608712</v>
      </c>
      <c r="DQ272" s="27">
        <v>5.0049924438323661</v>
      </c>
      <c r="DR272" s="27">
        <v>16.030070326859573</v>
      </c>
      <c r="DS272" s="27">
        <v>29.947963200736844</v>
      </c>
      <c r="DT272" s="27">
        <v>6.8546879780617269</v>
      </c>
      <c r="DU272" s="27">
        <v>5.0003994455675205</v>
      </c>
      <c r="DV272" s="27">
        <v>16.097619506928464</v>
      </c>
      <c r="DW272" s="27">
        <v>29.993115847736842</v>
      </c>
      <c r="DX272" s="27">
        <v>6.8474235971940773</v>
      </c>
      <c r="DY272" s="27">
        <v>4.9951001808629503</v>
      </c>
      <c r="DZ272" s="27">
        <v>15.938465171316381</v>
      </c>
      <c r="EA272" s="27">
        <v>30.038657055736842</v>
      </c>
      <c r="EB272" s="27">
        <v>6.8279867491806492</v>
      </c>
      <c r="EC272" s="27">
        <v>4.9809212708467703</v>
      </c>
      <c r="ED272" s="27">
        <v>15.812803333147404</v>
      </c>
      <c r="EE272" s="27">
        <v>30.093651727736841</v>
      </c>
      <c r="EF272" s="27">
        <v>6.8064953576827483</v>
      </c>
      <c r="EG272" s="27">
        <v>4.9652435999630598</v>
      </c>
      <c r="EH272" s="27">
        <v>15.546474548491387</v>
      </c>
      <c r="EI272" s="27">
        <v>30.157345287736842</v>
      </c>
      <c r="EJ272" s="27">
        <v>6.7832795393413763</v>
      </c>
      <c r="EK272" s="27">
        <v>4.9483079837053792</v>
      </c>
      <c r="EL272" s="27">
        <v>15.442975103237469</v>
      </c>
      <c r="EM272" s="27">
        <v>30.223847244736842</v>
      </c>
      <c r="EN272" s="27">
        <v>6.7580588382250104</v>
      </c>
      <c r="EO272" s="27">
        <v>4.9299098333763309</v>
      </c>
      <c r="EP272" s="27">
        <v>15.368900645186724</v>
      </c>
      <c r="EQ272" s="27">
        <v>30.301725941736841</v>
      </c>
      <c r="ER272" s="27">
        <v>6.7312340323579356</v>
      </c>
      <c r="ES272" s="27">
        <v>4.9103415109647965</v>
      </c>
      <c r="ET272" s="27">
        <v>15.157714292080287</v>
      </c>
      <c r="EU272" s="27">
        <v>30.388445275736842</v>
      </c>
      <c r="EV272" s="27">
        <v>6.7031113795597186</v>
      </c>
      <c r="EW272" s="27">
        <v>4.889826427286275</v>
      </c>
      <c r="EX272" s="27">
        <v>14.970534185921645</v>
      </c>
      <c r="EY272" s="27">
        <v>30.485098418736843</v>
      </c>
      <c r="EZ272" s="27">
        <v>6.3837100077038391</v>
      </c>
      <c r="FA272" s="27">
        <v>4.656827573384648</v>
      </c>
      <c r="FB272" s="27">
        <v>14.763580086368089</v>
      </c>
      <c r="FC272" s="27">
        <v>30.923918233736842</v>
      </c>
      <c r="FD272" s="27">
        <v>6.3394880702723047</v>
      </c>
      <c r="FE272" s="27">
        <v>4.6245682857084942</v>
      </c>
      <c r="FF272" s="27">
        <v>13.979189396120027</v>
      </c>
      <c r="FG272" s="27">
        <v>31.355497150736841</v>
      </c>
      <c r="FH272" s="27">
        <v>7.1664069384228331</v>
      </c>
      <c r="FI272" s="27">
        <v>5.227794087242124</v>
      </c>
      <c r="FJ272" s="27">
        <v>13.400344913438873</v>
      </c>
      <c r="FK272" s="27">
        <v>31.614358478736843</v>
      </c>
      <c r="FL272" s="27">
        <v>9.8317998606800003</v>
      </c>
      <c r="FM272" s="27">
        <v>7.1721611150821056</v>
      </c>
      <c r="FN272" s="27">
        <v>13.188628205134053</v>
      </c>
      <c r="FO272" s="27">
        <v>31.744662305736842</v>
      </c>
      <c r="FP272" s="27">
        <v>10.162537162893173</v>
      </c>
      <c r="FQ272" s="27">
        <v>7.4134293723548303</v>
      </c>
      <c r="FR272" s="27">
        <v>13.206097636491757</v>
      </c>
      <c r="FS272" s="28">
        <v>30.003356221736844</v>
      </c>
      <c r="FT272" s="28">
        <v>6.860343297819103</v>
      </c>
      <c r="FU272" s="28">
        <v>5.0045249225943085</v>
      </c>
      <c r="FV272" s="28">
        <v>16.024385271268105</v>
      </c>
      <c r="FW272" s="28">
        <v>29.950376479736843</v>
      </c>
      <c r="FX272" s="28">
        <v>6.851941120759613</v>
      </c>
      <c r="FY272" s="28">
        <v>4.9983956514087637</v>
      </c>
      <c r="FZ272" s="28">
        <v>16.076363082401176</v>
      </c>
      <c r="GA272" s="28">
        <v>30.004828539736842</v>
      </c>
      <c r="GB272" s="28">
        <v>6.8408885394052827</v>
      </c>
      <c r="GC272" s="28">
        <v>4.9903329471904003</v>
      </c>
      <c r="GD272" s="28">
        <v>15.903956578408366</v>
      </c>
      <c r="GE272" s="28">
        <v>30.067158182736843</v>
      </c>
      <c r="GF272" s="28">
        <v>6.8145038180006043</v>
      </c>
      <c r="GG272" s="28">
        <v>4.9710856602671063</v>
      </c>
      <c r="GH272" s="28">
        <v>15.771291914332062</v>
      </c>
      <c r="GI272" s="28">
        <v>30.149001595736841</v>
      </c>
      <c r="GJ272" s="28">
        <v>6.7826850529289198</v>
      </c>
      <c r="GK272" s="28">
        <v>4.9478743141442321</v>
      </c>
      <c r="GL272" s="28">
        <v>15.498441492973345</v>
      </c>
      <c r="GM272" s="28">
        <v>30.255159689736843</v>
      </c>
      <c r="GN272" s="28">
        <v>6.7454850208332795</v>
      </c>
      <c r="GO272" s="28">
        <v>4.9207374086481002</v>
      </c>
      <c r="GP272" s="28">
        <v>15.391085478513704</v>
      </c>
      <c r="GQ272" s="28">
        <v>30.377580709736844</v>
      </c>
      <c r="GR272" s="28">
        <v>6.7017477439132467</v>
      </c>
      <c r="GS272" s="28">
        <v>4.888831674067398</v>
      </c>
      <c r="GT272" s="28">
        <v>15.324097844260647</v>
      </c>
      <c r="GU272" s="28">
        <v>30.534454863736844</v>
      </c>
      <c r="GV272" s="28">
        <v>6.6517088038011591</v>
      </c>
      <c r="GW272" s="28">
        <v>4.8523289639230303</v>
      </c>
      <c r="GX272" s="28">
        <v>15.124403198084581</v>
      </c>
      <c r="GY272" s="28">
        <v>30.717008734736844</v>
      </c>
      <c r="GZ272" s="28">
        <v>6.597066222833333</v>
      </c>
      <c r="HA272" s="28">
        <v>4.8124679618686148</v>
      </c>
      <c r="HB272" s="28">
        <v>14.959680381165297</v>
      </c>
      <c r="HC272" s="28">
        <v>30.928946347736844</v>
      </c>
      <c r="HD272" s="28">
        <v>6.2535353015191379</v>
      </c>
      <c r="HE272" s="28">
        <v>4.5618669375809224</v>
      </c>
      <c r="HF272" s="28">
        <v>14.789739825355412</v>
      </c>
      <c r="HG272" s="28">
        <v>31.809642048736841</v>
      </c>
      <c r="HH272" s="28">
        <v>6.0176070113906128</v>
      </c>
      <c r="HI272" s="28">
        <v>4.3897605346449922</v>
      </c>
      <c r="HJ272" s="28">
        <v>14.022122333866333</v>
      </c>
      <c r="HK272" s="28">
        <v>32.864850293736843</v>
      </c>
      <c r="HL272" s="28">
        <v>5.9813644820522862</v>
      </c>
      <c r="HM272" s="28">
        <v>4.3633221140794829</v>
      </c>
      <c r="HN272" s="28">
        <v>9.2675722382192021</v>
      </c>
      <c r="HO272" s="28">
        <v>33.37986084673684</v>
      </c>
      <c r="HP272" s="28">
        <v>8.5229541713768064</v>
      </c>
      <c r="HQ272" s="28">
        <v>6.2173764071462445</v>
      </c>
      <c r="HR272" s="28">
        <v>5.3930557343932186</v>
      </c>
      <c r="HS272" s="28">
        <v>33.632865440736843</v>
      </c>
      <c r="HT272" s="28">
        <v>8.3696399293689954</v>
      </c>
      <c r="HU272" s="28">
        <v>6.1055358021198654</v>
      </c>
      <c r="HV272" s="28">
        <v>2.2734701391092322</v>
      </c>
      <c r="HW272" s="29">
        <v>29.984069479736842</v>
      </c>
      <c r="HX272" s="29">
        <v>12.387042493102145</v>
      </c>
      <c r="HY272" s="29">
        <v>9.0361750400554133</v>
      </c>
      <c r="HZ272" s="29">
        <v>16.0830321514464</v>
      </c>
      <c r="IA272" s="29">
        <v>29.912041283736841</v>
      </c>
      <c r="IB272" s="29">
        <v>12.380164567149434</v>
      </c>
      <c r="IC272" s="29">
        <v>9.03115768883087</v>
      </c>
      <c r="ID272" s="29">
        <v>16.19164336725941</v>
      </c>
      <c r="IE272" s="29">
        <v>29.947007485736844</v>
      </c>
      <c r="IF272" s="29">
        <v>12.371909145705596</v>
      </c>
      <c r="IG272" s="29">
        <v>9.0251354738237382</v>
      </c>
      <c r="IH272" s="29">
        <v>16.075472689941456</v>
      </c>
      <c r="II272" s="29">
        <v>29.992874788736842</v>
      </c>
      <c r="IJ272" s="29">
        <v>12.340199052814377</v>
      </c>
      <c r="IK272" s="29">
        <v>9.002003402543524</v>
      </c>
      <c r="IL272" s="29">
        <v>15.986233831378437</v>
      </c>
      <c r="IM272" s="29">
        <v>30.056773556736843</v>
      </c>
      <c r="IN272" s="29">
        <v>12.304979162160027</v>
      </c>
      <c r="IO272" s="29">
        <v>8.9763109826602836</v>
      </c>
      <c r="IP272" s="29">
        <v>15.763356112576947</v>
      </c>
      <c r="IQ272" s="29">
        <v>30.146275010736844</v>
      </c>
      <c r="IR272" s="29">
        <v>12.266122383090405</v>
      </c>
      <c r="IS272" s="29">
        <v>8.9479655033127017</v>
      </c>
      <c r="IT272" s="29">
        <v>15.693064641401874</v>
      </c>
      <c r="IU272" s="29">
        <v>30.252900248736843</v>
      </c>
      <c r="IV272" s="29">
        <v>12.223752738881004</v>
      </c>
      <c r="IW272" s="29">
        <v>8.917057437753531</v>
      </c>
      <c r="IX272" s="29">
        <v>15.659307235185688</v>
      </c>
      <c r="IY272" s="29">
        <v>30.397107548736841</v>
      </c>
      <c r="IZ272" s="29">
        <v>12.178729539308501</v>
      </c>
      <c r="JA272" s="29">
        <v>8.8842136405011161</v>
      </c>
      <c r="JB272" s="29">
        <v>15.487788605622789</v>
      </c>
      <c r="JC272" s="29">
        <v>30.568980725736843</v>
      </c>
      <c r="JD272" s="29">
        <v>12.131265940994901</v>
      </c>
      <c r="JE272" s="29">
        <v>8.8495896063435371</v>
      </c>
      <c r="JF272" s="29">
        <v>15.344259802541869</v>
      </c>
      <c r="JG272" s="29">
        <v>30.784650191736844</v>
      </c>
      <c r="JH272" s="29">
        <v>11.797758422545161</v>
      </c>
      <c r="JI272" s="29">
        <v>8.6063005148945866</v>
      </c>
      <c r="JJ272" s="29">
        <v>15.002252759102076</v>
      </c>
      <c r="JK272" s="29">
        <v>32.063542900736842</v>
      </c>
      <c r="JL272" s="29">
        <v>11.52617324895499</v>
      </c>
      <c r="JM272" s="29">
        <v>8.4081829119065272</v>
      </c>
      <c r="JN272" s="29">
        <v>9.9158771340874914</v>
      </c>
      <c r="JO272" s="29">
        <v>33.00132502573684</v>
      </c>
      <c r="JP272" s="29">
        <v>10.230162910003424</v>
      </c>
      <c r="JQ272" s="29">
        <v>7.4627614133519469</v>
      </c>
      <c r="JR272" s="29">
        <v>5.2609541132451483</v>
      </c>
      <c r="JS272" s="29">
        <v>33.493871438736846</v>
      </c>
      <c r="JT272" s="29">
        <v>10.062138687206938</v>
      </c>
      <c r="JU272" s="29">
        <v>7.3401900821400137</v>
      </c>
      <c r="JV272" s="29">
        <v>1.9990963654227158</v>
      </c>
      <c r="JW272" s="29">
        <v>33.493898235736843</v>
      </c>
      <c r="JX272" s="29">
        <v>9.8251280972583555</v>
      </c>
      <c r="JY272" s="29">
        <v>7.1672941565536759</v>
      </c>
      <c r="JZ272" s="29">
        <v>2.5754870983309104</v>
      </c>
    </row>
    <row r="273" spans="1:286" ht="15" thickBot="1" x14ac:dyDescent="0.35">
      <c r="A273" s="2"/>
      <c r="B273" s="74" t="s">
        <v>631</v>
      </c>
      <c r="C273" s="74" t="s">
        <v>632</v>
      </c>
      <c r="D273" s="74" t="s">
        <v>522</v>
      </c>
      <c r="E273" s="87">
        <v>378328</v>
      </c>
      <c r="F273" s="84">
        <v>423395</v>
      </c>
      <c r="G273" s="22">
        <v>25.445728641000002</v>
      </c>
      <c r="H273" s="22">
        <v>13.704062027905792</v>
      </c>
      <c r="I273" s="22">
        <v>9.9969224544834496</v>
      </c>
      <c r="J273" s="22">
        <v>16.935107898634914</v>
      </c>
      <c r="K273" s="22">
        <v>25.393666320000001</v>
      </c>
      <c r="L273" s="22">
        <v>13.700970253574287</v>
      </c>
      <c r="M273" s="22">
        <v>9.9946670481538611</v>
      </c>
      <c r="N273" s="22">
        <v>17.032880651527613</v>
      </c>
      <c r="O273" s="22">
        <v>25.436103442</v>
      </c>
      <c r="P273" s="22">
        <v>13.696996710505374</v>
      </c>
      <c r="Q273" s="22">
        <v>9.9917684038067627</v>
      </c>
      <c r="R273" s="22">
        <v>16.92873273861392</v>
      </c>
      <c r="S273" s="22">
        <v>25.480142425</v>
      </c>
      <c r="T273" s="22">
        <v>13.685834280550699</v>
      </c>
      <c r="U273" s="22">
        <v>9.9836255665638163</v>
      </c>
      <c r="V273" s="22">
        <v>16.816117719575956</v>
      </c>
      <c r="W273" s="22">
        <v>25.529556382000003</v>
      </c>
      <c r="X273" s="22">
        <v>13.672864411737089</v>
      </c>
      <c r="Y273" s="22">
        <v>9.9741642278373526</v>
      </c>
      <c r="Z273" s="22">
        <v>16.716626348856789</v>
      </c>
      <c r="AA273" s="22">
        <v>25.588390974000003</v>
      </c>
      <c r="AB273" s="22">
        <v>13.658070380742844</v>
      </c>
      <c r="AC273" s="22">
        <v>9.9633721881970221</v>
      </c>
      <c r="AD273" s="22">
        <v>16.584188685227133</v>
      </c>
      <c r="AE273" s="22">
        <v>25.650443990000003</v>
      </c>
      <c r="AF273" s="22">
        <v>13.641137857257869</v>
      </c>
      <c r="AG273" s="22">
        <v>9.9510201480578786</v>
      </c>
      <c r="AH273" s="22">
        <v>16.44475704319095</v>
      </c>
      <c r="AI273" s="22">
        <v>25.727649210000003</v>
      </c>
      <c r="AJ273" s="22">
        <v>13.622088995084304</v>
      </c>
      <c r="AK273" s="22">
        <v>9.9371242683101446</v>
      </c>
      <c r="AL273" s="22">
        <v>16.285532878710619</v>
      </c>
      <c r="AM273" s="22">
        <v>25.810692637000002</v>
      </c>
      <c r="AN273" s="22">
        <v>13.601524965304977</v>
      </c>
      <c r="AO273" s="22">
        <v>9.922123094888935</v>
      </c>
      <c r="AP273" s="22">
        <v>16.126236578723628</v>
      </c>
      <c r="AQ273" s="22">
        <v>25.906426586000002</v>
      </c>
      <c r="AR273" s="22">
        <v>13.19512761017471</v>
      </c>
      <c r="AS273" s="22">
        <v>9.6256618823906646</v>
      </c>
      <c r="AT273" s="22">
        <v>15.944763868655889</v>
      </c>
      <c r="AU273" s="22">
        <v>26.368650766000002</v>
      </c>
      <c r="AV273" s="22">
        <v>13.066473624336114</v>
      </c>
      <c r="AW273" s="22">
        <v>9.5318105909071864</v>
      </c>
      <c r="AX273" s="22">
        <v>15.118454968456223</v>
      </c>
      <c r="AY273" s="22">
        <v>26.761540919000002</v>
      </c>
      <c r="AZ273" s="22">
        <v>12.932701152934015</v>
      </c>
      <c r="BA273" s="22">
        <v>9.4342254354672743</v>
      </c>
      <c r="BB273" s="22">
        <v>14.083295562999533</v>
      </c>
      <c r="BC273" s="22">
        <v>26.969350915</v>
      </c>
      <c r="BD273" s="22">
        <v>13.156353321071537</v>
      </c>
      <c r="BE273" s="22">
        <v>9.5973765783251395</v>
      </c>
      <c r="BF273" s="22">
        <v>13.540444415691136</v>
      </c>
      <c r="BG273" s="22">
        <v>27.073894921000001</v>
      </c>
      <c r="BH273" s="22">
        <v>13.075954932311715</v>
      </c>
      <c r="BI273" s="22">
        <v>9.5387270730718292</v>
      </c>
      <c r="BJ273" s="22">
        <v>13.212992357967574</v>
      </c>
      <c r="BK273" s="25">
        <v>25.462803340000001</v>
      </c>
      <c r="BL273" s="25">
        <v>13.705218835121723</v>
      </c>
      <c r="BM273" s="25">
        <v>9.9977663292418164</v>
      </c>
      <c r="BN273" s="25">
        <v>16.896563096161273</v>
      </c>
      <c r="BO273" s="25">
        <v>25.424372289000001</v>
      </c>
      <c r="BP273" s="25">
        <v>13.703862318591952</v>
      </c>
      <c r="BQ273" s="25">
        <v>9.9967767693194585</v>
      </c>
      <c r="BR273" s="25">
        <v>16.976050214770858</v>
      </c>
      <c r="BS273" s="25">
        <v>25.450402897</v>
      </c>
      <c r="BT273" s="25">
        <v>13.7023123494861</v>
      </c>
      <c r="BU273" s="25">
        <v>9.9956460884361924</v>
      </c>
      <c r="BV273" s="25">
        <v>16.91351296109762</v>
      </c>
      <c r="BW273" s="25">
        <v>25.476157126</v>
      </c>
      <c r="BX273" s="25">
        <v>13.698832145788643</v>
      </c>
      <c r="BY273" s="25">
        <v>9.9931073282920497</v>
      </c>
      <c r="BZ273" s="25">
        <v>16.839331153126377</v>
      </c>
      <c r="CA273" s="25">
        <v>25.505884217000002</v>
      </c>
      <c r="CB273" s="25">
        <v>13.695029802800722</v>
      </c>
      <c r="CC273" s="25">
        <v>9.9903335720205018</v>
      </c>
      <c r="CD273" s="25">
        <v>16.776436283274073</v>
      </c>
      <c r="CE273" s="25">
        <v>25.541995234000002</v>
      </c>
      <c r="CF273" s="25">
        <v>13.690911701021047</v>
      </c>
      <c r="CG273" s="25">
        <v>9.9873294741065219</v>
      </c>
      <c r="CH273" s="25">
        <v>16.684697671320954</v>
      </c>
      <c r="CI273" s="25">
        <v>25.580715156</v>
      </c>
      <c r="CJ273" s="25">
        <v>13.686509418046059</v>
      </c>
      <c r="CK273" s="25">
        <v>9.9841180699670744</v>
      </c>
      <c r="CL273" s="25">
        <v>16.573716797119864</v>
      </c>
      <c r="CM273" s="25">
        <v>25.629095981000003</v>
      </c>
      <c r="CN273" s="25">
        <v>13.681787388097531</v>
      </c>
      <c r="CO273" s="25">
        <v>9.9806734148621103</v>
      </c>
      <c r="CP273" s="25">
        <v>16.43977640456043</v>
      </c>
      <c r="CQ273" s="25">
        <v>25.681789934000001</v>
      </c>
      <c r="CR273" s="25">
        <v>13.67687268090468</v>
      </c>
      <c r="CS273" s="25">
        <v>9.9770882043899611</v>
      </c>
      <c r="CT273" s="25">
        <v>16.298265878364116</v>
      </c>
      <c r="CU273" s="25">
        <v>25.743975813000002</v>
      </c>
      <c r="CV273" s="25">
        <v>13.306484505485152</v>
      </c>
      <c r="CW273" s="25">
        <v>9.7068951871526856</v>
      </c>
      <c r="CX273" s="25">
        <v>16.129709135613808</v>
      </c>
      <c r="CY273" s="25">
        <v>25.896838597000002</v>
      </c>
      <c r="CZ273" s="25">
        <v>13.285949918968685</v>
      </c>
      <c r="DA273" s="25">
        <v>9.6919154921818098</v>
      </c>
      <c r="DB273" s="25">
        <v>15.544493649238872</v>
      </c>
      <c r="DC273" s="25">
        <v>26.028610263000001</v>
      </c>
      <c r="DD273" s="25">
        <v>13.24284347180995</v>
      </c>
      <c r="DE273" s="25">
        <v>9.6604699391292446</v>
      </c>
      <c r="DF273" s="25">
        <v>14.973004508163271</v>
      </c>
      <c r="DG273" s="25">
        <v>26.169734554000001</v>
      </c>
      <c r="DH273" s="25">
        <v>13.320657076022059</v>
      </c>
      <c r="DI273" s="25">
        <v>9.7172338800416735</v>
      </c>
      <c r="DJ273" s="25">
        <v>14.496825443254513</v>
      </c>
      <c r="DK273" s="25">
        <v>26.238407998</v>
      </c>
      <c r="DL273" s="25">
        <v>13.557993631844507</v>
      </c>
      <c r="DM273" s="25">
        <v>9.8903675931947355</v>
      </c>
      <c r="DN273" s="25">
        <v>14.377712161640028</v>
      </c>
      <c r="DO273" s="27">
        <v>25.445491797000003</v>
      </c>
      <c r="DP273" s="27">
        <v>13.70427936160789</v>
      </c>
      <c r="DQ273" s="27">
        <v>9.9970809963933007</v>
      </c>
      <c r="DR273" s="27">
        <v>16.935924472117847</v>
      </c>
      <c r="DS273" s="27">
        <v>25.390455737</v>
      </c>
      <c r="DT273" s="27">
        <v>13.701901950873813</v>
      </c>
      <c r="DU273" s="27">
        <v>9.9953467083623053</v>
      </c>
      <c r="DV273" s="27">
        <v>17.050666056001631</v>
      </c>
      <c r="DW273" s="27">
        <v>25.428009321000001</v>
      </c>
      <c r="DX273" s="27">
        <v>13.699212037820315</v>
      </c>
      <c r="DY273" s="27">
        <v>9.9933844542401058</v>
      </c>
      <c r="DZ273" s="27">
        <v>16.967284342069171</v>
      </c>
      <c r="EA273" s="27">
        <v>25.466636560000001</v>
      </c>
      <c r="EB273" s="27">
        <v>13.69005535065093</v>
      </c>
      <c r="EC273" s="27">
        <v>9.9867047784340635</v>
      </c>
      <c r="ED273" s="27">
        <v>16.874335229730008</v>
      </c>
      <c r="EE273" s="27">
        <v>25.509393958</v>
      </c>
      <c r="EF273" s="27">
        <v>13.680208651183316</v>
      </c>
      <c r="EG273" s="27">
        <v>9.9795217482631635</v>
      </c>
      <c r="EH273" s="27">
        <v>16.796106102976722</v>
      </c>
      <c r="EI273" s="27">
        <v>25.558245338000003</v>
      </c>
      <c r="EJ273" s="27">
        <v>13.669760441523925</v>
      </c>
      <c r="EK273" s="27">
        <v>9.9718999247818907</v>
      </c>
      <c r="EL273" s="27">
        <v>16.698217769077807</v>
      </c>
      <c r="EM273" s="27">
        <v>25.607851531000001</v>
      </c>
      <c r="EN273" s="27">
        <v>13.658679642080921</v>
      </c>
      <c r="EO273" s="27">
        <v>9.9638166358607059</v>
      </c>
      <c r="EP273" s="27">
        <v>16.592388098903548</v>
      </c>
      <c r="EQ273" s="27">
        <v>25.668112538000003</v>
      </c>
      <c r="ER273" s="27">
        <v>13.647055142231862</v>
      </c>
      <c r="ES273" s="27">
        <v>9.9553367250629758</v>
      </c>
      <c r="ET273" s="27">
        <v>16.470870571161029</v>
      </c>
      <c r="EU273" s="27">
        <v>25.732447780000001</v>
      </c>
      <c r="EV273" s="27">
        <v>13.635017171656605</v>
      </c>
      <c r="EW273" s="27">
        <v>9.9465551931270326</v>
      </c>
      <c r="EX273" s="27">
        <v>16.348592100412791</v>
      </c>
      <c r="EY273" s="27">
        <v>25.807540599000003</v>
      </c>
      <c r="EZ273" s="27">
        <v>13.249660149510303</v>
      </c>
      <c r="FA273" s="27">
        <v>9.6654426106064228</v>
      </c>
      <c r="FB273" s="27">
        <v>16.203879580397789</v>
      </c>
      <c r="FC273" s="27">
        <v>26.152538207000003</v>
      </c>
      <c r="FD273" s="27">
        <v>13.183524116932537</v>
      </c>
      <c r="FE273" s="27">
        <v>9.6171972956201941</v>
      </c>
      <c r="FF273" s="27">
        <v>15.558042223103834</v>
      </c>
      <c r="FG273" s="27">
        <v>26.498741206000002</v>
      </c>
      <c r="FH273" s="27">
        <v>13.109257083547568</v>
      </c>
      <c r="FI273" s="27">
        <v>9.5630205287490124</v>
      </c>
      <c r="FJ273" s="27">
        <v>15.062644734810927</v>
      </c>
      <c r="FK273" s="27">
        <v>26.64292554</v>
      </c>
      <c r="FL273" s="27">
        <v>13.374143273908171</v>
      </c>
      <c r="FM273" s="27">
        <v>9.7562513167377283</v>
      </c>
      <c r="FN273" s="27">
        <v>14.95501058253692</v>
      </c>
      <c r="FO273" s="27">
        <v>26.657854379</v>
      </c>
      <c r="FP273" s="27">
        <v>13.354059584340829</v>
      </c>
      <c r="FQ273" s="27">
        <v>9.7416005448136236</v>
      </c>
      <c r="FR273" s="27">
        <v>15.049112033616716</v>
      </c>
      <c r="FS273" s="28">
        <v>25.445736983000003</v>
      </c>
      <c r="FT273" s="28">
        <v>13.704061953491317</v>
      </c>
      <c r="FU273" s="28">
        <v>9.9969224001991268</v>
      </c>
      <c r="FV273" s="28">
        <v>16.934945450417324</v>
      </c>
      <c r="FW273" s="28">
        <v>25.389848063000002</v>
      </c>
      <c r="FX273" s="28">
        <v>13.700969931243135</v>
      </c>
      <c r="FY273" s="28">
        <v>9.9946668130177727</v>
      </c>
      <c r="FZ273" s="28">
        <v>17.047166687127003</v>
      </c>
      <c r="GA273" s="28">
        <v>25.432893722000003</v>
      </c>
      <c r="GB273" s="28">
        <v>13.696996039985523</v>
      </c>
      <c r="GC273" s="28">
        <v>9.9917679146718665</v>
      </c>
      <c r="GD273" s="28">
        <v>16.962923483081408</v>
      </c>
      <c r="GE273" s="28">
        <v>25.483334143</v>
      </c>
      <c r="GF273" s="28">
        <v>13.685188348073444</v>
      </c>
      <c r="GG273" s="28">
        <v>9.9831543678146559</v>
      </c>
      <c r="GH273" s="28">
        <v>16.876004501920391</v>
      </c>
      <c r="GI273" s="28">
        <v>25.546280585000002</v>
      </c>
      <c r="GJ273" s="28">
        <v>13.671527567671504</v>
      </c>
      <c r="GK273" s="28">
        <v>9.9731890187037262</v>
      </c>
      <c r="GL273" s="28">
        <v>16.809164158961575</v>
      </c>
      <c r="GM273" s="28">
        <v>25.628328391</v>
      </c>
      <c r="GN273" s="28">
        <v>13.656031736099223</v>
      </c>
      <c r="GO273" s="28">
        <v>9.9618850253125419</v>
      </c>
      <c r="GP273" s="28">
        <v>16.729237989862391</v>
      </c>
      <c r="GQ273" s="28">
        <v>25.722765897000002</v>
      </c>
      <c r="GR273" s="28">
        <v>13.63836586108687</v>
      </c>
      <c r="GS273" s="28">
        <v>9.9489980154442659</v>
      </c>
      <c r="GT273" s="28">
        <v>16.643824177584065</v>
      </c>
      <c r="GU273" s="28">
        <v>25.847802502</v>
      </c>
      <c r="GV273" s="28">
        <v>13.618582633414649</v>
      </c>
      <c r="GW273" s="28">
        <v>9.9345664262894697</v>
      </c>
      <c r="GX273" s="28">
        <v>16.542221371349338</v>
      </c>
      <c r="GY273" s="28">
        <v>25.99132612</v>
      </c>
      <c r="GZ273" s="28">
        <v>13.597273882088839</v>
      </c>
      <c r="HA273" s="28">
        <v>9.9190219888684901</v>
      </c>
      <c r="HB273" s="28">
        <v>16.453119841212313</v>
      </c>
      <c r="HC273" s="28">
        <v>26.132125731000002</v>
      </c>
      <c r="HD273" s="28">
        <v>13.213292488781791</v>
      </c>
      <c r="HE273" s="28">
        <v>9.6389129084339142</v>
      </c>
      <c r="HF273" s="28">
        <v>16.35507559950554</v>
      </c>
      <c r="HG273" s="28">
        <v>26.535786988000002</v>
      </c>
      <c r="HH273" s="28">
        <v>13.081219802910903</v>
      </c>
      <c r="HI273" s="28">
        <v>9.5425677228737484</v>
      </c>
      <c r="HJ273" s="28">
        <v>15.85153086778719</v>
      </c>
      <c r="HK273" s="28">
        <v>27.019901648000001</v>
      </c>
      <c r="HL273" s="28">
        <v>12.859678260069114</v>
      </c>
      <c r="HM273" s="28">
        <v>9.3809562517839282</v>
      </c>
      <c r="HN273" s="28">
        <v>13.221889118815588</v>
      </c>
      <c r="HO273" s="28">
        <v>27.264028700000001</v>
      </c>
      <c r="HP273" s="28">
        <v>13.082491196254463</v>
      </c>
      <c r="HQ273" s="28">
        <v>9.5434951866168944</v>
      </c>
      <c r="HR273" s="28">
        <v>10.767427563354035</v>
      </c>
      <c r="HS273" s="28">
        <v>27.236159723</v>
      </c>
      <c r="HT273" s="28">
        <v>12.667831177857412</v>
      </c>
      <c r="HU273" s="28">
        <v>9.2410064763024771</v>
      </c>
      <c r="HV273" s="28">
        <v>8.8984330052393563</v>
      </c>
      <c r="HW273" s="29">
        <v>25.435189845</v>
      </c>
      <c r="HX273" s="29">
        <v>13.704294258912755</v>
      </c>
      <c r="HY273" s="29">
        <v>9.9970918637697928</v>
      </c>
      <c r="HZ273" s="29">
        <v>16.971708826156583</v>
      </c>
      <c r="IA273" s="29">
        <v>25.368816099</v>
      </c>
      <c r="IB273" s="29">
        <v>13.701955827943172</v>
      </c>
      <c r="IC273" s="29">
        <v>9.9953860109342987</v>
      </c>
      <c r="ID273" s="29">
        <v>17.119384950962324</v>
      </c>
      <c r="IE273" s="29">
        <v>25.401141498000001</v>
      </c>
      <c r="IF273" s="29">
        <v>13.699023231115802</v>
      </c>
      <c r="IG273" s="29">
        <v>9.9932467223778261</v>
      </c>
      <c r="IH273" s="29">
        <v>17.070660982782105</v>
      </c>
      <c r="II273" s="29">
        <v>25.442438063000001</v>
      </c>
      <c r="IJ273" s="29">
        <v>13.683224797507915</v>
      </c>
      <c r="IK273" s="29">
        <v>9.9817219850146444</v>
      </c>
      <c r="IL273" s="29">
        <v>17.010725206130502</v>
      </c>
      <c r="IM273" s="29">
        <v>25.496348924000003</v>
      </c>
      <c r="IN273" s="29">
        <v>13.665800154298866</v>
      </c>
      <c r="IO273" s="29">
        <v>9.9690109503883289</v>
      </c>
      <c r="IP273" s="29">
        <v>16.970320129449505</v>
      </c>
      <c r="IQ273" s="29">
        <v>25.571189267000001</v>
      </c>
      <c r="IR273" s="29">
        <v>13.646611676549252</v>
      </c>
      <c r="IS273" s="29">
        <v>9.9550132230216644</v>
      </c>
      <c r="IT273" s="29">
        <v>16.905236801295374</v>
      </c>
      <c r="IU273" s="29">
        <v>25.659248100000003</v>
      </c>
      <c r="IV273" s="29">
        <v>13.625903562180063</v>
      </c>
      <c r="IW273" s="29">
        <v>9.9399069418981707</v>
      </c>
      <c r="IX273" s="29">
        <v>16.837890048359952</v>
      </c>
      <c r="IY273" s="29">
        <v>25.780054123000003</v>
      </c>
      <c r="IZ273" s="29">
        <v>13.603999560953193</v>
      </c>
      <c r="JA273" s="29">
        <v>9.9239282779617373</v>
      </c>
      <c r="JB273" s="29">
        <v>16.755510025419053</v>
      </c>
      <c r="JC273" s="29">
        <v>25.921143979</v>
      </c>
      <c r="JD273" s="29">
        <v>13.580987414842072</v>
      </c>
      <c r="JE273" s="29">
        <v>9.9071412377603973</v>
      </c>
      <c r="JF273" s="29">
        <v>16.6809464006122</v>
      </c>
      <c r="JG273" s="29">
        <v>26.096104446000002</v>
      </c>
      <c r="JH273" s="29">
        <v>13.199203220595237</v>
      </c>
      <c r="JI273" s="29">
        <v>9.6286349834497322</v>
      </c>
      <c r="JJ273" s="29">
        <v>16.490084495646947</v>
      </c>
      <c r="JK273" s="29">
        <v>26.837646874000001</v>
      </c>
      <c r="JL273" s="29">
        <v>13.081315714943157</v>
      </c>
      <c r="JM273" s="29">
        <v>9.542637689365943</v>
      </c>
      <c r="JN273" s="29">
        <v>13.62156771212943</v>
      </c>
      <c r="JO273" s="29">
        <v>27.253299433000002</v>
      </c>
      <c r="JP273" s="29">
        <v>12.899905552368621</v>
      </c>
      <c r="JQ273" s="29">
        <v>9.4103015014517357</v>
      </c>
      <c r="JR273" s="29">
        <v>10.938725243287481</v>
      </c>
      <c r="JS273" s="29">
        <v>27.224294925000002</v>
      </c>
      <c r="JT273" s="29">
        <v>12.865568922602108</v>
      </c>
      <c r="JU273" s="29">
        <v>9.3852534080889694</v>
      </c>
      <c r="JV273" s="29">
        <v>8.8268631283316541</v>
      </c>
      <c r="JW273" s="29">
        <v>26.974669093000003</v>
      </c>
      <c r="JX273" s="29">
        <v>12.69625683748847</v>
      </c>
      <c r="JY273" s="29">
        <v>9.2617425992469435</v>
      </c>
      <c r="JZ273" s="29">
        <v>8.9326983348515778</v>
      </c>
    </row>
    <row r="274" spans="1:286" ht="15" thickBot="1" x14ac:dyDescent="0.35">
      <c r="A274" s="2"/>
      <c r="B274" s="74" t="s">
        <v>759</v>
      </c>
      <c r="C274" s="74" t="s">
        <v>475</v>
      </c>
      <c r="D274" s="74" t="s">
        <v>876</v>
      </c>
      <c r="E274" s="87">
        <v>385893</v>
      </c>
      <c r="F274" s="84">
        <v>400645</v>
      </c>
      <c r="G274" s="22">
        <v>25.88197670557895</v>
      </c>
      <c r="H274" s="22">
        <v>14.781823120236833</v>
      </c>
      <c r="I274" s="22">
        <v>10.783134166204613</v>
      </c>
      <c r="J274" s="22">
        <v>6.6891637816114962</v>
      </c>
      <c r="K274" s="22">
        <v>6.8808655734688955</v>
      </c>
      <c r="L274" s="22">
        <v>1.1161439146816359</v>
      </c>
      <c r="M274" s="22">
        <v>0.81421144624088027</v>
      </c>
      <c r="N274" s="22">
        <v>6.4553378270344144</v>
      </c>
      <c r="O274" s="22">
        <v>6.8271090676579318</v>
      </c>
      <c r="P274" s="22">
        <v>1.1074240819520442</v>
      </c>
      <c r="Q274" s="22">
        <v>0.80785044966655895</v>
      </c>
      <c r="R274" s="22">
        <v>5.7092909600084294</v>
      </c>
      <c r="S274" s="22">
        <v>6.7076373396050615</v>
      </c>
      <c r="T274" s="22">
        <v>1.0880445953425586</v>
      </c>
      <c r="U274" s="22">
        <v>0.79371338399594094</v>
      </c>
      <c r="V274" s="22">
        <v>2.7140534560371066</v>
      </c>
      <c r="W274" s="22">
        <v>6.5611302147935415</v>
      </c>
      <c r="X274" s="22">
        <v>1.0642797020933152</v>
      </c>
      <c r="Y274" s="22">
        <v>0.776377225237466</v>
      </c>
      <c r="Z274" s="22">
        <v>-3.0732877501279106</v>
      </c>
      <c r="AA274" s="22">
        <v>6.3873862783458071</v>
      </c>
      <c r="AB274" s="22">
        <v>1.036096730734785</v>
      </c>
      <c r="AC274" s="22">
        <v>0.75581814000898129</v>
      </c>
      <c r="AD274" s="22">
        <v>-8.7970760841824394</v>
      </c>
      <c r="AE274" s="22">
        <v>6.180483235749711</v>
      </c>
      <c r="AF274" s="22">
        <v>1.0025350269844346</v>
      </c>
      <c r="AG274" s="22">
        <v>0.73133534438609327</v>
      </c>
      <c r="AH274" s="22">
        <v>-14.659211243741147</v>
      </c>
      <c r="AI274" s="22">
        <v>5.9411927424651454</v>
      </c>
      <c r="AJ274" s="22">
        <v>0.9637197609297472</v>
      </c>
      <c r="AK274" s="22">
        <v>0.7030201482049393</v>
      </c>
      <c r="AL274" s="22">
        <v>-20.560603022318311</v>
      </c>
      <c r="AM274" s="22">
        <v>5.6782824800769216</v>
      </c>
      <c r="AN274" s="22">
        <v>0.92107313655687317</v>
      </c>
      <c r="AO274" s="22">
        <v>0.67191002947277423</v>
      </c>
      <c r="AP274" s="22">
        <v>-20.680229051235216</v>
      </c>
      <c r="AQ274" s="22">
        <v>2.6914375645502386</v>
      </c>
      <c r="AR274" s="22">
        <v>0.43657758276824887</v>
      </c>
      <c r="AS274" s="22">
        <v>0.31847726837580376</v>
      </c>
      <c r="AT274" s="22">
        <v>-20.979657234810354</v>
      </c>
      <c r="AU274" s="22">
        <v>2.6914375645502386</v>
      </c>
      <c r="AV274" s="22">
        <v>0.43657758276824887</v>
      </c>
      <c r="AW274" s="22">
        <v>0.31847726837580376</v>
      </c>
      <c r="AX274" s="22">
        <v>-22.552085683223318</v>
      </c>
      <c r="AY274" s="22">
        <v>2.6914375645502386</v>
      </c>
      <c r="AZ274" s="22">
        <v>0.43657758276824887</v>
      </c>
      <c r="BA274" s="22">
        <v>0.31847726837580376</v>
      </c>
      <c r="BB274" s="22">
        <v>-24.678852590901627</v>
      </c>
      <c r="BC274" s="22">
        <v>27.629113420417585</v>
      </c>
      <c r="BD274" s="22">
        <v>4.4817133081559701</v>
      </c>
      <c r="BE274" s="22">
        <v>3.2693474616232754</v>
      </c>
      <c r="BF274" s="22">
        <v>-26.352942264454569</v>
      </c>
      <c r="BG274" s="22">
        <v>28.874730437578947</v>
      </c>
      <c r="BH274" s="22">
        <v>6.6048383639009831</v>
      </c>
      <c r="BI274" s="22">
        <v>4.8181376305697921</v>
      </c>
      <c r="BJ274" s="22">
        <v>-27.715343516329774</v>
      </c>
      <c r="BK274" s="25">
        <v>25.89924666957895</v>
      </c>
      <c r="BL274" s="25">
        <v>14.784162183630791</v>
      </c>
      <c r="BM274" s="25">
        <v>10.784840480384883</v>
      </c>
      <c r="BN274" s="25">
        <v>6.6387314866254545</v>
      </c>
      <c r="BO274" s="25">
        <v>6.9185993914785371</v>
      </c>
      <c r="BP274" s="25">
        <v>1.1222647102268297</v>
      </c>
      <c r="BQ274" s="25">
        <v>0.81867648137429183</v>
      </c>
      <c r="BR274" s="25">
        <v>6.6276374170089269</v>
      </c>
      <c r="BS274" s="25">
        <v>6.8987054327963193</v>
      </c>
      <c r="BT274" s="25">
        <v>1.1190377149186084</v>
      </c>
      <c r="BU274" s="25">
        <v>0.81632243322480313</v>
      </c>
      <c r="BV274" s="25">
        <v>6.2101005787494863</v>
      </c>
      <c r="BW274" s="25">
        <v>6.8623438545780955</v>
      </c>
      <c r="BX274" s="25">
        <v>1.1131395101327197</v>
      </c>
      <c r="BY274" s="25">
        <v>0.81201977495128363</v>
      </c>
      <c r="BZ274" s="25">
        <v>3.3010188295124223</v>
      </c>
      <c r="CA274" s="25">
        <v>6.8214112916048899</v>
      </c>
      <c r="CB274" s="25">
        <v>1.1064998467666711</v>
      </c>
      <c r="CC274" s="25">
        <v>0.80717623296649854</v>
      </c>
      <c r="CD274" s="25">
        <v>-2.4126029331830949</v>
      </c>
      <c r="CE274" s="25">
        <v>6.7760052052319244</v>
      </c>
      <c r="CF274" s="25">
        <v>1.0991345340086216</v>
      </c>
      <c r="CG274" s="25">
        <v>0.80180333985310603</v>
      </c>
      <c r="CH274" s="25">
        <v>-8.0708012184616464</v>
      </c>
      <c r="CI274" s="25">
        <v>6.7260757136364848</v>
      </c>
      <c r="CJ274" s="25">
        <v>1.0910354805374602</v>
      </c>
      <c r="CK274" s="25">
        <v>0.79589519310500723</v>
      </c>
      <c r="CL274" s="25">
        <v>-13.881313335553521</v>
      </c>
      <c r="CM274" s="25">
        <v>6.6711978001391303</v>
      </c>
      <c r="CN274" s="25">
        <v>1.0821337444772952</v>
      </c>
      <c r="CO274" s="25">
        <v>0.78940150058358272</v>
      </c>
      <c r="CP274" s="25">
        <v>-19.738191479233343</v>
      </c>
      <c r="CQ274" s="25">
        <v>6.6131918929360465</v>
      </c>
      <c r="CR274" s="25">
        <v>1.0727246171445444</v>
      </c>
      <c r="CS274" s="25">
        <v>0.78253767319296452</v>
      </c>
      <c r="CT274" s="25">
        <v>-19.831603551345594</v>
      </c>
      <c r="CU274" s="25">
        <v>2.6914375645502386</v>
      </c>
      <c r="CV274" s="25">
        <v>0.43657758276824887</v>
      </c>
      <c r="CW274" s="25">
        <v>0.31847726837580376</v>
      </c>
      <c r="CX274" s="25">
        <v>-20.099006303539099</v>
      </c>
      <c r="CY274" s="25">
        <v>2.6914375645502386</v>
      </c>
      <c r="CZ274" s="25">
        <v>0.43657758276824887</v>
      </c>
      <c r="DA274" s="25">
        <v>0.31847726837580376</v>
      </c>
      <c r="DB274" s="25">
        <v>-21.25800034224013</v>
      </c>
      <c r="DC274" s="25">
        <v>2.6914375645502386</v>
      </c>
      <c r="DD274" s="25">
        <v>0.43657758276824887</v>
      </c>
      <c r="DE274" s="25">
        <v>0.31847726837580376</v>
      </c>
      <c r="DF274" s="25">
        <v>-22.248807403770286</v>
      </c>
      <c r="DG274" s="25">
        <v>24.440496093624361</v>
      </c>
      <c r="DH274" s="25">
        <v>3.9644882893630964</v>
      </c>
      <c r="DI274" s="25">
        <v>2.8920390114818497</v>
      </c>
      <c r="DJ274" s="25">
        <v>-23.132542939689721</v>
      </c>
      <c r="DK274" s="25">
        <v>27.63928232057895</v>
      </c>
      <c r="DL274" s="25">
        <v>5.9397535079562527</v>
      </c>
      <c r="DM274" s="25">
        <v>4.3329674878054272</v>
      </c>
      <c r="DN274" s="25">
        <v>-23.475396775578801</v>
      </c>
      <c r="DO274" s="27">
        <v>25.881709881578949</v>
      </c>
      <c r="DP274" s="27">
        <v>14.782331725827374</v>
      </c>
      <c r="DQ274" s="27">
        <v>10.783505186901849</v>
      </c>
      <c r="DR274" s="27">
        <v>6.6897072377273066</v>
      </c>
      <c r="DS274" s="27">
        <v>6.8942921100315449</v>
      </c>
      <c r="DT274" s="27">
        <v>1.1183218306603224</v>
      </c>
      <c r="DU274" s="27">
        <v>0.81580020562528566</v>
      </c>
      <c r="DV274" s="27">
        <v>6.4758497126084649</v>
      </c>
      <c r="DW274" s="27">
        <v>6.8591305344857707</v>
      </c>
      <c r="DX274" s="27">
        <v>1.1126182780829612</v>
      </c>
      <c r="DY274" s="27">
        <v>0.81163954342784073</v>
      </c>
      <c r="DZ274" s="27">
        <v>5.7525238029612691</v>
      </c>
      <c r="EA274" s="27">
        <v>6.7689319871108227</v>
      </c>
      <c r="EB274" s="27">
        <v>1.0979871886232497</v>
      </c>
      <c r="EC274" s="27">
        <v>0.80096636736839921</v>
      </c>
      <c r="ED274" s="27">
        <v>2.7790969317497556</v>
      </c>
      <c r="EE274" s="27">
        <v>6.6684775746744407</v>
      </c>
      <c r="EF274" s="27">
        <v>1.0816924972146422</v>
      </c>
      <c r="EG274" s="27">
        <v>0.78907961684874472</v>
      </c>
      <c r="EH274" s="27">
        <v>-2.9839702186154398</v>
      </c>
      <c r="EI274" s="27">
        <v>6.5593727239399504</v>
      </c>
      <c r="EJ274" s="27">
        <v>1.0639946198314401</v>
      </c>
      <c r="EK274" s="27">
        <v>0.77616926169648737</v>
      </c>
      <c r="EL274" s="27">
        <v>-8.6760306444809174</v>
      </c>
      <c r="EM274" s="27">
        <v>6.4401292044600584</v>
      </c>
      <c r="EN274" s="27">
        <v>1.0446521508917939</v>
      </c>
      <c r="EO274" s="27">
        <v>0.76205919990063831</v>
      </c>
      <c r="EP274" s="27">
        <v>-14.50888031283867</v>
      </c>
      <c r="EQ274" s="27">
        <v>6.3126686998199437</v>
      </c>
      <c r="ER274" s="27">
        <v>1.023976806329788</v>
      </c>
      <c r="ES274" s="27">
        <v>0.74697682389524567</v>
      </c>
      <c r="ET274" s="27">
        <v>-20.375902325353508</v>
      </c>
      <c r="EU274" s="27">
        <v>6.1785862324256913</v>
      </c>
      <c r="EV274" s="27">
        <v>1.0022273144308862</v>
      </c>
      <c r="EW274" s="27">
        <v>0.73111087236240924</v>
      </c>
      <c r="EX274" s="27">
        <v>-20.464912554425652</v>
      </c>
      <c r="EY274" s="27">
        <v>2.6914375645502386</v>
      </c>
      <c r="EZ274" s="27">
        <v>0.43657758276824887</v>
      </c>
      <c r="FA274" s="27">
        <v>0.31847726837580376</v>
      </c>
      <c r="FB274" s="27">
        <v>-20.726402855917883</v>
      </c>
      <c r="FC274" s="27">
        <v>2.6914375645502386</v>
      </c>
      <c r="FD274" s="27">
        <v>0.43657758276824887</v>
      </c>
      <c r="FE274" s="27">
        <v>0.31847726837580376</v>
      </c>
      <c r="FF274" s="27">
        <v>-22.143459380254512</v>
      </c>
      <c r="FG274" s="27">
        <v>2.6914375645502386</v>
      </c>
      <c r="FH274" s="27">
        <v>0.43657758276824887</v>
      </c>
      <c r="FI274" s="27">
        <v>0.31847726837580376</v>
      </c>
      <c r="FJ274" s="27">
        <v>-23.186358353140029</v>
      </c>
      <c r="FK274" s="27">
        <v>28.34696615057895</v>
      </c>
      <c r="FL274" s="27">
        <v>5.365249115131995</v>
      </c>
      <c r="FM274" s="27">
        <v>3.9138745317804848</v>
      </c>
      <c r="FN274" s="27">
        <v>-23.82447758881375</v>
      </c>
      <c r="FO274" s="27">
        <v>28.549605019578948</v>
      </c>
      <c r="FP274" s="27">
        <v>7.81038378689576</v>
      </c>
      <c r="FQ274" s="27">
        <v>5.697566232432151</v>
      </c>
      <c r="FR274" s="27">
        <v>-24.155529557467403</v>
      </c>
      <c r="FS274" s="28">
        <v>25.887596643578949</v>
      </c>
      <c r="FT274" s="28">
        <v>14.78182310918322</v>
      </c>
      <c r="FU274" s="28">
        <v>10.783134158141156</v>
      </c>
      <c r="FV274" s="28">
        <v>6.6833138695846976</v>
      </c>
      <c r="FW274" s="28">
        <v>6.8808652850741607</v>
      </c>
      <c r="FX274" s="28">
        <v>1.1161438679011799</v>
      </c>
      <c r="FY274" s="28">
        <v>0.81421141211518899</v>
      </c>
      <c r="FZ274" s="28">
        <v>6.4649071449771878</v>
      </c>
      <c r="GA274" s="28">
        <v>6.8271084677481992</v>
      </c>
      <c r="GB274" s="28">
        <v>1.1074239846407989</v>
      </c>
      <c r="GC274" s="28">
        <v>0.80785037867936038</v>
      </c>
      <c r="GD274" s="28">
        <v>5.7389146696079081</v>
      </c>
      <c r="GE274" s="28">
        <v>6.7043405261970692</v>
      </c>
      <c r="GF274" s="28">
        <v>1.0875098198577184</v>
      </c>
      <c r="GG274" s="28">
        <v>0.79332327272516456</v>
      </c>
      <c r="GH274" s="28">
        <v>2.7659409614901627</v>
      </c>
      <c r="GI274" s="28">
        <v>6.5544880522400524</v>
      </c>
      <c r="GJ274" s="28">
        <v>1.0632022781507537</v>
      </c>
      <c r="GK274" s="28">
        <v>0.77559125947180774</v>
      </c>
      <c r="GL274" s="28">
        <v>-2.9979146635315601</v>
      </c>
      <c r="GM274" s="28">
        <v>6.3773870405415325</v>
      </c>
      <c r="GN274" s="28">
        <v>1.0344747562451615</v>
      </c>
      <c r="GO274" s="28">
        <v>0.75463493220074906</v>
      </c>
      <c r="GP274" s="28">
        <v>-8.6910705281833991</v>
      </c>
      <c r="GQ274" s="28">
        <v>6.1670929578270544</v>
      </c>
      <c r="GR274" s="28">
        <v>1.0003629925129438</v>
      </c>
      <c r="GS274" s="28">
        <v>0.72975087547930173</v>
      </c>
      <c r="GT274" s="28">
        <v>-14.526855285841727</v>
      </c>
      <c r="GU274" s="28">
        <v>5.9244103219531894</v>
      </c>
      <c r="GV274" s="28">
        <v>0.96099748764478832</v>
      </c>
      <c r="GW274" s="28">
        <v>0.70103428774442555</v>
      </c>
      <c r="GX274" s="28">
        <v>-20.423773358767455</v>
      </c>
      <c r="GY274" s="28">
        <v>5.6580967730139555</v>
      </c>
      <c r="GZ274" s="28">
        <v>0.91779881679850628</v>
      </c>
      <c r="HA274" s="28">
        <v>0.66952145879577918</v>
      </c>
      <c r="HB274" s="28">
        <v>-20.537962017001611</v>
      </c>
      <c r="HC274" s="28">
        <v>2.6914375645502386</v>
      </c>
      <c r="HD274" s="28">
        <v>0.43657758276824887</v>
      </c>
      <c r="HE274" s="28">
        <v>0.31847726837580376</v>
      </c>
      <c r="HF274" s="28">
        <v>-20.810428973652478</v>
      </c>
      <c r="HG274" s="28">
        <v>2.6914375645502386</v>
      </c>
      <c r="HH274" s="28">
        <v>0.43657758276824887</v>
      </c>
      <c r="HI274" s="28">
        <v>0.31847726837580376</v>
      </c>
      <c r="HJ274" s="28">
        <v>-22.260665090656765</v>
      </c>
      <c r="HK274" s="28">
        <v>2.6914375645502386</v>
      </c>
      <c r="HL274" s="28">
        <v>0.43657758276824887</v>
      </c>
      <c r="HM274" s="28">
        <v>0.31847726837580376</v>
      </c>
      <c r="HN274" s="28">
        <v>-26.833622262794016</v>
      </c>
      <c r="HO274" s="28">
        <v>25.932547435289084</v>
      </c>
      <c r="HP274" s="28">
        <v>4.2065136577721018</v>
      </c>
      <c r="HQ274" s="28">
        <v>3.0685931481367867</v>
      </c>
      <c r="HR274" s="28">
        <v>-31.040474770564899</v>
      </c>
      <c r="HS274" s="28">
        <v>30.11287183157895</v>
      </c>
      <c r="HT274" s="28">
        <v>5.5184501297185102</v>
      </c>
      <c r="HU274" s="28">
        <v>4.025632538979437</v>
      </c>
      <c r="HV274" s="28">
        <v>-34.683798014706291</v>
      </c>
      <c r="HW274" s="29">
        <v>25.86381780157895</v>
      </c>
      <c r="HX274" s="29">
        <v>14.781692041402906</v>
      </c>
      <c r="HY274" s="29">
        <v>10.783038546020208</v>
      </c>
      <c r="HZ274" s="29">
        <v>6.7340168914774257</v>
      </c>
      <c r="IA274" s="29">
        <v>25.73664586957895</v>
      </c>
      <c r="IB274" s="29">
        <v>7.2756309675549984</v>
      </c>
      <c r="IC274" s="29">
        <v>5.3074714958219333</v>
      </c>
      <c r="ID274" s="29">
        <v>6.5640582461586554</v>
      </c>
      <c r="IE274" s="29">
        <v>25.804422713578948</v>
      </c>
      <c r="IF274" s="29">
        <v>7.269199149492346</v>
      </c>
      <c r="IG274" s="29">
        <v>5.3027795740922485</v>
      </c>
      <c r="IH274" s="29">
        <v>5.8877220301929363</v>
      </c>
      <c r="II274" s="29">
        <v>25.878523198578947</v>
      </c>
      <c r="IJ274" s="29">
        <v>7.24591193233403</v>
      </c>
      <c r="IK274" s="29">
        <v>5.2857918733916565</v>
      </c>
      <c r="IL274" s="29">
        <v>2.9519335236137927</v>
      </c>
      <c r="IM274" s="29">
        <v>25.982689656578948</v>
      </c>
      <c r="IN274" s="29">
        <v>7.2201032532099747</v>
      </c>
      <c r="IO274" s="29">
        <v>5.2669648012921266</v>
      </c>
      <c r="IP274" s="29">
        <v>-2.779977114797056</v>
      </c>
      <c r="IQ274" s="29">
        <v>26.141806679578949</v>
      </c>
      <c r="IR274" s="29">
        <v>7.1917105804693566</v>
      </c>
      <c r="IS274" s="29">
        <v>5.2462527418249767</v>
      </c>
      <c r="IT274" s="29">
        <v>-8.4710505545708372</v>
      </c>
      <c r="IU274" s="29">
        <v>26.32147757657895</v>
      </c>
      <c r="IV274" s="29">
        <v>7.1606830071081911</v>
      </c>
      <c r="IW274" s="29">
        <v>5.2236185590395561</v>
      </c>
      <c r="IX274" s="29">
        <v>-14.298062095404958</v>
      </c>
      <c r="IY274" s="29">
        <v>26.538755980578948</v>
      </c>
      <c r="IZ274" s="29">
        <v>7.1276939200064451</v>
      </c>
      <c r="JA274" s="29">
        <v>5.199553479289567</v>
      </c>
      <c r="JB274" s="29">
        <v>-20.169537879360874</v>
      </c>
      <c r="JC274" s="29">
        <v>26.793065845578948</v>
      </c>
      <c r="JD274" s="29">
        <v>7.0929051769711862</v>
      </c>
      <c r="JE274" s="29">
        <v>5.1741755755917982</v>
      </c>
      <c r="JF274" s="29">
        <v>-20.268520672840332</v>
      </c>
      <c r="JG274" s="29">
        <v>21.303288251568983</v>
      </c>
      <c r="JH274" s="29">
        <v>3.455602393451553</v>
      </c>
      <c r="JI274" s="29">
        <v>2.5208138353808729</v>
      </c>
      <c r="JJ274" s="29">
        <v>-20.675452491353738</v>
      </c>
      <c r="JK274" s="29">
        <v>21.090384871683767</v>
      </c>
      <c r="JL274" s="29">
        <v>3.4210673761144479</v>
      </c>
      <c r="JM274" s="29">
        <v>2.4956210210474108</v>
      </c>
      <c r="JN274" s="29">
        <v>-25.828141980817584</v>
      </c>
      <c r="JO274" s="29">
        <v>21.113664518134549</v>
      </c>
      <c r="JP274" s="29">
        <v>3.4248435632008758</v>
      </c>
      <c r="JQ274" s="29">
        <v>2.498375696952976</v>
      </c>
      <c r="JR274" s="29">
        <v>-30.589030124533416</v>
      </c>
      <c r="JS274" s="29">
        <v>30.189511751578948</v>
      </c>
      <c r="JT274" s="29">
        <v>7.8077744291973392</v>
      </c>
      <c r="JU274" s="29">
        <v>5.6956627423199491</v>
      </c>
      <c r="JV274" s="29">
        <v>-34.442127915219686</v>
      </c>
      <c r="JW274" s="29">
        <v>30.15269580157895</v>
      </c>
      <c r="JX274" s="29">
        <v>8.555250552944166</v>
      </c>
      <c r="JY274" s="29">
        <v>6.2409361678530946</v>
      </c>
      <c r="JZ274" s="29">
        <v>-34.278894422095391</v>
      </c>
    </row>
    <row r="275" spans="1:286" ht="15" thickBot="1" x14ac:dyDescent="0.35">
      <c r="A275" s="2"/>
      <c r="B275" s="74" t="s">
        <v>760</v>
      </c>
      <c r="C275" s="74" t="s">
        <v>888</v>
      </c>
      <c r="D275" s="74" t="s">
        <v>880</v>
      </c>
      <c r="E275" s="87">
        <v>377524</v>
      </c>
      <c r="F275" s="84">
        <v>406160</v>
      </c>
      <c r="G275" s="22">
        <v>51.270491098000001</v>
      </c>
      <c r="H275" s="22">
        <v>13.7516012205656</v>
      </c>
      <c r="I275" s="22">
        <v>9.8835465610466642</v>
      </c>
      <c r="J275" s="22">
        <v>17.713779576839343</v>
      </c>
      <c r="K275" s="22">
        <v>51.206085264000002</v>
      </c>
      <c r="L275" s="22">
        <v>13.740644657253496</v>
      </c>
      <c r="M275" s="22">
        <v>9.8756718632636673</v>
      </c>
      <c r="N275" s="22">
        <v>18.003332683149125</v>
      </c>
      <c r="O275" s="22">
        <v>51.346682309000002</v>
      </c>
      <c r="P275" s="22">
        <v>13.72641604665067</v>
      </c>
      <c r="Q275" s="22">
        <v>9.8654454806674554</v>
      </c>
      <c r="R275" s="22">
        <v>17.443529335791332</v>
      </c>
      <c r="S275" s="22">
        <v>51.509868273999999</v>
      </c>
      <c r="T275" s="22">
        <v>13.690769654889934</v>
      </c>
      <c r="U275" s="22">
        <v>9.8398257170450449</v>
      </c>
      <c r="V275" s="22">
        <v>16.954231001192831</v>
      </c>
      <c r="W275" s="22">
        <v>51.713752419999999</v>
      </c>
      <c r="X275" s="22">
        <v>13.648525430230757</v>
      </c>
      <c r="Y275" s="22">
        <v>9.8094639610096923</v>
      </c>
      <c r="Z275" s="22">
        <v>16.148319874646369</v>
      </c>
      <c r="AA275" s="22">
        <v>51.972553386000001</v>
      </c>
      <c r="AB275" s="22">
        <v>13.599653602552685</v>
      </c>
      <c r="AC275" s="22">
        <v>9.7743388161896618</v>
      </c>
      <c r="AD275" s="22">
        <v>15.593588638691813</v>
      </c>
      <c r="AE275" s="22">
        <v>52.269365137999998</v>
      </c>
      <c r="AF275" s="22">
        <v>13.542931898211236</v>
      </c>
      <c r="AG275" s="22">
        <v>9.7335718104505595</v>
      </c>
      <c r="AH275" s="22">
        <v>15.006661657454298</v>
      </c>
      <c r="AI275" s="22">
        <v>52.645075464000001</v>
      </c>
      <c r="AJ275" s="22">
        <v>13.478476582873656</v>
      </c>
      <c r="AK275" s="22">
        <v>9.6872465062166633</v>
      </c>
      <c r="AL275" s="22">
        <v>14.134212688965484</v>
      </c>
      <c r="AM275" s="22">
        <v>53.074401571999999</v>
      </c>
      <c r="AN275" s="22">
        <v>13.408465320336576</v>
      </c>
      <c r="AO275" s="22">
        <v>9.6369280333359892</v>
      </c>
      <c r="AP275" s="22">
        <v>13.172962826727897</v>
      </c>
      <c r="AQ275" s="22">
        <v>53.571712353999999</v>
      </c>
      <c r="AR275" s="22">
        <v>13.013373029567768</v>
      </c>
      <c r="AS275" s="22">
        <v>9.3529674247426939</v>
      </c>
      <c r="AT275" s="22">
        <v>12.19642392610384</v>
      </c>
      <c r="AU275" s="22">
        <v>55.016810050000004</v>
      </c>
      <c r="AV275" s="22">
        <v>12.537419917030212</v>
      </c>
      <c r="AW275" s="22">
        <v>9.0108905514252058</v>
      </c>
      <c r="AX275" s="22">
        <v>7.9847719659350602</v>
      </c>
      <c r="AY275" s="22">
        <v>56.169754189999999</v>
      </c>
      <c r="AZ275" s="22">
        <v>11.523881391950054</v>
      </c>
      <c r="BA275" s="22">
        <v>8.2824404572599324</v>
      </c>
      <c r="BB275" s="22">
        <v>4.5938761244301389</v>
      </c>
      <c r="BC275" s="22">
        <v>56.726943380000002</v>
      </c>
      <c r="BD275" s="22">
        <v>11.122713004245252</v>
      </c>
      <c r="BE275" s="22">
        <v>7.9941128381626889</v>
      </c>
      <c r="BF275" s="22">
        <v>3.4523338135773827</v>
      </c>
      <c r="BG275" s="22">
        <v>56.989502219999999</v>
      </c>
      <c r="BH275" s="22">
        <v>10.838188185844274</v>
      </c>
      <c r="BI275" s="22">
        <v>7.7896192489918601</v>
      </c>
      <c r="BJ275" s="22">
        <v>3.3682360949813699</v>
      </c>
      <c r="BK275" s="25">
        <v>51.309850402000002</v>
      </c>
      <c r="BL275" s="25">
        <v>13.755114384876213</v>
      </c>
      <c r="BM275" s="25">
        <v>9.8860715414095779</v>
      </c>
      <c r="BN275" s="25">
        <v>17.597364489229996</v>
      </c>
      <c r="BO275" s="25">
        <v>51.264119829999999</v>
      </c>
      <c r="BP275" s="25">
        <v>13.749802912039197</v>
      </c>
      <c r="BQ275" s="25">
        <v>9.8822540813007222</v>
      </c>
      <c r="BR275" s="25">
        <v>17.899746071027025</v>
      </c>
      <c r="BS275" s="25">
        <v>51.351050162999996</v>
      </c>
      <c r="BT275" s="25">
        <v>13.743682400377409</v>
      </c>
      <c r="BU275" s="25">
        <v>9.8778551490588367</v>
      </c>
      <c r="BV275" s="25">
        <v>17.634509838912596</v>
      </c>
      <c r="BW275" s="25">
        <v>51.441461044</v>
      </c>
      <c r="BX275" s="25">
        <v>13.731912761335595</v>
      </c>
      <c r="BY275" s="25">
        <v>9.8693960777397436</v>
      </c>
      <c r="BZ275" s="25">
        <v>17.370017094707659</v>
      </c>
      <c r="CA275" s="25">
        <v>51.551845362999998</v>
      </c>
      <c r="CB275" s="25">
        <v>13.718922464813691</v>
      </c>
      <c r="CC275" s="25">
        <v>9.8600596958554263</v>
      </c>
      <c r="CD275" s="25">
        <v>16.871087547708996</v>
      </c>
      <c r="CE275" s="25">
        <v>51.683818293000002</v>
      </c>
      <c r="CF275" s="25">
        <v>13.704687405981456</v>
      </c>
      <c r="CG275" s="25">
        <v>9.8498286787897769</v>
      </c>
      <c r="CH275" s="25">
        <v>16.547355951426194</v>
      </c>
      <c r="CI275" s="25">
        <v>51.833379309999998</v>
      </c>
      <c r="CJ275" s="25">
        <v>13.689390995354387</v>
      </c>
      <c r="CK275" s="25">
        <v>9.8388348472915634</v>
      </c>
      <c r="CL275" s="25">
        <v>16.231718409025536</v>
      </c>
      <c r="CM275" s="25">
        <v>52.013794613000002</v>
      </c>
      <c r="CN275" s="25">
        <v>13.67281252782626</v>
      </c>
      <c r="CO275" s="25">
        <v>9.8269195762553441</v>
      </c>
      <c r="CP275" s="25">
        <v>15.645602832884357</v>
      </c>
      <c r="CQ275" s="25">
        <v>52.218845186999999</v>
      </c>
      <c r="CR275" s="25">
        <v>13.655521147492626</v>
      </c>
      <c r="CS275" s="25">
        <v>9.8144919207488233</v>
      </c>
      <c r="CT275" s="25">
        <v>14.913821794679674</v>
      </c>
      <c r="CU275" s="25">
        <v>52.453497652999999</v>
      </c>
      <c r="CV275" s="25">
        <v>13.60390412632044</v>
      </c>
      <c r="CW275" s="25">
        <v>9.7773937513127525</v>
      </c>
      <c r="CX275" s="25">
        <v>14.148777468460452</v>
      </c>
      <c r="CY275" s="25">
        <v>53.210323267999996</v>
      </c>
      <c r="CZ275" s="25">
        <v>13.527145447228763</v>
      </c>
      <c r="DA275" s="25">
        <v>9.7222257773002081</v>
      </c>
      <c r="DB275" s="25">
        <v>11.135487034379118</v>
      </c>
      <c r="DC275" s="25">
        <v>53.989266385000001</v>
      </c>
      <c r="DD275" s="25">
        <v>12.882369152259312</v>
      </c>
      <c r="DE275" s="25">
        <v>9.2588123587043167</v>
      </c>
      <c r="DF275" s="25">
        <v>8.0173340630852721</v>
      </c>
      <c r="DG275" s="25">
        <v>54.815691321999999</v>
      </c>
      <c r="DH275" s="25">
        <v>12.773312545823565</v>
      </c>
      <c r="DI275" s="25">
        <v>9.1804312283756175</v>
      </c>
      <c r="DJ275" s="25">
        <v>5.3683998067388714</v>
      </c>
      <c r="DK275" s="25">
        <v>55.336341939999997</v>
      </c>
      <c r="DL275" s="25">
        <v>12.410466199069001</v>
      </c>
      <c r="DM275" s="25">
        <v>8.9196464146558014</v>
      </c>
      <c r="DN275" s="25">
        <v>4.3380296092205839</v>
      </c>
      <c r="DO275" s="27">
        <v>51.269384289999998</v>
      </c>
      <c r="DP275" s="27">
        <v>13.752396431538443</v>
      </c>
      <c r="DQ275" s="27">
        <v>9.8841180948302494</v>
      </c>
      <c r="DR275" s="27">
        <v>17.717967164398292</v>
      </c>
      <c r="DS275" s="27">
        <v>51.188203709999996</v>
      </c>
      <c r="DT275" s="27">
        <v>13.744054202728723</v>
      </c>
      <c r="DU275" s="27">
        <v>9.8781223707293737</v>
      </c>
      <c r="DV275" s="27">
        <v>18.071692609968501</v>
      </c>
      <c r="DW275" s="27">
        <v>51.302032306999998</v>
      </c>
      <c r="DX275" s="27">
        <v>13.734519680754808</v>
      </c>
      <c r="DY275" s="27">
        <v>9.8712697220555903</v>
      </c>
      <c r="DZ275" s="27">
        <v>17.596947033238685</v>
      </c>
      <c r="EA275" s="27">
        <v>51.434962558999999</v>
      </c>
      <c r="EB275" s="27">
        <v>13.706200520295894</v>
      </c>
      <c r="EC275" s="27">
        <v>9.8509161838402122</v>
      </c>
      <c r="ED275" s="27">
        <v>17.188540258796252</v>
      </c>
      <c r="EE275" s="27">
        <v>51.601126393999998</v>
      </c>
      <c r="EF275" s="27">
        <v>13.675349300462534</v>
      </c>
      <c r="EG275" s="27">
        <v>9.8287428046971268</v>
      </c>
      <c r="EH275" s="27">
        <v>16.543737750322492</v>
      </c>
      <c r="EI275" s="27">
        <v>51.803427579999997</v>
      </c>
      <c r="EJ275" s="27">
        <v>13.642311249952989</v>
      </c>
      <c r="EK275" s="27">
        <v>9.8049977072891998</v>
      </c>
      <c r="EL275" s="27">
        <v>16.135759798323654</v>
      </c>
      <c r="EM275" s="27">
        <v>52.030525617000002</v>
      </c>
      <c r="EN275" s="27">
        <v>13.606888444827206</v>
      </c>
      <c r="EO275" s="27">
        <v>9.7795386397836666</v>
      </c>
      <c r="EP275" s="27">
        <v>15.706990589899945</v>
      </c>
      <c r="EQ275" s="27">
        <v>52.311201080000004</v>
      </c>
      <c r="ER275" s="27">
        <v>13.569434843715605</v>
      </c>
      <c r="ES275" s="27">
        <v>9.7526199992175204</v>
      </c>
      <c r="ET275" s="27">
        <v>15.037400153422364</v>
      </c>
      <c r="EU275" s="27">
        <v>52.634184249</v>
      </c>
      <c r="EV275" s="27">
        <v>13.530418080485024</v>
      </c>
      <c r="EW275" s="27">
        <v>9.7245778832583927</v>
      </c>
      <c r="EX275" s="27">
        <v>14.27893194740879</v>
      </c>
      <c r="EY275" s="27">
        <v>53.012851329</v>
      </c>
      <c r="EZ275" s="27">
        <v>13.451895970242809</v>
      </c>
      <c r="FA275" s="27">
        <v>9.6681424965566656</v>
      </c>
      <c r="FB275" s="27">
        <v>13.503024254403829</v>
      </c>
      <c r="FC275" s="27">
        <v>54.370449858000001</v>
      </c>
      <c r="FD275" s="27">
        <v>13.202940097143051</v>
      </c>
      <c r="FE275" s="27">
        <v>9.4892130087129019</v>
      </c>
      <c r="FF275" s="27">
        <v>10.206819681474826</v>
      </c>
      <c r="FG275" s="27">
        <v>55.271843250000003</v>
      </c>
      <c r="FH275" s="27">
        <v>12.426188198353438</v>
      </c>
      <c r="FI275" s="27">
        <v>8.9309461251017446</v>
      </c>
      <c r="FJ275" s="27">
        <v>7.6472094949820075</v>
      </c>
      <c r="FK275" s="27">
        <v>55.687330599999996</v>
      </c>
      <c r="FL275" s="27">
        <v>12.175215516293708</v>
      </c>
      <c r="FM275" s="27">
        <v>8.7505671169482433</v>
      </c>
      <c r="FN275" s="27">
        <v>6.9518513231111285</v>
      </c>
      <c r="FO275" s="27">
        <v>55.80838</v>
      </c>
      <c r="FP275" s="27">
        <v>11.929488594764782</v>
      </c>
      <c r="FQ275" s="27">
        <v>8.5739583401752704</v>
      </c>
      <c r="FR275" s="27">
        <v>7.3263967959598375</v>
      </c>
      <c r="FS275" s="28">
        <v>51.270884015999997</v>
      </c>
      <c r="FT275" s="28">
        <v>13.751601116387407</v>
      </c>
      <c r="FU275" s="28">
        <v>9.8835464861717455</v>
      </c>
      <c r="FV275" s="28">
        <v>17.708257273426565</v>
      </c>
      <c r="FW275" s="28">
        <v>51.206398573999998</v>
      </c>
      <c r="FX275" s="28">
        <v>13.74064421669995</v>
      </c>
      <c r="FY275" s="28">
        <v>9.8756715466291602</v>
      </c>
      <c r="FZ275" s="28">
        <v>18.058669726657619</v>
      </c>
      <c r="GA275" s="28">
        <v>51.371852294</v>
      </c>
      <c r="GB275" s="28">
        <v>13.726415127278123</v>
      </c>
      <c r="GC275" s="28">
        <v>9.8654448198963056</v>
      </c>
      <c r="GD275" s="28">
        <v>17.591399408623545</v>
      </c>
      <c r="GE275" s="28">
        <v>51.592201842000001</v>
      </c>
      <c r="GF275" s="28">
        <v>13.689274477656067</v>
      </c>
      <c r="GG275" s="28">
        <v>9.8387511037275903</v>
      </c>
      <c r="GH275" s="28">
        <v>17.225983643857234</v>
      </c>
      <c r="GI275" s="28">
        <v>51.892511540000001</v>
      </c>
      <c r="GJ275" s="28">
        <v>13.645463624749258</v>
      </c>
      <c r="GK275" s="28">
        <v>9.8072633811243453</v>
      </c>
      <c r="GL275" s="28">
        <v>16.618437640170679</v>
      </c>
      <c r="GM275" s="28">
        <v>52.300849528999997</v>
      </c>
      <c r="GN275" s="28">
        <v>13.595007896680317</v>
      </c>
      <c r="GO275" s="28">
        <v>9.7709998559069984</v>
      </c>
      <c r="GP275" s="28">
        <v>16.326364785845229</v>
      </c>
      <c r="GQ275" s="28">
        <v>52.797140546000001</v>
      </c>
      <c r="GR275" s="28">
        <v>13.536652275196591</v>
      </c>
      <c r="GS275" s="28">
        <v>9.7290585217465324</v>
      </c>
      <c r="GT275" s="28">
        <v>16.031605787902517</v>
      </c>
      <c r="GU275" s="28">
        <v>53.090402339999997</v>
      </c>
      <c r="GV275" s="28">
        <v>13.470561423146524</v>
      </c>
      <c r="GW275" s="28">
        <v>9.6815577250742724</v>
      </c>
      <c r="GX275" s="28">
        <v>15.512284123713005</v>
      </c>
      <c r="GY275" s="28">
        <v>53.407615362000001</v>
      </c>
      <c r="GZ275" s="28">
        <v>13.398898204211822</v>
      </c>
      <c r="HA275" s="28">
        <v>9.6300519586042288</v>
      </c>
      <c r="HB275" s="28">
        <v>15.000825905645396</v>
      </c>
      <c r="HC275" s="28">
        <v>53.778617926999999</v>
      </c>
      <c r="HD275" s="28">
        <v>13.282896067859225</v>
      </c>
      <c r="HE275" s="28">
        <v>9.5466789391694338</v>
      </c>
      <c r="HF275" s="28">
        <v>14.540586088165604</v>
      </c>
      <c r="HG275" s="28">
        <v>55.425674409999999</v>
      </c>
      <c r="HH275" s="28">
        <v>12.799166483413854</v>
      </c>
      <c r="HI275" s="28">
        <v>9.1990129623760097</v>
      </c>
      <c r="HJ275" s="28">
        <v>12.085173415429281</v>
      </c>
      <c r="HK275" s="28">
        <v>57.617466730000004</v>
      </c>
      <c r="HL275" s="28">
        <v>11.271945700815619</v>
      </c>
      <c r="HM275" s="28">
        <v>8.1013693155231579</v>
      </c>
      <c r="HN275" s="28">
        <v>0.4019099279669831</v>
      </c>
      <c r="HO275" s="28">
        <v>58.679704139999998</v>
      </c>
      <c r="HP275" s="28">
        <v>10.868552972183364</v>
      </c>
      <c r="HQ275" s="28">
        <v>7.8114430188049209</v>
      </c>
      <c r="HR275" s="28">
        <v>-11.197752546347388</v>
      </c>
      <c r="HS275" s="28">
        <v>55.981186926608068</v>
      </c>
      <c r="HT275" s="28">
        <v>9.2168755803592219</v>
      </c>
      <c r="HU275" s="28">
        <v>6.6243499563978512</v>
      </c>
      <c r="HV275" s="28">
        <v>-20.356203696863389</v>
      </c>
      <c r="HW275" s="29">
        <v>51.240270664000001</v>
      </c>
      <c r="HX275" s="29">
        <v>13.751979370574297</v>
      </c>
      <c r="HY275" s="29">
        <v>9.8838183449035455</v>
      </c>
      <c r="HZ275" s="29">
        <v>17.803505814037255</v>
      </c>
      <c r="IA275" s="29">
        <v>51.14539276</v>
      </c>
      <c r="IB275" s="29">
        <v>13.743400174041872</v>
      </c>
      <c r="IC275" s="29">
        <v>9.8776523074345555</v>
      </c>
      <c r="ID275" s="29">
        <v>18.246313182875312</v>
      </c>
      <c r="IE275" s="29">
        <v>51.279702182999998</v>
      </c>
      <c r="IF275" s="29">
        <v>13.732856766614452</v>
      </c>
      <c r="IG275" s="29">
        <v>9.8700745529207659</v>
      </c>
      <c r="IH275" s="29">
        <v>17.871117848332538</v>
      </c>
      <c r="II275" s="29">
        <v>51.473736760000001</v>
      </c>
      <c r="IJ275" s="29">
        <v>13.685667411730936</v>
      </c>
      <c r="IK275" s="29">
        <v>9.8361586344254359</v>
      </c>
      <c r="IL275" s="29">
        <v>17.576637649516389</v>
      </c>
      <c r="IM275" s="29">
        <v>51.746393972999996</v>
      </c>
      <c r="IN275" s="29">
        <v>13.633330812916608</v>
      </c>
      <c r="IO275" s="29">
        <v>9.7985432903697447</v>
      </c>
      <c r="IP275" s="29">
        <v>17.023482186428073</v>
      </c>
      <c r="IQ275" s="29">
        <v>52.130544346999997</v>
      </c>
      <c r="IR275" s="29">
        <v>13.575459330130492</v>
      </c>
      <c r="IS275" s="29">
        <v>9.7569499162237587</v>
      </c>
      <c r="IT275" s="29">
        <v>16.752388311288048</v>
      </c>
      <c r="IU275" s="29">
        <v>52.602084069</v>
      </c>
      <c r="IV275" s="29">
        <v>13.512623572373807</v>
      </c>
      <c r="IW275" s="29">
        <v>9.7117886199117276</v>
      </c>
      <c r="IX275" s="29">
        <v>16.47328276738028</v>
      </c>
      <c r="IY275" s="29">
        <v>52.857074990999998</v>
      </c>
      <c r="IZ275" s="29">
        <v>13.445899334745999</v>
      </c>
      <c r="JA275" s="29">
        <v>9.6638325965536236</v>
      </c>
      <c r="JB275" s="29">
        <v>15.977014527855381</v>
      </c>
      <c r="JC275" s="29">
        <v>53.156969615000001</v>
      </c>
      <c r="JD275" s="29">
        <v>13.375606257176903</v>
      </c>
      <c r="JE275" s="29">
        <v>9.6133115776606068</v>
      </c>
      <c r="JF275" s="29">
        <v>15.475204217260519</v>
      </c>
      <c r="JG275" s="29">
        <v>53.590036912999999</v>
      </c>
      <c r="JH275" s="29">
        <v>13.267977561496114</v>
      </c>
      <c r="JI275" s="29">
        <v>9.5359567149065185</v>
      </c>
      <c r="JJ275" s="29">
        <v>14.502323107798524</v>
      </c>
      <c r="JK275" s="29">
        <v>56.845008039999996</v>
      </c>
      <c r="JL275" s="29">
        <v>12.84484583237529</v>
      </c>
      <c r="JM275" s="29">
        <v>9.2318436098836969</v>
      </c>
      <c r="JN275" s="29">
        <v>1.9684678938168432</v>
      </c>
      <c r="JO275" s="29">
        <v>58.79543099</v>
      </c>
      <c r="JP275" s="29">
        <v>10.769750872715298</v>
      </c>
      <c r="JQ275" s="29">
        <v>7.7404320045412565</v>
      </c>
      <c r="JR275" s="29">
        <v>-9.642005439450088</v>
      </c>
      <c r="JS275" s="29">
        <v>59.720166259999999</v>
      </c>
      <c r="JT275" s="29">
        <v>10.470795119664437</v>
      </c>
      <c r="JU275" s="29">
        <v>7.5255666184979129</v>
      </c>
      <c r="JV275" s="29">
        <v>-19.688279650098877</v>
      </c>
      <c r="JW275" s="29">
        <v>57.467493318542772</v>
      </c>
      <c r="JX275" s="29">
        <v>9.4615845949557613</v>
      </c>
      <c r="JY275" s="29">
        <v>6.8002271434163131</v>
      </c>
      <c r="JZ275" s="29">
        <v>-19.850411715513999</v>
      </c>
    </row>
    <row r="276" spans="1:286" ht="15" thickBot="1" x14ac:dyDescent="0.35">
      <c r="A276" s="2"/>
      <c r="B276" s="74" t="s">
        <v>761</v>
      </c>
      <c r="C276" s="74" t="s">
        <v>514</v>
      </c>
      <c r="D276" s="74" t="s">
        <v>878</v>
      </c>
      <c r="E276" s="87">
        <v>368092</v>
      </c>
      <c r="F276" s="84">
        <v>428515</v>
      </c>
      <c r="G276" s="22">
        <v>35.561990538000003</v>
      </c>
      <c r="H276" s="22">
        <v>12.847695479701873</v>
      </c>
      <c r="I276" s="22">
        <v>9.3722149803363486</v>
      </c>
      <c r="J276" s="22">
        <v>18.353507368453997</v>
      </c>
      <c r="K276" s="22">
        <v>35.492976487</v>
      </c>
      <c r="L276" s="22">
        <v>12.838823429689205</v>
      </c>
      <c r="M276" s="22">
        <v>9.3657429433732684</v>
      </c>
      <c r="N276" s="22">
        <v>18.65990091226714</v>
      </c>
      <c r="O276" s="22">
        <v>35.564648343999998</v>
      </c>
      <c r="P276" s="22">
        <v>12.827405485088624</v>
      </c>
      <c r="Q276" s="22">
        <v>9.3574137117535372</v>
      </c>
      <c r="R276" s="22">
        <v>18.286341232868644</v>
      </c>
      <c r="S276" s="22">
        <v>35.635412713999997</v>
      </c>
      <c r="T276" s="22">
        <v>12.7960616539442</v>
      </c>
      <c r="U276" s="22">
        <v>9.3345488233183289</v>
      </c>
      <c r="V276" s="22">
        <v>18.023351048067006</v>
      </c>
      <c r="W276" s="22">
        <v>35.720348641999998</v>
      </c>
      <c r="X276" s="22">
        <v>12.759590999208532</v>
      </c>
      <c r="Y276" s="22">
        <v>9.3079439884515374</v>
      </c>
      <c r="Z276" s="22">
        <v>17.773864292617134</v>
      </c>
      <c r="AA276" s="22">
        <v>35.824863327999999</v>
      </c>
      <c r="AB276" s="22">
        <v>12.718014339565647</v>
      </c>
      <c r="AC276" s="22">
        <v>9.2776143940933089</v>
      </c>
      <c r="AD276" s="22">
        <v>17.539881291531678</v>
      </c>
      <c r="AE276" s="22">
        <v>35.938178481999998</v>
      </c>
      <c r="AF276" s="22">
        <v>12.670393376737252</v>
      </c>
      <c r="AG276" s="22">
        <v>9.2428755647130938</v>
      </c>
      <c r="AH276" s="22">
        <v>17.275643944853073</v>
      </c>
      <c r="AI276" s="22">
        <v>36.074987540000002</v>
      </c>
      <c r="AJ276" s="22">
        <v>12.616877526508581</v>
      </c>
      <c r="AK276" s="22">
        <v>9.2038364970459785</v>
      </c>
      <c r="AL276" s="22">
        <v>17.034665319590253</v>
      </c>
      <c r="AM276" s="22">
        <v>36.228363125999998</v>
      </c>
      <c r="AN276" s="22">
        <v>12.559121432114846</v>
      </c>
      <c r="AO276" s="22">
        <v>9.1617042302952694</v>
      </c>
      <c r="AP276" s="22">
        <v>16.865200121711183</v>
      </c>
      <c r="AQ276" s="22">
        <v>36.402294566999998</v>
      </c>
      <c r="AR276" s="22">
        <v>12.107632891914633</v>
      </c>
      <c r="AS276" s="22">
        <v>8.8323496260707284</v>
      </c>
      <c r="AT276" s="22">
        <v>16.528132492297672</v>
      </c>
      <c r="AU276" s="22">
        <v>37.262897987999999</v>
      </c>
      <c r="AV276" s="22">
        <v>11.722808542087158</v>
      </c>
      <c r="AW276" s="22">
        <v>8.5516256205905687</v>
      </c>
      <c r="AX276" s="22">
        <v>15.182805284890485</v>
      </c>
      <c r="AY276" s="22">
        <v>37.994596661000003</v>
      </c>
      <c r="AZ276" s="22">
        <v>11.123644248970288</v>
      </c>
      <c r="BA276" s="22">
        <v>8.1145436106297524</v>
      </c>
      <c r="BB276" s="22">
        <v>13.488568302044445</v>
      </c>
      <c r="BC276" s="22">
        <v>38.400726614999996</v>
      </c>
      <c r="BD276" s="22">
        <v>10.83210452796348</v>
      </c>
      <c r="BE276" s="22">
        <v>7.9018694431185477</v>
      </c>
      <c r="BF276" s="22">
        <v>12.470831371544541</v>
      </c>
      <c r="BG276" s="22">
        <v>38.617166439000002</v>
      </c>
      <c r="BH276" s="22">
        <v>10.386333816334092</v>
      </c>
      <c r="BI276" s="22">
        <v>7.576685915229926</v>
      </c>
      <c r="BJ276" s="22">
        <v>11.929882597630215</v>
      </c>
      <c r="BK276" s="25">
        <v>35.589473058999999</v>
      </c>
      <c r="BL276" s="25">
        <v>12.851124893839984</v>
      </c>
      <c r="BM276" s="25">
        <v>9.374716690204064</v>
      </c>
      <c r="BN276" s="25">
        <v>18.281717188956989</v>
      </c>
      <c r="BO276" s="25">
        <v>35.544376442000001</v>
      </c>
      <c r="BP276" s="25">
        <v>12.847431580695744</v>
      </c>
      <c r="BQ276" s="25">
        <v>9.372022469685513</v>
      </c>
      <c r="BR276" s="25">
        <v>18.578152758009665</v>
      </c>
      <c r="BS276" s="25">
        <v>35.595337896000004</v>
      </c>
      <c r="BT276" s="25">
        <v>12.843248516260664</v>
      </c>
      <c r="BU276" s="25">
        <v>9.3689709824188565</v>
      </c>
      <c r="BV276" s="25">
        <v>18.346735234363138</v>
      </c>
      <c r="BW276" s="25">
        <v>35.643985137999998</v>
      </c>
      <c r="BX276" s="25">
        <v>12.833759438367519</v>
      </c>
      <c r="BY276" s="25">
        <v>9.3620488322075435</v>
      </c>
      <c r="BZ276" s="25">
        <v>18.193980086463331</v>
      </c>
      <c r="CA276" s="25">
        <v>35.704670806000003</v>
      </c>
      <c r="CB276" s="25">
        <v>12.823366700260662</v>
      </c>
      <c r="CC276" s="25">
        <v>9.3544674744515408</v>
      </c>
      <c r="CD276" s="25">
        <v>18.03508103160231</v>
      </c>
      <c r="CE276" s="25">
        <v>35.779600991999999</v>
      </c>
      <c r="CF276" s="25">
        <v>12.812133974283981</v>
      </c>
      <c r="CG276" s="25">
        <v>9.3462733572392374</v>
      </c>
      <c r="CH276" s="25">
        <v>17.839733407286055</v>
      </c>
      <c r="CI276" s="25">
        <v>35.862378862</v>
      </c>
      <c r="CJ276" s="25">
        <v>12.800048257444942</v>
      </c>
      <c r="CK276" s="25">
        <v>9.3374569950686137</v>
      </c>
      <c r="CL276" s="25">
        <v>17.675588369101163</v>
      </c>
      <c r="CM276" s="25">
        <v>35.960299747999997</v>
      </c>
      <c r="CN276" s="25">
        <v>12.787054864378986</v>
      </c>
      <c r="CO276" s="25">
        <v>9.3279784957275798</v>
      </c>
      <c r="CP276" s="25">
        <v>17.477789893245959</v>
      </c>
      <c r="CQ276" s="25">
        <v>36.072394344999999</v>
      </c>
      <c r="CR276" s="25">
        <v>12.773470493039902</v>
      </c>
      <c r="CS276" s="25">
        <v>9.3180688859641965</v>
      </c>
      <c r="CT276" s="25">
        <v>17.230051571309971</v>
      </c>
      <c r="CU276" s="25">
        <v>36.199912634</v>
      </c>
      <c r="CV276" s="25">
        <v>12.54234124008863</v>
      </c>
      <c r="CW276" s="25">
        <v>9.1494633138344525</v>
      </c>
      <c r="CX276" s="25">
        <v>16.880582136066689</v>
      </c>
      <c r="CY276" s="25">
        <v>36.542235603999998</v>
      </c>
      <c r="CZ276" s="25">
        <v>12.482038250360551</v>
      </c>
      <c r="DA276" s="25">
        <v>9.1054731223965035</v>
      </c>
      <c r="DB276" s="25">
        <v>15.716081999680949</v>
      </c>
      <c r="DC276" s="25">
        <v>36.836710187000001</v>
      </c>
      <c r="DD276" s="25">
        <v>12.164846237440495</v>
      </c>
      <c r="DE276" s="25">
        <v>8.8740859650787467</v>
      </c>
      <c r="DF276" s="25">
        <v>14.761388677635896</v>
      </c>
      <c r="DG276" s="25">
        <v>37.128788661000002</v>
      </c>
      <c r="DH276" s="25">
        <v>12.096459633110223</v>
      </c>
      <c r="DI276" s="25">
        <v>8.8241988893326635</v>
      </c>
      <c r="DJ276" s="25">
        <v>13.94358362459802</v>
      </c>
      <c r="DK276" s="25">
        <v>37.267735195</v>
      </c>
      <c r="DL276" s="25">
        <v>12.058528562082518</v>
      </c>
      <c r="DM276" s="25">
        <v>8.7965287011134841</v>
      </c>
      <c r="DN276" s="25">
        <v>13.775122593684799</v>
      </c>
      <c r="DO276" s="27">
        <v>35.561538220000003</v>
      </c>
      <c r="DP276" s="27">
        <v>12.848330109665994</v>
      </c>
      <c r="DQ276" s="27">
        <v>9.372677934059535</v>
      </c>
      <c r="DR276" s="27">
        <v>18.354441458820684</v>
      </c>
      <c r="DS276" s="27">
        <v>35.487532649999999</v>
      </c>
      <c r="DT276" s="27">
        <v>12.841546415339822</v>
      </c>
      <c r="DU276" s="27">
        <v>9.3677293234946113</v>
      </c>
      <c r="DV276" s="27">
        <v>18.683734207239397</v>
      </c>
      <c r="DW276" s="27">
        <v>35.550753444999998</v>
      </c>
      <c r="DX276" s="27">
        <v>12.833864850917488</v>
      </c>
      <c r="DY276" s="27">
        <v>9.3621257291951387</v>
      </c>
      <c r="DZ276" s="27">
        <v>18.33815972735599</v>
      </c>
      <c r="EA276" s="27">
        <v>35.611912777999997</v>
      </c>
      <c r="EB276" s="27">
        <v>12.808325217439124</v>
      </c>
      <c r="EC276" s="27">
        <v>9.3434949221483503</v>
      </c>
      <c r="ED276" s="27">
        <v>18.102501603013906</v>
      </c>
      <c r="EE276" s="27">
        <v>35.685381450999998</v>
      </c>
      <c r="EF276" s="27">
        <v>12.780818523676814</v>
      </c>
      <c r="EG276" s="27">
        <v>9.3234291720108313</v>
      </c>
      <c r="EH276" s="27">
        <v>17.883495841854081</v>
      </c>
      <c r="EI276" s="27">
        <v>35.772733516999999</v>
      </c>
      <c r="EJ276" s="27">
        <v>12.751627587876351</v>
      </c>
      <c r="EK276" s="27">
        <v>9.3021347907553462</v>
      </c>
      <c r="EL276" s="27">
        <v>17.691090332908278</v>
      </c>
      <c r="EM276" s="27">
        <v>35.864714140000004</v>
      </c>
      <c r="EN276" s="27">
        <v>12.720586739524908</v>
      </c>
      <c r="EO276" s="27">
        <v>9.2794909240493375</v>
      </c>
      <c r="EP276" s="27">
        <v>17.467301345090561</v>
      </c>
      <c r="EQ276" s="27">
        <v>35.972534568</v>
      </c>
      <c r="ER276" s="27">
        <v>12.688010922013143</v>
      </c>
      <c r="ES276" s="27">
        <v>9.255727318711493</v>
      </c>
      <c r="ET276" s="27">
        <v>17.275776241201655</v>
      </c>
      <c r="EU276" s="27">
        <v>36.093997995000002</v>
      </c>
      <c r="EV276" s="27">
        <v>12.654238904589693</v>
      </c>
      <c r="EW276" s="27">
        <v>9.2310911021921704</v>
      </c>
      <c r="EX276" s="27">
        <v>17.155049170245007</v>
      </c>
      <c r="EY276" s="27">
        <v>36.232807930999996</v>
      </c>
      <c r="EZ276" s="27">
        <v>12.408342289585327</v>
      </c>
      <c r="FA276" s="27">
        <v>9.05171294504337</v>
      </c>
      <c r="FB276" s="27">
        <v>16.87060661681145</v>
      </c>
      <c r="FC276" s="27">
        <v>36.893959870000003</v>
      </c>
      <c r="FD276" s="27">
        <v>12.198152158525859</v>
      </c>
      <c r="FE276" s="27">
        <v>8.898382170808663</v>
      </c>
      <c r="FF276" s="27">
        <v>15.87946543375949</v>
      </c>
      <c r="FG276" s="27">
        <v>37.546970461000001</v>
      </c>
      <c r="FH276" s="27">
        <v>11.759697802702277</v>
      </c>
      <c r="FI276" s="27">
        <v>8.5785358226183774</v>
      </c>
      <c r="FJ276" s="27">
        <v>15.120212019186461</v>
      </c>
      <c r="FK276" s="27">
        <v>37.941127641000001</v>
      </c>
      <c r="FL276" s="27">
        <v>11.585502919467064</v>
      </c>
      <c r="FM276" s="27">
        <v>8.4514630805274429</v>
      </c>
      <c r="FN276" s="27">
        <v>14.857535139072866</v>
      </c>
      <c r="FO276" s="27">
        <v>38.146364325999997</v>
      </c>
      <c r="FP276" s="27">
        <v>11.450265303515259</v>
      </c>
      <c r="FQ276" s="27">
        <v>8.3528091225370034</v>
      </c>
      <c r="FR276" s="27">
        <v>14.992821204905212</v>
      </c>
      <c r="FS276" s="28">
        <v>35.563552477000002</v>
      </c>
      <c r="FT276" s="28">
        <v>12.847695363244203</v>
      </c>
      <c r="FU276" s="28">
        <v>9.3722148953820987</v>
      </c>
      <c r="FV276" s="28">
        <v>18.350567316238838</v>
      </c>
      <c r="FW276" s="28">
        <v>35.490856057999999</v>
      </c>
      <c r="FX276" s="28">
        <v>12.838822924381338</v>
      </c>
      <c r="FY276" s="28">
        <v>9.3657425747582153</v>
      </c>
      <c r="FZ276" s="28">
        <v>18.68021898513523</v>
      </c>
      <c r="GA276" s="28">
        <v>35.567077171999998</v>
      </c>
      <c r="GB276" s="28">
        <v>12.827404433021858</v>
      </c>
      <c r="GC276" s="28">
        <v>9.3574129442854783</v>
      </c>
      <c r="GD276" s="28">
        <v>18.336919882614957</v>
      </c>
      <c r="GE276" s="28">
        <v>35.654399869999999</v>
      </c>
      <c r="GF276" s="28">
        <v>12.794600879571883</v>
      </c>
      <c r="GG276" s="28">
        <v>9.3334832087513622</v>
      </c>
      <c r="GH276" s="28">
        <v>18.105262568094105</v>
      </c>
      <c r="GI276" s="28">
        <v>35.769237920999998</v>
      </c>
      <c r="GJ276" s="28">
        <v>12.756598314367563</v>
      </c>
      <c r="GK276" s="28">
        <v>9.3057608665257199</v>
      </c>
      <c r="GL276" s="28">
        <v>17.888659407356023</v>
      </c>
      <c r="GM276" s="28">
        <v>35.916800227000003</v>
      </c>
      <c r="GN276" s="28">
        <v>12.713472525890539</v>
      </c>
      <c r="GO276" s="28">
        <v>9.274301204250742</v>
      </c>
      <c r="GP276" s="28">
        <v>17.683076410441103</v>
      </c>
      <c r="GQ276" s="28">
        <v>36.08866244</v>
      </c>
      <c r="GR276" s="28">
        <v>12.66425254297182</v>
      </c>
      <c r="GS276" s="28">
        <v>9.2383959119770012</v>
      </c>
      <c r="GT276" s="28">
        <v>17.474176163943596</v>
      </c>
      <c r="GU276" s="28">
        <v>36.311177014000002</v>
      </c>
      <c r="GV276" s="28">
        <v>12.609136067708189</v>
      </c>
      <c r="GW276" s="28">
        <v>9.1981892106315915</v>
      </c>
      <c r="GX276" s="28">
        <v>17.277116849613503</v>
      </c>
      <c r="GY276" s="28">
        <v>36.571199415000002</v>
      </c>
      <c r="GZ276" s="28">
        <v>12.549762969790955</v>
      </c>
      <c r="HA276" s="28">
        <v>9.1548773623232282</v>
      </c>
      <c r="HB276" s="28">
        <v>17.155714769672066</v>
      </c>
      <c r="HC276" s="28">
        <v>36.875453491000002</v>
      </c>
      <c r="HD276" s="28">
        <v>12.265824136962555</v>
      </c>
      <c r="HE276" s="28">
        <v>8.9477479369147677</v>
      </c>
      <c r="HF276" s="28">
        <v>16.880226315155102</v>
      </c>
      <c r="HG276" s="28">
        <v>38.166048259</v>
      </c>
      <c r="HH276" s="28">
        <v>11.873396932702857</v>
      </c>
      <c r="HI276" s="28">
        <v>8.6614777549770796</v>
      </c>
      <c r="HJ276" s="28">
        <v>15.84882131035792</v>
      </c>
      <c r="HK276" s="28">
        <v>39.493087295000002</v>
      </c>
      <c r="HL276" s="28">
        <v>10.830479195256137</v>
      </c>
      <c r="HM276" s="28">
        <v>7.9006837855372432</v>
      </c>
      <c r="HN276" s="28">
        <v>11.70204406059473</v>
      </c>
      <c r="HO276" s="28">
        <v>39.954981132</v>
      </c>
      <c r="HP276" s="28">
        <v>10.536779308425476</v>
      </c>
      <c r="HQ276" s="28">
        <v>7.6864338071324552</v>
      </c>
      <c r="HR276" s="28">
        <v>8.0646188040273046</v>
      </c>
      <c r="HS276" s="28">
        <v>40.163160532999996</v>
      </c>
      <c r="HT276" s="28">
        <v>9.8465619613629958</v>
      </c>
      <c r="HU276" s="28">
        <v>7.1829298620049284</v>
      </c>
      <c r="HV276" s="28">
        <v>5.502050641472465</v>
      </c>
      <c r="HW276" s="29">
        <v>35.540063893000003</v>
      </c>
      <c r="HX276" s="29">
        <v>12.848121528251411</v>
      </c>
      <c r="HY276" s="29">
        <v>9.372525776821572</v>
      </c>
      <c r="HZ276" s="29">
        <v>18.397986226527497</v>
      </c>
      <c r="IA276" s="29">
        <v>35.448426142999999</v>
      </c>
      <c r="IB276" s="29">
        <v>12.841218040037109</v>
      </c>
      <c r="IC276" s="29">
        <v>9.3674897782830886</v>
      </c>
      <c r="ID276" s="29">
        <v>18.78657847361881</v>
      </c>
      <c r="IE276" s="29">
        <v>35.500716730999997</v>
      </c>
      <c r="IF276" s="29">
        <v>12.832758640612282</v>
      </c>
      <c r="IG276" s="29">
        <v>9.3613187641787103</v>
      </c>
      <c r="IH276" s="29">
        <v>18.477463041746482</v>
      </c>
      <c r="II276" s="29">
        <v>35.565618403000002</v>
      </c>
      <c r="IJ276" s="29">
        <v>12.789153713493882</v>
      </c>
      <c r="IK276" s="29">
        <v>9.3295095769356582</v>
      </c>
      <c r="IL276" s="29">
        <v>18.284748071668766</v>
      </c>
      <c r="IM276" s="29">
        <v>35.657560957000001</v>
      </c>
      <c r="IN276" s="29">
        <v>12.741440052727279</v>
      </c>
      <c r="IO276" s="29">
        <v>9.2947031257001083</v>
      </c>
      <c r="IP276" s="29">
        <v>18.101235868098062</v>
      </c>
      <c r="IQ276" s="29">
        <v>35.788092802999998</v>
      </c>
      <c r="IR276" s="29">
        <v>12.689313748003221</v>
      </c>
      <c r="IS276" s="29">
        <v>9.2566777121326513</v>
      </c>
      <c r="IT276" s="29">
        <v>17.949106731642665</v>
      </c>
      <c r="IU276" s="29">
        <v>35.943293109999999</v>
      </c>
      <c r="IV276" s="29">
        <v>12.633261121822351</v>
      </c>
      <c r="IW276" s="29">
        <v>9.2157881017266838</v>
      </c>
      <c r="IX276" s="29">
        <v>17.713594656344728</v>
      </c>
      <c r="IY276" s="29">
        <v>36.151132371000003</v>
      </c>
      <c r="IZ276" s="29">
        <v>12.574126880564066</v>
      </c>
      <c r="JA276" s="29">
        <v>9.1726504960255415</v>
      </c>
      <c r="JB276" s="29">
        <v>17.522987372825227</v>
      </c>
      <c r="JC276" s="29">
        <v>36.399224179000001</v>
      </c>
      <c r="JD276" s="29">
        <v>12.51215620690753</v>
      </c>
      <c r="JE276" s="29">
        <v>9.1274437523801204</v>
      </c>
      <c r="JF276" s="29">
        <v>17.398150305192772</v>
      </c>
      <c r="JG276" s="29">
        <v>36.743719335999998</v>
      </c>
      <c r="JH276" s="29">
        <v>12.227783303372476</v>
      </c>
      <c r="JI276" s="29">
        <v>8.9199976784345054</v>
      </c>
      <c r="JJ276" s="29">
        <v>16.979268973423778</v>
      </c>
      <c r="JK276" s="29">
        <v>38.627647011000001</v>
      </c>
      <c r="JL276" s="29">
        <v>11.862574576717511</v>
      </c>
      <c r="JM276" s="29">
        <v>8.6535829969600773</v>
      </c>
      <c r="JN276" s="29">
        <v>12.224622204270261</v>
      </c>
      <c r="JO276" s="29">
        <v>39.850175890000003</v>
      </c>
      <c r="JP276" s="29">
        <v>10.318201428933097</v>
      </c>
      <c r="JQ276" s="29">
        <v>7.5269842871944128</v>
      </c>
      <c r="JR276" s="29">
        <v>7.7219531621391262</v>
      </c>
      <c r="JS276" s="29">
        <v>40.472534461999999</v>
      </c>
      <c r="JT276" s="29">
        <v>10.145340949118786</v>
      </c>
      <c r="JU276" s="29">
        <v>7.4008849738207889</v>
      </c>
      <c r="JV276" s="29">
        <v>4.5219576641325254</v>
      </c>
      <c r="JW276" s="29">
        <v>40.234535335000004</v>
      </c>
      <c r="JX276" s="29">
        <v>9.9552316628936648</v>
      </c>
      <c r="JY276" s="29">
        <v>7.2622028963170751</v>
      </c>
      <c r="JZ276" s="29">
        <v>5.5006268602979738</v>
      </c>
    </row>
    <row r="277" spans="1:286" ht="15" thickBot="1" x14ac:dyDescent="0.35">
      <c r="A277" s="2"/>
      <c r="B277" s="74" t="s">
        <v>762</v>
      </c>
      <c r="C277" s="74" t="s">
        <v>632</v>
      </c>
      <c r="D277" s="74" t="s">
        <v>522</v>
      </c>
      <c r="E277" s="87">
        <v>379395</v>
      </c>
      <c r="F277" s="84">
        <v>422143</v>
      </c>
      <c r="G277" s="22">
        <v>30.932004195000001</v>
      </c>
      <c r="H277" s="22">
        <v>16.275927046355434</v>
      </c>
      <c r="I277" s="22">
        <v>11.873062178638561</v>
      </c>
      <c r="J277" s="22">
        <v>14.85519693059508</v>
      </c>
      <c r="K277" s="22">
        <v>30.894410588</v>
      </c>
      <c r="L277" s="22">
        <v>16.268318427071058</v>
      </c>
      <c r="M277" s="22">
        <v>11.867511796801653</v>
      </c>
      <c r="N277" s="22">
        <v>14.887668916981944</v>
      </c>
      <c r="O277" s="22">
        <v>30.953525102</v>
      </c>
      <c r="P277" s="22">
        <v>16.258395116220054</v>
      </c>
      <c r="Q277" s="22">
        <v>11.860272879693191</v>
      </c>
      <c r="R277" s="22">
        <v>14.675996689239364</v>
      </c>
      <c r="S277" s="22">
        <v>31.022815660999999</v>
      </c>
      <c r="T277" s="22">
        <v>16.233880238011281</v>
      </c>
      <c r="U277" s="22">
        <v>11.842389617348408</v>
      </c>
      <c r="V277" s="22">
        <v>14.472962543849574</v>
      </c>
      <c r="W277" s="22">
        <v>31.106948343999999</v>
      </c>
      <c r="X277" s="22">
        <v>16.204593566898616</v>
      </c>
      <c r="Y277" s="22">
        <v>11.821025398515546</v>
      </c>
      <c r="Z277" s="22">
        <v>14.260699227211932</v>
      </c>
      <c r="AA277" s="22">
        <v>31.212653978999999</v>
      </c>
      <c r="AB277" s="22">
        <v>16.170488408092872</v>
      </c>
      <c r="AC277" s="22">
        <v>11.796146159996004</v>
      </c>
      <c r="AD277" s="22">
        <v>13.973720311685611</v>
      </c>
      <c r="AE277" s="22">
        <v>31.329182185000001</v>
      </c>
      <c r="AF277" s="22">
        <v>16.130648090294997</v>
      </c>
      <c r="AG277" s="22">
        <v>11.767083202839483</v>
      </c>
      <c r="AH277" s="22">
        <v>13.683653663475987</v>
      </c>
      <c r="AI277" s="22">
        <v>31.476515240000001</v>
      </c>
      <c r="AJ277" s="22">
        <v>16.085159288410317</v>
      </c>
      <c r="AK277" s="22">
        <v>11.733899755182687</v>
      </c>
      <c r="AL277" s="22">
        <v>13.34253324536342</v>
      </c>
      <c r="AM277" s="22">
        <v>31.640352237000002</v>
      </c>
      <c r="AN277" s="22">
        <v>16.035589514807327</v>
      </c>
      <c r="AO277" s="22">
        <v>11.697739295474735</v>
      </c>
      <c r="AP277" s="22">
        <v>12.991134087375677</v>
      </c>
      <c r="AQ277" s="22">
        <v>31.830028129999999</v>
      </c>
      <c r="AR277" s="22">
        <v>15.62705826190979</v>
      </c>
      <c r="AS277" s="22">
        <v>11.399721434264441</v>
      </c>
      <c r="AT277" s="22">
        <v>12.590239314220183</v>
      </c>
      <c r="AU277" s="22">
        <v>32.79099703</v>
      </c>
      <c r="AV277" s="22">
        <v>15.288776297839805</v>
      </c>
      <c r="AW277" s="22">
        <v>11.152949451207766</v>
      </c>
      <c r="AX277" s="22">
        <v>10.721784712779112</v>
      </c>
      <c r="AY277" s="22">
        <v>33.628335868999997</v>
      </c>
      <c r="AZ277" s="22">
        <v>14.37888636544645</v>
      </c>
      <c r="BA277" s="22">
        <v>10.489197413474061</v>
      </c>
      <c r="BB277" s="22">
        <v>8.9130905376707759</v>
      </c>
      <c r="BC277" s="22">
        <v>34.096696184000002</v>
      </c>
      <c r="BD277" s="22">
        <v>14.089863218533379</v>
      </c>
      <c r="BE277" s="22">
        <v>10.27835905172722</v>
      </c>
      <c r="BF277" s="22">
        <v>8.097245794999214</v>
      </c>
      <c r="BG277" s="22">
        <v>34.362939347000001</v>
      </c>
      <c r="BH277" s="22">
        <v>13.830288546734815</v>
      </c>
      <c r="BI277" s="22">
        <v>10.089002942579867</v>
      </c>
      <c r="BJ277" s="22">
        <v>7.6836029592184829</v>
      </c>
      <c r="BK277" s="25">
        <v>30.954732794000002</v>
      </c>
      <c r="BL277" s="25">
        <v>16.278654839931427</v>
      </c>
      <c r="BM277" s="25">
        <v>11.875052066074529</v>
      </c>
      <c r="BN277" s="25">
        <v>14.796007115343546</v>
      </c>
      <c r="BO277" s="25">
        <v>30.933492443999999</v>
      </c>
      <c r="BP277" s="25">
        <v>16.275334455044856</v>
      </c>
      <c r="BQ277" s="25">
        <v>11.872629891527851</v>
      </c>
      <c r="BR277" s="25">
        <v>14.822091954727764</v>
      </c>
      <c r="BS277" s="25">
        <v>30.976174687</v>
      </c>
      <c r="BT277" s="25">
        <v>16.271545445078665</v>
      </c>
      <c r="BU277" s="25">
        <v>11.869865861510025</v>
      </c>
      <c r="BV277" s="25">
        <v>14.674485980157343</v>
      </c>
      <c r="BW277" s="25">
        <v>31.022560260999999</v>
      </c>
      <c r="BX277" s="25">
        <v>16.263955150112889</v>
      </c>
      <c r="BY277" s="25">
        <v>11.864328847008412</v>
      </c>
      <c r="BZ277" s="25">
        <v>14.521879690710724</v>
      </c>
      <c r="CA277" s="25">
        <v>31.076896926</v>
      </c>
      <c r="CB277" s="25">
        <v>16.255550844049239</v>
      </c>
      <c r="CC277" s="25">
        <v>11.858198022743974</v>
      </c>
      <c r="CD277" s="25">
        <v>14.379994255879057</v>
      </c>
      <c r="CE277" s="25">
        <v>31.142651055000002</v>
      </c>
      <c r="CF277" s="25">
        <v>16.246350301684025</v>
      </c>
      <c r="CG277" s="25">
        <v>11.851486355183146</v>
      </c>
      <c r="CH277" s="25">
        <v>14.170346112406365</v>
      </c>
      <c r="CI277" s="25">
        <v>31.213545578999998</v>
      </c>
      <c r="CJ277" s="25">
        <v>16.236405292202726</v>
      </c>
      <c r="CK277" s="25">
        <v>11.844231609225986</v>
      </c>
      <c r="CL277" s="25">
        <v>13.93165870804552</v>
      </c>
      <c r="CM277" s="25">
        <v>31.299706437000001</v>
      </c>
      <c r="CN277" s="25">
        <v>16.225633224021813</v>
      </c>
      <c r="CO277" s="25">
        <v>11.836373535462185</v>
      </c>
      <c r="CP277" s="25">
        <v>13.642082987015412</v>
      </c>
      <c r="CQ277" s="25">
        <v>31.394481659</v>
      </c>
      <c r="CR277" s="25">
        <v>16.214347688438636</v>
      </c>
      <c r="CS277" s="25">
        <v>11.828140894377183</v>
      </c>
      <c r="CT277" s="25">
        <v>13.332611616504582</v>
      </c>
      <c r="CU277" s="25">
        <v>31.503823713999999</v>
      </c>
      <c r="CV277" s="25">
        <v>15.881341817785428</v>
      </c>
      <c r="CW277" s="25">
        <v>11.58521774801161</v>
      </c>
      <c r="CX277" s="25">
        <v>12.969865430096979</v>
      </c>
      <c r="CY277" s="25">
        <v>31.82376644</v>
      </c>
      <c r="CZ277" s="25">
        <v>15.829392355417871</v>
      </c>
      <c r="DA277" s="25">
        <v>11.547321338481133</v>
      </c>
      <c r="DB277" s="25">
        <v>11.581385407896256</v>
      </c>
      <c r="DC277" s="25">
        <v>32.131264332999997</v>
      </c>
      <c r="DD277" s="25">
        <v>15.438375211881311</v>
      </c>
      <c r="DE277" s="25">
        <v>11.262079776209399</v>
      </c>
      <c r="DF277" s="25">
        <v>10.201872072615558</v>
      </c>
      <c r="DG277" s="25">
        <v>32.459541463999997</v>
      </c>
      <c r="DH277" s="25">
        <v>15.360488019827555</v>
      </c>
      <c r="DI277" s="25">
        <v>11.205262153991013</v>
      </c>
      <c r="DJ277" s="25">
        <v>9.0896646828852283</v>
      </c>
      <c r="DK277" s="25">
        <v>32.653431841</v>
      </c>
      <c r="DL277" s="25">
        <v>15.01909260269422</v>
      </c>
      <c r="DM277" s="25">
        <v>10.95621895027169</v>
      </c>
      <c r="DN277" s="25">
        <v>8.7519748305708589</v>
      </c>
      <c r="DO277" s="27">
        <v>30.931534494000001</v>
      </c>
      <c r="DP277" s="27">
        <v>16.276486291492052</v>
      </c>
      <c r="DQ277" s="27">
        <v>11.873470140179631</v>
      </c>
      <c r="DR277" s="27">
        <v>14.856740568046636</v>
      </c>
      <c r="DS277" s="27">
        <v>30.88801307</v>
      </c>
      <c r="DT277" s="27">
        <v>16.270714145938094</v>
      </c>
      <c r="DU277" s="27">
        <v>11.869259440360743</v>
      </c>
      <c r="DV277" s="27">
        <v>14.916916930361459</v>
      </c>
      <c r="DW277" s="27">
        <v>30.937331886999999</v>
      </c>
      <c r="DX277" s="27">
        <v>16.264102603290254</v>
      </c>
      <c r="DY277" s="27">
        <v>11.864436412048383</v>
      </c>
      <c r="DZ277" s="27">
        <v>14.740514298575697</v>
      </c>
      <c r="EA277" s="27">
        <v>30.995703459000001</v>
      </c>
      <c r="EB277" s="27">
        <v>16.244787524800277</v>
      </c>
      <c r="EC277" s="27">
        <v>11.850346331204223</v>
      </c>
      <c r="ED277" s="27">
        <v>14.582840070872095</v>
      </c>
      <c r="EE277" s="27">
        <v>31.066354260000001</v>
      </c>
      <c r="EF277" s="27">
        <v>16.223651612845231</v>
      </c>
      <c r="EG277" s="27">
        <v>11.834927977697859</v>
      </c>
      <c r="EH277" s="27">
        <v>14.421011401492239</v>
      </c>
      <c r="EI277" s="27">
        <v>31.151803870999998</v>
      </c>
      <c r="EJ277" s="27">
        <v>16.200952088669371</v>
      </c>
      <c r="EK277" s="27">
        <v>11.818368990845812</v>
      </c>
      <c r="EL277" s="27">
        <v>14.193550703052324</v>
      </c>
      <c r="EM277" s="27">
        <v>31.243012100000001</v>
      </c>
      <c r="EN277" s="27">
        <v>16.17654105280586</v>
      </c>
      <c r="EO277" s="27">
        <v>11.80056148004615</v>
      </c>
      <c r="EP277" s="27">
        <v>13.965699390566758</v>
      </c>
      <c r="EQ277" s="27">
        <v>31.355820387000001</v>
      </c>
      <c r="ER277" s="27">
        <v>16.150698398833811</v>
      </c>
      <c r="ES277" s="27">
        <v>11.781709623768025</v>
      </c>
      <c r="ET277" s="27">
        <v>13.701776811598037</v>
      </c>
      <c r="EU277" s="27">
        <v>31.481441863000001</v>
      </c>
      <c r="EV277" s="27">
        <v>16.123736370299756</v>
      </c>
      <c r="EW277" s="27">
        <v>11.762041199331414</v>
      </c>
      <c r="EX277" s="27">
        <v>13.426374241260538</v>
      </c>
      <c r="EY277" s="27">
        <v>31.628864286999999</v>
      </c>
      <c r="EZ277" s="27">
        <v>15.762180568770617</v>
      </c>
      <c r="FA277" s="27">
        <v>11.498291275878406</v>
      </c>
      <c r="FB277" s="27">
        <v>13.10114816067866</v>
      </c>
      <c r="FC277" s="27">
        <v>32.350233074000002</v>
      </c>
      <c r="FD277" s="27">
        <v>15.590572998440591</v>
      </c>
      <c r="FE277" s="27">
        <v>11.373105942529929</v>
      </c>
      <c r="FF277" s="27">
        <v>11.580458736993693</v>
      </c>
      <c r="FG277" s="27">
        <v>33.091783092</v>
      </c>
      <c r="FH277" s="27">
        <v>15.099366230042902</v>
      </c>
      <c r="FI277" s="27">
        <v>11.014777443812566</v>
      </c>
      <c r="FJ277" s="27">
        <v>10.41954203788654</v>
      </c>
      <c r="FK277" s="27">
        <v>33.544299160000001</v>
      </c>
      <c r="FL277" s="27">
        <v>14.91868902933761</v>
      </c>
      <c r="FM277" s="27">
        <v>10.882975941377309</v>
      </c>
      <c r="FN277" s="27">
        <v>10.104242805403892</v>
      </c>
      <c r="FO277" s="27">
        <v>33.795805289999997</v>
      </c>
      <c r="FP277" s="27">
        <v>14.737544056408613</v>
      </c>
      <c r="FQ277" s="27">
        <v>10.750833205617418</v>
      </c>
      <c r="FR277" s="27">
        <v>10.182587259563135</v>
      </c>
      <c r="FS277" s="28">
        <v>30.932381164999999</v>
      </c>
      <c r="FT277" s="28">
        <v>16.27592683732378</v>
      </c>
      <c r="FU277" s="28">
        <v>11.873062026152882</v>
      </c>
      <c r="FV277" s="28">
        <v>14.851167888435421</v>
      </c>
      <c r="FW277" s="28">
        <v>30.893545944</v>
      </c>
      <c r="FX277" s="28">
        <v>16.268317534492088</v>
      </c>
      <c r="FY277" s="28">
        <v>11.867511145677719</v>
      </c>
      <c r="FZ277" s="28">
        <v>14.897425271919529</v>
      </c>
      <c r="GA277" s="28">
        <v>30.960691226999998</v>
      </c>
      <c r="GB277" s="28">
        <v>16.258393255463325</v>
      </c>
      <c r="GC277" s="28">
        <v>11.860271522297062</v>
      </c>
      <c r="GD277" s="28">
        <v>14.709656570326324</v>
      </c>
      <c r="GE277" s="28">
        <v>31.050098015</v>
      </c>
      <c r="GF277" s="28">
        <v>16.232336950022859</v>
      </c>
      <c r="GG277" s="28">
        <v>11.841263810247289</v>
      </c>
      <c r="GH277" s="28">
        <v>14.551705206574104</v>
      </c>
      <c r="GI277" s="28">
        <v>31.169110182000001</v>
      </c>
      <c r="GJ277" s="28">
        <v>16.201369865171259</v>
      </c>
      <c r="GK277" s="28">
        <v>11.818673752987442</v>
      </c>
      <c r="GL277" s="28">
        <v>14.394631661602634</v>
      </c>
      <c r="GM277" s="28">
        <v>31.329572724999998</v>
      </c>
      <c r="GN277" s="28">
        <v>16.165551125679013</v>
      </c>
      <c r="GO277" s="28">
        <v>11.792544481214435</v>
      </c>
      <c r="GP277" s="28">
        <v>14.194759639118359</v>
      </c>
      <c r="GQ277" s="28">
        <v>31.519929574999999</v>
      </c>
      <c r="GR277" s="28">
        <v>16.123901169946052</v>
      </c>
      <c r="GS277" s="28">
        <v>11.762161418378962</v>
      </c>
      <c r="GT277" s="28">
        <v>14.002530058342932</v>
      </c>
      <c r="GU277" s="28">
        <v>31.773184678</v>
      </c>
      <c r="GV277" s="28">
        <v>16.076599628404498</v>
      </c>
      <c r="GW277" s="28">
        <v>11.727655602380352</v>
      </c>
      <c r="GX277" s="28">
        <v>13.768118933837219</v>
      </c>
      <c r="GY277" s="28">
        <v>32.069020395000003</v>
      </c>
      <c r="GZ277" s="28">
        <v>16.025185580183553</v>
      </c>
      <c r="HA277" s="28">
        <v>11.690149770015523</v>
      </c>
      <c r="HB277" s="28">
        <v>13.551896614072776</v>
      </c>
      <c r="HC277" s="28">
        <v>32.420893489999997</v>
      </c>
      <c r="HD277" s="28">
        <v>15.882139257607903</v>
      </c>
      <c r="HE277" s="28">
        <v>11.585799469259745</v>
      </c>
      <c r="HF277" s="28">
        <v>13.317883568062774</v>
      </c>
      <c r="HG277" s="28">
        <v>33.623682404999997</v>
      </c>
      <c r="HH277" s="28">
        <v>15.535564173956136</v>
      </c>
      <c r="HI277" s="28">
        <v>11.33297777092916</v>
      </c>
      <c r="HJ277" s="28">
        <v>12.063534957280476</v>
      </c>
      <c r="HK277" s="28">
        <v>34.512168113000001</v>
      </c>
      <c r="HL277" s="28">
        <v>14.038700715544747</v>
      </c>
      <c r="HM277" s="28">
        <v>10.241036718107225</v>
      </c>
      <c r="HN277" s="28">
        <v>5.7580602956218385</v>
      </c>
      <c r="HO277" s="28">
        <v>35.006908824999996</v>
      </c>
      <c r="HP277" s="28">
        <v>13.747924466306689</v>
      </c>
      <c r="HQ277" s="28">
        <v>10.028919492621881</v>
      </c>
      <c r="HR277" s="28">
        <v>0.74491019346702814</v>
      </c>
      <c r="HS277" s="28">
        <v>35.239416204999998</v>
      </c>
      <c r="HT277" s="28">
        <v>12.44411666828908</v>
      </c>
      <c r="HU277" s="28">
        <v>9.0778098562387868</v>
      </c>
      <c r="HV277" s="28">
        <v>-2.9787627619452905</v>
      </c>
      <c r="HW277" s="29">
        <v>30.913559508999999</v>
      </c>
      <c r="HX277" s="29">
        <v>16.276189383249669</v>
      </c>
      <c r="HY277" s="29">
        <v>11.873253549750521</v>
      </c>
      <c r="HZ277" s="29">
        <v>14.924967423826816</v>
      </c>
      <c r="IA277" s="29">
        <v>30.856113556</v>
      </c>
      <c r="IB277" s="29">
        <v>16.270226528388658</v>
      </c>
      <c r="IC277" s="29">
        <v>11.868903730147288</v>
      </c>
      <c r="ID277" s="29">
        <v>15.042496002699359</v>
      </c>
      <c r="IE277" s="29">
        <v>30.904251541000001</v>
      </c>
      <c r="IF277" s="29">
        <v>16.262930903704106</v>
      </c>
      <c r="IG277" s="29">
        <v>11.863581673513281</v>
      </c>
      <c r="IH277" s="29">
        <v>14.926419094379211</v>
      </c>
      <c r="II277" s="29">
        <v>30.977823487000002</v>
      </c>
      <c r="IJ277" s="29">
        <v>16.230504533559301</v>
      </c>
      <c r="IK277" s="29">
        <v>11.839927087948951</v>
      </c>
      <c r="IL277" s="29">
        <v>14.810474581562641</v>
      </c>
      <c r="IM277" s="29">
        <v>31.079671478000002</v>
      </c>
      <c r="IN277" s="29">
        <v>16.194509029677981</v>
      </c>
      <c r="IO277" s="29">
        <v>11.813668869015116</v>
      </c>
      <c r="IP277" s="29">
        <v>14.707539827939982</v>
      </c>
      <c r="IQ277" s="29">
        <v>31.225187433999999</v>
      </c>
      <c r="IR277" s="29">
        <v>16.15479484363161</v>
      </c>
      <c r="IS277" s="29">
        <v>11.784697923215246</v>
      </c>
      <c r="IT277" s="29">
        <v>14.540281321062567</v>
      </c>
      <c r="IU277" s="29">
        <v>31.400714506</v>
      </c>
      <c r="IV277" s="29">
        <v>16.11162788756495</v>
      </c>
      <c r="IW277" s="29">
        <v>11.753208229756783</v>
      </c>
      <c r="IX277" s="29">
        <v>14.385750512875019</v>
      </c>
      <c r="IY277" s="29">
        <v>31.641866602</v>
      </c>
      <c r="IZ277" s="29">
        <v>16.06584931649056</v>
      </c>
      <c r="JA277" s="29">
        <v>11.719813399510407</v>
      </c>
      <c r="JB277" s="29">
        <v>14.19954479862117</v>
      </c>
      <c r="JC277" s="29">
        <v>31.927911260999998</v>
      </c>
      <c r="JD277" s="29">
        <v>16.017643412238936</v>
      </c>
      <c r="JE277" s="29">
        <v>11.684647863505795</v>
      </c>
      <c r="JF277" s="29">
        <v>14.023891209054453</v>
      </c>
      <c r="JG277" s="29">
        <v>32.286376062999999</v>
      </c>
      <c r="JH277" s="29">
        <v>15.882551032044571</v>
      </c>
      <c r="JI277" s="29">
        <v>11.586099852978363</v>
      </c>
      <c r="JJ277" s="29">
        <v>13.60155650897474</v>
      </c>
      <c r="JK277" s="29">
        <v>34.057592765999999</v>
      </c>
      <c r="JL277" s="29">
        <v>15.593366159823256</v>
      </c>
      <c r="JM277" s="29">
        <v>11.37514351487078</v>
      </c>
      <c r="JN277" s="29">
        <v>7.794016797383069</v>
      </c>
      <c r="JO277" s="29">
        <v>34.944103636000001</v>
      </c>
      <c r="JP277" s="29">
        <v>13.394704560813228</v>
      </c>
      <c r="JQ277" s="29">
        <v>9.7712504892703453</v>
      </c>
      <c r="JR277" s="29">
        <v>1.5218317207674907</v>
      </c>
      <c r="JS277" s="29">
        <v>35.177294320999998</v>
      </c>
      <c r="JT277" s="29">
        <v>13.180569080589802</v>
      </c>
      <c r="JU277" s="29">
        <v>9.6150416377496786</v>
      </c>
      <c r="JV277" s="29">
        <v>-2.7055341216266058</v>
      </c>
      <c r="JW277" s="29">
        <v>35.037265087000002</v>
      </c>
      <c r="JX277" s="29">
        <v>12.652529630527338</v>
      </c>
      <c r="JY277" s="29">
        <v>9.2298442105610601</v>
      </c>
      <c r="JZ277" s="29">
        <v>-2.5183486433472666</v>
      </c>
    </row>
    <row r="278" spans="1:286" ht="15" thickBot="1" x14ac:dyDescent="0.35">
      <c r="A278" s="2"/>
      <c r="B278" s="74" t="s">
        <v>763</v>
      </c>
      <c r="C278" s="74" t="s">
        <v>658</v>
      </c>
      <c r="D278" s="74" t="s">
        <v>882</v>
      </c>
      <c r="E278" s="87">
        <v>390147</v>
      </c>
      <c r="F278" s="84">
        <v>393309</v>
      </c>
      <c r="G278" s="22">
        <v>30.007409347999999</v>
      </c>
      <c r="H278" s="22">
        <v>9.5757307810569579</v>
      </c>
      <c r="I278" s="22">
        <v>6.9853622866201697</v>
      </c>
      <c r="J278" s="22">
        <v>17.030400883998254</v>
      </c>
      <c r="K278" s="22">
        <v>29.999168685000001</v>
      </c>
      <c r="L278" s="22">
        <v>9.5672896887781587</v>
      </c>
      <c r="M278" s="22">
        <v>6.979204627323937</v>
      </c>
      <c r="N278" s="22">
        <v>17.08906455673679</v>
      </c>
      <c r="O278" s="22">
        <v>30.048063916</v>
      </c>
      <c r="P278" s="22">
        <v>9.5562512035393894</v>
      </c>
      <c r="Q278" s="22">
        <v>6.9711522060256215</v>
      </c>
      <c r="R278" s="22">
        <v>16.890136332659338</v>
      </c>
      <c r="S278" s="22">
        <v>30.109961923</v>
      </c>
      <c r="T278" s="22">
        <v>9.5332487249941202</v>
      </c>
      <c r="U278" s="22">
        <v>6.9543722181789729</v>
      </c>
      <c r="V278" s="22">
        <v>16.634683229547402</v>
      </c>
      <c r="W278" s="22">
        <v>30.192246130000001</v>
      </c>
      <c r="X278" s="22">
        <v>9.5049901380639898</v>
      </c>
      <c r="Y278" s="22">
        <v>6.9337579724437646</v>
      </c>
      <c r="Z278" s="22">
        <v>16.442735902183728</v>
      </c>
      <c r="AA278" s="22">
        <v>30.300005618</v>
      </c>
      <c r="AB278" s="22">
        <v>9.4714702647250775</v>
      </c>
      <c r="AC278" s="22">
        <v>6.9093056915236364</v>
      </c>
      <c r="AD278" s="22">
        <v>16.199053285656493</v>
      </c>
      <c r="AE278" s="22">
        <v>30.425626097999999</v>
      </c>
      <c r="AF278" s="22">
        <v>9.4316187693593285</v>
      </c>
      <c r="AG278" s="22">
        <v>6.8802345804869702</v>
      </c>
      <c r="AH278" s="22">
        <v>15.876401952267898</v>
      </c>
      <c r="AI278" s="22">
        <v>30.586521662999999</v>
      </c>
      <c r="AJ278" s="22">
        <v>9.3855903083472008</v>
      </c>
      <c r="AK278" s="22">
        <v>6.8466574590101077</v>
      </c>
      <c r="AL278" s="22">
        <v>15.542087241009543</v>
      </c>
      <c r="AM278" s="22">
        <v>30.771210349</v>
      </c>
      <c r="AN278" s="22">
        <v>9.3350843289536929</v>
      </c>
      <c r="AO278" s="22">
        <v>6.8098140502123004</v>
      </c>
      <c r="AP278" s="22">
        <v>15.212469207692896</v>
      </c>
      <c r="AQ278" s="22">
        <v>30.987056078000002</v>
      </c>
      <c r="AR278" s="22">
        <v>9.1656524813178084</v>
      </c>
      <c r="AS278" s="22">
        <v>6.6862158762776902</v>
      </c>
      <c r="AT278" s="22">
        <v>14.749627610958589</v>
      </c>
      <c r="AU278" s="22">
        <v>32.108635245000002</v>
      </c>
      <c r="AV278" s="22">
        <v>8.8114069744925718</v>
      </c>
      <c r="AW278" s="22">
        <v>6.4277987110335655</v>
      </c>
      <c r="AX278" s="22">
        <v>12.730449837663171</v>
      </c>
      <c r="AY278" s="22">
        <v>33.10413071</v>
      </c>
      <c r="AZ278" s="22">
        <v>7.8930477262404199</v>
      </c>
      <c r="BA278" s="22">
        <v>5.7578684252949612</v>
      </c>
      <c r="BB278" s="22">
        <v>10.730445246452675</v>
      </c>
      <c r="BC278" s="22">
        <v>33.671153541000002</v>
      </c>
      <c r="BD278" s="22">
        <v>7.5785994372250363</v>
      </c>
      <c r="BE278" s="22">
        <v>5.5284827763661548</v>
      </c>
      <c r="BF278" s="22">
        <v>9.7877473259791472</v>
      </c>
      <c r="BG278" s="22">
        <v>33.862403526999998</v>
      </c>
      <c r="BH278" s="22">
        <v>7.0540798291418021</v>
      </c>
      <c r="BI278" s="22">
        <v>5.1458530248963665</v>
      </c>
      <c r="BJ278" s="22">
        <v>9.3035800127652095</v>
      </c>
      <c r="BK278" s="25">
        <v>30.024961377</v>
      </c>
      <c r="BL278" s="25">
        <v>9.5789791345048272</v>
      </c>
      <c r="BM278" s="25">
        <v>6.9877319152351731</v>
      </c>
      <c r="BN278" s="25">
        <v>16.981522202571529</v>
      </c>
      <c r="BO278" s="25">
        <v>30.027098893999998</v>
      </c>
      <c r="BP278" s="25">
        <v>9.5755086925262916</v>
      </c>
      <c r="BQ278" s="25">
        <v>6.9852002761290777</v>
      </c>
      <c r="BR278" s="25">
        <v>17.018048295991605</v>
      </c>
      <c r="BS278" s="25">
        <v>30.064703239</v>
      </c>
      <c r="BT278" s="25">
        <v>9.5714989366482168</v>
      </c>
      <c r="BU278" s="25">
        <v>6.9822752150418692</v>
      </c>
      <c r="BV278" s="25">
        <v>16.849131293857802</v>
      </c>
      <c r="BW278" s="25">
        <v>30.106078972999999</v>
      </c>
      <c r="BX278" s="25">
        <v>9.5644935565967533</v>
      </c>
      <c r="BY278" s="25">
        <v>6.9771648878267651</v>
      </c>
      <c r="BZ278" s="25">
        <v>16.666578619798251</v>
      </c>
      <c r="CA278" s="25">
        <v>30.157420883</v>
      </c>
      <c r="CB278" s="25">
        <v>9.5565601181729765</v>
      </c>
      <c r="CC278" s="25">
        <v>6.9713775549499584</v>
      </c>
      <c r="CD278" s="25">
        <v>16.520049620183759</v>
      </c>
      <c r="CE278" s="25">
        <v>30.219257027000001</v>
      </c>
      <c r="CF278" s="25">
        <v>9.5477475975718491</v>
      </c>
      <c r="CG278" s="25">
        <v>6.9649489438637993</v>
      </c>
      <c r="CH278" s="25">
        <v>16.346501702152672</v>
      </c>
      <c r="CI278" s="25">
        <v>30.288683584000001</v>
      </c>
      <c r="CJ278" s="25">
        <v>9.5380326620645679</v>
      </c>
      <c r="CK278" s="25">
        <v>6.9578620336674764</v>
      </c>
      <c r="CL278" s="25">
        <v>16.098386213939943</v>
      </c>
      <c r="CM278" s="25">
        <v>30.371663885</v>
      </c>
      <c r="CN278" s="25">
        <v>9.5273500811430711</v>
      </c>
      <c r="CO278" s="25">
        <v>6.9500692396135326</v>
      </c>
      <c r="CP278" s="25">
        <v>15.833482405357316</v>
      </c>
      <c r="CQ278" s="25">
        <v>30.464914171</v>
      </c>
      <c r="CR278" s="25">
        <v>9.5160432549262257</v>
      </c>
      <c r="CS278" s="25">
        <v>6.9418210673076892</v>
      </c>
      <c r="CT278" s="25">
        <v>15.579052711344682</v>
      </c>
      <c r="CU278" s="25">
        <v>30.571670928</v>
      </c>
      <c r="CV278" s="25">
        <v>9.1561638993962351</v>
      </c>
      <c r="CW278" s="25">
        <v>6.6792940878707334</v>
      </c>
      <c r="CX278" s="25">
        <v>15.206588585968676</v>
      </c>
      <c r="CY278" s="25">
        <v>30.929309621000002</v>
      </c>
      <c r="CZ278" s="25">
        <v>9.0969663442468285</v>
      </c>
      <c r="DA278" s="25">
        <v>6.6361102955675069</v>
      </c>
      <c r="DB278" s="25">
        <v>13.815375619648364</v>
      </c>
      <c r="DC278" s="25">
        <v>31.304576998999998</v>
      </c>
      <c r="DD278" s="25">
        <v>8.6775669869119163</v>
      </c>
      <c r="DE278" s="25">
        <v>6.3301643034813893</v>
      </c>
      <c r="DF278" s="25">
        <v>12.211236202891987</v>
      </c>
      <c r="DG278" s="25">
        <v>31.712267374</v>
      </c>
      <c r="DH278" s="25">
        <v>8.5907477732945505</v>
      </c>
      <c r="DI278" s="25">
        <v>6.2668308958884689</v>
      </c>
      <c r="DJ278" s="25">
        <v>10.769386283039829</v>
      </c>
      <c r="DK278" s="25">
        <v>31.965010119999999</v>
      </c>
      <c r="DL278" s="25">
        <v>8.5178401257749989</v>
      </c>
      <c r="DM278" s="25">
        <v>6.213645782080051</v>
      </c>
      <c r="DN278" s="25">
        <v>10.143522274691289</v>
      </c>
      <c r="DO278" s="27">
        <v>30.006927108999999</v>
      </c>
      <c r="DP278" s="27">
        <v>9.5763611701853506</v>
      </c>
      <c r="DQ278" s="27">
        <v>6.9858221467127368</v>
      </c>
      <c r="DR278" s="27">
        <v>17.031964247718989</v>
      </c>
      <c r="DS278" s="27">
        <v>29.992453053999999</v>
      </c>
      <c r="DT278" s="27">
        <v>9.5699919173291565</v>
      </c>
      <c r="DU278" s="27">
        <v>6.9811758654300986</v>
      </c>
      <c r="DV278" s="27">
        <v>17.120673029526742</v>
      </c>
      <c r="DW278" s="27">
        <v>30.030748294999999</v>
      </c>
      <c r="DX278" s="27">
        <v>9.5626777421217817</v>
      </c>
      <c r="DY278" s="27">
        <v>6.9758402764479612</v>
      </c>
      <c r="DZ278" s="27">
        <v>16.965782326736687</v>
      </c>
      <c r="EA278" s="27">
        <v>30.080510027999999</v>
      </c>
      <c r="EB278" s="27">
        <v>9.5454977660199702</v>
      </c>
      <c r="EC278" s="27">
        <v>6.9633077230699945</v>
      </c>
      <c r="ED278" s="27">
        <v>16.762030447986611</v>
      </c>
      <c r="EE278" s="27">
        <v>30.147541055000001</v>
      </c>
      <c r="EF278" s="27">
        <v>9.526312105559084</v>
      </c>
      <c r="EG278" s="27">
        <v>6.9493120508762338</v>
      </c>
      <c r="EH278" s="27">
        <v>16.616570364849913</v>
      </c>
      <c r="EI278" s="27">
        <v>30.232177617000001</v>
      </c>
      <c r="EJ278" s="27">
        <v>9.5054248561963455</v>
      </c>
      <c r="EK278" s="27">
        <v>6.9340750932689525</v>
      </c>
      <c r="EL278" s="27">
        <v>16.438252239562786</v>
      </c>
      <c r="EM278" s="27">
        <v>30.328526614000001</v>
      </c>
      <c r="EN278" s="27">
        <v>9.4825921585275577</v>
      </c>
      <c r="EO278" s="27">
        <v>6.9174189582079224</v>
      </c>
      <c r="EP278" s="27">
        <v>16.185202579182601</v>
      </c>
      <c r="EQ278" s="27">
        <v>30.449169638000001</v>
      </c>
      <c r="ER278" s="27">
        <v>9.4581648762266539</v>
      </c>
      <c r="ES278" s="27">
        <v>6.8995995958583762</v>
      </c>
      <c r="ET278" s="27">
        <v>15.936427847868611</v>
      </c>
      <c r="EU278" s="27">
        <v>30.588717558999999</v>
      </c>
      <c r="EV278" s="27">
        <v>9.4324711388509233</v>
      </c>
      <c r="EW278" s="27">
        <v>6.8808563721639704</v>
      </c>
      <c r="EX278" s="27">
        <v>15.701921542706097</v>
      </c>
      <c r="EY278" s="27">
        <v>30.754074688999999</v>
      </c>
      <c r="EZ278" s="27">
        <v>9.0572311145114472</v>
      </c>
      <c r="FA278" s="27">
        <v>6.6071239986894854</v>
      </c>
      <c r="FB278" s="27">
        <v>15.348560790637501</v>
      </c>
      <c r="FC278" s="27">
        <v>31.593383578000001</v>
      </c>
      <c r="FD278" s="27">
        <v>8.8850336653476649</v>
      </c>
      <c r="FE278" s="27">
        <v>6.4815083569443752</v>
      </c>
      <c r="FF278" s="27">
        <v>13.758208739045315</v>
      </c>
      <c r="FG278" s="27">
        <v>32.476055795000001</v>
      </c>
      <c r="FH278" s="27">
        <v>8.3631479332397092</v>
      </c>
      <c r="FI278" s="27">
        <v>6.1007999813284011</v>
      </c>
      <c r="FJ278" s="27">
        <v>12.443840614510158</v>
      </c>
      <c r="FK278" s="27">
        <v>32.946807659999997</v>
      </c>
      <c r="FL278" s="27">
        <v>8.1685760747921687</v>
      </c>
      <c r="FM278" s="27">
        <v>5.9588625195186165</v>
      </c>
      <c r="FN278" s="27">
        <v>12.021376242184619</v>
      </c>
      <c r="FO278" s="27">
        <v>33.035234299000003</v>
      </c>
      <c r="FP278" s="27">
        <v>7.9839265773509736</v>
      </c>
      <c r="FQ278" s="27">
        <v>5.8241632819188389</v>
      </c>
      <c r="FR278" s="27">
        <v>12.058931326902417</v>
      </c>
      <c r="FS278" s="28">
        <v>30.007441801999999</v>
      </c>
      <c r="FT278" s="28">
        <v>9.5757307482909031</v>
      </c>
      <c r="FU278" s="28">
        <v>6.98536226271779</v>
      </c>
      <c r="FV278" s="28">
        <v>17.028038656206448</v>
      </c>
      <c r="FW278" s="28">
        <v>30.000940797999998</v>
      </c>
      <c r="FX278" s="28">
        <v>9.5672895498184989</v>
      </c>
      <c r="FY278" s="28">
        <v>6.979204525954799</v>
      </c>
      <c r="FZ278" s="28">
        <v>17.09804459254433</v>
      </c>
      <c r="GA278" s="28">
        <v>30.062587839999999</v>
      </c>
      <c r="GB278" s="28">
        <v>9.5562509131847531</v>
      </c>
      <c r="GC278" s="28">
        <v>6.9711519942159565</v>
      </c>
      <c r="GD278" s="28">
        <v>16.920733647572419</v>
      </c>
      <c r="GE278" s="28">
        <v>30.151538890000001</v>
      </c>
      <c r="GF278" s="28">
        <v>9.5325814010190051</v>
      </c>
      <c r="GG278" s="28">
        <v>6.9538854146299478</v>
      </c>
      <c r="GH278" s="28">
        <v>16.707934362396337</v>
      </c>
      <c r="GI278" s="28">
        <v>30.278280157000001</v>
      </c>
      <c r="GJ278" s="28">
        <v>9.5036330135856879</v>
      </c>
      <c r="GK278" s="28">
        <v>6.9327679690314152</v>
      </c>
      <c r="GL278" s="28">
        <v>16.569303564565381</v>
      </c>
      <c r="GM278" s="28">
        <v>30.45387358</v>
      </c>
      <c r="GN278" s="28">
        <v>9.469417905315419</v>
      </c>
      <c r="GO278" s="28">
        <v>6.9078085239082752</v>
      </c>
      <c r="GP278" s="28">
        <v>16.413150588493629</v>
      </c>
      <c r="GQ278" s="28">
        <v>30.669681031</v>
      </c>
      <c r="GR278" s="28">
        <v>9.4288554415868386</v>
      </c>
      <c r="GS278" s="28">
        <v>6.8782187713493848</v>
      </c>
      <c r="GT278" s="28">
        <v>16.193689131130036</v>
      </c>
      <c r="GU278" s="28">
        <v>30.958396758999999</v>
      </c>
      <c r="GV278" s="28">
        <v>9.3821155029562995</v>
      </c>
      <c r="GW278" s="28">
        <v>6.8441226368554418</v>
      </c>
      <c r="GX278" s="28">
        <v>15.973474134730404</v>
      </c>
      <c r="GY278" s="28">
        <v>31.301603338</v>
      </c>
      <c r="GZ278" s="28">
        <v>9.330892880158391</v>
      </c>
      <c r="HA278" s="28">
        <v>6.8067564466715957</v>
      </c>
      <c r="HB278" s="28">
        <v>15.800321081169107</v>
      </c>
      <c r="HC278" s="28">
        <v>31.712061778999999</v>
      </c>
      <c r="HD278" s="28">
        <v>9.1639481486144536</v>
      </c>
      <c r="HE278" s="28">
        <v>6.684972589299174</v>
      </c>
      <c r="HF278" s="28">
        <v>15.546363388542986</v>
      </c>
      <c r="HG278" s="28">
        <v>32.780802219999998</v>
      </c>
      <c r="HH278" s="28">
        <v>8.8062714663768649</v>
      </c>
      <c r="HI278" s="28">
        <v>6.4240524293622956</v>
      </c>
      <c r="HJ278" s="28">
        <v>14.319776336208575</v>
      </c>
      <c r="HK278" s="28">
        <v>34.175422578000003</v>
      </c>
      <c r="HL278" s="28">
        <v>7.5754139886159706</v>
      </c>
      <c r="HM278" s="28">
        <v>5.5261590359552653</v>
      </c>
      <c r="HN278" s="28">
        <v>7.3364963668713443</v>
      </c>
      <c r="HO278" s="28">
        <v>34.634227750999997</v>
      </c>
      <c r="HP278" s="28">
        <v>7.2598924974302799</v>
      </c>
      <c r="HQ278" s="28">
        <v>5.2959905009848818</v>
      </c>
      <c r="HR278" s="28">
        <v>1.476523427029619</v>
      </c>
      <c r="HS278" s="28">
        <v>31.708504014209968</v>
      </c>
      <c r="HT278" s="28">
        <v>5.1434304915909959</v>
      </c>
      <c r="HU278" s="28">
        <v>3.7520609341782492</v>
      </c>
      <c r="HV278" s="28">
        <v>-3.192031455166223</v>
      </c>
      <c r="HW278" s="29">
        <v>29.990183987999998</v>
      </c>
      <c r="HX278" s="29">
        <v>9.5758039979952922</v>
      </c>
      <c r="HY278" s="29">
        <v>6.9854156973573218</v>
      </c>
      <c r="HZ278" s="29">
        <v>17.091383342801976</v>
      </c>
      <c r="IA278" s="29">
        <v>29.966680507</v>
      </c>
      <c r="IB278" s="29">
        <v>9.5690255142616962</v>
      </c>
      <c r="IC278" s="29">
        <v>6.9804708878471384</v>
      </c>
      <c r="ID278" s="29">
        <v>17.217061466116597</v>
      </c>
      <c r="IE278" s="29">
        <v>30.010971704999999</v>
      </c>
      <c r="IF278" s="29">
        <v>9.5609627051222237</v>
      </c>
      <c r="IG278" s="29">
        <v>6.9745891808343945</v>
      </c>
      <c r="IH278" s="29">
        <v>17.108364690746974</v>
      </c>
      <c r="II278" s="29">
        <v>30.08568751</v>
      </c>
      <c r="IJ278" s="29">
        <v>9.5342566728556406</v>
      </c>
      <c r="IK278" s="29">
        <v>6.9551075021107938</v>
      </c>
      <c r="IL278" s="29">
        <v>16.930123089558162</v>
      </c>
      <c r="IM278" s="29">
        <v>30.196192190000001</v>
      </c>
      <c r="IN278" s="29">
        <v>9.5043499576087935</v>
      </c>
      <c r="IO278" s="29">
        <v>6.9332909697146139</v>
      </c>
      <c r="IP278" s="29">
        <v>16.836677330261466</v>
      </c>
      <c r="IQ278" s="29">
        <v>30.356949954000001</v>
      </c>
      <c r="IR278" s="29">
        <v>9.4711498815768262</v>
      </c>
      <c r="IS278" s="29">
        <v>6.9090719764775228</v>
      </c>
      <c r="IT278" s="29">
        <v>16.703894061290598</v>
      </c>
      <c r="IU278" s="29">
        <v>30.55717653</v>
      </c>
      <c r="IV278" s="29">
        <v>9.4346906839074443</v>
      </c>
      <c r="IW278" s="29">
        <v>6.8824754993810755</v>
      </c>
      <c r="IX278" s="29">
        <v>16.516898633250769</v>
      </c>
      <c r="IY278" s="29">
        <v>30.832540709</v>
      </c>
      <c r="IZ278" s="29">
        <v>9.3957823695546008</v>
      </c>
      <c r="JA278" s="29">
        <v>6.8540924257618823</v>
      </c>
      <c r="JB278" s="29">
        <v>16.342134459006104</v>
      </c>
      <c r="JC278" s="29">
        <v>31.164233072000002</v>
      </c>
      <c r="JD278" s="29">
        <v>9.3546351501429079</v>
      </c>
      <c r="JE278" s="29">
        <v>6.8240761020734251</v>
      </c>
      <c r="JF278" s="29">
        <v>16.207014160189413</v>
      </c>
      <c r="JG278" s="29">
        <v>31.580559188999999</v>
      </c>
      <c r="JH278" s="29">
        <v>9.1942568148305224</v>
      </c>
      <c r="JI278" s="29">
        <v>6.7070823393312349</v>
      </c>
      <c r="JJ278" s="29">
        <v>15.733330717376555</v>
      </c>
      <c r="JK278" s="29">
        <v>33.556248619999998</v>
      </c>
      <c r="JL278" s="29">
        <v>8.9345006950424004</v>
      </c>
      <c r="JM278" s="29">
        <v>6.5175938664017101</v>
      </c>
      <c r="JN278" s="29">
        <v>9.3471438754604179</v>
      </c>
      <c r="JO278" s="29">
        <v>34.309515896000001</v>
      </c>
      <c r="JP278" s="29">
        <v>6.6060855508019074</v>
      </c>
      <c r="JQ278" s="29">
        <v>4.8190474360500497</v>
      </c>
      <c r="JR278" s="29">
        <v>2.5199915072004799</v>
      </c>
      <c r="JS278" s="29">
        <v>34.522055094000002</v>
      </c>
      <c r="JT278" s="29">
        <v>6.3843026201588247</v>
      </c>
      <c r="JU278" s="29">
        <v>4.6572598759199098</v>
      </c>
      <c r="JV278" s="29">
        <v>-2.4348228462013779</v>
      </c>
      <c r="JW278" s="29">
        <v>34.257499228</v>
      </c>
      <c r="JX278" s="29">
        <v>5.7479408718013758</v>
      </c>
      <c r="JY278" s="29">
        <v>4.1930428402428541</v>
      </c>
      <c r="JZ278" s="29">
        <v>-2.5088558231190561</v>
      </c>
    </row>
    <row r="279" spans="1:286" ht="15" thickBot="1" x14ac:dyDescent="0.35">
      <c r="A279" s="2"/>
      <c r="B279" s="74" t="s">
        <v>764</v>
      </c>
      <c r="C279" s="74" t="s">
        <v>522</v>
      </c>
      <c r="D279" s="74" t="s">
        <v>522</v>
      </c>
      <c r="E279" s="87">
        <v>374759</v>
      </c>
      <c r="F279" s="84">
        <v>443587</v>
      </c>
      <c r="G279" s="22">
        <v>20.071237358000001</v>
      </c>
      <c r="H279" s="22">
        <v>14.41199470705102</v>
      </c>
      <c r="I279" s="22">
        <v>10.358184362681675</v>
      </c>
      <c r="J279" s="22">
        <v>10.99588582602288</v>
      </c>
      <c r="K279" s="22">
        <v>20.031074007000001</v>
      </c>
      <c r="L279" s="22">
        <v>14.408828741608559</v>
      </c>
      <c r="M279" s="22">
        <v>10.355908920981516</v>
      </c>
      <c r="N279" s="22">
        <v>11.106836861057563</v>
      </c>
      <c r="O279" s="22">
        <v>20.069036695000001</v>
      </c>
      <c r="P279" s="22">
        <v>14.404698476775065</v>
      </c>
      <c r="Q279" s="22">
        <v>10.352940418322332</v>
      </c>
      <c r="R279" s="22">
        <v>10.948692699511323</v>
      </c>
      <c r="S279" s="22">
        <v>20.105056445999999</v>
      </c>
      <c r="T279" s="22">
        <v>14.393082372147004</v>
      </c>
      <c r="U279" s="22">
        <v>10.34459169520944</v>
      </c>
      <c r="V279" s="22">
        <v>10.821627666983016</v>
      </c>
      <c r="W279" s="22">
        <v>20.145816942</v>
      </c>
      <c r="X279" s="22">
        <v>14.379571252179858</v>
      </c>
      <c r="Y279" s="22">
        <v>10.334880987260208</v>
      </c>
      <c r="Z279" s="22">
        <v>10.689427981518719</v>
      </c>
      <c r="AA279" s="22">
        <v>20.191068966</v>
      </c>
      <c r="AB279" s="22">
        <v>14.364220519637582</v>
      </c>
      <c r="AC279" s="22">
        <v>10.323848113531959</v>
      </c>
      <c r="AD279" s="22">
        <v>10.562546596287003</v>
      </c>
      <c r="AE279" s="22">
        <v>20.239497445000001</v>
      </c>
      <c r="AF279" s="22">
        <v>14.346689389823171</v>
      </c>
      <c r="AG279" s="22">
        <v>10.311248145353026</v>
      </c>
      <c r="AH279" s="22">
        <v>10.436871572691821</v>
      </c>
      <c r="AI279" s="22">
        <v>20.296242235000001</v>
      </c>
      <c r="AJ279" s="22">
        <v>14.327100451419097</v>
      </c>
      <c r="AK279" s="22">
        <v>10.297169189623233</v>
      </c>
      <c r="AL279" s="22">
        <v>10.305276044414775</v>
      </c>
      <c r="AM279" s="22">
        <v>20.357525271</v>
      </c>
      <c r="AN279" s="22">
        <v>14.306011933651506</v>
      </c>
      <c r="AO279" s="22">
        <v>10.282012456678727</v>
      </c>
      <c r="AP279" s="22">
        <v>10.186481097849672</v>
      </c>
      <c r="AQ279" s="22">
        <v>20.427267055999998</v>
      </c>
      <c r="AR279" s="22">
        <v>13.934857223398637</v>
      </c>
      <c r="AS279" s="22">
        <v>10.015256258524143</v>
      </c>
      <c r="AT279" s="22">
        <v>10.05791526783263</v>
      </c>
      <c r="AU279" s="22">
        <v>20.793722786</v>
      </c>
      <c r="AV279" s="22">
        <v>13.797108051994384</v>
      </c>
      <c r="AW279" s="22">
        <v>9.9162532168068278</v>
      </c>
      <c r="AX279" s="22">
        <v>9.277106901590976</v>
      </c>
      <c r="AY279" s="22">
        <v>21.121635895000001</v>
      </c>
      <c r="AZ279" s="22">
        <v>12.970250483113741</v>
      </c>
      <c r="BA279" s="22">
        <v>9.3219744015395563</v>
      </c>
      <c r="BB279" s="22">
        <v>8.2354982252553164</v>
      </c>
      <c r="BC279" s="22">
        <v>21.276040499</v>
      </c>
      <c r="BD279" s="22">
        <v>12.855007337779307</v>
      </c>
      <c r="BE279" s="22">
        <v>9.2391468838937598</v>
      </c>
      <c r="BF279" s="22">
        <v>7.7964954605070744</v>
      </c>
      <c r="BG279" s="22">
        <v>21.347800982999999</v>
      </c>
      <c r="BH279" s="22">
        <v>12.637906606297047</v>
      </c>
      <c r="BI279" s="22">
        <v>9.0831123135461809</v>
      </c>
      <c r="BJ279" s="22">
        <v>7.6066654679807648</v>
      </c>
      <c r="BK279" s="25">
        <v>20.081367467</v>
      </c>
      <c r="BL279" s="25">
        <v>14.412584202115992</v>
      </c>
      <c r="BM279" s="25">
        <v>10.358608044391806</v>
      </c>
      <c r="BN279" s="25">
        <v>10.960790481958153</v>
      </c>
      <c r="BO279" s="25">
        <v>20.048690236999999</v>
      </c>
      <c r="BP279" s="25">
        <v>14.410835658109583</v>
      </c>
      <c r="BQ279" s="25">
        <v>10.357351331386228</v>
      </c>
      <c r="BR279" s="25">
        <v>11.058680056095568</v>
      </c>
      <c r="BS279" s="25">
        <v>20.069691708000001</v>
      </c>
      <c r="BT279" s="25">
        <v>14.408974498679514</v>
      </c>
      <c r="BU279" s="25">
        <v>10.356013679458313</v>
      </c>
      <c r="BV279" s="25">
        <v>10.968232098240017</v>
      </c>
      <c r="BW279" s="25">
        <v>20.087462356</v>
      </c>
      <c r="BX279" s="25">
        <v>14.405176648426311</v>
      </c>
      <c r="BY279" s="25">
        <v>10.3532840897031</v>
      </c>
      <c r="BZ279" s="25">
        <v>10.8938361953068</v>
      </c>
      <c r="CA279" s="25">
        <v>20.109114563999999</v>
      </c>
      <c r="CB279" s="25">
        <v>14.40109007933243</v>
      </c>
      <c r="CC279" s="25">
        <v>10.35034699203233</v>
      </c>
      <c r="CD279" s="25">
        <v>10.807016921821475</v>
      </c>
      <c r="CE279" s="25">
        <v>20.13331801</v>
      </c>
      <c r="CF279" s="25">
        <v>14.396734877754684</v>
      </c>
      <c r="CG279" s="25">
        <v>10.347216822906132</v>
      </c>
      <c r="CH279" s="25">
        <v>10.72012010150905</v>
      </c>
      <c r="CI279" s="25">
        <v>20.160258765999998</v>
      </c>
      <c r="CJ279" s="25">
        <v>14.392138529105646</v>
      </c>
      <c r="CK279" s="25">
        <v>10.343913336631701</v>
      </c>
      <c r="CL279" s="25">
        <v>10.62158762783436</v>
      </c>
      <c r="CM279" s="25">
        <v>20.191767522999999</v>
      </c>
      <c r="CN279" s="25">
        <v>14.387271241227158</v>
      </c>
      <c r="CO279" s="25">
        <v>10.340415120998374</v>
      </c>
      <c r="CP279" s="25">
        <v>10.508737762624641</v>
      </c>
      <c r="CQ279" s="25">
        <v>20.226749501</v>
      </c>
      <c r="CR279" s="25">
        <v>14.382232105009763</v>
      </c>
      <c r="CS279" s="25">
        <v>10.336793394580248</v>
      </c>
      <c r="CT279" s="25">
        <v>10.393954307812605</v>
      </c>
      <c r="CU279" s="25">
        <v>20.266543737999999</v>
      </c>
      <c r="CV279" s="25">
        <v>14.085761904132223</v>
      </c>
      <c r="CW279" s="25">
        <v>10.123714423823451</v>
      </c>
      <c r="CX279" s="25">
        <v>10.260579708446059</v>
      </c>
      <c r="CY279" s="25">
        <v>20.387835089999999</v>
      </c>
      <c r="CZ279" s="25">
        <v>14.06464394099965</v>
      </c>
      <c r="DA279" s="25">
        <v>10.108536527915364</v>
      </c>
      <c r="DB279" s="25">
        <v>9.8750825041657393</v>
      </c>
      <c r="DC279" s="25">
        <v>20.536551043999999</v>
      </c>
      <c r="DD279" s="25">
        <v>13.788446163916934</v>
      </c>
      <c r="DE279" s="25">
        <v>9.9100277472962652</v>
      </c>
      <c r="DF279" s="25">
        <v>9.3565691496048196</v>
      </c>
      <c r="DG279" s="25">
        <v>20.682317739999998</v>
      </c>
      <c r="DH279" s="25">
        <v>13.756633022127735</v>
      </c>
      <c r="DI279" s="25">
        <v>9.8871630159036386</v>
      </c>
      <c r="DJ279" s="25">
        <v>8.7704162606236</v>
      </c>
      <c r="DK279" s="25">
        <v>20.718579080000001</v>
      </c>
      <c r="DL279" s="25">
        <v>13.307508866124829</v>
      </c>
      <c r="DM279" s="25">
        <v>9.5643686418996126</v>
      </c>
      <c r="DN279" s="25">
        <v>8.7052319677038064</v>
      </c>
      <c r="DO279" s="27">
        <v>20.071049138999999</v>
      </c>
      <c r="DP279" s="27">
        <v>14.412234870640113</v>
      </c>
      <c r="DQ279" s="27">
        <v>10.358356972981886</v>
      </c>
      <c r="DR279" s="27">
        <v>10.996685374598165</v>
      </c>
      <c r="DS279" s="27">
        <v>20.028576382000001</v>
      </c>
      <c r="DT279" s="27">
        <v>14.409860371966198</v>
      </c>
      <c r="DU279" s="27">
        <v>10.356650374031963</v>
      </c>
      <c r="DV279" s="27">
        <v>11.119737201542645</v>
      </c>
      <c r="DW279" s="27">
        <v>20.062854152</v>
      </c>
      <c r="DX279" s="27">
        <v>14.407138185588002</v>
      </c>
      <c r="DY279" s="27">
        <v>10.354693885083133</v>
      </c>
      <c r="DZ279" s="27">
        <v>10.976952939590934</v>
      </c>
      <c r="EA279" s="27">
        <v>20.094902960999999</v>
      </c>
      <c r="EB279" s="27">
        <v>14.397692524606844</v>
      </c>
      <c r="EC279" s="27">
        <v>10.347905102554483</v>
      </c>
      <c r="ED279" s="27">
        <v>10.863673315684132</v>
      </c>
      <c r="EE279" s="27">
        <v>20.130869385</v>
      </c>
      <c r="EF279" s="27">
        <v>14.387496609749945</v>
      </c>
      <c r="EG279" s="27">
        <v>10.340577097793124</v>
      </c>
      <c r="EH279" s="27">
        <v>10.74587008611776</v>
      </c>
      <c r="EI279" s="27">
        <v>20.168995397</v>
      </c>
      <c r="EJ279" s="27">
        <v>14.376682626915384</v>
      </c>
      <c r="EK279" s="27">
        <v>10.332804875406694</v>
      </c>
      <c r="EL279" s="27">
        <v>10.63824940965096</v>
      </c>
      <c r="EM279" s="27">
        <v>20.208653606999999</v>
      </c>
      <c r="EN279" s="27">
        <v>14.365175257674345</v>
      </c>
      <c r="EO279" s="27">
        <v>10.32453430255741</v>
      </c>
      <c r="EP279" s="27">
        <v>10.531983674463271</v>
      </c>
      <c r="EQ279" s="27">
        <v>20.253556674999999</v>
      </c>
      <c r="ER279" s="27">
        <v>14.353145231251544</v>
      </c>
      <c r="ES279" s="27">
        <v>10.315888085700674</v>
      </c>
      <c r="ET279" s="27">
        <v>10.423628671700222</v>
      </c>
      <c r="EU279" s="27">
        <v>20.301933425000001</v>
      </c>
      <c r="EV279" s="27">
        <v>14.340682113445279</v>
      </c>
      <c r="EW279" s="27">
        <v>10.306930597539237</v>
      </c>
      <c r="EX279" s="27">
        <v>10.326091507722136</v>
      </c>
      <c r="EY279" s="27">
        <v>20.357590571999999</v>
      </c>
      <c r="EZ279" s="27">
        <v>14.172427474971281</v>
      </c>
      <c r="FA279" s="27">
        <v>10.18600267599779</v>
      </c>
      <c r="FB279" s="27">
        <v>10.217166223999183</v>
      </c>
      <c r="FC279" s="27">
        <v>20.643253877999999</v>
      </c>
      <c r="FD279" s="27">
        <v>14.096850793834307</v>
      </c>
      <c r="FE279" s="27">
        <v>10.131684227188382</v>
      </c>
      <c r="FF279" s="27">
        <v>9.6226293583089451</v>
      </c>
      <c r="FG279" s="27">
        <v>20.939463696000001</v>
      </c>
      <c r="FH279" s="27">
        <v>13.65904498473229</v>
      </c>
      <c r="FI279" s="27">
        <v>9.8170245719559919</v>
      </c>
      <c r="FJ279" s="27">
        <v>8.8388172984733515</v>
      </c>
      <c r="FK279" s="27">
        <v>21.089321767000001</v>
      </c>
      <c r="FL279" s="27">
        <v>13.586696144190062</v>
      </c>
      <c r="FM279" s="27">
        <v>9.7650260357369891</v>
      </c>
      <c r="FN279" s="27">
        <v>8.6039326560378235</v>
      </c>
      <c r="FO279" s="27">
        <v>21.156808601999998</v>
      </c>
      <c r="FP279" s="27">
        <v>13.494004367598908</v>
      </c>
      <c r="FQ279" s="27">
        <v>9.6984066308349082</v>
      </c>
      <c r="FR279" s="27">
        <v>8.611817275119785</v>
      </c>
      <c r="FS279" s="28">
        <v>20.071462460999999</v>
      </c>
      <c r="FT279" s="28">
        <v>14.411994550984073</v>
      </c>
      <c r="FU279" s="28">
        <v>10.358184250513286</v>
      </c>
      <c r="FV279" s="28">
        <v>10.994799266727444</v>
      </c>
      <c r="FW279" s="28">
        <v>20.028356112000001</v>
      </c>
      <c r="FX279" s="28">
        <v>14.408828065251679</v>
      </c>
      <c r="FY279" s="28">
        <v>10.355908434870509</v>
      </c>
      <c r="FZ279" s="28">
        <v>11.12033292480236</v>
      </c>
      <c r="GA279" s="28">
        <v>20.066241216999998</v>
      </c>
      <c r="GB279" s="28">
        <v>14.40469706876673</v>
      </c>
      <c r="GC279" s="28">
        <v>10.352939406359019</v>
      </c>
      <c r="GD279" s="28">
        <v>10.977945624447354</v>
      </c>
      <c r="GE279" s="28">
        <v>20.106023078</v>
      </c>
      <c r="GF279" s="28">
        <v>14.392120982533015</v>
      </c>
      <c r="GG279" s="28">
        <v>10.343900725564467</v>
      </c>
      <c r="GH279" s="28">
        <v>10.867693263424503</v>
      </c>
      <c r="GI279" s="28">
        <v>20.155257742</v>
      </c>
      <c r="GJ279" s="28">
        <v>14.377553536367094</v>
      </c>
      <c r="GK279" s="28">
        <v>10.333430815177515</v>
      </c>
      <c r="GL279" s="28">
        <v>10.753293120843875</v>
      </c>
      <c r="GM279" s="28">
        <v>20.215448443</v>
      </c>
      <c r="GN279" s="28">
        <v>14.361123497319255</v>
      </c>
      <c r="GO279" s="28">
        <v>10.321622222612579</v>
      </c>
      <c r="GP279" s="28">
        <v>10.645969234919498</v>
      </c>
      <c r="GQ279" s="28">
        <v>20.28632601</v>
      </c>
      <c r="GR279" s="28">
        <v>14.342446472502633</v>
      </c>
      <c r="GS279" s="28">
        <v>10.308198677133319</v>
      </c>
      <c r="GT279" s="28">
        <v>10.536020189822382</v>
      </c>
      <c r="GU279" s="28">
        <v>20.380222702000001</v>
      </c>
      <c r="GV279" s="28">
        <v>14.321709497833808</v>
      </c>
      <c r="GW279" s="28">
        <v>10.293294605135648</v>
      </c>
      <c r="GX279" s="28">
        <v>10.405441139780585</v>
      </c>
      <c r="GY279" s="28">
        <v>20.486952369000001</v>
      </c>
      <c r="GZ279" s="28">
        <v>14.29945108641539</v>
      </c>
      <c r="HA279" s="28">
        <v>10.277297046589529</v>
      </c>
      <c r="HB279" s="28">
        <v>10.290282481351475</v>
      </c>
      <c r="HC279" s="28">
        <v>20.610222329999999</v>
      </c>
      <c r="HD279" s="28">
        <v>14.120162676368007</v>
      </c>
      <c r="HE279" s="28">
        <v>10.148438936167501</v>
      </c>
      <c r="HF279" s="28">
        <v>10.174424105589388</v>
      </c>
      <c r="HG279" s="28">
        <v>21.160906116</v>
      </c>
      <c r="HH279" s="28">
        <v>13.977207548808307</v>
      </c>
      <c r="HI279" s="28">
        <v>10.045694271257959</v>
      </c>
      <c r="HJ279" s="28">
        <v>9.3814246007021147</v>
      </c>
      <c r="HK279" s="28">
        <v>21.654122298000001</v>
      </c>
      <c r="HL279" s="28">
        <v>12.90345031564676</v>
      </c>
      <c r="HM279" s="28">
        <v>9.2739638059110092</v>
      </c>
      <c r="HN279" s="28">
        <v>7.7575262085022345</v>
      </c>
      <c r="HO279" s="28">
        <v>21.897021640999998</v>
      </c>
      <c r="HP279" s="28">
        <v>12.78719789783524</v>
      </c>
      <c r="HQ279" s="28">
        <v>9.1904109042637376</v>
      </c>
      <c r="HR279" s="28">
        <v>6.8192623533448646</v>
      </c>
      <c r="HS279" s="28">
        <v>21.853016657000001</v>
      </c>
      <c r="HT279" s="28">
        <v>12.111597054166285</v>
      </c>
      <c r="HU279" s="28">
        <v>8.7048432755938094</v>
      </c>
      <c r="HV279" s="28">
        <v>6.1530830575997513</v>
      </c>
      <c r="HW279" s="29">
        <v>20.065715163</v>
      </c>
      <c r="HX279" s="29">
        <v>14.411889751649491</v>
      </c>
      <c r="HY279" s="29">
        <v>10.358108929168063</v>
      </c>
      <c r="HZ279" s="29">
        <v>11.011775825442696</v>
      </c>
      <c r="IA279" s="29">
        <v>20.016888192</v>
      </c>
      <c r="IB279" s="29">
        <v>14.409239236060984</v>
      </c>
      <c r="IC279" s="29">
        <v>10.356203951426954</v>
      </c>
      <c r="ID279" s="29">
        <v>11.154342411436945</v>
      </c>
      <c r="IE279" s="29">
        <v>20.04890876</v>
      </c>
      <c r="IF279" s="29">
        <v>14.406011220083849</v>
      </c>
      <c r="IG279" s="29">
        <v>10.353883912785774</v>
      </c>
      <c r="IH279" s="29">
        <v>11.029457558673847</v>
      </c>
      <c r="II279" s="29">
        <v>20.083707431000001</v>
      </c>
      <c r="IJ279" s="29">
        <v>14.389223906293525</v>
      </c>
      <c r="IK279" s="29">
        <v>10.341818539828811</v>
      </c>
      <c r="IL279" s="29">
        <v>10.934553448520987</v>
      </c>
      <c r="IM279" s="29">
        <v>20.129891505</v>
      </c>
      <c r="IN279" s="29">
        <v>14.370818745728561</v>
      </c>
      <c r="IO279" s="29">
        <v>10.328590388540121</v>
      </c>
      <c r="IP279" s="29">
        <v>10.827227208551403</v>
      </c>
      <c r="IQ279" s="29">
        <v>20.192744115</v>
      </c>
      <c r="IR279" s="29">
        <v>14.350737999629391</v>
      </c>
      <c r="IS279" s="29">
        <v>10.314157960936353</v>
      </c>
      <c r="IT279" s="29">
        <v>10.705351323388705</v>
      </c>
      <c r="IU279" s="29">
        <v>20.265524534000001</v>
      </c>
      <c r="IV279" s="29">
        <v>14.329183625916016</v>
      </c>
      <c r="IW279" s="29">
        <v>10.298666408151085</v>
      </c>
      <c r="IX279" s="29">
        <v>10.583640929004991</v>
      </c>
      <c r="IY279" s="29">
        <v>20.358471205000001</v>
      </c>
      <c r="IZ279" s="29">
        <v>14.306511219978464</v>
      </c>
      <c r="JA279" s="29">
        <v>10.282371303592669</v>
      </c>
      <c r="JB279" s="29">
        <v>10.453498586297377</v>
      </c>
      <c r="JC279" s="29">
        <v>20.465713399000002</v>
      </c>
      <c r="JD279" s="29">
        <v>14.282797139062398</v>
      </c>
      <c r="JE279" s="29">
        <v>10.265327526717011</v>
      </c>
      <c r="JF279" s="29">
        <v>10.334662781903283</v>
      </c>
      <c r="JG279" s="29">
        <v>20.596507955</v>
      </c>
      <c r="JH279" s="29">
        <v>14.104152774384382</v>
      </c>
      <c r="JI279" s="29">
        <v>10.136932304382956</v>
      </c>
      <c r="JJ279" s="29">
        <v>10.140854443010541</v>
      </c>
      <c r="JK279" s="29">
        <v>21.339285230999998</v>
      </c>
      <c r="JL279" s="29">
        <v>13.968552734774054</v>
      </c>
      <c r="JM279" s="29">
        <v>10.039473886001527</v>
      </c>
      <c r="JN279" s="29">
        <v>8.1533858655369507</v>
      </c>
      <c r="JO279" s="29">
        <v>21.81909503</v>
      </c>
      <c r="JP279" s="29">
        <v>12.227137195659386</v>
      </c>
      <c r="JQ279" s="29">
        <v>8.7878842502265808</v>
      </c>
      <c r="JR279" s="29">
        <v>6.6029940323260945</v>
      </c>
      <c r="JS279" s="29">
        <v>21.916168894000002</v>
      </c>
      <c r="JT279" s="29">
        <v>12.138384835427892</v>
      </c>
      <c r="JU279" s="29">
        <v>8.7240961814278073</v>
      </c>
      <c r="JV279" s="29">
        <v>5.787383375452908</v>
      </c>
      <c r="JW279" s="29">
        <v>21.826660778000001</v>
      </c>
      <c r="JX279" s="29">
        <v>12.183736537536886</v>
      </c>
      <c r="JY279" s="29">
        <v>8.7566913426914006</v>
      </c>
      <c r="JZ279" s="29">
        <v>5.9761114982436538</v>
      </c>
    </row>
    <row r="280" spans="1:286" ht="15" thickBot="1" x14ac:dyDescent="0.35">
      <c r="A280" s="2"/>
      <c r="B280" s="74" t="s">
        <v>765</v>
      </c>
      <c r="C280" s="74" t="s">
        <v>497</v>
      </c>
      <c r="D280" s="74" t="s">
        <v>878</v>
      </c>
      <c r="E280" s="87">
        <v>356730</v>
      </c>
      <c r="F280" s="84">
        <v>431506</v>
      </c>
      <c r="G280" s="22">
        <v>29.711275607000001</v>
      </c>
      <c r="H280" s="22">
        <v>7.6442667210694175</v>
      </c>
      <c r="I280" s="22">
        <v>5.5763861456775343</v>
      </c>
      <c r="J280" s="22">
        <v>18.236345444781307</v>
      </c>
      <c r="K280" s="22">
        <v>29.664114795</v>
      </c>
      <c r="L280" s="22">
        <v>7.6399448858698706</v>
      </c>
      <c r="M280" s="22">
        <v>5.5732334270702379</v>
      </c>
      <c r="N280" s="22">
        <v>18.406475412763498</v>
      </c>
      <c r="O280" s="22">
        <v>29.689478294000001</v>
      </c>
      <c r="P280" s="22">
        <v>7.6342214362031839</v>
      </c>
      <c r="Q280" s="22">
        <v>5.5690582502231472</v>
      </c>
      <c r="R280" s="22">
        <v>18.342726525571866</v>
      </c>
      <c r="S280" s="22">
        <v>29.720585832000001</v>
      </c>
      <c r="T280" s="22">
        <v>7.619937655616055</v>
      </c>
      <c r="U280" s="22">
        <v>5.558638431150845</v>
      </c>
      <c r="V280" s="22">
        <v>18.273877111189556</v>
      </c>
      <c r="W280" s="22">
        <v>29.765479298999999</v>
      </c>
      <c r="X280" s="22">
        <v>7.6028213372515676</v>
      </c>
      <c r="Y280" s="22">
        <v>5.5461523152059815</v>
      </c>
      <c r="Z280" s="22">
        <v>18.172552418121235</v>
      </c>
      <c r="AA280" s="22">
        <v>29.828455143999999</v>
      </c>
      <c r="AB280" s="22">
        <v>7.5828825310120322</v>
      </c>
      <c r="AC280" s="22">
        <v>5.5316072336523723</v>
      </c>
      <c r="AD280" s="22">
        <v>18.049887007574696</v>
      </c>
      <c r="AE280" s="22">
        <v>29.901205692000001</v>
      </c>
      <c r="AF280" s="22">
        <v>7.5595240620892499</v>
      </c>
      <c r="AG280" s="22">
        <v>5.5145675557816061</v>
      </c>
      <c r="AH280" s="22">
        <v>17.881069840791696</v>
      </c>
      <c r="AI280" s="22">
        <v>29.994810158</v>
      </c>
      <c r="AJ280" s="22">
        <v>7.5328555785394951</v>
      </c>
      <c r="AK280" s="22">
        <v>5.4951132683241593</v>
      </c>
      <c r="AL280" s="22">
        <v>17.713624849615812</v>
      </c>
      <c r="AM280" s="22">
        <v>30.101726231000001</v>
      </c>
      <c r="AN280" s="22">
        <v>7.5037705548726699</v>
      </c>
      <c r="AO280" s="22">
        <v>5.4738961484956006</v>
      </c>
      <c r="AP280" s="22">
        <v>17.585279475070024</v>
      </c>
      <c r="AQ280" s="22">
        <v>30.227278891000001</v>
      </c>
      <c r="AR280" s="22">
        <v>7.4146761752132608</v>
      </c>
      <c r="AS280" s="22">
        <v>5.4089030389510198</v>
      </c>
      <c r="AT280" s="22">
        <v>17.325481837962123</v>
      </c>
      <c r="AU280" s="22">
        <v>30.647949093000001</v>
      </c>
      <c r="AV280" s="22">
        <v>7.2145294309573567</v>
      </c>
      <c r="AW280" s="22">
        <v>5.2628987755604095</v>
      </c>
      <c r="AX280" s="22">
        <v>16.227571384605042</v>
      </c>
      <c r="AY280" s="22">
        <v>30.976325224</v>
      </c>
      <c r="AZ280" s="22">
        <v>6.7251958468090454</v>
      </c>
      <c r="BA280" s="22">
        <v>4.9059367386735513</v>
      </c>
      <c r="BB280" s="22">
        <v>15.298336422461576</v>
      </c>
      <c r="BC280" s="22">
        <v>31.119142535999998</v>
      </c>
      <c r="BD280" s="22">
        <v>7.1916744220515971</v>
      </c>
      <c r="BE280" s="22">
        <v>5.2462263647626379</v>
      </c>
      <c r="BF280" s="22">
        <v>14.90572824740474</v>
      </c>
      <c r="BG280" s="22">
        <v>31.174861446999998</v>
      </c>
      <c r="BH280" s="22">
        <v>8.5024399026429798</v>
      </c>
      <c r="BI280" s="22">
        <v>6.2024115337149288</v>
      </c>
      <c r="BJ280" s="22">
        <v>14.880203413702413</v>
      </c>
      <c r="BK280" s="25">
        <v>29.726219667999999</v>
      </c>
      <c r="BL280" s="25">
        <v>7.6459461581429879</v>
      </c>
      <c r="BM280" s="25">
        <v>5.5776112716407331</v>
      </c>
      <c r="BN280" s="25">
        <v>18.200259475067426</v>
      </c>
      <c r="BO280" s="25">
        <v>29.688628526999999</v>
      </c>
      <c r="BP280" s="25">
        <v>7.6442257860003533</v>
      </c>
      <c r="BQ280" s="25">
        <v>5.5763562841145706</v>
      </c>
      <c r="BR280" s="25">
        <v>18.345638389872924</v>
      </c>
      <c r="BS280" s="25">
        <v>29.699888737000002</v>
      </c>
      <c r="BT280" s="25">
        <v>7.6422113639603353</v>
      </c>
      <c r="BU280" s="25">
        <v>5.5748867912821787</v>
      </c>
      <c r="BV280" s="25">
        <v>18.293827305673815</v>
      </c>
      <c r="BW280" s="25">
        <v>29.712348597000002</v>
      </c>
      <c r="BX280" s="25">
        <v>7.6379426960305041</v>
      </c>
      <c r="BY280" s="25">
        <v>5.5717728574579182</v>
      </c>
      <c r="BZ280" s="25">
        <v>18.239817925301168</v>
      </c>
      <c r="CA280" s="25">
        <v>29.733045431000001</v>
      </c>
      <c r="CB280" s="25">
        <v>7.6331719013070281</v>
      </c>
      <c r="CC280" s="25">
        <v>5.5682926291285568</v>
      </c>
      <c r="CD280" s="25">
        <v>18.213600216378779</v>
      </c>
      <c r="CE280" s="25">
        <v>29.764305761999999</v>
      </c>
      <c r="CF280" s="25">
        <v>7.6279330079320866</v>
      </c>
      <c r="CG280" s="25">
        <v>5.5644709293500565</v>
      </c>
      <c r="CH280" s="25">
        <v>18.055495794840105</v>
      </c>
      <c r="CI280" s="25">
        <v>29.800454036000001</v>
      </c>
      <c r="CJ280" s="25">
        <v>7.6222171234741971</v>
      </c>
      <c r="CK280" s="25">
        <v>5.5603012712174564</v>
      </c>
      <c r="CL280" s="25">
        <v>17.902249515802431</v>
      </c>
      <c r="CM280" s="25">
        <v>29.845696619000002</v>
      </c>
      <c r="CN280" s="25">
        <v>7.6159935044896754</v>
      </c>
      <c r="CO280" s="25">
        <v>5.5557612278166149</v>
      </c>
      <c r="CP280" s="25">
        <v>17.750914342855019</v>
      </c>
      <c r="CQ280" s="25">
        <v>29.897413110999999</v>
      </c>
      <c r="CR280" s="25">
        <v>7.6094365866089291</v>
      </c>
      <c r="CS280" s="25">
        <v>5.5509780475113333</v>
      </c>
      <c r="CT280" s="25">
        <v>17.636112890203819</v>
      </c>
      <c r="CU280" s="25">
        <v>29.9591587</v>
      </c>
      <c r="CV280" s="25">
        <v>7.5579430226226743</v>
      </c>
      <c r="CW280" s="25">
        <v>5.5134142095027689</v>
      </c>
      <c r="CX280" s="25">
        <v>17.387684175306845</v>
      </c>
      <c r="CY280" s="25">
        <v>30.161821537000002</v>
      </c>
      <c r="CZ280" s="25">
        <v>7.5263263850393054</v>
      </c>
      <c r="DA280" s="25">
        <v>5.4903503125685003</v>
      </c>
      <c r="DB280" s="25">
        <v>16.55331137925954</v>
      </c>
      <c r="DC280" s="25">
        <v>30.356808132000001</v>
      </c>
      <c r="DD280" s="25">
        <v>7.2090249884118593</v>
      </c>
      <c r="DE280" s="25">
        <v>5.2588833613591</v>
      </c>
      <c r="DF280" s="25">
        <v>15.821584097156986</v>
      </c>
      <c r="DG280" s="25">
        <v>30.557645108999999</v>
      </c>
      <c r="DH280" s="25">
        <v>7.6655804960623701</v>
      </c>
      <c r="DI280" s="25">
        <v>5.5919342477937519</v>
      </c>
      <c r="DJ280" s="25">
        <v>15.149242363058331</v>
      </c>
      <c r="DK280" s="25">
        <v>30.675139167000001</v>
      </c>
      <c r="DL280" s="25">
        <v>8.9447415746751719</v>
      </c>
      <c r="DM280" s="25">
        <v>6.5250644455151168</v>
      </c>
      <c r="DN280" s="25">
        <v>14.955059679816264</v>
      </c>
      <c r="DO280" s="27">
        <v>29.710964844999999</v>
      </c>
      <c r="DP280" s="27">
        <v>7.6446026943469931</v>
      </c>
      <c r="DQ280" s="27">
        <v>5.5766312335059363</v>
      </c>
      <c r="DR280" s="27">
        <v>18.236848071128595</v>
      </c>
      <c r="DS280" s="27">
        <v>29.659849828999999</v>
      </c>
      <c r="DT280" s="27">
        <v>7.6413848233986705</v>
      </c>
      <c r="DU280" s="27">
        <v>5.5742838414499598</v>
      </c>
      <c r="DV280" s="27">
        <v>18.417416110080126</v>
      </c>
      <c r="DW280" s="27">
        <v>29.678957255</v>
      </c>
      <c r="DX280" s="27">
        <v>7.6376475334688854</v>
      </c>
      <c r="DY280" s="27">
        <v>5.5715575404786195</v>
      </c>
      <c r="DZ280" s="27">
        <v>18.380631846686242</v>
      </c>
      <c r="EA280" s="27">
        <v>29.702797307000001</v>
      </c>
      <c r="EB280" s="27">
        <v>7.6264724333142828</v>
      </c>
      <c r="EC280" s="27">
        <v>5.563405460501226</v>
      </c>
      <c r="ED280" s="27">
        <v>18.331945333829438</v>
      </c>
      <c r="EE280" s="27">
        <v>29.738621952999999</v>
      </c>
      <c r="EF280" s="27">
        <v>7.6142079334207269</v>
      </c>
      <c r="EG280" s="27">
        <v>5.5544586785814394</v>
      </c>
      <c r="EH280" s="27">
        <v>18.226854459183588</v>
      </c>
      <c r="EI280" s="27">
        <v>29.787904602000001</v>
      </c>
      <c r="EJ280" s="27">
        <v>7.6010336454686769</v>
      </c>
      <c r="EK280" s="27">
        <v>5.544848218939511</v>
      </c>
      <c r="EL280" s="27">
        <v>18.150082767300724</v>
      </c>
      <c r="EM280" s="27">
        <v>29.843417998</v>
      </c>
      <c r="EN280" s="27">
        <v>7.5867985700459579</v>
      </c>
      <c r="EO280" s="27">
        <v>5.5344639296065479</v>
      </c>
      <c r="EP280" s="27">
        <v>18.014338472921878</v>
      </c>
      <c r="EQ280" s="27">
        <v>29.913415822000001</v>
      </c>
      <c r="ER280" s="27">
        <v>7.5717199922977425</v>
      </c>
      <c r="ES280" s="27">
        <v>5.5234643170708004</v>
      </c>
      <c r="ET280" s="27">
        <v>17.892199469130734</v>
      </c>
      <c r="EU280" s="27">
        <v>29.994024034999999</v>
      </c>
      <c r="EV280" s="27">
        <v>7.5559543284970294</v>
      </c>
      <c r="EW280" s="27">
        <v>5.5119634848257153</v>
      </c>
      <c r="EX280" s="27">
        <v>17.812369930167925</v>
      </c>
      <c r="EY280" s="27">
        <v>30.089558693000001</v>
      </c>
      <c r="EZ280" s="27">
        <v>7.4974509214859637</v>
      </c>
      <c r="FA280" s="27">
        <v>5.4692860639251268</v>
      </c>
      <c r="FB280" s="27">
        <v>17.59602172006101</v>
      </c>
      <c r="FC280" s="27">
        <v>30.441574049</v>
      </c>
      <c r="FD280" s="27">
        <v>7.3951568760437727</v>
      </c>
      <c r="FE280" s="27">
        <v>5.3946639819644204</v>
      </c>
      <c r="FF280" s="27">
        <v>16.751048752642745</v>
      </c>
      <c r="FG280" s="27">
        <v>30.694625529</v>
      </c>
      <c r="FH280" s="27">
        <v>7.0157562562160445</v>
      </c>
      <c r="FI280" s="27">
        <v>5.1178965120071673</v>
      </c>
      <c r="FJ280" s="27">
        <v>16.134207211608008</v>
      </c>
      <c r="FK280" s="27">
        <v>30.799317626000001</v>
      </c>
      <c r="FL280" s="27">
        <v>7.5464443543137811</v>
      </c>
      <c r="FM280" s="27">
        <v>5.5050260910617004</v>
      </c>
      <c r="FN280" s="27">
        <v>15.916224693111152</v>
      </c>
      <c r="FO280" s="27">
        <v>30.818847148</v>
      </c>
      <c r="FP280" s="27">
        <v>9.1491036056559008</v>
      </c>
      <c r="FQ280" s="27">
        <v>6.6741437018841356</v>
      </c>
      <c r="FR280" s="27">
        <v>16.050208719275282</v>
      </c>
      <c r="FS280" s="28">
        <v>29.711668133</v>
      </c>
      <c r="FT280" s="28">
        <v>7.6442666450758541</v>
      </c>
      <c r="FU280" s="28">
        <v>5.5763860902412876</v>
      </c>
      <c r="FV280" s="28">
        <v>18.232324410555258</v>
      </c>
      <c r="FW280" s="28">
        <v>29.663347261999998</v>
      </c>
      <c r="FX280" s="28">
        <v>7.6399445657099712</v>
      </c>
      <c r="FY280" s="28">
        <v>5.5732331935180479</v>
      </c>
      <c r="FZ280" s="28">
        <v>18.412372046917831</v>
      </c>
      <c r="GA280" s="28">
        <v>29.694882011000001</v>
      </c>
      <c r="GB280" s="28">
        <v>7.6342207678545781</v>
      </c>
      <c r="GC280" s="28">
        <v>5.569057762672144</v>
      </c>
      <c r="GD280" s="28">
        <v>18.354351128729732</v>
      </c>
      <c r="GE280" s="28">
        <v>29.740122927000002</v>
      </c>
      <c r="GF280" s="28">
        <v>7.6191992895002869</v>
      </c>
      <c r="GG280" s="28">
        <v>5.5580998033492985</v>
      </c>
      <c r="GH280" s="28">
        <v>18.305432357355983</v>
      </c>
      <c r="GI280" s="28">
        <v>29.809802628</v>
      </c>
      <c r="GJ280" s="28">
        <v>7.6012914671608058</v>
      </c>
      <c r="GK280" s="28">
        <v>5.5450362962743949</v>
      </c>
      <c r="GL280" s="28">
        <v>18.224230542752657</v>
      </c>
      <c r="GM280" s="28">
        <v>29.911174079999999</v>
      </c>
      <c r="GN280" s="28">
        <v>7.5805483150206285</v>
      </c>
      <c r="GO280" s="28">
        <v>5.5299044555847772</v>
      </c>
      <c r="GP280" s="28">
        <v>18.149704876815932</v>
      </c>
      <c r="GQ280" s="28">
        <v>29.989191018</v>
      </c>
      <c r="GR280" s="28">
        <v>7.5563483142756285</v>
      </c>
      <c r="GS280" s="28">
        <v>5.5122508919659348</v>
      </c>
      <c r="GT280" s="28">
        <v>18.006247429313124</v>
      </c>
      <c r="GU280" s="28">
        <v>30.066624247</v>
      </c>
      <c r="GV280" s="28">
        <v>7.5288370942576028</v>
      </c>
      <c r="GW280" s="28">
        <v>5.4921818399878868</v>
      </c>
      <c r="GX280" s="28">
        <v>17.897484537312145</v>
      </c>
      <c r="GY280" s="28">
        <v>30.158467329</v>
      </c>
      <c r="GZ280" s="28">
        <v>7.4988971258055468</v>
      </c>
      <c r="HA280" s="28">
        <v>5.4703410498414762</v>
      </c>
      <c r="HB280" s="28">
        <v>17.846032988688691</v>
      </c>
      <c r="HC280" s="28">
        <v>30.269594661999999</v>
      </c>
      <c r="HD280" s="28">
        <v>7.4257308947674483</v>
      </c>
      <c r="HE280" s="28">
        <v>5.4169673029564098</v>
      </c>
      <c r="HF280" s="28">
        <v>17.676411557042503</v>
      </c>
      <c r="HG280" s="28">
        <v>30.752264866000001</v>
      </c>
      <c r="HH280" s="28">
        <v>7.2216687472575511</v>
      </c>
      <c r="HI280" s="28">
        <v>5.2681068074042345</v>
      </c>
      <c r="HJ280" s="28">
        <v>16.976119948182642</v>
      </c>
      <c r="HK280" s="28">
        <v>31.312931665000001</v>
      </c>
      <c r="HL280" s="28">
        <v>6.4396759558807783</v>
      </c>
      <c r="HM280" s="28">
        <v>4.6976539533935249</v>
      </c>
      <c r="HN280" s="28">
        <v>12.93324864440396</v>
      </c>
      <c r="HO280" s="28">
        <v>31.574076601999998</v>
      </c>
      <c r="HP280" s="28">
        <v>6.9052084743673818</v>
      </c>
      <c r="HQ280" s="28">
        <v>5.0372534442506272</v>
      </c>
      <c r="HR280" s="28">
        <v>9.3267825033907421</v>
      </c>
      <c r="HS280" s="28">
        <v>31.635003560000001</v>
      </c>
      <c r="HT280" s="28">
        <v>7.4638256861409324</v>
      </c>
      <c r="HU280" s="28">
        <v>5.4447569228884376</v>
      </c>
      <c r="HV280" s="28">
        <v>6.5696347061897846</v>
      </c>
      <c r="HW280" s="29">
        <v>29.697995978999998</v>
      </c>
      <c r="HX280" s="29">
        <v>7.6441075606588926</v>
      </c>
      <c r="HY280" s="29">
        <v>5.5762700403739682</v>
      </c>
      <c r="HZ280" s="29">
        <v>18.268437366523973</v>
      </c>
      <c r="IA280" s="29">
        <v>29.636358182999999</v>
      </c>
      <c r="IB280" s="29">
        <v>7.6405009237227342</v>
      </c>
      <c r="IC280" s="29">
        <v>5.5736390489424616</v>
      </c>
      <c r="ID280" s="29">
        <v>18.483120457481441</v>
      </c>
      <c r="IE280" s="29">
        <v>29.654673581000001</v>
      </c>
      <c r="IF280" s="29">
        <v>7.6360969530589529</v>
      </c>
      <c r="IG280" s="29">
        <v>5.570426413657537</v>
      </c>
      <c r="IH280" s="29">
        <v>18.516223272147304</v>
      </c>
      <c r="II280" s="29">
        <v>29.689748868999999</v>
      </c>
      <c r="IJ280" s="29">
        <v>7.6171349507412955</v>
      </c>
      <c r="IK280" s="29">
        <v>5.5565938969653805</v>
      </c>
      <c r="IL280" s="29">
        <v>18.496652357260974</v>
      </c>
      <c r="IM280" s="29">
        <v>29.747782521000001</v>
      </c>
      <c r="IN280" s="29">
        <v>7.5960764509641692</v>
      </c>
      <c r="IO280" s="29">
        <v>5.5412320145650389</v>
      </c>
      <c r="IP280" s="29">
        <v>18.387906399669767</v>
      </c>
      <c r="IQ280" s="29">
        <v>29.838306553999999</v>
      </c>
      <c r="IR280" s="29">
        <v>7.5728078911144276</v>
      </c>
      <c r="IS280" s="29">
        <v>5.5242579241112955</v>
      </c>
      <c r="IT280" s="29">
        <v>18.332952110325145</v>
      </c>
      <c r="IU280" s="29">
        <v>29.883944318000001</v>
      </c>
      <c r="IV280" s="29">
        <v>7.5475004217292145</v>
      </c>
      <c r="IW280" s="29">
        <v>5.5057964775381549</v>
      </c>
      <c r="IX280" s="29">
        <v>18.306127420435921</v>
      </c>
      <c r="IY280" s="29">
        <v>29.951076406999999</v>
      </c>
      <c r="IZ280" s="29">
        <v>7.5206257153288076</v>
      </c>
      <c r="JA280" s="29">
        <v>5.486191753382295</v>
      </c>
      <c r="JB280" s="29">
        <v>18.199178691354717</v>
      </c>
      <c r="JC280" s="29">
        <v>30.034173500000001</v>
      </c>
      <c r="JD280" s="29">
        <v>7.4923048272945332</v>
      </c>
      <c r="JE280" s="29">
        <v>5.4655320598590009</v>
      </c>
      <c r="JF280" s="29">
        <v>18.149738770494007</v>
      </c>
      <c r="JG280" s="29">
        <v>30.152340379999998</v>
      </c>
      <c r="JH280" s="29">
        <v>7.4237296224075102</v>
      </c>
      <c r="JI280" s="29">
        <v>5.4155074026325591</v>
      </c>
      <c r="JJ280" s="29">
        <v>17.903872414780537</v>
      </c>
      <c r="JK280" s="29">
        <v>30.924655206000001</v>
      </c>
      <c r="JL280" s="29">
        <v>7.2525470163863588</v>
      </c>
      <c r="JM280" s="29">
        <v>5.2906320748308389</v>
      </c>
      <c r="JN280" s="29">
        <v>14.135451899262518</v>
      </c>
      <c r="JO280" s="29">
        <v>31.333051147999999</v>
      </c>
      <c r="JP280" s="29">
        <v>6.131204790172287</v>
      </c>
      <c r="JQ280" s="29">
        <v>4.4726285327005666</v>
      </c>
      <c r="JR280" s="29">
        <v>10.075809836138809</v>
      </c>
      <c r="JS280" s="29">
        <v>31.422914860999999</v>
      </c>
      <c r="JT280" s="29">
        <v>7.9883601005867675</v>
      </c>
      <c r="JU280" s="29">
        <v>5.8273974753936013</v>
      </c>
      <c r="JV280" s="29">
        <v>7.0545366703603811</v>
      </c>
      <c r="JW280" s="29">
        <v>31.316343926999998</v>
      </c>
      <c r="JX280" s="29">
        <v>7.878285034161788</v>
      </c>
      <c r="JY280" s="29">
        <v>5.747099246957255</v>
      </c>
      <c r="JZ280" s="29">
        <v>7.0861386597014118</v>
      </c>
    </row>
    <row r="281" spans="1:286" ht="15" thickBot="1" x14ac:dyDescent="0.35">
      <c r="A281" s="2"/>
      <c r="B281" s="74" t="s">
        <v>766</v>
      </c>
      <c r="C281" s="74" t="s">
        <v>551</v>
      </c>
      <c r="D281" s="74" t="s">
        <v>880</v>
      </c>
      <c r="E281" s="87">
        <v>376120</v>
      </c>
      <c r="F281" s="84">
        <v>405531</v>
      </c>
      <c r="G281" s="22">
        <v>23.31611877836842</v>
      </c>
      <c r="H281" s="22">
        <v>12.280227142942824</v>
      </c>
      <c r="I281" s="22">
        <v>8.8260410406601668</v>
      </c>
      <c r="J281" s="22">
        <v>19.448853900774136</v>
      </c>
      <c r="K281" s="22">
        <v>23.30361349636842</v>
      </c>
      <c r="L281" s="22">
        <v>12.277746520949714</v>
      </c>
      <c r="M281" s="22">
        <v>8.8242581687912107</v>
      </c>
      <c r="N281" s="22">
        <v>19.423275618918005</v>
      </c>
      <c r="O281" s="22">
        <v>23.327435981368421</v>
      </c>
      <c r="P281" s="22">
        <v>12.274499385469531</v>
      </c>
      <c r="Q281" s="22">
        <v>8.8219243885867336</v>
      </c>
      <c r="R281" s="22">
        <v>19.248907385927073</v>
      </c>
      <c r="S281" s="22">
        <v>23.35799540536842</v>
      </c>
      <c r="T281" s="22">
        <v>12.266650802899649</v>
      </c>
      <c r="U281" s="22">
        <v>8.8162834577581393</v>
      </c>
      <c r="V281" s="22">
        <v>19.150082422372613</v>
      </c>
      <c r="W281" s="22">
        <v>23.399540634368421</v>
      </c>
      <c r="X281" s="22">
        <v>12.257263128021133</v>
      </c>
      <c r="Y281" s="22">
        <v>8.8095363509831817</v>
      </c>
      <c r="Z281" s="22">
        <v>19.034882305791051</v>
      </c>
      <c r="AA281" s="22">
        <v>23.45499877236842</v>
      </c>
      <c r="AB281" s="22">
        <v>12.246339368618651</v>
      </c>
      <c r="AC281" s="22">
        <v>8.8016852300159272</v>
      </c>
      <c r="AD281" s="22">
        <v>18.885935764815009</v>
      </c>
      <c r="AE281" s="22">
        <v>23.519848294368423</v>
      </c>
      <c r="AF281" s="22">
        <v>12.233575187256625</v>
      </c>
      <c r="AG281" s="22">
        <v>8.7925113615491366</v>
      </c>
      <c r="AH281" s="22">
        <v>18.725226344804433</v>
      </c>
      <c r="AI281" s="22">
        <v>23.603324828368422</v>
      </c>
      <c r="AJ281" s="22">
        <v>12.219017143372884</v>
      </c>
      <c r="AK281" s="22">
        <v>8.7820482087675149</v>
      </c>
      <c r="AL281" s="22">
        <v>18.540659559923096</v>
      </c>
      <c r="AM281" s="22">
        <v>23.69960897136842</v>
      </c>
      <c r="AN281" s="22">
        <v>12.203160401123611</v>
      </c>
      <c r="AO281" s="22">
        <v>8.7706516558997052</v>
      </c>
      <c r="AP281" s="22">
        <v>18.366483733231718</v>
      </c>
      <c r="AQ281" s="22">
        <v>23.81289266636842</v>
      </c>
      <c r="AR281" s="22">
        <v>11.991114281880591</v>
      </c>
      <c r="AS281" s="22">
        <v>8.6182499348918711</v>
      </c>
      <c r="AT281" s="22">
        <v>18.156640660300493</v>
      </c>
      <c r="AU281" s="22">
        <v>24.182634953368421</v>
      </c>
      <c r="AV281" s="22">
        <v>11.882246222287938</v>
      </c>
      <c r="AW281" s="22">
        <v>8.5400043168917197</v>
      </c>
      <c r="AX281" s="22">
        <v>17.151376250553355</v>
      </c>
      <c r="AY281" s="22">
        <v>24.48531582236842</v>
      </c>
      <c r="AZ281" s="22">
        <v>11.439176533445504</v>
      </c>
      <c r="BA281" s="22">
        <v>8.2215614076460906</v>
      </c>
      <c r="BB281" s="22">
        <v>16.28208709977525</v>
      </c>
      <c r="BC281" s="22">
        <v>24.647451405368422</v>
      </c>
      <c r="BD281" s="22">
        <v>11.345981975144833</v>
      </c>
      <c r="BE281" s="22">
        <v>8.1545806436297976</v>
      </c>
      <c r="BF281" s="22">
        <v>15.955678209268976</v>
      </c>
      <c r="BG281" s="22">
        <v>24.749172693368422</v>
      </c>
      <c r="BH281" s="22">
        <v>11.24315734611104</v>
      </c>
      <c r="BI281" s="22">
        <v>8.0806785581651628</v>
      </c>
      <c r="BJ281" s="22">
        <v>15.860191704240229</v>
      </c>
      <c r="BK281" s="25">
        <v>23.325120939368421</v>
      </c>
      <c r="BL281" s="25">
        <v>12.281157682589317</v>
      </c>
      <c r="BM281" s="25">
        <v>8.8267098378260762</v>
      </c>
      <c r="BN281" s="25">
        <v>19.421871041752887</v>
      </c>
      <c r="BO281" s="25">
        <v>23.317435071368422</v>
      </c>
      <c r="BP281" s="25">
        <v>12.280097521631356</v>
      </c>
      <c r="BQ281" s="25">
        <v>8.8259478792714212</v>
      </c>
      <c r="BR281" s="25">
        <v>19.423197295134791</v>
      </c>
      <c r="BS281" s="25">
        <v>23.33238149936842</v>
      </c>
      <c r="BT281" s="25">
        <v>12.278856189187668</v>
      </c>
      <c r="BU281" s="25">
        <v>8.8250557092027773</v>
      </c>
      <c r="BV281" s="25">
        <v>19.318837461590569</v>
      </c>
      <c r="BW281" s="25">
        <v>23.34883833436842</v>
      </c>
      <c r="BX281" s="25">
        <v>12.276401397776617</v>
      </c>
      <c r="BY281" s="25">
        <v>8.8232914022817397</v>
      </c>
      <c r="BZ281" s="25">
        <v>19.260327386779888</v>
      </c>
      <c r="CA281" s="25">
        <v>23.370642502368423</v>
      </c>
      <c r="CB281" s="25">
        <v>12.273660958677958</v>
      </c>
      <c r="CC281" s="25">
        <v>8.8213217947433247</v>
      </c>
      <c r="CD281" s="25">
        <v>19.184851302190577</v>
      </c>
      <c r="CE281" s="25">
        <v>23.398135539368422</v>
      </c>
      <c r="CF281" s="25">
        <v>12.270645703919389</v>
      </c>
      <c r="CG281" s="25">
        <v>8.8191546717791152</v>
      </c>
      <c r="CH281" s="25">
        <v>19.083164539654014</v>
      </c>
      <c r="CI281" s="25">
        <v>23.42922230636842</v>
      </c>
      <c r="CJ281" s="25">
        <v>12.26736863584083</v>
      </c>
      <c r="CK281" s="25">
        <v>8.8167993784268237</v>
      </c>
      <c r="CL281" s="25">
        <v>18.966409916267114</v>
      </c>
      <c r="CM281" s="25">
        <v>23.466978811368421</v>
      </c>
      <c r="CN281" s="25">
        <v>12.263799512614991</v>
      </c>
      <c r="CO281" s="25">
        <v>8.814234179289727</v>
      </c>
      <c r="CP281" s="25">
        <v>18.828467692241425</v>
      </c>
      <c r="CQ281" s="25">
        <v>23.509907162368421</v>
      </c>
      <c r="CR281" s="25">
        <v>12.260051104129722</v>
      </c>
      <c r="CS281" s="25">
        <v>8.8115401243066191</v>
      </c>
      <c r="CT281" s="25">
        <v>18.696010384068451</v>
      </c>
      <c r="CU281" s="25">
        <v>23.559715456368423</v>
      </c>
      <c r="CV281" s="25">
        <v>11.95923390106501</v>
      </c>
      <c r="CW281" s="25">
        <v>8.5953368774870746</v>
      </c>
      <c r="CX281" s="25">
        <v>18.526418788799358</v>
      </c>
      <c r="CY281" s="25">
        <v>23.74430014636842</v>
      </c>
      <c r="CZ281" s="25">
        <v>11.941528414661439</v>
      </c>
      <c r="DA281" s="25">
        <v>8.5826115957944982</v>
      </c>
      <c r="DB281" s="25">
        <v>17.80923701750935</v>
      </c>
      <c r="DC281" s="25">
        <v>23.949505028368421</v>
      </c>
      <c r="DD281" s="25">
        <v>11.846438579496047</v>
      </c>
      <c r="DE281" s="25">
        <v>8.5142686589782457</v>
      </c>
      <c r="DF281" s="25">
        <v>17.055908777689901</v>
      </c>
      <c r="DG281" s="25">
        <v>24.165668801368422</v>
      </c>
      <c r="DH281" s="25">
        <v>11.820996168278457</v>
      </c>
      <c r="DI281" s="25">
        <v>8.4959826970847114</v>
      </c>
      <c r="DJ281" s="25">
        <v>16.409743422281537</v>
      </c>
      <c r="DK281" s="25">
        <v>24.279725191368421</v>
      </c>
      <c r="DL281" s="25">
        <v>11.505222819582073</v>
      </c>
      <c r="DM281" s="25">
        <v>8.2690301739188321</v>
      </c>
      <c r="DN281" s="25">
        <v>16.218117499522897</v>
      </c>
      <c r="DO281" s="27">
        <v>23.315860735368421</v>
      </c>
      <c r="DP281" s="27">
        <v>12.280412857599446</v>
      </c>
      <c r="DQ281" s="27">
        <v>8.8261745174405331</v>
      </c>
      <c r="DR281" s="27">
        <v>19.45018991412411</v>
      </c>
      <c r="DS281" s="27">
        <v>23.300026216368423</v>
      </c>
      <c r="DT281" s="27">
        <v>12.278542837213111</v>
      </c>
      <c r="DU281" s="27">
        <v>8.8248304969688807</v>
      </c>
      <c r="DV281" s="27">
        <v>19.444166590879306</v>
      </c>
      <c r="DW281" s="27">
        <v>23.31820037436842</v>
      </c>
      <c r="DX281" s="27">
        <v>12.276391726634559</v>
      </c>
      <c r="DY281" s="27">
        <v>8.8232844514415216</v>
      </c>
      <c r="DZ281" s="27">
        <v>19.295797150407811</v>
      </c>
      <c r="EA281" s="27">
        <v>23.342307729368422</v>
      </c>
      <c r="EB281" s="27">
        <v>12.270253301612772</v>
      </c>
      <c r="EC281" s="27">
        <v>8.8188726445150962</v>
      </c>
      <c r="ED281" s="27">
        <v>19.221045089599276</v>
      </c>
      <c r="EE281" s="27">
        <v>23.375757490368422</v>
      </c>
      <c r="EF281" s="27">
        <v>12.263523249278897</v>
      </c>
      <c r="EG281" s="27">
        <v>8.8140356233905557</v>
      </c>
      <c r="EH281" s="27">
        <v>19.131762091927285</v>
      </c>
      <c r="EI281" s="27">
        <v>23.418955580368422</v>
      </c>
      <c r="EJ281" s="27">
        <v>12.256291252070731</v>
      </c>
      <c r="EK281" s="27">
        <v>8.8088378446017579</v>
      </c>
      <c r="EL281" s="27">
        <v>19.018672144287475</v>
      </c>
      <c r="EM281" s="27">
        <v>23.468306776368422</v>
      </c>
      <c r="EN281" s="27">
        <v>12.248491111679034</v>
      </c>
      <c r="EO281" s="27">
        <v>8.8032317301204319</v>
      </c>
      <c r="EP281" s="27">
        <v>18.896472871390742</v>
      </c>
      <c r="EQ281" s="27">
        <v>23.530493582368422</v>
      </c>
      <c r="ER281" s="27">
        <v>12.240224313289676</v>
      </c>
      <c r="ES281" s="27">
        <v>8.7972902193478664</v>
      </c>
      <c r="ET281" s="27">
        <v>18.759808755218721</v>
      </c>
      <c r="EU281" s="27">
        <v>23.602941396368422</v>
      </c>
      <c r="EV281" s="27">
        <v>12.231587842592353</v>
      </c>
      <c r="EW281" s="27">
        <v>8.7910830178088588</v>
      </c>
      <c r="EX281" s="27">
        <v>18.631725342980204</v>
      </c>
      <c r="EY281" s="27">
        <v>23.68960667336842</v>
      </c>
      <c r="EZ281" s="27">
        <v>11.915885006808113</v>
      </c>
      <c r="FA281" s="27">
        <v>8.5641811736613125</v>
      </c>
      <c r="FB281" s="27">
        <v>18.467674199715411</v>
      </c>
      <c r="FC281" s="27">
        <v>24.031334216368421</v>
      </c>
      <c r="FD281" s="27">
        <v>11.859871977583802</v>
      </c>
      <c r="FE281" s="27">
        <v>8.5239235066824417</v>
      </c>
      <c r="FF281" s="27">
        <v>17.684538024680887</v>
      </c>
      <c r="FG281" s="27">
        <v>24.24128395736842</v>
      </c>
      <c r="FH281" s="27">
        <v>11.739743397746816</v>
      </c>
      <c r="FI281" s="27">
        <v>8.4375847310673038</v>
      </c>
      <c r="FJ281" s="27">
        <v>17.056107538454384</v>
      </c>
      <c r="FK281" s="27">
        <v>24.337766085368422</v>
      </c>
      <c r="FL281" s="27">
        <v>11.681564598337525</v>
      </c>
      <c r="FM281" s="27">
        <v>8.3957704824132939</v>
      </c>
      <c r="FN281" s="27">
        <v>16.882562945846907</v>
      </c>
      <c r="FO281" s="27">
        <v>24.375739542368422</v>
      </c>
      <c r="FP281" s="27">
        <v>11.595616228232219</v>
      </c>
      <c r="FQ281" s="27">
        <v>8.3339976965277156</v>
      </c>
      <c r="FR281" s="27">
        <v>16.957250512994754</v>
      </c>
      <c r="FS281" s="28">
        <v>23.31586952936842</v>
      </c>
      <c r="FT281" s="28">
        <v>12.280227121706499</v>
      </c>
      <c r="FU281" s="28">
        <v>8.8260410253972026</v>
      </c>
      <c r="FV281" s="28">
        <v>19.449384606434137</v>
      </c>
      <c r="FW281" s="28">
        <v>23.30375828336842</v>
      </c>
      <c r="FX281" s="28">
        <v>12.277746431396537</v>
      </c>
      <c r="FY281" s="28">
        <v>8.8242581044275799</v>
      </c>
      <c r="FZ281" s="28">
        <v>19.433855687693661</v>
      </c>
      <c r="GA281" s="28">
        <v>23.33379266136842</v>
      </c>
      <c r="GB281" s="28">
        <v>12.274499198549814</v>
      </c>
      <c r="GC281" s="28">
        <v>8.8219242542438536</v>
      </c>
      <c r="GD281" s="28">
        <v>19.276954083273868</v>
      </c>
      <c r="GE281" s="28">
        <v>23.37829038736842</v>
      </c>
      <c r="GF281" s="28">
        <v>12.266338442140526</v>
      </c>
      <c r="GG281" s="28">
        <v>8.8160589579302915</v>
      </c>
      <c r="GH281" s="28">
        <v>19.203449402559517</v>
      </c>
      <c r="GI281" s="28">
        <v>23.443356442368422</v>
      </c>
      <c r="GJ281" s="28">
        <v>12.256623708121955</v>
      </c>
      <c r="GK281" s="28">
        <v>8.8090767873117066</v>
      </c>
      <c r="GL281" s="28">
        <v>19.122649483946578</v>
      </c>
      <c r="GM281" s="28">
        <v>23.534537820368421</v>
      </c>
      <c r="GN281" s="28">
        <v>12.24536933762397</v>
      </c>
      <c r="GO281" s="28">
        <v>8.8009880496405053</v>
      </c>
      <c r="GP281" s="28">
        <v>19.027120245928625</v>
      </c>
      <c r="GQ281" s="28">
        <v>23.647272698368422</v>
      </c>
      <c r="GR281" s="28">
        <v>12.232264257970641</v>
      </c>
      <c r="GS281" s="28">
        <v>8.7915691708595975</v>
      </c>
      <c r="GT281" s="28">
        <v>18.92946293451444</v>
      </c>
      <c r="GU281" s="28">
        <v>23.74835499936842</v>
      </c>
      <c r="GV281" s="28">
        <v>12.217364982225048</v>
      </c>
      <c r="GW281" s="28">
        <v>8.7808607680201369</v>
      </c>
      <c r="GX281" s="28">
        <v>18.820040735297216</v>
      </c>
      <c r="GY281" s="28">
        <v>23.821368084368423</v>
      </c>
      <c r="GZ281" s="28">
        <v>12.201163631939119</v>
      </c>
      <c r="HA281" s="28">
        <v>8.7692165385711807</v>
      </c>
      <c r="HB281" s="28">
        <v>18.738371406281111</v>
      </c>
      <c r="HC281" s="28">
        <v>23.90698136336842</v>
      </c>
      <c r="HD281" s="28">
        <v>11.879469462162794</v>
      </c>
      <c r="HE281" s="28">
        <v>8.5380086047164205</v>
      </c>
      <c r="HF281" s="28">
        <v>18.640149222874765</v>
      </c>
      <c r="HG281" s="28">
        <v>24.28954289436842</v>
      </c>
      <c r="HH281" s="28">
        <v>11.768977763608223</v>
      </c>
      <c r="HI281" s="28">
        <v>8.4585960454255034</v>
      </c>
      <c r="HJ281" s="28">
        <v>18.046022875896885</v>
      </c>
      <c r="HK281" s="28">
        <v>24.900539900368422</v>
      </c>
      <c r="HL281" s="28">
        <v>11.044116525651157</v>
      </c>
      <c r="HM281" s="28">
        <v>7.9376240014621802</v>
      </c>
      <c r="HN281" s="28">
        <v>14.710991029662397</v>
      </c>
      <c r="HO281" s="28">
        <v>25.21230391636842</v>
      </c>
      <c r="HP281" s="28">
        <v>10.950455292876462</v>
      </c>
      <c r="HQ281" s="28">
        <v>7.8703078293127628</v>
      </c>
      <c r="HR281" s="28">
        <v>11.971095584035155</v>
      </c>
      <c r="HS281" s="28">
        <v>25.297684288368423</v>
      </c>
      <c r="HT281" s="28">
        <v>10.22710883255848</v>
      </c>
      <c r="HU281" s="28">
        <v>7.350424485864048</v>
      </c>
      <c r="HV281" s="28">
        <v>9.8425532535494078</v>
      </c>
      <c r="HW281" s="29">
        <v>23.306771065368423</v>
      </c>
      <c r="HX281" s="29">
        <v>12.280226960510785</v>
      </c>
      <c r="HY281" s="29">
        <v>8.8260409095426695</v>
      </c>
      <c r="HZ281" s="29">
        <v>19.48003211643482</v>
      </c>
      <c r="IA281" s="29">
        <v>23.285787987368423</v>
      </c>
      <c r="IB281" s="29">
        <v>12.278221573425757</v>
      </c>
      <c r="IC281" s="29">
        <v>8.824599598359347</v>
      </c>
      <c r="ID281" s="29">
        <v>19.493919095474858</v>
      </c>
      <c r="IE281" s="29">
        <v>23.306844397368423</v>
      </c>
      <c r="IF281" s="29">
        <v>12.275772961584583</v>
      </c>
      <c r="IG281" s="29">
        <v>8.8228397328168544</v>
      </c>
      <c r="IH281" s="29">
        <v>19.366542979889154</v>
      </c>
      <c r="II281" s="29">
        <v>23.344251794368422</v>
      </c>
      <c r="IJ281" s="29">
        <v>12.265585858399657</v>
      </c>
      <c r="IK281" s="29">
        <v>8.8155180611776398</v>
      </c>
      <c r="IL281" s="29">
        <v>19.314503996854839</v>
      </c>
      <c r="IM281" s="29">
        <v>23.401241986368422</v>
      </c>
      <c r="IN281" s="29">
        <v>12.254250057178053</v>
      </c>
      <c r="IO281" s="29">
        <v>8.8073707976420348</v>
      </c>
      <c r="IP281" s="29">
        <v>19.256862817865134</v>
      </c>
      <c r="IQ281" s="29">
        <v>23.485365301368422</v>
      </c>
      <c r="IR281" s="29">
        <v>12.241687424115389</v>
      </c>
      <c r="IS281" s="29">
        <v>8.7983417859064055</v>
      </c>
      <c r="IT281" s="29">
        <v>19.176052145297081</v>
      </c>
      <c r="IU281" s="29">
        <v>23.590554169368421</v>
      </c>
      <c r="IV281" s="29">
        <v>12.228007410383004</v>
      </c>
      <c r="IW281" s="29">
        <v>8.7885096906826448</v>
      </c>
      <c r="IX281" s="29">
        <v>19.094483070740367</v>
      </c>
      <c r="IY281" s="29">
        <v>23.66915667836842</v>
      </c>
      <c r="IZ281" s="29">
        <v>12.213457264969247</v>
      </c>
      <c r="JA281" s="29">
        <v>8.7780522146869178</v>
      </c>
      <c r="JB281" s="29">
        <v>19.002807851073481</v>
      </c>
      <c r="JC281" s="29">
        <v>23.734587918368423</v>
      </c>
      <c r="JD281" s="29">
        <v>12.198109300080919</v>
      </c>
      <c r="JE281" s="29">
        <v>8.7670213301260542</v>
      </c>
      <c r="JF281" s="29">
        <v>18.934686799076676</v>
      </c>
      <c r="JG281" s="29">
        <v>23.829788476368421</v>
      </c>
      <c r="JH281" s="29">
        <v>11.87933742135141</v>
      </c>
      <c r="JI281" s="29">
        <v>8.5379137043854456</v>
      </c>
      <c r="JJ281" s="29">
        <v>18.742769125571602</v>
      </c>
      <c r="JK281" s="29">
        <v>24.596485086368421</v>
      </c>
      <c r="JL281" s="29">
        <v>11.78608273181076</v>
      </c>
      <c r="JM281" s="29">
        <v>8.4708897228630189</v>
      </c>
      <c r="JN281" s="29">
        <v>15.805189824401138</v>
      </c>
      <c r="JO281" s="29">
        <v>25.183891073368422</v>
      </c>
      <c r="JP281" s="29">
        <v>10.731081822138833</v>
      </c>
      <c r="JQ281" s="29">
        <v>7.712639796512974</v>
      </c>
      <c r="JR281" s="29">
        <v>12.455389644170968</v>
      </c>
      <c r="JS281" s="29">
        <v>25.25567332636842</v>
      </c>
      <c r="JT281" s="29">
        <v>10.662517888773653</v>
      </c>
      <c r="JU281" s="29">
        <v>7.6633615476055068</v>
      </c>
      <c r="JV281" s="29">
        <v>10.133649011730625</v>
      </c>
      <c r="JW281" s="29">
        <v>25.18578518236842</v>
      </c>
      <c r="JX281" s="29">
        <v>10.29322564540681</v>
      </c>
      <c r="JY281" s="29">
        <v>7.3979439410731782</v>
      </c>
      <c r="JZ281" s="29">
        <v>10.083681683095456</v>
      </c>
    </row>
    <row r="282" spans="1:286" ht="15" thickBot="1" x14ac:dyDescent="0.35">
      <c r="A282" s="2"/>
      <c r="B282" s="74" t="s">
        <v>767</v>
      </c>
      <c r="C282" s="74" t="s">
        <v>888</v>
      </c>
      <c r="D282" s="74" t="s">
        <v>883</v>
      </c>
      <c r="E282" s="87">
        <v>365181</v>
      </c>
      <c r="F282" s="84">
        <v>392989</v>
      </c>
      <c r="G282" s="22">
        <v>10.322928772626058</v>
      </c>
      <c r="H282" s="22">
        <v>1.6995915118223739</v>
      </c>
      <c r="I282" s="22">
        <v>1.2215298838606976</v>
      </c>
      <c r="J282" s="22">
        <v>10.322928772626058</v>
      </c>
      <c r="K282" s="22">
        <v>2.6844262295081971</v>
      </c>
      <c r="L282" s="22">
        <v>0.44197031039136303</v>
      </c>
      <c r="M282" s="22">
        <v>0.31765276430649858</v>
      </c>
      <c r="N282" s="22">
        <v>2.6844262295081971</v>
      </c>
      <c r="O282" s="22">
        <v>2.6844262295081971</v>
      </c>
      <c r="P282" s="22">
        <v>0.44197031039136303</v>
      </c>
      <c r="Q282" s="22">
        <v>0.31765276430649858</v>
      </c>
      <c r="R282" s="22">
        <v>2.6844262295081971</v>
      </c>
      <c r="S282" s="22">
        <v>2.6844262295081971</v>
      </c>
      <c r="T282" s="22">
        <v>0.44197031039136303</v>
      </c>
      <c r="U282" s="22">
        <v>0.31765276430649858</v>
      </c>
      <c r="V282" s="22">
        <v>2.6844262295081971</v>
      </c>
      <c r="W282" s="22">
        <v>2.6844262295081971</v>
      </c>
      <c r="X282" s="22">
        <v>0.44197031039136303</v>
      </c>
      <c r="Y282" s="22">
        <v>0.31765276430649858</v>
      </c>
      <c r="Z282" s="22">
        <v>2.6844262295081971</v>
      </c>
      <c r="AA282" s="22">
        <v>2.6844262295081971</v>
      </c>
      <c r="AB282" s="22">
        <v>0.44197031039136303</v>
      </c>
      <c r="AC282" s="22">
        <v>0.31765276430649858</v>
      </c>
      <c r="AD282" s="22">
        <v>2.6844262295081971</v>
      </c>
      <c r="AE282" s="22">
        <v>2.6844262295081971</v>
      </c>
      <c r="AF282" s="22">
        <v>0.44197031039136303</v>
      </c>
      <c r="AG282" s="22">
        <v>0.31765276430649858</v>
      </c>
      <c r="AH282" s="22">
        <v>2.6844262295081971</v>
      </c>
      <c r="AI282" s="22">
        <v>2.6844262295081971</v>
      </c>
      <c r="AJ282" s="22">
        <v>0.44197031039136303</v>
      </c>
      <c r="AK282" s="22">
        <v>0.31765276430649858</v>
      </c>
      <c r="AL282" s="22">
        <v>2.6844262295081971</v>
      </c>
      <c r="AM282" s="22">
        <v>2.6844262295081971</v>
      </c>
      <c r="AN282" s="22">
        <v>0.44197031039136303</v>
      </c>
      <c r="AO282" s="22">
        <v>0.31765276430649858</v>
      </c>
      <c r="AP282" s="22">
        <v>2.6844262295081971</v>
      </c>
      <c r="AQ282" s="22">
        <v>2.6844262295081971</v>
      </c>
      <c r="AR282" s="22">
        <v>0.44197031039136303</v>
      </c>
      <c r="AS282" s="22">
        <v>0.31765276430649858</v>
      </c>
      <c r="AT282" s="22">
        <v>2.6844262295081971</v>
      </c>
      <c r="AU282" s="22">
        <v>2.6844262295081971</v>
      </c>
      <c r="AV282" s="22">
        <v>0.44197031039136303</v>
      </c>
      <c r="AW282" s="22">
        <v>0.31765276430649858</v>
      </c>
      <c r="AX282" s="22">
        <v>2.6844262295081971</v>
      </c>
      <c r="AY282" s="22">
        <v>2.6844262295081971</v>
      </c>
      <c r="AZ282" s="22">
        <v>0.44197031039136303</v>
      </c>
      <c r="BA282" s="22">
        <v>0.31765276430649858</v>
      </c>
      <c r="BB282" s="22">
        <v>2.6844262295081971</v>
      </c>
      <c r="BC282" s="22">
        <v>2.6844262295081971</v>
      </c>
      <c r="BD282" s="22">
        <v>0.44197031039136303</v>
      </c>
      <c r="BE282" s="22">
        <v>0.31765276430649858</v>
      </c>
      <c r="BF282" s="22">
        <v>1.6384664150587511</v>
      </c>
      <c r="BG282" s="22">
        <v>2.6844262295081971</v>
      </c>
      <c r="BH282" s="22">
        <v>0.44197031039136303</v>
      </c>
      <c r="BI282" s="22">
        <v>0.31765276430649858</v>
      </c>
      <c r="BJ282" s="22">
        <v>-0.44336211149256499</v>
      </c>
      <c r="BK282" s="25">
        <v>10.340360829582073</v>
      </c>
      <c r="BL282" s="25">
        <v>1.702461567083688</v>
      </c>
      <c r="BM282" s="25">
        <v>1.2235926490873064</v>
      </c>
      <c r="BN282" s="25">
        <v>10.340360829582073</v>
      </c>
      <c r="BO282" s="25">
        <v>2.6844262295081971</v>
      </c>
      <c r="BP282" s="25">
        <v>0.44197031039136303</v>
      </c>
      <c r="BQ282" s="25">
        <v>0.31765276430649858</v>
      </c>
      <c r="BR282" s="25">
        <v>2.6844262295081971</v>
      </c>
      <c r="BS282" s="25">
        <v>2.6844262295081971</v>
      </c>
      <c r="BT282" s="25">
        <v>0.44197031039136303</v>
      </c>
      <c r="BU282" s="25">
        <v>0.31765276430649858</v>
      </c>
      <c r="BV282" s="25">
        <v>2.6844262295081971</v>
      </c>
      <c r="BW282" s="25">
        <v>2.6844262295081971</v>
      </c>
      <c r="BX282" s="25">
        <v>0.44197031039136303</v>
      </c>
      <c r="BY282" s="25">
        <v>0.31765276430649858</v>
      </c>
      <c r="BZ282" s="25">
        <v>2.6844262295081971</v>
      </c>
      <c r="CA282" s="25">
        <v>2.6844262295081971</v>
      </c>
      <c r="CB282" s="25">
        <v>0.44197031039136303</v>
      </c>
      <c r="CC282" s="25">
        <v>0.31765276430649858</v>
      </c>
      <c r="CD282" s="25">
        <v>2.6844262295081971</v>
      </c>
      <c r="CE282" s="25">
        <v>2.6844262295081971</v>
      </c>
      <c r="CF282" s="25">
        <v>0.44197031039136303</v>
      </c>
      <c r="CG282" s="25">
        <v>0.31765276430649858</v>
      </c>
      <c r="CH282" s="25">
        <v>2.6844262295081971</v>
      </c>
      <c r="CI282" s="25">
        <v>2.6844262295081971</v>
      </c>
      <c r="CJ282" s="25">
        <v>0.44197031039136303</v>
      </c>
      <c r="CK282" s="25">
        <v>0.31765276430649858</v>
      </c>
      <c r="CL282" s="25">
        <v>2.6844262295081971</v>
      </c>
      <c r="CM282" s="25">
        <v>2.6844262295081971</v>
      </c>
      <c r="CN282" s="25">
        <v>0.44197031039136303</v>
      </c>
      <c r="CO282" s="25">
        <v>0.31765276430649858</v>
      </c>
      <c r="CP282" s="25">
        <v>2.6844262295081971</v>
      </c>
      <c r="CQ282" s="25">
        <v>2.6844262295081971</v>
      </c>
      <c r="CR282" s="25">
        <v>0.44197031039136303</v>
      </c>
      <c r="CS282" s="25">
        <v>0.31765276430649858</v>
      </c>
      <c r="CT282" s="25">
        <v>2.6844262295081971</v>
      </c>
      <c r="CU282" s="25">
        <v>2.6844262295081971</v>
      </c>
      <c r="CV282" s="25">
        <v>0.44197031039136303</v>
      </c>
      <c r="CW282" s="25">
        <v>0.31765276430649858</v>
      </c>
      <c r="CX282" s="25">
        <v>2.6844262295081971</v>
      </c>
      <c r="CY282" s="25">
        <v>2.6844262295081971</v>
      </c>
      <c r="CZ282" s="25">
        <v>0.44197031039136303</v>
      </c>
      <c r="DA282" s="25">
        <v>0.31765276430649858</v>
      </c>
      <c r="DB282" s="25">
        <v>2.6844262295081971</v>
      </c>
      <c r="DC282" s="25">
        <v>2.6844262295081971</v>
      </c>
      <c r="DD282" s="25">
        <v>0.44197031039136303</v>
      </c>
      <c r="DE282" s="25">
        <v>0.31765276430649858</v>
      </c>
      <c r="DF282" s="25">
        <v>2.6844262295081971</v>
      </c>
      <c r="DG282" s="25">
        <v>2.6844262295081971</v>
      </c>
      <c r="DH282" s="25">
        <v>0.44197031039136303</v>
      </c>
      <c r="DI282" s="25">
        <v>0.31765276430649858</v>
      </c>
      <c r="DJ282" s="25">
        <v>2.6844262295081971</v>
      </c>
      <c r="DK282" s="25">
        <v>1.8621510714909539</v>
      </c>
      <c r="DL282" s="25">
        <v>0.30658897533319346</v>
      </c>
      <c r="DM282" s="25">
        <v>0.22035153319291598</v>
      </c>
      <c r="DN282" s="25">
        <v>1.8621510714909539</v>
      </c>
      <c r="DO282" s="27">
        <v>10.326214959634923</v>
      </c>
      <c r="DP282" s="27">
        <v>1.7001325574567618</v>
      </c>
      <c r="DQ282" s="27">
        <v>1.2219187440111159</v>
      </c>
      <c r="DR282" s="27">
        <v>10.326214959634923</v>
      </c>
      <c r="DS282" s="27">
        <v>2.6844262295081971</v>
      </c>
      <c r="DT282" s="27">
        <v>0.44197031039136303</v>
      </c>
      <c r="DU282" s="27">
        <v>0.31765276430649858</v>
      </c>
      <c r="DV282" s="27">
        <v>2.6844262295081971</v>
      </c>
      <c r="DW282" s="27">
        <v>2.6844262295081971</v>
      </c>
      <c r="DX282" s="27">
        <v>0.44197031039136303</v>
      </c>
      <c r="DY282" s="27">
        <v>0.31765276430649858</v>
      </c>
      <c r="DZ282" s="27">
        <v>2.6844262295081971</v>
      </c>
      <c r="EA282" s="27">
        <v>2.6844262295081971</v>
      </c>
      <c r="EB282" s="27">
        <v>0.44197031039136303</v>
      </c>
      <c r="EC282" s="27">
        <v>0.31765276430649858</v>
      </c>
      <c r="ED282" s="27">
        <v>2.6844262295081971</v>
      </c>
      <c r="EE282" s="27">
        <v>2.6844262295081971</v>
      </c>
      <c r="EF282" s="27">
        <v>0.44197031039136303</v>
      </c>
      <c r="EG282" s="27">
        <v>0.31765276430649858</v>
      </c>
      <c r="EH282" s="27">
        <v>2.6844262295081971</v>
      </c>
      <c r="EI282" s="27">
        <v>2.6844262295081971</v>
      </c>
      <c r="EJ282" s="27">
        <v>0.44197031039136303</v>
      </c>
      <c r="EK282" s="27">
        <v>0.31765276430649858</v>
      </c>
      <c r="EL282" s="27">
        <v>2.6844262295081971</v>
      </c>
      <c r="EM282" s="27">
        <v>2.6844262295081971</v>
      </c>
      <c r="EN282" s="27">
        <v>0.44197031039136303</v>
      </c>
      <c r="EO282" s="27">
        <v>0.31765276430649858</v>
      </c>
      <c r="EP282" s="27">
        <v>2.6844262295081971</v>
      </c>
      <c r="EQ282" s="27">
        <v>2.6844262295081971</v>
      </c>
      <c r="ER282" s="27">
        <v>0.44197031039136303</v>
      </c>
      <c r="ES282" s="27">
        <v>0.31765276430649858</v>
      </c>
      <c r="ET282" s="27">
        <v>2.6844262295081971</v>
      </c>
      <c r="EU282" s="27">
        <v>2.6844262295081971</v>
      </c>
      <c r="EV282" s="27">
        <v>0.44197031039136303</v>
      </c>
      <c r="EW282" s="27">
        <v>0.31765276430649858</v>
      </c>
      <c r="EX282" s="27">
        <v>2.6844262295081971</v>
      </c>
      <c r="EY282" s="27">
        <v>2.6844262295081971</v>
      </c>
      <c r="EZ282" s="27">
        <v>0.44197031039136303</v>
      </c>
      <c r="FA282" s="27">
        <v>0.31765276430649858</v>
      </c>
      <c r="FB282" s="27">
        <v>2.6844262295081971</v>
      </c>
      <c r="FC282" s="27">
        <v>2.6844262295081971</v>
      </c>
      <c r="FD282" s="27">
        <v>0.44197031039136303</v>
      </c>
      <c r="FE282" s="27">
        <v>0.31765276430649858</v>
      </c>
      <c r="FF282" s="27">
        <v>2.6844262295081971</v>
      </c>
      <c r="FG282" s="27">
        <v>2.6844262295081971</v>
      </c>
      <c r="FH282" s="27">
        <v>0.44197031039136303</v>
      </c>
      <c r="FI282" s="27">
        <v>0.31765276430649858</v>
      </c>
      <c r="FJ282" s="27">
        <v>2.6844262295081971</v>
      </c>
      <c r="FK282" s="27">
        <v>2.6844262295081971</v>
      </c>
      <c r="FL282" s="27">
        <v>0.44197031039136303</v>
      </c>
      <c r="FM282" s="27">
        <v>0.31765276430649858</v>
      </c>
      <c r="FN282" s="27">
        <v>2.6844262295081971</v>
      </c>
      <c r="FO282" s="27">
        <v>2.6844262295081971</v>
      </c>
      <c r="FP282" s="27">
        <v>0.44197031039136303</v>
      </c>
      <c r="FQ282" s="27">
        <v>0.31765276430649858</v>
      </c>
      <c r="FR282" s="27">
        <v>2.6844262295081971</v>
      </c>
      <c r="FS282" s="28">
        <v>10.322925782861383</v>
      </c>
      <c r="FT282" s="28">
        <v>1.6995910195804165</v>
      </c>
      <c r="FU282" s="28">
        <v>1.2215295300767106</v>
      </c>
      <c r="FV282" s="28">
        <v>10.322925782861383</v>
      </c>
      <c r="FW282" s="28">
        <v>2.6844262295081971</v>
      </c>
      <c r="FX282" s="28">
        <v>0.44197031039136303</v>
      </c>
      <c r="FY282" s="28">
        <v>0.31765276430649858</v>
      </c>
      <c r="FZ282" s="28">
        <v>2.6844262295081971</v>
      </c>
      <c r="GA282" s="28">
        <v>2.6844262295081971</v>
      </c>
      <c r="GB282" s="28">
        <v>0.44197031039136303</v>
      </c>
      <c r="GC282" s="28">
        <v>0.31765276430649858</v>
      </c>
      <c r="GD282" s="28">
        <v>2.6844262295081971</v>
      </c>
      <c r="GE282" s="28">
        <v>2.6844262295081971</v>
      </c>
      <c r="GF282" s="28">
        <v>0.44197031039136303</v>
      </c>
      <c r="GG282" s="28">
        <v>0.31765276430649858</v>
      </c>
      <c r="GH282" s="28">
        <v>2.6844262295081971</v>
      </c>
      <c r="GI282" s="28">
        <v>2.6844262295081971</v>
      </c>
      <c r="GJ282" s="28">
        <v>0.44197031039136303</v>
      </c>
      <c r="GK282" s="28">
        <v>0.31765276430649858</v>
      </c>
      <c r="GL282" s="28">
        <v>2.6844262295081971</v>
      </c>
      <c r="GM282" s="28">
        <v>2.6844262295081971</v>
      </c>
      <c r="GN282" s="28">
        <v>0.44197031039136303</v>
      </c>
      <c r="GO282" s="28">
        <v>0.31765276430649858</v>
      </c>
      <c r="GP282" s="28">
        <v>2.6844262295081971</v>
      </c>
      <c r="GQ282" s="28">
        <v>2.6844262295081971</v>
      </c>
      <c r="GR282" s="28">
        <v>0.44197031039136303</v>
      </c>
      <c r="GS282" s="28">
        <v>0.31765276430649858</v>
      </c>
      <c r="GT282" s="28">
        <v>2.6844262295081971</v>
      </c>
      <c r="GU282" s="28">
        <v>2.6844262295081971</v>
      </c>
      <c r="GV282" s="28">
        <v>0.44197031039136303</v>
      </c>
      <c r="GW282" s="28">
        <v>0.31765276430649858</v>
      </c>
      <c r="GX282" s="28">
        <v>2.6844262295081971</v>
      </c>
      <c r="GY282" s="28">
        <v>2.6844262295081971</v>
      </c>
      <c r="GZ282" s="28">
        <v>0.44197031039136303</v>
      </c>
      <c r="HA282" s="28">
        <v>0.31765276430649858</v>
      </c>
      <c r="HB282" s="28">
        <v>2.6844262295081971</v>
      </c>
      <c r="HC282" s="28">
        <v>2.6844262295081971</v>
      </c>
      <c r="HD282" s="28">
        <v>0.44197031039136303</v>
      </c>
      <c r="HE282" s="28">
        <v>0.31765276430649858</v>
      </c>
      <c r="HF282" s="28">
        <v>2.6844262295081971</v>
      </c>
      <c r="HG282" s="28">
        <v>2.6844262295081971</v>
      </c>
      <c r="HH282" s="28">
        <v>0.44197031039136303</v>
      </c>
      <c r="HI282" s="28">
        <v>0.31765276430649858</v>
      </c>
      <c r="HJ282" s="28">
        <v>2.6844262295081971</v>
      </c>
      <c r="HK282" s="28">
        <v>2.6844262295081971</v>
      </c>
      <c r="HL282" s="28">
        <v>0.44197031039136303</v>
      </c>
      <c r="HM282" s="28">
        <v>0.31765276430649858</v>
      </c>
      <c r="HN282" s="28">
        <v>2.6844262295081971</v>
      </c>
      <c r="HO282" s="28">
        <v>2.6844262295081971</v>
      </c>
      <c r="HP282" s="28">
        <v>0.44197031039136303</v>
      </c>
      <c r="HQ282" s="28">
        <v>0.31765276430649858</v>
      </c>
      <c r="HR282" s="28">
        <v>-1.6850594962503571</v>
      </c>
      <c r="HS282" s="28">
        <v>2.6844262295081971</v>
      </c>
      <c r="HT282" s="28">
        <v>0.44197031039136303</v>
      </c>
      <c r="HU282" s="28">
        <v>0.31765276430649858</v>
      </c>
      <c r="HV282" s="28">
        <v>-5.3239264413516594</v>
      </c>
      <c r="HW282" s="29">
        <v>10.320007136130133</v>
      </c>
      <c r="HX282" s="29">
        <v>1.6991104866503053</v>
      </c>
      <c r="HY282" s="29">
        <v>1.2211841615983281</v>
      </c>
      <c r="HZ282" s="29">
        <v>10.320007136130133</v>
      </c>
      <c r="IA282" s="29">
        <v>10.284343623391916</v>
      </c>
      <c r="IB282" s="29">
        <v>1.6932387612062263</v>
      </c>
      <c r="IC282" s="29">
        <v>1.2169640369096157</v>
      </c>
      <c r="ID282" s="29">
        <v>10.284343623391916</v>
      </c>
      <c r="IE282" s="29">
        <v>10.241317702332056</v>
      </c>
      <c r="IF282" s="29">
        <v>1.6861548713691104</v>
      </c>
      <c r="IG282" s="29">
        <v>1.2118727058045693</v>
      </c>
      <c r="IH282" s="29">
        <v>10.241317702332056</v>
      </c>
      <c r="II282" s="29">
        <v>10.043684247144993</v>
      </c>
      <c r="IJ282" s="29">
        <v>1.6536160298943174</v>
      </c>
      <c r="IK282" s="29">
        <v>1.1884863997591555</v>
      </c>
      <c r="IL282" s="29">
        <v>10.043684247144993</v>
      </c>
      <c r="IM282" s="29">
        <v>9.8250199419947855</v>
      </c>
      <c r="IN282" s="29">
        <v>1.6176146193297758</v>
      </c>
      <c r="IO282" s="29">
        <v>1.1626114771322638</v>
      </c>
      <c r="IP282" s="29">
        <v>9.8250199419947855</v>
      </c>
      <c r="IQ282" s="29">
        <v>9.5856138079318178</v>
      </c>
      <c r="IR282" s="29">
        <v>1.5781982247876947</v>
      </c>
      <c r="IS282" s="29">
        <v>1.1342821382809716</v>
      </c>
      <c r="IT282" s="29">
        <v>9.5856138079318178</v>
      </c>
      <c r="IU282" s="29">
        <v>9.3267859962969304</v>
      </c>
      <c r="IV282" s="29">
        <v>1.5355841991204122</v>
      </c>
      <c r="IW282" s="29">
        <v>1.1036545989798501</v>
      </c>
      <c r="IX282" s="29">
        <v>9.3267859962969304</v>
      </c>
      <c r="IY282" s="29">
        <v>9.0539584469166918</v>
      </c>
      <c r="IZ282" s="29">
        <v>1.4906652233789965</v>
      </c>
      <c r="JA282" s="29">
        <v>1.0713704466768541</v>
      </c>
      <c r="JB282" s="29">
        <v>9.0539584469166918</v>
      </c>
      <c r="JC282" s="29">
        <v>8.7678640797332825</v>
      </c>
      <c r="JD282" s="29">
        <v>1.4435619672435365</v>
      </c>
      <c r="JE282" s="29">
        <v>1.0375164090470035</v>
      </c>
      <c r="JF282" s="29">
        <v>8.7678640797332825</v>
      </c>
      <c r="JG282" s="29">
        <v>5.453203479664789</v>
      </c>
      <c r="JH282" s="29">
        <v>0.89782837317018116</v>
      </c>
      <c r="JI282" s="29">
        <v>0.64528692969845225</v>
      </c>
      <c r="JJ282" s="29">
        <v>5.453203479664789</v>
      </c>
      <c r="JK282" s="29">
        <v>3.8018026489231858</v>
      </c>
      <c r="JL282" s="29">
        <v>0.62593781804133419</v>
      </c>
      <c r="JM282" s="29">
        <v>0.44987383430516847</v>
      </c>
      <c r="JN282" s="29">
        <v>3.8018026489231858</v>
      </c>
      <c r="JO282" s="29">
        <v>2.6844262295081971</v>
      </c>
      <c r="JP282" s="29">
        <v>0.44197031039136303</v>
      </c>
      <c r="JQ282" s="29">
        <v>0.31765276430649858</v>
      </c>
      <c r="JR282" s="29">
        <v>-1.6136499662361032</v>
      </c>
      <c r="JS282" s="29">
        <v>2.6844262295081971</v>
      </c>
      <c r="JT282" s="29">
        <v>0.44197031039136303</v>
      </c>
      <c r="JU282" s="29">
        <v>0.31765276430649858</v>
      </c>
      <c r="JV282" s="29">
        <v>-5.7935962055506565</v>
      </c>
      <c r="JW282" s="29">
        <v>2.6844262295081971</v>
      </c>
      <c r="JX282" s="29">
        <v>0.44197031039136303</v>
      </c>
      <c r="JY282" s="29">
        <v>0.31765276430649858</v>
      </c>
      <c r="JZ282" s="29">
        <v>-5.7825183267381846</v>
      </c>
    </row>
    <row r="283" spans="1:286" ht="15" thickBot="1" x14ac:dyDescent="0.35">
      <c r="A283" s="2"/>
      <c r="B283" s="74" t="s">
        <v>768</v>
      </c>
      <c r="C283" s="74" t="s">
        <v>516</v>
      </c>
      <c r="D283" s="74" t="s">
        <v>880</v>
      </c>
      <c r="E283" s="87">
        <v>381359</v>
      </c>
      <c r="F283" s="84">
        <v>397718</v>
      </c>
      <c r="G283" s="22">
        <v>31.179715351684212</v>
      </c>
      <c r="H283" s="22">
        <v>9.5417737104282878</v>
      </c>
      <c r="I283" s="22">
        <v>6.9605910763640448</v>
      </c>
      <c r="J283" s="22">
        <v>15.108506954547897</v>
      </c>
      <c r="K283" s="22">
        <v>31.135933726684211</v>
      </c>
      <c r="L283" s="22">
        <v>9.5379734293333129</v>
      </c>
      <c r="M283" s="22">
        <v>6.9578188242146934</v>
      </c>
      <c r="N283" s="22">
        <v>14.52842786854826</v>
      </c>
      <c r="O283" s="22">
        <v>31.203827276684212</v>
      </c>
      <c r="P283" s="22">
        <v>9.5329082079027927</v>
      </c>
      <c r="Q283" s="22">
        <v>6.9541238157017009</v>
      </c>
      <c r="R283" s="22">
        <v>13.643756876141127</v>
      </c>
      <c r="S283" s="22">
        <v>31.264686701684212</v>
      </c>
      <c r="T283" s="22">
        <v>9.5171240582428691</v>
      </c>
      <c r="U283" s="22">
        <v>6.9426094982796913</v>
      </c>
      <c r="V283" s="22">
        <v>13.376183539791223</v>
      </c>
      <c r="W283" s="22">
        <v>31.330539176684212</v>
      </c>
      <c r="X283" s="22">
        <v>9.4988088220420153</v>
      </c>
      <c r="Y283" s="22">
        <v>6.9292487884651379</v>
      </c>
      <c r="Z283" s="22">
        <v>13.179950430466437</v>
      </c>
      <c r="AA283" s="22">
        <v>31.402826049684212</v>
      </c>
      <c r="AB283" s="22">
        <v>9.4779966170161281</v>
      </c>
      <c r="AC283" s="22">
        <v>6.9140665746567844</v>
      </c>
      <c r="AD283" s="22">
        <v>12.86330690425156</v>
      </c>
      <c r="AE283" s="22">
        <v>31.476663818684212</v>
      </c>
      <c r="AF283" s="22">
        <v>9.454112264329396</v>
      </c>
      <c r="AG283" s="22">
        <v>6.8966432719018353</v>
      </c>
      <c r="AH283" s="22">
        <v>12.595301186551387</v>
      </c>
      <c r="AI283" s="22">
        <v>31.557926559684212</v>
      </c>
      <c r="AJ283" s="22">
        <v>9.427300110305362</v>
      </c>
      <c r="AK283" s="22">
        <v>6.8770841788336545</v>
      </c>
      <c r="AL283" s="22">
        <v>12.299800182336119</v>
      </c>
      <c r="AM283" s="22">
        <v>31.641641723684213</v>
      </c>
      <c r="AN283" s="22">
        <v>9.3983319005919679</v>
      </c>
      <c r="AO283" s="22">
        <v>6.855952273157782</v>
      </c>
      <c r="AP283" s="22">
        <v>12.005831026623259</v>
      </c>
      <c r="AQ283" s="22">
        <v>31.730070021684213</v>
      </c>
      <c r="AR283" s="22">
        <v>9.0056305494126878</v>
      </c>
      <c r="AS283" s="22">
        <v>6.5694821048590715</v>
      </c>
      <c r="AT283" s="22">
        <v>11.619008247115808</v>
      </c>
      <c r="AU283" s="22">
        <v>32.146341392684214</v>
      </c>
      <c r="AV283" s="22">
        <v>8.8170056022285124</v>
      </c>
      <c r="AW283" s="22">
        <v>6.4318828320200101</v>
      </c>
      <c r="AX283" s="22">
        <v>9.8372218445443096</v>
      </c>
      <c r="AY283" s="22">
        <v>32.500674682684213</v>
      </c>
      <c r="AZ283" s="22">
        <v>7.7933883535792203</v>
      </c>
      <c r="BA283" s="22">
        <v>5.685168300446743</v>
      </c>
      <c r="BB283" s="22">
        <v>7.2194339828974137</v>
      </c>
      <c r="BC283" s="22">
        <v>32.684913291684211</v>
      </c>
      <c r="BD283" s="22">
        <v>7.784677217784906</v>
      </c>
      <c r="BE283" s="22">
        <v>5.6788136481656233</v>
      </c>
      <c r="BF283" s="22">
        <v>5.5213839365627173</v>
      </c>
      <c r="BG283" s="22">
        <v>32.817484769684214</v>
      </c>
      <c r="BH283" s="22">
        <v>7.4783802830328385</v>
      </c>
      <c r="BI283" s="22">
        <v>5.4553742986846334</v>
      </c>
      <c r="BJ283" s="22">
        <v>4.156961873443187</v>
      </c>
      <c r="BK283" s="25">
        <v>31.205017648684212</v>
      </c>
      <c r="BL283" s="25">
        <v>9.5433424433126604</v>
      </c>
      <c r="BM283" s="25">
        <v>6.9617354451625033</v>
      </c>
      <c r="BN283" s="25">
        <v>15.052134118797438</v>
      </c>
      <c r="BO283" s="25">
        <v>31.184640742684213</v>
      </c>
      <c r="BP283" s="25">
        <v>9.5419869261476205</v>
      </c>
      <c r="BQ283" s="25">
        <v>6.9607466142628018</v>
      </c>
      <c r="BR283" s="25">
        <v>14.748301086488349</v>
      </c>
      <c r="BS283" s="25">
        <v>31.239282532684211</v>
      </c>
      <c r="BT283" s="25">
        <v>9.5404147306016238</v>
      </c>
      <c r="BU283" s="25">
        <v>6.9595997195008978</v>
      </c>
      <c r="BV283" s="25">
        <v>14.223248461501331</v>
      </c>
      <c r="BW283" s="25">
        <v>31.28665552468421</v>
      </c>
      <c r="BX283" s="25">
        <v>9.5359594301728077</v>
      </c>
      <c r="BY283" s="25">
        <v>6.9563496398670184</v>
      </c>
      <c r="BZ283" s="25">
        <v>14.05254488367328</v>
      </c>
      <c r="CA283" s="25">
        <v>31.340777727684213</v>
      </c>
      <c r="CB283" s="25">
        <v>9.5310747098238053</v>
      </c>
      <c r="CC283" s="25">
        <v>6.9527863043799663</v>
      </c>
      <c r="CD283" s="25">
        <v>13.908999940406144</v>
      </c>
      <c r="CE283" s="25">
        <v>31.404159079684213</v>
      </c>
      <c r="CF283" s="25">
        <v>9.5258156122468414</v>
      </c>
      <c r="CG283" s="25">
        <v>6.9489498659173838</v>
      </c>
      <c r="CH283" s="25">
        <v>13.663301152310437</v>
      </c>
      <c r="CI283" s="25">
        <v>31.47255792668421</v>
      </c>
      <c r="CJ283" s="25">
        <v>9.5201106856663387</v>
      </c>
      <c r="CK283" s="25">
        <v>6.9447882014037763</v>
      </c>
      <c r="CL283" s="25">
        <v>13.445506294007773</v>
      </c>
      <c r="CM283" s="25">
        <v>31.549236087684211</v>
      </c>
      <c r="CN283" s="25">
        <v>9.5139687716079546</v>
      </c>
      <c r="CO283" s="25">
        <v>6.9403077606090156</v>
      </c>
      <c r="CP283" s="25">
        <v>13.258799173754337</v>
      </c>
      <c r="CQ283" s="25">
        <v>31.633342926684211</v>
      </c>
      <c r="CR283" s="25">
        <v>9.5075095711884696</v>
      </c>
      <c r="CS283" s="25">
        <v>6.9355958638312512</v>
      </c>
      <c r="CT283" s="25">
        <v>13.0125220151936</v>
      </c>
      <c r="CU283" s="25">
        <v>31.725981188684212</v>
      </c>
      <c r="CV283" s="25">
        <v>9.2022744809963903</v>
      </c>
      <c r="CW283" s="25">
        <v>6.7129311151732374</v>
      </c>
      <c r="CX283" s="25">
        <v>12.685532589963977</v>
      </c>
      <c r="CY283" s="25">
        <v>31.995732952684211</v>
      </c>
      <c r="CZ283" s="25">
        <v>9.1779127925514743</v>
      </c>
      <c r="DA283" s="25">
        <v>6.6951596026284035</v>
      </c>
      <c r="DB283" s="25">
        <v>11.652147898273943</v>
      </c>
      <c r="DC283" s="25">
        <v>32.213912837684212</v>
      </c>
      <c r="DD283" s="25">
        <v>9.0509534157115059</v>
      </c>
      <c r="DE283" s="25">
        <v>6.6025445048162217</v>
      </c>
      <c r="DF283" s="25">
        <v>10.242208827828094</v>
      </c>
      <c r="DG283" s="25">
        <v>32.40050084668421</v>
      </c>
      <c r="DH283" s="25">
        <v>9.1245149494984918</v>
      </c>
      <c r="DI283" s="25">
        <v>6.6562066195529965</v>
      </c>
      <c r="DJ283" s="25">
        <v>8.9474956584608307</v>
      </c>
      <c r="DK283" s="25">
        <v>32.43318888568421</v>
      </c>
      <c r="DL283" s="25">
        <v>8.903128202642943</v>
      </c>
      <c r="DM283" s="25">
        <v>6.4947080699799917</v>
      </c>
      <c r="DN283" s="25">
        <v>8.6020397224845908</v>
      </c>
      <c r="DO283" s="27">
        <v>31.179526597684212</v>
      </c>
      <c r="DP283" s="27">
        <v>9.5420781905905834</v>
      </c>
      <c r="DQ283" s="27">
        <v>6.9608131904033126</v>
      </c>
      <c r="DR283" s="27">
        <v>15.109591710629843</v>
      </c>
      <c r="DS283" s="27">
        <v>31.133476436684212</v>
      </c>
      <c r="DT283" s="27">
        <v>9.5392788864772253</v>
      </c>
      <c r="DU283" s="27">
        <v>6.9587711370259449</v>
      </c>
      <c r="DV283" s="27">
        <v>14.55387275145959</v>
      </c>
      <c r="DW283" s="27">
        <v>31.19784695868421</v>
      </c>
      <c r="DX283" s="27">
        <v>9.5360111560518419</v>
      </c>
      <c r="DY283" s="27">
        <v>6.9563873731756205</v>
      </c>
      <c r="DZ283" s="27">
        <v>13.701363631921687</v>
      </c>
      <c r="EA283" s="27">
        <v>31.255013306684212</v>
      </c>
      <c r="EB283" s="27">
        <v>9.5230332571067144</v>
      </c>
      <c r="EC283" s="27">
        <v>6.9469201765800142</v>
      </c>
      <c r="ED283" s="27">
        <v>13.464093853677117</v>
      </c>
      <c r="EE283" s="27">
        <v>31.316491678684212</v>
      </c>
      <c r="EF283" s="27">
        <v>9.5090824136864391</v>
      </c>
      <c r="EG283" s="27">
        <v>6.9367432305356127</v>
      </c>
      <c r="EH283" s="27">
        <v>13.312419558410715</v>
      </c>
      <c r="EI283" s="27">
        <v>31.382336720684211</v>
      </c>
      <c r="EJ283" s="27">
        <v>9.4943369374485584</v>
      </c>
      <c r="EK283" s="27">
        <v>6.9259866109140482</v>
      </c>
      <c r="EL283" s="27">
        <v>13.043790653458499</v>
      </c>
      <c r="EM283" s="27">
        <v>31.448354297684212</v>
      </c>
      <c r="EN283" s="27">
        <v>9.4786145982704255</v>
      </c>
      <c r="EO283" s="27">
        <v>6.9145173833779463</v>
      </c>
      <c r="EP283" s="27">
        <v>12.817835771472048</v>
      </c>
      <c r="EQ283" s="27">
        <v>31.519149795684211</v>
      </c>
      <c r="ER283" s="27">
        <v>9.4621511483257983</v>
      </c>
      <c r="ES283" s="27">
        <v>6.9025075258558077</v>
      </c>
      <c r="ET283" s="27">
        <v>12.614202277536789</v>
      </c>
      <c r="EU283" s="27">
        <v>31.592706249684213</v>
      </c>
      <c r="EV283" s="27">
        <v>9.4450627774339377</v>
      </c>
      <c r="EW283" s="27">
        <v>6.8900417972031267</v>
      </c>
      <c r="EX283" s="27">
        <v>12.376978961714387</v>
      </c>
      <c r="EY283" s="27">
        <v>31.669876229684213</v>
      </c>
      <c r="EZ283" s="27">
        <v>9.1187630302869991</v>
      </c>
      <c r="FA283" s="27">
        <v>6.652010674569337</v>
      </c>
      <c r="FB283" s="27">
        <v>12.045199947171364</v>
      </c>
      <c r="FC283" s="27">
        <v>32.019057408684212</v>
      </c>
      <c r="FD283" s="27">
        <v>9.0171602142836225</v>
      </c>
      <c r="FE283" s="27">
        <v>6.5778928348606014</v>
      </c>
      <c r="FF283" s="27">
        <v>10.550820896375917</v>
      </c>
      <c r="FG283" s="27">
        <v>32.348248206684211</v>
      </c>
      <c r="FH283" s="27">
        <v>8.6051472800602546</v>
      </c>
      <c r="FI283" s="27">
        <v>6.277335135596843</v>
      </c>
      <c r="FJ283" s="27">
        <v>9.0252073960676142</v>
      </c>
      <c r="FK283" s="27">
        <v>32.530089995684214</v>
      </c>
      <c r="FL283" s="27">
        <v>8.6539861344379396</v>
      </c>
      <c r="FM283" s="27">
        <v>6.3129623999061621</v>
      </c>
      <c r="FN283" s="27">
        <v>8.302422381837637</v>
      </c>
      <c r="FO283" s="27">
        <v>32.660318884684209</v>
      </c>
      <c r="FP283" s="27">
        <v>8.6447644900030784</v>
      </c>
      <c r="FQ283" s="27">
        <v>6.3062353386793246</v>
      </c>
      <c r="FR283" s="27">
        <v>7.9532234581013554</v>
      </c>
      <c r="FS283" s="28">
        <v>31.17909775068421</v>
      </c>
      <c r="FT283" s="28">
        <v>9.5417736914792375</v>
      </c>
      <c r="FU283" s="28">
        <v>6.9605910625409768</v>
      </c>
      <c r="FV283" s="28">
        <v>15.110022698873413</v>
      </c>
      <c r="FW283" s="28">
        <v>31.128461335684211</v>
      </c>
      <c r="FX283" s="28">
        <v>9.5379733466286272</v>
      </c>
      <c r="FY283" s="28">
        <v>6.9578187638827762</v>
      </c>
      <c r="FZ283" s="28">
        <v>14.550102600853306</v>
      </c>
      <c r="GA283" s="28">
        <v>31.19159212768421</v>
      </c>
      <c r="GB283" s="28">
        <v>9.5329080357822971</v>
      </c>
      <c r="GC283" s="28">
        <v>6.9541236901421959</v>
      </c>
      <c r="GD283" s="28">
        <v>13.686543646080082</v>
      </c>
      <c r="GE283" s="28">
        <v>31.250515573684211</v>
      </c>
      <c r="GF283" s="28">
        <v>9.516487719982873</v>
      </c>
      <c r="GG283" s="28">
        <v>6.9421452983784464</v>
      </c>
      <c r="GH283" s="28">
        <v>13.443590257397785</v>
      </c>
      <c r="GI283" s="28">
        <v>31.318070125684212</v>
      </c>
      <c r="GJ283" s="28">
        <v>9.4975242497063892</v>
      </c>
      <c r="GK283" s="28">
        <v>6.928311710830763</v>
      </c>
      <c r="GL283" s="28">
        <v>13.274202977837682</v>
      </c>
      <c r="GM283" s="28">
        <v>31.397081547684213</v>
      </c>
      <c r="GN283" s="28">
        <v>9.4760609326002463</v>
      </c>
      <c r="GO283" s="28">
        <v>6.9126545198249749</v>
      </c>
      <c r="GP283" s="28">
        <v>12.983053094013536</v>
      </c>
      <c r="GQ283" s="28">
        <v>31.483041021684212</v>
      </c>
      <c r="GR283" s="28">
        <v>9.4515171263057667</v>
      </c>
      <c r="GS283" s="28">
        <v>6.894750154844421</v>
      </c>
      <c r="GT283" s="28">
        <v>12.741891552006152</v>
      </c>
      <c r="GU283" s="28">
        <v>31.587100623684211</v>
      </c>
      <c r="GV283" s="28">
        <v>9.4240452502291934</v>
      </c>
      <c r="GW283" s="28">
        <v>6.8747098037238965</v>
      </c>
      <c r="GX283" s="28">
        <v>12.420483250424571</v>
      </c>
      <c r="GY283" s="28">
        <v>31.70128003868421</v>
      </c>
      <c r="GZ283" s="28">
        <v>9.3944145807210369</v>
      </c>
      <c r="HA283" s="28">
        <v>6.8530946428508441</v>
      </c>
      <c r="HB283" s="28">
        <v>12.102117057197681</v>
      </c>
      <c r="HC283" s="28">
        <v>31.825988997684213</v>
      </c>
      <c r="HD283" s="28">
        <v>9.0561033719679038</v>
      </c>
      <c r="HE283" s="28">
        <v>6.6063013262049717</v>
      </c>
      <c r="HF283" s="28">
        <v>11.708970919259183</v>
      </c>
      <c r="HG283" s="28">
        <v>32.375042395684211</v>
      </c>
      <c r="HH283" s="28">
        <v>8.8642467301518462</v>
      </c>
      <c r="HI283" s="28">
        <v>6.4663445771252368</v>
      </c>
      <c r="HJ283" s="28">
        <v>10.055659518807648</v>
      </c>
      <c r="HK283" s="28">
        <v>32.896750506684214</v>
      </c>
      <c r="HL283" s="28">
        <v>7.7563845647323282</v>
      </c>
      <c r="HM283" s="28">
        <v>5.6581745516683748</v>
      </c>
      <c r="HN283" s="28">
        <v>6.0451510679226637</v>
      </c>
      <c r="HO283" s="28">
        <v>33.179286889684214</v>
      </c>
      <c r="HP283" s="28">
        <v>7.7465687691570588</v>
      </c>
      <c r="HQ283" s="28">
        <v>5.6510140654566801</v>
      </c>
      <c r="HR283" s="28">
        <v>3.0497223290877606</v>
      </c>
      <c r="HS283" s="28">
        <v>33.210175756684208</v>
      </c>
      <c r="HT283" s="28">
        <v>7.0072962942788397</v>
      </c>
      <c r="HU283" s="28">
        <v>5.1117250875578399</v>
      </c>
      <c r="HV283" s="28">
        <v>0.66987753249045667</v>
      </c>
      <c r="HW283" s="29">
        <v>31.16438518468421</v>
      </c>
      <c r="HX283" s="29">
        <v>9.5414879938471291</v>
      </c>
      <c r="HY283" s="29">
        <v>6.9603826500959807</v>
      </c>
      <c r="HZ283" s="29">
        <v>15.152505798171061</v>
      </c>
      <c r="IA283" s="29">
        <v>31.099026032684211</v>
      </c>
      <c r="IB283" s="29">
        <v>9.5382039585976059</v>
      </c>
      <c r="IC283" s="29">
        <v>6.9579869921034501</v>
      </c>
      <c r="ID283" s="29">
        <v>14.635828165760687</v>
      </c>
      <c r="IE283" s="29">
        <v>31.147046937684213</v>
      </c>
      <c r="IF283" s="29">
        <v>9.5341378376010972</v>
      </c>
      <c r="IG283" s="29">
        <v>6.9550208134470886</v>
      </c>
      <c r="IH283" s="29">
        <v>13.812762208085671</v>
      </c>
      <c r="II283" s="29">
        <v>31.192946405684211</v>
      </c>
      <c r="IJ283" s="29">
        <v>9.5110562073161073</v>
      </c>
      <c r="IK283" s="29">
        <v>6.9381830855083031</v>
      </c>
      <c r="IL283" s="29">
        <v>13.567671437081113</v>
      </c>
      <c r="IM283" s="29">
        <v>31.248283830684212</v>
      </c>
      <c r="IN283" s="29">
        <v>9.485932542403356</v>
      </c>
      <c r="IO283" s="29">
        <v>6.9198557217388057</v>
      </c>
      <c r="IP283" s="29">
        <v>13.406152542486266</v>
      </c>
      <c r="IQ283" s="29">
        <v>31.319988465684212</v>
      </c>
      <c r="IR283" s="29">
        <v>9.4585788632052008</v>
      </c>
      <c r="IS283" s="29">
        <v>6.8999015935954899</v>
      </c>
      <c r="IT283" s="29">
        <v>13.091501059431838</v>
      </c>
      <c r="IU283" s="29">
        <v>31.398274368684213</v>
      </c>
      <c r="IV283" s="29">
        <v>9.4292557640932788</v>
      </c>
      <c r="IW283" s="29">
        <v>6.8785108010443414</v>
      </c>
      <c r="IX283" s="29">
        <v>12.806694589769982</v>
      </c>
      <c r="IY283" s="29">
        <v>31.493651820684214</v>
      </c>
      <c r="IZ283" s="29">
        <v>9.3983666334017677</v>
      </c>
      <c r="JA283" s="29">
        <v>6.8559776102589636</v>
      </c>
      <c r="JB283" s="29">
        <v>12.498272932295009</v>
      </c>
      <c r="JC283" s="29">
        <v>31.600956780684211</v>
      </c>
      <c r="JD283" s="29">
        <v>9.3660384631293212</v>
      </c>
      <c r="JE283" s="29">
        <v>6.8323946601343302</v>
      </c>
      <c r="JF283" s="29">
        <v>12.185269451593733</v>
      </c>
      <c r="JG283" s="29">
        <v>31.727271782684213</v>
      </c>
      <c r="JH283" s="29">
        <v>9.0285278194739345</v>
      </c>
      <c r="JI283" s="29">
        <v>6.5861853445813914</v>
      </c>
      <c r="JJ283" s="29">
        <v>11.714522243936669</v>
      </c>
      <c r="JK283" s="29">
        <v>32.449996154684214</v>
      </c>
      <c r="JL283" s="29">
        <v>8.846210291096293</v>
      </c>
      <c r="JM283" s="29">
        <v>6.4531872459466255</v>
      </c>
      <c r="JN283" s="29">
        <v>7.3258503878512293</v>
      </c>
      <c r="JO283" s="29">
        <v>32.991869479684212</v>
      </c>
      <c r="JP283" s="29">
        <v>7.336032322572156</v>
      </c>
      <c r="JQ283" s="29">
        <v>5.3515334433687753</v>
      </c>
      <c r="JR283" s="29">
        <v>3.3890512743804315</v>
      </c>
      <c r="JS283" s="29">
        <v>33.047019880684211</v>
      </c>
      <c r="JT283" s="29">
        <v>7.4384769649701292</v>
      </c>
      <c r="JU283" s="29">
        <v>5.426265383712038</v>
      </c>
      <c r="JV283" s="29">
        <v>0.68519085988054229</v>
      </c>
      <c r="JW283" s="29">
        <v>33.153689849684213</v>
      </c>
      <c r="JX283" s="29">
        <v>7.0882562079558635</v>
      </c>
      <c r="JY283" s="29">
        <v>5.1707842174204162</v>
      </c>
      <c r="JZ283" s="29">
        <v>0.44501954530813848</v>
      </c>
    </row>
    <row r="284" spans="1:286" ht="15" thickBot="1" x14ac:dyDescent="0.35">
      <c r="A284" s="2"/>
      <c r="B284" s="74" t="s">
        <v>769</v>
      </c>
      <c r="C284" s="74" t="s">
        <v>769</v>
      </c>
      <c r="D284" s="74" t="s">
        <v>871</v>
      </c>
      <c r="E284" s="87">
        <v>389111</v>
      </c>
      <c r="F284" s="84">
        <v>413393</v>
      </c>
      <c r="G284" s="22">
        <v>1.9684791389279157</v>
      </c>
      <c r="H284" s="22">
        <v>0.31930663208473326</v>
      </c>
      <c r="I284" s="22">
        <v>0.23292974255759105</v>
      </c>
      <c r="J284" s="22">
        <v>1.9684791389279157</v>
      </c>
      <c r="K284" s="22">
        <v>1.9052717651097228</v>
      </c>
      <c r="L284" s="22">
        <v>0.309053775827491</v>
      </c>
      <c r="M284" s="22">
        <v>0.22545042666337661</v>
      </c>
      <c r="N284" s="22">
        <v>1.9052717651097228</v>
      </c>
      <c r="O284" s="22">
        <v>1.8243851069843939</v>
      </c>
      <c r="P284" s="22">
        <v>0.29593316617721327</v>
      </c>
      <c r="Q284" s="22">
        <v>0.21587912459525413</v>
      </c>
      <c r="R284" s="22">
        <v>1.8243851069843939</v>
      </c>
      <c r="S284" s="22">
        <v>1.5592562008387265</v>
      </c>
      <c r="T284" s="22">
        <v>0.2529266560163847</v>
      </c>
      <c r="U284" s="22">
        <v>0.18450647419128785</v>
      </c>
      <c r="V284" s="22">
        <v>1.5592562008387265</v>
      </c>
      <c r="W284" s="22">
        <v>1.2591616267807331</v>
      </c>
      <c r="X284" s="22">
        <v>0.20424837141868885</v>
      </c>
      <c r="Y284" s="22">
        <v>0.14899634330093553</v>
      </c>
      <c r="Z284" s="22">
        <v>1.2591616267807331</v>
      </c>
      <c r="AA284" s="22">
        <v>0.92453696914874306</v>
      </c>
      <c r="AB284" s="22">
        <v>0.14996896843798477</v>
      </c>
      <c r="AC284" s="22">
        <v>0.10940027453177813</v>
      </c>
      <c r="AD284" s="22">
        <v>0.92453696914874306</v>
      </c>
      <c r="AE284" s="22">
        <v>0.5493924617197613</v>
      </c>
      <c r="AF284" s="22">
        <v>8.9116848218172381E-2</v>
      </c>
      <c r="AG284" s="22">
        <v>6.5009500045380655E-2</v>
      </c>
      <c r="AH284" s="22">
        <v>0.5493924617197613</v>
      </c>
      <c r="AI284" s="22">
        <v>0.13491092322116791</v>
      </c>
      <c r="AJ284" s="22">
        <v>2.1883875563270899E-2</v>
      </c>
      <c r="AK284" s="22">
        <v>1.5963982545036424E-2</v>
      </c>
      <c r="AL284" s="22">
        <v>0.13491092322116791</v>
      </c>
      <c r="AM284" s="22">
        <v>2.6914375645502386</v>
      </c>
      <c r="AN284" s="22">
        <v>0.43657758276824887</v>
      </c>
      <c r="AO284" s="22">
        <v>0.31847726837580376</v>
      </c>
      <c r="AP284" s="22">
        <v>2.6914375645502386</v>
      </c>
      <c r="AQ284" s="22">
        <v>2.6914375645502386</v>
      </c>
      <c r="AR284" s="22">
        <v>0.43657758276824887</v>
      </c>
      <c r="AS284" s="22">
        <v>0.31847726837580376</v>
      </c>
      <c r="AT284" s="22">
        <v>2.6914375645502386</v>
      </c>
      <c r="AU284" s="22">
        <v>2.6914375645502386</v>
      </c>
      <c r="AV284" s="22">
        <v>0.43657758276824887</v>
      </c>
      <c r="AW284" s="22">
        <v>0.31847726837580376</v>
      </c>
      <c r="AX284" s="22">
        <v>2.6914375645502386</v>
      </c>
      <c r="AY284" s="22">
        <v>2.6914375645502386</v>
      </c>
      <c r="AZ284" s="22">
        <v>0.43657758276824887</v>
      </c>
      <c r="BA284" s="22">
        <v>0.31847726837580376</v>
      </c>
      <c r="BB284" s="22">
        <v>2.6914375645502386</v>
      </c>
      <c r="BC284" s="22">
        <v>2.6914375645502386</v>
      </c>
      <c r="BD284" s="22">
        <v>0.43657758276824887</v>
      </c>
      <c r="BE284" s="22">
        <v>0.31847726837580376</v>
      </c>
      <c r="BF284" s="22">
        <v>2.6914375645502386</v>
      </c>
      <c r="BG284" s="22">
        <v>2.6914375645502386</v>
      </c>
      <c r="BH284" s="22">
        <v>0.43657758276824887</v>
      </c>
      <c r="BI284" s="22">
        <v>0.31847726837580376</v>
      </c>
      <c r="BJ284" s="22">
        <v>2.6914375645502386</v>
      </c>
      <c r="BK284" s="25">
        <v>1.9919674596618606</v>
      </c>
      <c r="BL284" s="25">
        <v>0.32311666818751184</v>
      </c>
      <c r="BM284" s="25">
        <v>0.23570911084932089</v>
      </c>
      <c r="BN284" s="25">
        <v>1.9919674596618606</v>
      </c>
      <c r="BO284" s="25">
        <v>1.9643245098840885</v>
      </c>
      <c r="BP284" s="25">
        <v>0.31863271048642339</v>
      </c>
      <c r="BQ284" s="25">
        <v>0.23243812613430093</v>
      </c>
      <c r="BR284" s="25">
        <v>1.9643245098840885</v>
      </c>
      <c r="BS284" s="25">
        <v>1.9329208928622863</v>
      </c>
      <c r="BT284" s="25">
        <v>0.31353873565671214</v>
      </c>
      <c r="BU284" s="25">
        <v>0.22872214241691727</v>
      </c>
      <c r="BV284" s="25">
        <v>1.9329208928622863</v>
      </c>
      <c r="BW284" s="25">
        <v>1.8511161295141398</v>
      </c>
      <c r="BX284" s="25">
        <v>0.30026920033036303</v>
      </c>
      <c r="BY284" s="25">
        <v>0.21904220114151915</v>
      </c>
      <c r="BZ284" s="25">
        <v>1.8511161295141398</v>
      </c>
      <c r="CA284" s="25">
        <v>1.7628027571420528</v>
      </c>
      <c r="CB284" s="25">
        <v>0.28594390475444242</v>
      </c>
      <c r="CC284" s="25">
        <v>0.20859209746288618</v>
      </c>
      <c r="CD284" s="25">
        <v>1.7628027571420528</v>
      </c>
      <c r="CE284" s="25">
        <v>1.6683505647134809</v>
      </c>
      <c r="CF284" s="25">
        <v>0.27062283232803519</v>
      </c>
      <c r="CG284" s="25">
        <v>0.19741558843553145</v>
      </c>
      <c r="CH284" s="25">
        <v>1.6683505647134809</v>
      </c>
      <c r="CI284" s="25">
        <v>1.5680622863796365</v>
      </c>
      <c r="CJ284" s="25">
        <v>0.25435508950105423</v>
      </c>
      <c r="CK284" s="25">
        <v>0.18554849653098177</v>
      </c>
      <c r="CL284" s="25">
        <v>1.5680622863796365</v>
      </c>
      <c r="CM284" s="25">
        <v>1.461296393545479</v>
      </c>
      <c r="CN284" s="25">
        <v>0.23703661404036877</v>
      </c>
      <c r="CO284" s="25">
        <v>0.17291490979897509</v>
      </c>
      <c r="CP284" s="25">
        <v>1.461296393545479</v>
      </c>
      <c r="CQ284" s="25">
        <v>1.3505516026216815</v>
      </c>
      <c r="CR284" s="25">
        <v>0.21907272226650698</v>
      </c>
      <c r="CS284" s="25">
        <v>0.15981050085231821</v>
      </c>
      <c r="CT284" s="25">
        <v>1.3505516026216815</v>
      </c>
      <c r="CU284" s="25">
        <v>2.6914375645502386</v>
      </c>
      <c r="CV284" s="25">
        <v>0.43657758276824887</v>
      </c>
      <c r="CW284" s="25">
        <v>0.31847726837580376</v>
      </c>
      <c r="CX284" s="25">
        <v>2.6914375645502386</v>
      </c>
      <c r="CY284" s="25">
        <v>2.6914375645502386</v>
      </c>
      <c r="CZ284" s="25">
        <v>0.43657758276824887</v>
      </c>
      <c r="DA284" s="25">
        <v>0.31847726837580376</v>
      </c>
      <c r="DB284" s="25">
        <v>2.6914375645502386</v>
      </c>
      <c r="DC284" s="25">
        <v>2.6914375645502386</v>
      </c>
      <c r="DD284" s="25">
        <v>0.43657758276824887</v>
      </c>
      <c r="DE284" s="25">
        <v>0.31847726837580376</v>
      </c>
      <c r="DF284" s="25">
        <v>2.6914375645502386</v>
      </c>
      <c r="DG284" s="25">
        <v>2.6914375645502386</v>
      </c>
      <c r="DH284" s="25">
        <v>0.43657758276824887</v>
      </c>
      <c r="DI284" s="25">
        <v>0.31847726837580376</v>
      </c>
      <c r="DJ284" s="25">
        <v>2.6914375645502386</v>
      </c>
      <c r="DK284" s="25">
        <v>2.6914375645502386</v>
      </c>
      <c r="DL284" s="25">
        <v>0.43657758276824887</v>
      </c>
      <c r="DM284" s="25">
        <v>0.31847726837580376</v>
      </c>
      <c r="DN284" s="25">
        <v>2.6914375645502386</v>
      </c>
      <c r="DO284" s="27">
        <v>1.9729414693266702</v>
      </c>
      <c r="DP284" s="27">
        <v>0.32003046586213951</v>
      </c>
      <c r="DQ284" s="27">
        <v>0.23345776922062944</v>
      </c>
      <c r="DR284" s="27">
        <v>1.9729414693266702</v>
      </c>
      <c r="DS284" s="27">
        <v>1.924436310250121</v>
      </c>
      <c r="DT284" s="27">
        <v>0.31216245310184054</v>
      </c>
      <c r="DU284" s="27">
        <v>0.22771816345443932</v>
      </c>
      <c r="DV284" s="27">
        <v>1.924436310250121</v>
      </c>
      <c r="DW284" s="27">
        <v>1.8697300804459211</v>
      </c>
      <c r="DX284" s="27">
        <v>0.30328856582135555</v>
      </c>
      <c r="DY284" s="27">
        <v>0.22124478623006666</v>
      </c>
      <c r="DZ284" s="27">
        <v>1.8697300804459211</v>
      </c>
      <c r="EA284" s="27">
        <v>1.6450076594154694</v>
      </c>
      <c r="EB284" s="27">
        <v>0.26683638403585752</v>
      </c>
      <c r="EC284" s="27">
        <v>0.19465342712323364</v>
      </c>
      <c r="ED284" s="27">
        <v>1.6450076594154694</v>
      </c>
      <c r="EE284" s="27">
        <v>1.4067439706119296</v>
      </c>
      <c r="EF284" s="27">
        <v>0.22818767574353699</v>
      </c>
      <c r="EG284" s="27">
        <v>0.1664597325108251</v>
      </c>
      <c r="EH284" s="27">
        <v>1.4067439706119296</v>
      </c>
      <c r="EI284" s="27">
        <v>1.1568689685864582</v>
      </c>
      <c r="EJ284" s="27">
        <v>0.18765549851031874</v>
      </c>
      <c r="EK284" s="27">
        <v>0.13689207352863766</v>
      </c>
      <c r="EL284" s="27">
        <v>1.1568689685864582</v>
      </c>
      <c r="EM284" s="27">
        <v>0.8944067912920165</v>
      </c>
      <c r="EN284" s="27">
        <v>0.14508155793650238</v>
      </c>
      <c r="EO284" s="27">
        <v>0.10583497661594447</v>
      </c>
      <c r="EP284" s="27">
        <v>0.8944067912920165</v>
      </c>
      <c r="EQ284" s="27">
        <v>0.62147862575468571</v>
      </c>
      <c r="ER284" s="27">
        <v>0.10080993137191882</v>
      </c>
      <c r="ES284" s="27">
        <v>7.3539441409028544E-2</v>
      </c>
      <c r="ET284" s="27">
        <v>0.62147862575468571</v>
      </c>
      <c r="EU284" s="27">
        <v>0.3404649355953589</v>
      </c>
      <c r="EV284" s="27">
        <v>5.5226753374235604E-2</v>
      </c>
      <c r="EW284" s="27">
        <v>4.0287147691747946E-2</v>
      </c>
      <c r="EX284" s="27">
        <v>0.3404649355953589</v>
      </c>
      <c r="EY284" s="27">
        <v>2.6914375645502386</v>
      </c>
      <c r="EZ284" s="27">
        <v>0.43657758276824887</v>
      </c>
      <c r="FA284" s="27">
        <v>0.31847726837580376</v>
      </c>
      <c r="FB284" s="27">
        <v>2.6914375645502386</v>
      </c>
      <c r="FC284" s="27">
        <v>2.6914375645502386</v>
      </c>
      <c r="FD284" s="27">
        <v>0.43657758276824887</v>
      </c>
      <c r="FE284" s="27">
        <v>0.31847726837580376</v>
      </c>
      <c r="FF284" s="27">
        <v>2.6914375645502386</v>
      </c>
      <c r="FG284" s="27">
        <v>2.6914375645502386</v>
      </c>
      <c r="FH284" s="27">
        <v>0.43657758276824887</v>
      </c>
      <c r="FI284" s="27">
        <v>0.31847726837580376</v>
      </c>
      <c r="FJ284" s="27">
        <v>2.6914375645502386</v>
      </c>
      <c r="FK284" s="27">
        <v>2.6914375645502386</v>
      </c>
      <c r="FL284" s="27">
        <v>0.43657758276824887</v>
      </c>
      <c r="FM284" s="27">
        <v>0.31847726837580376</v>
      </c>
      <c r="FN284" s="27">
        <v>2.6914375645502386</v>
      </c>
      <c r="FO284" s="27">
        <v>2.6914375645502386</v>
      </c>
      <c r="FP284" s="27">
        <v>0.43657758276824887</v>
      </c>
      <c r="FQ284" s="27">
        <v>0.31847726837580376</v>
      </c>
      <c r="FR284" s="27">
        <v>2.6914375645502386</v>
      </c>
      <c r="FS284" s="28">
        <v>1.9684784781754496</v>
      </c>
      <c r="FT284" s="28">
        <v>0.31930652490419958</v>
      </c>
      <c r="FU284" s="28">
        <v>0.23292966437088397</v>
      </c>
      <c r="FV284" s="28">
        <v>1.9684784781754496</v>
      </c>
      <c r="FW284" s="28">
        <v>1.9052688507410611</v>
      </c>
      <c r="FX284" s="28">
        <v>0.30905330308829676</v>
      </c>
      <c r="FY284" s="28">
        <v>0.22545008180671613</v>
      </c>
      <c r="FZ284" s="28">
        <v>1.9052688507410611</v>
      </c>
      <c r="GA284" s="28">
        <v>1.8243790482614088</v>
      </c>
      <c r="GB284" s="28">
        <v>0.29593218339289373</v>
      </c>
      <c r="GC284" s="28">
        <v>0.21587840766777586</v>
      </c>
      <c r="GD284" s="28">
        <v>1.8243790482614088</v>
      </c>
      <c r="GE284" s="28">
        <v>1.5469874863600466</v>
      </c>
      <c r="GF284" s="28">
        <v>0.25093655014087618</v>
      </c>
      <c r="GG284" s="28">
        <v>0.18305471966236361</v>
      </c>
      <c r="GH284" s="28">
        <v>1.5469874863600466</v>
      </c>
      <c r="GI284" s="28">
        <v>1.2342535132502948</v>
      </c>
      <c r="GJ284" s="28">
        <v>0.20020803099256676</v>
      </c>
      <c r="GK284" s="28">
        <v>0.14604897121173976</v>
      </c>
      <c r="GL284" s="28">
        <v>1.2342535132502948</v>
      </c>
      <c r="GM284" s="28">
        <v>0.88689963316916531</v>
      </c>
      <c r="GN284" s="28">
        <v>0.14386382322479968</v>
      </c>
      <c r="GO284" s="28">
        <v>0.10494665609767512</v>
      </c>
      <c r="GP284" s="28">
        <v>0.88689963316916531</v>
      </c>
      <c r="GQ284" s="28">
        <v>0.49876552057478918</v>
      </c>
      <c r="GR284" s="28">
        <v>8.0904661586335774E-2</v>
      </c>
      <c r="GS284" s="28">
        <v>5.9018824231666323E-2</v>
      </c>
      <c r="GT284" s="28">
        <v>0.49876552057478918</v>
      </c>
      <c r="GU284" s="28">
        <v>7.1286046318852991E-2</v>
      </c>
      <c r="GV284" s="28">
        <v>1.1563296209024633E-2</v>
      </c>
      <c r="GW284" s="28">
        <v>8.4352635944327306E-3</v>
      </c>
      <c r="GX284" s="28">
        <v>7.1286046318852991E-2</v>
      </c>
      <c r="GY284" s="28">
        <v>2.6914375645502386</v>
      </c>
      <c r="GZ284" s="28">
        <v>0.43657758276824887</v>
      </c>
      <c r="HA284" s="28">
        <v>0.31847726837580376</v>
      </c>
      <c r="HB284" s="28">
        <v>2.6914375645502386</v>
      </c>
      <c r="HC284" s="28">
        <v>2.6914375645502386</v>
      </c>
      <c r="HD284" s="28">
        <v>0.43657758276824887</v>
      </c>
      <c r="HE284" s="28">
        <v>0.31847726837580376</v>
      </c>
      <c r="HF284" s="28">
        <v>2.6914375645502386</v>
      </c>
      <c r="HG284" s="28">
        <v>2.6914375645502386</v>
      </c>
      <c r="HH284" s="28">
        <v>0.43657758276824887</v>
      </c>
      <c r="HI284" s="28">
        <v>0.31847726837580376</v>
      </c>
      <c r="HJ284" s="28">
        <v>2.6914375645502386</v>
      </c>
      <c r="HK284" s="28">
        <v>2.6914375645502386</v>
      </c>
      <c r="HL284" s="28">
        <v>0.43657758276824887</v>
      </c>
      <c r="HM284" s="28">
        <v>0.31847726837580376</v>
      </c>
      <c r="HN284" s="28">
        <v>2.6914375645502386</v>
      </c>
      <c r="HO284" s="28">
        <v>2.6914375645502386</v>
      </c>
      <c r="HP284" s="28">
        <v>0.43657758276824887</v>
      </c>
      <c r="HQ284" s="28">
        <v>0.31847726837580376</v>
      </c>
      <c r="HR284" s="28">
        <v>2.6914375645502386</v>
      </c>
      <c r="HS284" s="28">
        <v>2.6914375645502386</v>
      </c>
      <c r="HT284" s="28">
        <v>0.43657758276824887</v>
      </c>
      <c r="HU284" s="28">
        <v>0.31847726837580376</v>
      </c>
      <c r="HV284" s="28">
        <v>2.6914375645502386</v>
      </c>
      <c r="HW284" s="29">
        <v>1.9716568168391639</v>
      </c>
      <c r="HX284" s="29">
        <v>0.31982208262298145</v>
      </c>
      <c r="HY284" s="29">
        <v>0.23330575654888033</v>
      </c>
      <c r="HZ284" s="29">
        <v>1.9716568168391639</v>
      </c>
      <c r="IA284" s="29">
        <v>1.9225190146456288</v>
      </c>
      <c r="IB284" s="29">
        <v>0.31185144894128097</v>
      </c>
      <c r="IC284" s="29">
        <v>0.22749129024926815</v>
      </c>
      <c r="ID284" s="29">
        <v>1.9225190146456288</v>
      </c>
      <c r="IE284" s="29">
        <v>1.8605359701426973</v>
      </c>
      <c r="IF284" s="29">
        <v>0.30179719091273605</v>
      </c>
      <c r="IG284" s="29">
        <v>0.22015684899790358</v>
      </c>
      <c r="IH284" s="29">
        <v>1.8605359701426973</v>
      </c>
      <c r="II284" s="29">
        <v>1.4614437620342569</v>
      </c>
      <c r="IJ284" s="29">
        <v>0.2370605186553055</v>
      </c>
      <c r="IK284" s="29">
        <v>0.1729323478827593</v>
      </c>
      <c r="IL284" s="29">
        <v>1.4614437620342569</v>
      </c>
      <c r="IM284" s="29">
        <v>1.0275185074318454</v>
      </c>
      <c r="IN284" s="29">
        <v>0.16667358445641572</v>
      </c>
      <c r="IO284" s="29">
        <v>0.12158605934712138</v>
      </c>
      <c r="IP284" s="29">
        <v>1.0275185074318454</v>
      </c>
      <c r="IQ284" s="29">
        <v>0.55471059191165584</v>
      </c>
      <c r="IR284" s="29">
        <v>8.997950111958275E-2</v>
      </c>
      <c r="IS284" s="29">
        <v>6.5638793326670081E-2</v>
      </c>
      <c r="IT284" s="29">
        <v>0.55471059191165584</v>
      </c>
      <c r="IU284" s="29">
        <v>4.9866918813932411E-2</v>
      </c>
      <c r="IV284" s="29">
        <v>8.0889035520038902E-3</v>
      </c>
      <c r="IW284" s="29">
        <v>5.9007425233856747E-3</v>
      </c>
      <c r="IX284" s="29">
        <v>4.9866918813932411E-2</v>
      </c>
      <c r="IY284" s="29">
        <v>2.6914375645502386</v>
      </c>
      <c r="IZ284" s="29">
        <v>0.43657758276824887</v>
      </c>
      <c r="JA284" s="29">
        <v>0.31847726837580376</v>
      </c>
      <c r="JB284" s="29">
        <v>2.6914375645502386</v>
      </c>
      <c r="JC284" s="29">
        <v>2.6914375645502386</v>
      </c>
      <c r="JD284" s="29">
        <v>0.43657758276824887</v>
      </c>
      <c r="JE284" s="29">
        <v>0.31847726837580376</v>
      </c>
      <c r="JF284" s="29">
        <v>2.6914375645502386</v>
      </c>
      <c r="JG284" s="29">
        <v>2.6914375645502386</v>
      </c>
      <c r="JH284" s="29">
        <v>0.43657758276824887</v>
      </c>
      <c r="JI284" s="29">
        <v>0.31847726837580376</v>
      </c>
      <c r="JJ284" s="29">
        <v>2.6914375645502386</v>
      </c>
      <c r="JK284" s="29">
        <v>2.6914375645502386</v>
      </c>
      <c r="JL284" s="29">
        <v>0.43657758276824887</v>
      </c>
      <c r="JM284" s="29">
        <v>0.31847726837580376</v>
      </c>
      <c r="JN284" s="29">
        <v>2.6914375645502386</v>
      </c>
      <c r="JO284" s="29">
        <v>2.6914375645502386</v>
      </c>
      <c r="JP284" s="29">
        <v>0.43657758276824887</v>
      </c>
      <c r="JQ284" s="29">
        <v>0.31847726837580376</v>
      </c>
      <c r="JR284" s="29">
        <v>2.6914375645502386</v>
      </c>
      <c r="JS284" s="29">
        <v>2.6914375645502386</v>
      </c>
      <c r="JT284" s="29">
        <v>0.43657758276824887</v>
      </c>
      <c r="JU284" s="29">
        <v>0.31847726837580376</v>
      </c>
      <c r="JV284" s="29">
        <v>2.6914375645502386</v>
      </c>
      <c r="JW284" s="29">
        <v>2.6914375645502386</v>
      </c>
      <c r="JX284" s="29">
        <v>0.43657758276824887</v>
      </c>
      <c r="JY284" s="29">
        <v>0.31847726837580376</v>
      </c>
      <c r="JZ284" s="29">
        <v>2.6914375645502386</v>
      </c>
    </row>
    <row r="285" spans="1:286" ht="15" thickBot="1" x14ac:dyDescent="0.35">
      <c r="A285" s="2"/>
      <c r="B285" s="74" t="s">
        <v>770</v>
      </c>
      <c r="C285" s="74" t="s">
        <v>460</v>
      </c>
      <c r="D285" s="74" t="s">
        <v>871</v>
      </c>
      <c r="E285" s="87">
        <v>369058</v>
      </c>
      <c r="F285" s="84">
        <v>426505</v>
      </c>
      <c r="G285" s="22">
        <v>32.569091823000001</v>
      </c>
      <c r="H285" s="22">
        <v>13.804727426939168</v>
      </c>
      <c r="I285" s="22">
        <v>10.070356461563764</v>
      </c>
      <c r="J285" s="22">
        <v>13.852519582828023</v>
      </c>
      <c r="K285" s="22">
        <v>32.426611143999999</v>
      </c>
      <c r="L285" s="22">
        <v>13.800541380003368</v>
      </c>
      <c r="M285" s="22">
        <v>10.067302798604358</v>
      </c>
      <c r="N285" s="22">
        <v>14.18657700859384</v>
      </c>
      <c r="O285" s="22">
        <v>32.507448635000003</v>
      </c>
      <c r="P285" s="22">
        <v>13.794976035245925</v>
      </c>
      <c r="Q285" s="22">
        <v>10.063242957087343</v>
      </c>
      <c r="R285" s="22">
        <v>13.964078246793788</v>
      </c>
      <c r="S285" s="22">
        <v>32.573403008</v>
      </c>
      <c r="T285" s="22">
        <v>13.7830881389352</v>
      </c>
      <c r="U285" s="22">
        <v>10.054570902237968</v>
      </c>
      <c r="V285" s="22">
        <v>13.726642481825651</v>
      </c>
      <c r="W285" s="22">
        <v>32.644063367999998</v>
      </c>
      <c r="X285" s="22">
        <v>13.768397297728477</v>
      </c>
      <c r="Y285" s="22">
        <v>10.043854138110975</v>
      </c>
      <c r="Z285" s="22">
        <v>13.418131633077264</v>
      </c>
      <c r="AA285" s="22">
        <v>32.722810082000002</v>
      </c>
      <c r="AB285" s="22">
        <v>13.750911147893474</v>
      </c>
      <c r="AC285" s="22">
        <v>10.03109823525735</v>
      </c>
      <c r="AD285" s="22">
        <v>13.297811659598583</v>
      </c>
      <c r="AE285" s="22">
        <v>32.800494358999998</v>
      </c>
      <c r="AF285" s="22">
        <v>13.730005999381332</v>
      </c>
      <c r="AG285" s="22">
        <v>10.015848220469779</v>
      </c>
      <c r="AH285" s="22">
        <v>13.142601245432102</v>
      </c>
      <c r="AI285" s="22">
        <v>32.886558528999998</v>
      </c>
      <c r="AJ285" s="22">
        <v>13.705802193233861</v>
      </c>
      <c r="AK285" s="22">
        <v>9.9981918808628159</v>
      </c>
      <c r="AL285" s="22">
        <v>13.017100080348667</v>
      </c>
      <c r="AM285" s="22">
        <v>32.980397639000003</v>
      </c>
      <c r="AN285" s="22">
        <v>13.67917934372154</v>
      </c>
      <c r="AO285" s="22">
        <v>9.978770882800335</v>
      </c>
      <c r="AP285" s="22">
        <v>12.947763896836252</v>
      </c>
      <c r="AQ285" s="22">
        <v>33.081359395999996</v>
      </c>
      <c r="AR285" s="22">
        <v>13.618828108960717</v>
      </c>
      <c r="AS285" s="22">
        <v>9.934745497282691</v>
      </c>
      <c r="AT285" s="22">
        <v>12.833823287478756</v>
      </c>
      <c r="AU285" s="22">
        <v>33.57425044</v>
      </c>
      <c r="AV285" s="22">
        <v>13.438730447674669</v>
      </c>
      <c r="AW285" s="22">
        <v>9.8033667607851314</v>
      </c>
      <c r="AX285" s="22">
        <v>12.171755022927826</v>
      </c>
      <c r="AY285" s="22">
        <v>33.968868090999997</v>
      </c>
      <c r="AZ285" s="22">
        <v>13.217199343271432</v>
      </c>
      <c r="BA285" s="22">
        <v>9.6417629043909052</v>
      </c>
      <c r="BB285" s="22">
        <v>11.22901793845633</v>
      </c>
      <c r="BC285" s="22">
        <v>34.188770093999999</v>
      </c>
      <c r="BD285" s="22">
        <v>13.377773901186426</v>
      </c>
      <c r="BE285" s="22">
        <v>9.7588998087897885</v>
      </c>
      <c r="BF285" s="22">
        <v>10.512438092639854</v>
      </c>
      <c r="BG285" s="22">
        <v>34.270485583999999</v>
      </c>
      <c r="BH285" s="22">
        <v>12.995635690672035</v>
      </c>
      <c r="BI285" s="22">
        <v>9.4801353045407364</v>
      </c>
      <c r="BJ285" s="22">
        <v>10.158164013663409</v>
      </c>
      <c r="BK285" s="25">
        <v>32.585584562000001</v>
      </c>
      <c r="BL285" s="25">
        <v>13.806429879206879</v>
      </c>
      <c r="BM285" s="25">
        <v>10.071598376790659</v>
      </c>
      <c r="BN285" s="25">
        <v>13.803078888750068</v>
      </c>
      <c r="BO285" s="25">
        <v>32.455516777</v>
      </c>
      <c r="BP285" s="25">
        <v>13.804885504411775</v>
      </c>
      <c r="BQ285" s="25">
        <v>10.070471776879197</v>
      </c>
      <c r="BR285" s="25">
        <v>14.127732295878562</v>
      </c>
      <c r="BS285" s="25">
        <v>32.480392434000002</v>
      </c>
      <c r="BT285" s="25">
        <v>13.803095086927199</v>
      </c>
      <c r="BU285" s="25">
        <v>10.069165692251294</v>
      </c>
      <c r="BV285" s="25">
        <v>14.072755961755897</v>
      </c>
      <c r="BW285" s="25">
        <v>32.489682731999999</v>
      </c>
      <c r="BX285" s="25">
        <v>13.79972720973352</v>
      </c>
      <c r="BY285" s="25">
        <v>10.066708872727794</v>
      </c>
      <c r="BZ285" s="25">
        <v>13.980789305644953</v>
      </c>
      <c r="CA285" s="25">
        <v>32.504781231999999</v>
      </c>
      <c r="CB285" s="25">
        <v>13.795888745799829</v>
      </c>
      <c r="CC285" s="25">
        <v>10.063908766729199</v>
      </c>
      <c r="CD285" s="25">
        <v>13.803636238449638</v>
      </c>
      <c r="CE285" s="25">
        <v>32.528662080000004</v>
      </c>
      <c r="CF285" s="25">
        <v>13.791625592831618</v>
      </c>
      <c r="CG285" s="25">
        <v>10.060798855992658</v>
      </c>
      <c r="CH285" s="25">
        <v>13.797657938856762</v>
      </c>
      <c r="CI285" s="25">
        <v>32.553045707999999</v>
      </c>
      <c r="CJ285" s="25">
        <v>13.786881050036014</v>
      </c>
      <c r="CK285" s="25">
        <v>10.057337778079187</v>
      </c>
      <c r="CL285" s="25">
        <v>13.723530006490874</v>
      </c>
      <c r="CM285" s="25">
        <v>32.582582408</v>
      </c>
      <c r="CN285" s="25">
        <v>13.781653139606465</v>
      </c>
      <c r="CO285" s="25">
        <v>10.053524090206441</v>
      </c>
      <c r="CP285" s="25">
        <v>13.673677584825464</v>
      </c>
      <c r="CQ285" s="25">
        <v>32.619355515000002</v>
      </c>
      <c r="CR285" s="25">
        <v>13.776084662335034</v>
      </c>
      <c r="CS285" s="25">
        <v>10.049461963564086</v>
      </c>
      <c r="CT285" s="25">
        <v>13.675291249809868</v>
      </c>
      <c r="CU285" s="25">
        <v>32.661657830000003</v>
      </c>
      <c r="CV285" s="25">
        <v>13.739823245741958</v>
      </c>
      <c r="CW285" s="25">
        <v>10.023009765009196</v>
      </c>
      <c r="CX285" s="25">
        <v>13.58827671091435</v>
      </c>
      <c r="CY285" s="25">
        <v>32.828404462999998</v>
      </c>
      <c r="CZ285" s="25">
        <v>13.709317052193636</v>
      </c>
      <c r="DA285" s="25">
        <v>10.00075592153833</v>
      </c>
      <c r="DB285" s="25">
        <v>13.148981777404703</v>
      </c>
      <c r="DC285" s="25">
        <v>32.974070267000002</v>
      </c>
      <c r="DD285" s="25">
        <v>13.389693002336388</v>
      </c>
      <c r="DE285" s="25">
        <v>9.7675946271349403</v>
      </c>
      <c r="DF285" s="25">
        <v>12.789567110154987</v>
      </c>
      <c r="DG285" s="25">
        <v>33.096676260999999</v>
      </c>
      <c r="DH285" s="25">
        <v>13.449012733556858</v>
      </c>
      <c r="DI285" s="25">
        <v>9.8108675451810097</v>
      </c>
      <c r="DJ285" s="25">
        <v>12.594550377228492</v>
      </c>
      <c r="DK285" s="25">
        <v>33.185735061999999</v>
      </c>
      <c r="DL285" s="25">
        <v>13.648945391314973</v>
      </c>
      <c r="DM285" s="25">
        <v>9.9567156354521025</v>
      </c>
      <c r="DN285" s="25">
        <v>12.600134307763099</v>
      </c>
      <c r="DO285" s="27">
        <v>32.568881697000002</v>
      </c>
      <c r="DP285" s="27">
        <v>13.805057355866179</v>
      </c>
      <c r="DQ285" s="27">
        <v>10.070597140122581</v>
      </c>
      <c r="DR285" s="27">
        <v>13.852961933410166</v>
      </c>
      <c r="DS285" s="27">
        <v>32.423746844999997</v>
      </c>
      <c r="DT285" s="27">
        <v>13.801954939474706</v>
      </c>
      <c r="DU285" s="27">
        <v>10.06833397055841</v>
      </c>
      <c r="DV285" s="27">
        <v>14.201139794465305</v>
      </c>
      <c r="DW285" s="27">
        <v>32.500193668999998</v>
      </c>
      <c r="DX285" s="27">
        <v>13.798342393871042</v>
      </c>
      <c r="DY285" s="27">
        <v>10.065698668836221</v>
      </c>
      <c r="DZ285" s="27">
        <v>13.994821685552187</v>
      </c>
      <c r="EA285" s="27">
        <v>32.561248904000003</v>
      </c>
      <c r="EB285" s="27">
        <v>13.789517756145234</v>
      </c>
      <c r="EC285" s="27">
        <v>10.059261218476308</v>
      </c>
      <c r="ED285" s="27">
        <v>13.773064587322027</v>
      </c>
      <c r="EE285" s="27">
        <v>32.625856036999998</v>
      </c>
      <c r="EF285" s="27">
        <v>13.779622522251998</v>
      </c>
      <c r="EG285" s="27">
        <v>10.052042783117637</v>
      </c>
      <c r="EH285" s="27">
        <v>13.482493704671597</v>
      </c>
      <c r="EI285" s="27">
        <v>32.695504812999999</v>
      </c>
      <c r="EJ285" s="27">
        <v>13.768839861752365</v>
      </c>
      <c r="EK285" s="27">
        <v>10.044176982404801</v>
      </c>
      <c r="EL285" s="27">
        <v>13.38504559127124</v>
      </c>
      <c r="EM285" s="27">
        <v>32.761810982</v>
      </c>
      <c r="EN285" s="27">
        <v>13.756995094652195</v>
      </c>
      <c r="EO285" s="27">
        <v>10.035536389714059</v>
      </c>
      <c r="EP285" s="27">
        <v>13.251388062405098</v>
      </c>
      <c r="EQ285" s="27">
        <v>32.832355395999997</v>
      </c>
      <c r="ER285" s="27">
        <v>13.744320112849502</v>
      </c>
      <c r="ES285" s="27">
        <v>10.026290166956493</v>
      </c>
      <c r="ET285" s="27">
        <v>13.150790036788159</v>
      </c>
      <c r="EU285" s="27">
        <v>32.909006593000001</v>
      </c>
      <c r="EV285" s="27">
        <v>13.730958909939263</v>
      </c>
      <c r="EW285" s="27">
        <v>10.016543355454889</v>
      </c>
      <c r="EX285" s="27">
        <v>13.105580741895526</v>
      </c>
      <c r="EY285" s="27">
        <v>32.990955364999998</v>
      </c>
      <c r="EZ285" s="27">
        <v>13.447457706929326</v>
      </c>
      <c r="FA285" s="27">
        <v>9.8097331749060928</v>
      </c>
      <c r="FB285" s="27">
        <v>13.016989468959615</v>
      </c>
      <c r="FC285" s="27">
        <v>33.376179864000001</v>
      </c>
      <c r="FD285" s="27">
        <v>13.365031529805764</v>
      </c>
      <c r="FE285" s="27">
        <v>9.7496044262733257</v>
      </c>
      <c r="FF285" s="27">
        <v>12.470811122305738</v>
      </c>
      <c r="FG285" s="27">
        <v>33.727843782000001</v>
      </c>
      <c r="FH285" s="27">
        <v>13.234828074606726</v>
      </c>
      <c r="FI285" s="27">
        <v>9.6546228184639009</v>
      </c>
      <c r="FJ285" s="27">
        <v>12.241339970466141</v>
      </c>
      <c r="FK285" s="27">
        <v>33.940705133000002</v>
      </c>
      <c r="FL285" s="27">
        <v>13.459067192688122</v>
      </c>
      <c r="FM285" s="27">
        <v>9.8182021331340081</v>
      </c>
      <c r="FN285" s="27">
        <v>12.115733726998656</v>
      </c>
      <c r="FO285" s="27">
        <v>34.015867849999999</v>
      </c>
      <c r="FP285" s="27">
        <v>13.406279565625747</v>
      </c>
      <c r="FQ285" s="27">
        <v>9.7796942941280136</v>
      </c>
      <c r="FR285" s="27">
        <v>12.343358941268356</v>
      </c>
      <c r="FS285" s="28">
        <v>32.570952969000004</v>
      </c>
      <c r="FT285" s="28">
        <v>13.8047273817378</v>
      </c>
      <c r="FU285" s="28">
        <v>10.070356428589996</v>
      </c>
      <c r="FV285" s="28">
        <v>13.850379032360678</v>
      </c>
      <c r="FW285" s="28">
        <v>32.420876946999996</v>
      </c>
      <c r="FX285" s="28">
        <v>13.800541187946903</v>
      </c>
      <c r="FY285" s="28">
        <v>10.067302658501841</v>
      </c>
      <c r="FZ285" s="28">
        <v>14.214930119390164</v>
      </c>
      <c r="GA285" s="28">
        <v>32.497222622000002</v>
      </c>
      <c r="GB285" s="28">
        <v>13.79497563415781</v>
      </c>
      <c r="GC285" s="28">
        <v>10.063242664499148</v>
      </c>
      <c r="GD285" s="28">
        <v>14.023417859380221</v>
      </c>
      <c r="GE285" s="28">
        <v>32.564030346999999</v>
      </c>
      <c r="GF285" s="28">
        <v>13.782622835465249</v>
      </c>
      <c r="GG285" s="28">
        <v>10.054231469834829</v>
      </c>
      <c r="GH285" s="28">
        <v>13.823165437785757</v>
      </c>
      <c r="GI285" s="28">
        <v>32.642695359999998</v>
      </c>
      <c r="GJ285" s="28">
        <v>13.767436066763356</v>
      </c>
      <c r="GK285" s="28">
        <v>10.043152933504661</v>
      </c>
      <c r="GL285" s="28">
        <v>13.552444979021976</v>
      </c>
      <c r="GM285" s="28">
        <v>32.737587267000002</v>
      </c>
      <c r="GN285" s="28">
        <v>13.749446587265117</v>
      </c>
      <c r="GO285" s="28">
        <v>10.030029858669318</v>
      </c>
      <c r="GP285" s="28">
        <v>13.471387914201257</v>
      </c>
      <c r="GQ285" s="28">
        <v>32.839002587000003</v>
      </c>
      <c r="GR285" s="28">
        <v>13.728016666863716</v>
      </c>
      <c r="GS285" s="28">
        <v>10.014397030094672</v>
      </c>
      <c r="GT285" s="28">
        <v>13.355822468734011</v>
      </c>
      <c r="GU285" s="28">
        <v>32.962270029000003</v>
      </c>
      <c r="GV285" s="28">
        <v>13.703287396199917</v>
      </c>
      <c r="GW285" s="28">
        <v>9.9963573714388279</v>
      </c>
      <c r="GX285" s="28">
        <v>13.277578884841269</v>
      </c>
      <c r="GY285" s="28">
        <v>33.104598076000002</v>
      </c>
      <c r="GZ285" s="28">
        <v>13.676132042798459</v>
      </c>
      <c r="HA285" s="28">
        <v>9.9765479192030124</v>
      </c>
      <c r="HB285" s="28">
        <v>13.262848316169839</v>
      </c>
      <c r="HC285" s="28">
        <v>33.267301566</v>
      </c>
      <c r="HD285" s="28">
        <v>13.632018695970757</v>
      </c>
      <c r="HE285" s="28">
        <v>9.9443678468604997</v>
      </c>
      <c r="HF285" s="28">
        <v>13.199578940118629</v>
      </c>
      <c r="HG285" s="28">
        <v>34.070150871000003</v>
      </c>
      <c r="HH285" s="28">
        <v>13.449465702517125</v>
      </c>
      <c r="HI285" s="28">
        <v>9.8111979797310624</v>
      </c>
      <c r="HJ285" s="28">
        <v>12.75869903010217</v>
      </c>
      <c r="HK285" s="28">
        <v>34.625672872000003</v>
      </c>
      <c r="HL285" s="28">
        <v>12.894169736440229</v>
      </c>
      <c r="HM285" s="28">
        <v>9.4061173035889016</v>
      </c>
      <c r="HN285" s="28">
        <v>10.396609464248144</v>
      </c>
      <c r="HO285" s="28">
        <v>34.668285085000001</v>
      </c>
      <c r="HP285" s="28">
        <v>13.05412383335088</v>
      </c>
      <c r="HQ285" s="28">
        <v>9.5228015903234873</v>
      </c>
      <c r="HR285" s="28">
        <v>8.2402779042989707</v>
      </c>
      <c r="HS285" s="28">
        <v>34.553978158</v>
      </c>
      <c r="HT285" s="28">
        <v>12.170734421073503</v>
      </c>
      <c r="HU285" s="28">
        <v>8.8783813130607605</v>
      </c>
      <c r="HV285" s="28">
        <v>6.3671701984966695</v>
      </c>
      <c r="HW285" s="29">
        <v>32.560694240000004</v>
      </c>
      <c r="HX285" s="29">
        <v>13.804532789534582</v>
      </c>
      <c r="HY285" s="29">
        <v>10.070214476286958</v>
      </c>
      <c r="HZ285" s="29">
        <v>13.872456893434638</v>
      </c>
      <c r="IA285" s="29">
        <v>32.400800566999997</v>
      </c>
      <c r="IB285" s="29">
        <v>13.801007445896039</v>
      </c>
      <c r="IC285" s="29">
        <v>10.067642787184255</v>
      </c>
      <c r="ID285" s="29">
        <v>14.255006062783517</v>
      </c>
      <c r="IE285" s="29">
        <v>32.467290130999999</v>
      </c>
      <c r="IF285" s="29">
        <v>13.796826177633028</v>
      </c>
      <c r="IG285" s="29">
        <v>10.064592610200119</v>
      </c>
      <c r="IH285" s="29">
        <v>14.087884537002063</v>
      </c>
      <c r="II285" s="29">
        <v>32.526752225999999</v>
      </c>
      <c r="IJ285" s="29">
        <v>13.782731832306022</v>
      </c>
      <c r="IK285" s="29">
        <v>10.054310981512662</v>
      </c>
      <c r="IL285" s="29">
        <v>13.898337840859728</v>
      </c>
      <c r="IM285" s="29">
        <v>32.600128636999997</v>
      </c>
      <c r="IN285" s="29">
        <v>13.767003789623274</v>
      </c>
      <c r="IO285" s="29">
        <v>10.042837593349352</v>
      </c>
      <c r="IP285" s="29">
        <v>13.634411644733303</v>
      </c>
      <c r="IQ285" s="29">
        <v>32.693700108999998</v>
      </c>
      <c r="IR285" s="29">
        <v>13.749628866852671</v>
      </c>
      <c r="IS285" s="29">
        <v>10.030162829090649</v>
      </c>
      <c r="IT285" s="29">
        <v>13.545888852499322</v>
      </c>
      <c r="IU285" s="29">
        <v>32.797314141000001</v>
      </c>
      <c r="IV285" s="29">
        <v>13.730573491063348</v>
      </c>
      <c r="IW285" s="29">
        <v>10.016262197750905</v>
      </c>
      <c r="IX285" s="29">
        <v>13.425529308379948</v>
      </c>
      <c r="IY285" s="29">
        <v>32.927867362999997</v>
      </c>
      <c r="IZ285" s="29">
        <v>13.71028077473561</v>
      </c>
      <c r="JA285" s="29">
        <v>10.001458943715267</v>
      </c>
      <c r="JB285" s="29">
        <v>13.322105102404985</v>
      </c>
      <c r="JC285" s="29">
        <v>33.081655603000002</v>
      </c>
      <c r="JD285" s="29">
        <v>13.688849761566479</v>
      </c>
      <c r="JE285" s="29">
        <v>9.9858253179817762</v>
      </c>
      <c r="JF285" s="29">
        <v>13.258176144433071</v>
      </c>
      <c r="JG285" s="29">
        <v>33.313472310000002</v>
      </c>
      <c r="JH285" s="29">
        <v>13.423118893592719</v>
      </c>
      <c r="JI285" s="29">
        <v>9.7919783494342916</v>
      </c>
      <c r="JJ285" s="29">
        <v>13.09819983568774</v>
      </c>
      <c r="JK285" s="29">
        <v>34.458564504999998</v>
      </c>
      <c r="JL285" s="29">
        <v>13.304465226852573</v>
      </c>
      <c r="JM285" s="29">
        <v>9.7054221515036367</v>
      </c>
      <c r="JN285" s="29">
        <v>10.277023371357679</v>
      </c>
      <c r="JO285" s="29">
        <v>34.854895194999997</v>
      </c>
      <c r="JP285" s="29">
        <v>12.898659533958581</v>
      </c>
      <c r="JQ285" s="29">
        <v>9.4093925483693095</v>
      </c>
      <c r="JR285" s="29">
        <v>7.5522199286528426</v>
      </c>
      <c r="JS285" s="29">
        <v>34.937433583000001</v>
      </c>
      <c r="JT285" s="29">
        <v>12.831918166830615</v>
      </c>
      <c r="JU285" s="29">
        <v>9.3607056502564845</v>
      </c>
      <c r="JV285" s="29">
        <v>5.6131699207285735</v>
      </c>
      <c r="JW285" s="29">
        <v>34.795321371</v>
      </c>
      <c r="JX285" s="29">
        <v>12.369078199485518</v>
      </c>
      <c r="JY285" s="29">
        <v>9.0230703379700543</v>
      </c>
      <c r="JZ285" s="29">
        <v>5.7734940730274324</v>
      </c>
    </row>
    <row r="286" spans="1:286" ht="15" thickBot="1" x14ac:dyDescent="0.35">
      <c r="A286" s="2"/>
      <c r="B286" s="74" t="s">
        <v>771</v>
      </c>
      <c r="C286" s="74" t="s">
        <v>658</v>
      </c>
      <c r="D286" s="74" t="s">
        <v>882</v>
      </c>
      <c r="E286" s="87">
        <v>393626</v>
      </c>
      <c r="F286" s="84">
        <v>390716</v>
      </c>
      <c r="G286" s="22">
        <v>22.142831340789471</v>
      </c>
      <c r="H286" s="22">
        <v>10.926215603918541</v>
      </c>
      <c r="I286" s="22">
        <v>7.8528862875883991</v>
      </c>
      <c r="J286" s="22">
        <v>7.0930311162625745</v>
      </c>
      <c r="K286" s="22">
        <v>22.136352326789471</v>
      </c>
      <c r="L286" s="22">
        <v>10.915680827053313</v>
      </c>
      <c r="M286" s="22">
        <v>7.8453147360295885</v>
      </c>
      <c r="N286" s="22">
        <v>7.1825137651669326</v>
      </c>
      <c r="O286" s="22">
        <v>22.212075415789471</v>
      </c>
      <c r="P286" s="22">
        <v>10.901778344678256</v>
      </c>
      <c r="Q286" s="22">
        <v>7.8353227482120156</v>
      </c>
      <c r="R286" s="22">
        <v>6.8403799987794844</v>
      </c>
      <c r="S286" s="22">
        <v>22.306823191789473</v>
      </c>
      <c r="T286" s="22">
        <v>10.873125790965073</v>
      </c>
      <c r="U286" s="22">
        <v>7.8147295937004078</v>
      </c>
      <c r="V286" s="22">
        <v>6.6226809052077975</v>
      </c>
      <c r="W286" s="22">
        <v>22.429306198789472</v>
      </c>
      <c r="X286" s="22">
        <v>10.837677291890939</v>
      </c>
      <c r="Y286" s="22">
        <v>7.7892520594482892</v>
      </c>
      <c r="Z286" s="22">
        <v>6.3570068279167611</v>
      </c>
      <c r="AA286" s="22">
        <v>22.588919137789471</v>
      </c>
      <c r="AB286" s="22">
        <v>10.79544928577285</v>
      </c>
      <c r="AC286" s="22">
        <v>7.7589019599977531</v>
      </c>
      <c r="AD286" s="22">
        <v>5.9318034745197004</v>
      </c>
      <c r="AE286" s="22">
        <v>22.774192390789473</v>
      </c>
      <c r="AF286" s="22">
        <v>10.744991605164179</v>
      </c>
      <c r="AG286" s="22">
        <v>7.7226370314516553</v>
      </c>
      <c r="AH286" s="22">
        <v>5.5540032777857036</v>
      </c>
      <c r="AI286" s="22">
        <v>23.011526873789471</v>
      </c>
      <c r="AJ286" s="22">
        <v>10.686558763598951</v>
      </c>
      <c r="AK286" s="22">
        <v>7.68064019769818</v>
      </c>
      <c r="AL286" s="22">
        <v>5.0791336948223691</v>
      </c>
      <c r="AM286" s="22">
        <v>23.282698169789473</v>
      </c>
      <c r="AN286" s="22">
        <v>10.622310686132492</v>
      </c>
      <c r="AO286" s="22">
        <v>7.6344638394026934</v>
      </c>
      <c r="AP286" s="22">
        <v>4.6448690498177285</v>
      </c>
      <c r="AQ286" s="22">
        <v>23.598471189789471</v>
      </c>
      <c r="AR286" s="22">
        <v>9.8466028419223175</v>
      </c>
      <c r="AS286" s="22">
        <v>7.0769473383748176</v>
      </c>
      <c r="AT286" s="22">
        <v>4.0534644405089963</v>
      </c>
      <c r="AU286" s="22">
        <v>25.278477802789475</v>
      </c>
      <c r="AV286" s="22">
        <v>9.3928554933520605</v>
      </c>
      <c r="AW286" s="22">
        <v>6.7508301848437222</v>
      </c>
      <c r="AX286" s="22">
        <v>1.5240029376185618</v>
      </c>
      <c r="AY286" s="22">
        <v>26.791691404789471</v>
      </c>
      <c r="AZ286" s="22">
        <v>8.3526343107801235</v>
      </c>
      <c r="BA286" s="22">
        <v>6.0032027393676746</v>
      </c>
      <c r="BB286" s="22">
        <v>-0.88466828854020818</v>
      </c>
      <c r="BC286" s="22">
        <v>27.257515738789472</v>
      </c>
      <c r="BD286" s="22">
        <v>8.3107252603186605</v>
      </c>
      <c r="BE286" s="22">
        <v>5.9730818796276708</v>
      </c>
      <c r="BF286" s="22">
        <v>-1.6515390734209738</v>
      </c>
      <c r="BG286" s="22">
        <v>27.43101686678947</v>
      </c>
      <c r="BH286" s="22">
        <v>8.9303861170901655</v>
      </c>
      <c r="BI286" s="22">
        <v>6.4184443382772196</v>
      </c>
      <c r="BJ286" s="22">
        <v>-1.7613763502293693</v>
      </c>
      <c r="BK286" s="25">
        <v>22.162066132789473</v>
      </c>
      <c r="BL286" s="25">
        <v>10.930409176637342</v>
      </c>
      <c r="BM286" s="25">
        <v>7.8559002908712623</v>
      </c>
      <c r="BN286" s="25">
        <v>7.0315140449311766</v>
      </c>
      <c r="BO286" s="25">
        <v>22.163054604789473</v>
      </c>
      <c r="BP286" s="25">
        <v>10.926293948323146</v>
      </c>
      <c r="BQ286" s="25">
        <v>7.8529425952545608</v>
      </c>
      <c r="BR286" s="25">
        <v>7.0974327262361445</v>
      </c>
      <c r="BS286" s="25">
        <v>22.212946475789472</v>
      </c>
      <c r="BT286" s="25">
        <v>10.921494761929202</v>
      </c>
      <c r="BU286" s="25">
        <v>7.8494933254990684</v>
      </c>
      <c r="BV286" s="25">
        <v>6.8313483461543782</v>
      </c>
      <c r="BW286" s="25">
        <v>22.267484386789473</v>
      </c>
      <c r="BX286" s="25">
        <v>10.913011281775367</v>
      </c>
      <c r="BY286" s="25">
        <v>7.8433960812759915</v>
      </c>
      <c r="BZ286" s="25">
        <v>6.6989343573222762</v>
      </c>
      <c r="CA286" s="25">
        <v>22.334179054789473</v>
      </c>
      <c r="CB286" s="25">
        <v>10.90333112884621</v>
      </c>
      <c r="CC286" s="25">
        <v>7.8364387647672569</v>
      </c>
      <c r="CD286" s="25">
        <v>6.5177950756191017</v>
      </c>
      <c r="CE286" s="25">
        <v>22.413671917789472</v>
      </c>
      <c r="CF286" s="25">
        <v>10.892545270717696</v>
      </c>
      <c r="CG286" s="25">
        <v>7.8286867561608275</v>
      </c>
      <c r="CH286" s="25">
        <v>6.1946950423310057</v>
      </c>
      <c r="CI286" s="25">
        <v>22.502079943789472</v>
      </c>
      <c r="CJ286" s="25">
        <v>10.880570951179033</v>
      </c>
      <c r="CK286" s="25">
        <v>7.820080576938568</v>
      </c>
      <c r="CL286" s="25">
        <v>5.9100977958350196</v>
      </c>
      <c r="CM286" s="25">
        <v>22.607975873789471</v>
      </c>
      <c r="CN286" s="25">
        <v>10.86736221602761</v>
      </c>
      <c r="CO286" s="25">
        <v>7.810587198910242</v>
      </c>
      <c r="CP286" s="25">
        <v>5.5363237482031753</v>
      </c>
      <c r="CQ286" s="25">
        <v>22.726402856789473</v>
      </c>
      <c r="CR286" s="25">
        <v>10.853325343183656</v>
      </c>
      <c r="CS286" s="25">
        <v>7.8004986220165762</v>
      </c>
      <c r="CT286" s="25">
        <v>5.1915515700927006</v>
      </c>
      <c r="CU286" s="25">
        <v>22.861456773789474</v>
      </c>
      <c r="CV286" s="25">
        <v>10.444211618942997</v>
      </c>
      <c r="CW286" s="25">
        <v>7.5064605331103413</v>
      </c>
      <c r="CX286" s="25">
        <v>4.6923950581864524</v>
      </c>
      <c r="CY286" s="25">
        <v>23.348715935789471</v>
      </c>
      <c r="CZ286" s="25">
        <v>10.368460569156234</v>
      </c>
      <c r="DA286" s="25">
        <v>7.4520167621190785</v>
      </c>
      <c r="DB286" s="25">
        <v>2.9507679346382538</v>
      </c>
      <c r="DC286" s="25">
        <v>23.888909627789474</v>
      </c>
      <c r="DD286" s="25">
        <v>9.6684864605104863</v>
      </c>
      <c r="DE286" s="25">
        <v>6.9489315880099616</v>
      </c>
      <c r="DF286" s="25">
        <v>0.94312821248982459</v>
      </c>
      <c r="DG286" s="25">
        <v>24.484874099789472</v>
      </c>
      <c r="DH286" s="25">
        <v>9.8433785092207984</v>
      </c>
      <c r="DI286" s="25">
        <v>7.0746299469763452</v>
      </c>
      <c r="DJ286" s="25">
        <v>-1.0190610763070538</v>
      </c>
      <c r="DK286" s="25">
        <v>24.855982252789474</v>
      </c>
      <c r="DL286" s="25">
        <v>10.217969075253395</v>
      </c>
      <c r="DM286" s="25">
        <v>7.3438555623305204</v>
      </c>
      <c r="DN286" s="25">
        <v>-1.8187739059906818</v>
      </c>
      <c r="DO286" s="27">
        <v>22.142044893789471</v>
      </c>
      <c r="DP286" s="27">
        <v>10.927026111655818</v>
      </c>
      <c r="DQ286" s="27">
        <v>7.853468815457771</v>
      </c>
      <c r="DR286" s="27">
        <v>7.0959697180774075</v>
      </c>
      <c r="DS286" s="27">
        <v>22.125518609789474</v>
      </c>
      <c r="DT286" s="27">
        <v>10.919154741228324</v>
      </c>
      <c r="DU286" s="27">
        <v>7.8478115065472247</v>
      </c>
      <c r="DV286" s="27">
        <v>7.2296777973931832</v>
      </c>
      <c r="DW286" s="27">
        <v>22.184396969789471</v>
      </c>
      <c r="DX286" s="27">
        <v>10.91004277381511</v>
      </c>
      <c r="DY286" s="27">
        <v>7.8412625561561571</v>
      </c>
      <c r="DZ286" s="27">
        <v>6.9472186975411798</v>
      </c>
      <c r="EA286" s="27">
        <v>22.260119090789473</v>
      </c>
      <c r="EB286" s="27">
        <v>10.888885535303755</v>
      </c>
      <c r="EC286" s="27">
        <v>7.8260564322600228</v>
      </c>
      <c r="ED286" s="27">
        <v>6.784966779046993</v>
      </c>
      <c r="EE286" s="27">
        <v>22.358914205789471</v>
      </c>
      <c r="EF286" s="27">
        <v>10.865129465407414</v>
      </c>
      <c r="EG286" s="27">
        <v>7.8089824770774916</v>
      </c>
      <c r="EH286" s="27">
        <v>6.5795498825384779</v>
      </c>
      <c r="EI286" s="27">
        <v>22.482801283789474</v>
      </c>
      <c r="EJ286" s="27">
        <v>10.839196518259776</v>
      </c>
      <c r="EK286" s="27">
        <v>7.7903439573525652</v>
      </c>
      <c r="EL286" s="27">
        <v>6.2395887524445879</v>
      </c>
      <c r="EM286" s="27">
        <v>22.623175374789472</v>
      </c>
      <c r="EN286" s="27">
        <v>10.810708631001209</v>
      </c>
      <c r="EO286" s="27">
        <v>7.7698691518641088</v>
      </c>
      <c r="EP286" s="27">
        <v>5.9525966804762565</v>
      </c>
      <c r="EQ286" s="27">
        <v>22.799087084789473</v>
      </c>
      <c r="ER286" s="27">
        <v>10.780177692194238</v>
      </c>
      <c r="ES286" s="27">
        <v>7.7479259650009036</v>
      </c>
      <c r="ET286" s="27">
        <v>5.5926192235002912</v>
      </c>
      <c r="EU286" s="27">
        <v>23.001923098789472</v>
      </c>
      <c r="EV286" s="27">
        <v>10.747990167070371</v>
      </c>
      <c r="EW286" s="27">
        <v>7.7247921569341864</v>
      </c>
      <c r="EX286" s="27">
        <v>5.2699452846893777</v>
      </c>
      <c r="EY286" s="27">
        <v>23.241829025789471</v>
      </c>
      <c r="EZ286" s="27">
        <v>10.315768203701897</v>
      </c>
      <c r="FA286" s="27">
        <v>7.4141457215743021</v>
      </c>
      <c r="FB286" s="27">
        <v>4.7938429643715352</v>
      </c>
      <c r="FC286" s="27">
        <v>24.490882056789474</v>
      </c>
      <c r="FD286" s="27">
        <v>10.097463416515369</v>
      </c>
      <c r="FE286" s="27">
        <v>7.257245772684664</v>
      </c>
      <c r="FF286" s="27">
        <v>2.8909174998709979</v>
      </c>
      <c r="FG286" s="27">
        <v>25.828252053789473</v>
      </c>
      <c r="FH286" s="27">
        <v>9.2642893096223062</v>
      </c>
      <c r="FI286" s="27">
        <v>6.6584271371776227</v>
      </c>
      <c r="FJ286" s="27">
        <v>1.2030686020941985</v>
      </c>
      <c r="FK286" s="27">
        <v>26.416526442789472</v>
      </c>
      <c r="FL286" s="27">
        <v>9.3770412304433162</v>
      </c>
      <c r="FM286" s="27">
        <v>6.739464162714353</v>
      </c>
      <c r="FN286" s="27">
        <v>0.78824318498272916</v>
      </c>
      <c r="FO286" s="27">
        <v>26.507054199789472</v>
      </c>
      <c r="FP286" s="27">
        <v>10.113278888464579</v>
      </c>
      <c r="FQ286" s="27">
        <v>7.2686126637752224</v>
      </c>
      <c r="FR286" s="27">
        <v>1.0049403897055385</v>
      </c>
      <c r="FS286" s="28">
        <v>22.142728108789473</v>
      </c>
      <c r="FT286" s="28">
        <v>10.926215561646234</v>
      </c>
      <c r="FU286" s="28">
        <v>7.8528862572064604</v>
      </c>
      <c r="FV286" s="28">
        <v>7.0912974889719234</v>
      </c>
      <c r="FW286" s="28">
        <v>22.139375415789473</v>
      </c>
      <c r="FX286" s="28">
        <v>10.915680648347648</v>
      </c>
      <c r="FY286" s="28">
        <v>7.8453146075903089</v>
      </c>
      <c r="FZ286" s="28">
        <v>7.2025645497122888</v>
      </c>
      <c r="GA286" s="28">
        <v>22.235717729789471</v>
      </c>
      <c r="GB286" s="28">
        <v>10.901777971640188</v>
      </c>
      <c r="GC286" s="28">
        <v>7.8353224801022119</v>
      </c>
      <c r="GD286" s="28">
        <v>6.9015437459854763</v>
      </c>
      <c r="GE286" s="28">
        <v>22.373776787789474</v>
      </c>
      <c r="GF286" s="28">
        <v>10.87230672358691</v>
      </c>
      <c r="GG286" s="28">
        <v>7.8141409138485942</v>
      </c>
      <c r="GH286" s="28">
        <v>6.7446985524438201</v>
      </c>
      <c r="GI286" s="28">
        <v>22.567085004789472</v>
      </c>
      <c r="GJ286" s="28">
        <v>10.8360099684086</v>
      </c>
      <c r="GK286" s="28">
        <v>7.788053721232564</v>
      </c>
      <c r="GL286" s="28">
        <v>6.5611482352103536</v>
      </c>
      <c r="GM286" s="28">
        <v>22.834655828789472</v>
      </c>
      <c r="GN286" s="28">
        <v>10.792926650918622</v>
      </c>
      <c r="GO286" s="28">
        <v>7.7570888926582926</v>
      </c>
      <c r="GP286" s="28">
        <v>6.2689960710851427</v>
      </c>
      <c r="GQ286" s="28">
        <v>23.163216830789473</v>
      </c>
      <c r="GR286" s="28">
        <v>10.74159322819218</v>
      </c>
      <c r="GS286" s="28">
        <v>7.720194551009123</v>
      </c>
      <c r="GT286" s="28">
        <v>6.0448522791847541</v>
      </c>
      <c r="GU286" s="28">
        <v>23.602937169789474</v>
      </c>
      <c r="GV286" s="28">
        <v>10.68228398237663</v>
      </c>
      <c r="GW286" s="28">
        <v>7.6775678282648725</v>
      </c>
      <c r="GX286" s="28">
        <v>5.7455387543797833</v>
      </c>
      <c r="GY286" s="28">
        <v>24.124620579789472</v>
      </c>
      <c r="GZ286" s="28">
        <v>10.617152793587703</v>
      </c>
      <c r="HA286" s="28">
        <v>7.6307567604738002</v>
      </c>
      <c r="HB286" s="28">
        <v>5.5292399363060909</v>
      </c>
      <c r="HC286" s="28">
        <v>24.747835222789472</v>
      </c>
      <c r="HD286" s="28">
        <v>10.157717323199376</v>
      </c>
      <c r="HE286" s="28">
        <v>7.3005514417950907</v>
      </c>
      <c r="HF286" s="28">
        <v>5.2147806455196886</v>
      </c>
      <c r="HG286" s="28">
        <v>26.244165143789473</v>
      </c>
      <c r="HH286" s="28">
        <v>9.6997518386960397</v>
      </c>
      <c r="HI286" s="28">
        <v>6.9714026309153896</v>
      </c>
      <c r="HJ286" s="28">
        <v>3.8592653959679346</v>
      </c>
      <c r="HK286" s="28">
        <v>27.510394302789472</v>
      </c>
      <c r="HL286" s="28">
        <v>7.7879330760165102</v>
      </c>
      <c r="HM286" s="28">
        <v>5.5973408431893645</v>
      </c>
      <c r="HN286" s="28">
        <v>-4.8467707088839305</v>
      </c>
      <c r="HO286" s="28">
        <v>27.938576758789473</v>
      </c>
      <c r="HP286" s="28">
        <v>7.7447204278856479</v>
      </c>
      <c r="HQ286" s="28">
        <v>5.5662830621370176</v>
      </c>
      <c r="HR286" s="28">
        <v>-12.01420746236905</v>
      </c>
      <c r="HS286" s="28">
        <v>27.980670453789472</v>
      </c>
      <c r="HT286" s="28">
        <v>6.7926997018054296</v>
      </c>
      <c r="HU286" s="28">
        <v>4.8820470213751932</v>
      </c>
      <c r="HV286" s="28">
        <v>-17.829843472898595</v>
      </c>
      <c r="HW286" s="29">
        <v>22.125196215789472</v>
      </c>
      <c r="HX286" s="29">
        <v>10.925956523573184</v>
      </c>
      <c r="HY286" s="29">
        <v>7.8527000814429977</v>
      </c>
      <c r="HZ286" s="29">
        <v>7.1567636606969511</v>
      </c>
      <c r="IA286" s="29">
        <v>22.104454688789474</v>
      </c>
      <c r="IB286" s="29">
        <v>10.917252477491182</v>
      </c>
      <c r="IC286" s="29">
        <v>7.846444312144488</v>
      </c>
      <c r="ID286" s="29">
        <v>7.3313193624285944</v>
      </c>
      <c r="IE286" s="29">
        <v>22.182966993789471</v>
      </c>
      <c r="IF286" s="29">
        <v>10.906909794193421</v>
      </c>
      <c r="IG286" s="29">
        <v>7.8390108220148651</v>
      </c>
      <c r="IH286" s="29">
        <v>7.0953853502619033</v>
      </c>
      <c r="II286" s="29">
        <v>22.306023518789473</v>
      </c>
      <c r="IJ286" s="29">
        <v>10.87391396830721</v>
      </c>
      <c r="IK286" s="29">
        <v>7.8152960722751139</v>
      </c>
      <c r="IL286" s="29">
        <v>6.9863818142892526</v>
      </c>
      <c r="IM286" s="29">
        <v>22.482736284789471</v>
      </c>
      <c r="IN286" s="29">
        <v>10.836857495666113</v>
      </c>
      <c r="IO286" s="29">
        <v>7.7886628557600295</v>
      </c>
      <c r="IP286" s="29">
        <v>6.8502080322175267</v>
      </c>
      <c r="IQ286" s="29">
        <v>22.735187263789474</v>
      </c>
      <c r="IR286" s="29">
        <v>10.795637717076177</v>
      </c>
      <c r="IS286" s="29">
        <v>7.7590373892855942</v>
      </c>
      <c r="IT286" s="29">
        <v>6.5801337657883714</v>
      </c>
      <c r="IU286" s="29">
        <v>23.047465732789473</v>
      </c>
      <c r="IV286" s="29">
        <v>10.750261812418259</v>
      </c>
      <c r="IW286" s="29">
        <v>7.7264248331735503</v>
      </c>
      <c r="IX286" s="29">
        <v>6.3845468535820746</v>
      </c>
      <c r="IY286" s="29">
        <v>23.474145464789473</v>
      </c>
      <c r="IZ286" s="29">
        <v>10.701773845316556</v>
      </c>
      <c r="JA286" s="29">
        <v>7.6915755765078258</v>
      </c>
      <c r="JB286" s="29">
        <v>6.1315330276873521</v>
      </c>
      <c r="JC286" s="29">
        <v>23.985213869789472</v>
      </c>
      <c r="JD286" s="29">
        <v>10.650439658483137</v>
      </c>
      <c r="JE286" s="29">
        <v>7.6546806856799279</v>
      </c>
      <c r="JF286" s="29">
        <v>5.95175187064536</v>
      </c>
      <c r="JG286" s="29">
        <v>24.618775245789472</v>
      </c>
      <c r="JH286" s="29">
        <v>10.209933790492638</v>
      </c>
      <c r="JI286" s="29">
        <v>7.3380804449612471</v>
      </c>
      <c r="JJ286" s="29">
        <v>5.3651744707465241</v>
      </c>
      <c r="JK286" s="29">
        <v>26.859055741789472</v>
      </c>
      <c r="JL286" s="29">
        <v>9.8837268939682144</v>
      </c>
      <c r="JM286" s="29">
        <v>7.1036291255387463</v>
      </c>
      <c r="JN286" s="29">
        <v>-2.0198895857606409</v>
      </c>
      <c r="JO286" s="29">
        <v>27.690010640789474</v>
      </c>
      <c r="JP286" s="29">
        <v>7.4431344167594</v>
      </c>
      <c r="JQ286" s="29">
        <v>5.3495272578261064</v>
      </c>
      <c r="JR286" s="29">
        <v>-10.564519066742807</v>
      </c>
      <c r="JS286" s="29">
        <v>27.764290325789474</v>
      </c>
      <c r="JT286" s="29">
        <v>8.2895312661340252</v>
      </c>
      <c r="JU286" s="29">
        <v>5.9578493387054436</v>
      </c>
      <c r="JV286" s="29">
        <v>-16.761079252556165</v>
      </c>
      <c r="JW286" s="29">
        <v>27.533969943789472</v>
      </c>
      <c r="JX286" s="29">
        <v>7.3078106523468493</v>
      </c>
      <c r="JY286" s="29">
        <v>5.2522674038690749</v>
      </c>
      <c r="JZ286" s="29">
        <v>-17.169916196460001</v>
      </c>
    </row>
    <row r="287" spans="1:286" ht="15" thickBot="1" x14ac:dyDescent="0.35">
      <c r="A287" s="2"/>
      <c r="B287" s="74" t="s">
        <v>772</v>
      </c>
      <c r="C287" s="74" t="s">
        <v>589</v>
      </c>
      <c r="D287" s="74" t="s">
        <v>875</v>
      </c>
      <c r="E287" s="87">
        <v>331916</v>
      </c>
      <c r="F287" s="84">
        <v>445505</v>
      </c>
      <c r="G287" s="22">
        <v>-4.646579551736842</v>
      </c>
      <c r="H287" s="22">
        <v>-4.646579551736842</v>
      </c>
      <c r="I287" s="22">
        <v>-4.646579551736842</v>
      </c>
      <c r="J287" s="22">
        <v>-4.646579551736842</v>
      </c>
      <c r="K287" s="22">
        <v>-4.6415535707368427</v>
      </c>
      <c r="L287" s="22">
        <v>-4.6415535707368427</v>
      </c>
      <c r="M287" s="22">
        <v>-4.6415535707368427</v>
      </c>
      <c r="N287" s="22">
        <v>-4.6415535707368427</v>
      </c>
      <c r="O287" s="22">
        <v>-4.6277023507368424</v>
      </c>
      <c r="P287" s="22">
        <v>-4.6277023507368424</v>
      </c>
      <c r="Q287" s="22">
        <v>-4.6277023507368424</v>
      </c>
      <c r="R287" s="22">
        <v>-4.6277023507368424</v>
      </c>
      <c r="S287" s="22">
        <v>-4.6119973487368426</v>
      </c>
      <c r="T287" s="22">
        <v>-4.6119973487368426</v>
      </c>
      <c r="U287" s="22">
        <v>-4.6119973487368426</v>
      </c>
      <c r="V287" s="22">
        <v>-4.6119973487368426</v>
      </c>
      <c r="W287" s="22">
        <v>-4.5931669477368429</v>
      </c>
      <c r="X287" s="22">
        <v>-4.5931669477368429</v>
      </c>
      <c r="Y287" s="22">
        <v>-4.5931669477368429</v>
      </c>
      <c r="Z287" s="22">
        <v>-4.5931669477368429</v>
      </c>
      <c r="AA287" s="22">
        <v>-4.5714491687368426</v>
      </c>
      <c r="AB287" s="22">
        <v>-4.5714491687368426</v>
      </c>
      <c r="AC287" s="22">
        <v>-4.5714491687368426</v>
      </c>
      <c r="AD287" s="22">
        <v>-4.5714491687368426</v>
      </c>
      <c r="AE287" s="22">
        <v>-4.5480476587368424</v>
      </c>
      <c r="AF287" s="22">
        <v>-4.5480476587368424</v>
      </c>
      <c r="AG287" s="22">
        <v>-4.5480476587368424</v>
      </c>
      <c r="AH287" s="22">
        <v>-4.5480476587368424</v>
      </c>
      <c r="AI287" s="22">
        <v>-4.5209799927368426</v>
      </c>
      <c r="AJ287" s="22">
        <v>-4.5209799927368426</v>
      </c>
      <c r="AK287" s="22">
        <v>-4.5209799927368426</v>
      </c>
      <c r="AL287" s="22">
        <v>-4.5209799927368426</v>
      </c>
      <c r="AM287" s="22">
        <v>-4.4920115487368424</v>
      </c>
      <c r="AN287" s="22">
        <v>-4.4920115487368424</v>
      </c>
      <c r="AO287" s="22">
        <v>-4.4920115487368424</v>
      </c>
      <c r="AP287" s="22">
        <v>-4.4920115487368424</v>
      </c>
      <c r="AQ287" s="22">
        <v>-4.4605073877368424</v>
      </c>
      <c r="AR287" s="22">
        <v>-4.4605073877368424</v>
      </c>
      <c r="AS287" s="22">
        <v>-4.4605073877368424</v>
      </c>
      <c r="AT287" s="22">
        <v>-4.4605073877368424</v>
      </c>
      <c r="AU287" s="22">
        <v>-4.3296239097368421</v>
      </c>
      <c r="AV287" s="22">
        <v>-4.3296239097368421</v>
      </c>
      <c r="AW287" s="22">
        <v>-4.3296239097368421</v>
      </c>
      <c r="AX287" s="22">
        <v>-4.3296239097368421</v>
      </c>
      <c r="AY287" s="22">
        <v>-4.1098219067368422</v>
      </c>
      <c r="AZ287" s="22">
        <v>-4.1098219067368422</v>
      </c>
      <c r="BA287" s="22">
        <v>-4.1098219067368422</v>
      </c>
      <c r="BB287" s="22">
        <v>-4.1098219067368422</v>
      </c>
      <c r="BC287" s="22">
        <v>-4.0073267097368426</v>
      </c>
      <c r="BD287" s="22">
        <v>-4.0073267097368426</v>
      </c>
      <c r="BE287" s="22">
        <v>-4.0073267097368426</v>
      </c>
      <c r="BF287" s="22">
        <v>-4.0073267097368426</v>
      </c>
      <c r="BG287" s="22">
        <v>-3.9293201807368425</v>
      </c>
      <c r="BH287" s="22">
        <v>-3.9293201807368425</v>
      </c>
      <c r="BI287" s="22">
        <v>-3.9293201807368425</v>
      </c>
      <c r="BJ287" s="22">
        <v>-3.9293201807368425</v>
      </c>
      <c r="BK287" s="25">
        <v>-4.6400302607368422</v>
      </c>
      <c r="BL287" s="25">
        <v>-4.6400302607368422</v>
      </c>
      <c r="BM287" s="25">
        <v>-4.6400302607368422</v>
      </c>
      <c r="BN287" s="25">
        <v>-4.6400302607368422</v>
      </c>
      <c r="BO287" s="25">
        <v>-4.6336173037368429</v>
      </c>
      <c r="BP287" s="25">
        <v>-4.6336173037368429</v>
      </c>
      <c r="BQ287" s="25">
        <v>-4.6336173037368429</v>
      </c>
      <c r="BR287" s="25">
        <v>-4.6336173037368429</v>
      </c>
      <c r="BS287" s="25">
        <v>-4.6203667947368423</v>
      </c>
      <c r="BT287" s="25">
        <v>-4.6203667947368423</v>
      </c>
      <c r="BU287" s="25">
        <v>-4.6203667947368423</v>
      </c>
      <c r="BV287" s="25">
        <v>-4.6203667947368423</v>
      </c>
      <c r="BW287" s="25">
        <v>-4.6055386707368422</v>
      </c>
      <c r="BX287" s="25">
        <v>-4.6055386707368422</v>
      </c>
      <c r="BY287" s="25">
        <v>-4.6055386707368422</v>
      </c>
      <c r="BZ287" s="25">
        <v>-4.6055386707368422</v>
      </c>
      <c r="CA287" s="25">
        <v>-4.5885978447368423</v>
      </c>
      <c r="CB287" s="25">
        <v>-4.5885978447368423</v>
      </c>
      <c r="CC287" s="25">
        <v>-4.5885978447368423</v>
      </c>
      <c r="CD287" s="25">
        <v>-4.5885978447368423</v>
      </c>
      <c r="CE287" s="25">
        <v>-4.5700333867368421</v>
      </c>
      <c r="CF287" s="25">
        <v>-4.5700333867368421</v>
      </c>
      <c r="CG287" s="25">
        <v>-4.5700333867368421</v>
      </c>
      <c r="CH287" s="25">
        <v>-4.5700333867368421</v>
      </c>
      <c r="CI287" s="25">
        <v>-4.5479652037368421</v>
      </c>
      <c r="CJ287" s="25">
        <v>-4.5479652037368421</v>
      </c>
      <c r="CK287" s="25">
        <v>-4.5479652037368421</v>
      </c>
      <c r="CL287" s="25">
        <v>-4.5479652037368421</v>
      </c>
      <c r="CM287" s="25">
        <v>-4.5222734507368427</v>
      </c>
      <c r="CN287" s="25">
        <v>-4.5222734507368427</v>
      </c>
      <c r="CO287" s="25">
        <v>-4.5222734507368427</v>
      </c>
      <c r="CP287" s="25">
        <v>-4.5222734507368427</v>
      </c>
      <c r="CQ287" s="25">
        <v>-4.494092936736843</v>
      </c>
      <c r="CR287" s="25">
        <v>-4.494092936736843</v>
      </c>
      <c r="CS287" s="25">
        <v>-4.494092936736843</v>
      </c>
      <c r="CT287" s="25">
        <v>-4.494092936736843</v>
      </c>
      <c r="CU287" s="25">
        <v>-4.4626440967368426</v>
      </c>
      <c r="CV287" s="25">
        <v>-4.4626440967368426</v>
      </c>
      <c r="CW287" s="25">
        <v>-4.4626440967368426</v>
      </c>
      <c r="CX287" s="25">
        <v>-4.4626440967368426</v>
      </c>
      <c r="CY287" s="25">
        <v>-4.3678158677368426</v>
      </c>
      <c r="CZ287" s="25">
        <v>-4.3678158677368426</v>
      </c>
      <c r="DA287" s="25">
        <v>-4.3678158677368426</v>
      </c>
      <c r="DB287" s="25">
        <v>-4.3678158677368426</v>
      </c>
      <c r="DC287" s="25">
        <v>-4.2908007307368425</v>
      </c>
      <c r="DD287" s="25">
        <v>-4.2908007307368425</v>
      </c>
      <c r="DE287" s="25">
        <v>-4.2908007307368425</v>
      </c>
      <c r="DF287" s="25">
        <v>-4.2908007307368425</v>
      </c>
      <c r="DG287" s="25">
        <v>-4.221510398736843</v>
      </c>
      <c r="DH287" s="25">
        <v>-4.221510398736843</v>
      </c>
      <c r="DI287" s="25">
        <v>-4.221510398736843</v>
      </c>
      <c r="DJ287" s="25">
        <v>-4.221510398736843</v>
      </c>
      <c r="DK287" s="25">
        <v>-4.1852171187368423</v>
      </c>
      <c r="DL287" s="25">
        <v>-4.1852171187368423</v>
      </c>
      <c r="DM287" s="25">
        <v>-4.1852171187368423</v>
      </c>
      <c r="DN287" s="25">
        <v>-4.1852171187368423</v>
      </c>
      <c r="DO287" s="27">
        <v>-4.6466700667368421</v>
      </c>
      <c r="DP287" s="27">
        <v>-4.6466700667368421</v>
      </c>
      <c r="DQ287" s="27">
        <v>-4.6466700667368421</v>
      </c>
      <c r="DR287" s="27">
        <v>-4.6466700667368421</v>
      </c>
      <c r="DS287" s="27">
        <v>-4.6454037287368424</v>
      </c>
      <c r="DT287" s="27">
        <v>-4.6454037287368424</v>
      </c>
      <c r="DU287" s="27">
        <v>-4.6454037287368424</v>
      </c>
      <c r="DV287" s="27">
        <v>-4.6454037287368424</v>
      </c>
      <c r="DW287" s="27">
        <v>-4.6357598857368423</v>
      </c>
      <c r="DX287" s="27">
        <v>-4.6357598857368423</v>
      </c>
      <c r="DY287" s="27">
        <v>-4.6357598857368423</v>
      </c>
      <c r="DZ287" s="27">
        <v>-4.6357598857368423</v>
      </c>
      <c r="EA287" s="27">
        <v>-4.6241915437368428</v>
      </c>
      <c r="EB287" s="27">
        <v>-4.6241915437368428</v>
      </c>
      <c r="EC287" s="27">
        <v>-4.6241915437368428</v>
      </c>
      <c r="ED287" s="27">
        <v>-4.6241915437368428</v>
      </c>
      <c r="EE287" s="27">
        <v>-4.6100290907368429</v>
      </c>
      <c r="EF287" s="27">
        <v>-4.6100290907368429</v>
      </c>
      <c r="EG287" s="27">
        <v>-4.6100290907368429</v>
      </c>
      <c r="EH287" s="27">
        <v>-4.6100290907368429</v>
      </c>
      <c r="EI287" s="27">
        <v>-4.5945104007368425</v>
      </c>
      <c r="EJ287" s="27">
        <v>-4.5945104007368425</v>
      </c>
      <c r="EK287" s="27">
        <v>-4.5945104007368425</v>
      </c>
      <c r="EL287" s="27">
        <v>-4.5945104007368425</v>
      </c>
      <c r="EM287" s="27">
        <v>-4.5767642727368427</v>
      </c>
      <c r="EN287" s="27">
        <v>-4.5767642727368427</v>
      </c>
      <c r="EO287" s="27">
        <v>-4.5767642727368427</v>
      </c>
      <c r="EP287" s="27">
        <v>-4.5767642727368427</v>
      </c>
      <c r="EQ287" s="27">
        <v>-4.5563704587368425</v>
      </c>
      <c r="ER287" s="27">
        <v>-4.5563704587368425</v>
      </c>
      <c r="ES287" s="27">
        <v>-4.5563704587368425</v>
      </c>
      <c r="ET287" s="27">
        <v>-4.5563704587368425</v>
      </c>
      <c r="EU287" s="27">
        <v>-4.5343165027368428</v>
      </c>
      <c r="EV287" s="27">
        <v>-4.5343165027368428</v>
      </c>
      <c r="EW287" s="27">
        <v>-4.5343165027368428</v>
      </c>
      <c r="EX287" s="27">
        <v>-4.5343165027368428</v>
      </c>
      <c r="EY287" s="27">
        <v>-4.5099875817368424</v>
      </c>
      <c r="EZ287" s="27">
        <v>-4.5099875817368424</v>
      </c>
      <c r="FA287" s="27">
        <v>-4.5099875817368424</v>
      </c>
      <c r="FB287" s="27">
        <v>-4.5099875817368424</v>
      </c>
      <c r="FC287" s="27">
        <v>-4.4093056097368422</v>
      </c>
      <c r="FD287" s="27">
        <v>-4.4093056097368422</v>
      </c>
      <c r="FE287" s="27">
        <v>-4.4093056097368422</v>
      </c>
      <c r="FF287" s="27">
        <v>-4.4093056097368422</v>
      </c>
      <c r="FG287" s="27">
        <v>-4.3301891807368422</v>
      </c>
      <c r="FH287" s="27">
        <v>-4.3301891807368422</v>
      </c>
      <c r="FI287" s="27">
        <v>-4.3301891807368422</v>
      </c>
      <c r="FJ287" s="27">
        <v>-4.3301891807368422</v>
      </c>
      <c r="FK287" s="27">
        <v>-4.2918160397368421</v>
      </c>
      <c r="FL287" s="27">
        <v>-4.2918160397368421</v>
      </c>
      <c r="FM287" s="27">
        <v>-4.2918160397368421</v>
      </c>
      <c r="FN287" s="27">
        <v>-4.2918160397368421</v>
      </c>
      <c r="FO287" s="27">
        <v>-4.2748717447368421</v>
      </c>
      <c r="FP287" s="27">
        <v>-4.2748717447368421</v>
      </c>
      <c r="FQ287" s="27">
        <v>-4.2748717447368421</v>
      </c>
      <c r="FR287" s="27">
        <v>-4.2748717447368421</v>
      </c>
      <c r="FS287" s="28">
        <v>-4.6463914577368426</v>
      </c>
      <c r="FT287" s="28">
        <v>-4.6463914577368426</v>
      </c>
      <c r="FU287" s="28">
        <v>-4.6463914577368426</v>
      </c>
      <c r="FV287" s="28">
        <v>-4.6463914577368426</v>
      </c>
      <c r="FW287" s="28">
        <v>-4.6415563117368421</v>
      </c>
      <c r="FX287" s="28">
        <v>-4.6415563117368421</v>
      </c>
      <c r="FY287" s="28">
        <v>-4.6415563117368421</v>
      </c>
      <c r="FZ287" s="28">
        <v>-4.6415563117368421</v>
      </c>
      <c r="GA287" s="28">
        <v>-4.6280328587368427</v>
      </c>
      <c r="GB287" s="28">
        <v>-4.6280328587368427</v>
      </c>
      <c r="GC287" s="28">
        <v>-4.6280328587368427</v>
      </c>
      <c r="GD287" s="28">
        <v>-4.6280328587368427</v>
      </c>
      <c r="GE287" s="28">
        <v>-4.6129904237368429</v>
      </c>
      <c r="GF287" s="28">
        <v>-4.6129904237368429</v>
      </c>
      <c r="GG287" s="28">
        <v>-4.6129904237368429</v>
      </c>
      <c r="GH287" s="28">
        <v>-4.6129904237368429</v>
      </c>
      <c r="GI287" s="28">
        <v>-4.5950452677368423</v>
      </c>
      <c r="GJ287" s="28">
        <v>-4.5950452677368423</v>
      </c>
      <c r="GK287" s="28">
        <v>-4.5950452677368423</v>
      </c>
      <c r="GL287" s="28">
        <v>-4.5950452677368423</v>
      </c>
      <c r="GM287" s="28">
        <v>-4.5745892137368429</v>
      </c>
      <c r="GN287" s="28">
        <v>-4.5745892137368429</v>
      </c>
      <c r="GO287" s="28">
        <v>-4.5745892137368429</v>
      </c>
      <c r="GP287" s="28">
        <v>-4.5745892137368429</v>
      </c>
      <c r="GQ287" s="28">
        <v>-4.5533000317368426</v>
      </c>
      <c r="GR287" s="28">
        <v>-4.5533000317368426</v>
      </c>
      <c r="GS287" s="28">
        <v>-4.5533000317368426</v>
      </c>
      <c r="GT287" s="28">
        <v>-4.5533000317368426</v>
      </c>
      <c r="GU287" s="28">
        <v>-4.5293750077368422</v>
      </c>
      <c r="GV287" s="28">
        <v>-4.5293750077368422</v>
      </c>
      <c r="GW287" s="28">
        <v>-4.5293750077368422</v>
      </c>
      <c r="GX287" s="28">
        <v>-4.5293750077368422</v>
      </c>
      <c r="GY287" s="28">
        <v>-4.5045614947368424</v>
      </c>
      <c r="GZ287" s="28">
        <v>-4.5045614947368424</v>
      </c>
      <c r="HA287" s="28">
        <v>-4.5045614947368424</v>
      </c>
      <c r="HB287" s="28">
        <v>-4.5045614947368424</v>
      </c>
      <c r="HC287" s="28">
        <v>-4.4787007067368423</v>
      </c>
      <c r="HD287" s="28">
        <v>-4.4787007067368423</v>
      </c>
      <c r="HE287" s="28">
        <v>-4.4787007067368423</v>
      </c>
      <c r="HF287" s="28">
        <v>-4.4787007067368423</v>
      </c>
      <c r="HG287" s="28">
        <v>-4.3747775477368425</v>
      </c>
      <c r="HH287" s="28">
        <v>-4.3747775477368425</v>
      </c>
      <c r="HI287" s="28">
        <v>-4.3747775477368425</v>
      </c>
      <c r="HJ287" s="28">
        <v>-4.3747775477368425</v>
      </c>
      <c r="HK287" s="28">
        <v>-4.1476276087368422</v>
      </c>
      <c r="HL287" s="28">
        <v>-4.1476276087368422</v>
      </c>
      <c r="HM287" s="28">
        <v>-4.1476276087368422</v>
      </c>
      <c r="HN287" s="28">
        <v>-4.1476276087368422</v>
      </c>
      <c r="HO287" s="28">
        <v>-4.0382822557368421</v>
      </c>
      <c r="HP287" s="28">
        <v>-4.0382822557368421</v>
      </c>
      <c r="HQ287" s="28">
        <v>-4.0382822557368421</v>
      </c>
      <c r="HR287" s="28">
        <v>-4.0382822557368421</v>
      </c>
      <c r="HS287" s="28">
        <v>-3.9547771357368422</v>
      </c>
      <c r="HT287" s="28">
        <v>-3.9547771357368422</v>
      </c>
      <c r="HU287" s="28">
        <v>-3.9547771357368422</v>
      </c>
      <c r="HV287" s="28">
        <v>-3.9547771357368422</v>
      </c>
      <c r="HW287" s="29">
        <v>-4.6518688947368423</v>
      </c>
      <c r="HX287" s="29">
        <v>-4.6518688947368423</v>
      </c>
      <c r="HY287" s="29">
        <v>-4.6518688947368423</v>
      </c>
      <c r="HZ287" s="29">
        <v>-4.6518688947368423</v>
      </c>
      <c r="IA287" s="29">
        <v>-4.652388109736842</v>
      </c>
      <c r="IB287" s="29">
        <v>-4.652388109736842</v>
      </c>
      <c r="IC287" s="29">
        <v>-4.652388109736842</v>
      </c>
      <c r="ID287" s="29">
        <v>-4.652388109736842</v>
      </c>
      <c r="IE287" s="29">
        <v>-4.6443100737368423</v>
      </c>
      <c r="IF287" s="29">
        <v>-4.6443100737368423</v>
      </c>
      <c r="IG287" s="29">
        <v>-4.6443100737368423</v>
      </c>
      <c r="IH287" s="29">
        <v>-4.6443100737368423</v>
      </c>
      <c r="II287" s="29">
        <v>-4.6336175947368421</v>
      </c>
      <c r="IJ287" s="29">
        <v>-4.6336175947368421</v>
      </c>
      <c r="IK287" s="29">
        <v>-4.6336175947368421</v>
      </c>
      <c r="IL287" s="29">
        <v>-4.6336175947368421</v>
      </c>
      <c r="IM287" s="29">
        <v>-4.6203346397368428</v>
      </c>
      <c r="IN287" s="29">
        <v>-4.6203346397368428</v>
      </c>
      <c r="IO287" s="29">
        <v>-4.6203346397368428</v>
      </c>
      <c r="IP287" s="29">
        <v>-4.6203346397368428</v>
      </c>
      <c r="IQ287" s="29">
        <v>-4.6036311807368424</v>
      </c>
      <c r="IR287" s="29">
        <v>-4.6036311807368424</v>
      </c>
      <c r="IS287" s="29">
        <v>-4.6036311807368424</v>
      </c>
      <c r="IT287" s="29">
        <v>-4.6036311807368424</v>
      </c>
      <c r="IU287" s="29">
        <v>-4.586564486736842</v>
      </c>
      <c r="IV287" s="29">
        <v>-4.586564486736842</v>
      </c>
      <c r="IW287" s="29">
        <v>-4.586564486736842</v>
      </c>
      <c r="IX287" s="29">
        <v>-4.586564486736842</v>
      </c>
      <c r="IY287" s="29">
        <v>-4.5666766287368423</v>
      </c>
      <c r="IZ287" s="29">
        <v>-4.5666766287368423</v>
      </c>
      <c r="JA287" s="29">
        <v>-4.5666766287368423</v>
      </c>
      <c r="JB287" s="29">
        <v>-4.5666766287368423</v>
      </c>
      <c r="JC287" s="29">
        <v>-4.5458098237368425</v>
      </c>
      <c r="JD287" s="29">
        <v>-4.5458098237368425</v>
      </c>
      <c r="JE287" s="29">
        <v>-4.5458098237368425</v>
      </c>
      <c r="JF287" s="29">
        <v>-4.5458098237368425</v>
      </c>
      <c r="JG287" s="29">
        <v>-4.5219264457368427</v>
      </c>
      <c r="JH287" s="29">
        <v>-4.5219264457368427</v>
      </c>
      <c r="JI287" s="29">
        <v>-4.5219264457368427</v>
      </c>
      <c r="JJ287" s="29">
        <v>-4.5219264457368427</v>
      </c>
      <c r="JK287" s="29">
        <v>-4.2513249257368422</v>
      </c>
      <c r="JL287" s="29">
        <v>-4.2513249257368422</v>
      </c>
      <c r="JM287" s="29">
        <v>-4.2513249257368422</v>
      </c>
      <c r="JN287" s="29">
        <v>-4.2513249257368422</v>
      </c>
      <c r="JO287" s="29">
        <v>-4.0990252977368424</v>
      </c>
      <c r="JP287" s="29">
        <v>-4.0990252977368424</v>
      </c>
      <c r="JQ287" s="29">
        <v>-4.0990252977368424</v>
      </c>
      <c r="JR287" s="29">
        <v>-4.0990252977368424</v>
      </c>
      <c r="JS287" s="29">
        <v>-3.9962430627368422</v>
      </c>
      <c r="JT287" s="29">
        <v>-3.9962430627368422</v>
      </c>
      <c r="JU287" s="29">
        <v>-3.9962430627368422</v>
      </c>
      <c r="JV287" s="29">
        <v>-3.9962430627368422</v>
      </c>
      <c r="JW287" s="29">
        <v>-4.0083930007368425</v>
      </c>
      <c r="JX287" s="29">
        <v>-4.0083930007368425</v>
      </c>
      <c r="JY287" s="29">
        <v>-4.0083930007368425</v>
      </c>
      <c r="JZ287" s="29">
        <v>-4.0083930007368425</v>
      </c>
    </row>
    <row r="288" spans="1:286" ht="15" thickBot="1" x14ac:dyDescent="0.35">
      <c r="A288" s="2"/>
      <c r="B288" s="74" t="s">
        <v>664</v>
      </c>
      <c r="C288" s="74" t="s">
        <v>664</v>
      </c>
      <c r="D288" s="74" t="s">
        <v>874</v>
      </c>
      <c r="E288" s="87">
        <v>392426</v>
      </c>
      <c r="F288" s="84">
        <v>407533</v>
      </c>
      <c r="G288" s="22">
        <v>30.051788456526314</v>
      </c>
      <c r="H288" s="22">
        <v>12.217167922232136</v>
      </c>
      <c r="I288" s="22">
        <v>8.9122539056853256</v>
      </c>
      <c r="J288" s="22">
        <v>16.374728671461128</v>
      </c>
      <c r="K288" s="22">
        <v>30.026917831526315</v>
      </c>
      <c r="L288" s="22">
        <v>12.211022071312282</v>
      </c>
      <c r="M288" s="22">
        <v>8.9077705930049333</v>
      </c>
      <c r="N288" s="22">
        <v>16.425887980338764</v>
      </c>
      <c r="O288" s="22">
        <v>30.092675276526315</v>
      </c>
      <c r="P288" s="22">
        <v>12.203072790835579</v>
      </c>
      <c r="Q288" s="22">
        <v>8.9019717035710766</v>
      </c>
      <c r="R288" s="22">
        <v>16.213285541710803</v>
      </c>
      <c r="S288" s="22">
        <v>30.169042303526314</v>
      </c>
      <c r="T288" s="22">
        <v>12.184607961912798</v>
      </c>
      <c r="U288" s="22">
        <v>8.8885018679485821</v>
      </c>
      <c r="V288" s="22">
        <v>15.985398484390682</v>
      </c>
      <c r="W288" s="22">
        <v>30.265687502526315</v>
      </c>
      <c r="X288" s="22">
        <v>12.162519498444741</v>
      </c>
      <c r="Y288" s="22">
        <v>8.8723886413753803</v>
      </c>
      <c r="Z288" s="22">
        <v>15.76729910536516</v>
      </c>
      <c r="AA288" s="22">
        <v>30.389336883526315</v>
      </c>
      <c r="AB288" s="22">
        <v>12.136809451270752</v>
      </c>
      <c r="AC288" s="22">
        <v>8.8536335199102183</v>
      </c>
      <c r="AD288" s="22">
        <v>15.452855616111036</v>
      </c>
      <c r="AE288" s="22">
        <v>30.529959236526317</v>
      </c>
      <c r="AF288" s="22">
        <v>12.106812189197067</v>
      </c>
      <c r="AG288" s="22">
        <v>8.8317509348645</v>
      </c>
      <c r="AH288" s="22">
        <v>15.139473357477685</v>
      </c>
      <c r="AI288" s="22">
        <v>30.706718071526314</v>
      </c>
      <c r="AJ288" s="22">
        <v>12.07261160536973</v>
      </c>
      <c r="AK288" s="22">
        <v>8.8068020851202622</v>
      </c>
      <c r="AL288" s="22">
        <v>14.819756350949696</v>
      </c>
      <c r="AM288" s="22">
        <v>30.907230002526315</v>
      </c>
      <c r="AN288" s="22">
        <v>12.035390530162317</v>
      </c>
      <c r="AO288" s="22">
        <v>8.7796498289670648</v>
      </c>
      <c r="AP288" s="22">
        <v>14.439680516231283</v>
      </c>
      <c r="AQ288" s="22">
        <v>31.138782871526317</v>
      </c>
      <c r="AR288" s="22">
        <v>11.620541615573771</v>
      </c>
      <c r="AS288" s="22">
        <v>8.4770233215108597</v>
      </c>
      <c r="AT288" s="22">
        <v>13.978590185766743</v>
      </c>
      <c r="AU288" s="22">
        <v>32.357159340526316</v>
      </c>
      <c r="AV288" s="22">
        <v>11.366417864894066</v>
      </c>
      <c r="AW288" s="22">
        <v>8.2916435834292361</v>
      </c>
      <c r="AX288" s="22">
        <v>11.902446652643075</v>
      </c>
      <c r="AY288" s="22">
        <v>33.433485474526314</v>
      </c>
      <c r="AZ288" s="22">
        <v>10.562495231661284</v>
      </c>
      <c r="BA288" s="22">
        <v>7.7051932151029048</v>
      </c>
      <c r="BB288" s="22">
        <v>10.055640704061389</v>
      </c>
      <c r="BC288" s="22">
        <v>34.051884460526317</v>
      </c>
      <c r="BD288" s="22">
        <v>10.351599159092228</v>
      </c>
      <c r="BE288" s="22">
        <v>7.5513474663654288</v>
      </c>
      <c r="BF288" s="22">
        <v>9.2871456349925126</v>
      </c>
      <c r="BG288" s="22">
        <v>34.417859659526314</v>
      </c>
      <c r="BH288" s="22">
        <v>9.9280717897752861</v>
      </c>
      <c r="BI288" s="22">
        <v>7.2423901470106902</v>
      </c>
      <c r="BJ288" s="22">
        <v>9.0097509293150893</v>
      </c>
      <c r="BK288" s="25">
        <v>30.068661544526314</v>
      </c>
      <c r="BL288" s="25">
        <v>12.219430665386884</v>
      </c>
      <c r="BM288" s="25">
        <v>8.9139045453136614</v>
      </c>
      <c r="BN288" s="25">
        <v>16.325240685780138</v>
      </c>
      <c r="BO288" s="25">
        <v>30.050600111526315</v>
      </c>
      <c r="BP288" s="25">
        <v>12.216715625899823</v>
      </c>
      <c r="BQ288" s="25">
        <v>8.9119239618080002</v>
      </c>
      <c r="BR288" s="25">
        <v>16.361555341093119</v>
      </c>
      <c r="BS288" s="25">
        <v>30.089425238526314</v>
      </c>
      <c r="BT288" s="25">
        <v>12.213576584162684</v>
      </c>
      <c r="BU288" s="25">
        <v>8.9096340745640834</v>
      </c>
      <c r="BV288" s="25">
        <v>16.196292094750589</v>
      </c>
      <c r="BW288" s="25">
        <v>30.129231633526317</v>
      </c>
      <c r="BX288" s="25">
        <v>12.207686839256855</v>
      </c>
      <c r="BY288" s="25">
        <v>8.9053375876552838</v>
      </c>
      <c r="BZ288" s="25">
        <v>16.021899819423211</v>
      </c>
      <c r="CA288" s="25">
        <v>30.178471498526314</v>
      </c>
      <c r="CB288" s="25">
        <v>12.201123264339769</v>
      </c>
      <c r="CC288" s="25">
        <v>8.9005495511346755</v>
      </c>
      <c r="CD288" s="25">
        <v>15.862326024930422</v>
      </c>
      <c r="CE288" s="25">
        <v>30.238244582526313</v>
      </c>
      <c r="CF288" s="25">
        <v>12.193903641905759</v>
      </c>
      <c r="CG288" s="25">
        <v>8.8952829370842963</v>
      </c>
      <c r="CH288" s="25">
        <v>15.619626750905255</v>
      </c>
      <c r="CI288" s="25">
        <v>30.303871031526313</v>
      </c>
      <c r="CJ288" s="25">
        <v>12.186079784565232</v>
      </c>
      <c r="CK288" s="25">
        <v>8.8895755420820759</v>
      </c>
      <c r="CL288" s="25">
        <v>15.371744590005772</v>
      </c>
      <c r="CM288" s="25">
        <v>30.381916468526313</v>
      </c>
      <c r="CN288" s="25">
        <v>12.177566571826688</v>
      </c>
      <c r="CO288" s="25">
        <v>8.8833652719145544</v>
      </c>
      <c r="CP288" s="25">
        <v>15.122177161361215</v>
      </c>
      <c r="CQ288" s="25">
        <v>30.469291254526315</v>
      </c>
      <c r="CR288" s="25">
        <v>12.168641410009736</v>
      </c>
      <c r="CS288" s="25">
        <v>8.8768544906296984</v>
      </c>
      <c r="CT288" s="25">
        <v>14.806906588605385</v>
      </c>
      <c r="CU288" s="25">
        <v>30.568849498526316</v>
      </c>
      <c r="CV288" s="25">
        <v>11.87137010387019</v>
      </c>
      <c r="CW288" s="25">
        <v>8.6599992115621838</v>
      </c>
      <c r="CX288" s="25">
        <v>14.406699551768515</v>
      </c>
      <c r="CY288" s="25">
        <v>30.953438683526315</v>
      </c>
      <c r="CZ288" s="25">
        <v>11.829397716913041</v>
      </c>
      <c r="DA288" s="25">
        <v>8.6293809396377164</v>
      </c>
      <c r="DB288" s="25">
        <v>12.921916197622483</v>
      </c>
      <c r="DC288" s="25">
        <v>31.369841116526317</v>
      </c>
      <c r="DD288" s="25">
        <v>11.416083031351269</v>
      </c>
      <c r="DE288" s="25">
        <v>8.3278736308962316</v>
      </c>
      <c r="DF288" s="25">
        <v>11.463338443248418</v>
      </c>
      <c r="DG288" s="25">
        <v>31.810171933526316</v>
      </c>
      <c r="DH288" s="25">
        <v>11.362396986381949</v>
      </c>
      <c r="DI288" s="25">
        <v>8.2887104085353496</v>
      </c>
      <c r="DJ288" s="25">
        <v>10.064584168923883</v>
      </c>
      <c r="DK288" s="25">
        <v>32.081161935526318</v>
      </c>
      <c r="DL288" s="25">
        <v>11.051614683946308</v>
      </c>
      <c r="DM288" s="25">
        <v>8.0619990457767479</v>
      </c>
      <c r="DN288" s="25">
        <v>9.4418961092916156</v>
      </c>
      <c r="DO288" s="27">
        <v>30.051178242526316</v>
      </c>
      <c r="DP288" s="27">
        <v>12.217611318632294</v>
      </c>
      <c r="DQ288" s="27">
        <v>8.912577357186052</v>
      </c>
      <c r="DR288" s="27">
        <v>16.377065732072008</v>
      </c>
      <c r="DS288" s="27">
        <v>30.018632406526315</v>
      </c>
      <c r="DT288" s="27">
        <v>12.212924011624269</v>
      </c>
      <c r="DU288" s="27">
        <v>8.9091580319827539</v>
      </c>
      <c r="DV288" s="27">
        <v>16.463574358406873</v>
      </c>
      <c r="DW288" s="27">
        <v>30.072135759526315</v>
      </c>
      <c r="DX288" s="27">
        <v>12.207587872935109</v>
      </c>
      <c r="DY288" s="27">
        <v>8.9052653931014305</v>
      </c>
      <c r="DZ288" s="27">
        <v>16.297911270721286</v>
      </c>
      <c r="EA288" s="27">
        <v>30.134658231526316</v>
      </c>
      <c r="EB288" s="27">
        <v>12.193189978436063</v>
      </c>
      <c r="EC288" s="27">
        <v>8.8947623295191356</v>
      </c>
      <c r="ED288" s="27">
        <v>16.114223895348619</v>
      </c>
      <c r="EE288" s="27">
        <v>30.214212991526317</v>
      </c>
      <c r="EF288" s="27">
        <v>12.177399024963654</v>
      </c>
      <c r="EG288" s="27">
        <v>8.8832430488106429</v>
      </c>
      <c r="EH288" s="27">
        <v>15.943513336595736</v>
      </c>
      <c r="EI288" s="27">
        <v>30.312188195526314</v>
      </c>
      <c r="EJ288" s="27">
        <v>12.160410178403437</v>
      </c>
      <c r="EK288" s="27">
        <v>8.8708499217722689</v>
      </c>
      <c r="EL288" s="27">
        <v>15.695209089550392</v>
      </c>
      <c r="EM288" s="27">
        <v>30.420724332526316</v>
      </c>
      <c r="EN288" s="27">
        <v>12.142109733234889</v>
      </c>
      <c r="EO288" s="27">
        <v>8.8575000018098553</v>
      </c>
      <c r="EP288" s="27">
        <v>15.452268008893922</v>
      </c>
      <c r="EQ288" s="27">
        <v>30.553739420526316</v>
      </c>
      <c r="ER288" s="27">
        <v>12.12270375755813</v>
      </c>
      <c r="ES288" s="27">
        <v>8.8433436127334542</v>
      </c>
      <c r="ET288" s="27">
        <v>15.218930827009824</v>
      </c>
      <c r="EU288" s="27">
        <v>30.705843465526314</v>
      </c>
      <c r="EV288" s="27">
        <v>12.102442532924488</v>
      </c>
      <c r="EW288" s="27">
        <v>8.8285633314502174</v>
      </c>
      <c r="EX288" s="27">
        <v>14.924736669788116</v>
      </c>
      <c r="EY288" s="27">
        <v>30.883887067526317</v>
      </c>
      <c r="EZ288" s="27">
        <v>11.789362251329422</v>
      </c>
      <c r="FA288" s="27">
        <v>8.6001756248884416</v>
      </c>
      <c r="FB288" s="27">
        <v>14.550550254081287</v>
      </c>
      <c r="FC288" s="27">
        <v>31.794897508526315</v>
      </c>
      <c r="FD288" s="27">
        <v>11.659011595247829</v>
      </c>
      <c r="FE288" s="27">
        <v>8.5050866360845969</v>
      </c>
      <c r="FF288" s="27">
        <v>13.000358818994554</v>
      </c>
      <c r="FG288" s="27">
        <v>32.749366244526314</v>
      </c>
      <c r="FH288" s="27">
        <v>11.165320132785723</v>
      </c>
      <c r="FI288" s="27">
        <v>8.1449455876404073</v>
      </c>
      <c r="FJ288" s="27">
        <v>11.728775738401794</v>
      </c>
      <c r="FK288" s="27">
        <v>33.347843930526317</v>
      </c>
      <c r="FL288" s="27">
        <v>11.037089968813421</v>
      </c>
      <c r="FM288" s="27">
        <v>8.0514034683077274</v>
      </c>
      <c r="FN288" s="27">
        <v>11.310805537722061</v>
      </c>
      <c r="FO288" s="27">
        <v>33.695274854526318</v>
      </c>
      <c r="FP288" s="27">
        <v>10.682987038556346</v>
      </c>
      <c r="FQ288" s="27">
        <v>7.7930903106850531</v>
      </c>
      <c r="FR288" s="27">
        <v>11.395872756874049</v>
      </c>
      <c r="FS288" s="28">
        <v>30.051827373526315</v>
      </c>
      <c r="FT288" s="28">
        <v>12.217167856897406</v>
      </c>
      <c r="FU288" s="28">
        <v>8.9122538580245489</v>
      </c>
      <c r="FV288" s="28">
        <v>16.372486774698466</v>
      </c>
      <c r="FW288" s="28">
        <v>30.027303977526316</v>
      </c>
      <c r="FX288" s="28">
        <v>12.21102179497205</v>
      </c>
      <c r="FY288" s="28">
        <v>8.9077703914185804</v>
      </c>
      <c r="FZ288" s="28">
        <v>16.434305782828339</v>
      </c>
      <c r="GA288" s="28">
        <v>30.106211444526316</v>
      </c>
      <c r="GB288" s="28">
        <v>12.20307221427141</v>
      </c>
      <c r="GC288" s="28">
        <v>8.9019712829755413</v>
      </c>
      <c r="GD288" s="28">
        <v>16.245315959283054</v>
      </c>
      <c r="GE288" s="28">
        <v>30.210787330526315</v>
      </c>
      <c r="GF288" s="28">
        <v>12.183831677573821</v>
      </c>
      <c r="GG288" s="28">
        <v>8.8879355793311223</v>
      </c>
      <c r="GH288" s="28">
        <v>16.055138952999666</v>
      </c>
      <c r="GI288" s="28">
        <v>30.354863776526315</v>
      </c>
      <c r="GJ288" s="28">
        <v>12.160922202717503</v>
      </c>
      <c r="GK288" s="28">
        <v>8.8712234363807188</v>
      </c>
      <c r="GL288" s="28">
        <v>15.889953255076387</v>
      </c>
      <c r="GM288" s="28">
        <v>30.551077671526315</v>
      </c>
      <c r="GN288" s="28">
        <v>12.134380334514665</v>
      </c>
      <c r="GO288" s="28">
        <v>8.8518615130560434</v>
      </c>
      <c r="GP288" s="28">
        <v>15.663544106337664</v>
      </c>
      <c r="GQ288" s="28">
        <v>30.788378648526315</v>
      </c>
      <c r="GR288" s="28">
        <v>12.10351994166834</v>
      </c>
      <c r="GS288" s="28">
        <v>8.8293492861286289</v>
      </c>
      <c r="GT288" s="28">
        <v>15.458169688444677</v>
      </c>
      <c r="GU288" s="28">
        <v>31.101217979526314</v>
      </c>
      <c r="GV288" s="28">
        <v>12.068455215070937</v>
      </c>
      <c r="GW288" s="28">
        <v>8.8037700562646588</v>
      </c>
      <c r="GX288" s="28">
        <v>15.273478079320626</v>
      </c>
      <c r="GY288" s="28">
        <v>31.469541648526317</v>
      </c>
      <c r="GZ288" s="28">
        <v>12.030359717433976</v>
      </c>
      <c r="HA288" s="28">
        <v>8.7759799211232572</v>
      </c>
      <c r="HB288" s="28">
        <v>15.062804730374216</v>
      </c>
      <c r="HC288" s="28">
        <v>31.906674941526315</v>
      </c>
      <c r="HD288" s="28">
        <v>11.700022631683698</v>
      </c>
      <c r="HE288" s="28">
        <v>8.5350036161881988</v>
      </c>
      <c r="HF288" s="28">
        <v>14.805264135264322</v>
      </c>
      <c r="HG288" s="28">
        <v>33.373796614526313</v>
      </c>
      <c r="HH288" s="28">
        <v>11.441829303978029</v>
      </c>
      <c r="HI288" s="28">
        <v>8.3466551783248395</v>
      </c>
      <c r="HJ288" s="28">
        <v>13.549759465928664</v>
      </c>
      <c r="HK288" s="28">
        <v>34.809019405526314</v>
      </c>
      <c r="HL288" s="28">
        <v>10.022486218053327</v>
      </c>
      <c r="HM288" s="28">
        <v>7.3112641579541604</v>
      </c>
      <c r="HN288" s="28">
        <v>6.5706523297233375</v>
      </c>
      <c r="HO288" s="28">
        <v>35.622697760526314</v>
      </c>
      <c r="HP288" s="28">
        <v>9.8105004852164015</v>
      </c>
      <c r="HQ288" s="28">
        <v>7.1566235172220738</v>
      </c>
      <c r="HR288" s="28">
        <v>0.70051967727501108</v>
      </c>
      <c r="HS288" s="28">
        <v>35.431301040526314</v>
      </c>
      <c r="HT288" s="28">
        <v>8.2669055473647681</v>
      </c>
      <c r="HU288" s="28">
        <v>6.0305925007677423</v>
      </c>
      <c r="HV288" s="28">
        <v>-3.8607344755258595</v>
      </c>
      <c r="HW288" s="29">
        <v>30.035819664526315</v>
      </c>
      <c r="HX288" s="29">
        <v>12.217401823913224</v>
      </c>
      <c r="HY288" s="29">
        <v>8.9124245337051828</v>
      </c>
      <c r="HZ288" s="29">
        <v>16.438765418018157</v>
      </c>
      <c r="IA288" s="29">
        <v>29.995569911526314</v>
      </c>
      <c r="IB288" s="29">
        <v>12.212592276419024</v>
      </c>
      <c r="IC288" s="29">
        <v>8.9089160357691117</v>
      </c>
      <c r="ID288" s="29">
        <v>16.564046498979323</v>
      </c>
      <c r="IE288" s="29">
        <v>30.058894683526315</v>
      </c>
      <c r="IF288" s="29">
        <v>12.206772367428703</v>
      </c>
      <c r="IG288" s="29">
        <v>8.9046704931883855</v>
      </c>
      <c r="IH288" s="29">
        <v>16.439547521412457</v>
      </c>
      <c r="II288" s="29">
        <v>30.151013479526316</v>
      </c>
      <c r="IJ288" s="29">
        <v>12.183349881526285</v>
      </c>
      <c r="IK288" s="29">
        <v>8.8875841158222517</v>
      </c>
      <c r="IL288" s="29">
        <v>16.297748711595936</v>
      </c>
      <c r="IM288" s="29">
        <v>30.280975515526315</v>
      </c>
      <c r="IN288" s="29">
        <v>12.157301268213745</v>
      </c>
      <c r="IO288" s="29">
        <v>8.8685820150727057</v>
      </c>
      <c r="IP288" s="29">
        <v>16.187059690037955</v>
      </c>
      <c r="IQ288" s="29">
        <v>30.463977530526314</v>
      </c>
      <c r="IR288" s="29">
        <v>12.128482466784911</v>
      </c>
      <c r="IS288" s="29">
        <v>8.8475591006602823</v>
      </c>
      <c r="IT288" s="29">
        <v>16.005148684744704</v>
      </c>
      <c r="IU288" s="29">
        <v>30.687087443526316</v>
      </c>
      <c r="IV288" s="29">
        <v>12.097109024402236</v>
      </c>
      <c r="IW288" s="29">
        <v>8.8246726112390341</v>
      </c>
      <c r="IX288" s="29">
        <v>15.844807730442355</v>
      </c>
      <c r="IY288" s="29">
        <v>30.990023220526314</v>
      </c>
      <c r="IZ288" s="29">
        <v>12.06376453039565</v>
      </c>
      <c r="JA288" s="29">
        <v>8.8003482671001176</v>
      </c>
      <c r="JB288" s="29">
        <v>15.700809432927421</v>
      </c>
      <c r="JC288" s="29">
        <v>31.351521932526314</v>
      </c>
      <c r="JD288" s="29">
        <v>12.028613743947338</v>
      </c>
      <c r="JE288" s="29">
        <v>8.7747062577730794</v>
      </c>
      <c r="JF288" s="29">
        <v>15.525722711336783</v>
      </c>
      <c r="JG288" s="29">
        <v>31.799998395526316</v>
      </c>
      <c r="JH288" s="29">
        <v>11.713300122644709</v>
      </c>
      <c r="JI288" s="29">
        <v>8.5446893609883201</v>
      </c>
      <c r="JJ288" s="29">
        <v>15.049503901943302</v>
      </c>
      <c r="JK288" s="29">
        <v>34.071710246526315</v>
      </c>
      <c r="JL288" s="29">
        <v>11.499748377129855</v>
      </c>
      <c r="JM288" s="29">
        <v>8.3889063358105052</v>
      </c>
      <c r="JN288" s="29">
        <v>8.8168473473880411</v>
      </c>
      <c r="JO288" s="29">
        <v>35.464628792526312</v>
      </c>
      <c r="JP288" s="29">
        <v>9.4970443718391362</v>
      </c>
      <c r="JQ288" s="29">
        <v>6.927961646607705</v>
      </c>
      <c r="JR288" s="29">
        <v>1.916148858371777</v>
      </c>
      <c r="JS288" s="29">
        <v>35.531931802526316</v>
      </c>
      <c r="JT288" s="29">
        <v>9.3630671402099601</v>
      </c>
      <c r="JU288" s="29">
        <v>6.8302271214329142</v>
      </c>
      <c r="JV288" s="29">
        <v>-3.0958395629507791</v>
      </c>
      <c r="JW288" s="29">
        <v>34.840927978526317</v>
      </c>
      <c r="JX288" s="29">
        <v>8.4517974786811561</v>
      </c>
      <c r="JY288" s="29">
        <v>6.1654685905041857</v>
      </c>
      <c r="JZ288" s="29">
        <v>-3.2347528635599474</v>
      </c>
    </row>
    <row r="289" spans="1:286" ht="15" thickBot="1" x14ac:dyDescent="0.35">
      <c r="A289" s="2"/>
      <c r="B289" s="74" t="s">
        <v>482</v>
      </c>
      <c r="C289" s="74" t="s">
        <v>482</v>
      </c>
      <c r="D289" s="74" t="s">
        <v>879</v>
      </c>
      <c r="E289" s="87">
        <v>378952</v>
      </c>
      <c r="F289" s="84">
        <v>392177</v>
      </c>
      <c r="G289" s="22">
        <v>30.891371136</v>
      </c>
      <c r="H289" s="22">
        <v>9.1447560382212014</v>
      </c>
      <c r="I289" s="22">
        <v>6.670972211969552</v>
      </c>
      <c r="J289" s="22">
        <v>16.089868808943798</v>
      </c>
      <c r="K289" s="22">
        <v>30.879043074999998</v>
      </c>
      <c r="L289" s="22">
        <v>9.1406852828015079</v>
      </c>
      <c r="M289" s="22">
        <v>6.6680026525659981</v>
      </c>
      <c r="N289" s="22">
        <v>16.286417912970716</v>
      </c>
      <c r="O289" s="22">
        <v>30.950022093000001</v>
      </c>
      <c r="P289" s="22">
        <v>9.1356342881560089</v>
      </c>
      <c r="Q289" s="22">
        <v>6.6643180222946059</v>
      </c>
      <c r="R289" s="22">
        <v>16.157362851310843</v>
      </c>
      <c r="S289" s="22">
        <v>31.026112528999999</v>
      </c>
      <c r="T289" s="22">
        <v>9.1116046278764689</v>
      </c>
      <c r="U289" s="22">
        <v>6.6467887196737498</v>
      </c>
      <c r="V289" s="22">
        <v>15.90232600329108</v>
      </c>
      <c r="W289" s="22">
        <v>31.116042759999999</v>
      </c>
      <c r="X289" s="22">
        <v>9.0856621108586015</v>
      </c>
      <c r="Y289" s="22">
        <v>6.6278640146940413</v>
      </c>
      <c r="Z289" s="22">
        <v>15.529926962833867</v>
      </c>
      <c r="AA289" s="22">
        <v>31.217445951999998</v>
      </c>
      <c r="AB289" s="22">
        <v>9.0578294019365977</v>
      </c>
      <c r="AC289" s="22">
        <v>6.6075604410364726</v>
      </c>
      <c r="AD289" s="22">
        <v>15.445971076874429</v>
      </c>
      <c r="AE289" s="22">
        <v>31.319099109</v>
      </c>
      <c r="AF289" s="22">
        <v>9.0278780624785053</v>
      </c>
      <c r="AG289" s="22">
        <v>6.5857113558994707</v>
      </c>
      <c r="AH289" s="22">
        <v>15.230083404670003</v>
      </c>
      <c r="AI289" s="22">
        <v>31.441556898000002</v>
      </c>
      <c r="AJ289" s="22">
        <v>8.9958265068108734</v>
      </c>
      <c r="AK289" s="22">
        <v>6.5623301922778827</v>
      </c>
      <c r="AL289" s="22">
        <v>14.897116993511439</v>
      </c>
      <c r="AM289" s="22">
        <v>31.576889823999998</v>
      </c>
      <c r="AN289" s="22">
        <v>8.9623170807120669</v>
      </c>
      <c r="AO289" s="22">
        <v>6.5378855324739593</v>
      </c>
      <c r="AP289" s="22">
        <v>14.565294588897268</v>
      </c>
      <c r="AQ289" s="22">
        <v>31.728421622999999</v>
      </c>
      <c r="AR289" s="22">
        <v>8.555621701360975</v>
      </c>
      <c r="AS289" s="22">
        <v>6.2412069154558418</v>
      </c>
      <c r="AT289" s="22">
        <v>14.199613754434017</v>
      </c>
      <c r="AU289" s="22">
        <v>32.473399614000002</v>
      </c>
      <c r="AV289" s="22">
        <v>8.3532144686892789</v>
      </c>
      <c r="AW289" s="22">
        <v>6.0935536572375728</v>
      </c>
      <c r="AX289" s="22">
        <v>12.854898432381512</v>
      </c>
      <c r="AY289" s="22">
        <v>33.113523631</v>
      </c>
      <c r="AZ289" s="22">
        <v>7.5945786684806462</v>
      </c>
      <c r="BA289" s="22">
        <v>5.5401394030961928</v>
      </c>
      <c r="BB289" s="22">
        <v>10.711461842454817</v>
      </c>
      <c r="BC289" s="22">
        <v>33.468161950000002</v>
      </c>
      <c r="BD289" s="22">
        <v>7.5104737545527298</v>
      </c>
      <c r="BE289" s="22">
        <v>5.4787860393368728</v>
      </c>
      <c r="BF289" s="22">
        <v>9.1379068808966579</v>
      </c>
      <c r="BG289" s="22">
        <v>33.674585923999999</v>
      </c>
      <c r="BH289" s="22">
        <v>7.2330420703917362</v>
      </c>
      <c r="BI289" s="22">
        <v>5.2764034882854727</v>
      </c>
      <c r="BJ289" s="22">
        <v>7.9896084769286873</v>
      </c>
      <c r="BK289" s="25">
        <v>30.933214538000001</v>
      </c>
      <c r="BL289" s="25">
        <v>9.1462281048425904</v>
      </c>
      <c r="BM289" s="25">
        <v>6.6720460640750003</v>
      </c>
      <c r="BN289" s="25">
        <v>16.019493099043622</v>
      </c>
      <c r="BO289" s="25">
        <v>30.961544951</v>
      </c>
      <c r="BP289" s="25">
        <v>9.1442718678188566</v>
      </c>
      <c r="BQ289" s="25">
        <v>6.6706190164019059</v>
      </c>
      <c r="BR289" s="25">
        <v>16.174238359868319</v>
      </c>
      <c r="BS289" s="25">
        <v>31.015842542000001</v>
      </c>
      <c r="BT289" s="25">
        <v>9.1420612714487959</v>
      </c>
      <c r="BU289" s="25">
        <v>6.6690064171269867</v>
      </c>
      <c r="BV289" s="25">
        <v>16.075237552653633</v>
      </c>
      <c r="BW289" s="25">
        <v>31.067456377999999</v>
      </c>
      <c r="BX289" s="25">
        <v>9.1344914161269308</v>
      </c>
      <c r="BY289" s="25">
        <v>6.6634843130610353</v>
      </c>
      <c r="BZ289" s="25">
        <v>15.847461060659018</v>
      </c>
      <c r="CA289" s="25">
        <v>31.128778683</v>
      </c>
      <c r="CB289" s="25">
        <v>9.1265304601369781</v>
      </c>
      <c r="CC289" s="25">
        <v>6.6576769065028145</v>
      </c>
      <c r="CD289" s="25">
        <v>15.500592648120097</v>
      </c>
      <c r="CE289" s="25">
        <v>31.200569606999998</v>
      </c>
      <c r="CF289" s="25">
        <v>9.1181825788023048</v>
      </c>
      <c r="CG289" s="25">
        <v>6.6515872432925924</v>
      </c>
      <c r="CH289" s="25">
        <v>15.443779608182647</v>
      </c>
      <c r="CI289" s="25">
        <v>31.278930628000001</v>
      </c>
      <c r="CJ289" s="25">
        <v>9.1095222741025594</v>
      </c>
      <c r="CK289" s="25">
        <v>6.6452696715872639</v>
      </c>
      <c r="CL289" s="25">
        <v>15.233625873238347</v>
      </c>
      <c r="CM289" s="25">
        <v>31.3696503</v>
      </c>
      <c r="CN289" s="25">
        <v>9.1004729192582641</v>
      </c>
      <c r="CO289" s="25">
        <v>6.6386682932180392</v>
      </c>
      <c r="CP289" s="25">
        <v>14.89882748731481</v>
      </c>
      <c r="CQ289" s="25">
        <v>31.470874514000002</v>
      </c>
      <c r="CR289" s="25">
        <v>9.0912167626305127</v>
      </c>
      <c r="CS289" s="25">
        <v>6.6319160558269834</v>
      </c>
      <c r="CT289" s="25">
        <v>14.548597430390078</v>
      </c>
      <c r="CU289" s="25">
        <v>31.583952838000002</v>
      </c>
      <c r="CV289" s="25">
        <v>8.7595048707223437</v>
      </c>
      <c r="CW289" s="25">
        <v>6.3899368489404891</v>
      </c>
      <c r="CX289" s="25">
        <v>14.150837422562185</v>
      </c>
      <c r="CY289" s="25">
        <v>31.881901245999998</v>
      </c>
      <c r="CZ289" s="25">
        <v>8.7314573216741298</v>
      </c>
      <c r="DA289" s="25">
        <v>6.369476552401963</v>
      </c>
      <c r="DB289" s="25">
        <v>13.071461411118028</v>
      </c>
      <c r="DC289" s="25">
        <v>32.138195822</v>
      </c>
      <c r="DD289" s="25">
        <v>8.3451042601606424</v>
      </c>
      <c r="DE289" s="25">
        <v>6.0876373730303532</v>
      </c>
      <c r="DF289" s="25">
        <v>12.009569531865621</v>
      </c>
      <c r="DG289" s="25">
        <v>32.401773255999998</v>
      </c>
      <c r="DH289" s="25">
        <v>8.3460029633260646</v>
      </c>
      <c r="DI289" s="25">
        <v>6.0882929644773283</v>
      </c>
      <c r="DJ289" s="25">
        <v>10.881480451878552</v>
      </c>
      <c r="DK289" s="25">
        <v>32.53122054</v>
      </c>
      <c r="DL289" s="25">
        <v>8.1042291860131961</v>
      </c>
      <c r="DM289" s="25">
        <v>5.9119223600242448</v>
      </c>
      <c r="DN289" s="25">
        <v>10.456476209644016</v>
      </c>
      <c r="DO289" s="27">
        <v>30.890990342999999</v>
      </c>
      <c r="DP289" s="27">
        <v>9.1450151366052328</v>
      </c>
      <c r="DQ289" s="27">
        <v>6.6711612206334037</v>
      </c>
      <c r="DR289" s="27">
        <v>16.091071953564288</v>
      </c>
      <c r="DS289" s="27">
        <v>30.873927864999999</v>
      </c>
      <c r="DT289" s="27">
        <v>9.1417997779844438</v>
      </c>
      <c r="DU289" s="27">
        <v>6.6688156612853851</v>
      </c>
      <c r="DV289" s="27">
        <v>16.317681385911584</v>
      </c>
      <c r="DW289" s="27">
        <v>30.937225194</v>
      </c>
      <c r="DX289" s="27">
        <v>9.1382601694259282</v>
      </c>
      <c r="DY289" s="27">
        <v>6.6662335661221661</v>
      </c>
      <c r="DZ289" s="27">
        <v>16.22397816035074</v>
      </c>
      <c r="EA289" s="27">
        <v>31.004900485</v>
      </c>
      <c r="EB289" s="27">
        <v>9.1165379631647934</v>
      </c>
      <c r="EC289" s="27">
        <v>6.6503875190821971</v>
      </c>
      <c r="ED289" s="27">
        <v>16.00332569201495</v>
      </c>
      <c r="EE289" s="27">
        <v>31.084557879999998</v>
      </c>
      <c r="EF289" s="27">
        <v>9.0940711332605684</v>
      </c>
      <c r="EG289" s="27">
        <v>6.6339982794616192</v>
      </c>
      <c r="EH289" s="27">
        <v>15.670165248435081</v>
      </c>
      <c r="EI289" s="27">
        <v>31.170609339999999</v>
      </c>
      <c r="EJ289" s="27">
        <v>9.0709358931667072</v>
      </c>
      <c r="EK289" s="27">
        <v>6.6171214439136463</v>
      </c>
      <c r="EL289" s="27">
        <v>15.634369819627929</v>
      </c>
      <c r="EM289" s="27">
        <v>31.253220652</v>
      </c>
      <c r="EN289" s="27">
        <v>9.0471549410756218</v>
      </c>
      <c r="EO289" s="27">
        <v>6.5997735704536273</v>
      </c>
      <c r="EP289" s="27">
        <v>15.465702511733614</v>
      </c>
      <c r="EQ289" s="27">
        <v>31.349839790000001</v>
      </c>
      <c r="ER289" s="27">
        <v>9.0227796381761785</v>
      </c>
      <c r="ES289" s="27">
        <v>6.5819921263537626</v>
      </c>
      <c r="ET289" s="27">
        <v>15.191166664167671</v>
      </c>
      <c r="EU289" s="27">
        <v>31.456788303</v>
      </c>
      <c r="EV289" s="27">
        <v>8.99798509456636</v>
      </c>
      <c r="EW289" s="27">
        <v>6.5639048519925609</v>
      </c>
      <c r="EX289" s="27">
        <v>14.917674449338353</v>
      </c>
      <c r="EY289" s="27">
        <v>31.577135440999999</v>
      </c>
      <c r="EZ289" s="27">
        <v>8.6427381612685057</v>
      </c>
      <c r="FA289" s="27">
        <v>6.3047571600790251</v>
      </c>
      <c r="FB289" s="27">
        <v>14.610833719286893</v>
      </c>
      <c r="FC289" s="27">
        <v>32.144843770000001</v>
      </c>
      <c r="FD289" s="27">
        <v>8.5022784601400758</v>
      </c>
      <c r="FE289" s="27">
        <v>6.2022937636567441</v>
      </c>
      <c r="FF289" s="27">
        <v>13.51396318377143</v>
      </c>
      <c r="FG289" s="27">
        <v>32.715330457999997</v>
      </c>
      <c r="FH289" s="27">
        <v>8.057721031615511</v>
      </c>
      <c r="FI289" s="27">
        <v>5.8779953089011512</v>
      </c>
      <c r="FJ289" s="27">
        <v>12.626066903027226</v>
      </c>
      <c r="FK289" s="27">
        <v>33.059685178000002</v>
      </c>
      <c r="FL289" s="27">
        <v>8.0179112242900761</v>
      </c>
      <c r="FM289" s="27">
        <v>5.8489546087094944</v>
      </c>
      <c r="FN289" s="27">
        <v>12.127420861905959</v>
      </c>
      <c r="FO289" s="27">
        <v>33.256464797999996</v>
      </c>
      <c r="FP289" s="27">
        <v>8.046187513569004</v>
      </c>
      <c r="FQ289" s="27">
        <v>5.8695817680616891</v>
      </c>
      <c r="FR289" s="27">
        <v>12.046682834316563</v>
      </c>
      <c r="FS289" s="28">
        <v>30.890841911999999</v>
      </c>
      <c r="FT289" s="28">
        <v>9.144756007231619</v>
      </c>
      <c r="FU289" s="28">
        <v>6.6709721893630824</v>
      </c>
      <c r="FV289" s="28">
        <v>16.089585442346745</v>
      </c>
      <c r="FW289" s="28">
        <v>30.876130369000002</v>
      </c>
      <c r="FX289" s="28">
        <v>9.1406851470000223</v>
      </c>
      <c r="FY289" s="28">
        <v>6.6680025535007061</v>
      </c>
      <c r="FZ289" s="28">
        <v>16.302239005438647</v>
      </c>
      <c r="GA289" s="28">
        <v>30.951339844</v>
      </c>
      <c r="GB289" s="28">
        <v>9.1356340060915784</v>
      </c>
      <c r="GC289" s="28">
        <v>6.664317816532531</v>
      </c>
      <c r="GD289" s="28">
        <v>16.194455927947249</v>
      </c>
      <c r="GE289" s="28">
        <v>31.040286254000002</v>
      </c>
      <c r="GF289" s="28">
        <v>9.110393457429744</v>
      </c>
      <c r="GG289" s="28">
        <v>6.6459051876953907</v>
      </c>
      <c r="GH289" s="28">
        <v>15.966923989068293</v>
      </c>
      <c r="GI289" s="28">
        <v>31.153597374</v>
      </c>
      <c r="GJ289" s="28">
        <v>9.0832215088100412</v>
      </c>
      <c r="GK289" s="28">
        <v>6.6260836294789112</v>
      </c>
      <c r="GL289" s="28">
        <v>15.628334256646861</v>
      </c>
      <c r="GM289" s="28">
        <v>31.288287225000001</v>
      </c>
      <c r="GN289" s="28">
        <v>9.0541549442763767</v>
      </c>
      <c r="GO289" s="28">
        <v>6.6048799753309968</v>
      </c>
      <c r="GP289" s="28">
        <v>15.588611941506832</v>
      </c>
      <c r="GQ289" s="28">
        <v>31.440339998999999</v>
      </c>
      <c r="GR289" s="28">
        <v>9.0229569327437371</v>
      </c>
      <c r="GS289" s="28">
        <v>6.5821214602724121</v>
      </c>
      <c r="GT289" s="28">
        <v>15.422483952669435</v>
      </c>
      <c r="GU289" s="28">
        <v>31.636110607999999</v>
      </c>
      <c r="GV289" s="28">
        <v>8.9896582936493861</v>
      </c>
      <c r="GW289" s="28">
        <v>6.557830566653557</v>
      </c>
      <c r="GX289" s="28">
        <v>15.138989450987529</v>
      </c>
      <c r="GY289" s="28">
        <v>31.863335153000001</v>
      </c>
      <c r="GZ289" s="28">
        <v>8.9548975760541794</v>
      </c>
      <c r="HA289" s="28">
        <v>6.5324731071241224</v>
      </c>
      <c r="HB289" s="28">
        <v>14.869422759217555</v>
      </c>
      <c r="HC289" s="28">
        <v>32.127894505</v>
      </c>
      <c r="HD289" s="28">
        <v>8.5980182918698045</v>
      </c>
      <c r="HE289" s="28">
        <v>6.2721346379652836</v>
      </c>
      <c r="HF289" s="28">
        <v>14.58973494273892</v>
      </c>
      <c r="HG289" s="28">
        <v>33.364784809</v>
      </c>
      <c r="HH289" s="28">
        <v>8.3894784767548085</v>
      </c>
      <c r="HI289" s="28">
        <v>6.1200077462355393</v>
      </c>
      <c r="HJ289" s="28">
        <v>13.582235307328965</v>
      </c>
      <c r="HK289" s="28">
        <v>34.497741462999997</v>
      </c>
      <c r="HL289" s="28">
        <v>7.2545729946249216</v>
      </c>
      <c r="HM289" s="28">
        <v>5.2921099977491783</v>
      </c>
      <c r="HN289" s="28">
        <v>8.9849220493624387</v>
      </c>
      <c r="HO289" s="28">
        <v>34.943169281999999</v>
      </c>
      <c r="HP289" s="28">
        <v>7.1683282365932453</v>
      </c>
      <c r="HQ289" s="28">
        <v>5.2291956475081562</v>
      </c>
      <c r="HR289" s="28">
        <v>4.6322072963580538</v>
      </c>
      <c r="HS289" s="28">
        <v>34.897695941000002</v>
      </c>
      <c r="HT289" s="28">
        <v>6.0352184403879114</v>
      </c>
      <c r="HU289" s="28">
        <v>4.4026078269033109</v>
      </c>
      <c r="HV289" s="28">
        <v>1.2877636548657492</v>
      </c>
      <c r="HW289" s="29">
        <v>30.866300472999999</v>
      </c>
      <c r="HX289" s="29">
        <v>9.1453327624700584</v>
      </c>
      <c r="HY289" s="29">
        <v>6.6713929242796466</v>
      </c>
      <c r="HZ289" s="29">
        <v>16.144366452355044</v>
      </c>
      <c r="IA289" s="29">
        <v>30.826414116999999</v>
      </c>
      <c r="IB289" s="29">
        <v>9.1424246418871533</v>
      </c>
      <c r="IC289" s="29">
        <v>6.6692714908027408</v>
      </c>
      <c r="ID289" s="29">
        <v>16.4098190300714</v>
      </c>
      <c r="IE289" s="29">
        <v>30.875297832000001</v>
      </c>
      <c r="IF289" s="29">
        <v>9.1384336599727227</v>
      </c>
      <c r="IG289" s="29">
        <v>6.6663601250606304</v>
      </c>
      <c r="IH289" s="29">
        <v>16.355691015107979</v>
      </c>
      <c r="II289" s="29">
        <v>30.939319841</v>
      </c>
      <c r="IJ289" s="29">
        <v>9.0979592327173044</v>
      </c>
      <c r="IK289" s="29">
        <v>6.6368345938832238</v>
      </c>
      <c r="IL289" s="29">
        <v>16.173977420047386</v>
      </c>
      <c r="IM289" s="29">
        <v>31.025972498999998</v>
      </c>
      <c r="IN289" s="29">
        <v>9.0544093778397929</v>
      </c>
      <c r="IO289" s="29">
        <v>6.6050655810731564</v>
      </c>
      <c r="IP289" s="29">
        <v>15.881877399372497</v>
      </c>
      <c r="IQ289" s="29">
        <v>31.144748787000001</v>
      </c>
      <c r="IR289" s="29">
        <v>9.0072362492384048</v>
      </c>
      <c r="IS289" s="29">
        <v>6.5706534405265691</v>
      </c>
      <c r="IT289" s="29">
        <v>15.862838464596591</v>
      </c>
      <c r="IU289" s="29">
        <v>31.285955122000001</v>
      </c>
      <c r="IV289" s="29">
        <v>8.9573854058338043</v>
      </c>
      <c r="IW289" s="29">
        <v>6.5342879443115347</v>
      </c>
      <c r="IX289" s="29">
        <v>15.725585402713072</v>
      </c>
      <c r="IY289" s="29">
        <v>31.473393367</v>
      </c>
      <c r="IZ289" s="29">
        <v>8.9052029965406785</v>
      </c>
      <c r="JA289" s="29">
        <v>6.496221603242061</v>
      </c>
      <c r="JB289" s="29">
        <v>15.483000386181534</v>
      </c>
      <c r="JC289" s="29">
        <v>31.694476751</v>
      </c>
      <c r="JD289" s="29">
        <v>8.8508770987226981</v>
      </c>
      <c r="JE289" s="29">
        <v>6.4565916171364348</v>
      </c>
      <c r="JF289" s="29">
        <v>15.249924377363946</v>
      </c>
      <c r="JG289" s="29">
        <v>31.964902041999999</v>
      </c>
      <c r="JH289" s="29">
        <v>8.4798353628164129</v>
      </c>
      <c r="JI289" s="29">
        <v>6.1859218366232698</v>
      </c>
      <c r="JJ289" s="29">
        <v>14.838169585128655</v>
      </c>
      <c r="JK289" s="29">
        <v>33.468240121999997</v>
      </c>
      <c r="JL289" s="29">
        <v>8.1794303080966166</v>
      </c>
      <c r="JM289" s="29">
        <v>5.9667805315960925</v>
      </c>
      <c r="JN289" s="29">
        <v>9.7370720791289003</v>
      </c>
      <c r="JO289" s="29">
        <v>34.551245090999998</v>
      </c>
      <c r="JP289" s="29">
        <v>6.5202080939856115</v>
      </c>
      <c r="JQ289" s="29">
        <v>4.7564010269318953</v>
      </c>
      <c r="JR289" s="29">
        <v>5.3286418040046755</v>
      </c>
      <c r="JS289" s="29">
        <v>34.622928465999998</v>
      </c>
      <c r="JT289" s="29">
        <v>6.5294829531134413</v>
      </c>
      <c r="JU289" s="29">
        <v>4.7631669075363732</v>
      </c>
      <c r="JV289" s="29">
        <v>1.3536795702086337</v>
      </c>
      <c r="JW289" s="29">
        <v>34.532013939000002</v>
      </c>
      <c r="JX289" s="29">
        <v>5.9828744136578305</v>
      </c>
      <c r="JY289" s="29">
        <v>4.3644235881636977</v>
      </c>
      <c r="JZ289" s="29">
        <v>1.5195920852113431</v>
      </c>
    </row>
    <row r="290" spans="1:286" ht="15" thickBot="1" x14ac:dyDescent="0.35">
      <c r="A290" s="2"/>
      <c r="B290" s="74" t="s">
        <v>773</v>
      </c>
      <c r="C290" s="74" t="s">
        <v>482</v>
      </c>
      <c r="D290" s="74" t="s">
        <v>879</v>
      </c>
      <c r="E290" s="87">
        <v>379671</v>
      </c>
      <c r="F290" s="84">
        <v>391133</v>
      </c>
      <c r="G290" s="22">
        <v>11.786360545000001</v>
      </c>
      <c r="H290" s="22">
        <v>11.786360545000001</v>
      </c>
      <c r="I290" s="22">
        <v>11.786360545000001</v>
      </c>
      <c r="J290" s="22">
        <v>2.1076134235300028</v>
      </c>
      <c r="K290" s="22">
        <v>11.787738793999999</v>
      </c>
      <c r="L290" s="22">
        <v>11.787738793999999</v>
      </c>
      <c r="M290" s="22">
        <v>11.787738793999999</v>
      </c>
      <c r="N290" s="22">
        <v>2.1851145498664728</v>
      </c>
      <c r="O290" s="22">
        <v>11.835302198000001</v>
      </c>
      <c r="P290" s="22">
        <v>11.835302198000001</v>
      </c>
      <c r="Q290" s="22">
        <v>11.835302198000001</v>
      </c>
      <c r="R290" s="22">
        <v>1.9643808708100536</v>
      </c>
      <c r="S290" s="22">
        <v>11.895188823</v>
      </c>
      <c r="T290" s="22">
        <v>11.895188823</v>
      </c>
      <c r="U290" s="22">
        <v>11.895188823</v>
      </c>
      <c r="V290" s="22">
        <v>1.7723266436631455</v>
      </c>
      <c r="W290" s="22">
        <v>11.971991096</v>
      </c>
      <c r="X290" s="22">
        <v>11.971991096</v>
      </c>
      <c r="Y290" s="22">
        <v>11.971991096</v>
      </c>
      <c r="Z290" s="22">
        <v>1.641478764232037</v>
      </c>
      <c r="AA290" s="22">
        <v>12.071408986</v>
      </c>
      <c r="AB290" s="22">
        <v>12.071408986</v>
      </c>
      <c r="AC290" s="22">
        <v>12.071408986</v>
      </c>
      <c r="AD290" s="22">
        <v>1.2658907919129661</v>
      </c>
      <c r="AE290" s="22">
        <v>12.185003443999999</v>
      </c>
      <c r="AF290" s="22">
        <v>12.185003443999999</v>
      </c>
      <c r="AG290" s="22">
        <v>12.185003443999999</v>
      </c>
      <c r="AH290" s="22">
        <v>1.1564717621722131</v>
      </c>
      <c r="AI290" s="22">
        <v>12.329390195</v>
      </c>
      <c r="AJ290" s="22">
        <v>12.329390195</v>
      </c>
      <c r="AK290" s="22">
        <v>12.329390195</v>
      </c>
      <c r="AL290" s="22">
        <v>0.86505648967566628</v>
      </c>
      <c r="AM290" s="22">
        <v>12.493177685999999</v>
      </c>
      <c r="AN290" s="22">
        <v>12.493177685999999</v>
      </c>
      <c r="AO290" s="22">
        <v>12.493177685999999</v>
      </c>
      <c r="AP290" s="22">
        <v>0.66831457437227471</v>
      </c>
      <c r="AQ290" s="22">
        <v>12.681813825999999</v>
      </c>
      <c r="AR290" s="22">
        <v>12.681813825999999</v>
      </c>
      <c r="AS290" s="22">
        <v>12.681813825999999</v>
      </c>
      <c r="AT290" s="22">
        <v>0.324560823209044</v>
      </c>
      <c r="AU290" s="22">
        <v>13.68119171</v>
      </c>
      <c r="AV290" s="22">
        <v>13.68119171</v>
      </c>
      <c r="AW290" s="22">
        <v>13.68119171</v>
      </c>
      <c r="AX290" s="22">
        <v>-1.2812301122119045</v>
      </c>
      <c r="AY290" s="22">
        <v>14.516094192000001</v>
      </c>
      <c r="AZ290" s="22">
        <v>14.516094192000001</v>
      </c>
      <c r="BA290" s="22">
        <v>14.516094192000001</v>
      </c>
      <c r="BB290" s="22">
        <v>-2.4386261546182126</v>
      </c>
      <c r="BC290" s="22">
        <v>14.713610298999999</v>
      </c>
      <c r="BD290" s="22">
        <v>14.713610298999999</v>
      </c>
      <c r="BE290" s="22">
        <v>14.713610298999999</v>
      </c>
      <c r="BF290" s="22">
        <v>-2.8324454838796491</v>
      </c>
      <c r="BG290" s="22">
        <v>14.798241297000001</v>
      </c>
      <c r="BH290" s="22">
        <v>14.798241297000001</v>
      </c>
      <c r="BI290" s="22">
        <v>14.798241297000001</v>
      </c>
      <c r="BJ290" s="22">
        <v>-2.7949211514039867</v>
      </c>
      <c r="BK290" s="25">
        <v>11.79751708</v>
      </c>
      <c r="BL290" s="25">
        <v>11.79751708</v>
      </c>
      <c r="BM290" s="25">
        <v>11.79751708</v>
      </c>
      <c r="BN290" s="25">
        <v>2.0765809117388256</v>
      </c>
      <c r="BO290" s="25">
        <v>11.802438107</v>
      </c>
      <c r="BP290" s="25">
        <v>11.802438107</v>
      </c>
      <c r="BQ290" s="25">
        <v>11.802438107</v>
      </c>
      <c r="BR290" s="25">
        <v>2.1763208465535051</v>
      </c>
      <c r="BS290" s="25">
        <v>11.834726086</v>
      </c>
      <c r="BT290" s="25">
        <v>11.834726086</v>
      </c>
      <c r="BU290" s="25">
        <v>11.834726086</v>
      </c>
      <c r="BV290" s="25">
        <v>2.020860672171561</v>
      </c>
      <c r="BW290" s="25">
        <v>11.870783325</v>
      </c>
      <c r="BX290" s="25">
        <v>11.870783325</v>
      </c>
      <c r="BY290" s="25">
        <v>11.870783325</v>
      </c>
      <c r="BZ290" s="25">
        <v>1.8674923276591517</v>
      </c>
      <c r="CA290" s="25">
        <v>11.914502003999999</v>
      </c>
      <c r="CB290" s="25">
        <v>11.914502003999999</v>
      </c>
      <c r="CC290" s="25">
        <v>11.914502003999999</v>
      </c>
      <c r="CD290" s="25">
        <v>1.7909084148398211</v>
      </c>
      <c r="CE290" s="25">
        <v>11.966383990000001</v>
      </c>
      <c r="CF290" s="25">
        <v>11.966383990000001</v>
      </c>
      <c r="CG290" s="25">
        <v>11.966383990000001</v>
      </c>
      <c r="CH290" s="25">
        <v>1.4494343531451932</v>
      </c>
      <c r="CI290" s="25">
        <v>12.022944358</v>
      </c>
      <c r="CJ290" s="25">
        <v>12.022944358</v>
      </c>
      <c r="CK290" s="25">
        <v>12.022944358</v>
      </c>
      <c r="CL290" s="25">
        <v>1.410809817199171</v>
      </c>
      <c r="CM290" s="25">
        <v>12.090414504</v>
      </c>
      <c r="CN290" s="25">
        <v>12.090414504</v>
      </c>
      <c r="CO290" s="25">
        <v>12.090414504</v>
      </c>
      <c r="CP290" s="25">
        <v>1.1771187259497768</v>
      </c>
      <c r="CQ290" s="25">
        <v>12.165516513</v>
      </c>
      <c r="CR290" s="25">
        <v>12.165516513</v>
      </c>
      <c r="CS290" s="25">
        <v>12.165516513</v>
      </c>
      <c r="CT290" s="25">
        <v>1.0305617458775842</v>
      </c>
      <c r="CU290" s="25">
        <v>12.250229613</v>
      </c>
      <c r="CV290" s="25">
        <v>12.250229613</v>
      </c>
      <c r="CW290" s="25">
        <v>12.250229613</v>
      </c>
      <c r="CX290" s="25">
        <v>0.73833062444644249</v>
      </c>
      <c r="CY290" s="25">
        <v>12.566566120000001</v>
      </c>
      <c r="CZ290" s="25">
        <v>12.566566120000001</v>
      </c>
      <c r="DA290" s="25">
        <v>12.566566120000001</v>
      </c>
      <c r="DB290" s="25">
        <v>-0.40584456583966677</v>
      </c>
      <c r="DC290" s="25">
        <v>12.884550977</v>
      </c>
      <c r="DD290" s="25">
        <v>12.884550977</v>
      </c>
      <c r="DE290" s="25">
        <v>12.884550977</v>
      </c>
      <c r="DF290" s="25">
        <v>-1.5761734383102386</v>
      </c>
      <c r="DG290" s="25">
        <v>13.22910755</v>
      </c>
      <c r="DH290" s="25">
        <v>13.22910755</v>
      </c>
      <c r="DI290" s="25">
        <v>13.22910755</v>
      </c>
      <c r="DJ290" s="25">
        <v>-2.6685051194264204</v>
      </c>
      <c r="DK290" s="25">
        <v>13.447661613000001</v>
      </c>
      <c r="DL290" s="25">
        <v>13.447661613000001</v>
      </c>
      <c r="DM290" s="25">
        <v>13.447661613000001</v>
      </c>
      <c r="DN290" s="25">
        <v>-3.1478206673184044</v>
      </c>
      <c r="DO290" s="27">
        <v>11.785814116000001</v>
      </c>
      <c r="DP290" s="27">
        <v>11.785814116000001</v>
      </c>
      <c r="DQ290" s="27">
        <v>11.785814116000001</v>
      </c>
      <c r="DR290" s="27">
        <v>2.1093059000012309</v>
      </c>
      <c r="DS290" s="27">
        <v>11.780397642000001</v>
      </c>
      <c r="DT290" s="27">
        <v>11.780397642000001</v>
      </c>
      <c r="DU290" s="27">
        <v>11.780397642000001</v>
      </c>
      <c r="DV290" s="27">
        <v>2.2071027458605981</v>
      </c>
      <c r="DW290" s="27">
        <v>11.816934609</v>
      </c>
      <c r="DX290" s="27">
        <v>11.816934609</v>
      </c>
      <c r="DY290" s="27">
        <v>11.816934609</v>
      </c>
      <c r="DZ290" s="27">
        <v>2.0146339026955475</v>
      </c>
      <c r="EA290" s="27">
        <v>11.864740008</v>
      </c>
      <c r="EB290" s="27">
        <v>11.864740008</v>
      </c>
      <c r="EC290" s="27">
        <v>11.864740008</v>
      </c>
      <c r="ED290" s="27">
        <v>1.8498564863579894</v>
      </c>
      <c r="EE290" s="27">
        <v>11.926792445</v>
      </c>
      <c r="EF290" s="27">
        <v>11.926792445</v>
      </c>
      <c r="EG290" s="27">
        <v>11.926792445</v>
      </c>
      <c r="EH290" s="27">
        <v>1.7608453937697419</v>
      </c>
      <c r="EI290" s="27">
        <v>12.004167016</v>
      </c>
      <c r="EJ290" s="27">
        <v>12.004167016</v>
      </c>
      <c r="EK290" s="27">
        <v>12.004167016</v>
      </c>
      <c r="EL290" s="27">
        <v>1.4167031617117694</v>
      </c>
      <c r="EM290" s="27">
        <v>12.090417503999999</v>
      </c>
      <c r="EN290" s="27">
        <v>12.090417503999999</v>
      </c>
      <c r="EO290" s="27">
        <v>12.090417503999999</v>
      </c>
      <c r="EP290" s="27">
        <v>1.3728788659600113</v>
      </c>
      <c r="EQ290" s="27">
        <v>12.197698322000001</v>
      </c>
      <c r="ER290" s="27">
        <v>12.197698322000001</v>
      </c>
      <c r="ES290" s="27">
        <v>12.197698322000001</v>
      </c>
      <c r="ET290" s="27">
        <v>1.1462132734058876</v>
      </c>
      <c r="EU290" s="27">
        <v>12.320720897999999</v>
      </c>
      <c r="EV290" s="27">
        <v>12.320720897999999</v>
      </c>
      <c r="EW290" s="27">
        <v>12.320720897999999</v>
      </c>
      <c r="EX290" s="27">
        <v>1.009799398798414</v>
      </c>
      <c r="EY290" s="27">
        <v>12.46456759</v>
      </c>
      <c r="EZ290" s="27">
        <v>12.46456759</v>
      </c>
      <c r="FA290" s="27">
        <v>12.46456759</v>
      </c>
      <c r="FB290" s="27">
        <v>0.73030521180127295</v>
      </c>
      <c r="FC290" s="27">
        <v>13.212091419</v>
      </c>
      <c r="FD290" s="27">
        <v>13.212091419</v>
      </c>
      <c r="FE290" s="27">
        <v>13.212091419</v>
      </c>
      <c r="FF290" s="27">
        <v>-0.43307916065731433</v>
      </c>
      <c r="FG290" s="27">
        <v>13.995111281</v>
      </c>
      <c r="FH290" s="27">
        <v>13.995111281</v>
      </c>
      <c r="FI290" s="27">
        <v>13.995111281</v>
      </c>
      <c r="FJ290" s="27">
        <v>-1.3968727226448472</v>
      </c>
      <c r="FK290" s="27">
        <v>14.317434243000001</v>
      </c>
      <c r="FL290" s="27">
        <v>14.317434243000001</v>
      </c>
      <c r="FM290" s="27">
        <v>14.317434243000001</v>
      </c>
      <c r="FN290" s="27">
        <v>-1.722985808690197</v>
      </c>
      <c r="FO290" s="27">
        <v>14.390784327999999</v>
      </c>
      <c r="FP290" s="27">
        <v>14.390784327999999</v>
      </c>
      <c r="FQ290" s="27">
        <v>14.390784327999999</v>
      </c>
      <c r="FR290" s="27">
        <v>-1.6093258445141423</v>
      </c>
      <c r="FS290" s="28">
        <v>11.786258407</v>
      </c>
      <c r="FT290" s="28">
        <v>11.786258407</v>
      </c>
      <c r="FU290" s="28">
        <v>11.786258407</v>
      </c>
      <c r="FV290" s="28">
        <v>2.105525681684127</v>
      </c>
      <c r="FW290" s="28">
        <v>11.789453877</v>
      </c>
      <c r="FX290" s="28">
        <v>11.789453877</v>
      </c>
      <c r="FY290" s="28">
        <v>11.789453877</v>
      </c>
      <c r="FZ290" s="28">
        <v>2.1908051149556051</v>
      </c>
      <c r="GA290" s="28">
        <v>11.848343002</v>
      </c>
      <c r="GB290" s="28">
        <v>11.848343002</v>
      </c>
      <c r="GC290" s="28">
        <v>11.848343002</v>
      </c>
      <c r="GD290" s="28">
        <v>1.9881971406309251</v>
      </c>
      <c r="GE290" s="28">
        <v>11.931965106</v>
      </c>
      <c r="GF290" s="28">
        <v>11.931965106</v>
      </c>
      <c r="GG290" s="28">
        <v>11.931965106</v>
      </c>
      <c r="GH290" s="28">
        <v>1.825042305804061</v>
      </c>
      <c r="GI290" s="28">
        <v>12.04754086</v>
      </c>
      <c r="GJ290" s="28">
        <v>12.04754086</v>
      </c>
      <c r="GK290" s="28">
        <v>12.04754086</v>
      </c>
      <c r="GL290" s="28">
        <v>1.7407204077875846</v>
      </c>
      <c r="GM290" s="28">
        <v>12.205949349000001</v>
      </c>
      <c r="GN290" s="28">
        <v>12.205949349000001</v>
      </c>
      <c r="GO290" s="28">
        <v>12.205949349000001</v>
      </c>
      <c r="GP290" s="28">
        <v>1.4284727323091815</v>
      </c>
      <c r="GQ290" s="28">
        <v>12.397711298000001</v>
      </c>
      <c r="GR290" s="28">
        <v>12.397711298000001</v>
      </c>
      <c r="GS290" s="28">
        <v>12.397711298000001</v>
      </c>
      <c r="GT290" s="28">
        <v>1.4166736412410437</v>
      </c>
      <c r="GU290" s="28">
        <v>12.651990072</v>
      </c>
      <c r="GV290" s="28">
        <v>12.651990072</v>
      </c>
      <c r="GW290" s="28">
        <v>12.651990072</v>
      </c>
      <c r="GX290" s="28">
        <v>1.2407857306116554</v>
      </c>
      <c r="GY290" s="28">
        <v>12.952091352</v>
      </c>
      <c r="GZ290" s="28">
        <v>12.952091352</v>
      </c>
      <c r="HA290" s="28">
        <v>12.952091352</v>
      </c>
      <c r="HB290" s="28">
        <v>1.1805396937162911</v>
      </c>
      <c r="HC290" s="28">
        <v>13.308369378</v>
      </c>
      <c r="HD290" s="28">
        <v>13.308369378</v>
      </c>
      <c r="HE290" s="28">
        <v>13.308369378</v>
      </c>
      <c r="HF290" s="28">
        <v>1.0043890685260983</v>
      </c>
      <c r="HG290" s="28">
        <v>14.176690697</v>
      </c>
      <c r="HH290" s="28">
        <v>14.176690697</v>
      </c>
      <c r="HI290" s="28">
        <v>14.176690697</v>
      </c>
      <c r="HJ290" s="28">
        <v>0.13635205297917352</v>
      </c>
      <c r="HK290" s="28">
        <v>14.674108467</v>
      </c>
      <c r="HL290" s="28">
        <v>14.674108467</v>
      </c>
      <c r="HM290" s="28">
        <v>14.674108467</v>
      </c>
      <c r="HN290" s="28">
        <v>-4.8471009782390801</v>
      </c>
      <c r="HO290" s="28">
        <v>14.877729171999999</v>
      </c>
      <c r="HP290" s="28">
        <v>14.877729171999999</v>
      </c>
      <c r="HQ290" s="28">
        <v>14.877729171999999</v>
      </c>
      <c r="HR290" s="28">
        <v>-9.1616221994230571</v>
      </c>
      <c r="HS290" s="28">
        <v>14.824529346</v>
      </c>
      <c r="HT290" s="28">
        <v>14.824529346</v>
      </c>
      <c r="HU290" s="28">
        <v>14.824529346</v>
      </c>
      <c r="HV290" s="28">
        <v>-12.414953557582884</v>
      </c>
      <c r="HW290" s="29">
        <v>11.774955142</v>
      </c>
      <c r="HX290" s="29">
        <v>11.774955142</v>
      </c>
      <c r="HY290" s="29">
        <v>11.774955142</v>
      </c>
      <c r="HZ290" s="29">
        <v>2.147100616865866</v>
      </c>
      <c r="IA290" s="29">
        <v>11.766983005</v>
      </c>
      <c r="IB290" s="29">
        <v>11.766983005</v>
      </c>
      <c r="IC290" s="29">
        <v>11.766983005</v>
      </c>
      <c r="ID290" s="29">
        <v>2.2714206148907641</v>
      </c>
      <c r="IE290" s="29">
        <v>11.814427839</v>
      </c>
      <c r="IF290" s="29">
        <v>11.814427839</v>
      </c>
      <c r="IG290" s="29">
        <v>11.814427839</v>
      </c>
      <c r="IH290" s="29">
        <v>2.1091834862727046</v>
      </c>
      <c r="II290" s="29">
        <v>11.888583789</v>
      </c>
      <c r="IJ290" s="29">
        <v>11.888583789</v>
      </c>
      <c r="IK290" s="29">
        <v>11.888583789</v>
      </c>
      <c r="IL290" s="29">
        <v>1.9768692008867887</v>
      </c>
      <c r="IM290" s="29">
        <v>11.993170163</v>
      </c>
      <c r="IN290" s="29">
        <v>11.993170163</v>
      </c>
      <c r="IO290" s="29">
        <v>11.993170163</v>
      </c>
      <c r="IP290" s="29">
        <v>1.9254856982088793</v>
      </c>
      <c r="IQ290" s="29">
        <v>12.140710266999999</v>
      </c>
      <c r="IR290" s="29">
        <v>12.140710266999999</v>
      </c>
      <c r="IS290" s="29">
        <v>12.140710266999999</v>
      </c>
      <c r="IT290" s="29">
        <v>1.6473286487258321</v>
      </c>
      <c r="IU290" s="29">
        <v>12.321139505</v>
      </c>
      <c r="IV290" s="29">
        <v>12.321139505</v>
      </c>
      <c r="IW290" s="29">
        <v>12.321139505</v>
      </c>
      <c r="IX290" s="29">
        <v>1.6590787861267877</v>
      </c>
      <c r="IY290" s="29">
        <v>12.566815101</v>
      </c>
      <c r="IZ290" s="29">
        <v>12.566815101</v>
      </c>
      <c r="JA290" s="29">
        <v>12.566815101</v>
      </c>
      <c r="JB290" s="29">
        <v>1.508782019561103</v>
      </c>
      <c r="JC290" s="29">
        <v>12.859712029000001</v>
      </c>
      <c r="JD290" s="29">
        <v>12.859712029000001</v>
      </c>
      <c r="JE290" s="29">
        <v>12.859712029000001</v>
      </c>
      <c r="JF290" s="29">
        <v>1.4662803152750676</v>
      </c>
      <c r="JG290" s="29">
        <v>13.221596610000001</v>
      </c>
      <c r="JH290" s="29">
        <v>13.221596610000001</v>
      </c>
      <c r="JI290" s="29">
        <v>13.221596610000001</v>
      </c>
      <c r="JJ290" s="29">
        <v>1.1213597757848746</v>
      </c>
      <c r="JK290" s="29">
        <v>14.285677119999999</v>
      </c>
      <c r="JL290" s="29">
        <v>14.285677119999999</v>
      </c>
      <c r="JM290" s="29">
        <v>14.285677119999999</v>
      </c>
      <c r="JN290" s="29">
        <v>-3.2752096161829733</v>
      </c>
      <c r="JO290" s="29">
        <v>14.757279235</v>
      </c>
      <c r="JP290" s="29">
        <v>14.757279235</v>
      </c>
      <c r="JQ290" s="29">
        <v>14.757279235</v>
      </c>
      <c r="JR290" s="29">
        <v>-8.2015201642662205</v>
      </c>
      <c r="JS290" s="29">
        <v>14.768545051</v>
      </c>
      <c r="JT290" s="29">
        <v>14.768545051</v>
      </c>
      <c r="JU290" s="29">
        <v>14.768545051</v>
      </c>
      <c r="JV290" s="29">
        <v>-11.918451278385945</v>
      </c>
      <c r="JW290" s="29">
        <v>14.618822246000001</v>
      </c>
      <c r="JX290" s="29">
        <v>14.618822246000001</v>
      </c>
      <c r="JY290" s="29">
        <v>14.618822246000001</v>
      </c>
      <c r="JZ290" s="29">
        <v>-11.997106778249776</v>
      </c>
    </row>
    <row r="291" spans="1:286" ht="15" thickBot="1" x14ac:dyDescent="0.35">
      <c r="A291" s="2"/>
      <c r="B291" s="74" t="s">
        <v>774</v>
      </c>
      <c r="C291" s="74" t="s">
        <v>516</v>
      </c>
      <c r="D291" s="74" t="s">
        <v>880</v>
      </c>
      <c r="E291" s="87">
        <v>380334</v>
      </c>
      <c r="F291" s="84">
        <v>397555</v>
      </c>
      <c r="G291" s="22">
        <v>31.379294398999999</v>
      </c>
      <c r="H291" s="22">
        <v>14.593700274888414</v>
      </c>
      <c r="I291" s="22">
        <v>10.645901169664219</v>
      </c>
      <c r="J291" s="22">
        <v>17.983615579794808</v>
      </c>
      <c r="K291" s="22">
        <v>31.365988778999998</v>
      </c>
      <c r="L291" s="22">
        <v>14.576003805458726</v>
      </c>
      <c r="M291" s="22">
        <v>10.632991841594448</v>
      </c>
      <c r="N291" s="22">
        <v>17.421326493047204</v>
      </c>
      <c r="O291" s="22">
        <v>31.478598044999998</v>
      </c>
      <c r="P291" s="22">
        <v>14.573555573261412</v>
      </c>
      <c r="Q291" s="22">
        <v>10.631205890292033</v>
      </c>
      <c r="R291" s="22">
        <v>16.474923847002302</v>
      </c>
      <c r="S291" s="22">
        <v>31.586146210999999</v>
      </c>
      <c r="T291" s="22">
        <v>14.562894142099278</v>
      </c>
      <c r="U291" s="22">
        <v>10.623428524693086</v>
      </c>
      <c r="V291" s="22">
        <v>16.120960003946522</v>
      </c>
      <c r="W291" s="22">
        <v>31.700121765999999</v>
      </c>
      <c r="X291" s="22">
        <v>14.551164628064445</v>
      </c>
      <c r="Y291" s="22">
        <v>10.614872007508895</v>
      </c>
      <c r="Z291" s="22">
        <v>15.999007781213031</v>
      </c>
      <c r="AA291" s="22">
        <v>31.826197675</v>
      </c>
      <c r="AB291" s="22">
        <v>14.538387575158733</v>
      </c>
      <c r="AC291" s="22">
        <v>10.605551325302763</v>
      </c>
      <c r="AD291" s="22">
        <v>15.730654534041971</v>
      </c>
      <c r="AE291" s="22">
        <v>31.952899539000001</v>
      </c>
      <c r="AF291" s="22">
        <v>14.524366602428566</v>
      </c>
      <c r="AG291" s="22">
        <v>10.59532322090317</v>
      </c>
      <c r="AH291" s="22">
        <v>15.52875471944099</v>
      </c>
      <c r="AI291" s="22">
        <v>32.039008330000001</v>
      </c>
      <c r="AJ291" s="22">
        <v>14.509150706083833</v>
      </c>
      <c r="AK291" s="22">
        <v>10.584223436363082</v>
      </c>
      <c r="AL291" s="22">
        <v>15.304779613975615</v>
      </c>
      <c r="AM291" s="22">
        <v>32.098470728999999</v>
      </c>
      <c r="AN291" s="22">
        <v>14.493073726845024</v>
      </c>
      <c r="AO291" s="22">
        <v>10.572495503840198</v>
      </c>
      <c r="AP291" s="22">
        <v>15.110380710271778</v>
      </c>
      <c r="AQ291" s="22">
        <v>32.156791003999999</v>
      </c>
      <c r="AR291" s="22">
        <v>14.03692329922038</v>
      </c>
      <c r="AS291" s="22">
        <v>10.239740117644686</v>
      </c>
      <c r="AT291" s="22">
        <v>14.804972393008036</v>
      </c>
      <c r="AU291" s="22">
        <v>32.396997573</v>
      </c>
      <c r="AV291" s="22">
        <v>13.935856403184689</v>
      </c>
      <c r="AW291" s="22">
        <v>10.166013224091028</v>
      </c>
      <c r="AX291" s="22">
        <v>13.83085964166554</v>
      </c>
      <c r="AY291" s="22">
        <v>32.575199218000002</v>
      </c>
      <c r="AZ291" s="22">
        <v>13.470806362892985</v>
      </c>
      <c r="BA291" s="22">
        <v>9.8267656943597981</v>
      </c>
      <c r="BB291" s="22">
        <v>12.298098770795077</v>
      </c>
      <c r="BC291" s="22">
        <v>32.667101439999996</v>
      </c>
      <c r="BD291" s="22">
        <v>13.406260484456906</v>
      </c>
      <c r="BE291" s="22">
        <v>9.7796803746810035</v>
      </c>
      <c r="BF291" s="22">
        <v>11.145109059842831</v>
      </c>
      <c r="BG291" s="22">
        <v>32.712237242999997</v>
      </c>
      <c r="BH291" s="22">
        <v>13.086356301332813</v>
      </c>
      <c r="BI291" s="22">
        <v>9.546314726959606</v>
      </c>
      <c r="BJ291" s="22">
        <v>10.264158696387817</v>
      </c>
      <c r="BK291" s="25">
        <v>31.416345976999999</v>
      </c>
      <c r="BL291" s="25">
        <v>14.594442122693806</v>
      </c>
      <c r="BM291" s="25">
        <v>10.646442337309873</v>
      </c>
      <c r="BN291" s="25">
        <v>17.946554438741817</v>
      </c>
      <c r="BO291" s="25">
        <v>31.390102174999999</v>
      </c>
      <c r="BP291" s="25">
        <v>14.577867531666067</v>
      </c>
      <c r="BQ291" s="25">
        <v>10.634351403914966</v>
      </c>
      <c r="BR291" s="25">
        <v>17.723349174169165</v>
      </c>
      <c r="BS291" s="25">
        <v>31.458598397999999</v>
      </c>
      <c r="BT291" s="25">
        <v>14.576980416731976</v>
      </c>
      <c r="BU291" s="25">
        <v>10.633704265921409</v>
      </c>
      <c r="BV291" s="25">
        <v>17.234345104842795</v>
      </c>
      <c r="BW291" s="25">
        <v>31.520636436</v>
      </c>
      <c r="BX291" s="25">
        <v>14.573805032345247</v>
      </c>
      <c r="BY291" s="25">
        <v>10.631387867220594</v>
      </c>
      <c r="BZ291" s="25">
        <v>17.013215357445958</v>
      </c>
      <c r="CA291" s="25">
        <v>31.589133660999998</v>
      </c>
      <c r="CB291" s="25">
        <v>14.570435819480764</v>
      </c>
      <c r="CC291" s="25">
        <v>10.628930073343838</v>
      </c>
      <c r="CD291" s="25">
        <v>16.986062291410661</v>
      </c>
      <c r="CE291" s="25">
        <v>31.664576800999999</v>
      </c>
      <c r="CF291" s="25">
        <v>14.566890610374109</v>
      </c>
      <c r="CG291" s="25">
        <v>10.626343892658726</v>
      </c>
      <c r="CH291" s="25">
        <v>16.825694207630086</v>
      </c>
      <c r="CI291" s="25">
        <v>31.744402925999999</v>
      </c>
      <c r="CJ291" s="25">
        <v>14.563162493242729</v>
      </c>
      <c r="CK291" s="25">
        <v>10.623624283116113</v>
      </c>
      <c r="CL291" s="25">
        <v>16.710438764857749</v>
      </c>
      <c r="CM291" s="25">
        <v>31.837241810000002</v>
      </c>
      <c r="CN291" s="25">
        <v>14.55923947399255</v>
      </c>
      <c r="CO291" s="25">
        <v>10.620762495191363</v>
      </c>
      <c r="CP291" s="25">
        <v>16.569181927799242</v>
      </c>
      <c r="CQ291" s="25">
        <v>31.935866329</v>
      </c>
      <c r="CR291" s="25">
        <v>14.555189277615488</v>
      </c>
      <c r="CS291" s="25">
        <v>10.617807933323176</v>
      </c>
      <c r="CT291" s="25">
        <v>16.440944773962556</v>
      </c>
      <c r="CU291" s="25">
        <v>32.042038845999997</v>
      </c>
      <c r="CV291" s="25">
        <v>14.264588721332709</v>
      </c>
      <c r="CW291" s="25">
        <v>10.405818873402623</v>
      </c>
      <c r="CX291" s="25">
        <v>16.200518845050034</v>
      </c>
      <c r="CY291" s="25">
        <v>32.237662536999999</v>
      </c>
      <c r="CZ291" s="25">
        <v>14.250346906622946</v>
      </c>
      <c r="DA291" s="25">
        <v>10.395429667853589</v>
      </c>
      <c r="DB291" s="25">
        <v>15.624304383540888</v>
      </c>
      <c r="DC291" s="25">
        <v>32.332315250999997</v>
      </c>
      <c r="DD291" s="25">
        <v>14.080137956170109</v>
      </c>
      <c r="DE291" s="25">
        <v>10.271264608233231</v>
      </c>
      <c r="DF291" s="25">
        <v>15.075722790916961</v>
      </c>
      <c r="DG291" s="25">
        <v>32.408440515000002</v>
      </c>
      <c r="DH291" s="25">
        <v>14.065251073127792</v>
      </c>
      <c r="DI291" s="25">
        <v>10.260404834316565</v>
      </c>
      <c r="DJ291" s="25">
        <v>14.55270892961253</v>
      </c>
      <c r="DK291" s="25">
        <v>32.437824489</v>
      </c>
      <c r="DL291" s="25">
        <v>14.042125613915953</v>
      </c>
      <c r="DM291" s="25">
        <v>10.243535133785853</v>
      </c>
      <c r="DN291" s="25">
        <v>14.302343851663895</v>
      </c>
      <c r="DO291" s="27">
        <v>31.378417259999999</v>
      </c>
      <c r="DP291" s="27">
        <v>14.593837616776458</v>
      </c>
      <c r="DQ291" s="27">
        <v>10.646001358659404</v>
      </c>
      <c r="DR291" s="27">
        <v>17.984850732493584</v>
      </c>
      <c r="DS291" s="27">
        <v>31.352300779</v>
      </c>
      <c r="DT291" s="27">
        <v>14.576593760286043</v>
      </c>
      <c r="DU291" s="27">
        <v>10.633422205427326</v>
      </c>
      <c r="DV291" s="27">
        <v>17.447306563777843</v>
      </c>
      <c r="DW291" s="27">
        <v>31.448146389000001</v>
      </c>
      <c r="DX291" s="27">
        <v>14.57495076834482</v>
      </c>
      <c r="DY291" s="27">
        <v>10.632223665680769</v>
      </c>
      <c r="DZ291" s="27">
        <v>16.53066291657435</v>
      </c>
      <c r="EA291" s="27">
        <v>31.539906213000002</v>
      </c>
      <c r="EB291" s="27">
        <v>14.565530570486557</v>
      </c>
      <c r="EC291" s="27">
        <v>10.625351762495919</v>
      </c>
      <c r="ED291" s="27">
        <v>16.204627110387456</v>
      </c>
      <c r="EE291" s="27">
        <v>31.636674343999999</v>
      </c>
      <c r="EF291" s="27">
        <v>14.555696993272027</v>
      </c>
      <c r="EG291" s="27">
        <v>10.618178304825948</v>
      </c>
      <c r="EH291" s="27">
        <v>16.110818521333734</v>
      </c>
      <c r="EI291" s="27">
        <v>31.739052084000001</v>
      </c>
      <c r="EJ291" s="27">
        <v>14.54551451347154</v>
      </c>
      <c r="EK291" s="27">
        <v>10.61075032757712</v>
      </c>
      <c r="EL291" s="27">
        <v>15.881168217971403</v>
      </c>
      <c r="EM291" s="27">
        <v>31.840718757000001</v>
      </c>
      <c r="EN291" s="27">
        <v>14.534938588038923</v>
      </c>
      <c r="EO291" s="27">
        <v>10.603035337217403</v>
      </c>
      <c r="EP291" s="27">
        <v>15.715169751097195</v>
      </c>
      <c r="EQ291" s="27">
        <v>31.952051022999999</v>
      </c>
      <c r="ER291" s="27">
        <v>14.52404575956859</v>
      </c>
      <c r="ES291" s="27">
        <v>10.595089170503755</v>
      </c>
      <c r="ET291" s="27">
        <v>15.533320868108271</v>
      </c>
      <c r="EU291" s="27">
        <v>32.065755787999997</v>
      </c>
      <c r="EV291" s="27">
        <v>14.512901824276533</v>
      </c>
      <c r="EW291" s="27">
        <v>10.586959824859695</v>
      </c>
      <c r="EX291" s="27">
        <v>15.377896427632628</v>
      </c>
      <c r="EY291" s="27">
        <v>32.123886620999997</v>
      </c>
      <c r="EZ291" s="27">
        <v>13.965893811761617</v>
      </c>
      <c r="FA291" s="27">
        <v>10.187925095451922</v>
      </c>
      <c r="FB291" s="27">
        <v>15.111612983951273</v>
      </c>
      <c r="FC291" s="27">
        <v>32.328466415000001</v>
      </c>
      <c r="FD291" s="27">
        <v>13.900385316856013</v>
      </c>
      <c r="FE291" s="27">
        <v>10.140137560460639</v>
      </c>
      <c r="FF291" s="27">
        <v>14.357728384776625</v>
      </c>
      <c r="FG291" s="27">
        <v>32.493862088</v>
      </c>
      <c r="FH291" s="27">
        <v>13.944960441385781</v>
      </c>
      <c r="FI291" s="27">
        <v>10.172654493207705</v>
      </c>
      <c r="FJ291" s="27">
        <v>13.68611155278964</v>
      </c>
      <c r="FK291" s="27">
        <v>32.585105999</v>
      </c>
      <c r="FL291" s="27">
        <v>13.904945961764861</v>
      </c>
      <c r="FM291" s="27">
        <v>10.143464487426042</v>
      </c>
      <c r="FN291" s="27">
        <v>13.288395670502805</v>
      </c>
      <c r="FO291" s="27">
        <v>32.629535648000001</v>
      </c>
      <c r="FP291" s="27">
        <v>13.61981894518445</v>
      </c>
      <c r="FQ291" s="27">
        <v>9.9354682985129816</v>
      </c>
      <c r="FR291" s="27">
        <v>13.156172467640209</v>
      </c>
      <c r="FS291" s="28">
        <v>31.379526128000002</v>
      </c>
      <c r="FT291" s="28">
        <v>14.593700265808664</v>
      </c>
      <c r="FU291" s="28">
        <v>10.645901163040667</v>
      </c>
      <c r="FV291" s="28">
        <v>17.982486333818755</v>
      </c>
      <c r="FW291" s="28">
        <v>31.358069874999998</v>
      </c>
      <c r="FX291" s="28">
        <v>14.576003765192006</v>
      </c>
      <c r="FY291" s="28">
        <v>10.632991812220435</v>
      </c>
      <c r="FZ291" s="28">
        <v>17.442044975376724</v>
      </c>
      <c r="GA291" s="28">
        <v>31.461607452999999</v>
      </c>
      <c r="GB291" s="28">
        <v>14.573555489964569</v>
      </c>
      <c r="GC291" s="28">
        <v>10.631205829528145</v>
      </c>
      <c r="GD291" s="28">
        <v>16.518135620097468</v>
      </c>
      <c r="GE291" s="28">
        <v>31.559307715999999</v>
      </c>
      <c r="GF291" s="28">
        <v>14.562400069972206</v>
      </c>
      <c r="GG291" s="28">
        <v>10.623068105955108</v>
      </c>
      <c r="GH291" s="28">
        <v>16.187762581321103</v>
      </c>
      <c r="GI291" s="28">
        <v>31.663040551000002</v>
      </c>
      <c r="GJ291" s="28">
        <v>14.550172032383564</v>
      </c>
      <c r="GK291" s="28">
        <v>10.614147922779111</v>
      </c>
      <c r="GL291" s="28">
        <v>16.088458784886932</v>
      </c>
      <c r="GM291" s="28">
        <v>31.778660942000002</v>
      </c>
      <c r="GN291" s="28">
        <v>14.536895375769275</v>
      </c>
      <c r="GO291" s="28">
        <v>10.604462786623305</v>
      </c>
      <c r="GP291" s="28">
        <v>15.84426054072639</v>
      </c>
      <c r="GQ291" s="28">
        <v>31.894423694</v>
      </c>
      <c r="GR291" s="28">
        <v>14.522371664349214</v>
      </c>
      <c r="GS291" s="28">
        <v>10.593867941348819</v>
      </c>
      <c r="GT291" s="28">
        <v>15.667547031302892</v>
      </c>
      <c r="GU291" s="28">
        <v>32.004630132000003</v>
      </c>
      <c r="GV291" s="28">
        <v>14.50665292943733</v>
      </c>
      <c r="GW291" s="28">
        <v>10.582401343074766</v>
      </c>
      <c r="GX291" s="28">
        <v>15.470281080056727</v>
      </c>
      <c r="GY291" s="28">
        <v>32.068440887999998</v>
      </c>
      <c r="GZ291" s="28">
        <v>14.490072084237838</v>
      </c>
      <c r="HA291" s="28">
        <v>10.570305847348639</v>
      </c>
      <c r="HB291" s="28">
        <v>15.304625421294146</v>
      </c>
      <c r="HC291" s="28">
        <v>32.134053776000002</v>
      </c>
      <c r="HD291" s="28">
        <v>13.939283902715266</v>
      </c>
      <c r="HE291" s="28">
        <v>10.168513537279203</v>
      </c>
      <c r="HF291" s="28">
        <v>15.034149135514044</v>
      </c>
      <c r="HG291" s="28">
        <v>32.394402380999999</v>
      </c>
      <c r="HH291" s="28">
        <v>13.835727972471021</v>
      </c>
      <c r="HI291" s="28">
        <v>10.092970927923997</v>
      </c>
      <c r="HJ291" s="28">
        <v>14.190421433042136</v>
      </c>
      <c r="HK291" s="28">
        <v>32.61714894</v>
      </c>
      <c r="HL291" s="28">
        <v>13.304284911278712</v>
      </c>
      <c r="HM291" s="28">
        <v>9.7052906138029513</v>
      </c>
      <c r="HN291" s="28">
        <v>12.035523158853222</v>
      </c>
      <c r="HO291" s="28">
        <v>32.710003634000003</v>
      </c>
      <c r="HP291" s="28">
        <v>13.238840582859524</v>
      </c>
      <c r="HQ291" s="28">
        <v>9.6575498873701502</v>
      </c>
      <c r="HR291" s="28">
        <v>10.374332130670766</v>
      </c>
      <c r="HS291" s="28">
        <v>32.710022613999996</v>
      </c>
      <c r="HT291" s="28">
        <v>12.717978806947773</v>
      </c>
      <c r="HU291" s="28">
        <v>9.2775884735432719</v>
      </c>
      <c r="HV291" s="28">
        <v>9.1411682303656505</v>
      </c>
      <c r="HW291" s="29">
        <v>31.359230627999999</v>
      </c>
      <c r="HX291" s="29">
        <v>14.593752383143384</v>
      </c>
      <c r="HY291" s="29">
        <v>10.645939181910743</v>
      </c>
      <c r="HZ291" s="29">
        <v>17.997812982096377</v>
      </c>
      <c r="IA291" s="29">
        <v>31.319619405000001</v>
      </c>
      <c r="IB291" s="29">
        <v>14.576445772311356</v>
      </c>
      <c r="IC291" s="29">
        <v>10.633314250260156</v>
      </c>
      <c r="ID291" s="29">
        <v>17.472464319548678</v>
      </c>
      <c r="IE291" s="29">
        <v>31.405765993999999</v>
      </c>
      <c r="IF291" s="29">
        <v>14.574434378368194</v>
      </c>
      <c r="IG291" s="29">
        <v>10.631846966382261</v>
      </c>
      <c r="IH291" s="29">
        <v>16.563946940090347</v>
      </c>
      <c r="II291" s="29">
        <v>31.489480243999999</v>
      </c>
      <c r="IJ291" s="29">
        <v>14.556912701363638</v>
      </c>
      <c r="IK291" s="29">
        <v>10.619065146953076</v>
      </c>
      <c r="IL291" s="29">
        <v>16.246536917884058</v>
      </c>
      <c r="IM291" s="29">
        <v>31.578689029</v>
      </c>
      <c r="IN291" s="29">
        <v>14.538013973973115</v>
      </c>
      <c r="IO291" s="29">
        <v>10.605278788439318</v>
      </c>
      <c r="IP291" s="29">
        <v>16.153141337285863</v>
      </c>
      <c r="IQ291" s="29">
        <v>31.679343238000001</v>
      </c>
      <c r="IR291" s="29">
        <v>14.517517951013266</v>
      </c>
      <c r="IS291" s="29">
        <v>10.590327225046094</v>
      </c>
      <c r="IT291" s="29">
        <v>15.906822832021062</v>
      </c>
      <c r="IU291" s="29">
        <v>31.778539193</v>
      </c>
      <c r="IV291" s="29">
        <v>14.495789679991873</v>
      </c>
      <c r="IW291" s="29">
        <v>10.574476753847952</v>
      </c>
      <c r="IX291" s="29">
        <v>15.723566960883437</v>
      </c>
      <c r="IY291" s="29">
        <v>31.891410476000001</v>
      </c>
      <c r="IZ291" s="29">
        <v>14.473012072289224</v>
      </c>
      <c r="JA291" s="29">
        <v>10.557860806150229</v>
      </c>
      <c r="JB291" s="29">
        <v>15.512005526707485</v>
      </c>
      <c r="JC291" s="29">
        <v>32.003753003</v>
      </c>
      <c r="JD291" s="29">
        <v>14.449270530895488</v>
      </c>
      <c r="JE291" s="29">
        <v>10.54054168224523</v>
      </c>
      <c r="JF291" s="29">
        <v>15.325943389235961</v>
      </c>
      <c r="JG291" s="29">
        <v>32.117527566</v>
      </c>
      <c r="JH291" s="29">
        <v>13.893849203912065</v>
      </c>
      <c r="JI291" s="29">
        <v>10.135369557067095</v>
      </c>
      <c r="JJ291" s="29">
        <v>14.990964932235503</v>
      </c>
      <c r="JK291" s="29">
        <v>32.53399417</v>
      </c>
      <c r="JL291" s="29">
        <v>13.760509555329332</v>
      </c>
      <c r="JM291" s="29">
        <v>10.038100139847932</v>
      </c>
      <c r="JN291" s="29">
        <v>12.383139333084291</v>
      </c>
      <c r="JO291" s="29">
        <v>32.826830483999998</v>
      </c>
      <c r="JP291" s="29">
        <v>13.003320830628727</v>
      </c>
      <c r="JQ291" s="29">
        <v>9.4857415071427429</v>
      </c>
      <c r="JR291" s="29">
        <v>10.156768416715956</v>
      </c>
      <c r="JS291" s="29">
        <v>32.952819079999998</v>
      </c>
      <c r="JT291" s="29">
        <v>12.953681558429675</v>
      </c>
      <c r="JU291" s="29">
        <v>9.4495303491765554</v>
      </c>
      <c r="JV291" s="29">
        <v>8.5223650242973008</v>
      </c>
      <c r="JW291" s="29">
        <v>32.986516778000002</v>
      </c>
      <c r="JX291" s="29">
        <v>12.616634235226122</v>
      </c>
      <c r="JY291" s="29">
        <v>9.2036590194426484</v>
      </c>
      <c r="JZ291" s="29">
        <v>8.5113664672097826</v>
      </c>
    </row>
    <row r="292" spans="1:286" ht="15" thickBot="1" x14ac:dyDescent="0.35">
      <c r="A292" s="2"/>
      <c r="B292" s="74" t="s">
        <v>775</v>
      </c>
      <c r="C292" s="74" t="s">
        <v>503</v>
      </c>
      <c r="D292" s="74" t="s">
        <v>873</v>
      </c>
      <c r="E292" s="87">
        <v>321492</v>
      </c>
      <c r="F292" s="84">
        <v>468870</v>
      </c>
      <c r="G292" s="22">
        <v>29.850698011473686</v>
      </c>
      <c r="H292" s="22">
        <v>9.8086381370044808</v>
      </c>
      <c r="I292" s="22">
        <v>7.0496613574396898</v>
      </c>
      <c r="J292" s="22">
        <v>14.333514349821611</v>
      </c>
      <c r="K292" s="22">
        <v>29.784386940473684</v>
      </c>
      <c r="L292" s="22">
        <v>9.8023622177249088</v>
      </c>
      <c r="M292" s="22">
        <v>7.0451507306829857</v>
      </c>
      <c r="N292" s="22">
        <v>14.486260986430954</v>
      </c>
      <c r="O292" s="22">
        <v>29.836188361473685</v>
      </c>
      <c r="P292" s="22">
        <v>9.7946479464084248</v>
      </c>
      <c r="Q292" s="22">
        <v>7.0396063319967439</v>
      </c>
      <c r="R292" s="22">
        <v>14.195174512297571</v>
      </c>
      <c r="S292" s="22">
        <v>29.896457019473687</v>
      </c>
      <c r="T292" s="22">
        <v>9.7731404746387334</v>
      </c>
      <c r="U292" s="22">
        <v>7.0241484885618837</v>
      </c>
      <c r="V292" s="22">
        <v>14.1214219463326</v>
      </c>
      <c r="W292" s="22">
        <v>29.969848416473685</v>
      </c>
      <c r="X292" s="22">
        <v>9.7486759211127847</v>
      </c>
      <c r="Y292" s="22">
        <v>7.0065653322449801</v>
      </c>
      <c r="Z292" s="22">
        <v>14.071853238372421</v>
      </c>
      <c r="AA292" s="22">
        <v>30.065767017473686</v>
      </c>
      <c r="AB292" s="22">
        <v>9.7211736180519672</v>
      </c>
      <c r="AC292" s="22">
        <v>6.9867988855252268</v>
      </c>
      <c r="AD292" s="22">
        <v>13.858302465503835</v>
      </c>
      <c r="AE292" s="22">
        <v>30.175516406473683</v>
      </c>
      <c r="AF292" s="22">
        <v>9.6903467472665614</v>
      </c>
      <c r="AG292" s="22">
        <v>6.9646430065223299</v>
      </c>
      <c r="AH292" s="22">
        <v>13.63732158892836</v>
      </c>
      <c r="AI292" s="22">
        <v>30.314511162473686</v>
      </c>
      <c r="AJ292" s="22">
        <v>9.6560666096224583</v>
      </c>
      <c r="AK292" s="22">
        <v>6.9400051966345702</v>
      </c>
      <c r="AL292" s="22">
        <v>13.397647258246531</v>
      </c>
      <c r="AM292" s="22">
        <v>30.471164411473687</v>
      </c>
      <c r="AN292" s="22">
        <v>9.6194259419972745</v>
      </c>
      <c r="AO292" s="22">
        <v>6.9136708273714653</v>
      </c>
      <c r="AP292" s="22">
        <v>13.2582418541477</v>
      </c>
      <c r="AQ292" s="22">
        <v>30.652421631473686</v>
      </c>
      <c r="AR292" s="22">
        <v>9.2948114363362997</v>
      </c>
      <c r="AS292" s="22">
        <v>6.6803639906161001</v>
      </c>
      <c r="AT292" s="22">
        <v>12.930664831951216</v>
      </c>
      <c r="AU292" s="22">
        <v>31.448812389473684</v>
      </c>
      <c r="AV292" s="22">
        <v>9.0821550841455121</v>
      </c>
      <c r="AW292" s="22">
        <v>6.5275236831734471</v>
      </c>
      <c r="AX292" s="22">
        <v>11.71985788502279</v>
      </c>
      <c r="AY292" s="22">
        <v>32.016274803473685</v>
      </c>
      <c r="AZ292" s="22">
        <v>8.6418446322047533</v>
      </c>
      <c r="BA292" s="22">
        <v>6.2110638918173837</v>
      </c>
      <c r="BB292" s="22">
        <v>10.265980583060177</v>
      </c>
      <c r="BC292" s="22">
        <v>32.302896751473682</v>
      </c>
      <c r="BD292" s="22">
        <v>9.3632017548402686</v>
      </c>
      <c r="BE292" s="22">
        <v>6.7295174591044029</v>
      </c>
      <c r="BF292" s="22">
        <v>9.654643705074399</v>
      </c>
      <c r="BG292" s="22">
        <v>32.435159145473683</v>
      </c>
      <c r="BH292" s="22">
        <v>9.3321435401843953</v>
      </c>
      <c r="BI292" s="22">
        <v>6.7071953087067291</v>
      </c>
      <c r="BJ292" s="22">
        <v>9.5170505380895989</v>
      </c>
      <c r="BK292" s="25">
        <v>29.879202595473686</v>
      </c>
      <c r="BL292" s="25">
        <v>9.8105578630100556</v>
      </c>
      <c r="BM292" s="25">
        <v>7.0510411023185755</v>
      </c>
      <c r="BN292" s="25">
        <v>14.265655197343717</v>
      </c>
      <c r="BO292" s="25">
        <v>29.834260319473685</v>
      </c>
      <c r="BP292" s="25">
        <v>9.8070978742538539</v>
      </c>
      <c r="BQ292" s="25">
        <v>7.0485543402736237</v>
      </c>
      <c r="BR292" s="25">
        <v>14.431400851006295</v>
      </c>
      <c r="BS292" s="25">
        <v>29.868761052473687</v>
      </c>
      <c r="BT292" s="25">
        <v>9.8032023545413995</v>
      </c>
      <c r="BU292" s="25">
        <v>7.0457545535549739</v>
      </c>
      <c r="BV292" s="25">
        <v>14.233708839743182</v>
      </c>
      <c r="BW292" s="25">
        <v>29.906320527473685</v>
      </c>
      <c r="BX292" s="25">
        <v>9.7955618097308186</v>
      </c>
      <c r="BY292" s="25">
        <v>7.0402631435601712</v>
      </c>
      <c r="BZ292" s="25">
        <v>14.20415425794082</v>
      </c>
      <c r="CA292" s="25">
        <v>29.951270614473685</v>
      </c>
      <c r="CB292" s="25">
        <v>9.787333791873829</v>
      </c>
      <c r="CC292" s="25">
        <v>7.0343495051197946</v>
      </c>
      <c r="CD292" s="25">
        <v>14.213313546814044</v>
      </c>
      <c r="CE292" s="25">
        <v>30.010077119473685</v>
      </c>
      <c r="CF292" s="25">
        <v>9.7784405399637073</v>
      </c>
      <c r="CG292" s="25">
        <v>7.0279577498672241</v>
      </c>
      <c r="CH292" s="25">
        <v>14.035025763145713</v>
      </c>
      <c r="CI292" s="25">
        <v>30.078930390473687</v>
      </c>
      <c r="CJ292" s="25">
        <v>9.7691380857312975</v>
      </c>
      <c r="CK292" s="25">
        <v>7.0212718928485858</v>
      </c>
      <c r="CL292" s="25">
        <v>13.849185382758655</v>
      </c>
      <c r="CM292" s="25">
        <v>30.163464505473684</v>
      </c>
      <c r="CN292" s="25">
        <v>9.7592209310812787</v>
      </c>
      <c r="CO292" s="25">
        <v>7.014144238536594</v>
      </c>
      <c r="CP292" s="25">
        <v>13.64109800353253</v>
      </c>
      <c r="CQ292" s="25">
        <v>30.259985566473684</v>
      </c>
      <c r="CR292" s="25">
        <v>9.7490482485622572</v>
      </c>
      <c r="CS292" s="25">
        <v>7.0068329313139017</v>
      </c>
      <c r="CT292" s="25">
        <v>13.559058594745164</v>
      </c>
      <c r="CU292" s="25">
        <v>30.370924702473687</v>
      </c>
      <c r="CV292" s="25">
        <v>9.4623123679485239</v>
      </c>
      <c r="CW292" s="25">
        <v>6.8007502081957876</v>
      </c>
      <c r="CX292" s="25">
        <v>13.233627134215412</v>
      </c>
      <c r="CY292" s="25">
        <v>30.598480625473684</v>
      </c>
      <c r="CZ292" s="25">
        <v>9.4255349289820707</v>
      </c>
      <c r="DA292" s="25">
        <v>6.774317538676736</v>
      </c>
      <c r="DB292" s="25">
        <v>12.416831039431335</v>
      </c>
      <c r="DC292" s="25">
        <v>30.821190453473683</v>
      </c>
      <c r="DD292" s="25">
        <v>9.3561092097545799</v>
      </c>
      <c r="DE292" s="25">
        <v>6.7244199073017885</v>
      </c>
      <c r="DF292" s="25">
        <v>11.570039674349871</v>
      </c>
      <c r="DG292" s="25">
        <v>31.067650085473684</v>
      </c>
      <c r="DH292" s="25">
        <v>9.6045821775220208</v>
      </c>
      <c r="DI292" s="25">
        <v>6.9030023215749932</v>
      </c>
      <c r="DJ292" s="25">
        <v>10.738245285438452</v>
      </c>
      <c r="DK292" s="25">
        <v>31.191761467473686</v>
      </c>
      <c r="DL292" s="25">
        <v>10.082841300521441</v>
      </c>
      <c r="DM292" s="25">
        <v>7.2467365700158952</v>
      </c>
      <c r="DN292" s="25">
        <v>10.530704569799425</v>
      </c>
      <c r="DO292" s="27">
        <v>29.850170708473684</v>
      </c>
      <c r="DP292" s="27">
        <v>9.809012710095022</v>
      </c>
      <c r="DQ292" s="27">
        <v>7.0499305704950643</v>
      </c>
      <c r="DR292" s="27">
        <v>14.334902377066244</v>
      </c>
      <c r="DS292" s="27">
        <v>29.777290277473686</v>
      </c>
      <c r="DT292" s="27">
        <v>9.8039701870846656</v>
      </c>
      <c r="DU292" s="27">
        <v>7.0463064099221517</v>
      </c>
      <c r="DV292" s="27">
        <v>14.515091574206373</v>
      </c>
      <c r="DW292" s="27">
        <v>29.818405921473683</v>
      </c>
      <c r="DX292" s="27">
        <v>9.7984571817352908</v>
      </c>
      <c r="DY292" s="27">
        <v>7.0423441044285653</v>
      </c>
      <c r="DZ292" s="27">
        <v>14.259058233443374</v>
      </c>
      <c r="EA292" s="27">
        <v>29.866940297473686</v>
      </c>
      <c r="EB292" s="27">
        <v>9.7803576354699313</v>
      </c>
      <c r="EC292" s="27">
        <v>7.0293356041544319</v>
      </c>
      <c r="ED292" s="27">
        <v>14.218537273059049</v>
      </c>
      <c r="EE292" s="27">
        <v>29.925984376473686</v>
      </c>
      <c r="EF292" s="27">
        <v>9.7611310326246432</v>
      </c>
      <c r="EG292" s="27">
        <v>7.0155170661249864</v>
      </c>
      <c r="EH292" s="27">
        <v>14.218421666866902</v>
      </c>
      <c r="EI292" s="27">
        <v>30.000446541473686</v>
      </c>
      <c r="EJ292" s="27">
        <v>9.7408360195113168</v>
      </c>
      <c r="EK292" s="27">
        <v>7.0009306405993081</v>
      </c>
      <c r="EL292" s="27">
        <v>14.042388353406311</v>
      </c>
      <c r="EM292" s="27">
        <v>30.083553671473684</v>
      </c>
      <c r="EN292" s="27">
        <v>9.7196233543952335</v>
      </c>
      <c r="EO292" s="27">
        <v>6.9856846805110262</v>
      </c>
      <c r="EP292" s="27">
        <v>13.873997194568467</v>
      </c>
      <c r="EQ292" s="27">
        <v>30.186372755473684</v>
      </c>
      <c r="ER292" s="27">
        <v>9.6974521000551039</v>
      </c>
      <c r="ES292" s="27">
        <v>6.9697497634731649</v>
      </c>
      <c r="ET292" s="27">
        <v>13.699243702536835</v>
      </c>
      <c r="EU292" s="27">
        <v>30.303245060473685</v>
      </c>
      <c r="EV292" s="27">
        <v>9.6746584144741377</v>
      </c>
      <c r="EW292" s="27">
        <v>6.953367492847077</v>
      </c>
      <c r="EX292" s="27">
        <v>13.659693583887105</v>
      </c>
      <c r="EY292" s="27">
        <v>30.440759576473685</v>
      </c>
      <c r="EZ292" s="27">
        <v>9.3727503429470787</v>
      </c>
      <c r="FA292" s="27">
        <v>6.7363802173848546</v>
      </c>
      <c r="FB292" s="27">
        <v>13.401803388175024</v>
      </c>
      <c r="FC292" s="27">
        <v>31.099481492473686</v>
      </c>
      <c r="FD292" s="27">
        <v>9.2604848752796762</v>
      </c>
      <c r="FE292" s="27">
        <v>6.6556928153077015</v>
      </c>
      <c r="FF292" s="27">
        <v>12.520521501046002</v>
      </c>
      <c r="FG292" s="27">
        <v>31.459474192473685</v>
      </c>
      <c r="FH292" s="27">
        <v>9.1872219044064227</v>
      </c>
      <c r="FI292" s="27">
        <v>6.6030372756209115</v>
      </c>
      <c r="FJ292" s="27">
        <v>11.851515737009118</v>
      </c>
      <c r="FK292" s="27">
        <v>31.564028319473685</v>
      </c>
      <c r="FL292" s="27">
        <v>9.976802195524014</v>
      </c>
      <c r="FM292" s="27">
        <v>7.1705241773843786</v>
      </c>
      <c r="FN292" s="27">
        <v>11.790454745400838</v>
      </c>
      <c r="FO292" s="27">
        <v>31.529592775473684</v>
      </c>
      <c r="FP292" s="27">
        <v>9.9983290115579315</v>
      </c>
      <c r="FQ292" s="27">
        <v>7.1859959239228202</v>
      </c>
      <c r="FR292" s="27">
        <v>12.159137194600781</v>
      </c>
      <c r="FS292" s="28">
        <v>29.850985206473684</v>
      </c>
      <c r="FT292" s="28">
        <v>9.8086380013724881</v>
      </c>
      <c r="FU292" s="28">
        <v>7.0496612599583059</v>
      </c>
      <c r="FV292" s="28">
        <v>14.331167597726379</v>
      </c>
      <c r="FW292" s="28">
        <v>29.782966161473684</v>
      </c>
      <c r="FX292" s="28">
        <v>9.8023616409383383</v>
      </c>
      <c r="FY292" s="28">
        <v>7.0451503161351203</v>
      </c>
      <c r="FZ292" s="28">
        <v>14.498642736369863</v>
      </c>
      <c r="GA292" s="28">
        <v>29.842194398473683</v>
      </c>
      <c r="GB292" s="28">
        <v>9.7946467439516791</v>
      </c>
      <c r="GC292" s="28">
        <v>7.0396054677674051</v>
      </c>
      <c r="GD292" s="28">
        <v>14.233407358189574</v>
      </c>
      <c r="GE292" s="28">
        <v>29.921850847473685</v>
      </c>
      <c r="GF292" s="28">
        <v>9.771861219730356</v>
      </c>
      <c r="GG292" s="28">
        <v>7.0232290628711871</v>
      </c>
      <c r="GH292" s="28">
        <v>14.196116589465722</v>
      </c>
      <c r="GI292" s="28">
        <v>30.029313261473686</v>
      </c>
      <c r="GJ292" s="28">
        <v>9.7460274728603622</v>
      </c>
      <c r="GK292" s="28">
        <v>7.0046618403390193</v>
      </c>
      <c r="GL292" s="28">
        <v>14.204067561326045</v>
      </c>
      <c r="GM292" s="28">
        <v>30.179076622473687</v>
      </c>
      <c r="GN292" s="28">
        <v>9.7171342274547943</v>
      </c>
      <c r="GO292" s="28">
        <v>6.9838956959689655</v>
      </c>
      <c r="GP292" s="28">
        <v>14.058426937938076</v>
      </c>
      <c r="GQ292" s="28">
        <v>30.361257884473684</v>
      </c>
      <c r="GR292" s="28">
        <v>9.6848534245835083</v>
      </c>
      <c r="GS292" s="28">
        <v>6.9606948473485737</v>
      </c>
      <c r="GT292" s="28">
        <v>13.925839767580106</v>
      </c>
      <c r="GU292" s="28">
        <v>30.603899653473686</v>
      </c>
      <c r="GV292" s="28">
        <v>9.6491173185705481</v>
      </c>
      <c r="GW292" s="28">
        <v>6.9350106043266502</v>
      </c>
      <c r="GX292" s="28">
        <v>13.786228090462165</v>
      </c>
      <c r="GY292" s="28">
        <v>30.802072417473685</v>
      </c>
      <c r="GZ292" s="28">
        <v>9.6110000044074209</v>
      </c>
      <c r="HA292" s="28">
        <v>6.9076149401221141</v>
      </c>
      <c r="HB292" s="28">
        <v>13.80817196431701</v>
      </c>
      <c r="HC292" s="28">
        <v>30.954277519473685</v>
      </c>
      <c r="HD292" s="28">
        <v>9.5413699339532343</v>
      </c>
      <c r="HE292" s="28">
        <v>6.8575704374969426</v>
      </c>
      <c r="HF292" s="28">
        <v>13.629231804206656</v>
      </c>
      <c r="HG292" s="28">
        <v>31.611967913473684</v>
      </c>
      <c r="HH292" s="28">
        <v>9.3219390392100383</v>
      </c>
      <c r="HI292" s="28">
        <v>6.6998611329336937</v>
      </c>
      <c r="HJ292" s="28">
        <v>12.888387709843991</v>
      </c>
      <c r="HK292" s="28">
        <v>32.413186680473686</v>
      </c>
      <c r="HL292" s="28">
        <v>8.0813067960718143</v>
      </c>
      <c r="HM292" s="28">
        <v>5.8081943122106834</v>
      </c>
      <c r="HN292" s="28">
        <v>6.1653847222112148</v>
      </c>
      <c r="HO292" s="28">
        <v>32.747986103473686</v>
      </c>
      <c r="HP292" s="28">
        <v>8.801007536881011</v>
      </c>
      <c r="HQ292" s="28">
        <v>6.3254574052655963</v>
      </c>
      <c r="HR292" s="28">
        <v>0.14824955147945929</v>
      </c>
      <c r="HS292" s="28">
        <v>32.883524646473688</v>
      </c>
      <c r="HT292" s="28">
        <v>7.6190502171862482</v>
      </c>
      <c r="HU292" s="28">
        <v>5.475961407308449</v>
      </c>
      <c r="HV292" s="28">
        <v>-4.6523516861899736</v>
      </c>
      <c r="HW292" s="29">
        <v>29.828046487473685</v>
      </c>
      <c r="HX292" s="29">
        <v>9.8100312366391726</v>
      </c>
      <c r="HY292" s="29">
        <v>7.0506626055767487</v>
      </c>
      <c r="HZ292" s="29">
        <v>14.410872212258207</v>
      </c>
      <c r="IA292" s="29">
        <v>29.737442207473684</v>
      </c>
      <c r="IB292" s="29">
        <v>9.8059330346477385</v>
      </c>
      <c r="IC292" s="29">
        <v>7.0477171471134579</v>
      </c>
      <c r="ID292" s="29">
        <v>14.653620508964972</v>
      </c>
      <c r="IE292" s="29">
        <v>29.773823921473685</v>
      </c>
      <c r="IF292" s="29">
        <v>9.8008150890303867</v>
      </c>
      <c r="IG292" s="29">
        <v>7.0440387788278533</v>
      </c>
      <c r="IH292" s="29">
        <v>14.465141963719429</v>
      </c>
      <c r="II292" s="29">
        <v>29.834484834473685</v>
      </c>
      <c r="IJ292" s="29">
        <v>9.7705073365736972</v>
      </c>
      <c r="IK292" s="29">
        <v>7.0222560003890502</v>
      </c>
      <c r="IL292" s="29">
        <v>14.482874995726087</v>
      </c>
      <c r="IM292" s="29">
        <v>29.921374618473685</v>
      </c>
      <c r="IN292" s="29">
        <v>9.7373722653144927</v>
      </c>
      <c r="IO292" s="29">
        <v>6.9984411722580404</v>
      </c>
      <c r="IP292" s="29">
        <v>14.543789382831067</v>
      </c>
      <c r="IQ292" s="29">
        <v>30.052771199473685</v>
      </c>
      <c r="IR292" s="29">
        <v>9.701168988426625</v>
      </c>
      <c r="IS292" s="29">
        <v>6.9724211643299023</v>
      </c>
      <c r="IT292" s="29">
        <v>14.444586475853555</v>
      </c>
      <c r="IU292" s="29">
        <v>30.217078323473686</v>
      </c>
      <c r="IV292" s="29">
        <v>9.6623626543256727</v>
      </c>
      <c r="IW292" s="29">
        <v>6.944530287929509</v>
      </c>
      <c r="IX292" s="29">
        <v>14.355062334440481</v>
      </c>
      <c r="IY292" s="29">
        <v>30.445407750473684</v>
      </c>
      <c r="IZ292" s="29">
        <v>9.6214833256601242</v>
      </c>
      <c r="JA292" s="29">
        <v>6.9151495095190612</v>
      </c>
      <c r="JB292" s="29">
        <v>14.260748414472527</v>
      </c>
      <c r="JC292" s="29">
        <v>30.565225254473685</v>
      </c>
      <c r="JD292" s="29">
        <v>9.5786869315397514</v>
      </c>
      <c r="JE292" s="29">
        <v>6.8843908984199382</v>
      </c>
      <c r="JF292" s="29">
        <v>14.305071763594299</v>
      </c>
      <c r="JG292" s="29">
        <v>30.683411787473684</v>
      </c>
      <c r="JH292" s="29">
        <v>9.5134077113718032</v>
      </c>
      <c r="JI292" s="29">
        <v>6.8374734375620827</v>
      </c>
      <c r="JJ292" s="29">
        <v>13.846850096766868</v>
      </c>
      <c r="JK292" s="29">
        <v>31.652831658473687</v>
      </c>
      <c r="JL292" s="29">
        <v>9.3116987005193383</v>
      </c>
      <c r="JM292" s="29">
        <v>6.6925011998882935</v>
      </c>
      <c r="JN292" s="29">
        <v>6.7492415190018491</v>
      </c>
      <c r="JO292" s="29">
        <v>32.288470974473682</v>
      </c>
      <c r="JP292" s="29">
        <v>8.0150553952650405</v>
      </c>
      <c r="JQ292" s="29">
        <v>5.760578125985834</v>
      </c>
      <c r="JR292" s="29">
        <v>0.44701662156096234</v>
      </c>
      <c r="JS292" s="29">
        <v>32.538976237473683</v>
      </c>
      <c r="JT292" s="29">
        <v>8.0552989380893116</v>
      </c>
      <c r="JU292" s="29">
        <v>5.7895019525937723</v>
      </c>
      <c r="JV292" s="29">
        <v>-4.6681245779549769</v>
      </c>
      <c r="JW292" s="29">
        <v>32.300393580473681</v>
      </c>
      <c r="JX292" s="29">
        <v>7.622873229915804</v>
      </c>
      <c r="JY292" s="29">
        <v>5.4787090818308544</v>
      </c>
      <c r="JZ292" s="29">
        <v>-4.009759434911004</v>
      </c>
    </row>
    <row r="293" spans="1:286" ht="15" thickBot="1" x14ac:dyDescent="0.35">
      <c r="A293" s="2"/>
      <c r="B293" s="74" t="s">
        <v>776</v>
      </c>
      <c r="C293" s="74" t="s">
        <v>745</v>
      </c>
      <c r="D293" s="74" t="s">
        <v>877</v>
      </c>
      <c r="E293" s="87">
        <v>338069</v>
      </c>
      <c r="F293" s="84">
        <v>412086</v>
      </c>
      <c r="G293" s="22">
        <v>6.2698601381052637</v>
      </c>
      <c r="H293" s="22">
        <v>6.2698601381052637</v>
      </c>
      <c r="I293" s="22">
        <v>6.2698601381052637</v>
      </c>
      <c r="J293" s="22">
        <v>2.3851581206007726</v>
      </c>
      <c r="K293" s="22">
        <v>6.2765868941052636</v>
      </c>
      <c r="L293" s="22">
        <v>6.2765868941052636</v>
      </c>
      <c r="M293" s="22">
        <v>6.2765868941052636</v>
      </c>
      <c r="N293" s="22">
        <v>2.4489357237794689</v>
      </c>
      <c r="O293" s="22">
        <v>6.3191774011052635</v>
      </c>
      <c r="P293" s="22">
        <v>6.3191774011052635</v>
      </c>
      <c r="Q293" s="22">
        <v>6.3191774011052635</v>
      </c>
      <c r="R293" s="22">
        <v>2.3863994739098269</v>
      </c>
      <c r="S293" s="22">
        <v>6.369717238105264</v>
      </c>
      <c r="T293" s="22">
        <v>6.369717238105264</v>
      </c>
      <c r="U293" s="22">
        <v>6.369717238105264</v>
      </c>
      <c r="V293" s="22">
        <v>2.3302242091342444</v>
      </c>
      <c r="W293" s="22">
        <v>6.4306501491052632</v>
      </c>
      <c r="X293" s="22">
        <v>6.4306501491052632</v>
      </c>
      <c r="Y293" s="22">
        <v>6.4306501491052632</v>
      </c>
      <c r="Z293" s="22">
        <v>2.2690276122563899</v>
      </c>
      <c r="AA293" s="22">
        <v>6.5078133041052642</v>
      </c>
      <c r="AB293" s="22">
        <v>6.5078133041052642</v>
      </c>
      <c r="AC293" s="22">
        <v>6.5078133041052642</v>
      </c>
      <c r="AD293" s="22">
        <v>2.2002889896305788</v>
      </c>
      <c r="AE293" s="22">
        <v>6.5915571891052638</v>
      </c>
      <c r="AF293" s="22">
        <v>6.5915571891052638</v>
      </c>
      <c r="AG293" s="22">
        <v>6.5915571891052638</v>
      </c>
      <c r="AH293" s="22">
        <v>2.1280578109269435</v>
      </c>
      <c r="AI293" s="22">
        <v>6.6947907871052639</v>
      </c>
      <c r="AJ293" s="22">
        <v>6.6947907871052639</v>
      </c>
      <c r="AK293" s="22">
        <v>6.6947907871052639</v>
      </c>
      <c r="AL293" s="22">
        <v>2.0488476854654554</v>
      </c>
      <c r="AM293" s="22">
        <v>6.7963478341052639</v>
      </c>
      <c r="AN293" s="22">
        <v>6.7963478341052639</v>
      </c>
      <c r="AO293" s="22">
        <v>6.7963478341052639</v>
      </c>
      <c r="AP293" s="22">
        <v>1.9550526158181292</v>
      </c>
      <c r="AQ293" s="22">
        <v>6.8986767581052639</v>
      </c>
      <c r="AR293" s="22">
        <v>6.8986767581052639</v>
      </c>
      <c r="AS293" s="22">
        <v>6.8986767581052639</v>
      </c>
      <c r="AT293" s="22">
        <v>1.7958584043290369</v>
      </c>
      <c r="AU293" s="22">
        <v>7.3755413341052636</v>
      </c>
      <c r="AV293" s="22">
        <v>7.3755413341052636</v>
      </c>
      <c r="AW293" s="22">
        <v>7.3755413341052636</v>
      </c>
      <c r="AX293" s="22">
        <v>0.89744494159104704</v>
      </c>
      <c r="AY293" s="22">
        <v>7.7849208381052639</v>
      </c>
      <c r="AZ293" s="22">
        <v>7.7849208381052639</v>
      </c>
      <c r="BA293" s="22">
        <v>7.2856538499443033</v>
      </c>
      <c r="BB293" s="22">
        <v>-8.6122934924338423E-2</v>
      </c>
      <c r="BC293" s="22">
        <v>7.9029663591052639</v>
      </c>
      <c r="BD293" s="22">
        <v>7.9029663591052639</v>
      </c>
      <c r="BE293" s="22">
        <v>7.2301422079315918</v>
      </c>
      <c r="BF293" s="22">
        <v>-0.37419953981336995</v>
      </c>
      <c r="BG293" s="22">
        <v>7.9314721571052633</v>
      </c>
      <c r="BH293" s="22">
        <v>7.9314721571052633</v>
      </c>
      <c r="BI293" s="22">
        <v>7.7671591248646701</v>
      </c>
      <c r="BJ293" s="22">
        <v>-0.50901363513705356</v>
      </c>
      <c r="BK293" s="25">
        <v>6.2719441231052642</v>
      </c>
      <c r="BL293" s="25">
        <v>6.2719441231052642</v>
      </c>
      <c r="BM293" s="25">
        <v>6.2719441231052642</v>
      </c>
      <c r="BN293" s="25">
        <v>2.3694885149591691</v>
      </c>
      <c r="BO293" s="25">
        <v>6.2739151171052638</v>
      </c>
      <c r="BP293" s="25">
        <v>6.2739151171052638</v>
      </c>
      <c r="BQ293" s="25">
        <v>6.2739151171052638</v>
      </c>
      <c r="BR293" s="25">
        <v>2.4258414144226492</v>
      </c>
      <c r="BS293" s="25">
        <v>6.2978526681052633</v>
      </c>
      <c r="BT293" s="25">
        <v>6.2978526681052633</v>
      </c>
      <c r="BU293" s="25">
        <v>6.2978526681052633</v>
      </c>
      <c r="BV293" s="25">
        <v>2.392329577619515</v>
      </c>
      <c r="BW293" s="25">
        <v>6.324638564105264</v>
      </c>
      <c r="BX293" s="25">
        <v>6.324638564105264</v>
      </c>
      <c r="BY293" s="25">
        <v>6.324638564105264</v>
      </c>
      <c r="BZ293" s="25">
        <v>2.3618554115817307</v>
      </c>
      <c r="CA293" s="25">
        <v>6.3568666851052633</v>
      </c>
      <c r="CB293" s="25">
        <v>6.3568666851052633</v>
      </c>
      <c r="CC293" s="25">
        <v>6.3568666851052633</v>
      </c>
      <c r="CD293" s="25">
        <v>2.3247754338676838</v>
      </c>
      <c r="CE293" s="25">
        <v>6.3963818101052636</v>
      </c>
      <c r="CF293" s="25">
        <v>6.3963818101052636</v>
      </c>
      <c r="CG293" s="25">
        <v>6.3963818101052636</v>
      </c>
      <c r="CH293" s="25">
        <v>2.2791854157699811</v>
      </c>
      <c r="CI293" s="25">
        <v>6.4379190811052638</v>
      </c>
      <c r="CJ293" s="25">
        <v>6.4379190811052638</v>
      </c>
      <c r="CK293" s="25">
        <v>6.4379190811052638</v>
      </c>
      <c r="CL293" s="25">
        <v>2.2251554974594248</v>
      </c>
      <c r="CM293" s="25">
        <v>6.4883136521052638</v>
      </c>
      <c r="CN293" s="25">
        <v>6.4883136521052638</v>
      </c>
      <c r="CO293" s="25">
        <v>6.4883136521052638</v>
      </c>
      <c r="CP293" s="25">
        <v>2.1561706072723865</v>
      </c>
      <c r="CQ293" s="25">
        <v>6.5434943591052637</v>
      </c>
      <c r="CR293" s="25">
        <v>6.5434943591052637</v>
      </c>
      <c r="CS293" s="25">
        <v>6.5434943591052637</v>
      </c>
      <c r="CT293" s="25">
        <v>2.0726623420654908</v>
      </c>
      <c r="CU293" s="25">
        <v>6.606174639105264</v>
      </c>
      <c r="CV293" s="25">
        <v>6.606174639105264</v>
      </c>
      <c r="CW293" s="25">
        <v>6.606174639105264</v>
      </c>
      <c r="CX293" s="25">
        <v>1.9762883844675372</v>
      </c>
      <c r="CY293" s="25">
        <v>6.8126629271052632</v>
      </c>
      <c r="CZ293" s="25">
        <v>6.8126629271052632</v>
      </c>
      <c r="DA293" s="25">
        <v>6.8126629271052632</v>
      </c>
      <c r="DB293" s="25">
        <v>1.4962968877850118</v>
      </c>
      <c r="DC293" s="25">
        <v>6.9683313911052638</v>
      </c>
      <c r="DD293" s="25">
        <v>6.9683313911052638</v>
      </c>
      <c r="DE293" s="25">
        <v>6.9683313911052638</v>
      </c>
      <c r="DF293" s="25">
        <v>0.66158448558476834</v>
      </c>
      <c r="DG293" s="25">
        <v>7.1357116001052638</v>
      </c>
      <c r="DH293" s="25">
        <v>7.1357116001052638</v>
      </c>
      <c r="DI293" s="25">
        <v>7.1357116001052638</v>
      </c>
      <c r="DJ293" s="25">
        <v>-0.14233128422589392</v>
      </c>
      <c r="DK293" s="25">
        <v>7.2270170351052636</v>
      </c>
      <c r="DL293" s="25">
        <v>7.2270170351052636</v>
      </c>
      <c r="DM293" s="25">
        <v>7.2270170351052636</v>
      </c>
      <c r="DN293" s="25">
        <v>-0.35001182287349142</v>
      </c>
      <c r="DO293" s="27">
        <v>6.2691951851052634</v>
      </c>
      <c r="DP293" s="27">
        <v>6.2691951851052634</v>
      </c>
      <c r="DQ293" s="27">
        <v>6.2691951851052634</v>
      </c>
      <c r="DR293" s="27">
        <v>2.3854930203883669</v>
      </c>
      <c r="DS293" s="27">
        <v>6.268250264105264</v>
      </c>
      <c r="DT293" s="27">
        <v>6.268250264105264</v>
      </c>
      <c r="DU293" s="27">
        <v>6.268250264105264</v>
      </c>
      <c r="DV293" s="27">
        <v>2.455877361200848</v>
      </c>
      <c r="DW293" s="27">
        <v>6.299591089105264</v>
      </c>
      <c r="DX293" s="27">
        <v>6.299591089105264</v>
      </c>
      <c r="DY293" s="27">
        <v>6.299591089105264</v>
      </c>
      <c r="DZ293" s="27">
        <v>2.4016805187630688</v>
      </c>
      <c r="EA293" s="27">
        <v>6.3390658321052635</v>
      </c>
      <c r="EB293" s="27">
        <v>6.3390658321052635</v>
      </c>
      <c r="EC293" s="27">
        <v>6.3390658321052635</v>
      </c>
      <c r="ED293" s="27">
        <v>2.3535350156992898</v>
      </c>
      <c r="EE293" s="27">
        <v>6.3875010691052641</v>
      </c>
      <c r="EF293" s="27">
        <v>6.3875010691052641</v>
      </c>
      <c r="EG293" s="27">
        <v>6.3875010691052641</v>
      </c>
      <c r="EH293" s="27">
        <v>2.3012443433879639</v>
      </c>
      <c r="EI293" s="27">
        <v>6.4466936671052633</v>
      </c>
      <c r="EJ293" s="27">
        <v>6.4466936671052633</v>
      </c>
      <c r="EK293" s="27">
        <v>6.4466936671052633</v>
      </c>
      <c r="EL293" s="27">
        <v>2.2447082069237423</v>
      </c>
      <c r="EM293" s="27">
        <v>6.5094129911052638</v>
      </c>
      <c r="EN293" s="27">
        <v>6.5094129911052638</v>
      </c>
      <c r="EO293" s="27">
        <v>6.5094129911052638</v>
      </c>
      <c r="EP293" s="27">
        <v>2.1851084867528652</v>
      </c>
      <c r="EQ293" s="27">
        <v>6.5851787671052637</v>
      </c>
      <c r="ER293" s="27">
        <v>6.5851787671052637</v>
      </c>
      <c r="ES293" s="27">
        <v>6.5851787671052637</v>
      </c>
      <c r="ET293" s="27">
        <v>2.1221967712969931</v>
      </c>
      <c r="EU293" s="27">
        <v>6.6692215921052638</v>
      </c>
      <c r="EV293" s="27">
        <v>6.6692215921052638</v>
      </c>
      <c r="EW293" s="27">
        <v>6.6692215921052638</v>
      </c>
      <c r="EX293" s="27">
        <v>2.0555656354190761</v>
      </c>
      <c r="EY293" s="27">
        <v>6.7726539161052637</v>
      </c>
      <c r="EZ293" s="27">
        <v>6.7726539161052637</v>
      </c>
      <c r="FA293" s="27">
        <v>6.7726539161052637</v>
      </c>
      <c r="FB293" s="27">
        <v>1.9627885875937023</v>
      </c>
      <c r="FC293" s="27">
        <v>7.166042576105264</v>
      </c>
      <c r="FD293" s="27">
        <v>7.166042576105264</v>
      </c>
      <c r="FE293" s="27">
        <v>7.166042576105264</v>
      </c>
      <c r="FF293" s="27">
        <v>1.2284560003951874</v>
      </c>
      <c r="FG293" s="27">
        <v>7.5298194981052635</v>
      </c>
      <c r="FH293" s="27">
        <v>7.5298194981052635</v>
      </c>
      <c r="FI293" s="27">
        <v>7.5298194981052635</v>
      </c>
      <c r="FJ293" s="27">
        <v>0.47025297369719787</v>
      </c>
      <c r="FK293" s="27">
        <v>7.7119746091052637</v>
      </c>
      <c r="FL293" s="27">
        <v>7.7119746091052637</v>
      </c>
      <c r="FM293" s="27">
        <v>7.7119746091052637</v>
      </c>
      <c r="FN293" s="27">
        <v>0.31300446268680204</v>
      </c>
      <c r="FO293" s="27">
        <v>7.7122592311052642</v>
      </c>
      <c r="FP293" s="27">
        <v>7.7122592311052642</v>
      </c>
      <c r="FQ293" s="27">
        <v>7.7122592311052642</v>
      </c>
      <c r="FR293" s="27">
        <v>0.33995999984587133</v>
      </c>
      <c r="FS293" s="28">
        <v>6.2711617651052638</v>
      </c>
      <c r="FT293" s="28">
        <v>6.2711617651052638</v>
      </c>
      <c r="FU293" s="28">
        <v>6.2711617651052638</v>
      </c>
      <c r="FV293" s="28">
        <v>2.3837129168112234</v>
      </c>
      <c r="FW293" s="28">
        <v>6.2795063661052639</v>
      </c>
      <c r="FX293" s="28">
        <v>6.2795063661052639</v>
      </c>
      <c r="FY293" s="28">
        <v>6.2795063661052639</v>
      </c>
      <c r="FZ293" s="28">
        <v>2.453539866878705</v>
      </c>
      <c r="GA293" s="28">
        <v>6.3268959401052633</v>
      </c>
      <c r="GB293" s="28">
        <v>6.3268959401052633</v>
      </c>
      <c r="GC293" s="28">
        <v>6.3268959401052633</v>
      </c>
      <c r="GD293" s="28">
        <v>2.3990353291815243</v>
      </c>
      <c r="GE293" s="28">
        <v>6.3869686881052639</v>
      </c>
      <c r="GF293" s="28">
        <v>6.3869686881052639</v>
      </c>
      <c r="GG293" s="28">
        <v>6.3869686881052639</v>
      </c>
      <c r="GH293" s="28">
        <v>2.3523890297943879</v>
      </c>
      <c r="GI293" s="28">
        <v>6.4631109471052639</v>
      </c>
      <c r="GJ293" s="28">
        <v>6.4631109471052639</v>
      </c>
      <c r="GK293" s="28">
        <v>6.4631109471052639</v>
      </c>
      <c r="GL293" s="28">
        <v>2.3024003715612293</v>
      </c>
      <c r="GM293" s="28">
        <v>6.5626957961052632</v>
      </c>
      <c r="GN293" s="28">
        <v>6.5626957961052632</v>
      </c>
      <c r="GO293" s="28">
        <v>6.5626957961052632</v>
      </c>
      <c r="GP293" s="28">
        <v>2.2478782160519675</v>
      </c>
      <c r="GQ293" s="28">
        <v>6.6629133181052635</v>
      </c>
      <c r="GR293" s="28">
        <v>6.6629133181052635</v>
      </c>
      <c r="GS293" s="28">
        <v>6.6629133181052635</v>
      </c>
      <c r="GT293" s="28">
        <v>2.1820887060906689</v>
      </c>
      <c r="GU293" s="28">
        <v>6.7847178561052637</v>
      </c>
      <c r="GV293" s="28">
        <v>6.7847178561052637</v>
      </c>
      <c r="GW293" s="28">
        <v>6.7847178561052637</v>
      </c>
      <c r="GX293" s="28">
        <v>2.0828393491973287</v>
      </c>
      <c r="GY293" s="28">
        <v>6.9003729351052634</v>
      </c>
      <c r="GZ293" s="28">
        <v>6.9003729351052634</v>
      </c>
      <c r="HA293" s="28">
        <v>6.9003729351052634</v>
      </c>
      <c r="HB293" s="28">
        <v>1.9700159168455738</v>
      </c>
      <c r="HC293" s="28">
        <v>7.0137144371052642</v>
      </c>
      <c r="HD293" s="28">
        <v>7.0137144371052642</v>
      </c>
      <c r="HE293" s="28">
        <v>7.0137144371052642</v>
      </c>
      <c r="HF293" s="28">
        <v>1.8555799526537609</v>
      </c>
      <c r="HG293" s="28">
        <v>7.6312229351052636</v>
      </c>
      <c r="HH293" s="28">
        <v>7.6312229351052636</v>
      </c>
      <c r="HI293" s="28">
        <v>7.6312229351052636</v>
      </c>
      <c r="HJ293" s="28">
        <v>0.72461075866640101</v>
      </c>
      <c r="HK293" s="28">
        <v>7.8898951411052636</v>
      </c>
      <c r="HL293" s="28">
        <v>7.8898951411052636</v>
      </c>
      <c r="HM293" s="28">
        <v>7.1395169529973321</v>
      </c>
      <c r="HN293" s="28">
        <v>-1.4215844781259825</v>
      </c>
      <c r="HO293" s="28">
        <v>7.9978298601052638</v>
      </c>
      <c r="HP293" s="28">
        <v>7.9978298601052638</v>
      </c>
      <c r="HQ293" s="28">
        <v>7.082531950243804</v>
      </c>
      <c r="HR293" s="28">
        <v>-2.831035533276669</v>
      </c>
      <c r="HS293" s="28">
        <v>8.0148743661052642</v>
      </c>
      <c r="HT293" s="28">
        <v>8.0148743661052642</v>
      </c>
      <c r="HU293" s="28">
        <v>7.3451522221488252</v>
      </c>
      <c r="HV293" s="28">
        <v>-3.8298909152267342</v>
      </c>
      <c r="HW293" s="29">
        <v>6.2660524021052639</v>
      </c>
      <c r="HX293" s="29">
        <v>6.2660524021052639</v>
      </c>
      <c r="HY293" s="29">
        <v>6.2660524021052639</v>
      </c>
      <c r="HZ293" s="29">
        <v>2.3943042296466697</v>
      </c>
      <c r="IA293" s="29">
        <v>6.2694466891052638</v>
      </c>
      <c r="IB293" s="29">
        <v>6.2694466891052638</v>
      </c>
      <c r="IC293" s="29">
        <v>6.2694466891052638</v>
      </c>
      <c r="ID293" s="29">
        <v>2.4745116093733976</v>
      </c>
      <c r="IE293" s="29">
        <v>6.3118315251052639</v>
      </c>
      <c r="IF293" s="29">
        <v>6.3118315251052639</v>
      </c>
      <c r="IG293" s="29">
        <v>6.3118315251052639</v>
      </c>
      <c r="IH293" s="29">
        <v>2.4305148230817952</v>
      </c>
      <c r="II293" s="29">
        <v>6.368021312105264</v>
      </c>
      <c r="IJ293" s="29">
        <v>6.368021312105264</v>
      </c>
      <c r="IK293" s="29">
        <v>6.368021312105264</v>
      </c>
      <c r="IL293" s="29">
        <v>2.3923957568899539</v>
      </c>
      <c r="IM293" s="29">
        <v>6.4462123731052632</v>
      </c>
      <c r="IN293" s="29">
        <v>6.4462123731052632</v>
      </c>
      <c r="IO293" s="29">
        <v>6.4462123731052632</v>
      </c>
      <c r="IP293" s="29">
        <v>2.3404715286626043</v>
      </c>
      <c r="IQ293" s="29">
        <v>6.5674676891052641</v>
      </c>
      <c r="IR293" s="29">
        <v>6.5674676891052641</v>
      </c>
      <c r="IS293" s="29">
        <v>6.5674676891052641</v>
      </c>
      <c r="IT293" s="29">
        <v>2.2526589102530785</v>
      </c>
      <c r="IU293" s="29">
        <v>6.690630302105264</v>
      </c>
      <c r="IV293" s="29">
        <v>6.690630302105264</v>
      </c>
      <c r="IW293" s="29">
        <v>6.690630302105264</v>
      </c>
      <c r="IX293" s="29">
        <v>2.1627002805937119</v>
      </c>
      <c r="IY293" s="29">
        <v>6.8043833191052636</v>
      </c>
      <c r="IZ293" s="29">
        <v>6.8043833191052636</v>
      </c>
      <c r="JA293" s="29">
        <v>6.8043833191052636</v>
      </c>
      <c r="JB293" s="29">
        <v>2.0616469917206466</v>
      </c>
      <c r="JC293" s="29">
        <v>6.9126024021052634</v>
      </c>
      <c r="JD293" s="29">
        <v>6.9126024021052634</v>
      </c>
      <c r="JE293" s="29">
        <v>6.9126024021052634</v>
      </c>
      <c r="JF293" s="29">
        <v>1.9522352383106583</v>
      </c>
      <c r="JG293" s="29">
        <v>7.0536737541052634</v>
      </c>
      <c r="JH293" s="29">
        <v>7.0536737541052634</v>
      </c>
      <c r="JI293" s="29">
        <v>7.0536737541052634</v>
      </c>
      <c r="JJ293" s="29">
        <v>1.8017599924567289</v>
      </c>
      <c r="JK293" s="29">
        <v>7.7912768861052637</v>
      </c>
      <c r="JL293" s="29">
        <v>7.7912768861052637</v>
      </c>
      <c r="JM293" s="29">
        <v>7.7912768861052637</v>
      </c>
      <c r="JN293" s="29">
        <v>-0.44459538786972352</v>
      </c>
      <c r="JO293" s="29">
        <v>8.0891885141052633</v>
      </c>
      <c r="JP293" s="29">
        <v>8.0891885141052633</v>
      </c>
      <c r="JQ293" s="29">
        <v>7.5600087246899017</v>
      </c>
      <c r="JR293" s="29">
        <v>-2.3501306893636311</v>
      </c>
      <c r="JS293" s="29">
        <v>8.2141842631052633</v>
      </c>
      <c r="JT293" s="29">
        <v>8.2141842631052633</v>
      </c>
      <c r="JU293" s="29">
        <v>8.2141842631052633</v>
      </c>
      <c r="JV293" s="29">
        <v>-3.4991000664484098</v>
      </c>
      <c r="JW293" s="29">
        <v>8.1101821841052644</v>
      </c>
      <c r="JX293" s="29">
        <v>8.1101821841052644</v>
      </c>
      <c r="JY293" s="29">
        <v>8.0115787983262319</v>
      </c>
      <c r="JZ293" s="29">
        <v>-3.5649901469862719</v>
      </c>
    </row>
    <row r="294" spans="1:286" ht="15" thickBot="1" x14ac:dyDescent="0.35">
      <c r="A294" s="2"/>
      <c r="B294" s="74" t="s">
        <v>777</v>
      </c>
      <c r="C294" s="74" t="s">
        <v>554</v>
      </c>
      <c r="D294" s="74" t="s">
        <v>873</v>
      </c>
      <c r="E294" s="87">
        <v>335344</v>
      </c>
      <c r="F294" s="84">
        <v>542653</v>
      </c>
      <c r="G294" s="22">
        <v>1.1666623872105266</v>
      </c>
      <c r="H294" s="22">
        <v>1.1666623872105266</v>
      </c>
      <c r="I294" s="22">
        <v>1.1666623872105266</v>
      </c>
      <c r="J294" s="22">
        <v>1.1666623872105266</v>
      </c>
      <c r="K294" s="22">
        <v>1.1682894912105266</v>
      </c>
      <c r="L294" s="22">
        <v>1.1682894912105266</v>
      </c>
      <c r="M294" s="22">
        <v>1.1682894912105266</v>
      </c>
      <c r="N294" s="22">
        <v>1.1682894912105266</v>
      </c>
      <c r="O294" s="22">
        <v>1.1785365632105265</v>
      </c>
      <c r="P294" s="22">
        <v>1.1785365632105265</v>
      </c>
      <c r="Q294" s="22">
        <v>1.1785365632105265</v>
      </c>
      <c r="R294" s="22">
        <v>1.1785365632105265</v>
      </c>
      <c r="S294" s="22">
        <v>1.1910836302105265</v>
      </c>
      <c r="T294" s="22">
        <v>1.1910836302105265</v>
      </c>
      <c r="U294" s="22">
        <v>1.1910836302105265</v>
      </c>
      <c r="V294" s="22">
        <v>1.1910836302105265</v>
      </c>
      <c r="W294" s="22">
        <v>1.2066257592105265</v>
      </c>
      <c r="X294" s="22">
        <v>1.2066257592105265</v>
      </c>
      <c r="Y294" s="22">
        <v>1.2066257592105265</v>
      </c>
      <c r="Z294" s="22">
        <v>1.2066257592105265</v>
      </c>
      <c r="AA294" s="22">
        <v>1.2261617482105265</v>
      </c>
      <c r="AB294" s="22">
        <v>1.2261617482105265</v>
      </c>
      <c r="AC294" s="22">
        <v>1.2261617482105265</v>
      </c>
      <c r="AD294" s="22">
        <v>1.2226190620711321</v>
      </c>
      <c r="AE294" s="22">
        <v>1.2481913522105266</v>
      </c>
      <c r="AF294" s="22">
        <v>1.2481913522105266</v>
      </c>
      <c r="AG294" s="22">
        <v>1.2481913522105266</v>
      </c>
      <c r="AH294" s="22">
        <v>1.1126524228704762</v>
      </c>
      <c r="AI294" s="22">
        <v>1.2761294922105266</v>
      </c>
      <c r="AJ294" s="22">
        <v>1.2761294922105266</v>
      </c>
      <c r="AK294" s="22">
        <v>1.2761294922105266</v>
      </c>
      <c r="AL294" s="22">
        <v>1.0403149797775244</v>
      </c>
      <c r="AM294" s="22">
        <v>1.3074044342105267</v>
      </c>
      <c r="AN294" s="22">
        <v>1.3074044342105267</v>
      </c>
      <c r="AO294" s="22">
        <v>1.3074044342105267</v>
      </c>
      <c r="AP294" s="22">
        <v>1.0052786392885169</v>
      </c>
      <c r="AQ294" s="22">
        <v>1.3452924672105264</v>
      </c>
      <c r="AR294" s="22">
        <v>1.3452924672105264</v>
      </c>
      <c r="AS294" s="22">
        <v>1.3452924672105264</v>
      </c>
      <c r="AT294" s="22">
        <v>0.95633641578039175</v>
      </c>
      <c r="AU294" s="22">
        <v>1.5731573232105265</v>
      </c>
      <c r="AV294" s="22">
        <v>1.5731573232105265</v>
      </c>
      <c r="AW294" s="22">
        <v>1.5731573232105265</v>
      </c>
      <c r="AX294" s="22">
        <v>0.51961780692301396</v>
      </c>
      <c r="AY294" s="22">
        <v>1.8045952982105264</v>
      </c>
      <c r="AZ294" s="22">
        <v>1.8045952982105264</v>
      </c>
      <c r="BA294" s="22">
        <v>1.8045952982105264</v>
      </c>
      <c r="BB294" s="22">
        <v>-9.415766822737659E-2</v>
      </c>
      <c r="BC294" s="22">
        <v>1.9057393642105265</v>
      </c>
      <c r="BD294" s="22">
        <v>1.9057393642105265</v>
      </c>
      <c r="BE294" s="22">
        <v>1.9057393642105265</v>
      </c>
      <c r="BF294" s="22">
        <v>-0.45224178625561695</v>
      </c>
      <c r="BG294" s="22">
        <v>1.9554079222105265</v>
      </c>
      <c r="BH294" s="22">
        <v>1.9554079222105265</v>
      </c>
      <c r="BI294" s="22">
        <v>1.9554079222105265</v>
      </c>
      <c r="BJ294" s="22">
        <v>-0.61125331044931031</v>
      </c>
      <c r="BK294" s="25">
        <v>1.1704649142105266</v>
      </c>
      <c r="BL294" s="25">
        <v>1.1704649142105266</v>
      </c>
      <c r="BM294" s="25">
        <v>1.1704649142105266</v>
      </c>
      <c r="BN294" s="25">
        <v>1.1704649142105266</v>
      </c>
      <c r="BO294" s="25">
        <v>1.1745961662105264</v>
      </c>
      <c r="BP294" s="25">
        <v>1.1745961662105264</v>
      </c>
      <c r="BQ294" s="25">
        <v>1.1745961662105264</v>
      </c>
      <c r="BR294" s="25">
        <v>1.1745961662105264</v>
      </c>
      <c r="BS294" s="25">
        <v>1.1841423592105267</v>
      </c>
      <c r="BT294" s="25">
        <v>1.1841423592105267</v>
      </c>
      <c r="BU294" s="25">
        <v>1.1841423592105267</v>
      </c>
      <c r="BV294" s="25">
        <v>1.1841423592105267</v>
      </c>
      <c r="BW294" s="25">
        <v>1.1948071572105265</v>
      </c>
      <c r="BX294" s="25">
        <v>1.1948071572105265</v>
      </c>
      <c r="BY294" s="25">
        <v>1.1948071572105265</v>
      </c>
      <c r="BZ294" s="25">
        <v>1.1948071572105265</v>
      </c>
      <c r="CA294" s="25">
        <v>1.2071877322105267</v>
      </c>
      <c r="CB294" s="25">
        <v>1.2071877322105267</v>
      </c>
      <c r="CC294" s="25">
        <v>1.2071877322105267</v>
      </c>
      <c r="CD294" s="25">
        <v>1.2071877322105267</v>
      </c>
      <c r="CE294" s="25">
        <v>1.2213280462105265</v>
      </c>
      <c r="CF294" s="25">
        <v>1.2213280462105265</v>
      </c>
      <c r="CG294" s="25">
        <v>1.2213280462105265</v>
      </c>
      <c r="CH294" s="25">
        <v>1.2213280462105265</v>
      </c>
      <c r="CI294" s="25">
        <v>1.2368254932105265</v>
      </c>
      <c r="CJ294" s="25">
        <v>1.2368254932105265</v>
      </c>
      <c r="CK294" s="25">
        <v>1.2368254932105265</v>
      </c>
      <c r="CL294" s="25">
        <v>1.18026988225854</v>
      </c>
      <c r="CM294" s="25">
        <v>1.2552166772105267</v>
      </c>
      <c r="CN294" s="25">
        <v>1.2552166772105267</v>
      </c>
      <c r="CO294" s="25">
        <v>1.2552166772105267</v>
      </c>
      <c r="CP294" s="25">
        <v>1.1114726828617076</v>
      </c>
      <c r="CQ294" s="25">
        <v>1.2756236192105266</v>
      </c>
      <c r="CR294" s="25">
        <v>1.2756236192105266</v>
      </c>
      <c r="CS294" s="25">
        <v>1.2756236192105266</v>
      </c>
      <c r="CT294" s="25">
        <v>1.0699323246254844</v>
      </c>
      <c r="CU294" s="25">
        <v>1.2983326582105266</v>
      </c>
      <c r="CV294" s="25">
        <v>1.2983326582105266</v>
      </c>
      <c r="CW294" s="25">
        <v>1.2983326582105266</v>
      </c>
      <c r="CX294" s="25">
        <v>1.0138042891496442</v>
      </c>
      <c r="CY294" s="25">
        <v>1.3643077472105265</v>
      </c>
      <c r="CZ294" s="25">
        <v>1.3643077472105265</v>
      </c>
      <c r="DA294" s="25">
        <v>1.3643077472105265</v>
      </c>
      <c r="DB294" s="25">
        <v>0.82142658540921953</v>
      </c>
      <c r="DC294" s="25">
        <v>1.4916848992105267</v>
      </c>
      <c r="DD294" s="25">
        <v>1.4916848992105267</v>
      </c>
      <c r="DE294" s="25">
        <v>1.4916848992105267</v>
      </c>
      <c r="DF294" s="25">
        <v>0.49494802623317913</v>
      </c>
      <c r="DG294" s="25">
        <v>1.6293030802105264</v>
      </c>
      <c r="DH294" s="25">
        <v>1.6293030802105264</v>
      </c>
      <c r="DI294" s="25">
        <v>1.6293030802105264</v>
      </c>
      <c r="DJ294" s="25">
        <v>-2.2799155899724255E-3</v>
      </c>
      <c r="DK294" s="25">
        <v>1.6671425182105266</v>
      </c>
      <c r="DL294" s="25">
        <v>1.6671425182105266</v>
      </c>
      <c r="DM294" s="25">
        <v>1.6671425182105266</v>
      </c>
      <c r="DN294" s="25">
        <v>-5.1691953801835666E-2</v>
      </c>
      <c r="DO294" s="27">
        <v>1.1665493582105266</v>
      </c>
      <c r="DP294" s="27">
        <v>1.1665493582105266</v>
      </c>
      <c r="DQ294" s="27">
        <v>1.1665493582105266</v>
      </c>
      <c r="DR294" s="27">
        <v>1.1665493582105266</v>
      </c>
      <c r="DS294" s="27">
        <v>1.1667947442105264</v>
      </c>
      <c r="DT294" s="27">
        <v>1.1667947442105264</v>
      </c>
      <c r="DU294" s="27">
        <v>1.1667947442105264</v>
      </c>
      <c r="DV294" s="27">
        <v>1.1667947442105264</v>
      </c>
      <c r="DW294" s="27">
        <v>1.1748476042105265</v>
      </c>
      <c r="DX294" s="27">
        <v>1.1748476042105265</v>
      </c>
      <c r="DY294" s="27">
        <v>1.1748476042105265</v>
      </c>
      <c r="DZ294" s="27">
        <v>1.1748476042105265</v>
      </c>
      <c r="EA294" s="27">
        <v>1.1850414042105266</v>
      </c>
      <c r="EB294" s="27">
        <v>1.1850414042105266</v>
      </c>
      <c r="EC294" s="27">
        <v>1.1850414042105266</v>
      </c>
      <c r="ED294" s="27">
        <v>1.1850414042105266</v>
      </c>
      <c r="EE294" s="27">
        <v>1.1977517392105266</v>
      </c>
      <c r="EF294" s="27">
        <v>1.1977517392105266</v>
      </c>
      <c r="EG294" s="27">
        <v>1.1977517392105266</v>
      </c>
      <c r="EH294" s="27">
        <v>1.1977517392105266</v>
      </c>
      <c r="EI294" s="27">
        <v>1.2130851692105264</v>
      </c>
      <c r="EJ294" s="27">
        <v>1.2130851692105264</v>
      </c>
      <c r="EK294" s="27">
        <v>1.2130851692105264</v>
      </c>
      <c r="EL294" s="27">
        <v>1.2130851692105264</v>
      </c>
      <c r="EM294" s="27">
        <v>1.2299545652105266</v>
      </c>
      <c r="EN294" s="27">
        <v>1.2299545652105266</v>
      </c>
      <c r="EO294" s="27">
        <v>1.2299545652105266</v>
      </c>
      <c r="EP294" s="27">
        <v>1.1796913658418786</v>
      </c>
      <c r="EQ294" s="27">
        <v>1.2509357212105265</v>
      </c>
      <c r="ER294" s="27">
        <v>1.2509357212105265</v>
      </c>
      <c r="ES294" s="27">
        <v>1.2509357212105265</v>
      </c>
      <c r="ET294" s="27">
        <v>1.1227714763782366</v>
      </c>
      <c r="EU294" s="27">
        <v>1.2746463252105267</v>
      </c>
      <c r="EV294" s="27">
        <v>1.2746463252105267</v>
      </c>
      <c r="EW294" s="27">
        <v>1.2746463252105267</v>
      </c>
      <c r="EX294" s="27">
        <v>1.1014516514057009</v>
      </c>
      <c r="EY294" s="27">
        <v>1.3042962502105264</v>
      </c>
      <c r="EZ294" s="27">
        <v>1.3042962502105264</v>
      </c>
      <c r="FA294" s="27">
        <v>1.3042962502105264</v>
      </c>
      <c r="FB294" s="27">
        <v>1.0653158652584809</v>
      </c>
      <c r="FC294" s="27">
        <v>1.4848385522105265</v>
      </c>
      <c r="FD294" s="27">
        <v>1.4848385522105265</v>
      </c>
      <c r="FE294" s="27">
        <v>1.4848385522105265</v>
      </c>
      <c r="FF294" s="27">
        <v>0.70066069534082498</v>
      </c>
      <c r="FG294" s="27">
        <v>1.6977813532105266</v>
      </c>
      <c r="FH294" s="27">
        <v>1.6977813532105266</v>
      </c>
      <c r="FI294" s="27">
        <v>1.6977813532105266</v>
      </c>
      <c r="FJ294" s="27">
        <v>0.33317337852153628</v>
      </c>
      <c r="FK294" s="27">
        <v>1.7963547712105266</v>
      </c>
      <c r="FL294" s="27">
        <v>1.7963547712105266</v>
      </c>
      <c r="FM294" s="27">
        <v>1.7963547712105266</v>
      </c>
      <c r="FN294" s="27">
        <v>0.25320933531582135</v>
      </c>
      <c r="FO294" s="27">
        <v>1.8436009112105265</v>
      </c>
      <c r="FP294" s="27">
        <v>1.8436009112105265</v>
      </c>
      <c r="FQ294" s="27">
        <v>1.8436009112105265</v>
      </c>
      <c r="FR294" s="27">
        <v>0.34465023848644094</v>
      </c>
      <c r="FS294" s="28">
        <v>1.1666017522105265</v>
      </c>
      <c r="FT294" s="28">
        <v>1.1666017522105265</v>
      </c>
      <c r="FU294" s="28">
        <v>1.1666017522105265</v>
      </c>
      <c r="FV294" s="28">
        <v>1.1666017522105265</v>
      </c>
      <c r="FW294" s="28">
        <v>1.1686015372105265</v>
      </c>
      <c r="FX294" s="28">
        <v>1.1686015372105265</v>
      </c>
      <c r="FY294" s="28">
        <v>1.1686015372105265</v>
      </c>
      <c r="FZ294" s="28">
        <v>1.1686015372105265</v>
      </c>
      <c r="GA294" s="28">
        <v>1.1809448742105266</v>
      </c>
      <c r="GB294" s="28">
        <v>1.1809448742105266</v>
      </c>
      <c r="GC294" s="28">
        <v>1.1809448742105266</v>
      </c>
      <c r="GD294" s="28">
        <v>1.1809448742105266</v>
      </c>
      <c r="GE294" s="28">
        <v>1.1978788692105264</v>
      </c>
      <c r="GF294" s="28">
        <v>1.1978788692105264</v>
      </c>
      <c r="GG294" s="28">
        <v>1.1978788692105264</v>
      </c>
      <c r="GH294" s="28">
        <v>1.1978788692105264</v>
      </c>
      <c r="GI294" s="28">
        <v>1.2205905012105265</v>
      </c>
      <c r="GJ294" s="28">
        <v>1.2205905012105265</v>
      </c>
      <c r="GK294" s="28">
        <v>1.2205905012105265</v>
      </c>
      <c r="GL294" s="28">
        <v>1.2205905012105265</v>
      </c>
      <c r="GM294" s="28">
        <v>1.2511632152105265</v>
      </c>
      <c r="GN294" s="28">
        <v>1.2511632152105265</v>
      </c>
      <c r="GO294" s="28">
        <v>1.2511632152105265</v>
      </c>
      <c r="GP294" s="28">
        <v>1.2511632152105265</v>
      </c>
      <c r="GQ294" s="28">
        <v>1.2901219822105265</v>
      </c>
      <c r="GR294" s="28">
        <v>1.2901219822105265</v>
      </c>
      <c r="GS294" s="28">
        <v>1.2901219822105265</v>
      </c>
      <c r="GT294" s="28">
        <v>1.1728118709386068</v>
      </c>
      <c r="GU294" s="28">
        <v>1.3479145942105264</v>
      </c>
      <c r="GV294" s="28">
        <v>1.3479145942105264</v>
      </c>
      <c r="GW294" s="28">
        <v>1.3479145942105264</v>
      </c>
      <c r="GX294" s="28">
        <v>1.0810307995799642</v>
      </c>
      <c r="GY294" s="28">
        <v>1.4138282482105264</v>
      </c>
      <c r="GZ294" s="28">
        <v>1.4138282482105264</v>
      </c>
      <c r="HA294" s="28">
        <v>1.4138282482105264</v>
      </c>
      <c r="HB294" s="28">
        <v>1.0279910491522974</v>
      </c>
      <c r="HC294" s="28">
        <v>1.4895926052105266</v>
      </c>
      <c r="HD294" s="28">
        <v>1.4895926052105266</v>
      </c>
      <c r="HE294" s="28">
        <v>1.4895926052105266</v>
      </c>
      <c r="HF294" s="28">
        <v>0.97226096750445645</v>
      </c>
      <c r="HG294" s="28">
        <v>1.8527512582105266</v>
      </c>
      <c r="HH294" s="28">
        <v>1.8527512582105266</v>
      </c>
      <c r="HI294" s="28">
        <v>1.8527512582105266</v>
      </c>
      <c r="HJ294" s="28">
        <v>0.62803064594980285</v>
      </c>
      <c r="HK294" s="28">
        <v>2.1689755822105266</v>
      </c>
      <c r="HL294" s="28">
        <v>2.1689755822105266</v>
      </c>
      <c r="HM294" s="28">
        <v>2.1689755822105266</v>
      </c>
      <c r="HN294" s="28">
        <v>0.15217586656921078</v>
      </c>
      <c r="HO294" s="28">
        <v>2.3122070552105267</v>
      </c>
      <c r="HP294" s="28">
        <v>2.3122070552105267</v>
      </c>
      <c r="HQ294" s="28">
        <v>2.3122070552105267</v>
      </c>
      <c r="HR294" s="28">
        <v>-0.17777942702161642</v>
      </c>
      <c r="HS294" s="28">
        <v>2.3762008282105267</v>
      </c>
      <c r="HT294" s="28">
        <v>2.3762008282105267</v>
      </c>
      <c r="HU294" s="28">
        <v>2.3762008282105267</v>
      </c>
      <c r="HV294" s="28">
        <v>-0.49162693916240308</v>
      </c>
      <c r="HW294" s="29">
        <v>1.1639360002105266</v>
      </c>
      <c r="HX294" s="29">
        <v>1.1639360002105266</v>
      </c>
      <c r="HY294" s="29">
        <v>1.1639360002105266</v>
      </c>
      <c r="HZ294" s="29">
        <v>1.1639360002105266</v>
      </c>
      <c r="IA294" s="29">
        <v>1.1632403572105265</v>
      </c>
      <c r="IB294" s="29">
        <v>1.1632403572105265</v>
      </c>
      <c r="IC294" s="29">
        <v>1.1632403572105265</v>
      </c>
      <c r="ID294" s="29">
        <v>1.1632403572105265</v>
      </c>
      <c r="IE294" s="29">
        <v>1.1727946602105266</v>
      </c>
      <c r="IF294" s="29">
        <v>1.1727946602105266</v>
      </c>
      <c r="IG294" s="29">
        <v>1.1727946602105266</v>
      </c>
      <c r="IH294" s="29">
        <v>1.1727946602105266</v>
      </c>
      <c r="II294" s="29">
        <v>1.1871914822105265</v>
      </c>
      <c r="IJ294" s="29">
        <v>1.1871914822105265</v>
      </c>
      <c r="IK294" s="29">
        <v>1.1871914822105265</v>
      </c>
      <c r="IL294" s="29">
        <v>1.1871914822105265</v>
      </c>
      <c r="IM294" s="29">
        <v>1.2093644812105264</v>
      </c>
      <c r="IN294" s="29">
        <v>1.2093644812105264</v>
      </c>
      <c r="IO294" s="29">
        <v>1.2093644812105264</v>
      </c>
      <c r="IP294" s="29">
        <v>1.2093644812105264</v>
      </c>
      <c r="IQ294" s="29">
        <v>1.2461463962105266</v>
      </c>
      <c r="IR294" s="29">
        <v>1.2461463962105266</v>
      </c>
      <c r="IS294" s="29">
        <v>1.2461463962105266</v>
      </c>
      <c r="IT294" s="29">
        <v>1.2461463962105266</v>
      </c>
      <c r="IU294" s="29">
        <v>1.2886761512105265</v>
      </c>
      <c r="IV294" s="29">
        <v>1.2886761512105265</v>
      </c>
      <c r="IW294" s="29">
        <v>1.2886761512105265</v>
      </c>
      <c r="IX294" s="29">
        <v>1.1566799093925839</v>
      </c>
      <c r="IY294" s="29">
        <v>1.3432660212105265</v>
      </c>
      <c r="IZ294" s="29">
        <v>1.3432660212105265</v>
      </c>
      <c r="JA294" s="29">
        <v>1.3432660212105265</v>
      </c>
      <c r="JB294" s="29">
        <v>1.0668619228736107</v>
      </c>
      <c r="JC294" s="29">
        <v>1.4061692642105266</v>
      </c>
      <c r="JD294" s="29">
        <v>1.4061692642105266</v>
      </c>
      <c r="JE294" s="29">
        <v>1.4061692642105266</v>
      </c>
      <c r="JF294" s="29">
        <v>1.0140871567083529</v>
      </c>
      <c r="JG294" s="29">
        <v>1.4799398842105265</v>
      </c>
      <c r="JH294" s="29">
        <v>1.4799398842105265</v>
      </c>
      <c r="JI294" s="29">
        <v>1.4799398842105265</v>
      </c>
      <c r="JJ294" s="29">
        <v>0.95445634324796824</v>
      </c>
      <c r="JK294" s="29">
        <v>1.8742727312105265</v>
      </c>
      <c r="JL294" s="29">
        <v>1.8742727312105265</v>
      </c>
      <c r="JM294" s="29">
        <v>1.8742727312105265</v>
      </c>
      <c r="JN294" s="29">
        <v>0.25284144310391721</v>
      </c>
      <c r="JO294" s="29">
        <v>2.1606213262105265</v>
      </c>
      <c r="JP294" s="29">
        <v>2.1606213262105265</v>
      </c>
      <c r="JQ294" s="29">
        <v>2.1606213262105265</v>
      </c>
      <c r="JR294" s="29">
        <v>-0.21909238908652728</v>
      </c>
      <c r="JS294" s="29">
        <v>2.2823214042105269</v>
      </c>
      <c r="JT294" s="29">
        <v>2.2823214042105269</v>
      </c>
      <c r="JU294" s="29">
        <v>2.2823214042105269</v>
      </c>
      <c r="JV294" s="29">
        <v>-0.59353944553774696</v>
      </c>
      <c r="JW294" s="29">
        <v>2.3383547442105268</v>
      </c>
      <c r="JX294" s="29">
        <v>2.3383547442105268</v>
      </c>
      <c r="JY294" s="29">
        <v>2.3383547442105268</v>
      </c>
      <c r="JZ294" s="29">
        <v>-0.55519893228931227</v>
      </c>
    </row>
    <row r="295" spans="1:286" ht="15" thickBot="1" x14ac:dyDescent="0.35">
      <c r="A295" s="2"/>
      <c r="B295" s="74" t="s">
        <v>778</v>
      </c>
      <c r="C295" s="74" t="s">
        <v>466</v>
      </c>
      <c r="D295" s="74" t="s">
        <v>873</v>
      </c>
      <c r="E295" s="87">
        <v>365151</v>
      </c>
      <c r="F295" s="84">
        <v>491747</v>
      </c>
      <c r="G295" s="22">
        <v>18.620211183999999</v>
      </c>
      <c r="H295" s="22">
        <v>18.620211183999999</v>
      </c>
      <c r="I295" s="22">
        <v>18.620211183999999</v>
      </c>
      <c r="J295" s="22">
        <v>13.385372418404504</v>
      </c>
      <c r="K295" s="22">
        <v>18.622621184</v>
      </c>
      <c r="L295" s="22">
        <v>18.622621184</v>
      </c>
      <c r="M295" s="22">
        <v>18.622621184</v>
      </c>
      <c r="N295" s="22">
        <v>13.362288823000075</v>
      </c>
      <c r="O295" s="22">
        <v>18.656631813000001</v>
      </c>
      <c r="P295" s="22">
        <v>18.656631813000001</v>
      </c>
      <c r="Q295" s="22">
        <v>18.656631813000001</v>
      </c>
      <c r="R295" s="22">
        <v>13.195091428818202</v>
      </c>
      <c r="S295" s="22">
        <v>18.696197454</v>
      </c>
      <c r="T295" s="22">
        <v>18.696197454</v>
      </c>
      <c r="U295" s="22">
        <v>18.696197454</v>
      </c>
      <c r="V295" s="22">
        <v>13.113889569090972</v>
      </c>
      <c r="W295" s="22">
        <v>18.744246144000002</v>
      </c>
      <c r="X295" s="22">
        <v>18.744246144000002</v>
      </c>
      <c r="Y295" s="22">
        <v>18.744246144000002</v>
      </c>
      <c r="Z295" s="22">
        <v>13.034500478888816</v>
      </c>
      <c r="AA295" s="22">
        <v>18.791762402</v>
      </c>
      <c r="AB295" s="22">
        <v>18.791762402</v>
      </c>
      <c r="AC295" s="22">
        <v>18.791762402</v>
      </c>
      <c r="AD295" s="22">
        <v>12.893335396607915</v>
      </c>
      <c r="AE295" s="22">
        <v>18.841178864</v>
      </c>
      <c r="AF295" s="22">
        <v>18.841178864</v>
      </c>
      <c r="AG295" s="22">
        <v>18.841178864</v>
      </c>
      <c r="AH295" s="22">
        <v>12.790382602682719</v>
      </c>
      <c r="AI295" s="22">
        <v>18.902366765</v>
      </c>
      <c r="AJ295" s="22">
        <v>18.902366765</v>
      </c>
      <c r="AK295" s="22">
        <v>18.902366765</v>
      </c>
      <c r="AL295" s="22">
        <v>12.647095698574457</v>
      </c>
      <c r="AM295" s="22">
        <v>18.970501330000001</v>
      </c>
      <c r="AN295" s="22">
        <v>18.970501330000001</v>
      </c>
      <c r="AO295" s="22">
        <v>18.970501330000001</v>
      </c>
      <c r="AP295" s="22">
        <v>12.510478347922152</v>
      </c>
      <c r="AQ295" s="22">
        <v>19.049052883000002</v>
      </c>
      <c r="AR295" s="22">
        <v>19.049052883000002</v>
      </c>
      <c r="AS295" s="22">
        <v>19.032664646596807</v>
      </c>
      <c r="AT295" s="22">
        <v>12.318620052173205</v>
      </c>
      <c r="AU295" s="22">
        <v>19.439139801</v>
      </c>
      <c r="AV295" s="22">
        <v>19.439139801</v>
      </c>
      <c r="AW295" s="22">
        <v>18.936656390218758</v>
      </c>
      <c r="AX295" s="22">
        <v>11.257299266482327</v>
      </c>
      <c r="AY295" s="22">
        <v>19.782791166999999</v>
      </c>
      <c r="AZ295" s="22">
        <v>19.782791166999999</v>
      </c>
      <c r="BA295" s="22">
        <v>18.64012826966081</v>
      </c>
      <c r="BB295" s="22">
        <v>9.9998544272842853</v>
      </c>
      <c r="BC295" s="22">
        <v>19.951081058</v>
      </c>
      <c r="BD295" s="22">
        <v>19.951081058</v>
      </c>
      <c r="BE295" s="22">
        <v>18.565519856236502</v>
      </c>
      <c r="BF295" s="22">
        <v>9.4837231690374537</v>
      </c>
      <c r="BG295" s="22">
        <v>20.034913340999999</v>
      </c>
      <c r="BH295" s="22">
        <v>20.034913340999999</v>
      </c>
      <c r="BI295" s="22">
        <v>18.310842778341776</v>
      </c>
      <c r="BJ295" s="22">
        <v>9.2618932582563396</v>
      </c>
      <c r="BK295" s="25">
        <v>18.632386558</v>
      </c>
      <c r="BL295" s="25">
        <v>18.632386558</v>
      </c>
      <c r="BM295" s="25">
        <v>18.632386558</v>
      </c>
      <c r="BN295" s="25">
        <v>13.355769400858314</v>
      </c>
      <c r="BO295" s="25">
        <v>18.642327555000001</v>
      </c>
      <c r="BP295" s="25">
        <v>18.642327555000001</v>
      </c>
      <c r="BQ295" s="25">
        <v>18.642327555000001</v>
      </c>
      <c r="BR295" s="25">
        <v>13.350350652086421</v>
      </c>
      <c r="BS295" s="25">
        <v>18.673728453999999</v>
      </c>
      <c r="BT295" s="25">
        <v>18.673728453999999</v>
      </c>
      <c r="BU295" s="25">
        <v>18.673728453999999</v>
      </c>
      <c r="BV295" s="25">
        <v>13.226077101562193</v>
      </c>
      <c r="BW295" s="25">
        <v>18.708468003</v>
      </c>
      <c r="BX295" s="25">
        <v>18.708468003</v>
      </c>
      <c r="BY295" s="25">
        <v>18.708468003</v>
      </c>
      <c r="BZ295" s="25">
        <v>13.157565275953015</v>
      </c>
      <c r="CA295" s="25">
        <v>18.749646291000001</v>
      </c>
      <c r="CB295" s="25">
        <v>18.749646291000001</v>
      </c>
      <c r="CC295" s="25">
        <v>18.749646291000001</v>
      </c>
      <c r="CD295" s="25">
        <v>13.087182195931181</v>
      </c>
      <c r="CE295" s="25">
        <v>18.787247025999999</v>
      </c>
      <c r="CF295" s="25">
        <v>18.787247025999999</v>
      </c>
      <c r="CG295" s="25">
        <v>18.787247025999999</v>
      </c>
      <c r="CH295" s="25">
        <v>12.968972388731494</v>
      </c>
      <c r="CI295" s="25">
        <v>18.816685125999999</v>
      </c>
      <c r="CJ295" s="25">
        <v>18.816685125999999</v>
      </c>
      <c r="CK295" s="25">
        <v>18.816685125999999</v>
      </c>
      <c r="CL295" s="25">
        <v>12.87089175826446</v>
      </c>
      <c r="CM295" s="25">
        <v>18.851767192000001</v>
      </c>
      <c r="CN295" s="25">
        <v>18.851767192000001</v>
      </c>
      <c r="CO295" s="25">
        <v>18.851767192000001</v>
      </c>
      <c r="CP295" s="25">
        <v>12.735873653569822</v>
      </c>
      <c r="CQ295" s="25">
        <v>18.891008011</v>
      </c>
      <c r="CR295" s="25">
        <v>18.891008011</v>
      </c>
      <c r="CS295" s="25">
        <v>18.891008011</v>
      </c>
      <c r="CT295" s="25">
        <v>12.605635727452466</v>
      </c>
      <c r="CU295" s="25">
        <v>18.935736471999999</v>
      </c>
      <c r="CV295" s="25">
        <v>18.935736471999999</v>
      </c>
      <c r="CW295" s="25">
        <v>18.935736471999999</v>
      </c>
      <c r="CX295" s="25">
        <v>12.425232430403231</v>
      </c>
      <c r="CY295" s="25">
        <v>19.061165461000002</v>
      </c>
      <c r="CZ295" s="25">
        <v>19.061165461000002</v>
      </c>
      <c r="DA295" s="25">
        <v>19.061165461000002</v>
      </c>
      <c r="DB295" s="25">
        <v>11.81159665529826</v>
      </c>
      <c r="DC295" s="25">
        <v>19.232915611999999</v>
      </c>
      <c r="DD295" s="25">
        <v>19.232915611999999</v>
      </c>
      <c r="DE295" s="25">
        <v>18.876513799378305</v>
      </c>
      <c r="DF295" s="25">
        <v>10.946083464712999</v>
      </c>
      <c r="DG295" s="25">
        <v>19.382223498000002</v>
      </c>
      <c r="DH295" s="25">
        <v>19.382223498000002</v>
      </c>
      <c r="DI295" s="25">
        <v>18.856920568687585</v>
      </c>
      <c r="DJ295" s="25">
        <v>9.9601729022322196</v>
      </c>
      <c r="DK295" s="25">
        <v>19.445771789999998</v>
      </c>
      <c r="DL295" s="25">
        <v>19.445771789999998</v>
      </c>
      <c r="DM295" s="25">
        <v>18.82964517858883</v>
      </c>
      <c r="DN295" s="25">
        <v>9.797884766932917</v>
      </c>
      <c r="DO295" s="27">
        <v>18.619749511999999</v>
      </c>
      <c r="DP295" s="27">
        <v>18.619749511999999</v>
      </c>
      <c r="DQ295" s="27">
        <v>18.619749511999999</v>
      </c>
      <c r="DR295" s="27">
        <v>13.386319539864308</v>
      </c>
      <c r="DS295" s="27">
        <v>18.616814010999999</v>
      </c>
      <c r="DT295" s="27">
        <v>18.616814010999999</v>
      </c>
      <c r="DU295" s="27">
        <v>18.616814010999999</v>
      </c>
      <c r="DV295" s="27">
        <v>13.379014632444317</v>
      </c>
      <c r="DW295" s="27">
        <v>18.642944557</v>
      </c>
      <c r="DX295" s="27">
        <v>18.642944557</v>
      </c>
      <c r="DY295" s="27">
        <v>18.642944557</v>
      </c>
      <c r="DZ295" s="27">
        <v>13.232199742184234</v>
      </c>
      <c r="EA295" s="27">
        <v>18.674711035000001</v>
      </c>
      <c r="EB295" s="27">
        <v>18.674711035000001</v>
      </c>
      <c r="EC295" s="27">
        <v>18.674711035000001</v>
      </c>
      <c r="ED295" s="27">
        <v>13.172300996354181</v>
      </c>
      <c r="EE295" s="27">
        <v>18.713907399</v>
      </c>
      <c r="EF295" s="27">
        <v>18.713907399</v>
      </c>
      <c r="EG295" s="27">
        <v>18.713907399</v>
      </c>
      <c r="EH295" s="27">
        <v>13.112060712815516</v>
      </c>
      <c r="EI295" s="27">
        <v>18.759473232000001</v>
      </c>
      <c r="EJ295" s="27">
        <v>18.759473232000001</v>
      </c>
      <c r="EK295" s="27">
        <v>18.759473232000001</v>
      </c>
      <c r="EL295" s="27">
        <v>13.00277605036473</v>
      </c>
      <c r="EM295" s="27">
        <v>18.804935205</v>
      </c>
      <c r="EN295" s="27">
        <v>18.804935205</v>
      </c>
      <c r="EO295" s="27">
        <v>18.804935205</v>
      </c>
      <c r="EP295" s="27">
        <v>12.929551726129944</v>
      </c>
      <c r="EQ295" s="27">
        <v>18.852053440999999</v>
      </c>
      <c r="ER295" s="27">
        <v>18.852053440999999</v>
      </c>
      <c r="ES295" s="27">
        <v>18.852053440999999</v>
      </c>
      <c r="ET295" s="27">
        <v>12.823397110353255</v>
      </c>
      <c r="EU295" s="27">
        <v>18.904786705999999</v>
      </c>
      <c r="EV295" s="27">
        <v>18.904786705999999</v>
      </c>
      <c r="EW295" s="27">
        <v>18.904786705999999</v>
      </c>
      <c r="EX295" s="27">
        <v>12.722470796257783</v>
      </c>
      <c r="EY295" s="27">
        <v>18.966392882000001</v>
      </c>
      <c r="EZ295" s="27">
        <v>18.966392882000001</v>
      </c>
      <c r="FA295" s="27">
        <v>18.966392882000001</v>
      </c>
      <c r="FB295" s="27">
        <v>12.566667604668197</v>
      </c>
      <c r="FC295" s="27">
        <v>19.260845635999999</v>
      </c>
      <c r="FD295" s="27">
        <v>19.260845635999999</v>
      </c>
      <c r="FE295" s="27">
        <v>19.015522612938611</v>
      </c>
      <c r="FF295" s="27">
        <v>11.676537261865239</v>
      </c>
      <c r="FG295" s="27">
        <v>19.567568993000002</v>
      </c>
      <c r="FH295" s="27">
        <v>19.567568993000002</v>
      </c>
      <c r="FI295" s="27">
        <v>18.765030236811207</v>
      </c>
      <c r="FJ295" s="27">
        <v>10.717470703101032</v>
      </c>
      <c r="FK295" s="27">
        <v>19.731023276999998</v>
      </c>
      <c r="FL295" s="27">
        <v>19.731023276999998</v>
      </c>
      <c r="FM295" s="27">
        <v>18.717269960002444</v>
      </c>
      <c r="FN295" s="27">
        <v>10.521346805010751</v>
      </c>
      <c r="FO295" s="27">
        <v>19.810276066</v>
      </c>
      <c r="FP295" s="27">
        <v>19.810276066</v>
      </c>
      <c r="FQ295" s="27">
        <v>18.668031012479926</v>
      </c>
      <c r="FR295" s="27">
        <v>10.519614555988429</v>
      </c>
      <c r="FS295" s="28">
        <v>18.620238824000001</v>
      </c>
      <c r="FT295" s="28">
        <v>18.620238824000001</v>
      </c>
      <c r="FU295" s="28">
        <v>18.620238824000001</v>
      </c>
      <c r="FV295" s="28">
        <v>13.384886585609085</v>
      </c>
      <c r="FW295" s="28">
        <v>18.622750526000001</v>
      </c>
      <c r="FX295" s="28">
        <v>18.622750526000001</v>
      </c>
      <c r="FY295" s="28">
        <v>18.622750526000001</v>
      </c>
      <c r="FZ295" s="28">
        <v>13.367088904952766</v>
      </c>
      <c r="GA295" s="28">
        <v>18.659937706000001</v>
      </c>
      <c r="GB295" s="28">
        <v>18.659937706000001</v>
      </c>
      <c r="GC295" s="28">
        <v>18.659937706000001</v>
      </c>
      <c r="GD295" s="28">
        <v>13.209812009398313</v>
      </c>
      <c r="GE295" s="28">
        <v>18.706707997999999</v>
      </c>
      <c r="GF295" s="28">
        <v>18.706707997999999</v>
      </c>
      <c r="GG295" s="28">
        <v>18.706707997999999</v>
      </c>
      <c r="GH295" s="28">
        <v>13.145092756431398</v>
      </c>
      <c r="GI295" s="28">
        <v>18.766816679000001</v>
      </c>
      <c r="GJ295" s="28">
        <v>18.766816679000001</v>
      </c>
      <c r="GK295" s="28">
        <v>18.766816679000001</v>
      </c>
      <c r="GL295" s="28">
        <v>13.085028351260348</v>
      </c>
      <c r="GM295" s="28">
        <v>18.836483787999999</v>
      </c>
      <c r="GN295" s="28">
        <v>18.836483787999999</v>
      </c>
      <c r="GO295" s="28">
        <v>18.836483787999999</v>
      </c>
      <c r="GP295" s="28">
        <v>12.977557563561671</v>
      </c>
      <c r="GQ295" s="28">
        <v>18.914643934000001</v>
      </c>
      <c r="GR295" s="28">
        <v>18.914643934000001</v>
      </c>
      <c r="GS295" s="28">
        <v>18.914643934000001</v>
      </c>
      <c r="GT295" s="28">
        <v>12.892065770028374</v>
      </c>
      <c r="GU295" s="28">
        <v>19.019397328</v>
      </c>
      <c r="GV295" s="28">
        <v>19.019397328</v>
      </c>
      <c r="GW295" s="28">
        <v>19.019397328</v>
      </c>
      <c r="GX295" s="28">
        <v>12.719843064285161</v>
      </c>
      <c r="GY295" s="28">
        <v>19.140736372999999</v>
      </c>
      <c r="GZ295" s="28">
        <v>19.140736372999999</v>
      </c>
      <c r="HA295" s="28">
        <v>19.056456513886399</v>
      </c>
      <c r="HB295" s="28">
        <v>12.565278204938831</v>
      </c>
      <c r="HC295" s="28">
        <v>19.282879025</v>
      </c>
      <c r="HD295" s="28">
        <v>19.282879025</v>
      </c>
      <c r="HE295" s="28">
        <v>19.032164855848851</v>
      </c>
      <c r="HF295" s="28">
        <v>12.385601608597176</v>
      </c>
      <c r="HG295" s="28">
        <v>19.936736793000001</v>
      </c>
      <c r="HH295" s="28">
        <v>19.936736793000001</v>
      </c>
      <c r="HI295" s="28">
        <v>18.930574585353682</v>
      </c>
      <c r="HJ295" s="28">
        <v>11.279363837776639</v>
      </c>
      <c r="HK295" s="28">
        <v>20.490623033999999</v>
      </c>
      <c r="HL295" s="28">
        <v>20.490623033999999</v>
      </c>
      <c r="HM295" s="28">
        <v>18.434023708494923</v>
      </c>
      <c r="HN295" s="28">
        <v>9.3874743179998354</v>
      </c>
      <c r="HO295" s="28">
        <v>20.703113440999999</v>
      </c>
      <c r="HP295" s="28">
        <v>20.703113440999999</v>
      </c>
      <c r="HQ295" s="28">
        <v>18.358401754224108</v>
      </c>
      <c r="HR295" s="28">
        <v>8.3656250314514473</v>
      </c>
      <c r="HS295" s="28">
        <v>20.629715495999999</v>
      </c>
      <c r="HT295" s="28">
        <v>20.629715495999999</v>
      </c>
      <c r="HU295" s="28">
        <v>18.113415040840334</v>
      </c>
      <c r="HV295" s="28">
        <v>7.5812938377089445</v>
      </c>
      <c r="HW295" s="29">
        <v>18.611170238</v>
      </c>
      <c r="HX295" s="29">
        <v>18.611170238</v>
      </c>
      <c r="HY295" s="29">
        <v>18.611170238</v>
      </c>
      <c r="HZ295" s="29">
        <v>13.411032170383557</v>
      </c>
      <c r="IA295" s="29">
        <v>18.604579427000001</v>
      </c>
      <c r="IB295" s="29">
        <v>18.604579427000001</v>
      </c>
      <c r="IC295" s="29">
        <v>18.604579427000001</v>
      </c>
      <c r="ID295" s="29">
        <v>13.418564568895057</v>
      </c>
      <c r="IE295" s="29">
        <v>18.632389146000001</v>
      </c>
      <c r="IF295" s="29">
        <v>18.632389146000001</v>
      </c>
      <c r="IG295" s="29">
        <v>18.632389146000001</v>
      </c>
      <c r="IH295" s="29">
        <v>13.287589173922495</v>
      </c>
      <c r="II295" s="29">
        <v>18.670829466000001</v>
      </c>
      <c r="IJ295" s="29">
        <v>18.670829466000001</v>
      </c>
      <c r="IK295" s="29">
        <v>18.670829466000001</v>
      </c>
      <c r="IL295" s="29">
        <v>13.238103548272898</v>
      </c>
      <c r="IM295" s="29">
        <v>18.722694653000001</v>
      </c>
      <c r="IN295" s="29">
        <v>18.722694653000001</v>
      </c>
      <c r="IO295" s="29">
        <v>18.722694653000001</v>
      </c>
      <c r="IP295" s="29">
        <v>13.182928665963551</v>
      </c>
      <c r="IQ295" s="29">
        <v>18.787172827999999</v>
      </c>
      <c r="IR295" s="29">
        <v>18.787172827999999</v>
      </c>
      <c r="IS295" s="29">
        <v>18.787172827999999</v>
      </c>
      <c r="IT295" s="29">
        <v>13.019299168031871</v>
      </c>
      <c r="IU295" s="29">
        <v>18.858915364000001</v>
      </c>
      <c r="IV295" s="29">
        <v>18.858915364000001</v>
      </c>
      <c r="IW295" s="29">
        <v>18.858915364000001</v>
      </c>
      <c r="IX295" s="29">
        <v>12.899428101338978</v>
      </c>
      <c r="IY295" s="29">
        <v>18.954877972999999</v>
      </c>
      <c r="IZ295" s="29">
        <v>18.954877972999999</v>
      </c>
      <c r="JA295" s="29">
        <v>18.954877972999999</v>
      </c>
      <c r="JB295" s="29">
        <v>12.748326791332428</v>
      </c>
      <c r="JC295" s="29">
        <v>19.067834208000001</v>
      </c>
      <c r="JD295" s="29">
        <v>19.067834208000001</v>
      </c>
      <c r="JE295" s="29">
        <v>19.029331222722497</v>
      </c>
      <c r="JF295" s="29">
        <v>12.612805091573108</v>
      </c>
      <c r="JG295" s="29">
        <v>19.204873355</v>
      </c>
      <c r="JH295" s="29">
        <v>19.204873355</v>
      </c>
      <c r="JI295" s="29">
        <v>19.003135077458836</v>
      </c>
      <c r="JJ295" s="29">
        <v>12.375233991586299</v>
      </c>
      <c r="JK295" s="29">
        <v>19.942449529000001</v>
      </c>
      <c r="JL295" s="29">
        <v>19.942449529000001</v>
      </c>
      <c r="JM295" s="29">
        <v>18.889257537925324</v>
      </c>
      <c r="JN295" s="29">
        <v>10.183864538959641</v>
      </c>
      <c r="JO295" s="29">
        <v>20.459880089999999</v>
      </c>
      <c r="JP295" s="29">
        <v>20.459880089999999</v>
      </c>
      <c r="JQ295" s="29">
        <v>18.508123755263718</v>
      </c>
      <c r="JR295" s="29">
        <v>8.5025245697987586</v>
      </c>
      <c r="JS295" s="29">
        <v>20.618594561999998</v>
      </c>
      <c r="JT295" s="29">
        <v>20.618594561999998</v>
      </c>
      <c r="JU295" s="29">
        <v>18.445387835390513</v>
      </c>
      <c r="JV295" s="29">
        <v>7.696695658505277</v>
      </c>
      <c r="JW295" s="29">
        <v>20.508573836</v>
      </c>
      <c r="JX295" s="29">
        <v>20.508573836</v>
      </c>
      <c r="JY295" s="29">
        <v>18.073119535883986</v>
      </c>
      <c r="JZ295" s="29">
        <v>7.814948034832554</v>
      </c>
    </row>
    <row r="296" spans="1:286" ht="15" thickBot="1" x14ac:dyDescent="0.35">
      <c r="A296" s="2"/>
      <c r="B296" s="74" t="s">
        <v>779</v>
      </c>
      <c r="C296" s="74" t="s">
        <v>464</v>
      </c>
      <c r="D296" s="74" t="s">
        <v>873</v>
      </c>
      <c r="E296" s="87">
        <v>361018</v>
      </c>
      <c r="F296" s="84">
        <v>507505</v>
      </c>
      <c r="G296" s="22">
        <v>4.4872670120000002</v>
      </c>
      <c r="H296" s="22">
        <v>4.4872670120000002</v>
      </c>
      <c r="I296" s="22">
        <v>4.4872670120000002</v>
      </c>
      <c r="J296" s="22">
        <v>1.8882851837671231</v>
      </c>
      <c r="K296" s="22">
        <v>4.4842527170000004</v>
      </c>
      <c r="L296" s="22">
        <v>4.4842527170000004</v>
      </c>
      <c r="M296" s="22">
        <v>4.4842527170000004</v>
      </c>
      <c r="N296" s="22">
        <v>1.8516357855331638</v>
      </c>
      <c r="O296" s="22">
        <v>4.493936379</v>
      </c>
      <c r="P296" s="22">
        <v>4.493936379</v>
      </c>
      <c r="Q296" s="22">
        <v>4.493936379</v>
      </c>
      <c r="R296" s="22">
        <v>1.7700933645738752</v>
      </c>
      <c r="S296" s="22">
        <v>4.5043637279999995</v>
      </c>
      <c r="T296" s="22">
        <v>4.5043637279999995</v>
      </c>
      <c r="U296" s="22">
        <v>4.5043637279999995</v>
      </c>
      <c r="V296" s="22">
        <v>1.7416214579040665</v>
      </c>
      <c r="W296" s="22">
        <v>4.5166705110000001</v>
      </c>
      <c r="X296" s="22">
        <v>4.5166705110000001</v>
      </c>
      <c r="Y296" s="22">
        <v>4.5166705110000001</v>
      </c>
      <c r="Z296" s="22">
        <v>1.7003656091465462</v>
      </c>
      <c r="AA296" s="22">
        <v>4.5313083199999999</v>
      </c>
      <c r="AB296" s="22">
        <v>4.5313083199999999</v>
      </c>
      <c r="AC296" s="22">
        <v>4.5313083199999999</v>
      </c>
      <c r="AD296" s="22">
        <v>1.6710827079999371</v>
      </c>
      <c r="AE296" s="22">
        <v>4.5467398980000002</v>
      </c>
      <c r="AF296" s="22">
        <v>4.5467398980000002</v>
      </c>
      <c r="AG296" s="22">
        <v>4.5467398980000002</v>
      </c>
      <c r="AH296" s="22">
        <v>1.6485949169260867</v>
      </c>
      <c r="AI296" s="22">
        <v>4.5655099630000002</v>
      </c>
      <c r="AJ296" s="22">
        <v>4.5655099630000002</v>
      </c>
      <c r="AK296" s="22">
        <v>4.5655099630000002</v>
      </c>
      <c r="AL296" s="22">
        <v>1.6074045932048691</v>
      </c>
      <c r="AM296" s="22">
        <v>4.5852930089999999</v>
      </c>
      <c r="AN296" s="22">
        <v>4.5852930089999999</v>
      </c>
      <c r="AO296" s="22">
        <v>4.5852930089999999</v>
      </c>
      <c r="AP296" s="22">
        <v>1.5769211596132031</v>
      </c>
      <c r="AQ296" s="22">
        <v>4.6069348220000004</v>
      </c>
      <c r="AR296" s="22">
        <v>4.6069348220000004</v>
      </c>
      <c r="AS296" s="22">
        <v>4.6069348220000004</v>
      </c>
      <c r="AT296" s="22">
        <v>1.5325103648159231</v>
      </c>
      <c r="AU296" s="22">
        <v>4.7348280730000001</v>
      </c>
      <c r="AV296" s="22">
        <v>4.7348280730000001</v>
      </c>
      <c r="AW296" s="22">
        <v>4.7348280730000001</v>
      </c>
      <c r="AX296" s="22">
        <v>1.1594416099577294</v>
      </c>
      <c r="AY296" s="22">
        <v>4.8445043309999996</v>
      </c>
      <c r="AZ296" s="22">
        <v>4.8445043309999996</v>
      </c>
      <c r="BA296" s="22">
        <v>4.8445043309999996</v>
      </c>
      <c r="BB296" s="22">
        <v>0.64784200642930312</v>
      </c>
      <c r="BC296" s="22">
        <v>4.882154646</v>
      </c>
      <c r="BD296" s="22">
        <v>4.882154646</v>
      </c>
      <c r="BE296" s="22">
        <v>4.882154646</v>
      </c>
      <c r="BF296" s="22">
        <v>0.52284073623226801</v>
      </c>
      <c r="BG296" s="22">
        <v>4.8986969990000002</v>
      </c>
      <c r="BH296" s="22">
        <v>4.8986969990000002</v>
      </c>
      <c r="BI296" s="22">
        <v>4.8986969990000002</v>
      </c>
      <c r="BJ296" s="22">
        <v>0.49704368123251097</v>
      </c>
      <c r="BK296" s="25">
        <v>4.4900222430000003</v>
      </c>
      <c r="BL296" s="25">
        <v>4.4900222430000003</v>
      </c>
      <c r="BM296" s="25">
        <v>4.4900222430000003</v>
      </c>
      <c r="BN296" s="25">
        <v>1.8779375236234768</v>
      </c>
      <c r="BO296" s="25">
        <v>4.4878871409999999</v>
      </c>
      <c r="BP296" s="25">
        <v>4.4878871409999999</v>
      </c>
      <c r="BQ296" s="25">
        <v>4.4878871409999999</v>
      </c>
      <c r="BR296" s="25">
        <v>1.8667337211674</v>
      </c>
      <c r="BS296" s="25">
        <v>4.4946572800000002</v>
      </c>
      <c r="BT296" s="25">
        <v>4.4946572800000002</v>
      </c>
      <c r="BU296" s="25">
        <v>4.4946572800000002</v>
      </c>
      <c r="BV296" s="25">
        <v>1.8258244367288863</v>
      </c>
      <c r="BW296" s="25">
        <v>4.5015496539999997</v>
      </c>
      <c r="BX296" s="25">
        <v>4.5015496539999997</v>
      </c>
      <c r="BY296" s="25">
        <v>4.5015496539999997</v>
      </c>
      <c r="BZ296" s="25">
        <v>1.8065251994526994</v>
      </c>
      <c r="CA296" s="25">
        <v>4.509791324</v>
      </c>
      <c r="CB296" s="25">
        <v>4.509791324</v>
      </c>
      <c r="CC296" s="25">
        <v>4.509791324</v>
      </c>
      <c r="CD296" s="25">
        <v>1.7733435555201558</v>
      </c>
      <c r="CE296" s="25">
        <v>4.5190423659999999</v>
      </c>
      <c r="CF296" s="25">
        <v>4.5190423659999999</v>
      </c>
      <c r="CG296" s="25">
        <v>4.5190423659999999</v>
      </c>
      <c r="CH296" s="25">
        <v>1.7519647560801248</v>
      </c>
      <c r="CI296" s="25">
        <v>4.5287209129999999</v>
      </c>
      <c r="CJ296" s="25">
        <v>4.5287209129999999</v>
      </c>
      <c r="CK296" s="25">
        <v>4.5287209129999999</v>
      </c>
      <c r="CL296" s="25">
        <v>1.7342247817028262</v>
      </c>
      <c r="CM296" s="25">
        <v>4.5404430920000003</v>
      </c>
      <c r="CN296" s="25">
        <v>4.5404430920000003</v>
      </c>
      <c r="CO296" s="25">
        <v>4.5404430920000003</v>
      </c>
      <c r="CP296" s="25">
        <v>1.696924925035912</v>
      </c>
      <c r="CQ296" s="25">
        <v>4.5529711510000004</v>
      </c>
      <c r="CR296" s="25">
        <v>4.5529711510000004</v>
      </c>
      <c r="CS296" s="25">
        <v>4.5529711510000004</v>
      </c>
      <c r="CT296" s="25">
        <v>1.6668635122275188</v>
      </c>
      <c r="CU296" s="25">
        <v>4.5662866180000004</v>
      </c>
      <c r="CV296" s="25">
        <v>4.5662866180000004</v>
      </c>
      <c r="CW296" s="25">
        <v>4.5662866180000004</v>
      </c>
      <c r="CX296" s="25">
        <v>1.6315519700708272</v>
      </c>
      <c r="CY296" s="25">
        <v>4.6158161189999998</v>
      </c>
      <c r="CZ296" s="25">
        <v>4.6158161189999998</v>
      </c>
      <c r="DA296" s="25">
        <v>4.6158161189999998</v>
      </c>
      <c r="DB296" s="25">
        <v>1.5119742777430099</v>
      </c>
      <c r="DC296" s="25">
        <v>4.6781325310000001</v>
      </c>
      <c r="DD296" s="25">
        <v>4.6781325310000001</v>
      </c>
      <c r="DE296" s="25">
        <v>4.6781325310000001</v>
      </c>
      <c r="DF296" s="25">
        <v>1.0924452774188622</v>
      </c>
      <c r="DG296" s="25">
        <v>4.7402591510000001</v>
      </c>
      <c r="DH296" s="25">
        <v>4.7402591510000001</v>
      </c>
      <c r="DI296" s="25">
        <v>4.7402591510000001</v>
      </c>
      <c r="DJ296" s="25">
        <v>0.65713657909822309</v>
      </c>
      <c r="DK296" s="25">
        <v>4.753368612</v>
      </c>
      <c r="DL296" s="25">
        <v>4.753368612</v>
      </c>
      <c r="DM296" s="25">
        <v>4.753368612</v>
      </c>
      <c r="DN296" s="25">
        <v>0.62650719025142365</v>
      </c>
      <c r="DO296" s="27">
        <v>4.4871422269999997</v>
      </c>
      <c r="DP296" s="27">
        <v>4.4871422269999997</v>
      </c>
      <c r="DQ296" s="27">
        <v>4.4871422269999997</v>
      </c>
      <c r="DR296" s="27">
        <v>1.8885813192093774</v>
      </c>
      <c r="DS296" s="27">
        <v>4.4827020260000001</v>
      </c>
      <c r="DT296" s="27">
        <v>4.4827020260000001</v>
      </c>
      <c r="DU296" s="27">
        <v>4.4827020260000001</v>
      </c>
      <c r="DV296" s="27">
        <v>1.8565643854522178</v>
      </c>
      <c r="DW296" s="27">
        <v>4.4903242380000004</v>
      </c>
      <c r="DX296" s="27">
        <v>4.4903242380000004</v>
      </c>
      <c r="DY296" s="27">
        <v>4.4903242380000004</v>
      </c>
      <c r="DZ296" s="27">
        <v>1.7808248668991316</v>
      </c>
      <c r="EA296" s="27">
        <v>4.4987577349999999</v>
      </c>
      <c r="EB296" s="27">
        <v>4.4987577349999999</v>
      </c>
      <c r="EC296" s="27">
        <v>4.4987577349999999</v>
      </c>
      <c r="ED296" s="27">
        <v>1.7576065617223842</v>
      </c>
      <c r="EE296" s="27">
        <v>4.5088420520000003</v>
      </c>
      <c r="EF296" s="27">
        <v>4.5088420520000003</v>
      </c>
      <c r="EG296" s="27">
        <v>4.5088420520000003</v>
      </c>
      <c r="EH296" s="27">
        <v>1.7219594091278689</v>
      </c>
      <c r="EI296" s="27">
        <v>4.5203055819999998</v>
      </c>
      <c r="EJ296" s="27">
        <v>4.5203055819999998</v>
      </c>
      <c r="EK296" s="27">
        <v>4.5203055819999998</v>
      </c>
      <c r="EL296" s="27">
        <v>1.7000598814146954</v>
      </c>
      <c r="EM296" s="27">
        <v>4.5320632989999998</v>
      </c>
      <c r="EN296" s="27">
        <v>4.5320632989999998</v>
      </c>
      <c r="EO296" s="27">
        <v>4.5320632989999998</v>
      </c>
      <c r="EP296" s="27">
        <v>1.6848802010914223</v>
      </c>
      <c r="EQ296" s="27">
        <v>4.5460675909999999</v>
      </c>
      <c r="ER296" s="27">
        <v>4.5460675909999999</v>
      </c>
      <c r="ES296" s="27">
        <v>4.5460675909999999</v>
      </c>
      <c r="ET296" s="27">
        <v>1.6527061780464933</v>
      </c>
      <c r="EU296" s="27">
        <v>4.5609951710000001</v>
      </c>
      <c r="EV296" s="27">
        <v>4.5609951710000001</v>
      </c>
      <c r="EW296" s="27">
        <v>4.5609951710000001</v>
      </c>
      <c r="EX296" s="27">
        <v>1.6304253391327923</v>
      </c>
      <c r="EY296" s="27">
        <v>4.5776449340000003</v>
      </c>
      <c r="EZ296" s="27">
        <v>4.5776449340000003</v>
      </c>
      <c r="FA296" s="27">
        <v>4.5776449340000003</v>
      </c>
      <c r="FB296" s="27">
        <v>1.5937136983341498</v>
      </c>
      <c r="FC296" s="27">
        <v>4.6750938199999998</v>
      </c>
      <c r="FD296" s="27">
        <v>4.6750938199999998</v>
      </c>
      <c r="FE296" s="27">
        <v>4.6750938199999998</v>
      </c>
      <c r="FF296" s="27">
        <v>1.2611990018029755</v>
      </c>
      <c r="FG296" s="27">
        <v>4.7809239989999996</v>
      </c>
      <c r="FH296" s="27">
        <v>4.7809239989999996</v>
      </c>
      <c r="FI296" s="27">
        <v>4.7809239989999996</v>
      </c>
      <c r="FJ296" s="27">
        <v>0.82931038707721294</v>
      </c>
      <c r="FK296" s="27">
        <v>4.8288837569999998</v>
      </c>
      <c r="FL296" s="27">
        <v>4.8288837569999998</v>
      </c>
      <c r="FM296" s="27">
        <v>4.8288837569999998</v>
      </c>
      <c r="FN296" s="27">
        <v>0.76450179070659807</v>
      </c>
      <c r="FO296" s="27">
        <v>4.8444777009999997</v>
      </c>
      <c r="FP296" s="27">
        <v>4.8444777009999997</v>
      </c>
      <c r="FQ296" s="27">
        <v>4.8444777009999997</v>
      </c>
      <c r="FR296" s="27">
        <v>0.79627194206496066</v>
      </c>
      <c r="FS296" s="28">
        <v>4.4870203609999999</v>
      </c>
      <c r="FT296" s="28">
        <v>4.4870203609999999</v>
      </c>
      <c r="FU296" s="28">
        <v>4.4870203609999999</v>
      </c>
      <c r="FV296" s="28">
        <v>1.88935394293126</v>
      </c>
      <c r="FW296" s="28">
        <v>4.4835038950000001</v>
      </c>
      <c r="FX296" s="28">
        <v>4.4835038950000001</v>
      </c>
      <c r="FY296" s="28">
        <v>4.4835038950000001</v>
      </c>
      <c r="FZ296" s="28">
        <v>1.8570324678412198</v>
      </c>
      <c r="GA296" s="28">
        <v>4.4934171029999996</v>
      </c>
      <c r="GB296" s="28">
        <v>4.4934171029999996</v>
      </c>
      <c r="GC296" s="28">
        <v>4.4934171029999996</v>
      </c>
      <c r="GD296" s="28">
        <v>1.7811778473543169</v>
      </c>
      <c r="GE296" s="28">
        <v>4.5050312550000005</v>
      </c>
      <c r="GF296" s="28">
        <v>4.5050312550000005</v>
      </c>
      <c r="GG296" s="28">
        <v>4.5050312550000005</v>
      </c>
      <c r="GH296" s="28">
        <v>1.7594929741068137</v>
      </c>
      <c r="GI296" s="28">
        <v>4.5197015159999996</v>
      </c>
      <c r="GJ296" s="28">
        <v>4.5197015159999996</v>
      </c>
      <c r="GK296" s="28">
        <v>4.5197015159999996</v>
      </c>
      <c r="GL296" s="28">
        <v>1.7268426863223487</v>
      </c>
      <c r="GM296" s="28">
        <v>4.5383462740000002</v>
      </c>
      <c r="GN296" s="28">
        <v>4.5383462740000002</v>
      </c>
      <c r="GO296" s="28">
        <v>4.5383462740000002</v>
      </c>
      <c r="GP296" s="28">
        <v>1.7084657922123672</v>
      </c>
      <c r="GQ296" s="28">
        <v>4.5598301790000004</v>
      </c>
      <c r="GR296" s="28">
        <v>4.5598301790000004</v>
      </c>
      <c r="GS296" s="28">
        <v>4.5598301790000004</v>
      </c>
      <c r="GT296" s="28">
        <v>1.6860042564671756</v>
      </c>
      <c r="GU296" s="28">
        <v>4.5889023739999999</v>
      </c>
      <c r="GV296" s="28">
        <v>4.5889023739999999</v>
      </c>
      <c r="GW296" s="28">
        <v>4.5889023739999999</v>
      </c>
      <c r="GX296" s="28">
        <v>1.6124748075900022</v>
      </c>
      <c r="GY296" s="28">
        <v>4.6209514040000004</v>
      </c>
      <c r="GZ296" s="28">
        <v>4.6209514040000004</v>
      </c>
      <c r="HA296" s="28">
        <v>4.6209514040000004</v>
      </c>
      <c r="HB296" s="28">
        <v>1.5523356742247461</v>
      </c>
      <c r="HC296" s="28">
        <v>4.656402731</v>
      </c>
      <c r="HD296" s="28">
        <v>4.656402731</v>
      </c>
      <c r="HE296" s="28">
        <v>4.656402731</v>
      </c>
      <c r="HF296" s="28">
        <v>1.4917940491361321</v>
      </c>
      <c r="HG296" s="28">
        <v>4.8375111100000003</v>
      </c>
      <c r="HH296" s="28">
        <v>4.8375111100000003</v>
      </c>
      <c r="HI296" s="28">
        <v>4.8375111100000003</v>
      </c>
      <c r="HJ296" s="28">
        <v>1.198852427934769</v>
      </c>
      <c r="HK296" s="28">
        <v>4.9878890069999997</v>
      </c>
      <c r="HL296" s="28">
        <v>4.9878890069999997</v>
      </c>
      <c r="HM296" s="28">
        <v>4.9878890069999997</v>
      </c>
      <c r="HN296" s="28">
        <v>0.86382299514702732</v>
      </c>
      <c r="HO296" s="28">
        <v>5.0406530939999996</v>
      </c>
      <c r="HP296" s="28">
        <v>5.0406530939999996</v>
      </c>
      <c r="HQ296" s="28">
        <v>5.0406530939999996</v>
      </c>
      <c r="HR296" s="28">
        <v>0.75934831888045862</v>
      </c>
      <c r="HS296" s="28">
        <v>5.049851436</v>
      </c>
      <c r="HT296" s="28">
        <v>5.049851436</v>
      </c>
      <c r="HU296" s="28">
        <v>5.049851436</v>
      </c>
      <c r="HV296" s="28">
        <v>0.73344029437736591</v>
      </c>
      <c r="HW296" s="29">
        <v>4.4853167489999999</v>
      </c>
      <c r="HX296" s="29">
        <v>4.4853167489999999</v>
      </c>
      <c r="HY296" s="29">
        <v>4.4853167489999999</v>
      </c>
      <c r="HZ296" s="29">
        <v>1.8949156491265771</v>
      </c>
      <c r="IA296" s="29">
        <v>4.4801035699999998</v>
      </c>
      <c r="IB296" s="29">
        <v>4.4801035699999998</v>
      </c>
      <c r="IC296" s="29">
        <v>4.4801035699999998</v>
      </c>
      <c r="ID296" s="29">
        <v>1.8680738967196242</v>
      </c>
      <c r="IE296" s="29">
        <v>4.4882755469999998</v>
      </c>
      <c r="IF296" s="29">
        <v>4.4882755469999998</v>
      </c>
      <c r="IG296" s="29">
        <v>4.4882755469999998</v>
      </c>
      <c r="IH296" s="29">
        <v>1.7977299048918285</v>
      </c>
      <c r="II296" s="29">
        <v>4.4983915960000003</v>
      </c>
      <c r="IJ296" s="29">
        <v>4.4983915960000003</v>
      </c>
      <c r="IK296" s="29">
        <v>4.4983915960000003</v>
      </c>
      <c r="IL296" s="29">
        <v>1.7806733612074992</v>
      </c>
      <c r="IM296" s="29">
        <v>4.5120929920000004</v>
      </c>
      <c r="IN296" s="29">
        <v>4.5120929920000004</v>
      </c>
      <c r="IO296" s="29">
        <v>4.5120929920000004</v>
      </c>
      <c r="IP296" s="29">
        <v>1.7414125869703794</v>
      </c>
      <c r="IQ296" s="29">
        <v>4.531743552</v>
      </c>
      <c r="IR296" s="29">
        <v>4.531743552</v>
      </c>
      <c r="IS296" s="29">
        <v>4.531743552</v>
      </c>
      <c r="IT296" s="29">
        <v>1.6819528256422243</v>
      </c>
      <c r="IU296" s="29">
        <v>4.5536146459999998</v>
      </c>
      <c r="IV296" s="29">
        <v>4.5536146459999998</v>
      </c>
      <c r="IW296" s="29">
        <v>4.5536146459999998</v>
      </c>
      <c r="IX296" s="29">
        <v>1.6303761310143239</v>
      </c>
      <c r="IY296" s="29">
        <v>4.5816137999999995</v>
      </c>
      <c r="IZ296" s="29">
        <v>4.5816137999999995</v>
      </c>
      <c r="JA296" s="29">
        <v>4.5816137999999995</v>
      </c>
      <c r="JB296" s="29">
        <v>1.5614373741852852</v>
      </c>
      <c r="JC296" s="29">
        <v>4.6128148360000001</v>
      </c>
      <c r="JD296" s="29">
        <v>4.6128148360000001</v>
      </c>
      <c r="JE296" s="29">
        <v>4.6128148360000001</v>
      </c>
      <c r="JF296" s="29">
        <v>1.5052010005863288</v>
      </c>
      <c r="JG296" s="29">
        <v>4.6477755829999996</v>
      </c>
      <c r="JH296" s="29">
        <v>4.6477755829999996</v>
      </c>
      <c r="JI296" s="29">
        <v>4.6477755829999996</v>
      </c>
      <c r="JJ296" s="29">
        <v>1.4473792379206896</v>
      </c>
      <c r="JK296" s="29">
        <v>4.8447642259999997</v>
      </c>
      <c r="JL296" s="29">
        <v>4.8447642259999997</v>
      </c>
      <c r="JM296" s="29">
        <v>4.8447642259999997</v>
      </c>
      <c r="JN296" s="29">
        <v>1.0614732608072104</v>
      </c>
      <c r="JO296" s="29">
        <v>4.9754204639999999</v>
      </c>
      <c r="JP296" s="29">
        <v>4.9754204639999999</v>
      </c>
      <c r="JQ296" s="29">
        <v>4.9754204639999999</v>
      </c>
      <c r="JR296" s="29">
        <v>0.74293241106801755</v>
      </c>
      <c r="JS296" s="29">
        <v>5.0122589250000003</v>
      </c>
      <c r="JT296" s="29">
        <v>5.0122589250000003</v>
      </c>
      <c r="JU296" s="29">
        <v>5.0122589250000003</v>
      </c>
      <c r="JV296" s="29">
        <v>0.65008030408826123</v>
      </c>
      <c r="JW296" s="29">
        <v>5.021739041</v>
      </c>
      <c r="JX296" s="29">
        <v>5.021739041</v>
      </c>
      <c r="JY296" s="29">
        <v>5.021739041</v>
      </c>
      <c r="JZ296" s="29">
        <v>0.69056609714478423</v>
      </c>
    </row>
    <row r="297" spans="1:286" ht="15" thickBot="1" x14ac:dyDescent="0.35">
      <c r="A297" s="2"/>
      <c r="B297" s="74" t="s">
        <v>780</v>
      </c>
      <c r="C297" s="74" t="s">
        <v>522</v>
      </c>
      <c r="D297" s="74" t="s">
        <v>522</v>
      </c>
      <c r="E297" s="87">
        <v>381588</v>
      </c>
      <c r="F297" s="84">
        <v>463721</v>
      </c>
      <c r="G297" s="22">
        <v>13.602737466000001</v>
      </c>
      <c r="H297" s="22">
        <v>13.602737466000001</v>
      </c>
      <c r="I297" s="22">
        <v>13.602737466000001</v>
      </c>
      <c r="J297" s="22">
        <v>8.3754466080237435</v>
      </c>
      <c r="K297" s="22">
        <v>13.594793441</v>
      </c>
      <c r="L297" s="22">
        <v>13.594793441</v>
      </c>
      <c r="M297" s="22">
        <v>13.594793441</v>
      </c>
      <c r="N297" s="22">
        <v>8.3703928746972558</v>
      </c>
      <c r="O297" s="22">
        <v>13.620907969999999</v>
      </c>
      <c r="P297" s="22">
        <v>13.620907969999999</v>
      </c>
      <c r="Q297" s="22">
        <v>13.620907969999999</v>
      </c>
      <c r="R297" s="22">
        <v>8.173415873323961</v>
      </c>
      <c r="S297" s="22">
        <v>13.647212941999999</v>
      </c>
      <c r="T297" s="22">
        <v>13.647212941999999</v>
      </c>
      <c r="U297" s="22">
        <v>13.647212941999999</v>
      </c>
      <c r="V297" s="22">
        <v>8.0724348899859777</v>
      </c>
      <c r="W297" s="22">
        <v>13.679107714000001</v>
      </c>
      <c r="X297" s="22">
        <v>13.679107714000001</v>
      </c>
      <c r="Y297" s="22">
        <v>13.679107714000001</v>
      </c>
      <c r="Z297" s="22">
        <v>7.9664745559097998</v>
      </c>
      <c r="AA297" s="22">
        <v>13.715605233</v>
      </c>
      <c r="AB297" s="22">
        <v>13.715605233</v>
      </c>
      <c r="AC297" s="22">
        <v>13.715605233</v>
      </c>
      <c r="AD297" s="22">
        <v>7.8608474648804245</v>
      </c>
      <c r="AE297" s="22">
        <v>13.755813355000001</v>
      </c>
      <c r="AF297" s="22">
        <v>13.755813355000001</v>
      </c>
      <c r="AG297" s="22">
        <v>13.755813355000001</v>
      </c>
      <c r="AH297" s="22">
        <v>7.7583624475961566</v>
      </c>
      <c r="AI297" s="22">
        <v>13.803730405</v>
      </c>
      <c r="AJ297" s="22">
        <v>13.803730405</v>
      </c>
      <c r="AK297" s="22">
        <v>13.803730405</v>
      </c>
      <c r="AL297" s="22">
        <v>7.6465348523956269</v>
      </c>
      <c r="AM297" s="22">
        <v>13.856628872</v>
      </c>
      <c r="AN297" s="22">
        <v>13.856628872</v>
      </c>
      <c r="AO297" s="22">
        <v>13.856628872</v>
      </c>
      <c r="AP297" s="22">
        <v>7.5390810293990835</v>
      </c>
      <c r="AQ297" s="22">
        <v>13.916667545999999</v>
      </c>
      <c r="AR297" s="22">
        <v>13.916667545999999</v>
      </c>
      <c r="AS297" s="22">
        <v>13.916667545999999</v>
      </c>
      <c r="AT297" s="22">
        <v>7.4261184989872877</v>
      </c>
      <c r="AU297" s="22">
        <v>14.226491518</v>
      </c>
      <c r="AV297" s="22">
        <v>14.226491518</v>
      </c>
      <c r="AW297" s="22">
        <v>14.226491518</v>
      </c>
      <c r="AX297" s="22">
        <v>6.9102926965039453</v>
      </c>
      <c r="AY297" s="22">
        <v>14.503138888000001</v>
      </c>
      <c r="AZ297" s="22">
        <v>14.503138888000001</v>
      </c>
      <c r="BA297" s="22">
        <v>14.503138888000001</v>
      </c>
      <c r="BB297" s="22">
        <v>5.7749242321981482</v>
      </c>
      <c r="BC297" s="22">
        <v>14.645118863</v>
      </c>
      <c r="BD297" s="22">
        <v>14.645118863</v>
      </c>
      <c r="BE297" s="22">
        <v>14.645118863</v>
      </c>
      <c r="BF297" s="22">
        <v>5.1212966124564971</v>
      </c>
      <c r="BG297" s="22">
        <v>14.723037043</v>
      </c>
      <c r="BH297" s="22">
        <v>14.723037043</v>
      </c>
      <c r="BI297" s="22">
        <v>14.723037043</v>
      </c>
      <c r="BJ297" s="22">
        <v>4.714802434339223</v>
      </c>
      <c r="BK297" s="25">
        <v>13.61405143</v>
      </c>
      <c r="BL297" s="25">
        <v>13.61405143</v>
      </c>
      <c r="BM297" s="25">
        <v>13.61405143</v>
      </c>
      <c r="BN297" s="25">
        <v>8.3429499880349063</v>
      </c>
      <c r="BO297" s="25">
        <v>13.609453329000001</v>
      </c>
      <c r="BP297" s="25">
        <v>13.609453329000001</v>
      </c>
      <c r="BQ297" s="25">
        <v>13.609453329000001</v>
      </c>
      <c r="BR297" s="25">
        <v>8.3545720458331409</v>
      </c>
      <c r="BS297" s="25">
        <v>13.629771352000001</v>
      </c>
      <c r="BT297" s="25">
        <v>13.629771352000001</v>
      </c>
      <c r="BU297" s="25">
        <v>13.629771352000001</v>
      </c>
      <c r="BV297" s="25">
        <v>8.228200582753562</v>
      </c>
      <c r="BW297" s="25">
        <v>13.648961114</v>
      </c>
      <c r="BX297" s="25">
        <v>13.648961114</v>
      </c>
      <c r="BY297" s="25">
        <v>13.648961114</v>
      </c>
      <c r="BZ297" s="25">
        <v>8.1511514710126338</v>
      </c>
      <c r="CA297" s="25">
        <v>13.672386267</v>
      </c>
      <c r="CB297" s="25">
        <v>13.672386267</v>
      </c>
      <c r="CC297" s="25">
        <v>13.672386267</v>
      </c>
      <c r="CD297" s="25">
        <v>8.0625896042533594</v>
      </c>
      <c r="CE297" s="25">
        <v>13.698258955</v>
      </c>
      <c r="CF297" s="25">
        <v>13.698258955</v>
      </c>
      <c r="CG297" s="25">
        <v>13.698258955</v>
      </c>
      <c r="CH297" s="25">
        <v>7.9687064340109917</v>
      </c>
      <c r="CI297" s="25">
        <v>13.727022737</v>
      </c>
      <c r="CJ297" s="25">
        <v>13.727022737</v>
      </c>
      <c r="CK297" s="25">
        <v>13.727022737</v>
      </c>
      <c r="CL297" s="25">
        <v>7.8656072035903346</v>
      </c>
      <c r="CM297" s="25">
        <v>13.759925450000001</v>
      </c>
      <c r="CN297" s="25">
        <v>13.759925450000001</v>
      </c>
      <c r="CO297" s="25">
        <v>13.759925450000001</v>
      </c>
      <c r="CP297" s="25">
        <v>7.7444671567566523</v>
      </c>
      <c r="CQ297" s="25">
        <v>13.796503543</v>
      </c>
      <c r="CR297" s="25">
        <v>13.796503543</v>
      </c>
      <c r="CS297" s="25">
        <v>13.796503543</v>
      </c>
      <c r="CT297" s="25">
        <v>7.6153071051341827</v>
      </c>
      <c r="CU297" s="25">
        <v>13.837177259000001</v>
      </c>
      <c r="CV297" s="25">
        <v>13.837177259000001</v>
      </c>
      <c r="CW297" s="25">
        <v>13.837177259000001</v>
      </c>
      <c r="CX297" s="25">
        <v>7.4723406705885127</v>
      </c>
      <c r="CY297" s="25">
        <v>13.950463813999999</v>
      </c>
      <c r="CZ297" s="25">
        <v>13.950463813999999</v>
      </c>
      <c r="DA297" s="25">
        <v>13.950463813999999</v>
      </c>
      <c r="DB297" s="25">
        <v>7.1202230067808063</v>
      </c>
      <c r="DC297" s="25">
        <v>14.072794367</v>
      </c>
      <c r="DD297" s="25">
        <v>14.072794367</v>
      </c>
      <c r="DE297" s="25">
        <v>14.072794367</v>
      </c>
      <c r="DF297" s="25">
        <v>6.761498475773867</v>
      </c>
      <c r="DG297" s="25">
        <v>14.199049585999999</v>
      </c>
      <c r="DH297" s="25">
        <v>14.199049585999999</v>
      </c>
      <c r="DI297" s="25">
        <v>14.199049585999999</v>
      </c>
      <c r="DJ297" s="25">
        <v>5.8866987101970389</v>
      </c>
      <c r="DK297" s="25">
        <v>14.250737661000001</v>
      </c>
      <c r="DL297" s="25">
        <v>14.250737661000001</v>
      </c>
      <c r="DM297" s="25">
        <v>14.250737661000001</v>
      </c>
      <c r="DN297" s="25">
        <v>5.7638785894333742</v>
      </c>
      <c r="DO297" s="27">
        <v>13.602586412000001</v>
      </c>
      <c r="DP297" s="27">
        <v>13.602586412000001</v>
      </c>
      <c r="DQ297" s="27">
        <v>13.602586412000001</v>
      </c>
      <c r="DR297" s="27">
        <v>8.3758624845180414</v>
      </c>
      <c r="DS297" s="27">
        <v>13.592862507</v>
      </c>
      <c r="DT297" s="27">
        <v>13.592862507</v>
      </c>
      <c r="DU297" s="27">
        <v>13.592862507</v>
      </c>
      <c r="DV297" s="27">
        <v>8.3797699598311297</v>
      </c>
      <c r="DW297" s="27">
        <v>13.616057539</v>
      </c>
      <c r="DX297" s="27">
        <v>13.616057539</v>
      </c>
      <c r="DY297" s="27">
        <v>13.616057539</v>
      </c>
      <c r="DZ297" s="27">
        <v>8.1936210095754625</v>
      </c>
      <c r="EA297" s="27">
        <v>13.639144603</v>
      </c>
      <c r="EB297" s="27">
        <v>13.639144603</v>
      </c>
      <c r="EC297" s="27">
        <v>13.639144603</v>
      </c>
      <c r="ED297" s="27">
        <v>8.1027781636915677</v>
      </c>
      <c r="EE297" s="27">
        <v>13.667095225000001</v>
      </c>
      <c r="EF297" s="27">
        <v>13.667095225000001</v>
      </c>
      <c r="EG297" s="27">
        <v>13.667095225000001</v>
      </c>
      <c r="EH297" s="27">
        <v>8.0078150036222695</v>
      </c>
      <c r="EI297" s="27">
        <v>13.697687383</v>
      </c>
      <c r="EJ297" s="27">
        <v>13.697687383</v>
      </c>
      <c r="EK297" s="27">
        <v>13.697687383</v>
      </c>
      <c r="EL297" s="27">
        <v>7.9168715762740201</v>
      </c>
      <c r="EM297" s="27">
        <v>13.730550542</v>
      </c>
      <c r="EN297" s="27">
        <v>13.730550542</v>
      </c>
      <c r="EO297" s="27">
        <v>13.730550542</v>
      </c>
      <c r="EP297" s="27">
        <v>7.8284960011123204</v>
      </c>
      <c r="EQ297" s="27">
        <v>13.768483822</v>
      </c>
      <c r="ER297" s="27">
        <v>13.768483822</v>
      </c>
      <c r="ES297" s="27">
        <v>13.768483822</v>
      </c>
      <c r="ET297" s="27">
        <v>7.7335325922201781</v>
      </c>
      <c r="EU297" s="27">
        <v>13.81038528</v>
      </c>
      <c r="EV297" s="27">
        <v>13.81038528</v>
      </c>
      <c r="EW297" s="27">
        <v>13.81038528</v>
      </c>
      <c r="EX297" s="27">
        <v>7.6424364558639777</v>
      </c>
      <c r="EY297" s="27">
        <v>13.858314870000001</v>
      </c>
      <c r="EZ297" s="27">
        <v>13.858314870000001</v>
      </c>
      <c r="FA297" s="27">
        <v>13.858314870000001</v>
      </c>
      <c r="FB297" s="27">
        <v>7.5454371525498507</v>
      </c>
      <c r="FC297" s="27">
        <v>14.099279944999999</v>
      </c>
      <c r="FD297" s="27">
        <v>14.099279944999999</v>
      </c>
      <c r="FE297" s="27">
        <v>14.099279944999999</v>
      </c>
      <c r="FF297" s="27">
        <v>7.1088282283323503</v>
      </c>
      <c r="FG297" s="27">
        <v>14.348614681000001</v>
      </c>
      <c r="FH297" s="27">
        <v>14.348614681000001</v>
      </c>
      <c r="FI297" s="27">
        <v>14.348614681000001</v>
      </c>
      <c r="FJ297" s="27">
        <v>6.5047577870172297</v>
      </c>
      <c r="FK297" s="27">
        <v>14.4863102</v>
      </c>
      <c r="FL297" s="27">
        <v>14.4863102</v>
      </c>
      <c r="FM297" s="27">
        <v>14.4863102</v>
      </c>
      <c r="FN297" s="27">
        <v>6.2608748271043977</v>
      </c>
      <c r="FO297" s="27">
        <v>14.560228330999999</v>
      </c>
      <c r="FP297" s="27">
        <v>14.560228330999999</v>
      </c>
      <c r="FQ297" s="27">
        <v>14.560228330999999</v>
      </c>
      <c r="FR297" s="27">
        <v>6.2537369750031013</v>
      </c>
      <c r="FS297" s="28">
        <v>13.602944506</v>
      </c>
      <c r="FT297" s="28">
        <v>13.602944506</v>
      </c>
      <c r="FU297" s="28">
        <v>13.602944506</v>
      </c>
      <c r="FV297" s="28">
        <v>8.3746918036706965</v>
      </c>
      <c r="FW297" s="28">
        <v>13.59443209</v>
      </c>
      <c r="FX297" s="28">
        <v>13.59443209</v>
      </c>
      <c r="FY297" s="28">
        <v>13.59443209</v>
      </c>
      <c r="FZ297" s="28">
        <v>8.3788222997602695</v>
      </c>
      <c r="GA297" s="28">
        <v>13.622526894</v>
      </c>
      <c r="GB297" s="28">
        <v>13.622526894</v>
      </c>
      <c r="GC297" s="28">
        <v>13.622526894</v>
      </c>
      <c r="GD297" s="28">
        <v>8.1924526933050714</v>
      </c>
      <c r="GE297" s="28">
        <v>13.654211113000001</v>
      </c>
      <c r="GF297" s="28">
        <v>13.654211113000001</v>
      </c>
      <c r="GG297" s="28">
        <v>13.654211113000001</v>
      </c>
      <c r="GH297" s="28">
        <v>8.1033674966304012</v>
      </c>
      <c r="GI297" s="28">
        <v>13.695603729</v>
      </c>
      <c r="GJ297" s="28">
        <v>13.695603729</v>
      </c>
      <c r="GK297" s="28">
        <v>13.695603729</v>
      </c>
      <c r="GL297" s="28">
        <v>8.0107196439062349</v>
      </c>
      <c r="GM297" s="28">
        <v>13.747286102</v>
      </c>
      <c r="GN297" s="28">
        <v>13.747286102</v>
      </c>
      <c r="GO297" s="28">
        <v>13.747286102</v>
      </c>
      <c r="GP297" s="28">
        <v>7.9204522778890114</v>
      </c>
      <c r="GQ297" s="28">
        <v>13.808949374000001</v>
      </c>
      <c r="GR297" s="28">
        <v>13.808949374000001</v>
      </c>
      <c r="GS297" s="28">
        <v>13.808949374000001</v>
      </c>
      <c r="GT297" s="28">
        <v>7.8304440105727142</v>
      </c>
      <c r="GU297" s="28">
        <v>13.890064226</v>
      </c>
      <c r="GV297" s="28">
        <v>13.890064226</v>
      </c>
      <c r="GW297" s="28">
        <v>13.890064226</v>
      </c>
      <c r="GX297" s="28">
        <v>7.7197601455722262</v>
      </c>
      <c r="GY297" s="28">
        <v>13.983485512</v>
      </c>
      <c r="GZ297" s="28">
        <v>13.983485512</v>
      </c>
      <c r="HA297" s="28">
        <v>13.983485512</v>
      </c>
      <c r="HB297" s="28">
        <v>7.6159587996598299</v>
      </c>
      <c r="HC297" s="28">
        <v>14.091593894000001</v>
      </c>
      <c r="HD297" s="28">
        <v>14.091593894000001</v>
      </c>
      <c r="HE297" s="28">
        <v>14.091593894000001</v>
      </c>
      <c r="HF297" s="28">
        <v>7.5149860563963662</v>
      </c>
      <c r="HG297" s="28">
        <v>14.598788831</v>
      </c>
      <c r="HH297" s="28">
        <v>14.598788831</v>
      </c>
      <c r="HI297" s="28">
        <v>14.598788831</v>
      </c>
      <c r="HJ297" s="28">
        <v>7.1166147302863889</v>
      </c>
      <c r="HK297" s="28">
        <v>14.998801842999999</v>
      </c>
      <c r="HL297" s="28">
        <v>14.998801842999999</v>
      </c>
      <c r="HM297" s="28">
        <v>14.998801842999999</v>
      </c>
      <c r="HN297" s="28">
        <v>5.3504742708901007</v>
      </c>
      <c r="HO297" s="28">
        <v>15.191644834</v>
      </c>
      <c r="HP297" s="28">
        <v>15.191644834</v>
      </c>
      <c r="HQ297" s="28">
        <v>15.191644834</v>
      </c>
      <c r="HR297" s="28">
        <v>3.8705902873649425</v>
      </c>
      <c r="HS297" s="28">
        <v>15.292621215</v>
      </c>
      <c r="HT297" s="28">
        <v>15.292621215</v>
      </c>
      <c r="HU297" s="28">
        <v>15.292621215</v>
      </c>
      <c r="HV297" s="28">
        <v>2.7595018186177871</v>
      </c>
      <c r="HW297" s="29">
        <v>13.595180417</v>
      </c>
      <c r="HX297" s="29">
        <v>13.595180417</v>
      </c>
      <c r="HY297" s="29">
        <v>13.595180417</v>
      </c>
      <c r="HZ297" s="29">
        <v>8.3916783493354341</v>
      </c>
      <c r="IA297" s="29">
        <v>13.579348687</v>
      </c>
      <c r="IB297" s="29">
        <v>13.579348687</v>
      </c>
      <c r="IC297" s="29">
        <v>13.579348687</v>
      </c>
      <c r="ID297" s="29">
        <v>8.4129967250080817</v>
      </c>
      <c r="IE297" s="29">
        <v>13.600924643999999</v>
      </c>
      <c r="IF297" s="29">
        <v>13.600924643999999</v>
      </c>
      <c r="IG297" s="29">
        <v>13.600924643999999</v>
      </c>
      <c r="IH297" s="29">
        <v>8.24439435429891</v>
      </c>
      <c r="II297" s="29">
        <v>13.627575435000001</v>
      </c>
      <c r="IJ297" s="29">
        <v>13.627575435000001</v>
      </c>
      <c r="IK297" s="29">
        <v>13.627575435000001</v>
      </c>
      <c r="IL297" s="29">
        <v>8.1714335219276659</v>
      </c>
      <c r="IM297" s="29">
        <v>13.664604090999999</v>
      </c>
      <c r="IN297" s="29">
        <v>13.664604090999999</v>
      </c>
      <c r="IO297" s="29">
        <v>13.664604090999999</v>
      </c>
      <c r="IP297" s="29">
        <v>8.088379129524192</v>
      </c>
      <c r="IQ297" s="29">
        <v>13.715775836000001</v>
      </c>
      <c r="IR297" s="29">
        <v>13.715775836000001</v>
      </c>
      <c r="IS297" s="29">
        <v>13.715775836000001</v>
      </c>
      <c r="IT297" s="29">
        <v>7.9898828510068585</v>
      </c>
      <c r="IU297" s="29">
        <v>13.776024581</v>
      </c>
      <c r="IV297" s="29">
        <v>13.776024581</v>
      </c>
      <c r="IW297" s="29">
        <v>13.776024581</v>
      </c>
      <c r="IX297" s="29">
        <v>7.8949119272016448</v>
      </c>
      <c r="IY297" s="29">
        <v>13.853810985999999</v>
      </c>
      <c r="IZ297" s="29">
        <v>13.853810985999999</v>
      </c>
      <c r="JA297" s="29">
        <v>13.853810985999999</v>
      </c>
      <c r="JB297" s="29">
        <v>7.7904535263409054</v>
      </c>
      <c r="JC297" s="29">
        <v>13.944468971999999</v>
      </c>
      <c r="JD297" s="29">
        <v>13.944468971999999</v>
      </c>
      <c r="JE297" s="29">
        <v>13.944468971999999</v>
      </c>
      <c r="JF297" s="29">
        <v>7.69042705518362</v>
      </c>
      <c r="JG297" s="29">
        <v>14.053571699999999</v>
      </c>
      <c r="JH297" s="29">
        <v>14.053571699999999</v>
      </c>
      <c r="JI297" s="29">
        <v>14.053571699999999</v>
      </c>
      <c r="JJ297" s="29">
        <v>7.5787407954423687</v>
      </c>
      <c r="JK297" s="29">
        <v>14.653472378</v>
      </c>
      <c r="JL297" s="29">
        <v>14.653472378</v>
      </c>
      <c r="JM297" s="29">
        <v>14.653472378</v>
      </c>
      <c r="JN297" s="29">
        <v>5.9592543986852347</v>
      </c>
      <c r="JO297" s="29">
        <v>15.083781538</v>
      </c>
      <c r="JP297" s="29">
        <v>15.083781538</v>
      </c>
      <c r="JQ297" s="29">
        <v>15.083781538</v>
      </c>
      <c r="JR297" s="29">
        <v>4.175487351107023</v>
      </c>
      <c r="JS297" s="29">
        <v>15.282868859000001</v>
      </c>
      <c r="JT297" s="29">
        <v>15.282868859000001</v>
      </c>
      <c r="JU297" s="29">
        <v>15.282868859000001</v>
      </c>
      <c r="JV297" s="29">
        <v>2.9501610227893842</v>
      </c>
      <c r="JW297" s="29">
        <v>15.353901333</v>
      </c>
      <c r="JX297" s="29">
        <v>15.353901333</v>
      </c>
      <c r="JY297" s="29">
        <v>15.353901333</v>
      </c>
      <c r="JZ297" s="29">
        <v>2.9378632177659654</v>
      </c>
    </row>
    <row r="298" spans="1:286" ht="15" thickBot="1" x14ac:dyDescent="0.35">
      <c r="A298" s="2"/>
      <c r="B298" s="74" t="s">
        <v>725</v>
      </c>
      <c r="C298" s="74" t="s">
        <v>526</v>
      </c>
      <c r="D298" s="74" t="s">
        <v>875</v>
      </c>
      <c r="E298" s="87">
        <v>352653</v>
      </c>
      <c r="F298" s="84">
        <v>421636</v>
      </c>
      <c r="G298" s="22">
        <v>31.284754900052629</v>
      </c>
      <c r="H298" s="22">
        <v>13.140554737721432</v>
      </c>
      <c r="I298" s="22">
        <v>9.4443754225524561</v>
      </c>
      <c r="J298" s="22">
        <v>10.975691643641131</v>
      </c>
      <c r="K298" s="22">
        <v>31.259777665052631</v>
      </c>
      <c r="L298" s="22">
        <v>13.133322981525508</v>
      </c>
      <c r="M298" s="22">
        <v>9.4391778169839018</v>
      </c>
      <c r="N298" s="22">
        <v>11.239853766461497</v>
      </c>
      <c r="O298" s="22">
        <v>31.347334313052631</v>
      </c>
      <c r="P298" s="22">
        <v>13.123731425797907</v>
      </c>
      <c r="Q298" s="22">
        <v>9.4322841770283699</v>
      </c>
      <c r="R298" s="22">
        <v>11.029628686879505</v>
      </c>
      <c r="S298" s="22">
        <v>31.44548056005263</v>
      </c>
      <c r="T298" s="22">
        <v>13.103240619789581</v>
      </c>
      <c r="U298" s="22">
        <v>9.4175570312939669</v>
      </c>
      <c r="V298" s="22">
        <v>10.804284250830875</v>
      </c>
      <c r="W298" s="22">
        <v>31.574004413052631</v>
      </c>
      <c r="X298" s="22">
        <v>13.078007866692586</v>
      </c>
      <c r="Y298" s="22">
        <v>9.3994217548197927</v>
      </c>
      <c r="Z298" s="22">
        <v>10.48088892360536</v>
      </c>
      <c r="AA298" s="22">
        <v>31.74381576005263</v>
      </c>
      <c r="AB298" s="22">
        <v>13.048077785024908</v>
      </c>
      <c r="AC298" s="22">
        <v>9.3779104158132469</v>
      </c>
      <c r="AD298" s="22">
        <v>10.22728283312717</v>
      </c>
      <c r="AE298" s="22">
        <v>31.93271429205263</v>
      </c>
      <c r="AF298" s="22">
        <v>13.012424186337046</v>
      </c>
      <c r="AG298" s="22">
        <v>9.3522854724304096</v>
      </c>
      <c r="AH298" s="22">
        <v>9.9555983031337192</v>
      </c>
      <c r="AI298" s="22">
        <v>32.133339409052631</v>
      </c>
      <c r="AJ298" s="22">
        <v>12.971277081251891</v>
      </c>
      <c r="AK298" s="22">
        <v>9.3227122378347751</v>
      </c>
      <c r="AL298" s="22">
        <v>9.6092430828001199</v>
      </c>
      <c r="AM298" s="22">
        <v>32.313571683052629</v>
      </c>
      <c r="AN298" s="22">
        <v>12.926104113107815</v>
      </c>
      <c r="AO298" s="22">
        <v>9.2902455361909713</v>
      </c>
      <c r="AP298" s="22">
        <v>9.2717088897807791</v>
      </c>
      <c r="AQ298" s="22">
        <v>32.518188801052631</v>
      </c>
      <c r="AR298" s="22">
        <v>12.425905290976347</v>
      </c>
      <c r="AS298" s="22">
        <v>8.9307427939994906</v>
      </c>
      <c r="AT298" s="22">
        <v>8.8912925681922523</v>
      </c>
      <c r="AU298" s="22">
        <v>33.548550443052633</v>
      </c>
      <c r="AV298" s="22">
        <v>12.109061883882314</v>
      </c>
      <c r="AW298" s="22">
        <v>8.7030211987941755</v>
      </c>
      <c r="AX298" s="22">
        <v>7.0063277905430112</v>
      </c>
      <c r="AY298" s="22">
        <v>34.424924409052629</v>
      </c>
      <c r="AZ298" s="22">
        <v>11.729567152390855</v>
      </c>
      <c r="BA298" s="22">
        <v>8.4302708631635532</v>
      </c>
      <c r="BB298" s="22">
        <v>5.0141792423059286</v>
      </c>
      <c r="BC298" s="22">
        <v>34.896895920052629</v>
      </c>
      <c r="BD298" s="22">
        <v>11.446767593891542</v>
      </c>
      <c r="BE298" s="22">
        <v>8.2270172522537663</v>
      </c>
      <c r="BF298" s="22">
        <v>3.9906069375262412</v>
      </c>
      <c r="BG298" s="22">
        <v>35.144499610052634</v>
      </c>
      <c r="BH298" s="22">
        <v>11.292632335960862</v>
      </c>
      <c r="BI298" s="22">
        <v>8.1162372075140627</v>
      </c>
      <c r="BJ298" s="22">
        <v>3.4837753609232784</v>
      </c>
      <c r="BK298" s="25">
        <v>31.300731601052629</v>
      </c>
      <c r="BL298" s="25">
        <v>13.143356394630421</v>
      </c>
      <c r="BM298" s="25">
        <v>9.4463890285365117</v>
      </c>
      <c r="BN298" s="25">
        <v>10.918899134111932</v>
      </c>
      <c r="BO298" s="25">
        <v>31.273280292052629</v>
      </c>
      <c r="BP298" s="25">
        <v>13.140552882347901</v>
      </c>
      <c r="BQ298" s="25">
        <v>9.444374089058968</v>
      </c>
      <c r="BR298" s="25">
        <v>11.154913414307082</v>
      </c>
      <c r="BS298" s="25">
        <v>31.319074789052628</v>
      </c>
      <c r="BT298" s="25">
        <v>13.137318990119702</v>
      </c>
      <c r="BU298" s="25">
        <v>9.4420498270404476</v>
      </c>
      <c r="BV298" s="25">
        <v>11.055272730610124</v>
      </c>
      <c r="BW298" s="25">
        <v>31.36415659205263</v>
      </c>
      <c r="BX298" s="25">
        <v>13.131351030591526</v>
      </c>
      <c r="BY298" s="25">
        <v>9.4377605370206794</v>
      </c>
      <c r="BZ298" s="25">
        <v>10.939889047842488</v>
      </c>
      <c r="CA298" s="25">
        <v>31.426689314052631</v>
      </c>
      <c r="CB298" s="25">
        <v>13.124570275212358</v>
      </c>
      <c r="CC298" s="25">
        <v>9.4328870746191633</v>
      </c>
      <c r="CD298" s="25">
        <v>10.726496906682573</v>
      </c>
      <c r="CE298" s="25">
        <v>31.514313638052631</v>
      </c>
      <c r="CF298" s="25">
        <v>13.117058716426605</v>
      </c>
      <c r="CG298" s="25">
        <v>9.4274883694200913</v>
      </c>
      <c r="CH298" s="25">
        <v>10.579846374331126</v>
      </c>
      <c r="CI298" s="25">
        <v>31.613987338052631</v>
      </c>
      <c r="CJ298" s="25">
        <v>13.108740401921235</v>
      </c>
      <c r="CK298" s="25">
        <v>9.4215098330006164</v>
      </c>
      <c r="CL298" s="25">
        <v>10.398401558333543</v>
      </c>
      <c r="CM298" s="25">
        <v>31.728446511052631</v>
      </c>
      <c r="CN298" s="25">
        <v>13.099603373041495</v>
      </c>
      <c r="CO298" s="25">
        <v>9.4149428704401057</v>
      </c>
      <c r="CP298" s="25">
        <v>10.13926761802071</v>
      </c>
      <c r="CQ298" s="25">
        <v>31.85862977305263</v>
      </c>
      <c r="CR298" s="25">
        <v>13.089897015149919</v>
      </c>
      <c r="CS298" s="25">
        <v>9.4079667199089148</v>
      </c>
      <c r="CT298" s="25">
        <v>9.8748512730188338</v>
      </c>
      <c r="CU298" s="25">
        <v>32.013517280052632</v>
      </c>
      <c r="CV298" s="25">
        <v>12.684207491292527</v>
      </c>
      <c r="CW298" s="25">
        <v>9.1163896712393431</v>
      </c>
      <c r="CX298" s="25">
        <v>9.5562330707207366</v>
      </c>
      <c r="CY298" s="25">
        <v>32.35804073805263</v>
      </c>
      <c r="CZ298" s="25">
        <v>12.63205994985239</v>
      </c>
      <c r="DA298" s="25">
        <v>9.0789102064409519</v>
      </c>
      <c r="DB298" s="25">
        <v>8.3018083791401267</v>
      </c>
      <c r="DC298" s="25">
        <v>32.688770131052628</v>
      </c>
      <c r="DD298" s="25">
        <v>12.38454890262174</v>
      </c>
      <c r="DE298" s="25">
        <v>8.9010191433973915</v>
      </c>
      <c r="DF298" s="25">
        <v>6.9040674305742513</v>
      </c>
      <c r="DG298" s="25">
        <v>33.025781378052628</v>
      </c>
      <c r="DH298" s="25">
        <v>12.306461422382158</v>
      </c>
      <c r="DI298" s="25">
        <v>8.8448961338362562</v>
      </c>
      <c r="DJ298" s="25">
        <v>5.7988023741117942</v>
      </c>
      <c r="DK298" s="25">
        <v>33.205963080052626</v>
      </c>
      <c r="DL298" s="25">
        <v>12.218420238014648</v>
      </c>
      <c r="DM298" s="25">
        <v>8.7816192011337098</v>
      </c>
      <c r="DN298" s="25">
        <v>5.4828306537191835</v>
      </c>
      <c r="DO298" s="27">
        <v>31.284127077052631</v>
      </c>
      <c r="DP298" s="27">
        <v>13.141123177812817</v>
      </c>
      <c r="DQ298" s="27">
        <v>9.4447839716385058</v>
      </c>
      <c r="DR298" s="27">
        <v>10.977197415400084</v>
      </c>
      <c r="DS298" s="27">
        <v>31.242885786052632</v>
      </c>
      <c r="DT298" s="27">
        <v>13.135759987715737</v>
      </c>
      <c r="DU298" s="27">
        <v>9.4409293413165489</v>
      </c>
      <c r="DV298" s="27">
        <v>11.269962150843526</v>
      </c>
      <c r="DW298" s="27">
        <v>31.309354323052631</v>
      </c>
      <c r="DX298" s="27">
        <v>13.129525092806514</v>
      </c>
      <c r="DY298" s="27">
        <v>9.4364481995825678</v>
      </c>
      <c r="DZ298" s="27">
        <v>11.095382288547942</v>
      </c>
      <c r="EA298" s="27">
        <v>31.385260373052631</v>
      </c>
      <c r="EB298" s="27">
        <v>13.114277269686209</v>
      </c>
      <c r="EC298" s="27">
        <v>9.4254892888821349</v>
      </c>
      <c r="ED298" s="27">
        <v>10.903934842346317</v>
      </c>
      <c r="EE298" s="27">
        <v>31.48725236505263</v>
      </c>
      <c r="EF298" s="27">
        <v>13.09720413865826</v>
      </c>
      <c r="EG298" s="27">
        <v>9.4132184934488574</v>
      </c>
      <c r="EH298" s="27">
        <v>10.618303258673876</v>
      </c>
      <c r="EI298" s="27">
        <v>31.619455775052629</v>
      </c>
      <c r="EJ298" s="27">
        <v>13.078622900680747</v>
      </c>
      <c r="EK298" s="27">
        <v>9.3998637918568715</v>
      </c>
      <c r="EL298" s="27">
        <v>10.415006300453104</v>
      </c>
      <c r="EM298" s="27">
        <v>31.767433143052628</v>
      </c>
      <c r="EN298" s="27">
        <v>13.058245041262516</v>
      </c>
      <c r="EO298" s="27">
        <v>9.3852178230606462</v>
      </c>
      <c r="EP298" s="27">
        <v>10.194263851148406</v>
      </c>
      <c r="EQ298" s="27">
        <v>31.941562523052632</v>
      </c>
      <c r="ER298" s="27">
        <v>13.036473414066766</v>
      </c>
      <c r="ES298" s="27">
        <v>9.3695701259199549</v>
      </c>
      <c r="ET298" s="27">
        <v>9.9110112141609861</v>
      </c>
      <c r="EU298" s="27">
        <v>32.116397087052633</v>
      </c>
      <c r="EV298" s="27">
        <v>13.013547358673154</v>
      </c>
      <c r="EW298" s="27">
        <v>9.3530927185032091</v>
      </c>
      <c r="EX298" s="27">
        <v>9.6359695783342048</v>
      </c>
      <c r="EY298" s="27">
        <v>32.300787265052634</v>
      </c>
      <c r="EZ298" s="27">
        <v>12.58633522415902</v>
      </c>
      <c r="FA298" s="27">
        <v>9.0460469457825745</v>
      </c>
      <c r="FB298" s="27">
        <v>9.3181851863034026</v>
      </c>
      <c r="FC298" s="27">
        <v>33.078081694052628</v>
      </c>
      <c r="FD298" s="27">
        <v>12.432547275542817</v>
      </c>
      <c r="FE298" s="27">
        <v>8.9355165190855743</v>
      </c>
      <c r="FF298" s="27">
        <v>7.9988872600753993</v>
      </c>
      <c r="FG298" s="27">
        <v>33.855825447052631</v>
      </c>
      <c r="FH298" s="27">
        <v>12.097726030579329</v>
      </c>
      <c r="FI298" s="27">
        <v>8.6948738978266569</v>
      </c>
      <c r="FJ298" s="27">
        <v>6.8376815324333791</v>
      </c>
      <c r="FK298" s="27">
        <v>34.314010274052627</v>
      </c>
      <c r="FL298" s="27">
        <v>11.922596475611297</v>
      </c>
      <c r="FM298" s="27">
        <v>8.5690048384364417</v>
      </c>
      <c r="FN298" s="27">
        <v>6.4882816089668083</v>
      </c>
      <c r="FO298" s="27">
        <v>34.537872595052633</v>
      </c>
      <c r="FP298" s="27">
        <v>11.745773458887911</v>
      </c>
      <c r="FQ298" s="27">
        <v>8.4419186547390321</v>
      </c>
      <c r="FR298" s="27">
        <v>6.6426977166798125</v>
      </c>
      <c r="FS298" s="28">
        <v>31.28949720205263</v>
      </c>
      <c r="FT298" s="28">
        <v>13.140554638151121</v>
      </c>
      <c r="FU298" s="28">
        <v>9.4443753509893131</v>
      </c>
      <c r="FV298" s="28">
        <v>10.969361352384528</v>
      </c>
      <c r="FW298" s="28">
        <v>31.26740963405263</v>
      </c>
      <c r="FX298" s="28">
        <v>13.13332255559698</v>
      </c>
      <c r="FY298" s="28">
        <v>9.4391775108606808</v>
      </c>
      <c r="FZ298" s="28">
        <v>11.254334555031054</v>
      </c>
      <c r="GA298" s="28">
        <v>31.365617696052631</v>
      </c>
      <c r="GB298" s="28">
        <v>13.12373053787916</v>
      </c>
      <c r="GC298" s="28">
        <v>9.4322835388636843</v>
      </c>
      <c r="GD298" s="28">
        <v>11.073883834540521</v>
      </c>
      <c r="GE298" s="28">
        <v>31.48667086305263</v>
      </c>
      <c r="GF298" s="28">
        <v>13.102360725169136</v>
      </c>
      <c r="GG298" s="28">
        <v>9.4169246337054613</v>
      </c>
      <c r="GH298" s="28">
        <v>10.886795031480453</v>
      </c>
      <c r="GI298" s="28">
        <v>31.654720598052631</v>
      </c>
      <c r="GJ298" s="28">
        <v>13.076182839064355</v>
      </c>
      <c r="GK298" s="28">
        <v>9.3981100715292811</v>
      </c>
      <c r="GL298" s="28">
        <v>10.60941960621556</v>
      </c>
      <c r="GM298" s="28">
        <v>31.831207253052632</v>
      </c>
      <c r="GN298" s="28">
        <v>13.045291843596546</v>
      </c>
      <c r="GO298" s="28">
        <v>9.3759081048545507</v>
      </c>
      <c r="GP298" s="28">
        <v>10.421722780002789</v>
      </c>
      <c r="GQ298" s="28">
        <v>31.985919422052632</v>
      </c>
      <c r="GR298" s="28">
        <v>13.008631630539773</v>
      </c>
      <c r="GS298" s="28">
        <v>9.3495596879049199</v>
      </c>
      <c r="GT298" s="28">
        <v>10.228147872309069</v>
      </c>
      <c r="GU298" s="28">
        <v>32.175404077052633</v>
      </c>
      <c r="GV298" s="28">
        <v>12.966476434960862</v>
      </c>
      <c r="GW298" s="28">
        <v>9.3192619188225017</v>
      </c>
      <c r="GX298" s="28">
        <v>9.973083377727054</v>
      </c>
      <c r="GY298" s="28">
        <v>32.389325057052631</v>
      </c>
      <c r="GZ298" s="28">
        <v>12.92028037406233</v>
      </c>
      <c r="HA298" s="28">
        <v>9.2860599002717628</v>
      </c>
      <c r="HB298" s="28">
        <v>9.7448709168405756</v>
      </c>
      <c r="HC298" s="28">
        <v>32.643117741052627</v>
      </c>
      <c r="HD298" s="28">
        <v>12.467678331403043</v>
      </c>
      <c r="HE298" s="28">
        <v>8.9607659006495215</v>
      </c>
      <c r="HF298" s="28">
        <v>9.5015497335052927</v>
      </c>
      <c r="HG298" s="28">
        <v>33.923586391052631</v>
      </c>
      <c r="HH298" s="28">
        <v>12.146161095934366</v>
      </c>
      <c r="HI298" s="28">
        <v>8.7296851329654359</v>
      </c>
      <c r="HJ298" s="28">
        <v>8.107074788975563</v>
      </c>
      <c r="HK298" s="28">
        <v>35.894714403052632</v>
      </c>
      <c r="HL298" s="28">
        <v>11.775033989822164</v>
      </c>
      <c r="HM298" s="28">
        <v>8.4629487744502665</v>
      </c>
      <c r="HN298" s="28">
        <v>2.6629968856234427</v>
      </c>
      <c r="HO298" s="28">
        <v>36.503460801052633</v>
      </c>
      <c r="HP298" s="28">
        <v>11.491124215579937</v>
      </c>
      <c r="HQ298" s="28">
        <v>8.258897229626319</v>
      </c>
      <c r="HR298" s="28">
        <v>-2.085459692449195</v>
      </c>
      <c r="HS298" s="28">
        <v>36.312311008052632</v>
      </c>
      <c r="HT298" s="28">
        <v>11.123573142066759</v>
      </c>
      <c r="HU298" s="28">
        <v>7.9947310361507942</v>
      </c>
      <c r="HV298" s="28">
        <v>-5.7624426605347452</v>
      </c>
      <c r="HW298" s="29">
        <v>31.264418130052629</v>
      </c>
      <c r="HX298" s="29">
        <v>13.140177492259921</v>
      </c>
      <c r="HY298" s="29">
        <v>9.4441042888114488</v>
      </c>
      <c r="HZ298" s="29">
        <v>11.027624786431161</v>
      </c>
      <c r="IA298" s="29">
        <v>31.218281059052629</v>
      </c>
      <c r="IB298" s="29">
        <v>13.134052872571541</v>
      </c>
      <c r="IC298" s="29">
        <v>9.4397024040499637</v>
      </c>
      <c r="ID298" s="29">
        <v>11.368331833163911</v>
      </c>
      <c r="IE298" s="29">
        <v>31.292386112052629</v>
      </c>
      <c r="IF298" s="29">
        <v>13.126771897589084</v>
      </c>
      <c r="IG298" s="29">
        <v>9.4344694239704285</v>
      </c>
      <c r="IH298" s="29">
        <v>11.241659356125865</v>
      </c>
      <c r="II298" s="29">
        <v>31.395805361052631</v>
      </c>
      <c r="IJ298" s="29">
        <v>13.102239837195658</v>
      </c>
      <c r="IK298" s="29">
        <v>9.4168377491386845</v>
      </c>
      <c r="IL298" s="29">
        <v>11.098236884169189</v>
      </c>
      <c r="IM298" s="29">
        <v>31.54618919005263</v>
      </c>
      <c r="IN298" s="29">
        <v>13.074776527831814</v>
      </c>
      <c r="IO298" s="29">
        <v>9.3970993279567168</v>
      </c>
      <c r="IP298" s="29">
        <v>10.862399022141169</v>
      </c>
      <c r="IQ298" s="29">
        <v>31.699373853052631</v>
      </c>
      <c r="IR298" s="29">
        <v>13.04433532952195</v>
      </c>
      <c r="IS298" s="29">
        <v>9.3752206393557387</v>
      </c>
      <c r="IT298" s="29">
        <v>10.695555280548952</v>
      </c>
      <c r="IU298" s="29">
        <v>31.840796541052629</v>
      </c>
      <c r="IV298" s="29">
        <v>13.010946553311765</v>
      </c>
      <c r="IW298" s="29">
        <v>9.3512234684811038</v>
      </c>
      <c r="IX298" s="29">
        <v>10.520351496753648</v>
      </c>
      <c r="IY298" s="29">
        <v>32.014549442052626</v>
      </c>
      <c r="IZ298" s="29">
        <v>12.975366705972286</v>
      </c>
      <c r="JA298" s="29">
        <v>9.3256515316444855</v>
      </c>
      <c r="JB298" s="29">
        <v>10.254722906297634</v>
      </c>
      <c r="JC298" s="29">
        <v>32.215517299052628</v>
      </c>
      <c r="JD298" s="29">
        <v>12.937773515098632</v>
      </c>
      <c r="JE298" s="29">
        <v>9.2986325651678836</v>
      </c>
      <c r="JF298" s="29">
        <v>10.011814181844922</v>
      </c>
      <c r="JG298" s="29">
        <v>32.58531261905263</v>
      </c>
      <c r="JH298" s="29">
        <v>12.495020666086575</v>
      </c>
      <c r="JI298" s="29">
        <v>8.9804173749468017</v>
      </c>
      <c r="JJ298" s="29">
        <v>9.4902906149634561</v>
      </c>
      <c r="JK298" s="29">
        <v>35.073696222052632</v>
      </c>
      <c r="JL298" s="29">
        <v>12.260276819022485</v>
      </c>
      <c r="JM298" s="29">
        <v>8.811702350044289</v>
      </c>
      <c r="JN298" s="29">
        <v>4.1656995510825467</v>
      </c>
      <c r="JO298" s="29">
        <v>36.563633851052629</v>
      </c>
      <c r="JP298" s="29">
        <v>11.88086889846201</v>
      </c>
      <c r="JQ298" s="29">
        <v>8.5390144071390406</v>
      </c>
      <c r="JR298" s="29">
        <v>-1.4527875669814883</v>
      </c>
      <c r="JS298" s="29">
        <v>36.549915781052633</v>
      </c>
      <c r="JT298" s="29">
        <v>11.680852921612576</v>
      </c>
      <c r="JU298" s="29">
        <v>8.3952589863384279</v>
      </c>
      <c r="JV298" s="29">
        <v>-5.6173892200925337</v>
      </c>
      <c r="JW298" s="29">
        <v>36.230815031052629</v>
      </c>
      <c r="JX298" s="29">
        <v>11.446724252960484</v>
      </c>
      <c r="JY298" s="29">
        <v>8.2269861022732496</v>
      </c>
      <c r="JZ298" s="29">
        <v>-5.7461324412572736</v>
      </c>
    </row>
    <row r="299" spans="1:286" ht="15" thickBot="1" x14ac:dyDescent="0.35">
      <c r="A299" s="2"/>
      <c r="B299" s="74" t="s">
        <v>781</v>
      </c>
      <c r="C299" s="74" t="s">
        <v>518</v>
      </c>
      <c r="D299" s="74" t="s">
        <v>875</v>
      </c>
      <c r="E299" s="87">
        <v>330806</v>
      </c>
      <c r="F299" s="84">
        <v>435291</v>
      </c>
      <c r="G299" s="22">
        <v>31.950636543999998</v>
      </c>
      <c r="H299" s="22">
        <v>11.454701007663667</v>
      </c>
      <c r="I299" s="22">
        <v>8.3560449069571536</v>
      </c>
      <c r="J299" s="22">
        <v>14.438966475062962</v>
      </c>
      <c r="K299" s="22">
        <v>31.916133497000001</v>
      </c>
      <c r="L299" s="22">
        <v>11.449099937442815</v>
      </c>
      <c r="M299" s="22">
        <v>8.3519590042119702</v>
      </c>
      <c r="N299" s="22">
        <v>14.605195091324624</v>
      </c>
      <c r="O299" s="22">
        <v>31.941901698999999</v>
      </c>
      <c r="P299" s="22">
        <v>11.442111097795536</v>
      </c>
      <c r="Q299" s="22">
        <v>8.3468607429914368</v>
      </c>
      <c r="R299" s="22">
        <v>14.496472126168818</v>
      </c>
      <c r="S299" s="22">
        <v>31.978604495999999</v>
      </c>
      <c r="T299" s="22">
        <v>11.404359302198895</v>
      </c>
      <c r="U299" s="22">
        <v>8.3193213337032539</v>
      </c>
      <c r="V299" s="22">
        <v>14.355248062026412</v>
      </c>
      <c r="W299" s="22">
        <v>32.034187467000002</v>
      </c>
      <c r="X299" s="22">
        <v>11.363886998144482</v>
      </c>
      <c r="Y299" s="22">
        <v>8.2897973513714209</v>
      </c>
      <c r="Z299" s="22">
        <v>14.129034303031315</v>
      </c>
      <c r="AA299" s="22">
        <v>32.104726546000002</v>
      </c>
      <c r="AB299" s="22">
        <v>11.320717663143657</v>
      </c>
      <c r="AC299" s="22">
        <v>8.2583059225136068</v>
      </c>
      <c r="AD299" s="22">
        <v>13.950497330929327</v>
      </c>
      <c r="AE299" s="22">
        <v>32.187944563000002</v>
      </c>
      <c r="AF299" s="22">
        <v>11.274489995954305</v>
      </c>
      <c r="AG299" s="22">
        <v>8.2245834829039079</v>
      </c>
      <c r="AH299" s="22">
        <v>13.736172106453267</v>
      </c>
      <c r="AI299" s="22">
        <v>32.294388808999997</v>
      </c>
      <c r="AJ299" s="22">
        <v>11.225230432625844</v>
      </c>
      <c r="AK299" s="22">
        <v>8.1886493172723185</v>
      </c>
      <c r="AL299" s="22">
        <v>13.45974162049751</v>
      </c>
      <c r="AM299" s="22">
        <v>32.418505623999998</v>
      </c>
      <c r="AN299" s="22">
        <v>11.173854135442262</v>
      </c>
      <c r="AO299" s="22">
        <v>8.1511710237636557</v>
      </c>
      <c r="AP299" s="22">
        <v>13.175169316195483</v>
      </c>
      <c r="AQ299" s="22">
        <v>32.567950162999999</v>
      </c>
      <c r="AR299" s="22">
        <v>10.661243702670387</v>
      </c>
      <c r="AS299" s="22">
        <v>7.7772288498779512</v>
      </c>
      <c r="AT299" s="22">
        <v>12.833122751067148</v>
      </c>
      <c r="AU299" s="22">
        <v>33.320299767999998</v>
      </c>
      <c r="AV299" s="22">
        <v>10.352651433791328</v>
      </c>
      <c r="AW299" s="22">
        <v>7.552115086108123</v>
      </c>
      <c r="AX299" s="22">
        <v>11.400628488786218</v>
      </c>
      <c r="AY299" s="22">
        <v>33.978305638999998</v>
      </c>
      <c r="AZ299" s="22">
        <v>9.5621025430474713</v>
      </c>
      <c r="BA299" s="22">
        <v>6.9754206767314635</v>
      </c>
      <c r="BB299" s="22">
        <v>7.9883103518720908</v>
      </c>
      <c r="BC299" s="22">
        <v>34.327400331999996</v>
      </c>
      <c r="BD299" s="22">
        <v>9.4215105799110148</v>
      </c>
      <c r="BE299" s="22">
        <v>6.8728607970157451</v>
      </c>
      <c r="BF299" s="22">
        <v>5.5937178679251467</v>
      </c>
      <c r="BG299" s="22">
        <v>34.505392135999998</v>
      </c>
      <c r="BH299" s="22">
        <v>8.8550065321048486</v>
      </c>
      <c r="BI299" s="22">
        <v>6.4596039812966559</v>
      </c>
      <c r="BJ299" s="22">
        <v>3.6013652901603557</v>
      </c>
      <c r="BK299" s="25">
        <v>31.994500684000002</v>
      </c>
      <c r="BL299" s="25">
        <v>11.45678114578102</v>
      </c>
      <c r="BM299" s="25">
        <v>8.3575623387530289</v>
      </c>
      <c r="BN299" s="25">
        <v>14.32115084916888</v>
      </c>
      <c r="BO299" s="25">
        <v>32.002472437000002</v>
      </c>
      <c r="BP299" s="25">
        <v>11.454151399695474</v>
      </c>
      <c r="BQ299" s="25">
        <v>8.3556439755962764</v>
      </c>
      <c r="BR299" s="25">
        <v>14.419012168668786</v>
      </c>
      <c r="BS299" s="25">
        <v>32.055274777000001</v>
      </c>
      <c r="BT299" s="25">
        <v>11.451158970074456</v>
      </c>
      <c r="BU299" s="25">
        <v>8.3534610398498597</v>
      </c>
      <c r="BV299" s="25">
        <v>14.312803449347179</v>
      </c>
      <c r="BW299" s="25">
        <v>32.116094083</v>
      </c>
      <c r="BX299" s="25">
        <v>11.439440215702097</v>
      </c>
      <c r="BY299" s="25">
        <v>8.3449123716896434</v>
      </c>
      <c r="BZ299" s="25">
        <v>14.169778954059833</v>
      </c>
      <c r="CA299" s="25">
        <v>32.184639695999998</v>
      </c>
      <c r="CB299" s="25">
        <v>11.427168539963139</v>
      </c>
      <c r="CC299" s="25">
        <v>8.3359603550905401</v>
      </c>
      <c r="CD299" s="25">
        <v>13.937815540722941</v>
      </c>
      <c r="CE299" s="25">
        <v>32.272428040999998</v>
      </c>
      <c r="CF299" s="25">
        <v>11.414352525057669</v>
      </c>
      <c r="CG299" s="25">
        <v>8.3266112506480336</v>
      </c>
      <c r="CH299" s="25">
        <v>13.75453328707605</v>
      </c>
      <c r="CI299" s="25">
        <v>32.373343122999998</v>
      </c>
      <c r="CJ299" s="25">
        <v>11.401076680074398</v>
      </c>
      <c r="CK299" s="25">
        <v>8.3169267065657575</v>
      </c>
      <c r="CL299" s="25">
        <v>13.498373616099375</v>
      </c>
      <c r="CM299" s="25">
        <v>32.492030462999999</v>
      </c>
      <c r="CN299" s="25">
        <v>11.387241587013451</v>
      </c>
      <c r="CO299" s="25">
        <v>8.3068341987969507</v>
      </c>
      <c r="CP299" s="25">
        <v>13.161588392190179</v>
      </c>
      <c r="CQ299" s="25">
        <v>32.628258068000001</v>
      </c>
      <c r="CR299" s="25">
        <v>11.373100253502891</v>
      </c>
      <c r="CS299" s="25">
        <v>8.2965182928837855</v>
      </c>
      <c r="CT299" s="25">
        <v>12.796590106699359</v>
      </c>
      <c r="CU299" s="25">
        <v>32.785571891000004</v>
      </c>
      <c r="CV299" s="25">
        <v>11.025183593360742</v>
      </c>
      <c r="CW299" s="25">
        <v>8.0427179331815726</v>
      </c>
      <c r="CX299" s="25">
        <v>12.186607892912207</v>
      </c>
      <c r="CY299" s="25">
        <v>33.107457476999997</v>
      </c>
      <c r="CZ299" s="25">
        <v>10.984203162573944</v>
      </c>
      <c r="DA299" s="25">
        <v>8.01282327947286</v>
      </c>
      <c r="DB299" s="25">
        <v>10.862044165081564</v>
      </c>
      <c r="DC299" s="25">
        <v>33.435979770000003</v>
      </c>
      <c r="DD299" s="25">
        <v>10.633457905883299</v>
      </c>
      <c r="DE299" s="25">
        <v>7.7569594979696683</v>
      </c>
      <c r="DF299" s="25">
        <v>10.159051826170277</v>
      </c>
      <c r="DG299" s="25">
        <v>33.793023613000003</v>
      </c>
      <c r="DH299" s="25">
        <v>10.619398134636997</v>
      </c>
      <c r="DI299" s="25">
        <v>7.7467030905927281</v>
      </c>
      <c r="DJ299" s="25">
        <v>9.148144034671823</v>
      </c>
      <c r="DK299" s="25">
        <v>33.967071814000001</v>
      </c>
      <c r="DL299" s="25">
        <v>10.386241200637278</v>
      </c>
      <c r="DM299" s="25">
        <v>7.5766183533685414</v>
      </c>
      <c r="DN299" s="25">
        <v>8.757177034565224</v>
      </c>
      <c r="DO299" s="27">
        <v>31.950328969000001</v>
      </c>
      <c r="DP299" s="27">
        <v>11.455063551844708</v>
      </c>
      <c r="DQ299" s="27">
        <v>8.3563093778896995</v>
      </c>
      <c r="DR299" s="27">
        <v>14.440219600001097</v>
      </c>
      <c r="DS299" s="27">
        <v>31.911912015999999</v>
      </c>
      <c r="DT299" s="27">
        <v>11.450658653111979</v>
      </c>
      <c r="DU299" s="27">
        <v>8.3530960655913997</v>
      </c>
      <c r="DV299" s="27">
        <v>14.654736805647449</v>
      </c>
      <c r="DW299" s="27">
        <v>31.931147932999998</v>
      </c>
      <c r="DX299" s="27">
        <v>11.445788383798099</v>
      </c>
      <c r="DY299" s="27">
        <v>8.3495432719332729</v>
      </c>
      <c r="DZ299" s="27">
        <v>14.599303715149997</v>
      </c>
      <c r="EA299" s="27">
        <v>31.960501436999998</v>
      </c>
      <c r="EB299" s="27">
        <v>11.411281932698898</v>
      </c>
      <c r="EC299" s="27">
        <v>8.3243712962726484</v>
      </c>
      <c r="ED299" s="27">
        <v>14.50884504113078</v>
      </c>
      <c r="EE299" s="27">
        <v>32.006954831999998</v>
      </c>
      <c r="EF299" s="27">
        <v>11.375722186305051</v>
      </c>
      <c r="EG299" s="27">
        <v>8.2984309563590894</v>
      </c>
      <c r="EH299" s="27">
        <v>14.339045640337361</v>
      </c>
      <c r="EI299" s="27">
        <v>32.064489101999996</v>
      </c>
      <c r="EJ299" s="27">
        <v>11.33922183067847</v>
      </c>
      <c r="EK299" s="27">
        <v>8.2718044551058867</v>
      </c>
      <c r="EL299" s="27">
        <v>14.233242777466014</v>
      </c>
      <c r="EM299" s="27">
        <v>32.130599162000003</v>
      </c>
      <c r="EN299" s="27">
        <v>11.301788157845877</v>
      </c>
      <c r="EO299" s="27">
        <v>8.2444971119450123</v>
      </c>
      <c r="EP299" s="27">
        <v>14.083206914158346</v>
      </c>
      <c r="EQ299" s="27">
        <v>32.213611044000004</v>
      </c>
      <c r="ER299" s="27">
        <v>11.263502962899301</v>
      </c>
      <c r="ES299" s="27">
        <v>8.2165685952573071</v>
      </c>
      <c r="ET299" s="27">
        <v>13.881442414400901</v>
      </c>
      <c r="EU299" s="27">
        <v>32.311609656999998</v>
      </c>
      <c r="EV299" s="27">
        <v>11.224608916782513</v>
      </c>
      <c r="EW299" s="27">
        <v>8.1881959301176668</v>
      </c>
      <c r="EX299" s="27">
        <v>13.671418967868856</v>
      </c>
      <c r="EY299" s="27">
        <v>32.432007867999999</v>
      </c>
      <c r="EZ299" s="27">
        <v>11.113216431220138</v>
      </c>
      <c r="FA299" s="27">
        <v>8.1069366627623651</v>
      </c>
      <c r="FB299" s="27">
        <v>13.404646726241729</v>
      </c>
      <c r="FC299" s="27">
        <v>33.018936365000002</v>
      </c>
      <c r="FD299" s="27">
        <v>10.893803952182003</v>
      </c>
      <c r="FE299" s="27">
        <v>7.9468783140754091</v>
      </c>
      <c r="FF299" s="27">
        <v>12.276305716467824</v>
      </c>
      <c r="FG299" s="27">
        <v>33.611559302000003</v>
      </c>
      <c r="FH299" s="27">
        <v>10.237456017063291</v>
      </c>
      <c r="FI299" s="27">
        <v>7.4680816334137994</v>
      </c>
      <c r="FJ299" s="27">
        <v>11.235574937953768</v>
      </c>
      <c r="FK299" s="27">
        <v>33.949916563000002</v>
      </c>
      <c r="FL299" s="27">
        <v>10.159809986565918</v>
      </c>
      <c r="FM299" s="27">
        <v>7.4114399351932239</v>
      </c>
      <c r="FN299" s="27">
        <v>10.979678260878984</v>
      </c>
      <c r="FO299" s="27">
        <v>34.117916301999998</v>
      </c>
      <c r="FP299" s="27">
        <v>10.148046477033665</v>
      </c>
      <c r="FQ299" s="27">
        <v>7.4028586187669667</v>
      </c>
      <c r="FR299" s="27">
        <v>11.030252637646093</v>
      </c>
      <c r="FS299" s="28">
        <v>31.950150442999998</v>
      </c>
      <c r="FT299" s="28">
        <v>11.454700995820515</v>
      </c>
      <c r="FU299" s="28">
        <v>8.3560448983177391</v>
      </c>
      <c r="FV299" s="28">
        <v>14.443528049927814</v>
      </c>
      <c r="FW299" s="28">
        <v>31.914974526999998</v>
      </c>
      <c r="FX299" s="28">
        <v>11.449099885135556</v>
      </c>
      <c r="FY299" s="28">
        <v>8.3519589660545535</v>
      </c>
      <c r="FZ299" s="28">
        <v>14.634034191453512</v>
      </c>
      <c r="GA299" s="28">
        <v>31.946930162000001</v>
      </c>
      <c r="GB299" s="28">
        <v>11.442110989035914</v>
      </c>
      <c r="GC299" s="28">
        <v>8.3468606636528069</v>
      </c>
      <c r="GD299" s="28">
        <v>14.557980522061065</v>
      </c>
      <c r="GE299" s="28">
        <v>31.998508593</v>
      </c>
      <c r="GF299" s="28">
        <v>11.402515610737794</v>
      </c>
      <c r="GG299" s="28">
        <v>8.3179763864511855</v>
      </c>
      <c r="GH299" s="28">
        <v>14.458942892685972</v>
      </c>
      <c r="GI299" s="28">
        <v>32.080462326999999</v>
      </c>
      <c r="GJ299" s="28">
        <v>11.360192488210144</v>
      </c>
      <c r="GK299" s="28">
        <v>8.2871022578111546</v>
      </c>
      <c r="GL299" s="28">
        <v>14.286907687627373</v>
      </c>
      <c r="GM299" s="28">
        <v>32.196515208999998</v>
      </c>
      <c r="GN299" s="28">
        <v>11.315170610728297</v>
      </c>
      <c r="GO299" s="28">
        <v>8.2542594250054684</v>
      </c>
      <c r="GP299" s="28">
        <v>14.188251663076233</v>
      </c>
      <c r="GQ299" s="28">
        <v>32.339186030999997</v>
      </c>
      <c r="GR299" s="28">
        <v>11.267085398667964</v>
      </c>
      <c r="GS299" s="28">
        <v>8.2191819322740667</v>
      </c>
      <c r="GT299" s="28">
        <v>14.054668012790295</v>
      </c>
      <c r="GU299" s="28">
        <v>32.537092716000004</v>
      </c>
      <c r="GV299" s="28">
        <v>11.215968130783354</v>
      </c>
      <c r="GW299" s="28">
        <v>8.1818925970326681</v>
      </c>
      <c r="GX299" s="28">
        <v>13.844762087174786</v>
      </c>
      <c r="GY299" s="28">
        <v>32.768699005999999</v>
      </c>
      <c r="GZ299" s="28">
        <v>11.162732487385206</v>
      </c>
      <c r="HA299" s="28">
        <v>8.1430579363472368</v>
      </c>
      <c r="HB299" s="28">
        <v>13.650233827941783</v>
      </c>
      <c r="HC299" s="28">
        <v>33.040903651000001</v>
      </c>
      <c r="HD299" s="28">
        <v>11.046352104942413</v>
      </c>
      <c r="HE299" s="28">
        <v>8.0581600676616905</v>
      </c>
      <c r="HF299" s="28">
        <v>13.424463239424306</v>
      </c>
      <c r="HG299" s="28">
        <v>34.308467462000003</v>
      </c>
      <c r="HH299" s="28">
        <v>10.728511432496552</v>
      </c>
      <c r="HI299" s="28">
        <v>7.826299722250825</v>
      </c>
      <c r="HJ299" s="28">
        <v>12.404540091841231</v>
      </c>
      <c r="HK299" s="28">
        <v>35.638312909</v>
      </c>
      <c r="HL299" s="28">
        <v>8.9856758939233643</v>
      </c>
      <c r="HM299" s="28">
        <v>6.5549254614984038</v>
      </c>
      <c r="HN299" s="28">
        <v>5.1678758439066073</v>
      </c>
      <c r="HO299" s="28">
        <v>36.227673350000003</v>
      </c>
      <c r="HP299" s="28">
        <v>8.8416492297707929</v>
      </c>
      <c r="HQ299" s="28">
        <v>6.4498600152110734</v>
      </c>
      <c r="HR299" s="28">
        <v>-0.4862992397354553</v>
      </c>
      <c r="HS299" s="28">
        <v>36.419445773999996</v>
      </c>
      <c r="HT299" s="28">
        <v>7.8269273753798085</v>
      </c>
      <c r="HU299" s="28">
        <v>5.7096345499030683</v>
      </c>
      <c r="HV299" s="28">
        <v>-4.7484389183508284</v>
      </c>
      <c r="HW299" s="29">
        <v>31.914440170999999</v>
      </c>
      <c r="HX299" s="29">
        <v>11.455425397477111</v>
      </c>
      <c r="HY299" s="29">
        <v>8.3565733392407395</v>
      </c>
      <c r="HZ299" s="29">
        <v>14.546143986368865</v>
      </c>
      <c r="IA299" s="29">
        <v>31.843943273000001</v>
      </c>
      <c r="IB299" s="29">
        <v>11.451379939624543</v>
      </c>
      <c r="IC299" s="29">
        <v>8.3536222340601984</v>
      </c>
      <c r="ID299" s="29">
        <v>14.836074220872632</v>
      </c>
      <c r="IE299" s="29">
        <v>31.839929793</v>
      </c>
      <c r="IF299" s="29">
        <v>11.445719500664252</v>
      </c>
      <c r="IG299" s="29">
        <v>8.3494930226461577</v>
      </c>
      <c r="IH299" s="29">
        <v>14.859614080960529</v>
      </c>
      <c r="II299" s="29">
        <v>31.860881517999999</v>
      </c>
      <c r="IJ299" s="29">
        <v>11.380663053601872</v>
      </c>
      <c r="IK299" s="29">
        <v>8.3020352502628683</v>
      </c>
      <c r="IL299" s="29">
        <v>14.839313795592243</v>
      </c>
      <c r="IM299" s="29">
        <v>31.910408970999999</v>
      </c>
      <c r="IN299" s="29">
        <v>11.311088113414488</v>
      </c>
      <c r="IO299" s="29">
        <v>8.251281300053634</v>
      </c>
      <c r="IP299" s="29">
        <v>14.745768600712193</v>
      </c>
      <c r="IQ299" s="29">
        <v>32.003160727000001</v>
      </c>
      <c r="IR299" s="29">
        <v>11.236142894083191</v>
      </c>
      <c r="IS299" s="29">
        <v>8.1966098059766512</v>
      </c>
      <c r="IT299" s="29">
        <v>14.685332998259248</v>
      </c>
      <c r="IU299" s="29">
        <v>32.118645970999999</v>
      </c>
      <c r="IV299" s="29">
        <v>11.157241292609173</v>
      </c>
      <c r="IW299" s="29">
        <v>8.139052186209307</v>
      </c>
      <c r="IX299" s="29">
        <v>14.605307948489724</v>
      </c>
      <c r="IY299" s="29">
        <v>32.282016405999997</v>
      </c>
      <c r="IZ299" s="29">
        <v>11.074872299952847</v>
      </c>
      <c r="JA299" s="29">
        <v>8.078965152849241</v>
      </c>
      <c r="JB299" s="29">
        <v>14.477225329358596</v>
      </c>
      <c r="JC299" s="29">
        <v>32.483123173999999</v>
      </c>
      <c r="JD299" s="29">
        <v>10.989318686592618</v>
      </c>
      <c r="JE299" s="29">
        <v>8.0165549830235747</v>
      </c>
      <c r="JF299" s="29">
        <v>14.358081963787104</v>
      </c>
      <c r="JG299" s="29">
        <v>32.788479428999999</v>
      </c>
      <c r="JH299" s="29">
        <v>10.851479397445399</v>
      </c>
      <c r="JI299" s="29">
        <v>7.9160031406588862</v>
      </c>
      <c r="JJ299" s="29">
        <v>13.95730091503922</v>
      </c>
      <c r="JK299" s="29">
        <v>34.498779909</v>
      </c>
      <c r="JL299" s="29">
        <v>10.380835353288782</v>
      </c>
      <c r="JM299" s="29">
        <v>7.5726748629907528</v>
      </c>
      <c r="JN299" s="29">
        <v>6.2983515743744221</v>
      </c>
      <c r="JO299" s="29">
        <v>35.557770744999999</v>
      </c>
      <c r="JP299" s="29">
        <v>7.7836041220861141</v>
      </c>
      <c r="JQ299" s="29">
        <v>5.6780308397935348</v>
      </c>
      <c r="JR299" s="29">
        <v>-0.59425406627450528</v>
      </c>
      <c r="JS299" s="29">
        <v>35.930378089999998</v>
      </c>
      <c r="JT299" s="29">
        <v>7.7265897944319821</v>
      </c>
      <c r="JU299" s="29">
        <v>5.6364396815521145</v>
      </c>
      <c r="JV299" s="29">
        <v>-4.9670667964765869</v>
      </c>
      <c r="JW299" s="29">
        <v>36.012255963000001</v>
      </c>
      <c r="JX299" s="29">
        <v>7.2822990220693624</v>
      </c>
      <c r="JY299" s="29">
        <v>5.3123357487541387</v>
      </c>
      <c r="JZ299" s="29">
        <v>-3.7253150345953436</v>
      </c>
    </row>
    <row r="300" spans="1:286" ht="15" thickBot="1" x14ac:dyDescent="0.35">
      <c r="A300" s="2"/>
      <c r="B300" s="74" t="s">
        <v>782</v>
      </c>
      <c r="C300" s="74" t="s">
        <v>464</v>
      </c>
      <c r="D300" s="74" t="s">
        <v>873</v>
      </c>
      <c r="E300" s="87">
        <v>356910</v>
      </c>
      <c r="F300" s="84">
        <v>513357</v>
      </c>
      <c r="G300" s="22">
        <v>12.468928071000001</v>
      </c>
      <c r="H300" s="22">
        <v>12.468928071000001</v>
      </c>
      <c r="I300" s="22">
        <v>12.468928071000001</v>
      </c>
      <c r="J300" s="22">
        <v>7.2219651760771848</v>
      </c>
      <c r="K300" s="22">
        <v>12.465892222000001</v>
      </c>
      <c r="L300" s="22">
        <v>12.465892222000001</v>
      </c>
      <c r="M300" s="22">
        <v>12.465892222000001</v>
      </c>
      <c r="N300" s="22">
        <v>7.2657914451799162</v>
      </c>
      <c r="O300" s="22">
        <v>12.491599705</v>
      </c>
      <c r="P300" s="22">
        <v>12.491599705</v>
      </c>
      <c r="Q300" s="22">
        <v>12.491599705</v>
      </c>
      <c r="R300" s="22">
        <v>7.2363587709283426</v>
      </c>
      <c r="S300" s="22">
        <v>12.519028423</v>
      </c>
      <c r="T300" s="22">
        <v>12.519028423</v>
      </c>
      <c r="U300" s="22">
        <v>12.519028423</v>
      </c>
      <c r="V300" s="22">
        <v>7.1798340763901365</v>
      </c>
      <c r="W300" s="22">
        <v>12.549004363000002</v>
      </c>
      <c r="X300" s="22">
        <v>12.549004363000002</v>
      </c>
      <c r="Y300" s="22">
        <v>12.549004363000002</v>
      </c>
      <c r="Z300" s="22">
        <v>7.1305987865133016</v>
      </c>
      <c r="AA300" s="22">
        <v>12.568828741000001</v>
      </c>
      <c r="AB300" s="22">
        <v>12.568828741000001</v>
      </c>
      <c r="AC300" s="22">
        <v>12.568828741000001</v>
      </c>
      <c r="AD300" s="22">
        <v>7.0876139479230345</v>
      </c>
      <c r="AE300" s="22">
        <v>12.589459523</v>
      </c>
      <c r="AF300" s="22">
        <v>12.589459523</v>
      </c>
      <c r="AG300" s="22">
        <v>12.589459523</v>
      </c>
      <c r="AH300" s="22">
        <v>7.0656689164642188</v>
      </c>
      <c r="AI300" s="22">
        <v>12.613592111000001</v>
      </c>
      <c r="AJ300" s="22">
        <v>12.613592111000001</v>
      </c>
      <c r="AK300" s="22">
        <v>12.613592111000001</v>
      </c>
      <c r="AL300" s="22">
        <v>6.9919012577246127</v>
      </c>
      <c r="AM300" s="22">
        <v>12.639177545000001</v>
      </c>
      <c r="AN300" s="22">
        <v>12.639177545000001</v>
      </c>
      <c r="AO300" s="22">
        <v>12.639177545000001</v>
      </c>
      <c r="AP300" s="22">
        <v>6.9737256262937155</v>
      </c>
      <c r="AQ300" s="22">
        <v>12.665749209000001</v>
      </c>
      <c r="AR300" s="22">
        <v>12.665749209000001</v>
      </c>
      <c r="AS300" s="22">
        <v>12.665749209000001</v>
      </c>
      <c r="AT300" s="22">
        <v>6.9560703504583632</v>
      </c>
      <c r="AU300" s="22">
        <v>12.808018929000001</v>
      </c>
      <c r="AV300" s="22">
        <v>12.808018929000001</v>
      </c>
      <c r="AW300" s="22">
        <v>12.808018929000001</v>
      </c>
      <c r="AX300" s="22">
        <v>6.7143225620182205</v>
      </c>
      <c r="AY300" s="22">
        <v>12.925166498000001</v>
      </c>
      <c r="AZ300" s="22">
        <v>12.925166498000001</v>
      </c>
      <c r="BA300" s="22">
        <v>12.925166498000001</v>
      </c>
      <c r="BB300" s="22">
        <v>6.1654072658895807</v>
      </c>
      <c r="BC300" s="22">
        <v>12.976128116</v>
      </c>
      <c r="BD300" s="22">
        <v>12.976128116</v>
      </c>
      <c r="BE300" s="22">
        <v>12.976128116</v>
      </c>
      <c r="BF300" s="22">
        <v>5.7927396555174777</v>
      </c>
      <c r="BG300" s="22">
        <v>12.991927551</v>
      </c>
      <c r="BH300" s="22">
        <v>12.991927551</v>
      </c>
      <c r="BI300" s="22">
        <v>12.991927551</v>
      </c>
      <c r="BJ300" s="22">
        <v>5.5101235665309414</v>
      </c>
      <c r="BK300" s="25">
        <v>12.476986499000001</v>
      </c>
      <c r="BL300" s="25">
        <v>12.476986499000001</v>
      </c>
      <c r="BM300" s="25">
        <v>12.476986499000001</v>
      </c>
      <c r="BN300" s="25">
        <v>7.2042782777352077</v>
      </c>
      <c r="BO300" s="25">
        <v>12.476884986</v>
      </c>
      <c r="BP300" s="25">
        <v>12.476884986</v>
      </c>
      <c r="BQ300" s="25">
        <v>12.476884986</v>
      </c>
      <c r="BR300" s="25">
        <v>7.2387934053361569</v>
      </c>
      <c r="BS300" s="25">
        <v>12.497125714000001</v>
      </c>
      <c r="BT300" s="25">
        <v>12.497125714000001</v>
      </c>
      <c r="BU300" s="25">
        <v>12.497125714000001</v>
      </c>
      <c r="BV300" s="25">
        <v>7.2340169925041389</v>
      </c>
      <c r="BW300" s="25">
        <v>12.518851244</v>
      </c>
      <c r="BX300" s="25">
        <v>12.518851244</v>
      </c>
      <c r="BY300" s="25">
        <v>12.518851244</v>
      </c>
      <c r="BZ300" s="25">
        <v>7.1959081449347551</v>
      </c>
      <c r="CA300" s="25">
        <v>12.529034921000001</v>
      </c>
      <c r="CB300" s="25">
        <v>12.529034921000001</v>
      </c>
      <c r="CC300" s="25">
        <v>12.529034921000001</v>
      </c>
      <c r="CD300" s="25">
        <v>7.1615370528335642</v>
      </c>
      <c r="CE300" s="25">
        <v>12.538361492</v>
      </c>
      <c r="CF300" s="25">
        <v>12.538361492</v>
      </c>
      <c r="CG300" s="25">
        <v>12.538361492</v>
      </c>
      <c r="CH300" s="25">
        <v>7.1304077598467099</v>
      </c>
      <c r="CI300" s="25">
        <v>12.548824909</v>
      </c>
      <c r="CJ300" s="25">
        <v>12.548824909</v>
      </c>
      <c r="CK300" s="25">
        <v>12.548824909</v>
      </c>
      <c r="CL300" s="25">
        <v>7.1131329199432809</v>
      </c>
      <c r="CM300" s="25">
        <v>12.561708866</v>
      </c>
      <c r="CN300" s="25">
        <v>12.561708866</v>
      </c>
      <c r="CO300" s="25">
        <v>12.561708866</v>
      </c>
      <c r="CP300" s="25">
        <v>7.0400632253002806</v>
      </c>
      <c r="CQ300" s="25">
        <v>12.576226116000001</v>
      </c>
      <c r="CR300" s="25">
        <v>12.576226116000001</v>
      </c>
      <c r="CS300" s="25">
        <v>12.576226116000001</v>
      </c>
      <c r="CT300" s="25">
        <v>7.0157511081385575</v>
      </c>
      <c r="CU300" s="25">
        <v>12.591438081</v>
      </c>
      <c r="CV300" s="25">
        <v>12.591438081</v>
      </c>
      <c r="CW300" s="25">
        <v>12.591438081</v>
      </c>
      <c r="CX300" s="25">
        <v>6.9862829824983788</v>
      </c>
      <c r="CY300" s="25">
        <v>12.637365565000001</v>
      </c>
      <c r="CZ300" s="25">
        <v>12.637365565000001</v>
      </c>
      <c r="DA300" s="25">
        <v>12.637365565000001</v>
      </c>
      <c r="DB300" s="25">
        <v>6.8532175524702694</v>
      </c>
      <c r="DC300" s="25">
        <v>12.678979615000001</v>
      </c>
      <c r="DD300" s="25">
        <v>12.678979615000001</v>
      </c>
      <c r="DE300" s="25">
        <v>12.678979615000001</v>
      </c>
      <c r="DF300" s="25">
        <v>6.7970660797566991</v>
      </c>
      <c r="DG300" s="25">
        <v>12.719372357000001</v>
      </c>
      <c r="DH300" s="25">
        <v>12.719372357000001</v>
      </c>
      <c r="DI300" s="25">
        <v>12.719372357000001</v>
      </c>
      <c r="DJ300" s="25">
        <v>6.7335211193222051</v>
      </c>
      <c r="DK300" s="25">
        <v>12.728290201</v>
      </c>
      <c r="DL300" s="25">
        <v>12.728290201</v>
      </c>
      <c r="DM300" s="25">
        <v>12.728290201</v>
      </c>
      <c r="DN300" s="25">
        <v>6.7531213225126328</v>
      </c>
      <c r="DO300" s="27">
        <v>12.468570871000001</v>
      </c>
      <c r="DP300" s="27">
        <v>12.468570871000001</v>
      </c>
      <c r="DQ300" s="27">
        <v>12.468570871000001</v>
      </c>
      <c r="DR300" s="27">
        <v>7.2221483435679446</v>
      </c>
      <c r="DS300" s="27">
        <v>12.460323655</v>
      </c>
      <c r="DT300" s="27">
        <v>12.460323655</v>
      </c>
      <c r="DU300" s="27">
        <v>12.460323655</v>
      </c>
      <c r="DV300" s="27">
        <v>7.2711530945932186</v>
      </c>
      <c r="DW300" s="27">
        <v>12.479339482</v>
      </c>
      <c r="DX300" s="27">
        <v>12.479339482</v>
      </c>
      <c r="DY300" s="27">
        <v>12.479339482</v>
      </c>
      <c r="DZ300" s="27">
        <v>7.2475496095568595</v>
      </c>
      <c r="EA300" s="27">
        <v>12.500591649</v>
      </c>
      <c r="EB300" s="27">
        <v>12.500591649</v>
      </c>
      <c r="EC300" s="27">
        <v>12.500591649</v>
      </c>
      <c r="ED300" s="27">
        <v>7.1966010921211154</v>
      </c>
      <c r="EE300" s="27">
        <v>12.525309501000001</v>
      </c>
      <c r="EF300" s="27">
        <v>12.525309501000001</v>
      </c>
      <c r="EG300" s="27">
        <v>12.525309501000001</v>
      </c>
      <c r="EH300" s="27">
        <v>7.1534067298137316</v>
      </c>
      <c r="EI300" s="27">
        <v>12.552373977</v>
      </c>
      <c r="EJ300" s="27">
        <v>12.552373977</v>
      </c>
      <c r="EK300" s="27">
        <v>12.552373977</v>
      </c>
      <c r="EL300" s="27">
        <v>7.1183139068030892</v>
      </c>
      <c r="EM300" s="27">
        <v>12.574138615000001</v>
      </c>
      <c r="EN300" s="27">
        <v>12.574138615000001</v>
      </c>
      <c r="EO300" s="27">
        <v>12.574138615000001</v>
      </c>
      <c r="EP300" s="27">
        <v>7.1033068929994485</v>
      </c>
      <c r="EQ300" s="27">
        <v>12.592772837</v>
      </c>
      <c r="ER300" s="27">
        <v>12.592772837</v>
      </c>
      <c r="ES300" s="27">
        <v>12.592772837</v>
      </c>
      <c r="ET300" s="27">
        <v>7.0382120571812647</v>
      </c>
      <c r="EU300" s="27">
        <v>12.612515342</v>
      </c>
      <c r="EV300" s="27">
        <v>12.612515342</v>
      </c>
      <c r="EW300" s="27">
        <v>12.612515342</v>
      </c>
      <c r="EX300" s="27">
        <v>7.0277849763502394</v>
      </c>
      <c r="EY300" s="27">
        <v>12.632846299000001</v>
      </c>
      <c r="EZ300" s="27">
        <v>12.632846299000001</v>
      </c>
      <c r="FA300" s="27">
        <v>12.632846299000001</v>
      </c>
      <c r="FB300" s="27">
        <v>7.0175848635481888</v>
      </c>
      <c r="FC300" s="27">
        <v>12.738334927</v>
      </c>
      <c r="FD300" s="27">
        <v>12.738334927</v>
      </c>
      <c r="FE300" s="27">
        <v>12.738334927</v>
      </c>
      <c r="FF300" s="27">
        <v>6.8365995284880672</v>
      </c>
      <c r="FG300" s="27">
        <v>12.841245975000001</v>
      </c>
      <c r="FH300" s="27">
        <v>12.841245975000001</v>
      </c>
      <c r="FI300" s="27">
        <v>12.841245975000001</v>
      </c>
      <c r="FJ300" s="27">
        <v>6.6047229844718043</v>
      </c>
      <c r="FK300" s="27">
        <v>12.890487425</v>
      </c>
      <c r="FL300" s="27">
        <v>12.890487425</v>
      </c>
      <c r="FM300" s="27">
        <v>12.890487425</v>
      </c>
      <c r="FN300" s="27">
        <v>6.5147266316129482</v>
      </c>
      <c r="FO300" s="27">
        <v>12.904646102000001</v>
      </c>
      <c r="FP300" s="27">
        <v>12.904646102000001</v>
      </c>
      <c r="FQ300" s="27">
        <v>12.904646102000001</v>
      </c>
      <c r="FR300" s="27">
        <v>6.4969849715597965</v>
      </c>
      <c r="FS300" s="28">
        <v>12.468732413000001</v>
      </c>
      <c r="FT300" s="28">
        <v>12.468732413000001</v>
      </c>
      <c r="FU300" s="28">
        <v>12.468732413000001</v>
      </c>
      <c r="FV300" s="28">
        <v>7.2218818328802037</v>
      </c>
      <c r="FW300" s="28">
        <v>12.463615300000001</v>
      </c>
      <c r="FX300" s="28">
        <v>12.463615300000001</v>
      </c>
      <c r="FY300" s="28">
        <v>12.463615300000001</v>
      </c>
      <c r="FZ300" s="28">
        <v>7.2729378323237013</v>
      </c>
      <c r="GA300" s="28">
        <v>12.485798934</v>
      </c>
      <c r="GB300" s="28">
        <v>12.485798934</v>
      </c>
      <c r="GC300" s="28">
        <v>12.485798934</v>
      </c>
      <c r="GD300" s="28">
        <v>7.2511572222473628</v>
      </c>
      <c r="GE300" s="28">
        <v>12.508010207000002</v>
      </c>
      <c r="GF300" s="28">
        <v>12.508010207000002</v>
      </c>
      <c r="GG300" s="28">
        <v>12.508010207000002</v>
      </c>
      <c r="GH300" s="28">
        <v>7.2029836365684385</v>
      </c>
      <c r="GI300" s="28">
        <v>12.531889686000001</v>
      </c>
      <c r="GJ300" s="28">
        <v>12.531889686000001</v>
      </c>
      <c r="GK300" s="28">
        <v>12.531889686000001</v>
      </c>
      <c r="GL300" s="28">
        <v>7.16261068775332</v>
      </c>
      <c r="GM300" s="28">
        <v>12.557240457000001</v>
      </c>
      <c r="GN300" s="28">
        <v>12.557240457000001</v>
      </c>
      <c r="GO300" s="28">
        <v>12.557240457000001</v>
      </c>
      <c r="GP300" s="28">
        <v>7.1292133700750249</v>
      </c>
      <c r="GQ300" s="28">
        <v>12.581290368000001</v>
      </c>
      <c r="GR300" s="28">
        <v>12.581290368000001</v>
      </c>
      <c r="GS300" s="28">
        <v>12.581290368000001</v>
      </c>
      <c r="GT300" s="28">
        <v>7.1165620622699262</v>
      </c>
      <c r="GU300" s="28">
        <v>12.608802387000001</v>
      </c>
      <c r="GV300" s="28">
        <v>12.608802387000001</v>
      </c>
      <c r="GW300" s="28">
        <v>12.608802387000001</v>
      </c>
      <c r="GX300" s="28">
        <v>7.0514304717842879</v>
      </c>
      <c r="GY300" s="28">
        <v>12.633637614000001</v>
      </c>
      <c r="GZ300" s="28">
        <v>12.633637614000001</v>
      </c>
      <c r="HA300" s="28">
        <v>12.633637614000001</v>
      </c>
      <c r="HB300" s="28">
        <v>7.0226876740407569</v>
      </c>
      <c r="HC300" s="28">
        <v>12.656328908000001</v>
      </c>
      <c r="HD300" s="28">
        <v>12.656328908000001</v>
      </c>
      <c r="HE300" s="28">
        <v>12.656328908000001</v>
      </c>
      <c r="HF300" s="28">
        <v>6.9288343844289457</v>
      </c>
      <c r="HG300" s="28">
        <v>12.768408770000001</v>
      </c>
      <c r="HH300" s="28">
        <v>12.768408770000001</v>
      </c>
      <c r="HI300" s="28">
        <v>12.768408770000001</v>
      </c>
      <c r="HJ300" s="28">
        <v>6.5844041007352132</v>
      </c>
      <c r="HK300" s="28">
        <v>12.926326521</v>
      </c>
      <c r="HL300" s="28">
        <v>12.926326521</v>
      </c>
      <c r="HM300" s="28">
        <v>12.926326521</v>
      </c>
      <c r="HN300" s="28">
        <v>5.6744481654960488</v>
      </c>
      <c r="HO300" s="28">
        <v>12.945592187000001</v>
      </c>
      <c r="HP300" s="28">
        <v>12.945592187000001</v>
      </c>
      <c r="HQ300" s="28">
        <v>12.945592187000001</v>
      </c>
      <c r="HR300" s="28">
        <v>5.0258347869637987</v>
      </c>
      <c r="HS300" s="28">
        <v>12.922461979000001</v>
      </c>
      <c r="HT300" s="28">
        <v>12.922461979000001</v>
      </c>
      <c r="HU300" s="28">
        <v>12.922461979000001</v>
      </c>
      <c r="HV300" s="28">
        <v>4.5397088592471881</v>
      </c>
      <c r="HW300" s="29">
        <v>12.462505029000001</v>
      </c>
      <c r="HX300" s="29">
        <v>12.462505029000001</v>
      </c>
      <c r="HY300" s="29">
        <v>12.462505029000001</v>
      </c>
      <c r="HZ300" s="29">
        <v>7.2295110484072698</v>
      </c>
      <c r="IA300" s="29">
        <v>12.451272259000001</v>
      </c>
      <c r="IB300" s="29">
        <v>12.451272259000001</v>
      </c>
      <c r="IC300" s="29">
        <v>12.451272259000001</v>
      </c>
      <c r="ID300" s="29">
        <v>7.2883174655818186</v>
      </c>
      <c r="IE300" s="29">
        <v>12.467238569000001</v>
      </c>
      <c r="IF300" s="29">
        <v>12.467238569000001</v>
      </c>
      <c r="IG300" s="29">
        <v>12.467238569000001</v>
      </c>
      <c r="IH300" s="29">
        <v>7.274294293150648</v>
      </c>
      <c r="II300" s="29">
        <v>12.484377697000001</v>
      </c>
      <c r="IJ300" s="29">
        <v>12.484377697000001</v>
      </c>
      <c r="IK300" s="29">
        <v>12.484377697000001</v>
      </c>
      <c r="IL300" s="29">
        <v>7.2332959864693791</v>
      </c>
      <c r="IM300" s="29">
        <v>12.503229882000001</v>
      </c>
      <c r="IN300" s="29">
        <v>12.503229882000001</v>
      </c>
      <c r="IO300" s="29">
        <v>12.503229882000001</v>
      </c>
      <c r="IP300" s="29">
        <v>7.197612833141255</v>
      </c>
      <c r="IQ300" s="29">
        <v>12.525620833000001</v>
      </c>
      <c r="IR300" s="29">
        <v>12.525620833000001</v>
      </c>
      <c r="IS300" s="29">
        <v>12.525620833000001</v>
      </c>
      <c r="IT300" s="29">
        <v>7.1637044082758319</v>
      </c>
      <c r="IU300" s="29">
        <v>12.546256391</v>
      </c>
      <c r="IV300" s="29">
        <v>12.546256391</v>
      </c>
      <c r="IW300" s="29">
        <v>12.546256391</v>
      </c>
      <c r="IX300" s="29">
        <v>7.1412360005358018</v>
      </c>
      <c r="IY300" s="29">
        <v>12.569906619000001</v>
      </c>
      <c r="IZ300" s="29">
        <v>12.569906619000001</v>
      </c>
      <c r="JA300" s="29">
        <v>12.569906619000001</v>
      </c>
      <c r="JB300" s="29">
        <v>7.0754231344296095</v>
      </c>
      <c r="JC300" s="29">
        <v>12.591328357</v>
      </c>
      <c r="JD300" s="29">
        <v>12.591328357</v>
      </c>
      <c r="JE300" s="29">
        <v>12.591328357</v>
      </c>
      <c r="JF300" s="29">
        <v>7.0121521993364651</v>
      </c>
      <c r="JG300" s="29">
        <v>12.614288631000001</v>
      </c>
      <c r="JH300" s="29">
        <v>12.614288631000001</v>
      </c>
      <c r="JI300" s="29">
        <v>12.614288631000001</v>
      </c>
      <c r="JJ300" s="29">
        <v>6.8909565667169801</v>
      </c>
      <c r="JK300" s="29">
        <v>12.849697298000001</v>
      </c>
      <c r="JL300" s="29">
        <v>12.849697298000001</v>
      </c>
      <c r="JM300" s="29">
        <v>12.849697298000001</v>
      </c>
      <c r="JN300" s="29">
        <v>5.8371336102537548</v>
      </c>
      <c r="JO300" s="29">
        <v>12.95317786</v>
      </c>
      <c r="JP300" s="29">
        <v>12.95317786</v>
      </c>
      <c r="JQ300" s="29">
        <v>12.95317786</v>
      </c>
      <c r="JR300" s="29">
        <v>4.9745268725558329</v>
      </c>
      <c r="JS300" s="29">
        <v>12.961429867000001</v>
      </c>
      <c r="JT300" s="29">
        <v>12.961429867000001</v>
      </c>
      <c r="JU300" s="29">
        <v>12.961429867000001</v>
      </c>
      <c r="JV300" s="29">
        <v>4.3954336284049589</v>
      </c>
      <c r="JW300" s="29">
        <v>12.918901341000002</v>
      </c>
      <c r="JX300" s="29">
        <v>12.918901341000002</v>
      </c>
      <c r="JY300" s="29">
        <v>12.918901341000002</v>
      </c>
      <c r="JZ300" s="29">
        <v>4.4653561774374673</v>
      </c>
    </row>
    <row r="301" spans="1:286" ht="15" thickBot="1" x14ac:dyDescent="0.35">
      <c r="A301" s="2"/>
      <c r="B301" s="74" t="s">
        <v>783</v>
      </c>
      <c r="C301" s="74" t="s">
        <v>664</v>
      </c>
      <c r="D301" s="74" t="s">
        <v>874</v>
      </c>
      <c r="E301" s="87">
        <v>394298</v>
      </c>
      <c r="F301" s="84">
        <v>409450</v>
      </c>
      <c r="G301" s="22">
        <v>31.193721207999999</v>
      </c>
      <c r="H301" s="22">
        <v>10.407851366020239</v>
      </c>
      <c r="I301" s="22">
        <v>7.5923826681477742</v>
      </c>
      <c r="J301" s="22">
        <v>14.821813553099471</v>
      </c>
      <c r="K301" s="22">
        <v>31.15696093</v>
      </c>
      <c r="L301" s="22">
        <v>10.401740275149436</v>
      </c>
      <c r="M301" s="22">
        <v>7.5879247124392171</v>
      </c>
      <c r="N301" s="22">
        <v>14.92106025196224</v>
      </c>
      <c r="O301" s="22">
        <v>31.231979734999999</v>
      </c>
      <c r="P301" s="22">
        <v>10.393845560026673</v>
      </c>
      <c r="Q301" s="22">
        <v>7.5821656276713734</v>
      </c>
      <c r="R301" s="22">
        <v>14.688679737405792</v>
      </c>
      <c r="S301" s="22">
        <v>31.316212620000002</v>
      </c>
      <c r="T301" s="22">
        <v>10.375514801123508</v>
      </c>
      <c r="U301" s="22">
        <v>7.5687935942615985</v>
      </c>
      <c r="V301" s="22">
        <v>14.480308426811657</v>
      </c>
      <c r="W301" s="22">
        <v>31.420282202999999</v>
      </c>
      <c r="X301" s="22">
        <v>10.353601855552668</v>
      </c>
      <c r="Y301" s="22">
        <v>7.5528084055507687</v>
      </c>
      <c r="Z301" s="22">
        <v>14.280783132317891</v>
      </c>
      <c r="AA301" s="22">
        <v>31.549565289</v>
      </c>
      <c r="AB301" s="22">
        <v>10.328104076369435</v>
      </c>
      <c r="AC301" s="22">
        <v>7.534208130629561</v>
      </c>
      <c r="AD301" s="22">
        <v>13.9764409284314</v>
      </c>
      <c r="AE301" s="22">
        <v>31.694954146000001</v>
      </c>
      <c r="AF301" s="22">
        <v>10.298376277807344</v>
      </c>
      <c r="AG301" s="22">
        <v>7.5125221154639439</v>
      </c>
      <c r="AH301" s="22">
        <v>13.621822972342937</v>
      </c>
      <c r="AI301" s="22">
        <v>31.875678287</v>
      </c>
      <c r="AJ301" s="22">
        <v>10.264489637216389</v>
      </c>
      <c r="AK301" s="22">
        <v>7.4878022829397697</v>
      </c>
      <c r="AL301" s="22">
        <v>13.381104115261037</v>
      </c>
      <c r="AM301" s="22">
        <v>32.078703326000003</v>
      </c>
      <c r="AN301" s="22">
        <v>10.227620668424448</v>
      </c>
      <c r="AO301" s="22">
        <v>7.4609068835144559</v>
      </c>
      <c r="AP301" s="22">
        <v>13.065576238097671</v>
      </c>
      <c r="AQ301" s="22">
        <v>32.310640845000002</v>
      </c>
      <c r="AR301" s="22">
        <v>9.8147694444912457</v>
      </c>
      <c r="AS301" s="22">
        <v>7.1597376635784666</v>
      </c>
      <c r="AT301" s="22">
        <v>12.598336123192997</v>
      </c>
      <c r="AU301" s="22">
        <v>33.520639981999999</v>
      </c>
      <c r="AV301" s="22">
        <v>9.5632846063001775</v>
      </c>
      <c r="AW301" s="22">
        <v>6.9762829754170301</v>
      </c>
      <c r="AX301" s="22">
        <v>10.467510813197329</v>
      </c>
      <c r="AY301" s="22">
        <v>34.590711327000001</v>
      </c>
      <c r="AZ301" s="22">
        <v>8.7787681387591601</v>
      </c>
      <c r="BA301" s="22">
        <v>6.4039891347803994</v>
      </c>
      <c r="BB301" s="22">
        <v>8.3558772099540803</v>
      </c>
      <c r="BC301" s="22">
        <v>35.202070306000003</v>
      </c>
      <c r="BD301" s="22">
        <v>8.5616705211259561</v>
      </c>
      <c r="BE301" s="22">
        <v>6.2456194452596705</v>
      </c>
      <c r="BF301" s="22">
        <v>7.373442750850316</v>
      </c>
      <c r="BG301" s="22">
        <v>35.561640982</v>
      </c>
      <c r="BH301" s="22">
        <v>8.1282833295900989</v>
      </c>
      <c r="BI301" s="22">
        <v>5.9294695228696579</v>
      </c>
      <c r="BJ301" s="22">
        <v>6.8802577728259138</v>
      </c>
      <c r="BK301" s="25">
        <v>31.215669481999999</v>
      </c>
      <c r="BL301" s="25">
        <v>10.410076549207171</v>
      </c>
      <c r="BM301" s="25">
        <v>7.594005908302516</v>
      </c>
      <c r="BN301" s="25">
        <v>14.767336797511314</v>
      </c>
      <c r="BO301" s="25">
        <v>31.191804884</v>
      </c>
      <c r="BP301" s="25">
        <v>10.40732651853218</v>
      </c>
      <c r="BQ301" s="25">
        <v>7.5919997992124273</v>
      </c>
      <c r="BR301" s="25">
        <v>14.849339604693361</v>
      </c>
      <c r="BS301" s="25">
        <v>31.241195000000001</v>
      </c>
      <c r="BT301" s="25">
        <v>10.404135773339046</v>
      </c>
      <c r="BU301" s="25">
        <v>7.5896721950172026</v>
      </c>
      <c r="BV301" s="25">
        <v>14.676712850952141</v>
      </c>
      <c r="BW301" s="25">
        <v>31.290786174000001</v>
      </c>
      <c r="BX301" s="25">
        <v>10.398202919553407</v>
      </c>
      <c r="BY301" s="25">
        <v>7.5853442607807651</v>
      </c>
      <c r="BZ301" s="25">
        <v>14.528375993319131</v>
      </c>
      <c r="CA301" s="25">
        <v>31.350788353999999</v>
      </c>
      <c r="CB301" s="25">
        <v>10.391591606860132</v>
      </c>
      <c r="CC301" s="25">
        <v>7.5805214002170569</v>
      </c>
      <c r="CD301" s="25">
        <v>14.390755756098788</v>
      </c>
      <c r="CE301" s="25">
        <v>31.421412055000001</v>
      </c>
      <c r="CF301" s="25">
        <v>10.384312782675144</v>
      </c>
      <c r="CG301" s="25">
        <v>7.5752115993135751</v>
      </c>
      <c r="CH301" s="25">
        <v>14.157290141048493</v>
      </c>
      <c r="CI301" s="25">
        <v>31.499291879000001</v>
      </c>
      <c r="CJ301" s="25">
        <v>10.376435418955946</v>
      </c>
      <c r="CK301" s="25">
        <v>7.5694651721530573</v>
      </c>
      <c r="CL301" s="25">
        <v>13.865513294072665</v>
      </c>
      <c r="CM301" s="25">
        <v>31.591435543999999</v>
      </c>
      <c r="CN301" s="25">
        <v>10.367865382768947</v>
      </c>
      <c r="CO301" s="25">
        <v>7.5632134500710135</v>
      </c>
      <c r="CP301" s="25">
        <v>13.687168979586112</v>
      </c>
      <c r="CQ301" s="25">
        <v>31.694218066000001</v>
      </c>
      <c r="CR301" s="25">
        <v>10.358890710058402</v>
      </c>
      <c r="CS301" s="25">
        <v>7.5566665512785969</v>
      </c>
      <c r="CT301" s="25">
        <v>13.429215613737803</v>
      </c>
      <c r="CU301" s="25">
        <v>31.810236747000001</v>
      </c>
      <c r="CV301" s="25">
        <v>10.083130574280025</v>
      </c>
      <c r="CW301" s="25">
        <v>7.3555033715001761</v>
      </c>
      <c r="CX301" s="25">
        <v>13.019796082126508</v>
      </c>
      <c r="CY301" s="25">
        <v>32.204782354000002</v>
      </c>
      <c r="CZ301" s="25">
        <v>10.041501802592357</v>
      </c>
      <c r="DA301" s="25">
        <v>7.3251357621308086</v>
      </c>
      <c r="DB301" s="25">
        <v>11.681826161260542</v>
      </c>
      <c r="DC301" s="25">
        <v>32.612104060999997</v>
      </c>
      <c r="DD301" s="25">
        <v>9.6239692407023494</v>
      </c>
      <c r="DE301" s="25">
        <v>7.0205515713312812</v>
      </c>
      <c r="DF301" s="25">
        <v>10.065567238276287</v>
      </c>
      <c r="DG301" s="25">
        <v>33.046036762</v>
      </c>
      <c r="DH301" s="25">
        <v>9.56432737031726</v>
      </c>
      <c r="DI301" s="25">
        <v>6.9770436572496051</v>
      </c>
      <c r="DJ301" s="25">
        <v>8.6402168615654062</v>
      </c>
      <c r="DK301" s="25">
        <v>33.310437243999999</v>
      </c>
      <c r="DL301" s="25">
        <v>9.2427803939642814</v>
      </c>
      <c r="DM301" s="25">
        <v>6.7424796147395334</v>
      </c>
      <c r="DN301" s="25">
        <v>8.103153364818219</v>
      </c>
      <c r="DO301" s="27">
        <v>31.193100183999999</v>
      </c>
      <c r="DP301" s="27">
        <v>10.408289833300088</v>
      </c>
      <c r="DQ301" s="27">
        <v>7.5927025239238617</v>
      </c>
      <c r="DR301" s="27">
        <v>14.823696298051541</v>
      </c>
      <c r="DS301" s="27">
        <v>31.148573552999999</v>
      </c>
      <c r="DT301" s="27">
        <v>10.403621094382228</v>
      </c>
      <c r="DU301" s="27">
        <v>7.5892967438838239</v>
      </c>
      <c r="DV301" s="27">
        <v>14.955575416024017</v>
      </c>
      <c r="DW301" s="27">
        <v>31.210900597999998</v>
      </c>
      <c r="DX301" s="27">
        <v>10.398310353926995</v>
      </c>
      <c r="DY301" s="27">
        <v>7.585422632660543</v>
      </c>
      <c r="DZ301" s="27">
        <v>14.765379080743926</v>
      </c>
      <c r="EA301" s="27">
        <v>31.281134602999998</v>
      </c>
      <c r="EB301" s="27">
        <v>10.384000803033544</v>
      </c>
      <c r="EC301" s="27">
        <v>7.5749840145085665</v>
      </c>
      <c r="ED301" s="27">
        <v>14.596982193863623</v>
      </c>
      <c r="EE301" s="27">
        <v>31.368038511000002</v>
      </c>
      <c r="EF301" s="27">
        <v>10.368313837577173</v>
      </c>
      <c r="EG301" s="27">
        <v>7.5635405916099998</v>
      </c>
      <c r="EH301" s="27">
        <v>14.440777626049575</v>
      </c>
      <c r="EI301" s="27">
        <v>31.471615782000001</v>
      </c>
      <c r="EJ301" s="27">
        <v>10.351437339509525</v>
      </c>
      <c r="EK301" s="27">
        <v>7.5512294212327813</v>
      </c>
      <c r="EL301" s="27">
        <v>14.196705896546693</v>
      </c>
      <c r="EM301" s="27">
        <v>31.585024124</v>
      </c>
      <c r="EN301" s="27">
        <v>10.333271380055274</v>
      </c>
      <c r="EO301" s="27">
        <v>7.5379776067265691</v>
      </c>
      <c r="EP301" s="27">
        <v>13.905999823039201</v>
      </c>
      <c r="EQ301" s="27">
        <v>31.722272338</v>
      </c>
      <c r="ER301" s="27">
        <v>10.314007668478363</v>
      </c>
      <c r="ES301" s="27">
        <v>7.5239249973303357</v>
      </c>
      <c r="ET301" s="27">
        <v>13.740746736098417</v>
      </c>
      <c r="EU301" s="27">
        <v>31.877399011000001</v>
      </c>
      <c r="EV301" s="27">
        <v>10.293901115226504</v>
      </c>
      <c r="EW301" s="27">
        <v>7.5092575466666958</v>
      </c>
      <c r="EX301" s="27">
        <v>13.500934995601966</v>
      </c>
      <c r="EY301" s="27">
        <v>32.056586754999998</v>
      </c>
      <c r="EZ301" s="27">
        <v>10.005724800542795</v>
      </c>
      <c r="FA301" s="27">
        <v>7.2990369372411488</v>
      </c>
      <c r="FB301" s="27">
        <v>13.113024694889639</v>
      </c>
      <c r="FC301" s="27">
        <v>32.965968771999997</v>
      </c>
      <c r="FD301" s="27">
        <v>9.8765598791706779</v>
      </c>
      <c r="FE301" s="27">
        <v>7.2048129253994686</v>
      </c>
      <c r="FF301" s="27">
        <v>11.598747577081838</v>
      </c>
      <c r="FG301" s="27">
        <v>33.916016779000003</v>
      </c>
      <c r="FH301" s="27">
        <v>9.3737320873443917</v>
      </c>
      <c r="FI301" s="27">
        <v>6.838007051884702</v>
      </c>
      <c r="FJ301" s="27">
        <v>10.220166288148878</v>
      </c>
      <c r="FK301" s="27">
        <v>34.507886808000002</v>
      </c>
      <c r="FL301" s="27">
        <v>9.2383515447554565</v>
      </c>
      <c r="FM301" s="27">
        <v>6.7392488309023717</v>
      </c>
      <c r="FN301" s="27">
        <v>9.7963384417016002</v>
      </c>
      <c r="FO301" s="27">
        <v>34.849307054000001</v>
      </c>
      <c r="FP301" s="27">
        <v>9.0996808114507033</v>
      </c>
      <c r="FQ301" s="27">
        <v>6.6380904616005498</v>
      </c>
      <c r="FR301" s="27">
        <v>9.8678379204190172</v>
      </c>
      <c r="FS301" s="28">
        <v>31.193789680000002</v>
      </c>
      <c r="FT301" s="28">
        <v>10.407851301475052</v>
      </c>
      <c r="FU301" s="28">
        <v>7.5923826210629599</v>
      </c>
      <c r="FV301" s="28">
        <v>14.819208089220087</v>
      </c>
      <c r="FW301" s="28">
        <v>31.156052361</v>
      </c>
      <c r="FX301" s="28">
        <v>10.401740002164761</v>
      </c>
      <c r="FY301" s="28">
        <v>7.5879245133006972</v>
      </c>
      <c r="FZ301" s="28">
        <v>14.933863810461567</v>
      </c>
      <c r="GA301" s="28">
        <v>31.241685775000001</v>
      </c>
      <c r="GB301" s="28">
        <v>10.393844990173621</v>
      </c>
      <c r="GC301" s="28">
        <v>7.5821652119715051</v>
      </c>
      <c r="GD301" s="28">
        <v>14.728269686899273</v>
      </c>
      <c r="GE301" s="28">
        <v>31.351628084000001</v>
      </c>
      <c r="GF301" s="28">
        <v>10.374745197309798</v>
      </c>
      <c r="GG301" s="28">
        <v>7.5682321789943101</v>
      </c>
      <c r="GH301" s="28">
        <v>14.559471862992677</v>
      </c>
      <c r="GI301" s="28">
        <v>31.499845723</v>
      </c>
      <c r="GJ301" s="28">
        <v>10.352018470595644</v>
      </c>
      <c r="GK301" s="28">
        <v>7.551653348269304</v>
      </c>
      <c r="GL301" s="28">
        <v>14.412384436941208</v>
      </c>
      <c r="GM301" s="28">
        <v>31.697946664</v>
      </c>
      <c r="GN301" s="28">
        <v>10.325696231890122</v>
      </c>
      <c r="GO301" s="28">
        <v>7.5324516416051299</v>
      </c>
      <c r="GP301" s="28">
        <v>14.196587616488266</v>
      </c>
      <c r="GQ301" s="28">
        <v>31.935606448999998</v>
      </c>
      <c r="GR301" s="28">
        <v>10.29511304758274</v>
      </c>
      <c r="GS301" s="28">
        <v>7.510141634447435</v>
      </c>
      <c r="GT301" s="28">
        <v>13.947178264259991</v>
      </c>
      <c r="GU301" s="28">
        <v>32.247888869999997</v>
      </c>
      <c r="GV301" s="28">
        <v>10.260370021881755</v>
      </c>
      <c r="GW301" s="28">
        <v>7.4847970809085203</v>
      </c>
      <c r="GX301" s="28">
        <v>13.824690284672871</v>
      </c>
      <c r="GY301" s="28">
        <v>32.614743920999999</v>
      </c>
      <c r="GZ301" s="28">
        <v>10.222634514055107</v>
      </c>
      <c r="HA301" s="28">
        <v>7.4572695533217805</v>
      </c>
      <c r="HB301" s="28">
        <v>13.658298442211249</v>
      </c>
      <c r="HC301" s="28">
        <v>33.048338373</v>
      </c>
      <c r="HD301" s="28">
        <v>9.9158423819225057</v>
      </c>
      <c r="HE301" s="28">
        <v>7.2334689642460805</v>
      </c>
      <c r="HF301" s="28">
        <v>13.375259817655147</v>
      </c>
      <c r="HG301" s="28">
        <v>33.910633625000003</v>
      </c>
      <c r="HH301" s="28">
        <v>9.660323680917891</v>
      </c>
      <c r="HI301" s="28">
        <v>7.0470716293236393</v>
      </c>
      <c r="HJ301" s="28">
        <v>12.213217992626637</v>
      </c>
      <c r="HK301" s="28">
        <v>35.088969816000002</v>
      </c>
      <c r="HL301" s="28">
        <v>8.4949783762538296</v>
      </c>
      <c r="HM301" s="28">
        <v>6.1969684540971839</v>
      </c>
      <c r="HN301" s="28">
        <v>6.0247476240557774</v>
      </c>
      <c r="HO301" s="28">
        <v>35.765404453999999</v>
      </c>
      <c r="HP301" s="28">
        <v>8.2767990877297013</v>
      </c>
      <c r="HQ301" s="28">
        <v>6.0378097007210947</v>
      </c>
      <c r="HR301" s="28">
        <v>-0.20185228064897842</v>
      </c>
      <c r="HS301" s="28">
        <v>36.088327069000002</v>
      </c>
      <c r="HT301" s="28">
        <v>6.5334662375411048</v>
      </c>
      <c r="HU301" s="28">
        <v>4.7660726580690556</v>
      </c>
      <c r="HV301" s="28">
        <v>-5.1306940627764703</v>
      </c>
      <c r="HW301" s="29">
        <v>31.17341386</v>
      </c>
      <c r="HX301" s="29">
        <v>10.408115929822026</v>
      </c>
      <c r="HY301" s="29">
        <v>7.5925756637577875</v>
      </c>
      <c r="HZ301" s="29">
        <v>14.889340053929807</v>
      </c>
      <c r="IA301" s="29">
        <v>31.118564438</v>
      </c>
      <c r="IB301" s="29">
        <v>10.403359165484611</v>
      </c>
      <c r="IC301" s="29">
        <v>7.589105670399718</v>
      </c>
      <c r="ID301" s="29">
        <v>15.071073734615471</v>
      </c>
      <c r="IE301" s="29">
        <v>31.185178405999999</v>
      </c>
      <c r="IF301" s="29">
        <v>10.397588923322736</v>
      </c>
      <c r="IG301" s="29">
        <v>7.584896359078857</v>
      </c>
      <c r="IH301" s="29">
        <v>14.933655678692089</v>
      </c>
      <c r="II301" s="29">
        <v>31.279495291</v>
      </c>
      <c r="IJ301" s="29">
        <v>10.374328119948718</v>
      </c>
      <c r="IK301" s="29">
        <v>7.5679279268661652</v>
      </c>
      <c r="IL301" s="29">
        <v>14.815232834150374</v>
      </c>
      <c r="IM301" s="29">
        <v>31.410620010999999</v>
      </c>
      <c r="IN301" s="29">
        <v>10.348419888859</v>
      </c>
      <c r="IO301" s="29">
        <v>7.5490282329936962</v>
      </c>
      <c r="IP301" s="29">
        <v>14.722084863872906</v>
      </c>
      <c r="IQ301" s="29">
        <v>31.593491696000001</v>
      </c>
      <c r="IR301" s="29">
        <v>10.319707912473527</v>
      </c>
      <c r="IS301" s="29">
        <v>7.5280832459631313</v>
      </c>
      <c r="IT301" s="29">
        <v>14.542919281166277</v>
      </c>
      <c r="IU301" s="29">
        <v>31.816166412000001</v>
      </c>
      <c r="IV301" s="29">
        <v>10.288431658755323</v>
      </c>
      <c r="IW301" s="29">
        <v>7.5052676543195052</v>
      </c>
      <c r="IX301" s="29">
        <v>14.334110359541214</v>
      </c>
      <c r="IY301" s="29">
        <v>32.117284290999997</v>
      </c>
      <c r="IZ301" s="29">
        <v>10.255169862723266</v>
      </c>
      <c r="JA301" s="29">
        <v>7.4810036372016437</v>
      </c>
      <c r="JB301" s="29">
        <v>14.251780708033181</v>
      </c>
      <c r="JC301" s="29">
        <v>32.475701704000002</v>
      </c>
      <c r="JD301" s="29">
        <v>10.22008876612491</v>
      </c>
      <c r="JE301" s="29">
        <v>7.455412465649891</v>
      </c>
      <c r="JF301" s="29">
        <v>14.119273411061355</v>
      </c>
      <c r="JG301" s="29">
        <v>32.919727047999999</v>
      </c>
      <c r="JH301" s="29">
        <v>10.160927111709494</v>
      </c>
      <c r="JI301" s="29">
        <v>7.4122548624322828</v>
      </c>
      <c r="JJ301" s="29">
        <v>13.605640299150815</v>
      </c>
      <c r="JK301" s="29">
        <v>34.573571217000001</v>
      </c>
      <c r="JL301" s="29">
        <v>9.947937345717925</v>
      </c>
      <c r="JM301" s="29">
        <v>7.2568817934925409</v>
      </c>
      <c r="JN301" s="29">
        <v>7.0176616515552652</v>
      </c>
      <c r="JO301" s="29">
        <v>35.652671706999996</v>
      </c>
      <c r="JP301" s="29">
        <v>7.7592943664274152</v>
      </c>
      <c r="JQ301" s="29">
        <v>5.6602972114932122</v>
      </c>
      <c r="JR301" s="29">
        <v>0.9797818204102029</v>
      </c>
      <c r="JS301" s="29">
        <v>36.026276780000003</v>
      </c>
      <c r="JT301" s="29">
        <v>7.6006397044242551</v>
      </c>
      <c r="JU301" s="29">
        <v>5.5445608444322518</v>
      </c>
      <c r="JV301" s="29">
        <v>-4.3674458626536783</v>
      </c>
      <c r="JW301" s="29">
        <v>35.556702887</v>
      </c>
      <c r="JX301" s="29">
        <v>6.9482552817595842</v>
      </c>
      <c r="JY301" s="29">
        <v>5.0686554909238426</v>
      </c>
      <c r="JZ301" s="29">
        <v>-4.4747276391863018</v>
      </c>
    </row>
    <row r="302" spans="1:286" ht="15" thickBot="1" x14ac:dyDescent="0.35">
      <c r="A302" s="2"/>
      <c r="B302" s="74" t="s">
        <v>3</v>
      </c>
      <c r="C302" s="74" t="s">
        <v>471</v>
      </c>
      <c r="D302" s="74" t="s">
        <v>873</v>
      </c>
      <c r="E302" s="87">
        <v>300289</v>
      </c>
      <c r="F302" s="84">
        <v>530805</v>
      </c>
      <c r="G302" s="22">
        <v>2.6844262295081971</v>
      </c>
      <c r="H302" s="22">
        <v>0.44197031039136303</v>
      </c>
      <c r="I302" s="22">
        <v>0.31765276430649858</v>
      </c>
      <c r="J302" s="22">
        <v>2.6844262295081971</v>
      </c>
      <c r="K302" s="22">
        <v>2.6844262295081971</v>
      </c>
      <c r="L302" s="22">
        <v>0.44197031039136303</v>
      </c>
      <c r="M302" s="22">
        <v>0.31765276430649858</v>
      </c>
      <c r="N302" s="22">
        <v>2.6844262295081971</v>
      </c>
      <c r="O302" s="22">
        <v>2.6844262295081971</v>
      </c>
      <c r="P302" s="22">
        <v>0.44197031039136303</v>
      </c>
      <c r="Q302" s="22">
        <v>0.31765276430649858</v>
      </c>
      <c r="R302" s="22">
        <v>2.6844262295081971</v>
      </c>
      <c r="S302" s="22">
        <v>2.6844262295081971</v>
      </c>
      <c r="T302" s="22">
        <v>0.44197031039136303</v>
      </c>
      <c r="U302" s="22">
        <v>0.31765276430649858</v>
      </c>
      <c r="V302" s="22">
        <v>2.6844262295081971</v>
      </c>
      <c r="W302" s="22">
        <v>2.6844262295081971</v>
      </c>
      <c r="X302" s="22">
        <v>0.44197031039136303</v>
      </c>
      <c r="Y302" s="22">
        <v>0.31765276430649858</v>
      </c>
      <c r="Z302" s="22">
        <v>2.6844262295081971</v>
      </c>
      <c r="AA302" s="22">
        <v>2.6844262295081971</v>
      </c>
      <c r="AB302" s="22">
        <v>0.44197031039136303</v>
      </c>
      <c r="AC302" s="22">
        <v>0.31765276430649858</v>
      </c>
      <c r="AD302" s="22">
        <v>2.6844262295081971</v>
      </c>
      <c r="AE302" s="22">
        <v>2.6844262295081971</v>
      </c>
      <c r="AF302" s="22">
        <v>0.44197031039136303</v>
      </c>
      <c r="AG302" s="22">
        <v>0.31765276430649858</v>
      </c>
      <c r="AH302" s="22">
        <v>2.6844262295081971</v>
      </c>
      <c r="AI302" s="22">
        <v>2.6844262295081971</v>
      </c>
      <c r="AJ302" s="22">
        <v>0.44197031039136303</v>
      </c>
      <c r="AK302" s="22">
        <v>0.31765276430649858</v>
      </c>
      <c r="AL302" s="22">
        <v>2.6844262295081971</v>
      </c>
      <c r="AM302" s="22">
        <v>2.6844262295081971</v>
      </c>
      <c r="AN302" s="22">
        <v>0.44197031039136303</v>
      </c>
      <c r="AO302" s="22">
        <v>0.31765276430649858</v>
      </c>
      <c r="AP302" s="22">
        <v>2.6844262295081971</v>
      </c>
      <c r="AQ302" s="22">
        <v>2.6844262295081971</v>
      </c>
      <c r="AR302" s="22">
        <v>0.44197031039136303</v>
      </c>
      <c r="AS302" s="22">
        <v>0.31765276430649858</v>
      </c>
      <c r="AT302" s="22">
        <v>2.6844262295081971</v>
      </c>
      <c r="AU302" s="22">
        <v>2.6844262295081971</v>
      </c>
      <c r="AV302" s="22">
        <v>0.44197031039136303</v>
      </c>
      <c r="AW302" s="22">
        <v>0.31765276430649858</v>
      </c>
      <c r="AX302" s="22">
        <v>2.6844262295081971</v>
      </c>
      <c r="AY302" s="22">
        <v>2.6844262295081971</v>
      </c>
      <c r="AZ302" s="22">
        <v>0.44197031039136303</v>
      </c>
      <c r="BA302" s="22">
        <v>0.31765276430649858</v>
      </c>
      <c r="BB302" s="22">
        <v>2.6844262295081971</v>
      </c>
      <c r="BC302" s="22">
        <v>2.6844262295081971</v>
      </c>
      <c r="BD302" s="22">
        <v>0.44197031039136303</v>
      </c>
      <c r="BE302" s="22">
        <v>0.31765276430649858</v>
      </c>
      <c r="BF302" s="22">
        <v>2.6844262295081971</v>
      </c>
      <c r="BG302" s="22">
        <v>2.6844262295081971</v>
      </c>
      <c r="BH302" s="22">
        <v>0.44197031039136303</v>
      </c>
      <c r="BI302" s="22">
        <v>0.31765276430649858</v>
      </c>
      <c r="BJ302" s="22">
        <v>2.6844262295081971</v>
      </c>
      <c r="BK302" s="25">
        <v>2.6844262295081971</v>
      </c>
      <c r="BL302" s="25">
        <v>0.44197031039136303</v>
      </c>
      <c r="BM302" s="25">
        <v>0.31765276430649858</v>
      </c>
      <c r="BN302" s="25">
        <v>2.6844262295081971</v>
      </c>
      <c r="BO302" s="25">
        <v>2.6844262295081971</v>
      </c>
      <c r="BP302" s="25">
        <v>0.44197031039136303</v>
      </c>
      <c r="BQ302" s="25">
        <v>0.31765276430649858</v>
      </c>
      <c r="BR302" s="25">
        <v>2.6844262295081971</v>
      </c>
      <c r="BS302" s="25">
        <v>2.6844262295081971</v>
      </c>
      <c r="BT302" s="25">
        <v>0.44197031039136303</v>
      </c>
      <c r="BU302" s="25">
        <v>0.31765276430649858</v>
      </c>
      <c r="BV302" s="25">
        <v>2.6844262295081971</v>
      </c>
      <c r="BW302" s="25">
        <v>2.6844262295081971</v>
      </c>
      <c r="BX302" s="25">
        <v>0.44197031039136303</v>
      </c>
      <c r="BY302" s="25">
        <v>0.31765276430649858</v>
      </c>
      <c r="BZ302" s="25">
        <v>2.6844262295081971</v>
      </c>
      <c r="CA302" s="25">
        <v>2.6844262295081971</v>
      </c>
      <c r="CB302" s="25">
        <v>0.44197031039136303</v>
      </c>
      <c r="CC302" s="25">
        <v>0.31765276430649858</v>
      </c>
      <c r="CD302" s="25">
        <v>2.6844262295081971</v>
      </c>
      <c r="CE302" s="25">
        <v>2.6844262295081971</v>
      </c>
      <c r="CF302" s="25">
        <v>0.44197031039136303</v>
      </c>
      <c r="CG302" s="25">
        <v>0.31765276430649858</v>
      </c>
      <c r="CH302" s="25">
        <v>2.6844262295081971</v>
      </c>
      <c r="CI302" s="25">
        <v>2.6844262295081971</v>
      </c>
      <c r="CJ302" s="25">
        <v>0.44197031039136303</v>
      </c>
      <c r="CK302" s="25">
        <v>0.31765276430649858</v>
      </c>
      <c r="CL302" s="25">
        <v>2.6844262295081971</v>
      </c>
      <c r="CM302" s="25">
        <v>2.6844262295081971</v>
      </c>
      <c r="CN302" s="25">
        <v>0.44197031039136303</v>
      </c>
      <c r="CO302" s="25">
        <v>0.31765276430649858</v>
      </c>
      <c r="CP302" s="25">
        <v>2.6844262295081971</v>
      </c>
      <c r="CQ302" s="25">
        <v>2.6844262295081971</v>
      </c>
      <c r="CR302" s="25">
        <v>0.44197031039136303</v>
      </c>
      <c r="CS302" s="25">
        <v>0.31765276430649858</v>
      </c>
      <c r="CT302" s="25">
        <v>2.6844262295081971</v>
      </c>
      <c r="CU302" s="25">
        <v>2.6844262295081971</v>
      </c>
      <c r="CV302" s="25">
        <v>0.44197031039136303</v>
      </c>
      <c r="CW302" s="25">
        <v>0.31765276430649858</v>
      </c>
      <c r="CX302" s="25">
        <v>2.6844262295081971</v>
      </c>
      <c r="CY302" s="25">
        <v>2.6844262295081971</v>
      </c>
      <c r="CZ302" s="25">
        <v>0.44197031039136303</v>
      </c>
      <c r="DA302" s="25">
        <v>0.31765276430649858</v>
      </c>
      <c r="DB302" s="25">
        <v>2.6844262295081971</v>
      </c>
      <c r="DC302" s="25">
        <v>2.6844262295081971</v>
      </c>
      <c r="DD302" s="25">
        <v>0.44197031039136303</v>
      </c>
      <c r="DE302" s="25">
        <v>0.31765276430649858</v>
      </c>
      <c r="DF302" s="25">
        <v>2.6844262295081971</v>
      </c>
      <c r="DG302" s="25">
        <v>2.6844262295081971</v>
      </c>
      <c r="DH302" s="25">
        <v>0.44197031039136303</v>
      </c>
      <c r="DI302" s="25">
        <v>0.31765276430649858</v>
      </c>
      <c r="DJ302" s="25">
        <v>2.6844262295081971</v>
      </c>
      <c r="DK302" s="25">
        <v>2.6844262295081971</v>
      </c>
      <c r="DL302" s="25">
        <v>0.44197031039136303</v>
      </c>
      <c r="DM302" s="25">
        <v>0.31765276430649858</v>
      </c>
      <c r="DN302" s="25">
        <v>2.6844262295081971</v>
      </c>
      <c r="DO302" s="27">
        <v>2.6844262295081971</v>
      </c>
      <c r="DP302" s="27">
        <v>0.44197031039136303</v>
      </c>
      <c r="DQ302" s="27">
        <v>0.31765276430649858</v>
      </c>
      <c r="DR302" s="27">
        <v>2.6844262295081971</v>
      </c>
      <c r="DS302" s="27">
        <v>2.6844262295081971</v>
      </c>
      <c r="DT302" s="27">
        <v>0.44197031039136303</v>
      </c>
      <c r="DU302" s="27">
        <v>0.31765276430649858</v>
      </c>
      <c r="DV302" s="27">
        <v>2.6844262295081971</v>
      </c>
      <c r="DW302" s="27">
        <v>2.6844262295081971</v>
      </c>
      <c r="DX302" s="27">
        <v>0.44197031039136303</v>
      </c>
      <c r="DY302" s="27">
        <v>0.31765276430649858</v>
      </c>
      <c r="DZ302" s="27">
        <v>2.6844262295081971</v>
      </c>
      <c r="EA302" s="27">
        <v>2.6844262295081971</v>
      </c>
      <c r="EB302" s="27">
        <v>0.44197031039136303</v>
      </c>
      <c r="EC302" s="27">
        <v>0.31765276430649858</v>
      </c>
      <c r="ED302" s="27">
        <v>2.6844262295081971</v>
      </c>
      <c r="EE302" s="27">
        <v>2.6844262295081971</v>
      </c>
      <c r="EF302" s="27">
        <v>0.44197031039136303</v>
      </c>
      <c r="EG302" s="27">
        <v>0.31765276430649858</v>
      </c>
      <c r="EH302" s="27">
        <v>2.6844262295081971</v>
      </c>
      <c r="EI302" s="27">
        <v>2.6844262295081971</v>
      </c>
      <c r="EJ302" s="27">
        <v>0.44197031039136303</v>
      </c>
      <c r="EK302" s="27">
        <v>0.31765276430649858</v>
      </c>
      <c r="EL302" s="27">
        <v>2.6844262295081971</v>
      </c>
      <c r="EM302" s="27">
        <v>2.6844262295081971</v>
      </c>
      <c r="EN302" s="27">
        <v>0.44197031039136303</v>
      </c>
      <c r="EO302" s="27">
        <v>0.31765276430649858</v>
      </c>
      <c r="EP302" s="27">
        <v>2.6844262295081971</v>
      </c>
      <c r="EQ302" s="27">
        <v>2.6844262295081971</v>
      </c>
      <c r="ER302" s="27">
        <v>0.44197031039136303</v>
      </c>
      <c r="ES302" s="27">
        <v>0.31765276430649858</v>
      </c>
      <c r="ET302" s="27">
        <v>2.6844262295081971</v>
      </c>
      <c r="EU302" s="27">
        <v>2.6844262295081971</v>
      </c>
      <c r="EV302" s="27">
        <v>0.44197031039136303</v>
      </c>
      <c r="EW302" s="27">
        <v>0.31765276430649858</v>
      </c>
      <c r="EX302" s="27">
        <v>2.6844262295081971</v>
      </c>
      <c r="EY302" s="27">
        <v>2.6844262295081971</v>
      </c>
      <c r="EZ302" s="27">
        <v>0.44197031039136303</v>
      </c>
      <c r="FA302" s="27">
        <v>0.31765276430649858</v>
      </c>
      <c r="FB302" s="27">
        <v>2.6844262295081971</v>
      </c>
      <c r="FC302" s="27">
        <v>2.6844262295081971</v>
      </c>
      <c r="FD302" s="27">
        <v>0.44197031039136303</v>
      </c>
      <c r="FE302" s="27">
        <v>0.31765276430649858</v>
      </c>
      <c r="FF302" s="27">
        <v>2.6844262295081971</v>
      </c>
      <c r="FG302" s="27">
        <v>2.6844262295081971</v>
      </c>
      <c r="FH302" s="27">
        <v>0.44197031039136303</v>
      </c>
      <c r="FI302" s="27">
        <v>0.31765276430649858</v>
      </c>
      <c r="FJ302" s="27">
        <v>2.6844262295081971</v>
      </c>
      <c r="FK302" s="27">
        <v>2.6844262295081971</v>
      </c>
      <c r="FL302" s="27">
        <v>0.44197031039136303</v>
      </c>
      <c r="FM302" s="27">
        <v>0.31765276430649858</v>
      </c>
      <c r="FN302" s="27">
        <v>2.6844262295081971</v>
      </c>
      <c r="FO302" s="27">
        <v>2.6844262295081971</v>
      </c>
      <c r="FP302" s="27">
        <v>0.44197031039136303</v>
      </c>
      <c r="FQ302" s="27">
        <v>0.31765276430649858</v>
      </c>
      <c r="FR302" s="27">
        <v>2.6844262295081971</v>
      </c>
      <c r="FS302" s="28">
        <v>2.6844262295081971</v>
      </c>
      <c r="FT302" s="28">
        <v>0.44197031039136303</v>
      </c>
      <c r="FU302" s="28">
        <v>0.31765276430649858</v>
      </c>
      <c r="FV302" s="28">
        <v>2.6844262295081971</v>
      </c>
      <c r="FW302" s="28">
        <v>2.6844262295081971</v>
      </c>
      <c r="FX302" s="28">
        <v>0.44197031039136303</v>
      </c>
      <c r="FY302" s="28">
        <v>0.31765276430649858</v>
      </c>
      <c r="FZ302" s="28">
        <v>2.6844262295081971</v>
      </c>
      <c r="GA302" s="28">
        <v>2.6844262295081971</v>
      </c>
      <c r="GB302" s="28">
        <v>0.44197031039136303</v>
      </c>
      <c r="GC302" s="28">
        <v>0.31765276430649858</v>
      </c>
      <c r="GD302" s="28">
        <v>2.6844262295081971</v>
      </c>
      <c r="GE302" s="28">
        <v>2.6844262295081971</v>
      </c>
      <c r="GF302" s="28">
        <v>0.44197031039136303</v>
      </c>
      <c r="GG302" s="28">
        <v>0.31765276430649858</v>
      </c>
      <c r="GH302" s="28">
        <v>2.6844262295081971</v>
      </c>
      <c r="GI302" s="28">
        <v>2.6844262295081971</v>
      </c>
      <c r="GJ302" s="28">
        <v>0.44197031039136303</v>
      </c>
      <c r="GK302" s="28">
        <v>0.31765276430649858</v>
      </c>
      <c r="GL302" s="28">
        <v>2.6844262295081971</v>
      </c>
      <c r="GM302" s="28">
        <v>2.6844262295081971</v>
      </c>
      <c r="GN302" s="28">
        <v>0.44197031039136303</v>
      </c>
      <c r="GO302" s="28">
        <v>0.31765276430649858</v>
      </c>
      <c r="GP302" s="28">
        <v>2.6844262295081971</v>
      </c>
      <c r="GQ302" s="28">
        <v>2.6844262295081971</v>
      </c>
      <c r="GR302" s="28">
        <v>0.44197031039136303</v>
      </c>
      <c r="GS302" s="28">
        <v>0.31765276430649858</v>
      </c>
      <c r="GT302" s="28">
        <v>2.6844262295081971</v>
      </c>
      <c r="GU302" s="28">
        <v>2.6844262295081971</v>
      </c>
      <c r="GV302" s="28">
        <v>0.44197031039136303</v>
      </c>
      <c r="GW302" s="28">
        <v>0.31765276430649858</v>
      </c>
      <c r="GX302" s="28">
        <v>2.6844262295081971</v>
      </c>
      <c r="GY302" s="28">
        <v>2.6844262295081971</v>
      </c>
      <c r="GZ302" s="28">
        <v>0.44197031039136303</v>
      </c>
      <c r="HA302" s="28">
        <v>0.31765276430649858</v>
      </c>
      <c r="HB302" s="28">
        <v>2.6844262295081971</v>
      </c>
      <c r="HC302" s="28">
        <v>2.6844262295081971</v>
      </c>
      <c r="HD302" s="28">
        <v>0.44197031039136303</v>
      </c>
      <c r="HE302" s="28">
        <v>0.31765276430649858</v>
      </c>
      <c r="HF302" s="28">
        <v>2.6844262295081971</v>
      </c>
      <c r="HG302" s="28">
        <v>2.6844262295081971</v>
      </c>
      <c r="HH302" s="28">
        <v>0.44197031039136303</v>
      </c>
      <c r="HI302" s="28">
        <v>0.31765276430649858</v>
      </c>
      <c r="HJ302" s="28">
        <v>2.6844262295081971</v>
      </c>
      <c r="HK302" s="28">
        <v>2.6844262295081971</v>
      </c>
      <c r="HL302" s="28">
        <v>0.44197031039136303</v>
      </c>
      <c r="HM302" s="28">
        <v>0.31765276430649858</v>
      </c>
      <c r="HN302" s="28">
        <v>2.6844262295081971</v>
      </c>
      <c r="HO302" s="28">
        <v>2.6844262295081971</v>
      </c>
      <c r="HP302" s="28">
        <v>0.44197031039136303</v>
      </c>
      <c r="HQ302" s="28">
        <v>0.31765276430649858</v>
      </c>
      <c r="HR302" s="28">
        <v>2.6844262295081971</v>
      </c>
      <c r="HS302" s="28">
        <v>2.6844262295081971</v>
      </c>
      <c r="HT302" s="28">
        <v>0.44197031039136303</v>
      </c>
      <c r="HU302" s="28">
        <v>0.31765276430649858</v>
      </c>
      <c r="HV302" s="28">
        <v>2.6844262295081971</v>
      </c>
      <c r="HW302" s="29">
        <v>2.6844262295081971</v>
      </c>
      <c r="HX302" s="29">
        <v>0.44197031039136303</v>
      </c>
      <c r="HY302" s="29">
        <v>0.31765276430649858</v>
      </c>
      <c r="HZ302" s="29">
        <v>2.6844262295081971</v>
      </c>
      <c r="IA302" s="29">
        <v>2.6844262295081971</v>
      </c>
      <c r="IB302" s="29">
        <v>0.44197031039136303</v>
      </c>
      <c r="IC302" s="29">
        <v>0.31765276430649858</v>
      </c>
      <c r="ID302" s="29">
        <v>2.6844262295081971</v>
      </c>
      <c r="IE302" s="29">
        <v>2.6844262295081971</v>
      </c>
      <c r="IF302" s="29">
        <v>0.44197031039136303</v>
      </c>
      <c r="IG302" s="29">
        <v>0.31765276430649858</v>
      </c>
      <c r="IH302" s="29">
        <v>2.6844262295081971</v>
      </c>
      <c r="II302" s="29">
        <v>2.6844262295081971</v>
      </c>
      <c r="IJ302" s="29">
        <v>0.44197031039136303</v>
      </c>
      <c r="IK302" s="29">
        <v>0.31765276430649858</v>
      </c>
      <c r="IL302" s="29">
        <v>2.6844262295081971</v>
      </c>
      <c r="IM302" s="29">
        <v>2.6844262295081971</v>
      </c>
      <c r="IN302" s="29">
        <v>0.44197031039136303</v>
      </c>
      <c r="IO302" s="29">
        <v>0.31765276430649858</v>
      </c>
      <c r="IP302" s="29">
        <v>2.6844262295081971</v>
      </c>
      <c r="IQ302" s="29">
        <v>2.6844262295081971</v>
      </c>
      <c r="IR302" s="29">
        <v>0.44197031039136303</v>
      </c>
      <c r="IS302" s="29">
        <v>0.31765276430649858</v>
      </c>
      <c r="IT302" s="29">
        <v>2.6844262295081971</v>
      </c>
      <c r="IU302" s="29">
        <v>2.6844262295081971</v>
      </c>
      <c r="IV302" s="29">
        <v>0.44197031039136303</v>
      </c>
      <c r="IW302" s="29">
        <v>0.31765276430649858</v>
      </c>
      <c r="IX302" s="29">
        <v>2.6844262295081971</v>
      </c>
      <c r="IY302" s="29">
        <v>2.6844262295081971</v>
      </c>
      <c r="IZ302" s="29">
        <v>0.44197031039136303</v>
      </c>
      <c r="JA302" s="29">
        <v>0.31765276430649858</v>
      </c>
      <c r="JB302" s="29">
        <v>2.6844262295081971</v>
      </c>
      <c r="JC302" s="29">
        <v>2.6844262295081971</v>
      </c>
      <c r="JD302" s="29">
        <v>0.44197031039136303</v>
      </c>
      <c r="JE302" s="29">
        <v>0.31765276430649858</v>
      </c>
      <c r="JF302" s="29">
        <v>2.6844262295081971</v>
      </c>
      <c r="JG302" s="29">
        <v>2.6844262295081971</v>
      </c>
      <c r="JH302" s="29">
        <v>0.44197031039136303</v>
      </c>
      <c r="JI302" s="29">
        <v>0.31765276430649858</v>
      </c>
      <c r="JJ302" s="29">
        <v>2.6844262295081971</v>
      </c>
      <c r="JK302" s="29">
        <v>2.6844262295081971</v>
      </c>
      <c r="JL302" s="29">
        <v>0.44197031039136303</v>
      </c>
      <c r="JM302" s="29">
        <v>0.31765276430649858</v>
      </c>
      <c r="JN302" s="29">
        <v>2.6844262295081971</v>
      </c>
      <c r="JO302" s="29">
        <v>2.6844262295081971</v>
      </c>
      <c r="JP302" s="29">
        <v>0.44197031039136303</v>
      </c>
      <c r="JQ302" s="29">
        <v>0.31765276430649858</v>
      </c>
      <c r="JR302" s="29">
        <v>2.6844262295081971</v>
      </c>
      <c r="JS302" s="29">
        <v>2.6844262295081971</v>
      </c>
      <c r="JT302" s="29">
        <v>0.44197031039136303</v>
      </c>
      <c r="JU302" s="29">
        <v>0.31765276430649858</v>
      </c>
      <c r="JV302" s="29">
        <v>2.6844262295081971</v>
      </c>
      <c r="JW302" s="29">
        <v>2.6844262295081971</v>
      </c>
      <c r="JX302" s="29">
        <v>0.44197031039136303</v>
      </c>
      <c r="JY302" s="29">
        <v>0.31765276430649858</v>
      </c>
      <c r="JZ302" s="29">
        <v>2.6844262295081971</v>
      </c>
    </row>
    <row r="303" spans="1:286" ht="15" thickBot="1" x14ac:dyDescent="0.35">
      <c r="A303" s="2"/>
      <c r="B303" s="74" t="s">
        <v>784</v>
      </c>
      <c r="C303" s="74" t="s">
        <v>554</v>
      </c>
      <c r="D303" s="74" t="s">
        <v>873</v>
      </c>
      <c r="E303" s="87">
        <v>311307</v>
      </c>
      <c r="F303" s="84">
        <v>553464</v>
      </c>
      <c r="G303" s="22">
        <v>36.195526472894741</v>
      </c>
      <c r="H303" s="22">
        <v>20.649271235334613</v>
      </c>
      <c r="I303" s="22">
        <v>14.841037813174538</v>
      </c>
      <c r="J303" s="22">
        <v>36.195526472894741</v>
      </c>
      <c r="K303" s="22">
        <v>36.148553366894738</v>
      </c>
      <c r="L303" s="22">
        <v>20.645791138985267</v>
      </c>
      <c r="M303" s="22">
        <v>14.838536599406483</v>
      </c>
      <c r="N303" s="22">
        <v>36.148553366894738</v>
      </c>
      <c r="O303" s="22">
        <v>36.173893018894738</v>
      </c>
      <c r="P303" s="22">
        <v>20.641276476857374</v>
      </c>
      <c r="Q303" s="22">
        <v>14.835291822843176</v>
      </c>
      <c r="R303" s="22">
        <v>36.173893018894738</v>
      </c>
      <c r="S303" s="22">
        <v>36.197505735894737</v>
      </c>
      <c r="T303" s="22">
        <v>20.628803830953725</v>
      </c>
      <c r="U303" s="22">
        <v>14.826327486650545</v>
      </c>
      <c r="V303" s="22">
        <v>36.197505735894737</v>
      </c>
      <c r="W303" s="22">
        <v>36.225254824894741</v>
      </c>
      <c r="X303" s="22">
        <v>20.614316002770806</v>
      </c>
      <c r="Y303" s="22">
        <v>14.815914799275625</v>
      </c>
      <c r="Z303" s="22">
        <v>36.225254824894741</v>
      </c>
      <c r="AA303" s="22">
        <v>36.258254050894742</v>
      </c>
      <c r="AB303" s="22">
        <v>20.597889705923834</v>
      </c>
      <c r="AC303" s="22">
        <v>14.804108896304134</v>
      </c>
      <c r="AD303" s="22">
        <v>36.258254050894742</v>
      </c>
      <c r="AE303" s="22">
        <v>36.292964549894741</v>
      </c>
      <c r="AF303" s="22">
        <v>20.579197675641034</v>
      </c>
      <c r="AG303" s="22">
        <v>14.790674566100879</v>
      </c>
      <c r="AH303" s="22">
        <v>36.292964549894741</v>
      </c>
      <c r="AI303" s="22">
        <v>36.33663193689474</v>
      </c>
      <c r="AJ303" s="22">
        <v>20.558383793825971</v>
      </c>
      <c r="AK303" s="22">
        <v>14.775715219422937</v>
      </c>
      <c r="AL303" s="22">
        <v>36.33663193689474</v>
      </c>
      <c r="AM303" s="22">
        <v>36.383686216894738</v>
      </c>
      <c r="AN303" s="22">
        <v>20.536027669874628</v>
      </c>
      <c r="AO303" s="22">
        <v>14.759647432955481</v>
      </c>
      <c r="AP303" s="22">
        <v>36.383686216894738</v>
      </c>
      <c r="AQ303" s="22">
        <v>36.437320588894742</v>
      </c>
      <c r="AR303" s="22">
        <v>20.115123703834996</v>
      </c>
      <c r="AS303" s="22">
        <v>14.457135465122924</v>
      </c>
      <c r="AT303" s="22">
        <v>36.437320588894742</v>
      </c>
      <c r="AU303" s="22">
        <v>36.707192211894743</v>
      </c>
      <c r="AV303" s="22">
        <v>19.971787084350403</v>
      </c>
      <c r="AW303" s="22">
        <v>14.354116614455528</v>
      </c>
      <c r="AX303" s="22">
        <v>36.707192211894743</v>
      </c>
      <c r="AY303" s="22">
        <v>36.939695803894736</v>
      </c>
      <c r="AZ303" s="22">
        <v>19.756531141162021</v>
      </c>
      <c r="BA303" s="22">
        <v>14.199407929777943</v>
      </c>
      <c r="BB303" s="22">
        <v>36.939695803894736</v>
      </c>
      <c r="BC303" s="22">
        <v>37.043791507894738</v>
      </c>
      <c r="BD303" s="22">
        <v>19.651735057496083</v>
      </c>
      <c r="BE303" s="22">
        <v>14.124088921051987</v>
      </c>
      <c r="BF303" s="22">
        <v>37.043791507894738</v>
      </c>
      <c r="BG303" s="22">
        <v>37.081764207894743</v>
      </c>
      <c r="BH303" s="22">
        <v>19.178098845273272</v>
      </c>
      <c r="BI303" s="22">
        <v>13.783677249609598</v>
      </c>
      <c r="BJ303" s="22">
        <v>37.081764207894743</v>
      </c>
      <c r="BK303" s="25">
        <v>36.207011765894741</v>
      </c>
      <c r="BL303" s="25">
        <v>20.649912706021563</v>
      </c>
      <c r="BM303" s="25">
        <v>14.841498850787566</v>
      </c>
      <c r="BN303" s="25">
        <v>36.207011765894741</v>
      </c>
      <c r="BO303" s="25">
        <v>36.169380186894742</v>
      </c>
      <c r="BP303" s="25">
        <v>20.647971949043448</v>
      </c>
      <c r="BQ303" s="25">
        <v>14.840103990534624</v>
      </c>
      <c r="BR303" s="25">
        <v>36.169380186894742</v>
      </c>
      <c r="BS303" s="25">
        <v>36.182505059894737</v>
      </c>
      <c r="BT303" s="25">
        <v>20.645909319808283</v>
      </c>
      <c r="BU303" s="25">
        <v>14.838621538290921</v>
      </c>
      <c r="BV303" s="25">
        <v>36.182505059894737</v>
      </c>
      <c r="BW303" s="25">
        <v>36.193122903894739</v>
      </c>
      <c r="BX303" s="25">
        <v>20.64177618967382</v>
      </c>
      <c r="BY303" s="25">
        <v>14.835650976283514</v>
      </c>
      <c r="BZ303" s="25">
        <v>36.193122903894739</v>
      </c>
      <c r="CA303" s="25">
        <v>36.207397056894742</v>
      </c>
      <c r="CB303" s="25">
        <v>20.637327547069376</v>
      </c>
      <c r="CC303" s="25">
        <v>14.832453649251608</v>
      </c>
      <c r="CD303" s="25">
        <v>36.207397056894742</v>
      </c>
      <c r="CE303" s="25">
        <v>36.225667484894743</v>
      </c>
      <c r="CF303" s="25">
        <v>20.632590691689845</v>
      </c>
      <c r="CG303" s="25">
        <v>14.829049178023451</v>
      </c>
      <c r="CH303" s="25">
        <v>36.225667484894743</v>
      </c>
      <c r="CI303" s="25">
        <v>36.24576496689474</v>
      </c>
      <c r="CJ303" s="25">
        <v>20.627614806460446</v>
      </c>
      <c r="CK303" s="25">
        <v>14.825472911335781</v>
      </c>
      <c r="CL303" s="25">
        <v>36.24576496689474</v>
      </c>
      <c r="CM303" s="25">
        <v>36.271999283894743</v>
      </c>
      <c r="CN303" s="25">
        <v>20.622367750405452</v>
      </c>
      <c r="CO303" s="25">
        <v>14.82170174883651</v>
      </c>
      <c r="CP303" s="25">
        <v>36.271999283894743</v>
      </c>
      <c r="CQ303" s="25">
        <v>36.301197667894741</v>
      </c>
      <c r="CR303" s="25">
        <v>20.616950637075092</v>
      </c>
      <c r="CS303" s="25">
        <v>14.817808362825067</v>
      </c>
      <c r="CT303" s="25">
        <v>36.301197667894741</v>
      </c>
      <c r="CU303" s="25">
        <v>36.334999913894741</v>
      </c>
      <c r="CV303" s="25">
        <v>20.233900379732646</v>
      </c>
      <c r="CW303" s="25">
        <v>14.542502600758381</v>
      </c>
      <c r="CX303" s="25">
        <v>36.334999913894741</v>
      </c>
      <c r="CY303" s="25">
        <v>36.409589482894738</v>
      </c>
      <c r="CZ303" s="25">
        <v>20.211924101490421</v>
      </c>
      <c r="DA303" s="25">
        <v>14.526707816881089</v>
      </c>
      <c r="DB303" s="25">
        <v>36.409589482894738</v>
      </c>
      <c r="DC303" s="25">
        <v>36.485239394894741</v>
      </c>
      <c r="DD303" s="25">
        <v>20.125439238241462</v>
      </c>
      <c r="DE303" s="25">
        <v>14.464549442809821</v>
      </c>
      <c r="DF303" s="25">
        <v>36.485239394894741</v>
      </c>
      <c r="DG303" s="25">
        <v>36.565627170894743</v>
      </c>
      <c r="DH303" s="25">
        <v>20.097136550675057</v>
      </c>
      <c r="DI303" s="25">
        <v>14.444207743986633</v>
      </c>
      <c r="DJ303" s="25">
        <v>36.565627170894743</v>
      </c>
      <c r="DK303" s="25">
        <v>36.585394896894741</v>
      </c>
      <c r="DL303" s="25">
        <v>20.067949773705863</v>
      </c>
      <c r="DM303" s="25">
        <v>14.423230632702275</v>
      </c>
      <c r="DN303" s="25">
        <v>36.585394896894741</v>
      </c>
      <c r="DO303" s="27">
        <v>36.195373184894741</v>
      </c>
      <c r="DP303" s="27">
        <v>20.649532252592973</v>
      </c>
      <c r="DQ303" s="27">
        <v>14.841225411417453</v>
      </c>
      <c r="DR303" s="27">
        <v>36.195373184894741</v>
      </c>
      <c r="DS303" s="27">
        <v>36.146641633894738</v>
      </c>
      <c r="DT303" s="27">
        <v>20.646913210238022</v>
      </c>
      <c r="DU303" s="27">
        <v>14.839343054108996</v>
      </c>
      <c r="DV303" s="27">
        <v>36.146641633894738</v>
      </c>
      <c r="DW303" s="27">
        <v>36.169067137894743</v>
      </c>
      <c r="DX303" s="27">
        <v>20.643924543457</v>
      </c>
      <c r="DY303" s="27">
        <v>14.837195040447757</v>
      </c>
      <c r="DZ303" s="27">
        <v>36.169067137894743</v>
      </c>
      <c r="EA303" s="27">
        <v>36.18944462089474</v>
      </c>
      <c r="EB303" s="27">
        <v>20.633791559841178</v>
      </c>
      <c r="EC303" s="27">
        <v>14.829912265608453</v>
      </c>
      <c r="ED303" s="27">
        <v>36.18944462089474</v>
      </c>
      <c r="EE303" s="27">
        <v>36.213209921894737</v>
      </c>
      <c r="EF303" s="27">
        <v>20.622849877983139</v>
      </c>
      <c r="EG303" s="27">
        <v>14.822048263419502</v>
      </c>
      <c r="EH303" s="27">
        <v>36.213209921894737</v>
      </c>
      <c r="EI303" s="27">
        <v>36.240231785894743</v>
      </c>
      <c r="EJ303" s="27">
        <v>20.611243138974551</v>
      </c>
      <c r="EK303" s="27">
        <v>14.813706271561731</v>
      </c>
      <c r="EL303" s="27">
        <v>36.240231785894743</v>
      </c>
      <c r="EM303" s="27">
        <v>36.267485138894742</v>
      </c>
      <c r="EN303" s="27">
        <v>20.598912701512088</v>
      </c>
      <c r="EO303" s="27">
        <v>14.80484414337581</v>
      </c>
      <c r="EP303" s="27">
        <v>36.267485138894742</v>
      </c>
      <c r="EQ303" s="27">
        <v>36.300997611894743</v>
      </c>
      <c r="ER303" s="27">
        <v>20.586044055067205</v>
      </c>
      <c r="ES303" s="27">
        <v>14.795595193797091</v>
      </c>
      <c r="ET303" s="27">
        <v>36.300997611894743</v>
      </c>
      <c r="EU303" s="27">
        <v>36.336834123894739</v>
      </c>
      <c r="EV303" s="27">
        <v>20.57272910343724</v>
      </c>
      <c r="EW303" s="27">
        <v>14.786025475894272</v>
      </c>
      <c r="EX303" s="27">
        <v>36.336834123894739</v>
      </c>
      <c r="EY303" s="27">
        <v>36.378087553894737</v>
      </c>
      <c r="EZ303" s="27">
        <v>20.181082661705396</v>
      </c>
      <c r="FA303" s="27">
        <v>14.504541466851308</v>
      </c>
      <c r="FB303" s="27">
        <v>36.378087553894737</v>
      </c>
      <c r="FC303" s="27">
        <v>36.577623880894741</v>
      </c>
      <c r="FD303" s="27">
        <v>20.102424630456699</v>
      </c>
      <c r="FE303" s="27">
        <v>14.44800839104599</v>
      </c>
      <c r="FF303" s="27">
        <v>36.577623880894741</v>
      </c>
      <c r="FG303" s="27">
        <v>36.782039549894741</v>
      </c>
      <c r="FH303" s="27">
        <v>19.981952113531047</v>
      </c>
      <c r="FI303" s="27">
        <v>14.361422421073238</v>
      </c>
      <c r="FJ303" s="27">
        <v>36.782039549894741</v>
      </c>
      <c r="FK303" s="27">
        <v>36.881538554894739</v>
      </c>
      <c r="FL303" s="27">
        <v>19.922657230636435</v>
      </c>
      <c r="FM303" s="27">
        <v>14.318806021243066</v>
      </c>
      <c r="FN303" s="27">
        <v>36.881538554894739</v>
      </c>
      <c r="FO303" s="27">
        <v>36.915232611894737</v>
      </c>
      <c r="FP303" s="27">
        <v>19.847272400007395</v>
      </c>
      <c r="FQ303" s="27">
        <v>14.264625459171175</v>
      </c>
      <c r="FR303" s="27">
        <v>36.915232611894737</v>
      </c>
      <c r="FS303" s="28">
        <v>36.195696509894738</v>
      </c>
      <c r="FT303" s="28">
        <v>20.64927100033265</v>
      </c>
      <c r="FU303" s="28">
        <v>14.841037644274001</v>
      </c>
      <c r="FV303" s="28">
        <v>36.195696509894738</v>
      </c>
      <c r="FW303" s="28">
        <v>36.145626381894743</v>
      </c>
      <c r="FX303" s="28">
        <v>20.645790120843781</v>
      </c>
      <c r="FY303" s="28">
        <v>14.838535867648151</v>
      </c>
      <c r="FZ303" s="28">
        <v>36.145626381894743</v>
      </c>
      <c r="GA303" s="28">
        <v>36.170629774894742</v>
      </c>
      <c r="GB303" s="28">
        <v>20.641274357432192</v>
      </c>
      <c r="GC303" s="28">
        <v>14.835290299570568</v>
      </c>
      <c r="GD303" s="28">
        <v>36.170629774894742</v>
      </c>
      <c r="GE303" s="28">
        <v>36.197466254894742</v>
      </c>
      <c r="GF303" s="28">
        <v>20.627523172043865</v>
      </c>
      <c r="GG303" s="28">
        <v>14.82540705187634</v>
      </c>
      <c r="GH303" s="28">
        <v>36.197466254894742</v>
      </c>
      <c r="GI303" s="28">
        <v>36.232842356894743</v>
      </c>
      <c r="GJ303" s="28">
        <v>20.611610835703381</v>
      </c>
      <c r="GK303" s="28">
        <v>14.813970542440549</v>
      </c>
      <c r="GL303" s="28">
        <v>36.232842356894743</v>
      </c>
      <c r="GM303" s="28">
        <v>36.279586302894742</v>
      </c>
      <c r="GN303" s="28">
        <v>20.593725211542228</v>
      </c>
      <c r="GO303" s="28">
        <v>14.801115792194755</v>
      </c>
      <c r="GP303" s="28">
        <v>36.279586302894742</v>
      </c>
      <c r="GQ303" s="28">
        <v>36.334022593894737</v>
      </c>
      <c r="GR303" s="28">
        <v>20.573472970789116</v>
      </c>
      <c r="GS303" s="28">
        <v>14.786560108006533</v>
      </c>
      <c r="GT303" s="28">
        <v>36.334022593894737</v>
      </c>
      <c r="GU303" s="28">
        <v>36.408428708894739</v>
      </c>
      <c r="GV303" s="28">
        <v>20.55109563154997</v>
      </c>
      <c r="GW303" s="28">
        <v>14.770477073694014</v>
      </c>
      <c r="GX303" s="28">
        <v>36.408428708894739</v>
      </c>
      <c r="GY303" s="28">
        <v>36.49368190989474</v>
      </c>
      <c r="GZ303" s="28">
        <v>20.527142933730342</v>
      </c>
      <c r="HA303" s="28">
        <v>14.75326179815149</v>
      </c>
      <c r="HB303" s="28">
        <v>36.49368190989474</v>
      </c>
      <c r="HC303" s="28">
        <v>36.59343651089474</v>
      </c>
      <c r="HD303" s="28">
        <v>20.123617197195404</v>
      </c>
      <c r="HE303" s="28">
        <v>14.463239906034719</v>
      </c>
      <c r="HF303" s="28">
        <v>36.59343651089474</v>
      </c>
      <c r="HG303" s="28">
        <v>36.968665258894738</v>
      </c>
      <c r="HH303" s="28">
        <v>19.973272671400114</v>
      </c>
      <c r="HI303" s="28">
        <v>14.355184335118802</v>
      </c>
      <c r="HJ303" s="28">
        <v>36.968665258894738</v>
      </c>
      <c r="HK303" s="28">
        <v>37.214410194894739</v>
      </c>
      <c r="HL303" s="28">
        <v>19.733206023687607</v>
      </c>
      <c r="HM303" s="28">
        <v>14.182643708586342</v>
      </c>
      <c r="HN303" s="28">
        <v>37.214410194894739</v>
      </c>
      <c r="HO303" s="28">
        <v>37.28142961089474</v>
      </c>
      <c r="HP303" s="28">
        <v>19.62721432309052</v>
      </c>
      <c r="HQ303" s="28">
        <v>14.106465386430724</v>
      </c>
      <c r="HR303" s="28">
        <v>37.28142961089474</v>
      </c>
      <c r="HS303" s="28">
        <v>37.260883893894743</v>
      </c>
      <c r="HT303" s="28">
        <v>19.473275788681221</v>
      </c>
      <c r="HU303" s="28">
        <v>13.99582673075925</v>
      </c>
      <c r="HV303" s="28">
        <v>36.247234068717312</v>
      </c>
      <c r="HW303" s="29">
        <v>36.189436196894739</v>
      </c>
      <c r="HX303" s="29">
        <v>20.649170106878909</v>
      </c>
      <c r="HY303" s="29">
        <v>14.840965130162243</v>
      </c>
      <c r="HZ303" s="29">
        <v>36.189436196894739</v>
      </c>
      <c r="IA303" s="29">
        <v>36.133087433894737</v>
      </c>
      <c r="IB303" s="29">
        <v>20.64626153738071</v>
      </c>
      <c r="IC303" s="29">
        <v>14.838874683995254</v>
      </c>
      <c r="ID303" s="29">
        <v>36.133087433894737</v>
      </c>
      <c r="IE303" s="29">
        <v>36.151682770894737</v>
      </c>
      <c r="IF303" s="29">
        <v>20.64272717733574</v>
      </c>
      <c r="IG303" s="29">
        <v>14.836334469840722</v>
      </c>
      <c r="IH303" s="29">
        <v>36.151682770894737</v>
      </c>
      <c r="II303" s="29">
        <v>36.172996435894738</v>
      </c>
      <c r="IJ303" s="29">
        <v>20.624567124256174</v>
      </c>
      <c r="IK303" s="29">
        <v>14.823282482127864</v>
      </c>
      <c r="IL303" s="29">
        <v>36.172996435894738</v>
      </c>
      <c r="IM303" s="29">
        <v>36.203803135894738</v>
      </c>
      <c r="IN303" s="29">
        <v>20.604591764695975</v>
      </c>
      <c r="IO303" s="29">
        <v>14.808925797904674</v>
      </c>
      <c r="IP303" s="29">
        <v>36.203803135894738</v>
      </c>
      <c r="IQ303" s="29">
        <v>36.249134028894737</v>
      </c>
      <c r="IR303" s="29">
        <v>20.582766213104954</v>
      </c>
      <c r="IS303" s="29">
        <v>14.793239344239351</v>
      </c>
      <c r="IT303" s="29">
        <v>36.249134028894737</v>
      </c>
      <c r="IU303" s="29">
        <v>36.302190392894737</v>
      </c>
      <c r="IV303" s="29">
        <v>20.559332736269631</v>
      </c>
      <c r="IW303" s="29">
        <v>14.77639724304151</v>
      </c>
      <c r="IX303" s="29">
        <v>36.302190392894737</v>
      </c>
      <c r="IY303" s="29">
        <v>36.37479406789474</v>
      </c>
      <c r="IZ303" s="29">
        <v>20.53469644467339</v>
      </c>
      <c r="JA303" s="29">
        <v>14.75869065519203</v>
      </c>
      <c r="JB303" s="29">
        <v>36.37479406789474</v>
      </c>
      <c r="JC303" s="29">
        <v>36.45946025189474</v>
      </c>
      <c r="JD303" s="29">
        <v>20.508931832815744</v>
      </c>
      <c r="JE303" s="29">
        <v>14.740173121354479</v>
      </c>
      <c r="JF303" s="29">
        <v>36.45946025189474</v>
      </c>
      <c r="JG303" s="29">
        <v>36.562842034894743</v>
      </c>
      <c r="JH303" s="29">
        <v>20.104327611540832</v>
      </c>
      <c r="JI303" s="29">
        <v>14.449376101020134</v>
      </c>
      <c r="JJ303" s="29">
        <v>36.562842034894743</v>
      </c>
      <c r="JK303" s="29">
        <v>37.007921747894741</v>
      </c>
      <c r="JL303" s="29">
        <v>19.960150645601164</v>
      </c>
      <c r="JM303" s="29">
        <v>14.345753276809374</v>
      </c>
      <c r="JN303" s="29">
        <v>37.007921747894741</v>
      </c>
      <c r="JO303" s="29">
        <v>37.249518268894739</v>
      </c>
      <c r="JP303" s="29">
        <v>19.293290884160239</v>
      </c>
      <c r="JQ303" s="29">
        <v>13.866468036045333</v>
      </c>
      <c r="JR303" s="29">
        <v>37.249518268894739</v>
      </c>
      <c r="JS303" s="29">
        <v>37.279169306894737</v>
      </c>
      <c r="JT303" s="29">
        <v>19.201557391791397</v>
      </c>
      <c r="JU303" s="29">
        <v>13.800537368882082</v>
      </c>
      <c r="JV303" s="29">
        <v>36.190426774001068</v>
      </c>
      <c r="JW303" s="29">
        <v>37.164064480894737</v>
      </c>
      <c r="JX303" s="29">
        <v>19.508430412204884</v>
      </c>
      <c r="JY303" s="29">
        <v>14.021093050866945</v>
      </c>
      <c r="JZ303" s="29">
        <v>36.356991258282115</v>
      </c>
    </row>
    <row r="304" spans="1:286" ht="15" thickBot="1" x14ac:dyDescent="0.35">
      <c r="A304" s="2"/>
      <c r="B304" s="74" t="s">
        <v>745</v>
      </c>
      <c r="C304" s="74" t="s">
        <v>745</v>
      </c>
      <c r="D304" s="74" t="s">
        <v>877</v>
      </c>
      <c r="E304" s="87">
        <v>347198</v>
      </c>
      <c r="F304" s="84">
        <v>407434</v>
      </c>
      <c r="G304" s="22">
        <v>6.9966195988762667</v>
      </c>
      <c r="H304" s="22">
        <v>1.1519400689108024</v>
      </c>
      <c r="I304" s="22">
        <v>0.82792200879040212</v>
      </c>
      <c r="J304" s="22">
        <v>6.9966195988762667</v>
      </c>
      <c r="K304" s="22">
        <v>2.6844262295081971</v>
      </c>
      <c r="L304" s="22">
        <v>0.44197031039136303</v>
      </c>
      <c r="M304" s="22">
        <v>0.31765276430649858</v>
      </c>
      <c r="N304" s="22">
        <v>2.6844262295081971</v>
      </c>
      <c r="O304" s="22">
        <v>2.6844262295081971</v>
      </c>
      <c r="P304" s="22">
        <v>0.44197031039136303</v>
      </c>
      <c r="Q304" s="22">
        <v>0.31765276430649858</v>
      </c>
      <c r="R304" s="22">
        <v>2.6844262295081971</v>
      </c>
      <c r="S304" s="22">
        <v>2.6844262295081971</v>
      </c>
      <c r="T304" s="22">
        <v>0.44197031039136303</v>
      </c>
      <c r="U304" s="22">
        <v>0.31765276430649858</v>
      </c>
      <c r="V304" s="22">
        <v>2.6844262295081971</v>
      </c>
      <c r="W304" s="22">
        <v>2.6844262295081971</v>
      </c>
      <c r="X304" s="22">
        <v>0.44197031039136303</v>
      </c>
      <c r="Y304" s="22">
        <v>0.31765276430649858</v>
      </c>
      <c r="Z304" s="22">
        <v>2.6844262295081971</v>
      </c>
      <c r="AA304" s="22">
        <v>2.6844262295081971</v>
      </c>
      <c r="AB304" s="22">
        <v>0.44197031039136303</v>
      </c>
      <c r="AC304" s="22">
        <v>0.31765276430649858</v>
      </c>
      <c r="AD304" s="22">
        <v>2.6844262295081971</v>
      </c>
      <c r="AE304" s="22">
        <v>2.6844262295081971</v>
      </c>
      <c r="AF304" s="22">
        <v>0.44197031039136303</v>
      </c>
      <c r="AG304" s="22">
        <v>0.31765276430649858</v>
      </c>
      <c r="AH304" s="22">
        <v>2.6844262295081971</v>
      </c>
      <c r="AI304" s="22">
        <v>2.6844262295081971</v>
      </c>
      <c r="AJ304" s="22">
        <v>0.44197031039136303</v>
      </c>
      <c r="AK304" s="22">
        <v>0.31765276430649858</v>
      </c>
      <c r="AL304" s="22">
        <v>2.6844262295081971</v>
      </c>
      <c r="AM304" s="22">
        <v>2.6844262295081971</v>
      </c>
      <c r="AN304" s="22">
        <v>0.44197031039136303</v>
      </c>
      <c r="AO304" s="22">
        <v>0.31765276430649858</v>
      </c>
      <c r="AP304" s="22">
        <v>2.6844262295081971</v>
      </c>
      <c r="AQ304" s="22">
        <v>2.6844262295081971</v>
      </c>
      <c r="AR304" s="22">
        <v>0.44197031039136303</v>
      </c>
      <c r="AS304" s="22">
        <v>0.31765276430649858</v>
      </c>
      <c r="AT304" s="22">
        <v>2.6844262295081971</v>
      </c>
      <c r="AU304" s="22">
        <v>2.6844262295081971</v>
      </c>
      <c r="AV304" s="22">
        <v>0.44197031039136303</v>
      </c>
      <c r="AW304" s="22">
        <v>0.31765276430649858</v>
      </c>
      <c r="AX304" s="22">
        <v>2.6844262295081971</v>
      </c>
      <c r="AY304" s="22">
        <v>2.6844262295081971</v>
      </c>
      <c r="AZ304" s="22">
        <v>0.44197031039136303</v>
      </c>
      <c r="BA304" s="22">
        <v>0.31765276430649858</v>
      </c>
      <c r="BB304" s="22">
        <v>2.6844262295081971</v>
      </c>
      <c r="BC304" s="22">
        <v>22.006822442684211</v>
      </c>
      <c r="BD304" s="22">
        <v>4.0756617085897986</v>
      </c>
      <c r="BE304" s="22">
        <v>2.9292583182008154</v>
      </c>
      <c r="BF304" s="22">
        <v>6.2454069128999095</v>
      </c>
      <c r="BG304" s="22">
        <v>22.24174206368421</v>
      </c>
      <c r="BH304" s="22">
        <v>4.9603560743464357</v>
      </c>
      <c r="BI304" s="22">
        <v>3.5651055781675161</v>
      </c>
      <c r="BJ304" s="22">
        <v>6.0606300142396421</v>
      </c>
      <c r="BK304" s="25">
        <v>7.0145668649315045</v>
      </c>
      <c r="BL304" s="25">
        <v>1.1548949494219212</v>
      </c>
      <c r="BM304" s="25">
        <v>0.83004573959422268</v>
      </c>
      <c r="BN304" s="25">
        <v>7.0145668649315045</v>
      </c>
      <c r="BO304" s="25">
        <v>2.6844262295081971</v>
      </c>
      <c r="BP304" s="25">
        <v>0.44197031039136303</v>
      </c>
      <c r="BQ304" s="25">
        <v>0.31765276430649858</v>
      </c>
      <c r="BR304" s="25">
        <v>2.6844262295081971</v>
      </c>
      <c r="BS304" s="25">
        <v>2.6844262295081971</v>
      </c>
      <c r="BT304" s="25">
        <v>0.44197031039136303</v>
      </c>
      <c r="BU304" s="25">
        <v>0.31765276430649858</v>
      </c>
      <c r="BV304" s="25">
        <v>2.6844262295081971</v>
      </c>
      <c r="BW304" s="25">
        <v>2.6844262295081971</v>
      </c>
      <c r="BX304" s="25">
        <v>0.44197031039136303</v>
      </c>
      <c r="BY304" s="25">
        <v>0.31765276430649858</v>
      </c>
      <c r="BZ304" s="25">
        <v>2.6844262295081971</v>
      </c>
      <c r="CA304" s="25">
        <v>2.6844262295081971</v>
      </c>
      <c r="CB304" s="25">
        <v>0.44197031039136303</v>
      </c>
      <c r="CC304" s="25">
        <v>0.31765276430649858</v>
      </c>
      <c r="CD304" s="25">
        <v>2.6844262295081971</v>
      </c>
      <c r="CE304" s="25">
        <v>2.6844262295081971</v>
      </c>
      <c r="CF304" s="25">
        <v>0.44197031039136303</v>
      </c>
      <c r="CG304" s="25">
        <v>0.31765276430649858</v>
      </c>
      <c r="CH304" s="25">
        <v>2.6844262295081971</v>
      </c>
      <c r="CI304" s="25">
        <v>2.6844262295081971</v>
      </c>
      <c r="CJ304" s="25">
        <v>0.44197031039136303</v>
      </c>
      <c r="CK304" s="25">
        <v>0.31765276430649858</v>
      </c>
      <c r="CL304" s="25">
        <v>2.6844262295081971</v>
      </c>
      <c r="CM304" s="25">
        <v>2.6844262295081971</v>
      </c>
      <c r="CN304" s="25">
        <v>0.44197031039136303</v>
      </c>
      <c r="CO304" s="25">
        <v>0.31765276430649858</v>
      </c>
      <c r="CP304" s="25">
        <v>2.6844262295081971</v>
      </c>
      <c r="CQ304" s="25">
        <v>2.6844262295081971</v>
      </c>
      <c r="CR304" s="25">
        <v>0.44197031039136303</v>
      </c>
      <c r="CS304" s="25">
        <v>0.31765276430649858</v>
      </c>
      <c r="CT304" s="25">
        <v>2.6844262295081971</v>
      </c>
      <c r="CU304" s="25">
        <v>2.6844262295081971</v>
      </c>
      <c r="CV304" s="25">
        <v>0.44197031039136303</v>
      </c>
      <c r="CW304" s="25">
        <v>0.31765276430649858</v>
      </c>
      <c r="CX304" s="25">
        <v>2.6844262295081971</v>
      </c>
      <c r="CY304" s="25">
        <v>2.6844262295081971</v>
      </c>
      <c r="CZ304" s="25">
        <v>0.44197031039136303</v>
      </c>
      <c r="DA304" s="25">
        <v>0.31765276430649858</v>
      </c>
      <c r="DB304" s="25">
        <v>2.6844262295081971</v>
      </c>
      <c r="DC304" s="25">
        <v>0.14250536888581666</v>
      </c>
      <c r="DD304" s="25">
        <v>2.3462422407651326E-2</v>
      </c>
      <c r="DE304" s="25">
        <v>1.6862904950601002E-2</v>
      </c>
      <c r="DF304" s="25">
        <v>0.14250536888581666</v>
      </c>
      <c r="DG304" s="25">
        <v>17.421624279280358</v>
      </c>
      <c r="DH304" s="25">
        <v>2.8683376006372518</v>
      </c>
      <c r="DI304" s="25">
        <v>2.0615307100603335</v>
      </c>
      <c r="DJ304" s="25">
        <v>7.1751411021162852</v>
      </c>
      <c r="DK304" s="25">
        <v>20.23989516768421</v>
      </c>
      <c r="DL304" s="25">
        <v>5.0470173612673461</v>
      </c>
      <c r="DM304" s="25">
        <v>3.6273907514055321</v>
      </c>
      <c r="DN304" s="25">
        <v>6.8167545801544804</v>
      </c>
      <c r="DO304" s="27">
        <v>7.0006085983981334</v>
      </c>
      <c r="DP304" s="27">
        <v>1.1525968272666294</v>
      </c>
      <c r="DQ304" s="27">
        <v>0.82839403395205857</v>
      </c>
      <c r="DR304" s="27">
        <v>7.0006085983981334</v>
      </c>
      <c r="DS304" s="27">
        <v>2.6844262295081971</v>
      </c>
      <c r="DT304" s="27">
        <v>0.44197031039136303</v>
      </c>
      <c r="DU304" s="27">
        <v>0.31765276430649858</v>
      </c>
      <c r="DV304" s="27">
        <v>2.6844262295081971</v>
      </c>
      <c r="DW304" s="27">
        <v>2.6844262295081971</v>
      </c>
      <c r="DX304" s="27">
        <v>0.44197031039136303</v>
      </c>
      <c r="DY304" s="27">
        <v>0.31765276430649858</v>
      </c>
      <c r="DZ304" s="27">
        <v>2.6844262295081971</v>
      </c>
      <c r="EA304" s="27">
        <v>2.6844262295081971</v>
      </c>
      <c r="EB304" s="27">
        <v>0.44197031039136303</v>
      </c>
      <c r="EC304" s="27">
        <v>0.31765276430649858</v>
      </c>
      <c r="ED304" s="27">
        <v>2.6844262295081971</v>
      </c>
      <c r="EE304" s="27">
        <v>2.6844262295081971</v>
      </c>
      <c r="EF304" s="27">
        <v>0.44197031039136303</v>
      </c>
      <c r="EG304" s="27">
        <v>0.31765276430649858</v>
      </c>
      <c r="EH304" s="27">
        <v>2.6844262295081971</v>
      </c>
      <c r="EI304" s="27">
        <v>2.6844262295081971</v>
      </c>
      <c r="EJ304" s="27">
        <v>0.44197031039136303</v>
      </c>
      <c r="EK304" s="27">
        <v>0.31765276430649858</v>
      </c>
      <c r="EL304" s="27">
        <v>2.6844262295081971</v>
      </c>
      <c r="EM304" s="27">
        <v>2.6844262295081971</v>
      </c>
      <c r="EN304" s="27">
        <v>0.44197031039136303</v>
      </c>
      <c r="EO304" s="27">
        <v>0.31765276430649858</v>
      </c>
      <c r="EP304" s="27">
        <v>2.6844262295081971</v>
      </c>
      <c r="EQ304" s="27">
        <v>2.6844262295081971</v>
      </c>
      <c r="ER304" s="27">
        <v>0.44197031039136303</v>
      </c>
      <c r="ES304" s="27">
        <v>0.31765276430649858</v>
      </c>
      <c r="ET304" s="27">
        <v>2.6844262295081971</v>
      </c>
      <c r="EU304" s="27">
        <v>2.6844262295081971</v>
      </c>
      <c r="EV304" s="27">
        <v>0.44197031039136303</v>
      </c>
      <c r="EW304" s="27">
        <v>0.31765276430649858</v>
      </c>
      <c r="EX304" s="27">
        <v>2.6844262295081971</v>
      </c>
      <c r="EY304" s="27">
        <v>2.6844262295081971</v>
      </c>
      <c r="EZ304" s="27">
        <v>0.44197031039136303</v>
      </c>
      <c r="FA304" s="27">
        <v>0.31765276430649858</v>
      </c>
      <c r="FB304" s="27">
        <v>2.6844262295081971</v>
      </c>
      <c r="FC304" s="27">
        <v>2.6844262295081971</v>
      </c>
      <c r="FD304" s="27">
        <v>0.44197031039136303</v>
      </c>
      <c r="FE304" s="27">
        <v>0.31765276430649858</v>
      </c>
      <c r="FF304" s="27">
        <v>2.6844262295081971</v>
      </c>
      <c r="FG304" s="27">
        <v>1.4639274928932378</v>
      </c>
      <c r="FH304" s="27">
        <v>0.24102449950468963</v>
      </c>
      <c r="FI304" s="27">
        <v>0.17322905347524251</v>
      </c>
      <c r="FJ304" s="27">
        <v>1.4639274928932378</v>
      </c>
      <c r="FK304" s="27">
        <v>21.443997928684212</v>
      </c>
      <c r="FL304" s="27">
        <v>4.9677151744097729</v>
      </c>
      <c r="FM304" s="27">
        <v>3.5703947082809333</v>
      </c>
      <c r="FN304" s="27">
        <v>8.0583014426436534</v>
      </c>
      <c r="FO304" s="27">
        <v>21.664295759684212</v>
      </c>
      <c r="FP304" s="27">
        <v>5.9350219755075626</v>
      </c>
      <c r="FQ304" s="27">
        <v>4.2656171521349213</v>
      </c>
      <c r="FR304" s="27">
        <v>8.2292340289594534</v>
      </c>
      <c r="FS304" s="28">
        <v>6.9966175910977837</v>
      </c>
      <c r="FT304" s="28">
        <v>1.1519397383453842</v>
      </c>
      <c r="FU304" s="28">
        <v>0.82792177120652732</v>
      </c>
      <c r="FV304" s="28">
        <v>6.9966175910977837</v>
      </c>
      <c r="FW304" s="28">
        <v>2.6844262295081971</v>
      </c>
      <c r="FX304" s="28">
        <v>0.44197031039136303</v>
      </c>
      <c r="FY304" s="28">
        <v>0.31765276430649858</v>
      </c>
      <c r="FZ304" s="28">
        <v>2.6844262295081971</v>
      </c>
      <c r="GA304" s="28">
        <v>2.6844262295081971</v>
      </c>
      <c r="GB304" s="28">
        <v>0.44197031039136303</v>
      </c>
      <c r="GC304" s="28">
        <v>0.31765276430649858</v>
      </c>
      <c r="GD304" s="28">
        <v>2.6844262295081971</v>
      </c>
      <c r="GE304" s="28">
        <v>2.6844262295081971</v>
      </c>
      <c r="GF304" s="28">
        <v>0.44197031039136303</v>
      </c>
      <c r="GG304" s="28">
        <v>0.31765276430649858</v>
      </c>
      <c r="GH304" s="28">
        <v>2.6844262295081971</v>
      </c>
      <c r="GI304" s="28">
        <v>2.6844262295081971</v>
      </c>
      <c r="GJ304" s="28">
        <v>0.44197031039136303</v>
      </c>
      <c r="GK304" s="28">
        <v>0.31765276430649858</v>
      </c>
      <c r="GL304" s="28">
        <v>2.6844262295081971</v>
      </c>
      <c r="GM304" s="28">
        <v>2.6844262295081971</v>
      </c>
      <c r="GN304" s="28">
        <v>0.44197031039136303</v>
      </c>
      <c r="GO304" s="28">
        <v>0.31765276430649858</v>
      </c>
      <c r="GP304" s="28">
        <v>2.6844262295081971</v>
      </c>
      <c r="GQ304" s="28">
        <v>2.6844262295081971</v>
      </c>
      <c r="GR304" s="28">
        <v>0.44197031039136303</v>
      </c>
      <c r="GS304" s="28">
        <v>0.31765276430649858</v>
      </c>
      <c r="GT304" s="28">
        <v>2.6844262295081971</v>
      </c>
      <c r="GU304" s="28">
        <v>2.6844262295081971</v>
      </c>
      <c r="GV304" s="28">
        <v>0.44197031039136303</v>
      </c>
      <c r="GW304" s="28">
        <v>0.31765276430649858</v>
      </c>
      <c r="GX304" s="28">
        <v>2.6844262295081971</v>
      </c>
      <c r="GY304" s="28">
        <v>2.6844262295081971</v>
      </c>
      <c r="GZ304" s="28">
        <v>0.44197031039136303</v>
      </c>
      <c r="HA304" s="28">
        <v>0.31765276430649858</v>
      </c>
      <c r="HB304" s="28">
        <v>2.6844262295081971</v>
      </c>
      <c r="HC304" s="28">
        <v>2.6844262295081971</v>
      </c>
      <c r="HD304" s="28">
        <v>0.44197031039136303</v>
      </c>
      <c r="HE304" s="28">
        <v>0.31765276430649858</v>
      </c>
      <c r="HF304" s="28">
        <v>2.6844262295081971</v>
      </c>
      <c r="HG304" s="28">
        <v>2.6844262295081971</v>
      </c>
      <c r="HH304" s="28">
        <v>0.44197031039136303</v>
      </c>
      <c r="HI304" s="28">
        <v>0.31765276430649858</v>
      </c>
      <c r="HJ304" s="28">
        <v>2.6844262295081971</v>
      </c>
      <c r="HK304" s="28">
        <v>2.6844262295081971</v>
      </c>
      <c r="HL304" s="28">
        <v>0.44197031039136303</v>
      </c>
      <c r="HM304" s="28">
        <v>0.31765276430649858</v>
      </c>
      <c r="HN304" s="28">
        <v>2.6844262295081971</v>
      </c>
      <c r="HO304" s="28">
        <v>22.724892496684213</v>
      </c>
      <c r="HP304" s="28">
        <v>3.7602127799365124</v>
      </c>
      <c r="HQ304" s="28">
        <v>2.7025389621076199</v>
      </c>
      <c r="HR304" s="28">
        <v>0.72042779366017129</v>
      </c>
      <c r="HS304" s="28">
        <v>22.78126730368421</v>
      </c>
      <c r="HT304" s="28">
        <v>4.0201913378974465</v>
      </c>
      <c r="HU304" s="28">
        <v>2.8893906705936065</v>
      </c>
      <c r="HV304" s="28">
        <v>-2.2346327001592314</v>
      </c>
      <c r="HW304" s="29">
        <v>18.78512189968421</v>
      </c>
      <c r="HX304" s="29">
        <v>7.5238777055556429</v>
      </c>
      <c r="HY304" s="29">
        <v>5.4075590492887802</v>
      </c>
      <c r="HZ304" s="29">
        <v>13.609892659622089</v>
      </c>
      <c r="IA304" s="29">
        <v>18.661133858684209</v>
      </c>
      <c r="IB304" s="29">
        <v>6.3146940341414775</v>
      </c>
      <c r="IC304" s="29">
        <v>4.538494936274331</v>
      </c>
      <c r="ID304" s="29">
        <v>13.836366954792982</v>
      </c>
      <c r="IE304" s="29">
        <v>18.728011385684212</v>
      </c>
      <c r="IF304" s="29">
        <v>6.306407981939337</v>
      </c>
      <c r="IG304" s="29">
        <v>4.5325395874074186</v>
      </c>
      <c r="IH304" s="29">
        <v>13.743424767765548</v>
      </c>
      <c r="II304" s="29">
        <v>18.809281939684212</v>
      </c>
      <c r="IJ304" s="29">
        <v>6.2838498868854442</v>
      </c>
      <c r="IK304" s="29">
        <v>4.5163266403318278</v>
      </c>
      <c r="IL304" s="29">
        <v>13.663728605943891</v>
      </c>
      <c r="IM304" s="29">
        <v>18.92158671968421</v>
      </c>
      <c r="IN304" s="29">
        <v>6.2582443938334062</v>
      </c>
      <c r="IO304" s="29">
        <v>4.4979234683128562</v>
      </c>
      <c r="IP304" s="29">
        <v>13.537295728721066</v>
      </c>
      <c r="IQ304" s="29">
        <v>19.08065452868421</v>
      </c>
      <c r="IR304" s="29">
        <v>6.2298103442618027</v>
      </c>
      <c r="IS304" s="29">
        <v>4.4774873570300642</v>
      </c>
      <c r="IT304" s="29">
        <v>13.328761713967937</v>
      </c>
      <c r="IU304" s="29">
        <v>19.271581065684209</v>
      </c>
      <c r="IV304" s="29">
        <v>6.1983335784600051</v>
      </c>
      <c r="IW304" s="29">
        <v>4.4548643856826997</v>
      </c>
      <c r="IX304" s="29">
        <v>13.129120878395664</v>
      </c>
      <c r="IY304" s="29">
        <v>19.526421108684211</v>
      </c>
      <c r="IZ304" s="29">
        <v>6.1647464339497011</v>
      </c>
      <c r="JA304" s="29">
        <v>4.4307246436049743</v>
      </c>
      <c r="JB304" s="29">
        <v>12.867801929647209</v>
      </c>
      <c r="JC304" s="29">
        <v>19.827446899684212</v>
      </c>
      <c r="JD304" s="29">
        <v>6.1291993786996288</v>
      </c>
      <c r="JE304" s="29">
        <v>4.4051762750886763</v>
      </c>
      <c r="JF304" s="29">
        <v>12.591728945333704</v>
      </c>
      <c r="JG304" s="29">
        <v>20.19374757868421</v>
      </c>
      <c r="JH304" s="29">
        <v>5.8038038432049559</v>
      </c>
      <c r="JI304" s="29">
        <v>4.1713080968136493</v>
      </c>
      <c r="JJ304" s="29">
        <v>12.174771333317516</v>
      </c>
      <c r="JK304" s="29">
        <v>21.672534153684211</v>
      </c>
      <c r="JL304" s="29">
        <v>5.6845677107267854</v>
      </c>
      <c r="JM304" s="29">
        <v>4.0856107406872439</v>
      </c>
      <c r="JN304" s="29">
        <v>6.9386897429232022</v>
      </c>
      <c r="JO304" s="29">
        <v>22.47739198068421</v>
      </c>
      <c r="JP304" s="29">
        <v>6.2793985806729493</v>
      </c>
      <c r="JQ304" s="29">
        <v>4.5131273989123724</v>
      </c>
      <c r="JR304" s="29">
        <v>1.7197999896725236</v>
      </c>
      <c r="JS304" s="29">
        <v>22.648809874684211</v>
      </c>
      <c r="JT304" s="29">
        <v>6.5150954546049258</v>
      </c>
      <c r="JU304" s="29">
        <v>4.6825273829895737</v>
      </c>
      <c r="JV304" s="29">
        <v>-1.5746544329022214</v>
      </c>
      <c r="JW304" s="29">
        <v>22.528059726684212</v>
      </c>
      <c r="JX304" s="29">
        <v>5.809924139327161</v>
      </c>
      <c r="JY304" s="29">
        <v>4.1757068741429944</v>
      </c>
      <c r="JZ304" s="29">
        <v>-1.7457001507690038</v>
      </c>
    </row>
    <row r="305" spans="1:286" ht="15" thickBot="1" x14ac:dyDescent="0.35">
      <c r="A305" s="2"/>
      <c r="B305" s="74" t="s">
        <v>675</v>
      </c>
      <c r="C305" s="74" t="s">
        <v>464</v>
      </c>
      <c r="D305" s="74" t="s">
        <v>873</v>
      </c>
      <c r="E305" s="87">
        <v>342672</v>
      </c>
      <c r="F305" s="84">
        <v>538337</v>
      </c>
      <c r="G305" s="22">
        <v>29.636138766999998</v>
      </c>
      <c r="H305" s="22">
        <v>25.06490693647644</v>
      </c>
      <c r="I305" s="22">
        <v>18.014642133781805</v>
      </c>
      <c r="J305" s="22">
        <v>18.237949618084301</v>
      </c>
      <c r="K305" s="22">
        <v>29.603877478000001</v>
      </c>
      <c r="L305" s="22">
        <v>25.059566813682949</v>
      </c>
      <c r="M305" s="22">
        <v>18.010804082385128</v>
      </c>
      <c r="N305" s="22">
        <v>18.310279665867345</v>
      </c>
      <c r="O305" s="22">
        <v>29.662238330000001</v>
      </c>
      <c r="P305" s="22">
        <v>25.052658913508282</v>
      </c>
      <c r="Q305" s="22">
        <v>18.005839238515652</v>
      </c>
      <c r="R305" s="22">
        <v>18.115871465038186</v>
      </c>
      <c r="S305" s="22">
        <v>29.721432182000001</v>
      </c>
      <c r="T305" s="22">
        <v>25.035903603579133</v>
      </c>
      <c r="U305" s="22">
        <v>17.993796867363859</v>
      </c>
      <c r="V305" s="22">
        <v>17.960191110871747</v>
      </c>
      <c r="W305" s="22">
        <v>29.778799112999998</v>
      </c>
      <c r="X305" s="22">
        <v>25.016075331565606</v>
      </c>
      <c r="Y305" s="22">
        <v>17.979545897856564</v>
      </c>
      <c r="Z305" s="22">
        <v>17.796543213550727</v>
      </c>
      <c r="AA305" s="22">
        <v>29.826311744999998</v>
      </c>
      <c r="AB305" s="22">
        <v>24.993328410773721</v>
      </c>
      <c r="AC305" s="22">
        <v>17.963197238005169</v>
      </c>
      <c r="AD305" s="22">
        <v>17.716981002633766</v>
      </c>
      <c r="AE305" s="22">
        <v>29.876393952000001</v>
      </c>
      <c r="AF305" s="22">
        <v>24.967228824357065</v>
      </c>
      <c r="AG305" s="22">
        <v>17.944438951356531</v>
      </c>
      <c r="AH305" s="22">
        <v>17.510852970086141</v>
      </c>
      <c r="AI305" s="22">
        <v>29.936122062999999</v>
      </c>
      <c r="AJ305" s="22">
        <v>24.938038682042595</v>
      </c>
      <c r="AK305" s="22">
        <v>17.923459421332264</v>
      </c>
      <c r="AL305" s="22">
        <v>17.336861487010459</v>
      </c>
      <c r="AM305" s="22">
        <v>29.999897505</v>
      </c>
      <c r="AN305" s="22">
        <v>24.906593700967154</v>
      </c>
      <c r="AO305" s="22">
        <v>17.900859294293561</v>
      </c>
      <c r="AP305" s="22">
        <v>17.220627576357419</v>
      </c>
      <c r="AQ305" s="22">
        <v>30.077867222000002</v>
      </c>
      <c r="AR305" s="22">
        <v>24.750443301698343</v>
      </c>
      <c r="AS305" s="22">
        <v>17.788630927796774</v>
      </c>
      <c r="AT305" s="22">
        <v>17.095840560600458</v>
      </c>
      <c r="AU305" s="22">
        <v>30.595144744999999</v>
      </c>
      <c r="AV305" s="22">
        <v>24.551806104005067</v>
      </c>
      <c r="AW305" s="22">
        <v>17.645866462723333</v>
      </c>
      <c r="AX305" s="22">
        <v>15.810777059330166</v>
      </c>
      <c r="AY305" s="22">
        <v>30.942829519</v>
      </c>
      <c r="AZ305" s="22">
        <v>24.362235662620208</v>
      </c>
      <c r="BA305" s="22">
        <v>17.509618453929754</v>
      </c>
      <c r="BB305" s="22">
        <v>13.913376807176407</v>
      </c>
      <c r="BC305" s="22">
        <v>31.072350143999998</v>
      </c>
      <c r="BD305" s="22">
        <v>24.177079609108237</v>
      </c>
      <c r="BE305" s="22">
        <v>17.376543152618044</v>
      </c>
      <c r="BF305" s="22">
        <v>13.48785304934526</v>
      </c>
      <c r="BG305" s="22">
        <v>31.114157031000001</v>
      </c>
      <c r="BH305" s="22">
        <v>24.017653421425393</v>
      </c>
      <c r="BI305" s="22">
        <v>17.261960412489056</v>
      </c>
      <c r="BJ305" s="22">
        <v>13.443923206369295</v>
      </c>
      <c r="BK305" s="25">
        <v>29.650238491</v>
      </c>
      <c r="BL305" s="25">
        <v>25.067295902279724</v>
      </c>
      <c r="BM305" s="25">
        <v>18.016359130542462</v>
      </c>
      <c r="BN305" s="25">
        <v>18.210030873521085</v>
      </c>
      <c r="BO305" s="25">
        <v>29.624150279999999</v>
      </c>
      <c r="BP305" s="25">
        <v>25.065491107338602</v>
      </c>
      <c r="BQ305" s="25">
        <v>18.015061988882547</v>
      </c>
      <c r="BR305" s="25">
        <v>18.313098093057455</v>
      </c>
      <c r="BS305" s="25">
        <v>29.660309906999998</v>
      </c>
      <c r="BT305" s="25">
        <v>25.06345380322092</v>
      </c>
      <c r="BU305" s="25">
        <v>18.013597738299421</v>
      </c>
      <c r="BV305" s="25">
        <v>18.238001669370142</v>
      </c>
      <c r="BW305" s="25">
        <v>29.695376371999998</v>
      </c>
      <c r="BX305" s="25">
        <v>25.058725667355731</v>
      </c>
      <c r="BY305" s="25">
        <v>18.010199533957902</v>
      </c>
      <c r="BZ305" s="25">
        <v>18.166064991731638</v>
      </c>
      <c r="CA305" s="25">
        <v>29.735776391000002</v>
      </c>
      <c r="CB305" s="25">
        <v>25.05343213500511</v>
      </c>
      <c r="CC305" s="25">
        <v>18.006394968029863</v>
      </c>
      <c r="CD305" s="25">
        <v>18.084025781404481</v>
      </c>
      <c r="CE305" s="25">
        <v>29.758477858999999</v>
      </c>
      <c r="CF305" s="25">
        <v>25.047715366928696</v>
      </c>
      <c r="CG305" s="25">
        <v>18.002286214252344</v>
      </c>
      <c r="CH305" s="25">
        <v>18.039634716423912</v>
      </c>
      <c r="CI305" s="25">
        <v>29.783438402999998</v>
      </c>
      <c r="CJ305" s="25">
        <v>25.041587108215925</v>
      </c>
      <c r="CK305" s="25">
        <v>17.997881714052376</v>
      </c>
      <c r="CL305" s="25">
        <v>17.893432264094237</v>
      </c>
      <c r="CM305" s="25">
        <v>29.814003171</v>
      </c>
      <c r="CN305" s="25">
        <v>25.035108428724065</v>
      </c>
      <c r="CO305" s="25">
        <v>17.99322535953883</v>
      </c>
      <c r="CP305" s="25">
        <v>17.762806990673248</v>
      </c>
      <c r="CQ305" s="25">
        <v>29.847885820000002</v>
      </c>
      <c r="CR305" s="25">
        <v>25.028330564890751</v>
      </c>
      <c r="CS305" s="25">
        <v>17.988353975348254</v>
      </c>
      <c r="CT305" s="25">
        <v>17.734608057531755</v>
      </c>
      <c r="CU305" s="25">
        <v>29.88301972</v>
      </c>
      <c r="CV305" s="25">
        <v>24.928016955445781</v>
      </c>
      <c r="CW305" s="25">
        <v>17.916256609103129</v>
      </c>
      <c r="CX305" s="25">
        <v>17.558852430587599</v>
      </c>
      <c r="CY305" s="25">
        <v>30.007870693000001</v>
      </c>
      <c r="CZ305" s="25">
        <v>24.898798984812217</v>
      </c>
      <c r="DA305" s="25">
        <v>17.895257078317997</v>
      </c>
      <c r="DB305" s="25">
        <v>17.079567738032775</v>
      </c>
      <c r="DC305" s="25">
        <v>30.423917611</v>
      </c>
      <c r="DD305" s="25">
        <v>24.845338861206269</v>
      </c>
      <c r="DE305" s="25">
        <v>17.856834234872792</v>
      </c>
      <c r="DF305" s="25">
        <v>15.498550018964547</v>
      </c>
      <c r="DG305" s="25">
        <v>30.587185829999999</v>
      </c>
      <c r="DH305" s="25">
        <v>24.793459280000139</v>
      </c>
      <c r="DI305" s="25">
        <v>17.819547358370617</v>
      </c>
      <c r="DJ305" s="25">
        <v>13.886231051561914</v>
      </c>
      <c r="DK305" s="25">
        <v>30.596816085</v>
      </c>
      <c r="DL305" s="25">
        <v>24.755192311853214</v>
      </c>
      <c r="DM305" s="25">
        <v>17.792044134901293</v>
      </c>
      <c r="DN305" s="25">
        <v>13.809099811187043</v>
      </c>
      <c r="DO305" s="27">
        <v>29.635456736000002</v>
      </c>
      <c r="DP305" s="27">
        <v>25.06530922978116</v>
      </c>
      <c r="DQ305" s="27">
        <v>18.014931269900913</v>
      </c>
      <c r="DR305" s="27">
        <v>18.239249088624128</v>
      </c>
      <c r="DS305" s="27">
        <v>29.595474419999999</v>
      </c>
      <c r="DT305" s="27">
        <v>25.061297226677073</v>
      </c>
      <c r="DU305" s="27">
        <v>18.012047764275181</v>
      </c>
      <c r="DV305" s="27">
        <v>18.330528587707594</v>
      </c>
      <c r="DW305" s="27">
        <v>29.642832111000001</v>
      </c>
      <c r="DX305" s="27">
        <v>25.056736139421073</v>
      </c>
      <c r="DY305" s="27">
        <v>18.008769621058214</v>
      </c>
      <c r="DZ305" s="27">
        <v>18.160735315066045</v>
      </c>
      <c r="EA305" s="27">
        <v>29.691572377</v>
      </c>
      <c r="EB305" s="27">
        <v>25.043564128765254</v>
      </c>
      <c r="EC305" s="27">
        <v>17.999302637647968</v>
      </c>
      <c r="ED305" s="27">
        <v>18.027778096787102</v>
      </c>
      <c r="EE305" s="27">
        <v>29.746994559000001</v>
      </c>
      <c r="EF305" s="27">
        <v>25.029134190159876</v>
      </c>
      <c r="EG305" s="27">
        <v>17.988931556652251</v>
      </c>
      <c r="EH305" s="27">
        <v>17.888315237725124</v>
      </c>
      <c r="EI305" s="27">
        <v>29.798375787000001</v>
      </c>
      <c r="EJ305" s="27">
        <v>25.01368428739136</v>
      </c>
      <c r="EK305" s="27">
        <v>17.977827407329777</v>
      </c>
      <c r="EL305" s="27">
        <v>17.840299777226537</v>
      </c>
      <c r="EM305" s="27">
        <v>29.838045022999999</v>
      </c>
      <c r="EN305" s="27">
        <v>24.997170947020326</v>
      </c>
      <c r="EO305" s="27">
        <v>17.965958944463686</v>
      </c>
      <c r="EP305" s="27">
        <v>17.669006284298156</v>
      </c>
      <c r="EQ305" s="27">
        <v>29.883902896999999</v>
      </c>
      <c r="ER305" s="27">
        <v>24.979907763636319</v>
      </c>
      <c r="ES305" s="27">
        <v>17.953551554660052</v>
      </c>
      <c r="ET305" s="27">
        <v>17.536663683359887</v>
      </c>
      <c r="EU305" s="27">
        <v>29.932890820000001</v>
      </c>
      <c r="EV305" s="27">
        <v>24.962004327568692</v>
      </c>
      <c r="EW305" s="27">
        <v>17.940684002646368</v>
      </c>
      <c r="EX305" s="27">
        <v>17.458290461199091</v>
      </c>
      <c r="EY305" s="27">
        <v>29.995019402</v>
      </c>
      <c r="EZ305" s="27">
        <v>24.852377507850644</v>
      </c>
      <c r="FA305" s="27">
        <v>17.861893048804394</v>
      </c>
      <c r="FB305" s="27">
        <v>17.368793228883757</v>
      </c>
      <c r="FC305" s="27">
        <v>30.425038600000001</v>
      </c>
      <c r="FD305" s="27">
        <v>24.750013043366899</v>
      </c>
      <c r="FE305" s="27">
        <v>17.78832169266234</v>
      </c>
      <c r="FF305" s="27">
        <v>16.236243603338679</v>
      </c>
      <c r="FG305" s="27">
        <v>30.738450134000001</v>
      </c>
      <c r="FH305" s="27">
        <v>24.644730885457413</v>
      </c>
      <c r="FI305" s="27">
        <v>17.71265333280693</v>
      </c>
      <c r="FJ305" s="27">
        <v>14.630713538068989</v>
      </c>
      <c r="FK305" s="27">
        <v>30.864186414999999</v>
      </c>
      <c r="FL305" s="27">
        <v>24.52838471397482</v>
      </c>
      <c r="FM305" s="27">
        <v>17.629033048550284</v>
      </c>
      <c r="FN305" s="27">
        <v>14.41716056169232</v>
      </c>
      <c r="FO305" s="27">
        <v>30.902352257</v>
      </c>
      <c r="FP305" s="27">
        <v>24.41941015950804</v>
      </c>
      <c r="FQ305" s="27">
        <v>17.550710890587254</v>
      </c>
      <c r="FR305" s="27">
        <v>14.576023596656885</v>
      </c>
      <c r="FS305" s="28">
        <v>29.63557793</v>
      </c>
      <c r="FT305" s="28">
        <v>25.06490628115554</v>
      </c>
      <c r="FU305" s="28">
        <v>18.014641662789774</v>
      </c>
      <c r="FV305" s="28">
        <v>18.238852528012927</v>
      </c>
      <c r="FW305" s="28">
        <v>29.599032563999998</v>
      </c>
      <c r="FX305" s="28">
        <v>25.059563993859769</v>
      </c>
      <c r="FY305" s="28">
        <v>18.010802055722685</v>
      </c>
      <c r="FZ305" s="28">
        <v>18.32844218237576</v>
      </c>
      <c r="GA305" s="28">
        <v>29.654838257000002</v>
      </c>
      <c r="GB305" s="28">
        <v>25.052653040062015</v>
      </c>
      <c r="GC305" s="28">
        <v>18.005835017154173</v>
      </c>
      <c r="GD305" s="28">
        <v>18.15278420965199</v>
      </c>
      <c r="GE305" s="28">
        <v>29.713749362999998</v>
      </c>
      <c r="GF305" s="28">
        <v>25.032920492100207</v>
      </c>
      <c r="GG305" s="28">
        <v>17.991652846407618</v>
      </c>
      <c r="GH305" s="28">
        <v>18.017077962750733</v>
      </c>
      <c r="GI305" s="28">
        <v>29.783228975</v>
      </c>
      <c r="GJ305" s="28">
        <v>25.009695360510115</v>
      </c>
      <c r="GK305" s="28">
        <v>17.974960487039766</v>
      </c>
      <c r="GL305" s="28">
        <v>17.874182934221242</v>
      </c>
      <c r="GM305" s="28">
        <v>29.846001006000002</v>
      </c>
      <c r="GN305" s="28">
        <v>24.983451469306562</v>
      </c>
      <c r="GO305" s="28">
        <v>17.956098485699481</v>
      </c>
      <c r="GP305" s="28">
        <v>17.814724727222476</v>
      </c>
      <c r="GQ305" s="28">
        <v>29.928065293</v>
      </c>
      <c r="GR305" s="28">
        <v>24.953564899023167</v>
      </c>
      <c r="GS305" s="28">
        <v>17.93461841918154</v>
      </c>
      <c r="GT305" s="28">
        <v>17.61194230610343</v>
      </c>
      <c r="GU305" s="28">
        <v>30.063087930999998</v>
      </c>
      <c r="GV305" s="28">
        <v>24.920578426655727</v>
      </c>
      <c r="GW305" s="28">
        <v>17.910910391999899</v>
      </c>
      <c r="GX305" s="28">
        <v>17.385040752591976</v>
      </c>
      <c r="GY305" s="28">
        <v>30.205079814000001</v>
      </c>
      <c r="GZ305" s="28">
        <v>24.885241911284716</v>
      </c>
      <c r="HA305" s="28">
        <v>17.885513342640131</v>
      </c>
      <c r="HB305" s="28">
        <v>17.214506696040097</v>
      </c>
      <c r="HC305" s="28">
        <v>30.340523245</v>
      </c>
      <c r="HD305" s="28">
        <v>24.756473146925448</v>
      </c>
      <c r="HE305" s="28">
        <v>17.792964696286862</v>
      </c>
      <c r="HF305" s="28">
        <v>17.052128501950051</v>
      </c>
      <c r="HG305" s="28">
        <v>30.993223824000001</v>
      </c>
      <c r="HH305" s="28">
        <v>24.541180916142075</v>
      </c>
      <c r="HI305" s="28">
        <v>17.638229931000271</v>
      </c>
      <c r="HJ305" s="28">
        <v>15.965541870855143</v>
      </c>
      <c r="HK305" s="28">
        <v>31.342316737000001</v>
      </c>
      <c r="HL305" s="28">
        <v>24.297746258339419</v>
      </c>
      <c r="HM305" s="28">
        <v>17.463268649301174</v>
      </c>
      <c r="HN305" s="28">
        <v>14.281045249869504</v>
      </c>
      <c r="HO305" s="28">
        <v>31.358260393999998</v>
      </c>
      <c r="HP305" s="28">
        <v>24.110476642767559</v>
      </c>
      <c r="HQ305" s="28">
        <v>17.328674289321786</v>
      </c>
      <c r="HR305" s="28">
        <v>13.772049707366417</v>
      </c>
      <c r="HS305" s="28">
        <v>31.220795078000002</v>
      </c>
      <c r="HT305" s="28">
        <v>23.765423355712944</v>
      </c>
      <c r="HU305" s="28">
        <v>17.080677697946939</v>
      </c>
      <c r="HV305" s="28">
        <v>13.601854256044923</v>
      </c>
      <c r="HW305" s="29">
        <v>29.627745895</v>
      </c>
      <c r="HX305" s="29">
        <v>25.064706614474602</v>
      </c>
      <c r="HY305" s="29">
        <v>18.01449815841482</v>
      </c>
      <c r="HZ305" s="29">
        <v>18.250049417240604</v>
      </c>
      <c r="IA305" s="29">
        <v>29.583398491000001</v>
      </c>
      <c r="IB305" s="29">
        <v>25.060189255886531</v>
      </c>
      <c r="IC305" s="29">
        <v>18.011251443852494</v>
      </c>
      <c r="ID305" s="29">
        <v>18.350537519289055</v>
      </c>
      <c r="IE305" s="29">
        <v>29.631197553</v>
      </c>
      <c r="IF305" s="29">
        <v>25.05482750547597</v>
      </c>
      <c r="IG305" s="29">
        <v>18.007397848261586</v>
      </c>
      <c r="IH305" s="29">
        <v>18.185800663867219</v>
      </c>
      <c r="II305" s="29">
        <v>29.683215095000001</v>
      </c>
      <c r="IJ305" s="29">
        <v>25.03084328021006</v>
      </c>
      <c r="IK305" s="29">
        <v>17.990159913322653</v>
      </c>
      <c r="IL305" s="29">
        <v>18.058836964352157</v>
      </c>
      <c r="IM305" s="29">
        <v>29.748181680999998</v>
      </c>
      <c r="IN305" s="29">
        <v>25.004191530646999</v>
      </c>
      <c r="IO305" s="29">
        <v>17.971004776148817</v>
      </c>
      <c r="IP305" s="29">
        <v>17.902787905642164</v>
      </c>
      <c r="IQ305" s="29">
        <v>29.835210755999999</v>
      </c>
      <c r="IR305" s="29">
        <v>24.975072711359385</v>
      </c>
      <c r="IS305" s="29">
        <v>17.950076507388271</v>
      </c>
      <c r="IT305" s="29">
        <v>17.770062091304887</v>
      </c>
      <c r="IU305" s="29">
        <v>29.928592904999999</v>
      </c>
      <c r="IV305" s="29">
        <v>24.943690416497912</v>
      </c>
      <c r="IW305" s="29">
        <v>17.927521434165815</v>
      </c>
      <c r="IX305" s="29">
        <v>17.509569828393207</v>
      </c>
      <c r="IY305" s="29">
        <v>30.045029641999999</v>
      </c>
      <c r="IZ305" s="29">
        <v>24.910775586776019</v>
      </c>
      <c r="JA305" s="29">
        <v>17.903864897964144</v>
      </c>
      <c r="JB305" s="29">
        <v>17.274953511676017</v>
      </c>
      <c r="JC305" s="29">
        <v>30.170742159</v>
      </c>
      <c r="JD305" s="29">
        <v>24.876376909831738</v>
      </c>
      <c r="JE305" s="29">
        <v>17.879141891547349</v>
      </c>
      <c r="JF305" s="29">
        <v>17.092850491750852</v>
      </c>
      <c r="JG305" s="29">
        <v>30.306898042</v>
      </c>
      <c r="JH305" s="29">
        <v>24.748439485932664</v>
      </c>
      <c r="JI305" s="29">
        <v>17.787190745951605</v>
      </c>
      <c r="JJ305" s="29">
        <v>16.913119271535887</v>
      </c>
      <c r="JK305" s="29">
        <v>31.033482952</v>
      </c>
      <c r="JL305" s="29">
        <v>24.561165420369292</v>
      </c>
      <c r="JM305" s="29">
        <v>17.652593187675702</v>
      </c>
      <c r="JN305" s="29">
        <v>15.218211184932512</v>
      </c>
      <c r="JO305" s="29">
        <v>31.339534134000001</v>
      </c>
      <c r="JP305" s="29">
        <v>24.366573253883161</v>
      </c>
      <c r="JQ305" s="29">
        <v>17.512735966175971</v>
      </c>
      <c r="JR305" s="29">
        <v>13.69837035451523</v>
      </c>
      <c r="JS305" s="29">
        <v>31.250679408</v>
      </c>
      <c r="JT305" s="29">
        <v>24.229064889580698</v>
      </c>
      <c r="JU305" s="29">
        <v>17.413905997264113</v>
      </c>
      <c r="JV305" s="29">
        <v>13.170592227111543</v>
      </c>
      <c r="JW305" s="29">
        <v>31.186937031999999</v>
      </c>
      <c r="JX305" s="29">
        <v>23.889509015972553</v>
      </c>
      <c r="JY305" s="29">
        <v>17.169860505175233</v>
      </c>
      <c r="JZ305" s="29">
        <v>13.290734659989681</v>
      </c>
    </row>
    <row r="306" spans="1:286" ht="15" thickBot="1" x14ac:dyDescent="0.35">
      <c r="A306" s="2"/>
      <c r="B306" s="74" t="s">
        <v>785</v>
      </c>
      <c r="C306" s="74" t="s">
        <v>556</v>
      </c>
      <c r="D306" s="74" t="s">
        <v>873</v>
      </c>
      <c r="E306" s="87">
        <v>297180</v>
      </c>
      <c r="F306" s="84">
        <v>518183</v>
      </c>
      <c r="G306" s="22">
        <v>17.243076735999999</v>
      </c>
      <c r="H306" s="22">
        <v>17.243076735999999</v>
      </c>
      <c r="I306" s="22">
        <v>12.588625561955141</v>
      </c>
      <c r="J306" s="22">
        <v>7.646633189588826</v>
      </c>
      <c r="K306" s="22">
        <v>17.193607162999999</v>
      </c>
      <c r="L306" s="22">
        <v>17.193607162999999</v>
      </c>
      <c r="M306" s="22">
        <v>12.584475112927649</v>
      </c>
      <c r="N306" s="22">
        <v>7.742533175363759</v>
      </c>
      <c r="O306" s="22">
        <v>17.224289144</v>
      </c>
      <c r="P306" s="22">
        <v>17.224289144</v>
      </c>
      <c r="Q306" s="22">
        <v>12.57901850162691</v>
      </c>
      <c r="R306" s="22">
        <v>7.5578095298632597</v>
      </c>
      <c r="S306" s="22">
        <v>17.2558799</v>
      </c>
      <c r="T306" s="22">
        <v>17.2558799</v>
      </c>
      <c r="U306" s="22">
        <v>12.563086683690699</v>
      </c>
      <c r="V306" s="22">
        <v>7.5277328431746744</v>
      </c>
      <c r="W306" s="22">
        <v>17.296283979000002</v>
      </c>
      <c r="X306" s="22">
        <v>17.296283979000002</v>
      </c>
      <c r="Y306" s="22">
        <v>12.544480472636844</v>
      </c>
      <c r="Z306" s="22">
        <v>7.4596536895523915</v>
      </c>
      <c r="AA306" s="22">
        <v>17.349068624000001</v>
      </c>
      <c r="AB306" s="22">
        <v>17.349068624000001</v>
      </c>
      <c r="AC306" s="22">
        <v>12.52321922103981</v>
      </c>
      <c r="AD306" s="22">
        <v>7.3128982528414843</v>
      </c>
      <c r="AE306" s="22">
        <v>17.410162863</v>
      </c>
      <c r="AF306" s="22">
        <v>17.39042470264744</v>
      </c>
      <c r="AG306" s="22">
        <v>12.498840644676775</v>
      </c>
      <c r="AH306" s="22">
        <v>7.1549045810517748</v>
      </c>
      <c r="AI306" s="22">
        <v>17.487515243000001</v>
      </c>
      <c r="AJ306" s="22">
        <v>17.352323975255249</v>
      </c>
      <c r="AK306" s="22">
        <v>12.471456901711097</v>
      </c>
      <c r="AL306" s="22">
        <v>6.9885820421928795</v>
      </c>
      <c r="AM306" s="22">
        <v>17.576120534000001</v>
      </c>
      <c r="AN306" s="22">
        <v>17.311179239021907</v>
      </c>
      <c r="AO306" s="22">
        <v>12.441885369655902</v>
      </c>
      <c r="AP306" s="22">
        <v>6.8721525048946166</v>
      </c>
      <c r="AQ306" s="22">
        <v>17.679501884</v>
      </c>
      <c r="AR306" s="22">
        <v>16.973798287975214</v>
      </c>
      <c r="AS306" s="22">
        <v>12.199403037235339</v>
      </c>
      <c r="AT306" s="22">
        <v>6.6334589708067284</v>
      </c>
      <c r="AU306" s="22">
        <v>18.199307129000001</v>
      </c>
      <c r="AV306" s="22">
        <v>16.706199753636199</v>
      </c>
      <c r="AW306" s="22">
        <v>12.007074701691973</v>
      </c>
      <c r="AX306" s="22">
        <v>5.7588986667827058</v>
      </c>
      <c r="AY306" s="22">
        <v>18.643018916999999</v>
      </c>
      <c r="AZ306" s="22">
        <v>16.133798844374589</v>
      </c>
      <c r="BA306" s="22">
        <v>11.595678897848275</v>
      </c>
      <c r="BB306" s="22">
        <v>4.6120551688164202</v>
      </c>
      <c r="BC306" s="22">
        <v>18.868601918</v>
      </c>
      <c r="BD306" s="22">
        <v>15.908502926604703</v>
      </c>
      <c r="BE306" s="22">
        <v>11.43375428575566</v>
      </c>
      <c r="BF306" s="22">
        <v>4.0379058108575752</v>
      </c>
      <c r="BG306" s="22">
        <v>18.972165163</v>
      </c>
      <c r="BH306" s="22">
        <v>15.72941587365796</v>
      </c>
      <c r="BI306" s="22">
        <v>11.305040894646508</v>
      </c>
      <c r="BJ306" s="22">
        <v>3.818944251979671</v>
      </c>
      <c r="BK306" s="25">
        <v>17.257519897000002</v>
      </c>
      <c r="BL306" s="25">
        <v>17.257519897000002</v>
      </c>
      <c r="BM306" s="25">
        <v>12.590205146982031</v>
      </c>
      <c r="BN306" s="25">
        <v>7.6042944661188123</v>
      </c>
      <c r="BO306" s="25">
        <v>17.218938682000001</v>
      </c>
      <c r="BP306" s="25">
        <v>17.218938682000001</v>
      </c>
      <c r="BQ306" s="25">
        <v>12.588522427803289</v>
      </c>
      <c r="BR306" s="25">
        <v>7.696900081936044</v>
      </c>
      <c r="BS306" s="25">
        <v>17.236056388999998</v>
      </c>
      <c r="BT306" s="25">
        <v>17.236056388999998</v>
      </c>
      <c r="BU306" s="25">
        <v>12.586584245627904</v>
      </c>
      <c r="BV306" s="25">
        <v>7.5552458716598565</v>
      </c>
      <c r="BW306" s="25">
        <v>17.250488102999999</v>
      </c>
      <c r="BX306" s="25">
        <v>17.250488102999999</v>
      </c>
      <c r="BY306" s="25">
        <v>12.581785338917973</v>
      </c>
      <c r="BZ306" s="25">
        <v>7.5466106218500393</v>
      </c>
      <c r="CA306" s="25">
        <v>17.271180320999999</v>
      </c>
      <c r="CB306" s="25">
        <v>17.271180320999999</v>
      </c>
      <c r="CC306" s="25">
        <v>12.576517133789311</v>
      </c>
      <c r="CD306" s="25">
        <v>7.4965011827914543</v>
      </c>
      <c r="CE306" s="25">
        <v>17.299328585000001</v>
      </c>
      <c r="CF306" s="25">
        <v>17.299328585000001</v>
      </c>
      <c r="CG306" s="25">
        <v>12.570820688335131</v>
      </c>
      <c r="CH306" s="25">
        <v>7.3676219846040132</v>
      </c>
      <c r="CI306" s="25">
        <v>17.333292575999998</v>
      </c>
      <c r="CJ306" s="25">
        <v>17.333292575999998</v>
      </c>
      <c r="CK306" s="25">
        <v>12.564761314218451</v>
      </c>
      <c r="CL306" s="25">
        <v>7.2149309548565252</v>
      </c>
      <c r="CM306" s="25">
        <v>17.375267119</v>
      </c>
      <c r="CN306" s="25">
        <v>17.375267119</v>
      </c>
      <c r="CO306" s="25">
        <v>12.55832231058883</v>
      </c>
      <c r="CP306" s="25">
        <v>7.0492284128076266</v>
      </c>
      <c r="CQ306" s="25">
        <v>17.424730917000002</v>
      </c>
      <c r="CR306" s="25">
        <v>17.424730917000002</v>
      </c>
      <c r="CS306" s="25">
        <v>12.551632316299003</v>
      </c>
      <c r="CT306" s="25">
        <v>6.8875493012195257</v>
      </c>
      <c r="CU306" s="25">
        <v>17.482926702</v>
      </c>
      <c r="CV306" s="25">
        <v>17.159649767912363</v>
      </c>
      <c r="CW306" s="25">
        <v>12.332978155211505</v>
      </c>
      <c r="CX306" s="25">
        <v>6.6688798672365497</v>
      </c>
      <c r="CY306" s="25">
        <v>17.628743423</v>
      </c>
      <c r="CZ306" s="25">
        <v>17.123043390739461</v>
      </c>
      <c r="DA306" s="25">
        <v>12.306668431171621</v>
      </c>
      <c r="DB306" s="25">
        <v>6.0314046483831767</v>
      </c>
      <c r="DC306" s="25">
        <v>17.773707819999998</v>
      </c>
      <c r="DD306" s="25">
        <v>17.019254901539405</v>
      </c>
      <c r="DE306" s="25">
        <v>12.23207360042745</v>
      </c>
      <c r="DF306" s="25">
        <v>5.4938854930278733</v>
      </c>
      <c r="DG306" s="25">
        <v>17.927864822</v>
      </c>
      <c r="DH306" s="25">
        <v>16.958855714704015</v>
      </c>
      <c r="DI306" s="25">
        <v>12.188663515611713</v>
      </c>
      <c r="DJ306" s="25">
        <v>4.9167602557019237</v>
      </c>
      <c r="DK306" s="25">
        <v>17.997140712</v>
      </c>
      <c r="DL306" s="25">
        <v>16.654609915499158</v>
      </c>
      <c r="DM306" s="25">
        <v>11.969996069238485</v>
      </c>
      <c r="DN306" s="25">
        <v>4.7377389641829115</v>
      </c>
      <c r="DO306" s="27">
        <v>17.242808912000001</v>
      </c>
      <c r="DP306" s="27">
        <v>17.242808912000001</v>
      </c>
      <c r="DQ306" s="27">
        <v>12.588942062696896</v>
      </c>
      <c r="DR306" s="27">
        <v>7.6475524374117345</v>
      </c>
      <c r="DS306" s="27">
        <v>17.189934576999999</v>
      </c>
      <c r="DT306" s="27">
        <v>17.189934576999999</v>
      </c>
      <c r="DU306" s="27">
        <v>12.58583203564357</v>
      </c>
      <c r="DV306" s="27">
        <v>7.7637419300239712</v>
      </c>
      <c r="DW306" s="27">
        <v>17.214940726000002</v>
      </c>
      <c r="DX306" s="27">
        <v>17.214940726000002</v>
      </c>
      <c r="DY306" s="27">
        <v>12.582244243834158</v>
      </c>
      <c r="DZ306" s="27">
        <v>7.6041429694135942</v>
      </c>
      <c r="EA306" s="27">
        <v>17.240152923</v>
      </c>
      <c r="EB306" s="27">
        <v>17.240152923</v>
      </c>
      <c r="EC306" s="27">
        <v>12.569231081012493</v>
      </c>
      <c r="ED306" s="27">
        <v>7.5972840570307962</v>
      </c>
      <c r="EE306" s="27">
        <v>17.272639312999999</v>
      </c>
      <c r="EF306" s="27">
        <v>17.272639312999999</v>
      </c>
      <c r="EG306" s="27">
        <v>12.555166346477444</v>
      </c>
      <c r="EH306" s="27">
        <v>7.5547079454951929</v>
      </c>
      <c r="EI306" s="27">
        <v>17.313497547000001</v>
      </c>
      <c r="EJ306" s="27">
        <v>17.313497547000001</v>
      </c>
      <c r="EK306" s="27">
        <v>12.540220668359758</v>
      </c>
      <c r="EL306" s="27">
        <v>7.4432655885569599</v>
      </c>
      <c r="EM306" s="27">
        <v>17.359629548000001</v>
      </c>
      <c r="EN306" s="27">
        <v>17.359629548000001</v>
      </c>
      <c r="EO306" s="27">
        <v>12.524341894551215</v>
      </c>
      <c r="EP306" s="27">
        <v>7.320641508693928</v>
      </c>
      <c r="EQ306" s="27">
        <v>17.416532899</v>
      </c>
      <c r="ER306" s="27">
        <v>17.402804290980274</v>
      </c>
      <c r="ES306" s="27">
        <v>12.507738098560994</v>
      </c>
      <c r="ET306" s="27">
        <v>7.1972747010424101</v>
      </c>
      <c r="EU306" s="27">
        <v>17.482421408</v>
      </c>
      <c r="EV306" s="27">
        <v>17.378880225735394</v>
      </c>
      <c r="EW306" s="27">
        <v>12.490543401813703</v>
      </c>
      <c r="EX306" s="27">
        <v>7.1219516813446964</v>
      </c>
      <c r="EY306" s="27">
        <v>17.560608592000001</v>
      </c>
      <c r="EZ306" s="27">
        <v>17.302998318498634</v>
      </c>
      <c r="FA306" s="27">
        <v>12.436005580996595</v>
      </c>
      <c r="FB306" s="27">
        <v>6.9277315936710426</v>
      </c>
      <c r="FC306" s="27">
        <v>17.937315032000001</v>
      </c>
      <c r="FD306" s="27">
        <v>17.161597362479931</v>
      </c>
      <c r="FE306" s="27">
        <v>12.334377929774616</v>
      </c>
      <c r="FF306" s="27">
        <v>6.3103282708324393</v>
      </c>
      <c r="FG306" s="27">
        <v>18.324569408999999</v>
      </c>
      <c r="FH306" s="27">
        <v>16.747645877201709</v>
      </c>
      <c r="FI306" s="27">
        <v>12.036862846757002</v>
      </c>
      <c r="FJ306" s="27">
        <v>5.7751341235574039</v>
      </c>
      <c r="FK306" s="27">
        <v>18.541149511</v>
      </c>
      <c r="FL306" s="27">
        <v>16.605714735357033</v>
      </c>
      <c r="FM306" s="27">
        <v>11.934854140542738</v>
      </c>
      <c r="FN306" s="27">
        <v>5.6698085457301666</v>
      </c>
      <c r="FO306" s="27">
        <v>18.616317070000001</v>
      </c>
      <c r="FP306" s="27">
        <v>16.456212723315847</v>
      </c>
      <c r="FQ306" s="27">
        <v>11.827404100850671</v>
      </c>
      <c r="FR306" s="27">
        <v>5.8683839069912267</v>
      </c>
      <c r="FS306" s="28">
        <v>17.243499452999998</v>
      </c>
      <c r="FT306" s="28">
        <v>17.243499452999998</v>
      </c>
      <c r="FU306" s="28">
        <v>12.588625181100992</v>
      </c>
      <c r="FV306" s="28">
        <v>7.6439202013680116</v>
      </c>
      <c r="FW306" s="28">
        <v>17.1925983</v>
      </c>
      <c r="FX306" s="28">
        <v>17.1925983</v>
      </c>
      <c r="FY306" s="28">
        <v>12.584473470575125</v>
      </c>
      <c r="FZ306" s="28">
        <v>7.7481705288836631</v>
      </c>
      <c r="GA306" s="28">
        <v>17.227143189</v>
      </c>
      <c r="GB306" s="28">
        <v>17.227143189</v>
      </c>
      <c r="GC306" s="28">
        <v>12.579015081283064</v>
      </c>
      <c r="GD306" s="28">
        <v>7.5798561610537192</v>
      </c>
      <c r="GE306" s="28">
        <v>17.269825938</v>
      </c>
      <c r="GF306" s="28">
        <v>17.269825938</v>
      </c>
      <c r="GG306" s="28">
        <v>12.561101958258396</v>
      </c>
      <c r="GH306" s="28">
        <v>7.5720511797341192</v>
      </c>
      <c r="GI306" s="28">
        <v>17.330223479000001</v>
      </c>
      <c r="GJ306" s="28">
        <v>17.330223479000001</v>
      </c>
      <c r="GK306" s="28">
        <v>12.540272359699248</v>
      </c>
      <c r="GL306" s="28">
        <v>7.5333989708170579</v>
      </c>
      <c r="GM306" s="28">
        <v>17.414614005000001</v>
      </c>
      <c r="GN306" s="28">
        <v>17.414614005000001</v>
      </c>
      <c r="GO306" s="28">
        <v>12.516729966404938</v>
      </c>
      <c r="GP306" s="28">
        <v>7.4331987183617763</v>
      </c>
      <c r="GQ306" s="28">
        <v>17.518753060999998</v>
      </c>
      <c r="GR306" s="28">
        <v>17.377989107317145</v>
      </c>
      <c r="GS306" s="28">
        <v>12.489902937460723</v>
      </c>
      <c r="GT306" s="28">
        <v>7.3242130674870207</v>
      </c>
      <c r="GU306" s="28">
        <v>17.658961153</v>
      </c>
      <c r="GV306" s="28">
        <v>17.33647419250989</v>
      </c>
      <c r="GW306" s="28">
        <v>12.46006535077578</v>
      </c>
      <c r="GX306" s="28">
        <v>7.2026071879069322</v>
      </c>
      <c r="GY306" s="28">
        <v>17.825740539000002</v>
      </c>
      <c r="GZ306" s="28">
        <v>17.291838851753447</v>
      </c>
      <c r="HA306" s="28">
        <v>12.42798505252115</v>
      </c>
      <c r="HB306" s="28">
        <v>7.1472444025292194</v>
      </c>
      <c r="HC306" s="28">
        <v>18.024334166999999</v>
      </c>
      <c r="HD306" s="28">
        <v>17.192720606398336</v>
      </c>
      <c r="HE306" s="28">
        <v>12.356746817983673</v>
      </c>
      <c r="HF306" s="28">
        <v>6.9626608178987084</v>
      </c>
      <c r="HG306" s="28">
        <v>18.621859743999998</v>
      </c>
      <c r="HH306" s="28">
        <v>16.909918725414034</v>
      </c>
      <c r="HI306" s="28">
        <v>12.153491537858198</v>
      </c>
      <c r="HJ306" s="28">
        <v>6.4729016073513179</v>
      </c>
      <c r="HK306" s="28">
        <v>19.409527456999999</v>
      </c>
      <c r="HL306" s="28">
        <v>16.002157499236603</v>
      </c>
      <c r="HM306" s="28">
        <v>11.501065671129314</v>
      </c>
      <c r="HN306" s="28">
        <v>2.9274450147871747</v>
      </c>
      <c r="HO306" s="28">
        <v>19.694342523</v>
      </c>
      <c r="HP306" s="28">
        <v>15.77446942597841</v>
      </c>
      <c r="HQ306" s="28">
        <v>11.337421769786618</v>
      </c>
      <c r="HR306" s="28">
        <v>-0.41911692044153526</v>
      </c>
      <c r="HS306" s="28">
        <v>19.708351668999999</v>
      </c>
      <c r="HT306" s="28">
        <v>13.913027383216777</v>
      </c>
      <c r="HU306" s="28">
        <v>9.9995667225641434</v>
      </c>
      <c r="HV306" s="28">
        <v>-3.0016314305153102</v>
      </c>
      <c r="HW306" s="29">
        <v>17.233977184</v>
      </c>
      <c r="HX306" s="29">
        <v>17.233977184</v>
      </c>
      <c r="HY306" s="29">
        <v>12.588555507974</v>
      </c>
      <c r="HZ306" s="29">
        <v>7.6823911962102009</v>
      </c>
      <c r="IA306" s="29">
        <v>17.173628033</v>
      </c>
      <c r="IB306" s="29">
        <v>17.173628033</v>
      </c>
      <c r="IC306" s="29">
        <v>12.58514388345537</v>
      </c>
      <c r="ID306" s="29">
        <v>7.8235646707009909</v>
      </c>
      <c r="IE306" s="29">
        <v>17.198512999999998</v>
      </c>
      <c r="IF306" s="29">
        <v>17.198512999999998</v>
      </c>
      <c r="IG306" s="29">
        <v>12.58095068502546</v>
      </c>
      <c r="IH306" s="29">
        <v>7.6936240943835887</v>
      </c>
      <c r="II306" s="29">
        <v>17.232816993</v>
      </c>
      <c r="IJ306" s="29">
        <v>17.232816993</v>
      </c>
      <c r="IK306" s="29">
        <v>12.557256292623968</v>
      </c>
      <c r="IL306" s="29">
        <v>7.7150471251358459</v>
      </c>
      <c r="IM306" s="29">
        <v>17.28496114</v>
      </c>
      <c r="IN306" s="29">
        <v>17.28496114</v>
      </c>
      <c r="IO306" s="29">
        <v>12.531276432482832</v>
      </c>
      <c r="IP306" s="29">
        <v>7.7047438805865109</v>
      </c>
      <c r="IQ306" s="29">
        <v>17.362894551</v>
      </c>
      <c r="IR306" s="29">
        <v>17.362894551</v>
      </c>
      <c r="IS306" s="29">
        <v>12.503029144993565</v>
      </c>
      <c r="IT306" s="29">
        <v>7.6206133945817944</v>
      </c>
      <c r="IU306" s="29">
        <v>17.458958076999998</v>
      </c>
      <c r="IV306" s="29">
        <v>17.354070842593796</v>
      </c>
      <c r="IW306" s="29">
        <v>12.472712409662467</v>
      </c>
      <c r="IX306" s="29">
        <v>7.519907363238703</v>
      </c>
      <c r="IY306" s="29">
        <v>17.591746745000002</v>
      </c>
      <c r="IZ306" s="29">
        <v>17.309817031827354</v>
      </c>
      <c r="JA306" s="29">
        <v>12.440906324523832</v>
      </c>
      <c r="JB306" s="29">
        <v>7.4240778613101721</v>
      </c>
      <c r="JC306" s="29">
        <v>17.751925627999999</v>
      </c>
      <c r="JD306" s="29">
        <v>17.263576934606661</v>
      </c>
      <c r="JE306" s="29">
        <v>12.407672656201298</v>
      </c>
      <c r="JF306" s="29">
        <v>7.3895230752872809</v>
      </c>
      <c r="JG306" s="29">
        <v>17.953685556</v>
      </c>
      <c r="JH306" s="29">
        <v>17.164517858057149</v>
      </c>
      <c r="JI306" s="29">
        <v>12.336476947449418</v>
      </c>
      <c r="JJ306" s="29">
        <v>7.0842220628282</v>
      </c>
      <c r="JK306" s="29">
        <v>19.085765564999999</v>
      </c>
      <c r="JL306" s="29">
        <v>16.904416056945429</v>
      </c>
      <c r="JM306" s="29">
        <v>12.149536661684349</v>
      </c>
      <c r="JN306" s="29">
        <v>3.423101575964937</v>
      </c>
      <c r="JO306" s="29">
        <v>19.623869401</v>
      </c>
      <c r="JP306" s="29">
        <v>15.389539230217416</v>
      </c>
      <c r="JQ306" s="29">
        <v>11.060764858963246</v>
      </c>
      <c r="JR306" s="29">
        <v>-3.6290559283774115E-2</v>
      </c>
      <c r="JS306" s="29">
        <v>19.740611877999999</v>
      </c>
      <c r="JT306" s="29">
        <v>15.213829867942406</v>
      </c>
      <c r="JU306" s="29">
        <v>10.934479080645319</v>
      </c>
      <c r="JV306" s="29">
        <v>-2.8860991245484442</v>
      </c>
      <c r="JW306" s="29">
        <v>19.543600237</v>
      </c>
      <c r="JX306" s="29">
        <v>14.181046788551136</v>
      </c>
      <c r="JY306" s="29">
        <v>10.192197546378654</v>
      </c>
      <c r="JZ306" s="29">
        <v>-2.6755037073388266</v>
      </c>
    </row>
    <row r="307" spans="1:286" ht="15" thickBot="1" x14ac:dyDescent="0.35">
      <c r="A307" s="2"/>
      <c r="B307" s="74" t="s">
        <v>786</v>
      </c>
      <c r="C307" s="74" t="s">
        <v>598</v>
      </c>
      <c r="D307" s="74" t="s">
        <v>876</v>
      </c>
      <c r="E307" s="87">
        <v>391844</v>
      </c>
      <c r="F307" s="84">
        <v>398322</v>
      </c>
      <c r="G307" s="22">
        <v>31.029971355000001</v>
      </c>
      <c r="H307" s="22">
        <v>7.6090814267817759</v>
      </c>
      <c r="I307" s="22">
        <v>5.5507189633621401</v>
      </c>
      <c r="J307" s="22">
        <v>14.198081675793006</v>
      </c>
      <c r="K307" s="22">
        <v>30.971585627</v>
      </c>
      <c r="L307" s="22">
        <v>7.6035017302940533</v>
      </c>
      <c r="M307" s="22">
        <v>5.5466486524576988</v>
      </c>
      <c r="N307" s="22">
        <v>14.486846038245387</v>
      </c>
      <c r="O307" s="22">
        <v>31.021195168999999</v>
      </c>
      <c r="P307" s="22">
        <v>7.5960489702597185</v>
      </c>
      <c r="Q307" s="22">
        <v>5.5412119677737417</v>
      </c>
      <c r="R307" s="22">
        <v>14.327687675753717</v>
      </c>
      <c r="S307" s="22">
        <v>31.069594899000002</v>
      </c>
      <c r="T307" s="22">
        <v>7.5810230108510721</v>
      </c>
      <c r="U307" s="22">
        <v>5.5302507395841314</v>
      </c>
      <c r="V307" s="22">
        <v>14.162193176093098</v>
      </c>
      <c r="W307" s="22">
        <v>31.128196431999999</v>
      </c>
      <c r="X307" s="22">
        <v>7.5621580762003395</v>
      </c>
      <c r="Y307" s="22">
        <v>5.5164890324035705</v>
      </c>
      <c r="Z307" s="22">
        <v>13.93701642667744</v>
      </c>
      <c r="AA307" s="22">
        <v>31.194531715</v>
      </c>
      <c r="AB307" s="22">
        <v>7.5394327146069582</v>
      </c>
      <c r="AC307" s="22">
        <v>5.4999111975151624</v>
      </c>
      <c r="AD307" s="22">
        <v>13.8297629747226</v>
      </c>
      <c r="AE307" s="22">
        <v>31.268641909999999</v>
      </c>
      <c r="AF307" s="22">
        <v>7.5119746737018049</v>
      </c>
      <c r="AG307" s="22">
        <v>5.4798809389595684</v>
      </c>
      <c r="AH307" s="22">
        <v>13.710150352586991</v>
      </c>
      <c r="AI307" s="22">
        <v>31.356672217</v>
      </c>
      <c r="AJ307" s="22">
        <v>7.4799166429876172</v>
      </c>
      <c r="AK307" s="22">
        <v>5.4564950518816655</v>
      </c>
      <c r="AL307" s="22">
        <v>13.486047130642206</v>
      </c>
      <c r="AM307" s="22">
        <v>31.455532404</v>
      </c>
      <c r="AN307" s="22">
        <v>7.4444869435732475</v>
      </c>
      <c r="AO307" s="22">
        <v>5.4306495794290548</v>
      </c>
      <c r="AP307" s="22">
        <v>13.367977345129139</v>
      </c>
      <c r="AQ307" s="22">
        <v>31.567299734999999</v>
      </c>
      <c r="AR307" s="22">
        <v>6.9574583041397231</v>
      </c>
      <c r="AS307" s="22">
        <v>5.0753689676210278</v>
      </c>
      <c r="AT307" s="22">
        <v>13.157806904462355</v>
      </c>
      <c r="AU307" s="22">
        <v>32.134742048999996</v>
      </c>
      <c r="AV307" s="22">
        <v>6.7033541582208445</v>
      </c>
      <c r="AW307" s="22">
        <v>4.8900035309394791</v>
      </c>
      <c r="AX307" s="22">
        <v>12.405171816530268</v>
      </c>
      <c r="AY307" s="22">
        <v>32.623214750999999</v>
      </c>
      <c r="AZ307" s="22">
        <v>6.0932753511353219</v>
      </c>
      <c r="BA307" s="22">
        <v>4.4449595349959097</v>
      </c>
      <c r="BB307" s="22">
        <v>11.061214105670711</v>
      </c>
      <c r="BC307" s="22">
        <v>32.891810155999998</v>
      </c>
      <c r="BD307" s="22">
        <v>5.8651945253070545</v>
      </c>
      <c r="BE307" s="22">
        <v>4.2785777480106555</v>
      </c>
      <c r="BF307" s="22">
        <v>10.150034523365981</v>
      </c>
      <c r="BG307" s="22">
        <v>33.036429521999999</v>
      </c>
      <c r="BH307" s="22">
        <v>5.669631809471861</v>
      </c>
      <c r="BI307" s="22">
        <v>4.1359174695317948</v>
      </c>
      <c r="BJ307" s="22">
        <v>9.350597563066124</v>
      </c>
      <c r="BK307" s="25">
        <v>31.050322161</v>
      </c>
      <c r="BL307" s="25">
        <v>7.6112654129685753</v>
      </c>
      <c r="BM307" s="25">
        <v>5.5523121508788513</v>
      </c>
      <c r="BN307" s="25">
        <v>14.146924143554848</v>
      </c>
      <c r="BO307" s="25">
        <v>31.006306766000002</v>
      </c>
      <c r="BP307" s="25">
        <v>7.6091224560039086</v>
      </c>
      <c r="BQ307" s="25">
        <v>5.5507488936084561</v>
      </c>
      <c r="BR307" s="25">
        <v>14.428850540074361</v>
      </c>
      <c r="BS307" s="25">
        <v>31.028749674</v>
      </c>
      <c r="BT307" s="25">
        <v>7.6066248690452412</v>
      </c>
      <c r="BU307" s="25">
        <v>5.5489269386947759</v>
      </c>
      <c r="BV307" s="25">
        <v>14.393700878673137</v>
      </c>
      <c r="BW307" s="25">
        <v>31.045348176000001</v>
      </c>
      <c r="BX307" s="25">
        <v>7.6022876026120079</v>
      </c>
      <c r="BY307" s="25">
        <v>5.5457629632173457</v>
      </c>
      <c r="BZ307" s="25">
        <v>14.327932057042027</v>
      </c>
      <c r="CA307" s="25">
        <v>31.068310449999998</v>
      </c>
      <c r="CB307" s="25">
        <v>7.5973089433794794</v>
      </c>
      <c r="CC307" s="25">
        <v>5.5421311006226253</v>
      </c>
      <c r="CD307" s="25">
        <v>14.196352593781533</v>
      </c>
      <c r="CE307" s="25">
        <v>31.097226349</v>
      </c>
      <c r="CF307" s="25">
        <v>7.5917303254082285</v>
      </c>
      <c r="CG307" s="25">
        <v>5.5380615764809349</v>
      </c>
      <c r="CH307" s="25">
        <v>14.17497328641787</v>
      </c>
      <c r="CI307" s="25">
        <v>31.131117107000001</v>
      </c>
      <c r="CJ307" s="25">
        <v>7.5854916334453995</v>
      </c>
      <c r="CK307" s="25">
        <v>5.5335105375522717</v>
      </c>
      <c r="CL307" s="25">
        <v>14.123397883768968</v>
      </c>
      <c r="CM307" s="25">
        <v>31.170419467999999</v>
      </c>
      <c r="CN307" s="25">
        <v>7.5785749426814295</v>
      </c>
      <c r="CO307" s="25">
        <v>5.528464907937618</v>
      </c>
      <c r="CP307" s="25">
        <v>13.961399927993735</v>
      </c>
      <c r="CQ307" s="25">
        <v>31.216008114000001</v>
      </c>
      <c r="CR307" s="25">
        <v>7.5711962353172586</v>
      </c>
      <c r="CS307" s="25">
        <v>5.5230822436455469</v>
      </c>
      <c r="CT307" s="25">
        <v>13.890406462839442</v>
      </c>
      <c r="CU307" s="25">
        <v>31.268175769999999</v>
      </c>
      <c r="CV307" s="25">
        <v>7.501007196476424</v>
      </c>
      <c r="CW307" s="25">
        <v>5.4718803170184112</v>
      </c>
      <c r="CX307" s="25">
        <v>13.71885025420266</v>
      </c>
      <c r="CY307" s="25">
        <v>31.450540987</v>
      </c>
      <c r="CZ307" s="25">
        <v>7.459720807975545</v>
      </c>
      <c r="DA307" s="25">
        <v>5.4417624714169754</v>
      </c>
      <c r="DB307" s="25">
        <v>13.227479568205876</v>
      </c>
      <c r="DC307" s="25">
        <v>31.634557248</v>
      </c>
      <c r="DD307" s="25">
        <v>7.0907004088085701</v>
      </c>
      <c r="DE307" s="25">
        <v>5.1725672279130661</v>
      </c>
      <c r="DF307" s="25">
        <v>12.61904760306194</v>
      </c>
      <c r="DG307" s="25">
        <v>31.820066235999999</v>
      </c>
      <c r="DH307" s="25">
        <v>7.02845305733881</v>
      </c>
      <c r="DI307" s="25">
        <v>5.1271586516549457</v>
      </c>
      <c r="DJ307" s="25">
        <v>12.07084014491606</v>
      </c>
      <c r="DK307" s="25">
        <v>31.91778936</v>
      </c>
      <c r="DL307" s="25">
        <v>6.9394729824485912</v>
      </c>
      <c r="DM307" s="25">
        <v>5.0622489258480803</v>
      </c>
      <c r="DN307" s="25">
        <v>11.934127995815459</v>
      </c>
      <c r="DO307" s="27">
        <v>31.029699345000001</v>
      </c>
      <c r="DP307" s="27">
        <v>7.6095234430598371</v>
      </c>
      <c r="DQ307" s="27">
        <v>5.5510414080830115</v>
      </c>
      <c r="DR307" s="27">
        <v>14.198633428837542</v>
      </c>
      <c r="DS307" s="27">
        <v>30.967874635000001</v>
      </c>
      <c r="DT307" s="27">
        <v>7.6053941013383515</v>
      </c>
      <c r="DU307" s="27">
        <v>5.5480291107879696</v>
      </c>
      <c r="DV307" s="27">
        <v>14.505459840076938</v>
      </c>
      <c r="DW307" s="27">
        <v>31.011789053000001</v>
      </c>
      <c r="DX307" s="27">
        <v>7.6005647317614615</v>
      </c>
      <c r="DY307" s="27">
        <v>5.5445061529185509</v>
      </c>
      <c r="DZ307" s="27">
        <v>14.366728927775686</v>
      </c>
      <c r="EA307" s="27">
        <v>31.053827743999999</v>
      </c>
      <c r="EB307" s="27">
        <v>7.5896744144343486</v>
      </c>
      <c r="EC307" s="27">
        <v>5.5365618180489209</v>
      </c>
      <c r="ED307" s="27">
        <v>14.220997378607576</v>
      </c>
      <c r="EE307" s="27">
        <v>31.104622321000001</v>
      </c>
      <c r="EF307" s="27">
        <v>7.5773280584170664</v>
      </c>
      <c r="EG307" s="27">
        <v>5.527555323226518</v>
      </c>
      <c r="EH307" s="27">
        <v>14.018089494905661</v>
      </c>
      <c r="EI307" s="27">
        <v>31.159649669</v>
      </c>
      <c r="EJ307" s="27">
        <v>7.563766595683747</v>
      </c>
      <c r="EK307" s="27">
        <v>5.5176624249720962</v>
      </c>
      <c r="EL307" s="27">
        <v>13.939502564944309</v>
      </c>
      <c r="EM307" s="27">
        <v>31.219107798</v>
      </c>
      <c r="EN307" s="27">
        <v>7.548752085445952</v>
      </c>
      <c r="EO307" s="27">
        <v>5.5067095487932196</v>
      </c>
      <c r="EP307" s="27">
        <v>13.846150039104273</v>
      </c>
      <c r="EQ307" s="27">
        <v>31.287121090999999</v>
      </c>
      <c r="ER307" s="27">
        <v>7.5325843116610098</v>
      </c>
      <c r="ES307" s="27">
        <v>5.4949153829130184</v>
      </c>
      <c r="ET307" s="27">
        <v>13.654098549925148</v>
      </c>
      <c r="EU307" s="27">
        <v>31.363758346000001</v>
      </c>
      <c r="EV307" s="27">
        <v>7.5154704004173851</v>
      </c>
      <c r="EW307" s="27">
        <v>5.4824310229293109</v>
      </c>
      <c r="EX307" s="27">
        <v>13.567125202682046</v>
      </c>
      <c r="EY307" s="27">
        <v>31.450894151</v>
      </c>
      <c r="EZ307" s="27">
        <v>7.4390425281775627</v>
      </c>
      <c r="FA307" s="27">
        <v>5.4266779541978032</v>
      </c>
      <c r="FB307" s="27">
        <v>13.389555148062973</v>
      </c>
      <c r="FC307" s="27">
        <v>31.877074315000002</v>
      </c>
      <c r="FD307" s="27">
        <v>7.3205556543653261</v>
      </c>
      <c r="FE307" s="27">
        <v>5.3402434293858851</v>
      </c>
      <c r="FF307" s="27">
        <v>12.780276371185479</v>
      </c>
      <c r="FG307" s="27">
        <v>32.309557980000001</v>
      </c>
      <c r="FH307" s="27">
        <v>6.8705095041832376</v>
      </c>
      <c r="FI307" s="27">
        <v>5.0119410285978843</v>
      </c>
      <c r="FJ307" s="27">
        <v>12.297797899975611</v>
      </c>
      <c r="FK307" s="27">
        <v>32.568898275000002</v>
      </c>
      <c r="FL307" s="27">
        <v>6.7295629002423674</v>
      </c>
      <c r="FM307" s="27">
        <v>4.9091224433528353</v>
      </c>
      <c r="FN307" s="27">
        <v>12.164108768505194</v>
      </c>
      <c r="FO307" s="27">
        <v>32.70490891</v>
      </c>
      <c r="FP307" s="27">
        <v>6.5941792783194497</v>
      </c>
      <c r="FQ307" s="27">
        <v>4.8103619760392373</v>
      </c>
      <c r="FR307" s="27">
        <v>12.12620527426435</v>
      </c>
      <c r="FS307" s="28">
        <v>31.029942951999999</v>
      </c>
      <c r="FT307" s="28">
        <v>7.6090814011216148</v>
      </c>
      <c r="FU307" s="28">
        <v>5.5507189446434095</v>
      </c>
      <c r="FV307" s="28">
        <v>14.196405391632517</v>
      </c>
      <c r="FW307" s="28">
        <v>30.967536129999999</v>
      </c>
      <c r="FX307" s="28">
        <v>7.6035016213370437</v>
      </c>
      <c r="FY307" s="28">
        <v>5.5466485729750774</v>
      </c>
      <c r="FZ307" s="28">
        <v>14.511507601406542</v>
      </c>
      <c r="GA307" s="28">
        <v>31.018557985000001</v>
      </c>
      <c r="GB307" s="28">
        <v>7.5960487428711803</v>
      </c>
      <c r="GC307" s="28">
        <v>5.5412118018969689</v>
      </c>
      <c r="GD307" s="28">
        <v>14.381169422279736</v>
      </c>
      <c r="GE307" s="28">
        <v>31.075453710000001</v>
      </c>
      <c r="GF307" s="28">
        <v>7.5806010379252831</v>
      </c>
      <c r="GG307" s="28">
        <v>5.5299429162096878</v>
      </c>
      <c r="GH307" s="28">
        <v>14.246840759868046</v>
      </c>
      <c r="GI307" s="28">
        <v>31.151172331000001</v>
      </c>
      <c r="GJ307" s="28">
        <v>7.5612968182249718</v>
      </c>
      <c r="GK307" s="28">
        <v>5.5158607567014091</v>
      </c>
      <c r="GL307" s="28">
        <v>14.054073786128203</v>
      </c>
      <c r="GM307" s="28">
        <v>31.246608848000001</v>
      </c>
      <c r="GN307" s="28">
        <v>7.5381279871986591</v>
      </c>
      <c r="GO307" s="28">
        <v>5.4989594170358824</v>
      </c>
      <c r="GP307" s="28">
        <v>13.984118837598061</v>
      </c>
      <c r="GQ307" s="28">
        <v>31.360726422999999</v>
      </c>
      <c r="GR307" s="28">
        <v>7.5102143538143027</v>
      </c>
      <c r="GS307" s="28">
        <v>5.4785968101096989</v>
      </c>
      <c r="GT307" s="28">
        <v>13.905249655007655</v>
      </c>
      <c r="GU307" s="28">
        <v>31.507036849000002</v>
      </c>
      <c r="GV307" s="28">
        <v>7.4777003399942483</v>
      </c>
      <c r="GW307" s="28">
        <v>5.4548782897044923</v>
      </c>
      <c r="GX307" s="28">
        <v>13.725127675299651</v>
      </c>
      <c r="GY307" s="28">
        <v>31.678411781000001</v>
      </c>
      <c r="GZ307" s="28">
        <v>7.4418106773850372</v>
      </c>
      <c r="HA307" s="28">
        <v>5.4286972805050846</v>
      </c>
      <c r="HB307" s="28">
        <v>13.653751610306761</v>
      </c>
      <c r="HC307" s="28">
        <v>31.8794501</v>
      </c>
      <c r="HD307" s="28">
        <v>7.3532149832605116</v>
      </c>
      <c r="HE307" s="28">
        <v>5.3640679551152486</v>
      </c>
      <c r="HF307" s="28">
        <v>13.499295181090009</v>
      </c>
      <c r="HG307" s="28">
        <v>32.838494265000001</v>
      </c>
      <c r="HH307" s="28">
        <v>7.096928152914745</v>
      </c>
      <c r="HI307" s="28">
        <v>5.1771102805327214</v>
      </c>
      <c r="HJ307" s="28">
        <v>12.939285154056194</v>
      </c>
      <c r="HK307" s="28">
        <v>33.738754149999998</v>
      </c>
      <c r="HL307" s="28">
        <v>5.9873016986531908</v>
      </c>
      <c r="HM307" s="28">
        <v>4.3676532309289149</v>
      </c>
      <c r="HN307" s="28">
        <v>9.064772552034114</v>
      </c>
      <c r="HO307" s="28">
        <v>34.215358273999996</v>
      </c>
      <c r="HP307" s="28">
        <v>5.7585687787762003</v>
      </c>
      <c r="HQ307" s="28">
        <v>4.2007957504138993</v>
      </c>
      <c r="HR307" s="28">
        <v>5.4991997603237479</v>
      </c>
      <c r="HS307" s="28">
        <v>28.665781953490484</v>
      </c>
      <c r="HT307" s="28">
        <v>4.649871116556219</v>
      </c>
      <c r="HU307" s="28">
        <v>3.392016241673308</v>
      </c>
      <c r="HV307" s="28">
        <v>2.7271972489178751</v>
      </c>
      <c r="HW307" s="29">
        <v>31.015570691000001</v>
      </c>
      <c r="HX307" s="29">
        <v>7.6088327444508801</v>
      </c>
      <c r="HY307" s="29">
        <v>5.5505375530640322</v>
      </c>
      <c r="HZ307" s="29">
        <v>14.228067328095195</v>
      </c>
      <c r="IA307" s="29">
        <v>30.938959325999999</v>
      </c>
      <c r="IB307" s="29">
        <v>7.604155188700318</v>
      </c>
      <c r="IC307" s="29">
        <v>5.5471253412672921</v>
      </c>
      <c r="ID307" s="29">
        <v>14.573415138230565</v>
      </c>
      <c r="IE307" s="29">
        <v>30.975471673000001</v>
      </c>
      <c r="IF307" s="29">
        <v>7.5985903794507861</v>
      </c>
      <c r="IG307" s="29">
        <v>5.5430658903958427</v>
      </c>
      <c r="IH307" s="29">
        <v>14.473168218145828</v>
      </c>
      <c r="II307" s="29">
        <v>31.020328737</v>
      </c>
      <c r="IJ307" s="29">
        <v>7.5817344557034305</v>
      </c>
      <c r="IK307" s="29">
        <v>5.5307697286988322</v>
      </c>
      <c r="IL307" s="29">
        <v>14.361782353799454</v>
      </c>
      <c r="IM307" s="29">
        <v>31.083638107999999</v>
      </c>
      <c r="IN307" s="29">
        <v>7.5627042601155896</v>
      </c>
      <c r="IO307" s="29">
        <v>5.5168874659654978</v>
      </c>
      <c r="IP307" s="29">
        <v>14.187520281996036</v>
      </c>
      <c r="IQ307" s="29">
        <v>31.171441672</v>
      </c>
      <c r="IR307" s="29">
        <v>7.5414653072019711</v>
      </c>
      <c r="IS307" s="29">
        <v>5.5013939455144438</v>
      </c>
      <c r="IT307" s="29">
        <v>14.121319418670581</v>
      </c>
      <c r="IU307" s="29">
        <v>31.279124289999999</v>
      </c>
      <c r="IV307" s="29">
        <v>7.5179502609393003</v>
      </c>
      <c r="IW307" s="29">
        <v>5.4842400466541772</v>
      </c>
      <c r="IX307" s="29">
        <v>14.041922226171197</v>
      </c>
      <c r="IY307" s="29">
        <v>31.422639183000001</v>
      </c>
      <c r="IZ307" s="29">
        <v>7.4927571144976568</v>
      </c>
      <c r="JA307" s="29">
        <v>5.4658619970767086</v>
      </c>
      <c r="JB307" s="29">
        <v>13.85630284433581</v>
      </c>
      <c r="JC307" s="29">
        <v>31.594376480000001</v>
      </c>
      <c r="JD307" s="29">
        <v>7.4660217147643886</v>
      </c>
      <c r="JE307" s="29">
        <v>5.4463588951950301</v>
      </c>
      <c r="JF307" s="29">
        <v>13.770567002974156</v>
      </c>
      <c r="JG307" s="29">
        <v>31.806852843999998</v>
      </c>
      <c r="JH307" s="29">
        <v>7.3904648276878326</v>
      </c>
      <c r="JI307" s="29">
        <v>5.3912411980138293</v>
      </c>
      <c r="JJ307" s="29">
        <v>13.494352259368885</v>
      </c>
      <c r="JK307" s="29">
        <v>33.014362949999999</v>
      </c>
      <c r="JL307" s="29">
        <v>7.2174431657341263</v>
      </c>
      <c r="JM307" s="29">
        <v>5.2650243045135765</v>
      </c>
      <c r="JN307" s="29">
        <v>9.8493552606175498</v>
      </c>
      <c r="JO307" s="29">
        <v>33.887235513</v>
      </c>
      <c r="JP307" s="29">
        <v>5.8217891886751358</v>
      </c>
      <c r="JQ307" s="29">
        <v>4.2469141592486919</v>
      </c>
      <c r="JR307" s="29">
        <v>5.5449953383124289</v>
      </c>
      <c r="JS307" s="29">
        <v>34.285072086</v>
      </c>
      <c r="JT307" s="29">
        <v>5.6630447777335577</v>
      </c>
      <c r="JU307" s="29">
        <v>4.1311123215866861</v>
      </c>
      <c r="JV307" s="29">
        <v>2.4402926710959356</v>
      </c>
      <c r="JW307" s="29">
        <v>30.530331426914213</v>
      </c>
      <c r="JX307" s="29">
        <v>4.9523193370837397</v>
      </c>
      <c r="JY307" s="29">
        <v>3.6126480077112335</v>
      </c>
      <c r="JZ307" s="29">
        <v>2.5741072090464954</v>
      </c>
    </row>
    <row r="308" spans="1:286" ht="15" thickBot="1" x14ac:dyDescent="0.35">
      <c r="A308" s="2"/>
      <c r="B308" s="74" t="s">
        <v>787</v>
      </c>
      <c r="C308" s="74" t="s">
        <v>520</v>
      </c>
      <c r="D308" s="74" t="s">
        <v>520</v>
      </c>
      <c r="E308" s="87">
        <v>392001</v>
      </c>
      <c r="F308" s="84">
        <v>372504</v>
      </c>
      <c r="G308" s="22">
        <v>29.376061512</v>
      </c>
      <c r="H308" s="22">
        <v>12.588824105240544</v>
      </c>
      <c r="I308" s="22">
        <v>9.0478357536209923</v>
      </c>
      <c r="J308" s="22">
        <v>15.26300982392288</v>
      </c>
      <c r="K308" s="22">
        <v>29.376715496999999</v>
      </c>
      <c r="L308" s="22">
        <v>12.580430870186921</v>
      </c>
      <c r="M308" s="22">
        <v>9.0418033703283314</v>
      </c>
      <c r="N308" s="22">
        <v>15.366935443686621</v>
      </c>
      <c r="O308" s="22">
        <v>29.441585879000002</v>
      </c>
      <c r="P308" s="22">
        <v>12.569627794809072</v>
      </c>
      <c r="Q308" s="22">
        <v>9.034038987345804</v>
      </c>
      <c r="R308" s="22">
        <v>15.133988779280283</v>
      </c>
      <c r="S308" s="22">
        <v>29.517381434000001</v>
      </c>
      <c r="T308" s="22">
        <v>12.536596806979929</v>
      </c>
      <c r="U308" s="22">
        <v>9.0102989660253421</v>
      </c>
      <c r="V308" s="22">
        <v>14.935691387692483</v>
      </c>
      <c r="W308" s="22">
        <v>29.610661323999999</v>
      </c>
      <c r="X308" s="22">
        <v>12.498661093035864</v>
      </c>
      <c r="Y308" s="22">
        <v>8.9830338214738852</v>
      </c>
      <c r="Z308" s="22">
        <v>14.662110589761046</v>
      </c>
      <c r="AA308" s="22">
        <v>29.727318569000001</v>
      </c>
      <c r="AB308" s="22">
        <v>12.45589927766089</v>
      </c>
      <c r="AC308" s="22">
        <v>8.9523000627999227</v>
      </c>
      <c r="AD308" s="22">
        <v>14.388106715279813</v>
      </c>
      <c r="AE308" s="22">
        <v>29.858794741000001</v>
      </c>
      <c r="AF308" s="22">
        <v>12.407674599903848</v>
      </c>
      <c r="AG308" s="22">
        <v>8.9176400373702727</v>
      </c>
      <c r="AH308" s="22">
        <v>14.046300070493503</v>
      </c>
      <c r="AI308" s="22">
        <v>30.021205440999999</v>
      </c>
      <c r="AJ308" s="22">
        <v>12.354201678861106</v>
      </c>
      <c r="AK308" s="22">
        <v>8.8792079961552659</v>
      </c>
      <c r="AL308" s="22">
        <v>13.679242415246907</v>
      </c>
      <c r="AM308" s="22">
        <v>30.204439604000001</v>
      </c>
      <c r="AN308" s="22">
        <v>12.296951344922348</v>
      </c>
      <c r="AO308" s="22">
        <v>8.8380610539160624</v>
      </c>
      <c r="AP308" s="22">
        <v>13.257340868372435</v>
      </c>
      <c r="AQ308" s="22">
        <v>30.415737038</v>
      </c>
      <c r="AR308" s="22">
        <v>11.659922578782128</v>
      </c>
      <c r="AS308" s="22">
        <v>8.3802159368356524</v>
      </c>
      <c r="AT308" s="22">
        <v>12.797034749079804</v>
      </c>
      <c r="AU308" s="22">
        <v>31.452609629000001</v>
      </c>
      <c r="AV308" s="22">
        <v>11.302797861105764</v>
      </c>
      <c r="AW308" s="22">
        <v>8.1235433705910491</v>
      </c>
      <c r="AX308" s="22">
        <v>10.172075851917569</v>
      </c>
      <c r="AY308" s="22">
        <v>32.355398811999997</v>
      </c>
      <c r="AZ308" s="22">
        <v>10.39817092650353</v>
      </c>
      <c r="BA308" s="22">
        <v>7.4733701809302779</v>
      </c>
      <c r="BB308" s="22">
        <v>7.7923826786404291</v>
      </c>
      <c r="BC308" s="22">
        <v>32.855848366000004</v>
      </c>
      <c r="BD308" s="22">
        <v>10.096991859761927</v>
      </c>
      <c r="BE308" s="22">
        <v>7.2569068555611906</v>
      </c>
      <c r="BF308" s="22">
        <v>6.8118793529036239</v>
      </c>
      <c r="BG308" s="22">
        <v>33.145733128000003</v>
      </c>
      <c r="BH308" s="22">
        <v>9.5815951021367596</v>
      </c>
      <c r="BI308" s="22">
        <v>6.8864810578887869</v>
      </c>
      <c r="BJ308" s="22">
        <v>6.2490857198864518</v>
      </c>
      <c r="BK308" s="25">
        <v>29.405668058</v>
      </c>
      <c r="BL308" s="25">
        <v>12.591786520519545</v>
      </c>
      <c r="BM308" s="25">
        <v>9.0499648998108473</v>
      </c>
      <c r="BN308" s="25">
        <v>15.206074609672568</v>
      </c>
      <c r="BO308" s="25">
        <v>29.432547109000001</v>
      </c>
      <c r="BP308" s="25">
        <v>12.588077935550622</v>
      </c>
      <c r="BQ308" s="25">
        <v>9.0472994667730458</v>
      </c>
      <c r="BR308" s="25">
        <v>15.269075176945634</v>
      </c>
      <c r="BS308" s="25">
        <v>29.503292715000001</v>
      </c>
      <c r="BT308" s="25">
        <v>12.583922240419737</v>
      </c>
      <c r="BU308" s="25">
        <v>9.0443126868584152</v>
      </c>
      <c r="BV308" s="25">
        <v>15.079976787255038</v>
      </c>
      <c r="BW308" s="25">
        <v>29.580822889</v>
      </c>
      <c r="BX308" s="25">
        <v>12.57363085806996</v>
      </c>
      <c r="BY308" s="25">
        <v>9.0369160677302052</v>
      </c>
      <c r="BZ308" s="25">
        <v>14.92572865325476</v>
      </c>
      <c r="CA308" s="25">
        <v>29.671515437</v>
      </c>
      <c r="CB308" s="25">
        <v>12.562469656332974</v>
      </c>
      <c r="CC308" s="25">
        <v>9.0288942922819917</v>
      </c>
      <c r="CD308" s="25">
        <v>14.692196864029523</v>
      </c>
      <c r="CE308" s="25">
        <v>29.753222019999999</v>
      </c>
      <c r="CF308" s="25">
        <v>12.550524699417764</v>
      </c>
      <c r="CG308" s="25">
        <v>9.0203092165553489</v>
      </c>
      <c r="CH308" s="25">
        <v>14.454875942322577</v>
      </c>
      <c r="CI308" s="25">
        <v>29.840088923</v>
      </c>
      <c r="CJ308" s="25">
        <v>12.538028224956433</v>
      </c>
      <c r="CK308" s="25">
        <v>9.0113277543091339</v>
      </c>
      <c r="CL308" s="25">
        <v>14.133542765999673</v>
      </c>
      <c r="CM308" s="25">
        <v>29.941668276000001</v>
      </c>
      <c r="CN308" s="25">
        <v>12.524944026419323</v>
      </c>
      <c r="CO308" s="25">
        <v>9.0019238831975947</v>
      </c>
      <c r="CP308" s="25">
        <v>13.781468389732897</v>
      </c>
      <c r="CQ308" s="25">
        <v>30.055218632999999</v>
      </c>
      <c r="CR308" s="25">
        <v>12.511485261402981</v>
      </c>
      <c r="CS308" s="25">
        <v>8.9922508037823565</v>
      </c>
      <c r="CT308" s="25">
        <v>13.359813509679135</v>
      </c>
      <c r="CU308" s="25">
        <v>30.183982320999998</v>
      </c>
      <c r="CV308" s="25">
        <v>11.943603573028357</v>
      </c>
      <c r="CW308" s="25">
        <v>8.5841030529718836</v>
      </c>
      <c r="CX308" s="25">
        <v>12.911130970715581</v>
      </c>
      <c r="CY308" s="25">
        <v>30.563830196000001</v>
      </c>
      <c r="CZ308" s="25">
        <v>11.897433030377647</v>
      </c>
      <c r="DA308" s="25">
        <v>8.5509193748883003</v>
      </c>
      <c r="DB308" s="25">
        <v>11.161253581137128</v>
      </c>
      <c r="DC308" s="25">
        <v>30.937786907</v>
      </c>
      <c r="DD308" s="25">
        <v>11.521309587141964</v>
      </c>
      <c r="DE308" s="25">
        <v>8.2805920505064936</v>
      </c>
      <c r="DF308" s="25">
        <v>9.3142020523831448</v>
      </c>
      <c r="DG308" s="25">
        <v>31.324322377999998</v>
      </c>
      <c r="DH308" s="25">
        <v>11.440594758459937</v>
      </c>
      <c r="DI308" s="25">
        <v>8.2225807138882772</v>
      </c>
      <c r="DJ308" s="25">
        <v>7.8494747578189745</v>
      </c>
      <c r="DK308" s="25">
        <v>31.531344353999998</v>
      </c>
      <c r="DL308" s="25">
        <v>11.096184009731095</v>
      </c>
      <c r="DM308" s="25">
        <v>7.9750459274594974</v>
      </c>
      <c r="DN308" s="25">
        <v>7.4977382000184534</v>
      </c>
      <c r="DO308" s="27">
        <v>29.375573177</v>
      </c>
      <c r="DP308" s="27">
        <v>12.589428084119433</v>
      </c>
      <c r="DQ308" s="27">
        <v>9.0482698451333654</v>
      </c>
      <c r="DR308" s="27">
        <v>15.264659083574896</v>
      </c>
      <c r="DS308" s="27">
        <v>29.370060043999999</v>
      </c>
      <c r="DT308" s="27">
        <v>12.583023864588009</v>
      </c>
      <c r="DU308" s="27">
        <v>9.0436670064594722</v>
      </c>
      <c r="DV308" s="27">
        <v>15.398134889709256</v>
      </c>
      <c r="DW308" s="27">
        <v>29.42473012</v>
      </c>
      <c r="DX308" s="27">
        <v>12.575769045544117</v>
      </c>
      <c r="DY308" s="27">
        <v>9.0384528251679832</v>
      </c>
      <c r="DZ308" s="27">
        <v>15.203376852676127</v>
      </c>
      <c r="EA308" s="27">
        <v>29.489144662000001</v>
      </c>
      <c r="EB308" s="27">
        <v>12.548227995608496</v>
      </c>
      <c r="EC308" s="27">
        <v>9.0186585303063982</v>
      </c>
      <c r="ED308" s="27">
        <v>15.041375332900843</v>
      </c>
      <c r="EE308" s="27">
        <v>29.568361491000001</v>
      </c>
      <c r="EF308" s="27">
        <v>12.518722940129129</v>
      </c>
      <c r="EG308" s="27">
        <v>8.9974526659899947</v>
      </c>
      <c r="EH308" s="27">
        <v>14.808246095567428</v>
      </c>
      <c r="EI308" s="27">
        <v>29.663879452</v>
      </c>
      <c r="EJ308" s="27">
        <v>12.487552712246751</v>
      </c>
      <c r="EK308" s="27">
        <v>8.9750500094809347</v>
      </c>
      <c r="EL308" s="27">
        <v>14.589024798083287</v>
      </c>
      <c r="EM308" s="27">
        <v>29.768913469000001</v>
      </c>
      <c r="EN308" s="27">
        <v>12.454780787733835</v>
      </c>
      <c r="EO308" s="27">
        <v>8.9514961820667054</v>
      </c>
      <c r="EP308" s="27">
        <v>14.305448673652995</v>
      </c>
      <c r="EQ308" s="27">
        <v>29.895249762999999</v>
      </c>
      <c r="ER308" s="27">
        <v>12.420760428829663</v>
      </c>
      <c r="ES308" s="27">
        <v>8.9270450802742776</v>
      </c>
      <c r="ET308" s="27">
        <v>14.010559837618565</v>
      </c>
      <c r="EU308" s="27">
        <v>30.038519524000002</v>
      </c>
      <c r="EV308" s="27">
        <v>12.385748323988366</v>
      </c>
      <c r="EW308" s="27">
        <v>8.9018811911497391</v>
      </c>
      <c r="EX308" s="27">
        <v>13.661944345717327</v>
      </c>
      <c r="EY308" s="27">
        <v>30.205592805000002</v>
      </c>
      <c r="EZ308" s="27">
        <v>12.055042899815124</v>
      </c>
      <c r="FA308" s="27">
        <v>8.6641966913317248</v>
      </c>
      <c r="FB308" s="27">
        <v>13.284594067040519</v>
      </c>
      <c r="FC308" s="27">
        <v>30.993000163000001</v>
      </c>
      <c r="FD308" s="27">
        <v>11.859017997175844</v>
      </c>
      <c r="FE308" s="27">
        <v>8.5233097341486914</v>
      </c>
      <c r="FF308" s="27">
        <v>11.131481443410413</v>
      </c>
      <c r="FG308" s="27">
        <v>31.797228246</v>
      </c>
      <c r="FH308" s="27">
        <v>11.113834878055957</v>
      </c>
      <c r="FI308" s="27">
        <v>7.9877319540634977</v>
      </c>
      <c r="FJ308" s="27">
        <v>9.473744139876036</v>
      </c>
      <c r="FK308" s="27">
        <v>32.282300444999997</v>
      </c>
      <c r="FL308" s="27">
        <v>10.922362477466066</v>
      </c>
      <c r="FM308" s="27">
        <v>7.8501169697404034</v>
      </c>
      <c r="FN308" s="27">
        <v>9.0573673082213197</v>
      </c>
      <c r="FO308" s="27">
        <v>32.557822950000002</v>
      </c>
      <c r="FP308" s="27">
        <v>10.735148494004857</v>
      </c>
      <c r="FQ308" s="27">
        <v>7.7155625936543153</v>
      </c>
      <c r="FR308" s="27">
        <v>9.0673691622016683</v>
      </c>
      <c r="FS308" s="28">
        <v>29.376744183</v>
      </c>
      <c r="FT308" s="28">
        <v>12.588823075879867</v>
      </c>
      <c r="FU308" s="28">
        <v>9.0478350137992063</v>
      </c>
      <c r="FV308" s="28">
        <v>15.25539008567832</v>
      </c>
      <c r="FW308" s="28">
        <v>29.378919043</v>
      </c>
      <c r="FX308" s="28">
        <v>12.580426412161666</v>
      </c>
      <c r="FY308" s="28">
        <v>9.0418001662578042</v>
      </c>
      <c r="FZ308" s="28">
        <v>15.372694875679887</v>
      </c>
      <c r="GA308" s="28">
        <v>29.454784736000001</v>
      </c>
      <c r="GB308" s="28">
        <v>12.569618513734211</v>
      </c>
      <c r="GC308" s="28">
        <v>9.0340323168545584</v>
      </c>
      <c r="GD308" s="28">
        <v>15.164923746556116</v>
      </c>
      <c r="GE308" s="28">
        <v>29.553906444999999</v>
      </c>
      <c r="GF308" s="28">
        <v>12.531600972828784</v>
      </c>
      <c r="GG308" s="28">
        <v>9.0067083616548302</v>
      </c>
      <c r="GH308" s="28">
        <v>15.002950471328409</v>
      </c>
      <c r="GI308" s="28">
        <v>29.685440765999999</v>
      </c>
      <c r="GJ308" s="28">
        <v>12.488038174207746</v>
      </c>
      <c r="GK308" s="28">
        <v>8.9753989205508642</v>
      </c>
      <c r="GL308" s="28">
        <v>14.780258424465277</v>
      </c>
      <c r="GM308" s="28">
        <v>29.860405678999999</v>
      </c>
      <c r="GN308" s="28">
        <v>12.439496481009954</v>
      </c>
      <c r="GO308" s="28">
        <v>8.9405110498820335</v>
      </c>
      <c r="GP308" s="28">
        <v>14.58634797616574</v>
      </c>
      <c r="GQ308" s="28">
        <v>30.070237650999999</v>
      </c>
      <c r="GR308" s="28">
        <v>12.385049231021075</v>
      </c>
      <c r="GS308" s="28">
        <v>8.9013787392692709</v>
      </c>
      <c r="GT308" s="28">
        <v>14.321583472537261</v>
      </c>
      <c r="GU308" s="28">
        <v>30.345595431</v>
      </c>
      <c r="GV308" s="28">
        <v>12.325339493582497</v>
      </c>
      <c r="GW308" s="28">
        <v>8.8584641753100204</v>
      </c>
      <c r="GX308" s="28">
        <v>14.001998302384317</v>
      </c>
      <c r="GY308" s="28">
        <v>30.668071146999999</v>
      </c>
      <c r="GZ308" s="28">
        <v>12.2617070218822</v>
      </c>
      <c r="HA308" s="28">
        <v>8.8127302649997201</v>
      </c>
      <c r="HB308" s="28">
        <v>13.652769331410129</v>
      </c>
      <c r="HC308" s="28">
        <v>31.048935898</v>
      </c>
      <c r="HD308" s="28">
        <v>11.900704665518374</v>
      </c>
      <c r="HE308" s="28">
        <v>8.5532707634811977</v>
      </c>
      <c r="HF308" s="28">
        <v>13.313983123004169</v>
      </c>
      <c r="HG308" s="28">
        <v>32.497536576999998</v>
      </c>
      <c r="HH308" s="28">
        <v>11.515947524015429</v>
      </c>
      <c r="HI308" s="28">
        <v>8.2767382301604577</v>
      </c>
      <c r="HJ308" s="28">
        <v>11.454830057154673</v>
      </c>
      <c r="HK308" s="28">
        <v>33.849973356</v>
      </c>
      <c r="HL308" s="28">
        <v>10.013414040446053</v>
      </c>
      <c r="HM308" s="28">
        <v>7.1968378312032257</v>
      </c>
      <c r="HN308" s="28">
        <v>5.5303872841040516</v>
      </c>
      <c r="HO308" s="28">
        <v>34.643511185999998</v>
      </c>
      <c r="HP308" s="28">
        <v>9.7081713054033507</v>
      </c>
      <c r="HQ308" s="28">
        <v>6.9774538674140478</v>
      </c>
      <c r="HR308" s="28">
        <v>1.028365880306211</v>
      </c>
      <c r="HS308" s="28">
        <v>34.678164821000003</v>
      </c>
      <c r="HT308" s="28">
        <v>8.5197918569233924</v>
      </c>
      <c r="HU308" s="28">
        <v>6.1233421590496935</v>
      </c>
      <c r="HV308" s="28">
        <v>-2.6578690269210021</v>
      </c>
      <c r="HW308" s="29">
        <v>29.356455656000001</v>
      </c>
      <c r="HX308" s="29">
        <v>12.58911065757551</v>
      </c>
      <c r="HY308" s="29">
        <v>9.0480417044262396</v>
      </c>
      <c r="HZ308" s="29">
        <v>15.313927294124252</v>
      </c>
      <c r="IA308" s="29">
        <v>29.337960933000002</v>
      </c>
      <c r="IB308" s="29">
        <v>12.582487768419464</v>
      </c>
      <c r="IC308" s="29">
        <v>9.0432817035876081</v>
      </c>
      <c r="ID308" s="29">
        <v>15.488618077145935</v>
      </c>
      <c r="IE308" s="29">
        <v>29.392334275</v>
      </c>
      <c r="IF308" s="29">
        <v>12.574259239488306</v>
      </c>
      <c r="IG308" s="29">
        <v>9.037367697828163</v>
      </c>
      <c r="IH308" s="29">
        <v>15.33958537810339</v>
      </c>
      <c r="II308" s="29">
        <v>29.471511906</v>
      </c>
      <c r="IJ308" s="29">
        <v>12.52316777982888</v>
      </c>
      <c r="IK308" s="29">
        <v>9.0006472597994183</v>
      </c>
      <c r="IL308" s="29">
        <v>15.224736967256776</v>
      </c>
      <c r="IM308" s="29">
        <v>29.582219090999999</v>
      </c>
      <c r="IN308" s="29">
        <v>12.467067734607589</v>
      </c>
      <c r="IO308" s="29">
        <v>8.9603270527102072</v>
      </c>
      <c r="IP308" s="29">
        <v>15.037264165989212</v>
      </c>
      <c r="IQ308" s="29">
        <v>29.739235468</v>
      </c>
      <c r="IR308" s="29">
        <v>12.406003404999614</v>
      </c>
      <c r="IS308" s="29">
        <v>8.9164389166874063</v>
      </c>
      <c r="IT308" s="29">
        <v>14.822006768942916</v>
      </c>
      <c r="IU308" s="29">
        <v>29.92926259</v>
      </c>
      <c r="IV308" s="29">
        <v>12.340651625299786</v>
      </c>
      <c r="IW308" s="29">
        <v>8.8694693058653176</v>
      </c>
      <c r="IX308" s="29">
        <v>14.554111391185021</v>
      </c>
      <c r="IY308" s="29">
        <v>30.184035446999999</v>
      </c>
      <c r="IZ308" s="29">
        <v>12.272227058935632</v>
      </c>
      <c r="JA308" s="29">
        <v>8.8202912227655723</v>
      </c>
      <c r="JB308" s="29">
        <v>14.277368131143648</v>
      </c>
      <c r="JC308" s="29">
        <v>30.486872107</v>
      </c>
      <c r="JD308" s="29">
        <v>12.200825689282434</v>
      </c>
      <c r="JE308" s="29">
        <v>8.7689736525298585</v>
      </c>
      <c r="JF308" s="29">
        <v>13.965691923330947</v>
      </c>
      <c r="JG308" s="29">
        <v>30.85925417</v>
      </c>
      <c r="JH308" s="29">
        <v>11.836458378832027</v>
      </c>
      <c r="JI308" s="29">
        <v>8.507095692254639</v>
      </c>
      <c r="JJ308" s="29">
        <v>13.467318298493849</v>
      </c>
      <c r="JK308" s="29">
        <v>32.952666174000001</v>
      </c>
      <c r="JL308" s="29">
        <v>11.447895858398413</v>
      </c>
      <c r="JM308" s="29">
        <v>8.2278281581699559</v>
      </c>
      <c r="JN308" s="29">
        <v>7.3896250331593194</v>
      </c>
      <c r="JO308" s="29">
        <v>34.326804336000002</v>
      </c>
      <c r="JP308" s="29">
        <v>9.4900527333355491</v>
      </c>
      <c r="JQ308" s="29">
        <v>6.8206877549967428</v>
      </c>
      <c r="JR308" s="29">
        <v>1.5198558907849105</v>
      </c>
      <c r="JS308" s="29">
        <v>34.621496239000003</v>
      </c>
      <c r="JT308" s="29">
        <v>9.2481095611674675</v>
      </c>
      <c r="JU308" s="29">
        <v>6.6467984333900034</v>
      </c>
      <c r="JV308" s="29">
        <v>-2.4610517023418375</v>
      </c>
      <c r="JW308" s="29">
        <v>34.349721373000001</v>
      </c>
      <c r="JX308" s="29">
        <v>8.5370409542405952</v>
      </c>
      <c r="JY308" s="29">
        <v>6.1357394249197688</v>
      </c>
      <c r="JZ308" s="29">
        <v>-2.5172113414734802</v>
      </c>
    </row>
    <row r="309" spans="1:286" ht="15" thickBot="1" x14ac:dyDescent="0.35">
      <c r="A309" s="2"/>
      <c r="B309" s="74" t="s">
        <v>788</v>
      </c>
      <c r="C309" s="74" t="s">
        <v>473</v>
      </c>
      <c r="D309" s="74" t="s">
        <v>875</v>
      </c>
      <c r="E309" s="87">
        <v>336410</v>
      </c>
      <c r="F309" s="84">
        <v>427512</v>
      </c>
      <c r="G309" s="22">
        <v>29.321337800999999</v>
      </c>
      <c r="H309" s="22">
        <v>12.139761111742587</v>
      </c>
      <c r="I309" s="22">
        <v>8.7250853383135372</v>
      </c>
      <c r="J309" s="22">
        <v>19.397540535564907</v>
      </c>
      <c r="K309" s="22">
        <v>29.308293998</v>
      </c>
      <c r="L309" s="22">
        <v>12.135394085339005</v>
      </c>
      <c r="M309" s="22">
        <v>8.7219466704521853</v>
      </c>
      <c r="N309" s="22">
        <v>19.473202378923602</v>
      </c>
      <c r="O309" s="22">
        <v>29.347594696000002</v>
      </c>
      <c r="P309" s="22">
        <v>12.129761934396415</v>
      </c>
      <c r="Q309" s="22">
        <v>8.7178987326748238</v>
      </c>
      <c r="R309" s="22">
        <v>19.312874553302755</v>
      </c>
      <c r="S309" s="22">
        <v>29.390966288000001</v>
      </c>
      <c r="T309" s="22">
        <v>12.112918400884766</v>
      </c>
      <c r="U309" s="22">
        <v>8.7057929534972001</v>
      </c>
      <c r="V309" s="22">
        <v>19.172943195589596</v>
      </c>
      <c r="W309" s="22">
        <v>29.442504197000002</v>
      </c>
      <c r="X309" s="22">
        <v>12.093524945445568</v>
      </c>
      <c r="Y309" s="22">
        <v>8.6918544952232448</v>
      </c>
      <c r="Z309" s="22">
        <v>19.036612874153978</v>
      </c>
      <c r="AA309" s="22">
        <v>29.505999537000001</v>
      </c>
      <c r="AB309" s="22">
        <v>12.07159912611105</v>
      </c>
      <c r="AC309" s="22">
        <v>8.6760959771564394</v>
      </c>
      <c r="AD309" s="22">
        <v>18.847991823614745</v>
      </c>
      <c r="AE309" s="22">
        <v>29.576277060999999</v>
      </c>
      <c r="AF309" s="22">
        <v>12.046686438672065</v>
      </c>
      <c r="AG309" s="22">
        <v>8.6581907381726477</v>
      </c>
      <c r="AH309" s="22">
        <v>18.655775089598052</v>
      </c>
      <c r="AI309" s="22">
        <v>29.663749112000001</v>
      </c>
      <c r="AJ309" s="22">
        <v>12.018871495053537</v>
      </c>
      <c r="AK309" s="22">
        <v>8.6381995905282949</v>
      </c>
      <c r="AL309" s="22">
        <v>18.44541319336841</v>
      </c>
      <c r="AM309" s="22">
        <v>29.760636378000001</v>
      </c>
      <c r="AN309" s="22">
        <v>11.988965169018806</v>
      </c>
      <c r="AO309" s="22">
        <v>8.6167053251628865</v>
      </c>
      <c r="AP309" s="22">
        <v>18.241601600225572</v>
      </c>
      <c r="AQ309" s="22">
        <v>29.871275951000001</v>
      </c>
      <c r="AR309" s="22">
        <v>11.871226290138591</v>
      </c>
      <c r="AS309" s="22">
        <v>8.5320840746776874</v>
      </c>
      <c r="AT309" s="22">
        <v>17.986219633156793</v>
      </c>
      <c r="AU309" s="22">
        <v>30.410537751</v>
      </c>
      <c r="AV309" s="22">
        <v>11.675524534227355</v>
      </c>
      <c r="AW309" s="22">
        <v>8.3914293694107371</v>
      </c>
      <c r="AX309" s="22">
        <v>16.975237508990752</v>
      </c>
      <c r="AY309" s="22">
        <v>30.873261794000001</v>
      </c>
      <c r="AZ309" s="22">
        <v>11.150098185777928</v>
      </c>
      <c r="BA309" s="22">
        <v>8.0137951073340883</v>
      </c>
      <c r="BB309" s="22">
        <v>16.135916528688995</v>
      </c>
      <c r="BC309" s="22">
        <v>31.010726669</v>
      </c>
      <c r="BD309" s="22">
        <v>10.994472897795816</v>
      </c>
      <c r="BE309" s="22">
        <v>7.901944148658294</v>
      </c>
      <c r="BF309" s="22">
        <v>15.745267047744841</v>
      </c>
      <c r="BG309" s="22">
        <v>31.084755055999999</v>
      </c>
      <c r="BH309" s="22">
        <v>10.842474979037581</v>
      </c>
      <c r="BI309" s="22">
        <v>7.7927002516652264</v>
      </c>
      <c r="BJ309" s="22">
        <v>15.589994831546056</v>
      </c>
      <c r="BK309" s="25">
        <v>29.337423587</v>
      </c>
      <c r="BL309" s="25">
        <v>12.141518040891414</v>
      </c>
      <c r="BM309" s="25">
        <v>8.7263480778860707</v>
      </c>
      <c r="BN309" s="25">
        <v>19.360025979125869</v>
      </c>
      <c r="BO309" s="25">
        <v>29.338178412000001</v>
      </c>
      <c r="BP309" s="25">
        <v>12.139763819373869</v>
      </c>
      <c r="BQ309" s="25">
        <v>8.725087284341452</v>
      </c>
      <c r="BR309" s="25">
        <v>19.419082950329656</v>
      </c>
      <c r="BS309" s="25">
        <v>29.374241791999999</v>
      </c>
      <c r="BT309" s="25">
        <v>12.137761611887406</v>
      </c>
      <c r="BU309" s="25">
        <v>8.7236482583982244</v>
      </c>
      <c r="BV309" s="25">
        <v>19.308318923093637</v>
      </c>
      <c r="BW309" s="25">
        <v>29.411980361000001</v>
      </c>
      <c r="BX309" s="25">
        <v>12.132717203251774</v>
      </c>
      <c r="BY309" s="25">
        <v>8.7200227425892969</v>
      </c>
      <c r="BZ309" s="25">
        <v>19.207131652332073</v>
      </c>
      <c r="CA309" s="25">
        <v>29.455518931</v>
      </c>
      <c r="CB309" s="25">
        <v>12.127217332368318</v>
      </c>
      <c r="CC309" s="25">
        <v>8.7160698770949789</v>
      </c>
      <c r="CD309" s="25">
        <v>19.104923501847335</v>
      </c>
      <c r="CE309" s="25">
        <v>29.506764984</v>
      </c>
      <c r="CF309" s="25">
        <v>12.121302323009038</v>
      </c>
      <c r="CG309" s="25">
        <v>8.7118186434041682</v>
      </c>
      <c r="CH309" s="25">
        <v>18.948946344908688</v>
      </c>
      <c r="CI309" s="25">
        <v>29.562989485999999</v>
      </c>
      <c r="CJ309" s="25">
        <v>12.114974859164786</v>
      </c>
      <c r="CK309" s="25">
        <v>8.7072709705539353</v>
      </c>
      <c r="CL309" s="25">
        <v>18.779954316474843</v>
      </c>
      <c r="CM309" s="25">
        <v>29.626550588000001</v>
      </c>
      <c r="CN309" s="25">
        <v>12.108214990311087</v>
      </c>
      <c r="CO309" s="25">
        <v>8.7024125197095206</v>
      </c>
      <c r="CP309" s="25">
        <v>18.589212056356509</v>
      </c>
      <c r="CQ309" s="25">
        <v>29.681230576000001</v>
      </c>
      <c r="CR309" s="25">
        <v>12.101168225534721</v>
      </c>
      <c r="CS309" s="25">
        <v>8.6973478711166141</v>
      </c>
      <c r="CT309" s="25">
        <v>18.395375282816005</v>
      </c>
      <c r="CU309" s="25">
        <v>29.744027078999999</v>
      </c>
      <c r="CV309" s="25">
        <v>12.033276308108899</v>
      </c>
      <c r="CW309" s="25">
        <v>8.648552613296502</v>
      </c>
      <c r="CX309" s="25">
        <v>18.140496397771528</v>
      </c>
      <c r="CY309" s="25">
        <v>29.939208079</v>
      </c>
      <c r="CZ309" s="25">
        <v>12.003849227401894</v>
      </c>
      <c r="DA309" s="25">
        <v>8.6274027909842914</v>
      </c>
      <c r="DB309" s="25">
        <v>17.298045941083075</v>
      </c>
      <c r="DC309" s="25">
        <v>30.114821242000001</v>
      </c>
      <c r="DD309" s="25">
        <v>11.628608418148</v>
      </c>
      <c r="DE309" s="25">
        <v>8.357709833023927</v>
      </c>
      <c r="DF309" s="25">
        <v>16.609897282810646</v>
      </c>
      <c r="DG309" s="25">
        <v>30.286757772000001</v>
      </c>
      <c r="DH309" s="25">
        <v>11.586036050216318</v>
      </c>
      <c r="DI309" s="25">
        <v>8.3271122339576067</v>
      </c>
      <c r="DJ309" s="25">
        <v>16.10375942397696</v>
      </c>
      <c r="DK309" s="25">
        <v>30.375757523000001</v>
      </c>
      <c r="DL309" s="25">
        <v>11.516944652786329</v>
      </c>
      <c r="DM309" s="25">
        <v>8.277454886241193</v>
      </c>
      <c r="DN309" s="25">
        <v>15.945014199082408</v>
      </c>
      <c r="DO309" s="27">
        <v>29.321100854000001</v>
      </c>
      <c r="DP309" s="27">
        <v>12.140076069864389</v>
      </c>
      <c r="DQ309" s="27">
        <v>8.7253117049170825</v>
      </c>
      <c r="DR309" s="27">
        <v>19.398542694615507</v>
      </c>
      <c r="DS309" s="27">
        <v>29.305018390000001</v>
      </c>
      <c r="DT309" s="27">
        <v>12.136745549157498</v>
      </c>
      <c r="DU309" s="27">
        <v>8.7229179941083483</v>
      </c>
      <c r="DV309" s="27">
        <v>19.49029414931751</v>
      </c>
      <c r="DW309" s="27">
        <v>29.339201539000001</v>
      </c>
      <c r="DX309" s="27">
        <v>12.132967295022576</v>
      </c>
      <c r="DY309" s="27">
        <v>8.7202024884691838</v>
      </c>
      <c r="DZ309" s="27">
        <v>19.351198898023405</v>
      </c>
      <c r="EA309" s="27">
        <v>29.376768738999999</v>
      </c>
      <c r="EB309" s="27">
        <v>12.119002455788898</v>
      </c>
      <c r="EC309" s="27">
        <v>8.7101656835495387</v>
      </c>
      <c r="ED309" s="27">
        <v>19.231493720674024</v>
      </c>
      <c r="EE309" s="27">
        <v>29.421059993</v>
      </c>
      <c r="EF309" s="27">
        <v>12.104052220879931</v>
      </c>
      <c r="EG309" s="27">
        <v>8.6994206553559934</v>
      </c>
      <c r="EH309" s="27">
        <v>19.117232566499659</v>
      </c>
      <c r="EI309" s="27">
        <v>29.473611033000001</v>
      </c>
      <c r="EJ309" s="27">
        <v>12.08826258621518</v>
      </c>
      <c r="EK309" s="27">
        <v>8.6880723340305028</v>
      </c>
      <c r="EL309" s="27">
        <v>18.959412206545668</v>
      </c>
      <c r="EM309" s="27">
        <v>29.530107433000001</v>
      </c>
      <c r="EN309" s="27">
        <v>12.071560579578925</v>
      </c>
      <c r="EO309" s="27">
        <v>8.6760682730048337</v>
      </c>
      <c r="EP309" s="27">
        <v>18.800205403760344</v>
      </c>
      <c r="EQ309" s="27">
        <v>29.598702402000001</v>
      </c>
      <c r="ER309" s="27">
        <v>12.054111933248832</v>
      </c>
      <c r="ES309" s="27">
        <v>8.6635275873301509</v>
      </c>
      <c r="ET309" s="27">
        <v>18.631088332063594</v>
      </c>
      <c r="EU309" s="27">
        <v>29.674546472999999</v>
      </c>
      <c r="EV309" s="27">
        <v>12.03607655133373</v>
      </c>
      <c r="EW309" s="27">
        <v>8.6505652032379192</v>
      </c>
      <c r="EX309" s="27">
        <v>18.468131702776088</v>
      </c>
      <c r="EY309" s="27">
        <v>29.761782783000001</v>
      </c>
      <c r="EZ309" s="27">
        <v>11.954981981001364</v>
      </c>
      <c r="FA309" s="27">
        <v>8.5922809388186323</v>
      </c>
      <c r="FB309" s="27">
        <v>18.254580384406381</v>
      </c>
      <c r="FC309" s="27">
        <v>30.168872446000002</v>
      </c>
      <c r="FD309" s="27">
        <v>11.845670778272167</v>
      </c>
      <c r="FE309" s="27">
        <v>8.5137168251209268</v>
      </c>
      <c r="FF309" s="27">
        <v>17.430829063601109</v>
      </c>
      <c r="FG309" s="27">
        <v>30.578548814000001</v>
      </c>
      <c r="FH309" s="27">
        <v>11.426484469000366</v>
      </c>
      <c r="FI309" s="27">
        <v>8.2124393710274219</v>
      </c>
      <c r="FJ309" s="27">
        <v>16.878394044712124</v>
      </c>
      <c r="FK309" s="27">
        <v>30.729005786999998</v>
      </c>
      <c r="FL309" s="27">
        <v>11.328988392036996</v>
      </c>
      <c r="FM309" s="27">
        <v>8.1423670208529728</v>
      </c>
      <c r="FN309" s="27">
        <v>16.703228118280009</v>
      </c>
      <c r="FO309" s="27">
        <v>30.757320063000002</v>
      </c>
      <c r="FP309" s="27">
        <v>11.219208530848544</v>
      </c>
      <c r="FQ309" s="27">
        <v>8.0634660730928918</v>
      </c>
      <c r="FR309" s="27">
        <v>16.7613651504046</v>
      </c>
      <c r="FS309" s="28">
        <v>29.321338081</v>
      </c>
      <c r="FT309" s="28">
        <v>12.13976098312259</v>
      </c>
      <c r="FU309" s="28">
        <v>8.7250852458718136</v>
      </c>
      <c r="FV309" s="28">
        <v>19.396178717608386</v>
      </c>
      <c r="FW309" s="28">
        <v>29.307589231000001</v>
      </c>
      <c r="FX309" s="28">
        <v>12.135393530990818</v>
      </c>
      <c r="FY309" s="28">
        <v>8.7219462720312286</v>
      </c>
      <c r="FZ309" s="28">
        <v>19.486641192811998</v>
      </c>
      <c r="GA309" s="28">
        <v>29.351462137999999</v>
      </c>
      <c r="GB309" s="28">
        <v>12.12976077922054</v>
      </c>
      <c r="GC309" s="28">
        <v>8.7178979024271772</v>
      </c>
      <c r="GD309" s="28">
        <v>19.348055322403088</v>
      </c>
      <c r="GE309" s="28">
        <v>29.406211842000001</v>
      </c>
      <c r="GF309" s="28">
        <v>12.111837866478934</v>
      </c>
      <c r="GG309" s="28">
        <v>8.7050163521444137</v>
      </c>
      <c r="GH309" s="28">
        <v>19.237424748876833</v>
      </c>
      <c r="GI309" s="28">
        <v>29.477416143999999</v>
      </c>
      <c r="GJ309" s="28">
        <v>12.091283247521405</v>
      </c>
      <c r="GK309" s="28">
        <v>8.6902433427869656</v>
      </c>
      <c r="GL309" s="28">
        <v>19.139673919083336</v>
      </c>
      <c r="GM309" s="28">
        <v>29.571760095999998</v>
      </c>
      <c r="GN309" s="28">
        <v>12.068176755298657</v>
      </c>
      <c r="GO309" s="28">
        <v>8.6736362518683841</v>
      </c>
      <c r="GP309" s="28">
        <v>19.008819030805824</v>
      </c>
      <c r="GQ309" s="28">
        <v>29.683367830000002</v>
      </c>
      <c r="GR309" s="28">
        <v>12.042026870088153</v>
      </c>
      <c r="GS309" s="28">
        <v>8.6548418144862485</v>
      </c>
      <c r="GT309" s="28">
        <v>18.883534584104435</v>
      </c>
      <c r="GU309" s="28">
        <v>29.829546135000001</v>
      </c>
      <c r="GV309" s="28">
        <v>12.012972907583164</v>
      </c>
      <c r="GW309" s="28">
        <v>8.6339601595723821</v>
      </c>
      <c r="GX309" s="28">
        <v>18.755773104020122</v>
      </c>
      <c r="GY309" s="28">
        <v>29.999742373</v>
      </c>
      <c r="GZ309" s="28">
        <v>11.981809007924932</v>
      </c>
      <c r="HA309" s="28">
        <v>8.6115620512826148</v>
      </c>
      <c r="HB309" s="28">
        <v>18.648870392867305</v>
      </c>
      <c r="HC309" s="28">
        <v>30.200903187999998</v>
      </c>
      <c r="HD309" s="28">
        <v>11.888499194281611</v>
      </c>
      <c r="HE309" s="28">
        <v>8.5444984509822248</v>
      </c>
      <c r="HF309" s="28">
        <v>18.504818026511494</v>
      </c>
      <c r="HG309" s="28">
        <v>30.643971454999999</v>
      </c>
      <c r="HH309" s="28">
        <v>11.68705581057251</v>
      </c>
      <c r="HI309" s="28">
        <v>8.3997171247664681</v>
      </c>
      <c r="HJ309" s="28">
        <v>17.873724900137191</v>
      </c>
      <c r="HK309" s="28">
        <v>31.084342419999999</v>
      </c>
      <c r="HL309" s="28">
        <v>10.833847294704377</v>
      </c>
      <c r="HM309" s="28">
        <v>7.786499365059111</v>
      </c>
      <c r="HN309" s="28">
        <v>15.327573169770034</v>
      </c>
      <c r="HO309" s="28">
        <v>31.322871242000002</v>
      </c>
      <c r="HP309" s="28">
        <v>10.676863720042574</v>
      </c>
      <c r="HQ309" s="28">
        <v>7.6736721790024705</v>
      </c>
      <c r="HR309" s="28">
        <v>13.263386383205626</v>
      </c>
      <c r="HS309" s="28">
        <v>31.392794199000001</v>
      </c>
      <c r="HT309" s="28">
        <v>10.107945789046223</v>
      </c>
      <c r="HU309" s="28">
        <v>7.2647796602165391</v>
      </c>
      <c r="HV309" s="28">
        <v>11.295666801332295</v>
      </c>
      <c r="HW309" s="29">
        <v>29.310827632999999</v>
      </c>
      <c r="HX309" s="29">
        <v>12.139927230481272</v>
      </c>
      <c r="HY309" s="29">
        <v>8.7252047311218455</v>
      </c>
      <c r="HZ309" s="29">
        <v>19.427705766669739</v>
      </c>
      <c r="IA309" s="29">
        <v>29.286421961999999</v>
      </c>
      <c r="IB309" s="29">
        <v>12.136497528128602</v>
      </c>
      <c r="IC309" s="29">
        <v>8.722739736511441</v>
      </c>
      <c r="ID309" s="29">
        <v>19.549062652491685</v>
      </c>
      <c r="IE309" s="29">
        <v>29.319247453999999</v>
      </c>
      <c r="IF309" s="29">
        <v>12.1323074710231</v>
      </c>
      <c r="IG309" s="29">
        <v>8.7197282599690773</v>
      </c>
      <c r="IH309" s="29">
        <v>19.441925239499184</v>
      </c>
      <c r="II309" s="29">
        <v>29.363979329999999</v>
      </c>
      <c r="IJ309" s="29">
        <v>12.107823666569308</v>
      </c>
      <c r="IK309" s="29">
        <v>8.7021312676312874</v>
      </c>
      <c r="IL309" s="29">
        <v>19.356587373809699</v>
      </c>
      <c r="IM309" s="29">
        <v>29.424445065</v>
      </c>
      <c r="IN309" s="29">
        <v>12.081278909147525</v>
      </c>
      <c r="IO309" s="29">
        <v>8.683053027816019</v>
      </c>
      <c r="IP309" s="29">
        <v>19.284754107010912</v>
      </c>
      <c r="IQ309" s="29">
        <v>29.508363062000001</v>
      </c>
      <c r="IR309" s="29">
        <v>12.052567821514691</v>
      </c>
      <c r="IS309" s="29">
        <v>8.6624178038238462</v>
      </c>
      <c r="IT309" s="29">
        <v>19.174881068705826</v>
      </c>
      <c r="IU309" s="29">
        <v>29.609565894999999</v>
      </c>
      <c r="IV309" s="29">
        <v>12.021913721445882</v>
      </c>
      <c r="IW309" s="29">
        <v>8.6403860985367587</v>
      </c>
      <c r="IX309" s="29">
        <v>19.068375875425822</v>
      </c>
      <c r="IY309" s="29">
        <v>29.747066763999999</v>
      </c>
      <c r="IZ309" s="29">
        <v>11.989764348579747</v>
      </c>
      <c r="JA309" s="29">
        <v>8.6172797112488784</v>
      </c>
      <c r="JB309" s="29">
        <v>18.953863383073838</v>
      </c>
      <c r="JC309" s="29">
        <v>29.909535183999999</v>
      </c>
      <c r="JD309" s="29">
        <v>11.956226302249688</v>
      </c>
      <c r="JE309" s="29">
        <v>8.5931752570000182</v>
      </c>
      <c r="JF309" s="29">
        <v>18.855598673008473</v>
      </c>
      <c r="JG309" s="29">
        <v>30.110736076999999</v>
      </c>
      <c r="JH309" s="29">
        <v>11.862973948447387</v>
      </c>
      <c r="JI309" s="29">
        <v>8.5261529542187322</v>
      </c>
      <c r="JJ309" s="29">
        <v>18.604562683942021</v>
      </c>
      <c r="JK309" s="29">
        <v>30.840006843000001</v>
      </c>
      <c r="JL309" s="29">
        <v>11.669619293948262</v>
      </c>
      <c r="JM309" s="29">
        <v>8.3871851569502063</v>
      </c>
      <c r="JN309" s="29">
        <v>15.652572717230704</v>
      </c>
      <c r="JO309" s="29">
        <v>31.290707531999999</v>
      </c>
      <c r="JP309" s="29">
        <v>10.454483580745626</v>
      </c>
      <c r="JQ309" s="29">
        <v>7.5138431943089321</v>
      </c>
      <c r="JR309" s="29">
        <v>13.183675535656604</v>
      </c>
      <c r="JS309" s="29">
        <v>31.428702780999998</v>
      </c>
      <c r="JT309" s="29">
        <v>10.331389249801328</v>
      </c>
      <c r="JU309" s="29">
        <v>7.4253728749784527</v>
      </c>
      <c r="JV309" s="29">
        <v>11.129148001408822</v>
      </c>
      <c r="JW309" s="29">
        <v>31.368799876000001</v>
      </c>
      <c r="JX309" s="29">
        <v>9.912621023706949</v>
      </c>
      <c r="JY309" s="29">
        <v>7.124395905496459</v>
      </c>
      <c r="JZ309" s="29">
        <v>11.129351252174381</v>
      </c>
    </row>
    <row r="310" spans="1:286" ht="15" thickBot="1" x14ac:dyDescent="0.35">
      <c r="A310" s="2"/>
      <c r="B310" s="74" t="s">
        <v>789</v>
      </c>
      <c r="C310" s="74" t="s">
        <v>520</v>
      </c>
      <c r="D310" s="74" t="s">
        <v>520</v>
      </c>
      <c r="E310" s="87">
        <v>390968</v>
      </c>
      <c r="F310" s="84">
        <v>373004</v>
      </c>
      <c r="G310" s="22">
        <v>22.766112579440506</v>
      </c>
      <c r="H310" s="22">
        <v>3.7482668484368982</v>
      </c>
      <c r="I310" s="22">
        <v>2.6939531859279744</v>
      </c>
      <c r="J310" s="22">
        <v>10.362133298696921</v>
      </c>
      <c r="K310" s="22">
        <v>22.715698924062895</v>
      </c>
      <c r="L310" s="22">
        <v>3.7399666244745928</v>
      </c>
      <c r="M310" s="22">
        <v>2.6879876515379957</v>
      </c>
      <c r="N310" s="22">
        <v>10.427332972691175</v>
      </c>
      <c r="O310" s="22">
        <v>22.64965662488494</v>
      </c>
      <c r="P310" s="22">
        <v>3.729093263476333</v>
      </c>
      <c r="Q310" s="22">
        <v>2.6801727528961816</v>
      </c>
      <c r="R310" s="22">
        <v>10.193117291097362</v>
      </c>
      <c r="S310" s="22">
        <v>22.473411261373581</v>
      </c>
      <c r="T310" s="22">
        <v>3.7000758082153533</v>
      </c>
      <c r="U310" s="22">
        <v>2.6593173364573977</v>
      </c>
      <c r="V310" s="22">
        <v>9.7980433641654869</v>
      </c>
      <c r="W310" s="22">
        <v>22.264418342162237</v>
      </c>
      <c r="X310" s="22">
        <v>3.6656667176029596</v>
      </c>
      <c r="Y310" s="22">
        <v>2.6345868455322923</v>
      </c>
      <c r="Z310" s="22">
        <v>9.5899237196531608</v>
      </c>
      <c r="AA310" s="22">
        <v>22.022789258800827</v>
      </c>
      <c r="AB310" s="22">
        <v>3.625884331408503</v>
      </c>
      <c r="AC310" s="22">
        <v>2.6059944612742005</v>
      </c>
      <c r="AD310" s="22">
        <v>9.0650485961020912</v>
      </c>
      <c r="AE310" s="22">
        <v>21.743863316170383</v>
      </c>
      <c r="AF310" s="22">
        <v>3.579961301717661</v>
      </c>
      <c r="AG310" s="22">
        <v>2.5729886756283094</v>
      </c>
      <c r="AH310" s="22">
        <v>8.5422839580913923</v>
      </c>
      <c r="AI310" s="22">
        <v>21.428437851777762</v>
      </c>
      <c r="AJ310" s="22">
        <v>3.5280289040713724</v>
      </c>
      <c r="AK310" s="22">
        <v>2.5356638389106569</v>
      </c>
      <c r="AL310" s="22">
        <v>8.0267308161384001</v>
      </c>
      <c r="AM310" s="22">
        <v>21.086632250459029</v>
      </c>
      <c r="AN310" s="22">
        <v>3.4717532180242938</v>
      </c>
      <c r="AO310" s="22">
        <v>2.4952173953016508</v>
      </c>
      <c r="AP310" s="22">
        <v>7.4320781094025641</v>
      </c>
      <c r="AQ310" s="22">
        <v>18.627202455277914</v>
      </c>
      <c r="AR310" s="22">
        <v>3.0668268549850275</v>
      </c>
      <c r="AS310" s="22">
        <v>2.2041888453384146</v>
      </c>
      <c r="AT310" s="22">
        <v>6.694378761534697</v>
      </c>
      <c r="AU310" s="22">
        <v>16.451411149539908</v>
      </c>
      <c r="AV310" s="22">
        <v>2.7085994065369352</v>
      </c>
      <c r="AW310" s="22">
        <v>1.9467237247758187</v>
      </c>
      <c r="AX310" s="22">
        <v>3.1047755756387154</v>
      </c>
      <c r="AY310" s="22">
        <v>9.34697441323258</v>
      </c>
      <c r="AZ310" s="22">
        <v>1.5389080680355933</v>
      </c>
      <c r="BA310" s="22">
        <v>1.1060435290149124</v>
      </c>
      <c r="BB310" s="22">
        <v>5.995724735406327E-2</v>
      </c>
      <c r="BC310" s="22">
        <v>8.4195433066024297</v>
      </c>
      <c r="BD310" s="22">
        <v>1.3862136078346781</v>
      </c>
      <c r="BE310" s="22">
        <v>0.99629901397235365</v>
      </c>
      <c r="BF310" s="22">
        <v>-1.0258736572597797</v>
      </c>
      <c r="BG310" s="22">
        <v>8.041998270417734</v>
      </c>
      <c r="BH310" s="22">
        <v>1.3240536963440801</v>
      </c>
      <c r="BI310" s="22">
        <v>0.95162346167891709</v>
      </c>
      <c r="BJ310" s="22">
        <v>-1.4955885703823313</v>
      </c>
      <c r="BK310" s="25">
        <v>22.784652584778303</v>
      </c>
      <c r="BL310" s="25">
        <v>3.7513193189513534</v>
      </c>
      <c r="BM310" s="25">
        <v>2.6961470565887034</v>
      </c>
      <c r="BN310" s="25">
        <v>10.300035065564263</v>
      </c>
      <c r="BO310" s="25">
        <v>22.763195027861144</v>
      </c>
      <c r="BP310" s="25">
        <v>3.7477864958151952</v>
      </c>
      <c r="BQ310" s="25">
        <v>2.6936079470407952</v>
      </c>
      <c r="BR310" s="25">
        <v>10.329620126948644</v>
      </c>
      <c r="BS310" s="25">
        <v>22.73846163677106</v>
      </c>
      <c r="BT310" s="25">
        <v>3.7437143315601475</v>
      </c>
      <c r="BU310" s="25">
        <v>2.6906812024113185</v>
      </c>
      <c r="BV310" s="25">
        <v>10.155087857279426</v>
      </c>
      <c r="BW310" s="25">
        <v>22.683101856835538</v>
      </c>
      <c r="BX310" s="25">
        <v>3.7345997659027472</v>
      </c>
      <c r="BY310" s="25">
        <v>2.6841303846109952</v>
      </c>
      <c r="BZ310" s="25">
        <v>9.830488577360164</v>
      </c>
      <c r="CA310" s="25">
        <v>22.621907632049332</v>
      </c>
      <c r="CB310" s="25">
        <v>3.7245246033873394</v>
      </c>
      <c r="CC310" s="25">
        <v>2.6768891669350325</v>
      </c>
      <c r="CD310" s="25">
        <v>9.6985813918745549</v>
      </c>
      <c r="CE310" s="25">
        <v>22.555346746810436</v>
      </c>
      <c r="CF310" s="25">
        <v>3.7135658611482767</v>
      </c>
      <c r="CG310" s="25">
        <v>2.669012903114329</v>
      </c>
      <c r="CH310" s="25">
        <v>9.283151158792414</v>
      </c>
      <c r="CI310" s="25">
        <v>22.485166268952874</v>
      </c>
      <c r="CJ310" s="25">
        <v>3.7020111805833338</v>
      </c>
      <c r="CK310" s="25">
        <v>2.6607083266850151</v>
      </c>
      <c r="CL310" s="25">
        <v>8.8547629916366262</v>
      </c>
      <c r="CM310" s="25">
        <v>22.410736506822083</v>
      </c>
      <c r="CN310" s="25">
        <v>3.6897568877628797</v>
      </c>
      <c r="CO310" s="25">
        <v>2.6519009251525647</v>
      </c>
      <c r="CP310" s="25">
        <v>8.4521527784942947</v>
      </c>
      <c r="CQ310" s="25">
        <v>22.333634805261536</v>
      </c>
      <c r="CR310" s="25">
        <v>3.6770626804884041</v>
      </c>
      <c r="CS310" s="25">
        <v>2.6427773484402595</v>
      </c>
      <c r="CT310" s="25">
        <v>7.9636625104814129</v>
      </c>
      <c r="CU310" s="25">
        <v>20.37089584881905</v>
      </c>
      <c r="CV310" s="25">
        <v>3.3539126768635952</v>
      </c>
      <c r="CW310" s="25">
        <v>2.4105230781337772</v>
      </c>
      <c r="CX310" s="25">
        <v>7.3339763012507397</v>
      </c>
      <c r="CY310" s="25">
        <v>20.08363148657137</v>
      </c>
      <c r="CZ310" s="25">
        <v>3.3066167899618177</v>
      </c>
      <c r="DA310" s="25">
        <v>2.3765305929793477</v>
      </c>
      <c r="DB310" s="25">
        <v>4.7331175197563695</v>
      </c>
      <c r="DC310" s="25">
        <v>14.895186937282471</v>
      </c>
      <c r="DD310" s="25">
        <v>2.4523789559358455</v>
      </c>
      <c r="DE310" s="25">
        <v>1.7625730420450645</v>
      </c>
      <c r="DF310" s="25">
        <v>1.9694381704952626</v>
      </c>
      <c r="DG310" s="25">
        <v>15.197248833618239</v>
      </c>
      <c r="DH310" s="25">
        <v>2.5021111439965251</v>
      </c>
      <c r="DI310" s="25">
        <v>1.7983165448122456</v>
      </c>
      <c r="DJ310" s="25">
        <v>-0.20365431515451604</v>
      </c>
      <c r="DK310" s="25">
        <v>15.328506648044376</v>
      </c>
      <c r="DL310" s="25">
        <v>2.5237217423230955</v>
      </c>
      <c r="DM310" s="25">
        <v>1.8138485073340582</v>
      </c>
      <c r="DN310" s="25">
        <v>-0.6640443956903006</v>
      </c>
      <c r="DO310" s="27">
        <v>22.769891869542473</v>
      </c>
      <c r="DP310" s="27">
        <v>3.7488890797357377</v>
      </c>
      <c r="DQ310" s="27">
        <v>2.6944003958139495</v>
      </c>
      <c r="DR310" s="27">
        <v>10.3649112153192</v>
      </c>
      <c r="DS310" s="27">
        <v>22.731897505596592</v>
      </c>
      <c r="DT310" s="27">
        <v>3.7426335974126643</v>
      </c>
      <c r="DU310" s="27">
        <v>2.6899044575002757</v>
      </c>
      <c r="DV310" s="27">
        <v>10.473534109327822</v>
      </c>
      <c r="DW310" s="27">
        <v>22.688191830811949</v>
      </c>
      <c r="DX310" s="27">
        <v>3.7354377913077701</v>
      </c>
      <c r="DY310" s="27">
        <v>2.6847326899699882</v>
      </c>
      <c r="DZ310" s="27">
        <v>10.296836105508604</v>
      </c>
      <c r="EA310" s="27">
        <v>22.546892104806584</v>
      </c>
      <c r="EB310" s="27">
        <v>3.7121738688075614</v>
      </c>
      <c r="EC310" s="27">
        <v>2.6680124508112546</v>
      </c>
      <c r="ED310" s="27">
        <v>9.9575217531527436</v>
      </c>
      <c r="EE310" s="27">
        <v>22.392407522652793</v>
      </c>
      <c r="EF310" s="27">
        <v>3.686739160274819</v>
      </c>
      <c r="EG310" s="27">
        <v>2.6497320249889826</v>
      </c>
      <c r="EH310" s="27">
        <v>9.8091408195585146</v>
      </c>
      <c r="EI310" s="27">
        <v>22.226736893534202</v>
      </c>
      <c r="EJ310" s="27">
        <v>3.659462754401043</v>
      </c>
      <c r="EK310" s="27">
        <v>2.6301279350253859</v>
      </c>
      <c r="EL310" s="27">
        <v>9.3962867955496456</v>
      </c>
      <c r="EM310" s="27">
        <v>22.050214438340404</v>
      </c>
      <c r="EN310" s="27">
        <v>3.6303996781073273</v>
      </c>
      <c r="EO310" s="27">
        <v>2.6092397298521139</v>
      </c>
      <c r="EP310" s="27">
        <v>8.9771494171377668</v>
      </c>
      <c r="EQ310" s="27">
        <v>21.864835357121137</v>
      </c>
      <c r="ER310" s="27">
        <v>3.5998784258687975</v>
      </c>
      <c r="ES310" s="27">
        <v>2.5873035049163713</v>
      </c>
      <c r="ET310" s="27">
        <v>8.5849236201947825</v>
      </c>
      <c r="EU310" s="27">
        <v>21.672454159412442</v>
      </c>
      <c r="EV310" s="27">
        <v>3.5682043285402401</v>
      </c>
      <c r="EW310" s="27">
        <v>2.5645387075153425</v>
      </c>
      <c r="EX310" s="27">
        <v>8.1133513644065296</v>
      </c>
      <c r="EY310" s="27">
        <v>19.673016223284787</v>
      </c>
      <c r="EZ310" s="27">
        <v>3.2390121177337972</v>
      </c>
      <c r="FA310" s="27">
        <v>2.327941783938646</v>
      </c>
      <c r="FB310" s="27">
        <v>7.5003514326188991</v>
      </c>
      <c r="FC310" s="27">
        <v>18.594457280611994</v>
      </c>
      <c r="FD310" s="27">
        <v>3.0614356116527173</v>
      </c>
      <c r="FE310" s="27">
        <v>2.2003140526039413</v>
      </c>
      <c r="FF310" s="27">
        <v>4.4793369001177119</v>
      </c>
      <c r="FG310" s="27">
        <v>12.660229172357523</v>
      </c>
      <c r="FH310" s="27">
        <v>2.0844102011168935</v>
      </c>
      <c r="FI310" s="27">
        <v>1.498106652791094</v>
      </c>
      <c r="FJ310" s="27">
        <v>2.1310944256297617</v>
      </c>
      <c r="FK310" s="27">
        <v>12.453727854230673</v>
      </c>
      <c r="FL310" s="27">
        <v>2.0504113336250227</v>
      </c>
      <c r="FM310" s="27">
        <v>1.4736709972998467</v>
      </c>
      <c r="FN310" s="27">
        <v>1.5264777397901099</v>
      </c>
      <c r="FO310" s="27">
        <v>14.066616515993328</v>
      </c>
      <c r="FP310" s="27">
        <v>2.315961153780278</v>
      </c>
      <c r="FQ310" s="27">
        <v>1.6645268816209371</v>
      </c>
      <c r="FR310" s="27">
        <v>1.5537365399868044</v>
      </c>
      <c r="FS310" s="28">
        <v>22.766104162589755</v>
      </c>
      <c r="FT310" s="28">
        <v>3.7482654626665992</v>
      </c>
      <c r="FU310" s="28">
        <v>2.6939521899475753</v>
      </c>
      <c r="FV310" s="28">
        <v>10.351783716547995</v>
      </c>
      <c r="FW310" s="28">
        <v>22.715663400985871</v>
      </c>
      <c r="FX310" s="28">
        <v>3.7399607758708178</v>
      </c>
      <c r="FY310" s="28">
        <v>2.6879834480313058</v>
      </c>
      <c r="FZ310" s="28">
        <v>10.430351410161848</v>
      </c>
      <c r="GA310" s="28">
        <v>22.649582491619352</v>
      </c>
      <c r="GB310" s="28">
        <v>3.7290810579994078</v>
      </c>
      <c r="GC310" s="28">
        <v>2.6801639805795938</v>
      </c>
      <c r="GD310" s="28">
        <v>10.2278592366712</v>
      </c>
      <c r="GE310" s="28">
        <v>22.432979133111228</v>
      </c>
      <c r="GF310" s="28">
        <v>3.6934189665851145</v>
      </c>
      <c r="GG310" s="28">
        <v>2.6545329333070513</v>
      </c>
      <c r="GH310" s="28">
        <v>9.8852090191614543</v>
      </c>
      <c r="GI310" s="28">
        <v>22.177764503075853</v>
      </c>
      <c r="GJ310" s="28">
        <v>3.6513998237182914</v>
      </c>
      <c r="GK310" s="28">
        <v>2.6243329479876372</v>
      </c>
      <c r="GL310" s="28">
        <v>9.7527289186583239</v>
      </c>
      <c r="GM310" s="28">
        <v>21.888514198462452</v>
      </c>
      <c r="GN310" s="28">
        <v>3.603776966548474</v>
      </c>
      <c r="GO310" s="28">
        <v>2.5901054628636464</v>
      </c>
      <c r="GP310" s="28">
        <v>9.371993230008929</v>
      </c>
      <c r="GQ310" s="28">
        <v>21.557914533283824</v>
      </c>
      <c r="GR310" s="28">
        <v>3.5493462524434909</v>
      </c>
      <c r="GS310" s="28">
        <v>2.5509850369162237</v>
      </c>
      <c r="GT310" s="28">
        <v>8.9952825028122518</v>
      </c>
      <c r="GU310" s="28">
        <v>21.190684147145763</v>
      </c>
      <c r="GV310" s="28">
        <v>3.488884569435605</v>
      </c>
      <c r="GW310" s="28">
        <v>2.507530034870789</v>
      </c>
      <c r="GX310" s="28">
        <v>8.6077575568117695</v>
      </c>
      <c r="GY310" s="28">
        <v>20.795743186100633</v>
      </c>
      <c r="GZ310" s="28">
        <v>3.4238605515577292</v>
      </c>
      <c r="HA310" s="28">
        <v>2.4607959929236447</v>
      </c>
      <c r="HB310" s="28">
        <v>8.1929749964089886</v>
      </c>
      <c r="HC310" s="28">
        <v>18.581529710680062</v>
      </c>
      <c r="HD310" s="28">
        <v>3.0593071858339642</v>
      </c>
      <c r="HE310" s="28">
        <v>2.1987843110601046</v>
      </c>
      <c r="HF310" s="28">
        <v>7.7061035770766395</v>
      </c>
      <c r="HG310" s="28">
        <v>16.179220977025039</v>
      </c>
      <c r="HH310" s="28">
        <v>2.6637853700365115</v>
      </c>
      <c r="HI310" s="28">
        <v>1.9145149943715374</v>
      </c>
      <c r="HJ310" s="28">
        <v>5.2547021089321078</v>
      </c>
      <c r="HK310" s="28">
        <v>5.3722572330775176</v>
      </c>
      <c r="HL310" s="28">
        <v>0.88450119087106227</v>
      </c>
      <c r="HM310" s="28">
        <v>0.6357084213728974</v>
      </c>
      <c r="HN310" s="28">
        <v>-3.7168717775522353</v>
      </c>
      <c r="HO310" s="28">
        <v>4.4176394030173221</v>
      </c>
      <c r="HP310" s="28">
        <v>0.72733064395156988</v>
      </c>
      <c r="HQ310" s="28">
        <v>0.52274685467324278</v>
      </c>
      <c r="HR310" s="28">
        <v>-10.474074604161281</v>
      </c>
      <c r="HS310" s="28">
        <v>2.6844262295081971</v>
      </c>
      <c r="HT310" s="28">
        <v>0.44197031039136303</v>
      </c>
      <c r="HU310" s="28">
        <v>0.31765276430649858</v>
      </c>
      <c r="HV310" s="28">
        <v>-16.081225450993621</v>
      </c>
      <c r="HW310" s="29">
        <v>22.766352955547195</v>
      </c>
      <c r="HX310" s="29">
        <v>3.7483064245300377</v>
      </c>
      <c r="HY310" s="29">
        <v>2.6939816300453523</v>
      </c>
      <c r="HZ310" s="29">
        <v>10.446038259112076</v>
      </c>
      <c r="IA310" s="29">
        <v>22.72573946526337</v>
      </c>
      <c r="IB310" s="29">
        <v>3.7416197230258179</v>
      </c>
      <c r="IC310" s="29">
        <v>2.6891757660156461</v>
      </c>
      <c r="ID310" s="29">
        <v>10.615752631969745</v>
      </c>
      <c r="IE310" s="29">
        <v>22.676047578261276</v>
      </c>
      <c r="IF310" s="29">
        <v>3.7334383327231788</v>
      </c>
      <c r="IG310" s="29">
        <v>2.6832956397166594</v>
      </c>
      <c r="IH310" s="29">
        <v>10.504571750031285</v>
      </c>
      <c r="II310" s="29">
        <v>22.409540682478635</v>
      </c>
      <c r="IJ310" s="29">
        <v>3.6895600044026904</v>
      </c>
      <c r="IK310" s="29">
        <v>2.6517594212050377</v>
      </c>
      <c r="IL310" s="29">
        <v>10.233220352478259</v>
      </c>
      <c r="IM310" s="29">
        <v>22.112827347230635</v>
      </c>
      <c r="IN310" s="29">
        <v>3.6407084161432355</v>
      </c>
      <c r="IO310" s="29">
        <v>2.6166488228536737</v>
      </c>
      <c r="IP310" s="29">
        <v>10.156812926154412</v>
      </c>
      <c r="IQ310" s="29">
        <v>21.788686098213834</v>
      </c>
      <c r="IR310" s="29">
        <v>3.5873410310149629</v>
      </c>
      <c r="IS310" s="29">
        <v>2.5782926323783588</v>
      </c>
      <c r="IT310" s="29">
        <v>9.7595064078630962</v>
      </c>
      <c r="IU310" s="29">
        <v>21.43851503554388</v>
      </c>
      <c r="IV310" s="29">
        <v>3.5296880355416378</v>
      </c>
      <c r="IW310" s="29">
        <v>2.5368562893660074</v>
      </c>
      <c r="IX310" s="29">
        <v>9.3897159568707451</v>
      </c>
      <c r="IY310" s="29">
        <v>21.071040453652685</v>
      </c>
      <c r="IZ310" s="29">
        <v>3.4691861475649497</v>
      </c>
      <c r="JA310" s="29">
        <v>2.493372391217874</v>
      </c>
      <c r="JB310" s="29">
        <v>9.0634065689185057</v>
      </c>
      <c r="JC310" s="29">
        <v>20.686457412478287</v>
      </c>
      <c r="JD310" s="29">
        <v>3.4058674822163981</v>
      </c>
      <c r="JE310" s="29">
        <v>2.4478640197113011</v>
      </c>
      <c r="JF310" s="29">
        <v>8.7007883215058435</v>
      </c>
      <c r="JG310" s="29">
        <v>18.52225685491312</v>
      </c>
      <c r="JH310" s="29">
        <v>3.0495483620774637</v>
      </c>
      <c r="JI310" s="29">
        <v>2.1917704522787593</v>
      </c>
      <c r="JJ310" s="29">
        <v>7.9676939867716499</v>
      </c>
      <c r="JK310" s="29">
        <v>16.442288932038487</v>
      </c>
      <c r="JL310" s="29">
        <v>2.7070975029806954</v>
      </c>
      <c r="JM310" s="29">
        <v>1.9456442771180364</v>
      </c>
      <c r="JN310" s="29">
        <v>-0.3454647780542679</v>
      </c>
      <c r="JO310" s="29">
        <v>0.94606337483746594</v>
      </c>
      <c r="JP310" s="29">
        <v>0.15576212109334797</v>
      </c>
      <c r="JQ310" s="29">
        <v>0.11194930332703283</v>
      </c>
      <c r="JR310" s="29">
        <v>-9.2701840246048022</v>
      </c>
      <c r="JS310" s="29">
        <v>2.6890706610404611</v>
      </c>
      <c r="JT310" s="29">
        <v>0.44273498063014338</v>
      </c>
      <c r="JU310" s="29">
        <v>0.31820234786317775</v>
      </c>
      <c r="JV310" s="29">
        <v>-14.825994936825765</v>
      </c>
      <c r="JW310" s="29">
        <v>2.6844262295081971</v>
      </c>
      <c r="JX310" s="29">
        <v>0.44197031039136303</v>
      </c>
      <c r="JY310" s="29">
        <v>0.31765276430649858</v>
      </c>
      <c r="JZ310" s="29">
        <v>-15.226449820373041</v>
      </c>
    </row>
    <row r="311" spans="1:286" ht="15" thickBot="1" x14ac:dyDescent="0.35">
      <c r="A311" s="2"/>
      <c r="B311" s="74" t="s">
        <v>790</v>
      </c>
      <c r="C311" s="74" t="s">
        <v>501</v>
      </c>
      <c r="D311" s="74" t="s">
        <v>880</v>
      </c>
      <c r="E311" s="87">
        <v>371065</v>
      </c>
      <c r="F311" s="84">
        <v>409109</v>
      </c>
      <c r="G311" s="22">
        <v>34.418994300000001</v>
      </c>
      <c r="H311" s="22">
        <v>8.4878771868356342</v>
      </c>
      <c r="I311" s="22">
        <v>6.1917882352829556</v>
      </c>
      <c r="J311" s="22">
        <v>7.9675481089118563</v>
      </c>
      <c r="K311" s="22">
        <v>34.457179437999997</v>
      </c>
      <c r="L311" s="22">
        <v>8.4801360977390061</v>
      </c>
      <c r="M311" s="22">
        <v>6.1861412185623177</v>
      </c>
      <c r="N311" s="22">
        <v>7.9973142779025181</v>
      </c>
      <c r="O311" s="22">
        <v>34.536617397999997</v>
      </c>
      <c r="P311" s="22">
        <v>8.4703649972625801</v>
      </c>
      <c r="Q311" s="22">
        <v>6.1790133368029618</v>
      </c>
      <c r="R311" s="22">
        <v>7.1718562275458879</v>
      </c>
      <c r="S311" s="22">
        <v>34.630272466000001</v>
      </c>
      <c r="T311" s="22">
        <v>8.4325159499169295</v>
      </c>
      <c r="U311" s="22">
        <v>6.1514029837178663</v>
      </c>
      <c r="V311" s="22">
        <v>6.772119062051928</v>
      </c>
      <c r="W311" s="22">
        <v>34.741441995000002</v>
      </c>
      <c r="X311" s="22">
        <v>8.3907728081104676</v>
      </c>
      <c r="Y311" s="22">
        <v>6.1209519429391568</v>
      </c>
      <c r="Z311" s="22">
        <v>6.5203711893824234</v>
      </c>
      <c r="AA311" s="22">
        <v>34.873299916999997</v>
      </c>
      <c r="AB311" s="22">
        <v>8.345258479296259</v>
      </c>
      <c r="AC311" s="22">
        <v>6.0877498737426681</v>
      </c>
      <c r="AD311" s="22">
        <v>6.1334211985149665</v>
      </c>
      <c r="AE311" s="22">
        <v>35.015593400999997</v>
      </c>
      <c r="AF311" s="22">
        <v>8.2953866894989687</v>
      </c>
      <c r="AG311" s="22">
        <v>6.0513690974257939</v>
      </c>
      <c r="AH311" s="22">
        <v>5.6032015841063831</v>
      </c>
      <c r="AI311" s="22">
        <v>35.184934382000002</v>
      </c>
      <c r="AJ311" s="22">
        <v>8.2413375679448428</v>
      </c>
      <c r="AK311" s="22">
        <v>6.0119410157512307</v>
      </c>
      <c r="AL311" s="22">
        <v>5.2549877491601791</v>
      </c>
      <c r="AM311" s="22">
        <v>35.366510484999999</v>
      </c>
      <c r="AN311" s="22">
        <v>8.1843245885738813</v>
      </c>
      <c r="AO311" s="22">
        <v>5.9703508410636132</v>
      </c>
      <c r="AP311" s="22">
        <v>5.0216791351247743</v>
      </c>
      <c r="AQ311" s="22">
        <v>35.564933613000001</v>
      </c>
      <c r="AR311" s="22">
        <v>7.4607568637071333</v>
      </c>
      <c r="AS311" s="22">
        <v>5.4425182596486783</v>
      </c>
      <c r="AT311" s="22">
        <v>4.4237814105310527</v>
      </c>
      <c r="AU311" s="22">
        <v>36.477263565999998</v>
      </c>
      <c r="AV311" s="22">
        <v>7.1057579870702687</v>
      </c>
      <c r="AW311" s="22">
        <v>5.1835515216157653</v>
      </c>
      <c r="AX311" s="22">
        <v>2.4259999990569767</v>
      </c>
      <c r="AY311" s="22">
        <v>37.236697079000002</v>
      </c>
      <c r="AZ311" s="22">
        <v>6.3105243871186278</v>
      </c>
      <c r="BA311" s="22">
        <v>4.6034396820949137</v>
      </c>
      <c r="BB311" s="22">
        <v>-1.1406395873659534</v>
      </c>
      <c r="BC311" s="22">
        <v>37.633459789</v>
      </c>
      <c r="BD311" s="22">
        <v>6.2459570378021709</v>
      </c>
      <c r="BE311" s="22">
        <v>4.5563386997078101</v>
      </c>
      <c r="BF311" s="22">
        <v>-3.6718831645386132</v>
      </c>
      <c r="BG311" s="22">
        <v>37.050274025623374</v>
      </c>
      <c r="BH311" s="22">
        <v>6.0099180036936577</v>
      </c>
      <c r="BI311" s="22">
        <v>4.3841515105803124</v>
      </c>
      <c r="BJ311" s="22">
        <v>-5.4757208222038969</v>
      </c>
      <c r="BK311" s="25">
        <v>34.470615054</v>
      </c>
      <c r="BL311" s="25">
        <v>8.4908192893724301</v>
      </c>
      <c r="BM311" s="25">
        <v>6.1939344581221114</v>
      </c>
      <c r="BN311" s="25">
        <v>7.8516682347139799</v>
      </c>
      <c r="BO311" s="25">
        <v>34.556601084999997</v>
      </c>
      <c r="BP311" s="25">
        <v>8.4874319519833463</v>
      </c>
      <c r="BQ311" s="25">
        <v>6.1914634426569961</v>
      </c>
      <c r="BR311" s="25">
        <v>8.0016903726439779</v>
      </c>
      <c r="BS311" s="25">
        <v>34.675768605999998</v>
      </c>
      <c r="BT311" s="25">
        <v>8.4836075323711562</v>
      </c>
      <c r="BU311" s="25">
        <v>6.1886735817954044</v>
      </c>
      <c r="BV311" s="25">
        <v>7.5351267914165412</v>
      </c>
      <c r="BW311" s="25">
        <v>34.811304094999997</v>
      </c>
      <c r="BX311" s="25">
        <v>8.4719600600027825</v>
      </c>
      <c r="BY311" s="25">
        <v>6.1801769128646704</v>
      </c>
      <c r="BZ311" s="25">
        <v>7.3082172024588061</v>
      </c>
      <c r="CA311" s="25">
        <v>34.967200607999999</v>
      </c>
      <c r="CB311" s="25">
        <v>8.4595441041040225</v>
      </c>
      <c r="CC311" s="25">
        <v>6.1711196458977344</v>
      </c>
      <c r="CD311" s="25">
        <v>7.1986238251199524</v>
      </c>
      <c r="CE311" s="25">
        <v>35.144046541000002</v>
      </c>
      <c r="CF311" s="25">
        <v>8.4464278304294726</v>
      </c>
      <c r="CG311" s="25">
        <v>6.161551506863538</v>
      </c>
      <c r="CH311" s="25">
        <v>6.9808002236132403</v>
      </c>
      <c r="CI311" s="25">
        <v>35.339886923999998</v>
      </c>
      <c r="CJ311" s="25">
        <v>8.4326425741462145</v>
      </c>
      <c r="CK311" s="25">
        <v>6.1514953543302022</v>
      </c>
      <c r="CL311" s="25">
        <v>6.5161040221018425</v>
      </c>
      <c r="CM311" s="25">
        <v>35.565770854999997</v>
      </c>
      <c r="CN311" s="25">
        <v>8.4181129208188707</v>
      </c>
      <c r="CO311" s="25">
        <v>6.1408961745170778</v>
      </c>
      <c r="CP311" s="25">
        <v>6.137058316688254</v>
      </c>
      <c r="CQ311" s="25">
        <v>35.814560510999996</v>
      </c>
      <c r="CR311" s="25">
        <v>8.4031260305905207</v>
      </c>
      <c r="CS311" s="25">
        <v>6.129963446750553</v>
      </c>
      <c r="CT311" s="25">
        <v>5.6530076959342139</v>
      </c>
      <c r="CU311" s="25">
        <v>36.055722007</v>
      </c>
      <c r="CV311" s="25">
        <v>7.8077060652190449</v>
      </c>
      <c r="CW311" s="25">
        <v>5.6956128717495806</v>
      </c>
      <c r="CX311" s="25">
        <v>5.2856111316397154</v>
      </c>
      <c r="CY311" s="25">
        <v>36.620181633000001</v>
      </c>
      <c r="CZ311" s="25">
        <v>7.754179095848718</v>
      </c>
      <c r="DA311" s="25">
        <v>5.6565656928234329</v>
      </c>
      <c r="DB311" s="25">
        <v>4.1501963726514148</v>
      </c>
      <c r="DC311" s="25">
        <v>37.047301566999998</v>
      </c>
      <c r="DD311" s="25">
        <v>7.6542527854133846</v>
      </c>
      <c r="DE311" s="25">
        <v>5.5836708405854267</v>
      </c>
      <c r="DF311" s="25">
        <v>3.3751093772011806</v>
      </c>
      <c r="DG311" s="25">
        <v>37.438620913000001</v>
      </c>
      <c r="DH311" s="25">
        <v>7.7326760244729131</v>
      </c>
      <c r="DI311" s="25">
        <v>5.6408795016314039</v>
      </c>
      <c r="DJ311" s="25">
        <v>2.5304043369779734</v>
      </c>
      <c r="DK311" s="25">
        <v>37.590713127999997</v>
      </c>
      <c r="DL311" s="25">
        <v>7.5578856074543745</v>
      </c>
      <c r="DM311" s="25">
        <v>5.5133723259368574</v>
      </c>
      <c r="DN311" s="25">
        <v>2.208469147838052</v>
      </c>
      <c r="DO311" s="27">
        <v>34.418128938999999</v>
      </c>
      <c r="DP311" s="27">
        <v>8.488407544350661</v>
      </c>
      <c r="DQ311" s="27">
        <v>6.1921751237062619</v>
      </c>
      <c r="DR311" s="27">
        <v>7.9693721928006802</v>
      </c>
      <c r="DS311" s="27">
        <v>34.446391241999997</v>
      </c>
      <c r="DT311" s="27">
        <v>8.4824180504880502</v>
      </c>
      <c r="DU311" s="27">
        <v>6.1878058713222464</v>
      </c>
      <c r="DV311" s="27">
        <v>8.0484035431278045</v>
      </c>
      <c r="DW311" s="27">
        <v>34.511410341000001</v>
      </c>
      <c r="DX311" s="27">
        <v>8.475737370078571</v>
      </c>
      <c r="DY311" s="27">
        <v>6.1829324079753389</v>
      </c>
      <c r="DZ311" s="27">
        <v>7.279968345755357</v>
      </c>
      <c r="EA311" s="27">
        <v>34.591036084000002</v>
      </c>
      <c r="EB311" s="27">
        <v>8.4425969677472388</v>
      </c>
      <c r="EC311" s="27">
        <v>6.1587569458720539</v>
      </c>
      <c r="ED311" s="27">
        <v>6.9336475396903481</v>
      </c>
      <c r="EE311" s="27">
        <v>34.686496091000002</v>
      </c>
      <c r="EF311" s="27">
        <v>8.4079252526317099</v>
      </c>
      <c r="EG311" s="27">
        <v>6.1334644124124065</v>
      </c>
      <c r="EH311" s="27">
        <v>6.7386777577912689</v>
      </c>
      <c r="EI311" s="27">
        <v>34.795867244999997</v>
      </c>
      <c r="EJ311" s="27">
        <v>8.3719422338023648</v>
      </c>
      <c r="EK311" s="27">
        <v>6.1072153011501626</v>
      </c>
      <c r="EL311" s="27">
        <v>6.4602385801342521</v>
      </c>
      <c r="EM311" s="27">
        <v>34.912042702999997</v>
      </c>
      <c r="EN311" s="27">
        <v>8.334560642814516</v>
      </c>
      <c r="EO311" s="27">
        <v>6.0799459509699201</v>
      </c>
      <c r="EP311" s="27">
        <v>5.9690766093329763</v>
      </c>
      <c r="EQ311" s="27">
        <v>35.047429379999997</v>
      </c>
      <c r="ER311" s="27">
        <v>8.2960199405253015</v>
      </c>
      <c r="ES311" s="27">
        <v>6.0518310452330626</v>
      </c>
      <c r="ET311" s="27">
        <v>5.7013565436738318</v>
      </c>
      <c r="EU311" s="27">
        <v>35.194278691999997</v>
      </c>
      <c r="EV311" s="27">
        <v>8.256593588892196</v>
      </c>
      <c r="EW311" s="27">
        <v>6.0230700706302951</v>
      </c>
      <c r="EX311" s="27">
        <v>5.5766389717827387</v>
      </c>
      <c r="EY311" s="27">
        <v>35.35688167</v>
      </c>
      <c r="EZ311" s="27">
        <v>7.6440542845267867</v>
      </c>
      <c r="FA311" s="27">
        <v>5.576231176177334</v>
      </c>
      <c r="FB311" s="27">
        <v>5.1568682563041186</v>
      </c>
      <c r="FC311" s="27">
        <v>36.051791252000001</v>
      </c>
      <c r="FD311" s="27">
        <v>7.4136688162419464</v>
      </c>
      <c r="FE311" s="27">
        <v>5.4081681846064065</v>
      </c>
      <c r="FF311" s="27">
        <v>3.7164926287113751</v>
      </c>
      <c r="FG311" s="27">
        <v>36.732008794000002</v>
      </c>
      <c r="FH311" s="27">
        <v>6.728887996225434</v>
      </c>
      <c r="FI311" s="27">
        <v>4.9086301102688363</v>
      </c>
      <c r="FJ311" s="27">
        <v>2.2643896063966196</v>
      </c>
      <c r="FK311" s="27">
        <v>37.124934549000002</v>
      </c>
      <c r="FL311" s="27">
        <v>6.754143948289288</v>
      </c>
      <c r="FM311" s="27">
        <v>4.9270539756732967</v>
      </c>
      <c r="FN311" s="27">
        <v>1.5836909063669893</v>
      </c>
      <c r="FO311" s="27">
        <v>37.341670772999997</v>
      </c>
      <c r="FP311" s="27">
        <v>7.092056364309328</v>
      </c>
      <c r="FQ311" s="27">
        <v>5.1735563785725711</v>
      </c>
      <c r="FR311" s="27">
        <v>1.5562773845231739</v>
      </c>
      <c r="FS311" s="28">
        <v>34.418401457999998</v>
      </c>
      <c r="FT311" s="28">
        <v>8.4878771327519047</v>
      </c>
      <c r="FU311" s="28">
        <v>6.1917881958296279</v>
      </c>
      <c r="FV311" s="28">
        <v>7.9670232425696099</v>
      </c>
      <c r="FW311" s="28">
        <v>34.457110788000001</v>
      </c>
      <c r="FX311" s="28">
        <v>8.4801358567308398</v>
      </c>
      <c r="FY311" s="28">
        <v>6.1861410427502168</v>
      </c>
      <c r="FZ311" s="28">
        <v>8.0457815060525419</v>
      </c>
      <c r="GA311" s="28">
        <v>34.542041343000001</v>
      </c>
      <c r="GB311" s="28">
        <v>8.4703644966919729</v>
      </c>
      <c r="GC311" s="28">
        <v>6.1790129716436732</v>
      </c>
      <c r="GD311" s="28">
        <v>7.2737159283645596</v>
      </c>
      <c r="GE311" s="28">
        <v>34.647313488000002</v>
      </c>
      <c r="GF311" s="28">
        <v>8.4307575271051665</v>
      </c>
      <c r="GG311" s="28">
        <v>6.1501202387583342</v>
      </c>
      <c r="GH311" s="28">
        <v>6.9300311757379767</v>
      </c>
      <c r="GI311" s="28">
        <v>34.777802809000001</v>
      </c>
      <c r="GJ311" s="28">
        <v>8.3872271526353792</v>
      </c>
      <c r="GK311" s="28">
        <v>6.1183654366344866</v>
      </c>
      <c r="GL311" s="28">
        <v>6.7346707563933492</v>
      </c>
      <c r="GM311" s="28">
        <v>34.939482734000002</v>
      </c>
      <c r="GN311" s="28">
        <v>8.3399186058687782</v>
      </c>
      <c r="GO311" s="28">
        <v>6.0838545104217356</v>
      </c>
      <c r="GP311" s="28">
        <v>6.3912739017381952</v>
      </c>
      <c r="GQ311" s="28">
        <v>35.120512615999999</v>
      </c>
      <c r="GR311" s="28">
        <v>8.288232339616215</v>
      </c>
      <c r="GS311" s="28">
        <v>6.0461500987927979</v>
      </c>
      <c r="GT311" s="28">
        <v>5.9434004458628067</v>
      </c>
      <c r="GU311" s="28">
        <v>35.344316184999997</v>
      </c>
      <c r="GV311" s="28">
        <v>8.2323680939837267</v>
      </c>
      <c r="GW311" s="28">
        <v>6.0053979093741443</v>
      </c>
      <c r="GX311" s="28">
        <v>5.6480456562490922</v>
      </c>
      <c r="GY311" s="28">
        <v>35.592626172999999</v>
      </c>
      <c r="GZ311" s="28">
        <v>8.1735333425778069</v>
      </c>
      <c r="HA311" s="28">
        <v>5.962478777350654</v>
      </c>
      <c r="HB311" s="28">
        <v>5.4223334914683647</v>
      </c>
      <c r="HC311" s="28">
        <v>35.871048189999996</v>
      </c>
      <c r="HD311" s="28">
        <v>7.5422966185078684</v>
      </c>
      <c r="HE311" s="28">
        <v>5.5020003755381595</v>
      </c>
      <c r="HF311" s="28">
        <v>4.8909352223757487</v>
      </c>
      <c r="HG311" s="28">
        <v>37.154478756000003</v>
      </c>
      <c r="HH311" s="28">
        <v>7.1783846926388541</v>
      </c>
      <c r="HI311" s="28">
        <v>5.2365316921823668</v>
      </c>
      <c r="HJ311" s="28">
        <v>3.1187070591784334</v>
      </c>
      <c r="HK311" s="28">
        <v>35.351191465520117</v>
      </c>
      <c r="HL311" s="28">
        <v>5.734310140154931</v>
      </c>
      <c r="HM311" s="28">
        <v>4.1830994112807041</v>
      </c>
      <c r="HN311" s="28">
        <v>-2.9643547551669798</v>
      </c>
      <c r="HO311" s="28">
        <v>34.934116197787574</v>
      </c>
      <c r="HP311" s="28">
        <v>5.6666564391672507</v>
      </c>
      <c r="HQ311" s="28">
        <v>4.1337469783191896</v>
      </c>
      <c r="HR311" s="28">
        <v>-7.5337856844442683</v>
      </c>
      <c r="HS311" s="28">
        <v>29.675517681934778</v>
      </c>
      <c r="HT311" s="28">
        <v>4.8136601597668918</v>
      </c>
      <c r="HU311" s="28">
        <v>3.5114980683416999</v>
      </c>
      <c r="HV311" s="28">
        <v>-10.801092693048929</v>
      </c>
      <c r="HW311" s="29">
        <v>34.384342060999998</v>
      </c>
      <c r="HX311" s="29">
        <v>8.4883660684442699</v>
      </c>
      <c r="HY311" s="29">
        <v>6.1921448676099988</v>
      </c>
      <c r="HZ311" s="29">
        <v>8.0195475105373148</v>
      </c>
      <c r="IA311" s="29">
        <v>34.388381629000001</v>
      </c>
      <c r="IB311" s="29">
        <v>8.4823909503930217</v>
      </c>
      <c r="IC311" s="29">
        <v>6.1877861021802252</v>
      </c>
      <c r="ID311" s="29">
        <v>8.1507378748566737</v>
      </c>
      <c r="IE311" s="29">
        <v>34.437026430000003</v>
      </c>
      <c r="IF311" s="29">
        <v>8.4746392510155548</v>
      </c>
      <c r="IG311" s="29">
        <v>6.1821313454074369</v>
      </c>
      <c r="IH311" s="29">
        <v>7.4328036742499819</v>
      </c>
      <c r="II311" s="29">
        <v>34.508137544</v>
      </c>
      <c r="IJ311" s="29">
        <v>8.4140993204559251</v>
      </c>
      <c r="IK311" s="29">
        <v>6.1379683089316801</v>
      </c>
      <c r="IL311" s="29">
        <v>7.135839281175052</v>
      </c>
      <c r="IM311" s="29">
        <v>34.600473850999997</v>
      </c>
      <c r="IN311" s="29">
        <v>8.3486173157427004</v>
      </c>
      <c r="IO311" s="29">
        <v>6.0902000981669291</v>
      </c>
      <c r="IP311" s="29">
        <v>6.9711332508514268</v>
      </c>
      <c r="IQ311" s="29">
        <v>34.723572226999998</v>
      </c>
      <c r="IR311" s="29">
        <v>8.2774490879458522</v>
      </c>
      <c r="IS311" s="29">
        <v>6.0382838668291461</v>
      </c>
      <c r="IT311" s="29">
        <v>6.5865216129739004</v>
      </c>
      <c r="IU311" s="29">
        <v>34.863762577000003</v>
      </c>
      <c r="IV311" s="29">
        <v>8.201906002955754</v>
      </c>
      <c r="IW311" s="29">
        <v>5.9831762380778564</v>
      </c>
      <c r="IX311" s="29">
        <v>6.1852098141787231</v>
      </c>
      <c r="IY311" s="29">
        <v>35.046910826999998</v>
      </c>
      <c r="IZ311" s="29">
        <v>8.122640675354015</v>
      </c>
      <c r="JA311" s="29">
        <v>5.9253532851643174</v>
      </c>
      <c r="JB311" s="29">
        <v>5.8897303116886022</v>
      </c>
      <c r="JC311" s="29">
        <v>35.254017806999997</v>
      </c>
      <c r="JD311" s="29">
        <v>8.0399693232493341</v>
      </c>
      <c r="JE311" s="29">
        <v>5.8650456847962769</v>
      </c>
      <c r="JF311" s="29">
        <v>5.577554472849144</v>
      </c>
      <c r="JG311" s="29">
        <v>35.502262518999999</v>
      </c>
      <c r="JH311" s="29">
        <v>7.4012241953756721</v>
      </c>
      <c r="JI311" s="29">
        <v>5.3990900069447569</v>
      </c>
      <c r="JJ311" s="29">
        <v>4.86893690140095</v>
      </c>
      <c r="JK311" s="29">
        <v>37.016701433000001</v>
      </c>
      <c r="JL311" s="29">
        <v>6.9371269260905679</v>
      </c>
      <c r="JM311" s="29">
        <v>5.060537510397884</v>
      </c>
      <c r="JN311" s="29">
        <v>-2.2176396507856282</v>
      </c>
      <c r="JO311" s="29">
        <v>29.49121673974118</v>
      </c>
      <c r="JP311" s="29">
        <v>4.7837647384855</v>
      </c>
      <c r="JQ311" s="29">
        <v>3.4896897747360809</v>
      </c>
      <c r="JR311" s="29">
        <v>-8.2262615659433322</v>
      </c>
      <c r="JS311" s="29">
        <v>31.678705411625497</v>
      </c>
      <c r="JT311" s="29">
        <v>5.1385968658522634</v>
      </c>
      <c r="JU311" s="29">
        <v>3.7485348714980229</v>
      </c>
      <c r="JV311" s="29">
        <v>-12.372543165997996</v>
      </c>
      <c r="JW311" s="29">
        <v>27.836172162421462</v>
      </c>
      <c r="JX311" s="29">
        <v>4.5153002678780663</v>
      </c>
      <c r="JY311" s="29">
        <v>3.293848681125926</v>
      </c>
      <c r="JZ311" s="29">
        <v>-11.689286753671908</v>
      </c>
    </row>
    <row r="312" spans="1:286" ht="15" thickBot="1" x14ac:dyDescent="0.35">
      <c r="A312" s="2"/>
      <c r="B312" s="74" t="s">
        <v>791</v>
      </c>
      <c r="C312" s="74" t="s">
        <v>888</v>
      </c>
      <c r="D312" s="74" t="s">
        <v>873</v>
      </c>
      <c r="E312" s="87">
        <v>361282</v>
      </c>
      <c r="F312" s="84">
        <v>570359</v>
      </c>
      <c r="G312" s="22">
        <v>1.6794871794871795</v>
      </c>
      <c r="H312" s="22">
        <v>0.44197031039136303</v>
      </c>
      <c r="I312" s="22">
        <v>0.31765276430649858</v>
      </c>
      <c r="J312" s="22">
        <v>1.6794871794871795</v>
      </c>
      <c r="K312" s="22">
        <v>1.6794871794871795</v>
      </c>
      <c r="L312" s="22">
        <v>0.44197031039136303</v>
      </c>
      <c r="M312" s="22">
        <v>0.31765276430649858</v>
      </c>
      <c r="N312" s="22">
        <v>1.6794871794871795</v>
      </c>
      <c r="O312" s="22">
        <v>1.6794871794871795</v>
      </c>
      <c r="P312" s="22">
        <v>0.44197031039136303</v>
      </c>
      <c r="Q312" s="22">
        <v>0.31765276430649858</v>
      </c>
      <c r="R312" s="22">
        <v>1.6794871794871795</v>
      </c>
      <c r="S312" s="22">
        <v>1.6794871794871795</v>
      </c>
      <c r="T312" s="22">
        <v>0.44197031039136303</v>
      </c>
      <c r="U312" s="22">
        <v>0.31765276430649858</v>
      </c>
      <c r="V312" s="22">
        <v>1.6794871794871795</v>
      </c>
      <c r="W312" s="22">
        <v>1.6794871794871795</v>
      </c>
      <c r="X312" s="22">
        <v>0.44197031039136303</v>
      </c>
      <c r="Y312" s="22">
        <v>0.31765276430649858</v>
      </c>
      <c r="Z312" s="22">
        <v>1.6794871794871795</v>
      </c>
      <c r="AA312" s="22">
        <v>1.6794871794871795</v>
      </c>
      <c r="AB312" s="22">
        <v>0.44197031039136303</v>
      </c>
      <c r="AC312" s="22">
        <v>0.31765276430649858</v>
      </c>
      <c r="AD312" s="22">
        <v>1.6794871794871795</v>
      </c>
      <c r="AE312" s="22">
        <v>1.6794871794871795</v>
      </c>
      <c r="AF312" s="22">
        <v>0.44197031039136303</v>
      </c>
      <c r="AG312" s="22">
        <v>0.31765276430649858</v>
      </c>
      <c r="AH312" s="22">
        <v>1.6794871794871795</v>
      </c>
      <c r="AI312" s="22">
        <v>1.6794871794871795</v>
      </c>
      <c r="AJ312" s="22">
        <v>0.44197031039136303</v>
      </c>
      <c r="AK312" s="22">
        <v>0.31765276430649858</v>
      </c>
      <c r="AL312" s="22">
        <v>1.6794871794871795</v>
      </c>
      <c r="AM312" s="22">
        <v>1.6794871794871795</v>
      </c>
      <c r="AN312" s="22">
        <v>0.44197031039136303</v>
      </c>
      <c r="AO312" s="22">
        <v>0.31765276430649858</v>
      </c>
      <c r="AP312" s="22">
        <v>1.6794871794871795</v>
      </c>
      <c r="AQ312" s="22">
        <v>1.6794871794871795</v>
      </c>
      <c r="AR312" s="22">
        <v>0.44197031039136303</v>
      </c>
      <c r="AS312" s="22">
        <v>0.31765276430649858</v>
      </c>
      <c r="AT312" s="22">
        <v>1.6794871794871795</v>
      </c>
      <c r="AU312" s="22">
        <v>1.6794871794871795</v>
      </c>
      <c r="AV312" s="22">
        <v>0.44197031039136303</v>
      </c>
      <c r="AW312" s="22">
        <v>0.31765276430649858</v>
      </c>
      <c r="AX312" s="22">
        <v>1.6794871794871795</v>
      </c>
      <c r="AY312" s="22">
        <v>1.6794871794871795</v>
      </c>
      <c r="AZ312" s="22">
        <v>0.44197031039136303</v>
      </c>
      <c r="BA312" s="22">
        <v>0.31765276430649858</v>
      </c>
      <c r="BB312" s="22">
        <v>1.6794871794871795</v>
      </c>
      <c r="BC312" s="22">
        <v>1.6794871794871795</v>
      </c>
      <c r="BD312" s="22">
        <v>0.44197031039136303</v>
      </c>
      <c r="BE312" s="22">
        <v>0.31765276430649858</v>
      </c>
      <c r="BF312" s="22">
        <v>1.6794871794871795</v>
      </c>
      <c r="BG312" s="22">
        <v>1.6794871794871795</v>
      </c>
      <c r="BH312" s="22">
        <v>0.44197031039136303</v>
      </c>
      <c r="BI312" s="22">
        <v>0.31765276430649858</v>
      </c>
      <c r="BJ312" s="22">
        <v>1.6794871794871795</v>
      </c>
      <c r="BK312" s="25">
        <v>1.6794871794871795</v>
      </c>
      <c r="BL312" s="25">
        <v>0.44197031039136303</v>
      </c>
      <c r="BM312" s="25">
        <v>0.31765276430649858</v>
      </c>
      <c r="BN312" s="25">
        <v>1.6794871794871795</v>
      </c>
      <c r="BO312" s="25">
        <v>1.6794871794871795</v>
      </c>
      <c r="BP312" s="25">
        <v>0.44197031039136303</v>
      </c>
      <c r="BQ312" s="25">
        <v>0.31765276430649858</v>
      </c>
      <c r="BR312" s="25">
        <v>1.6794871794871795</v>
      </c>
      <c r="BS312" s="25">
        <v>1.6794871794871795</v>
      </c>
      <c r="BT312" s="25">
        <v>0.44197031039136303</v>
      </c>
      <c r="BU312" s="25">
        <v>0.31765276430649858</v>
      </c>
      <c r="BV312" s="25">
        <v>1.6794871794871795</v>
      </c>
      <c r="BW312" s="25">
        <v>1.6794871794871795</v>
      </c>
      <c r="BX312" s="25">
        <v>0.44197031039136303</v>
      </c>
      <c r="BY312" s="25">
        <v>0.31765276430649858</v>
      </c>
      <c r="BZ312" s="25">
        <v>1.6794871794871795</v>
      </c>
      <c r="CA312" s="25">
        <v>1.6794871794871795</v>
      </c>
      <c r="CB312" s="25">
        <v>0.44197031039136303</v>
      </c>
      <c r="CC312" s="25">
        <v>0.31765276430649858</v>
      </c>
      <c r="CD312" s="25">
        <v>1.6794871794871795</v>
      </c>
      <c r="CE312" s="25">
        <v>1.6794871794871795</v>
      </c>
      <c r="CF312" s="25">
        <v>0.44197031039136303</v>
      </c>
      <c r="CG312" s="25">
        <v>0.31765276430649858</v>
      </c>
      <c r="CH312" s="25">
        <v>1.6794871794871795</v>
      </c>
      <c r="CI312" s="25">
        <v>1.6794871794871795</v>
      </c>
      <c r="CJ312" s="25">
        <v>0.44197031039136303</v>
      </c>
      <c r="CK312" s="25">
        <v>0.31765276430649858</v>
      </c>
      <c r="CL312" s="25">
        <v>1.6794871794871795</v>
      </c>
      <c r="CM312" s="25">
        <v>1.6794871794871795</v>
      </c>
      <c r="CN312" s="25">
        <v>0.44197031039136303</v>
      </c>
      <c r="CO312" s="25">
        <v>0.31765276430649858</v>
      </c>
      <c r="CP312" s="25">
        <v>1.6794871794871795</v>
      </c>
      <c r="CQ312" s="25">
        <v>1.6794871794871795</v>
      </c>
      <c r="CR312" s="25">
        <v>0.44197031039136303</v>
      </c>
      <c r="CS312" s="25">
        <v>0.31765276430649858</v>
      </c>
      <c r="CT312" s="25">
        <v>1.6794871794871795</v>
      </c>
      <c r="CU312" s="25">
        <v>1.6794871794871795</v>
      </c>
      <c r="CV312" s="25">
        <v>0.44197031039136303</v>
      </c>
      <c r="CW312" s="25">
        <v>0.31765276430649858</v>
      </c>
      <c r="CX312" s="25">
        <v>1.6794871794871795</v>
      </c>
      <c r="CY312" s="25">
        <v>1.6794871794871795</v>
      </c>
      <c r="CZ312" s="25">
        <v>0.44197031039136303</v>
      </c>
      <c r="DA312" s="25">
        <v>0.31765276430649858</v>
      </c>
      <c r="DB312" s="25">
        <v>1.6794871794871795</v>
      </c>
      <c r="DC312" s="25">
        <v>1.6794871794871795</v>
      </c>
      <c r="DD312" s="25">
        <v>0.44197031039136303</v>
      </c>
      <c r="DE312" s="25">
        <v>0.31765276430649858</v>
      </c>
      <c r="DF312" s="25">
        <v>1.6794871794871795</v>
      </c>
      <c r="DG312" s="25">
        <v>1.6794871794871795</v>
      </c>
      <c r="DH312" s="25">
        <v>0.44197031039136303</v>
      </c>
      <c r="DI312" s="25">
        <v>0.31765276430649858</v>
      </c>
      <c r="DJ312" s="25">
        <v>1.6794871794871795</v>
      </c>
      <c r="DK312" s="25">
        <v>1.6794871794871795</v>
      </c>
      <c r="DL312" s="25">
        <v>0.44197031039136303</v>
      </c>
      <c r="DM312" s="25">
        <v>0.31765276430649858</v>
      </c>
      <c r="DN312" s="25">
        <v>1.6794871794871795</v>
      </c>
      <c r="DO312" s="27">
        <v>1.6794871794871795</v>
      </c>
      <c r="DP312" s="27">
        <v>0.44197031039136303</v>
      </c>
      <c r="DQ312" s="27">
        <v>0.31765276430649858</v>
      </c>
      <c r="DR312" s="27">
        <v>1.6794871794871795</v>
      </c>
      <c r="DS312" s="27">
        <v>1.6794871794871795</v>
      </c>
      <c r="DT312" s="27">
        <v>0.44197031039136303</v>
      </c>
      <c r="DU312" s="27">
        <v>0.31765276430649858</v>
      </c>
      <c r="DV312" s="27">
        <v>1.6794871794871795</v>
      </c>
      <c r="DW312" s="27">
        <v>1.6794871794871795</v>
      </c>
      <c r="DX312" s="27">
        <v>0.44197031039136303</v>
      </c>
      <c r="DY312" s="27">
        <v>0.31765276430649858</v>
      </c>
      <c r="DZ312" s="27">
        <v>1.6794871794871795</v>
      </c>
      <c r="EA312" s="27">
        <v>1.6794871794871795</v>
      </c>
      <c r="EB312" s="27">
        <v>0.44197031039136303</v>
      </c>
      <c r="EC312" s="27">
        <v>0.31765276430649858</v>
      </c>
      <c r="ED312" s="27">
        <v>1.6794871794871795</v>
      </c>
      <c r="EE312" s="27">
        <v>1.6794871794871795</v>
      </c>
      <c r="EF312" s="27">
        <v>0.44197031039136303</v>
      </c>
      <c r="EG312" s="27">
        <v>0.31765276430649858</v>
      </c>
      <c r="EH312" s="27">
        <v>1.6794871794871795</v>
      </c>
      <c r="EI312" s="27">
        <v>1.6794871794871795</v>
      </c>
      <c r="EJ312" s="27">
        <v>0.44197031039136303</v>
      </c>
      <c r="EK312" s="27">
        <v>0.31765276430649858</v>
      </c>
      <c r="EL312" s="27">
        <v>1.6794871794871795</v>
      </c>
      <c r="EM312" s="27">
        <v>1.6794871794871795</v>
      </c>
      <c r="EN312" s="27">
        <v>0.44197031039136303</v>
      </c>
      <c r="EO312" s="27">
        <v>0.31765276430649858</v>
      </c>
      <c r="EP312" s="27">
        <v>1.6794871794871795</v>
      </c>
      <c r="EQ312" s="27">
        <v>1.6794871794871795</v>
      </c>
      <c r="ER312" s="27">
        <v>0.44197031039136303</v>
      </c>
      <c r="ES312" s="27">
        <v>0.31765276430649858</v>
      </c>
      <c r="ET312" s="27">
        <v>1.6794871794871795</v>
      </c>
      <c r="EU312" s="27">
        <v>1.6794871794871795</v>
      </c>
      <c r="EV312" s="27">
        <v>0.44197031039136303</v>
      </c>
      <c r="EW312" s="27">
        <v>0.31765276430649858</v>
      </c>
      <c r="EX312" s="27">
        <v>1.6794871794871795</v>
      </c>
      <c r="EY312" s="27">
        <v>1.6794871794871795</v>
      </c>
      <c r="EZ312" s="27">
        <v>0.44197031039136303</v>
      </c>
      <c r="FA312" s="27">
        <v>0.31765276430649858</v>
      </c>
      <c r="FB312" s="27">
        <v>1.6794871794871795</v>
      </c>
      <c r="FC312" s="27">
        <v>1.6794871794871795</v>
      </c>
      <c r="FD312" s="27">
        <v>0.44197031039136303</v>
      </c>
      <c r="FE312" s="27">
        <v>0.31765276430649858</v>
      </c>
      <c r="FF312" s="27">
        <v>1.6794871794871795</v>
      </c>
      <c r="FG312" s="27">
        <v>1.6794871794871795</v>
      </c>
      <c r="FH312" s="27">
        <v>0.44197031039136303</v>
      </c>
      <c r="FI312" s="27">
        <v>0.31765276430649858</v>
      </c>
      <c r="FJ312" s="27">
        <v>1.6794871794871795</v>
      </c>
      <c r="FK312" s="27">
        <v>1.6794871794871795</v>
      </c>
      <c r="FL312" s="27">
        <v>0.44197031039136303</v>
      </c>
      <c r="FM312" s="27">
        <v>0.31765276430649858</v>
      </c>
      <c r="FN312" s="27">
        <v>1.6794871794871795</v>
      </c>
      <c r="FO312" s="27">
        <v>1.6794871794871795</v>
      </c>
      <c r="FP312" s="27">
        <v>0.44197031039136303</v>
      </c>
      <c r="FQ312" s="27">
        <v>0.31765276430649858</v>
      </c>
      <c r="FR312" s="27">
        <v>1.6794871794871795</v>
      </c>
      <c r="FS312" s="28">
        <v>1.6794871794871795</v>
      </c>
      <c r="FT312" s="28">
        <v>0.44197031039136303</v>
      </c>
      <c r="FU312" s="28">
        <v>0.31765276430649858</v>
      </c>
      <c r="FV312" s="28">
        <v>1.6794871794871795</v>
      </c>
      <c r="FW312" s="28">
        <v>1.6794871794871795</v>
      </c>
      <c r="FX312" s="28">
        <v>0.44197031039136303</v>
      </c>
      <c r="FY312" s="28">
        <v>0.31765276430649858</v>
      </c>
      <c r="FZ312" s="28">
        <v>1.6794871794871795</v>
      </c>
      <c r="GA312" s="28">
        <v>1.6794871794871795</v>
      </c>
      <c r="GB312" s="28">
        <v>0.44197031039136303</v>
      </c>
      <c r="GC312" s="28">
        <v>0.31765276430649858</v>
      </c>
      <c r="GD312" s="28">
        <v>1.6794871794871795</v>
      </c>
      <c r="GE312" s="28">
        <v>1.6794871794871795</v>
      </c>
      <c r="GF312" s="28">
        <v>0.44197031039136303</v>
      </c>
      <c r="GG312" s="28">
        <v>0.31765276430649858</v>
      </c>
      <c r="GH312" s="28">
        <v>1.6794871794871795</v>
      </c>
      <c r="GI312" s="28">
        <v>1.6794871794871795</v>
      </c>
      <c r="GJ312" s="28">
        <v>0.44197031039136303</v>
      </c>
      <c r="GK312" s="28">
        <v>0.31765276430649858</v>
      </c>
      <c r="GL312" s="28">
        <v>1.6794871794871795</v>
      </c>
      <c r="GM312" s="28">
        <v>1.6794871794871795</v>
      </c>
      <c r="GN312" s="28">
        <v>0.44197031039136303</v>
      </c>
      <c r="GO312" s="28">
        <v>0.31765276430649858</v>
      </c>
      <c r="GP312" s="28">
        <v>1.6794871794871795</v>
      </c>
      <c r="GQ312" s="28">
        <v>1.6794871794871795</v>
      </c>
      <c r="GR312" s="28">
        <v>0.44197031039136303</v>
      </c>
      <c r="GS312" s="28">
        <v>0.31765276430649858</v>
      </c>
      <c r="GT312" s="28">
        <v>1.6794871794871795</v>
      </c>
      <c r="GU312" s="28">
        <v>1.6794871794871795</v>
      </c>
      <c r="GV312" s="28">
        <v>0.44197031039136303</v>
      </c>
      <c r="GW312" s="28">
        <v>0.31765276430649858</v>
      </c>
      <c r="GX312" s="28">
        <v>1.6794871794871795</v>
      </c>
      <c r="GY312" s="28">
        <v>1.6794871794871795</v>
      </c>
      <c r="GZ312" s="28">
        <v>0.44197031039136303</v>
      </c>
      <c r="HA312" s="28">
        <v>0.31765276430649858</v>
      </c>
      <c r="HB312" s="28">
        <v>1.6794871794871795</v>
      </c>
      <c r="HC312" s="28">
        <v>1.6794871794871795</v>
      </c>
      <c r="HD312" s="28">
        <v>0.44197031039136303</v>
      </c>
      <c r="HE312" s="28">
        <v>0.31765276430649858</v>
      </c>
      <c r="HF312" s="28">
        <v>1.6794871794871795</v>
      </c>
      <c r="HG312" s="28">
        <v>1.6794871794871795</v>
      </c>
      <c r="HH312" s="28">
        <v>0.44197031039136303</v>
      </c>
      <c r="HI312" s="28">
        <v>0.31765276430649858</v>
      </c>
      <c r="HJ312" s="28">
        <v>1.6794871794871795</v>
      </c>
      <c r="HK312" s="28">
        <v>1.6794871794871795</v>
      </c>
      <c r="HL312" s="28">
        <v>0.44197031039136303</v>
      </c>
      <c r="HM312" s="28">
        <v>0.31765276430649858</v>
      </c>
      <c r="HN312" s="28">
        <v>1.6794871794871795</v>
      </c>
      <c r="HO312" s="28">
        <v>1.6794871794871795</v>
      </c>
      <c r="HP312" s="28">
        <v>0.44197031039136303</v>
      </c>
      <c r="HQ312" s="28">
        <v>0.31765276430649858</v>
      </c>
      <c r="HR312" s="28">
        <v>1.6794871794871795</v>
      </c>
      <c r="HS312" s="28">
        <v>1.6794871794871795</v>
      </c>
      <c r="HT312" s="28">
        <v>0.44197031039136303</v>
      </c>
      <c r="HU312" s="28">
        <v>0.31765276430649858</v>
      </c>
      <c r="HV312" s="28">
        <v>1.6794871794871795</v>
      </c>
      <c r="HW312" s="29">
        <v>1.6794871794871795</v>
      </c>
      <c r="HX312" s="29">
        <v>0.44197031039136303</v>
      </c>
      <c r="HY312" s="29">
        <v>0.31765276430649858</v>
      </c>
      <c r="HZ312" s="29">
        <v>1.6794871794871795</v>
      </c>
      <c r="IA312" s="29">
        <v>1.6794871794871795</v>
      </c>
      <c r="IB312" s="29">
        <v>0.44197031039136303</v>
      </c>
      <c r="IC312" s="29">
        <v>0.31765276430649858</v>
      </c>
      <c r="ID312" s="29">
        <v>1.6794871794871795</v>
      </c>
      <c r="IE312" s="29">
        <v>1.6794871794871795</v>
      </c>
      <c r="IF312" s="29">
        <v>0.44197031039136303</v>
      </c>
      <c r="IG312" s="29">
        <v>0.31765276430649858</v>
      </c>
      <c r="IH312" s="29">
        <v>1.6794871794871795</v>
      </c>
      <c r="II312" s="29">
        <v>1.6794871794871795</v>
      </c>
      <c r="IJ312" s="29">
        <v>0.44197031039136303</v>
      </c>
      <c r="IK312" s="29">
        <v>0.31765276430649858</v>
      </c>
      <c r="IL312" s="29">
        <v>1.6794871794871795</v>
      </c>
      <c r="IM312" s="29">
        <v>1.6794871794871795</v>
      </c>
      <c r="IN312" s="29">
        <v>0.44197031039136303</v>
      </c>
      <c r="IO312" s="29">
        <v>0.31765276430649858</v>
      </c>
      <c r="IP312" s="29">
        <v>1.6794871794871795</v>
      </c>
      <c r="IQ312" s="29">
        <v>1.6794871794871795</v>
      </c>
      <c r="IR312" s="29">
        <v>0.44197031039136303</v>
      </c>
      <c r="IS312" s="29">
        <v>0.31765276430649858</v>
      </c>
      <c r="IT312" s="29">
        <v>1.6794871794871795</v>
      </c>
      <c r="IU312" s="29">
        <v>1.6794871794871795</v>
      </c>
      <c r="IV312" s="29">
        <v>0.44197031039136303</v>
      </c>
      <c r="IW312" s="29">
        <v>0.31765276430649858</v>
      </c>
      <c r="IX312" s="29">
        <v>1.6794871794871795</v>
      </c>
      <c r="IY312" s="29">
        <v>1.6794871794871795</v>
      </c>
      <c r="IZ312" s="29">
        <v>0.44197031039136303</v>
      </c>
      <c r="JA312" s="29">
        <v>0.31765276430649858</v>
      </c>
      <c r="JB312" s="29">
        <v>1.6794871794871795</v>
      </c>
      <c r="JC312" s="29">
        <v>1.6794871794871795</v>
      </c>
      <c r="JD312" s="29">
        <v>0.44197031039136303</v>
      </c>
      <c r="JE312" s="29">
        <v>0.31765276430649858</v>
      </c>
      <c r="JF312" s="29">
        <v>1.6794871794871795</v>
      </c>
      <c r="JG312" s="29">
        <v>1.6794871794871795</v>
      </c>
      <c r="JH312" s="29">
        <v>0.44197031039136303</v>
      </c>
      <c r="JI312" s="29">
        <v>0.31765276430649858</v>
      </c>
      <c r="JJ312" s="29">
        <v>1.6794871794871795</v>
      </c>
      <c r="JK312" s="29">
        <v>1.6794871794871795</v>
      </c>
      <c r="JL312" s="29">
        <v>0.44197031039136303</v>
      </c>
      <c r="JM312" s="29">
        <v>0.31765276430649858</v>
      </c>
      <c r="JN312" s="29">
        <v>1.6794871794871795</v>
      </c>
      <c r="JO312" s="29">
        <v>1.6794871794871795</v>
      </c>
      <c r="JP312" s="29">
        <v>0.44197031039136303</v>
      </c>
      <c r="JQ312" s="29">
        <v>0.31765276430649858</v>
      </c>
      <c r="JR312" s="29">
        <v>1.6794871794871795</v>
      </c>
      <c r="JS312" s="29">
        <v>1.6794871794871795</v>
      </c>
      <c r="JT312" s="29">
        <v>0.44197031039136303</v>
      </c>
      <c r="JU312" s="29">
        <v>0.31765276430649858</v>
      </c>
      <c r="JV312" s="29">
        <v>1.6794871794871795</v>
      </c>
      <c r="JW312" s="29">
        <v>1.6794871794871795</v>
      </c>
      <c r="JX312" s="29">
        <v>0.44197031039136303</v>
      </c>
      <c r="JY312" s="29">
        <v>0.31765276430649858</v>
      </c>
      <c r="JZ312" s="29">
        <v>1.6794871794871795</v>
      </c>
    </row>
    <row r="313" spans="1:286" ht="15" thickBot="1" x14ac:dyDescent="0.35">
      <c r="A313" s="2"/>
      <c r="B313" s="74" t="s">
        <v>792</v>
      </c>
      <c r="C313" s="74" t="s">
        <v>769</v>
      </c>
      <c r="D313" s="74" t="s">
        <v>871</v>
      </c>
      <c r="E313" s="87">
        <v>387882</v>
      </c>
      <c r="F313" s="84">
        <v>414309</v>
      </c>
      <c r="G313" s="22">
        <v>15.434680240894735</v>
      </c>
      <c r="H313" s="22">
        <v>13.338924022364175</v>
      </c>
      <c r="I313" s="22">
        <v>9.7305593630765941</v>
      </c>
      <c r="J313" s="22">
        <v>11.028458869798104</v>
      </c>
      <c r="K313" s="22">
        <v>15.413035297894737</v>
      </c>
      <c r="L313" s="22">
        <v>7.1743597533148558</v>
      </c>
      <c r="M313" s="22">
        <v>5.233595554982748</v>
      </c>
      <c r="N313" s="22">
        <v>11.187621489986856</v>
      </c>
      <c r="O313" s="22">
        <v>15.468247328894737</v>
      </c>
      <c r="P313" s="22">
        <v>7.1663150659760584</v>
      </c>
      <c r="Q313" s="22">
        <v>5.2277270675712968</v>
      </c>
      <c r="R313" s="22">
        <v>10.945679590019688</v>
      </c>
      <c r="S313" s="22">
        <v>15.533648400894737</v>
      </c>
      <c r="T313" s="22">
        <v>7.1499272122592075</v>
      </c>
      <c r="U313" s="22">
        <v>5.2157723564448313</v>
      </c>
      <c r="V313" s="22">
        <v>10.757786634933289</v>
      </c>
      <c r="W313" s="22">
        <v>15.617813584894737</v>
      </c>
      <c r="X313" s="22">
        <v>7.1296096704719032</v>
      </c>
      <c r="Y313" s="22">
        <v>5.2009509925820723</v>
      </c>
      <c r="Z313" s="22">
        <v>10.557531980181031</v>
      </c>
      <c r="AA313" s="22">
        <v>15.729635781894736</v>
      </c>
      <c r="AB313" s="22">
        <v>7.1053344051074054</v>
      </c>
      <c r="AC313" s="22">
        <v>5.1832425244711784</v>
      </c>
      <c r="AD313" s="22">
        <v>10.248835148544199</v>
      </c>
      <c r="AE313" s="22">
        <v>15.858091534894736</v>
      </c>
      <c r="AF313" s="22">
        <v>7.0762921569356321</v>
      </c>
      <c r="AG313" s="22">
        <v>5.162056608770718</v>
      </c>
      <c r="AH313" s="22">
        <v>9.9328328342587984</v>
      </c>
      <c r="AI313" s="22">
        <v>16.020858261894737</v>
      </c>
      <c r="AJ313" s="22">
        <v>7.04257644284883</v>
      </c>
      <c r="AK313" s="22">
        <v>5.1374614647515982</v>
      </c>
      <c r="AL313" s="22">
        <v>9.5707448569593154</v>
      </c>
      <c r="AM313" s="22">
        <v>16.208217796894736</v>
      </c>
      <c r="AN313" s="22">
        <v>7.0054693718067877</v>
      </c>
      <c r="AO313" s="22">
        <v>5.110392373049816</v>
      </c>
      <c r="AP313" s="22">
        <v>9.2572531929830149</v>
      </c>
      <c r="AQ313" s="22">
        <v>16.430094485894735</v>
      </c>
      <c r="AR313" s="22">
        <v>6.4155245026206602</v>
      </c>
      <c r="AS313" s="22">
        <v>4.680035804489</v>
      </c>
      <c r="AT313" s="22">
        <v>8.802447659143569</v>
      </c>
      <c r="AU313" s="22">
        <v>17.559582428894736</v>
      </c>
      <c r="AV313" s="22">
        <v>6.2997236969822756</v>
      </c>
      <c r="AW313" s="22">
        <v>4.5955607290131084</v>
      </c>
      <c r="AX313" s="22">
        <v>6.8004813867544414</v>
      </c>
      <c r="AY313" s="22">
        <v>18.018013983894736</v>
      </c>
      <c r="AZ313" s="22">
        <v>6.9233939550054808</v>
      </c>
      <c r="BA313" s="22">
        <v>5.050519499188673</v>
      </c>
      <c r="BB313" s="22">
        <v>5.2520623369102228</v>
      </c>
      <c r="BC313" s="22">
        <v>18.213836623894736</v>
      </c>
      <c r="BD313" s="22">
        <v>9.4153574514231568</v>
      </c>
      <c r="BE313" s="22">
        <v>6.8683721754508165</v>
      </c>
      <c r="BF313" s="22">
        <v>4.8459264909784991</v>
      </c>
      <c r="BG313" s="22">
        <v>18.288690828894737</v>
      </c>
      <c r="BH313" s="22">
        <v>9.7892725677926471</v>
      </c>
      <c r="BI313" s="22">
        <v>7.1411380470072352</v>
      </c>
      <c r="BJ313" s="22">
        <v>4.9080615827939447</v>
      </c>
      <c r="BK313" s="25">
        <v>15.446501121894736</v>
      </c>
      <c r="BL313" s="25">
        <v>13.341265790931679</v>
      </c>
      <c r="BM313" s="25">
        <v>9.732267650643303</v>
      </c>
      <c r="BN313" s="25">
        <v>10.995530723453717</v>
      </c>
      <c r="BO313" s="25">
        <v>15.429245315894736</v>
      </c>
      <c r="BP313" s="25">
        <v>7.1802977880851948</v>
      </c>
      <c r="BQ313" s="25">
        <v>5.2379272686753922</v>
      </c>
      <c r="BR313" s="25">
        <v>11.143668957328599</v>
      </c>
      <c r="BS313" s="25">
        <v>15.459983288894737</v>
      </c>
      <c r="BT313" s="25">
        <v>7.17736275275261</v>
      </c>
      <c r="BU313" s="25">
        <v>5.2357862012633154</v>
      </c>
      <c r="BV313" s="25">
        <v>10.983609697118689</v>
      </c>
      <c r="BW313" s="25">
        <v>15.491405226894736</v>
      </c>
      <c r="BX313" s="25">
        <v>7.1723529420797725</v>
      </c>
      <c r="BY313" s="25">
        <v>5.2321316141265948</v>
      </c>
      <c r="BZ313" s="25">
        <v>10.883188128583818</v>
      </c>
      <c r="CA313" s="25">
        <v>15.531768867894737</v>
      </c>
      <c r="CB313" s="25">
        <v>7.1666582610109923</v>
      </c>
      <c r="CC313" s="25">
        <v>5.2279774235711463</v>
      </c>
      <c r="CD313" s="25">
        <v>10.76828018030186</v>
      </c>
      <c r="CE313" s="25">
        <v>15.584420594894736</v>
      </c>
      <c r="CF313" s="25">
        <v>7.1603049942402022</v>
      </c>
      <c r="CG313" s="25">
        <v>5.2233428039152443</v>
      </c>
      <c r="CH313" s="25">
        <v>10.554313144240904</v>
      </c>
      <c r="CI313" s="25">
        <v>15.642593249894736</v>
      </c>
      <c r="CJ313" s="25">
        <v>7.1532943900357475</v>
      </c>
      <c r="CK313" s="25">
        <v>5.2182286657532675</v>
      </c>
      <c r="CL313" s="25">
        <v>10.328549697395838</v>
      </c>
      <c r="CM313" s="25">
        <v>15.712181907894736</v>
      </c>
      <c r="CN313" s="25">
        <v>7.1455697820683257</v>
      </c>
      <c r="CO313" s="25">
        <v>5.2125936717869275</v>
      </c>
      <c r="CP313" s="25">
        <v>10.06250213573526</v>
      </c>
      <c r="CQ313" s="25">
        <v>15.791793686894737</v>
      </c>
      <c r="CR313" s="25">
        <v>7.1373896437982562</v>
      </c>
      <c r="CS313" s="25">
        <v>5.2066263748069286</v>
      </c>
      <c r="CT313" s="25">
        <v>9.834461008855838</v>
      </c>
      <c r="CU313" s="25">
        <v>15.885082786894737</v>
      </c>
      <c r="CV313" s="25">
        <v>6.8439712383372528</v>
      </c>
      <c r="CW313" s="25">
        <v>4.9925817331423801</v>
      </c>
      <c r="CX313" s="25">
        <v>9.4743398532007355</v>
      </c>
      <c r="CY313" s="25">
        <v>16.252446838894738</v>
      </c>
      <c r="CZ313" s="25">
        <v>6.9167674016774336</v>
      </c>
      <c r="DA313" s="25">
        <v>5.0456855207940849</v>
      </c>
      <c r="DB313" s="25">
        <v>8.0946639731817687</v>
      </c>
      <c r="DC313" s="25">
        <v>16.641749399894735</v>
      </c>
      <c r="DD313" s="25">
        <v>7.2631158303451109</v>
      </c>
      <c r="DE313" s="25">
        <v>5.2983418774693822</v>
      </c>
      <c r="DF313" s="25">
        <v>6.4993770938411437</v>
      </c>
      <c r="DG313" s="25">
        <v>17.042688943894735</v>
      </c>
      <c r="DH313" s="25">
        <v>9.3623422438138295</v>
      </c>
      <c r="DI313" s="25">
        <v>6.8296983196043106</v>
      </c>
      <c r="DJ313" s="25">
        <v>5.1659678149300028</v>
      </c>
      <c r="DK313" s="25">
        <v>17.287231587894738</v>
      </c>
      <c r="DL313" s="25">
        <v>9.6906409773250797</v>
      </c>
      <c r="DM313" s="25">
        <v>7.0691876749599691</v>
      </c>
      <c r="DN313" s="25">
        <v>4.8070945564641221</v>
      </c>
      <c r="DO313" s="27">
        <v>15.434186130894737</v>
      </c>
      <c r="DP313" s="27">
        <v>13.339384878532757</v>
      </c>
      <c r="DQ313" s="27">
        <v>9.7308955512353013</v>
      </c>
      <c r="DR313" s="27">
        <v>11.03060974100527</v>
      </c>
      <c r="DS313" s="27">
        <v>15.406168636894737</v>
      </c>
      <c r="DT313" s="27">
        <v>7.1763339335050418</v>
      </c>
      <c r="DU313" s="27">
        <v>5.2350356919459555</v>
      </c>
      <c r="DV313" s="27">
        <v>11.219193296954032</v>
      </c>
      <c r="DW313" s="27">
        <v>15.450574210894736</v>
      </c>
      <c r="DX313" s="27">
        <v>7.171018651200602</v>
      </c>
      <c r="DY313" s="27">
        <v>5.2311582675069124</v>
      </c>
      <c r="DZ313" s="27">
        <v>11.017831908839796</v>
      </c>
      <c r="EA313" s="27">
        <v>15.503636902894737</v>
      </c>
      <c r="EB313" s="27">
        <v>7.1589170347311724</v>
      </c>
      <c r="EC313" s="27">
        <v>5.2223303067772804</v>
      </c>
      <c r="ED313" s="27">
        <v>10.867880565331262</v>
      </c>
      <c r="EE313" s="27">
        <v>15.572326362894737</v>
      </c>
      <c r="EF313" s="27">
        <v>7.1453199635842726</v>
      </c>
      <c r="EG313" s="27">
        <v>5.2124114326809101</v>
      </c>
      <c r="EH313" s="27">
        <v>10.708616755249771</v>
      </c>
      <c r="EI313" s="27">
        <v>15.660716383894737</v>
      </c>
      <c r="EJ313" s="27">
        <v>7.1304509208218461</v>
      </c>
      <c r="EK313" s="27">
        <v>5.2015646730000435</v>
      </c>
      <c r="EL313" s="27">
        <v>10.458047091029364</v>
      </c>
      <c r="EM313" s="27">
        <v>15.759559297894736</v>
      </c>
      <c r="EN313" s="27">
        <v>7.1141354554173875</v>
      </c>
      <c r="EO313" s="27">
        <v>5.1896627681396419</v>
      </c>
      <c r="EP313" s="27">
        <v>10.206283959653939</v>
      </c>
      <c r="EQ313" s="27">
        <v>15.881656412894737</v>
      </c>
      <c r="ER313" s="27">
        <v>7.0966270053199159</v>
      </c>
      <c r="ES313" s="27">
        <v>5.1768905975550226</v>
      </c>
      <c r="ET313" s="27">
        <v>9.9255698778830599</v>
      </c>
      <c r="EU313" s="27">
        <v>16.023496841894737</v>
      </c>
      <c r="EV313" s="27">
        <v>7.0781718477133211</v>
      </c>
      <c r="EW313" s="27">
        <v>5.1634278170230381</v>
      </c>
      <c r="EX313" s="27">
        <v>9.6902566257684786</v>
      </c>
      <c r="EY313" s="27">
        <v>16.194558071894736</v>
      </c>
      <c r="EZ313" s="27">
        <v>6.7691460958708491</v>
      </c>
      <c r="FA313" s="27">
        <v>4.937997833466568</v>
      </c>
      <c r="FB313" s="27">
        <v>9.3167459445970362</v>
      </c>
      <c r="FC313" s="27">
        <v>17.104609284894735</v>
      </c>
      <c r="FD313" s="27">
        <v>6.7908837783696505</v>
      </c>
      <c r="FE313" s="27">
        <v>4.9538551702064479</v>
      </c>
      <c r="FF313" s="27">
        <v>7.6807940890440456</v>
      </c>
      <c r="FG313" s="27">
        <v>17.676024359894736</v>
      </c>
      <c r="FH313" s="27">
        <v>7.3069981108240043</v>
      </c>
      <c r="FI313" s="27">
        <v>5.3303533901274598</v>
      </c>
      <c r="FJ313" s="27">
        <v>6.3508168966736953</v>
      </c>
      <c r="FK313" s="27">
        <v>17.843816623894735</v>
      </c>
      <c r="FL313" s="27">
        <v>9.8883184861714604</v>
      </c>
      <c r="FM313" s="27">
        <v>7.2133906654972737</v>
      </c>
      <c r="FN313" s="27">
        <v>6.0274027031879758</v>
      </c>
      <c r="FO313" s="27">
        <v>17.889738561894738</v>
      </c>
      <c r="FP313" s="27">
        <v>10.560145318448649</v>
      </c>
      <c r="FQ313" s="27">
        <v>7.7034789861309658</v>
      </c>
      <c r="FR313" s="27">
        <v>6.1837131566374506</v>
      </c>
      <c r="FS313" s="28">
        <v>15.435546171894735</v>
      </c>
      <c r="FT313" s="28">
        <v>13.33892395327911</v>
      </c>
      <c r="FU313" s="28">
        <v>9.7305593126800005</v>
      </c>
      <c r="FV313" s="28">
        <v>11.022599927164427</v>
      </c>
      <c r="FW313" s="28">
        <v>15.415558391894736</v>
      </c>
      <c r="FX313" s="28">
        <v>7.1743594631576011</v>
      </c>
      <c r="FY313" s="28">
        <v>5.233595343317071</v>
      </c>
      <c r="FZ313" s="28">
        <v>11.197796875870552</v>
      </c>
      <c r="GA313" s="28">
        <v>15.483578457894737</v>
      </c>
      <c r="GB313" s="28">
        <v>7.1663144598040072</v>
      </c>
      <c r="GC313" s="28">
        <v>5.2277266253772252</v>
      </c>
      <c r="GD313" s="28">
        <v>10.986431972035305</v>
      </c>
      <c r="GE313" s="28">
        <v>15.576523686894737</v>
      </c>
      <c r="GF313" s="28">
        <v>7.1492721783188111</v>
      </c>
      <c r="GG313" s="28">
        <v>5.2152945183050257</v>
      </c>
      <c r="GH313" s="28">
        <v>10.843627438657713</v>
      </c>
      <c r="GI313" s="28">
        <v>15.706406506894737</v>
      </c>
      <c r="GJ313" s="28">
        <v>7.1282508058396523</v>
      </c>
      <c r="GK313" s="28">
        <v>5.1999597197516456</v>
      </c>
      <c r="GL313" s="28">
        <v>10.70456010790094</v>
      </c>
      <c r="GM313" s="28">
        <v>15.887157913894736</v>
      </c>
      <c r="GN313" s="28">
        <v>7.1032599177531619</v>
      </c>
      <c r="GO313" s="28">
        <v>5.1817292148283176</v>
      </c>
      <c r="GP313" s="28">
        <v>10.493921627866811</v>
      </c>
      <c r="GQ313" s="28">
        <v>16.108861246894737</v>
      </c>
      <c r="GR313" s="28">
        <v>7.0734679038386217</v>
      </c>
      <c r="GS313" s="28">
        <v>5.1599963554571273</v>
      </c>
      <c r="GT313" s="28">
        <v>10.285308633915355</v>
      </c>
      <c r="GU313" s="28">
        <v>16.408337704894738</v>
      </c>
      <c r="GV313" s="28">
        <v>7.0390013182533275</v>
      </c>
      <c r="GW313" s="28">
        <v>5.1348534611338694</v>
      </c>
      <c r="GX313" s="28">
        <v>10.029522055242353</v>
      </c>
      <c r="GY313" s="28">
        <v>16.763370671894737</v>
      </c>
      <c r="GZ313" s="28">
        <v>7.0011321649840932</v>
      </c>
      <c r="HA313" s="28">
        <v>5.107228441057444</v>
      </c>
      <c r="HB313" s="28">
        <v>9.8502422178715516</v>
      </c>
      <c r="HC313" s="28">
        <v>17.044093447894735</v>
      </c>
      <c r="HD313" s="28">
        <v>6.6737156245282936</v>
      </c>
      <c r="HE313" s="28">
        <v>4.8683826332534004</v>
      </c>
      <c r="HF313" s="28">
        <v>9.5773182962332637</v>
      </c>
      <c r="HG313" s="28">
        <v>17.723885654894737</v>
      </c>
      <c r="HH313" s="28">
        <v>6.5544343246404342</v>
      </c>
      <c r="HI313" s="28">
        <v>4.7813685856797159</v>
      </c>
      <c r="HJ313" s="28">
        <v>8.3244620610999771</v>
      </c>
      <c r="HK313" s="28">
        <v>18.504276360894735</v>
      </c>
      <c r="HL313" s="28">
        <v>6.8158856048697594</v>
      </c>
      <c r="HM313" s="28">
        <v>4.9720936545502195</v>
      </c>
      <c r="HN313" s="28">
        <v>3.1569128274517837</v>
      </c>
      <c r="HO313" s="28">
        <v>18.935656448894736</v>
      </c>
      <c r="HP313" s="28">
        <v>9.3070238734179345</v>
      </c>
      <c r="HQ313" s="28">
        <v>6.7893443385708006</v>
      </c>
      <c r="HR313" s="28">
        <v>-1.8750175589476932</v>
      </c>
      <c r="HS313" s="28">
        <v>18.815941910894736</v>
      </c>
      <c r="HT313" s="28">
        <v>8.5226505165129076</v>
      </c>
      <c r="HU313" s="28">
        <v>6.2171548951506663</v>
      </c>
      <c r="HV313" s="28">
        <v>-5.7671533233355738</v>
      </c>
      <c r="HW313" s="29">
        <v>15.423852002894737</v>
      </c>
      <c r="HX313" s="29">
        <v>13.338971187523908</v>
      </c>
      <c r="HY313" s="29">
        <v>9.7305937694039617</v>
      </c>
      <c r="HZ313" s="29">
        <v>11.062990743303361</v>
      </c>
      <c r="IA313" s="29">
        <v>15.392354431894736</v>
      </c>
      <c r="IB313" s="29">
        <v>7.1756182345920978</v>
      </c>
      <c r="IC313" s="29">
        <v>5.234513599553285</v>
      </c>
      <c r="ID313" s="29">
        <v>11.276754301832563</v>
      </c>
      <c r="IE313" s="29">
        <v>15.448649061894736</v>
      </c>
      <c r="IF313" s="29">
        <v>7.1697745173111542</v>
      </c>
      <c r="IG313" s="29">
        <v>5.2302506891560201</v>
      </c>
      <c r="IH313" s="29">
        <v>11.104857002982067</v>
      </c>
      <c r="II313" s="29">
        <v>15.532029566894735</v>
      </c>
      <c r="IJ313" s="29">
        <v>7.1510367812826239</v>
      </c>
      <c r="IK313" s="29">
        <v>5.2165817715994338</v>
      </c>
      <c r="IL313" s="29">
        <v>10.991033328579533</v>
      </c>
      <c r="IM313" s="29">
        <v>15.652300880894735</v>
      </c>
      <c r="IN313" s="29">
        <v>7.1299680492186228</v>
      </c>
      <c r="IO313" s="29">
        <v>5.2012124248882747</v>
      </c>
      <c r="IP313" s="29">
        <v>10.875443438622824</v>
      </c>
      <c r="IQ313" s="29">
        <v>15.826985705894735</v>
      </c>
      <c r="IR313" s="29">
        <v>7.1065446129031677</v>
      </c>
      <c r="IS313" s="29">
        <v>5.1841253542090628</v>
      </c>
      <c r="IT313" s="29">
        <v>10.660121970463708</v>
      </c>
      <c r="IU313" s="29">
        <v>16.040409177894738</v>
      </c>
      <c r="IV313" s="29">
        <v>7.0807307405564979</v>
      </c>
      <c r="IW313" s="29">
        <v>5.1652944937259369</v>
      </c>
      <c r="IX313" s="29">
        <v>10.456042215729953</v>
      </c>
      <c r="IY313" s="29">
        <v>16.329245053894738</v>
      </c>
      <c r="IZ313" s="29">
        <v>7.0531549623267447</v>
      </c>
      <c r="JA313" s="29">
        <v>5.145178347431246</v>
      </c>
      <c r="JB313" s="29">
        <v>10.23032379199414</v>
      </c>
      <c r="JC313" s="29">
        <v>16.675871194894736</v>
      </c>
      <c r="JD313" s="29">
        <v>7.0239579282893692</v>
      </c>
      <c r="JE313" s="29">
        <v>5.1238795175968361</v>
      </c>
      <c r="JF313" s="29">
        <v>10.072748091562667</v>
      </c>
      <c r="JG313" s="29">
        <v>17.008016904894738</v>
      </c>
      <c r="JH313" s="29">
        <v>6.7098536538931421</v>
      </c>
      <c r="JI313" s="29">
        <v>4.8947448225431582</v>
      </c>
      <c r="JJ313" s="29">
        <v>9.5937753984721752</v>
      </c>
      <c r="JK313" s="29">
        <v>18.185203494894736</v>
      </c>
      <c r="JL313" s="29">
        <v>6.7050608097846469</v>
      </c>
      <c r="JM313" s="29">
        <v>4.8912485094944076</v>
      </c>
      <c r="JN313" s="29">
        <v>4.1496460060387328</v>
      </c>
      <c r="JO313" s="29">
        <v>18.978553255894738</v>
      </c>
      <c r="JP313" s="29">
        <v>6.6508545002624038</v>
      </c>
      <c r="JQ313" s="29">
        <v>4.8517057613855537</v>
      </c>
      <c r="JR313" s="29">
        <v>-0.80351761572986291</v>
      </c>
      <c r="JS313" s="29">
        <v>19.123377842894737</v>
      </c>
      <c r="JT313" s="29">
        <v>9.8657446311118395</v>
      </c>
      <c r="JU313" s="29">
        <v>7.196923352515892</v>
      </c>
      <c r="JV313" s="29">
        <v>-5.1452353153268007</v>
      </c>
      <c r="JW313" s="29">
        <v>18.635624292894736</v>
      </c>
      <c r="JX313" s="29">
        <v>9.9822272508732226</v>
      </c>
      <c r="JY313" s="29">
        <v>7.2818958019019497</v>
      </c>
      <c r="JZ313" s="29">
        <v>-5.3159569190791238</v>
      </c>
    </row>
    <row r="314" spans="1:286" ht="15" thickBot="1" x14ac:dyDescent="0.35">
      <c r="A314" s="2"/>
      <c r="B314" s="74" t="s">
        <v>793</v>
      </c>
      <c r="C314" s="74" t="s">
        <v>585</v>
      </c>
      <c r="D314" s="74" t="s">
        <v>522</v>
      </c>
      <c r="E314" s="87">
        <v>385446</v>
      </c>
      <c r="F314" s="84">
        <v>437481</v>
      </c>
      <c r="G314" s="22">
        <v>-11.366856828970384</v>
      </c>
      <c r="H314" s="22">
        <v>-1.8438157152250085</v>
      </c>
      <c r="I314" s="22">
        <v>-1.3450378937228977</v>
      </c>
      <c r="J314" s="22">
        <v>-11.366856828970384</v>
      </c>
      <c r="K314" s="22">
        <v>-11.38083545160641</v>
      </c>
      <c r="L314" s="22">
        <v>-1.8460831849821551</v>
      </c>
      <c r="M314" s="22">
        <v>-1.346691981341877</v>
      </c>
      <c r="N314" s="22">
        <v>-11.38083545160641</v>
      </c>
      <c r="O314" s="22">
        <v>-11.398558558526663</v>
      </c>
      <c r="P314" s="22">
        <v>-1.8489580468330484</v>
      </c>
      <c r="Q314" s="22">
        <v>-1.3487891530368248</v>
      </c>
      <c r="R314" s="22">
        <v>-11.398558558526663</v>
      </c>
      <c r="S314" s="22">
        <v>-11.445816665947232</v>
      </c>
      <c r="T314" s="22">
        <v>-1.8566237755780222</v>
      </c>
      <c r="U314" s="22">
        <v>-1.3543811954301355</v>
      </c>
      <c r="V314" s="22">
        <v>-11.445816665947232</v>
      </c>
      <c r="W314" s="22">
        <v>-11.500822485548321</v>
      </c>
      <c r="X314" s="22">
        <v>-1.865546259263295</v>
      </c>
      <c r="Y314" s="22">
        <v>-1.360890023055217</v>
      </c>
      <c r="Z314" s="22">
        <v>-11.500822485548321</v>
      </c>
      <c r="AA314" s="22">
        <v>-11.563726303837964</v>
      </c>
      <c r="AB314" s="22">
        <v>-1.8757498758351601</v>
      </c>
      <c r="AC314" s="22">
        <v>-1.3683334192844885</v>
      </c>
      <c r="AD314" s="22">
        <v>-11.563726303837964</v>
      </c>
      <c r="AE314" s="22">
        <v>-11.63569144186958</v>
      </c>
      <c r="AF314" s="22">
        <v>-1.8874233273835994</v>
      </c>
      <c r="AG314" s="22">
        <v>-1.3768490396653861</v>
      </c>
      <c r="AH314" s="22">
        <v>-11.63569144186958</v>
      </c>
      <c r="AI314" s="22">
        <v>-11.716792400397528</v>
      </c>
      <c r="AJ314" s="22">
        <v>-1.9005786986620099</v>
      </c>
      <c r="AK314" s="22">
        <v>-1.3864456998572625</v>
      </c>
      <c r="AL314" s="22">
        <v>-11.716792400397528</v>
      </c>
      <c r="AM314" s="22">
        <v>-11.804345925674497</v>
      </c>
      <c r="AN314" s="22">
        <v>-1.9147807395830836</v>
      </c>
      <c r="AO314" s="22">
        <v>-1.3968058909811982</v>
      </c>
      <c r="AP314" s="22">
        <v>-11.804345925674497</v>
      </c>
      <c r="AQ314" s="22">
        <v>-13.336630215388011</v>
      </c>
      <c r="AR314" s="22">
        <v>-2.1633322869524085</v>
      </c>
      <c r="AS314" s="22">
        <v>-1.5781207843269287</v>
      </c>
      <c r="AT314" s="22">
        <v>-13.336630215388011</v>
      </c>
      <c r="AU314" s="22">
        <v>-13.914399161925278</v>
      </c>
      <c r="AV314" s="22">
        <v>-2.2570520794529454</v>
      </c>
      <c r="AW314" s="22">
        <v>-1.6464880681417786</v>
      </c>
      <c r="AX314" s="22">
        <v>-13.914399161925278</v>
      </c>
      <c r="AY314" s="22">
        <v>-15.539486494098101</v>
      </c>
      <c r="AZ314" s="22">
        <v>-2.5206571909413378</v>
      </c>
      <c r="BA314" s="22">
        <v>-1.8387843269290451</v>
      </c>
      <c r="BB314" s="22">
        <v>-15.539486494098101</v>
      </c>
      <c r="BC314" s="22">
        <v>-16.016027998364443</v>
      </c>
      <c r="BD314" s="22">
        <v>-2.5979568990087296</v>
      </c>
      <c r="BE314" s="22">
        <v>-1.8951733877586256</v>
      </c>
      <c r="BF314" s="22">
        <v>-16.016027998364443</v>
      </c>
      <c r="BG314" s="22">
        <v>-16.677781326119504</v>
      </c>
      <c r="BH314" s="22">
        <v>-2.7052997822416263</v>
      </c>
      <c r="BI314" s="22">
        <v>-1.9734785265951817</v>
      </c>
      <c r="BJ314" s="22">
        <v>-16.677781326119504</v>
      </c>
      <c r="BK314" s="25">
        <v>-11.364042855749647</v>
      </c>
      <c r="BL314" s="25">
        <v>-1.8433592611564227</v>
      </c>
      <c r="BM314" s="25">
        <v>-1.3447049168348486</v>
      </c>
      <c r="BN314" s="25">
        <v>-11.364042855749647</v>
      </c>
      <c r="BO314" s="25">
        <v>-11.372355340937792</v>
      </c>
      <c r="BP314" s="25">
        <v>-1.8447076278204078</v>
      </c>
      <c r="BQ314" s="25">
        <v>-1.3456885315435838</v>
      </c>
      <c r="BR314" s="25">
        <v>-11.372355340937792</v>
      </c>
      <c r="BS314" s="25">
        <v>-11.381402087619628</v>
      </c>
      <c r="BT314" s="25">
        <v>-1.8461750989036292</v>
      </c>
      <c r="BU314" s="25">
        <v>-1.3467590312679201</v>
      </c>
      <c r="BV314" s="25">
        <v>-11.381402087619628</v>
      </c>
      <c r="BW314" s="25">
        <v>-11.398083804830168</v>
      </c>
      <c r="BX314" s="25">
        <v>-1.8488810371249447</v>
      </c>
      <c r="BY314" s="25">
        <v>-1.3487329755269311</v>
      </c>
      <c r="BZ314" s="25">
        <v>-11.398083804830168</v>
      </c>
      <c r="CA314" s="25">
        <v>-11.416010564668396</v>
      </c>
      <c r="CB314" s="25">
        <v>-1.8517889334774829</v>
      </c>
      <c r="CC314" s="25">
        <v>-1.3508542454309058</v>
      </c>
      <c r="CD314" s="25">
        <v>-11.416010564668396</v>
      </c>
      <c r="CE314" s="25">
        <v>-11.435332646341223</v>
      </c>
      <c r="CF314" s="25">
        <v>-1.8549231647232236</v>
      </c>
      <c r="CG314" s="25">
        <v>-1.3531406234883232</v>
      </c>
      <c r="CH314" s="25">
        <v>-11.435332646341223</v>
      </c>
      <c r="CI314" s="25">
        <v>-11.455622264336496</v>
      </c>
      <c r="CJ314" s="25">
        <v>-1.8582143398544395</v>
      </c>
      <c r="CK314" s="25">
        <v>-1.3555414899251426</v>
      </c>
      <c r="CL314" s="25">
        <v>-11.455622264336496</v>
      </c>
      <c r="CM314" s="25">
        <v>-11.477262706198513</v>
      </c>
      <c r="CN314" s="25">
        <v>-1.8617246318718337</v>
      </c>
      <c r="CO314" s="25">
        <v>-1.358102199079773</v>
      </c>
      <c r="CP314" s="25">
        <v>-11.477262706198513</v>
      </c>
      <c r="CQ314" s="25">
        <v>-11.499548221355312</v>
      </c>
      <c r="CR314" s="25">
        <v>-1.8653395611074397</v>
      </c>
      <c r="CS314" s="25">
        <v>-1.3607392396282767</v>
      </c>
      <c r="CT314" s="25">
        <v>-11.499548221355312</v>
      </c>
      <c r="CU314" s="25">
        <v>-11.983956605610771</v>
      </c>
      <c r="CV314" s="25">
        <v>-1.9439153543030221</v>
      </c>
      <c r="CW314" s="25">
        <v>-1.4180591867925707</v>
      </c>
      <c r="CX314" s="25">
        <v>-11.983956605610771</v>
      </c>
      <c r="CY314" s="25">
        <v>-12.072117566845321</v>
      </c>
      <c r="CZ314" s="25">
        <v>-1.958215927296896</v>
      </c>
      <c r="DA314" s="25">
        <v>-1.4284912556918008</v>
      </c>
      <c r="DB314" s="25">
        <v>-12.072117566845321</v>
      </c>
      <c r="DC314" s="25">
        <v>-12.754828817716994</v>
      </c>
      <c r="DD314" s="25">
        <v>-2.0689583913094509</v>
      </c>
      <c r="DE314" s="25">
        <v>-1.5092763413764367</v>
      </c>
      <c r="DF314" s="25">
        <v>-12.754828817716994</v>
      </c>
      <c r="DG314" s="25">
        <v>-12.882847224954777</v>
      </c>
      <c r="DH314" s="25">
        <v>-2.0897242331472317</v>
      </c>
      <c r="DI314" s="25">
        <v>-1.5244247338845585</v>
      </c>
      <c r="DJ314" s="25">
        <v>-12.882847224954777</v>
      </c>
      <c r="DK314" s="25">
        <v>-12.910033463469079</v>
      </c>
      <c r="DL314" s="25">
        <v>-2.0941341077998943</v>
      </c>
      <c r="DM314" s="25">
        <v>-1.5276416760471734</v>
      </c>
      <c r="DN314" s="25">
        <v>-12.910033463469079</v>
      </c>
      <c r="DO314" s="27">
        <v>-11.365925966235663</v>
      </c>
      <c r="DP314" s="27">
        <v>-1.8436647201553229</v>
      </c>
      <c r="DQ314" s="27">
        <v>-1.3449277449217918</v>
      </c>
      <c r="DR314" s="27">
        <v>-11.365925966235663</v>
      </c>
      <c r="DS314" s="27">
        <v>-11.376844983655751</v>
      </c>
      <c r="DT314" s="27">
        <v>-1.8454358919239919</v>
      </c>
      <c r="DU314" s="27">
        <v>-1.3462197900678878</v>
      </c>
      <c r="DV314" s="27">
        <v>-11.376844983655751</v>
      </c>
      <c r="DW314" s="27">
        <v>-11.389069731932381</v>
      </c>
      <c r="DX314" s="27">
        <v>-1.8474188660501085</v>
      </c>
      <c r="DY314" s="27">
        <v>-1.3476663420849224</v>
      </c>
      <c r="DZ314" s="27">
        <v>-11.389069731932381</v>
      </c>
      <c r="EA314" s="27">
        <v>-11.4277350807304</v>
      </c>
      <c r="EB314" s="27">
        <v>-1.8536907650298462</v>
      </c>
      <c r="EC314" s="27">
        <v>-1.3522416050700954</v>
      </c>
      <c r="ED314" s="27">
        <v>-11.4277350807304</v>
      </c>
      <c r="EE314" s="27">
        <v>-11.469358258176404</v>
      </c>
      <c r="EF314" s="27">
        <v>-1.8604424528400547</v>
      </c>
      <c r="EG314" s="27">
        <v>-1.3571668673272343</v>
      </c>
      <c r="EH314" s="27">
        <v>-11.469358258176404</v>
      </c>
      <c r="EI314" s="27">
        <v>-11.513637183570598</v>
      </c>
      <c r="EJ314" s="27">
        <v>-1.8676249290270519</v>
      </c>
      <c r="EK314" s="27">
        <v>-1.3624063837075873</v>
      </c>
      <c r="EL314" s="27">
        <v>-11.513637183570598</v>
      </c>
      <c r="EM314" s="27">
        <v>-11.56051996533172</v>
      </c>
      <c r="EN314" s="27">
        <v>-1.8752297762671708</v>
      </c>
      <c r="EO314" s="27">
        <v>-1.3679540138907293</v>
      </c>
      <c r="EP314" s="27">
        <v>-11.56051996533172</v>
      </c>
      <c r="EQ314" s="27">
        <v>-11.609794172147001</v>
      </c>
      <c r="ER314" s="27">
        <v>-1.8832225361169923</v>
      </c>
      <c r="ES314" s="27">
        <v>-1.3737846209219342</v>
      </c>
      <c r="ET314" s="27">
        <v>-11.609794172147001</v>
      </c>
      <c r="EU314" s="27">
        <v>-11.660795843909151</v>
      </c>
      <c r="EV314" s="27">
        <v>-1.8914955077319884</v>
      </c>
      <c r="EW314" s="27">
        <v>-1.379819638534584</v>
      </c>
      <c r="EX314" s="27">
        <v>-11.660795843909151</v>
      </c>
      <c r="EY314" s="27">
        <v>-12.176970436454255</v>
      </c>
      <c r="EZ314" s="27">
        <v>-1.9752240916188621</v>
      </c>
      <c r="FA314" s="27">
        <v>-1.4408984747684201</v>
      </c>
      <c r="FB314" s="27">
        <v>-12.176970436454255</v>
      </c>
      <c r="FC314" s="27">
        <v>-12.48667459053428</v>
      </c>
      <c r="FD314" s="27">
        <v>-2.0254611443903752</v>
      </c>
      <c r="FE314" s="27">
        <v>-1.4775457053396139</v>
      </c>
      <c r="FF314" s="27">
        <v>-12.48667459053428</v>
      </c>
      <c r="FG314" s="27">
        <v>-14.853083031455929</v>
      </c>
      <c r="FH314" s="27">
        <v>-2.409315813949688</v>
      </c>
      <c r="FI314" s="27">
        <v>-1.7575623425645286</v>
      </c>
      <c r="FJ314" s="27">
        <v>-14.853083031455929</v>
      </c>
      <c r="FK314" s="27">
        <v>-15.152901389260435</v>
      </c>
      <c r="FL314" s="27">
        <v>-2.4579492935606897</v>
      </c>
      <c r="FM314" s="27">
        <v>-1.7930397888408849</v>
      </c>
      <c r="FN314" s="27">
        <v>-15.152901389260435</v>
      </c>
      <c r="FO314" s="27">
        <v>-13.992619945997074</v>
      </c>
      <c r="FP314" s="27">
        <v>-2.2697402581727841</v>
      </c>
      <c r="FQ314" s="27">
        <v>-1.655743917866668</v>
      </c>
      <c r="FR314" s="27">
        <v>-13.992619945997074</v>
      </c>
      <c r="FS314" s="28">
        <v>-11.366857258520323</v>
      </c>
      <c r="FT314" s="28">
        <v>-1.8438157849022236</v>
      </c>
      <c r="FU314" s="28">
        <v>-1.3450379445514562</v>
      </c>
      <c r="FV314" s="28">
        <v>-11.366857258520323</v>
      </c>
      <c r="FW314" s="28">
        <v>-11.38083729027491</v>
      </c>
      <c r="FX314" s="28">
        <v>-1.8460834832322275</v>
      </c>
      <c r="FY314" s="28">
        <v>-1.3466921989111524</v>
      </c>
      <c r="FZ314" s="28">
        <v>-11.38083729027491</v>
      </c>
      <c r="GA314" s="28">
        <v>-11.398562392838006</v>
      </c>
      <c r="GB314" s="28">
        <v>-1.8489586687959725</v>
      </c>
      <c r="GC314" s="28">
        <v>-1.3487896067501186</v>
      </c>
      <c r="GD314" s="28">
        <v>-11.398562392838006</v>
      </c>
      <c r="GE314" s="28">
        <v>-11.449032166157719</v>
      </c>
      <c r="GF314" s="28">
        <v>-1.8571453612643392</v>
      </c>
      <c r="GG314" s="28">
        <v>-1.354761684926524</v>
      </c>
      <c r="GH314" s="28">
        <v>-11.449032166157719</v>
      </c>
      <c r="GI314" s="28">
        <v>-11.507533849450988</v>
      </c>
      <c r="GJ314" s="28">
        <v>-1.8666349083437332</v>
      </c>
      <c r="GK314" s="28">
        <v>-1.3616841774026742</v>
      </c>
      <c r="GL314" s="28">
        <v>-11.507533849450988</v>
      </c>
      <c r="GM314" s="28">
        <v>-11.574001345566794</v>
      </c>
      <c r="GN314" s="28">
        <v>-1.8774165884276794</v>
      </c>
      <c r="GO314" s="28">
        <v>-1.3695492629159169</v>
      </c>
      <c r="GP314" s="28">
        <v>-11.574001345566794</v>
      </c>
      <c r="GQ314" s="28">
        <v>-11.649726565535021</v>
      </c>
      <c r="GR314" s="28">
        <v>-1.8896999621621346</v>
      </c>
      <c r="GS314" s="28">
        <v>-1.3785098130398681</v>
      </c>
      <c r="GT314" s="28">
        <v>-11.649726565535021</v>
      </c>
      <c r="GU314" s="28">
        <v>-11.734593953117333</v>
      </c>
      <c r="GV314" s="28">
        <v>-1.903466285191342</v>
      </c>
      <c r="GW314" s="28">
        <v>-1.3885521540279719</v>
      </c>
      <c r="GX314" s="28">
        <v>-11.734593953117333</v>
      </c>
      <c r="GY314" s="28">
        <v>-11.825978382531437</v>
      </c>
      <c r="GZ314" s="28">
        <v>-1.9182897363543014</v>
      </c>
      <c r="HA314" s="28">
        <v>-1.3993656552717761</v>
      </c>
      <c r="HB314" s="28">
        <v>-11.825978382531437</v>
      </c>
      <c r="HC314" s="28">
        <v>-12.368476180323157</v>
      </c>
      <c r="HD314" s="28">
        <v>-2.0062882024292841</v>
      </c>
      <c r="HE314" s="28">
        <v>-1.4635593111143808</v>
      </c>
      <c r="HF314" s="28">
        <v>-12.368476180323157</v>
      </c>
      <c r="HG314" s="28">
        <v>-12.963501620846738</v>
      </c>
      <c r="HH314" s="28">
        <v>-2.102807167584178</v>
      </c>
      <c r="HI314" s="28">
        <v>-1.5339685524090891</v>
      </c>
      <c r="HJ314" s="28">
        <v>-12.963501620846738</v>
      </c>
      <c r="HK314" s="28">
        <v>-16.175526885225548</v>
      </c>
      <c r="HL314" s="28">
        <v>-2.6238291835444039</v>
      </c>
      <c r="HM314" s="28">
        <v>-1.9140468591203861</v>
      </c>
      <c r="HN314" s="28">
        <v>-16.175526885225548</v>
      </c>
      <c r="HO314" s="28">
        <v>-16.655766476842029</v>
      </c>
      <c r="HP314" s="28">
        <v>-2.7017287576675626</v>
      </c>
      <c r="HQ314" s="28">
        <v>-1.9708735138860103</v>
      </c>
      <c r="HR314" s="28">
        <v>-16.655766476842029</v>
      </c>
      <c r="HS314" s="28">
        <v>-22.466721280146565</v>
      </c>
      <c r="HT314" s="28">
        <v>-3.6443226469024337</v>
      </c>
      <c r="HU314" s="28">
        <v>-2.6584826328145947</v>
      </c>
      <c r="HV314" s="28">
        <v>-22.466721280146565</v>
      </c>
      <c r="HW314" s="29">
        <v>-11.365031575090693</v>
      </c>
      <c r="HX314" s="29">
        <v>-1.8435196411353736</v>
      </c>
      <c r="HY314" s="29">
        <v>-1.344821911796602</v>
      </c>
      <c r="HZ314" s="29">
        <v>-11.365031575090693</v>
      </c>
      <c r="IA314" s="29">
        <v>-11.375038586167184</v>
      </c>
      <c r="IB314" s="29">
        <v>-1.845142876526026</v>
      </c>
      <c r="IC314" s="29">
        <v>-1.3460060394145801</v>
      </c>
      <c r="ID314" s="29">
        <v>-11.375038586167184</v>
      </c>
      <c r="IE314" s="29">
        <v>-11.387464872467138</v>
      </c>
      <c r="IF314" s="29">
        <v>-1.8471585420971226</v>
      </c>
      <c r="IG314" s="29">
        <v>-1.3474764393855807</v>
      </c>
      <c r="IH314" s="29">
        <v>-11.387464872467138</v>
      </c>
      <c r="II314" s="29">
        <v>-11.452824248957365</v>
      </c>
      <c r="IJ314" s="29">
        <v>-1.8577604743043485</v>
      </c>
      <c r="IK314" s="29">
        <v>-1.3552104013252966</v>
      </c>
      <c r="IL314" s="29">
        <v>-11.452824248957365</v>
      </c>
      <c r="IM314" s="29">
        <v>-11.524877357115622</v>
      </c>
      <c r="IN314" s="29">
        <v>-1.8694481954705382</v>
      </c>
      <c r="IO314" s="29">
        <v>-1.3637364311936739</v>
      </c>
      <c r="IP314" s="29">
        <v>-11.524877357115622</v>
      </c>
      <c r="IQ314" s="29">
        <v>-11.60403742642997</v>
      </c>
      <c r="IR314" s="29">
        <v>-1.882288735473479</v>
      </c>
      <c r="IS314" s="29">
        <v>-1.3731034263533353</v>
      </c>
      <c r="IT314" s="29">
        <v>-11.60403742642997</v>
      </c>
      <c r="IU314" s="29">
        <v>-11.689471069149782</v>
      </c>
      <c r="IV314" s="29">
        <v>-1.8961469106423814</v>
      </c>
      <c r="IW314" s="29">
        <v>-1.383212772198535</v>
      </c>
      <c r="IX314" s="29">
        <v>-11.689471069149782</v>
      </c>
      <c r="IY314" s="29">
        <v>-11.779753665213258</v>
      </c>
      <c r="IZ314" s="29">
        <v>-1.910791633624102</v>
      </c>
      <c r="JA314" s="29">
        <v>-1.3938958937224692</v>
      </c>
      <c r="JB314" s="29">
        <v>-11.779753665213258</v>
      </c>
      <c r="JC314" s="29">
        <v>-11.874549832239028</v>
      </c>
      <c r="JD314" s="29">
        <v>-1.926168502105434</v>
      </c>
      <c r="JE314" s="29">
        <v>-1.4051131051950707</v>
      </c>
      <c r="JF314" s="29">
        <v>-11.874549832239028</v>
      </c>
      <c r="JG314" s="29">
        <v>-12.387772111221778</v>
      </c>
      <c r="JH314" s="29">
        <v>-2.0094181917628431</v>
      </c>
      <c r="JI314" s="29">
        <v>-1.4658425947559199</v>
      </c>
      <c r="JJ314" s="29">
        <v>-12.387772111221778</v>
      </c>
      <c r="JK314" s="29">
        <v>-12.941778375074149</v>
      </c>
      <c r="JL314" s="29">
        <v>-2.0992834439599735</v>
      </c>
      <c r="JM314" s="29">
        <v>-1.5313980450842919</v>
      </c>
      <c r="JN314" s="29">
        <v>-12.941778375074149</v>
      </c>
      <c r="JO314" s="29">
        <v>-19.534760458441216</v>
      </c>
      <c r="JP314" s="29">
        <v>-3.1687298316831689</v>
      </c>
      <c r="JQ314" s="29">
        <v>-2.3115442955555485</v>
      </c>
      <c r="JR314" s="29">
        <v>-19.534760458441216</v>
      </c>
      <c r="JS314" s="29">
        <v>-19.902252105863724</v>
      </c>
      <c r="JT314" s="29">
        <v>-3.2283405829160521</v>
      </c>
      <c r="JU314" s="29">
        <v>-2.355029508648947</v>
      </c>
      <c r="JV314" s="29">
        <v>-19.902252105863724</v>
      </c>
      <c r="JW314" s="29">
        <v>-22.207016866693127</v>
      </c>
      <c r="JX314" s="29">
        <v>-3.6021960426842545</v>
      </c>
      <c r="JY314" s="29">
        <v>-2.6277518615452959</v>
      </c>
      <c r="JZ314" s="29">
        <v>-22.207016866693127</v>
      </c>
    </row>
    <row r="315" spans="1:286" ht="15" thickBot="1" x14ac:dyDescent="0.35">
      <c r="A315" s="2"/>
      <c r="B315" s="74" t="s">
        <v>794</v>
      </c>
      <c r="C315" s="74" t="s">
        <v>524</v>
      </c>
      <c r="D315" s="74" t="s">
        <v>881</v>
      </c>
      <c r="E315" s="87">
        <v>347661</v>
      </c>
      <c r="F315" s="84">
        <v>461494</v>
      </c>
      <c r="G315" s="22">
        <v>39.493049327000001</v>
      </c>
      <c r="H315" s="22">
        <v>8.4375750986409983</v>
      </c>
      <c r="I315" s="22">
        <v>6.0642513560552667</v>
      </c>
      <c r="J315" s="22">
        <v>26.304352027717869</v>
      </c>
      <c r="K315" s="22">
        <v>39.526784735</v>
      </c>
      <c r="L315" s="22">
        <v>8.4276163683443581</v>
      </c>
      <c r="M315" s="22">
        <v>6.0570938205074389</v>
      </c>
      <c r="N315" s="22">
        <v>26.342002825205618</v>
      </c>
      <c r="O315" s="22">
        <v>39.584027132000003</v>
      </c>
      <c r="P315" s="22">
        <v>8.4150770804525656</v>
      </c>
      <c r="Q315" s="22">
        <v>6.0480815874057727</v>
      </c>
      <c r="R315" s="22">
        <v>26.185291101837102</v>
      </c>
      <c r="S315" s="22">
        <v>39.651308194000002</v>
      </c>
      <c r="T315" s="22">
        <v>8.3832277432507034</v>
      </c>
      <c r="U315" s="22">
        <v>6.025190841657392</v>
      </c>
      <c r="V315" s="22">
        <v>26.115511801896751</v>
      </c>
      <c r="W315" s="22">
        <v>39.730305610999999</v>
      </c>
      <c r="X315" s="22">
        <v>8.3462187206374292</v>
      </c>
      <c r="Y315" s="22">
        <v>5.9985917284115766</v>
      </c>
      <c r="Z315" s="22">
        <v>25.964462814894155</v>
      </c>
      <c r="AA315" s="22">
        <v>39.823799221999998</v>
      </c>
      <c r="AB315" s="22">
        <v>8.3040875651780688</v>
      </c>
      <c r="AC315" s="22">
        <v>5.9683112374364207</v>
      </c>
      <c r="AD315" s="22">
        <v>25.722503154791866</v>
      </c>
      <c r="AE315" s="22">
        <v>39.922377929</v>
      </c>
      <c r="AF315" s="22">
        <v>8.2560934463818256</v>
      </c>
      <c r="AG315" s="22">
        <v>5.933816919271516</v>
      </c>
      <c r="AH315" s="22">
        <v>25.613283715279493</v>
      </c>
      <c r="AI315" s="22">
        <v>40.038550502</v>
      </c>
      <c r="AJ315" s="22">
        <v>8.2023253921936927</v>
      </c>
      <c r="AK315" s="22">
        <v>5.8951727600538568</v>
      </c>
      <c r="AL315" s="22">
        <v>25.38900133511839</v>
      </c>
      <c r="AM315" s="22">
        <v>40.160178002999999</v>
      </c>
      <c r="AN315" s="22">
        <v>8.1444790676396117</v>
      </c>
      <c r="AO315" s="22">
        <v>5.8535974676245894</v>
      </c>
      <c r="AP315" s="22">
        <v>25.163554008405356</v>
      </c>
      <c r="AQ315" s="22">
        <v>40.290097715999998</v>
      </c>
      <c r="AR315" s="22">
        <v>7.9746480686451386</v>
      </c>
      <c r="AS315" s="22">
        <v>5.7315365847391346</v>
      </c>
      <c r="AT315" s="22">
        <v>24.868710159642049</v>
      </c>
      <c r="AU315" s="22">
        <v>40.844020362000002</v>
      </c>
      <c r="AV315" s="22">
        <v>7.5972318764413709</v>
      </c>
      <c r="AW315" s="22">
        <v>5.4602801362202289</v>
      </c>
      <c r="AX315" s="22">
        <v>23.922069483443643</v>
      </c>
      <c r="AY315" s="22">
        <v>41.328479088999998</v>
      </c>
      <c r="AZ315" s="22">
        <v>6.8471713270906269</v>
      </c>
      <c r="BA315" s="22">
        <v>4.9211968509933612</v>
      </c>
      <c r="BB315" s="22">
        <v>22.763522978751844</v>
      </c>
      <c r="BC315" s="22">
        <v>39.787771226915474</v>
      </c>
      <c r="BD315" s="22">
        <v>6.5507531574678657</v>
      </c>
      <c r="BE315" s="22">
        <v>4.7081552761238488</v>
      </c>
      <c r="BF315" s="22">
        <v>22.166440441007353</v>
      </c>
      <c r="BG315" s="22">
        <v>36.805520788569439</v>
      </c>
      <c r="BH315" s="22">
        <v>6.059748361950704</v>
      </c>
      <c r="BI315" s="22">
        <v>4.3552604618869752</v>
      </c>
      <c r="BJ315" s="22">
        <v>21.668621893900003</v>
      </c>
      <c r="BK315" s="25">
        <v>39.521541302999999</v>
      </c>
      <c r="BL315" s="25">
        <v>8.4412818431953056</v>
      </c>
      <c r="BM315" s="25">
        <v>6.0669154663508449</v>
      </c>
      <c r="BN315" s="25">
        <v>26.25893184565421</v>
      </c>
      <c r="BO315" s="25">
        <v>39.576434945999999</v>
      </c>
      <c r="BP315" s="25">
        <v>8.4367970635133318</v>
      </c>
      <c r="BQ315" s="25">
        <v>6.0636921668897958</v>
      </c>
      <c r="BR315" s="25">
        <v>26.309995982793161</v>
      </c>
      <c r="BS315" s="25">
        <v>39.650796214000003</v>
      </c>
      <c r="BT315" s="25">
        <v>8.431761687060181</v>
      </c>
      <c r="BU315" s="25">
        <v>6.0600731426882586</v>
      </c>
      <c r="BV315" s="25">
        <v>26.209060500879154</v>
      </c>
      <c r="BW315" s="25">
        <v>39.736389023999998</v>
      </c>
      <c r="BX315" s="25">
        <v>8.4215756369431425</v>
      </c>
      <c r="BY315" s="25">
        <v>6.0527522279096697</v>
      </c>
      <c r="BZ315" s="25">
        <v>26.195778856650044</v>
      </c>
      <c r="CA315" s="25">
        <v>39.835329965</v>
      </c>
      <c r="CB315" s="25">
        <v>8.4104290114715408</v>
      </c>
      <c r="CC315" s="25">
        <v>6.0447409287103904</v>
      </c>
      <c r="CD315" s="25">
        <v>26.014266933068875</v>
      </c>
      <c r="CE315" s="25">
        <v>39.947497267000003</v>
      </c>
      <c r="CF315" s="25">
        <v>8.3983650836619379</v>
      </c>
      <c r="CG315" s="25">
        <v>6.0360703462594536</v>
      </c>
      <c r="CH315" s="25">
        <v>25.812110937336783</v>
      </c>
      <c r="CI315" s="25">
        <v>40.071243811000002</v>
      </c>
      <c r="CJ315" s="25">
        <v>8.3854978454925106</v>
      </c>
      <c r="CK315" s="25">
        <v>6.0268224088360336</v>
      </c>
      <c r="CL315" s="25">
        <v>25.582903434781848</v>
      </c>
      <c r="CM315" s="25">
        <v>40.215397164000002</v>
      </c>
      <c r="CN315" s="25">
        <v>8.3716990960146038</v>
      </c>
      <c r="CO315" s="25">
        <v>6.0169049758941053</v>
      </c>
      <c r="CP315" s="25">
        <v>25.290846553691729</v>
      </c>
      <c r="CQ315" s="25">
        <v>40.374310731999998</v>
      </c>
      <c r="CR315" s="25">
        <v>8.3573488695933502</v>
      </c>
      <c r="CS315" s="25">
        <v>6.0065911856146199</v>
      </c>
      <c r="CT315" s="25">
        <v>25.012167470729516</v>
      </c>
      <c r="CU315" s="25">
        <v>40.551417485000002</v>
      </c>
      <c r="CV315" s="25">
        <v>8.0352353437182256</v>
      </c>
      <c r="CW315" s="25">
        <v>5.7750818522746901</v>
      </c>
      <c r="CX315" s="25">
        <v>24.675754254843085</v>
      </c>
      <c r="CY315" s="25">
        <v>40.991355083000002</v>
      </c>
      <c r="CZ315" s="25">
        <v>7.9737403188919913</v>
      </c>
      <c r="DA315" s="25">
        <v>5.7308841671182984</v>
      </c>
      <c r="DB315" s="25">
        <v>24.008233406849158</v>
      </c>
      <c r="DC315" s="25">
        <v>41.317320766000002</v>
      </c>
      <c r="DD315" s="25">
        <v>7.5342906531355123</v>
      </c>
      <c r="DE315" s="25">
        <v>5.4150430397414313</v>
      </c>
      <c r="DF315" s="25">
        <v>23.594328106206916</v>
      </c>
      <c r="DG315" s="25">
        <v>41.611369048</v>
      </c>
      <c r="DH315" s="25">
        <v>7.461464756097687</v>
      </c>
      <c r="DI315" s="25">
        <v>5.3627016336259814</v>
      </c>
      <c r="DJ315" s="25">
        <v>23.08604401918117</v>
      </c>
      <c r="DK315" s="25">
        <v>41.722606450999997</v>
      </c>
      <c r="DL315" s="25">
        <v>7.6229362843949531</v>
      </c>
      <c r="DM315" s="25">
        <v>5.4787544003265376</v>
      </c>
      <c r="DN315" s="25">
        <v>22.957345129763187</v>
      </c>
      <c r="DO315" s="27">
        <v>39.492270410000003</v>
      </c>
      <c r="DP315" s="27">
        <v>8.4382404820829837</v>
      </c>
      <c r="DQ315" s="27">
        <v>6.0647295802361709</v>
      </c>
      <c r="DR315" s="27">
        <v>26.304971966748873</v>
      </c>
      <c r="DS315" s="27">
        <v>39.515495598000001</v>
      </c>
      <c r="DT315" s="27">
        <v>8.430474880702052</v>
      </c>
      <c r="DU315" s="27">
        <v>6.0591482896219411</v>
      </c>
      <c r="DV315" s="27">
        <v>26.361944895060528</v>
      </c>
      <c r="DW315" s="27">
        <v>39.558761746000002</v>
      </c>
      <c r="DX315" s="27">
        <v>8.4218350409754859</v>
      </c>
      <c r="DY315" s="27">
        <v>6.0529386666952814</v>
      </c>
      <c r="DZ315" s="27">
        <v>26.234930754630014</v>
      </c>
      <c r="EA315" s="27">
        <v>39.612965772000003</v>
      </c>
      <c r="EB315" s="27">
        <v>8.3959915207886731</v>
      </c>
      <c r="EC315" s="27">
        <v>6.0343644198878827</v>
      </c>
      <c r="ED315" s="27">
        <v>26.174186445569308</v>
      </c>
      <c r="EE315" s="27">
        <v>39.677778332000003</v>
      </c>
      <c r="EF315" s="27">
        <v>8.3681452586679104</v>
      </c>
      <c r="EG315" s="27">
        <v>6.0143507630193236</v>
      </c>
      <c r="EH315" s="27">
        <v>26.044657324247606</v>
      </c>
      <c r="EI315" s="27">
        <v>39.751657217000002</v>
      </c>
      <c r="EJ315" s="27">
        <v>8.3385401100503636</v>
      </c>
      <c r="EK315" s="27">
        <v>5.9930729597937145</v>
      </c>
      <c r="EL315" s="27">
        <v>25.861522826283064</v>
      </c>
      <c r="EM315" s="27">
        <v>39.829178765999998</v>
      </c>
      <c r="EN315" s="27">
        <v>8.307162982542085</v>
      </c>
      <c r="EO315" s="27">
        <v>5.9705216004497439</v>
      </c>
      <c r="EP315" s="27">
        <v>25.752355368065253</v>
      </c>
      <c r="EQ315" s="27">
        <v>39.919033921</v>
      </c>
      <c r="ER315" s="27">
        <v>8.2742321127603873</v>
      </c>
      <c r="ES315" s="27">
        <v>5.9468535359412682</v>
      </c>
      <c r="ET315" s="27">
        <v>25.592963128999536</v>
      </c>
      <c r="EU315" s="27">
        <v>40.014823225999997</v>
      </c>
      <c r="EV315" s="27">
        <v>8.2401531398662691</v>
      </c>
      <c r="EW315" s="27">
        <v>5.9223603071201811</v>
      </c>
      <c r="EX315" s="27">
        <v>25.39793644286128</v>
      </c>
      <c r="EY315" s="27">
        <v>40.119176273999997</v>
      </c>
      <c r="EZ315" s="27">
        <v>7.8965583025007726</v>
      </c>
      <c r="FA315" s="27">
        <v>5.6754119322532226</v>
      </c>
      <c r="FB315" s="27">
        <v>25.180681646686025</v>
      </c>
      <c r="FC315" s="27">
        <v>40.540273247000002</v>
      </c>
      <c r="FD315" s="27">
        <v>7.6902678078248909</v>
      </c>
      <c r="FE315" s="27">
        <v>5.5271468919478606</v>
      </c>
      <c r="FF315" s="27">
        <v>24.439203164197274</v>
      </c>
      <c r="FG315" s="27">
        <v>40.873886255000002</v>
      </c>
      <c r="FH315" s="27">
        <v>7.3878426627191844</v>
      </c>
      <c r="FI315" s="27">
        <v>5.3097879855236814</v>
      </c>
      <c r="FJ315" s="27">
        <v>23.826583996562118</v>
      </c>
      <c r="FK315" s="27">
        <v>40.991850544000002</v>
      </c>
      <c r="FL315" s="27">
        <v>7.2098299583554279</v>
      </c>
      <c r="FM315" s="27">
        <v>5.181846749894639</v>
      </c>
      <c r="FN315" s="27">
        <v>23.693271166983443</v>
      </c>
      <c r="FO315" s="27">
        <v>40.997990020000003</v>
      </c>
      <c r="FP315" s="27">
        <v>7.0731025418108242</v>
      </c>
      <c r="FQ315" s="27">
        <v>5.0835780635129204</v>
      </c>
      <c r="FR315" s="27">
        <v>23.870052049528702</v>
      </c>
      <c r="FS315" s="28">
        <v>39.493243311000001</v>
      </c>
      <c r="FT315" s="28">
        <v>8.4375748275105718</v>
      </c>
      <c r="FU315" s="28">
        <v>6.0642511611884906</v>
      </c>
      <c r="FV315" s="28">
        <v>26.301316137785292</v>
      </c>
      <c r="FW315" s="28">
        <v>39.526706142999998</v>
      </c>
      <c r="FX315" s="28">
        <v>8.4276152153722546</v>
      </c>
      <c r="FY315" s="28">
        <v>6.0570929918436862</v>
      </c>
      <c r="FZ315" s="28">
        <v>26.358821987226321</v>
      </c>
      <c r="GA315" s="28">
        <v>39.582620513999998</v>
      </c>
      <c r="GB315" s="28">
        <v>8.4150746756726296</v>
      </c>
      <c r="GC315" s="28">
        <v>6.0480798590430833</v>
      </c>
      <c r="GD315" s="28">
        <v>26.235646400537167</v>
      </c>
      <c r="GE315" s="28">
        <v>39.647023716</v>
      </c>
      <c r="GF315" s="28">
        <v>8.3811507957247358</v>
      </c>
      <c r="GG315" s="28">
        <v>6.023698098576169</v>
      </c>
      <c r="GH315" s="28">
        <v>26.17862344629912</v>
      </c>
      <c r="GI315" s="28">
        <v>39.721533297000001</v>
      </c>
      <c r="GJ315" s="28">
        <v>8.3418844333660012</v>
      </c>
      <c r="GK315" s="28">
        <v>5.9954765908091243</v>
      </c>
      <c r="GL315" s="28">
        <v>26.052921664722895</v>
      </c>
      <c r="GM315" s="28">
        <v>39.807968916</v>
      </c>
      <c r="GN315" s="28">
        <v>8.2974523168822625</v>
      </c>
      <c r="GO315" s="28">
        <v>5.9635423538406949</v>
      </c>
      <c r="GP315" s="28">
        <v>25.888691984989499</v>
      </c>
      <c r="GQ315" s="28">
        <v>39.896648448000001</v>
      </c>
      <c r="GR315" s="28">
        <v>8.2470309009694009</v>
      </c>
      <c r="GS315" s="28">
        <v>5.9273034894455154</v>
      </c>
      <c r="GT315" s="28">
        <v>25.767924679015671</v>
      </c>
      <c r="GU315" s="28">
        <v>39.998804665000002</v>
      </c>
      <c r="GV315" s="28">
        <v>8.1908314666808817</v>
      </c>
      <c r="GW315" s="28">
        <v>5.8869118494767543</v>
      </c>
      <c r="GX315" s="28">
        <v>25.609378274709584</v>
      </c>
      <c r="GY315" s="28">
        <v>40.102597002000003</v>
      </c>
      <c r="GZ315" s="28">
        <v>8.1305122870853879</v>
      </c>
      <c r="HA315" s="28">
        <v>5.8435592674396437</v>
      </c>
      <c r="HB315" s="28">
        <v>25.374447035308489</v>
      </c>
      <c r="HC315" s="28">
        <v>40.209341066</v>
      </c>
      <c r="HD315" s="28">
        <v>7.7639783862692271</v>
      </c>
      <c r="HE315" s="28">
        <v>5.5801241360092124</v>
      </c>
      <c r="HF315" s="28">
        <v>25.299980238518096</v>
      </c>
      <c r="HG315" s="28">
        <v>40.664919404999999</v>
      </c>
      <c r="HH315" s="28">
        <v>7.3754187373472044</v>
      </c>
      <c r="HI315" s="28">
        <v>5.3008586657364489</v>
      </c>
      <c r="HJ315" s="28">
        <v>24.518199393841527</v>
      </c>
      <c r="HK315" s="28">
        <v>39.519531992258607</v>
      </c>
      <c r="HL315" s="28">
        <v>6.5065896127605267</v>
      </c>
      <c r="HM315" s="28">
        <v>4.6764140669791958</v>
      </c>
      <c r="HN315" s="28">
        <v>20.988545640980057</v>
      </c>
      <c r="HO315" s="28">
        <v>37.704607224789768</v>
      </c>
      <c r="HP315" s="28">
        <v>6.2077760882919719</v>
      </c>
      <c r="HQ315" s="28">
        <v>4.4616509034183816</v>
      </c>
      <c r="HR315" s="28">
        <v>17.067201158115569</v>
      </c>
      <c r="HS315" s="28">
        <v>29.856571641001839</v>
      </c>
      <c r="HT315" s="28">
        <v>4.9156568693687239</v>
      </c>
      <c r="HU315" s="28">
        <v>3.5329793794395972</v>
      </c>
      <c r="HV315" s="28">
        <v>14.949742626717992</v>
      </c>
      <c r="HW315" s="29">
        <v>39.473317194000003</v>
      </c>
      <c r="HX315" s="29">
        <v>8.4386433722085474</v>
      </c>
      <c r="HY315" s="29">
        <v>6.0650191453021671</v>
      </c>
      <c r="HZ315" s="29">
        <v>26.323132031252644</v>
      </c>
      <c r="IA315" s="29">
        <v>39.486589922</v>
      </c>
      <c r="IB315" s="29">
        <v>8.4312918561019803</v>
      </c>
      <c r="IC315" s="29">
        <v>6.0597354659278064</v>
      </c>
      <c r="ID315" s="29">
        <v>26.39712436205793</v>
      </c>
      <c r="IE315" s="29">
        <v>39.521570726999997</v>
      </c>
      <c r="IF315" s="29">
        <v>8.4224364166016343</v>
      </c>
      <c r="IG315" s="29">
        <v>6.0533708871986525</v>
      </c>
      <c r="IH315" s="29">
        <v>26.333923639525509</v>
      </c>
      <c r="II315" s="29">
        <v>39.566744630000002</v>
      </c>
      <c r="IJ315" s="29">
        <v>8.3792512135743262</v>
      </c>
      <c r="IK315" s="29">
        <v>6.0223328314826148</v>
      </c>
      <c r="IL315" s="29">
        <v>26.262883595463187</v>
      </c>
      <c r="IM315" s="29">
        <v>39.619745297000001</v>
      </c>
      <c r="IN315" s="29">
        <v>8.3319683069413824</v>
      </c>
      <c r="IO315" s="29">
        <v>5.988349675502973</v>
      </c>
      <c r="IP315" s="29">
        <v>26.150041639615083</v>
      </c>
      <c r="IQ315" s="29">
        <v>39.684637828</v>
      </c>
      <c r="IR315" s="29">
        <v>8.2804380140105849</v>
      </c>
      <c r="IS315" s="29">
        <v>5.9513138393616334</v>
      </c>
      <c r="IT315" s="29">
        <v>25.985424542866667</v>
      </c>
      <c r="IU315" s="29">
        <v>39.750368027999997</v>
      </c>
      <c r="IV315" s="29">
        <v>8.2250758752119317</v>
      </c>
      <c r="IW315" s="29">
        <v>5.9115239801474706</v>
      </c>
      <c r="IX315" s="29">
        <v>25.85070894187642</v>
      </c>
      <c r="IY315" s="29">
        <v>39.829967687999996</v>
      </c>
      <c r="IZ315" s="29">
        <v>8.1667764559930021</v>
      </c>
      <c r="JA315" s="29">
        <v>5.869623039661314</v>
      </c>
      <c r="JB315" s="29">
        <v>25.676028688089772</v>
      </c>
      <c r="JC315" s="29">
        <v>39.910806184000002</v>
      </c>
      <c r="JD315" s="29">
        <v>8.105766041404264</v>
      </c>
      <c r="JE315" s="29">
        <v>5.8257736534244033</v>
      </c>
      <c r="JF315" s="29">
        <v>25.426719273332637</v>
      </c>
      <c r="JG315" s="29">
        <v>40.004986305000003</v>
      </c>
      <c r="JH315" s="29">
        <v>7.741981534662381</v>
      </c>
      <c r="JI315" s="29">
        <v>5.564314565649684</v>
      </c>
      <c r="JJ315" s="29">
        <v>25.20766574512902</v>
      </c>
      <c r="JK315" s="29">
        <v>40.781786709000002</v>
      </c>
      <c r="JL315" s="29">
        <v>7.3871208997317419</v>
      </c>
      <c r="JM315" s="29">
        <v>5.309269240253367</v>
      </c>
      <c r="JN315" s="29">
        <v>21.310493088103172</v>
      </c>
      <c r="JO315" s="29">
        <v>34.995421073185042</v>
      </c>
      <c r="JP315" s="29">
        <v>5.7617292455176461</v>
      </c>
      <c r="JQ315" s="29">
        <v>4.1410682550228666</v>
      </c>
      <c r="JR315" s="29">
        <v>17.390369906304237</v>
      </c>
      <c r="JS315" s="29">
        <v>33.897380992905219</v>
      </c>
      <c r="JT315" s="29">
        <v>5.5809453186699551</v>
      </c>
      <c r="JU315" s="29">
        <v>4.0111352872302977</v>
      </c>
      <c r="JV315" s="29">
        <v>13.714103372244956</v>
      </c>
      <c r="JW315" s="29">
        <v>30.823586735429348</v>
      </c>
      <c r="JX315" s="29">
        <v>5.074868531339245</v>
      </c>
      <c r="JY315" s="29">
        <v>3.6474079357152092</v>
      </c>
      <c r="JZ315" s="29">
        <v>14.844363309673017</v>
      </c>
    </row>
    <row r="316" spans="1:286" ht="15" thickBot="1" x14ac:dyDescent="0.35">
      <c r="A316" s="2"/>
      <c r="B316" s="74" t="s">
        <v>795</v>
      </c>
      <c r="C316" s="74" t="s">
        <v>524</v>
      </c>
      <c r="D316" s="74" t="s">
        <v>881</v>
      </c>
      <c r="E316" s="87">
        <v>347651</v>
      </c>
      <c r="F316" s="84">
        <v>461484</v>
      </c>
      <c r="G316" s="22">
        <v>28.344210092000001</v>
      </c>
      <c r="H316" s="22">
        <v>8.1114779012803648</v>
      </c>
      <c r="I316" s="22">
        <v>5.9172101968913688</v>
      </c>
      <c r="J316" s="22">
        <v>16.37965224597146</v>
      </c>
      <c r="K316" s="22">
        <v>28.347229716000001</v>
      </c>
      <c r="L316" s="22">
        <v>8.1081013201587169</v>
      </c>
      <c r="M316" s="22">
        <v>5.9147470279735943</v>
      </c>
      <c r="N316" s="22">
        <v>16.43576702920577</v>
      </c>
      <c r="O316" s="22">
        <v>28.372401222000001</v>
      </c>
      <c r="P316" s="22">
        <v>8.1038816845406672</v>
      </c>
      <c r="Q316" s="22">
        <v>5.911668862538126</v>
      </c>
      <c r="R316" s="22">
        <v>16.271464883929113</v>
      </c>
      <c r="S316" s="22">
        <v>28.403283823999999</v>
      </c>
      <c r="T316" s="22">
        <v>8.0887239966221944</v>
      </c>
      <c r="U316" s="22">
        <v>5.9006115402345873</v>
      </c>
      <c r="V316" s="22">
        <v>16.104290680813129</v>
      </c>
      <c r="W316" s="22">
        <v>28.444070165999999</v>
      </c>
      <c r="X316" s="22">
        <v>8.071998621885573</v>
      </c>
      <c r="Y316" s="22">
        <v>5.8884106122233382</v>
      </c>
      <c r="Z316" s="22">
        <v>15.814342412322858</v>
      </c>
      <c r="AA316" s="22">
        <v>28.496822677000001</v>
      </c>
      <c r="AB316" s="22">
        <v>8.0538000901284637</v>
      </c>
      <c r="AC316" s="22">
        <v>5.8751350366756787</v>
      </c>
      <c r="AD316" s="22">
        <v>15.696581316383948</v>
      </c>
      <c r="AE316" s="22">
        <v>28.555904964</v>
      </c>
      <c r="AF316" s="22">
        <v>8.0339317163045827</v>
      </c>
      <c r="AG316" s="22">
        <v>5.8606413345886947</v>
      </c>
      <c r="AH316" s="22">
        <v>15.511100408715095</v>
      </c>
      <c r="AI316" s="22">
        <v>28.627690266000002</v>
      </c>
      <c r="AJ316" s="22">
        <v>8.0125120314271854</v>
      </c>
      <c r="AK316" s="22">
        <v>5.8450159726863049</v>
      </c>
      <c r="AL316" s="22">
        <v>15.287492618840085</v>
      </c>
      <c r="AM316" s="22">
        <v>28.708295263</v>
      </c>
      <c r="AN316" s="22">
        <v>7.9899954621354707</v>
      </c>
      <c r="AO316" s="22">
        <v>5.8285904488750511</v>
      </c>
      <c r="AP316" s="22">
        <v>15.022585480706912</v>
      </c>
      <c r="AQ316" s="22">
        <v>28.798349653999999</v>
      </c>
      <c r="AR316" s="22">
        <v>7.8558659361496064</v>
      </c>
      <c r="AS316" s="22">
        <v>5.7307448270873751</v>
      </c>
      <c r="AT316" s="22">
        <v>14.831162131126819</v>
      </c>
      <c r="AU316" s="22">
        <v>29.158856455999999</v>
      </c>
      <c r="AV316" s="22">
        <v>7.718419773799285</v>
      </c>
      <c r="AW316" s="22">
        <v>5.6304797652477161</v>
      </c>
      <c r="AX316" s="22">
        <v>13.781761512048163</v>
      </c>
      <c r="AY316" s="22">
        <v>29.451269841999999</v>
      </c>
      <c r="AZ316" s="22">
        <v>6.9993462648036031</v>
      </c>
      <c r="BA316" s="22">
        <v>5.1059256517399803</v>
      </c>
      <c r="BB316" s="22">
        <v>12.14730751296584</v>
      </c>
      <c r="BC316" s="22">
        <v>29.619320218999999</v>
      </c>
      <c r="BD316" s="22">
        <v>6.8992965082606501</v>
      </c>
      <c r="BE316" s="22">
        <v>5.0329407472851448</v>
      </c>
      <c r="BF316" s="22">
        <v>11.003746457331498</v>
      </c>
      <c r="BG316" s="22">
        <v>29.710567166000001</v>
      </c>
      <c r="BH316" s="22">
        <v>6.7703454119225732</v>
      </c>
      <c r="BI316" s="22">
        <v>4.9388727178288176</v>
      </c>
      <c r="BJ316" s="22">
        <v>10.297469700151485</v>
      </c>
      <c r="BK316" s="25">
        <v>28.361208863999998</v>
      </c>
      <c r="BL316" s="25">
        <v>8.1128723379282448</v>
      </c>
      <c r="BM316" s="25">
        <v>5.9182274190119468</v>
      </c>
      <c r="BN316" s="25">
        <v>16.32259566082584</v>
      </c>
      <c r="BO316" s="25">
        <v>28.381114879000002</v>
      </c>
      <c r="BP316" s="25">
        <v>8.1115021457543204</v>
      </c>
      <c r="BQ316" s="25">
        <v>5.917227882897576</v>
      </c>
      <c r="BR316" s="25">
        <v>16.382232276198984</v>
      </c>
      <c r="BS316" s="25">
        <v>28.417971162000001</v>
      </c>
      <c r="BT316" s="25">
        <v>8.1099719394364413</v>
      </c>
      <c r="BU316" s="25">
        <v>5.9161116186929883</v>
      </c>
      <c r="BV316" s="25">
        <v>16.306929593221376</v>
      </c>
      <c r="BW316" s="25">
        <v>28.459956971</v>
      </c>
      <c r="BX316" s="25">
        <v>8.1053902645504365</v>
      </c>
      <c r="BY316" s="25">
        <v>5.9127693506520398</v>
      </c>
      <c r="BZ316" s="25">
        <v>16.205066865233086</v>
      </c>
      <c r="CA316" s="25">
        <v>28.511248333000001</v>
      </c>
      <c r="CB316" s="25">
        <v>8.1004874642268252</v>
      </c>
      <c r="CC316" s="25">
        <v>5.9091928260752287</v>
      </c>
      <c r="CD316" s="25">
        <v>16.021494325492675</v>
      </c>
      <c r="CE316" s="25">
        <v>28.573652422999999</v>
      </c>
      <c r="CF316" s="25">
        <v>8.0953204735949988</v>
      </c>
      <c r="CG316" s="25">
        <v>5.905423578346765</v>
      </c>
      <c r="CH316" s="25">
        <v>15.91432313925282</v>
      </c>
      <c r="CI316" s="25">
        <v>28.643236089999998</v>
      </c>
      <c r="CJ316" s="25">
        <v>8.0898855763919482</v>
      </c>
      <c r="CK316" s="25">
        <v>5.9014588965045229</v>
      </c>
      <c r="CL316" s="25">
        <v>15.761492760211969</v>
      </c>
      <c r="CM316" s="25">
        <v>28.723343011000001</v>
      </c>
      <c r="CN316" s="25">
        <v>8.0841788231629863</v>
      </c>
      <c r="CO316" s="25">
        <v>5.8972958994762958</v>
      </c>
      <c r="CP316" s="25">
        <v>15.557626985828342</v>
      </c>
      <c r="CQ316" s="25">
        <v>28.813480323</v>
      </c>
      <c r="CR316" s="25">
        <v>8.0782876137723232</v>
      </c>
      <c r="CS316" s="25">
        <v>5.8929983442462008</v>
      </c>
      <c r="CT316" s="25">
        <v>15.285392646199021</v>
      </c>
      <c r="CU316" s="25">
        <v>28.916346837999999</v>
      </c>
      <c r="CV316" s="25">
        <v>8.0084676850846641</v>
      </c>
      <c r="CW316" s="25">
        <v>5.8420656783368683</v>
      </c>
      <c r="CX316" s="25">
        <v>14.822387607903929</v>
      </c>
      <c r="CY316" s="25">
        <v>29.145225649</v>
      </c>
      <c r="CZ316" s="25">
        <v>7.987016257122507</v>
      </c>
      <c r="DA316" s="25">
        <v>5.8264171602960904</v>
      </c>
      <c r="DB316" s="25">
        <v>14.056902122048738</v>
      </c>
      <c r="DC316" s="25">
        <v>29.286370629</v>
      </c>
      <c r="DD316" s="25">
        <v>7.6178677619206656</v>
      </c>
      <c r="DE316" s="25">
        <v>5.5571284725181638</v>
      </c>
      <c r="DF316" s="25">
        <v>13.818276663947721</v>
      </c>
      <c r="DG316" s="25">
        <v>29.421449213999999</v>
      </c>
      <c r="DH316" s="25">
        <v>7.58958942878545</v>
      </c>
      <c r="DI316" s="25">
        <v>5.5364998222012627</v>
      </c>
      <c r="DJ316" s="25">
        <v>13.23075135792217</v>
      </c>
      <c r="DK316" s="25">
        <v>29.524704063999998</v>
      </c>
      <c r="DL316" s="25">
        <v>7.5195890147520297</v>
      </c>
      <c r="DM316" s="25">
        <v>5.4854354947450048</v>
      </c>
      <c r="DN316" s="25">
        <v>13.536993480672695</v>
      </c>
      <c r="DO316" s="27">
        <v>28.34397186</v>
      </c>
      <c r="DP316" s="27">
        <v>8.1117066651647871</v>
      </c>
      <c r="DQ316" s="27">
        <v>5.9173770769600891</v>
      </c>
      <c r="DR316" s="27">
        <v>16.38061484917986</v>
      </c>
      <c r="DS316" s="27">
        <v>28.344096962000002</v>
      </c>
      <c r="DT316" s="27">
        <v>8.1090875035420122</v>
      </c>
      <c r="DU316" s="27">
        <v>5.9154664350215658</v>
      </c>
      <c r="DV316" s="27">
        <v>16.463483651500852</v>
      </c>
      <c r="DW316" s="27">
        <v>28.364706855000001</v>
      </c>
      <c r="DX316" s="27">
        <v>8.1061913756912052</v>
      </c>
      <c r="DY316" s="27">
        <v>5.9133537500757569</v>
      </c>
      <c r="DZ316" s="27">
        <v>16.325951973680745</v>
      </c>
      <c r="EA316" s="27">
        <v>28.390732706000001</v>
      </c>
      <c r="EB316" s="27">
        <v>8.093022610201432</v>
      </c>
      <c r="EC316" s="27">
        <v>5.9037473189931724</v>
      </c>
      <c r="ED316" s="27">
        <v>16.189101424731732</v>
      </c>
      <c r="EE316" s="27">
        <v>28.425701196999999</v>
      </c>
      <c r="EF316" s="27">
        <v>8.0792228925597716</v>
      </c>
      <c r="EG316" s="27">
        <v>5.8936806171002205</v>
      </c>
      <c r="EH316" s="27">
        <v>15.949992672664504</v>
      </c>
      <c r="EI316" s="27">
        <v>28.469834982000002</v>
      </c>
      <c r="EJ316" s="27">
        <v>8.0648924851236909</v>
      </c>
      <c r="EK316" s="27">
        <v>5.8832267843907706</v>
      </c>
      <c r="EL316" s="27">
        <v>15.855615672858205</v>
      </c>
      <c r="EM316" s="27">
        <v>28.518362017000001</v>
      </c>
      <c r="EN316" s="27">
        <v>8.050006427382197</v>
      </c>
      <c r="EO316" s="27">
        <v>5.8723676125195663</v>
      </c>
      <c r="EP316" s="27">
        <v>15.707955510011615</v>
      </c>
      <c r="EQ316" s="27">
        <v>28.575934235999998</v>
      </c>
      <c r="ER316" s="27">
        <v>8.034685403433766</v>
      </c>
      <c r="ES316" s="27">
        <v>5.8611911388562197</v>
      </c>
      <c r="ET316" s="27">
        <v>15.530964508741281</v>
      </c>
      <c r="EU316" s="27">
        <v>28.64111582</v>
      </c>
      <c r="EV316" s="27">
        <v>8.0190257448933515</v>
      </c>
      <c r="EW316" s="27">
        <v>5.8497676359726647</v>
      </c>
      <c r="EX316" s="27">
        <v>15.327624634485819</v>
      </c>
      <c r="EY316" s="27">
        <v>28.717130738000002</v>
      </c>
      <c r="EZ316" s="27">
        <v>7.9349333556639134</v>
      </c>
      <c r="FA316" s="27">
        <v>5.7884234088065094</v>
      </c>
      <c r="FB316" s="27">
        <v>15.195653170040515</v>
      </c>
      <c r="FC316" s="27">
        <v>29.012575617</v>
      </c>
      <c r="FD316" s="27">
        <v>7.8449101975225028</v>
      </c>
      <c r="FE316" s="27">
        <v>5.7227527682902313</v>
      </c>
      <c r="FF316" s="27">
        <v>14.403334707537597</v>
      </c>
      <c r="FG316" s="27">
        <v>29.276170197999999</v>
      </c>
      <c r="FH316" s="27">
        <v>7.4459601672089217</v>
      </c>
      <c r="FI316" s="27">
        <v>5.431724275560315</v>
      </c>
      <c r="FJ316" s="27">
        <v>13.772810668796055</v>
      </c>
      <c r="FK316" s="27">
        <v>29.441531884</v>
      </c>
      <c r="FL316" s="27">
        <v>7.3822096262863379</v>
      </c>
      <c r="FM316" s="27">
        <v>5.3852191435245231</v>
      </c>
      <c r="FN316" s="27">
        <v>13.505188493680508</v>
      </c>
      <c r="FO316" s="27">
        <v>29.530144440000001</v>
      </c>
      <c r="FP316" s="27">
        <v>7.3167910476484632</v>
      </c>
      <c r="FQ316" s="27">
        <v>5.3374972011986896</v>
      </c>
      <c r="FR316" s="27">
        <v>13.605594266734689</v>
      </c>
      <c r="FS316" s="28">
        <v>28.344997411000001</v>
      </c>
      <c r="FT316" s="28">
        <v>8.1114778270237959</v>
      </c>
      <c r="FU316" s="28">
        <v>5.9172101427222366</v>
      </c>
      <c r="FV316" s="28">
        <v>16.378756188106685</v>
      </c>
      <c r="FW316" s="28">
        <v>28.348789118999999</v>
      </c>
      <c r="FX316" s="28">
        <v>8.1081009880767088</v>
      </c>
      <c r="FY316" s="28">
        <v>5.9147467857243932</v>
      </c>
      <c r="FZ316" s="28">
        <v>16.455449876786226</v>
      </c>
      <c r="GA316" s="28">
        <v>28.377084841999999</v>
      </c>
      <c r="GB316" s="28">
        <v>8.1038809950322914</v>
      </c>
      <c r="GC316" s="28">
        <v>5.9116683595513662</v>
      </c>
      <c r="GD316" s="28">
        <v>16.31236995677564</v>
      </c>
      <c r="GE316" s="28">
        <v>28.414306926000002</v>
      </c>
      <c r="GF316" s="28">
        <v>8.0878769713534204</v>
      </c>
      <c r="GG316" s="28">
        <v>5.8999936470937309</v>
      </c>
      <c r="GH316" s="28">
        <v>16.167605577162995</v>
      </c>
      <c r="GI316" s="28">
        <v>28.465547581999999</v>
      </c>
      <c r="GJ316" s="28">
        <v>8.0702660829954436</v>
      </c>
      <c r="GK316" s="28">
        <v>5.8871467492242697</v>
      </c>
      <c r="GL316" s="28">
        <v>15.898410057848867</v>
      </c>
      <c r="GM316" s="28">
        <v>28.53350648</v>
      </c>
      <c r="GN316" s="28">
        <v>8.0511726996460649</v>
      </c>
      <c r="GO316" s="28">
        <v>5.873218391898626</v>
      </c>
      <c r="GP316" s="28">
        <v>15.807858474361984</v>
      </c>
      <c r="GQ316" s="28">
        <v>28.613270880000002</v>
      </c>
      <c r="GR316" s="28">
        <v>8.0303823960447307</v>
      </c>
      <c r="GS316" s="28">
        <v>5.8580521548745619</v>
      </c>
      <c r="GT316" s="28">
        <v>15.648682112885172</v>
      </c>
      <c r="GU316" s="28">
        <v>28.715504576000001</v>
      </c>
      <c r="GV316" s="28">
        <v>8.0080399180240089</v>
      </c>
      <c r="GW316" s="28">
        <v>5.84175362822171</v>
      </c>
      <c r="GX316" s="28">
        <v>15.44249363756157</v>
      </c>
      <c r="GY316" s="28">
        <v>28.834482217000001</v>
      </c>
      <c r="GZ316" s="28">
        <v>7.9845916686053418</v>
      </c>
      <c r="HA316" s="28">
        <v>5.8246484567291645</v>
      </c>
      <c r="HB316" s="28">
        <v>15.205629672605882</v>
      </c>
      <c r="HC316" s="28">
        <v>28.971932334999998</v>
      </c>
      <c r="HD316" s="28">
        <v>7.9006093641744153</v>
      </c>
      <c r="HE316" s="28">
        <v>5.7633845348908679</v>
      </c>
      <c r="HF316" s="28">
        <v>15.046760855865728</v>
      </c>
      <c r="HG316" s="28">
        <v>29.559475056</v>
      </c>
      <c r="HH316" s="28">
        <v>7.7587665506236903</v>
      </c>
      <c r="HI316" s="28">
        <v>5.6599121772129131</v>
      </c>
      <c r="HJ316" s="28">
        <v>14.108153817198739</v>
      </c>
      <c r="HK316" s="28">
        <v>30.4354519</v>
      </c>
      <c r="HL316" s="28">
        <v>6.9317449520271728</v>
      </c>
      <c r="HM316" s="28">
        <v>5.0566114352491986</v>
      </c>
      <c r="HN316" s="28">
        <v>11.245299462273334</v>
      </c>
      <c r="HO316" s="28">
        <v>31.002443800000002</v>
      </c>
      <c r="HP316" s="28">
        <v>6.8304204396773915</v>
      </c>
      <c r="HQ316" s="28">
        <v>4.9826966141810756</v>
      </c>
      <c r="HR316" s="28">
        <v>9.006857853826439</v>
      </c>
      <c r="HS316" s="28">
        <v>31.368273467000002</v>
      </c>
      <c r="HT316" s="28">
        <v>6.1612706765921175</v>
      </c>
      <c r="HU316" s="28">
        <v>4.4945611782513746</v>
      </c>
      <c r="HV316" s="28">
        <v>7.4185630760535517</v>
      </c>
      <c r="HW316" s="29">
        <v>28.33173541</v>
      </c>
      <c r="HX316" s="29">
        <v>8.111671062396443</v>
      </c>
      <c r="HY316" s="29">
        <v>5.9173511052362606</v>
      </c>
      <c r="HZ316" s="29">
        <v>16.404463702743755</v>
      </c>
      <c r="IA316" s="29">
        <v>28.322167588999999</v>
      </c>
      <c r="IB316" s="29">
        <v>8.1090337537470738</v>
      </c>
      <c r="IC316" s="29">
        <v>5.9154272252944899</v>
      </c>
      <c r="ID316" s="29">
        <v>16.503594838795337</v>
      </c>
      <c r="IE316" s="29">
        <v>28.336666870999998</v>
      </c>
      <c r="IF316" s="29">
        <v>8.1057261343583313</v>
      </c>
      <c r="IG316" s="29">
        <v>5.9130143630007499</v>
      </c>
      <c r="IH316" s="29">
        <v>16.38878611158016</v>
      </c>
      <c r="II316" s="29">
        <v>28.361427988999999</v>
      </c>
      <c r="IJ316" s="29">
        <v>8.0818248755705842</v>
      </c>
      <c r="IK316" s="29">
        <v>5.8955787274804861</v>
      </c>
      <c r="IL316" s="29">
        <v>16.262351603335425</v>
      </c>
      <c r="IM316" s="29">
        <v>28.398836928000001</v>
      </c>
      <c r="IN316" s="29">
        <v>8.0560385480293366</v>
      </c>
      <c r="IO316" s="29">
        <v>5.8767679605494232</v>
      </c>
      <c r="IP316" s="29">
        <v>15.99556479781309</v>
      </c>
      <c r="IQ316" s="29">
        <v>28.453635853000002</v>
      </c>
      <c r="IR316" s="29">
        <v>8.0281393328153534</v>
      </c>
      <c r="IS316" s="29">
        <v>5.8564158714777896</v>
      </c>
      <c r="IT316" s="29">
        <v>15.926576163480798</v>
      </c>
      <c r="IU316" s="29">
        <v>28.519431262000001</v>
      </c>
      <c r="IV316" s="29">
        <v>7.998604744439473</v>
      </c>
      <c r="IW316" s="29">
        <v>5.834870800453043</v>
      </c>
      <c r="IX316" s="29">
        <v>15.755851082735076</v>
      </c>
      <c r="IY316" s="29">
        <v>28.607576043999998</v>
      </c>
      <c r="IZ316" s="29">
        <v>7.9677044783811874</v>
      </c>
      <c r="JA316" s="29">
        <v>5.8123294865726365</v>
      </c>
      <c r="JB316" s="29">
        <v>15.540099717252147</v>
      </c>
      <c r="JC316" s="29">
        <v>28.712693908999999</v>
      </c>
      <c r="JD316" s="29">
        <v>7.9355533360079766</v>
      </c>
      <c r="JE316" s="29">
        <v>5.7888756758358237</v>
      </c>
      <c r="JF316" s="29">
        <v>15.295472412109028</v>
      </c>
      <c r="JG316" s="29">
        <v>28.868504325</v>
      </c>
      <c r="JH316" s="29">
        <v>7.8454033024899914</v>
      </c>
      <c r="JI316" s="29">
        <v>5.7231124814987577</v>
      </c>
      <c r="JJ316" s="29">
        <v>15.056807496536335</v>
      </c>
      <c r="JK316" s="29">
        <v>29.917294491</v>
      </c>
      <c r="JL316" s="29">
        <v>7.6670060785960272</v>
      </c>
      <c r="JM316" s="29">
        <v>5.5929741904043748</v>
      </c>
      <c r="JN316" s="29">
        <v>11.745663291558756</v>
      </c>
      <c r="JO316" s="29">
        <v>30.719669733</v>
      </c>
      <c r="JP316" s="29">
        <v>6.3181649984835309</v>
      </c>
      <c r="JQ316" s="29">
        <v>4.6090134017091593</v>
      </c>
      <c r="JR316" s="29">
        <v>8.6849717689994534</v>
      </c>
      <c r="JS316" s="29">
        <v>31.188353554999999</v>
      </c>
      <c r="JT316" s="29">
        <v>6.2302800839035912</v>
      </c>
      <c r="JU316" s="29">
        <v>4.5449025801012679</v>
      </c>
      <c r="JV316" s="29">
        <v>6.6301456744609695</v>
      </c>
      <c r="JW316" s="29">
        <v>31.208677797</v>
      </c>
      <c r="JX316" s="29">
        <v>6.057015254910544</v>
      </c>
      <c r="JY316" s="29">
        <v>4.4185082996313092</v>
      </c>
      <c r="JZ316" s="29">
        <v>7.0374119428523585</v>
      </c>
    </row>
    <row r="317" spans="1:286" ht="15" thickBot="1" x14ac:dyDescent="0.35">
      <c r="A317" s="2"/>
      <c r="B317" s="74" t="s">
        <v>796</v>
      </c>
      <c r="C317" s="74" t="s">
        <v>518</v>
      </c>
      <c r="D317" s="74" t="s">
        <v>875</v>
      </c>
      <c r="E317" s="87">
        <v>332037</v>
      </c>
      <c r="F317" s="84">
        <v>432063</v>
      </c>
      <c r="G317" s="22">
        <v>20.088886867577301</v>
      </c>
      <c r="H317" s="22">
        <v>3.2586145726242464</v>
      </c>
      <c r="I317" s="22">
        <v>2.3771139626512978</v>
      </c>
      <c r="J317" s="22">
        <v>15.599060760744141</v>
      </c>
      <c r="K317" s="22">
        <v>20.067081243680434</v>
      </c>
      <c r="L317" s="22">
        <v>3.2550774864599461</v>
      </c>
      <c r="M317" s="22">
        <v>2.3745337075395412</v>
      </c>
      <c r="N317" s="22">
        <v>16.094813590320555</v>
      </c>
      <c r="O317" s="22">
        <v>20.038950766875157</v>
      </c>
      <c r="P317" s="22">
        <v>3.2505144470911254</v>
      </c>
      <c r="Q317" s="22">
        <v>2.3712050338489257</v>
      </c>
      <c r="R317" s="22">
        <v>15.724020799731289</v>
      </c>
      <c r="S317" s="22">
        <v>19.928686252954503</v>
      </c>
      <c r="T317" s="22">
        <v>3.2326284609599036</v>
      </c>
      <c r="U317" s="22">
        <v>2.3581574559839327</v>
      </c>
      <c r="V317" s="22">
        <v>15.69630724706381</v>
      </c>
      <c r="W317" s="22">
        <v>19.805864522744546</v>
      </c>
      <c r="X317" s="22">
        <v>3.2127055711285588</v>
      </c>
      <c r="Y317" s="22">
        <v>2.3436239852285023</v>
      </c>
      <c r="Z317" s="22">
        <v>15.434954420595661</v>
      </c>
      <c r="AA317" s="22">
        <v>19.670541478581896</v>
      </c>
      <c r="AB317" s="22">
        <v>3.1907548455046326</v>
      </c>
      <c r="AC317" s="22">
        <v>2.3276112364949384</v>
      </c>
      <c r="AD317" s="22">
        <v>15.449225510227297</v>
      </c>
      <c r="AE317" s="22">
        <v>19.520509778861999</v>
      </c>
      <c r="AF317" s="22">
        <v>3.1664182316202716</v>
      </c>
      <c r="AG317" s="22">
        <v>2.3098580154929285</v>
      </c>
      <c r="AH317" s="22">
        <v>15.171176224883679</v>
      </c>
      <c r="AI317" s="22">
        <v>19.356071052831389</v>
      </c>
      <c r="AJ317" s="22">
        <v>3.1397446566990079</v>
      </c>
      <c r="AK317" s="22">
        <v>2.2904000139508502</v>
      </c>
      <c r="AL317" s="22">
        <v>15.068753421485134</v>
      </c>
      <c r="AM317" s="22">
        <v>19.181313242207985</v>
      </c>
      <c r="AN317" s="22">
        <v>3.1113972250005184</v>
      </c>
      <c r="AO317" s="22">
        <v>2.2697209571940653</v>
      </c>
      <c r="AP317" s="22">
        <v>14.945303377631095</v>
      </c>
      <c r="AQ317" s="22">
        <v>15.833928144919021</v>
      </c>
      <c r="AR317" s="22">
        <v>2.5684185159205302</v>
      </c>
      <c r="AS317" s="22">
        <v>1.8736255485440743</v>
      </c>
      <c r="AT317" s="22">
        <v>14.678867919935472</v>
      </c>
      <c r="AU317" s="22">
        <v>15.527028983666966</v>
      </c>
      <c r="AV317" s="22">
        <v>2.518636460509776</v>
      </c>
      <c r="AW317" s="22">
        <v>1.8373102322128507</v>
      </c>
      <c r="AX317" s="22">
        <v>13.84734329533255</v>
      </c>
      <c r="AY317" s="22">
        <v>19.014766076147072</v>
      </c>
      <c r="AZ317" s="22">
        <v>3.0843816404172193</v>
      </c>
      <c r="BA317" s="22">
        <v>2.2500134643651633</v>
      </c>
      <c r="BB317" s="22">
        <v>12.929006503108875</v>
      </c>
      <c r="BC317" s="22">
        <v>25.287857999684213</v>
      </c>
      <c r="BD317" s="22">
        <v>5.4554530496518989</v>
      </c>
      <c r="BE317" s="22">
        <v>3.979677046148014</v>
      </c>
      <c r="BF317" s="22">
        <v>12.518238471718087</v>
      </c>
      <c r="BG317" s="22">
        <v>25.505054713684213</v>
      </c>
      <c r="BH317" s="22">
        <v>6.1723929734178045</v>
      </c>
      <c r="BI317" s="22">
        <v>4.5026747389354789</v>
      </c>
      <c r="BJ317" s="22">
        <v>12.327674183522495</v>
      </c>
      <c r="BK317" s="25">
        <v>20.096985809246839</v>
      </c>
      <c r="BL317" s="25">
        <v>3.2599283004341122</v>
      </c>
      <c r="BM317" s="25">
        <v>2.3780723087982127</v>
      </c>
      <c r="BN317" s="25">
        <v>15.529192603600046</v>
      </c>
      <c r="BO317" s="25">
        <v>20.087200735557438</v>
      </c>
      <c r="BP317" s="25">
        <v>3.2583410654654119</v>
      </c>
      <c r="BQ317" s="25">
        <v>2.3769144429868332</v>
      </c>
      <c r="BR317" s="25">
        <v>15.982554001493353</v>
      </c>
      <c r="BS317" s="25">
        <v>20.075750672710537</v>
      </c>
      <c r="BT317" s="25">
        <v>3.2564837529176174</v>
      </c>
      <c r="BU317" s="25">
        <v>2.3755595593416605</v>
      </c>
      <c r="BV317" s="25">
        <v>15.685876790023519</v>
      </c>
      <c r="BW317" s="25">
        <v>20.041328702357216</v>
      </c>
      <c r="BX317" s="25">
        <v>3.2509001715598664</v>
      </c>
      <c r="BY317" s="25">
        <v>2.3714864144786212</v>
      </c>
      <c r="BZ317" s="25">
        <v>15.726675313441163</v>
      </c>
      <c r="CA317" s="25">
        <v>20.004434040722796</v>
      </c>
      <c r="CB317" s="25">
        <v>3.2449154954129766</v>
      </c>
      <c r="CC317" s="25">
        <v>2.3671206765511492</v>
      </c>
      <c r="CD317" s="25">
        <v>15.514962616462263</v>
      </c>
      <c r="CE317" s="25">
        <v>19.965131716802585</v>
      </c>
      <c r="CF317" s="25">
        <v>3.238540272818085</v>
      </c>
      <c r="CG317" s="25">
        <v>2.3624700404272452</v>
      </c>
      <c r="CH317" s="25">
        <v>15.555897287511165</v>
      </c>
      <c r="CI317" s="25">
        <v>19.923687365990904</v>
      </c>
      <c r="CJ317" s="25">
        <v>3.2318175924427046</v>
      </c>
      <c r="CK317" s="25">
        <v>2.357565938689957</v>
      </c>
      <c r="CL317" s="25">
        <v>15.293661903834366</v>
      </c>
      <c r="CM317" s="25">
        <v>19.879767169565522</v>
      </c>
      <c r="CN317" s="25">
        <v>3.2246933056144855</v>
      </c>
      <c r="CO317" s="25">
        <v>2.352368870636691</v>
      </c>
      <c r="CP317" s="25">
        <v>15.023689876186985</v>
      </c>
      <c r="CQ317" s="25">
        <v>19.83440700609815</v>
      </c>
      <c r="CR317" s="25">
        <v>3.217335442002343</v>
      </c>
      <c r="CS317" s="25">
        <v>2.3470014115715272</v>
      </c>
      <c r="CT317" s="25">
        <v>14.496002228584194</v>
      </c>
      <c r="CU317" s="25">
        <v>17.687716427124595</v>
      </c>
      <c r="CV317" s="25">
        <v>2.8691211656380089</v>
      </c>
      <c r="CW317" s="25">
        <v>2.0929839449787928</v>
      </c>
      <c r="CX317" s="25">
        <v>13.906349900366854</v>
      </c>
      <c r="CY317" s="25">
        <v>18.166959351387352</v>
      </c>
      <c r="CZ317" s="25">
        <v>2.9468590705365698</v>
      </c>
      <c r="DA317" s="25">
        <v>2.1496926642959138</v>
      </c>
      <c r="DB317" s="25">
        <v>12.833995928300432</v>
      </c>
      <c r="DC317" s="25">
        <v>21.286894122113239</v>
      </c>
      <c r="DD317" s="25">
        <v>3.4529431047860268</v>
      </c>
      <c r="DE317" s="25">
        <v>2.5188739213233315</v>
      </c>
      <c r="DF317" s="25">
        <v>12.128941932128715</v>
      </c>
      <c r="DG317" s="25">
        <v>23.775223446684212</v>
      </c>
      <c r="DH317" s="25">
        <v>5.4018789745938349</v>
      </c>
      <c r="DI317" s="25">
        <v>3.9405955042784906</v>
      </c>
      <c r="DJ317" s="25">
        <v>11.519624274901046</v>
      </c>
      <c r="DK317" s="25">
        <v>23.974807362684214</v>
      </c>
      <c r="DL317" s="25">
        <v>6.0134159232326683</v>
      </c>
      <c r="DM317" s="25">
        <v>4.3867031941842178</v>
      </c>
      <c r="DN317" s="25">
        <v>11.442758764986067</v>
      </c>
      <c r="DO317" s="27">
        <v>20.090448006645264</v>
      </c>
      <c r="DP317" s="27">
        <v>3.2588678046997859</v>
      </c>
      <c r="DQ317" s="27">
        <v>2.3772986919247789</v>
      </c>
      <c r="DR317" s="27">
        <v>15.600025174528421</v>
      </c>
      <c r="DS317" s="27">
        <v>20.073781174009859</v>
      </c>
      <c r="DT317" s="27">
        <v>3.2561642809026123</v>
      </c>
      <c r="DU317" s="27">
        <v>2.375326508954565</v>
      </c>
      <c r="DV317" s="27">
        <v>16.111965546577792</v>
      </c>
      <c r="DW317" s="27">
        <v>20.054833816869916</v>
      </c>
      <c r="DX317" s="27">
        <v>3.2530908336530997</v>
      </c>
      <c r="DY317" s="27">
        <v>2.3730844719761306</v>
      </c>
      <c r="DZ317" s="27">
        <v>15.762843983752084</v>
      </c>
      <c r="EA317" s="27">
        <v>19.9588114124996</v>
      </c>
      <c r="EB317" s="27">
        <v>3.2375150574419971</v>
      </c>
      <c r="EC317" s="27">
        <v>2.3617221600839553</v>
      </c>
      <c r="ED317" s="27">
        <v>15.755078159880656</v>
      </c>
      <c r="EE317" s="27">
        <v>19.857934560683553</v>
      </c>
      <c r="EF317" s="27">
        <v>3.2211518422208112</v>
      </c>
      <c r="EG317" s="27">
        <v>2.3497854223970482</v>
      </c>
      <c r="EH317" s="27">
        <v>15.516884762020274</v>
      </c>
      <c r="EI317" s="27">
        <v>19.752872960219072</v>
      </c>
      <c r="EJ317" s="27">
        <v>3.204109819705899</v>
      </c>
      <c r="EK317" s="27">
        <v>2.3373535042400655</v>
      </c>
      <c r="EL317" s="27">
        <v>15.560725798841634</v>
      </c>
      <c r="EM317" s="27">
        <v>19.643282912735117</v>
      </c>
      <c r="EN317" s="27">
        <v>3.186333238648928</v>
      </c>
      <c r="EO317" s="27">
        <v>2.324385735853546</v>
      </c>
      <c r="EP317" s="27">
        <v>15.315954208059939</v>
      </c>
      <c r="EQ317" s="27">
        <v>19.529853333609317</v>
      </c>
      <c r="ER317" s="27">
        <v>3.1679338478841506</v>
      </c>
      <c r="ES317" s="27">
        <v>2.3109636364562531</v>
      </c>
      <c r="ET317" s="27">
        <v>15.253214462336095</v>
      </c>
      <c r="EU317" s="27">
        <v>19.413475444078365</v>
      </c>
      <c r="EV317" s="27">
        <v>3.149056212241288</v>
      </c>
      <c r="EW317" s="27">
        <v>2.2971926640787639</v>
      </c>
      <c r="EX317" s="27">
        <v>15.170281097674389</v>
      </c>
      <c r="EY317" s="27">
        <v>17.289191987327779</v>
      </c>
      <c r="EZ317" s="27">
        <v>2.8044765909719644</v>
      </c>
      <c r="FA317" s="27">
        <v>2.0458266277743355</v>
      </c>
      <c r="FB317" s="27">
        <v>14.945543225014003</v>
      </c>
      <c r="FC317" s="27">
        <v>17.406505448823779</v>
      </c>
      <c r="FD317" s="27">
        <v>2.8235059855678815</v>
      </c>
      <c r="FE317" s="27">
        <v>2.0597083061952133</v>
      </c>
      <c r="FF317" s="27">
        <v>14.445771969001211</v>
      </c>
      <c r="FG317" s="27">
        <v>23.144566944057484</v>
      </c>
      <c r="FH317" s="27">
        <v>3.7542758649662611</v>
      </c>
      <c r="FI317" s="27">
        <v>2.7386919745679146</v>
      </c>
      <c r="FJ317" s="27">
        <v>13.954691528790425</v>
      </c>
      <c r="FK317" s="27">
        <v>24.806128685684214</v>
      </c>
      <c r="FL317" s="27">
        <v>6.171833766789649</v>
      </c>
      <c r="FM317" s="27">
        <v>4.5022668054857959</v>
      </c>
      <c r="FN317" s="27">
        <v>13.705874387991715</v>
      </c>
      <c r="FO317" s="27">
        <v>25.011157474684211</v>
      </c>
      <c r="FP317" s="27">
        <v>6.9580167735843084</v>
      </c>
      <c r="FQ317" s="27">
        <v>5.0757763633055593</v>
      </c>
      <c r="FR317" s="27">
        <v>13.902724326530766</v>
      </c>
      <c r="FS317" s="28">
        <v>20.088886693566984</v>
      </c>
      <c r="FT317" s="28">
        <v>3.258614544398065</v>
      </c>
      <c r="FU317" s="28">
        <v>2.3771139420606917</v>
      </c>
      <c r="FV317" s="28">
        <v>15.60005377036372</v>
      </c>
      <c r="FW317" s="28">
        <v>20.06708049409751</v>
      </c>
      <c r="FX317" s="28">
        <v>3.2550773648702407</v>
      </c>
      <c r="FY317" s="28">
        <v>2.3745336188415438</v>
      </c>
      <c r="FZ317" s="28">
        <v>16.123545469753367</v>
      </c>
      <c r="GA317" s="28">
        <v>20.038949208083409</v>
      </c>
      <c r="GB317" s="28">
        <v>3.2505141942398081</v>
      </c>
      <c r="GC317" s="28">
        <v>2.3712048493974098</v>
      </c>
      <c r="GD317" s="28">
        <v>15.784306221969985</v>
      </c>
      <c r="GE317" s="28">
        <v>19.923431932225526</v>
      </c>
      <c r="GF317" s="28">
        <v>3.2317761585795104</v>
      </c>
      <c r="GG317" s="28">
        <v>2.3575357132636201</v>
      </c>
      <c r="GH317" s="28">
        <v>15.790082787713013</v>
      </c>
      <c r="GI317" s="28">
        <v>19.795246700153623</v>
      </c>
      <c r="GJ317" s="28">
        <v>3.2109832561166622</v>
      </c>
      <c r="GK317" s="28">
        <v>2.3423675804062634</v>
      </c>
      <c r="GL317" s="28">
        <v>15.567553456932993</v>
      </c>
      <c r="GM317" s="28">
        <v>19.654533732547954</v>
      </c>
      <c r="GN317" s="28">
        <v>3.1881582320215198</v>
      </c>
      <c r="GO317" s="28">
        <v>2.3257170431103722</v>
      </c>
      <c r="GP317" s="28">
        <v>15.622379087417034</v>
      </c>
      <c r="GQ317" s="28">
        <v>19.499035571614773</v>
      </c>
      <c r="GR317" s="28">
        <v>3.1629349044885773</v>
      </c>
      <c r="GS317" s="28">
        <v>2.3073169768469977</v>
      </c>
      <c r="GT317" s="28">
        <v>15.395453645719398</v>
      </c>
      <c r="GU317" s="28">
        <v>19.329127916588124</v>
      </c>
      <c r="GV317" s="28">
        <v>3.1353742156201543</v>
      </c>
      <c r="GW317" s="28">
        <v>2.2872118380313151</v>
      </c>
      <c r="GX317" s="28">
        <v>15.347187486990682</v>
      </c>
      <c r="GY317" s="28">
        <v>19.14887605620601</v>
      </c>
      <c r="GZ317" s="28">
        <v>3.1061355951403016</v>
      </c>
      <c r="HA317" s="28">
        <v>2.2658826714661058</v>
      </c>
      <c r="HB317" s="28">
        <v>15.282334669608597</v>
      </c>
      <c r="HC317" s="28">
        <v>16.99116022969562</v>
      </c>
      <c r="HD317" s="28">
        <v>2.7561329154399763</v>
      </c>
      <c r="HE317" s="28">
        <v>2.0105605895388208</v>
      </c>
      <c r="HF317" s="28">
        <v>15.092978522578367</v>
      </c>
      <c r="HG317" s="28">
        <v>16.657530457210921</v>
      </c>
      <c r="HH317" s="28">
        <v>2.7020148925924983</v>
      </c>
      <c r="HI317" s="28">
        <v>1.9710822453300356</v>
      </c>
      <c r="HJ317" s="28">
        <v>14.178008803629599</v>
      </c>
      <c r="HK317" s="28">
        <v>17.003554083994683</v>
      </c>
      <c r="HL317" s="28">
        <v>2.7581433202222887</v>
      </c>
      <c r="HM317" s="28">
        <v>2.0120271518376467</v>
      </c>
      <c r="HN317" s="28">
        <v>9.6563058070956984</v>
      </c>
      <c r="HO317" s="28">
        <v>26.019037796684213</v>
      </c>
      <c r="HP317" s="28">
        <v>5.1277503486186724</v>
      </c>
      <c r="HQ317" s="28">
        <v>3.7406224881868098</v>
      </c>
      <c r="HR317" s="28">
        <v>5.4416939657433261</v>
      </c>
      <c r="HS317" s="28">
        <v>25.887669078684212</v>
      </c>
      <c r="HT317" s="28">
        <v>4.937944916758882</v>
      </c>
      <c r="HU317" s="28">
        <v>3.6021620682121909</v>
      </c>
      <c r="HV317" s="28">
        <v>2.0622015150742747</v>
      </c>
      <c r="HW317" s="29">
        <v>20.089726402881301</v>
      </c>
      <c r="HX317" s="29">
        <v>3.2587507534885161</v>
      </c>
      <c r="HY317" s="29">
        <v>2.3772133046958039</v>
      </c>
      <c r="HZ317" s="29">
        <v>15.628903122758443</v>
      </c>
      <c r="IA317" s="29">
        <v>20.07267598700578</v>
      </c>
      <c r="IB317" s="29">
        <v>3.2559850087258759</v>
      </c>
      <c r="IC317" s="29">
        <v>2.3751957323975534</v>
      </c>
      <c r="ID317" s="29">
        <v>16.180417144189022</v>
      </c>
      <c r="IE317" s="29">
        <v>20.050532691822639</v>
      </c>
      <c r="IF317" s="29">
        <v>3.2523931489655342</v>
      </c>
      <c r="IG317" s="29">
        <v>2.3725755207100701</v>
      </c>
      <c r="IH317" s="29">
        <v>15.87254433039973</v>
      </c>
      <c r="II317" s="29">
        <v>19.875166598310251</v>
      </c>
      <c r="IJ317" s="29">
        <v>3.2239470478136605</v>
      </c>
      <c r="IK317" s="29">
        <v>2.3518244859607673</v>
      </c>
      <c r="IL317" s="29">
        <v>15.904072865864785</v>
      </c>
      <c r="IM317" s="29">
        <v>19.68593793122665</v>
      </c>
      <c r="IN317" s="29">
        <v>3.1932523012016873</v>
      </c>
      <c r="IO317" s="29">
        <v>2.3294330956550997</v>
      </c>
      <c r="IP317" s="29">
        <v>15.705125381187814</v>
      </c>
      <c r="IQ317" s="29">
        <v>19.480932903161445</v>
      </c>
      <c r="IR317" s="29">
        <v>3.159998474032562</v>
      </c>
      <c r="IS317" s="29">
        <v>2.3051748917118022</v>
      </c>
      <c r="IT317" s="29">
        <v>15.771991317901342</v>
      </c>
      <c r="IU317" s="29">
        <v>19.263233833153233</v>
      </c>
      <c r="IV317" s="29">
        <v>3.1246855486996785</v>
      </c>
      <c r="IW317" s="29">
        <v>2.2794146043258476</v>
      </c>
      <c r="IX317" s="29">
        <v>15.561194597623377</v>
      </c>
      <c r="IY317" s="29">
        <v>19.034961071031653</v>
      </c>
      <c r="IZ317" s="29">
        <v>3.0876574667513887</v>
      </c>
      <c r="JA317" s="29">
        <v>2.2524031340682309</v>
      </c>
      <c r="JB317" s="29">
        <v>15.515487700255782</v>
      </c>
      <c r="JC317" s="29">
        <v>18.796952263541147</v>
      </c>
      <c r="JD317" s="29">
        <v>3.0490501027090722</v>
      </c>
      <c r="JE317" s="29">
        <v>2.2242395995105846</v>
      </c>
      <c r="JF317" s="29">
        <v>15.442443940018562</v>
      </c>
      <c r="JG317" s="29">
        <v>16.638597748371172</v>
      </c>
      <c r="JH317" s="29">
        <v>2.6989438214410137</v>
      </c>
      <c r="JI317" s="29">
        <v>1.9688419416820317</v>
      </c>
      <c r="JJ317" s="29">
        <v>15.237259023526121</v>
      </c>
      <c r="JK317" s="29">
        <v>16.287026106354876</v>
      </c>
      <c r="JL317" s="29">
        <v>2.6419154513004681</v>
      </c>
      <c r="JM317" s="29">
        <v>1.9272405396422791</v>
      </c>
      <c r="JN317" s="29">
        <v>10.93161821650121</v>
      </c>
      <c r="JO317" s="29">
        <v>15.535184974489722</v>
      </c>
      <c r="JP317" s="29">
        <v>2.5199594422520901</v>
      </c>
      <c r="JQ317" s="29">
        <v>1.8382753289746487</v>
      </c>
      <c r="JR317" s="29">
        <v>5.6716171672440687</v>
      </c>
      <c r="JS317" s="29">
        <v>25.722157337684212</v>
      </c>
      <c r="JT317" s="29">
        <v>5.6040539600160999</v>
      </c>
      <c r="JU317" s="29">
        <v>4.0880793413617624</v>
      </c>
      <c r="JV317" s="29">
        <v>1.7489341846743436</v>
      </c>
      <c r="JW317" s="29">
        <v>25.533304749684213</v>
      </c>
      <c r="JX317" s="29">
        <v>5.8644198457021197</v>
      </c>
      <c r="JY317" s="29">
        <v>4.2780126300243353</v>
      </c>
      <c r="JZ317" s="29">
        <v>1.8398798289186153</v>
      </c>
    </row>
    <row r="318" spans="1:286" ht="15" thickBot="1" x14ac:dyDescent="0.35">
      <c r="A318" s="2"/>
      <c r="B318" s="74" t="s">
        <v>797</v>
      </c>
      <c r="C318" s="74" t="s">
        <v>473</v>
      </c>
      <c r="D318" s="74" t="s">
        <v>875</v>
      </c>
      <c r="E318" s="87">
        <v>331716</v>
      </c>
      <c r="F318" s="84">
        <v>429849</v>
      </c>
      <c r="G318" s="22">
        <v>22.943739168</v>
      </c>
      <c r="H318" s="22">
        <v>10.596997491301538</v>
      </c>
      <c r="I318" s="22">
        <v>7.7303621331525827</v>
      </c>
      <c r="J318" s="22">
        <v>14.343781306914739</v>
      </c>
      <c r="K318" s="22">
        <v>22.915370677999999</v>
      </c>
      <c r="L318" s="22">
        <v>10.592902775604088</v>
      </c>
      <c r="M318" s="22">
        <v>7.727375095059994</v>
      </c>
      <c r="N318" s="22">
        <v>14.453927497162447</v>
      </c>
      <c r="O318" s="22">
        <v>22.958438306000001</v>
      </c>
      <c r="P318" s="22">
        <v>10.587431254871326</v>
      </c>
      <c r="Q318" s="22">
        <v>7.7233836968627196</v>
      </c>
      <c r="R318" s="22">
        <v>14.320468473542132</v>
      </c>
      <c r="S318" s="22">
        <v>23.000940781000001</v>
      </c>
      <c r="T318" s="22">
        <v>10.576198692724935</v>
      </c>
      <c r="U318" s="22">
        <v>7.7151896991623303</v>
      </c>
      <c r="V318" s="22">
        <v>14.222797208464968</v>
      </c>
      <c r="W318" s="22">
        <v>23.040106761000001</v>
      </c>
      <c r="X318" s="22">
        <v>10.562150158016767</v>
      </c>
      <c r="Y318" s="22">
        <v>7.7049414886835184</v>
      </c>
      <c r="Z318" s="22">
        <v>14.167182881829991</v>
      </c>
      <c r="AA318" s="22">
        <v>23.088190263000001</v>
      </c>
      <c r="AB318" s="22">
        <v>10.545287238321503</v>
      </c>
      <c r="AC318" s="22">
        <v>7.6926402235399101</v>
      </c>
      <c r="AD318" s="22">
        <v>14.016723964785946</v>
      </c>
      <c r="AE318" s="22">
        <v>23.139555072</v>
      </c>
      <c r="AF318" s="22">
        <v>10.524998329528003</v>
      </c>
      <c r="AG318" s="22">
        <v>7.6778397470474893</v>
      </c>
      <c r="AH318" s="22">
        <v>13.906221394861278</v>
      </c>
      <c r="AI318" s="22">
        <v>23.202551516</v>
      </c>
      <c r="AJ318" s="22">
        <v>10.501391767668574</v>
      </c>
      <c r="AK318" s="22">
        <v>7.6606190888335126</v>
      </c>
      <c r="AL318" s="22">
        <v>13.766542335548777</v>
      </c>
      <c r="AM318" s="22">
        <v>23.271042501</v>
      </c>
      <c r="AN318" s="22">
        <v>10.4753522749656</v>
      </c>
      <c r="AO318" s="22">
        <v>7.6416236414416643</v>
      </c>
      <c r="AP318" s="22">
        <v>13.670988347939364</v>
      </c>
      <c r="AQ318" s="22">
        <v>23.349497679999999</v>
      </c>
      <c r="AR318" s="22">
        <v>10.360753606391491</v>
      </c>
      <c r="AS318" s="22">
        <v>7.5580255082174013</v>
      </c>
      <c r="AT318" s="22">
        <v>13.510409778242231</v>
      </c>
      <c r="AU318" s="22">
        <v>23.714565664999999</v>
      </c>
      <c r="AV318" s="22">
        <v>10.177059645544398</v>
      </c>
      <c r="AW318" s="22">
        <v>7.4240233212595594</v>
      </c>
      <c r="AX318" s="22">
        <v>12.822221946038773</v>
      </c>
      <c r="AY318" s="22">
        <v>24.071355044000001</v>
      </c>
      <c r="AZ318" s="22">
        <v>9.6464322281855246</v>
      </c>
      <c r="BA318" s="22">
        <v>7.0369380079591997</v>
      </c>
      <c r="BB318" s="22">
        <v>11.906206490031906</v>
      </c>
      <c r="BC318" s="22">
        <v>24.265032496</v>
      </c>
      <c r="BD318" s="22">
        <v>9.4795626323923674</v>
      </c>
      <c r="BE318" s="22">
        <v>6.9152089610708947</v>
      </c>
      <c r="BF318" s="22">
        <v>11.607911408721893</v>
      </c>
      <c r="BG318" s="22">
        <v>24.385894467</v>
      </c>
      <c r="BH318" s="22">
        <v>9.3266064302902691</v>
      </c>
      <c r="BI318" s="22">
        <v>6.8036295411709204</v>
      </c>
      <c r="BJ318" s="22">
        <v>11.584761136188309</v>
      </c>
      <c r="BK318" s="25">
        <v>22.950455286</v>
      </c>
      <c r="BL318" s="25">
        <v>10.598675283755918</v>
      </c>
      <c r="BM318" s="25">
        <v>7.73158605938898</v>
      </c>
      <c r="BN318" s="25">
        <v>14.32206285540428</v>
      </c>
      <c r="BO318" s="25">
        <v>22.923786334999999</v>
      </c>
      <c r="BP318" s="25">
        <v>10.597169059309815</v>
      </c>
      <c r="BQ318" s="25">
        <v>7.7304872896259651</v>
      </c>
      <c r="BR318" s="25">
        <v>14.431569451956761</v>
      </c>
      <c r="BS318" s="25">
        <v>22.943256326</v>
      </c>
      <c r="BT318" s="25">
        <v>10.595398394033332</v>
      </c>
      <c r="BU318" s="25">
        <v>7.7291956139588667</v>
      </c>
      <c r="BV318" s="25">
        <v>14.356275071773478</v>
      </c>
      <c r="BW318" s="25">
        <v>22.961422271</v>
      </c>
      <c r="BX318" s="25">
        <v>10.592180268259828</v>
      </c>
      <c r="BY318" s="25">
        <v>7.7268480360114689</v>
      </c>
      <c r="BZ318" s="25">
        <v>14.302161008119535</v>
      </c>
      <c r="CA318" s="25">
        <v>22.983310247999999</v>
      </c>
      <c r="CB318" s="25">
        <v>10.588480135235892</v>
      </c>
      <c r="CC318" s="25">
        <v>7.7241488404856282</v>
      </c>
      <c r="CD318" s="25">
        <v>14.286005716598044</v>
      </c>
      <c r="CE318" s="25">
        <v>23.011803775000001</v>
      </c>
      <c r="CF318" s="25">
        <v>10.584344425648384</v>
      </c>
      <c r="CG318" s="25">
        <v>7.7211318979209782</v>
      </c>
      <c r="CH318" s="25">
        <v>14.1740983467601</v>
      </c>
      <c r="CI318" s="25">
        <v>23.041882977</v>
      </c>
      <c r="CJ318" s="25">
        <v>10.57973884547633</v>
      </c>
      <c r="CK318" s="25">
        <v>7.7177721913066781</v>
      </c>
      <c r="CL318" s="25">
        <v>14.095286491024964</v>
      </c>
      <c r="CM318" s="25">
        <v>23.079425530999998</v>
      </c>
      <c r="CN318" s="25">
        <v>10.574655848459974</v>
      </c>
      <c r="CO318" s="25">
        <v>7.7140642157513</v>
      </c>
      <c r="CP318" s="25">
        <v>13.986076137959518</v>
      </c>
      <c r="CQ318" s="25">
        <v>23.120449761</v>
      </c>
      <c r="CR318" s="25">
        <v>10.569237899835384</v>
      </c>
      <c r="CS318" s="25">
        <v>7.7101118976610783</v>
      </c>
      <c r="CT318" s="25">
        <v>13.913346882626804</v>
      </c>
      <c r="CU318" s="25">
        <v>23.168358182999999</v>
      </c>
      <c r="CV318" s="25">
        <v>10.504652281351422</v>
      </c>
      <c r="CW318" s="25">
        <v>7.662997588170632</v>
      </c>
      <c r="CX318" s="25">
        <v>13.773018569381367</v>
      </c>
      <c r="CY318" s="25">
        <v>23.370998278000002</v>
      </c>
      <c r="CZ318" s="25">
        <v>10.475170357700799</v>
      </c>
      <c r="DA318" s="25">
        <v>7.6414909353297356</v>
      </c>
      <c r="DB318" s="25">
        <v>13.270448675471339</v>
      </c>
      <c r="DC318" s="25">
        <v>23.55180038</v>
      </c>
      <c r="DD318" s="25">
        <v>10.103204480590108</v>
      </c>
      <c r="DE318" s="25">
        <v>7.3701470066743173</v>
      </c>
      <c r="DF318" s="25">
        <v>12.616123783827295</v>
      </c>
      <c r="DG318" s="25">
        <v>23.706636048</v>
      </c>
      <c r="DH318" s="25">
        <v>10.057629820310872</v>
      </c>
      <c r="DI318" s="25">
        <v>7.3369009265140566</v>
      </c>
      <c r="DJ318" s="25">
        <v>11.841405759446719</v>
      </c>
      <c r="DK318" s="25">
        <v>23.773170765</v>
      </c>
      <c r="DL318" s="25">
        <v>9.9841174367529426</v>
      </c>
      <c r="DM318" s="25">
        <v>7.2832746661850836</v>
      </c>
      <c r="DN318" s="25">
        <v>11.493734556348613</v>
      </c>
      <c r="DO318" s="27">
        <v>22.943409120999998</v>
      </c>
      <c r="DP318" s="27">
        <v>10.597323531726628</v>
      </c>
      <c r="DQ318" s="27">
        <v>7.730599975103388</v>
      </c>
      <c r="DR318" s="27">
        <v>14.344306727075695</v>
      </c>
      <c r="DS318" s="27">
        <v>22.910830740000002</v>
      </c>
      <c r="DT318" s="27">
        <v>10.594299205928358</v>
      </c>
      <c r="DU318" s="27">
        <v>7.7283937715397402</v>
      </c>
      <c r="DV318" s="27">
        <v>14.463628743944332</v>
      </c>
      <c r="DW318" s="27">
        <v>22.946853468</v>
      </c>
      <c r="DX318" s="27">
        <v>10.590759841930955</v>
      </c>
      <c r="DY318" s="27">
        <v>7.7258118547804484</v>
      </c>
      <c r="DZ318" s="27">
        <v>14.34207620411869</v>
      </c>
      <c r="EA318" s="27">
        <v>22.985119274999999</v>
      </c>
      <c r="EB318" s="27">
        <v>10.582564931498666</v>
      </c>
      <c r="EC318" s="27">
        <v>7.7198337817137759</v>
      </c>
      <c r="ED318" s="27">
        <v>14.255820040370038</v>
      </c>
      <c r="EE318" s="27">
        <v>23.017423883999999</v>
      </c>
      <c r="EF318" s="27">
        <v>10.573286527902638</v>
      </c>
      <c r="EG318" s="27">
        <v>7.7130653154690956</v>
      </c>
      <c r="EH318" s="27">
        <v>14.212498152467369</v>
      </c>
      <c r="EI318" s="27">
        <v>23.05566911</v>
      </c>
      <c r="EJ318" s="27">
        <v>10.563108695059336</v>
      </c>
      <c r="EK318" s="27">
        <v>7.7056407281108363</v>
      </c>
      <c r="EL318" s="27">
        <v>14.079589248595383</v>
      </c>
      <c r="EM318" s="27">
        <v>23.095915152</v>
      </c>
      <c r="EN318" s="27">
        <v>10.551874392956366</v>
      </c>
      <c r="EO318" s="27">
        <v>7.6974454611363488</v>
      </c>
      <c r="EP318" s="27">
        <v>13.987267330706178</v>
      </c>
      <c r="EQ318" s="27">
        <v>23.144319600999999</v>
      </c>
      <c r="ER318" s="27">
        <v>10.539808036514437</v>
      </c>
      <c r="ES318" s="27">
        <v>7.6886432221058696</v>
      </c>
      <c r="ET318" s="27">
        <v>13.870490483067917</v>
      </c>
      <c r="EU318" s="27">
        <v>23.197010337999998</v>
      </c>
      <c r="EV318" s="27">
        <v>10.527055590423945</v>
      </c>
      <c r="EW318" s="27">
        <v>7.6793404902288529</v>
      </c>
      <c r="EX318" s="27">
        <v>13.797182325282822</v>
      </c>
      <c r="EY318" s="27">
        <v>23.258292064999999</v>
      </c>
      <c r="EZ318" s="27">
        <v>10.451019112393928</v>
      </c>
      <c r="FA318" s="27">
        <v>7.6238729381242099</v>
      </c>
      <c r="FB318" s="27">
        <v>13.659893245768862</v>
      </c>
      <c r="FC318" s="27">
        <v>23.540740217</v>
      </c>
      <c r="FD318" s="27">
        <v>10.365422844733578</v>
      </c>
      <c r="FE318" s="27">
        <v>7.5614316525804597</v>
      </c>
      <c r="FF318" s="27">
        <v>13.0825427601788</v>
      </c>
      <c r="FG318" s="27">
        <v>23.777106465999999</v>
      </c>
      <c r="FH318" s="27">
        <v>9.9503936882292496</v>
      </c>
      <c r="FI318" s="27">
        <v>7.2586736611561111</v>
      </c>
      <c r="FJ318" s="27">
        <v>12.648455784279534</v>
      </c>
      <c r="FK318" s="27">
        <v>23.880963995000002</v>
      </c>
      <c r="FL318" s="27">
        <v>9.8470478454078592</v>
      </c>
      <c r="FM318" s="27">
        <v>7.1832843076509336</v>
      </c>
      <c r="FN318" s="27">
        <v>12.464882372661609</v>
      </c>
      <c r="FO318" s="27">
        <v>23.914090106</v>
      </c>
      <c r="FP318" s="27">
        <v>9.7348252772917352</v>
      </c>
      <c r="FQ318" s="27">
        <v>7.1014195066295009</v>
      </c>
      <c r="FR318" s="27">
        <v>12.431811416823354</v>
      </c>
      <c r="FS318" s="28">
        <v>22.943811611000001</v>
      </c>
      <c r="FT318" s="28">
        <v>10.596997354710503</v>
      </c>
      <c r="FU318" s="28">
        <v>7.7303620335113248</v>
      </c>
      <c r="FV318" s="28">
        <v>14.342272929391573</v>
      </c>
      <c r="FW318" s="28">
        <v>22.914383061999999</v>
      </c>
      <c r="FX318" s="28">
        <v>10.592902205948423</v>
      </c>
      <c r="FY318" s="28">
        <v>7.7273746795041172</v>
      </c>
      <c r="FZ318" s="28">
        <v>14.463936926021319</v>
      </c>
      <c r="GA318" s="28">
        <v>22.963551666000001</v>
      </c>
      <c r="GB318" s="28">
        <v>10.587430065029213</v>
      </c>
      <c r="GC318" s="28">
        <v>7.7233828288894646</v>
      </c>
      <c r="GD318" s="28">
        <v>14.343948876900811</v>
      </c>
      <c r="GE318" s="28">
        <v>22.997439823000001</v>
      </c>
      <c r="GF318" s="28">
        <v>10.575360002272525</v>
      </c>
      <c r="GG318" s="28">
        <v>7.71457788615397</v>
      </c>
      <c r="GH318" s="28">
        <v>14.26198373814648</v>
      </c>
      <c r="GI318" s="28">
        <v>23.037965314000001</v>
      </c>
      <c r="GJ318" s="28">
        <v>10.560374259843098</v>
      </c>
      <c r="GK318" s="28">
        <v>7.7036459956907786</v>
      </c>
      <c r="GL318" s="28">
        <v>14.222742043076003</v>
      </c>
      <c r="GM318" s="28">
        <v>23.088348455999999</v>
      </c>
      <c r="GN318" s="28">
        <v>10.542550331241829</v>
      </c>
      <c r="GO318" s="28">
        <v>7.6906436879298905</v>
      </c>
      <c r="GP318" s="28">
        <v>14.096649321817956</v>
      </c>
      <c r="GQ318" s="28">
        <v>23.144097247000001</v>
      </c>
      <c r="GR318" s="28">
        <v>10.521231506524785</v>
      </c>
      <c r="GS318" s="28">
        <v>7.6750919021102533</v>
      </c>
      <c r="GT318" s="28">
        <v>14.012775267877814</v>
      </c>
      <c r="GU318" s="28">
        <v>23.215653140000001</v>
      </c>
      <c r="GV318" s="28">
        <v>10.496592792754505</v>
      </c>
      <c r="GW318" s="28">
        <v>7.6571183034474526</v>
      </c>
      <c r="GX318" s="28">
        <v>13.900133708909513</v>
      </c>
      <c r="GY318" s="28">
        <v>23.295808520000001</v>
      </c>
      <c r="GZ318" s="28">
        <v>10.469498523178443</v>
      </c>
      <c r="HA318" s="28">
        <v>7.637353411011822</v>
      </c>
      <c r="HB318" s="28">
        <v>13.83529429655951</v>
      </c>
      <c r="HC318" s="28">
        <v>23.389062507999999</v>
      </c>
      <c r="HD318" s="28">
        <v>10.378631425552131</v>
      </c>
      <c r="HE318" s="28">
        <v>7.5710671283910607</v>
      </c>
      <c r="HF318" s="28">
        <v>13.715231143810676</v>
      </c>
      <c r="HG318" s="28">
        <v>23.694381262</v>
      </c>
      <c r="HH318" s="28">
        <v>10.190329407537513</v>
      </c>
      <c r="HI318" s="28">
        <v>7.4337034278852077</v>
      </c>
      <c r="HJ318" s="28">
        <v>13.167360971775622</v>
      </c>
      <c r="HK318" s="28">
        <v>24.045012839999998</v>
      </c>
      <c r="HL318" s="28">
        <v>9.3469833453497664</v>
      </c>
      <c r="HM318" s="28">
        <v>6.8184942170091194</v>
      </c>
      <c r="HN318" s="28">
        <v>9.6662175199815046</v>
      </c>
      <c r="HO318" s="28">
        <v>24.215242936999999</v>
      </c>
      <c r="HP318" s="28">
        <v>9.1793645451167727</v>
      </c>
      <c r="HQ318" s="28">
        <v>6.6962186359127562</v>
      </c>
      <c r="HR318" s="28">
        <v>6.8518026094747988</v>
      </c>
      <c r="HS318" s="28">
        <v>24.163172647</v>
      </c>
      <c r="HT318" s="28">
        <v>8.360425535239445</v>
      </c>
      <c r="HU318" s="28">
        <v>6.0988140298898079</v>
      </c>
      <c r="HV318" s="28">
        <v>4.4721843359525622</v>
      </c>
      <c r="HW318" s="29">
        <v>22.939318464999999</v>
      </c>
      <c r="HX318" s="29">
        <v>10.596766558975265</v>
      </c>
      <c r="HY318" s="29">
        <v>7.7301936712357238</v>
      </c>
      <c r="HZ318" s="29">
        <v>14.356891023836427</v>
      </c>
      <c r="IA318" s="29">
        <v>22.905584233999999</v>
      </c>
      <c r="IB318" s="29">
        <v>10.59329672008956</v>
      </c>
      <c r="IC318" s="29">
        <v>7.7276624720774514</v>
      </c>
      <c r="ID318" s="29">
        <v>14.492719674832962</v>
      </c>
      <c r="IE318" s="29">
        <v>22.947764971000002</v>
      </c>
      <c r="IF318" s="29">
        <v>10.589183991193144</v>
      </c>
      <c r="IG318" s="29">
        <v>7.7246622936070048</v>
      </c>
      <c r="IH318" s="29">
        <v>14.387228429223686</v>
      </c>
      <c r="II318" s="29">
        <v>22.976694886000001</v>
      </c>
      <c r="IJ318" s="29">
        <v>10.57596211342536</v>
      </c>
      <c r="IK318" s="29">
        <v>7.7150171178570686</v>
      </c>
      <c r="IL318" s="29">
        <v>14.316763636557919</v>
      </c>
      <c r="IM318" s="29">
        <v>23.013455654000001</v>
      </c>
      <c r="IN318" s="29">
        <v>10.561067763463381</v>
      </c>
      <c r="IO318" s="29">
        <v>7.7041518969264677</v>
      </c>
      <c r="IP318" s="29">
        <v>14.286071555969766</v>
      </c>
      <c r="IQ318" s="29">
        <v>23.062553852000001</v>
      </c>
      <c r="IR318" s="29">
        <v>10.544551028409662</v>
      </c>
      <c r="IS318" s="29">
        <v>7.6921031686591084</v>
      </c>
      <c r="IT318" s="29">
        <v>14.161483198903831</v>
      </c>
      <c r="IU318" s="29">
        <v>23.117086016000002</v>
      </c>
      <c r="IV318" s="29">
        <v>10.526343023274926</v>
      </c>
      <c r="IW318" s="29">
        <v>7.6788206824143623</v>
      </c>
      <c r="IX318" s="29">
        <v>14.078300971185159</v>
      </c>
      <c r="IY318" s="29">
        <v>23.187971515000001</v>
      </c>
      <c r="IZ318" s="29">
        <v>10.506928446508246</v>
      </c>
      <c r="JA318" s="29">
        <v>7.6646580189626139</v>
      </c>
      <c r="JB318" s="29">
        <v>13.967655072510611</v>
      </c>
      <c r="JC318" s="29">
        <v>23.268465159999998</v>
      </c>
      <c r="JD318" s="29">
        <v>10.486389956764864</v>
      </c>
      <c r="JE318" s="29">
        <v>7.6496754766420452</v>
      </c>
      <c r="JF318" s="29">
        <v>13.900905444154747</v>
      </c>
      <c r="JG318" s="29">
        <v>23.344708402999998</v>
      </c>
      <c r="JH318" s="29">
        <v>10.406926362415865</v>
      </c>
      <c r="JI318" s="29">
        <v>7.5917078908967506</v>
      </c>
      <c r="JJ318" s="29">
        <v>13.696516991960602</v>
      </c>
      <c r="JK318" s="29">
        <v>23.856336014</v>
      </c>
      <c r="JL318" s="29">
        <v>10.278521174221002</v>
      </c>
      <c r="JM318" s="29">
        <v>7.4980380938304894</v>
      </c>
      <c r="JN318" s="29">
        <v>10.950755352670058</v>
      </c>
      <c r="JO318" s="29">
        <v>24.190193051000001</v>
      </c>
      <c r="JP318" s="29">
        <v>9.1534197354192059</v>
      </c>
      <c r="JQ318" s="29">
        <v>6.6772922584551271</v>
      </c>
      <c r="JR318" s="29">
        <v>7.4572715865492825</v>
      </c>
      <c r="JS318" s="29">
        <v>24.098333736000001</v>
      </c>
      <c r="JT318" s="29">
        <v>9.036572937813256</v>
      </c>
      <c r="JU318" s="29">
        <v>6.5920541464017246</v>
      </c>
      <c r="JV318" s="29">
        <v>4.6752199074686978</v>
      </c>
      <c r="JW318" s="29">
        <v>23.971671895</v>
      </c>
      <c r="JX318" s="29">
        <v>8.5974923440055289</v>
      </c>
      <c r="JY318" s="29">
        <v>6.2717509663208064</v>
      </c>
      <c r="JZ318" s="29">
        <v>4.4432437716046245</v>
      </c>
    </row>
    <row r="319" spans="1:286" ht="15" thickBot="1" x14ac:dyDescent="0.35">
      <c r="A319" s="2"/>
      <c r="B319" s="74" t="s">
        <v>798</v>
      </c>
      <c r="C319" s="74" t="s">
        <v>508</v>
      </c>
      <c r="D319" s="74" t="s">
        <v>874</v>
      </c>
      <c r="E319" s="87">
        <v>392582</v>
      </c>
      <c r="F319" s="84">
        <v>405316</v>
      </c>
      <c r="G319" s="22">
        <v>30.016249047999999</v>
      </c>
      <c r="H319" s="22">
        <v>9.961911560566131</v>
      </c>
      <c r="I319" s="22">
        <v>7.2670757886682296</v>
      </c>
      <c r="J319" s="22">
        <v>18.680691986431295</v>
      </c>
      <c r="K319" s="22">
        <v>29.973176952999999</v>
      </c>
      <c r="L319" s="22">
        <v>6.011297147285088</v>
      </c>
      <c r="M319" s="22">
        <v>4.3851575766291271</v>
      </c>
      <c r="N319" s="22">
        <v>18.815078646974261</v>
      </c>
      <c r="O319" s="22">
        <v>30.024626066</v>
      </c>
      <c r="P319" s="22">
        <v>6.0076402609163093</v>
      </c>
      <c r="Q319" s="22">
        <v>4.3824899289361223</v>
      </c>
      <c r="R319" s="22">
        <v>18.541654964970192</v>
      </c>
      <c r="S319" s="22">
        <v>30.069641230000002</v>
      </c>
      <c r="T319" s="22">
        <v>5.9924657813608979</v>
      </c>
      <c r="U319" s="22">
        <v>4.371420357367219</v>
      </c>
      <c r="V319" s="22">
        <v>18.346378046113543</v>
      </c>
      <c r="W319" s="22">
        <v>30.116444439999999</v>
      </c>
      <c r="X319" s="22">
        <v>5.9758938500092578</v>
      </c>
      <c r="Y319" s="22">
        <v>4.3593313641689972</v>
      </c>
      <c r="Z319" s="22">
        <v>18.153496332642717</v>
      </c>
      <c r="AA319" s="22">
        <v>30.160635455000001</v>
      </c>
      <c r="AB319" s="22">
        <v>5.9580169341542053</v>
      </c>
      <c r="AC319" s="22">
        <v>4.3462904029441889</v>
      </c>
      <c r="AD319" s="22">
        <v>17.939362024236122</v>
      </c>
      <c r="AE319" s="22">
        <v>30.202959165999999</v>
      </c>
      <c r="AF319" s="22">
        <v>5.9386287299181717</v>
      </c>
      <c r="AG319" s="22">
        <v>4.3321469778863753</v>
      </c>
      <c r="AH319" s="22">
        <v>17.705700152852444</v>
      </c>
      <c r="AI319" s="22">
        <v>30.246898854000001</v>
      </c>
      <c r="AJ319" s="22">
        <v>5.9178504059819907</v>
      </c>
      <c r="AK319" s="22">
        <v>4.3169894798612525</v>
      </c>
      <c r="AL319" s="22">
        <v>17.517498034146868</v>
      </c>
      <c r="AM319" s="22">
        <v>30.290623683</v>
      </c>
      <c r="AN319" s="22">
        <v>5.8960791463677413</v>
      </c>
      <c r="AO319" s="22">
        <v>4.3011076490831313</v>
      </c>
      <c r="AP319" s="22">
        <v>17.323357495260346</v>
      </c>
      <c r="AQ319" s="22">
        <v>30.335428766</v>
      </c>
      <c r="AR319" s="22">
        <v>5.5600990152335434</v>
      </c>
      <c r="AS319" s="22">
        <v>4.0560148211058307</v>
      </c>
      <c r="AT319" s="22">
        <v>17.074245027596529</v>
      </c>
      <c r="AU319" s="22">
        <v>30.527617155000002</v>
      </c>
      <c r="AV319" s="22">
        <v>5.521185659329392</v>
      </c>
      <c r="AW319" s="22">
        <v>4.0276280697451501</v>
      </c>
      <c r="AX319" s="22">
        <v>15.880170679364438</v>
      </c>
      <c r="AY319" s="22">
        <v>30.683025242999999</v>
      </c>
      <c r="AZ319" s="22">
        <v>5.8224479700940988</v>
      </c>
      <c r="BA319" s="22">
        <v>4.247394731121938</v>
      </c>
      <c r="BB319" s="22">
        <v>13.796150674759389</v>
      </c>
      <c r="BC319" s="22">
        <v>30.749006430000001</v>
      </c>
      <c r="BD319" s="22">
        <v>7.4842548842144758</v>
      </c>
      <c r="BE319" s="22">
        <v>5.4596597384574732</v>
      </c>
      <c r="BF319" s="22">
        <v>12.616006579042264</v>
      </c>
      <c r="BG319" s="22">
        <v>30.773761234999998</v>
      </c>
      <c r="BH319" s="22">
        <v>7.6403221757150517</v>
      </c>
      <c r="BI319" s="22">
        <v>5.5735086547594772</v>
      </c>
      <c r="BJ319" s="22">
        <v>11.825436883950983</v>
      </c>
      <c r="BK319" s="25">
        <v>30.036392215999999</v>
      </c>
      <c r="BL319" s="25">
        <v>9.9631121914751137</v>
      </c>
      <c r="BM319" s="25">
        <v>7.2679516322005417</v>
      </c>
      <c r="BN319" s="25">
        <v>18.636686732473201</v>
      </c>
      <c r="BO319" s="25">
        <v>30.013035668000001</v>
      </c>
      <c r="BP319" s="25">
        <v>6.0142482789233576</v>
      </c>
      <c r="BQ319" s="25">
        <v>4.387310386072099</v>
      </c>
      <c r="BR319" s="25">
        <v>18.753826742070068</v>
      </c>
      <c r="BS319" s="25">
        <v>30.04672394</v>
      </c>
      <c r="BT319" s="25">
        <v>6.0129564883833195</v>
      </c>
      <c r="BU319" s="25">
        <v>4.386368042858102</v>
      </c>
      <c r="BV319" s="25">
        <v>18.569129285073188</v>
      </c>
      <c r="BW319" s="25">
        <v>30.074787303000001</v>
      </c>
      <c r="BX319" s="25">
        <v>6.0084291303819022</v>
      </c>
      <c r="BY319" s="25">
        <v>4.3830653982282328</v>
      </c>
      <c r="BZ319" s="25">
        <v>18.484304263924415</v>
      </c>
      <c r="CA319" s="25">
        <v>30.107013430999999</v>
      </c>
      <c r="CB319" s="25">
        <v>6.0036132726978355</v>
      </c>
      <c r="CC319" s="25">
        <v>4.3795522970965095</v>
      </c>
      <c r="CD319" s="25">
        <v>18.344162077137682</v>
      </c>
      <c r="CE319" s="25">
        <v>30.143211751999999</v>
      </c>
      <c r="CF319" s="25">
        <v>5.998563185474719</v>
      </c>
      <c r="CG319" s="25">
        <v>4.3758683287771118</v>
      </c>
      <c r="CH319" s="25">
        <v>18.224298090794221</v>
      </c>
      <c r="CI319" s="25">
        <v>30.182755108999999</v>
      </c>
      <c r="CJ319" s="25">
        <v>5.9932568212619346</v>
      </c>
      <c r="CK319" s="25">
        <v>4.371997409961768</v>
      </c>
      <c r="CL319" s="25">
        <v>18.054012535524969</v>
      </c>
      <c r="CM319" s="25">
        <v>30.227278839</v>
      </c>
      <c r="CN319" s="25">
        <v>5.9876933883841703</v>
      </c>
      <c r="CO319" s="25">
        <v>4.3679389631343613</v>
      </c>
      <c r="CP319" s="25">
        <v>17.941682308849629</v>
      </c>
      <c r="CQ319" s="25">
        <v>30.276248461999998</v>
      </c>
      <c r="CR319" s="25">
        <v>5.9819515855805472</v>
      </c>
      <c r="CS319" s="25">
        <v>4.3637503979293983</v>
      </c>
      <c r="CT319" s="25">
        <v>17.759088006545014</v>
      </c>
      <c r="CU319" s="25">
        <v>30.330407470000001</v>
      </c>
      <c r="CV319" s="25">
        <v>5.9137933724547116</v>
      </c>
      <c r="CW319" s="25">
        <v>4.3140299303871723</v>
      </c>
      <c r="CX319" s="25">
        <v>17.512573583097286</v>
      </c>
      <c r="CY319" s="25">
        <v>30.456770412000001</v>
      </c>
      <c r="CZ319" s="25">
        <v>5.9680192407318762</v>
      </c>
      <c r="DA319" s="25">
        <v>4.3535869463354349</v>
      </c>
      <c r="DB319" s="25">
        <v>16.883322658132428</v>
      </c>
      <c r="DC319" s="25">
        <v>30.563710363999999</v>
      </c>
      <c r="DD319" s="25">
        <v>6.2480921750141292</v>
      </c>
      <c r="DE319" s="25">
        <v>4.5578962525774749</v>
      </c>
      <c r="DF319" s="25">
        <v>16.144123234776217</v>
      </c>
      <c r="DG319" s="25">
        <v>30.647078332</v>
      </c>
      <c r="DH319" s="25">
        <v>7.6139146008426053</v>
      </c>
      <c r="DI319" s="25">
        <v>5.5542446965496239</v>
      </c>
      <c r="DJ319" s="25">
        <v>15.313944298610554</v>
      </c>
      <c r="DK319" s="25">
        <v>30.664942587999999</v>
      </c>
      <c r="DL319" s="25">
        <v>7.7273238300259406</v>
      </c>
      <c r="DM319" s="25">
        <v>5.6369751502982925</v>
      </c>
      <c r="DN319" s="25">
        <v>15.030714634485534</v>
      </c>
      <c r="DO319" s="27">
        <v>30.016083045999999</v>
      </c>
      <c r="DP319" s="27">
        <v>9.9621150085660144</v>
      </c>
      <c r="DQ319" s="27">
        <v>7.267224201151639</v>
      </c>
      <c r="DR319" s="27">
        <v>18.681982006269209</v>
      </c>
      <c r="DS319" s="27">
        <v>29.971112474999998</v>
      </c>
      <c r="DT319" s="27">
        <v>6.0121741736292291</v>
      </c>
      <c r="DU319" s="27">
        <v>4.3857973551367744</v>
      </c>
      <c r="DV319" s="27">
        <v>18.841452105814085</v>
      </c>
      <c r="DW319" s="27">
        <v>30.019814659000001</v>
      </c>
      <c r="DX319" s="27">
        <v>6.0096944445663132</v>
      </c>
      <c r="DY319" s="27">
        <v>4.3839884273094176</v>
      </c>
      <c r="DZ319" s="27">
        <v>18.598545362723883</v>
      </c>
      <c r="EA319" s="27">
        <v>30.062172144999998</v>
      </c>
      <c r="EB319" s="27">
        <v>5.996289290826768</v>
      </c>
      <c r="EC319" s="27">
        <v>4.3742095542897408</v>
      </c>
      <c r="ED319" s="27">
        <v>18.442451579138041</v>
      </c>
      <c r="EE319" s="27">
        <v>30.106014602999998</v>
      </c>
      <c r="EF319" s="27">
        <v>5.9823207456627188</v>
      </c>
      <c r="EG319" s="27">
        <v>4.3640196950697092</v>
      </c>
      <c r="EH319" s="27">
        <v>18.268455922724563</v>
      </c>
      <c r="EI319" s="27">
        <v>30.148604074000001</v>
      </c>
      <c r="EJ319" s="27">
        <v>5.9678868085011416</v>
      </c>
      <c r="EK319" s="27">
        <v>4.3534903388669024</v>
      </c>
      <c r="EL319" s="27">
        <v>18.110323097152602</v>
      </c>
      <c r="EM319" s="27">
        <v>30.186912466999999</v>
      </c>
      <c r="EN319" s="27">
        <v>5.9529344181672457</v>
      </c>
      <c r="EO319" s="27">
        <v>4.3425827782930559</v>
      </c>
      <c r="EP319" s="27">
        <v>17.917832008394736</v>
      </c>
      <c r="EQ319" s="27">
        <v>30.22564611</v>
      </c>
      <c r="ER319" s="27">
        <v>5.9375869382728821</v>
      </c>
      <c r="ES319" s="27">
        <v>4.3313870053854853</v>
      </c>
      <c r="ET319" s="27">
        <v>17.776040635283223</v>
      </c>
      <c r="EU319" s="27">
        <v>30.264071754</v>
      </c>
      <c r="EV319" s="27">
        <v>5.9219225184296347</v>
      </c>
      <c r="EW319" s="27">
        <v>4.3199600291978024</v>
      </c>
      <c r="EX319" s="27">
        <v>17.624455967395072</v>
      </c>
      <c r="EY319" s="27">
        <v>30.303435153999999</v>
      </c>
      <c r="EZ319" s="27">
        <v>5.5952438335670163</v>
      </c>
      <c r="FA319" s="27">
        <v>4.0816524767761866</v>
      </c>
      <c r="FB319" s="27">
        <v>17.415689143206034</v>
      </c>
      <c r="FC319" s="27">
        <v>30.463346262999998</v>
      </c>
      <c r="FD319" s="27">
        <v>5.5985813530090285</v>
      </c>
      <c r="FE319" s="27">
        <v>4.0840871507425032</v>
      </c>
      <c r="FF319" s="27">
        <v>16.447499118156735</v>
      </c>
      <c r="FG319" s="27">
        <v>30.608050726000002</v>
      </c>
      <c r="FH319" s="27">
        <v>6.0089807277413589</v>
      </c>
      <c r="FI319" s="27">
        <v>4.3834677808223397</v>
      </c>
      <c r="FJ319" s="27">
        <v>15.373006347496979</v>
      </c>
      <c r="FK319" s="27">
        <v>30.674544112</v>
      </c>
      <c r="FL319" s="27">
        <v>7.7030991723067208</v>
      </c>
      <c r="FM319" s="27">
        <v>5.6193035997600429</v>
      </c>
      <c r="FN319" s="27">
        <v>14.88722193488846</v>
      </c>
      <c r="FO319" s="27">
        <v>30.69962859</v>
      </c>
      <c r="FP319" s="27">
        <v>8.1592237694654557</v>
      </c>
      <c r="FQ319" s="27">
        <v>5.9520401429902989</v>
      </c>
      <c r="FR319" s="27">
        <v>14.784136742319964</v>
      </c>
      <c r="FS319" s="28">
        <v>30.016394611999999</v>
      </c>
      <c r="FT319" s="28">
        <v>9.9619115362876638</v>
      </c>
      <c r="FU319" s="28">
        <v>7.2670757709574261</v>
      </c>
      <c r="FV319" s="28">
        <v>18.680054959275616</v>
      </c>
      <c r="FW319" s="28">
        <v>29.968523389000001</v>
      </c>
      <c r="FX319" s="28">
        <v>6.0112970351699069</v>
      </c>
      <c r="FY319" s="28">
        <v>4.3851574948426633</v>
      </c>
      <c r="FZ319" s="28">
        <v>18.832744202310415</v>
      </c>
      <c r="GA319" s="28">
        <v>30.015725289999999</v>
      </c>
      <c r="GB319" s="28">
        <v>6.0076400285931246</v>
      </c>
      <c r="GC319" s="28">
        <v>4.3824897594595935</v>
      </c>
      <c r="GD319" s="28">
        <v>18.579255012460202</v>
      </c>
      <c r="GE319" s="28">
        <v>30.057436488</v>
      </c>
      <c r="GF319" s="28">
        <v>5.9917423355454478</v>
      </c>
      <c r="GG319" s="28">
        <v>4.3708926137170261</v>
      </c>
      <c r="GH319" s="28">
        <v>18.403412885882414</v>
      </c>
      <c r="GI319" s="28">
        <v>30.102255190000001</v>
      </c>
      <c r="GJ319" s="28">
        <v>5.9744360247794432</v>
      </c>
      <c r="GK319" s="28">
        <v>4.3582679009604259</v>
      </c>
      <c r="GL319" s="28">
        <v>18.230270386989361</v>
      </c>
      <c r="GM319" s="28">
        <v>30.145823866000001</v>
      </c>
      <c r="GN319" s="28">
        <v>5.9558220706234595</v>
      </c>
      <c r="GO319" s="28">
        <v>4.3446892805565076</v>
      </c>
      <c r="GP319" s="28">
        <v>18.036438559906824</v>
      </c>
      <c r="GQ319" s="28">
        <v>30.190201430999998</v>
      </c>
      <c r="GR319" s="28">
        <v>5.9356891104958072</v>
      </c>
      <c r="GS319" s="28">
        <v>4.3300025664446267</v>
      </c>
      <c r="GT319" s="28">
        <v>17.814356335117559</v>
      </c>
      <c r="GU319" s="28">
        <v>30.241006866999999</v>
      </c>
      <c r="GV319" s="28">
        <v>5.9141657872911972</v>
      </c>
      <c r="GW319" s="28">
        <v>4.3143016018254414</v>
      </c>
      <c r="GX319" s="28">
        <v>17.607578706358908</v>
      </c>
      <c r="GY319" s="28">
        <v>30.293697439999999</v>
      </c>
      <c r="GZ319" s="28">
        <v>5.8916469949606975</v>
      </c>
      <c r="HA319" s="28">
        <v>4.2978744563383433</v>
      </c>
      <c r="HB319" s="28">
        <v>17.39755160126461</v>
      </c>
      <c r="HC319" s="28">
        <v>30.348886486000001</v>
      </c>
      <c r="HD319" s="28">
        <v>5.5692853589137332</v>
      </c>
      <c r="HE319" s="28">
        <v>4.0627161309236124</v>
      </c>
      <c r="HF319" s="28">
        <v>17.147355369331816</v>
      </c>
      <c r="HG319" s="28">
        <v>30.569822477999999</v>
      </c>
      <c r="HH319" s="28">
        <v>5.5267089622081347</v>
      </c>
      <c r="HI319" s="28">
        <v>4.0316572422969799</v>
      </c>
      <c r="HJ319" s="28">
        <v>16.037294805891822</v>
      </c>
      <c r="HK319" s="28">
        <v>30.762521904</v>
      </c>
      <c r="HL319" s="28">
        <v>5.7317959769666844</v>
      </c>
      <c r="HM319" s="28">
        <v>4.1812653642383282</v>
      </c>
      <c r="HN319" s="28">
        <v>13.638904558622475</v>
      </c>
      <c r="HO319" s="28">
        <v>30.840355885000001</v>
      </c>
      <c r="HP319" s="28">
        <v>7.3923257141150271</v>
      </c>
      <c r="HQ319" s="28">
        <v>5.3925986887542674</v>
      </c>
      <c r="HR319" s="28">
        <v>12.161834022807751</v>
      </c>
      <c r="HS319" s="28">
        <v>30.842430666999999</v>
      </c>
      <c r="HT319" s="28">
        <v>7.0459960449450021</v>
      </c>
      <c r="HU319" s="28">
        <v>5.1399560168713281</v>
      </c>
      <c r="HV319" s="28">
        <v>11.181049266877558</v>
      </c>
      <c r="HW319" s="29">
        <v>30.006716998000002</v>
      </c>
      <c r="HX319" s="29">
        <v>9.9619579143119772</v>
      </c>
      <c r="HY319" s="29">
        <v>7.2671096030804634</v>
      </c>
      <c r="HZ319" s="29">
        <v>18.699068999010137</v>
      </c>
      <c r="IA319" s="29">
        <v>29.948945344999998</v>
      </c>
      <c r="IB319" s="29">
        <v>6.011894621567154</v>
      </c>
      <c r="IC319" s="29">
        <v>4.3855934257995557</v>
      </c>
      <c r="ID319" s="29">
        <v>18.870829599462283</v>
      </c>
      <c r="IE319" s="29">
        <v>29.985575826999998</v>
      </c>
      <c r="IF319" s="29">
        <v>6.008838473729778</v>
      </c>
      <c r="IG319" s="29">
        <v>4.3833640085014238</v>
      </c>
      <c r="IH319" s="29">
        <v>18.637431482774375</v>
      </c>
      <c r="II319" s="29">
        <v>30.016192346</v>
      </c>
      <c r="IJ319" s="29">
        <v>5.9839258613449786</v>
      </c>
      <c r="IK319" s="29">
        <v>4.3651906046126863</v>
      </c>
      <c r="IL319" s="29">
        <v>18.474043809307208</v>
      </c>
      <c r="IM319" s="29">
        <v>30.050569498999998</v>
      </c>
      <c r="IN319" s="29">
        <v>5.9570163779992917</v>
      </c>
      <c r="IO319" s="29">
        <v>4.3455605111594267</v>
      </c>
      <c r="IP319" s="29">
        <v>18.305015894001588</v>
      </c>
      <c r="IQ319" s="29">
        <v>30.091793886000001</v>
      </c>
      <c r="IR319" s="29">
        <v>5.9277884228709397</v>
      </c>
      <c r="IS319" s="29">
        <v>4.3242391248196492</v>
      </c>
      <c r="IT319" s="29">
        <v>18.088174452026983</v>
      </c>
      <c r="IU319" s="29">
        <v>30.135009757999999</v>
      </c>
      <c r="IV319" s="29">
        <v>5.896833913434576</v>
      </c>
      <c r="IW319" s="29">
        <v>4.3016582411501387</v>
      </c>
      <c r="IX319" s="29">
        <v>17.851295749178313</v>
      </c>
      <c r="IY319" s="29">
        <v>30.184398849000001</v>
      </c>
      <c r="IZ319" s="29">
        <v>5.8643853754732307</v>
      </c>
      <c r="JA319" s="29">
        <v>4.2779874844722734</v>
      </c>
      <c r="JB319" s="29">
        <v>17.652330359706134</v>
      </c>
      <c r="JC319" s="29">
        <v>30.237303312000002</v>
      </c>
      <c r="JD319" s="29">
        <v>5.8305724600103037</v>
      </c>
      <c r="JE319" s="29">
        <v>4.2533214334025571</v>
      </c>
      <c r="JF319" s="29">
        <v>17.444790374659789</v>
      </c>
      <c r="JG319" s="29">
        <v>30.296903644</v>
      </c>
      <c r="JH319" s="29">
        <v>5.498456171050881</v>
      </c>
      <c r="JI319" s="29">
        <v>4.0110472244973936</v>
      </c>
      <c r="JJ319" s="29">
        <v>17.165833542867059</v>
      </c>
      <c r="JK319" s="29">
        <v>30.616011965999999</v>
      </c>
      <c r="JL319" s="29">
        <v>5.4267251811154615</v>
      </c>
      <c r="JM319" s="29">
        <v>3.9587204660145798</v>
      </c>
      <c r="JN319" s="29">
        <v>14.59383258048581</v>
      </c>
      <c r="JO319" s="29">
        <v>30.842951822</v>
      </c>
      <c r="JP319" s="29">
        <v>5.3169320090880383</v>
      </c>
      <c r="JQ319" s="29">
        <v>3.8786278756165746</v>
      </c>
      <c r="JR319" s="29">
        <v>12.26932349397765</v>
      </c>
      <c r="JS319" s="29">
        <v>30.921937012000001</v>
      </c>
      <c r="JT319" s="29">
        <v>7.4050269731440714</v>
      </c>
      <c r="JU319" s="29">
        <v>5.4018640803826106</v>
      </c>
      <c r="JV319" s="29">
        <v>10.874961494301814</v>
      </c>
      <c r="JW319" s="29">
        <v>30.942163752999999</v>
      </c>
      <c r="JX319" s="29">
        <v>7.6396802191615025</v>
      </c>
      <c r="JY319" s="29">
        <v>5.5730403563913073</v>
      </c>
      <c r="JZ319" s="29">
        <v>10.916387779127476</v>
      </c>
    </row>
    <row r="320" spans="1:286" ht="15" thickBot="1" x14ac:dyDescent="0.35">
      <c r="A320" s="2"/>
      <c r="B320" s="74" t="s">
        <v>799</v>
      </c>
      <c r="C320" s="74" t="s">
        <v>480</v>
      </c>
      <c r="D320" s="74" t="s">
        <v>878</v>
      </c>
      <c r="E320" s="87">
        <v>354932</v>
      </c>
      <c r="F320" s="84">
        <v>429640</v>
      </c>
      <c r="G320" s="22">
        <v>23.898364358999999</v>
      </c>
      <c r="H320" s="22">
        <v>12.608919996884929</v>
      </c>
      <c r="I320" s="22">
        <v>9.1980315899742706</v>
      </c>
      <c r="J320" s="22">
        <v>10.886922608060898</v>
      </c>
      <c r="K320" s="22">
        <v>23.845315067000001</v>
      </c>
      <c r="L320" s="22">
        <v>12.604988052693809</v>
      </c>
      <c r="M320" s="22">
        <v>9.1951632914293615</v>
      </c>
      <c r="N320" s="22">
        <v>10.959656996659735</v>
      </c>
      <c r="O320" s="22">
        <v>23.871700232999999</v>
      </c>
      <c r="P320" s="22">
        <v>12.599949420128871</v>
      </c>
      <c r="Q320" s="22">
        <v>9.1914876791236271</v>
      </c>
      <c r="R320" s="22">
        <v>10.858724091301569</v>
      </c>
      <c r="S320" s="22">
        <v>23.898266411000002</v>
      </c>
      <c r="T320" s="22">
        <v>12.58066352533932</v>
      </c>
      <c r="U320" s="22">
        <v>9.1774188873826184</v>
      </c>
      <c r="V320" s="22">
        <v>10.774940514252018</v>
      </c>
      <c r="W320" s="22">
        <v>23.931937441999999</v>
      </c>
      <c r="X320" s="22">
        <v>12.559203505761761</v>
      </c>
      <c r="Y320" s="22">
        <v>9.1617641018780223</v>
      </c>
      <c r="Z320" s="22">
        <v>10.573298658727589</v>
      </c>
      <c r="AA320" s="22">
        <v>23.975147890999999</v>
      </c>
      <c r="AB320" s="22">
        <v>12.535610270212944</v>
      </c>
      <c r="AC320" s="22">
        <v>9.1445531650221028</v>
      </c>
      <c r="AD320" s="22">
        <v>10.497507783853724</v>
      </c>
      <c r="AE320" s="22">
        <v>24.021533024</v>
      </c>
      <c r="AF320" s="22">
        <v>12.509513030098185</v>
      </c>
      <c r="AG320" s="22">
        <v>9.1255155916973454</v>
      </c>
      <c r="AH320" s="22">
        <v>10.439810284813131</v>
      </c>
      <c r="AI320" s="22">
        <v>24.077599827</v>
      </c>
      <c r="AJ320" s="22">
        <v>12.48100281465544</v>
      </c>
      <c r="AK320" s="22">
        <v>9.1047177864654838</v>
      </c>
      <c r="AL320" s="22">
        <v>10.266914059637706</v>
      </c>
      <c r="AM320" s="22">
        <v>24.137946962000001</v>
      </c>
      <c r="AN320" s="22">
        <v>12.4507615457303</v>
      </c>
      <c r="AO320" s="22">
        <v>9.0826572018188152</v>
      </c>
      <c r="AP320" s="22">
        <v>10.110717735877859</v>
      </c>
      <c r="AQ320" s="22">
        <v>24.205707949000001</v>
      </c>
      <c r="AR320" s="22">
        <v>12.339842399280339</v>
      </c>
      <c r="AS320" s="22">
        <v>9.001743228755954</v>
      </c>
      <c r="AT320" s="22">
        <v>9.9427705370779549</v>
      </c>
      <c r="AU320" s="22">
        <v>24.501476467</v>
      </c>
      <c r="AV320" s="22">
        <v>12.148522565056542</v>
      </c>
      <c r="AW320" s="22">
        <v>8.8621780733410667</v>
      </c>
      <c r="AX320" s="22">
        <v>9.2769423031795029</v>
      </c>
      <c r="AY320" s="22">
        <v>24.732699103000002</v>
      </c>
      <c r="AZ320" s="22">
        <v>11.578902415815987</v>
      </c>
      <c r="BA320" s="22">
        <v>8.4466481050095297</v>
      </c>
      <c r="BB320" s="22">
        <v>8.3784289050344434</v>
      </c>
      <c r="BC320" s="22">
        <v>24.837338012</v>
      </c>
      <c r="BD320" s="22">
        <v>11.44136267500191</v>
      </c>
      <c r="BE320" s="22">
        <v>8.3463147789834071</v>
      </c>
      <c r="BF320" s="22">
        <v>7.7831510830813695</v>
      </c>
      <c r="BG320" s="22">
        <v>24.878114446000001</v>
      </c>
      <c r="BH320" s="22">
        <v>11.27473159735522</v>
      </c>
      <c r="BI320" s="22">
        <v>8.2247597277621782</v>
      </c>
      <c r="BJ320" s="22">
        <v>7.475071196249214</v>
      </c>
      <c r="BK320" s="25">
        <v>23.921581496999998</v>
      </c>
      <c r="BL320" s="25">
        <v>12.61038924542804</v>
      </c>
      <c r="BM320" s="25">
        <v>9.1991033863308491</v>
      </c>
      <c r="BN320" s="25">
        <v>10.832801726266164</v>
      </c>
      <c r="BO320" s="25">
        <v>23.890550606000001</v>
      </c>
      <c r="BP320" s="25">
        <v>12.608691970394695</v>
      </c>
      <c r="BQ320" s="25">
        <v>9.1978652478243443</v>
      </c>
      <c r="BR320" s="25">
        <v>10.9002395603633</v>
      </c>
      <c r="BS320" s="25">
        <v>23.917623575</v>
      </c>
      <c r="BT320" s="25">
        <v>12.606765561141529</v>
      </c>
      <c r="BU320" s="25">
        <v>9.1964599590946037</v>
      </c>
      <c r="BV320" s="25">
        <v>10.857949253986028</v>
      </c>
      <c r="BW320" s="25">
        <v>23.945761986000001</v>
      </c>
      <c r="BX320" s="25">
        <v>12.600888189962031</v>
      </c>
      <c r="BY320" s="25">
        <v>9.1921724986468902</v>
      </c>
      <c r="BZ320" s="25">
        <v>10.79521452616493</v>
      </c>
      <c r="CA320" s="25">
        <v>23.982349722999999</v>
      </c>
      <c r="CB320" s="25">
        <v>12.594604352689219</v>
      </c>
      <c r="CC320" s="25">
        <v>9.1875885268431308</v>
      </c>
      <c r="CD320" s="25">
        <v>10.610960330199003</v>
      </c>
      <c r="CE320" s="25">
        <v>24.029450886999999</v>
      </c>
      <c r="CF320" s="25">
        <v>12.58794441832576</v>
      </c>
      <c r="CG320" s="25">
        <v>9.182730197447956</v>
      </c>
      <c r="CH320" s="25">
        <v>10.547711324862581</v>
      </c>
      <c r="CI320" s="25">
        <v>24.083052472999999</v>
      </c>
      <c r="CJ320" s="25">
        <v>12.58092328082096</v>
      </c>
      <c r="CK320" s="25">
        <v>9.1776083753900277</v>
      </c>
      <c r="CL320" s="25">
        <v>10.487033089025052</v>
      </c>
      <c r="CM320" s="25">
        <v>24.147047494999999</v>
      </c>
      <c r="CN320" s="25">
        <v>12.57350697085362</v>
      </c>
      <c r="CO320" s="25">
        <v>9.1721982805224673</v>
      </c>
      <c r="CP320" s="25">
        <v>10.302498670482715</v>
      </c>
      <c r="CQ320" s="25">
        <v>24.218859896000001</v>
      </c>
      <c r="CR320" s="25">
        <v>12.565843286829018</v>
      </c>
      <c r="CS320" s="25">
        <v>9.1666077297242001</v>
      </c>
      <c r="CT320" s="25">
        <v>10.120333443516556</v>
      </c>
      <c r="CU320" s="25">
        <v>24.301153461999998</v>
      </c>
      <c r="CV320" s="25">
        <v>12.501341770370139</v>
      </c>
      <c r="CW320" s="25">
        <v>9.1195547714901419</v>
      </c>
      <c r="CX320" s="25">
        <v>9.9123702169910981</v>
      </c>
      <c r="CY320" s="25">
        <v>24.444222238000002</v>
      </c>
      <c r="CZ320" s="25">
        <v>12.473458727652792</v>
      </c>
      <c r="DA320" s="25">
        <v>9.0992144800296408</v>
      </c>
      <c r="DB320" s="25">
        <v>9.4135783070801473</v>
      </c>
      <c r="DC320" s="25">
        <v>24.519722760000001</v>
      </c>
      <c r="DD320" s="25">
        <v>12.343959296681517</v>
      </c>
      <c r="DE320" s="25">
        <v>9.0047464480925878</v>
      </c>
      <c r="DF320" s="25">
        <v>8.9714006143552698</v>
      </c>
      <c r="DG320" s="25">
        <v>24.593719971999999</v>
      </c>
      <c r="DH320" s="25">
        <v>12.30694238411377</v>
      </c>
      <c r="DI320" s="25">
        <v>8.9777431257425704</v>
      </c>
      <c r="DJ320" s="25">
        <v>8.6783849141938738</v>
      </c>
      <c r="DK320" s="25">
        <v>24.599019244000001</v>
      </c>
      <c r="DL320" s="25">
        <v>11.952864663935792</v>
      </c>
      <c r="DM320" s="25">
        <v>8.7194483585216105</v>
      </c>
      <c r="DN320" s="25">
        <v>8.6263192875108281</v>
      </c>
      <c r="DO320" s="27">
        <v>23.898182712000001</v>
      </c>
      <c r="DP320" s="27">
        <v>12.609200150618653</v>
      </c>
      <c r="DQ320" s="27">
        <v>9.1982359582225808</v>
      </c>
      <c r="DR320" s="27">
        <v>10.887691684910788</v>
      </c>
      <c r="DS320" s="27">
        <v>23.842905749</v>
      </c>
      <c r="DT320" s="27">
        <v>12.606191658129116</v>
      </c>
      <c r="DU320" s="27">
        <v>9.196041304837216</v>
      </c>
      <c r="DV320" s="27">
        <v>10.976974924499249</v>
      </c>
      <c r="DW320" s="27">
        <v>23.865738128</v>
      </c>
      <c r="DX320" s="27">
        <v>12.602794576193681</v>
      </c>
      <c r="DY320" s="27">
        <v>9.1935631808612062</v>
      </c>
      <c r="DZ320" s="27">
        <v>10.895711420734717</v>
      </c>
      <c r="EA320" s="27">
        <v>23.888476805</v>
      </c>
      <c r="EB320" s="27">
        <v>12.586036151401403</v>
      </c>
      <c r="EC320" s="27">
        <v>9.1813381432944947</v>
      </c>
      <c r="ED320" s="27">
        <v>10.83032249700773</v>
      </c>
      <c r="EE320" s="27">
        <v>23.917526793</v>
      </c>
      <c r="EF320" s="27">
        <v>12.568430406840626</v>
      </c>
      <c r="EG320" s="27">
        <v>9.1684949977534771</v>
      </c>
      <c r="EH320" s="27">
        <v>10.649283094858163</v>
      </c>
      <c r="EI320" s="27">
        <v>23.953866992999998</v>
      </c>
      <c r="EJ320" s="27">
        <v>12.550104061683234</v>
      </c>
      <c r="EK320" s="27">
        <v>9.1551261841097933</v>
      </c>
      <c r="EL320" s="27">
        <v>10.599790233722709</v>
      </c>
      <c r="EM320" s="27">
        <v>23.991958780000001</v>
      </c>
      <c r="EN320" s="27">
        <v>12.530991469726496</v>
      </c>
      <c r="EO320" s="27">
        <v>9.1411838143725124</v>
      </c>
      <c r="EP320" s="27">
        <v>10.567271979924399</v>
      </c>
      <c r="EQ320" s="27">
        <v>24.036819113</v>
      </c>
      <c r="ER320" s="27">
        <v>12.511237380158553</v>
      </c>
      <c r="ES320" s="27">
        <v>9.1267734810591126</v>
      </c>
      <c r="ET320" s="27">
        <v>10.425150519190749</v>
      </c>
      <c r="EU320" s="27">
        <v>24.085007349000001</v>
      </c>
      <c r="EV320" s="27">
        <v>12.490981938339173</v>
      </c>
      <c r="EW320" s="27">
        <v>9.1119974182583672</v>
      </c>
      <c r="EX320" s="27">
        <v>10.298936540681577</v>
      </c>
      <c r="EY320" s="27">
        <v>24.139547331999999</v>
      </c>
      <c r="EZ320" s="27">
        <v>12.403503965918839</v>
      </c>
      <c r="FA320" s="27">
        <v>9.0481834552902516</v>
      </c>
      <c r="FB320" s="27">
        <v>10.160203080485124</v>
      </c>
      <c r="FC320" s="27">
        <v>24.359702743</v>
      </c>
      <c r="FD320" s="27">
        <v>12.284051011962458</v>
      </c>
      <c r="FE320" s="27">
        <v>8.9610441884634344</v>
      </c>
      <c r="FF320" s="27">
        <v>9.6483099788484257</v>
      </c>
      <c r="FG320" s="27">
        <v>24.561965270999998</v>
      </c>
      <c r="FH320" s="27">
        <v>12.098636638290188</v>
      </c>
      <c r="FI320" s="27">
        <v>8.8257869843020824</v>
      </c>
      <c r="FJ320" s="27">
        <v>9.2394920698424485</v>
      </c>
      <c r="FK320" s="27">
        <v>24.663108287</v>
      </c>
      <c r="FL320" s="27">
        <v>12.010879325946188</v>
      </c>
      <c r="FM320" s="27">
        <v>8.7617692467487647</v>
      </c>
      <c r="FN320" s="27">
        <v>9.1035042212583139</v>
      </c>
      <c r="FO320" s="27">
        <v>24.700549923000001</v>
      </c>
      <c r="FP320" s="27">
        <v>11.911275574791958</v>
      </c>
      <c r="FQ320" s="27">
        <v>8.6891096970154909</v>
      </c>
      <c r="FR320" s="27">
        <v>9.2540700720782159</v>
      </c>
      <c r="FS320" s="28">
        <v>23.897977710999999</v>
      </c>
      <c r="FT320" s="28">
        <v>12.608919936682234</v>
      </c>
      <c r="FU320" s="28">
        <v>9.1980315460572424</v>
      </c>
      <c r="FV320" s="28">
        <v>10.886892423288675</v>
      </c>
      <c r="FW320" s="28">
        <v>23.840902915000001</v>
      </c>
      <c r="FX320" s="28">
        <v>12.604987788986264</v>
      </c>
      <c r="FY320" s="28">
        <v>9.1951630990583801</v>
      </c>
      <c r="FZ320" s="28">
        <v>10.974399650586509</v>
      </c>
      <c r="GA320" s="28">
        <v>23.865969146000001</v>
      </c>
      <c r="GB320" s="28">
        <v>12.599948871790883</v>
      </c>
      <c r="GC320" s="28">
        <v>9.1914872791187001</v>
      </c>
      <c r="GD320" s="28">
        <v>10.890636847348556</v>
      </c>
      <c r="GE320" s="28">
        <v>23.894735474000001</v>
      </c>
      <c r="GF320" s="28">
        <v>12.579655339233041</v>
      </c>
      <c r="GG320" s="28">
        <v>9.1766834296545632</v>
      </c>
      <c r="GH320" s="28">
        <v>10.826373803577187</v>
      </c>
      <c r="GI320" s="28">
        <v>23.935004802000002</v>
      </c>
      <c r="GJ320" s="28">
        <v>12.557152170192694</v>
      </c>
      <c r="GK320" s="28">
        <v>9.1602676811401178</v>
      </c>
      <c r="GL320" s="28">
        <v>10.646800952041071</v>
      </c>
      <c r="GM320" s="28">
        <v>23.990713737</v>
      </c>
      <c r="GN320" s="28">
        <v>12.532507316339704</v>
      </c>
      <c r="GO320" s="28">
        <v>9.1422896033724648</v>
      </c>
      <c r="GP320" s="28">
        <v>10.59807925940051</v>
      </c>
      <c r="GQ320" s="28">
        <v>24.055223577</v>
      </c>
      <c r="GR320" s="28">
        <v>12.505333913972956</v>
      </c>
      <c r="GS320" s="28">
        <v>9.1224669846677564</v>
      </c>
      <c r="GT320" s="28">
        <v>10.567231056598562</v>
      </c>
      <c r="GU320" s="28">
        <v>24.138514072</v>
      </c>
      <c r="GV320" s="28">
        <v>12.475746748116382</v>
      </c>
      <c r="GW320" s="28">
        <v>9.1008835591028543</v>
      </c>
      <c r="GX320" s="28">
        <v>10.425602268812256</v>
      </c>
      <c r="GY320" s="28">
        <v>24.233711148000001</v>
      </c>
      <c r="GZ320" s="28">
        <v>12.444420473854237</v>
      </c>
      <c r="HA320" s="28">
        <v>9.0780314781688318</v>
      </c>
      <c r="HB320" s="28">
        <v>10.303685118693764</v>
      </c>
      <c r="HC320" s="28">
        <v>24.344701424</v>
      </c>
      <c r="HD320" s="28">
        <v>12.350784755173088</v>
      </c>
      <c r="HE320" s="28">
        <v>9.0097255250347086</v>
      </c>
      <c r="HF320" s="28">
        <v>10.180004086116686</v>
      </c>
      <c r="HG320" s="28">
        <v>24.826655524</v>
      </c>
      <c r="HH320" s="28">
        <v>12.154277101764151</v>
      </c>
      <c r="HI320" s="28">
        <v>8.8663759277517009</v>
      </c>
      <c r="HJ320" s="28">
        <v>9.5491641872346094</v>
      </c>
      <c r="HK320" s="28">
        <v>25.269774919</v>
      </c>
      <c r="HL320" s="28">
        <v>11.467287046686193</v>
      </c>
      <c r="HM320" s="28">
        <v>8.3652262471948937</v>
      </c>
      <c r="HN320" s="28">
        <v>7.3013183597609004</v>
      </c>
      <c r="HO320" s="28">
        <v>25.479558024999999</v>
      </c>
      <c r="HP320" s="28">
        <v>11.328135690538105</v>
      </c>
      <c r="HQ320" s="28">
        <v>8.263717270220333</v>
      </c>
      <c r="HR320" s="28">
        <v>5.585840684916656</v>
      </c>
      <c r="HS320" s="28">
        <v>25.493847794000001</v>
      </c>
      <c r="HT320" s="28">
        <v>10.345214481909926</v>
      </c>
      <c r="HU320" s="28">
        <v>7.5466899332516402</v>
      </c>
      <c r="HV320" s="28">
        <v>4.4376544086012473</v>
      </c>
      <c r="HW320" s="29">
        <v>23.884631647999999</v>
      </c>
      <c r="HX320" s="29">
        <v>12.609062856103222</v>
      </c>
      <c r="HY320" s="29">
        <v>9.1981358037850569</v>
      </c>
      <c r="HZ320" s="29">
        <v>10.926353277502074</v>
      </c>
      <c r="IA320" s="29">
        <v>23.814129933</v>
      </c>
      <c r="IB320" s="29">
        <v>12.605964073783262</v>
      </c>
      <c r="IC320" s="29">
        <v>9.1958752852254584</v>
      </c>
      <c r="ID320" s="29">
        <v>11.052613038224177</v>
      </c>
      <c r="IE320" s="29">
        <v>23.825370033999999</v>
      </c>
      <c r="IF320" s="29">
        <v>12.601968817280115</v>
      </c>
      <c r="IG320" s="29">
        <v>9.1929608012303916</v>
      </c>
      <c r="IH320" s="29">
        <v>11.007415252920973</v>
      </c>
      <c r="II320" s="29">
        <v>23.841680122</v>
      </c>
      <c r="IJ320" s="29">
        <v>12.571305143154099</v>
      </c>
      <c r="IK320" s="29">
        <v>9.1705920778706229</v>
      </c>
      <c r="IL320" s="29">
        <v>10.97500803082408</v>
      </c>
      <c r="IM320" s="29">
        <v>23.869002705</v>
      </c>
      <c r="IN320" s="29">
        <v>12.538158341374999</v>
      </c>
      <c r="IO320" s="29">
        <v>9.1464119474592884</v>
      </c>
      <c r="IP320" s="29">
        <v>10.828979649206149</v>
      </c>
      <c r="IQ320" s="29">
        <v>23.912849000000001</v>
      </c>
      <c r="IR320" s="29">
        <v>12.502200531486515</v>
      </c>
      <c r="IS320" s="29">
        <v>9.120181225768432</v>
      </c>
      <c r="IT320" s="29">
        <v>10.800999765376304</v>
      </c>
      <c r="IU320" s="29">
        <v>23.965513196</v>
      </c>
      <c r="IV320" s="29">
        <v>12.464005488989777</v>
      </c>
      <c r="IW320" s="29">
        <v>9.0923184740377359</v>
      </c>
      <c r="IX320" s="29">
        <v>10.735232371278533</v>
      </c>
      <c r="IY320" s="29">
        <v>24.03873286</v>
      </c>
      <c r="IZ320" s="29">
        <v>12.423949618897417</v>
      </c>
      <c r="JA320" s="29">
        <v>9.0630982744834157</v>
      </c>
      <c r="JB320" s="29">
        <v>10.637082774665283</v>
      </c>
      <c r="JC320" s="29">
        <v>24.124925620999999</v>
      </c>
      <c r="JD320" s="29">
        <v>12.382179013805899</v>
      </c>
      <c r="JE320" s="29">
        <v>9.0326271996206167</v>
      </c>
      <c r="JF320" s="29">
        <v>10.57066555780739</v>
      </c>
      <c r="JG320" s="29">
        <v>24.233753997000001</v>
      </c>
      <c r="JH320" s="29">
        <v>12.288114980566924</v>
      </c>
      <c r="JI320" s="29">
        <v>8.964008796979769</v>
      </c>
      <c r="JJ320" s="29">
        <v>10.371801122493894</v>
      </c>
      <c r="JK320" s="29">
        <v>24.863330839</v>
      </c>
      <c r="JL320" s="29">
        <v>12.052433496813851</v>
      </c>
      <c r="JM320" s="29">
        <v>8.7920824358585694</v>
      </c>
      <c r="JN320" s="29">
        <v>7.6936594087732733</v>
      </c>
      <c r="JO320" s="29">
        <v>25.30040339</v>
      </c>
      <c r="JP320" s="29">
        <v>10.775233442265733</v>
      </c>
      <c r="JQ320" s="29">
        <v>7.8603827778900222</v>
      </c>
      <c r="JR320" s="29">
        <v>5.39843494600475</v>
      </c>
      <c r="JS320" s="29">
        <v>25.398438652999999</v>
      </c>
      <c r="JT320" s="29">
        <v>10.654985555901426</v>
      </c>
      <c r="JU320" s="29">
        <v>7.7726636189390756</v>
      </c>
      <c r="JV320" s="29">
        <v>3.990846568305237</v>
      </c>
      <c r="JW320" s="29">
        <v>25.400335353999999</v>
      </c>
      <c r="JX320" s="29">
        <v>10.223384617991064</v>
      </c>
      <c r="JY320" s="29">
        <v>7.4578167436997358</v>
      </c>
      <c r="JZ320" s="29">
        <v>4.4328389716108241</v>
      </c>
    </row>
    <row r="321" spans="1:286" ht="15" thickBot="1" x14ac:dyDescent="0.35">
      <c r="A321" s="2"/>
      <c r="B321" s="74" t="s">
        <v>800</v>
      </c>
      <c r="C321" s="74" t="s">
        <v>473</v>
      </c>
      <c r="D321" s="74" t="s">
        <v>875</v>
      </c>
      <c r="E321" s="87">
        <v>332713</v>
      </c>
      <c r="F321" s="84">
        <v>428643</v>
      </c>
      <c r="G321" s="22">
        <v>29.980535203999999</v>
      </c>
      <c r="H321" s="22">
        <v>13.771018848939571</v>
      </c>
      <c r="I321" s="22">
        <v>10.045766523220909</v>
      </c>
      <c r="J321" s="22">
        <v>18.189639733378193</v>
      </c>
      <c r="K321" s="22">
        <v>29.977989794999999</v>
      </c>
      <c r="L321" s="22">
        <v>13.764538483423838</v>
      </c>
      <c r="M321" s="22">
        <v>10.041039186800102</v>
      </c>
      <c r="N321" s="22">
        <v>18.196009415519541</v>
      </c>
      <c r="O321" s="22">
        <v>30.029992314000001</v>
      </c>
      <c r="P321" s="22">
        <v>13.756126116910208</v>
      </c>
      <c r="Q321" s="22">
        <v>10.034902482549626</v>
      </c>
      <c r="R321" s="22">
        <v>18.052693854929608</v>
      </c>
      <c r="S321" s="22">
        <v>30.089613512</v>
      </c>
      <c r="T321" s="22">
        <v>13.729306923908144</v>
      </c>
      <c r="U321" s="22">
        <v>10.015338254644972</v>
      </c>
      <c r="V321" s="22">
        <v>17.888336071567522</v>
      </c>
      <c r="W321" s="22">
        <v>30.161451374999999</v>
      </c>
      <c r="X321" s="22">
        <v>13.698629261241871</v>
      </c>
      <c r="Y321" s="22">
        <v>9.9929593268398413</v>
      </c>
      <c r="Z321" s="22">
        <v>17.663051963692574</v>
      </c>
      <c r="AA321" s="22">
        <v>30.249902800000001</v>
      </c>
      <c r="AB321" s="22">
        <v>13.664151139438555</v>
      </c>
      <c r="AC321" s="22">
        <v>9.9678080170061492</v>
      </c>
      <c r="AD321" s="22">
        <v>17.449825534661514</v>
      </c>
      <c r="AE321" s="22">
        <v>30.347735967999999</v>
      </c>
      <c r="AF321" s="22">
        <v>13.625155109364611</v>
      </c>
      <c r="AG321" s="22">
        <v>9.9393609559896365</v>
      </c>
      <c r="AH321" s="22">
        <v>17.186391764843108</v>
      </c>
      <c r="AI321" s="22">
        <v>30.468326732000001</v>
      </c>
      <c r="AJ321" s="22">
        <v>13.58182057741919</v>
      </c>
      <c r="AK321" s="22">
        <v>9.9077490182606951</v>
      </c>
      <c r="AL321" s="22">
        <v>16.904546108189628</v>
      </c>
      <c r="AM321" s="22">
        <v>30.601181692000001</v>
      </c>
      <c r="AN321" s="22">
        <v>13.535339863104866</v>
      </c>
      <c r="AO321" s="22">
        <v>9.8738419842963783</v>
      </c>
      <c r="AP321" s="22">
        <v>16.629900631521714</v>
      </c>
      <c r="AQ321" s="22">
        <v>30.752064996000001</v>
      </c>
      <c r="AR321" s="22">
        <v>13.175859644474485</v>
      </c>
      <c r="AS321" s="22">
        <v>9.6116061696707025</v>
      </c>
      <c r="AT321" s="22">
        <v>16.277539174289167</v>
      </c>
      <c r="AU321" s="22">
        <v>31.472545374999999</v>
      </c>
      <c r="AV321" s="22">
        <v>12.8731506999332</v>
      </c>
      <c r="AW321" s="22">
        <v>9.3907842090946669</v>
      </c>
      <c r="AX321" s="22">
        <v>14.675072108405717</v>
      </c>
      <c r="AY321" s="22">
        <v>32.090785748000002</v>
      </c>
      <c r="AZ321" s="22">
        <v>12.033823696352135</v>
      </c>
      <c r="BA321" s="22">
        <v>8.7785068455167892</v>
      </c>
      <c r="BB321" s="22">
        <v>12.732111613822994</v>
      </c>
      <c r="BC321" s="22">
        <v>32.429990545999999</v>
      </c>
      <c r="BD321" s="22">
        <v>11.796652310553315</v>
      </c>
      <c r="BE321" s="22">
        <v>8.6054936215963842</v>
      </c>
      <c r="BF321" s="22">
        <v>11.620422294166239</v>
      </c>
      <c r="BG321" s="22">
        <v>32.629781264999998</v>
      </c>
      <c r="BH321" s="22">
        <v>11.346171244548842</v>
      </c>
      <c r="BI321" s="22">
        <v>8.2768739557710713</v>
      </c>
      <c r="BJ321" s="22">
        <v>10.922744234694832</v>
      </c>
      <c r="BK321" s="25">
        <v>30.007822253000001</v>
      </c>
      <c r="BL321" s="25">
        <v>13.773714575204762</v>
      </c>
      <c r="BM321" s="25">
        <v>10.047733018000102</v>
      </c>
      <c r="BN321" s="25">
        <v>18.132205702148642</v>
      </c>
      <c r="BO321" s="25">
        <v>30.032237895999998</v>
      </c>
      <c r="BP321" s="25">
        <v>13.771251162256451</v>
      </c>
      <c r="BQ321" s="25">
        <v>10.045935992551188</v>
      </c>
      <c r="BR321" s="25">
        <v>18.102852364990319</v>
      </c>
      <c r="BS321" s="25">
        <v>30.094266833999999</v>
      </c>
      <c r="BT321" s="25">
        <v>13.768428316718179</v>
      </c>
      <c r="BU321" s="25">
        <v>10.043876766032101</v>
      </c>
      <c r="BV321" s="25">
        <v>17.966862348154979</v>
      </c>
      <c r="BW321" s="25">
        <v>30.16198077</v>
      </c>
      <c r="BX321" s="25">
        <v>13.760574919987866</v>
      </c>
      <c r="BY321" s="25">
        <v>10.038147822456294</v>
      </c>
      <c r="BZ321" s="25">
        <v>17.80787705614955</v>
      </c>
      <c r="CA321" s="25">
        <v>30.239961067999999</v>
      </c>
      <c r="CB321" s="25">
        <v>13.752031761244615</v>
      </c>
      <c r="CC321" s="25">
        <v>10.031915707095262</v>
      </c>
      <c r="CD321" s="25">
        <v>17.584660930273841</v>
      </c>
      <c r="CE321" s="25">
        <v>30.330539911999999</v>
      </c>
      <c r="CF321" s="25">
        <v>13.742884031841449</v>
      </c>
      <c r="CG321" s="25">
        <v>10.025242565854963</v>
      </c>
      <c r="CH321" s="25">
        <v>17.374708105333681</v>
      </c>
      <c r="CI321" s="25">
        <v>30.424007129</v>
      </c>
      <c r="CJ321" s="25">
        <v>13.733097836082107</v>
      </c>
      <c r="CK321" s="25">
        <v>10.018103672296885</v>
      </c>
      <c r="CL321" s="25">
        <v>17.134832151949144</v>
      </c>
      <c r="CM321" s="25">
        <v>30.506318994000001</v>
      </c>
      <c r="CN321" s="25">
        <v>13.722672398832223</v>
      </c>
      <c r="CO321" s="25">
        <v>10.010498460971297</v>
      </c>
      <c r="CP321" s="25">
        <v>16.831637563523159</v>
      </c>
      <c r="CQ321" s="25">
        <v>30.596356788000001</v>
      </c>
      <c r="CR321" s="25">
        <v>13.711799445541377</v>
      </c>
      <c r="CS321" s="25">
        <v>10.002566792924373</v>
      </c>
      <c r="CT321" s="25">
        <v>16.510724452357891</v>
      </c>
      <c r="CU321" s="25">
        <v>30.697815247000001</v>
      </c>
      <c r="CV321" s="25">
        <v>13.416702508628166</v>
      </c>
      <c r="CW321" s="25">
        <v>9.7872976859348011</v>
      </c>
      <c r="CX321" s="25">
        <v>16.137784093436991</v>
      </c>
      <c r="CY321" s="25">
        <v>30.966992971</v>
      </c>
      <c r="CZ321" s="25">
        <v>13.371849985866669</v>
      </c>
      <c r="DA321" s="25">
        <v>9.7545783950397684</v>
      </c>
      <c r="DB321" s="25">
        <v>14.953673706064958</v>
      </c>
      <c r="DC321" s="25">
        <v>31.206257399999998</v>
      </c>
      <c r="DD321" s="25">
        <v>12.986844023897877</v>
      </c>
      <c r="DE321" s="25">
        <v>9.4737219060310132</v>
      </c>
      <c r="DF321" s="25">
        <v>13.747879228757769</v>
      </c>
      <c r="DG321" s="25">
        <v>31.451419248000001</v>
      </c>
      <c r="DH321" s="25">
        <v>12.922289152113546</v>
      </c>
      <c r="DI321" s="25">
        <v>9.4266300258298763</v>
      </c>
      <c r="DJ321" s="25">
        <v>12.659549088765653</v>
      </c>
      <c r="DK321" s="25">
        <v>31.572296878</v>
      </c>
      <c r="DL321" s="25">
        <v>12.603912919087566</v>
      </c>
      <c r="DM321" s="25">
        <v>9.1943789964321603</v>
      </c>
      <c r="DN321" s="25">
        <v>12.261874466939028</v>
      </c>
      <c r="DO321" s="27">
        <v>29.980178930000001</v>
      </c>
      <c r="DP321" s="27">
        <v>13.771498932664562</v>
      </c>
      <c r="DQ321" s="27">
        <v>10.046116737614319</v>
      </c>
      <c r="DR321" s="27">
        <v>18.190883863485311</v>
      </c>
      <c r="DS321" s="27">
        <v>29.973182775000001</v>
      </c>
      <c r="DT321" s="27">
        <v>13.766599068298076</v>
      </c>
      <c r="DU321" s="27">
        <v>10.042542354777355</v>
      </c>
      <c r="DV321" s="27">
        <v>18.223678434709516</v>
      </c>
      <c r="DW321" s="27">
        <v>30.017921318999999</v>
      </c>
      <c r="DX321" s="27">
        <v>13.761009633777736</v>
      </c>
      <c r="DY321" s="27">
        <v>10.038464940113698</v>
      </c>
      <c r="DZ321" s="27">
        <v>18.112812823830609</v>
      </c>
      <c r="EA321" s="27">
        <v>30.069540264</v>
      </c>
      <c r="EB321" s="27">
        <v>13.738565442258002</v>
      </c>
      <c r="EC321" s="27">
        <v>10.022092214879423</v>
      </c>
      <c r="ED321" s="27">
        <v>17.979798316752941</v>
      </c>
      <c r="EE321" s="27">
        <v>30.131573468999999</v>
      </c>
      <c r="EF321" s="27">
        <v>13.71462224350965</v>
      </c>
      <c r="EG321" s="27">
        <v>10.004625984741809</v>
      </c>
      <c r="EH321" s="27">
        <v>17.788367168200089</v>
      </c>
      <c r="EI321" s="27">
        <v>30.205347762999999</v>
      </c>
      <c r="EJ321" s="27">
        <v>13.689422722885634</v>
      </c>
      <c r="EK321" s="27">
        <v>9.9862432852870437</v>
      </c>
      <c r="EL321" s="27">
        <v>17.620858169334326</v>
      </c>
      <c r="EM321" s="27">
        <v>30.284930943999999</v>
      </c>
      <c r="EN321" s="27">
        <v>13.662817631194416</v>
      </c>
      <c r="EO321" s="27">
        <v>9.9668352413078249</v>
      </c>
      <c r="EP321" s="27">
        <v>17.419698235224715</v>
      </c>
      <c r="EQ321" s="27">
        <v>30.380719947999999</v>
      </c>
      <c r="ER321" s="27">
        <v>13.635102825993314</v>
      </c>
      <c r="ES321" s="27">
        <v>9.9466176767731405</v>
      </c>
      <c r="ET321" s="27">
        <v>17.198299461253104</v>
      </c>
      <c r="EU321" s="27">
        <v>30.486264427999998</v>
      </c>
      <c r="EV321" s="27">
        <v>13.606492914690593</v>
      </c>
      <c r="EW321" s="27">
        <v>9.9257471447994412</v>
      </c>
      <c r="EX321" s="27">
        <v>16.976906460481413</v>
      </c>
      <c r="EY321" s="27">
        <v>30.607083921000001</v>
      </c>
      <c r="EZ321" s="27">
        <v>13.291553323516727</v>
      </c>
      <c r="FA321" s="27">
        <v>9.6960030977861784</v>
      </c>
      <c r="FB321" s="27">
        <v>16.69079513766545</v>
      </c>
      <c r="FC321" s="27">
        <v>31.156517713</v>
      </c>
      <c r="FD321" s="27">
        <v>13.118584623946187</v>
      </c>
      <c r="FE321" s="27">
        <v>9.569824839607076</v>
      </c>
      <c r="FF321" s="27">
        <v>15.357341509392882</v>
      </c>
      <c r="FG321" s="27">
        <v>31.706880707</v>
      </c>
      <c r="FH321" s="27">
        <v>12.658578559774041</v>
      </c>
      <c r="FI321" s="27">
        <v>9.2342568202302804</v>
      </c>
      <c r="FJ321" s="27">
        <v>14.259256717426513</v>
      </c>
      <c r="FK321" s="27">
        <v>32.035419736000001</v>
      </c>
      <c r="FL321" s="27">
        <v>12.50926143785718</v>
      </c>
      <c r="FM321" s="27">
        <v>9.1253320586603266</v>
      </c>
      <c r="FN321" s="27">
        <v>13.86602530083265</v>
      </c>
      <c r="FO321" s="27">
        <v>32.225253917000003</v>
      </c>
      <c r="FP321" s="27">
        <v>12.351098864238971</v>
      </c>
      <c r="FQ321" s="27">
        <v>9.0099546632250842</v>
      </c>
      <c r="FR321" s="27">
        <v>13.866710868738037</v>
      </c>
      <c r="FS321" s="28">
        <v>29.980303609</v>
      </c>
      <c r="FT321" s="28">
        <v>13.771018653527548</v>
      </c>
      <c r="FU321" s="28">
        <v>10.045766380670557</v>
      </c>
      <c r="FV321" s="28">
        <v>18.189013744967397</v>
      </c>
      <c r="FW321" s="28">
        <v>29.977322311999998</v>
      </c>
      <c r="FX321" s="28">
        <v>13.764537637033165</v>
      </c>
      <c r="FY321" s="28">
        <v>10.04103856936989</v>
      </c>
      <c r="FZ321" s="28">
        <v>18.206913517996725</v>
      </c>
      <c r="GA321" s="28">
        <v>30.035506208000001</v>
      </c>
      <c r="GB321" s="28">
        <v>13.756124354846415</v>
      </c>
      <c r="GC321" s="28">
        <v>10.034901197148621</v>
      </c>
      <c r="GD321" s="28">
        <v>18.081990562902412</v>
      </c>
      <c r="GE321" s="28">
        <v>30.109825767</v>
      </c>
      <c r="GF321" s="28">
        <v>13.72759715533523</v>
      </c>
      <c r="GG321" s="28">
        <v>10.014091002275293</v>
      </c>
      <c r="GH321" s="28">
        <v>17.9448188579487</v>
      </c>
      <c r="GI321" s="28">
        <v>30.206739715000001</v>
      </c>
      <c r="GJ321" s="28">
        <v>13.695090198257942</v>
      </c>
      <c r="GK321" s="28">
        <v>9.9903776296656872</v>
      </c>
      <c r="GL321" s="28">
        <v>17.756357967270443</v>
      </c>
      <c r="GM321" s="28">
        <v>30.334204507999999</v>
      </c>
      <c r="GN321" s="28">
        <v>13.658753848628482</v>
      </c>
      <c r="GO321" s="28">
        <v>9.9638707685040107</v>
      </c>
      <c r="GP321" s="28">
        <v>17.601440034481165</v>
      </c>
      <c r="GQ321" s="28">
        <v>30.484682453000001</v>
      </c>
      <c r="GR321" s="28">
        <v>13.61781576370662</v>
      </c>
      <c r="GS321" s="28">
        <v>9.9340070055142089</v>
      </c>
      <c r="GT321" s="28">
        <v>17.412551249401627</v>
      </c>
      <c r="GU321" s="28">
        <v>30.681217083</v>
      </c>
      <c r="GV321" s="28">
        <v>13.572536480819476</v>
      </c>
      <c r="GW321" s="28">
        <v>9.9009763990490853</v>
      </c>
      <c r="GX321" s="28">
        <v>17.189878581016799</v>
      </c>
      <c r="GY321" s="28">
        <v>30.908230328000002</v>
      </c>
      <c r="GZ321" s="28">
        <v>13.524083497010329</v>
      </c>
      <c r="HA321" s="28">
        <v>9.8656306219472292</v>
      </c>
      <c r="HB321" s="28">
        <v>16.987968484931187</v>
      </c>
      <c r="HC321" s="28">
        <v>31.174033488999999</v>
      </c>
      <c r="HD321" s="28">
        <v>13.189024946136982</v>
      </c>
      <c r="HE321" s="28">
        <v>9.6212100739395137</v>
      </c>
      <c r="HF321" s="28">
        <v>16.749980763138815</v>
      </c>
      <c r="HG321" s="28">
        <v>32.395585509</v>
      </c>
      <c r="HH321" s="28">
        <v>12.877264777309689</v>
      </c>
      <c r="HI321" s="28">
        <v>9.3937853712625508</v>
      </c>
      <c r="HJ321" s="28">
        <v>15.604876187837828</v>
      </c>
      <c r="HK321" s="28">
        <v>33.336257128</v>
      </c>
      <c r="HL321" s="28">
        <v>11.943065915140961</v>
      </c>
      <c r="HM321" s="28">
        <v>8.7123003076989125</v>
      </c>
      <c r="HN321" s="28">
        <v>11.627149717683643</v>
      </c>
      <c r="HO321" s="28">
        <v>33.572328515999999</v>
      </c>
      <c r="HP321" s="28">
        <v>11.70367687764162</v>
      </c>
      <c r="HQ321" s="28">
        <v>8.5376693377382438</v>
      </c>
      <c r="HR321" s="28">
        <v>8.2491633840448557</v>
      </c>
      <c r="HS321" s="28">
        <v>33.455640074000002</v>
      </c>
      <c r="HT321" s="28">
        <v>10.37458793970699</v>
      </c>
      <c r="HU321" s="28">
        <v>7.5681174617624825</v>
      </c>
      <c r="HV321" s="28">
        <v>5.4331064585900606</v>
      </c>
      <c r="HW321" s="29">
        <v>29.961724527000001</v>
      </c>
      <c r="HX321" s="29">
        <v>13.771049311503145</v>
      </c>
      <c r="HY321" s="29">
        <v>10.045788745236919</v>
      </c>
      <c r="HZ321" s="29">
        <v>18.241406737649896</v>
      </c>
      <c r="IA321" s="29">
        <v>29.939838589000001</v>
      </c>
      <c r="IB321" s="29">
        <v>13.76580173946563</v>
      </c>
      <c r="IC321" s="29">
        <v>10.041960714494902</v>
      </c>
      <c r="ID321" s="29">
        <v>18.310981704715143</v>
      </c>
      <c r="IE321" s="29">
        <v>29.978389294999999</v>
      </c>
      <c r="IF321" s="29">
        <v>13.759295704705144</v>
      </c>
      <c r="IG321" s="29">
        <v>10.037214652717427</v>
      </c>
      <c r="IH321" s="29">
        <v>18.238470382053855</v>
      </c>
      <c r="II321" s="29">
        <v>30.03466598</v>
      </c>
      <c r="IJ321" s="29">
        <v>13.719137718012316</v>
      </c>
      <c r="IK321" s="29">
        <v>10.007919960524786</v>
      </c>
      <c r="IL321" s="29">
        <v>18.139002787032847</v>
      </c>
      <c r="IM321" s="29">
        <v>30.112182309000001</v>
      </c>
      <c r="IN321" s="29">
        <v>13.675536315021498</v>
      </c>
      <c r="IO321" s="29">
        <v>9.9761133440837408</v>
      </c>
      <c r="IP321" s="29">
        <v>17.998098175614082</v>
      </c>
      <c r="IQ321" s="29">
        <v>30.221715272000001</v>
      </c>
      <c r="IR321" s="29">
        <v>13.628239231045375</v>
      </c>
      <c r="IS321" s="29">
        <v>9.9416107798170543</v>
      </c>
      <c r="IT321" s="29">
        <v>17.860742512290052</v>
      </c>
      <c r="IU321" s="29">
        <v>30.353201602999999</v>
      </c>
      <c r="IV321" s="29">
        <v>13.577753464558608</v>
      </c>
      <c r="IW321" s="29">
        <v>9.9047821160532994</v>
      </c>
      <c r="IX321" s="29">
        <v>17.685785757180412</v>
      </c>
      <c r="IY321" s="29">
        <v>30.530980026999998</v>
      </c>
      <c r="IZ321" s="29">
        <v>13.524765573803851</v>
      </c>
      <c r="JA321" s="29">
        <v>9.8661281874718849</v>
      </c>
      <c r="JB321" s="29">
        <v>17.511114715980067</v>
      </c>
      <c r="JC321" s="29">
        <v>30.740007430999999</v>
      </c>
      <c r="JD321" s="29">
        <v>13.469458633991668</v>
      </c>
      <c r="JE321" s="29">
        <v>9.8257825448900498</v>
      </c>
      <c r="JF321" s="29">
        <v>17.359495693192564</v>
      </c>
      <c r="JG321" s="29">
        <v>30.997903356999998</v>
      </c>
      <c r="JH321" s="29">
        <v>13.131394381117795</v>
      </c>
      <c r="JI321" s="29">
        <v>9.579169379119854</v>
      </c>
      <c r="JJ321" s="29">
        <v>17.01407848989242</v>
      </c>
      <c r="JK321" s="29">
        <v>32.448597503000002</v>
      </c>
      <c r="JL321" s="29">
        <v>12.814768050576879</v>
      </c>
      <c r="JM321" s="29">
        <v>9.348194879221964</v>
      </c>
      <c r="JN321" s="29">
        <v>12.570727909506891</v>
      </c>
      <c r="JO321" s="29">
        <v>33.178318265000001</v>
      </c>
      <c r="JP321" s="29">
        <v>11.262150167475978</v>
      </c>
      <c r="JQ321" s="29">
        <v>8.2155817498302923</v>
      </c>
      <c r="JR321" s="29">
        <v>8.8297553114821312</v>
      </c>
      <c r="JS321" s="29">
        <v>33.128631284000001</v>
      </c>
      <c r="JT321" s="29">
        <v>11.071541150535854</v>
      </c>
      <c r="JU321" s="29">
        <v>8.0765351257274887</v>
      </c>
      <c r="JV321" s="29">
        <v>5.7523291009305026</v>
      </c>
      <c r="JW321" s="29">
        <v>32.998771437999999</v>
      </c>
      <c r="JX321" s="29">
        <v>10.621740319729444</v>
      </c>
      <c r="JY321" s="29">
        <v>7.7484116820085847</v>
      </c>
      <c r="JZ321" s="29">
        <v>5.8003361973976908</v>
      </c>
    </row>
    <row r="322" spans="1:286" ht="15" thickBot="1" x14ac:dyDescent="0.35">
      <c r="A322" s="2"/>
      <c r="B322" s="74" t="s">
        <v>801</v>
      </c>
      <c r="C322" s="74" t="s">
        <v>471</v>
      </c>
      <c r="D322" s="74" t="s">
        <v>873</v>
      </c>
      <c r="E322" s="87">
        <v>302535</v>
      </c>
      <c r="F322" s="84">
        <v>529330</v>
      </c>
      <c r="G322" s="22">
        <v>12.680988832315789</v>
      </c>
      <c r="H322" s="22">
        <v>10.490191411333862</v>
      </c>
      <c r="I322" s="22">
        <v>7.5395071152263746</v>
      </c>
      <c r="J322" s="22">
        <v>11.604732774837483</v>
      </c>
      <c r="K322" s="22">
        <v>12.66688621231579</v>
      </c>
      <c r="L322" s="22">
        <v>10.48497351755965</v>
      </c>
      <c r="M322" s="22">
        <v>7.5357569122324941</v>
      </c>
      <c r="N322" s="22">
        <v>11.69236008035271</v>
      </c>
      <c r="O322" s="22">
        <v>12.698296616315789</v>
      </c>
      <c r="P322" s="22">
        <v>10.478020537998709</v>
      </c>
      <c r="Q322" s="22">
        <v>7.530759668920509</v>
      </c>
      <c r="R322" s="22">
        <v>11.647648778595954</v>
      </c>
      <c r="S322" s="22">
        <v>12.737613849315789</v>
      </c>
      <c r="T322" s="22">
        <v>10.465267957078721</v>
      </c>
      <c r="U322" s="22">
        <v>7.5215941379198181</v>
      </c>
      <c r="V322" s="22">
        <v>11.574473062958077</v>
      </c>
      <c r="W322" s="22">
        <v>12.788951616315789</v>
      </c>
      <c r="X322" s="22">
        <v>10.448941189071382</v>
      </c>
      <c r="Y322" s="22">
        <v>7.5098597682850574</v>
      </c>
      <c r="Z322" s="22">
        <v>11.474071241889618</v>
      </c>
      <c r="AA322" s="22">
        <v>12.856432604315788</v>
      </c>
      <c r="AB322" s="22">
        <v>10.429056290640897</v>
      </c>
      <c r="AC322" s="22">
        <v>7.495568100256941</v>
      </c>
      <c r="AD322" s="22">
        <v>11.320158628954934</v>
      </c>
      <c r="AE322" s="22">
        <v>12.93386671131579</v>
      </c>
      <c r="AF322" s="22">
        <v>10.404904630104436</v>
      </c>
      <c r="AG322" s="22">
        <v>7.4782098262923258</v>
      </c>
      <c r="AH322" s="22">
        <v>11.10891962565675</v>
      </c>
      <c r="AI322" s="22">
        <v>13.034415105315789</v>
      </c>
      <c r="AJ322" s="22">
        <v>10.376615720388068</v>
      </c>
      <c r="AK322" s="22">
        <v>7.4578780298812415</v>
      </c>
      <c r="AL322" s="22">
        <v>10.873137677276798</v>
      </c>
      <c r="AM322" s="22">
        <v>13.148942184315789</v>
      </c>
      <c r="AN322" s="22">
        <v>10.345300021083322</v>
      </c>
      <c r="AO322" s="22">
        <v>7.4353708201966455</v>
      </c>
      <c r="AP322" s="22">
        <v>10.662755509472177</v>
      </c>
      <c r="AQ322" s="22">
        <v>13.23314078731579</v>
      </c>
      <c r="AR322" s="22">
        <v>10.03270469949244</v>
      </c>
      <c r="AS322" s="22">
        <v>7.2107024076856439</v>
      </c>
      <c r="AT322" s="22">
        <v>10.376757295646222</v>
      </c>
      <c r="AU322" s="22">
        <v>13.65573838831579</v>
      </c>
      <c r="AV322" s="22">
        <v>9.8145141382843466</v>
      </c>
      <c r="AW322" s="22">
        <v>7.053884555255773</v>
      </c>
      <c r="AX322" s="22">
        <v>8.9887038692083703</v>
      </c>
      <c r="AY322" s="22">
        <v>14.038146748315789</v>
      </c>
      <c r="AZ322" s="22">
        <v>9.3167696878403099</v>
      </c>
      <c r="BA322" s="22">
        <v>6.6961458183216971</v>
      </c>
      <c r="BB322" s="22">
        <v>7.9813271813781181</v>
      </c>
      <c r="BC322" s="22">
        <v>14.214438679315789</v>
      </c>
      <c r="BD322" s="22">
        <v>9.1069141312378576</v>
      </c>
      <c r="BE322" s="22">
        <v>6.5453184978149883</v>
      </c>
      <c r="BF322" s="22">
        <v>7.7622851350556594</v>
      </c>
      <c r="BG322" s="22">
        <v>14.292765079315789</v>
      </c>
      <c r="BH322" s="22">
        <v>8.9332428322603725</v>
      </c>
      <c r="BI322" s="22">
        <v>6.4204975157176873</v>
      </c>
      <c r="BJ322" s="22">
        <v>7.8878233023130946</v>
      </c>
      <c r="BK322" s="25">
        <v>12.68862167531579</v>
      </c>
      <c r="BL322" s="25">
        <v>10.491836218703389</v>
      </c>
      <c r="BM322" s="25">
        <v>7.540689270668488</v>
      </c>
      <c r="BN322" s="25">
        <v>11.586184071833141</v>
      </c>
      <c r="BO322" s="25">
        <v>12.676745970315789</v>
      </c>
      <c r="BP322" s="25">
        <v>10.489528423723169</v>
      </c>
      <c r="BQ322" s="25">
        <v>7.5390306129765943</v>
      </c>
      <c r="BR322" s="25">
        <v>11.672918881883241</v>
      </c>
      <c r="BS322" s="25">
        <v>12.69283896031579</v>
      </c>
      <c r="BT322" s="25">
        <v>10.486935195922857</v>
      </c>
      <c r="BU322" s="25">
        <v>7.5371668090968367</v>
      </c>
      <c r="BV322" s="25">
        <v>11.681328316559888</v>
      </c>
      <c r="BW322" s="25">
        <v>12.71048844731579</v>
      </c>
      <c r="BX322" s="25">
        <v>10.482960085674351</v>
      </c>
      <c r="BY322" s="25">
        <v>7.5343098190928179</v>
      </c>
      <c r="BZ322" s="25">
        <v>11.653425193361503</v>
      </c>
      <c r="CA322" s="25">
        <v>12.73328224531579</v>
      </c>
      <c r="CB322" s="25">
        <v>10.47840773948956</v>
      </c>
      <c r="CC322" s="25">
        <v>7.5310379582558342</v>
      </c>
      <c r="CD322" s="25">
        <v>11.597753270689122</v>
      </c>
      <c r="CE322" s="25">
        <v>12.761841902315789</v>
      </c>
      <c r="CF322" s="25">
        <v>10.473321974515761</v>
      </c>
      <c r="CG322" s="25">
        <v>7.5273827188323761</v>
      </c>
      <c r="CH322" s="25">
        <v>11.498751707713676</v>
      </c>
      <c r="CI322" s="25">
        <v>12.79323345931579</v>
      </c>
      <c r="CJ322" s="25">
        <v>10.467736647062656</v>
      </c>
      <c r="CK322" s="25">
        <v>7.5233684340188445</v>
      </c>
      <c r="CL322" s="25">
        <v>11.373957512049561</v>
      </c>
      <c r="CM322" s="25">
        <v>12.83277328431579</v>
      </c>
      <c r="CN322" s="25">
        <v>10.461598942192657</v>
      </c>
      <c r="CO322" s="25">
        <v>7.518957144679689</v>
      </c>
      <c r="CP322" s="25">
        <v>11.22633010632299</v>
      </c>
      <c r="CQ322" s="25">
        <v>12.877181588315789</v>
      </c>
      <c r="CR322" s="25">
        <v>10.455090342323327</v>
      </c>
      <c r="CS322" s="25">
        <v>7.5142792858017327</v>
      </c>
      <c r="CT322" s="25">
        <v>11.080600968181773</v>
      </c>
      <c r="CU322" s="25">
        <v>12.928329425315789</v>
      </c>
      <c r="CV322" s="25">
        <v>10.176538604195313</v>
      </c>
      <c r="CW322" s="25">
        <v>7.314078667030774</v>
      </c>
      <c r="CX322" s="25">
        <v>10.863524710849131</v>
      </c>
      <c r="CY322" s="25">
        <v>13.124443019315789</v>
      </c>
      <c r="CZ322" s="25">
        <v>10.141443913895282</v>
      </c>
      <c r="DA322" s="25">
        <v>7.2888554221109647</v>
      </c>
      <c r="DB322" s="25">
        <v>9.9034596331270244</v>
      </c>
      <c r="DC322" s="25">
        <v>13.351187939315789</v>
      </c>
      <c r="DD322" s="25">
        <v>9.8354905503304497</v>
      </c>
      <c r="DE322" s="25">
        <v>7.0689607156109249</v>
      </c>
      <c r="DF322" s="25">
        <v>8.8404573458788107</v>
      </c>
      <c r="DG322" s="25">
        <v>13.597734983315789</v>
      </c>
      <c r="DH322" s="25">
        <v>9.778042534262319</v>
      </c>
      <c r="DI322" s="25">
        <v>7.0276716953330549</v>
      </c>
      <c r="DJ322" s="25">
        <v>7.9699160121531527</v>
      </c>
      <c r="DK322" s="25">
        <v>13.749865313315789</v>
      </c>
      <c r="DL322" s="25">
        <v>9.7149726543341544</v>
      </c>
      <c r="DM322" s="25">
        <v>6.9823421308066038</v>
      </c>
      <c r="DN322" s="25">
        <v>7.7621804925663547</v>
      </c>
      <c r="DO322" s="27">
        <v>12.680617382315789</v>
      </c>
      <c r="DP322" s="27">
        <v>10.490604694436144</v>
      </c>
      <c r="DQ322" s="27">
        <v>7.5398041499293722</v>
      </c>
      <c r="DR322" s="27">
        <v>11.605517010846931</v>
      </c>
      <c r="DS322" s="27">
        <v>12.661837565315789</v>
      </c>
      <c r="DT322" s="27">
        <v>10.486744145940399</v>
      </c>
      <c r="DU322" s="27">
        <v>7.5370294977127417</v>
      </c>
      <c r="DV322" s="27">
        <v>11.704841820518499</v>
      </c>
      <c r="DW322" s="27">
        <v>12.685540616315789</v>
      </c>
      <c r="DX322" s="27">
        <v>10.482237623134452</v>
      </c>
      <c r="DY322" s="27">
        <v>7.5337905710403774</v>
      </c>
      <c r="DZ322" s="27">
        <v>11.675269891421379</v>
      </c>
      <c r="EA322" s="27">
        <v>12.71629002831579</v>
      </c>
      <c r="EB322" s="27">
        <v>10.473323516553352</v>
      </c>
      <c r="EC322" s="27">
        <v>7.5273838271251536</v>
      </c>
      <c r="ED322" s="27">
        <v>11.616225748605121</v>
      </c>
      <c r="EE322" s="27">
        <v>12.757068587315789</v>
      </c>
      <c r="EF322" s="27">
        <v>10.46300778896212</v>
      </c>
      <c r="EG322" s="27">
        <v>7.5199697105925623</v>
      </c>
      <c r="EH322" s="27">
        <v>11.531153071742519</v>
      </c>
      <c r="EI322" s="27">
        <v>12.808699959315788</v>
      </c>
      <c r="EJ322" s="27">
        <v>10.45152749643459</v>
      </c>
      <c r="EK322" s="27">
        <v>7.5117185983104093</v>
      </c>
      <c r="EL322" s="27">
        <v>11.438747713753749</v>
      </c>
      <c r="EM322" s="27">
        <v>12.86634930031579</v>
      </c>
      <c r="EN322" s="27">
        <v>10.438737802434336</v>
      </c>
      <c r="EO322" s="27">
        <v>7.5025263934081892</v>
      </c>
      <c r="EP322" s="27">
        <v>11.317331198454063</v>
      </c>
      <c r="EQ322" s="27">
        <v>12.93994574831579</v>
      </c>
      <c r="ER322" s="27">
        <v>10.424908678535672</v>
      </c>
      <c r="ES322" s="27">
        <v>7.4925871297720015</v>
      </c>
      <c r="ET322" s="27">
        <v>11.141667489714177</v>
      </c>
      <c r="EU322" s="27">
        <v>13.024683334315789</v>
      </c>
      <c r="EV322" s="27">
        <v>10.410227648289258</v>
      </c>
      <c r="EW322" s="27">
        <v>7.4820355842699717</v>
      </c>
      <c r="EX322" s="27">
        <v>10.988095775984892</v>
      </c>
      <c r="EY322" s="27">
        <v>13.11995710831579</v>
      </c>
      <c r="EZ322" s="27">
        <v>10.122326844001213</v>
      </c>
      <c r="FA322" s="27">
        <v>7.2751156075702221</v>
      </c>
      <c r="FB322" s="27">
        <v>10.759692486859855</v>
      </c>
      <c r="FC322" s="27">
        <v>13.442361087315788</v>
      </c>
      <c r="FD322" s="27">
        <v>10.026679616891924</v>
      </c>
      <c r="FE322" s="27">
        <v>7.2063720621890557</v>
      </c>
      <c r="FF322" s="27">
        <v>9.6443489359419363</v>
      </c>
      <c r="FG322" s="27">
        <v>13.730254219315789</v>
      </c>
      <c r="FH322" s="27">
        <v>9.6552617193661376</v>
      </c>
      <c r="FI322" s="27">
        <v>6.9394267061593675</v>
      </c>
      <c r="FJ322" s="27">
        <v>8.7800030859153768</v>
      </c>
      <c r="FK322" s="27">
        <v>13.85150878231579</v>
      </c>
      <c r="FL322" s="27">
        <v>9.5252308262847691</v>
      </c>
      <c r="FM322" s="27">
        <v>6.8459709430426914</v>
      </c>
      <c r="FN322" s="27">
        <v>8.597738572308133</v>
      </c>
      <c r="FO322" s="27">
        <v>13.878124887315789</v>
      </c>
      <c r="FP322" s="27">
        <v>9.4007890992005727</v>
      </c>
      <c r="FQ322" s="27">
        <v>6.7565322235767455</v>
      </c>
      <c r="FR322" s="27">
        <v>8.7622076480415885</v>
      </c>
      <c r="FS322" s="28">
        <v>12.68134563431579</v>
      </c>
      <c r="FT322" s="28">
        <v>10.490190978192993</v>
      </c>
      <c r="FU322" s="28">
        <v>7.5395068039195037</v>
      </c>
      <c r="FV322" s="28">
        <v>11.601087042228922</v>
      </c>
      <c r="FW322" s="28">
        <v>12.66825010231579</v>
      </c>
      <c r="FX322" s="28">
        <v>10.48497172008515</v>
      </c>
      <c r="FY322" s="28">
        <v>7.5357556203521785</v>
      </c>
      <c r="FZ322" s="28">
        <v>11.697132948453159</v>
      </c>
      <c r="GA322" s="28">
        <v>12.708040350315789</v>
      </c>
      <c r="GB322" s="28">
        <v>10.478016780772144</v>
      </c>
      <c r="GC322" s="28">
        <v>7.5307569685277969</v>
      </c>
      <c r="GD322" s="28">
        <v>11.663418308642791</v>
      </c>
      <c r="GE322" s="28">
        <v>12.765335602315789</v>
      </c>
      <c r="GF322" s="28">
        <v>10.463131242123238</v>
      </c>
      <c r="GG322" s="28">
        <v>7.520058438810203</v>
      </c>
      <c r="GH322" s="28">
        <v>11.603753522417618</v>
      </c>
      <c r="GI322" s="28">
        <v>12.846247950315789</v>
      </c>
      <c r="GJ322" s="28">
        <v>10.444348907579032</v>
      </c>
      <c r="GK322" s="28">
        <v>7.5065592051562202</v>
      </c>
      <c r="GL322" s="28">
        <v>11.519066776311323</v>
      </c>
      <c r="GM322" s="28">
        <v>12.958988523315789</v>
      </c>
      <c r="GN322" s="28">
        <v>10.421931425276972</v>
      </c>
      <c r="GO322" s="28">
        <v>7.4904473192339829</v>
      </c>
      <c r="GP322" s="28">
        <v>11.428876547995106</v>
      </c>
      <c r="GQ322" s="28">
        <v>13.02553785431579</v>
      </c>
      <c r="GR322" s="28">
        <v>10.395024224111358</v>
      </c>
      <c r="GS322" s="28">
        <v>7.4711085839636437</v>
      </c>
      <c r="GT322" s="28">
        <v>11.327275630555903</v>
      </c>
      <c r="GU322" s="28">
        <v>13.105966352315789</v>
      </c>
      <c r="GV322" s="28">
        <v>10.363972534383196</v>
      </c>
      <c r="GW322" s="28">
        <v>7.4487911231599897</v>
      </c>
      <c r="GX322" s="28">
        <v>11.167893086625922</v>
      </c>
      <c r="GY322" s="28">
        <v>13.19614799131579</v>
      </c>
      <c r="GZ322" s="28">
        <v>10.329820851455144</v>
      </c>
      <c r="HA322" s="28">
        <v>7.4242456362058808</v>
      </c>
      <c r="HB322" s="28">
        <v>11.054873867867064</v>
      </c>
      <c r="HC322" s="28">
        <v>13.299539258315789</v>
      </c>
      <c r="HD322" s="28">
        <v>10.021317053224854</v>
      </c>
      <c r="HE322" s="28">
        <v>7.202517882094682</v>
      </c>
      <c r="HF322" s="28">
        <v>10.898426287160603</v>
      </c>
      <c r="HG322" s="28">
        <v>13.800962514315788</v>
      </c>
      <c r="HH322" s="28">
        <v>9.7911008573057856</v>
      </c>
      <c r="HI322" s="28">
        <v>7.0370569692178346</v>
      </c>
      <c r="HJ322" s="28">
        <v>10.064551129839144</v>
      </c>
      <c r="HK322" s="28">
        <v>14.470112159315789</v>
      </c>
      <c r="HL322" s="28">
        <v>9.002255214578879</v>
      </c>
      <c r="HM322" s="28">
        <v>6.4700980737177014</v>
      </c>
      <c r="HN322" s="28">
        <v>6.503078573174804</v>
      </c>
      <c r="HO322" s="28">
        <v>14.869637536315789</v>
      </c>
      <c r="HP322" s="28">
        <v>8.7910691434942425</v>
      </c>
      <c r="HQ322" s="28">
        <v>6.3183144862553187</v>
      </c>
      <c r="HR322" s="28">
        <v>3.6592263351702901</v>
      </c>
      <c r="HS322" s="28">
        <v>14.914466742315788</v>
      </c>
      <c r="HT322" s="28">
        <v>8.1601641277508001</v>
      </c>
      <c r="HU322" s="28">
        <v>5.8648706291594017</v>
      </c>
      <c r="HV322" s="28">
        <v>1.4809275155306167</v>
      </c>
      <c r="HW322" s="29">
        <v>12.67341885831579</v>
      </c>
      <c r="HX322" s="29">
        <v>10.489913390792145</v>
      </c>
      <c r="HY322" s="29">
        <v>7.5393072963889232</v>
      </c>
      <c r="HZ322" s="29">
        <v>11.620574329065066</v>
      </c>
      <c r="IA322" s="29">
        <v>12.652562375315789</v>
      </c>
      <c r="IB322" s="29">
        <v>10.485498543392884</v>
      </c>
      <c r="IC322" s="29">
        <v>7.5361342586364</v>
      </c>
      <c r="ID322" s="29">
        <v>11.735363557841495</v>
      </c>
      <c r="IE322" s="29">
        <v>12.684475645315789</v>
      </c>
      <c r="IF322" s="29">
        <v>10.480355372028015</v>
      </c>
      <c r="IG322" s="29">
        <v>7.5324377601093691</v>
      </c>
      <c r="IH322" s="29">
        <v>11.719948518511016</v>
      </c>
      <c r="II322" s="29">
        <v>12.735408618315789</v>
      </c>
      <c r="IJ322" s="29">
        <v>10.465768368810632</v>
      </c>
      <c r="IK322" s="29">
        <v>7.5219537936844612</v>
      </c>
      <c r="IL322" s="29">
        <v>11.674217710994672</v>
      </c>
      <c r="IM322" s="29">
        <v>12.80949606831579</v>
      </c>
      <c r="IN322" s="29">
        <v>10.4490833309988</v>
      </c>
      <c r="IO322" s="29">
        <v>7.509961928487014</v>
      </c>
      <c r="IP322" s="29">
        <v>11.600106380634411</v>
      </c>
      <c r="IQ322" s="29">
        <v>12.916785743315788</v>
      </c>
      <c r="IR322" s="29">
        <v>10.430589524168356</v>
      </c>
      <c r="IS322" s="29">
        <v>7.4966700653819132</v>
      </c>
      <c r="IT322" s="29">
        <v>11.505009125870689</v>
      </c>
      <c r="IU322" s="29">
        <v>12.982216364315789</v>
      </c>
      <c r="IV322" s="29">
        <v>10.410050538350617</v>
      </c>
      <c r="IW322" s="29">
        <v>7.4819082918698427</v>
      </c>
      <c r="IX322" s="29">
        <v>11.443739484225596</v>
      </c>
      <c r="IY322" s="29">
        <v>13.05914852631579</v>
      </c>
      <c r="IZ322" s="29">
        <v>10.388182496842495</v>
      </c>
      <c r="JA322" s="29">
        <v>7.4661912998644899</v>
      </c>
      <c r="JB322" s="29">
        <v>11.311590889203536</v>
      </c>
      <c r="JC322" s="29">
        <v>13.14683457431579</v>
      </c>
      <c r="JD322" s="29">
        <v>10.365041445107238</v>
      </c>
      <c r="JE322" s="29">
        <v>7.4495593703438052</v>
      </c>
      <c r="JF322" s="29">
        <v>11.213200411432195</v>
      </c>
      <c r="JG322" s="29">
        <v>13.26487740231579</v>
      </c>
      <c r="JH322" s="29">
        <v>10.071090024427207</v>
      </c>
      <c r="JI322" s="29">
        <v>7.2382906965087885</v>
      </c>
      <c r="JJ322" s="29">
        <v>10.955664462789432</v>
      </c>
      <c r="JK322" s="29">
        <v>14.171452867315789</v>
      </c>
      <c r="JL322" s="29">
        <v>9.9305925674031688</v>
      </c>
      <c r="JM322" s="29">
        <v>7.1373124078038304</v>
      </c>
      <c r="JN322" s="29">
        <v>7.94429082198128</v>
      </c>
      <c r="JO322" s="29">
        <v>14.81159367831579</v>
      </c>
      <c r="JP322" s="29">
        <v>8.9344122152677414</v>
      </c>
      <c r="JQ322" s="29">
        <v>6.4213379743097931</v>
      </c>
      <c r="JR322" s="29">
        <v>4.575189593600717</v>
      </c>
      <c r="JS322" s="29">
        <v>14.940107558315789</v>
      </c>
      <c r="JT322" s="29">
        <v>8.7907645786983135</v>
      </c>
      <c r="JU322" s="29">
        <v>6.3180955895397197</v>
      </c>
      <c r="JV322" s="29">
        <v>2.2030069969277442</v>
      </c>
      <c r="JW322" s="29">
        <v>14.753928778315789</v>
      </c>
      <c r="JX322" s="29">
        <v>8.4893977724559626</v>
      </c>
      <c r="JY322" s="29">
        <v>6.101497332094926</v>
      </c>
      <c r="JZ322" s="29">
        <v>2.0539344578118328</v>
      </c>
    </row>
    <row r="323" spans="1:286" ht="15" thickBot="1" x14ac:dyDescent="0.35">
      <c r="A323" s="2"/>
      <c r="B323" s="74" t="s">
        <v>802</v>
      </c>
      <c r="C323" s="74" t="s">
        <v>546</v>
      </c>
      <c r="D323" s="74" t="s">
        <v>875</v>
      </c>
      <c r="E323" s="87">
        <v>356139</v>
      </c>
      <c r="F323" s="84">
        <v>410059</v>
      </c>
      <c r="G323" s="22">
        <v>17.664384139894736</v>
      </c>
      <c r="H323" s="22">
        <v>12.98284848563261</v>
      </c>
      <c r="I323" s="22">
        <v>9.3310288339997722</v>
      </c>
      <c r="J323" s="22">
        <v>12.141521201361567</v>
      </c>
      <c r="K323" s="22">
        <v>17.611530213894738</v>
      </c>
      <c r="L323" s="22">
        <v>8.96712904792175</v>
      </c>
      <c r="M323" s="22">
        <v>6.444852206120288</v>
      </c>
      <c r="N323" s="22">
        <v>12.00084943468767</v>
      </c>
      <c r="O323" s="22">
        <v>17.694378984894737</v>
      </c>
      <c r="P323" s="22">
        <v>8.9553360968056719</v>
      </c>
      <c r="Q323" s="22">
        <v>6.4363763799544174</v>
      </c>
      <c r="R323" s="22">
        <v>11.182538570495328</v>
      </c>
      <c r="S323" s="22">
        <v>17.789614213894737</v>
      </c>
      <c r="T323" s="22">
        <v>8.9314307295428499</v>
      </c>
      <c r="U323" s="22">
        <v>6.4191951218149876</v>
      </c>
      <c r="V323" s="22">
        <v>10.9843557790809</v>
      </c>
      <c r="W323" s="22">
        <v>17.910264458894737</v>
      </c>
      <c r="X323" s="22">
        <v>8.9016160576784831</v>
      </c>
      <c r="Y323" s="22">
        <v>6.397766730106456</v>
      </c>
      <c r="Z323" s="22">
        <v>10.77775789642202</v>
      </c>
      <c r="AA323" s="22">
        <v>18.064428665894738</v>
      </c>
      <c r="AB323" s="22">
        <v>8.8659048636764091</v>
      </c>
      <c r="AC323" s="22">
        <v>6.3721003918372645</v>
      </c>
      <c r="AD323" s="22">
        <v>10.456844229306402</v>
      </c>
      <c r="AE323" s="22">
        <v>18.241799954894738</v>
      </c>
      <c r="AF323" s="22">
        <v>8.8230275245031411</v>
      </c>
      <c r="AG323" s="22">
        <v>6.3412836039348486</v>
      </c>
      <c r="AH323" s="22">
        <v>10.002884452647251</v>
      </c>
      <c r="AI323" s="22">
        <v>18.466267523894736</v>
      </c>
      <c r="AJ323" s="22">
        <v>8.773213401470958</v>
      </c>
      <c r="AK323" s="22">
        <v>6.3054812128903794</v>
      </c>
      <c r="AL323" s="22">
        <v>9.4801831246494856</v>
      </c>
      <c r="AM323" s="22">
        <v>18.722075536894735</v>
      </c>
      <c r="AN323" s="22">
        <v>8.7183291520140109</v>
      </c>
      <c r="AO323" s="22">
        <v>6.2660348221555608</v>
      </c>
      <c r="AP323" s="22">
        <v>8.9495370006193689</v>
      </c>
      <c r="AQ323" s="22">
        <v>19.018561619894736</v>
      </c>
      <c r="AR323" s="22">
        <v>7.9302851803138132</v>
      </c>
      <c r="AS323" s="22">
        <v>5.6996521034069216</v>
      </c>
      <c r="AT323" s="22">
        <v>8.3236927390554136</v>
      </c>
      <c r="AU323" s="22">
        <v>20.590650835894735</v>
      </c>
      <c r="AV323" s="22">
        <v>7.5417061554501021</v>
      </c>
      <c r="AW323" s="22">
        <v>5.4203727072633621</v>
      </c>
      <c r="AX323" s="22">
        <v>5.4893147256895318</v>
      </c>
      <c r="AY323" s="22">
        <v>21.445754787894735</v>
      </c>
      <c r="AZ323" s="22">
        <v>6.300266088325885</v>
      </c>
      <c r="BA323" s="22">
        <v>4.5281252875358691</v>
      </c>
      <c r="BB323" s="22">
        <v>3.3488937235066132</v>
      </c>
      <c r="BC323" s="22">
        <v>21.810257231894738</v>
      </c>
      <c r="BD323" s="22">
        <v>6.0350589223273312</v>
      </c>
      <c r="BE323" s="22">
        <v>4.3375156755039308</v>
      </c>
      <c r="BF323" s="22">
        <v>2.6270998741915648</v>
      </c>
      <c r="BG323" s="22">
        <v>21.832927034894738</v>
      </c>
      <c r="BH323" s="22">
        <v>5.9635380631076149</v>
      </c>
      <c r="BI323" s="22">
        <v>4.2861122257640574</v>
      </c>
      <c r="BJ323" s="22">
        <v>2.7262459086234401</v>
      </c>
      <c r="BK323" s="25">
        <v>17.684872213894735</v>
      </c>
      <c r="BL323" s="25">
        <v>12.985213403318669</v>
      </c>
      <c r="BM323" s="25">
        <v>9.3327285469050771</v>
      </c>
      <c r="BN323" s="25">
        <v>12.081669613442468</v>
      </c>
      <c r="BO323" s="25">
        <v>17.640660033894736</v>
      </c>
      <c r="BP323" s="25">
        <v>12.980845014985563</v>
      </c>
      <c r="BQ323" s="25">
        <v>9.3295889001981607</v>
      </c>
      <c r="BR323" s="25">
        <v>12.177012223029589</v>
      </c>
      <c r="BS323" s="25">
        <v>17.683142148894738</v>
      </c>
      <c r="BT323" s="25">
        <v>12.975936180844052</v>
      </c>
      <c r="BU323" s="25">
        <v>9.326060824447568</v>
      </c>
      <c r="BV323" s="25">
        <v>11.761690420797311</v>
      </c>
      <c r="BW323" s="25">
        <v>17.724823361894735</v>
      </c>
      <c r="BX323" s="25">
        <v>12.968136608023155</v>
      </c>
      <c r="BY323" s="25">
        <v>9.3204551178905515</v>
      </c>
      <c r="BZ323" s="25">
        <v>11.704045882972672</v>
      </c>
      <c r="CA323" s="25">
        <v>17.777835457894735</v>
      </c>
      <c r="CB323" s="25">
        <v>12.959366400975775</v>
      </c>
      <c r="CC323" s="25">
        <v>9.3141517974035413</v>
      </c>
      <c r="CD323" s="25">
        <v>11.619544548738681</v>
      </c>
      <c r="CE323" s="25">
        <v>17.842937318894737</v>
      </c>
      <c r="CF323" s="25">
        <v>12.949640088152179</v>
      </c>
      <c r="CG323" s="25">
        <v>9.307161304869803</v>
      </c>
      <c r="CH323" s="25">
        <v>11.433825573351012</v>
      </c>
      <c r="CI323" s="25">
        <v>17.916620248894738</v>
      </c>
      <c r="CJ323" s="25">
        <v>12.93899355332996</v>
      </c>
      <c r="CK323" s="25">
        <v>9.2995094306668289</v>
      </c>
      <c r="CL323" s="25">
        <v>11.134365160558531</v>
      </c>
      <c r="CM323" s="25">
        <v>18.005915242894737</v>
      </c>
      <c r="CN323" s="25">
        <v>12.927308595331288</v>
      </c>
      <c r="CO323" s="25">
        <v>9.2911112212807812</v>
      </c>
      <c r="CP323" s="25">
        <v>10.791068691751978</v>
      </c>
      <c r="CQ323" s="25">
        <v>18.107175647894735</v>
      </c>
      <c r="CR323" s="25">
        <v>12.914983478168958</v>
      </c>
      <c r="CS323" s="25">
        <v>9.2822529168993206</v>
      </c>
      <c r="CT323" s="25">
        <v>10.431655241807846</v>
      </c>
      <c r="CU323" s="25">
        <v>18.223607604894738</v>
      </c>
      <c r="CV323" s="25">
        <v>12.602456740351066</v>
      </c>
      <c r="CW323" s="25">
        <v>9.0576337968963525</v>
      </c>
      <c r="CX323" s="25">
        <v>9.9696131854422632</v>
      </c>
      <c r="CY323" s="25">
        <v>18.661635165894737</v>
      </c>
      <c r="CZ323" s="25">
        <v>12.537921395927304</v>
      </c>
      <c r="DA323" s="25">
        <v>9.0112509741824756</v>
      </c>
      <c r="DB323" s="25">
        <v>7.9512530200919045</v>
      </c>
      <c r="DC323" s="25">
        <v>19.149690432894737</v>
      </c>
      <c r="DD323" s="25">
        <v>11.729028607217076</v>
      </c>
      <c r="DE323" s="25">
        <v>8.4298838001434078</v>
      </c>
      <c r="DF323" s="25">
        <v>5.8705873900942116</v>
      </c>
      <c r="DG323" s="25">
        <v>19.686111361894735</v>
      </c>
      <c r="DH323" s="25">
        <v>11.699875054033786</v>
      </c>
      <c r="DI323" s="25">
        <v>8.4089305674481434</v>
      </c>
      <c r="DJ323" s="25">
        <v>4.0871335527258523</v>
      </c>
      <c r="DK323" s="25">
        <v>20.041315463894737</v>
      </c>
      <c r="DL323" s="25">
        <v>11.251393099218344</v>
      </c>
      <c r="DM323" s="25">
        <v>8.0865977560822433</v>
      </c>
      <c r="DN323" s="25">
        <v>3.3680517990338572</v>
      </c>
      <c r="DO323" s="27">
        <v>17.663640738894735</v>
      </c>
      <c r="DP323" s="27">
        <v>12.983544912439552</v>
      </c>
      <c r="DQ323" s="27">
        <v>9.3315293696583002</v>
      </c>
      <c r="DR323" s="27">
        <v>12.142835029434764</v>
      </c>
      <c r="DS323" s="27">
        <v>17.601296336894737</v>
      </c>
      <c r="DT323" s="27">
        <v>8.9701132426535288</v>
      </c>
      <c r="DU323" s="27">
        <v>6.4469970056316832</v>
      </c>
      <c r="DV323" s="27">
        <v>12.025149610848299</v>
      </c>
      <c r="DW323" s="27">
        <v>17.668246843894735</v>
      </c>
      <c r="DX323" s="27">
        <v>8.9624403463070905</v>
      </c>
      <c r="DY323" s="27">
        <v>6.4414823439510709</v>
      </c>
      <c r="DZ323" s="27">
        <v>11.237104608908719</v>
      </c>
      <c r="EA323" s="27">
        <v>17.745537916894737</v>
      </c>
      <c r="EB323" s="27">
        <v>8.9449922052412276</v>
      </c>
      <c r="EC323" s="27">
        <v>6.4289420214197381</v>
      </c>
      <c r="ED323" s="27">
        <v>11.068029370285288</v>
      </c>
      <c r="EE323" s="27">
        <v>17.843855602894735</v>
      </c>
      <c r="EF323" s="27">
        <v>8.9252741956666757</v>
      </c>
      <c r="EG323" s="27">
        <v>6.4147702996983584</v>
      </c>
      <c r="EH323" s="27">
        <v>10.893895599780578</v>
      </c>
      <c r="EI323" s="27">
        <v>17.964342880894737</v>
      </c>
      <c r="EJ323" s="27">
        <v>8.9036620470519114</v>
      </c>
      <c r="EK323" s="27">
        <v>6.3992372229538965</v>
      </c>
      <c r="EL323" s="27">
        <v>10.689431252227745</v>
      </c>
      <c r="EM323" s="27">
        <v>18.099398552894737</v>
      </c>
      <c r="EN323" s="27">
        <v>8.879824801908935</v>
      </c>
      <c r="EO323" s="27">
        <v>6.3821049255232989</v>
      </c>
      <c r="EP323" s="27">
        <v>10.418812281895686</v>
      </c>
      <c r="EQ323" s="27">
        <v>18.265982705894736</v>
      </c>
      <c r="ER323" s="27">
        <v>8.854222376103289</v>
      </c>
      <c r="ES323" s="27">
        <v>6.3637039579947015</v>
      </c>
      <c r="ET323" s="27">
        <v>10.064852326489447</v>
      </c>
      <c r="EU323" s="27">
        <v>18.457401754894736</v>
      </c>
      <c r="EV323" s="27">
        <v>8.8271785770931643</v>
      </c>
      <c r="EW323" s="27">
        <v>6.3442670471639522</v>
      </c>
      <c r="EX323" s="27">
        <v>9.6632560114028756</v>
      </c>
      <c r="EY323" s="27">
        <v>18.682406682894737</v>
      </c>
      <c r="EZ323" s="27">
        <v>8.2468523294900091</v>
      </c>
      <c r="FA323" s="27">
        <v>5.9271751466072722</v>
      </c>
      <c r="FB323" s="27">
        <v>9.1671336258023253</v>
      </c>
      <c r="FC323" s="27">
        <v>19.849180763894736</v>
      </c>
      <c r="FD323" s="27">
        <v>8.063115994496739</v>
      </c>
      <c r="FE323" s="27">
        <v>5.7951202249486746</v>
      </c>
      <c r="FF323" s="27">
        <v>6.9342785136094811</v>
      </c>
      <c r="FG323" s="27">
        <v>20.765289475894736</v>
      </c>
      <c r="FH323" s="27">
        <v>7.1390543101106738</v>
      </c>
      <c r="FI323" s="27">
        <v>5.1309788979553925</v>
      </c>
      <c r="FJ323" s="27">
        <v>5.278815372251028</v>
      </c>
      <c r="FK323" s="27">
        <v>21.010386789894735</v>
      </c>
      <c r="FL323" s="27">
        <v>7.0077204053451672</v>
      </c>
      <c r="FM323" s="27">
        <v>5.0365866346855181</v>
      </c>
      <c r="FN323" s="27">
        <v>4.8134074578195474</v>
      </c>
      <c r="FO323" s="27">
        <v>21.002661730894737</v>
      </c>
      <c r="FP323" s="27">
        <v>7.0250916408189932</v>
      </c>
      <c r="FQ323" s="27">
        <v>5.0490716836536125</v>
      </c>
      <c r="FR323" s="27">
        <v>5.1702122839308693</v>
      </c>
      <c r="FS323" s="28">
        <v>17.665026234894736</v>
      </c>
      <c r="FT323" s="28">
        <v>12.982848376646194</v>
      </c>
      <c r="FU323" s="28">
        <v>9.3310287556690898</v>
      </c>
      <c r="FV323" s="28">
        <v>12.135297841762469</v>
      </c>
      <c r="FW323" s="28">
        <v>17.612259065894737</v>
      </c>
      <c r="FX323" s="28">
        <v>8.9671285849298208</v>
      </c>
      <c r="FY323" s="28">
        <v>6.4448518733588722</v>
      </c>
      <c r="FZ323" s="28">
        <v>12.022761746347026</v>
      </c>
      <c r="GA323" s="28">
        <v>17.711266736894736</v>
      </c>
      <c r="GB323" s="28">
        <v>8.955335131153964</v>
      </c>
      <c r="GC323" s="28">
        <v>6.4363756859215204</v>
      </c>
      <c r="GD323" s="28">
        <v>11.239308420517457</v>
      </c>
      <c r="GE323" s="28">
        <v>17.843709799894736</v>
      </c>
      <c r="GF323" s="28">
        <v>8.9304766915034044</v>
      </c>
      <c r="GG323" s="28">
        <v>6.4185094358913899</v>
      </c>
      <c r="GH323" s="28">
        <v>11.081138796190626</v>
      </c>
      <c r="GI323" s="28">
        <v>18.027008380894735</v>
      </c>
      <c r="GJ323" s="28">
        <v>8.8996351979063366</v>
      </c>
      <c r="GK323" s="28">
        <v>6.3963430471858347</v>
      </c>
      <c r="GL323" s="28">
        <v>10.91872039819604</v>
      </c>
      <c r="GM323" s="28">
        <v>18.278467904894736</v>
      </c>
      <c r="GN323" s="28">
        <v>8.8628795822677056</v>
      </c>
      <c r="GO323" s="28">
        <v>6.3699260625221834</v>
      </c>
      <c r="GP323" s="28">
        <v>10.726983074388308</v>
      </c>
      <c r="GQ323" s="28">
        <v>18.585914337894735</v>
      </c>
      <c r="GR323" s="28">
        <v>8.8189068510753206</v>
      </c>
      <c r="GS323" s="28">
        <v>6.3383219948077718</v>
      </c>
      <c r="GT323" s="28">
        <v>10.471297708246741</v>
      </c>
      <c r="GU323" s="28">
        <v>18.802190997894737</v>
      </c>
      <c r="GV323" s="28">
        <v>8.7679956894075524</v>
      </c>
      <c r="GW323" s="28">
        <v>6.3017311404956313</v>
      </c>
      <c r="GX323" s="28">
        <v>10.231403155780182</v>
      </c>
      <c r="GY323" s="28">
        <v>18.999757357894737</v>
      </c>
      <c r="GZ323" s="28">
        <v>8.7119976680935984</v>
      </c>
      <c r="HA323" s="28">
        <v>6.2614842599974372</v>
      </c>
      <c r="HB323" s="28">
        <v>10.008669321506943</v>
      </c>
      <c r="HC323" s="28">
        <v>19.207284062894736</v>
      </c>
      <c r="HD323" s="28">
        <v>8.3479822658567517</v>
      </c>
      <c r="HE323" s="28">
        <v>5.9998592230842425</v>
      </c>
      <c r="HF323" s="28">
        <v>9.7018513541136002</v>
      </c>
      <c r="HG323" s="28">
        <v>20.102942589894738</v>
      </c>
      <c r="HH323" s="28">
        <v>7.9543269161661971</v>
      </c>
      <c r="HI323" s="28">
        <v>5.716931372336715</v>
      </c>
      <c r="HJ323" s="28">
        <v>8.0837418927897424</v>
      </c>
      <c r="HK323" s="28">
        <v>20.994753164894735</v>
      </c>
      <c r="HL323" s="28">
        <v>6.249756623676717</v>
      </c>
      <c r="HM323" s="28">
        <v>4.4918231407802596</v>
      </c>
      <c r="HN323" s="28">
        <v>1.5400172440582232</v>
      </c>
      <c r="HO323" s="28">
        <v>21.404483087894736</v>
      </c>
      <c r="HP323" s="28">
        <v>5.983362908993902</v>
      </c>
      <c r="HQ323" s="28">
        <v>4.3003607328462481</v>
      </c>
      <c r="HR323" s="28">
        <v>-4.3193192704410635</v>
      </c>
      <c r="HS323" s="28">
        <v>21.569457683894736</v>
      </c>
      <c r="HT323" s="28">
        <v>4.5433641424594251</v>
      </c>
      <c r="HU323" s="28">
        <v>3.2654052663069195</v>
      </c>
      <c r="HV323" s="28">
        <v>-9.6629175280619961</v>
      </c>
      <c r="HW323" s="29">
        <v>17.646364669894737</v>
      </c>
      <c r="HX323" s="29">
        <v>12.982424626640741</v>
      </c>
      <c r="HY323" s="29">
        <v>9.3307241981966911</v>
      </c>
      <c r="HZ323" s="29">
        <v>12.182075339744049</v>
      </c>
      <c r="IA323" s="29">
        <v>17.575284123894736</v>
      </c>
      <c r="IB323" s="29">
        <v>8.968115853007772</v>
      </c>
      <c r="IC323" s="29">
        <v>6.445561442365431</v>
      </c>
      <c r="ID323" s="29">
        <v>12.11434725151895</v>
      </c>
      <c r="IE323" s="29">
        <v>17.655681260894738</v>
      </c>
      <c r="IF323" s="29">
        <v>8.9592828028700886</v>
      </c>
      <c r="IG323" s="29">
        <v>6.4392129553120627</v>
      </c>
      <c r="IH323" s="29">
        <v>11.376482281361533</v>
      </c>
      <c r="II323" s="29">
        <v>17.773143550894737</v>
      </c>
      <c r="IJ323" s="29">
        <v>8.9319738395081831</v>
      </c>
      <c r="IK323" s="29">
        <v>6.4195854656407025</v>
      </c>
      <c r="IL323" s="29">
        <v>11.252237117357037</v>
      </c>
      <c r="IM323" s="29">
        <v>17.940408439894735</v>
      </c>
      <c r="IN323" s="29">
        <v>8.9012240774137545</v>
      </c>
      <c r="IO323" s="29">
        <v>6.3974850061722526</v>
      </c>
      <c r="IP323" s="29">
        <v>11.117319654100527</v>
      </c>
      <c r="IQ323" s="29">
        <v>18.178199808894735</v>
      </c>
      <c r="IR323" s="29">
        <v>8.8670165147058402</v>
      </c>
      <c r="IS323" s="29">
        <v>6.3728993573201054</v>
      </c>
      <c r="IT323" s="29">
        <v>10.928320817439392</v>
      </c>
      <c r="IU323" s="29">
        <v>18.300745417894738</v>
      </c>
      <c r="IV323" s="29">
        <v>8.8292834381639977</v>
      </c>
      <c r="IW323" s="29">
        <v>6.3457798522594784</v>
      </c>
      <c r="IX323" s="29">
        <v>10.673202909140247</v>
      </c>
      <c r="IY323" s="29">
        <v>18.447129396894738</v>
      </c>
      <c r="IZ323" s="29">
        <v>8.7889608838360811</v>
      </c>
      <c r="JA323" s="29">
        <v>6.3167992385281639</v>
      </c>
      <c r="JB323" s="29">
        <v>10.434338276311582</v>
      </c>
      <c r="JC323" s="29">
        <v>18.602734691894735</v>
      </c>
      <c r="JD323" s="29">
        <v>8.7462574527247821</v>
      </c>
      <c r="JE323" s="29">
        <v>6.2861074417740674</v>
      </c>
      <c r="JF323" s="29">
        <v>10.242589066697096</v>
      </c>
      <c r="JG323" s="29">
        <v>18.787259596894735</v>
      </c>
      <c r="JH323" s="29">
        <v>8.4002747656001198</v>
      </c>
      <c r="JI323" s="29">
        <v>6.037442872269339</v>
      </c>
      <c r="JJ323" s="29">
        <v>9.7557330277640233</v>
      </c>
      <c r="JK323" s="29">
        <v>20.070755825894736</v>
      </c>
      <c r="JL323" s="29">
        <v>8.1287147559345208</v>
      </c>
      <c r="JM323" s="29">
        <v>5.8422673464088071</v>
      </c>
      <c r="JN323" s="29">
        <v>2.7751973357087572</v>
      </c>
      <c r="JO323" s="29">
        <v>20.881888351894737</v>
      </c>
      <c r="JP323" s="29">
        <v>5.9426300558071201</v>
      </c>
      <c r="JQ323" s="29">
        <v>4.2710852292464372</v>
      </c>
      <c r="JR323" s="29">
        <v>-3.1608894977212039</v>
      </c>
      <c r="JS323" s="29">
        <v>21.176020281894736</v>
      </c>
      <c r="JT323" s="29">
        <v>5.9637991727019148</v>
      </c>
      <c r="JU323" s="29">
        <v>4.2862998903706293</v>
      </c>
      <c r="JV323" s="29">
        <v>-7.9793217672717986</v>
      </c>
      <c r="JW323" s="29">
        <v>21.007882970894737</v>
      </c>
      <c r="JX323" s="29">
        <v>5.2461860957769257</v>
      </c>
      <c r="JY323" s="29">
        <v>3.7705372424546097</v>
      </c>
      <c r="JZ323" s="29">
        <v>-8.3195576868087215</v>
      </c>
    </row>
    <row r="324" spans="1:286" ht="15" thickBot="1" x14ac:dyDescent="0.35">
      <c r="A324" s="2"/>
      <c r="B324" s="74" t="s">
        <v>803</v>
      </c>
      <c r="C324" s="74" t="s">
        <v>468</v>
      </c>
      <c r="D324" s="74" t="s">
        <v>880</v>
      </c>
      <c r="E324" s="87">
        <v>383780</v>
      </c>
      <c r="F324" s="84">
        <v>399743</v>
      </c>
      <c r="G324" s="22">
        <v>33.731512062999997</v>
      </c>
      <c r="H324" s="22">
        <v>10.283058988095167</v>
      </c>
      <c r="I324" s="22">
        <v>7.5013483658739561</v>
      </c>
      <c r="J324" s="22">
        <v>16.067086820252221</v>
      </c>
      <c r="K324" s="22">
        <v>33.695455461999998</v>
      </c>
      <c r="L324" s="22">
        <v>10.278479108552213</v>
      </c>
      <c r="M324" s="22">
        <v>7.4980074075107677</v>
      </c>
      <c r="N324" s="22">
        <v>15.149922791242401</v>
      </c>
      <c r="O324" s="22">
        <v>33.760381783</v>
      </c>
      <c r="P324" s="22">
        <v>10.272477407951726</v>
      </c>
      <c r="Q324" s="22">
        <v>7.493629250481419</v>
      </c>
      <c r="R324" s="22">
        <v>13.888100376218446</v>
      </c>
      <c r="S324" s="22">
        <v>33.822335303999999</v>
      </c>
      <c r="T324" s="22">
        <v>10.247859792383624</v>
      </c>
      <c r="U324" s="22">
        <v>7.4756710426633672</v>
      </c>
      <c r="V324" s="22">
        <v>13.609870689402822</v>
      </c>
      <c r="W324" s="22">
        <v>33.892015819999997</v>
      </c>
      <c r="X324" s="22">
        <v>10.220429094930552</v>
      </c>
      <c r="Y324" s="22">
        <v>7.4556607307753771</v>
      </c>
      <c r="Z324" s="22">
        <v>13.43144870108425</v>
      </c>
      <c r="AA324" s="22">
        <v>33.970634619999998</v>
      </c>
      <c r="AB324" s="22">
        <v>10.190231534938308</v>
      </c>
      <c r="AC324" s="22">
        <v>7.4336320311867183</v>
      </c>
      <c r="AD324" s="22">
        <v>13.10118075776289</v>
      </c>
      <c r="AE324" s="22">
        <v>34.053074262999999</v>
      </c>
      <c r="AF324" s="22">
        <v>10.156686547798527</v>
      </c>
      <c r="AG324" s="22">
        <v>7.4091614300985045</v>
      </c>
      <c r="AH324" s="22">
        <v>12.852051117870744</v>
      </c>
      <c r="AI324" s="22">
        <v>34.144520874000001</v>
      </c>
      <c r="AJ324" s="22">
        <v>10.119937762731837</v>
      </c>
      <c r="AK324" s="22">
        <v>7.3823537030275022</v>
      </c>
      <c r="AL324" s="22">
        <v>12.612591473109731</v>
      </c>
      <c r="AM324" s="22">
        <v>34.241295231999999</v>
      </c>
      <c r="AN324" s="22">
        <v>10.08085444684326</v>
      </c>
      <c r="AO324" s="22">
        <v>7.353842968224451</v>
      </c>
      <c r="AP324" s="22">
        <v>12.29276100146193</v>
      </c>
      <c r="AQ324" s="22">
        <v>34.345652113</v>
      </c>
      <c r="AR324" s="22">
        <v>9.5157439794813232</v>
      </c>
      <c r="AS324" s="22">
        <v>6.9416027500372968</v>
      </c>
      <c r="AT324" s="22">
        <v>11.987521746724486</v>
      </c>
      <c r="AU324" s="22">
        <v>34.783647125000002</v>
      </c>
      <c r="AV324" s="22">
        <v>9.2646649224742834</v>
      </c>
      <c r="AW324" s="22">
        <v>6.7584440736001197</v>
      </c>
      <c r="AX324" s="22">
        <v>10.577398293426551</v>
      </c>
      <c r="AY324" s="22">
        <v>35.131489610000003</v>
      </c>
      <c r="AZ324" s="22">
        <v>8.4795923910112112</v>
      </c>
      <c r="BA324" s="22">
        <v>6.1857445920741521</v>
      </c>
      <c r="BB324" s="22">
        <v>8.3229546846034843</v>
      </c>
      <c r="BC324" s="22">
        <v>35.322219216000001</v>
      </c>
      <c r="BD324" s="22">
        <v>8.3021904372724808</v>
      </c>
      <c r="BE324" s="22">
        <v>6.0563323367013586</v>
      </c>
      <c r="BF324" s="22">
        <v>6.5856060123528088</v>
      </c>
      <c r="BG324" s="22">
        <v>35.446795043000002</v>
      </c>
      <c r="BH324" s="22">
        <v>7.6534134375840788</v>
      </c>
      <c r="BI324" s="22">
        <v>5.5830585480297721</v>
      </c>
      <c r="BJ324" s="22">
        <v>5.0680474745788899</v>
      </c>
      <c r="BK324" s="25">
        <v>33.765715624999999</v>
      </c>
      <c r="BL324" s="25">
        <v>10.284812794051094</v>
      </c>
      <c r="BM324" s="25">
        <v>7.5026277429014314</v>
      </c>
      <c r="BN324" s="25">
        <v>15.997047058367636</v>
      </c>
      <c r="BO324" s="25">
        <v>33.764016257000002</v>
      </c>
      <c r="BP324" s="25">
        <v>10.282973414603074</v>
      </c>
      <c r="BQ324" s="25">
        <v>7.5012859412028714</v>
      </c>
      <c r="BR324" s="25">
        <v>15.559630642692602</v>
      </c>
      <c r="BS324" s="25">
        <v>33.835792273999999</v>
      </c>
      <c r="BT324" s="25">
        <v>10.280862777603147</v>
      </c>
      <c r="BU324" s="25">
        <v>7.4997462608967798</v>
      </c>
      <c r="BV324" s="25">
        <v>14.879674530291958</v>
      </c>
      <c r="BW324" s="25">
        <v>33.907252272999997</v>
      </c>
      <c r="BX324" s="25">
        <v>10.273596306241334</v>
      </c>
      <c r="BY324" s="25">
        <v>7.4944454712058208</v>
      </c>
      <c r="BZ324" s="25">
        <v>14.677987815179682</v>
      </c>
      <c r="CA324" s="25">
        <v>33.989862099</v>
      </c>
      <c r="CB324" s="25">
        <v>10.265829144403726</v>
      </c>
      <c r="CC324" s="25">
        <v>7.4887794347836367</v>
      </c>
      <c r="CD324" s="25">
        <v>14.538107300772369</v>
      </c>
      <c r="CE324" s="25">
        <v>34.082837634999997</v>
      </c>
      <c r="CF324" s="25">
        <v>10.257606934931184</v>
      </c>
      <c r="CG324" s="25">
        <v>7.4827814474471701</v>
      </c>
      <c r="CH324" s="25">
        <v>14.245619135317529</v>
      </c>
      <c r="CI324" s="25">
        <v>34.162805755999997</v>
      </c>
      <c r="CJ324" s="25">
        <v>10.248895781258939</v>
      </c>
      <c r="CK324" s="25">
        <v>7.4764267821243493</v>
      </c>
      <c r="CL324" s="25">
        <v>14.001730833541938</v>
      </c>
      <c r="CM324" s="25">
        <v>34.250247313000003</v>
      </c>
      <c r="CN324" s="25">
        <v>10.23967229969314</v>
      </c>
      <c r="CO324" s="25">
        <v>7.4696983807360677</v>
      </c>
      <c r="CP324" s="25">
        <v>13.750635725351465</v>
      </c>
      <c r="CQ324" s="25">
        <v>34.349004780000001</v>
      </c>
      <c r="CR324" s="25">
        <v>10.230106918733352</v>
      </c>
      <c r="CS324" s="25">
        <v>7.4627205684999689</v>
      </c>
      <c r="CT324" s="25">
        <v>13.402871742720947</v>
      </c>
      <c r="CU324" s="25">
        <v>34.456828516000002</v>
      </c>
      <c r="CV324" s="25">
        <v>9.7270989613098617</v>
      </c>
      <c r="CW324" s="25">
        <v>7.0957832666903986</v>
      </c>
      <c r="CX324" s="25">
        <v>13.048949127910568</v>
      </c>
      <c r="CY324" s="25">
        <v>34.760150942999999</v>
      </c>
      <c r="CZ324" s="25">
        <v>9.6912045711705463</v>
      </c>
      <c r="DA324" s="25">
        <v>7.0695988088235975</v>
      </c>
      <c r="DB324" s="25">
        <v>11.920824680777017</v>
      </c>
      <c r="DC324" s="25">
        <v>35.02534035</v>
      </c>
      <c r="DD324" s="25">
        <v>9.4214862838505287</v>
      </c>
      <c r="DE324" s="25">
        <v>6.8728430733778829</v>
      </c>
      <c r="DF324" s="25">
        <v>10.979031324154356</v>
      </c>
      <c r="DG324" s="25">
        <v>35.181825195999998</v>
      </c>
      <c r="DH324" s="25">
        <v>9.3743772200350115</v>
      </c>
      <c r="DI324" s="25">
        <v>6.838477667200646</v>
      </c>
      <c r="DJ324" s="25">
        <v>10.217815772888471</v>
      </c>
      <c r="DK324" s="25">
        <v>35.234744327000001</v>
      </c>
      <c r="DL324" s="25">
        <v>9.3315643746767467</v>
      </c>
      <c r="DM324" s="25">
        <v>6.8072462925738497</v>
      </c>
      <c r="DN324" s="25">
        <v>9.9402158397510618</v>
      </c>
      <c r="DO324" s="27">
        <v>33.731317750999999</v>
      </c>
      <c r="DP324" s="27">
        <v>10.283408295381399</v>
      </c>
      <c r="DQ324" s="27">
        <v>7.501603180676029</v>
      </c>
      <c r="DR324" s="27">
        <v>16.067881464228826</v>
      </c>
      <c r="DS324" s="27">
        <v>33.692899099999998</v>
      </c>
      <c r="DT324" s="27">
        <v>10.279978181510332</v>
      </c>
      <c r="DU324" s="27">
        <v>7.4991009603628633</v>
      </c>
      <c r="DV324" s="27">
        <v>15.176251482122689</v>
      </c>
      <c r="DW324" s="27">
        <v>33.754101181999999</v>
      </c>
      <c r="DX324" s="27">
        <v>10.276031460617119</v>
      </c>
      <c r="DY324" s="27">
        <v>7.4962218824195066</v>
      </c>
      <c r="DZ324" s="27">
        <v>13.943075890545927</v>
      </c>
      <c r="EA324" s="27">
        <v>33.812088557000003</v>
      </c>
      <c r="EB324" s="27">
        <v>10.254601607149274</v>
      </c>
      <c r="EC324" s="27">
        <v>7.4805891026719591</v>
      </c>
      <c r="ED324" s="27">
        <v>13.691956203089845</v>
      </c>
      <c r="EE324" s="27">
        <v>33.877018544999999</v>
      </c>
      <c r="EF324" s="27">
        <v>10.232084266966988</v>
      </c>
      <c r="EG324" s="27">
        <v>7.4641630165067641</v>
      </c>
      <c r="EH324" s="27">
        <v>13.54271280039012</v>
      </c>
      <c r="EI324" s="27">
        <v>33.948601779000001</v>
      </c>
      <c r="EJ324" s="27">
        <v>10.208663911450417</v>
      </c>
      <c r="EK324" s="27">
        <v>7.4470781932274459</v>
      </c>
      <c r="EL324" s="27">
        <v>13.251706390485609</v>
      </c>
      <c r="EM324" s="27">
        <v>34.022428769000001</v>
      </c>
      <c r="EN324" s="27">
        <v>10.184178073047761</v>
      </c>
      <c r="EO324" s="27">
        <v>7.4292161150169189</v>
      </c>
      <c r="EP324" s="27">
        <v>13.036810285549723</v>
      </c>
      <c r="EQ324" s="27">
        <v>34.102284017000002</v>
      </c>
      <c r="ER324" s="27">
        <v>10.158857628896193</v>
      </c>
      <c r="ES324" s="27">
        <v>7.4107452035323638</v>
      </c>
      <c r="ET324" s="27">
        <v>12.836335191281073</v>
      </c>
      <c r="EU324" s="27">
        <v>34.186490274000001</v>
      </c>
      <c r="EV324" s="27">
        <v>10.132855375606367</v>
      </c>
      <c r="EW324" s="27">
        <v>7.3917769217739409</v>
      </c>
      <c r="EX324" s="27">
        <v>12.55576758015491</v>
      </c>
      <c r="EY324" s="27">
        <v>34.277188912</v>
      </c>
      <c r="EZ324" s="27">
        <v>9.6195336800418545</v>
      </c>
      <c r="FA324" s="27">
        <v>7.0173158915835661</v>
      </c>
      <c r="FB324" s="27">
        <v>12.288552836476889</v>
      </c>
      <c r="FC324" s="27">
        <v>34.637051495000001</v>
      </c>
      <c r="FD324" s="27">
        <v>9.4635331402210205</v>
      </c>
      <c r="FE324" s="27">
        <v>6.9035156697025828</v>
      </c>
      <c r="FF324" s="27">
        <v>11.051973291901508</v>
      </c>
      <c r="FG324" s="27">
        <v>34.955018607</v>
      </c>
      <c r="FH324" s="27">
        <v>9.1210818258186173</v>
      </c>
      <c r="FI324" s="27">
        <v>6.6537022036262101</v>
      </c>
      <c r="FJ324" s="27">
        <v>10.07672364436468</v>
      </c>
      <c r="FK324" s="27">
        <v>35.142193696</v>
      </c>
      <c r="FL324" s="27">
        <v>9.0078651042333426</v>
      </c>
      <c r="FM324" s="27">
        <v>6.5711121814901396</v>
      </c>
      <c r="FN324" s="27">
        <v>9.5520059169796063</v>
      </c>
      <c r="FO324" s="27">
        <v>35.263374235000001</v>
      </c>
      <c r="FP324" s="27">
        <v>8.6493377327175338</v>
      </c>
      <c r="FQ324" s="27">
        <v>6.3095714555685234</v>
      </c>
      <c r="FR324" s="27">
        <v>9.2392779403726983</v>
      </c>
      <c r="FS324" s="28">
        <v>33.731519028000001</v>
      </c>
      <c r="FT324" s="28">
        <v>10.283058972304294</v>
      </c>
      <c r="FU324" s="28">
        <v>7.5013483543547341</v>
      </c>
      <c r="FV324" s="28">
        <v>16.063503233275604</v>
      </c>
      <c r="FW324" s="28">
        <v>33.690664298000002</v>
      </c>
      <c r="FX324" s="28">
        <v>10.278479040454082</v>
      </c>
      <c r="FY324" s="28">
        <v>7.498007357834128</v>
      </c>
      <c r="FZ324" s="28">
        <v>15.16574256104682</v>
      </c>
      <c r="GA324" s="28">
        <v>33.753504941000003</v>
      </c>
      <c r="GB324" s="28">
        <v>10.272477266031276</v>
      </c>
      <c r="GC324" s="28">
        <v>7.4936291469524265</v>
      </c>
      <c r="GD324" s="28">
        <v>13.927072151083788</v>
      </c>
      <c r="GE324" s="28">
        <v>33.816931003999997</v>
      </c>
      <c r="GF324" s="28">
        <v>10.246756902681417</v>
      </c>
      <c r="GG324" s="28">
        <v>7.4748664999805952</v>
      </c>
      <c r="GH324" s="28">
        <v>13.674480865903995</v>
      </c>
      <c r="GI324" s="28">
        <v>33.892610930000004</v>
      </c>
      <c r="GJ324" s="28">
        <v>10.218213454166822</v>
      </c>
      <c r="GK324" s="28">
        <v>7.4540444516855064</v>
      </c>
      <c r="GL324" s="28">
        <v>13.523428311302744</v>
      </c>
      <c r="GM324" s="28">
        <v>33.983330207999998</v>
      </c>
      <c r="GN324" s="28">
        <v>10.186900756697979</v>
      </c>
      <c r="GO324" s="28">
        <v>7.4312022748331756</v>
      </c>
      <c r="GP324" s="28">
        <v>13.228095176343583</v>
      </c>
      <c r="GQ324" s="28">
        <v>34.083424338999997</v>
      </c>
      <c r="GR324" s="28">
        <v>10.152233718443602</v>
      </c>
      <c r="GS324" s="28">
        <v>7.4059131530786262</v>
      </c>
      <c r="GT324" s="28">
        <v>13.011602700586536</v>
      </c>
      <c r="GU324" s="28">
        <v>34.202613112999998</v>
      </c>
      <c r="GV324" s="28">
        <v>10.114362659018875</v>
      </c>
      <c r="GW324" s="28">
        <v>7.3782867424883065</v>
      </c>
      <c r="GX324" s="28">
        <v>12.792119064492194</v>
      </c>
      <c r="GY324" s="28">
        <v>34.334801020999997</v>
      </c>
      <c r="GZ324" s="28">
        <v>10.074154799031977</v>
      </c>
      <c r="HA324" s="28">
        <v>7.3489556684220005</v>
      </c>
      <c r="HB324" s="28">
        <v>12.498005824246043</v>
      </c>
      <c r="HC324" s="28">
        <v>34.482649430999999</v>
      </c>
      <c r="HD324" s="28">
        <v>9.547015914930105</v>
      </c>
      <c r="HE324" s="28">
        <v>6.9644151915635009</v>
      </c>
      <c r="HF324" s="28">
        <v>12.231547827421551</v>
      </c>
      <c r="HG324" s="28">
        <v>35.101937556000003</v>
      </c>
      <c r="HH324" s="28">
        <v>9.2903809545075173</v>
      </c>
      <c r="HI324" s="28">
        <v>6.7772035609367762</v>
      </c>
      <c r="HJ324" s="28">
        <v>11.004423941619226</v>
      </c>
      <c r="HK324" s="28">
        <v>35.680522957000001</v>
      </c>
      <c r="HL324" s="28">
        <v>8.2056167701517424</v>
      </c>
      <c r="HM324" s="28">
        <v>5.9858831910841541</v>
      </c>
      <c r="HN324" s="28">
        <v>7.0093876293071169</v>
      </c>
      <c r="HO324" s="28">
        <v>36.000330206000001</v>
      </c>
      <c r="HP324" s="28">
        <v>8.0262080964357061</v>
      </c>
      <c r="HQ324" s="28">
        <v>5.8550070614264857</v>
      </c>
      <c r="HR324" s="28">
        <v>3.7203286893990644</v>
      </c>
      <c r="HS324" s="28">
        <v>36.098184617000001</v>
      </c>
      <c r="HT324" s="28">
        <v>7.2084799985652808</v>
      </c>
      <c r="HU324" s="28">
        <v>5.258485798853644</v>
      </c>
      <c r="HV324" s="28">
        <v>1.1066018483727547</v>
      </c>
      <c r="HW324" s="29">
        <v>33.711390176999998</v>
      </c>
      <c r="HX324" s="29">
        <v>10.282927063146904</v>
      </c>
      <c r="HY324" s="29">
        <v>7.5012521284609237</v>
      </c>
      <c r="HZ324" s="29">
        <v>16.112500563468657</v>
      </c>
      <c r="IA324" s="29">
        <v>33.650069264999999</v>
      </c>
      <c r="IB324" s="29">
        <v>10.279114495096429</v>
      </c>
      <c r="IC324" s="29">
        <v>7.4984709131486014</v>
      </c>
      <c r="ID324" s="29">
        <v>15.263297312149563</v>
      </c>
      <c r="IE324" s="29">
        <v>33.691669191999999</v>
      </c>
      <c r="IF324" s="29">
        <v>10.274148073472931</v>
      </c>
      <c r="IG324" s="29">
        <v>7.4948479777192887</v>
      </c>
      <c r="IH324" s="29">
        <v>14.074031690732109</v>
      </c>
      <c r="II324" s="29">
        <v>33.735658653999998</v>
      </c>
      <c r="IJ324" s="29">
        <v>10.234471343372014</v>
      </c>
      <c r="IK324" s="29">
        <v>7.4659043555101485</v>
      </c>
      <c r="IL324" s="29">
        <v>13.862954832120256</v>
      </c>
      <c r="IM324" s="29">
        <v>33.791169281000002</v>
      </c>
      <c r="IN324" s="29">
        <v>10.191621872907774</v>
      </c>
      <c r="IO324" s="29">
        <v>7.4346462633784576</v>
      </c>
      <c r="IP324" s="29">
        <v>13.747100218460041</v>
      </c>
      <c r="IQ324" s="29">
        <v>33.863839579</v>
      </c>
      <c r="IR324" s="29">
        <v>10.145137132829383</v>
      </c>
      <c r="IS324" s="29">
        <v>7.4007362926753029</v>
      </c>
      <c r="IT324" s="29">
        <v>13.466678436043438</v>
      </c>
      <c r="IU324" s="29">
        <v>33.946259496000003</v>
      </c>
      <c r="IV324" s="29">
        <v>10.095751877564648</v>
      </c>
      <c r="IW324" s="29">
        <v>7.3647104365261482</v>
      </c>
      <c r="IX324" s="29">
        <v>13.267756941074545</v>
      </c>
      <c r="IY324" s="29">
        <v>34.048894148999999</v>
      </c>
      <c r="IZ324" s="29">
        <v>10.043931368658768</v>
      </c>
      <c r="JA324" s="29">
        <v>7.3269080967506097</v>
      </c>
      <c r="JB324" s="29">
        <v>13.075010192995336</v>
      </c>
      <c r="JC324" s="29">
        <v>34.165912202999998</v>
      </c>
      <c r="JD324" s="29">
        <v>9.9898684010375174</v>
      </c>
      <c r="JE324" s="29">
        <v>7.287469914562851</v>
      </c>
      <c r="JF324" s="29">
        <v>12.803058501689758</v>
      </c>
      <c r="JG324" s="29">
        <v>34.307425883000001</v>
      </c>
      <c r="JH324" s="29">
        <v>9.4471281655091488</v>
      </c>
      <c r="JI324" s="29">
        <v>6.8915484690486171</v>
      </c>
      <c r="JJ324" s="29">
        <v>12.445684386608423</v>
      </c>
      <c r="JK324" s="29">
        <v>35.108954941999997</v>
      </c>
      <c r="JL324" s="29">
        <v>9.1397405081412533</v>
      </c>
      <c r="JM324" s="29">
        <v>6.6673134526049731</v>
      </c>
      <c r="JN324" s="29">
        <v>7.9727943695592103</v>
      </c>
      <c r="JO324" s="29">
        <v>35.695212394000002</v>
      </c>
      <c r="JP324" s="29">
        <v>7.6667514547079767</v>
      </c>
      <c r="JQ324" s="29">
        <v>5.5927884458230439</v>
      </c>
      <c r="JR324" s="29">
        <v>4.0535188917414935</v>
      </c>
      <c r="JS324" s="29">
        <v>35.857327443000003</v>
      </c>
      <c r="JT324" s="29">
        <v>7.5101365486769547</v>
      </c>
      <c r="JU324" s="29">
        <v>5.4785400523452461</v>
      </c>
      <c r="JV324" s="29">
        <v>1.3463736880589643</v>
      </c>
      <c r="JW324" s="29">
        <v>35.954650088999998</v>
      </c>
      <c r="JX324" s="29">
        <v>7.0281018577623104</v>
      </c>
      <c r="JY324" s="29">
        <v>5.1269024564534673</v>
      </c>
      <c r="JZ324" s="29">
        <v>1.3342141294477265</v>
      </c>
    </row>
    <row r="325" spans="1:286" ht="15" thickBot="1" x14ac:dyDescent="0.35">
      <c r="A325" s="2"/>
      <c r="B325" s="74" t="s">
        <v>804</v>
      </c>
      <c r="C325" s="74" t="s">
        <v>578</v>
      </c>
      <c r="D325" s="74" t="s">
        <v>522</v>
      </c>
      <c r="E325" s="87">
        <v>376338</v>
      </c>
      <c r="F325" s="84">
        <v>429396</v>
      </c>
      <c r="G325" s="22">
        <v>19.834678503894736</v>
      </c>
      <c r="H325" s="22">
        <v>3.2413082690455615</v>
      </c>
      <c r="I325" s="22">
        <v>2.3644892551377477</v>
      </c>
      <c r="J325" s="22">
        <v>16.462161511622014</v>
      </c>
      <c r="K325" s="22">
        <v>19.863813833894735</v>
      </c>
      <c r="L325" s="22">
        <v>3.2371886835161985</v>
      </c>
      <c r="M325" s="22">
        <v>2.3614840748490278</v>
      </c>
      <c r="N325" s="22">
        <v>16.694287349781142</v>
      </c>
      <c r="O325" s="22">
        <v>19.914212477894736</v>
      </c>
      <c r="P325" s="22">
        <v>3.2319897613750457</v>
      </c>
      <c r="Q325" s="22">
        <v>2.3576915335290769</v>
      </c>
      <c r="R325" s="22">
        <v>16.589312771976118</v>
      </c>
      <c r="S325" s="22">
        <v>19.842366732712037</v>
      </c>
      <c r="T325" s="22">
        <v>3.2186265877641311</v>
      </c>
      <c r="U325" s="22">
        <v>2.347943284428768</v>
      </c>
      <c r="V325" s="22">
        <v>16.478397069747647</v>
      </c>
      <c r="W325" s="22">
        <v>19.746685090440703</v>
      </c>
      <c r="X325" s="22">
        <v>3.2031060865092207</v>
      </c>
      <c r="Y325" s="22">
        <v>2.3366212948475691</v>
      </c>
      <c r="Z325" s="22">
        <v>16.397061197258953</v>
      </c>
      <c r="AA325" s="22">
        <v>19.637725551709412</v>
      </c>
      <c r="AB325" s="22">
        <v>3.1854317801588148</v>
      </c>
      <c r="AC325" s="22">
        <v>2.3237281344355689</v>
      </c>
      <c r="AD325" s="22">
        <v>16.289661629009871</v>
      </c>
      <c r="AE325" s="22">
        <v>19.513499024011914</v>
      </c>
      <c r="AF325" s="22">
        <v>3.165281018390381</v>
      </c>
      <c r="AG325" s="22">
        <v>2.3090284342745804</v>
      </c>
      <c r="AH325" s="22">
        <v>16.182119067136419</v>
      </c>
      <c r="AI325" s="22">
        <v>19.374148705673662</v>
      </c>
      <c r="AJ325" s="22">
        <v>3.142677029377444</v>
      </c>
      <c r="AK325" s="22">
        <v>2.2925391389937957</v>
      </c>
      <c r="AL325" s="22">
        <v>16.057389842651432</v>
      </c>
      <c r="AM325" s="22">
        <v>19.224124307086115</v>
      </c>
      <c r="AN325" s="22">
        <v>3.1183415998083919</v>
      </c>
      <c r="AO325" s="22">
        <v>2.2747867819333152</v>
      </c>
      <c r="AP325" s="22">
        <v>15.936335482320494</v>
      </c>
      <c r="AQ325" s="22">
        <v>18.537761013489746</v>
      </c>
      <c r="AR325" s="22">
        <v>3.0070067386301318</v>
      </c>
      <c r="AS325" s="22">
        <v>2.1935695507639497</v>
      </c>
      <c r="AT325" s="22">
        <v>15.795339953253208</v>
      </c>
      <c r="AU325" s="22">
        <v>18.240951183581277</v>
      </c>
      <c r="AV325" s="22">
        <v>2.958861271765123</v>
      </c>
      <c r="AW325" s="22">
        <v>2.1584481029914349</v>
      </c>
      <c r="AX325" s="22">
        <v>15.208723105791785</v>
      </c>
      <c r="AY325" s="22">
        <v>20.909834795152062</v>
      </c>
      <c r="AZ325" s="22">
        <v>3.3917803820488781</v>
      </c>
      <c r="BA325" s="22">
        <v>2.4742565666249026</v>
      </c>
      <c r="BB325" s="22">
        <v>14.351237478035028</v>
      </c>
      <c r="BC325" s="22">
        <v>22.542413594894736</v>
      </c>
      <c r="BD325" s="22">
        <v>5.3556916844160076</v>
      </c>
      <c r="BE325" s="22">
        <v>3.9069025191365503</v>
      </c>
      <c r="BF325" s="22">
        <v>13.872235767156999</v>
      </c>
      <c r="BG325" s="22">
        <v>22.572657915894737</v>
      </c>
      <c r="BH325" s="22">
        <v>5.855593324384385</v>
      </c>
      <c r="BI325" s="22">
        <v>4.2715738056103367</v>
      </c>
      <c r="BJ325" s="22">
        <v>13.62360862942622</v>
      </c>
      <c r="BK325" s="25">
        <v>19.855461486894736</v>
      </c>
      <c r="BL325" s="25">
        <v>3.2427752115293886</v>
      </c>
      <c r="BM325" s="25">
        <v>2.3655593692561849</v>
      </c>
      <c r="BN325" s="25">
        <v>16.415643470924795</v>
      </c>
      <c r="BO325" s="25">
        <v>19.884072609894737</v>
      </c>
      <c r="BP325" s="25">
        <v>3.2408386122299317</v>
      </c>
      <c r="BQ325" s="25">
        <v>2.3641466470295454</v>
      </c>
      <c r="BR325" s="25">
        <v>16.619815859324603</v>
      </c>
      <c r="BS325" s="25">
        <v>19.925721984894736</v>
      </c>
      <c r="BT325" s="25">
        <v>3.238644478040031</v>
      </c>
      <c r="BU325" s="25">
        <v>2.3625460566858569</v>
      </c>
      <c r="BV325" s="25">
        <v>16.582021607733836</v>
      </c>
      <c r="BW325" s="25">
        <v>19.938810481778976</v>
      </c>
      <c r="BX325" s="25">
        <v>3.234270710219481</v>
      </c>
      <c r="BY325" s="25">
        <v>2.3593554539545707</v>
      </c>
      <c r="BZ325" s="25">
        <v>16.532358115690627</v>
      </c>
      <c r="CA325" s="25">
        <v>19.909313966764021</v>
      </c>
      <c r="CB325" s="25">
        <v>3.229486086048766</v>
      </c>
      <c r="CC325" s="25">
        <v>2.3558651372359889</v>
      </c>
      <c r="CD325" s="25">
        <v>16.504122668813558</v>
      </c>
      <c r="CE325" s="25">
        <v>19.877295482448769</v>
      </c>
      <c r="CF325" s="25">
        <v>3.2242923737106564</v>
      </c>
      <c r="CG325" s="25">
        <v>2.3520763963948244</v>
      </c>
      <c r="CH325" s="25">
        <v>16.44617952274799</v>
      </c>
      <c r="CI325" s="25">
        <v>19.843148362735487</v>
      </c>
      <c r="CJ325" s="25">
        <v>3.2187533758236988</v>
      </c>
      <c r="CK325" s="25">
        <v>2.3480357745530154</v>
      </c>
      <c r="CL325" s="25">
        <v>16.373566086732559</v>
      </c>
      <c r="CM325" s="25">
        <v>19.806425548339615</v>
      </c>
      <c r="CN325" s="25">
        <v>3.2127965749851564</v>
      </c>
      <c r="CO325" s="25">
        <v>2.3436903712748887</v>
      </c>
      <c r="CP325" s="25">
        <v>16.276713195264886</v>
      </c>
      <c r="CQ325" s="25">
        <v>19.768271384671603</v>
      </c>
      <c r="CR325" s="25">
        <v>3.206607595249523</v>
      </c>
      <c r="CS325" s="25">
        <v>2.3391755967238463</v>
      </c>
      <c r="CT325" s="25">
        <v>16.17321645233222</v>
      </c>
      <c r="CU325" s="25">
        <v>19.271853644153413</v>
      </c>
      <c r="CV325" s="25">
        <v>3.1260837666260182</v>
      </c>
      <c r="CW325" s="25">
        <v>2.2804345848364163</v>
      </c>
      <c r="CX325" s="25">
        <v>16.041014793022981</v>
      </c>
      <c r="CY325" s="25">
        <v>19.658606975118214</v>
      </c>
      <c r="CZ325" s="25">
        <v>3.1888189519352106</v>
      </c>
      <c r="DA325" s="25">
        <v>2.3261990290885333</v>
      </c>
      <c r="DB325" s="25">
        <v>15.63852534821649</v>
      </c>
      <c r="DC325" s="25">
        <v>21.552340968894736</v>
      </c>
      <c r="DD325" s="25">
        <v>3.83496641111627</v>
      </c>
      <c r="DE325" s="25">
        <v>2.7975546045698034</v>
      </c>
      <c r="DF325" s="25">
        <v>15.257917361568023</v>
      </c>
      <c r="DG325" s="25">
        <v>21.635031976894737</v>
      </c>
      <c r="DH325" s="25">
        <v>5.4624775202671598</v>
      </c>
      <c r="DI325" s="25">
        <v>3.9848012996636188</v>
      </c>
      <c r="DJ325" s="25">
        <v>14.941474452685116</v>
      </c>
      <c r="DK325" s="25">
        <v>21.661530179894736</v>
      </c>
      <c r="DL325" s="25">
        <v>5.6448618781829918</v>
      </c>
      <c r="DM325" s="25">
        <v>4.1178481495160604</v>
      </c>
      <c r="DN325" s="25">
        <v>14.823208236053372</v>
      </c>
      <c r="DO325" s="27">
        <v>19.833757157894738</v>
      </c>
      <c r="DP325" s="27">
        <v>3.2415838823117844</v>
      </c>
      <c r="DQ325" s="27">
        <v>2.3646903111782303</v>
      </c>
      <c r="DR325" s="27">
        <v>16.462800794516014</v>
      </c>
      <c r="DS325" s="27">
        <v>19.844541616894738</v>
      </c>
      <c r="DT325" s="27">
        <v>3.2383723211980344</v>
      </c>
      <c r="DU325" s="27">
        <v>2.3623475220587253</v>
      </c>
      <c r="DV325" s="27">
        <v>16.71082362782969</v>
      </c>
      <c r="DW325" s="27">
        <v>19.872567551894736</v>
      </c>
      <c r="DX325" s="27">
        <v>3.2347906712225729</v>
      </c>
      <c r="DY325" s="27">
        <v>2.3597347582671664</v>
      </c>
      <c r="DZ325" s="27">
        <v>16.624837915863015</v>
      </c>
      <c r="EA325" s="27">
        <v>19.8750263513612</v>
      </c>
      <c r="EB325" s="27">
        <v>3.2239242983823475</v>
      </c>
      <c r="EC325" s="27">
        <v>2.3518078905673536</v>
      </c>
      <c r="ED325" s="27">
        <v>16.532199595418241</v>
      </c>
      <c r="EE325" s="27">
        <v>19.802908343437586</v>
      </c>
      <c r="EF325" s="27">
        <v>3.2122260498373869</v>
      </c>
      <c r="EG325" s="27">
        <v>2.3432741811227302</v>
      </c>
      <c r="EH325" s="27">
        <v>16.470853818988186</v>
      </c>
      <c r="EI325" s="27">
        <v>19.726258573780413</v>
      </c>
      <c r="EJ325" s="27">
        <v>3.1997927050712178</v>
      </c>
      <c r="EK325" s="27">
        <v>2.3342042292191163</v>
      </c>
      <c r="EL325" s="27">
        <v>16.390472941933947</v>
      </c>
      <c r="EM325" s="27">
        <v>19.645004207510336</v>
      </c>
      <c r="EN325" s="27">
        <v>3.1866124495517165</v>
      </c>
      <c r="EO325" s="27">
        <v>2.3245894163198151</v>
      </c>
      <c r="EP325" s="27">
        <v>16.309288870383533</v>
      </c>
      <c r="EQ325" s="27">
        <v>19.559649569126673</v>
      </c>
      <c r="ER325" s="27">
        <v>3.1727670896613693</v>
      </c>
      <c r="ES325" s="27">
        <v>2.3144894190419008</v>
      </c>
      <c r="ET325" s="27">
        <v>16.216533463008375</v>
      </c>
      <c r="EU325" s="27">
        <v>19.471287144097015</v>
      </c>
      <c r="EV325" s="27">
        <v>3.1584338372630603</v>
      </c>
      <c r="EW325" s="27">
        <v>2.3040335109721144</v>
      </c>
      <c r="EX325" s="27">
        <v>16.127602570488783</v>
      </c>
      <c r="EY325" s="27">
        <v>18.944410226207172</v>
      </c>
      <c r="EZ325" s="27">
        <v>3.072969231188436</v>
      </c>
      <c r="FA325" s="27">
        <v>2.2416882707220918</v>
      </c>
      <c r="FB325" s="27">
        <v>16.019184424905756</v>
      </c>
      <c r="FC325" s="27">
        <v>19.093005179901311</v>
      </c>
      <c r="FD325" s="27">
        <v>3.097072790769313</v>
      </c>
      <c r="FE325" s="27">
        <v>2.2592714818544097</v>
      </c>
      <c r="FF325" s="27">
        <v>15.604738237205099</v>
      </c>
      <c r="FG325" s="27">
        <v>21.460645301894736</v>
      </c>
      <c r="FH325" s="27">
        <v>3.8937429806668158</v>
      </c>
      <c r="FI325" s="27">
        <v>2.8404312937398357</v>
      </c>
      <c r="FJ325" s="27">
        <v>15.311164212025865</v>
      </c>
      <c r="FK325" s="27">
        <v>21.605786703894736</v>
      </c>
      <c r="FL325" s="27">
        <v>5.9072276425462977</v>
      </c>
      <c r="FM325" s="27">
        <v>4.3092403218303925</v>
      </c>
      <c r="FN325" s="27">
        <v>15.309647232077094</v>
      </c>
      <c r="FO325" s="27">
        <v>21.567187307894734</v>
      </c>
      <c r="FP325" s="27">
        <v>6.4527050377496478</v>
      </c>
      <c r="FQ325" s="27">
        <v>4.7071584872194059</v>
      </c>
      <c r="FR325" s="27">
        <v>15.510805191322847</v>
      </c>
      <c r="FS325" s="28">
        <v>19.836046923894735</v>
      </c>
      <c r="FT325" s="28">
        <v>3.2413082135801305</v>
      </c>
      <c r="FU325" s="28">
        <v>2.364489214676488</v>
      </c>
      <c r="FV325" s="28">
        <v>16.461727708531548</v>
      </c>
      <c r="FW325" s="28">
        <v>19.865026835894735</v>
      </c>
      <c r="FX325" s="28">
        <v>3.2371884472452921</v>
      </c>
      <c r="FY325" s="28">
        <v>2.3614839024926915</v>
      </c>
      <c r="FZ325" s="28">
        <v>16.716503614525088</v>
      </c>
      <c r="GA325" s="28">
        <v>19.910543691894738</v>
      </c>
      <c r="GB325" s="28">
        <v>3.2319892688972631</v>
      </c>
      <c r="GC325" s="28">
        <v>2.3576911742733913</v>
      </c>
      <c r="GD325" s="28">
        <v>16.641598529609176</v>
      </c>
      <c r="GE325" s="28">
        <v>19.838404131966652</v>
      </c>
      <c r="GF325" s="28">
        <v>3.2179838150401112</v>
      </c>
      <c r="GG325" s="28">
        <v>2.3474743906756022</v>
      </c>
      <c r="GH325" s="28">
        <v>16.566764172981607</v>
      </c>
      <c r="GI325" s="28">
        <v>19.738531398796624</v>
      </c>
      <c r="GJ325" s="28">
        <v>3.2017834777162486</v>
      </c>
      <c r="GK325" s="28">
        <v>2.3356564701471236</v>
      </c>
      <c r="GL325" s="28">
        <v>16.52693155015259</v>
      </c>
      <c r="GM325" s="28">
        <v>19.625325521498201</v>
      </c>
      <c r="GN325" s="28">
        <v>3.1834203735829512</v>
      </c>
      <c r="GO325" s="28">
        <v>2.3222608413422945</v>
      </c>
      <c r="GP325" s="28">
        <v>16.453944358397859</v>
      </c>
      <c r="GQ325" s="28">
        <v>19.496692644834173</v>
      </c>
      <c r="GR325" s="28">
        <v>3.1625548587747367</v>
      </c>
      <c r="GS325" s="28">
        <v>2.3070397387899391</v>
      </c>
      <c r="GT325" s="28">
        <v>16.384942402066706</v>
      </c>
      <c r="GU325" s="28">
        <v>19.352930811978226</v>
      </c>
      <c r="GV325" s="28">
        <v>3.1392352788189331</v>
      </c>
      <c r="GW325" s="28">
        <v>2.2900284298791518</v>
      </c>
      <c r="GX325" s="28">
        <v>16.308172183577728</v>
      </c>
      <c r="GY325" s="28">
        <v>19.198442359924702</v>
      </c>
      <c r="GZ325" s="28">
        <v>3.1141757359740647</v>
      </c>
      <c r="HA325" s="28">
        <v>2.2717478422654338</v>
      </c>
      <c r="HB325" s="28">
        <v>16.246225866258424</v>
      </c>
      <c r="HC325" s="28">
        <v>18.694632439381614</v>
      </c>
      <c r="HD325" s="28">
        <v>3.0324528232145704</v>
      </c>
      <c r="HE325" s="28">
        <v>2.2121321151950548</v>
      </c>
      <c r="HF325" s="28">
        <v>16.178214508934161</v>
      </c>
      <c r="HG325" s="28">
        <v>18.37704857838331</v>
      </c>
      <c r="HH325" s="28">
        <v>2.9809376046610918</v>
      </c>
      <c r="HI325" s="28">
        <v>2.1745524804811862</v>
      </c>
      <c r="HJ325" s="28">
        <v>15.891633088099095</v>
      </c>
      <c r="HK325" s="28">
        <v>18.77302306859335</v>
      </c>
      <c r="HL325" s="28">
        <v>3.0451685524827172</v>
      </c>
      <c r="HM325" s="28">
        <v>2.2214080626613621</v>
      </c>
      <c r="HN325" s="28">
        <v>12.639127438049913</v>
      </c>
      <c r="HO325" s="28">
        <v>22.748020536894735</v>
      </c>
      <c r="HP325" s="28">
        <v>5.0081780408788763</v>
      </c>
      <c r="HQ325" s="28">
        <v>3.6533961544366962</v>
      </c>
      <c r="HR325" s="28">
        <v>9.7728399561989931</v>
      </c>
      <c r="HS325" s="28">
        <v>22.743590744894735</v>
      </c>
      <c r="HT325" s="28">
        <v>5.006942970753455</v>
      </c>
      <c r="HU325" s="28">
        <v>3.6524951879754717</v>
      </c>
      <c r="HV325" s="28">
        <v>7.416691161649851</v>
      </c>
      <c r="HW325" s="29">
        <v>19.809327712894735</v>
      </c>
      <c r="HX325" s="29">
        <v>3.2417520994972873</v>
      </c>
      <c r="HY325" s="29">
        <v>2.36481302327305</v>
      </c>
      <c r="HZ325" s="29">
        <v>16.493781649372799</v>
      </c>
      <c r="IA325" s="29">
        <v>19.812655988894736</v>
      </c>
      <c r="IB325" s="29">
        <v>3.2387194876369665</v>
      </c>
      <c r="IC325" s="29">
        <v>2.3626007751425</v>
      </c>
      <c r="ID325" s="29">
        <v>16.779560838311355</v>
      </c>
      <c r="IE325" s="29">
        <v>19.832666151894735</v>
      </c>
      <c r="IF325" s="29">
        <v>3.2349863015571105</v>
      </c>
      <c r="IG325" s="29">
        <v>2.3598774678725474</v>
      </c>
      <c r="IH325" s="29">
        <v>16.735659527789512</v>
      </c>
      <c r="II325" s="29">
        <v>19.831438711778951</v>
      </c>
      <c r="IJ325" s="29">
        <v>3.216853955537307</v>
      </c>
      <c r="IK325" s="29">
        <v>2.3466501738987811</v>
      </c>
      <c r="IL325" s="29">
        <v>16.684866367812383</v>
      </c>
      <c r="IM325" s="29">
        <v>19.707973658112248</v>
      </c>
      <c r="IN325" s="29">
        <v>3.1968267123286509</v>
      </c>
      <c r="IO325" s="29">
        <v>2.3320405788074625</v>
      </c>
      <c r="IP325" s="29">
        <v>16.656791447075705</v>
      </c>
      <c r="IQ325" s="29">
        <v>19.571851441738872</v>
      </c>
      <c r="IR325" s="29">
        <v>3.1747463531302471</v>
      </c>
      <c r="IS325" s="29">
        <v>2.3159332641861412</v>
      </c>
      <c r="IT325" s="29">
        <v>16.591442514992927</v>
      </c>
      <c r="IU325" s="29">
        <v>19.424850258306844</v>
      </c>
      <c r="IV325" s="29">
        <v>3.1509013187247952</v>
      </c>
      <c r="IW325" s="29">
        <v>2.2985386435699779</v>
      </c>
      <c r="IX325" s="29">
        <v>16.527969722576408</v>
      </c>
      <c r="IY325" s="29">
        <v>19.269191875241368</v>
      </c>
      <c r="IZ325" s="29">
        <v>3.1256520015898106</v>
      </c>
      <c r="JA325" s="29">
        <v>2.280119618253754</v>
      </c>
      <c r="JB325" s="29">
        <v>16.454345215064045</v>
      </c>
      <c r="JC325" s="29">
        <v>19.105603902704612</v>
      </c>
      <c r="JD325" s="29">
        <v>3.0991164272332896</v>
      </c>
      <c r="JE325" s="29">
        <v>2.260762286202342</v>
      </c>
      <c r="JF325" s="29">
        <v>16.390019941512946</v>
      </c>
      <c r="JG325" s="29">
        <v>18.641764685418782</v>
      </c>
      <c r="JH325" s="29">
        <v>3.0238771547556449</v>
      </c>
      <c r="JI325" s="29">
        <v>2.2058762844490567</v>
      </c>
      <c r="JJ325" s="29">
        <v>16.166469554386953</v>
      </c>
      <c r="JK325" s="29">
        <v>18.535510490010704</v>
      </c>
      <c r="JL325" s="29">
        <v>3.0066416816385138</v>
      </c>
      <c r="JM325" s="29">
        <v>2.1933032467710722</v>
      </c>
      <c r="JN325" s="29">
        <v>12.587264930579483</v>
      </c>
      <c r="JO325" s="29">
        <v>19.127985525762647</v>
      </c>
      <c r="JP325" s="29">
        <v>3.1027469461135371</v>
      </c>
      <c r="JQ325" s="29">
        <v>2.2634106991795648</v>
      </c>
      <c r="JR325" s="29">
        <v>9.4257079671851258</v>
      </c>
      <c r="JS325" s="29">
        <v>22.993346331894735</v>
      </c>
      <c r="JT325" s="29">
        <v>5.6004154625532498</v>
      </c>
      <c r="JU325" s="29">
        <v>4.0854251081196127</v>
      </c>
      <c r="JV325" s="29">
        <v>6.8383648967611279</v>
      </c>
      <c r="JW325" s="29">
        <v>22.785060534894736</v>
      </c>
      <c r="JX325" s="29">
        <v>5.9520239319685162</v>
      </c>
      <c r="JY325" s="29">
        <v>4.3419185912873317</v>
      </c>
      <c r="JZ325" s="29">
        <v>7.2227144483331003</v>
      </c>
    </row>
    <row r="326" spans="1:286" ht="15" thickBot="1" x14ac:dyDescent="0.35">
      <c r="A326" s="2"/>
      <c r="B326" s="74" t="s">
        <v>475</v>
      </c>
      <c r="C326" s="74" t="s">
        <v>475</v>
      </c>
      <c r="D326" s="74" t="s">
        <v>876</v>
      </c>
      <c r="E326" s="87">
        <v>387190</v>
      </c>
      <c r="F326" s="84">
        <v>398835</v>
      </c>
      <c r="G326" s="22">
        <v>31.224170592</v>
      </c>
      <c r="H326" s="22">
        <v>10.807012169577607</v>
      </c>
      <c r="I326" s="22">
        <v>7.8835649170245405</v>
      </c>
      <c r="J326" s="22">
        <v>17.006073355099488</v>
      </c>
      <c r="K326" s="22">
        <v>31.160306131999999</v>
      </c>
      <c r="L326" s="22">
        <v>10.803226548924435</v>
      </c>
      <c r="M326" s="22">
        <v>7.880803359463374</v>
      </c>
      <c r="N326" s="22">
        <v>16.285841381397105</v>
      </c>
      <c r="O326" s="22">
        <v>31.219345838999999</v>
      </c>
      <c r="P326" s="22">
        <v>10.798176344809404</v>
      </c>
      <c r="Q326" s="22">
        <v>7.8771193058729514</v>
      </c>
      <c r="R326" s="22">
        <v>15.291430406440877</v>
      </c>
      <c r="S326" s="22">
        <v>31.272953390000001</v>
      </c>
      <c r="T326" s="22">
        <v>10.787909384106909</v>
      </c>
      <c r="U326" s="22">
        <v>7.8696297009822951</v>
      </c>
      <c r="V326" s="22">
        <v>15.098399922894014</v>
      </c>
      <c r="W326" s="22">
        <v>31.333358864000001</v>
      </c>
      <c r="X326" s="22">
        <v>10.775055208687062</v>
      </c>
      <c r="Y326" s="22">
        <v>7.8602527589758404</v>
      </c>
      <c r="Z326" s="22">
        <v>14.963886710413403</v>
      </c>
      <c r="AA326" s="22">
        <v>31.401771452999999</v>
      </c>
      <c r="AB326" s="22">
        <v>10.759593405296448</v>
      </c>
      <c r="AC326" s="22">
        <v>7.8489735886694243</v>
      </c>
      <c r="AD326" s="22">
        <v>14.80602523567793</v>
      </c>
      <c r="AE326" s="22">
        <v>31.473775071999999</v>
      </c>
      <c r="AF326" s="22">
        <v>10.74094676877524</v>
      </c>
      <c r="AG326" s="22">
        <v>7.8353711269350947</v>
      </c>
      <c r="AH326" s="22">
        <v>14.575203433117977</v>
      </c>
      <c r="AI326" s="22">
        <v>31.554227799</v>
      </c>
      <c r="AJ326" s="22">
        <v>10.719191940351566</v>
      </c>
      <c r="AK326" s="22">
        <v>7.8195012824817347</v>
      </c>
      <c r="AL326" s="22">
        <v>14.378557948301713</v>
      </c>
      <c r="AM326" s="22">
        <v>31.639709109999998</v>
      </c>
      <c r="AN326" s="22">
        <v>10.695165723271399</v>
      </c>
      <c r="AO326" s="22">
        <v>7.8019744916268845</v>
      </c>
      <c r="AP326" s="22">
        <v>14.259221552179859</v>
      </c>
      <c r="AQ326" s="22">
        <v>31.732558480999998</v>
      </c>
      <c r="AR326" s="22">
        <v>10.241053720823695</v>
      </c>
      <c r="AS326" s="22">
        <v>7.4707061082179651</v>
      </c>
      <c r="AT326" s="22">
        <v>14.028670013569913</v>
      </c>
      <c r="AU326" s="22">
        <v>32.189318254</v>
      </c>
      <c r="AV326" s="22">
        <v>10.069175248907463</v>
      </c>
      <c r="AW326" s="22">
        <v>7.3453231559339809</v>
      </c>
      <c r="AX326" s="22">
        <v>12.938405771027993</v>
      </c>
      <c r="AY326" s="22">
        <v>32.570378196</v>
      </c>
      <c r="AZ326" s="22">
        <v>9.4159954477231267</v>
      </c>
      <c r="BA326" s="22">
        <v>6.8688375848691372</v>
      </c>
      <c r="BB326" s="22">
        <v>11.480054138603556</v>
      </c>
      <c r="BC326" s="22">
        <v>32.788291649999998</v>
      </c>
      <c r="BD326" s="22">
        <v>9.2628233690227511</v>
      </c>
      <c r="BE326" s="22">
        <v>6.7571006859962637</v>
      </c>
      <c r="BF326" s="22">
        <v>10.406272056216341</v>
      </c>
      <c r="BG326" s="22">
        <v>32.922026086000002</v>
      </c>
      <c r="BH326" s="22">
        <v>8.8428723229656239</v>
      </c>
      <c r="BI326" s="22">
        <v>6.4507522446681804</v>
      </c>
      <c r="BJ326" s="22">
        <v>9.6028109386434011</v>
      </c>
      <c r="BK326" s="25">
        <v>31.240408529</v>
      </c>
      <c r="BL326" s="25">
        <v>10.808299517356152</v>
      </c>
      <c r="BM326" s="25">
        <v>7.8845040193058846</v>
      </c>
      <c r="BN326" s="25">
        <v>16.970217176039</v>
      </c>
      <c r="BO326" s="25">
        <v>31.189565337000001</v>
      </c>
      <c r="BP326" s="25">
        <v>10.806651210799986</v>
      </c>
      <c r="BQ326" s="25">
        <v>7.8833016026217164</v>
      </c>
      <c r="BR326" s="25">
        <v>16.658746123935181</v>
      </c>
      <c r="BS326" s="25">
        <v>31.223370506000002</v>
      </c>
      <c r="BT326" s="25">
        <v>10.804741443348135</v>
      </c>
      <c r="BU326" s="25">
        <v>7.8819084538543382</v>
      </c>
      <c r="BV326" s="25">
        <v>16.154030441653013</v>
      </c>
      <c r="BW326" s="25">
        <v>31.250180069999999</v>
      </c>
      <c r="BX326" s="25">
        <v>10.801566182840787</v>
      </c>
      <c r="BY326" s="25">
        <v>7.8795921455218085</v>
      </c>
      <c r="BZ326" s="25">
        <v>16.028976688021174</v>
      </c>
      <c r="CA326" s="25">
        <v>31.282723081</v>
      </c>
      <c r="CB326" s="25">
        <v>10.797952913067792</v>
      </c>
      <c r="CC326" s="25">
        <v>7.8769563155281759</v>
      </c>
      <c r="CD326" s="25">
        <v>15.97233113816319</v>
      </c>
      <c r="CE326" s="25">
        <v>31.322075678000001</v>
      </c>
      <c r="CF326" s="25">
        <v>10.793905417442831</v>
      </c>
      <c r="CG326" s="25">
        <v>7.8740037238210459</v>
      </c>
      <c r="CH326" s="25">
        <v>15.84001791791332</v>
      </c>
      <c r="CI326" s="25">
        <v>31.365305939999999</v>
      </c>
      <c r="CJ326" s="25">
        <v>10.789427898015312</v>
      </c>
      <c r="CK326" s="25">
        <v>7.8707374357369577</v>
      </c>
      <c r="CL326" s="25">
        <v>15.658098769090643</v>
      </c>
      <c r="CM326" s="25">
        <v>31.413624390999999</v>
      </c>
      <c r="CN326" s="25">
        <v>10.784473536314062</v>
      </c>
      <c r="CO326" s="25">
        <v>7.8671232978530226</v>
      </c>
      <c r="CP326" s="25">
        <v>15.515226428993763</v>
      </c>
      <c r="CQ326" s="25">
        <v>31.466283785999998</v>
      </c>
      <c r="CR326" s="25">
        <v>10.779223071290334</v>
      </c>
      <c r="CS326" s="25">
        <v>7.8632931567178375</v>
      </c>
      <c r="CT326" s="25">
        <v>15.358221600826656</v>
      </c>
      <c r="CU326" s="25">
        <v>31.524563277999999</v>
      </c>
      <c r="CV326" s="25">
        <v>10.198412286227056</v>
      </c>
      <c r="CW326" s="25">
        <v>7.4395997753553091</v>
      </c>
      <c r="CX326" s="25">
        <v>15.171367531461227</v>
      </c>
      <c r="CY326" s="25">
        <v>31.725545417999999</v>
      </c>
      <c r="CZ326" s="25">
        <v>10.170271257276708</v>
      </c>
      <c r="DA326" s="25">
        <v>7.4190712865296495</v>
      </c>
      <c r="DB326" s="25">
        <v>14.29611642617146</v>
      </c>
      <c r="DC326" s="25">
        <v>31.898701614</v>
      </c>
      <c r="DD326" s="25">
        <v>10.229906936781907</v>
      </c>
      <c r="DE326" s="25">
        <v>7.4625746844506393</v>
      </c>
      <c r="DF326" s="25">
        <v>13.460423279388134</v>
      </c>
      <c r="DG326" s="25">
        <v>32.057740389000003</v>
      </c>
      <c r="DH326" s="25">
        <v>10.187982664760346</v>
      </c>
      <c r="DI326" s="25">
        <v>7.4319915117018027</v>
      </c>
      <c r="DJ326" s="25">
        <v>12.762063174783325</v>
      </c>
      <c r="DK326" s="25">
        <v>32.136543954000004</v>
      </c>
      <c r="DL326" s="25">
        <v>9.8623465916297839</v>
      </c>
      <c r="DM326" s="25">
        <v>7.1944445300229551</v>
      </c>
      <c r="DN326" s="25">
        <v>12.516394728754697</v>
      </c>
      <c r="DO326" s="27">
        <v>31.223987904000001</v>
      </c>
      <c r="DP326" s="27">
        <v>10.807309802226181</v>
      </c>
      <c r="DQ326" s="27">
        <v>7.883782035897883</v>
      </c>
      <c r="DR326" s="27">
        <v>17.006565248561351</v>
      </c>
      <c r="DS326" s="27">
        <v>31.157839036999999</v>
      </c>
      <c r="DT326" s="27">
        <v>10.80450076639656</v>
      </c>
      <c r="DU326" s="27">
        <v>7.8817328833689908</v>
      </c>
      <c r="DV326" s="27">
        <v>16.300673436845017</v>
      </c>
      <c r="DW326" s="27">
        <v>31.213146046999999</v>
      </c>
      <c r="DX326" s="27">
        <v>10.801217100613936</v>
      </c>
      <c r="DY326" s="27">
        <v>7.8793374948974204</v>
      </c>
      <c r="DZ326" s="27">
        <v>15.321237699745174</v>
      </c>
      <c r="EA326" s="27">
        <v>31.262636970999999</v>
      </c>
      <c r="EB326" s="27">
        <v>10.793735206580946</v>
      </c>
      <c r="EC326" s="27">
        <v>7.8738795573670615</v>
      </c>
      <c r="ED326" s="27">
        <v>15.145742111821654</v>
      </c>
      <c r="EE326" s="27">
        <v>31.317994958</v>
      </c>
      <c r="EF326" s="27">
        <v>10.78527128721675</v>
      </c>
      <c r="EG326" s="27">
        <v>7.8677052460298409</v>
      </c>
      <c r="EH326" s="27">
        <v>15.025260313944798</v>
      </c>
      <c r="EI326" s="27">
        <v>31.378849147</v>
      </c>
      <c r="EJ326" s="27">
        <v>10.775981883147463</v>
      </c>
      <c r="EK326" s="27">
        <v>7.8609287550930729</v>
      </c>
      <c r="EL326" s="27">
        <v>14.8939381779032</v>
      </c>
      <c r="EM326" s="27">
        <v>31.441449877</v>
      </c>
      <c r="EN326" s="27">
        <v>10.765717239005184</v>
      </c>
      <c r="EO326" s="27">
        <v>7.8534408401008413</v>
      </c>
      <c r="EP326" s="27">
        <v>14.678940281069643</v>
      </c>
      <c r="EQ326" s="27">
        <v>31.509120246999998</v>
      </c>
      <c r="ER326" s="27">
        <v>10.754666689146381</v>
      </c>
      <c r="ES326" s="27">
        <v>7.8453796178301802</v>
      </c>
      <c r="ET326" s="27">
        <v>14.506037534014542</v>
      </c>
      <c r="EU326" s="27">
        <v>31.580519664000001</v>
      </c>
      <c r="EV326" s="27">
        <v>10.742979050092714</v>
      </c>
      <c r="EW326" s="27">
        <v>7.8368536478617461</v>
      </c>
      <c r="EX326" s="27">
        <v>14.41426590505449</v>
      </c>
      <c r="EY326" s="27">
        <v>31.657861479000001</v>
      </c>
      <c r="EZ326" s="27">
        <v>10.321558872934663</v>
      </c>
      <c r="FA326" s="27">
        <v>7.5294334958495241</v>
      </c>
      <c r="FB326" s="27">
        <v>14.213809065181817</v>
      </c>
      <c r="FC326" s="27">
        <v>32.026216374999997</v>
      </c>
      <c r="FD326" s="27">
        <v>10.241047220539107</v>
      </c>
      <c r="FE326" s="27">
        <v>7.470701366350859</v>
      </c>
      <c r="FF326" s="27">
        <v>13.274868098727717</v>
      </c>
      <c r="FG326" s="27">
        <v>32.371955790000001</v>
      </c>
      <c r="FH326" s="27">
        <v>9.8220630431130296</v>
      </c>
      <c r="FI326" s="27">
        <v>7.1650582422278939</v>
      </c>
      <c r="FJ326" s="27">
        <v>12.5432416187833</v>
      </c>
      <c r="FK326" s="27">
        <v>32.584114716999999</v>
      </c>
      <c r="FL326" s="27">
        <v>9.7275817707805246</v>
      </c>
      <c r="FM326" s="27">
        <v>7.0961354694773293</v>
      </c>
      <c r="FN326" s="27">
        <v>12.115222455560813</v>
      </c>
      <c r="FO326" s="27">
        <v>32.713607613999997</v>
      </c>
      <c r="FP326" s="27">
        <v>9.6277721342184019</v>
      </c>
      <c r="FQ326" s="27">
        <v>7.0233257292054381</v>
      </c>
      <c r="FR326" s="27">
        <v>11.952066519613931</v>
      </c>
      <c r="FS326" s="28">
        <v>31.224195926</v>
      </c>
      <c r="FT326" s="28">
        <v>10.807012162274328</v>
      </c>
      <c r="FU326" s="28">
        <v>7.8835649116969</v>
      </c>
      <c r="FV326" s="28">
        <v>17.002354111664829</v>
      </c>
      <c r="FW326" s="28">
        <v>31.154807754</v>
      </c>
      <c r="FX326" s="28">
        <v>10.803226517934851</v>
      </c>
      <c r="FY326" s="28">
        <v>7.8808033368569053</v>
      </c>
      <c r="FZ326" s="28">
        <v>16.292701398889839</v>
      </c>
      <c r="GA326" s="28">
        <v>31.211469862000001</v>
      </c>
      <c r="GB326" s="28">
        <v>10.798176280066835</v>
      </c>
      <c r="GC326" s="28">
        <v>7.8771192586441492</v>
      </c>
      <c r="GD326" s="28">
        <v>15.319745382198535</v>
      </c>
      <c r="GE326" s="28">
        <v>31.267031558999999</v>
      </c>
      <c r="GF326" s="28">
        <v>10.787655797960571</v>
      </c>
      <c r="GG326" s="28">
        <v>7.8694447134190968</v>
      </c>
      <c r="GH326" s="28">
        <v>15.140245864892933</v>
      </c>
      <c r="GI326" s="28">
        <v>31.334835899000002</v>
      </c>
      <c r="GJ326" s="28">
        <v>10.774542615546357</v>
      </c>
      <c r="GK326" s="28">
        <v>7.8598788294162762</v>
      </c>
      <c r="GL326" s="28">
        <v>15.036723387321283</v>
      </c>
      <c r="GM326" s="28">
        <v>31.417912799</v>
      </c>
      <c r="GN326" s="28">
        <v>10.758820495466555</v>
      </c>
      <c r="GO326" s="28">
        <v>7.848409761709358</v>
      </c>
      <c r="GP326" s="28">
        <v>14.898784565825569</v>
      </c>
      <c r="GQ326" s="28">
        <v>31.511382099999999</v>
      </c>
      <c r="GR326" s="28">
        <v>10.739909750315411</v>
      </c>
      <c r="GS326" s="28">
        <v>7.8346146364065445</v>
      </c>
      <c r="GT326" s="28">
        <v>14.704900466126359</v>
      </c>
      <c r="GU326" s="28">
        <v>31.625240541</v>
      </c>
      <c r="GV326" s="28">
        <v>10.717890690290394</v>
      </c>
      <c r="GW326" s="28">
        <v>7.8185520386787708</v>
      </c>
      <c r="GX326" s="28">
        <v>14.540598740505814</v>
      </c>
      <c r="GY326" s="28">
        <v>31.753630505</v>
      </c>
      <c r="GZ326" s="28">
        <v>10.693598997880425</v>
      </c>
      <c r="HA326" s="28">
        <v>7.8008315872669103</v>
      </c>
      <c r="HB326" s="28">
        <v>14.443813638105047</v>
      </c>
      <c r="HC326" s="28">
        <v>31.899881708999999</v>
      </c>
      <c r="HD326" s="28">
        <v>10.084457924437089</v>
      </c>
      <c r="HE326" s="28">
        <v>7.3564716549597149</v>
      </c>
      <c r="HF326" s="28">
        <v>14.260991568714884</v>
      </c>
      <c r="HG326" s="28">
        <v>32.555692057000002</v>
      </c>
      <c r="HH326" s="28">
        <v>9.9112887053626046</v>
      </c>
      <c r="HI326" s="28">
        <v>7.2301471205942187</v>
      </c>
      <c r="HJ326" s="28">
        <v>13.406399394596558</v>
      </c>
      <c r="HK326" s="28">
        <v>33.236823786999999</v>
      </c>
      <c r="HL326" s="28">
        <v>9.1299741381618098</v>
      </c>
      <c r="HM326" s="28">
        <v>6.6601890216773052</v>
      </c>
      <c r="HN326" s="28">
        <v>9.7049197885130098</v>
      </c>
      <c r="HO326" s="28">
        <v>33.593747686999997</v>
      </c>
      <c r="HP326" s="28">
        <v>8.9763675086013368</v>
      </c>
      <c r="HQ326" s="28">
        <v>6.5481351240020276</v>
      </c>
      <c r="HR326" s="28">
        <v>6.5383480617469658</v>
      </c>
      <c r="HS326" s="28">
        <v>33.725868001999999</v>
      </c>
      <c r="HT326" s="28">
        <v>8.1289099014314115</v>
      </c>
      <c r="HU326" s="28">
        <v>5.929926598304446</v>
      </c>
      <c r="HV326" s="28">
        <v>4.1000354985847878</v>
      </c>
      <c r="HW326" s="29">
        <v>31.212932016</v>
      </c>
      <c r="HX326" s="29">
        <v>10.806870654951961</v>
      </c>
      <c r="HY326" s="29">
        <v>7.8834616840753702</v>
      </c>
      <c r="HZ326" s="29">
        <v>17.043864284805409</v>
      </c>
      <c r="IA326" s="29">
        <v>31.132555218</v>
      </c>
      <c r="IB326" s="29">
        <v>10.803720741595074</v>
      </c>
      <c r="IC326" s="29">
        <v>7.8811638661362053</v>
      </c>
      <c r="ID326" s="29">
        <v>16.373847553811267</v>
      </c>
      <c r="IE326" s="29">
        <v>31.178040864</v>
      </c>
      <c r="IF326" s="29">
        <v>10.799991573897055</v>
      </c>
      <c r="IG326" s="29">
        <v>7.8784434902198566</v>
      </c>
      <c r="IH326" s="29">
        <v>15.411257521364185</v>
      </c>
      <c r="II326" s="29">
        <v>31.224789152</v>
      </c>
      <c r="IJ326" s="29">
        <v>10.788479371022847</v>
      </c>
      <c r="IK326" s="29">
        <v>7.8700454985018258</v>
      </c>
      <c r="IL326" s="29">
        <v>15.275530740387513</v>
      </c>
      <c r="IM326" s="29">
        <v>31.284113151</v>
      </c>
      <c r="IN326" s="29">
        <v>10.775575506469952</v>
      </c>
      <c r="IO326" s="29">
        <v>7.8606323089646102</v>
      </c>
      <c r="IP326" s="29">
        <v>15.169168711049076</v>
      </c>
      <c r="IQ326" s="29">
        <v>31.361624774999999</v>
      </c>
      <c r="IR326" s="29">
        <v>10.761269507338117</v>
      </c>
      <c r="IS326" s="29">
        <v>7.8501962817732815</v>
      </c>
      <c r="IT326" s="29">
        <v>15.067150124654351</v>
      </c>
      <c r="IU326" s="29">
        <v>31.451131041</v>
      </c>
      <c r="IV326" s="29">
        <v>10.745484420963741</v>
      </c>
      <c r="IW326" s="29">
        <v>7.8386812810311213</v>
      </c>
      <c r="IX326" s="29">
        <v>14.846845417368279</v>
      </c>
      <c r="IY326" s="29">
        <v>31.563726043999999</v>
      </c>
      <c r="IZ326" s="29">
        <v>10.728615758720938</v>
      </c>
      <c r="JA326" s="29">
        <v>7.8263758267790333</v>
      </c>
      <c r="JB326" s="29">
        <v>14.682328863642249</v>
      </c>
      <c r="JC326" s="29">
        <v>31.693475892999999</v>
      </c>
      <c r="JD326" s="29">
        <v>10.710753134196082</v>
      </c>
      <c r="JE326" s="29">
        <v>7.8133452908806316</v>
      </c>
      <c r="JF326" s="29">
        <v>14.596526532974291</v>
      </c>
      <c r="JG326" s="29">
        <v>31.851887338000001</v>
      </c>
      <c r="JH326" s="29">
        <v>10.109614773193645</v>
      </c>
      <c r="JI326" s="29">
        <v>7.3748232258812667</v>
      </c>
      <c r="JJ326" s="29">
        <v>14.296309367087263</v>
      </c>
      <c r="JK326" s="29">
        <v>32.765354787999996</v>
      </c>
      <c r="JL326" s="29">
        <v>9.9938936236948788</v>
      </c>
      <c r="JM326" s="29">
        <v>7.2904062584502132</v>
      </c>
      <c r="JN326" s="29">
        <v>10.446839994591979</v>
      </c>
      <c r="JO326" s="29">
        <v>33.43231317</v>
      </c>
      <c r="JP326" s="29">
        <v>8.6570095105991314</v>
      </c>
      <c r="JQ326" s="29">
        <v>6.3151679107227823</v>
      </c>
      <c r="JR326" s="29">
        <v>6.6337609162871161</v>
      </c>
      <c r="JS326" s="29">
        <v>33.700684791999997</v>
      </c>
      <c r="JT326" s="29">
        <v>8.5503966241638043</v>
      </c>
      <c r="JU326" s="29">
        <v>6.2373952943866691</v>
      </c>
      <c r="JV326" s="29">
        <v>3.8056477165141196</v>
      </c>
      <c r="JW326" s="29">
        <v>33.805689755000003</v>
      </c>
      <c r="JX326" s="29">
        <v>8.3338721958564914</v>
      </c>
      <c r="JY326" s="29">
        <v>6.0794437384989477</v>
      </c>
      <c r="JZ326" s="29">
        <v>3.8121202599636206</v>
      </c>
    </row>
    <row r="327" spans="1:286" ht="15" thickBot="1" x14ac:dyDescent="0.35">
      <c r="A327" s="2"/>
      <c r="B327" s="74" t="s">
        <v>805</v>
      </c>
      <c r="C327" s="74" t="s">
        <v>632</v>
      </c>
      <c r="D327" s="74" t="s">
        <v>522</v>
      </c>
      <c r="E327" s="87">
        <v>379112</v>
      </c>
      <c r="F327" s="84">
        <v>418005</v>
      </c>
      <c r="G327" s="22">
        <v>27.843975093921731</v>
      </c>
      <c r="H327" s="22">
        <v>4.5842981936011489</v>
      </c>
      <c r="I327" s="22">
        <v>3.2948253748384593</v>
      </c>
      <c r="J327" s="22">
        <v>27.843975093921731</v>
      </c>
      <c r="K327" s="22">
        <v>27.832537629285461</v>
      </c>
      <c r="L327" s="22">
        <v>4.5824151022575252</v>
      </c>
      <c r="M327" s="22">
        <v>3.2934719600124409</v>
      </c>
      <c r="N327" s="22">
        <v>27.832537629285461</v>
      </c>
      <c r="O327" s="22">
        <v>27.817714259192766</v>
      </c>
      <c r="P327" s="22">
        <v>4.5799745473974598</v>
      </c>
      <c r="Q327" s="22">
        <v>3.2917178851809097</v>
      </c>
      <c r="R327" s="22">
        <v>27.817714259192766</v>
      </c>
      <c r="S327" s="22">
        <v>27.765977011750383</v>
      </c>
      <c r="T327" s="22">
        <v>4.5714564040938557</v>
      </c>
      <c r="U327" s="22">
        <v>3.2855957278695898</v>
      </c>
      <c r="V327" s="22">
        <v>27.765977011750383</v>
      </c>
      <c r="W327" s="22">
        <v>27.707562364006503</v>
      </c>
      <c r="X327" s="22">
        <v>4.5618388777446599</v>
      </c>
      <c r="Y327" s="22">
        <v>3.2786834223169676</v>
      </c>
      <c r="Z327" s="22">
        <v>27.707562364006503</v>
      </c>
      <c r="AA327" s="22">
        <v>27.642566898623773</v>
      </c>
      <c r="AB327" s="22">
        <v>4.5511378699488532</v>
      </c>
      <c r="AC327" s="22">
        <v>3.2709923973153257</v>
      </c>
      <c r="AD327" s="22">
        <v>27.642566898623773</v>
      </c>
      <c r="AE327" s="22">
        <v>27.569794547891636</v>
      </c>
      <c r="AF327" s="22">
        <v>4.5391564572777048</v>
      </c>
      <c r="AG327" s="22">
        <v>3.262381120119088</v>
      </c>
      <c r="AH327" s="22">
        <v>27.569794547891636</v>
      </c>
      <c r="AI327" s="22">
        <v>27.489512335396107</v>
      </c>
      <c r="AJ327" s="22">
        <v>4.5259386031286439</v>
      </c>
      <c r="AK327" s="22">
        <v>3.2528811880876094</v>
      </c>
      <c r="AL327" s="22">
        <v>27.489512335396107</v>
      </c>
      <c r="AM327" s="22">
        <v>27.403817973488639</v>
      </c>
      <c r="AN327" s="22">
        <v>4.5118296798456328</v>
      </c>
      <c r="AO327" s="22">
        <v>3.2427408271247469</v>
      </c>
      <c r="AP327" s="22">
        <v>27.403817973488639</v>
      </c>
      <c r="AQ327" s="22">
        <v>25.376049190456619</v>
      </c>
      <c r="AR327" s="22">
        <v>4.1779730111143154</v>
      </c>
      <c r="AS327" s="22">
        <v>3.0027914657960308</v>
      </c>
      <c r="AT327" s="22">
        <v>25.376049190456619</v>
      </c>
      <c r="AU327" s="22">
        <v>24.823722767540744</v>
      </c>
      <c r="AV327" s="22">
        <v>4.0870366769770179</v>
      </c>
      <c r="AW327" s="22">
        <v>2.9374337319495352</v>
      </c>
      <c r="AX327" s="22">
        <v>24.823722767540744</v>
      </c>
      <c r="AY327" s="22">
        <v>23.579743538265447</v>
      </c>
      <c r="AZ327" s="22">
        <v>3.8822249820086161</v>
      </c>
      <c r="BA327" s="22">
        <v>2.7902315341109456</v>
      </c>
      <c r="BB327" s="22">
        <v>23.579743538265447</v>
      </c>
      <c r="BC327" s="22">
        <v>23.161885776688795</v>
      </c>
      <c r="BD327" s="22">
        <v>3.8134278876599632</v>
      </c>
      <c r="BE327" s="22">
        <v>2.7407857078138051</v>
      </c>
      <c r="BF327" s="22">
        <v>23.161885776688795</v>
      </c>
      <c r="BG327" s="22">
        <v>22.516277501129167</v>
      </c>
      <c r="BH327" s="22">
        <v>3.7071334077432638</v>
      </c>
      <c r="BI327" s="22">
        <v>2.6643897721995717</v>
      </c>
      <c r="BJ327" s="22">
        <v>22.516277501129167</v>
      </c>
      <c r="BK327" s="25">
        <v>27.844008991063234</v>
      </c>
      <c r="BL327" s="25">
        <v>4.5843037745070374</v>
      </c>
      <c r="BM327" s="25">
        <v>3.2948293859454072</v>
      </c>
      <c r="BN327" s="25">
        <v>27.844008991063234</v>
      </c>
      <c r="BO327" s="25">
        <v>27.835772527653962</v>
      </c>
      <c r="BP327" s="25">
        <v>4.5829477036083439</v>
      </c>
      <c r="BQ327" s="25">
        <v>3.2938547510899934</v>
      </c>
      <c r="BR327" s="25">
        <v>27.835772527653962</v>
      </c>
      <c r="BS327" s="25">
        <v>27.82714627778153</v>
      </c>
      <c r="BT327" s="25">
        <v>4.5815274573405489</v>
      </c>
      <c r="BU327" s="25">
        <v>3.2928339921332173</v>
      </c>
      <c r="BV327" s="25">
        <v>27.82714627778153</v>
      </c>
      <c r="BW327" s="25">
        <v>27.808880729312389</v>
      </c>
      <c r="BX327" s="25">
        <v>4.5785201740568304</v>
      </c>
      <c r="BY327" s="25">
        <v>3.2906725984249383</v>
      </c>
      <c r="BZ327" s="25">
        <v>27.808880729312389</v>
      </c>
      <c r="CA327" s="25">
        <v>27.789694074866386</v>
      </c>
      <c r="CB327" s="25">
        <v>4.5753612376972992</v>
      </c>
      <c r="CC327" s="25">
        <v>3.2884022086650817</v>
      </c>
      <c r="CD327" s="25">
        <v>27.789694074866386</v>
      </c>
      <c r="CE327" s="25">
        <v>27.769471164210593</v>
      </c>
      <c r="CF327" s="25">
        <v>4.5720316896541053</v>
      </c>
      <c r="CG327" s="25">
        <v>3.2860091969288967</v>
      </c>
      <c r="CH327" s="25">
        <v>27.769471164210593</v>
      </c>
      <c r="CI327" s="25">
        <v>27.748503372606944</v>
      </c>
      <c r="CJ327" s="25">
        <v>4.5685795026424385</v>
      </c>
      <c r="CK327" s="25">
        <v>3.2835280421513553</v>
      </c>
      <c r="CL327" s="25">
        <v>27.748503372606944</v>
      </c>
      <c r="CM327" s="25">
        <v>27.726452969812389</v>
      </c>
      <c r="CN327" s="25">
        <v>4.5649490719529169</v>
      </c>
      <c r="CO327" s="25">
        <v>3.2809187801329891</v>
      </c>
      <c r="CP327" s="25">
        <v>27.726452969812389</v>
      </c>
      <c r="CQ327" s="25">
        <v>27.703881704257846</v>
      </c>
      <c r="CR327" s="25">
        <v>4.5612328851814539</v>
      </c>
      <c r="CS327" s="25">
        <v>3.2782478835300264</v>
      </c>
      <c r="CT327" s="25">
        <v>27.703881704257846</v>
      </c>
      <c r="CU327" s="25">
        <v>27.394227250180446</v>
      </c>
      <c r="CV327" s="25">
        <v>4.510250640380586</v>
      </c>
      <c r="CW327" s="25">
        <v>3.2416059403705284</v>
      </c>
      <c r="CX327" s="25">
        <v>27.394227250180446</v>
      </c>
      <c r="CY327" s="25">
        <v>27.311421840568958</v>
      </c>
      <c r="CZ327" s="25">
        <v>4.4966173610653346</v>
      </c>
      <c r="DA327" s="25">
        <v>3.2318074340925445</v>
      </c>
      <c r="DB327" s="25">
        <v>27.311421840568958</v>
      </c>
      <c r="DC327" s="25">
        <v>26.65814235070555</v>
      </c>
      <c r="DD327" s="25">
        <v>4.3890598742052322</v>
      </c>
      <c r="DE327" s="25">
        <v>3.1545037505199587</v>
      </c>
      <c r="DF327" s="25">
        <v>26.65814235070555</v>
      </c>
      <c r="DG327" s="25">
        <v>26.546171172552125</v>
      </c>
      <c r="DH327" s="25">
        <v>4.3706246734836158</v>
      </c>
      <c r="DI327" s="25">
        <v>3.141254008779204</v>
      </c>
      <c r="DJ327" s="25">
        <v>26.546171172552125</v>
      </c>
      <c r="DK327" s="25">
        <v>26.15993396351298</v>
      </c>
      <c r="DL327" s="25">
        <v>4.3070336620088847</v>
      </c>
      <c r="DM327" s="25">
        <v>3.0955498967493535</v>
      </c>
      <c r="DN327" s="25">
        <v>26.15993396351298</v>
      </c>
      <c r="DO327" s="27">
        <v>27.844812280355658</v>
      </c>
      <c r="DP327" s="27">
        <v>4.5844360299640892</v>
      </c>
      <c r="DQ327" s="27">
        <v>3.2949244405464504</v>
      </c>
      <c r="DR327" s="27">
        <v>27.844812280355658</v>
      </c>
      <c r="DS327" s="27">
        <v>27.836132035844201</v>
      </c>
      <c r="DT327" s="27">
        <v>4.5830068938906781</v>
      </c>
      <c r="DU327" s="27">
        <v>3.2938972923113412</v>
      </c>
      <c r="DV327" s="27">
        <v>27.836132035844201</v>
      </c>
      <c r="DW327" s="27">
        <v>27.826225908720218</v>
      </c>
      <c r="DX327" s="27">
        <v>4.5813759255922619</v>
      </c>
      <c r="DY327" s="27">
        <v>3.2927250832821211</v>
      </c>
      <c r="DZ327" s="27">
        <v>27.826225908720218</v>
      </c>
      <c r="EA327" s="27">
        <v>27.78209367227171</v>
      </c>
      <c r="EB327" s="27">
        <v>4.5741098893618739</v>
      </c>
      <c r="EC327" s="27">
        <v>3.2875028399778357</v>
      </c>
      <c r="ED327" s="27">
        <v>27.78209367227171</v>
      </c>
      <c r="EE327" s="27">
        <v>27.735351042713198</v>
      </c>
      <c r="EF327" s="27">
        <v>4.5664140718097297</v>
      </c>
      <c r="EG327" s="27">
        <v>3.2819717043753736</v>
      </c>
      <c r="EH327" s="27">
        <v>27.735351042713198</v>
      </c>
      <c r="EI327" s="27">
        <v>27.686395808417732</v>
      </c>
      <c r="EJ327" s="27">
        <v>4.5583539657583856</v>
      </c>
      <c r="EK327" s="27">
        <v>3.276178747455833</v>
      </c>
      <c r="EL327" s="27">
        <v>27.686395808417732</v>
      </c>
      <c r="EM327" s="27">
        <v>27.634997667459213</v>
      </c>
      <c r="EN327" s="27">
        <v>4.5498916537517191</v>
      </c>
      <c r="EO327" s="27">
        <v>3.2700967171969197</v>
      </c>
      <c r="EP327" s="27">
        <v>27.634997667459213</v>
      </c>
      <c r="EQ327" s="27">
        <v>27.581613205699185</v>
      </c>
      <c r="ER327" s="27">
        <v>4.5411023091704461</v>
      </c>
      <c r="ES327" s="27">
        <v>3.2637796421874885</v>
      </c>
      <c r="ET327" s="27">
        <v>27.581613205699185</v>
      </c>
      <c r="EU327" s="27">
        <v>27.526662469864522</v>
      </c>
      <c r="EV327" s="27">
        <v>4.5320550895053602</v>
      </c>
      <c r="EW327" s="27">
        <v>3.2572772272778585</v>
      </c>
      <c r="EX327" s="27">
        <v>27.526662469864522</v>
      </c>
      <c r="EY327" s="27">
        <v>27.07529080412295</v>
      </c>
      <c r="EZ327" s="27">
        <v>4.4577401863738189</v>
      </c>
      <c r="FA327" s="27">
        <v>3.2038656431648884</v>
      </c>
      <c r="FB327" s="27">
        <v>27.07529080412295</v>
      </c>
      <c r="FC327" s="27">
        <v>26.745562961382245</v>
      </c>
      <c r="FD327" s="27">
        <v>4.4034530111857402</v>
      </c>
      <c r="FE327" s="27">
        <v>3.1648483814632726</v>
      </c>
      <c r="FF327" s="27">
        <v>26.745562961382245</v>
      </c>
      <c r="FG327" s="27">
        <v>24.498756805075168</v>
      </c>
      <c r="FH327" s="27">
        <v>4.0335335090677065</v>
      </c>
      <c r="FI327" s="27">
        <v>2.8989799517159751</v>
      </c>
      <c r="FJ327" s="27">
        <v>24.498756805075168</v>
      </c>
      <c r="FK327" s="27">
        <v>24.232693094193852</v>
      </c>
      <c r="FL327" s="27">
        <v>3.9897281477620106</v>
      </c>
      <c r="FM327" s="27">
        <v>2.8674961760345781</v>
      </c>
      <c r="FN327" s="27">
        <v>24.232693094193852</v>
      </c>
      <c r="FO327" s="27">
        <v>23.843847463697326</v>
      </c>
      <c r="FP327" s="27">
        <v>3.9257076795830956</v>
      </c>
      <c r="FQ327" s="27">
        <v>2.821483405015591</v>
      </c>
      <c r="FR327" s="27">
        <v>23.843847463697326</v>
      </c>
      <c r="FS327" s="28">
        <v>27.84397487002401</v>
      </c>
      <c r="FT327" s="28">
        <v>4.5842981567380958</v>
      </c>
      <c r="FU327" s="28">
        <v>3.2948253483442573</v>
      </c>
      <c r="FV327" s="28">
        <v>27.84397487002401</v>
      </c>
      <c r="FW327" s="28">
        <v>27.832536666768632</v>
      </c>
      <c r="FX327" s="28">
        <v>4.5824149437864685</v>
      </c>
      <c r="FY327" s="28">
        <v>3.2934718461161721</v>
      </c>
      <c r="FZ327" s="28">
        <v>27.832536666768632</v>
      </c>
      <c r="GA327" s="28">
        <v>27.817712253847951</v>
      </c>
      <c r="GB327" s="28">
        <v>4.579974217232726</v>
      </c>
      <c r="GC327" s="28">
        <v>3.2917176478850148</v>
      </c>
      <c r="GD327" s="28">
        <v>27.817712253847951</v>
      </c>
      <c r="GE327" s="28">
        <v>27.763089833600464</v>
      </c>
      <c r="GF327" s="28">
        <v>4.5709810522257177</v>
      </c>
      <c r="GG327" s="28">
        <v>3.2852540831224606</v>
      </c>
      <c r="GH327" s="28">
        <v>27.763089833600464</v>
      </c>
      <c r="GI327" s="28">
        <v>27.701644726550366</v>
      </c>
      <c r="GJ327" s="28">
        <v>4.5608645838584954</v>
      </c>
      <c r="GK327" s="28">
        <v>3.2779831781175024</v>
      </c>
      <c r="GL327" s="28">
        <v>27.701644726550366</v>
      </c>
      <c r="GM327" s="28">
        <v>27.633584126918638</v>
      </c>
      <c r="GN327" s="28">
        <v>4.5496589250797221</v>
      </c>
      <c r="GO327" s="28">
        <v>3.2699294505180156</v>
      </c>
      <c r="GP327" s="28">
        <v>27.633584126918638</v>
      </c>
      <c r="GQ327" s="28">
        <v>27.55764622867693</v>
      </c>
      <c r="GR327" s="28">
        <v>4.5371563291478889</v>
      </c>
      <c r="GS327" s="28">
        <v>3.2609435886504228</v>
      </c>
      <c r="GT327" s="28">
        <v>27.55764622867693</v>
      </c>
      <c r="GU327" s="28">
        <v>27.474195230672702</v>
      </c>
      <c r="GV327" s="28">
        <v>4.5234167586262748</v>
      </c>
      <c r="GW327" s="28">
        <v>3.2510686887895925</v>
      </c>
      <c r="GX327" s="28">
        <v>27.474195230672702</v>
      </c>
      <c r="GY327" s="28">
        <v>27.38529911796763</v>
      </c>
      <c r="GZ327" s="28">
        <v>4.5087806914872477</v>
      </c>
      <c r="HA327" s="28">
        <v>3.2405494591581485</v>
      </c>
      <c r="HB327" s="28">
        <v>27.38529911796763</v>
      </c>
      <c r="HC327" s="28">
        <v>26.977360430448481</v>
      </c>
      <c r="HD327" s="28">
        <v>4.4416166970508968</v>
      </c>
      <c r="HE327" s="28">
        <v>3.192277373923099</v>
      </c>
      <c r="HF327" s="28">
        <v>26.977360430448481</v>
      </c>
      <c r="HG327" s="28">
        <v>26.409995663989868</v>
      </c>
      <c r="HH327" s="28">
        <v>4.3482044143141216</v>
      </c>
      <c r="HI327" s="28">
        <v>3.1251401270676662</v>
      </c>
      <c r="HJ327" s="28">
        <v>26.409995663989868</v>
      </c>
      <c r="HK327" s="28">
        <v>22.700974091340552</v>
      </c>
      <c r="HL327" s="28">
        <v>3.7375422930412245</v>
      </c>
      <c r="HM327" s="28">
        <v>2.686245236802665</v>
      </c>
      <c r="HN327" s="28">
        <v>22.700974091340552</v>
      </c>
      <c r="HO327" s="28">
        <v>22.27886855200612</v>
      </c>
      <c r="HP327" s="28">
        <v>3.6680458344733422</v>
      </c>
      <c r="HQ327" s="28">
        <v>2.6362967636709471</v>
      </c>
      <c r="HR327" s="28">
        <v>22.27886855200612</v>
      </c>
      <c r="HS327" s="28">
        <v>18.439085780531215</v>
      </c>
      <c r="HT327" s="28">
        <v>3.0358548788458948</v>
      </c>
      <c r="HU327" s="28">
        <v>2.1819286762607257</v>
      </c>
      <c r="HV327" s="28">
        <v>18.439085780531215</v>
      </c>
      <c r="HW327" s="29">
        <v>27.844095196553223</v>
      </c>
      <c r="HX327" s="29">
        <v>4.5843179675836616</v>
      </c>
      <c r="HY327" s="29">
        <v>3.2948395867890334</v>
      </c>
      <c r="HZ327" s="29">
        <v>27.844095196553223</v>
      </c>
      <c r="IA327" s="29">
        <v>27.834914814422984</v>
      </c>
      <c r="IB327" s="29">
        <v>4.5828064876647829</v>
      </c>
      <c r="IC327" s="29">
        <v>3.2937532564108674</v>
      </c>
      <c r="ID327" s="29">
        <v>27.834914814422984</v>
      </c>
      <c r="IE327" s="29">
        <v>27.823121459491588</v>
      </c>
      <c r="IF327" s="29">
        <v>4.5808648016976701</v>
      </c>
      <c r="IG327" s="29">
        <v>3.2923577284752414</v>
      </c>
      <c r="IH327" s="29">
        <v>27.823121459491588</v>
      </c>
      <c r="II327" s="29">
        <v>27.742999241630546</v>
      </c>
      <c r="IJ327" s="29">
        <v>4.5676732894452448</v>
      </c>
      <c r="IK327" s="29">
        <v>3.282876728883537</v>
      </c>
      <c r="IL327" s="29">
        <v>27.742999241630546</v>
      </c>
      <c r="IM327" s="29">
        <v>27.655603971568119</v>
      </c>
      <c r="IN327" s="29">
        <v>4.5532843246036583</v>
      </c>
      <c r="IO327" s="29">
        <v>3.272535096538614</v>
      </c>
      <c r="IP327" s="29">
        <v>27.655603971568119</v>
      </c>
      <c r="IQ327" s="29">
        <v>27.560058313871739</v>
      </c>
      <c r="IR327" s="29">
        <v>4.5375534605834709</v>
      </c>
      <c r="IS327" s="29">
        <v>3.2612290148325433</v>
      </c>
      <c r="IT327" s="29">
        <v>27.560058313871739</v>
      </c>
      <c r="IU327" s="29">
        <v>27.457926592028787</v>
      </c>
      <c r="IV327" s="29">
        <v>4.5207382513191794</v>
      </c>
      <c r="IW327" s="29">
        <v>3.2491435928491876</v>
      </c>
      <c r="IX327" s="29">
        <v>27.457926592028787</v>
      </c>
      <c r="IY327" s="29">
        <v>27.350389361775029</v>
      </c>
      <c r="IZ327" s="29">
        <v>4.5030330663111382</v>
      </c>
      <c r="JA327" s="29">
        <v>3.2364185277755131</v>
      </c>
      <c r="JB327" s="29">
        <v>27.350389361775029</v>
      </c>
      <c r="JC327" s="29">
        <v>27.237870702429973</v>
      </c>
      <c r="JD327" s="29">
        <v>4.4845077269857718</v>
      </c>
      <c r="JE327" s="29">
        <v>3.223104001645448</v>
      </c>
      <c r="JF327" s="29">
        <v>27.237870702429973</v>
      </c>
      <c r="JG327" s="29">
        <v>26.808020133255749</v>
      </c>
      <c r="JH327" s="29">
        <v>4.4137361083093136</v>
      </c>
      <c r="JI327" s="29">
        <v>3.1722390458362768</v>
      </c>
      <c r="JJ327" s="29">
        <v>26.808020133255749</v>
      </c>
      <c r="JK327" s="29">
        <v>26.16652299462416</v>
      </c>
      <c r="JL327" s="29">
        <v>4.3081184957410903</v>
      </c>
      <c r="JM327" s="29">
        <v>3.0963295881126554</v>
      </c>
      <c r="JN327" s="29">
        <v>26.16652299462416</v>
      </c>
      <c r="JO327" s="29">
        <v>19.596632386214569</v>
      </c>
      <c r="JP327" s="29">
        <v>3.2264361013740586</v>
      </c>
      <c r="JQ327" s="29">
        <v>2.3189031533638969</v>
      </c>
      <c r="JR327" s="29">
        <v>19.596632386214569</v>
      </c>
      <c r="JS327" s="29">
        <v>19.248046391764333</v>
      </c>
      <c r="JT327" s="29">
        <v>3.1690440752972315</v>
      </c>
      <c r="JU327" s="29">
        <v>2.2776543741951976</v>
      </c>
      <c r="JV327" s="29">
        <v>19.248046391764333</v>
      </c>
      <c r="JW327" s="29">
        <v>16.742697205885914</v>
      </c>
      <c r="JX327" s="29">
        <v>2.7565574347072626</v>
      </c>
      <c r="JY327" s="29">
        <v>1.9811921038972666</v>
      </c>
      <c r="JZ327" s="29">
        <v>16.742697205885914</v>
      </c>
    </row>
    <row r="328" spans="1:286" ht="15" thickBot="1" x14ac:dyDescent="0.35">
      <c r="A328" s="2"/>
      <c r="B328" s="74" t="s">
        <v>806</v>
      </c>
      <c r="C328" s="74" t="s">
        <v>571</v>
      </c>
      <c r="D328" s="74" t="s">
        <v>880</v>
      </c>
      <c r="E328" s="87">
        <v>378367</v>
      </c>
      <c r="F328" s="84">
        <v>401718</v>
      </c>
      <c r="G328" s="22">
        <v>30.548130988</v>
      </c>
      <c r="H328" s="22">
        <v>14.942247728378028</v>
      </c>
      <c r="I328" s="22">
        <v>10.739287649590805</v>
      </c>
      <c r="J328" s="22">
        <v>17.959582949564698</v>
      </c>
      <c r="K328" s="22">
        <v>30.533891097000001</v>
      </c>
      <c r="L328" s="22">
        <v>9.327529474821997</v>
      </c>
      <c r="M328" s="22">
        <v>6.703879089081572</v>
      </c>
      <c r="N328" s="22">
        <v>17.984512046577926</v>
      </c>
      <c r="O328" s="22">
        <v>30.590135242999999</v>
      </c>
      <c r="P328" s="22">
        <v>9.3208246741599776</v>
      </c>
      <c r="Q328" s="22">
        <v>6.6990602168307891</v>
      </c>
      <c r="R328" s="22">
        <v>17.741705726837154</v>
      </c>
      <c r="S328" s="22">
        <v>30.651217164999998</v>
      </c>
      <c r="T328" s="22">
        <v>9.3000183790616529</v>
      </c>
      <c r="U328" s="22">
        <v>6.6841063228755431</v>
      </c>
      <c r="V328" s="22">
        <v>17.524578635542206</v>
      </c>
      <c r="W328" s="22">
        <v>30.728830551000001</v>
      </c>
      <c r="X328" s="22">
        <v>9.2760332520333151</v>
      </c>
      <c r="Y328" s="22">
        <v>6.6668677398221989</v>
      </c>
      <c r="Z328" s="22">
        <v>17.278642983126883</v>
      </c>
      <c r="AA328" s="22">
        <v>30.829653842999999</v>
      </c>
      <c r="AB328" s="22">
        <v>9.2488802231904437</v>
      </c>
      <c r="AC328" s="22">
        <v>6.6473523233599598</v>
      </c>
      <c r="AD328" s="22">
        <v>17.039657030848041</v>
      </c>
      <c r="AE328" s="22">
        <v>30.940904829000001</v>
      </c>
      <c r="AF328" s="22">
        <v>9.217914340831955</v>
      </c>
      <c r="AG328" s="22">
        <v>6.6250965340024051</v>
      </c>
      <c r="AH328" s="22">
        <v>16.643160987610294</v>
      </c>
      <c r="AI328" s="22">
        <v>31.074099155999999</v>
      </c>
      <c r="AJ328" s="22">
        <v>9.183246002187385</v>
      </c>
      <c r="AK328" s="22">
        <v>6.6001797164120788</v>
      </c>
      <c r="AL328" s="22">
        <v>16.321106676944169</v>
      </c>
      <c r="AM328" s="22">
        <v>31.224279203000002</v>
      </c>
      <c r="AN328" s="22">
        <v>9.1458913252812142</v>
      </c>
      <c r="AO328" s="22">
        <v>6.5733321746201554</v>
      </c>
      <c r="AP328" s="22">
        <v>16.01469873426927</v>
      </c>
      <c r="AQ328" s="22">
        <v>31.399655033999998</v>
      </c>
      <c r="AR328" s="22">
        <v>8.9250866314314248</v>
      </c>
      <c r="AS328" s="22">
        <v>6.4146354935894152</v>
      </c>
      <c r="AT328" s="22">
        <v>15.529887441228039</v>
      </c>
      <c r="AU328" s="22">
        <v>32.244591917999998</v>
      </c>
      <c r="AV328" s="22">
        <v>8.8084547887546218</v>
      </c>
      <c r="AW328" s="22">
        <v>6.3308098918207332</v>
      </c>
      <c r="AX328" s="22">
        <v>13.516540759387208</v>
      </c>
      <c r="AY328" s="22">
        <v>32.941533907999997</v>
      </c>
      <c r="AZ328" s="22">
        <v>9.1815197203808712</v>
      </c>
      <c r="BA328" s="22">
        <v>6.5989390036879003</v>
      </c>
      <c r="BB328" s="22">
        <v>11.519712112235672</v>
      </c>
      <c r="BC328" s="22">
        <v>33.336945509000003</v>
      </c>
      <c r="BD328" s="22">
        <v>11.467871294636813</v>
      </c>
      <c r="BE328" s="22">
        <v>8.2421848975032788</v>
      </c>
      <c r="BF328" s="22">
        <v>10.304810840648379</v>
      </c>
      <c r="BG328" s="22">
        <v>33.578571891999999</v>
      </c>
      <c r="BH328" s="22">
        <v>11.797710760644105</v>
      </c>
      <c r="BI328" s="22">
        <v>8.4792470161370339</v>
      </c>
      <c r="BJ328" s="22">
        <v>9.5704942753738749</v>
      </c>
      <c r="BK328" s="25">
        <v>30.557848272000001</v>
      </c>
      <c r="BL328" s="25">
        <v>14.944178239831631</v>
      </c>
      <c r="BM328" s="25">
        <v>10.74067514618355</v>
      </c>
      <c r="BN328" s="25">
        <v>17.917829746889851</v>
      </c>
      <c r="BO328" s="25">
        <v>30.551236312</v>
      </c>
      <c r="BP328" s="25">
        <v>9.3324489427521318</v>
      </c>
      <c r="BQ328" s="25">
        <v>6.7074148075454225</v>
      </c>
      <c r="BR328" s="25">
        <v>17.9262460904649</v>
      </c>
      <c r="BS328" s="25">
        <v>30.58994659</v>
      </c>
      <c r="BT328" s="25">
        <v>9.3299850892407612</v>
      </c>
      <c r="BU328" s="25">
        <v>6.7056439875144562</v>
      </c>
      <c r="BV328" s="25">
        <v>17.722515811967913</v>
      </c>
      <c r="BW328" s="25">
        <v>30.627401188</v>
      </c>
      <c r="BX328" s="25">
        <v>9.3237081649621842</v>
      </c>
      <c r="BY328" s="25">
        <v>6.7011326384451788</v>
      </c>
      <c r="BZ328" s="25">
        <v>17.547728268682885</v>
      </c>
      <c r="CA328" s="25">
        <v>30.674970276</v>
      </c>
      <c r="CB328" s="25">
        <v>9.3168652089516097</v>
      </c>
      <c r="CC328" s="25">
        <v>6.6962144712251641</v>
      </c>
      <c r="CD328" s="25">
        <v>17.347285722472236</v>
      </c>
      <c r="CE328" s="25">
        <v>30.740151908000001</v>
      </c>
      <c r="CF328" s="25">
        <v>9.3094867940224741</v>
      </c>
      <c r="CG328" s="25">
        <v>6.6909114591373946</v>
      </c>
      <c r="CH328" s="25">
        <v>17.157166318589553</v>
      </c>
      <c r="CI328" s="25">
        <v>30.810388832000001</v>
      </c>
      <c r="CJ328" s="25">
        <v>9.3015654723556214</v>
      </c>
      <c r="CK328" s="25">
        <v>6.6852182492876011</v>
      </c>
      <c r="CL328" s="25">
        <v>16.800341559369588</v>
      </c>
      <c r="CM328" s="25">
        <v>30.889734217000001</v>
      </c>
      <c r="CN328" s="25">
        <v>9.2930581157021006</v>
      </c>
      <c r="CO328" s="25">
        <v>6.6791038445540805</v>
      </c>
      <c r="CP328" s="25">
        <v>16.466791420441623</v>
      </c>
      <c r="CQ328" s="25">
        <v>30.979921849</v>
      </c>
      <c r="CR328" s="25">
        <v>9.2841757708480124</v>
      </c>
      <c r="CS328" s="25">
        <v>6.672719928417437</v>
      </c>
      <c r="CT328" s="25">
        <v>16.112321208943417</v>
      </c>
      <c r="CU328" s="25">
        <v>31.086124743999999</v>
      </c>
      <c r="CV328" s="25">
        <v>9.0076471778534959</v>
      </c>
      <c r="CW328" s="25">
        <v>6.4739733838888851</v>
      </c>
      <c r="CX328" s="25">
        <v>15.738066250443143</v>
      </c>
      <c r="CY328" s="25">
        <v>31.498275472</v>
      </c>
      <c r="CZ328" s="25">
        <v>9.0751855009180726</v>
      </c>
      <c r="DA328" s="25">
        <v>6.5225145064794301</v>
      </c>
      <c r="DB328" s="25">
        <v>14.166373566838253</v>
      </c>
      <c r="DC328" s="25">
        <v>31.802142787000001</v>
      </c>
      <c r="DD328" s="25">
        <v>9.5292628172784379</v>
      </c>
      <c r="DE328" s="25">
        <v>6.8488688143582186</v>
      </c>
      <c r="DF328" s="25">
        <v>12.692172658101519</v>
      </c>
      <c r="DG328" s="25">
        <v>32.100005483000004</v>
      </c>
      <c r="DH328" s="25">
        <v>11.447241951454775</v>
      </c>
      <c r="DI328" s="25">
        <v>8.2273581823743829</v>
      </c>
      <c r="DJ328" s="25">
        <v>11.543147979299512</v>
      </c>
      <c r="DK328" s="25">
        <v>32.263637873</v>
      </c>
      <c r="DL328" s="25">
        <v>11.734075469835265</v>
      </c>
      <c r="DM328" s="25">
        <v>8.4335110796779169</v>
      </c>
      <c r="DN328" s="25">
        <v>11.234684204456418</v>
      </c>
      <c r="DO328" s="27">
        <v>30.547661906999998</v>
      </c>
      <c r="DP328" s="27">
        <v>14.942632388321677</v>
      </c>
      <c r="DQ328" s="27">
        <v>10.739564112266114</v>
      </c>
      <c r="DR328" s="27">
        <v>17.961570139104186</v>
      </c>
      <c r="DS328" s="27">
        <v>30.527722723</v>
      </c>
      <c r="DT328" s="27">
        <v>9.3291788858659039</v>
      </c>
      <c r="DU328" s="27">
        <v>6.7050645532751076</v>
      </c>
      <c r="DV328" s="27">
        <v>18.018999105489854</v>
      </c>
      <c r="DW328" s="27">
        <v>30.575841612000001</v>
      </c>
      <c r="DX328" s="27">
        <v>9.3247439947828212</v>
      </c>
      <c r="DY328" s="27">
        <v>6.7018771097323677</v>
      </c>
      <c r="DZ328" s="27">
        <v>17.81823349879858</v>
      </c>
      <c r="EA328" s="27">
        <v>30.627799988</v>
      </c>
      <c r="EB328" s="27">
        <v>9.3074788514664331</v>
      </c>
      <c r="EC328" s="27">
        <v>6.6894683112867384</v>
      </c>
      <c r="ED328" s="27">
        <v>17.640154499231805</v>
      </c>
      <c r="EE328" s="27">
        <v>30.694429124999999</v>
      </c>
      <c r="EF328" s="27">
        <v>9.2889953437121022</v>
      </c>
      <c r="EG328" s="27">
        <v>6.6761838503304247</v>
      </c>
      <c r="EH328" s="27">
        <v>17.436209595874949</v>
      </c>
      <c r="EI328" s="27">
        <v>30.779315576999998</v>
      </c>
      <c r="EJ328" s="27">
        <v>9.2694830638289982</v>
      </c>
      <c r="EK328" s="27">
        <v>6.6621599905890285</v>
      </c>
      <c r="EL328" s="27">
        <v>17.253072402187463</v>
      </c>
      <c r="EM328" s="27">
        <v>30.870396669000002</v>
      </c>
      <c r="EN328" s="27">
        <v>9.2487892686167079</v>
      </c>
      <c r="EO328" s="27">
        <v>6.6472869525169562</v>
      </c>
      <c r="EP328" s="27">
        <v>16.917192806915132</v>
      </c>
      <c r="EQ328" s="27">
        <v>30.976326851</v>
      </c>
      <c r="ER328" s="27">
        <v>9.2271375611382727</v>
      </c>
      <c r="ES328" s="27">
        <v>6.631725444038274</v>
      </c>
      <c r="ET328" s="27">
        <v>16.666520319257547</v>
      </c>
      <c r="EU328" s="27">
        <v>31.097094911999999</v>
      </c>
      <c r="EV328" s="27">
        <v>9.2047204622921015</v>
      </c>
      <c r="EW328" s="27">
        <v>6.6156138337133337</v>
      </c>
      <c r="EX328" s="27">
        <v>16.427590240804726</v>
      </c>
      <c r="EY328" s="27">
        <v>31.240408840000001</v>
      </c>
      <c r="EZ328" s="27">
        <v>8.9161772515476958</v>
      </c>
      <c r="FA328" s="27">
        <v>6.4082321468446581</v>
      </c>
      <c r="FB328" s="27">
        <v>16.013046154627354</v>
      </c>
      <c r="FC328" s="27">
        <v>31.89857237</v>
      </c>
      <c r="FD328" s="27">
        <v>8.9088703096299522</v>
      </c>
      <c r="FE328" s="27">
        <v>6.4029805038174539</v>
      </c>
      <c r="FF328" s="27">
        <v>14.329497728945984</v>
      </c>
      <c r="FG328" s="27">
        <v>32.523549170999999</v>
      </c>
      <c r="FH328" s="27">
        <v>9.5157056189463063</v>
      </c>
      <c r="FI328" s="27">
        <v>6.8391249889808075</v>
      </c>
      <c r="FJ328" s="27">
        <v>13.012593818358551</v>
      </c>
      <c r="FK328" s="27">
        <v>32.909318364000001</v>
      </c>
      <c r="FL328" s="27">
        <v>11.8745251301712</v>
      </c>
      <c r="FM328" s="27">
        <v>8.5344550159620365</v>
      </c>
      <c r="FN328" s="27">
        <v>12.366242927961261</v>
      </c>
      <c r="FO328" s="27">
        <v>33.141830806000002</v>
      </c>
      <c r="FP328" s="27">
        <v>12.493150594214407</v>
      </c>
      <c r="FQ328" s="27">
        <v>8.9790733174712685</v>
      </c>
      <c r="FR328" s="27">
        <v>12.191257094419926</v>
      </c>
      <c r="FS328" s="28">
        <v>30.551686441000001</v>
      </c>
      <c r="FT328" s="28">
        <v>14.942247704136564</v>
      </c>
      <c r="FU328" s="28">
        <v>10.739287632167986</v>
      </c>
      <c r="FV328" s="28">
        <v>17.953010697377909</v>
      </c>
      <c r="FW328" s="28">
        <v>30.538643594</v>
      </c>
      <c r="FX328" s="28">
        <v>9.3275293698424342</v>
      </c>
      <c r="FY328" s="28">
        <v>6.7038790136306927</v>
      </c>
      <c r="FZ328" s="28">
        <v>17.985116555797394</v>
      </c>
      <c r="GA328" s="28">
        <v>30.602725568</v>
      </c>
      <c r="GB328" s="28">
        <v>9.3208244555861146</v>
      </c>
      <c r="GC328" s="28">
        <v>6.6990600597374508</v>
      </c>
      <c r="GD328" s="28">
        <v>17.758713710749671</v>
      </c>
      <c r="GE328" s="28">
        <v>30.680264362999999</v>
      </c>
      <c r="GF328" s="28">
        <v>9.2991801155092944</v>
      </c>
      <c r="GG328" s="28">
        <v>6.6835038463553715</v>
      </c>
      <c r="GH328" s="28">
        <v>17.567553288986538</v>
      </c>
      <c r="GI328" s="28">
        <v>30.785434458000001</v>
      </c>
      <c r="GJ328" s="28">
        <v>9.274341848162555</v>
      </c>
      <c r="GK328" s="28">
        <v>6.6656520945571804</v>
      </c>
      <c r="GL328" s="28">
        <v>17.359261416456008</v>
      </c>
      <c r="GM328" s="28">
        <v>30.926034308999999</v>
      </c>
      <c r="GN328" s="28">
        <v>9.2463320779017568</v>
      </c>
      <c r="GO328" s="28">
        <v>6.6455209211689645</v>
      </c>
      <c r="GP328" s="28">
        <v>17.184073863987077</v>
      </c>
      <c r="GQ328" s="28">
        <v>31.090720994000002</v>
      </c>
      <c r="GR328" s="28">
        <v>9.2144990212804299</v>
      </c>
      <c r="GS328" s="28">
        <v>6.6226418765943729</v>
      </c>
      <c r="GT328" s="28">
        <v>16.864548319806296</v>
      </c>
      <c r="GU328" s="28">
        <v>31.301771304999999</v>
      </c>
      <c r="GV328" s="28">
        <v>9.1789631742014279</v>
      </c>
      <c r="GW328" s="28">
        <v>6.5971015636113073</v>
      </c>
      <c r="GX328" s="28">
        <v>16.632173273894548</v>
      </c>
      <c r="GY328" s="28">
        <v>31.549028026000002</v>
      </c>
      <c r="GZ328" s="28">
        <v>9.1407375628007177</v>
      </c>
      <c r="HA328" s="28">
        <v>6.5696280640497893</v>
      </c>
      <c r="HB328" s="28">
        <v>16.436241265301739</v>
      </c>
      <c r="HC328" s="28">
        <v>31.842354925000002</v>
      </c>
      <c r="HD328" s="28">
        <v>8.8327005834774361</v>
      </c>
      <c r="HE328" s="28">
        <v>6.3482358218785455</v>
      </c>
      <c r="HF328" s="28">
        <v>16.087027590206606</v>
      </c>
      <c r="HG328" s="28">
        <v>33.171409793000002</v>
      </c>
      <c r="HH328" s="28">
        <v>8.71181489248311</v>
      </c>
      <c r="HI328" s="28">
        <v>6.2613528955673958</v>
      </c>
      <c r="HJ328" s="28">
        <v>14.538828719821066</v>
      </c>
      <c r="HK328" s="28">
        <v>34.36942827</v>
      </c>
      <c r="HL328" s="28">
        <v>8.9227340067489891</v>
      </c>
      <c r="HM328" s="28">
        <v>6.4129446159078576</v>
      </c>
      <c r="HN328" s="28">
        <v>9.9149035280860929</v>
      </c>
      <c r="HO328" s="28">
        <v>35.020412245999999</v>
      </c>
      <c r="HP328" s="28">
        <v>11.207623621468015</v>
      </c>
      <c r="HQ328" s="28">
        <v>8.0551397706186219</v>
      </c>
      <c r="HR328" s="28">
        <v>5.7894817591791536</v>
      </c>
      <c r="HS328" s="28">
        <v>35.098254832000002</v>
      </c>
      <c r="HT328" s="28">
        <v>10.701020534856466</v>
      </c>
      <c r="HU328" s="28">
        <v>7.6910341574477625</v>
      </c>
      <c r="HV328" s="28">
        <v>2.5721926362250755</v>
      </c>
      <c r="HW328" s="29">
        <v>30.536464766999998</v>
      </c>
      <c r="HX328" s="29">
        <v>14.942239520338541</v>
      </c>
      <c r="HY328" s="29">
        <v>10.739281750311212</v>
      </c>
      <c r="HZ328" s="29">
        <v>18.011529281886933</v>
      </c>
      <c r="IA328" s="29">
        <v>30.508438149</v>
      </c>
      <c r="IB328" s="29">
        <v>9.3284907846995964</v>
      </c>
      <c r="IC328" s="29">
        <v>6.7045700014184302</v>
      </c>
      <c r="ID328" s="29">
        <v>18.100305671752828</v>
      </c>
      <c r="IE328" s="29">
        <v>30.556678849000001</v>
      </c>
      <c r="IF328" s="29">
        <v>9.3232066636465873</v>
      </c>
      <c r="IG328" s="29">
        <v>6.7007721995752876</v>
      </c>
      <c r="IH328" s="29">
        <v>17.932314111883287</v>
      </c>
      <c r="II328" s="29">
        <v>30.621422886000001</v>
      </c>
      <c r="IJ328" s="29">
        <v>9.2926523480546646</v>
      </c>
      <c r="IK328" s="29">
        <v>6.6788122113564574</v>
      </c>
      <c r="IL328" s="29">
        <v>17.786092133975217</v>
      </c>
      <c r="IM328" s="29">
        <v>30.712224899999999</v>
      </c>
      <c r="IN328" s="29">
        <v>9.2590659145605247</v>
      </c>
      <c r="IO328" s="29">
        <v>6.6546729803000471</v>
      </c>
      <c r="IP328" s="29">
        <v>17.627645822097783</v>
      </c>
      <c r="IQ328" s="29">
        <v>30.841855773999999</v>
      </c>
      <c r="IR328" s="29">
        <v>9.222082240638386</v>
      </c>
      <c r="IS328" s="29">
        <v>6.6280920856576575</v>
      </c>
      <c r="IT328" s="29">
        <v>17.489184045740529</v>
      </c>
      <c r="IU328" s="29">
        <v>30.995890160000002</v>
      </c>
      <c r="IV328" s="29">
        <v>9.1822579529733375</v>
      </c>
      <c r="IW328" s="29">
        <v>6.5994695859876273</v>
      </c>
      <c r="IX328" s="29">
        <v>17.212881355921798</v>
      </c>
      <c r="IY328" s="29">
        <v>31.198125589</v>
      </c>
      <c r="IZ328" s="29">
        <v>9.1401188603377932</v>
      </c>
      <c r="JA328" s="29">
        <v>6.5691833904076669</v>
      </c>
      <c r="JB328" s="29">
        <v>17.020470137927347</v>
      </c>
      <c r="JC328" s="29">
        <v>31.439585542</v>
      </c>
      <c r="JD328" s="29">
        <v>9.0958545658393959</v>
      </c>
      <c r="JE328" s="29">
        <v>6.5373697704044549</v>
      </c>
      <c r="JF328" s="29">
        <v>16.85782427378393</v>
      </c>
      <c r="JG328" s="29">
        <v>31.719116424999999</v>
      </c>
      <c r="JH328" s="29">
        <v>8.7842486062934046</v>
      </c>
      <c r="JI328" s="29">
        <v>6.31341243187528</v>
      </c>
      <c r="JJ328" s="29">
        <v>16.386384739681212</v>
      </c>
      <c r="JK328" s="29">
        <v>33.303748974000001</v>
      </c>
      <c r="JL328" s="29">
        <v>8.6889603203168946</v>
      </c>
      <c r="JM328" s="29">
        <v>6.2449268645536566</v>
      </c>
      <c r="JN328" s="29">
        <v>11.42932104287911</v>
      </c>
      <c r="JO328" s="29">
        <v>34.460289996</v>
      </c>
      <c r="JP328" s="29">
        <v>8.5773006930430782</v>
      </c>
      <c r="JQ328" s="29">
        <v>6.1646748918961407</v>
      </c>
      <c r="JR328" s="29">
        <v>6.7605339436664451</v>
      </c>
      <c r="JS328" s="29">
        <v>34.800854414</v>
      </c>
      <c r="JT328" s="29">
        <v>11.498902629145071</v>
      </c>
      <c r="JU328" s="29">
        <v>8.2644877286096001</v>
      </c>
      <c r="JV328" s="29">
        <v>3.2821914391535216</v>
      </c>
      <c r="JW328" s="29">
        <v>34.753951720000003</v>
      </c>
      <c r="JX328" s="29">
        <v>11.762891010183521</v>
      </c>
      <c r="JY328" s="29">
        <v>8.4542213758932974</v>
      </c>
      <c r="JZ328" s="29">
        <v>3.0587180276670551</v>
      </c>
    </row>
    <row r="329" spans="1:286" ht="15" thickBot="1" x14ac:dyDescent="0.35">
      <c r="A329" s="2"/>
      <c r="B329" s="74" t="s">
        <v>807</v>
      </c>
      <c r="C329" s="74" t="s">
        <v>484</v>
      </c>
      <c r="D329" s="74" t="s">
        <v>876</v>
      </c>
      <c r="E329" s="87">
        <v>395148</v>
      </c>
      <c r="F329" s="84">
        <v>398108</v>
      </c>
      <c r="G329" s="22">
        <v>32.312338492999999</v>
      </c>
      <c r="H329" s="22">
        <v>11.576074182602289</v>
      </c>
      <c r="I329" s="22">
        <v>8.4445849482562281</v>
      </c>
      <c r="J329" s="22">
        <v>13.551255517013566</v>
      </c>
      <c r="K329" s="22">
        <v>32.311907386000001</v>
      </c>
      <c r="L329" s="22">
        <v>9.590679915261294</v>
      </c>
      <c r="M329" s="22">
        <v>6.9962674718928364</v>
      </c>
      <c r="N329" s="22">
        <v>13.721179922260214</v>
      </c>
      <c r="O329" s="22">
        <v>32.467415033999998</v>
      </c>
      <c r="P329" s="22">
        <v>9.5752936575282011</v>
      </c>
      <c r="Q329" s="22">
        <v>6.9850434110917972</v>
      </c>
      <c r="R329" s="22">
        <v>13.480399856185658</v>
      </c>
      <c r="S329" s="22">
        <v>32.642501691</v>
      </c>
      <c r="T329" s="22">
        <v>9.5428686525041773</v>
      </c>
      <c r="U329" s="22">
        <v>6.9613898213640697</v>
      </c>
      <c r="V329" s="22">
        <v>13.261121807519944</v>
      </c>
      <c r="W329" s="22">
        <v>32.848580482000003</v>
      </c>
      <c r="X329" s="22">
        <v>9.5025575190381399</v>
      </c>
      <c r="Y329" s="22">
        <v>6.9319834107325571</v>
      </c>
      <c r="Z329" s="22">
        <v>13.108738553478121</v>
      </c>
      <c r="AA329" s="22">
        <v>33.096744506999997</v>
      </c>
      <c r="AB329" s="22">
        <v>9.4543236266523909</v>
      </c>
      <c r="AC329" s="22">
        <v>6.8967974577737685</v>
      </c>
      <c r="AD329" s="22">
        <v>12.83020588566186</v>
      </c>
      <c r="AE329" s="22">
        <v>33.364662701</v>
      </c>
      <c r="AF329" s="22">
        <v>9.3963801506802369</v>
      </c>
      <c r="AG329" s="22">
        <v>6.8545284987704234</v>
      </c>
      <c r="AH329" s="22">
        <v>12.608237839671801</v>
      </c>
      <c r="AI329" s="22">
        <v>33.688862110000002</v>
      </c>
      <c r="AJ329" s="22">
        <v>9.3290071163571895</v>
      </c>
      <c r="AK329" s="22">
        <v>6.8053808082331759</v>
      </c>
      <c r="AL329" s="22">
        <v>12.335892456415875</v>
      </c>
      <c r="AM329" s="22">
        <v>33.917237641</v>
      </c>
      <c r="AN329" s="22">
        <v>9.2547231109209491</v>
      </c>
      <c r="AO329" s="22">
        <v>6.7511916604868834</v>
      </c>
      <c r="AP329" s="22">
        <v>12.035505537184722</v>
      </c>
      <c r="AQ329" s="22">
        <v>34.174076673000002</v>
      </c>
      <c r="AR329" s="22">
        <v>9.0276663326263566</v>
      </c>
      <c r="AS329" s="22">
        <v>6.585556901920139</v>
      </c>
      <c r="AT329" s="22">
        <v>11.532291358113426</v>
      </c>
      <c r="AU329" s="22">
        <v>35.492210237000002</v>
      </c>
      <c r="AV329" s="22">
        <v>8.5447352280209525</v>
      </c>
      <c r="AW329" s="22">
        <v>6.2332653847212756</v>
      </c>
      <c r="AX329" s="22">
        <v>9.1344214042867726</v>
      </c>
      <c r="AY329" s="22">
        <v>36.633444015999999</v>
      </c>
      <c r="AZ329" s="22">
        <v>7.5839402801906433</v>
      </c>
      <c r="BA329" s="22">
        <v>5.5323788469516506</v>
      </c>
      <c r="BB329" s="22">
        <v>6.6720966525094525</v>
      </c>
      <c r="BC329" s="22">
        <v>37.251936190000002</v>
      </c>
      <c r="BD329" s="22">
        <v>8.0454194534013155</v>
      </c>
      <c r="BE329" s="22">
        <v>5.8690214788626811</v>
      </c>
      <c r="BF329" s="22">
        <v>5.4583014350800454</v>
      </c>
      <c r="BG329" s="22">
        <v>37.582815850000003</v>
      </c>
      <c r="BH329" s="22">
        <v>7.837715266394893</v>
      </c>
      <c r="BI329" s="22">
        <v>5.7175041662041055</v>
      </c>
      <c r="BJ329" s="22">
        <v>4.8648034921540457</v>
      </c>
      <c r="BK329" s="25">
        <v>32.351486661000003</v>
      </c>
      <c r="BL329" s="25">
        <v>11.580649545758815</v>
      </c>
      <c r="BM329" s="25">
        <v>8.447922611978397</v>
      </c>
      <c r="BN329" s="25">
        <v>13.507463809547959</v>
      </c>
      <c r="BO329" s="25">
        <v>32.368324141999999</v>
      </c>
      <c r="BP329" s="25">
        <v>9.6024145479463687</v>
      </c>
      <c r="BQ329" s="25">
        <v>7.0048277230611138</v>
      </c>
      <c r="BR329" s="25">
        <v>13.690608945281227</v>
      </c>
      <c r="BS329" s="25">
        <v>32.489588042999998</v>
      </c>
      <c r="BT329" s="25">
        <v>9.5973218231614599</v>
      </c>
      <c r="BU329" s="25">
        <v>7.0011126512340098</v>
      </c>
      <c r="BV329" s="25">
        <v>13.577974726452531</v>
      </c>
      <c r="BW329" s="25">
        <v>32.621174136</v>
      </c>
      <c r="BX329" s="25">
        <v>9.5880215545388356</v>
      </c>
      <c r="BY329" s="25">
        <v>6.9943282347568427</v>
      </c>
      <c r="BZ329" s="25">
        <v>13.459267218686037</v>
      </c>
      <c r="CA329" s="25">
        <v>32.776231377000002</v>
      </c>
      <c r="CB329" s="25">
        <v>9.5774061854848984</v>
      </c>
      <c r="CC329" s="25">
        <v>6.9865844708245266</v>
      </c>
      <c r="CD329" s="25">
        <v>13.40464689731435</v>
      </c>
      <c r="CE329" s="25">
        <v>32.953232217</v>
      </c>
      <c r="CF329" s="25">
        <v>9.5655702667991633</v>
      </c>
      <c r="CG329" s="25">
        <v>6.9779503329289216</v>
      </c>
      <c r="CH329" s="25">
        <v>13.23068279050416</v>
      </c>
      <c r="CI329" s="25">
        <v>33.144003689000002</v>
      </c>
      <c r="CJ329" s="25">
        <v>9.5523751408192776</v>
      </c>
      <c r="CK329" s="25">
        <v>6.968324672235803</v>
      </c>
      <c r="CL329" s="25">
        <v>13.041716317655077</v>
      </c>
      <c r="CM329" s="25">
        <v>33.342503610000001</v>
      </c>
      <c r="CN329" s="25">
        <v>9.5377946349664828</v>
      </c>
      <c r="CO329" s="25">
        <v>6.9576883962133564</v>
      </c>
      <c r="CP329" s="25">
        <v>12.709235734457232</v>
      </c>
      <c r="CQ329" s="25">
        <v>33.503784734999996</v>
      </c>
      <c r="CR329" s="25">
        <v>9.5222606577824607</v>
      </c>
      <c r="CS329" s="25">
        <v>6.9463565761294896</v>
      </c>
      <c r="CT329" s="25">
        <v>12.393078065765277</v>
      </c>
      <c r="CU329" s="25">
        <v>33.642983092000001</v>
      </c>
      <c r="CV329" s="25">
        <v>9.2215058112116761</v>
      </c>
      <c r="CW329" s="25">
        <v>6.726960102816995</v>
      </c>
      <c r="CX329" s="25">
        <v>11.957356879246927</v>
      </c>
      <c r="CY329" s="25">
        <v>34.129379626999999</v>
      </c>
      <c r="CZ329" s="25">
        <v>9.1732507049753682</v>
      </c>
      <c r="DA329" s="25">
        <v>6.6917586746495719</v>
      </c>
      <c r="DB329" s="25">
        <v>10.31822527298872</v>
      </c>
      <c r="DC329" s="25">
        <v>34.578928912999999</v>
      </c>
      <c r="DD329" s="25">
        <v>8.9696107468369295</v>
      </c>
      <c r="DE329" s="25">
        <v>6.5432061603659433</v>
      </c>
      <c r="DF329" s="25">
        <v>8.5516959163055972</v>
      </c>
      <c r="DG329" s="25">
        <v>35.051084557999999</v>
      </c>
      <c r="DH329" s="25">
        <v>9.5810909984056867</v>
      </c>
      <c r="DI329" s="25">
        <v>6.989272490548414</v>
      </c>
      <c r="DJ329" s="25">
        <v>6.9208628349991272</v>
      </c>
      <c r="DK329" s="25">
        <v>35.317888025000002</v>
      </c>
      <c r="DL329" s="25">
        <v>9.5310731097806904</v>
      </c>
      <c r="DM329" s="25">
        <v>6.9527851371707898</v>
      </c>
      <c r="DN329" s="25">
        <v>6.2635954313375066</v>
      </c>
      <c r="DO329" s="27">
        <v>32.310258771999997</v>
      </c>
      <c r="DP329" s="27">
        <v>11.576985413354214</v>
      </c>
      <c r="DQ329" s="27">
        <v>8.4452496784031421</v>
      </c>
      <c r="DR329" s="27">
        <v>13.552147317974908</v>
      </c>
      <c r="DS329" s="27">
        <v>32.285960918999997</v>
      </c>
      <c r="DT329" s="27">
        <v>9.5945815159125338</v>
      </c>
      <c r="DU329" s="27">
        <v>6.99911363524786</v>
      </c>
      <c r="DV329" s="27">
        <v>13.745826201424896</v>
      </c>
      <c r="DW329" s="27">
        <v>32.406746996000003</v>
      </c>
      <c r="DX329" s="27">
        <v>9.584601354768596</v>
      </c>
      <c r="DY329" s="27">
        <v>6.9918332466422015</v>
      </c>
      <c r="DZ329" s="27">
        <v>13.534302049520011</v>
      </c>
      <c r="EA329" s="27">
        <v>32.548003891</v>
      </c>
      <c r="EB329" s="27">
        <v>9.5606927857946076</v>
      </c>
      <c r="EC329" s="27">
        <v>6.9743922784428509</v>
      </c>
      <c r="ED329" s="27">
        <v>13.344605240902487</v>
      </c>
      <c r="EE329" s="27">
        <v>32.716161780999997</v>
      </c>
      <c r="EF329" s="27">
        <v>9.5337923390905353</v>
      </c>
      <c r="EG329" s="27">
        <v>6.9547687770938378</v>
      </c>
      <c r="EH329" s="27">
        <v>13.225472207306847</v>
      </c>
      <c r="EI329" s="27">
        <v>32.910018170000001</v>
      </c>
      <c r="EJ329" s="27">
        <v>9.5043962927088756</v>
      </c>
      <c r="EK329" s="27">
        <v>6.9333247705250241</v>
      </c>
      <c r="EL329" s="27">
        <v>12.993763497339723</v>
      </c>
      <c r="EM329" s="27">
        <v>33.114808038</v>
      </c>
      <c r="EN329" s="27">
        <v>9.4720158420215004</v>
      </c>
      <c r="EO329" s="27">
        <v>6.9097036825655733</v>
      </c>
      <c r="EP329" s="27">
        <v>12.819069342415101</v>
      </c>
      <c r="EQ329" s="27">
        <v>33.356897797000002</v>
      </c>
      <c r="ER329" s="27">
        <v>9.437270293334139</v>
      </c>
      <c r="ES329" s="27">
        <v>6.8843572885432236</v>
      </c>
      <c r="ET329" s="27">
        <v>12.606291224820886</v>
      </c>
      <c r="EU329" s="27">
        <v>33.620519309999999</v>
      </c>
      <c r="EV329" s="27">
        <v>9.4005834941463284</v>
      </c>
      <c r="EW329" s="27">
        <v>6.857594779307866</v>
      </c>
      <c r="EX329" s="27">
        <v>12.398499116615435</v>
      </c>
      <c r="EY329" s="27">
        <v>33.886882620999998</v>
      </c>
      <c r="EZ329" s="27">
        <v>9.0736196994406573</v>
      </c>
      <c r="FA329" s="27">
        <v>6.6190792432251868</v>
      </c>
      <c r="FB329" s="27">
        <v>12.11587809611593</v>
      </c>
      <c r="FC329" s="27">
        <v>34.874840644999999</v>
      </c>
      <c r="FD329" s="27">
        <v>8.8688670110331262</v>
      </c>
      <c r="FE329" s="27">
        <v>6.4697150077022467</v>
      </c>
      <c r="FF329" s="27">
        <v>10.30304202154376</v>
      </c>
      <c r="FG329" s="27">
        <v>35.888995258000001</v>
      </c>
      <c r="FH329" s="27">
        <v>8.5899748032151688</v>
      </c>
      <c r="FI329" s="27">
        <v>6.266267024977239</v>
      </c>
      <c r="FJ329" s="27">
        <v>8.8101670515594037</v>
      </c>
      <c r="FK329" s="27">
        <v>36.491426118</v>
      </c>
      <c r="FL329" s="27">
        <v>9.2305426073861767</v>
      </c>
      <c r="FM329" s="27">
        <v>6.7335523198114515</v>
      </c>
      <c r="FN329" s="27">
        <v>8.3117616152723954</v>
      </c>
      <c r="FO329" s="27">
        <v>36.807048100999999</v>
      </c>
      <c r="FP329" s="27">
        <v>9.3717592931264289</v>
      </c>
      <c r="FQ329" s="27">
        <v>6.8365679259689358</v>
      </c>
      <c r="FR329" s="27">
        <v>8.4164425124874924</v>
      </c>
      <c r="FS329" s="28">
        <v>32.312483708999999</v>
      </c>
      <c r="FT329" s="28">
        <v>11.576074128913328</v>
      </c>
      <c r="FU329" s="28">
        <v>8.4445849090908798</v>
      </c>
      <c r="FV329" s="28">
        <v>13.545834569300723</v>
      </c>
      <c r="FW329" s="28">
        <v>32.308564324999999</v>
      </c>
      <c r="FX329" s="28">
        <v>9.5906796868858244</v>
      </c>
      <c r="FY329" s="28">
        <v>6.9962673052961106</v>
      </c>
      <c r="FZ329" s="28">
        <v>13.733995138502035</v>
      </c>
      <c r="GA329" s="28">
        <v>32.467043531000002</v>
      </c>
      <c r="GB329" s="28">
        <v>9.5752931814334481</v>
      </c>
      <c r="GC329" s="28">
        <v>6.9850430637873027</v>
      </c>
      <c r="GD329" s="28">
        <v>13.515012314754662</v>
      </c>
      <c r="GE329" s="28">
        <v>32.653601889999997</v>
      </c>
      <c r="GF329" s="28">
        <v>9.541910865922743</v>
      </c>
      <c r="GG329" s="28">
        <v>6.9606911293877012</v>
      </c>
      <c r="GH329" s="28">
        <v>13.319089736078396</v>
      </c>
      <c r="GI329" s="28">
        <v>32.881716953999998</v>
      </c>
      <c r="GJ329" s="28">
        <v>9.500606569390099</v>
      </c>
      <c r="GK329" s="28">
        <v>6.9305602201264183</v>
      </c>
      <c r="GL329" s="28">
        <v>13.187809602936367</v>
      </c>
      <c r="GM329" s="28">
        <v>33.165857055000004</v>
      </c>
      <c r="GN329" s="28">
        <v>9.4513709598256685</v>
      </c>
      <c r="GO329" s="28">
        <v>6.8946435284321925</v>
      </c>
      <c r="GP329" s="28">
        <v>12.940735611760065</v>
      </c>
      <c r="GQ329" s="28">
        <v>33.483027786000001</v>
      </c>
      <c r="GR329" s="28">
        <v>9.3924009888247344</v>
      </c>
      <c r="GS329" s="28">
        <v>6.8516257555967357</v>
      </c>
      <c r="GT329" s="28">
        <v>12.746081975044893</v>
      </c>
      <c r="GU329" s="28">
        <v>33.879427104999998</v>
      </c>
      <c r="GV329" s="28">
        <v>9.3240006582836035</v>
      </c>
      <c r="GW329" s="28">
        <v>6.8017286667709325</v>
      </c>
      <c r="GX329" s="28">
        <v>12.480882260272615</v>
      </c>
      <c r="GY329" s="28">
        <v>34.317404814</v>
      </c>
      <c r="GZ329" s="28">
        <v>9.2486812229491342</v>
      </c>
      <c r="HA329" s="28">
        <v>6.7467841873296619</v>
      </c>
      <c r="HB329" s="28">
        <v>12.220809356522205</v>
      </c>
      <c r="HC329" s="28">
        <v>34.809603007999996</v>
      </c>
      <c r="HD329" s="28">
        <v>8.8802021473801602</v>
      </c>
      <c r="HE329" s="28">
        <v>6.4779838318539129</v>
      </c>
      <c r="HF329" s="28">
        <v>11.895093815055283</v>
      </c>
      <c r="HG329" s="28">
        <v>36.523425330000002</v>
      </c>
      <c r="HH329" s="28">
        <v>8.3923333304544361</v>
      </c>
      <c r="HI329" s="28">
        <v>6.1220903222627028</v>
      </c>
      <c r="HJ329" s="28">
        <v>9.3300308309854678</v>
      </c>
      <c r="HK329" s="28">
        <v>37.658082469999997</v>
      </c>
      <c r="HL329" s="28">
        <v>6.7960577386949517</v>
      </c>
      <c r="HM329" s="28">
        <v>4.9576295022292669</v>
      </c>
      <c r="HN329" s="28">
        <v>0.56565683659733068</v>
      </c>
      <c r="HO329" s="28">
        <v>38.126049649999999</v>
      </c>
      <c r="HP329" s="28">
        <v>7.2560234461312314</v>
      </c>
      <c r="HQ329" s="28">
        <v>5.2931680819291129</v>
      </c>
      <c r="HR329" s="28">
        <v>-6.2759399263042255</v>
      </c>
      <c r="HS329" s="28">
        <v>35.572005612675902</v>
      </c>
      <c r="HT329" s="28">
        <v>5.7701283615679229</v>
      </c>
      <c r="HU329" s="28">
        <v>4.2092283051221102</v>
      </c>
      <c r="HV329" s="28">
        <v>-11.540268692074669</v>
      </c>
      <c r="HW329" s="29">
        <v>32.280889053000003</v>
      </c>
      <c r="HX329" s="29">
        <v>11.57558824263549</v>
      </c>
      <c r="HY329" s="29">
        <v>8.4442304618159501</v>
      </c>
      <c r="HZ329" s="29">
        <v>13.583862720017692</v>
      </c>
      <c r="IA329" s="29">
        <v>32.245348688999997</v>
      </c>
      <c r="IB329" s="29">
        <v>9.5920734552640567</v>
      </c>
      <c r="IC329" s="29">
        <v>6.997284039923283</v>
      </c>
      <c r="ID329" s="29">
        <v>13.808466030030072</v>
      </c>
      <c r="IE329" s="29">
        <v>32.371228135000003</v>
      </c>
      <c r="IF329" s="29">
        <v>9.5804867609308637</v>
      </c>
      <c r="IG329" s="29">
        <v>6.9888317077230298</v>
      </c>
      <c r="IH329" s="29">
        <v>13.626073042794921</v>
      </c>
      <c r="II329" s="29">
        <v>32.529584272999998</v>
      </c>
      <c r="IJ329" s="29">
        <v>9.5426625814432757</v>
      </c>
      <c r="IK329" s="29">
        <v>6.9612394953941674</v>
      </c>
      <c r="IL329" s="29">
        <v>13.457953410453175</v>
      </c>
      <c r="IM329" s="29">
        <v>32.726425642999999</v>
      </c>
      <c r="IN329" s="29">
        <v>9.5000307570640281</v>
      </c>
      <c r="IO329" s="29">
        <v>6.9301401730512993</v>
      </c>
      <c r="IP329" s="29">
        <v>13.346809789860549</v>
      </c>
      <c r="IQ329" s="29">
        <v>32.980906656000002</v>
      </c>
      <c r="IR329" s="29">
        <v>9.4524266646098027</v>
      </c>
      <c r="IS329" s="29">
        <v>6.8954136503741639</v>
      </c>
      <c r="IT329" s="29">
        <v>13.095743813057684</v>
      </c>
      <c r="IU329" s="29">
        <v>33.267600793</v>
      </c>
      <c r="IV329" s="29">
        <v>9.3998815253955197</v>
      </c>
      <c r="IW329" s="29">
        <v>6.8570827028773147</v>
      </c>
      <c r="IX329" s="29">
        <v>12.900944920399306</v>
      </c>
      <c r="IY329" s="29">
        <v>33.638108328000001</v>
      </c>
      <c r="IZ329" s="29">
        <v>9.3436355506609363</v>
      </c>
      <c r="JA329" s="29">
        <v>6.8160520473933071</v>
      </c>
      <c r="JB329" s="29">
        <v>12.64961988779919</v>
      </c>
      <c r="JC329" s="29">
        <v>34.052655121999997</v>
      </c>
      <c r="JD329" s="29">
        <v>9.283989382202444</v>
      </c>
      <c r="JE329" s="29">
        <v>6.7725409979269227</v>
      </c>
      <c r="JF329" s="29">
        <v>12.395441739783587</v>
      </c>
      <c r="JG329" s="29">
        <v>34.540954655999997</v>
      </c>
      <c r="JH329" s="29">
        <v>8.9428728494211605</v>
      </c>
      <c r="JI329" s="29">
        <v>6.5237012364596527</v>
      </c>
      <c r="JJ329" s="29">
        <v>11.818311434164441</v>
      </c>
      <c r="JK329" s="29">
        <v>37.140815971999999</v>
      </c>
      <c r="JL329" s="29">
        <v>8.6200974535312671</v>
      </c>
      <c r="JM329" s="29">
        <v>6.2882410790000787</v>
      </c>
      <c r="JN329" s="29">
        <v>2.9682602236804776</v>
      </c>
      <c r="JO329" s="29">
        <v>37.943077959999997</v>
      </c>
      <c r="JP329" s="29">
        <v>6.4291876801328822</v>
      </c>
      <c r="JQ329" s="29">
        <v>4.6900029022585077</v>
      </c>
      <c r="JR329" s="29">
        <v>-5.3412152527971344</v>
      </c>
      <c r="JS329" s="29">
        <v>37.915780380000001</v>
      </c>
      <c r="JT329" s="29">
        <v>7.3629525532473945</v>
      </c>
      <c r="JU329" s="29">
        <v>5.3711713768493121</v>
      </c>
      <c r="JV329" s="29">
        <v>-11.317073652684073</v>
      </c>
      <c r="JW329" s="29">
        <v>37.282003512000003</v>
      </c>
      <c r="JX329" s="29">
        <v>6.7056764992484457</v>
      </c>
      <c r="JY329" s="29">
        <v>4.8916976463863096</v>
      </c>
      <c r="JZ329" s="29">
        <v>-11.24415466506364</v>
      </c>
    </row>
    <row r="330" spans="1:286" ht="15" thickBot="1" x14ac:dyDescent="0.35">
      <c r="A330" s="2"/>
      <c r="B330" s="74" t="s">
        <v>808</v>
      </c>
      <c r="C330" s="74" t="s">
        <v>480</v>
      </c>
      <c r="D330" s="74" t="s">
        <v>878</v>
      </c>
      <c r="E330" s="87">
        <v>353958</v>
      </c>
      <c r="F330" s="84">
        <v>426066</v>
      </c>
      <c r="G330" s="22">
        <v>30.477199709000001</v>
      </c>
      <c r="H330" s="22">
        <v>12.105333808373347</v>
      </c>
      <c r="I330" s="22">
        <v>8.7003417575214854</v>
      </c>
      <c r="J330" s="22">
        <v>15.736267454217815</v>
      </c>
      <c r="K330" s="22">
        <v>30.424802798999998</v>
      </c>
      <c r="L330" s="22">
        <v>12.097960958442899</v>
      </c>
      <c r="M330" s="22">
        <v>8.6950427451078447</v>
      </c>
      <c r="N330" s="22">
        <v>15.412462996241807</v>
      </c>
      <c r="O330" s="22">
        <v>30.490769182000001</v>
      </c>
      <c r="P330" s="22">
        <v>12.088204615454043</v>
      </c>
      <c r="Q330" s="22">
        <v>8.6880306693030516</v>
      </c>
      <c r="R330" s="22">
        <v>14.904655973683209</v>
      </c>
      <c r="S330" s="22">
        <v>30.561887019</v>
      </c>
      <c r="T330" s="22">
        <v>12.068606181808782</v>
      </c>
      <c r="U330" s="22">
        <v>8.6739448891564574</v>
      </c>
      <c r="V330" s="22">
        <v>14.75088701084057</v>
      </c>
      <c r="W330" s="22">
        <v>30.652371354</v>
      </c>
      <c r="X330" s="22">
        <v>12.044199965465983</v>
      </c>
      <c r="Y330" s="22">
        <v>8.6564036609217219</v>
      </c>
      <c r="Z330" s="22">
        <v>14.46109861547327</v>
      </c>
      <c r="AA330" s="22">
        <v>30.764199933</v>
      </c>
      <c r="AB330" s="22">
        <v>12.015013296372306</v>
      </c>
      <c r="AC330" s="22">
        <v>8.6354266271696201</v>
      </c>
      <c r="AD330" s="22">
        <v>14.27925026600491</v>
      </c>
      <c r="AE330" s="22">
        <v>30.890649534000001</v>
      </c>
      <c r="AF330" s="22">
        <v>11.98001489056259</v>
      </c>
      <c r="AG330" s="22">
        <v>8.6102725838088059</v>
      </c>
      <c r="AH330" s="22">
        <v>14.095885706390254</v>
      </c>
      <c r="AI330" s="22">
        <v>31.048853995999998</v>
      </c>
      <c r="AJ330" s="22">
        <v>11.93940940930079</v>
      </c>
      <c r="AK330" s="22">
        <v>8.581088624919385</v>
      </c>
      <c r="AL330" s="22">
        <v>13.791920442107894</v>
      </c>
      <c r="AM330" s="22">
        <v>31.225752961000001</v>
      </c>
      <c r="AN330" s="22">
        <v>11.894704641592643</v>
      </c>
      <c r="AO330" s="22">
        <v>8.548958428147575</v>
      </c>
      <c r="AP330" s="22">
        <v>13.482992641874414</v>
      </c>
      <c r="AQ330" s="22">
        <v>31.431560926</v>
      </c>
      <c r="AR330" s="22">
        <v>11.942770957852167</v>
      </c>
      <c r="AS330" s="22">
        <v>8.5835046360508791</v>
      </c>
      <c r="AT330" s="22">
        <v>13.125272699288852</v>
      </c>
      <c r="AU330" s="22">
        <v>32.503039586</v>
      </c>
      <c r="AV330" s="22">
        <v>11.626763178662337</v>
      </c>
      <c r="AW330" s="22">
        <v>8.3563836230735138</v>
      </c>
      <c r="AX330" s="22">
        <v>11.485179756706609</v>
      </c>
      <c r="AY330" s="22">
        <v>33.095166970000001</v>
      </c>
      <c r="AZ330" s="22">
        <v>10.54730302902162</v>
      </c>
      <c r="BA330" s="22">
        <v>7.5805543593647142</v>
      </c>
      <c r="BB330" s="22">
        <v>10.014280153569267</v>
      </c>
      <c r="BC330" s="22">
        <v>33.364613964</v>
      </c>
      <c r="BD330" s="22">
        <v>10.261352513623647</v>
      </c>
      <c r="BE330" s="22">
        <v>7.3750360936907109</v>
      </c>
      <c r="BF330" s="22">
        <v>9.4590116814307166</v>
      </c>
      <c r="BG330" s="22">
        <v>33.503471519999998</v>
      </c>
      <c r="BH330" s="22">
        <v>9.9587949649696945</v>
      </c>
      <c r="BI330" s="22">
        <v>7.1575820262294325</v>
      </c>
      <c r="BJ330" s="22">
        <v>9.4010384006286536</v>
      </c>
      <c r="BK330" s="25">
        <v>30.495766171</v>
      </c>
      <c r="BL330" s="25">
        <v>12.108339173315828</v>
      </c>
      <c r="BM330" s="25">
        <v>8.7025017724801437</v>
      </c>
      <c r="BN330" s="25">
        <v>15.693315512634193</v>
      </c>
      <c r="BO330" s="25">
        <v>30.452071788000001</v>
      </c>
      <c r="BP330" s="25">
        <v>12.10556231402205</v>
      </c>
      <c r="BQ330" s="25">
        <v>8.7005059890303986</v>
      </c>
      <c r="BR330" s="25">
        <v>15.551984578831863</v>
      </c>
      <c r="BS330" s="25">
        <v>30.486391139999999</v>
      </c>
      <c r="BT330" s="25">
        <v>12.102322655530925</v>
      </c>
      <c r="BU330" s="25">
        <v>8.6981775826851759</v>
      </c>
      <c r="BV330" s="25">
        <v>15.300648165540087</v>
      </c>
      <c r="BW330" s="25">
        <v>30.517267324999999</v>
      </c>
      <c r="BX330" s="25">
        <v>12.09664019193078</v>
      </c>
      <c r="BY330" s="25">
        <v>8.6940934842101925</v>
      </c>
      <c r="BZ330" s="25">
        <v>15.204372217546535</v>
      </c>
      <c r="CA330" s="25">
        <v>30.558485162</v>
      </c>
      <c r="CB330" s="25">
        <v>12.090117255739809</v>
      </c>
      <c r="CC330" s="25">
        <v>8.6894053215355953</v>
      </c>
      <c r="CD330" s="25">
        <v>14.978135390414801</v>
      </c>
      <c r="CE330" s="25">
        <v>30.607624010999999</v>
      </c>
      <c r="CF330" s="25">
        <v>12.082834766367057</v>
      </c>
      <c r="CG330" s="25">
        <v>8.6841712530339379</v>
      </c>
      <c r="CH330" s="25">
        <v>14.85694660348806</v>
      </c>
      <c r="CI330" s="25">
        <v>30.662364363999998</v>
      </c>
      <c r="CJ330" s="25">
        <v>12.074717549229749</v>
      </c>
      <c r="CK330" s="25">
        <v>8.6783372492524204</v>
      </c>
      <c r="CL330" s="25">
        <v>14.726667304351214</v>
      </c>
      <c r="CM330" s="25">
        <v>30.728831436</v>
      </c>
      <c r="CN330" s="25">
        <v>12.065751828765409</v>
      </c>
      <c r="CO330" s="25">
        <v>8.6718934094230526</v>
      </c>
      <c r="CP330" s="25">
        <v>14.481321947613589</v>
      </c>
      <c r="CQ330" s="25">
        <v>30.80175221</v>
      </c>
      <c r="CR330" s="25">
        <v>12.056199619137548</v>
      </c>
      <c r="CS330" s="25">
        <v>8.6650280482841158</v>
      </c>
      <c r="CT330" s="25">
        <v>14.225295666215048</v>
      </c>
      <c r="CU330" s="25">
        <v>30.884583397</v>
      </c>
      <c r="CV330" s="25">
        <v>11.707315478609058</v>
      </c>
      <c r="CW330" s="25">
        <v>8.4142781470895365</v>
      </c>
      <c r="CX330" s="25">
        <v>13.922115440641075</v>
      </c>
      <c r="CY330" s="25">
        <v>31.199732789999999</v>
      </c>
      <c r="CZ330" s="25">
        <v>11.654614543213279</v>
      </c>
      <c r="DA330" s="25">
        <v>8.376400947159107</v>
      </c>
      <c r="DB330" s="25">
        <v>12.762908953681906</v>
      </c>
      <c r="DC330" s="25">
        <v>31.542045865999999</v>
      </c>
      <c r="DD330" s="25">
        <v>11.715219444305845</v>
      </c>
      <c r="DE330" s="25">
        <v>8.4199588828619127</v>
      </c>
      <c r="DF330" s="25">
        <v>11.425576635476029</v>
      </c>
      <c r="DG330" s="25">
        <v>31.907545629000001</v>
      </c>
      <c r="DH330" s="25">
        <v>11.636143897722848</v>
      </c>
      <c r="DI330" s="25">
        <v>8.3631257305651125</v>
      </c>
      <c r="DJ330" s="25">
        <v>10.336873017800595</v>
      </c>
      <c r="DK330" s="25">
        <v>32.121418040000002</v>
      </c>
      <c r="DL330" s="25">
        <v>11.170557238085811</v>
      </c>
      <c r="DM330" s="25">
        <v>8.0284994310587656</v>
      </c>
      <c r="DN330" s="25">
        <v>10.106733098661987</v>
      </c>
      <c r="DO330" s="27">
        <v>30.476686753999999</v>
      </c>
      <c r="DP330" s="27">
        <v>12.105907658919072</v>
      </c>
      <c r="DQ330" s="27">
        <v>8.7007541952075975</v>
      </c>
      <c r="DR330" s="27">
        <v>15.737843618328993</v>
      </c>
      <c r="DS330" s="27">
        <v>30.417777979</v>
      </c>
      <c r="DT330" s="27">
        <v>12.100420744396891</v>
      </c>
      <c r="DU330" s="27">
        <v>8.6968106417052358</v>
      </c>
      <c r="DV330" s="27">
        <v>15.438750745543922</v>
      </c>
      <c r="DW330" s="27">
        <v>30.47290783</v>
      </c>
      <c r="DX330" s="27">
        <v>12.094055112067151</v>
      </c>
      <c r="DY330" s="27">
        <v>8.6922355364129569</v>
      </c>
      <c r="DZ330" s="27">
        <v>14.963482552347337</v>
      </c>
      <c r="EA330" s="27">
        <v>30.531868251999999</v>
      </c>
      <c r="EB330" s="27">
        <v>12.079758859365537</v>
      </c>
      <c r="EC330" s="27">
        <v>8.6819605381085001</v>
      </c>
      <c r="ED330" s="27">
        <v>14.840757947421945</v>
      </c>
      <c r="EE330" s="27">
        <v>30.607279732999999</v>
      </c>
      <c r="EF330" s="27">
        <v>12.063617419754138</v>
      </c>
      <c r="EG330" s="27">
        <v>8.6703593676409483</v>
      </c>
      <c r="EH330" s="27">
        <v>14.586081724954097</v>
      </c>
      <c r="EI330" s="27">
        <v>30.696418968</v>
      </c>
      <c r="EJ330" s="27">
        <v>12.045941279706204</v>
      </c>
      <c r="EK330" s="27">
        <v>8.6576551777519857</v>
      </c>
      <c r="EL330" s="27">
        <v>14.451151217813287</v>
      </c>
      <c r="EM330" s="27">
        <v>30.794430368</v>
      </c>
      <c r="EN330" s="27">
        <v>12.026453456655421</v>
      </c>
      <c r="EO330" s="27">
        <v>8.6436488956175257</v>
      </c>
      <c r="EP330" s="27">
        <v>14.317756228432675</v>
      </c>
      <c r="EQ330" s="27">
        <v>30.913794211999999</v>
      </c>
      <c r="ER330" s="27">
        <v>12.005538273769405</v>
      </c>
      <c r="ES330" s="27">
        <v>8.6286167418653044</v>
      </c>
      <c r="ET330" s="27">
        <v>14.078100430248705</v>
      </c>
      <c r="EU330" s="27">
        <v>31.047590129</v>
      </c>
      <c r="EV330" s="27">
        <v>11.983453068812898</v>
      </c>
      <c r="EW330" s="27">
        <v>8.6127436702137317</v>
      </c>
      <c r="EX330" s="27">
        <v>13.833193166586181</v>
      </c>
      <c r="EY330" s="27">
        <v>31.204989914999999</v>
      </c>
      <c r="EZ330" s="27">
        <v>11.615072890147969</v>
      </c>
      <c r="FA330" s="27">
        <v>8.3479815825408785</v>
      </c>
      <c r="FB330" s="27">
        <v>13.539902734689583</v>
      </c>
      <c r="FC330" s="27">
        <v>32.006295455</v>
      </c>
      <c r="FD330" s="27">
        <v>11.465069356805035</v>
      </c>
      <c r="FE330" s="27">
        <v>8.2401710896144831</v>
      </c>
      <c r="FF330" s="27">
        <v>12.229699215966672</v>
      </c>
      <c r="FG330" s="27">
        <v>32.674128474</v>
      </c>
      <c r="FH330" s="27">
        <v>11.412850589679129</v>
      </c>
      <c r="FI330" s="27">
        <v>8.2026404335133218</v>
      </c>
      <c r="FJ330" s="27">
        <v>11.181705129277876</v>
      </c>
      <c r="FK330" s="27">
        <v>32.845704363000003</v>
      </c>
      <c r="FL330" s="27">
        <v>11.236134654150376</v>
      </c>
      <c r="FM330" s="27">
        <v>8.0756312111788837</v>
      </c>
      <c r="FN330" s="27">
        <v>10.891388745050481</v>
      </c>
      <c r="FO330" s="27">
        <v>32.888829690000001</v>
      </c>
      <c r="FP330" s="27">
        <v>11.047500427666716</v>
      </c>
      <c r="FQ330" s="27">
        <v>7.9400560784685128</v>
      </c>
      <c r="FR330" s="27">
        <v>11.089356548132107</v>
      </c>
      <c r="FS330" s="28">
        <v>30.477733141000002</v>
      </c>
      <c r="FT330" s="28">
        <v>12.105333720623257</v>
      </c>
      <c r="FU330" s="28">
        <v>8.7003416944537673</v>
      </c>
      <c r="FV330" s="28">
        <v>15.730963035362196</v>
      </c>
      <c r="FW330" s="28">
        <v>30.424279648999999</v>
      </c>
      <c r="FX330" s="28">
        <v>12.097960587207918</v>
      </c>
      <c r="FY330" s="28">
        <v>8.6950424782939546</v>
      </c>
      <c r="FZ330" s="28">
        <v>15.419557086949242</v>
      </c>
      <c r="GA330" s="28">
        <v>30.499866606000001</v>
      </c>
      <c r="GB330" s="28">
        <v>12.088203840728911</v>
      </c>
      <c r="GC330" s="28">
        <v>8.6880301124928465</v>
      </c>
      <c r="GD330" s="28">
        <v>14.934551351725506</v>
      </c>
      <c r="GE330" s="28">
        <v>30.594500811</v>
      </c>
      <c r="GF330" s="28">
        <v>12.06782534442131</v>
      </c>
      <c r="GG330" s="28">
        <v>8.6733836859516895</v>
      </c>
      <c r="GH330" s="28">
        <v>14.815450882157414</v>
      </c>
      <c r="GI330" s="28">
        <v>30.725426634000002</v>
      </c>
      <c r="GJ330" s="28">
        <v>12.042578113160062</v>
      </c>
      <c r="GK330" s="28">
        <v>8.6552380037357963</v>
      </c>
      <c r="GL330" s="28">
        <v>14.574266023164766</v>
      </c>
      <c r="GM330" s="28">
        <v>30.900364281000002</v>
      </c>
      <c r="GN330" s="28">
        <v>12.0125358834682</v>
      </c>
      <c r="GO330" s="28">
        <v>8.6336460617361173</v>
      </c>
      <c r="GP330" s="28">
        <v>14.472325753168009</v>
      </c>
      <c r="GQ330" s="28">
        <v>31.111732187000001</v>
      </c>
      <c r="GR330" s="28">
        <v>11.976639791806937</v>
      </c>
      <c r="GS330" s="28">
        <v>8.6078468338787015</v>
      </c>
      <c r="GT330" s="28">
        <v>14.377590350418313</v>
      </c>
      <c r="GU330" s="28">
        <v>31.391711836999999</v>
      </c>
      <c r="GV330" s="28">
        <v>11.935135260560299</v>
      </c>
      <c r="GW330" s="28">
        <v>8.5780167100632223</v>
      </c>
      <c r="GX330" s="28">
        <v>14.167537797995207</v>
      </c>
      <c r="GY330" s="28">
        <v>31.720045892000002</v>
      </c>
      <c r="GZ330" s="28">
        <v>11.889517613813341</v>
      </c>
      <c r="HA330" s="28">
        <v>8.5452304091519746</v>
      </c>
      <c r="HB330" s="28">
        <v>13.979677114923357</v>
      </c>
      <c r="HC330" s="28">
        <v>32.001125133999999</v>
      </c>
      <c r="HD330" s="28">
        <v>11.503506659804486</v>
      </c>
      <c r="HE330" s="28">
        <v>8.2677967360961446</v>
      </c>
      <c r="HF330" s="28">
        <v>13.775038780281177</v>
      </c>
      <c r="HG330" s="28">
        <v>32.716401232000003</v>
      </c>
      <c r="HH330" s="28">
        <v>11.183341537665255</v>
      </c>
      <c r="HI330" s="28">
        <v>8.0376877588845339</v>
      </c>
      <c r="HJ330" s="28">
        <v>12.739608695987613</v>
      </c>
      <c r="HK330" s="28">
        <v>33.812782685999998</v>
      </c>
      <c r="HL330" s="28">
        <v>9.8606529779870815</v>
      </c>
      <c r="HM330" s="28">
        <v>7.0870454478064291</v>
      </c>
      <c r="HN330" s="28">
        <v>6.6049422591649254</v>
      </c>
      <c r="HO330" s="28">
        <v>34.45575719</v>
      </c>
      <c r="HP330" s="28">
        <v>9.5737362268812536</v>
      </c>
      <c r="HQ330" s="28">
        <v>6.8808327295043732</v>
      </c>
      <c r="HR330" s="28">
        <v>1.841350641364226</v>
      </c>
      <c r="HS330" s="28">
        <v>34.467814988000001</v>
      </c>
      <c r="HT330" s="28">
        <v>8.4598313584538829</v>
      </c>
      <c r="HU330" s="28">
        <v>6.0802473682001237</v>
      </c>
      <c r="HV330" s="28">
        <v>-1.7810600199544808</v>
      </c>
      <c r="HW330" s="29">
        <v>30.461177824</v>
      </c>
      <c r="HX330" s="29">
        <v>12.105049817419509</v>
      </c>
      <c r="HY330" s="29">
        <v>8.7001376476312871</v>
      </c>
      <c r="HZ330" s="29">
        <v>15.793619983770224</v>
      </c>
      <c r="IA330" s="29">
        <v>30.391521074</v>
      </c>
      <c r="IB330" s="29">
        <v>12.098880622687506</v>
      </c>
      <c r="IC330" s="29">
        <v>8.6957037259082863</v>
      </c>
      <c r="ID330" s="29">
        <v>15.542517239016686</v>
      </c>
      <c r="IE330" s="29">
        <v>30.450655588</v>
      </c>
      <c r="IF330" s="29">
        <v>12.091587917040272</v>
      </c>
      <c r="IG330" s="29">
        <v>8.6904623147690021</v>
      </c>
      <c r="IH330" s="29">
        <v>15.116899044271843</v>
      </c>
      <c r="II330" s="29">
        <v>30.532063436000001</v>
      </c>
      <c r="IJ330" s="29">
        <v>12.069282240176415</v>
      </c>
      <c r="IK330" s="29">
        <v>8.6744307856166092</v>
      </c>
      <c r="IL330" s="29">
        <v>15.041658983226576</v>
      </c>
      <c r="IM330" s="29">
        <v>30.649087227999999</v>
      </c>
      <c r="IN330" s="29">
        <v>12.044164520038164</v>
      </c>
      <c r="IO330" s="29">
        <v>8.6563781855948392</v>
      </c>
      <c r="IP330" s="29">
        <v>14.848090587968828</v>
      </c>
      <c r="IQ330" s="29">
        <v>30.812988863000001</v>
      </c>
      <c r="IR330" s="29">
        <v>12.016224619286035</v>
      </c>
      <c r="IS330" s="29">
        <v>8.6362972287982078</v>
      </c>
      <c r="IT330" s="29">
        <v>14.766077523310861</v>
      </c>
      <c r="IU330" s="29">
        <v>31.013667747</v>
      </c>
      <c r="IV330" s="29">
        <v>11.985413896721445</v>
      </c>
      <c r="IW330" s="29">
        <v>8.6141529558395646</v>
      </c>
      <c r="IX330" s="29">
        <v>14.696420984018722</v>
      </c>
      <c r="IY330" s="29">
        <v>31.286027472000001</v>
      </c>
      <c r="IZ330" s="29">
        <v>11.952491289472439</v>
      </c>
      <c r="JA330" s="29">
        <v>8.5904908297760212</v>
      </c>
      <c r="JB330" s="29">
        <v>14.527947372596143</v>
      </c>
      <c r="JC330" s="29">
        <v>31.609575791000001</v>
      </c>
      <c r="JD330" s="29">
        <v>11.917630385052709</v>
      </c>
      <c r="JE330" s="29">
        <v>8.5654356113715409</v>
      </c>
      <c r="JF330" s="29">
        <v>14.373673102291361</v>
      </c>
      <c r="JG330" s="29">
        <v>31.890784738000001</v>
      </c>
      <c r="JH330" s="29">
        <v>11.562648677444608</v>
      </c>
      <c r="JI330" s="29">
        <v>8.3103032686580551</v>
      </c>
      <c r="JJ330" s="29">
        <v>13.999379206098608</v>
      </c>
      <c r="JK330" s="29">
        <v>33.324955137000003</v>
      </c>
      <c r="JL330" s="29">
        <v>11.341256857827009</v>
      </c>
      <c r="JM330" s="29">
        <v>8.1511846087777062</v>
      </c>
      <c r="JN330" s="29">
        <v>8.7645182305921274</v>
      </c>
      <c r="JO330" s="29">
        <v>34.255574514999999</v>
      </c>
      <c r="JP330" s="29">
        <v>9.8688161180597813</v>
      </c>
      <c r="JQ330" s="29">
        <v>7.0929124573058182</v>
      </c>
      <c r="JR330" s="29">
        <v>2.9699423425244369</v>
      </c>
      <c r="JS330" s="29">
        <v>34.448304716000003</v>
      </c>
      <c r="JT330" s="29">
        <v>9.6695553452691563</v>
      </c>
      <c r="JU330" s="29">
        <v>6.9496998165319548</v>
      </c>
      <c r="JV330" s="29">
        <v>-1.1339470001427543</v>
      </c>
      <c r="JW330" s="29">
        <v>34.045115748999997</v>
      </c>
      <c r="JX330" s="29">
        <v>8.820443286888473</v>
      </c>
      <c r="JY330" s="29">
        <v>6.3394262614785255</v>
      </c>
      <c r="JZ330" s="29">
        <v>-1.2684973120301564</v>
      </c>
    </row>
    <row r="331" spans="1:286" ht="15" thickBot="1" x14ac:dyDescent="0.35">
      <c r="A331" s="2"/>
      <c r="B331" s="74" t="s">
        <v>809</v>
      </c>
      <c r="C331" s="74" t="s">
        <v>546</v>
      </c>
      <c r="D331" s="74" t="s">
        <v>875</v>
      </c>
      <c r="E331" s="87">
        <v>344741</v>
      </c>
      <c r="F331" s="84">
        <v>422417</v>
      </c>
      <c r="G331" s="22">
        <v>15.168734551842107</v>
      </c>
      <c r="H331" s="22">
        <v>5.2720646592205158</v>
      </c>
      <c r="I331" s="22">
        <v>3.789136675540643</v>
      </c>
      <c r="J331" s="22">
        <v>13.623517794361756</v>
      </c>
      <c r="K331" s="22">
        <v>15.141650997842106</v>
      </c>
      <c r="L331" s="22">
        <v>5.2602376821044832</v>
      </c>
      <c r="M331" s="22">
        <v>3.7806363942186443</v>
      </c>
      <c r="N331" s="22">
        <v>13.663238967438613</v>
      </c>
      <c r="O331" s="22">
        <v>15.246414254842106</v>
      </c>
      <c r="P331" s="22">
        <v>5.2448262218902357</v>
      </c>
      <c r="Q331" s="22">
        <v>3.7695598743168426</v>
      </c>
      <c r="R331" s="22">
        <v>13.229958534319335</v>
      </c>
      <c r="S331" s="22">
        <v>15.360129702842105</v>
      </c>
      <c r="T331" s="22">
        <v>5.210575560063206</v>
      </c>
      <c r="U331" s="22">
        <v>3.744943249279181</v>
      </c>
      <c r="V331" s="22">
        <v>12.924092986212589</v>
      </c>
      <c r="W331" s="22">
        <v>15.501068310842106</v>
      </c>
      <c r="X331" s="22">
        <v>5.1693230909575965</v>
      </c>
      <c r="Y331" s="22">
        <v>3.7152942874874677</v>
      </c>
      <c r="Z331" s="22">
        <v>12.581349095486992</v>
      </c>
      <c r="AA331" s="22">
        <v>15.681681000842106</v>
      </c>
      <c r="AB331" s="22">
        <v>5.121279188208125</v>
      </c>
      <c r="AC331" s="22">
        <v>3.680764188615151</v>
      </c>
      <c r="AD331" s="22">
        <v>12.169468694731057</v>
      </c>
      <c r="AE331" s="22">
        <v>15.871860649842105</v>
      </c>
      <c r="AF331" s="22">
        <v>5.0651341898965843</v>
      </c>
      <c r="AG331" s="22">
        <v>3.6404116728548686</v>
      </c>
      <c r="AH331" s="22">
        <v>11.735139463075001</v>
      </c>
      <c r="AI331" s="22">
        <v>16.092066642842106</v>
      </c>
      <c r="AJ331" s="22">
        <v>5.0013287831986952</v>
      </c>
      <c r="AK331" s="22">
        <v>3.5945534707567735</v>
      </c>
      <c r="AL331" s="22">
        <v>11.256833974586499</v>
      </c>
      <c r="AM331" s="22">
        <v>16.335879208842108</v>
      </c>
      <c r="AN331" s="22">
        <v>4.9319476158112288</v>
      </c>
      <c r="AO331" s="22">
        <v>3.5446878596664604</v>
      </c>
      <c r="AP331" s="22">
        <v>10.774586591783962</v>
      </c>
      <c r="AQ331" s="22">
        <v>16.613456717842105</v>
      </c>
      <c r="AR331" s="22">
        <v>4.0374425738259676</v>
      </c>
      <c r="AS331" s="22">
        <v>2.9017894735257443</v>
      </c>
      <c r="AT331" s="22">
        <v>10.202795970775583</v>
      </c>
      <c r="AU331" s="22">
        <v>18.006319082842104</v>
      </c>
      <c r="AV331" s="22">
        <v>3.568353494109918</v>
      </c>
      <c r="AW331" s="22">
        <v>2.5646459157472834</v>
      </c>
      <c r="AX331" s="22">
        <v>7.1277936204769183</v>
      </c>
      <c r="AY331" s="22">
        <v>19.040330289986468</v>
      </c>
      <c r="AZ331" s="22">
        <v>3.1348452029397427</v>
      </c>
      <c r="BA331" s="22">
        <v>2.2530749712690099</v>
      </c>
      <c r="BB331" s="22">
        <v>4.5539671205306185</v>
      </c>
      <c r="BC331" s="22">
        <v>19.884119083842108</v>
      </c>
      <c r="BD331" s="22">
        <v>4.6365513976061772</v>
      </c>
      <c r="BE331" s="22">
        <v>3.3323807814026938</v>
      </c>
      <c r="BF331" s="22">
        <v>3.8101911417297529</v>
      </c>
      <c r="BG331" s="22">
        <v>20.241004188842105</v>
      </c>
      <c r="BH331" s="22">
        <v>9.4604629379511795</v>
      </c>
      <c r="BI331" s="22">
        <v>6.7994209864421196</v>
      </c>
      <c r="BJ331" s="22">
        <v>3.9085519684158321</v>
      </c>
      <c r="BK331" s="25">
        <v>15.194958726842106</v>
      </c>
      <c r="BL331" s="25">
        <v>5.2753730905445018</v>
      </c>
      <c r="BM331" s="25">
        <v>3.7915145102749528</v>
      </c>
      <c r="BN331" s="25">
        <v>13.570162776870266</v>
      </c>
      <c r="BO331" s="25">
        <v>15.154817433842105</v>
      </c>
      <c r="BP331" s="25">
        <v>5.2696728743793884</v>
      </c>
      <c r="BQ331" s="25">
        <v>3.7874176526819854</v>
      </c>
      <c r="BR331" s="25">
        <v>13.654203617290733</v>
      </c>
      <c r="BS331" s="25">
        <v>15.209391812842107</v>
      </c>
      <c r="BT331" s="25">
        <v>5.2634306020514199</v>
      </c>
      <c r="BU331" s="25">
        <v>3.782931208651894</v>
      </c>
      <c r="BV331" s="25">
        <v>13.399868297951329</v>
      </c>
      <c r="BW331" s="25">
        <v>15.264689209842107</v>
      </c>
      <c r="BX331" s="25">
        <v>5.2524750059937668</v>
      </c>
      <c r="BY331" s="25">
        <v>3.7750572060537158</v>
      </c>
      <c r="BZ331" s="25">
        <v>13.19879523439309</v>
      </c>
      <c r="CA331" s="25">
        <v>15.332386127842106</v>
      </c>
      <c r="CB331" s="25">
        <v>5.2403456021903922</v>
      </c>
      <c r="CC331" s="25">
        <v>3.7663395647168585</v>
      </c>
      <c r="CD331" s="25">
        <v>12.920135363172982</v>
      </c>
      <c r="CE331" s="25">
        <v>15.423694488842106</v>
      </c>
      <c r="CF331" s="25">
        <v>5.227158161662472</v>
      </c>
      <c r="CG331" s="25">
        <v>3.7568614915537264</v>
      </c>
      <c r="CH331" s="25">
        <v>12.596160495418914</v>
      </c>
      <c r="CI331" s="25">
        <v>15.525776781842106</v>
      </c>
      <c r="CJ331" s="25">
        <v>5.2129178804976695</v>
      </c>
      <c r="CK331" s="25">
        <v>3.7466267210948336</v>
      </c>
      <c r="CL331" s="25">
        <v>12.259458082265494</v>
      </c>
      <c r="CM331" s="25">
        <v>15.644281587842105</v>
      </c>
      <c r="CN331" s="25">
        <v>5.1975417831700623</v>
      </c>
      <c r="CO331" s="25">
        <v>3.7355756171959422</v>
      </c>
      <c r="CP331" s="25">
        <v>11.860720880369366</v>
      </c>
      <c r="CQ331" s="25">
        <v>15.779404234842106</v>
      </c>
      <c r="CR331" s="25">
        <v>5.1814174964980033</v>
      </c>
      <c r="CS331" s="25">
        <v>3.7239867748836279</v>
      </c>
      <c r="CT331" s="25">
        <v>11.405469541712883</v>
      </c>
      <c r="CU331" s="25">
        <v>15.939904192842107</v>
      </c>
      <c r="CV331" s="25">
        <v>4.9842008475868367</v>
      </c>
      <c r="CW331" s="25">
        <v>3.582243286189958</v>
      </c>
      <c r="CX331" s="25">
        <v>10.899211103987525</v>
      </c>
      <c r="CY331" s="25">
        <v>16.599415774842107</v>
      </c>
      <c r="CZ331" s="25">
        <v>4.9047671918671369</v>
      </c>
      <c r="DA331" s="25">
        <v>3.5251527538055756</v>
      </c>
      <c r="DB331" s="25">
        <v>9.1895295801977213</v>
      </c>
      <c r="DC331" s="25">
        <v>17.214349662842107</v>
      </c>
      <c r="DD331" s="25">
        <v>3.6764958459711417</v>
      </c>
      <c r="DE331" s="25">
        <v>2.6423699533119458</v>
      </c>
      <c r="DF331" s="25">
        <v>6.7047552290418508</v>
      </c>
      <c r="DG331" s="25">
        <v>17.705169161842107</v>
      </c>
      <c r="DH331" s="25">
        <v>5.0745180145086195</v>
      </c>
      <c r="DI331" s="25">
        <v>3.6471560123674953</v>
      </c>
      <c r="DJ331" s="25">
        <v>4.5032193463877803</v>
      </c>
      <c r="DK331" s="25">
        <v>17.978953090842104</v>
      </c>
      <c r="DL331" s="25">
        <v>9.5436111323841217</v>
      </c>
      <c r="DM331" s="25">
        <v>6.8591812309375699</v>
      </c>
      <c r="DN331" s="25">
        <v>3.9533679594605928</v>
      </c>
      <c r="DO331" s="27">
        <v>15.166087180842105</v>
      </c>
      <c r="DP331" s="27">
        <v>5.2729600377254489</v>
      </c>
      <c r="DQ331" s="27">
        <v>3.7897802017018023</v>
      </c>
      <c r="DR331" s="27">
        <v>13.626839204311311</v>
      </c>
      <c r="DS331" s="27">
        <v>15.127080683842106</v>
      </c>
      <c r="DT331" s="27">
        <v>5.2640844079572142</v>
      </c>
      <c r="DU331" s="27">
        <v>3.7834011118295789</v>
      </c>
      <c r="DV331" s="27">
        <v>13.709502080819069</v>
      </c>
      <c r="DW331" s="27">
        <v>15.210105024842107</v>
      </c>
      <c r="DX331" s="27">
        <v>5.2539195247786168</v>
      </c>
      <c r="DY331" s="27">
        <v>3.7760954101464166</v>
      </c>
      <c r="DZ331" s="27">
        <v>13.334975047246491</v>
      </c>
      <c r="EA331" s="27">
        <v>15.305253611842106</v>
      </c>
      <c r="EB331" s="27">
        <v>5.2277473380223176</v>
      </c>
      <c r="EC331" s="27">
        <v>3.7572849442042071</v>
      </c>
      <c r="ED331" s="27">
        <v>13.083367748445234</v>
      </c>
      <c r="EE331" s="27">
        <v>15.422287410842106</v>
      </c>
      <c r="EF331" s="27">
        <v>5.1988150514385536</v>
      </c>
      <c r="EG331" s="27">
        <v>3.7364907401706775</v>
      </c>
      <c r="EH331" s="27">
        <v>12.798720297498013</v>
      </c>
      <c r="EI331" s="27">
        <v>15.566378789842105</v>
      </c>
      <c r="EJ331" s="27">
        <v>5.1676078198630115</v>
      </c>
      <c r="EK331" s="27">
        <v>3.7140614883787504</v>
      </c>
      <c r="EL331" s="27">
        <v>12.467554029618361</v>
      </c>
      <c r="EM331" s="27">
        <v>15.724474026842106</v>
      </c>
      <c r="EN331" s="27">
        <v>5.1337918597738836</v>
      </c>
      <c r="EO331" s="27">
        <v>3.6897572920392316</v>
      </c>
      <c r="EP331" s="27">
        <v>12.122246102747962</v>
      </c>
      <c r="EQ331" s="27">
        <v>15.911466663842106</v>
      </c>
      <c r="ER331" s="27">
        <v>5.0979798912014083</v>
      </c>
      <c r="ES331" s="27">
        <v>3.6640185251020796</v>
      </c>
      <c r="ET331" s="27">
        <v>11.755240174776306</v>
      </c>
      <c r="EU331" s="27">
        <v>16.106683008842104</v>
      </c>
      <c r="EV331" s="27">
        <v>5.0605243411562428</v>
      </c>
      <c r="EW331" s="27">
        <v>3.637098483799007</v>
      </c>
      <c r="EX331" s="27">
        <v>11.380262952236826</v>
      </c>
      <c r="EY331" s="27">
        <v>16.324468279842108</v>
      </c>
      <c r="EZ331" s="27">
        <v>4.8396829896466311</v>
      </c>
      <c r="FA331" s="27">
        <v>3.4783754561863764</v>
      </c>
      <c r="FB331" s="27">
        <v>10.913937427075126</v>
      </c>
      <c r="FC331" s="27">
        <v>17.376277611842106</v>
      </c>
      <c r="FD331" s="27">
        <v>4.6003748110974261</v>
      </c>
      <c r="FE331" s="27">
        <v>3.3063799563755509</v>
      </c>
      <c r="FF331" s="27">
        <v>8.383851810340726</v>
      </c>
      <c r="FG331" s="27">
        <v>18.458241439842105</v>
      </c>
      <c r="FH331" s="27">
        <v>3.4131018376164648</v>
      </c>
      <c r="FI331" s="27">
        <v>2.4530634933790503</v>
      </c>
      <c r="FJ331" s="27">
        <v>6.0361229723275933</v>
      </c>
      <c r="FK331" s="27">
        <v>19.096475114842107</v>
      </c>
      <c r="FL331" s="27">
        <v>5.0739496969913205</v>
      </c>
      <c r="FM331" s="27">
        <v>3.6467475513778553</v>
      </c>
      <c r="FN331" s="27">
        <v>5.3195358670122523</v>
      </c>
      <c r="FO331" s="27">
        <v>19.433096562842106</v>
      </c>
      <c r="FP331" s="27">
        <v>9.985634413958401</v>
      </c>
      <c r="FQ331" s="27">
        <v>7.1768720666762134</v>
      </c>
      <c r="FR331" s="27">
        <v>5.455548418805801</v>
      </c>
      <c r="FS331" s="28">
        <v>15.168733115842105</v>
      </c>
      <c r="FT331" s="28">
        <v>5.2720643002064387</v>
      </c>
      <c r="FU331" s="28">
        <v>3.7891364175101567</v>
      </c>
      <c r="FV331" s="28">
        <v>13.618314074183949</v>
      </c>
      <c r="FW331" s="28">
        <v>15.148876580842106</v>
      </c>
      <c r="FX331" s="28">
        <v>5.2602361430720386</v>
      </c>
      <c r="FY331" s="28">
        <v>3.7806352880857235</v>
      </c>
      <c r="FZ331" s="28">
        <v>13.68251756902797</v>
      </c>
      <c r="GA331" s="28">
        <v>15.267584705842106</v>
      </c>
      <c r="GB331" s="28">
        <v>5.2448230148046608</v>
      </c>
      <c r="GC331" s="28">
        <v>3.7695575693212939</v>
      </c>
      <c r="GD331" s="28">
        <v>13.291675843508648</v>
      </c>
      <c r="GE331" s="28">
        <v>15.412481246842106</v>
      </c>
      <c r="GF331" s="28">
        <v>5.2083008899415715</v>
      </c>
      <c r="GG331" s="28">
        <v>3.7433083990753682</v>
      </c>
      <c r="GH331" s="28">
        <v>13.045603707994907</v>
      </c>
      <c r="GI331" s="28">
        <v>15.605703976842106</v>
      </c>
      <c r="GJ331" s="28">
        <v>5.1645432680840946</v>
      </c>
      <c r="GK331" s="28">
        <v>3.7118589346753779</v>
      </c>
      <c r="GL331" s="28">
        <v>12.785327667815245</v>
      </c>
      <c r="GM331" s="28">
        <v>15.848389367842106</v>
      </c>
      <c r="GN331" s="28">
        <v>5.1139384566146573</v>
      </c>
      <c r="GO331" s="28">
        <v>3.6754882602826977</v>
      </c>
      <c r="GP331" s="28">
        <v>12.494966625370607</v>
      </c>
      <c r="GQ331" s="28">
        <v>16.132162260842108</v>
      </c>
      <c r="GR331" s="28">
        <v>5.0550710395274105</v>
      </c>
      <c r="GS331" s="28">
        <v>3.6331790885449191</v>
      </c>
      <c r="GT331" s="28">
        <v>12.176743212974989</v>
      </c>
      <c r="GU331" s="28">
        <v>16.503280574842108</v>
      </c>
      <c r="GV331" s="28">
        <v>4.9885380045431882</v>
      </c>
      <c r="GW331" s="28">
        <v>3.5853604862914672</v>
      </c>
      <c r="GX331" s="28">
        <v>11.771299504219831</v>
      </c>
      <c r="GY331" s="28">
        <v>16.925853599842107</v>
      </c>
      <c r="GZ331" s="28">
        <v>4.9163761883802044</v>
      </c>
      <c r="HA331" s="28">
        <v>3.5334963681762672</v>
      </c>
      <c r="HB331" s="28">
        <v>11.397066853998055</v>
      </c>
      <c r="HC331" s="28">
        <v>17.274357038842105</v>
      </c>
      <c r="HD331" s="28">
        <v>4.6588969401018865</v>
      </c>
      <c r="HE331" s="28">
        <v>3.3484409627696392</v>
      </c>
      <c r="HF331" s="28">
        <v>10.997451504046566</v>
      </c>
      <c r="HG331" s="28">
        <v>19.013975335842105</v>
      </c>
      <c r="HH331" s="28">
        <v>4.1774653879380805</v>
      </c>
      <c r="HI331" s="28">
        <v>3.0024266270243625</v>
      </c>
      <c r="HJ331" s="28">
        <v>8.2347949030722383</v>
      </c>
      <c r="HK331" s="28">
        <v>15.808374263468709</v>
      </c>
      <c r="HL331" s="28">
        <v>2.6027282862930936</v>
      </c>
      <c r="HM331" s="28">
        <v>1.8706320660942606</v>
      </c>
      <c r="HN331" s="28">
        <v>1.0190893718233873</v>
      </c>
      <c r="HO331" s="28">
        <v>19.315392244842108</v>
      </c>
      <c r="HP331" s="28">
        <v>4.1020942105158769</v>
      </c>
      <c r="HQ331" s="28">
        <v>2.9482558777810519</v>
      </c>
      <c r="HR331" s="28">
        <v>-4.013817887588786</v>
      </c>
      <c r="HS331" s="28">
        <v>18.747900970842107</v>
      </c>
      <c r="HT331" s="28">
        <v>8.1784150342671609</v>
      </c>
      <c r="HU331" s="28">
        <v>5.8779879150261554</v>
      </c>
      <c r="HV331" s="28">
        <v>-7.7007428714803154</v>
      </c>
      <c r="HW331" s="29">
        <v>15.140954241842106</v>
      </c>
      <c r="HX331" s="29">
        <v>5.2716774461097895</v>
      </c>
      <c r="HY331" s="29">
        <v>3.788858377853884</v>
      </c>
      <c r="HZ331" s="29">
        <v>13.666717450514758</v>
      </c>
      <c r="IA331" s="29">
        <v>15.113721204842106</v>
      </c>
      <c r="IB331" s="29">
        <v>5.2617743831629999</v>
      </c>
      <c r="IC331" s="29">
        <v>3.7817408515264628</v>
      </c>
      <c r="ID331" s="29">
        <v>13.778055499789561</v>
      </c>
      <c r="IE331" s="29">
        <v>15.213956960842106</v>
      </c>
      <c r="IF331" s="29">
        <v>5.2500418756329781</v>
      </c>
      <c r="IG331" s="29">
        <v>3.7733084673560007</v>
      </c>
      <c r="IH331" s="29">
        <v>13.434950028703941</v>
      </c>
      <c r="II331" s="29">
        <v>15.340337762842106</v>
      </c>
      <c r="IJ331" s="29">
        <v>5.2066983624899565</v>
      </c>
      <c r="IK331" s="29">
        <v>3.7421566310427332</v>
      </c>
      <c r="IL331" s="29">
        <v>13.226628465122351</v>
      </c>
      <c r="IM331" s="29">
        <v>15.502908639842106</v>
      </c>
      <c r="IN331" s="29">
        <v>5.1584506405168087</v>
      </c>
      <c r="IO331" s="29">
        <v>3.7074800432812367</v>
      </c>
      <c r="IP331" s="29">
        <v>12.981593032428078</v>
      </c>
      <c r="IQ331" s="29">
        <v>15.727727385842107</v>
      </c>
      <c r="IR331" s="29">
        <v>5.1052612336123371</v>
      </c>
      <c r="IS331" s="29">
        <v>3.6692517692596915</v>
      </c>
      <c r="IT331" s="29">
        <v>12.628536439710432</v>
      </c>
      <c r="IU331" s="29">
        <v>15.996356843842106</v>
      </c>
      <c r="IV331" s="29">
        <v>5.0474246909898106</v>
      </c>
      <c r="IW331" s="29">
        <v>3.627683507297236</v>
      </c>
      <c r="IX331" s="29">
        <v>12.271498712468881</v>
      </c>
      <c r="IY331" s="29">
        <v>16.352479453842108</v>
      </c>
      <c r="IZ331" s="29">
        <v>4.9861228070557759</v>
      </c>
      <c r="JA331" s="29">
        <v>3.5836246363029391</v>
      </c>
      <c r="JB331" s="29">
        <v>11.89648994732163</v>
      </c>
      <c r="JC331" s="29">
        <v>16.712426195842106</v>
      </c>
      <c r="JD331" s="29">
        <v>4.921631642399535</v>
      </c>
      <c r="JE331" s="29">
        <v>3.5372735664578618</v>
      </c>
      <c r="JF331" s="29">
        <v>11.543756969232899</v>
      </c>
      <c r="JG331" s="29">
        <v>17.058450693842104</v>
      </c>
      <c r="JH331" s="29">
        <v>4.6737512880419514</v>
      </c>
      <c r="JI331" s="29">
        <v>3.3591170751106558</v>
      </c>
      <c r="JJ331" s="29">
        <v>10.990833400182233</v>
      </c>
      <c r="JK331" s="29">
        <v>19.023403977842108</v>
      </c>
      <c r="JL331" s="29">
        <v>4.2882563513733354</v>
      </c>
      <c r="JM331" s="29">
        <v>3.082054273877441</v>
      </c>
      <c r="JN331" s="29">
        <v>4.121847049240472</v>
      </c>
      <c r="JO331" s="29">
        <v>17.805399975498229</v>
      </c>
      <c r="JP331" s="29">
        <v>2.9315233427945802</v>
      </c>
      <c r="JQ331" s="29">
        <v>2.1069435470521669</v>
      </c>
      <c r="JR331" s="29">
        <v>-2.3433122001615097</v>
      </c>
      <c r="JS331" s="29">
        <v>19.016158591842107</v>
      </c>
      <c r="JT331" s="29">
        <v>8.6096779333192117</v>
      </c>
      <c r="JU331" s="29">
        <v>6.187945051978212</v>
      </c>
      <c r="JV331" s="29">
        <v>-6.5021462147057179</v>
      </c>
      <c r="JW331" s="29">
        <v>18.266421649842108</v>
      </c>
      <c r="JX331" s="29">
        <v>8.7187323452615644</v>
      </c>
      <c r="JY331" s="29">
        <v>6.2663246050812997</v>
      </c>
      <c r="JZ331" s="29">
        <v>-6.718375795650644</v>
      </c>
    </row>
    <row r="332" spans="1:286" ht="15" thickBot="1" x14ac:dyDescent="0.35">
      <c r="A332" s="2"/>
      <c r="B332" s="74" t="s">
        <v>810</v>
      </c>
      <c r="C332" s="74" t="s">
        <v>571</v>
      </c>
      <c r="D332" s="74" t="s">
        <v>880</v>
      </c>
      <c r="E332" s="87">
        <v>379792</v>
      </c>
      <c r="F332" s="84">
        <v>400497</v>
      </c>
      <c r="G332" s="22">
        <v>29.671304003842106</v>
      </c>
      <c r="H332" s="22">
        <v>10.098003242595269</v>
      </c>
      <c r="I332" s="22">
        <v>7.366352775971345</v>
      </c>
      <c r="J332" s="22">
        <v>16.732940140956057</v>
      </c>
      <c r="K332" s="22">
        <v>29.654926030842105</v>
      </c>
      <c r="L332" s="22">
        <v>10.092388761977418</v>
      </c>
      <c r="M332" s="22">
        <v>7.3622570905282583</v>
      </c>
      <c r="N332" s="22">
        <v>16.703057182770838</v>
      </c>
      <c r="O332" s="22">
        <v>29.709862882842106</v>
      </c>
      <c r="P332" s="22">
        <v>10.084979101545755</v>
      </c>
      <c r="Q332" s="22">
        <v>7.3568518464043962</v>
      </c>
      <c r="R332" s="22">
        <v>16.469831906936982</v>
      </c>
      <c r="S332" s="22">
        <v>29.771896991842105</v>
      </c>
      <c r="T332" s="22">
        <v>10.069124500402703</v>
      </c>
      <c r="U332" s="22">
        <v>7.3452861356063046</v>
      </c>
      <c r="V332" s="22">
        <v>16.287834171155772</v>
      </c>
      <c r="W332" s="22">
        <v>29.850686482842107</v>
      </c>
      <c r="X332" s="22">
        <v>10.049592292505025</v>
      </c>
      <c r="Y332" s="22">
        <v>7.3310376618822133</v>
      </c>
      <c r="Z332" s="22">
        <v>16.064509736888628</v>
      </c>
      <c r="AA332" s="22">
        <v>29.951699484842106</v>
      </c>
      <c r="AB332" s="22">
        <v>10.02635015512457</v>
      </c>
      <c r="AC332" s="22">
        <v>7.3140828462519476</v>
      </c>
      <c r="AD332" s="22">
        <v>15.697088765008179</v>
      </c>
      <c r="AE332" s="22">
        <v>30.065969181842107</v>
      </c>
      <c r="AF332" s="22">
        <v>9.9986146490788226</v>
      </c>
      <c r="AG332" s="22">
        <v>7.2938501807392999</v>
      </c>
      <c r="AH332" s="22">
        <v>15.334597573108358</v>
      </c>
      <c r="AI332" s="22">
        <v>30.208642898842108</v>
      </c>
      <c r="AJ332" s="22">
        <v>9.9664759816909037</v>
      </c>
      <c r="AK332" s="22">
        <v>7.2704054703305756</v>
      </c>
      <c r="AL332" s="22">
        <v>15.029296805794685</v>
      </c>
      <c r="AM332" s="22">
        <v>30.370091139842106</v>
      </c>
      <c r="AN332" s="22">
        <v>9.9311350621049392</v>
      </c>
      <c r="AO332" s="22">
        <v>7.2446247615267474</v>
      </c>
      <c r="AP332" s="22">
        <v>14.652537213629127</v>
      </c>
      <c r="AQ332" s="22">
        <v>30.556064667842108</v>
      </c>
      <c r="AR332" s="22">
        <v>9.5992037848406202</v>
      </c>
      <c r="AS332" s="22">
        <v>7.0024855160773356</v>
      </c>
      <c r="AT332" s="22">
        <v>14.160672377326186</v>
      </c>
      <c r="AU332" s="22">
        <v>31.549620190842106</v>
      </c>
      <c r="AV332" s="22">
        <v>9.349715135168486</v>
      </c>
      <c r="AW332" s="22">
        <v>6.8204870196485183</v>
      </c>
      <c r="AX332" s="22">
        <v>11.866931651204643</v>
      </c>
      <c r="AY332" s="22">
        <v>32.430180741842108</v>
      </c>
      <c r="AZ332" s="22">
        <v>8.7190099768840472</v>
      </c>
      <c r="BA332" s="22">
        <v>6.3603963876758183</v>
      </c>
      <c r="BB332" s="22">
        <v>9.9506948240298883</v>
      </c>
      <c r="BC332" s="22">
        <v>32.933133708842107</v>
      </c>
      <c r="BD332" s="22">
        <v>8.4995208584132804</v>
      </c>
      <c r="BE332" s="22">
        <v>6.2002821315897716</v>
      </c>
      <c r="BF332" s="22">
        <v>9.0776305926941063</v>
      </c>
      <c r="BG332" s="22">
        <v>33.249911112842106</v>
      </c>
      <c r="BH332" s="22">
        <v>8.0701974479209024</v>
      </c>
      <c r="BI332" s="22">
        <v>5.8870966808929639</v>
      </c>
      <c r="BJ332" s="22">
        <v>8.6163112891276228</v>
      </c>
      <c r="BK332" s="25">
        <v>29.683567310842108</v>
      </c>
      <c r="BL332" s="25">
        <v>10.100096853878332</v>
      </c>
      <c r="BM332" s="25">
        <v>7.3678800362540269</v>
      </c>
      <c r="BN332" s="25">
        <v>16.70165269873069</v>
      </c>
      <c r="BO332" s="25">
        <v>29.672514725842106</v>
      </c>
      <c r="BP332" s="25">
        <v>10.097758605688078</v>
      </c>
      <c r="BQ332" s="25">
        <v>7.3661743167535079</v>
      </c>
      <c r="BR332" s="25">
        <v>16.661918211118881</v>
      </c>
      <c r="BS332" s="25">
        <v>29.705656927842107</v>
      </c>
      <c r="BT332" s="25">
        <v>10.095046365330239</v>
      </c>
      <c r="BU332" s="25">
        <v>7.364195775173644</v>
      </c>
      <c r="BV332" s="25">
        <v>16.474643914299321</v>
      </c>
      <c r="BW332" s="25">
        <v>29.737790870842105</v>
      </c>
      <c r="BX332" s="25">
        <v>10.090221701314407</v>
      </c>
      <c r="BY332" s="25">
        <v>7.3606762499455058</v>
      </c>
      <c r="BZ332" s="25">
        <v>16.339035100793531</v>
      </c>
      <c r="CA332" s="25">
        <v>29.777241008842108</v>
      </c>
      <c r="CB332" s="25">
        <v>10.084765144523988</v>
      </c>
      <c r="CC332" s="25">
        <v>7.3566957677358342</v>
      </c>
      <c r="CD332" s="25">
        <v>16.19605117290028</v>
      </c>
      <c r="CE332" s="25">
        <v>29.826383365842105</v>
      </c>
      <c r="CF332" s="25">
        <v>10.078695718063095</v>
      </c>
      <c r="CG332" s="25">
        <v>7.3522682056342328</v>
      </c>
      <c r="CH332" s="25">
        <v>15.906113762316975</v>
      </c>
      <c r="CI332" s="25">
        <v>29.879912854842107</v>
      </c>
      <c r="CJ332" s="25">
        <v>10.072005983168324</v>
      </c>
      <c r="CK332" s="25">
        <v>7.3473881371663667</v>
      </c>
      <c r="CL332" s="25">
        <v>15.600242351810152</v>
      </c>
      <c r="CM332" s="25">
        <v>29.943076094842105</v>
      </c>
      <c r="CN332" s="25">
        <v>10.064643663175069</v>
      </c>
      <c r="CO332" s="25">
        <v>7.3420174272332241</v>
      </c>
      <c r="CP332" s="25">
        <v>15.38534984477403</v>
      </c>
      <c r="CQ332" s="25">
        <v>30.013480330842107</v>
      </c>
      <c r="CR332" s="25">
        <v>10.056852395625786</v>
      </c>
      <c r="CS332" s="25">
        <v>7.3363338060299847</v>
      </c>
      <c r="CT332" s="25">
        <v>15.081970728645672</v>
      </c>
      <c r="CU332" s="25">
        <v>30.093351607842106</v>
      </c>
      <c r="CV332" s="25">
        <v>9.7908755944650991</v>
      </c>
      <c r="CW332" s="25">
        <v>7.1423074326466409</v>
      </c>
      <c r="CX332" s="25">
        <v>14.656645776413836</v>
      </c>
      <c r="CY332" s="25">
        <v>30.428542030842106</v>
      </c>
      <c r="CZ332" s="25">
        <v>9.7503944977380197</v>
      </c>
      <c r="DA332" s="25">
        <v>7.1127770361825142</v>
      </c>
      <c r="DB332" s="25">
        <v>12.864582500762388</v>
      </c>
      <c r="DC332" s="25">
        <v>30.791407451842105</v>
      </c>
      <c r="DD332" s="25">
        <v>9.1648029771585726</v>
      </c>
      <c r="DE332" s="25">
        <v>6.6855961748207537</v>
      </c>
      <c r="DF332" s="25">
        <v>11.099356641972975</v>
      </c>
      <c r="DG332" s="25">
        <v>31.152289075842106</v>
      </c>
      <c r="DH332" s="25">
        <v>9.1048857219677686</v>
      </c>
      <c r="DI332" s="25">
        <v>6.6418873713573552</v>
      </c>
      <c r="DJ332" s="25">
        <v>9.7638463843826671</v>
      </c>
      <c r="DK332" s="25">
        <v>31.334154777842105</v>
      </c>
      <c r="DL332" s="25">
        <v>8.9408308545955961</v>
      </c>
      <c r="DM332" s="25">
        <v>6.5222116296640875</v>
      </c>
      <c r="DN332" s="25">
        <v>9.3987912493194727</v>
      </c>
      <c r="DO332" s="27">
        <v>29.670809813842105</v>
      </c>
      <c r="DP332" s="27">
        <v>10.098430868850183</v>
      </c>
      <c r="DQ332" s="27">
        <v>7.3666647233706763</v>
      </c>
      <c r="DR332" s="27">
        <v>16.734629888481237</v>
      </c>
      <c r="DS332" s="27">
        <v>29.648262279842108</v>
      </c>
      <c r="DT332" s="27">
        <v>10.094220051959731</v>
      </c>
      <c r="DU332" s="27">
        <v>7.3635929910742108</v>
      </c>
      <c r="DV332" s="27">
        <v>16.731456971581615</v>
      </c>
      <c r="DW332" s="27">
        <v>29.693904414842105</v>
      </c>
      <c r="DX332" s="27">
        <v>10.089345719260027</v>
      </c>
      <c r="DY332" s="27">
        <v>7.3600372332326991</v>
      </c>
      <c r="DZ332" s="27">
        <v>16.544337425197881</v>
      </c>
      <c r="EA332" s="27">
        <v>29.745182278842105</v>
      </c>
      <c r="EB332" s="27">
        <v>10.077480365601637</v>
      </c>
      <c r="EC332" s="27">
        <v>7.3513816229343512</v>
      </c>
      <c r="ED332" s="27">
        <v>16.403736823287751</v>
      </c>
      <c r="EE332" s="27">
        <v>29.810693413842106</v>
      </c>
      <c r="EF332" s="27">
        <v>10.064219749748645</v>
      </c>
      <c r="EG332" s="27">
        <v>7.3417081882905846</v>
      </c>
      <c r="EH332" s="27">
        <v>16.223160272871219</v>
      </c>
      <c r="EI332" s="27">
        <v>29.891758155842105</v>
      </c>
      <c r="EJ332" s="27">
        <v>10.049775296656684</v>
      </c>
      <c r="EK332" s="27">
        <v>7.3311711608629722</v>
      </c>
      <c r="EL332" s="27">
        <v>15.916104259687364</v>
      </c>
      <c r="EM332" s="27">
        <v>29.981096110842106</v>
      </c>
      <c r="EN332" s="27">
        <v>10.033965078519323</v>
      </c>
      <c r="EO332" s="27">
        <v>7.3196378268496103</v>
      </c>
      <c r="EP332" s="27">
        <v>15.618424336573332</v>
      </c>
      <c r="EQ332" s="27">
        <v>30.089777683842108</v>
      </c>
      <c r="ER332" s="27">
        <v>10.01703441263291</v>
      </c>
      <c r="ES332" s="27">
        <v>7.3072871418027541</v>
      </c>
      <c r="ET332" s="27">
        <v>15.391234709526767</v>
      </c>
      <c r="EU332" s="27">
        <v>30.213605562842105</v>
      </c>
      <c r="EV332" s="27">
        <v>9.9992094852590672</v>
      </c>
      <c r="EW332" s="27">
        <v>7.2942841054511787</v>
      </c>
      <c r="EX332" s="27">
        <v>15.091844327783074</v>
      </c>
      <c r="EY332" s="27">
        <v>30.357989180842107</v>
      </c>
      <c r="EZ332" s="27">
        <v>9.7211288209678877</v>
      </c>
      <c r="FA332" s="27">
        <v>7.0914281324302371</v>
      </c>
      <c r="FB332" s="27">
        <v>14.678428093577146</v>
      </c>
      <c r="FC332" s="27">
        <v>31.115618729842105</v>
      </c>
      <c r="FD332" s="27">
        <v>9.6010756031142037</v>
      </c>
      <c r="FE332" s="27">
        <v>7.0038509814475161</v>
      </c>
      <c r="FF332" s="27">
        <v>12.748449573248317</v>
      </c>
      <c r="FG332" s="27">
        <v>31.901806470842107</v>
      </c>
      <c r="FH332" s="27">
        <v>9.104521570066904</v>
      </c>
      <c r="FI332" s="27">
        <v>6.6416217276155818</v>
      </c>
      <c r="FJ332" s="27">
        <v>11.260551003965503</v>
      </c>
      <c r="FK332" s="27">
        <v>32.389111893842106</v>
      </c>
      <c r="FL332" s="27">
        <v>8.96864725848795</v>
      </c>
      <c r="FM332" s="27">
        <v>6.5425033090295326</v>
      </c>
      <c r="FN332" s="27">
        <v>10.686855971322238</v>
      </c>
      <c r="FO332" s="27">
        <v>32.691337632842107</v>
      </c>
      <c r="FP332" s="27">
        <v>8.8377496215639351</v>
      </c>
      <c r="FQ332" s="27">
        <v>6.4470153053164854</v>
      </c>
      <c r="FR332" s="27">
        <v>10.535493182715605</v>
      </c>
      <c r="FS332" s="28">
        <v>29.671431091842106</v>
      </c>
      <c r="FT332" s="28">
        <v>10.098003216145564</v>
      </c>
      <c r="FU332" s="28">
        <v>7.3663527566766529</v>
      </c>
      <c r="FV332" s="28">
        <v>16.726991849470934</v>
      </c>
      <c r="FW332" s="28">
        <v>29.654580277842108</v>
      </c>
      <c r="FX332" s="28">
        <v>10.092388651243938</v>
      </c>
      <c r="FY332" s="28">
        <v>7.362257009749726</v>
      </c>
      <c r="FZ332" s="28">
        <v>16.703087130399567</v>
      </c>
      <c r="GA332" s="28">
        <v>29.718582477842105</v>
      </c>
      <c r="GB332" s="28">
        <v>10.084978870999041</v>
      </c>
      <c r="GC332" s="28">
        <v>7.3568516782237774</v>
      </c>
      <c r="GD332" s="28">
        <v>16.49334553093064</v>
      </c>
      <c r="GE332" s="28">
        <v>29.801425341842105</v>
      </c>
      <c r="GF332" s="28">
        <v>10.068635251458938</v>
      </c>
      <c r="GG332" s="28">
        <v>7.3449292353133986</v>
      </c>
      <c r="GH332" s="28">
        <v>16.346067332623097</v>
      </c>
      <c r="GI332" s="28">
        <v>29.915620118842106</v>
      </c>
      <c r="GJ332" s="28">
        <v>10.048595302323506</v>
      </c>
      <c r="GK332" s="28">
        <v>7.3303103714253952</v>
      </c>
      <c r="GL332" s="28">
        <v>16.173275326165538</v>
      </c>
      <c r="GM332" s="28">
        <v>30.071399806842106</v>
      </c>
      <c r="GN332" s="28">
        <v>10.024840954099327</v>
      </c>
      <c r="GO332" s="28">
        <v>7.3129819051158913</v>
      </c>
      <c r="GP332" s="28">
        <v>15.89254232480293</v>
      </c>
      <c r="GQ332" s="28">
        <v>30.259223541842108</v>
      </c>
      <c r="GR332" s="28">
        <v>9.9965802967886503</v>
      </c>
      <c r="GS332" s="28">
        <v>7.2923661490668996</v>
      </c>
      <c r="GT332" s="28">
        <v>15.631153446748032</v>
      </c>
      <c r="GU332" s="28">
        <v>30.507117948842108</v>
      </c>
      <c r="GV332" s="28">
        <v>9.9639160582960198</v>
      </c>
      <c r="GW332" s="28">
        <v>7.268538041854554</v>
      </c>
      <c r="GX332" s="28">
        <v>15.438386913517247</v>
      </c>
      <c r="GY332" s="28">
        <v>30.799621555842105</v>
      </c>
      <c r="GZ332" s="28">
        <v>9.9280453192689535</v>
      </c>
      <c r="HA332" s="28">
        <v>7.2423708371448567</v>
      </c>
      <c r="HB332" s="28">
        <v>15.206587550424667</v>
      </c>
      <c r="HC332" s="28">
        <v>31.146324073842106</v>
      </c>
      <c r="HD332" s="28">
        <v>9.6306963790795095</v>
      </c>
      <c r="HE332" s="28">
        <v>7.0254589251188015</v>
      </c>
      <c r="HF332" s="28">
        <v>14.896060461445002</v>
      </c>
      <c r="HG332" s="28">
        <v>32.403771155842108</v>
      </c>
      <c r="HH332" s="28">
        <v>9.3786836733963508</v>
      </c>
      <c r="HI332" s="28">
        <v>6.8416191649711235</v>
      </c>
      <c r="HJ332" s="28">
        <v>13.303337524287633</v>
      </c>
      <c r="HK332" s="28">
        <v>33.431959461842105</v>
      </c>
      <c r="HL332" s="28">
        <v>8.2877608136499994</v>
      </c>
      <c r="HM332" s="28">
        <v>6.0458061271652666</v>
      </c>
      <c r="HN332" s="28">
        <v>8.3913240941306668</v>
      </c>
      <c r="HO332" s="28">
        <v>33.903675831842108</v>
      </c>
      <c r="HP332" s="28">
        <v>8.0675019992424915</v>
      </c>
      <c r="HQ332" s="28">
        <v>5.885130388609463</v>
      </c>
      <c r="HR332" s="28">
        <v>3.7435694735568674</v>
      </c>
      <c r="HS332" s="28">
        <v>33.660205511842108</v>
      </c>
      <c r="HT332" s="28">
        <v>6.9596076860631371</v>
      </c>
      <c r="HU332" s="28">
        <v>5.0769369118093772</v>
      </c>
      <c r="HV332" s="28">
        <v>0.22028352009614593</v>
      </c>
      <c r="HW332" s="29">
        <v>29.658567414842107</v>
      </c>
      <c r="HX332" s="29">
        <v>10.097985551687978</v>
      </c>
      <c r="HY332" s="29">
        <v>7.3663398707007781</v>
      </c>
      <c r="HZ332" s="29">
        <v>16.784978560134782</v>
      </c>
      <c r="IA332" s="29">
        <v>29.629103429842107</v>
      </c>
      <c r="IB332" s="29">
        <v>10.093443403246411</v>
      </c>
      <c r="IC332" s="29">
        <v>7.3630264366507401</v>
      </c>
      <c r="ID332" s="29">
        <v>16.817257730558453</v>
      </c>
      <c r="IE332" s="29">
        <v>29.679829478842105</v>
      </c>
      <c r="IF332" s="29">
        <v>10.088012823701675</v>
      </c>
      <c r="IG332" s="29">
        <v>7.3590649044801264</v>
      </c>
      <c r="IH332" s="29">
        <v>16.648316704532942</v>
      </c>
      <c r="II332" s="29">
        <v>29.752572373842106</v>
      </c>
      <c r="IJ332" s="29">
        <v>10.069359609493247</v>
      </c>
      <c r="IK332" s="29">
        <v>7.3454576444145498</v>
      </c>
      <c r="IL332" s="29">
        <v>16.538085130839995</v>
      </c>
      <c r="IM332" s="29">
        <v>29.855577900842107</v>
      </c>
      <c r="IN332" s="29">
        <v>10.048509512693869</v>
      </c>
      <c r="IO332" s="29">
        <v>7.3302477890849813</v>
      </c>
      <c r="IP332" s="29">
        <v>16.405444420385265</v>
      </c>
      <c r="IQ332" s="29">
        <v>30.002116398842105</v>
      </c>
      <c r="IR332" s="29">
        <v>10.025402110918236</v>
      </c>
      <c r="IS332" s="29">
        <v>7.3133912612025771</v>
      </c>
      <c r="IT332" s="29">
        <v>16.148693993465884</v>
      </c>
      <c r="IU332" s="29">
        <v>30.180704339842105</v>
      </c>
      <c r="IV332" s="29">
        <v>10.000027894706603</v>
      </c>
      <c r="IW332" s="29">
        <v>7.294881123748846</v>
      </c>
      <c r="IX332" s="29">
        <v>15.91646863760381</v>
      </c>
      <c r="IY332" s="29">
        <v>30.421943205842105</v>
      </c>
      <c r="IZ332" s="29">
        <v>9.9729627890923709</v>
      </c>
      <c r="JA332" s="29">
        <v>7.2751375060173364</v>
      </c>
      <c r="JB332" s="29">
        <v>15.760498000942121</v>
      </c>
      <c r="JC332" s="29">
        <v>30.709970130842105</v>
      </c>
      <c r="JD332" s="29">
        <v>9.9443457801880069</v>
      </c>
      <c r="JE332" s="29">
        <v>7.254261796442055</v>
      </c>
      <c r="JF332" s="29">
        <v>15.560537863190667</v>
      </c>
      <c r="JG332" s="29">
        <v>31.066086256842105</v>
      </c>
      <c r="JH332" s="29">
        <v>9.6603432291727653</v>
      </c>
      <c r="JI332" s="29">
        <v>7.0470858895034096</v>
      </c>
      <c r="JJ332" s="29">
        <v>15.095962131833865</v>
      </c>
      <c r="JK332" s="29">
        <v>32.942357425842104</v>
      </c>
      <c r="JL332" s="29">
        <v>9.4792093283115868</v>
      </c>
      <c r="JM332" s="29">
        <v>6.914951230662842</v>
      </c>
      <c r="JN332" s="29">
        <v>9.8761031234463417</v>
      </c>
      <c r="JO332" s="29">
        <v>33.82204320284211</v>
      </c>
      <c r="JP332" s="29">
        <v>8.0519327868246773</v>
      </c>
      <c r="JQ332" s="29">
        <v>5.8737728649131062</v>
      </c>
      <c r="JR332" s="29">
        <v>5.0583217004399117</v>
      </c>
      <c r="JS332" s="29">
        <v>33.739338998842108</v>
      </c>
      <c r="JT332" s="29">
        <v>7.8968181265156696</v>
      </c>
      <c r="JU332" s="29">
        <v>5.7606188798023386</v>
      </c>
      <c r="JV332" s="29">
        <v>1.1671067048229631</v>
      </c>
      <c r="JW332" s="29">
        <v>33.280839097842104</v>
      </c>
      <c r="JX332" s="29">
        <v>7.2196016129314371</v>
      </c>
      <c r="JY332" s="29">
        <v>5.2665988616930228</v>
      </c>
      <c r="JZ332" s="29">
        <v>0.91803235428902497</v>
      </c>
    </row>
    <row r="333" spans="1:286" ht="15" thickBot="1" x14ac:dyDescent="0.35">
      <c r="A333" s="2"/>
      <c r="B333" s="74" t="s">
        <v>589</v>
      </c>
      <c r="C333" s="74" t="s">
        <v>512</v>
      </c>
      <c r="D333" s="74" t="s">
        <v>875</v>
      </c>
      <c r="E333" s="87">
        <v>334207</v>
      </c>
      <c r="F333" s="84">
        <v>442111</v>
      </c>
      <c r="G333" s="22">
        <v>29.272639996105262</v>
      </c>
      <c r="H333" s="22">
        <v>11.266023293424483</v>
      </c>
      <c r="I333" s="22">
        <v>8.0971127647211851</v>
      </c>
      <c r="J333" s="22">
        <v>15.054568978909062</v>
      </c>
      <c r="K333" s="22">
        <v>29.225484653105262</v>
      </c>
      <c r="L333" s="22">
        <v>11.258769699275719</v>
      </c>
      <c r="M333" s="22">
        <v>8.0918994637859445</v>
      </c>
      <c r="N333" s="22">
        <v>15.013347384787105</v>
      </c>
      <c r="O333" s="22">
        <v>29.294721509105266</v>
      </c>
      <c r="P333" s="22">
        <v>11.24915958400284</v>
      </c>
      <c r="Q333" s="22">
        <v>8.0849924847197912</v>
      </c>
      <c r="R333" s="22">
        <v>14.721208515140884</v>
      </c>
      <c r="S333" s="22">
        <v>29.374866909105265</v>
      </c>
      <c r="T333" s="22">
        <v>11.228497367805039</v>
      </c>
      <c r="U333" s="22">
        <v>8.070142143107212</v>
      </c>
      <c r="V333" s="22">
        <v>14.572085640989414</v>
      </c>
      <c r="W333" s="22">
        <v>29.475350882105264</v>
      </c>
      <c r="X333" s="22">
        <v>11.203056265936782</v>
      </c>
      <c r="Y333" s="22">
        <v>8.0518571222688227</v>
      </c>
      <c r="Z333" s="22">
        <v>14.385151649574778</v>
      </c>
      <c r="AA333" s="22">
        <v>29.603831936105266</v>
      </c>
      <c r="AB333" s="22">
        <v>11.172861442440032</v>
      </c>
      <c r="AC333" s="22">
        <v>8.0301555080970548</v>
      </c>
      <c r="AD333" s="22">
        <v>14.115217427707227</v>
      </c>
      <c r="AE333" s="22">
        <v>29.751467214105265</v>
      </c>
      <c r="AF333" s="22">
        <v>11.136931805601241</v>
      </c>
      <c r="AG333" s="22">
        <v>8.0043321706600583</v>
      </c>
      <c r="AH333" s="22">
        <v>13.806810629011384</v>
      </c>
      <c r="AI333" s="22">
        <v>29.936689870105262</v>
      </c>
      <c r="AJ333" s="22">
        <v>11.095458736168633</v>
      </c>
      <c r="AK333" s="22">
        <v>7.974524659069794</v>
      </c>
      <c r="AL333" s="22">
        <v>13.456831727603719</v>
      </c>
      <c r="AM333" s="22">
        <v>30.144901435105265</v>
      </c>
      <c r="AN333" s="22">
        <v>11.049936008376305</v>
      </c>
      <c r="AO333" s="22">
        <v>7.9418065782801577</v>
      </c>
      <c r="AP333" s="22">
        <v>13.055424674026346</v>
      </c>
      <c r="AQ333" s="22">
        <v>30.386445347105266</v>
      </c>
      <c r="AR333" s="22">
        <v>10.514645424231702</v>
      </c>
      <c r="AS333" s="22">
        <v>7.5570826957863151</v>
      </c>
      <c r="AT333" s="22">
        <v>12.593585190770199</v>
      </c>
      <c r="AU333" s="22">
        <v>31.669657062105266</v>
      </c>
      <c r="AV333" s="22">
        <v>10.198247458244783</v>
      </c>
      <c r="AW333" s="22">
        <v>7.3296812478752518</v>
      </c>
      <c r="AX333" s="22">
        <v>10.369789799681584</v>
      </c>
      <c r="AY333" s="22">
        <v>32.804748418105262</v>
      </c>
      <c r="AZ333" s="22">
        <v>9.3932961364730954</v>
      </c>
      <c r="BA333" s="22">
        <v>6.7511468837309057</v>
      </c>
      <c r="BB333" s="22">
        <v>8.4949714337404849</v>
      </c>
      <c r="BC333" s="22">
        <v>33.432966397105261</v>
      </c>
      <c r="BD333" s="22">
        <v>9.5347690379466918</v>
      </c>
      <c r="BE333" s="22">
        <v>6.8528262435678942</v>
      </c>
      <c r="BF333" s="22">
        <v>7.8860269077262188</v>
      </c>
      <c r="BG333" s="22">
        <v>33.661931908105259</v>
      </c>
      <c r="BH333" s="22">
        <v>10.450897535134171</v>
      </c>
      <c r="BI333" s="22">
        <v>7.5112658327200981</v>
      </c>
      <c r="BJ333" s="22">
        <v>7.8496347252530931</v>
      </c>
      <c r="BK333" s="25">
        <v>29.291592079105264</v>
      </c>
      <c r="BL333" s="25">
        <v>11.26897082744976</v>
      </c>
      <c r="BM333" s="25">
        <v>8.099231215460982</v>
      </c>
      <c r="BN333" s="25">
        <v>15.007055214207444</v>
      </c>
      <c r="BO333" s="25">
        <v>29.253367375105263</v>
      </c>
      <c r="BP333" s="25">
        <v>11.266216095804337</v>
      </c>
      <c r="BQ333" s="25">
        <v>8.0972513355877922</v>
      </c>
      <c r="BR333" s="25">
        <v>15.012836403924364</v>
      </c>
      <c r="BS333" s="25">
        <v>29.291341993105263</v>
      </c>
      <c r="BT333" s="25">
        <v>11.262985119163124</v>
      </c>
      <c r="BU333" s="25">
        <v>8.0949291690590446</v>
      </c>
      <c r="BV333" s="25">
        <v>14.826285923055359</v>
      </c>
      <c r="BW333" s="25">
        <v>29.329536121105264</v>
      </c>
      <c r="BX333" s="25">
        <v>11.256909209190539</v>
      </c>
      <c r="BY333" s="25">
        <v>8.0905622929293788</v>
      </c>
      <c r="BZ333" s="25">
        <v>14.719488355376466</v>
      </c>
      <c r="CA333" s="25">
        <v>29.376805941105264</v>
      </c>
      <c r="CB333" s="25">
        <v>11.249987404753256</v>
      </c>
      <c r="CC333" s="25">
        <v>8.0855874557925915</v>
      </c>
      <c r="CD333" s="25">
        <v>14.585865291899658</v>
      </c>
      <c r="CE333" s="25">
        <v>29.435027523105262</v>
      </c>
      <c r="CF333" s="25">
        <v>11.242300371826822</v>
      </c>
      <c r="CG333" s="25">
        <v>8.0800626338735935</v>
      </c>
      <c r="CH333" s="25">
        <v>14.365385723180708</v>
      </c>
      <c r="CI333" s="25">
        <v>29.498652416105266</v>
      </c>
      <c r="CJ333" s="25">
        <v>11.233822361168315</v>
      </c>
      <c r="CK333" s="25">
        <v>8.0739693206845029</v>
      </c>
      <c r="CL333" s="25">
        <v>14.108507915717638</v>
      </c>
      <c r="CM333" s="25">
        <v>29.571741962105264</v>
      </c>
      <c r="CN333" s="25">
        <v>11.224529320236934</v>
      </c>
      <c r="CO333" s="25">
        <v>8.0672902291906592</v>
      </c>
      <c r="CP333" s="25">
        <v>13.835344419297718</v>
      </c>
      <c r="CQ333" s="25">
        <v>29.654093877105264</v>
      </c>
      <c r="CR333" s="25">
        <v>11.214677790234944</v>
      </c>
      <c r="CS333" s="25">
        <v>8.0602097406053286</v>
      </c>
      <c r="CT333" s="25">
        <v>13.534018563354742</v>
      </c>
      <c r="CU333" s="25">
        <v>29.752715909105262</v>
      </c>
      <c r="CV333" s="25">
        <v>10.728300863467437</v>
      </c>
      <c r="CW333" s="25">
        <v>7.7106410667598171</v>
      </c>
      <c r="CX333" s="25">
        <v>13.141131817540867</v>
      </c>
      <c r="CY333" s="25">
        <v>30.129028818105262</v>
      </c>
      <c r="CZ333" s="25">
        <v>10.677496558573409</v>
      </c>
      <c r="DA333" s="25">
        <v>7.6741270125149343</v>
      </c>
      <c r="DB333" s="25">
        <v>11.588819559749858</v>
      </c>
      <c r="DC333" s="25">
        <v>30.542493535105265</v>
      </c>
      <c r="DD333" s="25">
        <v>10.374239421923702</v>
      </c>
      <c r="DE333" s="25">
        <v>7.4561701373864837</v>
      </c>
      <c r="DF333" s="25">
        <v>9.8706830149057829</v>
      </c>
      <c r="DG333" s="25">
        <v>30.981055780105265</v>
      </c>
      <c r="DH333" s="25">
        <v>10.633154463921793</v>
      </c>
      <c r="DI333" s="25">
        <v>7.6422574760097461</v>
      </c>
      <c r="DJ333" s="25">
        <v>8.3598592000969418</v>
      </c>
      <c r="DK333" s="25">
        <v>31.220380554105262</v>
      </c>
      <c r="DL333" s="25">
        <v>11.211821118564194</v>
      </c>
      <c r="DM333" s="25">
        <v>8.0581565944287767</v>
      </c>
      <c r="DN333" s="25">
        <v>8.0626640153233353</v>
      </c>
      <c r="DO333" s="27">
        <v>29.271981120105263</v>
      </c>
      <c r="DP333" s="27">
        <v>11.266588823338134</v>
      </c>
      <c r="DQ333" s="27">
        <v>8.0975192222051966</v>
      </c>
      <c r="DR333" s="27">
        <v>15.05645900015489</v>
      </c>
      <c r="DS333" s="27">
        <v>29.216555616105264</v>
      </c>
      <c r="DT333" s="27">
        <v>11.261193586025726</v>
      </c>
      <c r="DU333" s="27">
        <v>8.0936415589185877</v>
      </c>
      <c r="DV333" s="27">
        <v>15.044030204443313</v>
      </c>
      <c r="DW333" s="27">
        <v>29.272216551105263</v>
      </c>
      <c r="DX333" s="27">
        <v>11.254926189123294</v>
      </c>
      <c r="DY333" s="27">
        <v>8.0891370573621355</v>
      </c>
      <c r="DZ333" s="27">
        <v>14.790406914441357</v>
      </c>
      <c r="EA333" s="27">
        <v>29.337324396105263</v>
      </c>
      <c r="EB333" s="27">
        <v>11.239494466451019</v>
      </c>
      <c r="EC333" s="27">
        <v>8.0780459744327899</v>
      </c>
      <c r="ED333" s="27">
        <v>14.677764560522109</v>
      </c>
      <c r="EE333" s="27">
        <v>29.419318519105264</v>
      </c>
      <c r="EF333" s="27">
        <v>11.222213663209033</v>
      </c>
      <c r="EG333" s="27">
        <v>8.0656259208902945</v>
      </c>
      <c r="EH333" s="27">
        <v>14.53656908850105</v>
      </c>
      <c r="EI333" s="27">
        <v>29.520075676105265</v>
      </c>
      <c r="EJ333" s="27">
        <v>11.212450767411889</v>
      </c>
      <c r="EK333" s="27">
        <v>8.0586091354531622</v>
      </c>
      <c r="EL333" s="27">
        <v>14.316688243323624</v>
      </c>
      <c r="EM333" s="27">
        <v>29.633156937105262</v>
      </c>
      <c r="EN333" s="27">
        <v>11.194959084269252</v>
      </c>
      <c r="EO333" s="27">
        <v>8.0460375183739252</v>
      </c>
      <c r="EP333" s="27">
        <v>14.069329373275815</v>
      </c>
      <c r="EQ333" s="27">
        <v>29.771352685105263</v>
      </c>
      <c r="ER333" s="27">
        <v>11.176515300801533</v>
      </c>
      <c r="ES333" s="27">
        <v>8.0327816080445551</v>
      </c>
      <c r="ET333" s="27">
        <v>13.816650209078945</v>
      </c>
      <c r="EU333" s="27">
        <v>29.927663098105263</v>
      </c>
      <c r="EV333" s="27">
        <v>11.157458230333807</v>
      </c>
      <c r="EW333" s="27">
        <v>8.0190849162728917</v>
      </c>
      <c r="EX333" s="27">
        <v>13.521401531143059</v>
      </c>
      <c r="EY333" s="27">
        <v>30.111967188105265</v>
      </c>
      <c r="EZ333" s="27">
        <v>10.65146932704684</v>
      </c>
      <c r="FA333" s="27">
        <v>7.6554207287504452</v>
      </c>
      <c r="FB333" s="27">
        <v>13.145521414475173</v>
      </c>
      <c r="FC333" s="27">
        <v>31.069247210105264</v>
      </c>
      <c r="FD333" s="27">
        <v>10.538848386759398</v>
      </c>
      <c r="FE333" s="27">
        <v>7.5744778415021479</v>
      </c>
      <c r="FF333" s="27">
        <v>11.401047281040682</v>
      </c>
      <c r="FG333" s="27">
        <v>32.073766765105262</v>
      </c>
      <c r="FH333" s="27">
        <v>10.260568933053236</v>
      </c>
      <c r="FI333" s="27">
        <v>7.3744729189063518</v>
      </c>
      <c r="FJ333" s="27">
        <v>9.929766323616235</v>
      </c>
      <c r="FK333" s="27">
        <v>32.680325559105263</v>
      </c>
      <c r="FL333" s="27">
        <v>11.411900762711799</v>
      </c>
      <c r="FM333" s="27">
        <v>8.2019577741701681</v>
      </c>
      <c r="FN333" s="27">
        <v>9.5444620816568886</v>
      </c>
      <c r="FO333" s="27">
        <v>33.017734735105265</v>
      </c>
      <c r="FP333" s="27">
        <v>11.340345920101763</v>
      </c>
      <c r="FQ333" s="27">
        <v>8.1505298998985509</v>
      </c>
      <c r="FR333" s="27">
        <v>9.7267230230325268</v>
      </c>
      <c r="FS333" s="28">
        <v>29.272833370105264</v>
      </c>
      <c r="FT333" s="28">
        <v>11.266023030574891</v>
      </c>
      <c r="FU333" s="28">
        <v>8.0971125758060083</v>
      </c>
      <c r="FV333" s="28">
        <v>15.050405071304036</v>
      </c>
      <c r="FW333" s="28">
        <v>29.224621650105263</v>
      </c>
      <c r="FX333" s="28">
        <v>11.258768593384138</v>
      </c>
      <c r="FY333" s="28">
        <v>8.0918986689598906</v>
      </c>
      <c r="FZ333" s="28">
        <v>15.020970019717703</v>
      </c>
      <c r="GA333" s="28">
        <v>29.305530942105264</v>
      </c>
      <c r="GB333" s="28">
        <v>11.249157275654513</v>
      </c>
      <c r="GC333" s="28">
        <v>8.0849908256643985</v>
      </c>
      <c r="GD333" s="28">
        <v>14.751342355819579</v>
      </c>
      <c r="GE333" s="28">
        <v>29.413830553105264</v>
      </c>
      <c r="GF333" s="28">
        <v>11.226904076351182</v>
      </c>
      <c r="GG333" s="28">
        <v>8.0689970131680173</v>
      </c>
      <c r="GH333" s="28">
        <v>14.638344191072752</v>
      </c>
      <c r="GI333" s="28">
        <v>29.562561831105263</v>
      </c>
      <c r="GJ333" s="28">
        <v>11.199687378204807</v>
      </c>
      <c r="GK333" s="28">
        <v>8.0494358363237275</v>
      </c>
      <c r="GL333" s="28">
        <v>14.507826478647655</v>
      </c>
      <c r="GM333" s="28">
        <v>29.766131829105262</v>
      </c>
      <c r="GN333" s="28">
        <v>11.167672892857748</v>
      </c>
      <c r="GO333" s="28">
        <v>8.0264263953516899</v>
      </c>
      <c r="GP333" s="28">
        <v>14.32043870345947</v>
      </c>
      <c r="GQ333" s="28">
        <v>30.014811515105265</v>
      </c>
      <c r="GR333" s="28">
        <v>11.129796005934676</v>
      </c>
      <c r="GS333" s="28">
        <v>7.9992035309385017</v>
      </c>
      <c r="GT333" s="28">
        <v>14.112157432911404</v>
      </c>
      <c r="GU333" s="28">
        <v>30.344958528105263</v>
      </c>
      <c r="GV333" s="28">
        <v>11.086371554750752</v>
      </c>
      <c r="GW333" s="28">
        <v>7.9679935228615983</v>
      </c>
      <c r="GX333" s="28">
        <v>13.884505310956268</v>
      </c>
      <c r="GY333" s="28">
        <v>30.733324870105264</v>
      </c>
      <c r="GZ333" s="28">
        <v>11.038855555757078</v>
      </c>
      <c r="HA333" s="28">
        <v>7.9338428388127982</v>
      </c>
      <c r="HB333" s="28">
        <v>13.652548326240263</v>
      </c>
      <c r="HC333" s="28">
        <v>31.196005495105265</v>
      </c>
      <c r="HD333" s="28">
        <v>10.497626059893685</v>
      </c>
      <c r="HE333" s="28">
        <v>7.5448505435317372</v>
      </c>
      <c r="HF333" s="28">
        <v>13.384612867831864</v>
      </c>
      <c r="HG333" s="28">
        <v>32.815622221105265</v>
      </c>
      <c r="HH333" s="28">
        <v>10.172494625499192</v>
      </c>
      <c r="HI333" s="28">
        <v>7.3111721799174614</v>
      </c>
      <c r="HJ333" s="28">
        <v>12.051450086094002</v>
      </c>
      <c r="HK333" s="28">
        <v>33.701965163105264</v>
      </c>
      <c r="HL333" s="28">
        <v>8.9223205666575147</v>
      </c>
      <c r="HM333" s="28">
        <v>6.4126474683736365</v>
      </c>
      <c r="HN333" s="28">
        <v>5.0575867480380126</v>
      </c>
      <c r="HO333" s="28">
        <v>34.055160367105266</v>
      </c>
      <c r="HP333" s="28">
        <v>9.0623300640664315</v>
      </c>
      <c r="HQ333" s="28">
        <v>6.5132750508954667</v>
      </c>
      <c r="HR333" s="28">
        <v>-0.16135796244235578</v>
      </c>
      <c r="HS333" s="28">
        <v>33.733475633105265</v>
      </c>
      <c r="HT333" s="28">
        <v>9.0248792593555258</v>
      </c>
      <c r="HU333" s="28">
        <v>6.4863584201575604</v>
      </c>
      <c r="HV333" s="28">
        <v>-4.2173598476676304</v>
      </c>
      <c r="HW333" s="29">
        <v>29.255484494105264</v>
      </c>
      <c r="HX333" s="29">
        <v>11.265731729517444</v>
      </c>
      <c r="HY333" s="29">
        <v>8.0969032120004147</v>
      </c>
      <c r="HZ333" s="29">
        <v>15.122844634086539</v>
      </c>
      <c r="IA333" s="29">
        <v>29.190333676105265</v>
      </c>
      <c r="IB333" s="29">
        <v>11.259658284761498</v>
      </c>
      <c r="IC333" s="29">
        <v>8.0925381076704852</v>
      </c>
      <c r="ID333" s="29">
        <v>15.162446192167581</v>
      </c>
      <c r="IE333" s="29">
        <v>29.254030544105262</v>
      </c>
      <c r="IF333" s="29">
        <v>11.252381287783237</v>
      </c>
      <c r="IG333" s="29">
        <v>8.0873079866608908</v>
      </c>
      <c r="IH333" s="29">
        <v>14.962410192534799</v>
      </c>
      <c r="II333" s="29">
        <v>29.348615350105263</v>
      </c>
      <c r="IJ333" s="29">
        <v>11.22695864809371</v>
      </c>
      <c r="IK333" s="29">
        <v>8.0690362349538685</v>
      </c>
      <c r="IL333" s="29">
        <v>14.900155168555088</v>
      </c>
      <c r="IM333" s="29">
        <v>29.482700985105264</v>
      </c>
      <c r="IN333" s="29">
        <v>11.198317249260455</v>
      </c>
      <c r="IO333" s="29">
        <v>8.0484510976741017</v>
      </c>
      <c r="IP333" s="29">
        <v>14.821971058860138</v>
      </c>
      <c r="IQ333" s="29">
        <v>29.674668474105264</v>
      </c>
      <c r="IR333" s="29">
        <v>11.175520604417805</v>
      </c>
      <c r="IS333" s="29">
        <v>8.0320667001683752</v>
      </c>
      <c r="IT333" s="29">
        <v>14.660819536658805</v>
      </c>
      <c r="IU333" s="29">
        <v>29.911693634105262</v>
      </c>
      <c r="IV333" s="29">
        <v>11.143629860524976</v>
      </c>
      <c r="IW333" s="29">
        <v>8.0091461946159157</v>
      </c>
      <c r="IX333" s="29">
        <v>14.487892576060272</v>
      </c>
      <c r="IY333" s="29">
        <v>30.233275274105264</v>
      </c>
      <c r="IZ333" s="29">
        <v>11.109892445583817</v>
      </c>
      <c r="JA333" s="29">
        <v>7.9848984502207649</v>
      </c>
      <c r="JB333" s="29">
        <v>14.317485521954872</v>
      </c>
      <c r="JC333" s="29">
        <v>30.616023334105265</v>
      </c>
      <c r="JD333" s="29">
        <v>11.074553534555132</v>
      </c>
      <c r="JE333" s="29">
        <v>7.9594996790546597</v>
      </c>
      <c r="JF333" s="29">
        <v>14.12218318892779</v>
      </c>
      <c r="JG333" s="29">
        <v>31.090007937105263</v>
      </c>
      <c r="JH333" s="29">
        <v>10.791607067009386</v>
      </c>
      <c r="JI333" s="29">
        <v>7.7561404817206165</v>
      </c>
      <c r="JJ333" s="29">
        <v>13.678699787788059</v>
      </c>
      <c r="JK333" s="29">
        <v>33.124436086105263</v>
      </c>
      <c r="JL333" s="29">
        <v>10.589971425051138</v>
      </c>
      <c r="JM333" s="29">
        <v>7.6112209757157068</v>
      </c>
      <c r="JN333" s="29">
        <v>7.759378162862145</v>
      </c>
      <c r="JO333" s="29">
        <v>33.855826345105264</v>
      </c>
      <c r="JP333" s="29">
        <v>8.7968994444620243</v>
      </c>
      <c r="JQ333" s="29">
        <v>6.3225048383572853</v>
      </c>
      <c r="JR333" s="29">
        <v>1.1499872073274027</v>
      </c>
      <c r="JS333" s="29">
        <v>33.889429382105263</v>
      </c>
      <c r="JT333" s="29">
        <v>9.9232810643238825</v>
      </c>
      <c r="JU333" s="29">
        <v>7.1320574865800168</v>
      </c>
      <c r="JV333" s="29">
        <v>-3.2651279249135499</v>
      </c>
      <c r="JW333" s="29">
        <v>33.264078455105263</v>
      </c>
      <c r="JX333" s="29">
        <v>9.3675197822622973</v>
      </c>
      <c r="JY333" s="29">
        <v>6.7326209104329413</v>
      </c>
      <c r="JZ333" s="29">
        <v>-3.5209759052163818</v>
      </c>
    </row>
    <row r="334" spans="1:286" ht="15" thickBot="1" x14ac:dyDescent="0.35">
      <c r="A334" s="2"/>
      <c r="B334" s="74" t="s">
        <v>811</v>
      </c>
      <c r="C334" s="74" t="s">
        <v>563</v>
      </c>
      <c r="D334" s="74" t="s">
        <v>874</v>
      </c>
      <c r="E334" s="87">
        <v>387242</v>
      </c>
      <c r="F334" s="84">
        <v>405960</v>
      </c>
      <c r="G334" s="22">
        <v>34.522629047000002</v>
      </c>
      <c r="H334" s="22">
        <v>14.102721845293059</v>
      </c>
      <c r="I334" s="22">
        <v>10.135903867470569</v>
      </c>
      <c r="J334" s="22">
        <v>23.622483015628355</v>
      </c>
      <c r="K334" s="22">
        <v>34.483185992999999</v>
      </c>
      <c r="L334" s="22">
        <v>14.099319925861836</v>
      </c>
      <c r="M334" s="22">
        <v>10.133458840992844</v>
      </c>
      <c r="N334" s="22">
        <v>23.625361287373945</v>
      </c>
      <c r="O334" s="22">
        <v>34.527506328999998</v>
      </c>
      <c r="P334" s="22">
        <v>14.094915885547614</v>
      </c>
      <c r="Q334" s="22">
        <v>10.130293570505124</v>
      </c>
      <c r="R334" s="22">
        <v>23.477842684059574</v>
      </c>
      <c r="S334" s="22">
        <v>34.573526751999999</v>
      </c>
      <c r="T334" s="22">
        <v>14.082213199170013</v>
      </c>
      <c r="U334" s="22">
        <v>10.121163899694452</v>
      </c>
      <c r="V334" s="22">
        <v>23.325925765361632</v>
      </c>
      <c r="W334" s="22">
        <v>34.630447330999999</v>
      </c>
      <c r="X334" s="22">
        <v>14.067509751579733</v>
      </c>
      <c r="Y334" s="22">
        <v>10.110596242405997</v>
      </c>
      <c r="Z334" s="22">
        <v>23.217249933080836</v>
      </c>
      <c r="AA334" s="22">
        <v>34.698849263</v>
      </c>
      <c r="AB334" s="22">
        <v>14.050819385854737</v>
      </c>
      <c r="AC334" s="22">
        <v>10.098600547932454</v>
      </c>
      <c r="AD334" s="22">
        <v>23.076202525840028</v>
      </c>
      <c r="AE334" s="22">
        <v>34.771417307999997</v>
      </c>
      <c r="AF334" s="22">
        <v>14.031770269191634</v>
      </c>
      <c r="AG334" s="22">
        <v>10.084909572716782</v>
      </c>
      <c r="AH334" s="22">
        <v>22.901519373051336</v>
      </c>
      <c r="AI334" s="22">
        <v>34.85688802</v>
      </c>
      <c r="AJ334" s="22">
        <v>14.010427606320196</v>
      </c>
      <c r="AK334" s="22">
        <v>10.069570180682121</v>
      </c>
      <c r="AL334" s="22">
        <v>22.751452379680902</v>
      </c>
      <c r="AM334" s="22">
        <v>34.952402411999998</v>
      </c>
      <c r="AN334" s="22">
        <v>13.98743200036345</v>
      </c>
      <c r="AO334" s="22">
        <v>10.053042785906223</v>
      </c>
      <c r="AP334" s="22">
        <v>22.565136855488014</v>
      </c>
      <c r="AQ334" s="22">
        <v>35.063474605000003</v>
      </c>
      <c r="AR334" s="22">
        <v>13.615228604939979</v>
      </c>
      <c r="AS334" s="22">
        <v>9.785532877071315</v>
      </c>
      <c r="AT334" s="22">
        <v>22.324206697448314</v>
      </c>
      <c r="AU334" s="22">
        <v>35.643651423000001</v>
      </c>
      <c r="AV334" s="22">
        <v>13.462329845241699</v>
      </c>
      <c r="AW334" s="22">
        <v>9.6756415279574188</v>
      </c>
      <c r="AX334" s="22">
        <v>21.443800651509846</v>
      </c>
      <c r="AY334" s="22">
        <v>36.092211746000004</v>
      </c>
      <c r="AZ334" s="22">
        <v>13.026246990395164</v>
      </c>
      <c r="BA334" s="22">
        <v>9.3622201938727621</v>
      </c>
      <c r="BB334" s="22">
        <v>20.61641158825708</v>
      </c>
      <c r="BC334" s="22">
        <v>36.284206112999996</v>
      </c>
      <c r="BD334" s="22">
        <v>12.90286457139457</v>
      </c>
      <c r="BE334" s="22">
        <v>9.2735428199838772</v>
      </c>
      <c r="BF334" s="22">
        <v>20.249196098264569</v>
      </c>
      <c r="BG334" s="22">
        <v>36.378426877000003</v>
      </c>
      <c r="BH334" s="22">
        <v>12.760758418059412</v>
      </c>
      <c r="BI334" s="22">
        <v>9.1714083295654945</v>
      </c>
      <c r="BJ334" s="22">
        <v>20.040938320742448</v>
      </c>
      <c r="BK334" s="25">
        <v>34.533596678999999</v>
      </c>
      <c r="BL334" s="25">
        <v>14.104035642083778</v>
      </c>
      <c r="BM334" s="25">
        <v>10.136848119092221</v>
      </c>
      <c r="BN334" s="25">
        <v>23.577203413423916</v>
      </c>
      <c r="BO334" s="25">
        <v>34.500252123000003</v>
      </c>
      <c r="BP334" s="25">
        <v>14.102607767768548</v>
      </c>
      <c r="BQ334" s="25">
        <v>10.135821877707562</v>
      </c>
      <c r="BR334" s="25">
        <v>23.570482524043655</v>
      </c>
      <c r="BS334" s="25">
        <v>34.523462033999998</v>
      </c>
      <c r="BT334" s="25">
        <v>14.10095945460251</v>
      </c>
      <c r="BU334" s="25">
        <v>10.134637202580466</v>
      </c>
      <c r="BV334" s="25">
        <v>23.483037127654967</v>
      </c>
      <c r="BW334" s="25">
        <v>34.544314305</v>
      </c>
      <c r="BX334" s="25">
        <v>14.09706732352617</v>
      </c>
      <c r="BY334" s="25">
        <v>10.131839851341311</v>
      </c>
      <c r="BZ334" s="25">
        <v>23.364650841349231</v>
      </c>
      <c r="CA334" s="25">
        <v>34.573239258000001</v>
      </c>
      <c r="CB334" s="25">
        <v>14.09280466800432</v>
      </c>
      <c r="CC334" s="25">
        <v>10.128776196887683</v>
      </c>
      <c r="CD334" s="25">
        <v>23.280893176348346</v>
      </c>
      <c r="CE334" s="25">
        <v>34.615031819999999</v>
      </c>
      <c r="CF334" s="25">
        <v>14.088194386724137</v>
      </c>
      <c r="CG334" s="25">
        <v>10.125462696956921</v>
      </c>
      <c r="CH334" s="25">
        <v>23.176369417308173</v>
      </c>
      <c r="CI334" s="25">
        <v>34.659346120000002</v>
      </c>
      <c r="CJ334" s="25">
        <v>14.083243221777671</v>
      </c>
      <c r="CK334" s="25">
        <v>10.121904197223332</v>
      </c>
      <c r="CL334" s="25">
        <v>23.016932460929119</v>
      </c>
      <c r="CM334" s="25">
        <v>34.710717418000002</v>
      </c>
      <c r="CN334" s="25">
        <v>14.077922361283486</v>
      </c>
      <c r="CO334" s="25">
        <v>10.11807999002043</v>
      </c>
      <c r="CP334" s="25">
        <v>22.889534823157867</v>
      </c>
      <c r="CQ334" s="25">
        <v>34.769125969999997</v>
      </c>
      <c r="CR334" s="25">
        <v>14.07236783892111</v>
      </c>
      <c r="CS334" s="25">
        <v>10.114087845432147</v>
      </c>
      <c r="CT334" s="25">
        <v>22.71012478584435</v>
      </c>
      <c r="CU334" s="25">
        <v>34.837148392000003</v>
      </c>
      <c r="CV334" s="25">
        <v>13.75889897228277</v>
      </c>
      <c r="CW334" s="25">
        <v>9.8887915988957644</v>
      </c>
      <c r="CX334" s="25">
        <v>22.461252022788379</v>
      </c>
      <c r="CY334" s="25">
        <v>35.107096839</v>
      </c>
      <c r="CZ334" s="25">
        <v>13.735021394953392</v>
      </c>
      <c r="DA334" s="25">
        <v>9.8716303139286747</v>
      </c>
      <c r="DB334" s="25">
        <v>21.780186798331396</v>
      </c>
      <c r="DC334" s="25">
        <v>35.360420666000003</v>
      </c>
      <c r="DD334" s="25">
        <v>13.566279450853788</v>
      </c>
      <c r="DE334" s="25">
        <v>9.7503521562392415</v>
      </c>
      <c r="DF334" s="25">
        <v>21.169037887378657</v>
      </c>
      <c r="DG334" s="25">
        <v>35.538796523999999</v>
      </c>
      <c r="DH334" s="25">
        <v>13.532799202214111</v>
      </c>
      <c r="DI334" s="25">
        <v>9.726289242328475</v>
      </c>
      <c r="DJ334" s="25">
        <v>20.67905743100475</v>
      </c>
      <c r="DK334" s="25">
        <v>35.596857471999996</v>
      </c>
      <c r="DL334" s="25">
        <v>13.443511742567036</v>
      </c>
      <c r="DM334" s="25">
        <v>9.6621165870438173</v>
      </c>
      <c r="DN334" s="25">
        <v>20.53922789661851</v>
      </c>
      <c r="DO334" s="27">
        <v>34.522189994999998</v>
      </c>
      <c r="DP334" s="27">
        <v>14.102969576626435</v>
      </c>
      <c r="DQ334" s="27">
        <v>10.136081916857604</v>
      </c>
      <c r="DR334" s="27">
        <v>23.623417336388904</v>
      </c>
      <c r="DS334" s="27">
        <v>34.477615065999998</v>
      </c>
      <c r="DT334" s="27">
        <v>14.100382948915284</v>
      </c>
      <c r="DU334" s="27">
        <v>10.134222856591878</v>
      </c>
      <c r="DV334" s="27">
        <v>23.64178552303796</v>
      </c>
      <c r="DW334" s="27">
        <v>34.514265879</v>
      </c>
      <c r="DX334" s="27">
        <v>14.097436967545752</v>
      </c>
      <c r="DY334" s="27">
        <v>10.132105521776335</v>
      </c>
      <c r="DZ334" s="27">
        <v>23.513974379536734</v>
      </c>
      <c r="EA334" s="27">
        <v>34.552574661999998</v>
      </c>
      <c r="EB334" s="27">
        <v>14.086997955882628</v>
      </c>
      <c r="EC334" s="27">
        <v>10.124602798553859</v>
      </c>
      <c r="ED334" s="27">
        <v>23.380613071387401</v>
      </c>
      <c r="EE334" s="27">
        <v>34.600804474</v>
      </c>
      <c r="EF334" s="27">
        <v>14.075787648552717</v>
      </c>
      <c r="EG334" s="27">
        <v>10.116545729949141</v>
      </c>
      <c r="EH334" s="27">
        <v>23.29137589835133</v>
      </c>
      <c r="EI334" s="27">
        <v>34.662382033</v>
      </c>
      <c r="EJ334" s="27">
        <v>14.063920422392494</v>
      </c>
      <c r="EK334" s="27">
        <v>10.108016520846595</v>
      </c>
      <c r="EL334" s="27">
        <v>23.188986812486078</v>
      </c>
      <c r="EM334" s="27">
        <v>34.723322265</v>
      </c>
      <c r="EN334" s="27">
        <v>14.051323949888976</v>
      </c>
      <c r="EO334" s="27">
        <v>10.098963188038537</v>
      </c>
      <c r="EP334" s="27">
        <v>23.032638424106509</v>
      </c>
      <c r="EQ334" s="27">
        <v>34.791618374000002</v>
      </c>
      <c r="ER334" s="27">
        <v>14.038126924166006</v>
      </c>
      <c r="ES334" s="27">
        <v>10.089478225806994</v>
      </c>
      <c r="ET334" s="27">
        <v>22.945544843772428</v>
      </c>
      <c r="EU334" s="27">
        <v>34.868459987000001</v>
      </c>
      <c r="EV334" s="27">
        <v>14.024458567652776</v>
      </c>
      <c r="EW334" s="27">
        <v>10.079654508856166</v>
      </c>
      <c r="EX334" s="27">
        <v>22.79905731719699</v>
      </c>
      <c r="EY334" s="27">
        <v>34.959471514000001</v>
      </c>
      <c r="EZ334" s="27">
        <v>13.685962465343447</v>
      </c>
      <c r="FA334" s="27">
        <v>9.8363706952662415</v>
      </c>
      <c r="FB334" s="27">
        <v>22.598189493612789</v>
      </c>
      <c r="FC334" s="27">
        <v>35.432509185000001</v>
      </c>
      <c r="FD334" s="27">
        <v>13.600928709903334</v>
      </c>
      <c r="FE334" s="27">
        <v>9.7752552609489527</v>
      </c>
      <c r="FF334" s="27">
        <v>21.906579836995348</v>
      </c>
      <c r="FG334" s="27">
        <v>35.853448591000003</v>
      </c>
      <c r="FH334" s="27">
        <v>13.644301720607325</v>
      </c>
      <c r="FI334" s="27">
        <v>9.8064282977400872</v>
      </c>
      <c r="FJ334" s="27">
        <v>21.381756017751364</v>
      </c>
      <c r="FK334" s="27">
        <v>36.039614800999999</v>
      </c>
      <c r="FL334" s="27">
        <v>13.566607868259029</v>
      </c>
      <c r="FM334" s="27">
        <v>9.7505881962948013</v>
      </c>
      <c r="FN334" s="27">
        <v>21.240809648092245</v>
      </c>
      <c r="FO334" s="27">
        <v>36.128348889999998</v>
      </c>
      <c r="FP334" s="27">
        <v>13.219810464734008</v>
      </c>
      <c r="FQ334" s="27">
        <v>9.5013380740716791</v>
      </c>
      <c r="FR334" s="27">
        <v>21.30003053676618</v>
      </c>
      <c r="FS334" s="28">
        <v>34.523937621000002</v>
      </c>
      <c r="FT334" s="28">
        <v>14.102721808630349</v>
      </c>
      <c r="FU334" s="28">
        <v>10.135903841120358</v>
      </c>
      <c r="FV334" s="28">
        <v>23.621479235447751</v>
      </c>
      <c r="FW334" s="28">
        <v>34.482724775999998</v>
      </c>
      <c r="FX334" s="28">
        <v>14.099319765988383</v>
      </c>
      <c r="FY334" s="28">
        <v>10.133458726088644</v>
      </c>
      <c r="FZ334" s="28">
        <v>23.640355119402635</v>
      </c>
      <c r="GA334" s="28">
        <v>34.529082361999997</v>
      </c>
      <c r="GB334" s="28">
        <v>14.094915552578088</v>
      </c>
      <c r="GC334" s="28">
        <v>10.13029333119337</v>
      </c>
      <c r="GD334" s="28">
        <v>23.514103631151482</v>
      </c>
      <c r="GE334" s="28">
        <v>34.582090874000002</v>
      </c>
      <c r="GF334" s="28">
        <v>14.081642753648428</v>
      </c>
      <c r="GG334" s="28">
        <v>10.120753909266233</v>
      </c>
      <c r="GH334" s="28">
        <v>23.381487796370944</v>
      </c>
      <c r="GI334" s="28">
        <v>34.653422829999997</v>
      </c>
      <c r="GJ334" s="28">
        <v>14.06634638188784</v>
      </c>
      <c r="GK334" s="28">
        <v>10.109760105702124</v>
      </c>
      <c r="GL334" s="28">
        <v>23.285504117034503</v>
      </c>
      <c r="GM334" s="28">
        <v>34.744273958000001</v>
      </c>
      <c r="GN334" s="28">
        <v>14.049057649082689</v>
      </c>
      <c r="GO334" s="28">
        <v>10.097334353026453</v>
      </c>
      <c r="GP334" s="28">
        <v>23.171923614033386</v>
      </c>
      <c r="GQ334" s="28">
        <v>34.845772437000001</v>
      </c>
      <c r="GR334" s="28">
        <v>14.029394400173814</v>
      </c>
      <c r="GS334" s="28">
        <v>10.083201988873711</v>
      </c>
      <c r="GT334" s="28">
        <v>23.005720797310715</v>
      </c>
      <c r="GU334" s="28">
        <v>34.975311906999998</v>
      </c>
      <c r="GV334" s="28">
        <v>14.007437097388259</v>
      </c>
      <c r="GW334" s="28">
        <v>10.067420843030746</v>
      </c>
      <c r="GX334" s="28">
        <v>22.904354042345751</v>
      </c>
      <c r="GY334" s="28">
        <v>35.125427027000001</v>
      </c>
      <c r="GZ334" s="28">
        <v>13.983821675463989</v>
      </c>
      <c r="HA334" s="28">
        <v>10.05044797431505</v>
      </c>
      <c r="HB334" s="28">
        <v>22.771144254647155</v>
      </c>
      <c r="HC334" s="28">
        <v>35.301973685</v>
      </c>
      <c r="HD334" s="28">
        <v>13.636652213677785</v>
      </c>
      <c r="HE334" s="28">
        <v>9.8009304464939273</v>
      </c>
      <c r="HF334" s="28">
        <v>22.612341146756599</v>
      </c>
      <c r="HG334" s="28">
        <v>35.935155094999999</v>
      </c>
      <c r="HH334" s="28">
        <v>13.480806747569828</v>
      </c>
      <c r="HI334" s="28">
        <v>9.6889212414638628</v>
      </c>
      <c r="HJ334" s="28">
        <v>21.918000652309431</v>
      </c>
      <c r="HK334" s="28">
        <v>36.467565180999998</v>
      </c>
      <c r="HL334" s="28">
        <v>12.940333478531796</v>
      </c>
      <c r="HM334" s="28">
        <v>9.30047246129201</v>
      </c>
      <c r="HN334" s="28">
        <v>19.819412206471647</v>
      </c>
      <c r="HO334" s="28">
        <v>36.722013310999998</v>
      </c>
      <c r="HP334" s="28">
        <v>12.816062087937548</v>
      </c>
      <c r="HQ334" s="28">
        <v>9.2111561660152503</v>
      </c>
      <c r="HR334" s="28">
        <v>17.550591372560604</v>
      </c>
      <c r="HS334" s="28">
        <v>36.778635426000001</v>
      </c>
      <c r="HT334" s="28">
        <v>11.955057569920184</v>
      </c>
      <c r="HU334" s="28">
        <v>8.5923352660629071</v>
      </c>
      <c r="HV334" s="28">
        <v>15.670771362566899</v>
      </c>
      <c r="HW334" s="29">
        <v>34.510715527000002</v>
      </c>
      <c r="HX334" s="29">
        <v>14.102805863402279</v>
      </c>
      <c r="HY334" s="29">
        <v>10.135964252939951</v>
      </c>
      <c r="HZ334" s="29">
        <v>23.649295752846868</v>
      </c>
      <c r="IA334" s="29">
        <v>34.456742974999997</v>
      </c>
      <c r="IB334" s="29">
        <v>14.100106794765948</v>
      </c>
      <c r="IC334" s="29">
        <v>10.134024379167379</v>
      </c>
      <c r="ID334" s="29">
        <v>23.708174501219652</v>
      </c>
      <c r="IE334" s="29">
        <v>34.490271464000003</v>
      </c>
      <c r="IF334" s="29">
        <v>14.096735547397921</v>
      </c>
      <c r="IG334" s="29">
        <v>10.131601397305394</v>
      </c>
      <c r="IH334" s="29">
        <v>23.606985683290052</v>
      </c>
      <c r="II334" s="29">
        <v>34.533669756999998</v>
      </c>
      <c r="IJ334" s="29">
        <v>14.078588878130777</v>
      </c>
      <c r="IK334" s="29">
        <v>10.118559028802043</v>
      </c>
      <c r="IL334" s="29">
        <v>23.478891653174884</v>
      </c>
      <c r="IM334" s="29">
        <v>34.593700566000003</v>
      </c>
      <c r="IN334" s="29">
        <v>14.058637873829158</v>
      </c>
      <c r="IO334" s="29">
        <v>10.104219849182742</v>
      </c>
      <c r="IP334" s="29">
        <v>23.402024034634795</v>
      </c>
      <c r="IQ334" s="29">
        <v>34.676658678000003</v>
      </c>
      <c r="IR334" s="29">
        <v>14.036701956622679</v>
      </c>
      <c r="IS334" s="29">
        <v>10.088454073576534</v>
      </c>
      <c r="IT334" s="29">
        <v>23.287688500282879</v>
      </c>
      <c r="IU334" s="29">
        <v>34.770497345000003</v>
      </c>
      <c r="IV334" s="29">
        <v>14.013077844434099</v>
      </c>
      <c r="IW334" s="29">
        <v>10.071474958996768</v>
      </c>
      <c r="IX334" s="29">
        <v>23.129268492865272</v>
      </c>
      <c r="IY334" s="29">
        <v>34.892823817</v>
      </c>
      <c r="IZ334" s="29">
        <v>13.98809867468009</v>
      </c>
      <c r="JA334" s="29">
        <v>10.05352193786416</v>
      </c>
      <c r="JB334" s="29">
        <v>23.029938259135115</v>
      </c>
      <c r="JC334" s="29">
        <v>35.037862549000003</v>
      </c>
      <c r="JD334" s="29">
        <v>13.961876041637668</v>
      </c>
      <c r="JE334" s="29">
        <v>10.034675215182844</v>
      </c>
      <c r="JF334" s="29">
        <v>22.894485688971635</v>
      </c>
      <c r="JG334" s="29">
        <v>35.222613822</v>
      </c>
      <c r="JH334" s="29">
        <v>13.62903177696357</v>
      </c>
      <c r="JI334" s="29">
        <v>9.7954534885839042</v>
      </c>
      <c r="JJ334" s="29">
        <v>22.678255697675375</v>
      </c>
      <c r="JK334" s="29">
        <v>35.973891702000003</v>
      </c>
      <c r="JL334" s="29">
        <v>13.47530062509567</v>
      </c>
      <c r="JM334" s="29">
        <v>9.6849638828282174</v>
      </c>
      <c r="JN334" s="29">
        <v>20.27684532286635</v>
      </c>
      <c r="JO334" s="29">
        <v>36.480834080999998</v>
      </c>
      <c r="JP334" s="29">
        <v>12.526911593591208</v>
      </c>
      <c r="JQ334" s="29">
        <v>9.0033380124646811</v>
      </c>
      <c r="JR334" s="29">
        <v>17.663024459687051</v>
      </c>
      <c r="JS334" s="29">
        <v>36.606997665999998</v>
      </c>
      <c r="JT334" s="29">
        <v>12.430821845557645</v>
      </c>
      <c r="JU334" s="29">
        <v>8.9342764185821686</v>
      </c>
      <c r="JV334" s="29">
        <v>15.561183392605908</v>
      </c>
      <c r="JW334" s="29">
        <v>36.527743268000002</v>
      </c>
      <c r="JX334" s="29">
        <v>11.994445855423502</v>
      </c>
      <c r="JY334" s="29">
        <v>8.6206444023945838</v>
      </c>
      <c r="JZ334" s="29">
        <v>15.635258891615173</v>
      </c>
    </row>
    <row r="335" spans="1:286" ht="15" thickBot="1" x14ac:dyDescent="0.35">
      <c r="A335" s="2"/>
      <c r="B335" s="74" t="s">
        <v>812</v>
      </c>
      <c r="C335" s="74" t="s">
        <v>573</v>
      </c>
      <c r="D335" s="74" t="s">
        <v>872</v>
      </c>
      <c r="E335" s="87">
        <v>380714</v>
      </c>
      <c r="F335" s="84">
        <v>396551</v>
      </c>
      <c r="G335" s="22">
        <v>22.378929887263158</v>
      </c>
      <c r="H335" s="22">
        <v>7.6652758188208736</v>
      </c>
      <c r="I335" s="22">
        <v>5.5917119899879504</v>
      </c>
      <c r="J335" s="22">
        <v>10.470410268084997</v>
      </c>
      <c r="K335" s="22">
        <v>22.239777661263158</v>
      </c>
      <c r="L335" s="22">
        <v>7.664690176616558</v>
      </c>
      <c r="M335" s="22">
        <v>5.5912847721535091</v>
      </c>
      <c r="N335" s="22">
        <v>10.331865433140479</v>
      </c>
      <c r="O335" s="22">
        <v>22.317675174263158</v>
      </c>
      <c r="P335" s="22">
        <v>7.663979956677835</v>
      </c>
      <c r="Q335" s="22">
        <v>5.5907666765962514</v>
      </c>
      <c r="R335" s="22">
        <v>9.6425829033300374</v>
      </c>
      <c r="S335" s="22">
        <v>22.372628291263158</v>
      </c>
      <c r="T335" s="22">
        <v>7.6571559391571311</v>
      </c>
      <c r="U335" s="22">
        <v>5.5857886508223169</v>
      </c>
      <c r="V335" s="22">
        <v>9.400274378280006</v>
      </c>
      <c r="W335" s="22">
        <v>22.423872237263158</v>
      </c>
      <c r="X335" s="22">
        <v>7.6501267462001552</v>
      </c>
      <c r="Y335" s="22">
        <v>5.5806609524241777</v>
      </c>
      <c r="Z335" s="22">
        <v>9.2147311830521268</v>
      </c>
      <c r="AA335" s="22">
        <v>22.471740278263159</v>
      </c>
      <c r="AB335" s="22">
        <v>7.6429228539920731</v>
      </c>
      <c r="AC335" s="22">
        <v>5.5754058133546085</v>
      </c>
      <c r="AD335" s="22">
        <v>9.0225327222335743</v>
      </c>
      <c r="AE335" s="22">
        <v>22.512141473263156</v>
      </c>
      <c r="AF335" s="22">
        <v>7.6355330519877667</v>
      </c>
      <c r="AG335" s="22">
        <v>5.5700150556770227</v>
      </c>
      <c r="AH335" s="22">
        <v>8.8548565963449484</v>
      </c>
      <c r="AI335" s="22">
        <v>22.549351566263159</v>
      </c>
      <c r="AJ335" s="22">
        <v>7.6279869527538757</v>
      </c>
      <c r="AK335" s="22">
        <v>5.5645102813465046</v>
      </c>
      <c r="AL335" s="22">
        <v>8.6515499576272887</v>
      </c>
      <c r="AM335" s="22">
        <v>22.582665117263158</v>
      </c>
      <c r="AN335" s="22">
        <v>7.6203350428624388</v>
      </c>
      <c r="AO335" s="22">
        <v>5.5589283196144557</v>
      </c>
      <c r="AP335" s="22">
        <v>8.5368115928687871</v>
      </c>
      <c r="AQ335" s="22">
        <v>22.610823706263158</v>
      </c>
      <c r="AR335" s="22">
        <v>7.4848122533081929</v>
      </c>
      <c r="AS335" s="22">
        <v>5.4600663314513662</v>
      </c>
      <c r="AT335" s="22">
        <v>8.3702559546428006</v>
      </c>
      <c r="AU335" s="22">
        <v>22.693174683263159</v>
      </c>
      <c r="AV335" s="22">
        <v>7.836755133603317</v>
      </c>
      <c r="AW335" s="22">
        <v>5.7168037627001045</v>
      </c>
      <c r="AX335" s="22">
        <v>7.8713002811273007</v>
      </c>
      <c r="AY335" s="22">
        <v>22.722593567263157</v>
      </c>
      <c r="AZ335" s="22">
        <v>10.691297549490958</v>
      </c>
      <c r="BA335" s="22">
        <v>7.7991527127087208</v>
      </c>
      <c r="BB335" s="22">
        <v>6.4049688375099727</v>
      </c>
      <c r="BC335" s="22">
        <v>22.705128593263158</v>
      </c>
      <c r="BD335" s="22">
        <v>18.031777123663158</v>
      </c>
      <c r="BE335" s="22">
        <v>13.153930364202845</v>
      </c>
      <c r="BF335" s="22">
        <v>5.1497535870316895</v>
      </c>
      <c r="BG335" s="22">
        <v>22.652084501263158</v>
      </c>
      <c r="BH335" s="22">
        <v>19.922509785468431</v>
      </c>
      <c r="BI335" s="22">
        <v>14.533193517254617</v>
      </c>
      <c r="BJ335" s="22">
        <v>4.0550260849092616</v>
      </c>
      <c r="BK335" s="25">
        <v>22.398596281263156</v>
      </c>
      <c r="BL335" s="25">
        <v>7.6655407955578738</v>
      </c>
      <c r="BM335" s="25">
        <v>5.5919052868284522</v>
      </c>
      <c r="BN335" s="25">
        <v>10.409032021671713</v>
      </c>
      <c r="BO335" s="25">
        <v>22.277023530263158</v>
      </c>
      <c r="BP335" s="25">
        <v>7.6653164894856207</v>
      </c>
      <c r="BQ335" s="25">
        <v>5.591741658671646</v>
      </c>
      <c r="BR335" s="25">
        <v>10.47003868434798</v>
      </c>
      <c r="BS335" s="25">
        <v>22.308788693263157</v>
      </c>
      <c r="BT335" s="25">
        <v>7.6650697338442626</v>
      </c>
      <c r="BU335" s="25">
        <v>5.5915616538667319</v>
      </c>
      <c r="BV335" s="25">
        <v>10.173100939330485</v>
      </c>
      <c r="BW335" s="25">
        <v>22.321396362263158</v>
      </c>
      <c r="BX335" s="25">
        <v>7.6630576279471825</v>
      </c>
      <c r="BY335" s="25">
        <v>5.5900938506283664</v>
      </c>
      <c r="BZ335" s="25">
        <v>10.092153358377796</v>
      </c>
      <c r="CA335" s="25">
        <v>22.336774165263158</v>
      </c>
      <c r="CB335" s="25">
        <v>7.6609942436918548</v>
      </c>
      <c r="CC335" s="25">
        <v>5.588588640541583</v>
      </c>
      <c r="CD335" s="25">
        <v>10.035015985933835</v>
      </c>
      <c r="CE335" s="25">
        <v>22.35520819526316</v>
      </c>
      <c r="CF335" s="25">
        <v>7.6588954680578034</v>
      </c>
      <c r="CG335" s="25">
        <v>5.5870576129367571</v>
      </c>
      <c r="CH335" s="25">
        <v>9.9613860010855468</v>
      </c>
      <c r="CI335" s="25">
        <v>22.373071130263156</v>
      </c>
      <c r="CJ335" s="25">
        <v>7.6567546417158416</v>
      </c>
      <c r="CK335" s="25">
        <v>5.585495909925962</v>
      </c>
      <c r="CL335" s="25">
        <v>9.8818862692292484</v>
      </c>
      <c r="CM335" s="25">
        <v>22.394207166263158</v>
      </c>
      <c r="CN335" s="25">
        <v>7.6545744947456944</v>
      </c>
      <c r="CO335" s="25">
        <v>5.5839055230643462</v>
      </c>
      <c r="CP335" s="25">
        <v>9.7576098467567398</v>
      </c>
      <c r="CQ335" s="25">
        <v>22.418380203263158</v>
      </c>
      <c r="CR335" s="25">
        <v>7.6523650082192232</v>
      </c>
      <c r="CS335" s="25">
        <v>5.5822937334048737</v>
      </c>
      <c r="CT335" s="25">
        <v>9.6839686126014115</v>
      </c>
      <c r="CU335" s="25">
        <v>22.444400130263158</v>
      </c>
      <c r="CV335" s="25">
        <v>7.5934793278487778</v>
      </c>
      <c r="CW335" s="25">
        <v>5.5393374494108203</v>
      </c>
      <c r="CX335" s="25">
        <v>9.5530877258951179</v>
      </c>
      <c r="CY335" s="25">
        <v>22.489660086263157</v>
      </c>
      <c r="CZ335" s="25">
        <v>7.9012195600781867</v>
      </c>
      <c r="DA335" s="25">
        <v>5.7638296643072131</v>
      </c>
      <c r="DB335" s="25">
        <v>9.2721569598524844</v>
      </c>
      <c r="DC335" s="25">
        <v>22.492761227263159</v>
      </c>
      <c r="DD335" s="25">
        <v>10.591295844125133</v>
      </c>
      <c r="DE335" s="25">
        <v>7.7262028609186082</v>
      </c>
      <c r="DF335" s="25">
        <v>9.1709659793939373</v>
      </c>
      <c r="DG335" s="25">
        <v>22.479687842263157</v>
      </c>
      <c r="DH335" s="25">
        <v>16.426538299618375</v>
      </c>
      <c r="DI335" s="25">
        <v>11.982930991007933</v>
      </c>
      <c r="DJ335" s="25">
        <v>9.1211937927346547</v>
      </c>
      <c r="DK335" s="25">
        <v>22.439108331263157</v>
      </c>
      <c r="DL335" s="25">
        <v>18.140970313073581</v>
      </c>
      <c r="DM335" s="25">
        <v>13.23358527563501</v>
      </c>
      <c r="DN335" s="25">
        <v>9.1407739110954296</v>
      </c>
      <c r="DO335" s="27">
        <v>22.378881745263158</v>
      </c>
      <c r="DP335" s="27">
        <v>7.6653132741741716</v>
      </c>
      <c r="DQ335" s="27">
        <v>5.591739313146709</v>
      </c>
      <c r="DR335" s="27">
        <v>10.470599744186533</v>
      </c>
      <c r="DS335" s="27">
        <v>22.239173459263156</v>
      </c>
      <c r="DT335" s="27">
        <v>7.6648524653170167</v>
      </c>
      <c r="DU335" s="27">
        <v>5.5914031595010281</v>
      </c>
      <c r="DV335" s="27">
        <v>10.350926925154027</v>
      </c>
      <c r="DW335" s="27">
        <v>22.316254672263156</v>
      </c>
      <c r="DX335" s="27">
        <v>7.6643548071187189</v>
      </c>
      <c r="DY335" s="27">
        <v>5.5910401247740182</v>
      </c>
      <c r="DZ335" s="27">
        <v>9.6804691440964916</v>
      </c>
      <c r="EA335" s="27">
        <v>22.370404616263158</v>
      </c>
      <c r="EB335" s="27">
        <v>7.6578381289343289</v>
      </c>
      <c r="EC335" s="27">
        <v>5.5862862987669919</v>
      </c>
      <c r="ED335" s="27">
        <v>9.4571472934796788</v>
      </c>
      <c r="EE335" s="27">
        <v>22.420742170263157</v>
      </c>
      <c r="EF335" s="27">
        <v>7.6512338052646598</v>
      </c>
      <c r="EG335" s="27">
        <v>5.581468536598698</v>
      </c>
      <c r="EH335" s="27">
        <v>9.2923033469527425</v>
      </c>
      <c r="EI335" s="27">
        <v>22.467308801263158</v>
      </c>
      <c r="EJ335" s="27">
        <v>7.6445575314476848</v>
      </c>
      <c r="EK335" s="27">
        <v>5.5765982877996709</v>
      </c>
      <c r="EL335" s="27">
        <v>9.1275003150606899</v>
      </c>
      <c r="EM335" s="27">
        <v>22.506191052263159</v>
      </c>
      <c r="EN335" s="27">
        <v>7.6378072906990582</v>
      </c>
      <c r="EO335" s="27">
        <v>5.5716740811538097</v>
      </c>
      <c r="EP335" s="27">
        <v>8.9811893082831418</v>
      </c>
      <c r="EQ335" s="27">
        <v>22.541422142263158</v>
      </c>
      <c r="ER335" s="27">
        <v>7.631002856491226</v>
      </c>
      <c r="ES335" s="27">
        <v>5.566710341133966</v>
      </c>
      <c r="ET335" s="27">
        <v>8.8016904714212174</v>
      </c>
      <c r="EU335" s="27">
        <v>22.572703845263156</v>
      </c>
      <c r="EV335" s="27">
        <v>7.6241566817022832</v>
      </c>
      <c r="EW335" s="27">
        <v>5.5617161519413356</v>
      </c>
      <c r="EX335" s="27">
        <v>8.7106893837497275</v>
      </c>
      <c r="EY335" s="27">
        <v>22.598762483263158</v>
      </c>
      <c r="EZ335" s="27">
        <v>7.5046668303396222</v>
      </c>
      <c r="FA335" s="27">
        <v>5.4745499689703427</v>
      </c>
      <c r="FB335" s="27">
        <v>8.5688806539889661</v>
      </c>
      <c r="FC335" s="27">
        <v>22.670002750263158</v>
      </c>
      <c r="FD335" s="27">
        <v>7.8616228062034725</v>
      </c>
      <c r="FE335" s="27">
        <v>5.7349443836416176</v>
      </c>
      <c r="FF335" s="27">
        <v>8.1674086080030115</v>
      </c>
      <c r="FG335" s="27">
        <v>22.697054144263156</v>
      </c>
      <c r="FH335" s="27">
        <v>10.987015228040379</v>
      </c>
      <c r="FI335" s="27">
        <v>8.0148746420796293</v>
      </c>
      <c r="FJ335" s="27">
        <v>7.958526821524508</v>
      </c>
      <c r="FK335" s="27">
        <v>22.681063652263155</v>
      </c>
      <c r="FL335" s="27">
        <v>18.332374861076794</v>
      </c>
      <c r="FM335" s="27">
        <v>13.373212228572553</v>
      </c>
      <c r="FN335" s="27">
        <v>7.9267115737163039</v>
      </c>
      <c r="FO335" s="27">
        <v>22.629271048263156</v>
      </c>
      <c r="FP335" s="27">
        <v>20.518858658730291</v>
      </c>
      <c r="FQ335" s="27">
        <v>14.9682217176289</v>
      </c>
      <c r="FR335" s="27">
        <v>7.9787260141989016</v>
      </c>
      <c r="FS335" s="28">
        <v>22.379098662263157</v>
      </c>
      <c r="FT335" s="28">
        <v>7.6652758159864121</v>
      </c>
      <c r="FU335" s="28">
        <v>5.5917119879202506</v>
      </c>
      <c r="FV335" s="28">
        <v>10.469951684340096</v>
      </c>
      <c r="FW335" s="28">
        <v>22.225939767263156</v>
      </c>
      <c r="FX335" s="28">
        <v>7.6646901620929002</v>
      </c>
      <c r="FY335" s="28">
        <v>5.5912847615587031</v>
      </c>
      <c r="FZ335" s="28">
        <v>10.375270605838221</v>
      </c>
      <c r="GA335" s="28">
        <v>22.289691404263159</v>
      </c>
      <c r="GB335" s="28">
        <v>7.6639799271311437</v>
      </c>
      <c r="GC335" s="28">
        <v>5.5907666550423514</v>
      </c>
      <c r="GD335" s="28">
        <v>9.7303430607873551</v>
      </c>
      <c r="GE335" s="28">
        <v>22.330331044263158</v>
      </c>
      <c r="GF335" s="28">
        <v>7.6567836832135612</v>
      </c>
      <c r="GG335" s="28">
        <v>5.5855170952942181</v>
      </c>
      <c r="GH335" s="28">
        <v>9.5336986859931443</v>
      </c>
      <c r="GI335" s="28">
        <v>22.367334066263158</v>
      </c>
      <c r="GJ335" s="28">
        <v>7.6493820503473904</v>
      </c>
      <c r="GK335" s="28">
        <v>5.5801177071676173</v>
      </c>
      <c r="GL335" s="28">
        <v>9.3941502505608057</v>
      </c>
      <c r="GM335" s="28">
        <v>22.401362009263156</v>
      </c>
      <c r="GN335" s="28">
        <v>7.6418056689843219</v>
      </c>
      <c r="GO335" s="28">
        <v>5.5745908424454678</v>
      </c>
      <c r="GP335" s="28">
        <v>9.2474502162396206</v>
      </c>
      <c r="GQ335" s="28">
        <v>22.427241907263159</v>
      </c>
      <c r="GR335" s="28">
        <v>7.6340432289131552</v>
      </c>
      <c r="GS335" s="28">
        <v>5.568928250486163</v>
      </c>
      <c r="GT335" s="28">
        <v>9.1276220857749095</v>
      </c>
      <c r="GU335" s="28">
        <v>22.449458869263157</v>
      </c>
      <c r="GV335" s="28">
        <v>7.6261244897668572</v>
      </c>
      <c r="GW335" s="28">
        <v>5.5631516405276251</v>
      </c>
      <c r="GX335" s="28">
        <v>8.9749144402635075</v>
      </c>
      <c r="GY335" s="28">
        <v>22.467271397263158</v>
      </c>
      <c r="GZ335" s="28">
        <v>7.6180998918521681</v>
      </c>
      <c r="HA335" s="28">
        <v>5.5572978080713646</v>
      </c>
      <c r="HB335" s="28">
        <v>8.9112869830391084</v>
      </c>
      <c r="HC335" s="28">
        <v>22.479339021263158</v>
      </c>
      <c r="HD335" s="28">
        <v>7.2859540365321172</v>
      </c>
      <c r="HE335" s="28">
        <v>5.3150020309177606</v>
      </c>
      <c r="HF335" s="28">
        <v>8.7992550515768855</v>
      </c>
      <c r="HG335" s="28">
        <v>22.475389862263157</v>
      </c>
      <c r="HH335" s="28">
        <v>7.6360349173022737</v>
      </c>
      <c r="HI335" s="28">
        <v>5.5703811594367334</v>
      </c>
      <c r="HJ335" s="28">
        <v>8.5890951985847224</v>
      </c>
      <c r="HK335" s="28">
        <v>22.431292834263157</v>
      </c>
      <c r="HL335" s="28">
        <v>10.883077584021471</v>
      </c>
      <c r="HM335" s="28">
        <v>7.9390535778402169</v>
      </c>
      <c r="HN335" s="28">
        <v>7.4593987353350499</v>
      </c>
      <c r="HO335" s="28">
        <v>22.323387320263159</v>
      </c>
      <c r="HP335" s="28">
        <v>18.222853227521188</v>
      </c>
      <c r="HQ335" s="28">
        <v>13.293317721709242</v>
      </c>
      <c r="HR335" s="28">
        <v>6.5695464147298459</v>
      </c>
      <c r="HS335" s="28">
        <v>22.166608143263158</v>
      </c>
      <c r="HT335" s="28">
        <v>19.82798933731263</v>
      </c>
      <c r="HU335" s="28">
        <v>14.464242166286384</v>
      </c>
      <c r="HV335" s="28">
        <v>5.8900514327555022</v>
      </c>
      <c r="HW335" s="29">
        <v>22.376944128263158</v>
      </c>
      <c r="HX335" s="29">
        <v>7.6653160583257662</v>
      </c>
      <c r="HY335" s="29">
        <v>5.5917413441465351</v>
      </c>
      <c r="HZ335" s="29">
        <v>10.475959254402035</v>
      </c>
      <c r="IA335" s="29">
        <v>22.221513544263157</v>
      </c>
      <c r="IB335" s="29">
        <v>7.6648580353216538</v>
      </c>
      <c r="IC335" s="29">
        <v>5.5914072227418625</v>
      </c>
      <c r="ID335" s="29">
        <v>10.386918084873546</v>
      </c>
      <c r="IE335" s="29">
        <v>22.282856545263158</v>
      </c>
      <c r="IF335" s="29">
        <v>7.6640635878000536</v>
      </c>
      <c r="IG335" s="29">
        <v>5.5908276843355544</v>
      </c>
      <c r="IH335" s="29">
        <v>9.7485102740281171</v>
      </c>
      <c r="II335" s="29">
        <v>22.321016103263158</v>
      </c>
      <c r="IJ335" s="29">
        <v>7.6510603873065257</v>
      </c>
      <c r="IK335" s="29">
        <v>5.5813420306126513</v>
      </c>
      <c r="IL335" s="29">
        <v>9.5588404432897249</v>
      </c>
      <c r="IM335" s="29">
        <v>22.359423559263156</v>
      </c>
      <c r="IN335" s="29">
        <v>7.6370259827037756</v>
      </c>
      <c r="IO335" s="29">
        <v>5.5711041278490159</v>
      </c>
      <c r="IP335" s="29">
        <v>9.4101383074676157</v>
      </c>
      <c r="IQ335" s="29">
        <v>22.398657665263158</v>
      </c>
      <c r="IR335" s="29">
        <v>7.6217076495730094</v>
      </c>
      <c r="IS335" s="29">
        <v>5.5599296170996935</v>
      </c>
      <c r="IT335" s="29">
        <v>9.2395807793635285</v>
      </c>
      <c r="IU335" s="29">
        <v>22.433396131263159</v>
      </c>
      <c r="IV335" s="29">
        <v>7.6055577831289884</v>
      </c>
      <c r="IW335" s="29">
        <v>5.5481485143753781</v>
      </c>
      <c r="IX335" s="29">
        <v>9.0876578064962175</v>
      </c>
      <c r="IY335" s="29">
        <v>22.468120039263159</v>
      </c>
      <c r="IZ335" s="29">
        <v>7.5886289833543845</v>
      </c>
      <c r="JA335" s="29">
        <v>5.5357991906311064</v>
      </c>
      <c r="JB335" s="29">
        <v>8.89256608962733</v>
      </c>
      <c r="JC335" s="29">
        <v>22.501881021263159</v>
      </c>
      <c r="JD335" s="29">
        <v>7.570983306865263</v>
      </c>
      <c r="JE335" s="29">
        <v>5.5229269153043132</v>
      </c>
      <c r="JF335" s="29">
        <v>8.7775472490919064</v>
      </c>
      <c r="JG335" s="29">
        <v>22.534205748263158</v>
      </c>
      <c r="JH335" s="29">
        <v>7.2391306414209966</v>
      </c>
      <c r="JI335" s="29">
        <v>5.2808450160831573</v>
      </c>
      <c r="JJ335" s="29">
        <v>8.6039426089745952</v>
      </c>
      <c r="JK335" s="29">
        <v>22.671346780263157</v>
      </c>
      <c r="JL335" s="29">
        <v>7.6313418178875638</v>
      </c>
      <c r="JM335" s="29">
        <v>5.5669576087534027</v>
      </c>
      <c r="JN335" s="29">
        <v>6.7394828182735829</v>
      </c>
      <c r="JO335" s="29">
        <v>22.710440989263159</v>
      </c>
      <c r="JP335" s="29">
        <v>11.063227246630438</v>
      </c>
      <c r="JQ335" s="29">
        <v>8.0704702485788573</v>
      </c>
      <c r="JR335" s="29">
        <v>5.284679620682784</v>
      </c>
      <c r="JS335" s="29">
        <v>22.683236060263155</v>
      </c>
      <c r="JT335" s="29">
        <v>20.156375466655586</v>
      </c>
      <c r="JU335" s="29">
        <v>14.703795275684502</v>
      </c>
      <c r="JV335" s="29">
        <v>4.1093998525363631</v>
      </c>
      <c r="JW335" s="29">
        <v>22.609058729263158</v>
      </c>
      <c r="JX335" s="29">
        <v>22.557164121604551</v>
      </c>
      <c r="JY335" s="29">
        <v>16.455137174477418</v>
      </c>
      <c r="JZ335" s="29">
        <v>4.329011366609901</v>
      </c>
    </row>
    <row r="336" spans="1:286" ht="15" thickBot="1" x14ac:dyDescent="0.35">
      <c r="A336" s="2"/>
      <c r="B336" s="74" t="s">
        <v>813</v>
      </c>
      <c r="C336" s="74" t="s">
        <v>505</v>
      </c>
      <c r="D336" s="74" t="s">
        <v>879</v>
      </c>
      <c r="E336" s="87">
        <v>378738</v>
      </c>
      <c r="F336" s="84">
        <v>397694</v>
      </c>
      <c r="G336" s="22">
        <v>2.6914375645502386</v>
      </c>
      <c r="H336" s="22">
        <v>0.43657758276824887</v>
      </c>
      <c r="I336" s="22">
        <v>0.31847726837580376</v>
      </c>
      <c r="J336" s="22">
        <v>2.6914375645502386</v>
      </c>
      <c r="K336" s="22">
        <v>2.6914375645502386</v>
      </c>
      <c r="L336" s="22">
        <v>0.43657758276824887</v>
      </c>
      <c r="M336" s="22">
        <v>0.31847726837580376</v>
      </c>
      <c r="N336" s="22">
        <v>2.6914375645502386</v>
      </c>
      <c r="O336" s="22">
        <v>2.6914375645502386</v>
      </c>
      <c r="P336" s="22">
        <v>0.43657758276824887</v>
      </c>
      <c r="Q336" s="22">
        <v>0.31847726837580376</v>
      </c>
      <c r="R336" s="22">
        <v>2.6914375645502386</v>
      </c>
      <c r="S336" s="22">
        <v>2.6914375645502386</v>
      </c>
      <c r="T336" s="22">
        <v>0.43657758276824887</v>
      </c>
      <c r="U336" s="22">
        <v>0.31847726837580376</v>
      </c>
      <c r="V336" s="22">
        <v>2.6914375645502386</v>
      </c>
      <c r="W336" s="22">
        <v>2.6914375645502386</v>
      </c>
      <c r="X336" s="22">
        <v>0.43657758276824887</v>
      </c>
      <c r="Y336" s="22">
        <v>0.31847726837580376</v>
      </c>
      <c r="Z336" s="22">
        <v>2.6914375645502386</v>
      </c>
      <c r="AA336" s="22">
        <v>2.6914375645502386</v>
      </c>
      <c r="AB336" s="22">
        <v>0.43657758276824887</v>
      </c>
      <c r="AC336" s="22">
        <v>0.31847726837580376</v>
      </c>
      <c r="AD336" s="22">
        <v>2.6914375645502386</v>
      </c>
      <c r="AE336" s="22">
        <v>2.6914375645502386</v>
      </c>
      <c r="AF336" s="22">
        <v>0.43657758276824887</v>
      </c>
      <c r="AG336" s="22">
        <v>0.31847726837580376</v>
      </c>
      <c r="AH336" s="22">
        <v>2.6914375645502386</v>
      </c>
      <c r="AI336" s="22">
        <v>2.6914375645502386</v>
      </c>
      <c r="AJ336" s="22">
        <v>0.43657758276824887</v>
      </c>
      <c r="AK336" s="22">
        <v>0.31847726837580376</v>
      </c>
      <c r="AL336" s="22">
        <v>2.6914375645502386</v>
      </c>
      <c r="AM336" s="22">
        <v>2.6914375645502386</v>
      </c>
      <c r="AN336" s="22">
        <v>0.43657758276824887</v>
      </c>
      <c r="AO336" s="22">
        <v>0.31847726837580376</v>
      </c>
      <c r="AP336" s="22">
        <v>2.6914375645502386</v>
      </c>
      <c r="AQ336" s="22">
        <v>2.6914375645502386</v>
      </c>
      <c r="AR336" s="22">
        <v>0.43657758276824887</v>
      </c>
      <c r="AS336" s="22">
        <v>0.31847726837580376</v>
      </c>
      <c r="AT336" s="22">
        <v>2.6914375645502386</v>
      </c>
      <c r="AU336" s="22">
        <v>2.6914375645502386</v>
      </c>
      <c r="AV336" s="22">
        <v>0.43657758276824887</v>
      </c>
      <c r="AW336" s="22">
        <v>0.31847726837580376</v>
      </c>
      <c r="AX336" s="22">
        <v>2.6914375645502386</v>
      </c>
      <c r="AY336" s="22">
        <v>2.6914375645502386</v>
      </c>
      <c r="AZ336" s="22">
        <v>0.43657758276824887</v>
      </c>
      <c r="BA336" s="22">
        <v>0.31847726837580376</v>
      </c>
      <c r="BB336" s="22">
        <v>2.6914375645502386</v>
      </c>
      <c r="BC336" s="22">
        <v>2.6914375645502386</v>
      </c>
      <c r="BD336" s="22">
        <v>0.43657758276824887</v>
      </c>
      <c r="BE336" s="22">
        <v>0.31847726837580376</v>
      </c>
      <c r="BF336" s="22">
        <v>2.6914375645502386</v>
      </c>
      <c r="BG336" s="22">
        <v>26.376850918999999</v>
      </c>
      <c r="BH336" s="22">
        <v>6.9989520752435856</v>
      </c>
      <c r="BI336" s="22">
        <v>5.1056380959440544</v>
      </c>
      <c r="BJ336" s="22">
        <v>6.1792812276793487</v>
      </c>
      <c r="BK336" s="25">
        <v>2.6914375645502386</v>
      </c>
      <c r="BL336" s="25">
        <v>0.43657758276824887</v>
      </c>
      <c r="BM336" s="25">
        <v>0.31847726837580376</v>
      </c>
      <c r="BN336" s="25">
        <v>2.6914375645502386</v>
      </c>
      <c r="BO336" s="25">
        <v>2.6914375645502386</v>
      </c>
      <c r="BP336" s="25">
        <v>0.43657758276824887</v>
      </c>
      <c r="BQ336" s="25">
        <v>0.31847726837580376</v>
      </c>
      <c r="BR336" s="25">
        <v>2.6914375645502386</v>
      </c>
      <c r="BS336" s="25">
        <v>2.6914375645502386</v>
      </c>
      <c r="BT336" s="25">
        <v>0.43657758276824887</v>
      </c>
      <c r="BU336" s="25">
        <v>0.31847726837580376</v>
      </c>
      <c r="BV336" s="25">
        <v>2.6914375645502386</v>
      </c>
      <c r="BW336" s="25">
        <v>2.6914375645502386</v>
      </c>
      <c r="BX336" s="25">
        <v>0.43657758276824887</v>
      </c>
      <c r="BY336" s="25">
        <v>0.31847726837580376</v>
      </c>
      <c r="BZ336" s="25">
        <v>2.6914375645502386</v>
      </c>
      <c r="CA336" s="25">
        <v>2.6914375645502386</v>
      </c>
      <c r="CB336" s="25">
        <v>0.43657758276824887</v>
      </c>
      <c r="CC336" s="25">
        <v>0.31847726837580376</v>
      </c>
      <c r="CD336" s="25">
        <v>2.6914375645502386</v>
      </c>
      <c r="CE336" s="25">
        <v>2.6914375645502386</v>
      </c>
      <c r="CF336" s="25">
        <v>0.43657758276824887</v>
      </c>
      <c r="CG336" s="25">
        <v>0.31847726837580376</v>
      </c>
      <c r="CH336" s="25">
        <v>2.6914375645502386</v>
      </c>
      <c r="CI336" s="25">
        <v>2.6914375645502386</v>
      </c>
      <c r="CJ336" s="25">
        <v>0.43657758276824887</v>
      </c>
      <c r="CK336" s="25">
        <v>0.31847726837580376</v>
      </c>
      <c r="CL336" s="25">
        <v>2.6914375645502386</v>
      </c>
      <c r="CM336" s="25">
        <v>2.6914375645502386</v>
      </c>
      <c r="CN336" s="25">
        <v>0.43657758276824887</v>
      </c>
      <c r="CO336" s="25">
        <v>0.31847726837580376</v>
      </c>
      <c r="CP336" s="25">
        <v>2.6914375645502386</v>
      </c>
      <c r="CQ336" s="25">
        <v>2.6914375645502386</v>
      </c>
      <c r="CR336" s="25">
        <v>0.43657758276824887</v>
      </c>
      <c r="CS336" s="25">
        <v>0.31847726837580376</v>
      </c>
      <c r="CT336" s="25">
        <v>2.6914375645502386</v>
      </c>
      <c r="CU336" s="25">
        <v>2.6914375645502386</v>
      </c>
      <c r="CV336" s="25">
        <v>0.43657758276824887</v>
      </c>
      <c r="CW336" s="25">
        <v>0.31847726837580376</v>
      </c>
      <c r="CX336" s="25">
        <v>2.6914375645502386</v>
      </c>
      <c r="CY336" s="25">
        <v>2.6914375645502386</v>
      </c>
      <c r="CZ336" s="25">
        <v>0.43657758276824887</v>
      </c>
      <c r="DA336" s="25">
        <v>0.31847726837580376</v>
      </c>
      <c r="DB336" s="25">
        <v>2.6914375645502386</v>
      </c>
      <c r="DC336" s="25">
        <v>2.6914375645502386</v>
      </c>
      <c r="DD336" s="25">
        <v>0.43657758276824887</v>
      </c>
      <c r="DE336" s="25">
        <v>0.31847726837580376</v>
      </c>
      <c r="DF336" s="25">
        <v>2.6914375645502386</v>
      </c>
      <c r="DG336" s="25">
        <v>2.6914375645502386</v>
      </c>
      <c r="DH336" s="25">
        <v>0.43657758276824887</v>
      </c>
      <c r="DI336" s="25">
        <v>0.31847726837580376</v>
      </c>
      <c r="DJ336" s="25">
        <v>2.6914375645502386</v>
      </c>
      <c r="DK336" s="25">
        <v>26.087032463</v>
      </c>
      <c r="DL336" s="25">
        <v>4.7149751891269434</v>
      </c>
      <c r="DM336" s="25">
        <v>3.4395087562018674</v>
      </c>
      <c r="DN336" s="25">
        <v>8.1310747075102157</v>
      </c>
      <c r="DO336" s="27">
        <v>2.6914375645502386</v>
      </c>
      <c r="DP336" s="27">
        <v>0.43657758276824887</v>
      </c>
      <c r="DQ336" s="27">
        <v>0.31847726837580376</v>
      </c>
      <c r="DR336" s="27">
        <v>2.6914375645502386</v>
      </c>
      <c r="DS336" s="27">
        <v>2.6914375645502386</v>
      </c>
      <c r="DT336" s="27">
        <v>0.43657758276824887</v>
      </c>
      <c r="DU336" s="27">
        <v>0.31847726837580376</v>
      </c>
      <c r="DV336" s="27">
        <v>2.6914375645502386</v>
      </c>
      <c r="DW336" s="27">
        <v>2.6914375645502386</v>
      </c>
      <c r="DX336" s="27">
        <v>0.43657758276824887</v>
      </c>
      <c r="DY336" s="27">
        <v>0.31847726837580376</v>
      </c>
      <c r="DZ336" s="27">
        <v>2.6914375645502386</v>
      </c>
      <c r="EA336" s="27">
        <v>2.6914375645502386</v>
      </c>
      <c r="EB336" s="27">
        <v>0.43657758276824887</v>
      </c>
      <c r="EC336" s="27">
        <v>0.31847726837580376</v>
      </c>
      <c r="ED336" s="27">
        <v>2.6914375645502386</v>
      </c>
      <c r="EE336" s="27">
        <v>2.6914375645502386</v>
      </c>
      <c r="EF336" s="27">
        <v>0.43657758276824887</v>
      </c>
      <c r="EG336" s="27">
        <v>0.31847726837580376</v>
      </c>
      <c r="EH336" s="27">
        <v>2.6914375645502386</v>
      </c>
      <c r="EI336" s="27">
        <v>2.6914375645502386</v>
      </c>
      <c r="EJ336" s="27">
        <v>0.43657758276824887</v>
      </c>
      <c r="EK336" s="27">
        <v>0.31847726837580376</v>
      </c>
      <c r="EL336" s="27">
        <v>2.6914375645502386</v>
      </c>
      <c r="EM336" s="27">
        <v>2.6914375645502386</v>
      </c>
      <c r="EN336" s="27">
        <v>0.43657758276824887</v>
      </c>
      <c r="EO336" s="27">
        <v>0.31847726837580376</v>
      </c>
      <c r="EP336" s="27">
        <v>2.6914375645502386</v>
      </c>
      <c r="EQ336" s="27">
        <v>2.6914375645502386</v>
      </c>
      <c r="ER336" s="27">
        <v>0.43657758276824887</v>
      </c>
      <c r="ES336" s="27">
        <v>0.31847726837580376</v>
      </c>
      <c r="ET336" s="27">
        <v>2.6914375645502386</v>
      </c>
      <c r="EU336" s="27">
        <v>2.6914375645502386</v>
      </c>
      <c r="EV336" s="27">
        <v>0.43657758276824887</v>
      </c>
      <c r="EW336" s="27">
        <v>0.31847726837580376</v>
      </c>
      <c r="EX336" s="27">
        <v>2.6914375645502386</v>
      </c>
      <c r="EY336" s="27">
        <v>2.6914375645502386</v>
      </c>
      <c r="EZ336" s="27">
        <v>0.43657758276824887</v>
      </c>
      <c r="FA336" s="27">
        <v>0.31847726837580376</v>
      </c>
      <c r="FB336" s="27">
        <v>2.6914375645502386</v>
      </c>
      <c r="FC336" s="27">
        <v>2.6914375645502386</v>
      </c>
      <c r="FD336" s="27">
        <v>0.43657758276824887</v>
      </c>
      <c r="FE336" s="27">
        <v>0.31847726837580376</v>
      </c>
      <c r="FF336" s="27">
        <v>2.6914375645502386</v>
      </c>
      <c r="FG336" s="27">
        <v>2.6914375645502386</v>
      </c>
      <c r="FH336" s="27">
        <v>0.43657758276824887</v>
      </c>
      <c r="FI336" s="27">
        <v>0.31847726837580376</v>
      </c>
      <c r="FJ336" s="27">
        <v>2.6914375645502386</v>
      </c>
      <c r="FK336" s="27">
        <v>2.6914375645502386</v>
      </c>
      <c r="FL336" s="27">
        <v>0.43657758276824887</v>
      </c>
      <c r="FM336" s="27">
        <v>0.31847726837580376</v>
      </c>
      <c r="FN336" s="27">
        <v>2.6914375645502386</v>
      </c>
      <c r="FO336" s="27">
        <v>26.353966423999999</v>
      </c>
      <c r="FP336" s="27">
        <v>6.9548889447619491</v>
      </c>
      <c r="FQ336" s="27">
        <v>5.0734946557268605</v>
      </c>
      <c r="FR336" s="27">
        <v>7.5135514236402035</v>
      </c>
      <c r="FS336" s="28">
        <v>2.6914375645502386</v>
      </c>
      <c r="FT336" s="28">
        <v>0.43657758276824887</v>
      </c>
      <c r="FU336" s="28">
        <v>0.31847726837580376</v>
      </c>
      <c r="FV336" s="28">
        <v>2.6914375645502386</v>
      </c>
      <c r="FW336" s="28">
        <v>2.6914375645502386</v>
      </c>
      <c r="FX336" s="28">
        <v>0.43657758276824887</v>
      </c>
      <c r="FY336" s="28">
        <v>0.31847726837580376</v>
      </c>
      <c r="FZ336" s="28">
        <v>2.6914375645502386</v>
      </c>
      <c r="GA336" s="28">
        <v>2.6914375645502386</v>
      </c>
      <c r="GB336" s="28">
        <v>0.43657758276824887</v>
      </c>
      <c r="GC336" s="28">
        <v>0.31847726837580376</v>
      </c>
      <c r="GD336" s="28">
        <v>2.6914375645502386</v>
      </c>
      <c r="GE336" s="28">
        <v>2.6914375645502386</v>
      </c>
      <c r="GF336" s="28">
        <v>0.43657758276824887</v>
      </c>
      <c r="GG336" s="28">
        <v>0.31847726837580376</v>
      </c>
      <c r="GH336" s="28">
        <v>2.6914375645502386</v>
      </c>
      <c r="GI336" s="28">
        <v>2.6914375645502386</v>
      </c>
      <c r="GJ336" s="28">
        <v>0.43657758276824887</v>
      </c>
      <c r="GK336" s="28">
        <v>0.31847726837580376</v>
      </c>
      <c r="GL336" s="28">
        <v>2.6914375645502386</v>
      </c>
      <c r="GM336" s="28">
        <v>2.6914375645502386</v>
      </c>
      <c r="GN336" s="28">
        <v>0.43657758276824887</v>
      </c>
      <c r="GO336" s="28">
        <v>0.31847726837580376</v>
      </c>
      <c r="GP336" s="28">
        <v>2.6914375645502386</v>
      </c>
      <c r="GQ336" s="28">
        <v>2.6914375645502386</v>
      </c>
      <c r="GR336" s="28">
        <v>0.43657758276824887</v>
      </c>
      <c r="GS336" s="28">
        <v>0.31847726837580376</v>
      </c>
      <c r="GT336" s="28">
        <v>2.6914375645502386</v>
      </c>
      <c r="GU336" s="28">
        <v>2.6914375645502386</v>
      </c>
      <c r="GV336" s="28">
        <v>0.43657758276824887</v>
      </c>
      <c r="GW336" s="28">
        <v>0.31847726837580376</v>
      </c>
      <c r="GX336" s="28">
        <v>2.6914375645502386</v>
      </c>
      <c r="GY336" s="28">
        <v>2.6914375645502386</v>
      </c>
      <c r="GZ336" s="28">
        <v>0.43657758276824887</v>
      </c>
      <c r="HA336" s="28">
        <v>0.31847726837580376</v>
      </c>
      <c r="HB336" s="28">
        <v>2.6914375645502386</v>
      </c>
      <c r="HC336" s="28">
        <v>2.6914375645502386</v>
      </c>
      <c r="HD336" s="28">
        <v>0.43657758276824887</v>
      </c>
      <c r="HE336" s="28">
        <v>0.31847726837580376</v>
      </c>
      <c r="HF336" s="28">
        <v>2.6914375645502386</v>
      </c>
      <c r="HG336" s="28">
        <v>2.6914375645502386</v>
      </c>
      <c r="HH336" s="28">
        <v>0.43657758276824887</v>
      </c>
      <c r="HI336" s="28">
        <v>0.31847726837580376</v>
      </c>
      <c r="HJ336" s="28">
        <v>2.6914375645502386</v>
      </c>
      <c r="HK336" s="28">
        <v>2.6914375645502386</v>
      </c>
      <c r="HL336" s="28">
        <v>0.43657758276824887</v>
      </c>
      <c r="HM336" s="28">
        <v>0.31847726837580376</v>
      </c>
      <c r="HN336" s="28">
        <v>2.6914375645502386</v>
      </c>
      <c r="HO336" s="28">
        <v>2.6914375645502386</v>
      </c>
      <c r="HP336" s="28">
        <v>0.43657758276824887</v>
      </c>
      <c r="HQ336" s="28">
        <v>0.31847726837580376</v>
      </c>
      <c r="HR336" s="28">
        <v>2.6914375645502386</v>
      </c>
      <c r="HS336" s="28">
        <v>25.837707461000001</v>
      </c>
      <c r="HT336" s="28">
        <v>6.8005801685086258</v>
      </c>
      <c r="HU336" s="28">
        <v>4.9609285518147894</v>
      </c>
      <c r="HV336" s="28">
        <v>7.3306720895493171</v>
      </c>
      <c r="HW336" s="29">
        <v>2.6914375645502386</v>
      </c>
      <c r="HX336" s="29">
        <v>0.43657758276824887</v>
      </c>
      <c r="HY336" s="29">
        <v>0.31847726837580376</v>
      </c>
      <c r="HZ336" s="29">
        <v>2.6914375645502386</v>
      </c>
      <c r="IA336" s="29">
        <v>2.6914375645502386</v>
      </c>
      <c r="IB336" s="29">
        <v>0.43657758276824887</v>
      </c>
      <c r="IC336" s="29">
        <v>0.31847726837580376</v>
      </c>
      <c r="ID336" s="29">
        <v>2.6914375645502386</v>
      </c>
      <c r="IE336" s="29">
        <v>2.6914375645502386</v>
      </c>
      <c r="IF336" s="29">
        <v>0.43657758276824887</v>
      </c>
      <c r="IG336" s="29">
        <v>0.31847726837580376</v>
      </c>
      <c r="IH336" s="29">
        <v>2.6914375645502386</v>
      </c>
      <c r="II336" s="29">
        <v>2.6914375645502386</v>
      </c>
      <c r="IJ336" s="29">
        <v>0.43657758276824887</v>
      </c>
      <c r="IK336" s="29">
        <v>0.31847726837580376</v>
      </c>
      <c r="IL336" s="29">
        <v>2.6914375645502386</v>
      </c>
      <c r="IM336" s="29">
        <v>2.6914375645502386</v>
      </c>
      <c r="IN336" s="29">
        <v>0.43657758276824887</v>
      </c>
      <c r="IO336" s="29">
        <v>0.31847726837580376</v>
      </c>
      <c r="IP336" s="29">
        <v>2.6914375645502386</v>
      </c>
      <c r="IQ336" s="29">
        <v>2.6914375645502386</v>
      </c>
      <c r="IR336" s="29">
        <v>0.43657758276824887</v>
      </c>
      <c r="IS336" s="29">
        <v>0.31847726837580376</v>
      </c>
      <c r="IT336" s="29">
        <v>2.6914375645502386</v>
      </c>
      <c r="IU336" s="29">
        <v>2.6914375645502386</v>
      </c>
      <c r="IV336" s="29">
        <v>0.43657758276824887</v>
      </c>
      <c r="IW336" s="29">
        <v>0.31847726837580376</v>
      </c>
      <c r="IX336" s="29">
        <v>2.6914375645502386</v>
      </c>
      <c r="IY336" s="29">
        <v>2.6914375645502386</v>
      </c>
      <c r="IZ336" s="29">
        <v>0.43657758276824887</v>
      </c>
      <c r="JA336" s="29">
        <v>0.31847726837580376</v>
      </c>
      <c r="JB336" s="29">
        <v>2.6914375645502386</v>
      </c>
      <c r="JC336" s="29">
        <v>2.6914375645502386</v>
      </c>
      <c r="JD336" s="29">
        <v>0.43657758276824887</v>
      </c>
      <c r="JE336" s="29">
        <v>0.31847726837580376</v>
      </c>
      <c r="JF336" s="29">
        <v>2.6914375645502386</v>
      </c>
      <c r="JG336" s="29">
        <v>2.6914375645502386</v>
      </c>
      <c r="JH336" s="29">
        <v>0.43657758276824887</v>
      </c>
      <c r="JI336" s="29">
        <v>0.31847726837580376</v>
      </c>
      <c r="JJ336" s="29">
        <v>2.6914375645502386</v>
      </c>
      <c r="JK336" s="29">
        <v>2.6914375645502386</v>
      </c>
      <c r="JL336" s="29">
        <v>0.43657758276824887</v>
      </c>
      <c r="JM336" s="29">
        <v>0.31847726837580376</v>
      </c>
      <c r="JN336" s="29">
        <v>2.6914375645502386</v>
      </c>
      <c r="JO336" s="29">
        <v>2.6914375645502386</v>
      </c>
      <c r="JP336" s="29">
        <v>0.43657758276824887</v>
      </c>
      <c r="JQ336" s="29">
        <v>0.31847726837580376</v>
      </c>
      <c r="JR336" s="29">
        <v>2.6914375645502386</v>
      </c>
      <c r="JS336" s="29">
        <v>26.418779861000001</v>
      </c>
      <c r="JT336" s="29">
        <v>5.8505668157829165</v>
      </c>
      <c r="JU336" s="29">
        <v>4.2679070375671575</v>
      </c>
      <c r="JV336" s="29">
        <v>6.189868166329541</v>
      </c>
      <c r="JW336" s="29">
        <v>26.333569093000001</v>
      </c>
      <c r="JX336" s="29">
        <v>6.9889678263519022</v>
      </c>
      <c r="JY336" s="29">
        <v>5.0983547253833272</v>
      </c>
      <c r="JZ336" s="29">
        <v>6.3329040228889379</v>
      </c>
    </row>
    <row r="337" spans="1:286" ht="15" thickBot="1" x14ac:dyDescent="0.35">
      <c r="A337" s="2"/>
      <c r="B337" s="74" t="s">
        <v>814</v>
      </c>
      <c r="C337" s="74" t="s">
        <v>888</v>
      </c>
      <c r="D337" s="74" t="s">
        <v>881</v>
      </c>
      <c r="E337" s="87">
        <v>341861</v>
      </c>
      <c r="F337" s="84">
        <v>458979</v>
      </c>
      <c r="G337" s="22">
        <v>-7.075262658105264</v>
      </c>
      <c r="H337" s="22">
        <v>-7.075262658105264</v>
      </c>
      <c r="I337" s="22">
        <v>-7.075262658105264</v>
      </c>
      <c r="J337" s="22">
        <v>-7.075262658105264</v>
      </c>
      <c r="K337" s="22">
        <v>-7.0891886561052635</v>
      </c>
      <c r="L337" s="22">
        <v>-7.0891886561052635</v>
      </c>
      <c r="M337" s="22">
        <v>-7.0891886561052635</v>
      </c>
      <c r="N337" s="22">
        <v>-7.0891886561052635</v>
      </c>
      <c r="O337" s="22">
        <v>-7.0768686921052639</v>
      </c>
      <c r="P337" s="22">
        <v>-7.0768686921052639</v>
      </c>
      <c r="Q337" s="22">
        <v>-7.0768686921052639</v>
      </c>
      <c r="R337" s="22">
        <v>-7.0768686921052639</v>
      </c>
      <c r="S337" s="22">
        <v>-7.0629978931052637</v>
      </c>
      <c r="T337" s="22">
        <v>-7.0629978931052637</v>
      </c>
      <c r="U337" s="22">
        <v>-7.0629978931052637</v>
      </c>
      <c r="V337" s="22">
        <v>-7.0629978931052637</v>
      </c>
      <c r="W337" s="22">
        <v>-7.0445788741052642</v>
      </c>
      <c r="X337" s="22">
        <v>-7.0445788741052642</v>
      </c>
      <c r="Y337" s="22">
        <v>-7.0445788741052642</v>
      </c>
      <c r="Z337" s="22">
        <v>-7.0445788741052642</v>
      </c>
      <c r="AA337" s="22">
        <v>-7.0207985161052635</v>
      </c>
      <c r="AB337" s="22">
        <v>-7.0207985161052635</v>
      </c>
      <c r="AC337" s="22">
        <v>-7.0207985161052635</v>
      </c>
      <c r="AD337" s="22">
        <v>-7.0207985161052635</v>
      </c>
      <c r="AE337" s="22">
        <v>-6.9935966941052641</v>
      </c>
      <c r="AF337" s="22">
        <v>-6.9935966941052641</v>
      </c>
      <c r="AG337" s="22">
        <v>-6.9935966941052641</v>
      </c>
      <c r="AH337" s="22">
        <v>-6.9935966941052641</v>
      </c>
      <c r="AI337" s="22">
        <v>-6.9590329791052641</v>
      </c>
      <c r="AJ337" s="22">
        <v>-6.9590329791052641</v>
      </c>
      <c r="AK337" s="22">
        <v>-6.9590329791052641</v>
      </c>
      <c r="AL337" s="22">
        <v>-6.9590329791052641</v>
      </c>
      <c r="AM337" s="22">
        <v>-6.9201609361052636</v>
      </c>
      <c r="AN337" s="22">
        <v>-6.9201609361052636</v>
      </c>
      <c r="AO337" s="22">
        <v>-6.9201609361052636</v>
      </c>
      <c r="AP337" s="22">
        <v>-6.9201609361052636</v>
      </c>
      <c r="AQ337" s="22">
        <v>-6.8746071531052637</v>
      </c>
      <c r="AR337" s="22">
        <v>-6.8746071531052637</v>
      </c>
      <c r="AS337" s="22">
        <v>-6.8746071531052637</v>
      </c>
      <c r="AT337" s="22">
        <v>-6.8746071531052637</v>
      </c>
      <c r="AU337" s="22">
        <v>-6.6355846401052636</v>
      </c>
      <c r="AV337" s="22">
        <v>-6.6355846401052636</v>
      </c>
      <c r="AW337" s="22">
        <v>-6.6355846401052636</v>
      </c>
      <c r="AX337" s="22">
        <v>-6.6355846401052636</v>
      </c>
      <c r="AY337" s="22">
        <v>-6.434054484105264</v>
      </c>
      <c r="AZ337" s="22">
        <v>-6.434054484105264</v>
      </c>
      <c r="BA337" s="22">
        <v>-6.434054484105264</v>
      </c>
      <c r="BB337" s="22">
        <v>-6.434054484105264</v>
      </c>
      <c r="BC337" s="22">
        <v>-6.327341860105264</v>
      </c>
      <c r="BD337" s="22">
        <v>-6.327341860105264</v>
      </c>
      <c r="BE337" s="22">
        <v>-6.327341860105264</v>
      </c>
      <c r="BF337" s="22">
        <v>-6.327341860105264</v>
      </c>
      <c r="BG337" s="22">
        <v>-6.2705961911052635</v>
      </c>
      <c r="BH337" s="22">
        <v>-6.2705961911052635</v>
      </c>
      <c r="BI337" s="22">
        <v>-6.2705961911052635</v>
      </c>
      <c r="BJ337" s="22">
        <v>-6.2705961911052635</v>
      </c>
      <c r="BK337" s="25">
        <v>-7.0716232061052633</v>
      </c>
      <c r="BL337" s="25">
        <v>-7.0716232061052633</v>
      </c>
      <c r="BM337" s="25">
        <v>-7.0716232061052633</v>
      </c>
      <c r="BN337" s="25">
        <v>-7.0716232061052633</v>
      </c>
      <c r="BO337" s="25">
        <v>-7.0835668691052636</v>
      </c>
      <c r="BP337" s="25">
        <v>-7.0835668691052636</v>
      </c>
      <c r="BQ337" s="25">
        <v>-7.0835668691052636</v>
      </c>
      <c r="BR337" s="25">
        <v>-7.0835668691052636</v>
      </c>
      <c r="BS337" s="25">
        <v>-7.0778140411052632</v>
      </c>
      <c r="BT337" s="25">
        <v>-7.0778140411052632</v>
      </c>
      <c r="BU337" s="25">
        <v>-7.0778140411052632</v>
      </c>
      <c r="BV337" s="25">
        <v>-7.0778140411052632</v>
      </c>
      <c r="BW337" s="25">
        <v>-7.0723351001052635</v>
      </c>
      <c r="BX337" s="25">
        <v>-7.0723351001052635</v>
      </c>
      <c r="BY337" s="25">
        <v>-7.0723351001052635</v>
      </c>
      <c r="BZ337" s="25">
        <v>-7.0723351001052635</v>
      </c>
      <c r="CA337" s="25">
        <v>-7.0641960651052642</v>
      </c>
      <c r="CB337" s="25">
        <v>-7.0641960651052642</v>
      </c>
      <c r="CC337" s="25">
        <v>-7.0641960651052642</v>
      </c>
      <c r="CD337" s="25">
        <v>-7.0641960651052642</v>
      </c>
      <c r="CE337" s="25">
        <v>-7.0536032221052638</v>
      </c>
      <c r="CF337" s="25">
        <v>-7.0536032221052638</v>
      </c>
      <c r="CG337" s="25">
        <v>-7.0536032221052638</v>
      </c>
      <c r="CH337" s="25">
        <v>-7.0536032221052638</v>
      </c>
      <c r="CI337" s="25">
        <v>-7.0416022781052634</v>
      </c>
      <c r="CJ337" s="25">
        <v>-7.0416022781052634</v>
      </c>
      <c r="CK337" s="25">
        <v>-7.0416022781052634</v>
      </c>
      <c r="CL337" s="25">
        <v>-7.0416022781052634</v>
      </c>
      <c r="CM337" s="25">
        <v>-7.0267174781052635</v>
      </c>
      <c r="CN337" s="25">
        <v>-7.0267174781052635</v>
      </c>
      <c r="CO337" s="25">
        <v>-7.0267174781052635</v>
      </c>
      <c r="CP337" s="25">
        <v>-7.0267174781052635</v>
      </c>
      <c r="CQ337" s="25">
        <v>-7.0102148131052635</v>
      </c>
      <c r="CR337" s="25">
        <v>-7.0102148131052635</v>
      </c>
      <c r="CS337" s="25">
        <v>-7.0102148131052635</v>
      </c>
      <c r="CT337" s="25">
        <v>-7.0102148131052635</v>
      </c>
      <c r="CU337" s="25">
        <v>-6.9910653041052635</v>
      </c>
      <c r="CV337" s="25">
        <v>-6.9910653041052635</v>
      </c>
      <c r="CW337" s="25">
        <v>-6.9910653041052635</v>
      </c>
      <c r="CX337" s="25">
        <v>-6.9910653041052635</v>
      </c>
      <c r="CY337" s="25">
        <v>-6.9211010421052634</v>
      </c>
      <c r="CZ337" s="25">
        <v>-6.9211010421052634</v>
      </c>
      <c r="DA337" s="25">
        <v>-6.9211010421052634</v>
      </c>
      <c r="DB337" s="25">
        <v>-6.9211010421052634</v>
      </c>
      <c r="DC337" s="25">
        <v>-6.846217864105264</v>
      </c>
      <c r="DD337" s="25">
        <v>-6.846217864105264</v>
      </c>
      <c r="DE337" s="25">
        <v>-6.846217864105264</v>
      </c>
      <c r="DF337" s="25">
        <v>-6.846217864105264</v>
      </c>
      <c r="DG337" s="25">
        <v>-6.7704366631052633</v>
      </c>
      <c r="DH337" s="25">
        <v>-6.7704366631052633</v>
      </c>
      <c r="DI337" s="25">
        <v>-6.7704366631052633</v>
      </c>
      <c r="DJ337" s="25">
        <v>-6.7704366631052633</v>
      </c>
      <c r="DK337" s="25">
        <v>-6.7393434871052635</v>
      </c>
      <c r="DL337" s="25">
        <v>-6.7393434871052635</v>
      </c>
      <c r="DM337" s="25">
        <v>-6.7393434871052635</v>
      </c>
      <c r="DN337" s="25">
        <v>-6.7393434871052635</v>
      </c>
      <c r="DO337" s="27">
        <v>-7.0753690861052636</v>
      </c>
      <c r="DP337" s="27">
        <v>-7.0753690861052636</v>
      </c>
      <c r="DQ337" s="27">
        <v>-7.0753690861052636</v>
      </c>
      <c r="DR337" s="27">
        <v>-7.0753690861052636</v>
      </c>
      <c r="DS337" s="27">
        <v>-7.0906594381052637</v>
      </c>
      <c r="DT337" s="27">
        <v>-7.0906594381052637</v>
      </c>
      <c r="DU337" s="27">
        <v>-7.0906594381052637</v>
      </c>
      <c r="DV337" s="27">
        <v>-7.0906594381052637</v>
      </c>
      <c r="DW337" s="27">
        <v>-7.0806371111052639</v>
      </c>
      <c r="DX337" s="27">
        <v>-7.0806371111052639</v>
      </c>
      <c r="DY337" s="27">
        <v>-7.0806371111052639</v>
      </c>
      <c r="DZ337" s="27">
        <v>-7.0806371111052639</v>
      </c>
      <c r="EA337" s="27">
        <v>-7.0693735471052639</v>
      </c>
      <c r="EB337" s="27">
        <v>-7.0693735471052639</v>
      </c>
      <c r="EC337" s="27">
        <v>-7.0693735471052639</v>
      </c>
      <c r="ED337" s="27">
        <v>-7.0693735471052639</v>
      </c>
      <c r="EE337" s="27">
        <v>-7.0542123061052635</v>
      </c>
      <c r="EF337" s="27">
        <v>-7.0542123061052635</v>
      </c>
      <c r="EG337" s="27">
        <v>-7.0542123061052635</v>
      </c>
      <c r="EH337" s="27">
        <v>-7.0542123061052635</v>
      </c>
      <c r="EI337" s="27">
        <v>-7.0353561911052633</v>
      </c>
      <c r="EJ337" s="27">
        <v>-7.0353561911052633</v>
      </c>
      <c r="EK337" s="27">
        <v>-7.0353561911052633</v>
      </c>
      <c r="EL337" s="27">
        <v>-7.0353561911052633</v>
      </c>
      <c r="EM337" s="27">
        <v>-7.014362542105264</v>
      </c>
      <c r="EN337" s="27">
        <v>-7.014362542105264</v>
      </c>
      <c r="EO337" s="27">
        <v>-7.014362542105264</v>
      </c>
      <c r="EP337" s="27">
        <v>-7.014362542105264</v>
      </c>
      <c r="EQ337" s="27">
        <v>-6.9883127361052635</v>
      </c>
      <c r="ER337" s="27">
        <v>-6.9883127361052635</v>
      </c>
      <c r="ES337" s="27">
        <v>-6.9883127361052635</v>
      </c>
      <c r="ET337" s="27">
        <v>-6.9883127361052635</v>
      </c>
      <c r="EU337" s="27">
        <v>-6.958948851105264</v>
      </c>
      <c r="EV337" s="27">
        <v>-6.958948851105264</v>
      </c>
      <c r="EW337" s="27">
        <v>-6.958948851105264</v>
      </c>
      <c r="EX337" s="27">
        <v>-6.958948851105264</v>
      </c>
      <c r="EY337" s="27">
        <v>-6.9239909581052634</v>
      </c>
      <c r="EZ337" s="27">
        <v>-6.9239909581052634</v>
      </c>
      <c r="FA337" s="27">
        <v>-6.9239909581052634</v>
      </c>
      <c r="FB337" s="27">
        <v>-6.9239909581052634</v>
      </c>
      <c r="FC337" s="27">
        <v>-6.7421865881052634</v>
      </c>
      <c r="FD337" s="27">
        <v>-6.7421865881052634</v>
      </c>
      <c r="FE337" s="27">
        <v>-6.7421865881052634</v>
      </c>
      <c r="FF337" s="27">
        <v>-6.7421865881052634</v>
      </c>
      <c r="FG337" s="27">
        <v>-6.5989185281052638</v>
      </c>
      <c r="FH337" s="27">
        <v>-6.5989185281052638</v>
      </c>
      <c r="FI337" s="27">
        <v>-6.5989185281052638</v>
      </c>
      <c r="FJ337" s="27">
        <v>-6.5989185281052638</v>
      </c>
      <c r="FK337" s="27">
        <v>-6.5586581621052638</v>
      </c>
      <c r="FL337" s="27">
        <v>-6.5586581621052638</v>
      </c>
      <c r="FM337" s="27">
        <v>-6.5586581621052638</v>
      </c>
      <c r="FN337" s="27">
        <v>-6.5586581621052638</v>
      </c>
      <c r="FO337" s="27">
        <v>-6.5487166061052635</v>
      </c>
      <c r="FP337" s="27">
        <v>-6.5487166061052635</v>
      </c>
      <c r="FQ337" s="27">
        <v>-6.5487166061052635</v>
      </c>
      <c r="FR337" s="27">
        <v>-6.5487166061052635</v>
      </c>
      <c r="FS337" s="28">
        <v>-7.0752578721052632</v>
      </c>
      <c r="FT337" s="28">
        <v>-7.0752578721052632</v>
      </c>
      <c r="FU337" s="28">
        <v>-7.0752578721052632</v>
      </c>
      <c r="FV337" s="28">
        <v>-7.0752578721052632</v>
      </c>
      <c r="FW337" s="28">
        <v>-7.0896575411052636</v>
      </c>
      <c r="FX337" s="28">
        <v>-7.0896575411052636</v>
      </c>
      <c r="FY337" s="28">
        <v>-7.0896575411052636</v>
      </c>
      <c r="FZ337" s="28">
        <v>-7.0896575411052636</v>
      </c>
      <c r="GA337" s="28">
        <v>-7.0755116091052637</v>
      </c>
      <c r="GB337" s="28">
        <v>-7.0755116091052637</v>
      </c>
      <c r="GC337" s="28">
        <v>-7.0755116091052637</v>
      </c>
      <c r="GD337" s="28">
        <v>-7.0755116091052637</v>
      </c>
      <c r="GE337" s="28">
        <v>-7.0568433371052635</v>
      </c>
      <c r="GF337" s="28">
        <v>-7.0568433371052635</v>
      </c>
      <c r="GG337" s="28">
        <v>-7.0568433371052635</v>
      </c>
      <c r="GH337" s="28">
        <v>-7.0568433371052635</v>
      </c>
      <c r="GI337" s="28">
        <v>-7.0299796281052638</v>
      </c>
      <c r="GJ337" s="28">
        <v>-7.0299796281052638</v>
      </c>
      <c r="GK337" s="28">
        <v>-7.0299796281052638</v>
      </c>
      <c r="GL337" s="28">
        <v>-7.0299796281052638</v>
      </c>
      <c r="GM337" s="28">
        <v>-6.9929589491052635</v>
      </c>
      <c r="GN337" s="28">
        <v>-6.9929589491052635</v>
      </c>
      <c r="GO337" s="28">
        <v>-6.9929589491052635</v>
      </c>
      <c r="GP337" s="28">
        <v>-6.9929589491052635</v>
      </c>
      <c r="GQ337" s="28">
        <v>-6.9475289301052641</v>
      </c>
      <c r="GR337" s="28">
        <v>-6.9475289301052641</v>
      </c>
      <c r="GS337" s="28">
        <v>-6.9475289301052641</v>
      </c>
      <c r="GT337" s="28">
        <v>-6.9475289301052641</v>
      </c>
      <c r="GU337" s="28">
        <v>-6.8857843841052642</v>
      </c>
      <c r="GV337" s="28">
        <v>-6.8857843841052642</v>
      </c>
      <c r="GW337" s="28">
        <v>-6.8857843841052642</v>
      </c>
      <c r="GX337" s="28">
        <v>-6.8857843841052642</v>
      </c>
      <c r="GY337" s="28">
        <v>-6.8213762611052635</v>
      </c>
      <c r="GZ337" s="28">
        <v>-6.8213762611052635</v>
      </c>
      <c r="HA337" s="28">
        <v>-6.8213762611052635</v>
      </c>
      <c r="HB337" s="28">
        <v>-6.8213762611052635</v>
      </c>
      <c r="HC337" s="28">
        <v>-6.7850505081052637</v>
      </c>
      <c r="HD337" s="28">
        <v>-6.7850505081052637</v>
      </c>
      <c r="HE337" s="28">
        <v>-6.7850505081052637</v>
      </c>
      <c r="HF337" s="28">
        <v>-6.7850505081052637</v>
      </c>
      <c r="HG337" s="28">
        <v>-6.6442338281052642</v>
      </c>
      <c r="HH337" s="28">
        <v>-6.6442338281052642</v>
      </c>
      <c r="HI337" s="28">
        <v>-6.6442338281052642</v>
      </c>
      <c r="HJ337" s="28">
        <v>-6.6442338281052642</v>
      </c>
      <c r="HK337" s="28">
        <v>-6.3964356181052633</v>
      </c>
      <c r="HL337" s="28">
        <v>-6.3964356181052633</v>
      </c>
      <c r="HM337" s="28">
        <v>-6.3964356181052633</v>
      </c>
      <c r="HN337" s="28">
        <v>-6.3964356181052633</v>
      </c>
      <c r="HO337" s="28">
        <v>-6.2557842781052635</v>
      </c>
      <c r="HP337" s="28">
        <v>-6.2557842781052635</v>
      </c>
      <c r="HQ337" s="28">
        <v>-6.2557842781052635</v>
      </c>
      <c r="HR337" s="28">
        <v>-6.290698078944855</v>
      </c>
      <c r="HS337" s="28">
        <v>-6.2941121001052638</v>
      </c>
      <c r="HT337" s="28">
        <v>-6.2941121001052638</v>
      </c>
      <c r="HU337" s="28">
        <v>-6.2941121001052638</v>
      </c>
      <c r="HV337" s="28">
        <v>-6.8180922132209449</v>
      </c>
      <c r="HW337" s="29">
        <v>-7.0781427331052633</v>
      </c>
      <c r="HX337" s="29">
        <v>-7.0781427331052633</v>
      </c>
      <c r="HY337" s="29">
        <v>-7.0781427331052633</v>
      </c>
      <c r="HZ337" s="29">
        <v>-7.0781427331052633</v>
      </c>
      <c r="IA337" s="29">
        <v>-7.0953558691052638</v>
      </c>
      <c r="IB337" s="29">
        <v>-7.0953558691052638</v>
      </c>
      <c r="IC337" s="29">
        <v>-7.0953558691052638</v>
      </c>
      <c r="ID337" s="29">
        <v>-7.0953558691052638</v>
      </c>
      <c r="IE337" s="29">
        <v>-7.0840616401052641</v>
      </c>
      <c r="IF337" s="29">
        <v>-7.0840616401052641</v>
      </c>
      <c r="IG337" s="29">
        <v>-7.0840616401052641</v>
      </c>
      <c r="IH337" s="29">
        <v>-7.0840616401052641</v>
      </c>
      <c r="II337" s="29">
        <v>-7.0676842231052639</v>
      </c>
      <c r="IJ337" s="29">
        <v>-7.0676842231052639</v>
      </c>
      <c r="IK337" s="29">
        <v>-7.0676842231052639</v>
      </c>
      <c r="IL337" s="29">
        <v>-7.0676842231052639</v>
      </c>
      <c r="IM337" s="29">
        <v>-7.0428986221052634</v>
      </c>
      <c r="IN337" s="29">
        <v>-7.0428986221052634</v>
      </c>
      <c r="IO337" s="29">
        <v>-7.0428986221052634</v>
      </c>
      <c r="IP337" s="29">
        <v>-7.0428986221052634</v>
      </c>
      <c r="IQ337" s="29">
        <v>-7.0066320801052635</v>
      </c>
      <c r="IR337" s="29">
        <v>-7.0066320801052635</v>
      </c>
      <c r="IS337" s="29">
        <v>-7.0066320801052635</v>
      </c>
      <c r="IT337" s="29">
        <v>-7.0066320801052635</v>
      </c>
      <c r="IU337" s="29">
        <v>-6.962274858105264</v>
      </c>
      <c r="IV337" s="29">
        <v>-6.962274858105264</v>
      </c>
      <c r="IW337" s="29">
        <v>-6.962274858105264</v>
      </c>
      <c r="IX337" s="29">
        <v>-6.962274858105264</v>
      </c>
      <c r="IY337" s="29">
        <v>-6.9020354481052637</v>
      </c>
      <c r="IZ337" s="29">
        <v>-6.9020354481052637</v>
      </c>
      <c r="JA337" s="29">
        <v>-6.9020354481052637</v>
      </c>
      <c r="JB337" s="29">
        <v>-6.9020354481052637</v>
      </c>
      <c r="JC337" s="29">
        <v>-6.850790621105264</v>
      </c>
      <c r="JD337" s="29">
        <v>-6.850790621105264</v>
      </c>
      <c r="JE337" s="29">
        <v>-6.850790621105264</v>
      </c>
      <c r="JF337" s="29">
        <v>-6.850790621105264</v>
      </c>
      <c r="JG337" s="29">
        <v>-6.820471143105264</v>
      </c>
      <c r="JH337" s="29">
        <v>-6.820471143105264</v>
      </c>
      <c r="JI337" s="29">
        <v>-6.820471143105264</v>
      </c>
      <c r="JJ337" s="29">
        <v>-6.820471143105264</v>
      </c>
      <c r="JK337" s="29">
        <v>-6.4717071711052636</v>
      </c>
      <c r="JL337" s="29">
        <v>-6.4717071711052636</v>
      </c>
      <c r="JM337" s="29">
        <v>-6.4717071711052636</v>
      </c>
      <c r="JN337" s="29">
        <v>-6.4717071711052636</v>
      </c>
      <c r="JO337" s="29">
        <v>-6.2615229251052638</v>
      </c>
      <c r="JP337" s="29">
        <v>-6.2615229251052638</v>
      </c>
      <c r="JQ337" s="29">
        <v>-6.2615229251052638</v>
      </c>
      <c r="JR337" s="29">
        <v>-6.2615229251052638</v>
      </c>
      <c r="JS337" s="29">
        <v>-6.2905373531052637</v>
      </c>
      <c r="JT337" s="29">
        <v>-6.2905373531052637</v>
      </c>
      <c r="JU337" s="29">
        <v>-6.2905373531052637</v>
      </c>
      <c r="JV337" s="29">
        <v>-7.0359521096192967</v>
      </c>
      <c r="JW337" s="29">
        <v>-6.3536463331052637</v>
      </c>
      <c r="JX337" s="29">
        <v>-6.3536463331052637</v>
      </c>
      <c r="JY337" s="29">
        <v>-6.3536463331052637</v>
      </c>
      <c r="JZ337" s="29">
        <v>-6.8480361597631845</v>
      </c>
    </row>
    <row r="338" spans="1:286" ht="15" thickBot="1" x14ac:dyDescent="0.35">
      <c r="A338" s="2"/>
      <c r="B338" s="74" t="s">
        <v>815</v>
      </c>
      <c r="C338" s="74" t="s">
        <v>516</v>
      </c>
      <c r="D338" s="74" t="s">
        <v>880</v>
      </c>
      <c r="E338" s="87">
        <v>382649</v>
      </c>
      <c r="F338" s="84">
        <v>398230</v>
      </c>
      <c r="G338" s="22">
        <v>-10.326143533238643</v>
      </c>
      <c r="H338" s="22">
        <v>-1.6750018066321606</v>
      </c>
      <c r="I338" s="22">
        <v>-1.2218904977169229</v>
      </c>
      <c r="J338" s="22">
        <v>-10.326143533238643</v>
      </c>
      <c r="K338" s="22">
        <v>-10.337438877546804</v>
      </c>
      <c r="L338" s="22">
        <v>-1.6768340223147917</v>
      </c>
      <c r="M338" s="22">
        <v>-1.2232270735483701</v>
      </c>
      <c r="N338" s="22">
        <v>-10.337438877546804</v>
      </c>
      <c r="O338" s="22">
        <v>-10.352617500908304</v>
      </c>
      <c r="P338" s="22">
        <v>-1.6792961439646472</v>
      </c>
      <c r="Q338" s="22">
        <v>-1.2250231570130383</v>
      </c>
      <c r="R338" s="22">
        <v>-10.352617500908304</v>
      </c>
      <c r="S338" s="22">
        <v>-10.394087494513654</v>
      </c>
      <c r="T338" s="22">
        <v>-1.6860229838527812</v>
      </c>
      <c r="U338" s="22">
        <v>-1.2299302930569693</v>
      </c>
      <c r="V338" s="22">
        <v>-10.394087494513654</v>
      </c>
      <c r="W338" s="22">
        <v>-10.443381557610104</v>
      </c>
      <c r="X338" s="22">
        <v>-1.6940189645862485</v>
      </c>
      <c r="Y338" s="22">
        <v>-1.2357632496779509</v>
      </c>
      <c r="Z338" s="22">
        <v>-10.443381557610104</v>
      </c>
      <c r="AA338" s="22">
        <v>-10.500424601823863</v>
      </c>
      <c r="AB338" s="22">
        <v>-1.7032719060940136</v>
      </c>
      <c r="AC338" s="22">
        <v>-1.2425131416837401</v>
      </c>
      <c r="AD338" s="22">
        <v>-10.500424601823863</v>
      </c>
      <c r="AE338" s="22">
        <v>-10.567063022315118</v>
      </c>
      <c r="AF338" s="22">
        <v>-1.7140813117888576</v>
      </c>
      <c r="AG338" s="22">
        <v>-1.2503984526441225</v>
      </c>
      <c r="AH338" s="22">
        <v>-10.567063022315118</v>
      </c>
      <c r="AI338" s="22">
        <v>-10.642858468224734</v>
      </c>
      <c r="AJ338" s="22">
        <v>-1.7263760768601</v>
      </c>
      <c r="AK338" s="22">
        <v>-1.2593673125896641</v>
      </c>
      <c r="AL338" s="22">
        <v>-10.642858468224734</v>
      </c>
      <c r="AM338" s="22">
        <v>-10.725419346572526</v>
      </c>
      <c r="AN338" s="22">
        <v>-1.7397682614587888</v>
      </c>
      <c r="AO338" s="22">
        <v>-1.2691367248016487</v>
      </c>
      <c r="AP338" s="22">
        <v>-10.725419346572526</v>
      </c>
      <c r="AQ338" s="22">
        <v>-17.555599252797201</v>
      </c>
      <c r="AR338" s="22">
        <v>-2.8476904635590383</v>
      </c>
      <c r="AS338" s="22">
        <v>-2.0773505461812434</v>
      </c>
      <c r="AT338" s="22">
        <v>-17.555599252797201</v>
      </c>
      <c r="AU338" s="22">
        <v>-18.125262463109475</v>
      </c>
      <c r="AV338" s="22">
        <v>-2.9400954261061423</v>
      </c>
      <c r="AW338" s="22">
        <v>-2.1447586798507912</v>
      </c>
      <c r="AX338" s="22">
        <v>-18.125262463109475</v>
      </c>
      <c r="AY338" s="22">
        <v>-19.528376570038134</v>
      </c>
      <c r="AZ338" s="22">
        <v>-3.1676943023421251</v>
      </c>
      <c r="BA338" s="22">
        <v>-2.3107888913184196</v>
      </c>
      <c r="BB338" s="22">
        <v>-19.528376570038134</v>
      </c>
      <c r="BC338" s="22">
        <v>-19.946930807765025</v>
      </c>
      <c r="BD338" s="22">
        <v>-3.235587906775319</v>
      </c>
      <c r="BE338" s="22">
        <v>-2.360316330503379</v>
      </c>
      <c r="BF338" s="22">
        <v>-19.946930807765025</v>
      </c>
      <c r="BG338" s="22">
        <v>-20.345237046228547</v>
      </c>
      <c r="BH338" s="22">
        <v>-3.3001970870439976</v>
      </c>
      <c r="BI338" s="22">
        <v>-2.407447827987736</v>
      </c>
      <c r="BJ338" s="22">
        <v>-20.345237046228547</v>
      </c>
      <c r="BK338" s="25">
        <v>-10.321356467407831</v>
      </c>
      <c r="BL338" s="25">
        <v>-1.6742252975812002</v>
      </c>
      <c r="BM338" s="25">
        <v>-1.2213240451751985</v>
      </c>
      <c r="BN338" s="25">
        <v>-10.321356467407831</v>
      </c>
      <c r="BO338" s="25">
        <v>-10.32519089896538</v>
      </c>
      <c r="BP338" s="25">
        <v>-1.6748472800052898</v>
      </c>
      <c r="BQ338" s="25">
        <v>-1.2217777726940184</v>
      </c>
      <c r="BR338" s="25">
        <v>-10.32519089896538</v>
      </c>
      <c r="BS338" s="25">
        <v>-10.329669395287967</v>
      </c>
      <c r="BT338" s="25">
        <v>-1.6755737360541703</v>
      </c>
      <c r="BU338" s="25">
        <v>-1.2223077122675887</v>
      </c>
      <c r="BV338" s="25">
        <v>-10.329669395287967</v>
      </c>
      <c r="BW338" s="25">
        <v>-10.34106583934908</v>
      </c>
      <c r="BX338" s="25">
        <v>-1.677422351108774</v>
      </c>
      <c r="BY338" s="25">
        <v>-1.2236562512125695</v>
      </c>
      <c r="BZ338" s="25">
        <v>-10.34106583934908</v>
      </c>
      <c r="CA338" s="25">
        <v>-10.35376273019391</v>
      </c>
      <c r="CB338" s="25">
        <v>-1.6794819113923638</v>
      </c>
      <c r="CC338" s="25">
        <v>-1.2251586717652097</v>
      </c>
      <c r="CD338" s="25">
        <v>-10.35376273019391</v>
      </c>
      <c r="CE338" s="25">
        <v>-10.367582647142855</v>
      </c>
      <c r="CF338" s="25">
        <v>-1.6817236375297622</v>
      </c>
      <c r="CG338" s="25">
        <v>-1.2267939797719982</v>
      </c>
      <c r="CH338" s="25">
        <v>-10.367582647142855</v>
      </c>
      <c r="CI338" s="25">
        <v>-10.382794261157546</v>
      </c>
      <c r="CJ338" s="25">
        <v>-1.6841911105872867</v>
      </c>
      <c r="CK338" s="25">
        <v>-1.228593967014056</v>
      </c>
      <c r="CL338" s="25">
        <v>-10.382794261157546</v>
      </c>
      <c r="CM338" s="25">
        <v>-10.399338309311867</v>
      </c>
      <c r="CN338" s="25">
        <v>-1.6868747175368024</v>
      </c>
      <c r="CO338" s="25">
        <v>-1.2305516209211962</v>
      </c>
      <c r="CP338" s="25">
        <v>-10.399338309311867</v>
      </c>
      <c r="CQ338" s="25">
        <v>-10.416877712076364</v>
      </c>
      <c r="CR338" s="25">
        <v>-1.6897197807710307</v>
      </c>
      <c r="CS338" s="25">
        <v>-1.2326270549401581</v>
      </c>
      <c r="CT338" s="25">
        <v>-10.416877712076364</v>
      </c>
      <c r="CU338" s="25">
        <v>-13.799743452638239</v>
      </c>
      <c r="CV338" s="25">
        <v>-2.2384537983445818</v>
      </c>
      <c r="CW338" s="25">
        <v>-1.6329208810078915</v>
      </c>
      <c r="CX338" s="25">
        <v>-13.799743452638239</v>
      </c>
      <c r="CY338" s="25">
        <v>-13.887899701965335</v>
      </c>
      <c r="CZ338" s="25">
        <v>-2.2527536070208307</v>
      </c>
      <c r="DA338" s="25">
        <v>-1.6433523923480555</v>
      </c>
      <c r="DB338" s="25">
        <v>-13.887899701965335</v>
      </c>
      <c r="DC338" s="25">
        <v>-14.787653092730654</v>
      </c>
      <c r="DD338" s="25">
        <v>-2.3987024358555433</v>
      </c>
      <c r="DE338" s="25">
        <v>-1.749820031009661</v>
      </c>
      <c r="DF338" s="25">
        <v>-14.787653092730654</v>
      </c>
      <c r="DG338" s="25">
        <v>-14.874755512359382</v>
      </c>
      <c r="DH338" s="25">
        <v>-2.4128313030139874</v>
      </c>
      <c r="DI338" s="25">
        <v>-1.7601268428925203</v>
      </c>
      <c r="DJ338" s="25">
        <v>-14.874755512359382</v>
      </c>
      <c r="DK338" s="25">
        <v>-14.788039883317312</v>
      </c>
      <c r="DL338" s="25">
        <v>-2.3987651770840919</v>
      </c>
      <c r="DM338" s="25">
        <v>-1.7498657998623719</v>
      </c>
      <c r="DN338" s="25">
        <v>-14.788039883317312</v>
      </c>
      <c r="DO338" s="27">
        <v>-10.325220286801827</v>
      </c>
      <c r="DP338" s="27">
        <v>-1.6748520470007302</v>
      </c>
      <c r="DQ338" s="27">
        <v>-1.2217812501508236</v>
      </c>
      <c r="DR338" s="27">
        <v>-10.325220286801827</v>
      </c>
      <c r="DS338" s="27">
        <v>-10.333482822266587</v>
      </c>
      <c r="DT338" s="27">
        <v>-1.6761923113294497</v>
      </c>
      <c r="DU338" s="27">
        <v>-1.2227589543187876</v>
      </c>
      <c r="DV338" s="27">
        <v>-10.333482822266587</v>
      </c>
      <c r="DW338" s="27">
        <v>-10.343199233673772</v>
      </c>
      <c r="DX338" s="27">
        <v>-1.6777684086022242</v>
      </c>
      <c r="DY338" s="27">
        <v>-1.2239086953360543</v>
      </c>
      <c r="DZ338" s="27">
        <v>-10.343199233673772</v>
      </c>
      <c r="EA338" s="27">
        <v>-10.376107626238802</v>
      </c>
      <c r="EB338" s="27">
        <v>-1.6831064727906946</v>
      </c>
      <c r="EC338" s="27">
        <v>-1.2278027388423172</v>
      </c>
      <c r="ED338" s="27">
        <v>-10.376107626238802</v>
      </c>
      <c r="EE338" s="27">
        <v>-10.412012726833307</v>
      </c>
      <c r="EF338" s="27">
        <v>-1.6889306324268178</v>
      </c>
      <c r="EG338" s="27">
        <v>-1.2320513822099768</v>
      </c>
      <c r="EH338" s="27">
        <v>-10.412012726833307</v>
      </c>
      <c r="EI338" s="27">
        <v>-10.450357159835299</v>
      </c>
      <c r="EJ338" s="27">
        <v>-1.6951504757154461</v>
      </c>
      <c r="EK338" s="27">
        <v>-1.236588671293231</v>
      </c>
      <c r="EL338" s="27">
        <v>-10.450357159835299</v>
      </c>
      <c r="EM338" s="27">
        <v>-10.491741567133658</v>
      </c>
      <c r="EN338" s="27">
        <v>-1.7018634326647681</v>
      </c>
      <c r="EO338" s="27">
        <v>-1.2414856799265839</v>
      </c>
      <c r="EP338" s="27">
        <v>-10.491741567133658</v>
      </c>
      <c r="EQ338" s="27">
        <v>-10.535421215585664</v>
      </c>
      <c r="ER338" s="27">
        <v>-1.7089487002513228</v>
      </c>
      <c r="ES338" s="27">
        <v>-1.2466542839863013</v>
      </c>
      <c r="ET338" s="27">
        <v>-10.535421215585664</v>
      </c>
      <c r="EU338" s="27">
        <v>-10.581051340854891</v>
      </c>
      <c r="EV338" s="27">
        <v>-1.7163503543167331</v>
      </c>
      <c r="EW338" s="27">
        <v>-1.2520536875774515</v>
      </c>
      <c r="EX338" s="27">
        <v>-10.581051340854891</v>
      </c>
      <c r="EY338" s="27">
        <v>-14.407706304223295</v>
      </c>
      <c r="EZ338" s="27">
        <v>-2.3370713385223154</v>
      </c>
      <c r="FA338" s="27">
        <v>-1.7048610035643397</v>
      </c>
      <c r="FB338" s="27">
        <v>-14.407706304223295</v>
      </c>
      <c r="FC338" s="27">
        <v>-14.70561240438461</v>
      </c>
      <c r="FD338" s="27">
        <v>-2.3853946311795156</v>
      </c>
      <c r="FE338" s="27">
        <v>-1.7401121727764775</v>
      </c>
      <c r="FF338" s="27">
        <v>-14.70561240438461</v>
      </c>
      <c r="FG338" s="27">
        <v>-17.47134001170598</v>
      </c>
      <c r="FH338" s="27">
        <v>-2.8340227878581388</v>
      </c>
      <c r="FI338" s="27">
        <v>-2.0673801670457221</v>
      </c>
      <c r="FJ338" s="27">
        <v>-17.47134001170598</v>
      </c>
      <c r="FK338" s="27">
        <v>-17.712342871036757</v>
      </c>
      <c r="FL338" s="27">
        <v>-2.8731158164881561</v>
      </c>
      <c r="FM338" s="27">
        <v>-2.0958979871584282</v>
      </c>
      <c r="FN338" s="27">
        <v>-17.712342871036757</v>
      </c>
      <c r="FO338" s="27">
        <v>-17.849328151945965</v>
      </c>
      <c r="FP338" s="27">
        <v>-2.8953361732231135</v>
      </c>
      <c r="FQ338" s="27">
        <v>-2.1121074280335494</v>
      </c>
      <c r="FR338" s="27">
        <v>-17.849328151945965</v>
      </c>
      <c r="FS338" s="28">
        <v>-10.326143581912865</v>
      </c>
      <c r="FT338" s="28">
        <v>-1.6750018145275969</v>
      </c>
      <c r="FU338" s="28">
        <v>-1.2218905034765337</v>
      </c>
      <c r="FV338" s="28">
        <v>-10.326143581912865</v>
      </c>
      <c r="FW338" s="28">
        <v>-10.337439083195372</v>
      </c>
      <c r="FX338" s="28">
        <v>-1.6768340556730075</v>
      </c>
      <c r="FY338" s="28">
        <v>-1.223227097882724</v>
      </c>
      <c r="FZ338" s="28">
        <v>-10.337439083195372</v>
      </c>
      <c r="GA338" s="28">
        <v>-10.352617930458278</v>
      </c>
      <c r="GB338" s="28">
        <v>-1.6792962136418679</v>
      </c>
      <c r="GC338" s="28">
        <v>-1.2250232078416008</v>
      </c>
      <c r="GD338" s="28">
        <v>-10.352617930458278</v>
      </c>
      <c r="GE338" s="28">
        <v>-10.395602720654265</v>
      </c>
      <c r="GF338" s="28">
        <v>-1.6862687684009827</v>
      </c>
      <c r="GG338" s="28">
        <v>-1.2301095894629457</v>
      </c>
      <c r="GH338" s="28">
        <v>-10.395602720654265</v>
      </c>
      <c r="GI338" s="28">
        <v>-10.446444243295469</v>
      </c>
      <c r="GJ338" s="28">
        <v>-1.6945157622570943</v>
      </c>
      <c r="GK338" s="28">
        <v>-1.2361256566621648</v>
      </c>
      <c r="GL338" s="28">
        <v>-10.446444243295469</v>
      </c>
      <c r="GM338" s="28">
        <v>-10.505042549774112</v>
      </c>
      <c r="GN338" s="28">
        <v>-1.7040209825652735</v>
      </c>
      <c r="GO338" s="28">
        <v>-1.2430595825405031</v>
      </c>
      <c r="GP338" s="28">
        <v>-10.505042549774112</v>
      </c>
      <c r="GQ338" s="28">
        <v>-10.573258802155543</v>
      </c>
      <c r="GR338" s="28">
        <v>-1.7150863280752187</v>
      </c>
      <c r="GS338" s="28">
        <v>-1.2511315980326785</v>
      </c>
      <c r="GT338" s="28">
        <v>-10.573258802155543</v>
      </c>
      <c r="GU338" s="28">
        <v>-10.650632813719154</v>
      </c>
      <c r="GV338" s="28">
        <v>-1.7276371519852536</v>
      </c>
      <c r="GW338" s="28">
        <v>-1.2602872493361388</v>
      </c>
      <c r="GX338" s="28">
        <v>-10.650632813719154</v>
      </c>
      <c r="GY338" s="28">
        <v>-10.7347796720208</v>
      </c>
      <c r="GZ338" s="28">
        <v>-1.7412865980949257</v>
      </c>
      <c r="HA338" s="28">
        <v>-1.270244330238661</v>
      </c>
      <c r="HB338" s="28">
        <v>-10.7347796720208</v>
      </c>
      <c r="HC338" s="28">
        <v>-14.58615061317</v>
      </c>
      <c r="HD338" s="28">
        <v>-2.366016756422701</v>
      </c>
      <c r="HE338" s="28">
        <v>-1.7259762829299419</v>
      </c>
      <c r="HF338" s="28">
        <v>-14.58615061317</v>
      </c>
      <c r="HG338" s="28">
        <v>-15.163525540593618</v>
      </c>
      <c r="HH338" s="28">
        <v>-2.4596726351566813</v>
      </c>
      <c r="HI338" s="28">
        <v>-1.7942969425419288</v>
      </c>
      <c r="HJ338" s="28">
        <v>-15.163525540593618</v>
      </c>
      <c r="HK338" s="28">
        <v>-19.62834571219808</v>
      </c>
      <c r="HL338" s="28">
        <v>-3.1839102781501678</v>
      </c>
      <c r="HM338" s="28">
        <v>-2.3226182199033802</v>
      </c>
      <c r="HN338" s="28">
        <v>-19.62834571219808</v>
      </c>
      <c r="HO338" s="28">
        <v>-20.04949727089706</v>
      </c>
      <c r="HP338" s="28">
        <v>-3.2522251935313116</v>
      </c>
      <c r="HQ338" s="28">
        <v>-2.3724529995591652</v>
      </c>
      <c r="HR338" s="28">
        <v>-20.04949727089706</v>
      </c>
      <c r="HS338" s="28">
        <v>-21.529215883221582</v>
      </c>
      <c r="HT338" s="28">
        <v>-3.4922500722261227</v>
      </c>
      <c r="HU338" s="28">
        <v>-2.5475478068194257</v>
      </c>
      <c r="HV338" s="28">
        <v>-21.529215883221582</v>
      </c>
      <c r="HW338" s="29">
        <v>-10.327188096409909</v>
      </c>
      <c r="HX338" s="29">
        <v>-1.675171245028342</v>
      </c>
      <c r="HY338" s="29">
        <v>-1.2220141006679304</v>
      </c>
      <c r="HZ338" s="29">
        <v>-10.327188096409909</v>
      </c>
      <c r="IA338" s="29">
        <v>-10.337071485200402</v>
      </c>
      <c r="IB338" s="29">
        <v>-1.6767744276711591</v>
      </c>
      <c r="IC338" s="29">
        <v>-1.2231836000855467</v>
      </c>
      <c r="ID338" s="29">
        <v>-10.337071485200402</v>
      </c>
      <c r="IE338" s="29">
        <v>-10.349083880140361</v>
      </c>
      <c r="IF338" s="29">
        <v>-1.6787229560023449</v>
      </c>
      <c r="IG338" s="29">
        <v>-1.2246050243747513</v>
      </c>
      <c r="IH338" s="29">
        <v>-10.349083880140361</v>
      </c>
      <c r="II338" s="29">
        <v>-10.405988395711303</v>
      </c>
      <c r="IJ338" s="29">
        <v>-1.6879534268049294</v>
      </c>
      <c r="IK338" s="29">
        <v>-1.2313385243139596</v>
      </c>
      <c r="IL338" s="29">
        <v>-10.405988395711303</v>
      </c>
      <c r="IM338" s="29">
        <v>-10.468295874060894</v>
      </c>
      <c r="IN338" s="29">
        <v>-1.6980603111869179</v>
      </c>
      <c r="IO338" s="29">
        <v>-1.2387113557574705</v>
      </c>
      <c r="IP338" s="29">
        <v>-10.468295874060894</v>
      </c>
      <c r="IQ338" s="29">
        <v>-10.536346845355446</v>
      </c>
      <c r="IR338" s="29">
        <v>-1.7090988464827466</v>
      </c>
      <c r="IS338" s="29">
        <v>-1.2467638135717134</v>
      </c>
      <c r="IT338" s="29">
        <v>-10.536346845355446</v>
      </c>
      <c r="IU338" s="29">
        <v>-10.609788504034825</v>
      </c>
      <c r="IV338" s="29">
        <v>-1.7210118041686484</v>
      </c>
      <c r="IW338" s="29">
        <v>-1.2554541503453642</v>
      </c>
      <c r="IX338" s="29">
        <v>-10.609788504034825</v>
      </c>
      <c r="IY338" s="29">
        <v>-10.687396803824324</v>
      </c>
      <c r="IZ338" s="29">
        <v>-1.7336006319278818</v>
      </c>
      <c r="JA338" s="29">
        <v>-1.264637524927706</v>
      </c>
      <c r="JB338" s="29">
        <v>-10.687396803824324</v>
      </c>
      <c r="JC338" s="29">
        <v>-10.768835064931409</v>
      </c>
      <c r="JD338" s="29">
        <v>-1.7468107169944183</v>
      </c>
      <c r="JE338" s="29">
        <v>-1.2742740980662672</v>
      </c>
      <c r="JF338" s="29">
        <v>-10.768835064931409</v>
      </c>
      <c r="JG338" s="29">
        <v>-14.544636733117343</v>
      </c>
      <c r="JH338" s="29">
        <v>-2.3592827977221775</v>
      </c>
      <c r="JI338" s="29">
        <v>-1.7210639538114842</v>
      </c>
      <c r="JJ338" s="29">
        <v>-14.544636733117343</v>
      </c>
      <c r="JK338" s="29">
        <v>-15.03687060777912</v>
      </c>
      <c r="JL338" s="29">
        <v>-2.4391279622494841</v>
      </c>
      <c r="JM338" s="29">
        <v>-1.7793098896894424</v>
      </c>
      <c r="JN338" s="29">
        <v>-15.03687060777912</v>
      </c>
      <c r="JO338" s="29">
        <v>-20.100703169442433</v>
      </c>
      <c r="JP338" s="29">
        <v>-3.2605312927345271</v>
      </c>
      <c r="JQ338" s="29">
        <v>-2.378512183286202</v>
      </c>
      <c r="JR338" s="29">
        <v>-20.100703169442433</v>
      </c>
      <c r="JS338" s="29">
        <v>-20.293209781940224</v>
      </c>
      <c r="JT338" s="29">
        <v>-3.2917577542576031</v>
      </c>
      <c r="JU338" s="29">
        <v>-2.4012914522167157</v>
      </c>
      <c r="JV338" s="29">
        <v>-20.293209781940224</v>
      </c>
      <c r="JW338" s="29">
        <v>2.6914375645502386</v>
      </c>
      <c r="JX338" s="29">
        <v>0.43657758276824887</v>
      </c>
      <c r="JY338" s="29">
        <v>0.31847726837580376</v>
      </c>
      <c r="JZ338" s="29">
        <v>2.6914375645502386</v>
      </c>
    </row>
    <row r="339" spans="1:286" ht="15" thickBot="1" x14ac:dyDescent="0.35">
      <c r="A339" s="2"/>
      <c r="B339" s="74" t="s">
        <v>816</v>
      </c>
      <c r="C339" s="74" t="s">
        <v>480</v>
      </c>
      <c r="D339" s="74" t="s">
        <v>878</v>
      </c>
      <c r="E339" s="87">
        <v>352393</v>
      </c>
      <c r="F339" s="84">
        <v>431036</v>
      </c>
      <c r="G339" s="22">
        <v>30.719588246000001</v>
      </c>
      <c r="H339" s="22">
        <v>9.5269308515779816</v>
      </c>
      <c r="I339" s="22">
        <v>6.9497634174825249</v>
      </c>
      <c r="J339" s="22">
        <v>12.687890461802603</v>
      </c>
      <c r="K339" s="22">
        <v>30.668365608000002</v>
      </c>
      <c r="L339" s="22">
        <v>9.5173046256297251</v>
      </c>
      <c r="M339" s="22">
        <v>6.9427412196744527</v>
      </c>
      <c r="N339" s="22">
        <v>12.761410959386097</v>
      </c>
      <c r="O339" s="22">
        <v>30.729793245</v>
      </c>
      <c r="P339" s="22">
        <v>9.504746927164101</v>
      </c>
      <c r="Q339" s="22">
        <v>6.933580553478401</v>
      </c>
      <c r="R339" s="22">
        <v>12.363243284615736</v>
      </c>
      <c r="S339" s="22">
        <v>30.804721003000001</v>
      </c>
      <c r="T339" s="22">
        <v>9.4760852575321053</v>
      </c>
      <c r="U339" s="22">
        <v>6.912672264524101</v>
      </c>
      <c r="V339" s="22">
        <v>12.179771017796016</v>
      </c>
      <c r="W339" s="22">
        <v>30.905432134999998</v>
      </c>
      <c r="X339" s="22">
        <v>9.4414221089639661</v>
      </c>
      <c r="Y339" s="22">
        <v>6.8873859802415085</v>
      </c>
      <c r="Z339" s="22">
        <v>11.989389484644008</v>
      </c>
      <c r="AA339" s="22">
        <v>31.044579269</v>
      </c>
      <c r="AB339" s="22">
        <v>9.4007106246167069</v>
      </c>
      <c r="AC339" s="22">
        <v>6.8576875192160323</v>
      </c>
      <c r="AD339" s="22">
        <v>11.600625261924947</v>
      </c>
      <c r="AE339" s="22">
        <v>31.204622847</v>
      </c>
      <c r="AF339" s="22">
        <v>9.3527763276847775</v>
      </c>
      <c r="AG339" s="22">
        <v>6.8227201169696841</v>
      </c>
      <c r="AH339" s="22">
        <v>11.234275749222851</v>
      </c>
      <c r="AI339" s="22">
        <v>31.408736063999999</v>
      </c>
      <c r="AJ339" s="22">
        <v>9.2977332489806326</v>
      </c>
      <c r="AK339" s="22">
        <v>6.7825669573925556</v>
      </c>
      <c r="AL339" s="22">
        <v>10.836358117219167</v>
      </c>
      <c r="AM339" s="22">
        <v>31.638282326999999</v>
      </c>
      <c r="AN339" s="22">
        <v>9.2375548500124545</v>
      </c>
      <c r="AO339" s="22">
        <v>6.7386676531793377</v>
      </c>
      <c r="AP339" s="22">
        <v>10.455834358439724</v>
      </c>
      <c r="AQ339" s="22">
        <v>31.905320389</v>
      </c>
      <c r="AR339" s="22">
        <v>8.9843649685455578</v>
      </c>
      <c r="AS339" s="22">
        <v>6.5539691596866589</v>
      </c>
      <c r="AT339" s="22">
        <v>9.9169500493722467</v>
      </c>
      <c r="AU339" s="22">
        <v>33.288127328000002</v>
      </c>
      <c r="AV339" s="22">
        <v>8.568621139986293</v>
      </c>
      <c r="AW339" s="22">
        <v>6.2506898249482594</v>
      </c>
      <c r="AX339" s="22">
        <v>7.5710193838710822</v>
      </c>
      <c r="AY339" s="22">
        <v>34.496016646999998</v>
      </c>
      <c r="AZ339" s="22">
        <v>7.5285305539274114</v>
      </c>
      <c r="BA339" s="22">
        <v>5.4919582230848212</v>
      </c>
      <c r="BB339" s="22">
        <v>5.6580262992776227</v>
      </c>
      <c r="BC339" s="22">
        <v>34.978748830999997</v>
      </c>
      <c r="BD339" s="22">
        <v>7.1671935441186045</v>
      </c>
      <c r="BE339" s="22">
        <v>5.2283679051456682</v>
      </c>
      <c r="BF339" s="22">
        <v>5.023452293638563</v>
      </c>
      <c r="BG339" s="22">
        <v>35.066098948000004</v>
      </c>
      <c r="BH339" s="22">
        <v>6.8556315951169458</v>
      </c>
      <c r="BI339" s="22">
        <v>5.0010878010717894</v>
      </c>
      <c r="BJ339" s="22">
        <v>5.1288381513584866</v>
      </c>
      <c r="BK339" s="25">
        <v>30.744134884000001</v>
      </c>
      <c r="BL339" s="25">
        <v>9.5305663772410956</v>
      </c>
      <c r="BM339" s="25">
        <v>6.9524154828381421</v>
      </c>
      <c r="BN339" s="25">
        <v>12.634379400804788</v>
      </c>
      <c r="BO339" s="25">
        <v>30.706855464</v>
      </c>
      <c r="BP339" s="25">
        <v>9.5264858820123202</v>
      </c>
      <c r="BQ339" s="25">
        <v>6.9494388183794653</v>
      </c>
      <c r="BR339" s="25">
        <v>12.770410986560341</v>
      </c>
      <c r="BS339" s="25">
        <v>30.742750620999999</v>
      </c>
      <c r="BT339" s="25">
        <v>9.5217681529048228</v>
      </c>
      <c r="BU339" s="25">
        <v>6.9459973006781546</v>
      </c>
      <c r="BV339" s="25">
        <v>12.533279481729796</v>
      </c>
      <c r="BW339" s="25">
        <v>30.783030173</v>
      </c>
      <c r="BX339" s="25">
        <v>9.5128932082281565</v>
      </c>
      <c r="BY339" s="25">
        <v>6.9395231520979888</v>
      </c>
      <c r="BZ339" s="25">
        <v>12.424068227878296</v>
      </c>
      <c r="CA339" s="25">
        <v>30.838378506000002</v>
      </c>
      <c r="CB339" s="25">
        <v>9.5029600152528388</v>
      </c>
      <c r="CC339" s="25">
        <v>6.9322770261174256</v>
      </c>
      <c r="CD339" s="25">
        <v>12.30557549716487</v>
      </c>
      <c r="CE339" s="25">
        <v>30.913730719</v>
      </c>
      <c r="CF339" s="25">
        <v>9.4920002362538529</v>
      </c>
      <c r="CG339" s="25">
        <v>6.9242820199252435</v>
      </c>
      <c r="CH339" s="25">
        <v>11.997717846111005</v>
      </c>
      <c r="CI339" s="25">
        <v>30.991412511</v>
      </c>
      <c r="CJ339" s="25">
        <v>9.4800548941369733</v>
      </c>
      <c r="CK339" s="25">
        <v>6.9155680591600674</v>
      </c>
      <c r="CL339" s="25">
        <v>11.701507582205211</v>
      </c>
      <c r="CM339" s="25">
        <v>31.087160348000001</v>
      </c>
      <c r="CN339" s="25">
        <v>9.4670161228456919</v>
      </c>
      <c r="CO339" s="25">
        <v>6.9060564570354375</v>
      </c>
      <c r="CP339" s="25">
        <v>11.376602623159121</v>
      </c>
      <c r="CQ339" s="25">
        <v>31.194778383999999</v>
      </c>
      <c r="CR339" s="25">
        <v>9.4532957178922103</v>
      </c>
      <c r="CS339" s="25">
        <v>6.8960476126442813</v>
      </c>
      <c r="CT339" s="25">
        <v>11.055684913200958</v>
      </c>
      <c r="CU339" s="25">
        <v>31.314762207000001</v>
      </c>
      <c r="CV339" s="25">
        <v>9.0721076422600451</v>
      </c>
      <c r="CW339" s="25">
        <v>6.6179762185635527</v>
      </c>
      <c r="CX339" s="25">
        <v>10.570165462774078</v>
      </c>
      <c r="CY339" s="25">
        <v>31.726574816999999</v>
      </c>
      <c r="CZ339" s="25">
        <v>9.0054391219787906</v>
      </c>
      <c r="DA339" s="25">
        <v>6.5693424612111935</v>
      </c>
      <c r="DB339" s="25">
        <v>8.7559468821757562</v>
      </c>
      <c r="DC339" s="25">
        <v>32.155371395000003</v>
      </c>
      <c r="DD339" s="25">
        <v>8.5878750976267586</v>
      </c>
      <c r="DE339" s="25">
        <v>6.2647353189836554</v>
      </c>
      <c r="DF339" s="25">
        <v>7.1500925569642959</v>
      </c>
      <c r="DG339" s="25">
        <v>32.609642585000003</v>
      </c>
      <c r="DH339" s="25">
        <v>8.4895139765486523</v>
      </c>
      <c r="DI339" s="25">
        <v>6.1929822505903891</v>
      </c>
      <c r="DJ339" s="25">
        <v>5.8264442643383418</v>
      </c>
      <c r="DK339" s="25">
        <v>32.881900385999998</v>
      </c>
      <c r="DL339" s="25">
        <v>8.2948369631602503</v>
      </c>
      <c r="DM339" s="25">
        <v>6.0509680797152674</v>
      </c>
      <c r="DN339" s="25">
        <v>5.3936727626815681</v>
      </c>
      <c r="DO339" s="27">
        <v>30.718886032</v>
      </c>
      <c r="DP339" s="27">
        <v>9.5276396117849185</v>
      </c>
      <c r="DQ339" s="27">
        <v>6.9502804481857678</v>
      </c>
      <c r="DR339" s="27">
        <v>12.690191859066061</v>
      </c>
      <c r="DS339" s="27">
        <v>30.658792666</v>
      </c>
      <c r="DT339" s="27">
        <v>9.5203414868133667</v>
      </c>
      <c r="DU339" s="27">
        <v>6.9449565676272034</v>
      </c>
      <c r="DV339" s="27">
        <v>12.80310769729698</v>
      </c>
      <c r="DW339" s="27">
        <v>30.706122942</v>
      </c>
      <c r="DX339" s="27">
        <v>9.5119777206522453</v>
      </c>
      <c r="DY339" s="27">
        <v>6.938855316657242</v>
      </c>
      <c r="DZ339" s="27">
        <v>12.457225716812889</v>
      </c>
      <c r="EA339" s="27">
        <v>30.764947465999999</v>
      </c>
      <c r="EB339" s="27">
        <v>9.4898916751612763</v>
      </c>
      <c r="EC339" s="27">
        <v>6.9227438539646622</v>
      </c>
      <c r="ED339" s="27">
        <v>12.322757530747051</v>
      </c>
      <c r="EE339" s="27">
        <v>30.845698049999999</v>
      </c>
      <c r="EF339" s="27">
        <v>9.4655159577514763</v>
      </c>
      <c r="EG339" s="27">
        <v>6.9049621074852636</v>
      </c>
      <c r="EH339" s="27">
        <v>12.185094132754525</v>
      </c>
      <c r="EI339" s="27">
        <v>30.954801358000001</v>
      </c>
      <c r="EJ339" s="27">
        <v>9.4391765593040802</v>
      </c>
      <c r="EK339" s="27">
        <v>6.885747883028297</v>
      </c>
      <c r="EL339" s="27">
        <v>11.871196353649005</v>
      </c>
      <c r="EM339" s="27">
        <v>31.077194208000002</v>
      </c>
      <c r="EN339" s="27">
        <v>9.4106584723096418</v>
      </c>
      <c r="EO339" s="27">
        <v>6.8649443356090671</v>
      </c>
      <c r="EP339" s="27">
        <v>11.585206933991422</v>
      </c>
      <c r="EQ339" s="27">
        <v>31.227990058</v>
      </c>
      <c r="ER339" s="27">
        <v>9.3803126168944608</v>
      </c>
      <c r="ES339" s="27">
        <v>6.84280745657402</v>
      </c>
      <c r="ET339" s="27">
        <v>11.287404711108769</v>
      </c>
      <c r="EU339" s="27">
        <v>31.399663296</v>
      </c>
      <c r="EV339" s="27">
        <v>9.3485377310996913</v>
      </c>
      <c r="EW339" s="27">
        <v>6.8196281197727462</v>
      </c>
      <c r="EX339" s="27">
        <v>11.004121388671535</v>
      </c>
      <c r="EY339" s="27">
        <v>31.601551416</v>
      </c>
      <c r="EZ339" s="27">
        <v>8.9400129303587779</v>
      </c>
      <c r="FA339" s="27">
        <v>6.5216149653208833</v>
      </c>
      <c r="FB339" s="27">
        <v>10.565069336477251</v>
      </c>
      <c r="FC339" s="27">
        <v>32.622435222</v>
      </c>
      <c r="FD339" s="27">
        <v>8.7333473372481443</v>
      </c>
      <c r="FE339" s="27">
        <v>6.3708552924494546</v>
      </c>
      <c r="FF339" s="27">
        <v>8.711200756690225</v>
      </c>
      <c r="FG339" s="27">
        <v>33.688744776999997</v>
      </c>
      <c r="FH339" s="27">
        <v>8.1948974444373466</v>
      </c>
      <c r="FI339" s="27">
        <v>5.9780635922153698</v>
      </c>
      <c r="FJ339" s="27">
        <v>7.4531549203210616</v>
      </c>
      <c r="FK339" s="27">
        <v>34.309263205999997</v>
      </c>
      <c r="FL339" s="27">
        <v>7.970039410802646</v>
      </c>
      <c r="FM339" s="27">
        <v>5.8140327872659814</v>
      </c>
      <c r="FN339" s="27">
        <v>7.0729765703476559</v>
      </c>
      <c r="FO339" s="27">
        <v>34.339449944999998</v>
      </c>
      <c r="FP339" s="27">
        <v>7.7460194572291252</v>
      </c>
      <c r="FQ339" s="27">
        <v>5.6506133500530504</v>
      </c>
      <c r="FR339" s="27">
        <v>7.4093562244671674</v>
      </c>
      <c r="FS339" s="28">
        <v>30.720330991000001</v>
      </c>
      <c r="FT339" s="28">
        <v>9.5269306901163251</v>
      </c>
      <c r="FU339" s="28">
        <v>6.9497632996984944</v>
      </c>
      <c r="FV339" s="28">
        <v>12.679309595681632</v>
      </c>
      <c r="FW339" s="28">
        <v>30.669227919000001</v>
      </c>
      <c r="FX339" s="28">
        <v>9.517303949188296</v>
      </c>
      <c r="FY339" s="28">
        <v>6.9427407262198475</v>
      </c>
      <c r="FZ339" s="28">
        <v>12.770570288063281</v>
      </c>
      <c r="GA339" s="28">
        <v>30.746194737</v>
      </c>
      <c r="GB339" s="28">
        <v>9.5047455142759407</v>
      </c>
      <c r="GC339" s="28">
        <v>6.9335795227961583</v>
      </c>
      <c r="GD339" s="28">
        <v>12.406162124633603</v>
      </c>
      <c r="GE339" s="28">
        <v>30.854605327000002</v>
      </c>
      <c r="GF339" s="28">
        <v>9.4746345715523486</v>
      </c>
      <c r="GG339" s="28">
        <v>6.9116140092990523</v>
      </c>
      <c r="GH339" s="28">
        <v>12.273124440315245</v>
      </c>
      <c r="GI339" s="28">
        <v>31.011839684999998</v>
      </c>
      <c r="GJ339" s="28">
        <v>9.4384060950853002</v>
      </c>
      <c r="GK339" s="28">
        <v>6.8851858401074892</v>
      </c>
      <c r="GL339" s="28">
        <v>12.15108437953301</v>
      </c>
      <c r="GM339" s="28">
        <v>31.236562179</v>
      </c>
      <c r="GN339" s="28">
        <v>9.3961015781511321</v>
      </c>
      <c r="GO339" s="28">
        <v>6.8543252839888682</v>
      </c>
      <c r="GP339" s="28">
        <v>11.877754037381306</v>
      </c>
      <c r="GQ339" s="28">
        <v>31.506428278999998</v>
      </c>
      <c r="GR339" s="28">
        <v>9.3464940412728605</v>
      </c>
      <c r="GS339" s="28">
        <v>6.8181372764973558</v>
      </c>
      <c r="GT339" s="28">
        <v>11.648508275405744</v>
      </c>
      <c r="GU339" s="28">
        <v>31.867614072000002</v>
      </c>
      <c r="GV339" s="28">
        <v>9.289775122063352</v>
      </c>
      <c r="GW339" s="28">
        <v>6.7767616146034619</v>
      </c>
      <c r="GX339" s="28">
        <v>11.417934510901986</v>
      </c>
      <c r="GY339" s="28">
        <v>32.294946537999998</v>
      </c>
      <c r="GZ339" s="28">
        <v>9.2278945507206469</v>
      </c>
      <c r="HA339" s="28">
        <v>6.7316205993415306</v>
      </c>
      <c r="HB339" s="28">
        <v>11.239343606543089</v>
      </c>
      <c r="HC339" s="28">
        <v>32.800982632</v>
      </c>
      <c r="HD339" s="28">
        <v>8.7903787346030668</v>
      </c>
      <c r="HE339" s="28">
        <v>6.4124589027999486</v>
      </c>
      <c r="HF339" s="28">
        <v>10.944289523530735</v>
      </c>
      <c r="HG339" s="28">
        <v>34.182398546999998</v>
      </c>
      <c r="HH339" s="28">
        <v>8.3668990616875156</v>
      </c>
      <c r="HI339" s="28">
        <v>6.1035363773059705</v>
      </c>
      <c r="HJ339" s="28">
        <v>9.4115181796216376</v>
      </c>
      <c r="HK339" s="28">
        <v>35.344353076000004</v>
      </c>
      <c r="HL339" s="28">
        <v>6.9436855345308466</v>
      </c>
      <c r="HM339" s="28">
        <v>5.0653219239428076</v>
      </c>
      <c r="HN339" s="28">
        <v>1.8379083395426647</v>
      </c>
      <c r="HO339" s="28">
        <v>35.756820634999997</v>
      </c>
      <c r="HP339" s="28">
        <v>6.5805769392825217</v>
      </c>
      <c r="HQ339" s="28">
        <v>4.8004392590904326</v>
      </c>
      <c r="HR339" s="28">
        <v>-5.5177478091057566</v>
      </c>
      <c r="HS339" s="28">
        <v>25.936950209197214</v>
      </c>
      <c r="HT339" s="28">
        <v>4.2072278309023297</v>
      </c>
      <c r="HU339" s="28">
        <v>3.0691141274922087</v>
      </c>
      <c r="HV339" s="28">
        <v>-11.53322026568506</v>
      </c>
      <c r="HW339" s="29">
        <v>30.701086805999999</v>
      </c>
      <c r="HX339" s="29">
        <v>9.5272119353939964</v>
      </c>
      <c r="HY339" s="29">
        <v>6.9499684642129163</v>
      </c>
      <c r="HZ339" s="29">
        <v>12.746706300691571</v>
      </c>
      <c r="IA339" s="29">
        <v>30.630858534000001</v>
      </c>
      <c r="IB339" s="29">
        <v>9.519632463885813</v>
      </c>
      <c r="IC339" s="29">
        <v>6.9444393452729276</v>
      </c>
      <c r="ID339" s="29">
        <v>12.903492339738333</v>
      </c>
      <c r="IE339" s="29">
        <v>30.689185036000001</v>
      </c>
      <c r="IF339" s="29">
        <v>9.5104768684577614</v>
      </c>
      <c r="IG339" s="29">
        <v>6.9377604658769894</v>
      </c>
      <c r="IH339" s="29">
        <v>12.604845792951844</v>
      </c>
      <c r="II339" s="29">
        <v>30.781527004000001</v>
      </c>
      <c r="IJ339" s="29">
        <v>9.4745972294985386</v>
      </c>
      <c r="IK339" s="29">
        <v>6.911586768790694</v>
      </c>
      <c r="IL339" s="29">
        <v>12.521385345190595</v>
      </c>
      <c r="IM339" s="29">
        <v>30.921205629999999</v>
      </c>
      <c r="IN339" s="29">
        <v>9.4346179619072057</v>
      </c>
      <c r="IO339" s="29">
        <v>6.8824224496943742</v>
      </c>
      <c r="IP339" s="29">
        <v>12.45196169641298</v>
      </c>
      <c r="IQ339" s="29">
        <v>31.126466790999999</v>
      </c>
      <c r="IR339" s="29">
        <v>9.3903986214817543</v>
      </c>
      <c r="IS339" s="29">
        <v>6.8501650564980006</v>
      </c>
      <c r="IT339" s="29">
        <v>12.219168177289301</v>
      </c>
      <c r="IU339" s="29">
        <v>31.379029313</v>
      </c>
      <c r="IV339" s="29">
        <v>9.3421206536175188</v>
      </c>
      <c r="IW339" s="29">
        <v>6.8149469510912954</v>
      </c>
      <c r="IX339" s="29">
        <v>12.030263170061531</v>
      </c>
      <c r="IY339" s="29">
        <v>31.726920832000001</v>
      </c>
      <c r="IZ339" s="29">
        <v>9.2907814628089973</v>
      </c>
      <c r="JA339" s="29">
        <v>6.7774957261666264</v>
      </c>
      <c r="JB339" s="29">
        <v>11.837542636642601</v>
      </c>
      <c r="JC339" s="29">
        <v>32.143380788999998</v>
      </c>
      <c r="JD339" s="29">
        <v>9.2366166820088598</v>
      </c>
      <c r="JE339" s="29">
        <v>6.7379832726823654</v>
      </c>
      <c r="JF339" s="29">
        <v>11.687921141123679</v>
      </c>
      <c r="JG339" s="29">
        <v>32.668998780999999</v>
      </c>
      <c r="JH339" s="29">
        <v>9.0524547121346384</v>
      </c>
      <c r="JI339" s="29">
        <v>6.6036396796550889</v>
      </c>
      <c r="JJ339" s="29">
        <v>11.06448325757477</v>
      </c>
      <c r="JK339" s="29">
        <v>34.575164598000001</v>
      </c>
      <c r="JL339" s="29">
        <v>8.7204919393206399</v>
      </c>
      <c r="JM339" s="29">
        <v>6.3614774586406844</v>
      </c>
      <c r="JN339" s="29">
        <v>2.7401440334418083</v>
      </c>
      <c r="JO339" s="29">
        <v>35.467444653999998</v>
      </c>
      <c r="JP339" s="29">
        <v>6.1165936439421325</v>
      </c>
      <c r="JQ339" s="29">
        <v>4.4619699049494264</v>
      </c>
      <c r="JR339" s="29">
        <v>-4.4034194764518624</v>
      </c>
      <c r="JS339" s="29">
        <v>35.616674621999998</v>
      </c>
      <c r="JT339" s="29">
        <v>5.8547380342001807</v>
      </c>
      <c r="JU339" s="29">
        <v>4.2709498833287416</v>
      </c>
      <c r="JV339" s="29">
        <v>-10.787440383164466</v>
      </c>
      <c r="JW339" s="29">
        <v>29.575477909657387</v>
      </c>
      <c r="JX339" s="29">
        <v>4.7974327270607393</v>
      </c>
      <c r="JY339" s="29">
        <v>3.4996603821090773</v>
      </c>
      <c r="JZ339" s="29">
        <v>-10.739261121871067</v>
      </c>
    </row>
    <row r="340" spans="1:286" ht="15" thickBot="1" x14ac:dyDescent="0.35">
      <c r="A340" s="2"/>
      <c r="B340" s="74" t="s">
        <v>489</v>
      </c>
      <c r="C340" s="74" t="s">
        <v>489</v>
      </c>
      <c r="D340" s="74" t="s">
        <v>873</v>
      </c>
      <c r="E340" s="87">
        <v>327495</v>
      </c>
      <c r="F340" s="84">
        <v>477808</v>
      </c>
      <c r="G340" s="22">
        <v>15.186807305947369</v>
      </c>
      <c r="H340" s="22">
        <v>10.813510014166859</v>
      </c>
      <c r="I340" s="22">
        <v>7.7718825611034363</v>
      </c>
      <c r="J340" s="22">
        <v>8.4586147934918099</v>
      </c>
      <c r="K340" s="22">
        <v>15.173967727947367</v>
      </c>
      <c r="L340" s="22">
        <v>10.805764605391145</v>
      </c>
      <c r="M340" s="22">
        <v>7.7663157833121623</v>
      </c>
      <c r="N340" s="22">
        <v>8.4171649187777611</v>
      </c>
      <c r="O340" s="22">
        <v>15.227932377947369</v>
      </c>
      <c r="P340" s="22">
        <v>10.79553479816286</v>
      </c>
      <c r="Q340" s="22">
        <v>7.7589634194361592</v>
      </c>
      <c r="R340" s="22">
        <v>8.0671780186030482</v>
      </c>
      <c r="S340" s="22">
        <v>15.290872974947368</v>
      </c>
      <c r="T340" s="22">
        <v>10.769617226915008</v>
      </c>
      <c r="U340" s="22">
        <v>7.7403359506731544</v>
      </c>
      <c r="V340" s="22">
        <v>7.9019993566141817</v>
      </c>
      <c r="W340" s="22">
        <v>15.370074975947368</v>
      </c>
      <c r="X340" s="22">
        <v>10.738531503774219</v>
      </c>
      <c r="Y340" s="22">
        <v>7.7179940293857383</v>
      </c>
      <c r="Z340" s="22">
        <v>7.7259755283905136</v>
      </c>
      <c r="AA340" s="22">
        <v>15.468978072947369</v>
      </c>
      <c r="AB340" s="22">
        <v>10.702269643081367</v>
      </c>
      <c r="AC340" s="22">
        <v>7.6919319161234663</v>
      </c>
      <c r="AD340" s="22">
        <v>7.4693623489325507</v>
      </c>
      <c r="AE340" s="22">
        <v>15.580787092947368</v>
      </c>
      <c r="AF340" s="22">
        <v>10.659885213407776</v>
      </c>
      <c r="AG340" s="22">
        <v>7.6614693919836689</v>
      </c>
      <c r="AH340" s="22">
        <v>7.2015757419412392</v>
      </c>
      <c r="AI340" s="22">
        <v>15.720146973947369</v>
      </c>
      <c r="AJ340" s="22">
        <v>10.611525219398327</v>
      </c>
      <c r="AK340" s="22">
        <v>7.6267121120990895</v>
      </c>
      <c r="AL340" s="22">
        <v>6.8972944974140127</v>
      </c>
      <c r="AM340" s="22">
        <v>15.875825919947369</v>
      </c>
      <c r="AN340" s="22">
        <v>10.558816105814122</v>
      </c>
      <c r="AO340" s="22">
        <v>7.5888290343436129</v>
      </c>
      <c r="AP340" s="22">
        <v>6.6432707144449648</v>
      </c>
      <c r="AQ340" s="22">
        <v>16.054189223947368</v>
      </c>
      <c r="AR340" s="22">
        <v>10.204539978647814</v>
      </c>
      <c r="AS340" s="22">
        <v>7.3342038061862569</v>
      </c>
      <c r="AT340" s="22">
        <v>6.2734045016048601</v>
      </c>
      <c r="AU340" s="22">
        <v>16.967149661947367</v>
      </c>
      <c r="AV340" s="22">
        <v>9.8529685213752956</v>
      </c>
      <c r="AW340" s="22">
        <v>7.0815224775354944</v>
      </c>
      <c r="AX340" s="22">
        <v>4.5711836669457622</v>
      </c>
      <c r="AY340" s="22">
        <v>17.757476220947368</v>
      </c>
      <c r="AZ340" s="22">
        <v>9.2004090918679644</v>
      </c>
      <c r="BA340" s="22">
        <v>6.6125151669002546</v>
      </c>
      <c r="BB340" s="22">
        <v>3.028370012686473</v>
      </c>
      <c r="BC340" s="22">
        <v>18.173423143947367</v>
      </c>
      <c r="BD340" s="22">
        <v>8.8904733755610472</v>
      </c>
      <c r="BE340" s="22">
        <v>6.3897582650734597</v>
      </c>
      <c r="BF340" s="22">
        <v>2.4905197152667515</v>
      </c>
      <c r="BG340" s="22">
        <v>18.397722036947368</v>
      </c>
      <c r="BH340" s="22">
        <v>8.6298351449096025</v>
      </c>
      <c r="BI340" s="22">
        <v>6.2024324368360961</v>
      </c>
      <c r="BJ340" s="22">
        <v>2.4657387819782404</v>
      </c>
      <c r="BK340" s="25">
        <v>15.207668521947369</v>
      </c>
      <c r="BL340" s="25">
        <v>10.816292841869332</v>
      </c>
      <c r="BM340" s="25">
        <v>7.7738826341660294</v>
      </c>
      <c r="BN340" s="25">
        <v>8.417905266524512</v>
      </c>
      <c r="BO340" s="25">
        <v>15.209524194947369</v>
      </c>
      <c r="BP340" s="25">
        <v>10.813051216013111</v>
      </c>
      <c r="BQ340" s="25">
        <v>7.7715528138367764</v>
      </c>
      <c r="BR340" s="25">
        <v>8.4497466092334914</v>
      </c>
      <c r="BS340" s="25">
        <v>15.255787645947368</v>
      </c>
      <c r="BT340" s="25">
        <v>10.809355630479141</v>
      </c>
      <c r="BU340" s="25">
        <v>7.7688967237488304</v>
      </c>
      <c r="BV340" s="25">
        <v>8.2408921240017392</v>
      </c>
      <c r="BW340" s="25">
        <v>15.305880319947368</v>
      </c>
      <c r="BX340" s="25">
        <v>10.801483658422589</v>
      </c>
      <c r="BY340" s="25">
        <v>7.7632389824356345</v>
      </c>
      <c r="BZ340" s="25">
        <v>8.1286017254562175</v>
      </c>
      <c r="CA340" s="25">
        <v>15.367097230947369</v>
      </c>
      <c r="CB340" s="25">
        <v>10.792748183983786</v>
      </c>
      <c r="CC340" s="25">
        <v>7.7569606249582792</v>
      </c>
      <c r="CD340" s="25">
        <v>8.0025886726687077</v>
      </c>
      <c r="CE340" s="25">
        <v>15.438436247947369</v>
      </c>
      <c r="CF340" s="25">
        <v>10.783211073181796</v>
      </c>
      <c r="CG340" s="25">
        <v>7.7501061156427848</v>
      </c>
      <c r="CH340" s="25">
        <v>7.803286551970908</v>
      </c>
      <c r="CI340" s="25">
        <v>15.518260326947368</v>
      </c>
      <c r="CJ340" s="25">
        <v>10.772969827789039</v>
      </c>
      <c r="CK340" s="25">
        <v>7.7427455309327629</v>
      </c>
      <c r="CL340" s="25">
        <v>7.5832920399897663</v>
      </c>
      <c r="CM340" s="25">
        <v>15.612234145947369</v>
      </c>
      <c r="CN340" s="25">
        <v>10.761961032135853</v>
      </c>
      <c r="CO340" s="25">
        <v>7.7348332927377959</v>
      </c>
      <c r="CP340" s="25">
        <v>7.3445405641574073</v>
      </c>
      <c r="CQ340" s="25">
        <v>15.717279468947368</v>
      </c>
      <c r="CR340" s="25">
        <v>10.75044310964395</v>
      </c>
      <c r="CS340" s="25">
        <v>7.7265551350593284</v>
      </c>
      <c r="CT340" s="25">
        <v>7.1071333076696845</v>
      </c>
      <c r="CU340" s="25">
        <v>15.810171075947368</v>
      </c>
      <c r="CV340" s="25">
        <v>10.44977162601848</v>
      </c>
      <c r="CW340" s="25">
        <v>7.5104566196699265</v>
      </c>
      <c r="CX340" s="25">
        <v>6.7726230928046771</v>
      </c>
      <c r="CY340" s="25">
        <v>16.068156855947368</v>
      </c>
      <c r="CZ340" s="25">
        <v>10.399216394954115</v>
      </c>
      <c r="DA340" s="25">
        <v>7.4741215796905909</v>
      </c>
      <c r="DB340" s="25">
        <v>5.6396978038282128</v>
      </c>
      <c r="DC340" s="25">
        <v>16.355316558947369</v>
      </c>
      <c r="DD340" s="25">
        <v>10.040038102079119</v>
      </c>
      <c r="DE340" s="25">
        <v>7.2159730685166137</v>
      </c>
      <c r="DF340" s="25">
        <v>4.3627246669517596</v>
      </c>
      <c r="DG340" s="25">
        <v>16.641338058947369</v>
      </c>
      <c r="DH340" s="25">
        <v>9.9571490488896792</v>
      </c>
      <c r="DI340" s="25">
        <v>7.1563990739352601</v>
      </c>
      <c r="DJ340" s="25">
        <v>3.2189813433255328</v>
      </c>
      <c r="DK340" s="25">
        <v>16.803406501947368</v>
      </c>
      <c r="DL340" s="25">
        <v>9.8558972467496986</v>
      </c>
      <c r="DM340" s="25">
        <v>7.0836274101275718</v>
      </c>
      <c r="DN340" s="25">
        <v>2.9443416375269056</v>
      </c>
      <c r="DO340" s="27">
        <v>15.186222601947367</v>
      </c>
      <c r="DP340" s="27">
        <v>10.814104641650605</v>
      </c>
      <c r="DQ340" s="27">
        <v>7.7723099315839956</v>
      </c>
      <c r="DR340" s="27">
        <v>8.4605913920684053</v>
      </c>
      <c r="DS340" s="27">
        <v>15.166278006947369</v>
      </c>
      <c r="DT340" s="27">
        <v>10.808311699081118</v>
      </c>
      <c r="DU340" s="27">
        <v>7.768146429698457</v>
      </c>
      <c r="DV340" s="27">
        <v>8.4493519816007971</v>
      </c>
      <c r="DW340" s="27">
        <v>15.209045647947368</v>
      </c>
      <c r="DX340" s="27">
        <v>10.801604185178221</v>
      </c>
      <c r="DY340" s="27">
        <v>7.7633256073880323</v>
      </c>
      <c r="DZ340" s="27">
        <v>8.1390543226360421</v>
      </c>
      <c r="EA340" s="27">
        <v>15.260067949947368</v>
      </c>
      <c r="EB340" s="27">
        <v>10.781219804806192</v>
      </c>
      <c r="EC340" s="27">
        <v>7.7486749518539177</v>
      </c>
      <c r="ED340" s="27">
        <v>8.0108469827985065</v>
      </c>
      <c r="EE340" s="27">
        <v>15.324999676947368</v>
      </c>
      <c r="EF340" s="27">
        <v>10.758813566536547</v>
      </c>
      <c r="EG340" s="27">
        <v>7.7325711472391685</v>
      </c>
      <c r="EH340" s="27">
        <v>7.8744367391261658</v>
      </c>
      <c r="EI340" s="27">
        <v>15.402772211947369</v>
      </c>
      <c r="EJ340" s="27">
        <v>10.734704416312075</v>
      </c>
      <c r="EK340" s="27">
        <v>7.7152434262727914</v>
      </c>
      <c r="EL340" s="27">
        <v>7.6729905314885638</v>
      </c>
      <c r="EM340" s="27">
        <v>15.488720967947369</v>
      </c>
      <c r="EN340" s="27">
        <v>10.708767890443193</v>
      </c>
      <c r="EO340" s="27">
        <v>7.6966023344504428</v>
      </c>
      <c r="EP340" s="27">
        <v>7.4638524936150485</v>
      </c>
      <c r="EQ340" s="27">
        <v>15.593282910947368</v>
      </c>
      <c r="ER340" s="27">
        <v>10.68135889357845</v>
      </c>
      <c r="ES340" s="27">
        <v>7.6769029487309721</v>
      </c>
      <c r="ET340" s="27">
        <v>7.2497626091097764</v>
      </c>
      <c r="EU340" s="27">
        <v>15.711242467947368</v>
      </c>
      <c r="EV340" s="27">
        <v>10.6527642192654</v>
      </c>
      <c r="EW340" s="27">
        <v>7.6563513932838623</v>
      </c>
      <c r="EX340" s="27">
        <v>7.0472349298561312</v>
      </c>
      <c r="EY340" s="27">
        <v>15.848625014947368</v>
      </c>
      <c r="EZ340" s="27">
        <v>10.331874487671421</v>
      </c>
      <c r="FA340" s="27">
        <v>7.4257216249898388</v>
      </c>
      <c r="FB340" s="27">
        <v>6.7478913330131558</v>
      </c>
      <c r="FC340" s="27">
        <v>16.526711719947368</v>
      </c>
      <c r="FD340" s="27">
        <v>10.158185368792495</v>
      </c>
      <c r="FE340" s="27">
        <v>7.3008878353785054</v>
      </c>
      <c r="FF340" s="27">
        <v>5.4262343626089784</v>
      </c>
      <c r="FG340" s="27">
        <v>17.22815365894737</v>
      </c>
      <c r="FH340" s="27">
        <v>9.6953217592135683</v>
      </c>
      <c r="FI340" s="27">
        <v>6.9682186455647477</v>
      </c>
      <c r="FJ340" s="27">
        <v>4.3228042201359766</v>
      </c>
      <c r="FK340" s="27">
        <v>17.639429122947369</v>
      </c>
      <c r="FL340" s="27">
        <v>9.5008429335605094</v>
      </c>
      <c r="FM340" s="27">
        <v>6.8284428843533833</v>
      </c>
      <c r="FN340" s="27">
        <v>4.0465024050797851</v>
      </c>
      <c r="FO340" s="27">
        <v>17.851134818947369</v>
      </c>
      <c r="FP340" s="27">
        <v>9.3120413466229355</v>
      </c>
      <c r="FQ340" s="27">
        <v>6.6927474663895197</v>
      </c>
      <c r="FR340" s="27">
        <v>4.2654108563390452</v>
      </c>
      <c r="FS340" s="28">
        <v>15.187337526947369</v>
      </c>
      <c r="FT340" s="28">
        <v>10.813509284518828</v>
      </c>
      <c r="FU340" s="28">
        <v>7.7718820366910304</v>
      </c>
      <c r="FV340" s="28">
        <v>8.453991295347997</v>
      </c>
      <c r="FW340" s="28">
        <v>15.175188603947369</v>
      </c>
      <c r="FX340" s="28">
        <v>10.805761531333104</v>
      </c>
      <c r="FY340" s="28">
        <v>7.7663135739261211</v>
      </c>
      <c r="FZ340" s="28">
        <v>8.4246286847534417</v>
      </c>
      <c r="GA340" s="28">
        <v>15.238238144947369</v>
      </c>
      <c r="GB340" s="28">
        <v>10.795528382188621</v>
      </c>
      <c r="GC340" s="28">
        <v>7.7589588081491447</v>
      </c>
      <c r="GD340" s="28">
        <v>8.0975133967794246</v>
      </c>
      <c r="GE340" s="28">
        <v>15.321105965947368</v>
      </c>
      <c r="GF340" s="28">
        <v>10.765804242575626</v>
      </c>
      <c r="GG340" s="28">
        <v>7.7375954837522212</v>
      </c>
      <c r="GH340" s="28">
        <v>7.9664291220863923</v>
      </c>
      <c r="GI340" s="28">
        <v>15.433404313947367</v>
      </c>
      <c r="GJ340" s="28">
        <v>10.730400398081155</v>
      </c>
      <c r="GK340" s="28">
        <v>7.712150043625738</v>
      </c>
      <c r="GL340" s="28">
        <v>7.8372623736610993</v>
      </c>
      <c r="GM340" s="28">
        <v>15.583114676947368</v>
      </c>
      <c r="GN340" s="28">
        <v>10.689698316989665</v>
      </c>
      <c r="GO340" s="28">
        <v>7.6828966565367045</v>
      </c>
      <c r="GP340" s="28">
        <v>7.6556899102021987</v>
      </c>
      <c r="GQ340" s="28">
        <v>15.762778413947368</v>
      </c>
      <c r="GR340" s="28">
        <v>10.642520125400463</v>
      </c>
      <c r="GS340" s="28">
        <v>7.6489887613207976</v>
      </c>
      <c r="GT340" s="28">
        <v>7.4690733962571354</v>
      </c>
      <c r="GU340" s="28">
        <v>15.999097199947368</v>
      </c>
      <c r="GV340" s="28">
        <v>10.589354918889683</v>
      </c>
      <c r="GW340" s="28">
        <v>7.6107778805986959</v>
      </c>
      <c r="GX340" s="28">
        <v>7.2591435795685229</v>
      </c>
      <c r="GY340" s="28">
        <v>16.274476142947368</v>
      </c>
      <c r="GZ340" s="28">
        <v>10.531724524474457</v>
      </c>
      <c r="HA340" s="28">
        <v>7.5693577814118074</v>
      </c>
      <c r="HB340" s="28">
        <v>7.0867811861433552</v>
      </c>
      <c r="HC340" s="28">
        <v>16.599101091947368</v>
      </c>
      <c r="HD340" s="28">
        <v>10.180909530172482</v>
      </c>
      <c r="HE340" s="28">
        <v>7.3172201375924439</v>
      </c>
      <c r="HF340" s="28">
        <v>6.853736131498966</v>
      </c>
      <c r="HG340" s="28">
        <v>18.078098914947368</v>
      </c>
      <c r="HH340" s="28">
        <v>9.808147932110737</v>
      </c>
      <c r="HI340" s="28">
        <v>7.049309037530608</v>
      </c>
      <c r="HJ340" s="28">
        <v>5.7662675728051713</v>
      </c>
      <c r="HK340" s="28">
        <v>19.098825830947369</v>
      </c>
      <c r="HL340" s="28">
        <v>8.8545234619615503</v>
      </c>
      <c r="HM340" s="28">
        <v>6.3639203543293004</v>
      </c>
      <c r="HN340" s="28">
        <v>1.268630541715261</v>
      </c>
      <c r="HO340" s="28">
        <v>19.266370501947367</v>
      </c>
      <c r="HP340" s="28">
        <v>8.5416741386494035</v>
      </c>
      <c r="HQ340" s="28">
        <v>6.1390693857800276</v>
      </c>
      <c r="HR340" s="28">
        <v>-2.9818746086762857</v>
      </c>
      <c r="HS340" s="28">
        <v>19.119300326947368</v>
      </c>
      <c r="HT340" s="28">
        <v>7.9040372735840094</v>
      </c>
      <c r="HU340" s="28">
        <v>5.6807872160288566</v>
      </c>
      <c r="HV340" s="28">
        <v>-6.1991899752276751</v>
      </c>
      <c r="HW340" s="29">
        <v>15.172343160947367</v>
      </c>
      <c r="HX340" s="29">
        <v>10.813403210083242</v>
      </c>
      <c r="HY340" s="29">
        <v>7.7718057989056089</v>
      </c>
      <c r="HZ340" s="29">
        <v>8.4960948444276081</v>
      </c>
      <c r="IA340" s="29">
        <v>15.145086432947368</v>
      </c>
      <c r="IB340" s="29">
        <v>10.807066713789393</v>
      </c>
      <c r="IC340" s="29">
        <v>7.767251634256005</v>
      </c>
      <c r="ID340" s="29">
        <v>8.5071216945381209</v>
      </c>
      <c r="IE340" s="29">
        <v>15.192533322947368</v>
      </c>
      <c r="IF340" s="29">
        <v>10.799377204427129</v>
      </c>
      <c r="IG340" s="29">
        <v>7.7617250324738141</v>
      </c>
      <c r="IH340" s="29">
        <v>8.2213090258859278</v>
      </c>
      <c r="II340" s="29">
        <v>15.261361187947369</v>
      </c>
      <c r="IJ340" s="29">
        <v>10.762969596640382</v>
      </c>
      <c r="IK340" s="29">
        <v>7.735558167905455</v>
      </c>
      <c r="IL340" s="29">
        <v>8.1228467134574043</v>
      </c>
      <c r="IM340" s="29">
        <v>15.358868281947368</v>
      </c>
      <c r="IN340" s="29">
        <v>10.722558933005431</v>
      </c>
      <c r="IO340" s="29">
        <v>7.7065142282803345</v>
      </c>
      <c r="IP340" s="29">
        <v>8.0199629343892251</v>
      </c>
      <c r="IQ340" s="29">
        <v>15.495596311947368</v>
      </c>
      <c r="IR340" s="29">
        <v>10.678335514423468</v>
      </c>
      <c r="IS340" s="29">
        <v>7.6747299866030945</v>
      </c>
      <c r="IT340" s="29">
        <v>7.8343154343642532</v>
      </c>
      <c r="IU340" s="29">
        <v>15.661319625947367</v>
      </c>
      <c r="IV340" s="29">
        <v>10.630406603963172</v>
      </c>
      <c r="IW340" s="29">
        <v>7.6402825349531627</v>
      </c>
      <c r="IX340" s="29">
        <v>7.6530952951458282</v>
      </c>
      <c r="IY340" s="29">
        <v>15.884532930947369</v>
      </c>
      <c r="IZ340" s="29">
        <v>10.579888196884582</v>
      </c>
      <c r="JA340" s="29">
        <v>7.6039739610974539</v>
      </c>
      <c r="JB340" s="29">
        <v>7.4723844164484792</v>
      </c>
      <c r="JC340" s="29">
        <v>16.148018342947367</v>
      </c>
      <c r="JD340" s="29">
        <v>10.526885222264204</v>
      </c>
      <c r="JE340" s="29">
        <v>7.5658796796292682</v>
      </c>
      <c r="JF340" s="29">
        <v>7.3239437032109382</v>
      </c>
      <c r="JG340" s="29">
        <v>16.474031518947367</v>
      </c>
      <c r="JH340" s="29">
        <v>10.184707448500651</v>
      </c>
      <c r="JI340" s="29">
        <v>7.3199497762744743</v>
      </c>
      <c r="JJ340" s="29">
        <v>6.9269775400383953</v>
      </c>
      <c r="JK340" s="29">
        <v>18.34909768194737</v>
      </c>
      <c r="JL340" s="29">
        <v>9.8810957672826536</v>
      </c>
      <c r="JM340" s="29">
        <v>7.1017380829839443</v>
      </c>
      <c r="JN340" s="29">
        <v>2.0888028767289821</v>
      </c>
      <c r="JO340" s="29">
        <v>19.119381488947369</v>
      </c>
      <c r="JP340" s="29">
        <v>8.6587107021062568</v>
      </c>
      <c r="JQ340" s="29">
        <v>6.2231858683421315</v>
      </c>
      <c r="JR340" s="29">
        <v>-2.1879395443642125</v>
      </c>
      <c r="JS340" s="29">
        <v>19.08188779094737</v>
      </c>
      <c r="JT340" s="29">
        <v>8.4278626368429013</v>
      </c>
      <c r="JU340" s="29">
        <v>6.057270818526276</v>
      </c>
      <c r="JV340" s="29">
        <v>-5.7983491702444709</v>
      </c>
      <c r="JW340" s="29">
        <v>18.740662346947367</v>
      </c>
      <c r="JX340" s="29">
        <v>8.1553812054242183</v>
      </c>
      <c r="JY340" s="29">
        <v>5.8614330487093564</v>
      </c>
      <c r="JZ340" s="29">
        <v>-5.695211622874055</v>
      </c>
    </row>
    <row r="341" spans="1:286" ht="15" thickBot="1" x14ac:dyDescent="0.35">
      <c r="A341" s="2"/>
      <c r="B341" s="74" t="s">
        <v>817</v>
      </c>
      <c r="C341" s="74" t="s">
        <v>501</v>
      </c>
      <c r="D341" s="74" t="s">
        <v>880</v>
      </c>
      <c r="E341" s="87">
        <v>372174</v>
      </c>
      <c r="F341" s="84">
        <v>410598</v>
      </c>
      <c r="G341" s="22">
        <v>31.734486118</v>
      </c>
      <c r="H341" s="22">
        <v>9.9708895344241135</v>
      </c>
      <c r="I341" s="22">
        <v>7.2736250956017408</v>
      </c>
      <c r="J341" s="22">
        <v>11.666268198470284</v>
      </c>
      <c r="K341" s="22">
        <v>31.693520385999999</v>
      </c>
      <c r="L341" s="22">
        <v>5.2268604634209916</v>
      </c>
      <c r="M341" s="22">
        <v>3.8129219370740208</v>
      </c>
      <c r="N341" s="22">
        <v>11.736834290612906</v>
      </c>
      <c r="O341" s="22">
        <v>31.750435002</v>
      </c>
      <c r="P341" s="22">
        <v>5.2182433260272818</v>
      </c>
      <c r="Q341" s="22">
        <v>3.8066358553174489</v>
      </c>
      <c r="R341" s="22">
        <v>11.538531089315981</v>
      </c>
      <c r="S341" s="22">
        <v>31.814917767000001</v>
      </c>
      <c r="T341" s="22">
        <v>5.1915392318927012</v>
      </c>
      <c r="U341" s="22">
        <v>3.7871555904341596</v>
      </c>
      <c r="V341" s="22">
        <v>11.34885891728387</v>
      </c>
      <c r="W341" s="22">
        <v>31.817920383829438</v>
      </c>
      <c r="X341" s="22">
        <v>5.1611789003941286</v>
      </c>
      <c r="Y341" s="22">
        <v>3.7650081512978217</v>
      </c>
      <c r="Z341" s="22">
        <v>11.039530151742447</v>
      </c>
      <c r="AA341" s="22">
        <v>31.608424049604924</v>
      </c>
      <c r="AB341" s="22">
        <v>5.1271965392949097</v>
      </c>
      <c r="AC341" s="22">
        <v>3.7402184919955381</v>
      </c>
      <c r="AD341" s="22">
        <v>10.798498821314425</v>
      </c>
      <c r="AE341" s="22">
        <v>31.372910214261108</v>
      </c>
      <c r="AF341" s="22">
        <v>5.0889938842167624</v>
      </c>
      <c r="AG341" s="22">
        <v>3.7123501869926905</v>
      </c>
      <c r="AH341" s="22">
        <v>10.629924939027351</v>
      </c>
      <c r="AI341" s="22">
        <v>31.111947109108598</v>
      </c>
      <c r="AJ341" s="22">
        <v>5.0466631078540498</v>
      </c>
      <c r="AK341" s="22">
        <v>3.681470474986543</v>
      </c>
      <c r="AL341" s="22">
        <v>10.295947628938684</v>
      </c>
      <c r="AM341" s="22">
        <v>30.832872857671315</v>
      </c>
      <c r="AN341" s="22">
        <v>5.0013945258478731</v>
      </c>
      <c r="AO341" s="22">
        <v>3.648447674665102</v>
      </c>
      <c r="AP341" s="22">
        <v>9.9346145693981711</v>
      </c>
      <c r="AQ341" s="22">
        <v>27.955195702720353</v>
      </c>
      <c r="AR341" s="22">
        <v>4.5346070540360026</v>
      </c>
      <c r="AS341" s="22">
        <v>3.3079327128293112</v>
      </c>
      <c r="AT341" s="22">
        <v>9.5400719873158231</v>
      </c>
      <c r="AU341" s="22">
        <v>26.834366768528323</v>
      </c>
      <c r="AV341" s="22">
        <v>4.352797602748196</v>
      </c>
      <c r="AW341" s="22">
        <v>3.1753052493578742</v>
      </c>
      <c r="AX341" s="22">
        <v>7.9889686113097831</v>
      </c>
      <c r="AY341" s="22">
        <v>28.175404276606912</v>
      </c>
      <c r="AZ341" s="22">
        <v>4.5703270455225242</v>
      </c>
      <c r="BA341" s="22">
        <v>3.333989949306964</v>
      </c>
      <c r="BB341" s="22">
        <v>5.8887747700378128</v>
      </c>
      <c r="BC341" s="22">
        <v>34.795043636000003</v>
      </c>
      <c r="BD341" s="22">
        <v>6.4387590806032557</v>
      </c>
      <c r="BE341" s="22">
        <v>4.6969851056437726</v>
      </c>
      <c r="BF341" s="22">
        <v>4.6784165965792184</v>
      </c>
      <c r="BG341" s="22">
        <v>35.055210137000003</v>
      </c>
      <c r="BH341" s="22">
        <v>6.5727553572170354</v>
      </c>
      <c r="BI341" s="22">
        <v>4.7947335238696773</v>
      </c>
      <c r="BJ341" s="22">
        <v>3.8746217757118515</v>
      </c>
      <c r="BK341" s="25">
        <v>31.766960860000001</v>
      </c>
      <c r="BL341" s="25">
        <v>9.9733258127348687</v>
      </c>
      <c r="BM341" s="25">
        <v>7.2754023267103394</v>
      </c>
      <c r="BN341" s="25">
        <v>11.584474317292237</v>
      </c>
      <c r="BO341" s="25">
        <v>31.753092096</v>
      </c>
      <c r="BP341" s="25">
        <v>5.2329659911680242</v>
      </c>
      <c r="BQ341" s="25">
        <v>3.8173758345612394</v>
      </c>
      <c r="BR341" s="25">
        <v>11.645199206808732</v>
      </c>
      <c r="BS341" s="25">
        <v>31.806617452000001</v>
      </c>
      <c r="BT341" s="25">
        <v>5.2294337575383123</v>
      </c>
      <c r="BU341" s="25">
        <v>3.8147991193059054</v>
      </c>
      <c r="BV341" s="25">
        <v>11.527999901826005</v>
      </c>
      <c r="BW341" s="25">
        <v>31.862798932</v>
      </c>
      <c r="BX341" s="25">
        <v>5.22096491655447</v>
      </c>
      <c r="BY341" s="25">
        <v>3.8086212177156744</v>
      </c>
      <c r="BZ341" s="25">
        <v>11.381727982469108</v>
      </c>
      <c r="CA341" s="25">
        <v>31.932122124999999</v>
      </c>
      <c r="CB341" s="25">
        <v>5.2117969547033614</v>
      </c>
      <c r="CC341" s="25">
        <v>3.8019333171862866</v>
      </c>
      <c r="CD341" s="25">
        <v>11.117058457206273</v>
      </c>
      <c r="CE341" s="25">
        <v>32.014161383999998</v>
      </c>
      <c r="CF341" s="25">
        <v>5.2019480790563684</v>
      </c>
      <c r="CG341" s="25">
        <v>3.794748699522827</v>
      </c>
      <c r="CH341" s="25">
        <v>10.921974133185618</v>
      </c>
      <c r="CI341" s="25">
        <v>32.004806146750646</v>
      </c>
      <c r="CJ341" s="25">
        <v>5.1914936049611553</v>
      </c>
      <c r="CK341" s="25">
        <v>3.7871223062228383</v>
      </c>
      <c r="CL341" s="25">
        <v>10.743206177645934</v>
      </c>
      <c r="CM341" s="25">
        <v>31.935978720231866</v>
      </c>
      <c r="CN341" s="25">
        <v>5.1803291210089712</v>
      </c>
      <c r="CO341" s="25">
        <v>3.778977970617305</v>
      </c>
      <c r="CP341" s="25">
        <v>10.467766572174082</v>
      </c>
      <c r="CQ341" s="25">
        <v>31.864628253580019</v>
      </c>
      <c r="CR341" s="25">
        <v>5.1687553751898081</v>
      </c>
      <c r="CS341" s="25">
        <v>3.770535084177761</v>
      </c>
      <c r="CT341" s="25">
        <v>10.113922624063342</v>
      </c>
      <c r="CU341" s="25">
        <v>29.64174206974959</v>
      </c>
      <c r="CV341" s="25">
        <v>4.8081814240464178</v>
      </c>
      <c r="CW341" s="25">
        <v>3.5075014069113402</v>
      </c>
      <c r="CX341" s="25">
        <v>9.7158065970663543</v>
      </c>
      <c r="CY341" s="25">
        <v>29.906277706568105</v>
      </c>
      <c r="CZ341" s="25">
        <v>4.8510917001009117</v>
      </c>
      <c r="DA341" s="25">
        <v>3.5388038558745554</v>
      </c>
      <c r="DB341" s="25">
        <v>8.4401032950967085</v>
      </c>
      <c r="DC341" s="25">
        <v>30.323642479894048</v>
      </c>
      <c r="DD341" s="25">
        <v>4.9187923617366227</v>
      </c>
      <c r="DE341" s="25">
        <v>3.5881905459749981</v>
      </c>
      <c r="DF341" s="25">
        <v>7.1167967229137226</v>
      </c>
      <c r="DG341" s="25">
        <v>33.457716185000002</v>
      </c>
      <c r="DH341" s="25">
        <v>6.5207740958132527</v>
      </c>
      <c r="DI341" s="25">
        <v>4.7568139173849957</v>
      </c>
      <c r="DJ341" s="25">
        <v>5.961888459374574</v>
      </c>
      <c r="DK341" s="25">
        <v>33.627464635000003</v>
      </c>
      <c r="DL341" s="25">
        <v>7.0987072112617398</v>
      </c>
      <c r="DM341" s="25">
        <v>5.1784080788279052</v>
      </c>
      <c r="DN341" s="25">
        <v>5.4832023840451392</v>
      </c>
      <c r="DO341" s="27">
        <v>31.734041463000001</v>
      </c>
      <c r="DP341" s="27">
        <v>9.9713580773912049</v>
      </c>
      <c r="DQ341" s="27">
        <v>7.2739668911729423</v>
      </c>
      <c r="DR341" s="27">
        <v>11.667718667407581</v>
      </c>
      <c r="DS341" s="27">
        <v>31.687457007999999</v>
      </c>
      <c r="DT341" s="27">
        <v>5.2288729175237432</v>
      </c>
      <c r="DU341" s="27">
        <v>3.8143899943235753</v>
      </c>
      <c r="DV341" s="27">
        <v>11.769000404604046</v>
      </c>
      <c r="DW341" s="27">
        <v>31.735072241000001</v>
      </c>
      <c r="DX341" s="27">
        <v>5.2230037858232263</v>
      </c>
      <c r="DY341" s="27">
        <v>3.8101085444610643</v>
      </c>
      <c r="DZ341" s="27">
        <v>11.608026722476973</v>
      </c>
      <c r="EA341" s="27">
        <v>31.789173384000001</v>
      </c>
      <c r="EB341" s="27">
        <v>5.2005382440592909</v>
      </c>
      <c r="EC341" s="27">
        <v>3.7937202445208933</v>
      </c>
      <c r="ED341" s="27">
        <v>11.453999880083817</v>
      </c>
      <c r="EE341" s="27">
        <v>31.859445155</v>
      </c>
      <c r="EF341" s="27">
        <v>5.1766579677858449</v>
      </c>
      <c r="EG341" s="27">
        <v>3.7762999154526833</v>
      </c>
      <c r="EH341" s="27">
        <v>11.184628233617669</v>
      </c>
      <c r="EI341" s="27">
        <v>31.758562943332926</v>
      </c>
      <c r="EJ341" s="27">
        <v>5.1515505410992288</v>
      </c>
      <c r="EK341" s="27">
        <v>3.7579843972430744</v>
      </c>
      <c r="EL341" s="27">
        <v>10.996680026226922</v>
      </c>
      <c r="EM341" s="27">
        <v>31.595745209836345</v>
      </c>
      <c r="EN341" s="27">
        <v>5.1251399070730148</v>
      </c>
      <c r="EO341" s="27">
        <v>3.7387182074231387</v>
      </c>
      <c r="EP341" s="27">
        <v>10.879607841526923</v>
      </c>
      <c r="EQ341" s="27">
        <v>31.426054920471035</v>
      </c>
      <c r="ER341" s="27">
        <v>5.0976144770477667</v>
      </c>
      <c r="ES341" s="27">
        <v>3.7186387894426605</v>
      </c>
      <c r="ET341" s="27">
        <v>10.610346830852098</v>
      </c>
      <c r="EU341" s="27">
        <v>31.251164601596862</v>
      </c>
      <c r="EV341" s="27">
        <v>5.0692455512107619</v>
      </c>
      <c r="EW341" s="27">
        <v>3.697944053011081</v>
      </c>
      <c r="EX341" s="27">
        <v>10.314055451275575</v>
      </c>
      <c r="EY341" s="27">
        <v>28.921197644222516</v>
      </c>
      <c r="EZ341" s="27">
        <v>4.6913020478657872</v>
      </c>
      <c r="FA341" s="27">
        <v>3.4222395292412844</v>
      </c>
      <c r="FB341" s="27">
        <v>9.9849742828521535</v>
      </c>
      <c r="FC341" s="27">
        <v>28.551988484026655</v>
      </c>
      <c r="FD341" s="27">
        <v>4.631412699207929</v>
      </c>
      <c r="FE341" s="27">
        <v>3.3785510832051409</v>
      </c>
      <c r="FF341" s="27">
        <v>8.7719687419181085</v>
      </c>
      <c r="FG341" s="27">
        <v>31.103799923181406</v>
      </c>
      <c r="FH341" s="27">
        <v>5.045341554352194</v>
      </c>
      <c r="FI341" s="27">
        <v>3.6805064201062745</v>
      </c>
      <c r="FJ341" s="27">
        <v>7.7113460568483347</v>
      </c>
      <c r="FK341" s="27">
        <v>34.269717069999999</v>
      </c>
      <c r="FL341" s="27">
        <v>6.9976992836328504</v>
      </c>
      <c r="FM341" s="27">
        <v>5.1047242019060199</v>
      </c>
      <c r="FN341" s="27">
        <v>7.3128441107424607</v>
      </c>
      <c r="FO341" s="27">
        <v>34.516256808999998</v>
      </c>
      <c r="FP341" s="27">
        <v>7.4786427055031481</v>
      </c>
      <c r="FQ341" s="27">
        <v>5.455565732223147</v>
      </c>
      <c r="FR341" s="27">
        <v>7.2976112716069146</v>
      </c>
      <c r="FS341" s="28">
        <v>31.734120977</v>
      </c>
      <c r="FT341" s="28">
        <v>9.9708894834985546</v>
      </c>
      <c r="FU341" s="28">
        <v>7.2736250584522555</v>
      </c>
      <c r="FV341" s="28">
        <v>11.663677391228706</v>
      </c>
      <c r="FW341" s="28">
        <v>31.690934421000001</v>
      </c>
      <c r="FX341" s="28">
        <v>5.2268602437305027</v>
      </c>
      <c r="FY341" s="28">
        <v>3.8129217768128676</v>
      </c>
      <c r="FZ341" s="28">
        <v>11.750795713149659</v>
      </c>
      <c r="GA341" s="28">
        <v>31.754154366999998</v>
      </c>
      <c r="GB341" s="28">
        <v>5.2182428684867981</v>
      </c>
      <c r="GC341" s="28">
        <v>3.8066355215480363</v>
      </c>
      <c r="GD341" s="28">
        <v>11.578498742426138</v>
      </c>
      <c r="GE341" s="28">
        <v>31.836342307999999</v>
      </c>
      <c r="GF341" s="28">
        <v>5.1903750748159672</v>
      </c>
      <c r="GG341" s="28">
        <v>3.7863063540546649</v>
      </c>
      <c r="GH341" s="28">
        <v>11.422219487330711</v>
      </c>
      <c r="GI341" s="28">
        <v>31.803373290162256</v>
      </c>
      <c r="GJ341" s="28">
        <v>5.1588192190575919</v>
      </c>
      <c r="GK341" s="28">
        <v>3.7632867966154939</v>
      </c>
      <c r="GL341" s="28">
        <v>11.152819031416229</v>
      </c>
      <c r="GM341" s="28">
        <v>31.586459925426183</v>
      </c>
      <c r="GN341" s="28">
        <v>5.1236337428296022</v>
      </c>
      <c r="GO341" s="28">
        <v>3.7376194815771484</v>
      </c>
      <c r="GP341" s="28">
        <v>10.968736818700211</v>
      </c>
      <c r="GQ341" s="28">
        <v>31.343393458073635</v>
      </c>
      <c r="GR341" s="28">
        <v>5.0842059767292476</v>
      </c>
      <c r="GS341" s="28">
        <v>3.7088574751402152</v>
      </c>
      <c r="GT341" s="28">
        <v>10.862677530149064</v>
      </c>
      <c r="GU341" s="28">
        <v>31.074873357268967</v>
      </c>
      <c r="GV341" s="28">
        <v>5.0406493815185476</v>
      </c>
      <c r="GW341" s="28">
        <v>3.6770835453509298</v>
      </c>
      <c r="GX341" s="28">
        <v>10.591443819766305</v>
      </c>
      <c r="GY341" s="28">
        <v>30.78819760247675</v>
      </c>
      <c r="GZ341" s="28">
        <v>4.994147761078259</v>
      </c>
      <c r="HA341" s="28">
        <v>3.643161260658788</v>
      </c>
      <c r="HB341" s="28">
        <v>10.309474895539129</v>
      </c>
      <c r="HC341" s="28">
        <v>28.350576694006694</v>
      </c>
      <c r="HD341" s="28">
        <v>4.5987417305084808</v>
      </c>
      <c r="HE341" s="28">
        <v>3.3547180664006224</v>
      </c>
      <c r="HF341" s="28">
        <v>10.024201201347079</v>
      </c>
      <c r="HG341" s="28">
        <v>27.193050633236052</v>
      </c>
      <c r="HH341" s="28">
        <v>4.4109796451981547</v>
      </c>
      <c r="HI341" s="28">
        <v>3.2177482392853345</v>
      </c>
      <c r="HJ341" s="28">
        <v>8.9257500426328349</v>
      </c>
      <c r="HK341" s="28">
        <v>24.506756704238256</v>
      </c>
      <c r="HL341" s="28">
        <v>3.9752364105885638</v>
      </c>
      <c r="HM341" s="28">
        <v>2.8998796162750553</v>
      </c>
      <c r="HN341" s="28">
        <v>3.0846734931589914</v>
      </c>
      <c r="HO341" s="28">
        <v>36.013418234022467</v>
      </c>
      <c r="HP341" s="28">
        <v>5.841729820122687</v>
      </c>
      <c r="HQ341" s="28">
        <v>4.2614605722661372</v>
      </c>
      <c r="HR341" s="28">
        <v>-1.6627098818351023</v>
      </c>
      <c r="HS341" s="28">
        <v>30.587084652210944</v>
      </c>
      <c r="HT341" s="28">
        <v>4.9615252671193071</v>
      </c>
      <c r="HU341" s="28">
        <v>3.6193636055025724</v>
      </c>
      <c r="HV341" s="28">
        <v>-5.7148369322460653</v>
      </c>
      <c r="HW341" s="29">
        <v>31.708763665999999</v>
      </c>
      <c r="HX341" s="29">
        <v>9.9713602261339407</v>
      </c>
      <c r="HY341" s="29">
        <v>7.2739684586508524</v>
      </c>
      <c r="HZ341" s="29">
        <v>11.744817858978511</v>
      </c>
      <c r="IA341" s="29">
        <v>31.640424121999999</v>
      </c>
      <c r="IB341" s="29">
        <v>9.966194367904933</v>
      </c>
      <c r="IC341" s="29">
        <v>7.2702000369944786</v>
      </c>
      <c r="ID341" s="29">
        <v>11.910559124302468</v>
      </c>
      <c r="IE341" s="29">
        <v>31.677919205000002</v>
      </c>
      <c r="IF341" s="29">
        <v>9.9596645033387592</v>
      </c>
      <c r="IG341" s="29">
        <v>7.2654365917055275</v>
      </c>
      <c r="IH341" s="29">
        <v>11.8166293927311</v>
      </c>
      <c r="II341" s="29">
        <v>31.738349786000001</v>
      </c>
      <c r="IJ341" s="29">
        <v>9.9202680617861301</v>
      </c>
      <c r="IK341" s="29">
        <v>7.2366974360900445</v>
      </c>
      <c r="IL341" s="29">
        <v>11.721314856134379</v>
      </c>
      <c r="IM341" s="29">
        <v>31.828975259</v>
      </c>
      <c r="IN341" s="29">
        <v>9.877165275870551</v>
      </c>
      <c r="IO341" s="29">
        <v>7.2052545538633872</v>
      </c>
      <c r="IP341" s="29">
        <v>11.517469812974493</v>
      </c>
      <c r="IQ341" s="29">
        <v>31.960892866000002</v>
      </c>
      <c r="IR341" s="29">
        <v>9.8299099737489346</v>
      </c>
      <c r="IS341" s="29">
        <v>7.1707824688778539</v>
      </c>
      <c r="IT341" s="29">
        <v>11.372708607526963</v>
      </c>
      <c r="IU341" s="29">
        <v>32.124696880000002</v>
      </c>
      <c r="IV341" s="29">
        <v>9.7792566825063538</v>
      </c>
      <c r="IW341" s="29">
        <v>7.1338315981370988</v>
      </c>
      <c r="IX341" s="29">
        <v>11.308440386021125</v>
      </c>
      <c r="IY341" s="29">
        <v>32.350339955999999</v>
      </c>
      <c r="IZ341" s="29">
        <v>9.7258111853442113</v>
      </c>
      <c r="JA341" s="29">
        <v>7.0948438520525237</v>
      </c>
      <c r="JB341" s="29">
        <v>11.0916674740552</v>
      </c>
      <c r="JC341" s="29">
        <v>32.621205263999997</v>
      </c>
      <c r="JD341" s="29">
        <v>9.6698103668390871</v>
      </c>
      <c r="JE341" s="29">
        <v>7.0539920346247182</v>
      </c>
      <c r="JF341" s="29">
        <v>10.857183497709713</v>
      </c>
      <c r="JG341" s="29">
        <v>32.961393102999999</v>
      </c>
      <c r="JH341" s="29">
        <v>9.277103583120633</v>
      </c>
      <c r="JI341" s="29">
        <v>6.7675179033643156</v>
      </c>
      <c r="JJ341" s="29">
        <v>10.369127598825425</v>
      </c>
      <c r="JK341" s="29">
        <v>34.919702921999999</v>
      </c>
      <c r="JL341" s="29">
        <v>8.9536363459548998</v>
      </c>
      <c r="JM341" s="29">
        <v>6.53155305732618</v>
      </c>
      <c r="JN341" s="29">
        <v>4.0043713888434205</v>
      </c>
      <c r="JO341" s="29">
        <v>36.343958728000004</v>
      </c>
      <c r="JP341" s="29">
        <v>6.7703578824972128</v>
      </c>
      <c r="JQ341" s="29">
        <v>4.9388818149393954</v>
      </c>
      <c r="JR341" s="29">
        <v>-1.7893264912846689</v>
      </c>
      <c r="JS341" s="29">
        <v>36.799713050000001</v>
      </c>
      <c r="JT341" s="29">
        <v>6.5855723519830045</v>
      </c>
      <c r="JU341" s="29">
        <v>4.8040833431067762</v>
      </c>
      <c r="JV341" s="29">
        <v>-5.968790292097033</v>
      </c>
      <c r="JW341" s="29">
        <v>36.383595650914465</v>
      </c>
      <c r="JX341" s="29">
        <v>5.9017762295177008</v>
      </c>
      <c r="JY341" s="29">
        <v>4.3052635919233566</v>
      </c>
      <c r="JZ341" s="29">
        <v>-5.3721823855122253</v>
      </c>
    </row>
    <row r="342" spans="1:286" ht="15" thickBot="1" x14ac:dyDescent="0.35">
      <c r="A342" s="2"/>
      <c r="B342" s="74" t="s">
        <v>818</v>
      </c>
      <c r="C342" s="74" t="s">
        <v>478</v>
      </c>
      <c r="D342" s="74" t="s">
        <v>877</v>
      </c>
      <c r="E342" s="87">
        <v>352531</v>
      </c>
      <c r="F342" s="84">
        <v>404369</v>
      </c>
      <c r="G342" s="22">
        <v>22.629345227052632</v>
      </c>
      <c r="H342" s="22">
        <v>11.533121390936277</v>
      </c>
      <c r="I342" s="22">
        <v>8.2890814264634152</v>
      </c>
      <c r="J342" s="22">
        <v>8.7056824229465164</v>
      </c>
      <c r="K342" s="22">
        <v>22.619091613052632</v>
      </c>
      <c r="L342" s="22">
        <v>11.523896767630188</v>
      </c>
      <c r="M342" s="22">
        <v>8.2824515080639873</v>
      </c>
      <c r="N342" s="22">
        <v>8.7887984676053836</v>
      </c>
      <c r="O342" s="22">
        <v>22.690584406052629</v>
      </c>
      <c r="P342" s="22">
        <v>11.511704722080907</v>
      </c>
      <c r="Q342" s="22">
        <v>8.2736888448709536</v>
      </c>
      <c r="R342" s="22">
        <v>8.4965876073920157</v>
      </c>
      <c r="S342" s="22">
        <v>22.780538574052631</v>
      </c>
      <c r="T342" s="22">
        <v>11.487736404945142</v>
      </c>
      <c r="U342" s="22">
        <v>8.2564623434183808</v>
      </c>
      <c r="V342" s="22">
        <v>8.2325876939731941</v>
      </c>
      <c r="W342" s="22">
        <v>22.89726863505263</v>
      </c>
      <c r="X342" s="22">
        <v>11.457752287651946</v>
      </c>
      <c r="Y342" s="22">
        <v>8.2349121679438344</v>
      </c>
      <c r="Z342" s="22">
        <v>7.9132174460958549</v>
      </c>
      <c r="AA342" s="22">
        <v>23.04988268105263</v>
      </c>
      <c r="AB342" s="22">
        <v>11.421761852420216</v>
      </c>
      <c r="AC342" s="22">
        <v>8.2090451335047341</v>
      </c>
      <c r="AD342" s="22">
        <v>7.5207468028929405</v>
      </c>
      <c r="AE342" s="22">
        <v>23.227611278052631</v>
      </c>
      <c r="AF342" s="22">
        <v>11.378530759166399</v>
      </c>
      <c r="AG342" s="22">
        <v>8.1779740955793425</v>
      </c>
      <c r="AH342" s="22">
        <v>7.1096122552167209</v>
      </c>
      <c r="AI342" s="22">
        <v>23.455642109052629</v>
      </c>
      <c r="AJ342" s="22">
        <v>11.328265427161419</v>
      </c>
      <c r="AK342" s="22">
        <v>8.1418474117619901</v>
      </c>
      <c r="AL342" s="22">
        <v>6.6252055683873561</v>
      </c>
      <c r="AM342" s="22">
        <v>23.717226960052631</v>
      </c>
      <c r="AN342" s="22">
        <v>11.272876388885747</v>
      </c>
      <c r="AO342" s="22">
        <v>8.1020382193640526</v>
      </c>
      <c r="AP342" s="22">
        <v>6.1053993081286215</v>
      </c>
      <c r="AQ342" s="22">
        <v>24.022353971052631</v>
      </c>
      <c r="AR342" s="22">
        <v>10.896169823996813</v>
      </c>
      <c r="AS342" s="22">
        <v>7.831291793968612</v>
      </c>
      <c r="AT342" s="22">
        <v>5.5116810849607525</v>
      </c>
      <c r="AU342" s="22">
        <v>25.477506810052631</v>
      </c>
      <c r="AV342" s="22">
        <v>10.506223956409686</v>
      </c>
      <c r="AW342" s="22">
        <v>7.5510300210471168</v>
      </c>
      <c r="AX342" s="22">
        <v>2.6205177116236484</v>
      </c>
      <c r="AY342" s="22">
        <v>26.170592669052631</v>
      </c>
      <c r="AZ342" s="22">
        <v>9.2938514271523047</v>
      </c>
      <c r="BA342" s="22">
        <v>6.6796740131133445</v>
      </c>
      <c r="BB342" s="22">
        <v>0.50841798485243572</v>
      </c>
      <c r="BC342" s="22">
        <v>26.45376473005263</v>
      </c>
      <c r="BD342" s="22">
        <v>8.9371856654027493</v>
      </c>
      <c r="BE342" s="22">
        <v>6.4233313075300069</v>
      </c>
      <c r="BF342" s="22">
        <v>7.5047589419135363E-2</v>
      </c>
      <c r="BG342" s="22">
        <v>26.541723142052632</v>
      </c>
      <c r="BH342" s="22">
        <v>8.6511827290911274</v>
      </c>
      <c r="BI342" s="22">
        <v>6.2177753659132167</v>
      </c>
      <c r="BJ342" s="22">
        <v>0.38138120092948213</v>
      </c>
      <c r="BK342" s="25">
        <v>22.647412341052629</v>
      </c>
      <c r="BL342" s="25">
        <v>11.536121752520735</v>
      </c>
      <c r="BM342" s="25">
        <v>8.2912378454101514</v>
      </c>
      <c r="BN342" s="25">
        <v>8.6613698397657117</v>
      </c>
      <c r="BO342" s="25">
        <v>22.64443361405263</v>
      </c>
      <c r="BP342" s="25">
        <v>11.531963292260224</v>
      </c>
      <c r="BQ342" s="25">
        <v>8.2882490781424121</v>
      </c>
      <c r="BR342" s="25">
        <v>8.7531857266343263</v>
      </c>
      <c r="BS342" s="25">
        <v>22.69059098905263</v>
      </c>
      <c r="BT342" s="25">
        <v>11.527223634286988</v>
      </c>
      <c r="BU342" s="25">
        <v>8.2848425926349751</v>
      </c>
      <c r="BV342" s="25">
        <v>8.5809518779599081</v>
      </c>
      <c r="BW342" s="25">
        <v>22.741573175052629</v>
      </c>
      <c r="BX342" s="25">
        <v>11.519623482166294</v>
      </c>
      <c r="BY342" s="25">
        <v>8.2793802136617103</v>
      </c>
      <c r="BZ342" s="25">
        <v>8.4282426404871753</v>
      </c>
      <c r="CA342" s="25">
        <v>22.804461536052631</v>
      </c>
      <c r="CB342" s="25">
        <v>11.510996856708809</v>
      </c>
      <c r="CC342" s="25">
        <v>8.2731800880904256</v>
      </c>
      <c r="CD342" s="25">
        <v>8.2221417189130559</v>
      </c>
      <c r="CE342" s="25">
        <v>22.879183278052629</v>
      </c>
      <c r="CF342" s="25">
        <v>11.501386376010892</v>
      </c>
      <c r="CG342" s="25">
        <v>8.2662728463861015</v>
      </c>
      <c r="CH342" s="25">
        <v>7.9594938211971868</v>
      </c>
      <c r="CI342" s="25">
        <v>22.95293418705263</v>
      </c>
      <c r="CJ342" s="25">
        <v>11.490821527709816</v>
      </c>
      <c r="CK342" s="25">
        <v>8.2586796818942521</v>
      </c>
      <c r="CL342" s="25">
        <v>7.6753416706495656</v>
      </c>
      <c r="CM342" s="25">
        <v>23.039256389052632</v>
      </c>
      <c r="CN342" s="25">
        <v>11.479203752624512</v>
      </c>
      <c r="CO342" s="25">
        <v>8.2503297581908477</v>
      </c>
      <c r="CP342" s="25">
        <v>7.3300170466166037</v>
      </c>
      <c r="CQ342" s="25">
        <v>23.129134845052629</v>
      </c>
      <c r="CR342" s="25">
        <v>11.466918046072275</v>
      </c>
      <c r="CS342" s="25">
        <v>8.2414997789908391</v>
      </c>
      <c r="CT342" s="25">
        <v>6.9425027135460144</v>
      </c>
      <c r="CU342" s="25">
        <v>23.23190709605263</v>
      </c>
      <c r="CV342" s="25">
        <v>11.1654946498925</v>
      </c>
      <c r="CW342" s="25">
        <v>8.024860849243785</v>
      </c>
      <c r="CX342" s="25">
        <v>6.488712025690349</v>
      </c>
      <c r="CY342" s="25">
        <v>23.680571190052632</v>
      </c>
      <c r="CZ342" s="25">
        <v>11.100707316252443</v>
      </c>
      <c r="DA342" s="25">
        <v>7.978296916918584</v>
      </c>
      <c r="DB342" s="25">
        <v>4.5022170333716289</v>
      </c>
      <c r="DC342" s="25">
        <v>24.217049502052632</v>
      </c>
      <c r="DD342" s="25">
        <v>10.463722440632672</v>
      </c>
      <c r="DE342" s="25">
        <v>7.5204833448194099</v>
      </c>
      <c r="DF342" s="25">
        <v>2.307385817817277</v>
      </c>
      <c r="DG342" s="25">
        <v>24.794124753052628</v>
      </c>
      <c r="DH342" s="25">
        <v>10.36537750353807</v>
      </c>
      <c r="DI342" s="25">
        <v>7.4498009021549079</v>
      </c>
      <c r="DJ342" s="25">
        <v>0.3669256381098478</v>
      </c>
      <c r="DK342" s="25">
        <v>25.15659222105263</v>
      </c>
      <c r="DL342" s="25">
        <v>10.013061550587455</v>
      </c>
      <c r="DM342" s="25">
        <v>7.1965844898014595</v>
      </c>
      <c r="DN342" s="25">
        <v>-0.24887213816563047</v>
      </c>
      <c r="DO342" s="27">
        <v>22.628596212052631</v>
      </c>
      <c r="DP342" s="27">
        <v>11.533832644704074</v>
      </c>
      <c r="DQ342" s="27">
        <v>8.2895926185506479</v>
      </c>
      <c r="DR342" s="27">
        <v>8.7088412931928492</v>
      </c>
      <c r="DS342" s="27">
        <v>22.608750143052632</v>
      </c>
      <c r="DT342" s="27">
        <v>11.526944931177768</v>
      </c>
      <c r="DU342" s="27">
        <v>8.2846422832228193</v>
      </c>
      <c r="DV342" s="27">
        <v>8.8341199059705939</v>
      </c>
      <c r="DW342" s="27">
        <v>22.664114095052632</v>
      </c>
      <c r="DX342" s="27">
        <v>11.51895845967503</v>
      </c>
      <c r="DY342" s="27">
        <v>8.2789022489031989</v>
      </c>
      <c r="DZ342" s="27">
        <v>8.6003325327110414</v>
      </c>
      <c r="EA342" s="27">
        <v>22.73580234905263</v>
      </c>
      <c r="EB342" s="27">
        <v>11.50157512044982</v>
      </c>
      <c r="EC342" s="27">
        <v>8.2664085007306678</v>
      </c>
      <c r="ED342" s="27">
        <v>8.3915032524894233</v>
      </c>
      <c r="EE342" s="27">
        <v>22.829750622052629</v>
      </c>
      <c r="EF342" s="27">
        <v>11.481873867336452</v>
      </c>
      <c r="EG342" s="27">
        <v>8.2522488222078678</v>
      </c>
      <c r="EH342" s="27">
        <v>8.1325509929724529</v>
      </c>
      <c r="EI342" s="27">
        <v>22.947975718052632</v>
      </c>
      <c r="EJ342" s="27">
        <v>11.460226508295827</v>
      </c>
      <c r="EK342" s="27">
        <v>8.2366904390370586</v>
      </c>
      <c r="EL342" s="27">
        <v>7.8247234023509353</v>
      </c>
      <c r="EM342" s="27">
        <v>23.082432497052629</v>
      </c>
      <c r="EN342" s="27">
        <v>11.436347305185624</v>
      </c>
      <c r="EO342" s="27">
        <v>8.2195279855892807</v>
      </c>
      <c r="EP342" s="27">
        <v>7.5079465545438353</v>
      </c>
      <c r="EQ342" s="27">
        <v>23.251219089052629</v>
      </c>
      <c r="ER342" s="27">
        <v>11.410672726565808</v>
      </c>
      <c r="ES342" s="27">
        <v>8.2010751604124774</v>
      </c>
      <c r="ET342" s="27">
        <v>7.1435659601994086</v>
      </c>
      <c r="EU342" s="27">
        <v>23.44681047905263</v>
      </c>
      <c r="EV342" s="27">
        <v>11.383548547669477</v>
      </c>
      <c r="EW342" s="27">
        <v>8.1815804789748618</v>
      </c>
      <c r="EX342" s="27">
        <v>6.7431661637133953</v>
      </c>
      <c r="EY342" s="27">
        <v>23.678590935052629</v>
      </c>
      <c r="EZ342" s="27">
        <v>11.057142729421571</v>
      </c>
      <c r="FA342" s="27">
        <v>7.9469861905930017</v>
      </c>
      <c r="FB342" s="27">
        <v>6.2693337686752937</v>
      </c>
      <c r="FC342" s="27">
        <v>24.881684316052631</v>
      </c>
      <c r="FD342" s="27">
        <v>10.874939488717597</v>
      </c>
      <c r="FE342" s="27">
        <v>7.8160331339861688</v>
      </c>
      <c r="FF342" s="27">
        <v>3.9682259539560079</v>
      </c>
      <c r="FG342" s="27">
        <v>25.637160828052629</v>
      </c>
      <c r="FH342" s="27">
        <v>10.125899234014632</v>
      </c>
      <c r="FI342" s="27">
        <v>7.277683154611875</v>
      </c>
      <c r="FJ342" s="27">
        <v>2.1675835237161039</v>
      </c>
      <c r="FK342" s="27">
        <v>25.902951806052631</v>
      </c>
      <c r="FL342" s="27">
        <v>9.9053922718093101</v>
      </c>
      <c r="FM342" s="27">
        <v>7.119200459176235</v>
      </c>
      <c r="FN342" s="27">
        <v>1.7353932875098437</v>
      </c>
      <c r="FO342" s="27">
        <v>25.97142470105263</v>
      </c>
      <c r="FP342" s="27">
        <v>9.6964493992455427</v>
      </c>
      <c r="FQ342" s="27">
        <v>6.969029102658534</v>
      </c>
      <c r="FR342" s="27">
        <v>2.041277985194526</v>
      </c>
      <c r="FS342" s="28">
        <v>22.629933149052629</v>
      </c>
      <c r="FT342" s="28">
        <v>11.533121162545623</v>
      </c>
      <c r="FU342" s="28">
        <v>8.2890812623145553</v>
      </c>
      <c r="FV342" s="28">
        <v>8.698592439678956</v>
      </c>
      <c r="FW342" s="28">
        <v>22.62322498905263</v>
      </c>
      <c r="FX342" s="28">
        <v>11.523895810793563</v>
      </c>
      <c r="FY342" s="28">
        <v>8.2824508203666642</v>
      </c>
      <c r="FZ342" s="28">
        <v>8.7998803722275678</v>
      </c>
      <c r="GA342" s="28">
        <v>22.714845697052631</v>
      </c>
      <c r="GB342" s="28">
        <v>11.511702723462363</v>
      </c>
      <c r="GC342" s="28">
        <v>8.273687408424454</v>
      </c>
      <c r="GD342" s="28">
        <v>8.5456500479589206</v>
      </c>
      <c r="GE342" s="28">
        <v>22.846546932052629</v>
      </c>
      <c r="GF342" s="28">
        <v>11.486273517341244</v>
      </c>
      <c r="GG342" s="28">
        <v>8.2554109372937567</v>
      </c>
      <c r="GH342" s="28">
        <v>8.3406424728882218</v>
      </c>
      <c r="GI342" s="28">
        <v>23.031105189052631</v>
      </c>
      <c r="GJ342" s="28">
        <v>11.454664980350719</v>
      </c>
      <c r="GK342" s="28">
        <v>8.2326932593985287</v>
      </c>
      <c r="GL342" s="28">
        <v>8.1044682442867462</v>
      </c>
      <c r="GM342" s="28">
        <v>23.286830259052628</v>
      </c>
      <c r="GN342" s="28">
        <v>11.417011091055127</v>
      </c>
      <c r="GO342" s="28">
        <v>8.2056306677709507</v>
      </c>
      <c r="GP342" s="28">
        <v>7.8447891221879296</v>
      </c>
      <c r="GQ342" s="28">
        <v>23.601760023052631</v>
      </c>
      <c r="GR342" s="28">
        <v>11.372003525625006</v>
      </c>
      <c r="GS342" s="28">
        <v>8.1732828443143841</v>
      </c>
      <c r="GT342" s="28">
        <v>7.5836944016567518</v>
      </c>
      <c r="GU342" s="28">
        <v>24.024086651052631</v>
      </c>
      <c r="GV342" s="28">
        <v>11.319958059179587</v>
      </c>
      <c r="GW342" s="28">
        <v>8.1358767428245145</v>
      </c>
      <c r="GX342" s="28">
        <v>7.2592298533489839</v>
      </c>
      <c r="GY342" s="28">
        <v>24.43858367605263</v>
      </c>
      <c r="GZ342" s="28">
        <v>11.262751780395204</v>
      </c>
      <c r="HA342" s="28">
        <v>8.0947614638921888</v>
      </c>
      <c r="HB342" s="28">
        <v>6.9455031225021777</v>
      </c>
      <c r="HC342" s="28">
        <v>24.68125989605263</v>
      </c>
      <c r="HD342" s="28">
        <v>10.90996018320228</v>
      </c>
      <c r="HE342" s="28">
        <v>7.8412031966565374</v>
      </c>
      <c r="HF342" s="28">
        <v>6.6182340841975069</v>
      </c>
      <c r="HG342" s="28">
        <v>25.76679201405263</v>
      </c>
      <c r="HH342" s="28">
        <v>10.512020171789251</v>
      </c>
      <c r="HI342" s="28">
        <v>7.5551958751656985</v>
      </c>
      <c r="HJ342" s="28">
        <v>4.8632316983028865</v>
      </c>
      <c r="HK342" s="28">
        <v>26.904701574052631</v>
      </c>
      <c r="HL342" s="28">
        <v>8.9901536815432603</v>
      </c>
      <c r="HM342" s="28">
        <v>6.4614004636503939</v>
      </c>
      <c r="HN342" s="28">
        <v>-1.4614968359182861</v>
      </c>
      <c r="HO342" s="28">
        <v>27.196821104052631</v>
      </c>
      <c r="HP342" s="28">
        <v>8.6320937141780796</v>
      </c>
      <c r="HQ342" s="28">
        <v>6.2040557150397264</v>
      </c>
      <c r="HR342" s="28">
        <v>-7.583249086470655</v>
      </c>
      <c r="HS342" s="28">
        <v>26.954487076052629</v>
      </c>
      <c r="HT342" s="28">
        <v>7.0709543077320607</v>
      </c>
      <c r="HU342" s="28">
        <v>5.0820340853825972</v>
      </c>
      <c r="HV342" s="28">
        <v>-12.661839110540626</v>
      </c>
      <c r="HW342" s="29">
        <v>22.612040823052631</v>
      </c>
      <c r="HX342" s="29">
        <v>11.532874371821116</v>
      </c>
      <c r="HY342" s="29">
        <v>8.2889038889616362</v>
      </c>
      <c r="HZ342" s="29">
        <v>8.7599115770126996</v>
      </c>
      <c r="IA342" s="29">
        <v>22.587590690052629</v>
      </c>
      <c r="IB342" s="29">
        <v>11.525246870921553</v>
      </c>
      <c r="IC342" s="29">
        <v>8.2834218538825137</v>
      </c>
      <c r="ID342" s="29">
        <v>8.9200899506325442</v>
      </c>
      <c r="IE342" s="29">
        <v>22.661039250052632</v>
      </c>
      <c r="IF342" s="29">
        <v>11.516252668940847</v>
      </c>
      <c r="IG342" s="29">
        <v>8.2769575438265459</v>
      </c>
      <c r="IH342" s="29">
        <v>8.7249542660035413</v>
      </c>
      <c r="II342" s="29">
        <v>22.77748987205263</v>
      </c>
      <c r="IJ342" s="29">
        <v>11.489145845530301</v>
      </c>
      <c r="IK342" s="29">
        <v>8.2574753361182864</v>
      </c>
      <c r="IL342" s="29">
        <v>8.5633987444215567</v>
      </c>
      <c r="IM342" s="29">
        <v>22.945337329052631</v>
      </c>
      <c r="IN342" s="29">
        <v>11.458536554906045</v>
      </c>
      <c r="IO342" s="29">
        <v>8.2354758362612799</v>
      </c>
      <c r="IP342" s="29">
        <v>8.3661284424965174</v>
      </c>
      <c r="IQ342" s="29">
        <v>23.18646329805263</v>
      </c>
      <c r="IR342" s="29">
        <v>11.424509021129577</v>
      </c>
      <c r="IS342" s="29">
        <v>8.211019577746864</v>
      </c>
      <c r="IT342" s="29">
        <v>8.1055759069104916</v>
      </c>
      <c r="IU342" s="29">
        <v>23.48548091105263</v>
      </c>
      <c r="IV342" s="29">
        <v>11.386931186121446</v>
      </c>
      <c r="IW342" s="29">
        <v>8.1840116478331648</v>
      </c>
      <c r="IX342" s="29">
        <v>7.8539694104646429</v>
      </c>
      <c r="IY342" s="29">
        <v>23.894445196052629</v>
      </c>
      <c r="IZ342" s="29">
        <v>11.346802818741629</v>
      </c>
      <c r="JA342" s="29">
        <v>8.1551706000849151</v>
      </c>
      <c r="JB342" s="29">
        <v>7.5670694478820977</v>
      </c>
      <c r="JC342" s="29">
        <v>24.31793781405263</v>
      </c>
      <c r="JD342" s="29">
        <v>11.304315839060829</v>
      </c>
      <c r="JE342" s="29">
        <v>8.124634371235766</v>
      </c>
      <c r="JF342" s="29">
        <v>7.2819916387819497</v>
      </c>
      <c r="JG342" s="29">
        <v>24.586830882052631</v>
      </c>
      <c r="JH342" s="29">
        <v>10.97376825713795</v>
      </c>
      <c r="JI342" s="29">
        <v>7.8870633157509422</v>
      </c>
      <c r="JJ342" s="29">
        <v>6.7048094061870032</v>
      </c>
      <c r="JK342" s="29">
        <v>26.31101777405263</v>
      </c>
      <c r="JL342" s="29">
        <v>10.705779480506925</v>
      </c>
      <c r="JM342" s="29">
        <v>7.6944545053885847</v>
      </c>
      <c r="JN342" s="29">
        <v>-0.19449733908311728</v>
      </c>
      <c r="JO342" s="29">
        <v>27.28173356805263</v>
      </c>
      <c r="JP342" s="29">
        <v>8.908627932678673</v>
      </c>
      <c r="JQ342" s="29">
        <v>6.4028063027302586</v>
      </c>
      <c r="JR342" s="29">
        <v>-5.8867565045670887</v>
      </c>
      <c r="JS342" s="29">
        <v>27.163460407052632</v>
      </c>
      <c r="JT342" s="29">
        <v>8.6612425378257978</v>
      </c>
      <c r="JU342" s="29">
        <v>6.2250055485246527</v>
      </c>
      <c r="JV342" s="29">
        <v>-10.99229459511422</v>
      </c>
      <c r="JW342" s="29">
        <v>26.63910083105263</v>
      </c>
      <c r="JX342" s="29">
        <v>7.5353100139930715</v>
      </c>
      <c r="JY342" s="29">
        <v>5.4157756744605878</v>
      </c>
      <c r="JZ342" s="29">
        <v>-11.345011233884435</v>
      </c>
    </row>
    <row r="343" spans="1:286" ht="15" thickBot="1" x14ac:dyDescent="0.35">
      <c r="A343" s="2"/>
      <c r="B343" s="74" t="s">
        <v>819</v>
      </c>
      <c r="C343" s="74" t="s">
        <v>573</v>
      </c>
      <c r="D343" s="74" t="s">
        <v>872</v>
      </c>
      <c r="E343" s="87">
        <v>377117</v>
      </c>
      <c r="F343" s="84">
        <v>395709</v>
      </c>
      <c r="G343" s="22">
        <v>28.915840969157895</v>
      </c>
      <c r="H343" s="22">
        <v>8.196049856686523</v>
      </c>
      <c r="I343" s="22">
        <v>5.9789042609066794</v>
      </c>
      <c r="J343" s="22">
        <v>16.570493522103355</v>
      </c>
      <c r="K343" s="22">
        <v>28.915767304157892</v>
      </c>
      <c r="L343" s="22">
        <v>8.1926141204759197</v>
      </c>
      <c r="M343" s="22">
        <v>5.976397939175099</v>
      </c>
      <c r="N343" s="22">
        <v>16.614054808099468</v>
      </c>
      <c r="O343" s="22">
        <v>28.977660464157893</v>
      </c>
      <c r="P343" s="22">
        <v>8.1881871449215406</v>
      </c>
      <c r="Q343" s="22">
        <v>5.9731685221427693</v>
      </c>
      <c r="R343" s="22">
        <v>16.413356664567168</v>
      </c>
      <c r="S343" s="22">
        <v>29.056199636157892</v>
      </c>
      <c r="T343" s="22">
        <v>8.1747292199670607</v>
      </c>
      <c r="U343" s="22">
        <v>5.9633511532565056</v>
      </c>
      <c r="V343" s="22">
        <v>16.163374531122781</v>
      </c>
      <c r="W343" s="22">
        <v>29.158583970157892</v>
      </c>
      <c r="X343" s="22">
        <v>8.1592853893113038</v>
      </c>
      <c r="Y343" s="22">
        <v>5.9520850938099423</v>
      </c>
      <c r="Z343" s="22">
        <v>15.891367286777722</v>
      </c>
      <c r="AA343" s="22">
        <v>29.297386706157894</v>
      </c>
      <c r="AB343" s="22">
        <v>8.1418386157890321</v>
      </c>
      <c r="AC343" s="22">
        <v>5.9393579154282383</v>
      </c>
      <c r="AD343" s="22">
        <v>15.557036279681819</v>
      </c>
      <c r="AE343" s="22">
        <v>29.454614383157892</v>
      </c>
      <c r="AF343" s="22">
        <v>8.1220604461300994</v>
      </c>
      <c r="AG343" s="22">
        <v>5.9249300160237155</v>
      </c>
      <c r="AH343" s="22">
        <v>15.215123571414136</v>
      </c>
      <c r="AI343" s="22">
        <v>29.650030079157894</v>
      </c>
      <c r="AJ343" s="22">
        <v>8.0999572288567148</v>
      </c>
      <c r="AK343" s="22">
        <v>5.9088060267549372</v>
      </c>
      <c r="AL343" s="22">
        <v>14.806740513060284</v>
      </c>
      <c r="AM343" s="22">
        <v>29.874564733157893</v>
      </c>
      <c r="AN343" s="22">
        <v>8.0762014999182714</v>
      </c>
      <c r="AO343" s="22">
        <v>5.8914765532336011</v>
      </c>
      <c r="AP343" s="22">
        <v>14.397466716611326</v>
      </c>
      <c r="AQ343" s="22">
        <v>30.140284959157896</v>
      </c>
      <c r="AR343" s="22">
        <v>7.691869309303712</v>
      </c>
      <c r="AS343" s="22">
        <v>5.6111115710471733</v>
      </c>
      <c r="AT343" s="22">
        <v>13.937411153453839</v>
      </c>
      <c r="AU343" s="22">
        <v>31.588933864157895</v>
      </c>
      <c r="AV343" s="22">
        <v>7.5456155210090046</v>
      </c>
      <c r="AW343" s="22">
        <v>5.504421468705301</v>
      </c>
      <c r="AX343" s="22">
        <v>11.836178418519729</v>
      </c>
      <c r="AY343" s="22">
        <v>32.864508324157896</v>
      </c>
      <c r="AZ343" s="22">
        <v>6.9332788045982259</v>
      </c>
      <c r="BA343" s="22">
        <v>5.0577303593447116</v>
      </c>
      <c r="BB343" s="22">
        <v>10.129464613434735</v>
      </c>
      <c r="BC343" s="22">
        <v>33.642553800157891</v>
      </c>
      <c r="BD343" s="22">
        <v>7.2297992030917113</v>
      </c>
      <c r="BE343" s="22">
        <v>5.2740378617389414</v>
      </c>
      <c r="BF343" s="22">
        <v>9.4785339777641369</v>
      </c>
      <c r="BG343" s="22">
        <v>34.10684702515789</v>
      </c>
      <c r="BH343" s="22">
        <v>7.139219345677744</v>
      </c>
      <c r="BI343" s="22">
        <v>5.2079611168539808</v>
      </c>
      <c r="BJ343" s="22">
        <v>9.3223552964135692</v>
      </c>
      <c r="BK343" s="25">
        <v>28.921169207157895</v>
      </c>
      <c r="BL343" s="25">
        <v>8.1971799147595323</v>
      </c>
      <c r="BM343" s="25">
        <v>5.9797286225377002</v>
      </c>
      <c r="BN343" s="25">
        <v>16.525101795054063</v>
      </c>
      <c r="BO343" s="25">
        <v>28.919482366157894</v>
      </c>
      <c r="BP343" s="25">
        <v>8.1954441650721712</v>
      </c>
      <c r="BQ343" s="25">
        <v>5.978462417306754</v>
      </c>
      <c r="BR343" s="25">
        <v>16.553333819242916</v>
      </c>
      <c r="BS343" s="25">
        <v>28.953796642157894</v>
      </c>
      <c r="BT343" s="25">
        <v>8.1933923328802116</v>
      </c>
      <c r="BU343" s="25">
        <v>5.976965634289364</v>
      </c>
      <c r="BV343" s="25">
        <v>16.42876523149457</v>
      </c>
      <c r="BW343" s="25">
        <v>28.991998788157893</v>
      </c>
      <c r="BX343" s="25">
        <v>8.1888422444532676</v>
      </c>
      <c r="BY343" s="25">
        <v>5.9736464081305369</v>
      </c>
      <c r="BZ343" s="25">
        <v>16.261985198916726</v>
      </c>
      <c r="CA343" s="25">
        <v>29.042493403157895</v>
      </c>
      <c r="CB343" s="25">
        <v>8.1838818249989611</v>
      </c>
      <c r="CC343" s="25">
        <v>5.9700278512000864</v>
      </c>
      <c r="CD343" s="25">
        <v>16.071392942175731</v>
      </c>
      <c r="CE343" s="25">
        <v>29.111940313157895</v>
      </c>
      <c r="CF343" s="25">
        <v>8.1784901543571848</v>
      </c>
      <c r="CG343" s="25">
        <v>5.9660947025324731</v>
      </c>
      <c r="CH343" s="25">
        <v>15.830852460595748</v>
      </c>
      <c r="CI343" s="25">
        <v>29.185740822157893</v>
      </c>
      <c r="CJ343" s="25">
        <v>8.1727729517563539</v>
      </c>
      <c r="CK343" s="25">
        <v>5.9619240828329492</v>
      </c>
      <c r="CL343" s="25">
        <v>15.575571319653948</v>
      </c>
      <c r="CM343" s="25">
        <v>29.270448630157894</v>
      </c>
      <c r="CN343" s="25">
        <v>8.1666346028818246</v>
      </c>
      <c r="CO343" s="25">
        <v>5.9574462427901738</v>
      </c>
      <c r="CP343" s="25">
        <v>15.259818839662136</v>
      </c>
      <c r="CQ343" s="25">
        <v>29.367103313157894</v>
      </c>
      <c r="CR343" s="25">
        <v>8.1602852863947444</v>
      </c>
      <c r="CS343" s="25">
        <v>5.95281450481124</v>
      </c>
      <c r="CT343" s="25">
        <v>14.933081046161211</v>
      </c>
      <c r="CU343" s="25">
        <v>29.481994644157894</v>
      </c>
      <c r="CV343" s="25">
        <v>7.8450751562981242</v>
      </c>
      <c r="CW343" s="25">
        <v>5.7228731034204072</v>
      </c>
      <c r="CX343" s="25">
        <v>14.548693014557978</v>
      </c>
      <c r="CY343" s="25">
        <v>30.013692235157894</v>
      </c>
      <c r="CZ343" s="25">
        <v>7.8207607335218459</v>
      </c>
      <c r="DA343" s="25">
        <v>5.705136070522788</v>
      </c>
      <c r="DB343" s="25">
        <v>12.951829667033829</v>
      </c>
      <c r="DC343" s="25">
        <v>30.592503793157896</v>
      </c>
      <c r="DD343" s="25">
        <v>7.4811533161791841</v>
      </c>
      <c r="DE343" s="25">
        <v>5.4573971877573246</v>
      </c>
      <c r="DF343" s="25">
        <v>11.461310699066036</v>
      </c>
      <c r="DG343" s="25">
        <v>31.141949025157892</v>
      </c>
      <c r="DH343" s="25">
        <v>7.5828435742664642</v>
      </c>
      <c r="DI343" s="25">
        <v>5.5315788152488565</v>
      </c>
      <c r="DJ343" s="25">
        <v>10.219857447651062</v>
      </c>
      <c r="DK343" s="25">
        <v>31.530538753157895</v>
      </c>
      <c r="DL343" s="25">
        <v>7.6806481144417225</v>
      </c>
      <c r="DM343" s="25">
        <v>5.6029258656224945</v>
      </c>
      <c r="DN343" s="25">
        <v>9.6359855788442204</v>
      </c>
      <c r="DO343" s="27">
        <v>28.915148554157895</v>
      </c>
      <c r="DP343" s="27">
        <v>8.1962912463985322</v>
      </c>
      <c r="DQ343" s="27">
        <v>5.9790803513408406</v>
      </c>
      <c r="DR343" s="27">
        <v>16.57302970366829</v>
      </c>
      <c r="DS343" s="27">
        <v>28.906479322157892</v>
      </c>
      <c r="DT343" s="27">
        <v>8.1936494161517448</v>
      </c>
      <c r="DU343" s="27">
        <v>5.9771531729567045</v>
      </c>
      <c r="DV343" s="27">
        <v>16.653473452567976</v>
      </c>
      <c r="DW343" s="27">
        <v>28.954452673157896</v>
      </c>
      <c r="DX343" s="27">
        <v>8.1906457681039733</v>
      </c>
      <c r="DY343" s="27">
        <v>5.9749620535241599</v>
      </c>
      <c r="DZ343" s="27">
        <v>16.501675828804188</v>
      </c>
      <c r="EA343" s="27">
        <v>29.017770925157894</v>
      </c>
      <c r="EB343" s="27">
        <v>8.1794050515519121</v>
      </c>
      <c r="EC343" s="27">
        <v>5.9667621072983659</v>
      </c>
      <c r="ED343" s="27">
        <v>16.297458228214037</v>
      </c>
      <c r="EE343" s="27">
        <v>29.101596598157894</v>
      </c>
      <c r="EF343" s="27">
        <v>8.1673989011603396</v>
      </c>
      <c r="EG343" s="27">
        <v>5.9580037877434036</v>
      </c>
      <c r="EH343" s="27">
        <v>16.074755432401254</v>
      </c>
      <c r="EI343" s="27">
        <v>29.212680790157894</v>
      </c>
      <c r="EJ343" s="27">
        <v>8.1547180996322304</v>
      </c>
      <c r="EK343" s="27">
        <v>5.9487533195771727</v>
      </c>
      <c r="EL343" s="27">
        <v>15.808644761757019</v>
      </c>
      <c r="EM343" s="27">
        <v>29.335555019157894</v>
      </c>
      <c r="EN343" s="27">
        <v>8.1413379008966107</v>
      </c>
      <c r="EO343" s="27">
        <v>5.9389926508854236</v>
      </c>
      <c r="EP343" s="27">
        <v>15.540044469394228</v>
      </c>
      <c r="EQ343" s="27">
        <v>29.484378297157892</v>
      </c>
      <c r="ER343" s="27">
        <v>8.1273329071459575</v>
      </c>
      <c r="ES343" s="27">
        <v>5.9287762029289182</v>
      </c>
      <c r="ET343" s="27">
        <v>15.223714623379555</v>
      </c>
      <c r="EU343" s="27">
        <v>29.657770099157894</v>
      </c>
      <c r="EV343" s="27">
        <v>8.1128644471931679</v>
      </c>
      <c r="EW343" s="27">
        <v>5.9182216628305664</v>
      </c>
      <c r="EX343" s="27">
        <v>14.903944439700085</v>
      </c>
      <c r="EY343" s="27">
        <v>29.867338130157894</v>
      </c>
      <c r="EZ343" s="27">
        <v>7.710549800519928</v>
      </c>
      <c r="FA343" s="27">
        <v>5.6247387293101685</v>
      </c>
      <c r="FB343" s="27">
        <v>14.532637787298555</v>
      </c>
      <c r="FC343" s="27">
        <v>30.994968612157894</v>
      </c>
      <c r="FD343" s="27">
        <v>7.6321494606972262</v>
      </c>
      <c r="FE343" s="27">
        <v>5.5675467729386403</v>
      </c>
      <c r="FF343" s="27">
        <v>12.849729546739413</v>
      </c>
      <c r="FG343" s="27">
        <v>32.142832249157891</v>
      </c>
      <c r="FH343" s="27">
        <v>7.3805849795899121</v>
      </c>
      <c r="FI343" s="27">
        <v>5.3840339863786326</v>
      </c>
      <c r="FJ343" s="27">
        <v>11.647289459455118</v>
      </c>
      <c r="FK343" s="27">
        <v>32.900713096157894</v>
      </c>
      <c r="FL343" s="27">
        <v>7.7222912007280442</v>
      </c>
      <c r="FM343" s="27">
        <v>5.6333039172922845</v>
      </c>
      <c r="FN343" s="27">
        <v>11.285256463664304</v>
      </c>
      <c r="FO343" s="27">
        <v>33.346189125157892</v>
      </c>
      <c r="FP343" s="27">
        <v>7.6890407676246335</v>
      </c>
      <c r="FQ343" s="27">
        <v>5.6090481892726718</v>
      </c>
      <c r="FR343" s="27">
        <v>11.364315053085697</v>
      </c>
      <c r="FS343" s="28">
        <v>28.919624011157893</v>
      </c>
      <c r="FT343" s="28">
        <v>8.1960498233283072</v>
      </c>
      <c r="FU343" s="28">
        <v>5.9789042365723253</v>
      </c>
      <c r="FV343" s="28">
        <v>16.566927322668448</v>
      </c>
      <c r="FW343" s="28">
        <v>28.925572422157895</v>
      </c>
      <c r="FX343" s="28">
        <v>8.1926139807267138</v>
      </c>
      <c r="FY343" s="28">
        <v>5.9763978372299995</v>
      </c>
      <c r="FZ343" s="28">
        <v>16.627790281820523</v>
      </c>
      <c r="GA343" s="28">
        <v>29.006013115157895</v>
      </c>
      <c r="GB343" s="28">
        <v>8.1881868533825912</v>
      </c>
      <c r="GC343" s="28">
        <v>5.9731683094691643</v>
      </c>
      <c r="GD343" s="28">
        <v>16.457828510838908</v>
      </c>
      <c r="GE343" s="28">
        <v>29.119817053157895</v>
      </c>
      <c r="GF343" s="28">
        <v>8.1741079903332565</v>
      </c>
      <c r="GG343" s="28">
        <v>5.962897974887718</v>
      </c>
      <c r="GH343" s="28">
        <v>16.253143682870068</v>
      </c>
      <c r="GI343" s="28">
        <v>29.280293735157894</v>
      </c>
      <c r="GJ343" s="28">
        <v>8.1580196000190668</v>
      </c>
      <c r="GK343" s="28">
        <v>5.9511617181442125</v>
      </c>
      <c r="GL343" s="28">
        <v>16.041060582414062</v>
      </c>
      <c r="GM343" s="28">
        <v>29.498845806157895</v>
      </c>
      <c r="GN343" s="28">
        <v>8.1399226271288683</v>
      </c>
      <c r="GO343" s="28">
        <v>5.9379602283760109</v>
      </c>
      <c r="GP343" s="28">
        <v>15.805657038948953</v>
      </c>
      <c r="GQ343" s="28">
        <v>29.760412261157892</v>
      </c>
      <c r="GR343" s="28">
        <v>8.1194779311311791</v>
      </c>
      <c r="GS343" s="28">
        <v>5.9230461072870817</v>
      </c>
      <c r="GT343" s="28">
        <v>15.582928173075931</v>
      </c>
      <c r="GU343" s="28">
        <v>30.105293703157894</v>
      </c>
      <c r="GV343" s="28">
        <v>8.0967076606961079</v>
      </c>
      <c r="GW343" s="28">
        <v>5.9064355120239043</v>
      </c>
      <c r="GX343" s="28">
        <v>15.322408632564573</v>
      </c>
      <c r="GY343" s="28">
        <v>30.513289076157893</v>
      </c>
      <c r="GZ343" s="28">
        <v>8.0722795168058159</v>
      </c>
      <c r="HA343" s="28">
        <v>5.8886155211568942</v>
      </c>
      <c r="HB343" s="28">
        <v>15.093055243981151</v>
      </c>
      <c r="HC343" s="28">
        <v>31.000999368157892</v>
      </c>
      <c r="HD343" s="28">
        <v>7.6473997712594288</v>
      </c>
      <c r="HE343" s="28">
        <v>5.5786716621712404</v>
      </c>
      <c r="HF343" s="28">
        <v>14.847494249868607</v>
      </c>
      <c r="HG343" s="28">
        <v>33.141586799157892</v>
      </c>
      <c r="HH343" s="28">
        <v>7.4979416668998624</v>
      </c>
      <c r="HI343" s="28">
        <v>5.4696440558721608</v>
      </c>
      <c r="HJ343" s="28">
        <v>13.503980694731869</v>
      </c>
      <c r="HK343" s="28">
        <v>34.247637681157897</v>
      </c>
      <c r="HL343" s="28">
        <v>6.6532928691790207</v>
      </c>
      <c r="HM343" s="28">
        <v>4.8534845175620225</v>
      </c>
      <c r="HN343" s="28">
        <v>7.6262685210694841</v>
      </c>
      <c r="HO343" s="28">
        <v>34.824184270157893</v>
      </c>
      <c r="HP343" s="28">
        <v>6.9488346568432684</v>
      </c>
      <c r="HQ343" s="28">
        <v>5.0690781369810374</v>
      </c>
      <c r="HR343" s="28">
        <v>1.8709136764969827</v>
      </c>
      <c r="HS343" s="28">
        <v>34.44814538373803</v>
      </c>
      <c r="HT343" s="28">
        <v>5.5878272045276853</v>
      </c>
      <c r="HU343" s="28">
        <v>4.0762421491500502</v>
      </c>
      <c r="HV343" s="28">
        <v>-2.6601258006090411</v>
      </c>
      <c r="HW343" s="29">
        <v>28.903763766157894</v>
      </c>
      <c r="HX343" s="29">
        <v>8.196264269077524</v>
      </c>
      <c r="HY343" s="29">
        <v>5.9790606717607568</v>
      </c>
      <c r="HZ343" s="29">
        <v>16.618429160825858</v>
      </c>
      <c r="IA343" s="29">
        <v>28.894353403157893</v>
      </c>
      <c r="IB343" s="29">
        <v>8.1936485796303664</v>
      </c>
      <c r="IC343" s="29">
        <v>5.9771525627260047</v>
      </c>
      <c r="ID343" s="29">
        <v>16.72940956674055</v>
      </c>
      <c r="IE343" s="29">
        <v>28.959246971157896</v>
      </c>
      <c r="IF343" s="29">
        <v>8.1903474667120193</v>
      </c>
      <c r="IG343" s="29">
        <v>5.9747444468118323</v>
      </c>
      <c r="IH343" s="29">
        <v>16.609558494642958</v>
      </c>
      <c r="II343" s="29">
        <v>29.061214830157894</v>
      </c>
      <c r="IJ343" s="29">
        <v>8.1707862827638653</v>
      </c>
      <c r="IK343" s="29">
        <v>5.960474835462338</v>
      </c>
      <c r="IL343" s="29">
        <v>16.44325829871741</v>
      </c>
      <c r="IM343" s="29">
        <v>29.208415329157894</v>
      </c>
      <c r="IN343" s="29">
        <v>8.1493931361423115</v>
      </c>
      <c r="IO343" s="29">
        <v>5.9448688328481074</v>
      </c>
      <c r="IP343" s="29">
        <v>16.272122453857303</v>
      </c>
      <c r="IQ343" s="29">
        <v>29.417401201157894</v>
      </c>
      <c r="IR343" s="29">
        <v>8.1259726343627996</v>
      </c>
      <c r="IS343" s="29">
        <v>5.9277839028720098</v>
      </c>
      <c r="IT343" s="29">
        <v>16.065900593684713</v>
      </c>
      <c r="IU343" s="29">
        <v>29.667580823157895</v>
      </c>
      <c r="IV343" s="29">
        <v>8.1008329062657189</v>
      </c>
      <c r="IW343" s="29">
        <v>5.9094448212331825</v>
      </c>
      <c r="IX343" s="29">
        <v>15.872439723745028</v>
      </c>
      <c r="IY343" s="29">
        <v>30.000862635157894</v>
      </c>
      <c r="IZ343" s="29">
        <v>8.0743046063685835</v>
      </c>
      <c r="JA343" s="29">
        <v>5.8900927957986147</v>
      </c>
      <c r="JB343" s="29">
        <v>15.639250486992054</v>
      </c>
      <c r="JC343" s="29">
        <v>30.399626438157895</v>
      </c>
      <c r="JD343" s="29">
        <v>8.0464999378879671</v>
      </c>
      <c r="JE343" s="29">
        <v>5.8698096772526442</v>
      </c>
      <c r="JF343" s="29">
        <v>15.430057063971454</v>
      </c>
      <c r="JG343" s="29">
        <v>31.013309926157895</v>
      </c>
      <c r="JH343" s="29">
        <v>7.8758311262625158</v>
      </c>
      <c r="JI343" s="29">
        <v>5.7453091553092817</v>
      </c>
      <c r="JJ343" s="29">
        <v>14.955865894570053</v>
      </c>
      <c r="JK343" s="29">
        <v>33.646901134157893</v>
      </c>
      <c r="JL343" s="29">
        <v>7.734769624982448</v>
      </c>
      <c r="JM343" s="29">
        <v>5.6424067540549467</v>
      </c>
      <c r="JN343" s="29">
        <v>8.7171401013976606</v>
      </c>
      <c r="JO343" s="29">
        <v>34.771620593157891</v>
      </c>
      <c r="JP343" s="29">
        <v>6.4842836868608416</v>
      </c>
      <c r="JQ343" s="29">
        <v>4.7301946720921171</v>
      </c>
      <c r="JR343" s="29">
        <v>2.970398099757837</v>
      </c>
      <c r="JS343" s="29">
        <v>35.260099024157896</v>
      </c>
      <c r="JT343" s="29">
        <v>6.4519735979980002</v>
      </c>
      <c r="JU343" s="29">
        <v>4.7066249121040524</v>
      </c>
      <c r="JV343" s="29">
        <v>-1.9982756828228894</v>
      </c>
      <c r="JW343" s="29">
        <v>34.380596424149083</v>
      </c>
      <c r="JX343" s="29">
        <v>5.5768701004565076</v>
      </c>
      <c r="JY343" s="29">
        <v>4.0682490942804641</v>
      </c>
      <c r="JZ343" s="29">
        <v>-2.1849619365720976</v>
      </c>
    </row>
    <row r="344" spans="1:286" ht="15" thickBot="1" x14ac:dyDescent="0.35">
      <c r="A344" s="2"/>
      <c r="B344" s="74" t="s">
        <v>820</v>
      </c>
      <c r="C344" s="74" t="s">
        <v>699</v>
      </c>
      <c r="D344" s="74" t="s">
        <v>882</v>
      </c>
      <c r="E344" s="87">
        <v>385373</v>
      </c>
      <c r="F344" s="84">
        <v>395948</v>
      </c>
      <c r="G344" s="22">
        <v>23.249160320000001</v>
      </c>
      <c r="H344" s="22">
        <v>14.489551900966758</v>
      </c>
      <c r="I344" s="22">
        <v>10.569926380894641</v>
      </c>
      <c r="J344" s="22">
        <v>11.555639766185301</v>
      </c>
      <c r="K344" s="22">
        <v>23.135993971000001</v>
      </c>
      <c r="L344" s="22">
        <v>10.937809956195071</v>
      </c>
      <c r="M344" s="22">
        <v>7.9789800813291265</v>
      </c>
      <c r="N344" s="22">
        <v>11.561131410823215</v>
      </c>
      <c r="O344" s="22">
        <v>23.219348985</v>
      </c>
      <c r="P344" s="22">
        <v>10.93732635921846</v>
      </c>
      <c r="Q344" s="22">
        <v>7.9786273040675706</v>
      </c>
      <c r="R344" s="22">
        <v>10.867534354331731</v>
      </c>
      <c r="S344" s="22">
        <v>23.282347174999998</v>
      </c>
      <c r="T344" s="22">
        <v>10.934251123413997</v>
      </c>
      <c r="U344" s="22">
        <v>7.9763839623632</v>
      </c>
      <c r="V344" s="22">
        <v>8.6190933204619071</v>
      </c>
      <c r="W344" s="22">
        <v>23.342146824</v>
      </c>
      <c r="X344" s="22">
        <v>10.930969754077974</v>
      </c>
      <c r="Y344" s="22">
        <v>7.9739902491174535</v>
      </c>
      <c r="Z344" s="22">
        <v>6.3520652804112956</v>
      </c>
      <c r="AA344" s="22">
        <v>23.399387908999998</v>
      </c>
      <c r="AB344" s="22">
        <v>10.927491783225433</v>
      </c>
      <c r="AC344" s="22">
        <v>7.9714531178025911</v>
      </c>
      <c r="AD344" s="22">
        <v>4.0670142709034636</v>
      </c>
      <c r="AE344" s="22">
        <v>23.452038623</v>
      </c>
      <c r="AF344" s="22">
        <v>10.923778272917954</v>
      </c>
      <c r="AG344" s="22">
        <v>7.9687441637346517</v>
      </c>
      <c r="AH344" s="22">
        <v>1.8171041177855578</v>
      </c>
      <c r="AI344" s="22">
        <v>23.500705743000001</v>
      </c>
      <c r="AJ344" s="22">
        <v>10.919845313512011</v>
      </c>
      <c r="AK344" s="22">
        <v>7.965875124604664</v>
      </c>
      <c r="AL344" s="22">
        <v>-0.30520356006413962</v>
      </c>
      <c r="AM344" s="22">
        <v>23.543718523999999</v>
      </c>
      <c r="AN344" s="22">
        <v>10.915752905085798</v>
      </c>
      <c r="AO344" s="22">
        <v>7.9628897696343186</v>
      </c>
      <c r="AP344" s="22">
        <v>-1.6775555139732852</v>
      </c>
      <c r="AQ344" s="22">
        <v>23.583160164999999</v>
      </c>
      <c r="AR344" s="22">
        <v>9.260831882376662</v>
      </c>
      <c r="AS344" s="22">
        <v>6.7556479242144247</v>
      </c>
      <c r="AT344" s="22">
        <v>-2.7944176625138866</v>
      </c>
      <c r="AU344" s="22">
        <v>23.740711339000001</v>
      </c>
      <c r="AV344" s="22">
        <v>9.2363474327041057</v>
      </c>
      <c r="AW344" s="22">
        <v>6.7377868590631707</v>
      </c>
      <c r="AX344" s="22">
        <v>-4.238436878401707</v>
      </c>
      <c r="AY344" s="22">
        <v>23.843402863000001</v>
      </c>
      <c r="AZ344" s="22">
        <v>8.7663821052739603</v>
      </c>
      <c r="BA344" s="22">
        <v>6.3949536957975601</v>
      </c>
      <c r="BB344" s="22">
        <v>-4.8890361120499684</v>
      </c>
      <c r="BC344" s="22">
        <v>23.884500328999998</v>
      </c>
      <c r="BD344" s="22">
        <v>9.7620316423598492</v>
      </c>
      <c r="BE344" s="22">
        <v>7.1212661711659333</v>
      </c>
      <c r="BF344" s="22">
        <v>-5.0637378078471755</v>
      </c>
      <c r="BG344" s="22">
        <v>23.886276585000001</v>
      </c>
      <c r="BH344" s="22">
        <v>12.396991987962336</v>
      </c>
      <c r="BI344" s="22">
        <v>9.0434330580340294</v>
      </c>
      <c r="BJ344" s="22">
        <v>-5.2304041297711876</v>
      </c>
      <c r="BK344" s="25">
        <v>23.263476359999999</v>
      </c>
      <c r="BL344" s="25">
        <v>14.489715734034114</v>
      </c>
      <c r="BM344" s="25">
        <v>10.57004589483631</v>
      </c>
      <c r="BN344" s="25">
        <v>11.494494460218363</v>
      </c>
      <c r="BO344" s="25">
        <v>23.162392615999998</v>
      </c>
      <c r="BP344" s="25">
        <v>10.93821467944603</v>
      </c>
      <c r="BQ344" s="25">
        <v>7.9792753213059386</v>
      </c>
      <c r="BR344" s="25">
        <v>11.617100461300515</v>
      </c>
      <c r="BS344" s="25">
        <v>23.196878960999999</v>
      </c>
      <c r="BT344" s="25">
        <v>10.938061586914456</v>
      </c>
      <c r="BU344" s="25">
        <v>7.9791636424355872</v>
      </c>
      <c r="BV344" s="25">
        <v>11.270338196404587</v>
      </c>
      <c r="BW344" s="25">
        <v>23.214014780999999</v>
      </c>
      <c r="BX344" s="25">
        <v>10.937171809684758</v>
      </c>
      <c r="BY344" s="25">
        <v>7.9785145623344507</v>
      </c>
      <c r="BZ344" s="25">
        <v>9.1950106921081307</v>
      </c>
      <c r="CA344" s="25">
        <v>23.233278564999999</v>
      </c>
      <c r="CB344" s="25">
        <v>10.936242931466426</v>
      </c>
      <c r="CC344" s="25">
        <v>7.9778369586064892</v>
      </c>
      <c r="CD344" s="25">
        <v>7.0709067799253553</v>
      </c>
      <c r="CE344" s="25">
        <v>23.255634825999998</v>
      </c>
      <c r="CF344" s="25">
        <v>10.935282559463483</v>
      </c>
      <c r="CG344" s="25">
        <v>7.9771363806011255</v>
      </c>
      <c r="CH344" s="25">
        <v>4.909231709766992</v>
      </c>
      <c r="CI344" s="25">
        <v>23.279227009</v>
      </c>
      <c r="CJ344" s="25">
        <v>10.9342835442074</v>
      </c>
      <c r="CK344" s="25">
        <v>7.9764076128806085</v>
      </c>
      <c r="CL344" s="25">
        <v>2.7564339182120356</v>
      </c>
      <c r="CM344" s="25">
        <v>23.304347688</v>
      </c>
      <c r="CN344" s="25">
        <v>10.933247497136803</v>
      </c>
      <c r="CO344" s="25">
        <v>7.9756518309669788</v>
      </c>
      <c r="CP344" s="25">
        <v>0.70400939767805326</v>
      </c>
      <c r="CQ344" s="25">
        <v>23.329744683000001</v>
      </c>
      <c r="CR344" s="25">
        <v>10.932183959099754</v>
      </c>
      <c r="CS344" s="25">
        <v>7.9748759947760659</v>
      </c>
      <c r="CT344" s="25">
        <v>-0.61506179950331585</v>
      </c>
      <c r="CU344" s="25">
        <v>23.356777379</v>
      </c>
      <c r="CV344" s="25">
        <v>9.5421726933168092</v>
      </c>
      <c r="CW344" s="25">
        <v>6.9608821288263805</v>
      </c>
      <c r="CX344" s="25">
        <v>-1.7139523907142973</v>
      </c>
      <c r="CY344" s="25">
        <v>23.452099127</v>
      </c>
      <c r="CZ344" s="25">
        <v>9.5390398271030232</v>
      </c>
      <c r="DA344" s="25">
        <v>6.9585967465407688</v>
      </c>
      <c r="DB344" s="25">
        <v>-2.9616329238991312</v>
      </c>
      <c r="DC344" s="25">
        <v>23.518942635000002</v>
      </c>
      <c r="DD344" s="25">
        <v>9.2191268620212554</v>
      </c>
      <c r="DE344" s="25">
        <v>6.7252246925035148</v>
      </c>
      <c r="DF344" s="25">
        <v>-3.3267495624821315</v>
      </c>
      <c r="DG344" s="25">
        <v>23.564377180000001</v>
      </c>
      <c r="DH344" s="25">
        <v>10.011982377447769</v>
      </c>
      <c r="DI344" s="25">
        <v>7.3036017524721792</v>
      </c>
      <c r="DJ344" s="25">
        <v>-3.3952563455167386</v>
      </c>
      <c r="DK344" s="25">
        <v>23.568183508000001</v>
      </c>
      <c r="DL344" s="25">
        <v>12.105069129914583</v>
      </c>
      <c r="DM344" s="25">
        <v>8.8304793973856821</v>
      </c>
      <c r="DN344" s="25">
        <v>-3.4553520722872761</v>
      </c>
      <c r="DO344" s="27">
        <v>23.249111656</v>
      </c>
      <c r="DP344" s="27">
        <v>14.489579768300711</v>
      </c>
      <c r="DQ344" s="27">
        <v>10.569946709726777</v>
      </c>
      <c r="DR344" s="27">
        <v>11.556098308475873</v>
      </c>
      <c r="DS344" s="27">
        <v>23.135408809000001</v>
      </c>
      <c r="DT344" s="27">
        <v>10.937929845815358</v>
      </c>
      <c r="DU344" s="27">
        <v>7.9790675391379615</v>
      </c>
      <c r="DV344" s="27">
        <v>11.568790352460015</v>
      </c>
      <c r="DW344" s="27">
        <v>23.218030961</v>
      </c>
      <c r="DX344" s="27">
        <v>10.937608703738118</v>
      </c>
      <c r="DY344" s="27">
        <v>7.9788332704637162</v>
      </c>
      <c r="DZ344" s="27">
        <v>10.884203985491993</v>
      </c>
      <c r="EA344" s="27">
        <v>23.280370613999999</v>
      </c>
      <c r="EB344" s="27">
        <v>10.934781195903804</v>
      </c>
      <c r="EC344" s="27">
        <v>7.9767706428645768</v>
      </c>
      <c r="ED344" s="27">
        <v>8.6436736171139188</v>
      </c>
      <c r="EE344" s="27">
        <v>23.339481739</v>
      </c>
      <c r="EF344" s="27">
        <v>10.931872322747738</v>
      </c>
      <c r="EG344" s="27">
        <v>7.9746486603960278</v>
      </c>
      <c r="EH344" s="27">
        <v>6.3848642228447332</v>
      </c>
      <c r="EI344" s="27">
        <v>23.395773998999999</v>
      </c>
      <c r="EJ344" s="27">
        <v>10.928896989720903</v>
      </c>
      <c r="EK344" s="27">
        <v>7.9724781963770415</v>
      </c>
      <c r="EL344" s="27">
        <v>4.1107703112700378</v>
      </c>
      <c r="EM344" s="27">
        <v>23.447391381999999</v>
      </c>
      <c r="EN344" s="27">
        <v>10.925842804720336</v>
      </c>
      <c r="EO344" s="27">
        <v>7.9702502109410354</v>
      </c>
      <c r="EP344" s="27">
        <v>1.8715194513010047</v>
      </c>
      <c r="EQ344" s="27">
        <v>23.494775815000001</v>
      </c>
      <c r="ER344" s="27">
        <v>10.922729151288623</v>
      </c>
      <c r="ES344" s="27">
        <v>7.9679788441124559</v>
      </c>
      <c r="ET344" s="27">
        <v>-0.23857595751266203</v>
      </c>
      <c r="EU344" s="27">
        <v>23.536586361000001</v>
      </c>
      <c r="EV344" s="27">
        <v>10.919566282734214</v>
      </c>
      <c r="EW344" s="27">
        <v>7.9656715755370691</v>
      </c>
      <c r="EX344" s="27">
        <v>-1.5993368141333058</v>
      </c>
      <c r="EY344" s="27">
        <v>23.574893437</v>
      </c>
      <c r="EZ344" s="27">
        <v>9.2760782704946561</v>
      </c>
      <c r="FA344" s="27">
        <v>6.7667699520785849</v>
      </c>
      <c r="FB344" s="27">
        <v>-2.7064741510999859</v>
      </c>
      <c r="FC344" s="27">
        <v>23.725133347</v>
      </c>
      <c r="FD344" s="27">
        <v>9.2581889682035872</v>
      </c>
      <c r="FE344" s="27">
        <v>6.7537199551211522</v>
      </c>
      <c r="FF344" s="27">
        <v>-4.0904363058099733</v>
      </c>
      <c r="FG344" s="27">
        <v>23.825724098000002</v>
      </c>
      <c r="FH344" s="27">
        <v>8.9311599485029252</v>
      </c>
      <c r="FI344" s="27">
        <v>6.5151568383127234</v>
      </c>
      <c r="FJ344" s="27">
        <v>-4.5815385766562891</v>
      </c>
      <c r="FK344" s="27">
        <v>23.867372528000001</v>
      </c>
      <c r="FL344" s="27">
        <v>9.9315475118868211</v>
      </c>
      <c r="FM344" s="27">
        <v>7.2449256379002973</v>
      </c>
      <c r="FN344" s="27">
        <v>-4.633520316019073</v>
      </c>
      <c r="FO344" s="27">
        <v>23.869603493</v>
      </c>
      <c r="FP344" s="27">
        <v>12.619712699365408</v>
      </c>
      <c r="FQ344" s="27">
        <v>9.2059047161723253</v>
      </c>
      <c r="FR344" s="27">
        <v>-4.668274096541694</v>
      </c>
      <c r="FS344" s="28">
        <v>23.249502095</v>
      </c>
      <c r="FT344" s="28">
        <v>14.489551900414076</v>
      </c>
      <c r="FU344" s="28">
        <v>10.569926380491466</v>
      </c>
      <c r="FV344" s="28">
        <v>11.555257515635835</v>
      </c>
      <c r="FW344" s="28">
        <v>23.125392773999998</v>
      </c>
      <c r="FX344" s="28">
        <v>10.937809953194806</v>
      </c>
      <c r="FY344" s="28">
        <v>7.9789800791404755</v>
      </c>
      <c r="FZ344" s="28">
        <v>11.604011993568923</v>
      </c>
      <c r="GA344" s="28">
        <v>23.197941812</v>
      </c>
      <c r="GB344" s="28">
        <v>10.937326352902113</v>
      </c>
      <c r="GC344" s="28">
        <v>7.9786272994598821</v>
      </c>
      <c r="GD344" s="28">
        <v>10.9550827065415</v>
      </c>
      <c r="GE344" s="28">
        <v>23.250136054000002</v>
      </c>
      <c r="GF344" s="28">
        <v>10.9340968680052</v>
      </c>
      <c r="GG344" s="28">
        <v>7.976271435190105</v>
      </c>
      <c r="GH344" s="28">
        <v>8.752130383428895</v>
      </c>
      <c r="GI344" s="28">
        <v>23.299568390000001</v>
      </c>
      <c r="GJ344" s="28">
        <v>10.930660976432168</v>
      </c>
      <c r="GK344" s="28">
        <v>7.9737650001237963</v>
      </c>
      <c r="GL344" s="28">
        <v>6.5315571803127845</v>
      </c>
      <c r="GM344" s="28">
        <v>23.347391856999998</v>
      </c>
      <c r="GN344" s="28">
        <v>10.927028418347389</v>
      </c>
      <c r="GO344" s="28">
        <v>7.9711150995752575</v>
      </c>
      <c r="GP344" s="28">
        <v>4.2930991356993253</v>
      </c>
      <c r="GQ344" s="28">
        <v>23.390260084000001</v>
      </c>
      <c r="GR344" s="28">
        <v>10.92316013138039</v>
      </c>
      <c r="GS344" s="28">
        <v>7.9682932380890783</v>
      </c>
      <c r="GT344" s="28">
        <v>2.0922766735204341</v>
      </c>
      <c r="GU344" s="28">
        <v>23.430364755999999</v>
      </c>
      <c r="GV344" s="28">
        <v>10.919072390135529</v>
      </c>
      <c r="GW344" s="28">
        <v>7.9653112877625496</v>
      </c>
      <c r="GX344" s="28">
        <v>1.9723261008696369E-2</v>
      </c>
      <c r="GY344" s="28">
        <v>23.464248673</v>
      </c>
      <c r="GZ344" s="28">
        <v>10.914825137950437</v>
      </c>
      <c r="HA344" s="28">
        <v>7.9622129764259162</v>
      </c>
      <c r="HB344" s="28">
        <v>-1.2974138302770264</v>
      </c>
      <c r="HC344" s="28">
        <v>23.493197540000001</v>
      </c>
      <c r="HD344" s="28">
        <v>9.2725136840525799</v>
      </c>
      <c r="HE344" s="28">
        <v>6.7641696358970638</v>
      </c>
      <c r="HF344" s="28">
        <v>-2.3595956872022157</v>
      </c>
      <c r="HG344" s="28">
        <v>23.580567910999999</v>
      </c>
      <c r="HH344" s="28">
        <v>9.2472568408563429</v>
      </c>
      <c r="HI344" s="28">
        <v>6.7457451204239369</v>
      </c>
      <c r="HJ344" s="28">
        <v>-3.507149247488158</v>
      </c>
      <c r="HK344" s="28">
        <v>23.640260476000002</v>
      </c>
      <c r="HL344" s="28">
        <v>8.9634468695595046</v>
      </c>
      <c r="HM344" s="28">
        <v>6.5387096977086747</v>
      </c>
      <c r="HN344" s="28">
        <v>-3.8332558635101783</v>
      </c>
      <c r="HO344" s="28">
        <v>23.628815792000001</v>
      </c>
      <c r="HP344" s="28">
        <v>9.9588062379865523</v>
      </c>
      <c r="HQ344" s="28">
        <v>7.2648104990802969</v>
      </c>
      <c r="HR344" s="28">
        <v>-3.6694085444997349</v>
      </c>
      <c r="HS344" s="28">
        <v>23.563435943000002</v>
      </c>
      <c r="HT344" s="28">
        <v>12.620097658664315</v>
      </c>
      <c r="HU344" s="28">
        <v>9.2061855386212805</v>
      </c>
      <c r="HV344" s="28">
        <v>-3.4644289401395945</v>
      </c>
      <c r="HW344" s="29">
        <v>23.248056894000001</v>
      </c>
      <c r="HX344" s="29">
        <v>14.489542444485364</v>
      </c>
      <c r="HY344" s="29">
        <v>10.569919482523122</v>
      </c>
      <c r="HZ344" s="29">
        <v>11.562505786542681</v>
      </c>
      <c r="IA344" s="29">
        <v>23.122489505000001</v>
      </c>
      <c r="IB344" s="29">
        <v>14.489228855690872</v>
      </c>
      <c r="IC344" s="29">
        <v>10.569690723863483</v>
      </c>
      <c r="ID344" s="29">
        <v>11.618990944826503</v>
      </c>
      <c r="IE344" s="29">
        <v>23.193528105999999</v>
      </c>
      <c r="IF344" s="29">
        <v>14.488790595772787</v>
      </c>
      <c r="IG344" s="29">
        <v>10.569371019354914</v>
      </c>
      <c r="IH344" s="29">
        <v>10.978286641074881</v>
      </c>
      <c r="II344" s="29">
        <v>23.2443648</v>
      </c>
      <c r="IJ344" s="29">
        <v>14.483331404820364</v>
      </c>
      <c r="IK344" s="29">
        <v>10.565388615560737</v>
      </c>
      <c r="IL344" s="29">
        <v>8.7837351122162417</v>
      </c>
      <c r="IM344" s="29">
        <v>23.296581298</v>
      </c>
      <c r="IN344" s="29">
        <v>14.477522107441272</v>
      </c>
      <c r="IO344" s="29">
        <v>10.561150814002662</v>
      </c>
      <c r="IP344" s="29">
        <v>6.5574325026248843</v>
      </c>
      <c r="IQ344" s="29">
        <v>23.352338921000001</v>
      </c>
      <c r="IR344" s="29">
        <v>14.471295800645262</v>
      </c>
      <c r="IS344" s="29">
        <v>10.55660880988076</v>
      </c>
      <c r="IT344" s="29">
        <v>4.2992465416225727</v>
      </c>
      <c r="IU344" s="29">
        <v>23.4061579</v>
      </c>
      <c r="IV344" s="29">
        <v>14.464764643264708</v>
      </c>
      <c r="IW344" s="29">
        <v>10.551844421501718</v>
      </c>
      <c r="IX344" s="29">
        <v>2.0659640057093043</v>
      </c>
      <c r="IY344" s="29">
        <v>23.459182045999999</v>
      </c>
      <c r="IZ344" s="29">
        <v>14.457964949371672</v>
      </c>
      <c r="JA344" s="29">
        <v>10.546884139475521</v>
      </c>
      <c r="JB344" s="29">
        <v>-5.191870549013089E-2</v>
      </c>
      <c r="JC344" s="29">
        <v>23.509467569999998</v>
      </c>
      <c r="JD344" s="29">
        <v>14.450918656804456</v>
      </c>
      <c r="JE344" s="29">
        <v>10.541743967149781</v>
      </c>
      <c r="JF344" s="29">
        <v>-1.4275542626265896</v>
      </c>
      <c r="JG344" s="29">
        <v>23.560468629999999</v>
      </c>
      <c r="JH344" s="29">
        <v>12.815352739538469</v>
      </c>
      <c r="JI344" s="29">
        <v>9.3486214016791109</v>
      </c>
      <c r="JJ344" s="29">
        <v>-2.5595800837808547</v>
      </c>
      <c r="JK344" s="29">
        <v>23.806745581999998</v>
      </c>
      <c r="JL344" s="29">
        <v>12.776845023401229</v>
      </c>
      <c r="JM344" s="29">
        <v>9.3205305588808685</v>
      </c>
      <c r="JN344" s="29">
        <v>-4.300087186898562</v>
      </c>
      <c r="JO344" s="29">
        <v>23.964398154999998</v>
      </c>
      <c r="JP344" s="29">
        <v>12.112852800411643</v>
      </c>
      <c r="JQ344" s="29">
        <v>8.836157476645095</v>
      </c>
      <c r="JR344" s="29">
        <v>-5.017445993276624</v>
      </c>
      <c r="JS344" s="29">
        <v>24.027699386999998</v>
      </c>
      <c r="JT344" s="29">
        <v>12.294441471273228</v>
      </c>
      <c r="JU344" s="29">
        <v>8.9686238838694194</v>
      </c>
      <c r="JV344" s="29">
        <v>-5.1744006210073366</v>
      </c>
      <c r="JW344" s="29">
        <v>24.011792338999999</v>
      </c>
      <c r="JX344" s="29">
        <v>12.400773622058612</v>
      </c>
      <c r="JY344" s="29">
        <v>9.0461917074574423</v>
      </c>
      <c r="JZ344" s="29">
        <v>-5.1475698938525625</v>
      </c>
    </row>
    <row r="345" spans="1:286" ht="15" thickBot="1" x14ac:dyDescent="0.35">
      <c r="A345" s="2"/>
      <c r="B345" s="74" t="s">
        <v>821</v>
      </c>
      <c r="C345" s="74" t="s">
        <v>512</v>
      </c>
      <c r="D345" s="74" t="s">
        <v>875</v>
      </c>
      <c r="E345" s="87">
        <v>331775</v>
      </c>
      <c r="F345" s="84">
        <v>438420</v>
      </c>
      <c r="G345" s="22">
        <v>23.198209425000002</v>
      </c>
      <c r="H345" s="22">
        <v>12.555657426076715</v>
      </c>
      <c r="I345" s="22">
        <v>9.1591772861180942</v>
      </c>
      <c r="J345" s="22">
        <v>11.146444636919187</v>
      </c>
      <c r="K345" s="22">
        <v>23.170839806</v>
      </c>
      <c r="L345" s="22">
        <v>12.552917507480597</v>
      </c>
      <c r="M345" s="22">
        <v>9.1571785536487553</v>
      </c>
      <c r="N345" s="22">
        <v>11.232888867716913</v>
      </c>
      <c r="O345" s="22">
        <v>23.195343401999999</v>
      </c>
      <c r="P345" s="22">
        <v>12.549292811196654</v>
      </c>
      <c r="Q345" s="22">
        <v>9.1545343881744721</v>
      </c>
      <c r="R345" s="22">
        <v>11.096568463275535</v>
      </c>
      <c r="S345" s="22">
        <v>23.226012145999999</v>
      </c>
      <c r="T345" s="22">
        <v>12.539547292720407</v>
      </c>
      <c r="U345" s="22">
        <v>9.1474251681280805</v>
      </c>
      <c r="V345" s="22">
        <v>11.000200962883339</v>
      </c>
      <c r="W345" s="22">
        <v>23.267890637000001</v>
      </c>
      <c r="X345" s="22">
        <v>12.528022375629217</v>
      </c>
      <c r="Y345" s="22">
        <v>9.1390179015657758</v>
      </c>
      <c r="Z345" s="22">
        <v>10.909261970140435</v>
      </c>
      <c r="AA345" s="22">
        <v>23.326378983000001</v>
      </c>
      <c r="AB345" s="22">
        <v>12.514714491778436</v>
      </c>
      <c r="AC345" s="22">
        <v>9.1293099855757109</v>
      </c>
      <c r="AD345" s="22">
        <v>10.754786129372334</v>
      </c>
      <c r="AE345" s="22">
        <v>23.395333465</v>
      </c>
      <c r="AF345" s="22">
        <v>12.499262018186956</v>
      </c>
      <c r="AG345" s="22">
        <v>9.1180376212278684</v>
      </c>
      <c r="AH345" s="22">
        <v>10.591940601407195</v>
      </c>
      <c r="AI345" s="22">
        <v>23.484430767999999</v>
      </c>
      <c r="AJ345" s="22">
        <v>12.481714367055412</v>
      </c>
      <c r="AK345" s="22">
        <v>9.1052368540346702</v>
      </c>
      <c r="AL345" s="22">
        <v>10.405408306757423</v>
      </c>
      <c r="AM345" s="22">
        <v>23.587428315</v>
      </c>
      <c r="AN345" s="22">
        <v>12.462645838339236</v>
      </c>
      <c r="AO345" s="22">
        <v>9.0913266278179101</v>
      </c>
      <c r="AP345" s="22">
        <v>10.222829530798865</v>
      </c>
      <c r="AQ345" s="22">
        <v>23.708866466</v>
      </c>
      <c r="AR345" s="22">
        <v>12.300189161827905</v>
      </c>
      <c r="AS345" s="22">
        <v>8.9728167441068045</v>
      </c>
      <c r="AT345" s="22">
        <v>9.9895880462033784</v>
      </c>
      <c r="AU345" s="22">
        <v>24.345388594999999</v>
      </c>
      <c r="AV345" s="22">
        <v>12.170083003101686</v>
      </c>
      <c r="AW345" s="22">
        <v>8.8779061127196908</v>
      </c>
      <c r="AX345" s="22">
        <v>8.980959384033433</v>
      </c>
      <c r="AY345" s="22">
        <v>24.651642104</v>
      </c>
      <c r="AZ345" s="22">
        <v>11.72291654577462</v>
      </c>
      <c r="BA345" s="22">
        <v>8.5517044077768887</v>
      </c>
      <c r="BB345" s="22">
        <v>8.2205846991203586</v>
      </c>
      <c r="BC345" s="22">
        <v>24.76740375</v>
      </c>
      <c r="BD345" s="22">
        <v>11.614942835453482</v>
      </c>
      <c r="BE345" s="22">
        <v>8.4729390893621535</v>
      </c>
      <c r="BF345" s="22">
        <v>7.9981744317901846</v>
      </c>
      <c r="BG345" s="22">
        <v>24.806444935999998</v>
      </c>
      <c r="BH345" s="22">
        <v>11.513532776017625</v>
      </c>
      <c r="BI345" s="22">
        <v>8.3989618628857698</v>
      </c>
      <c r="BJ345" s="22">
        <v>8.1076195595662455</v>
      </c>
      <c r="BK345" s="25">
        <v>23.211494498</v>
      </c>
      <c r="BL345" s="25">
        <v>12.556657445539406</v>
      </c>
      <c r="BM345" s="25">
        <v>9.1599067863933499</v>
      </c>
      <c r="BN345" s="25">
        <v>11.10675644454464</v>
      </c>
      <c r="BO345" s="25">
        <v>23.192529281999999</v>
      </c>
      <c r="BP345" s="25">
        <v>12.555453430923157</v>
      </c>
      <c r="BQ345" s="25">
        <v>9.1590284744936969</v>
      </c>
      <c r="BR345" s="25">
        <v>11.201708925881347</v>
      </c>
      <c r="BS345" s="25">
        <v>23.206877757000001</v>
      </c>
      <c r="BT345" s="25">
        <v>12.554014032652601</v>
      </c>
      <c r="BU345" s="25">
        <v>9.157978453495355</v>
      </c>
      <c r="BV345" s="25">
        <v>11.135349999915436</v>
      </c>
      <c r="BW345" s="25">
        <v>23.221426414</v>
      </c>
      <c r="BX345" s="25">
        <v>12.550920672364983</v>
      </c>
      <c r="BY345" s="25">
        <v>9.1557218902328632</v>
      </c>
      <c r="BZ345" s="25">
        <v>11.086088686985516</v>
      </c>
      <c r="CA345" s="25">
        <v>23.242320633999999</v>
      </c>
      <c r="CB345" s="25">
        <v>12.547487382515556</v>
      </c>
      <c r="CC345" s="25">
        <v>9.153217353087701</v>
      </c>
      <c r="CD345" s="25">
        <v>11.041858742519505</v>
      </c>
      <c r="CE345" s="25">
        <v>23.271075923000001</v>
      </c>
      <c r="CF345" s="25">
        <v>12.543719376973504</v>
      </c>
      <c r="CG345" s="25">
        <v>9.1504686455048514</v>
      </c>
      <c r="CH345" s="25">
        <v>10.941520240522495</v>
      </c>
      <c r="CI345" s="25">
        <v>23.304473142999999</v>
      </c>
      <c r="CJ345" s="25">
        <v>12.539649163772836</v>
      </c>
      <c r="CK345" s="25">
        <v>9.1474994816425284</v>
      </c>
      <c r="CL345" s="25">
        <v>10.828811825745767</v>
      </c>
      <c r="CM345" s="25">
        <v>23.345201469999999</v>
      </c>
      <c r="CN345" s="25">
        <v>12.53523222904102</v>
      </c>
      <c r="CO345" s="25">
        <v>9.1442773892504636</v>
      </c>
      <c r="CP345" s="25">
        <v>10.694886709631684</v>
      </c>
      <c r="CQ345" s="25">
        <v>23.39237069</v>
      </c>
      <c r="CR345" s="25">
        <v>12.530610698510403</v>
      </c>
      <c r="CS345" s="25">
        <v>9.1409060470716614</v>
      </c>
      <c r="CT345" s="25">
        <v>10.560216296634096</v>
      </c>
      <c r="CU345" s="25">
        <v>23.448184149999999</v>
      </c>
      <c r="CV345" s="25">
        <v>12.223453864462533</v>
      </c>
      <c r="CW345" s="25">
        <v>8.916839413026338</v>
      </c>
      <c r="CX345" s="25">
        <v>10.37221594281695</v>
      </c>
      <c r="CY345" s="25">
        <v>23.634890137999999</v>
      </c>
      <c r="CZ345" s="25">
        <v>12.20301491574965</v>
      </c>
      <c r="DA345" s="25">
        <v>8.9019294845016557</v>
      </c>
      <c r="DB345" s="25">
        <v>9.6453073159814569</v>
      </c>
      <c r="DC345" s="25">
        <v>23.834751223000001</v>
      </c>
      <c r="DD345" s="25">
        <v>12.299848787932145</v>
      </c>
      <c r="DE345" s="25">
        <v>8.9725684460887045</v>
      </c>
      <c r="DF345" s="25">
        <v>8.9102045018404858</v>
      </c>
      <c r="DG345" s="25">
        <v>24.046676447999999</v>
      </c>
      <c r="DH345" s="25">
        <v>12.270763457091482</v>
      </c>
      <c r="DI345" s="25">
        <v>8.9513511021811087</v>
      </c>
      <c r="DJ345" s="25">
        <v>8.2530381787112841</v>
      </c>
      <c r="DK345" s="25">
        <v>24.156912924</v>
      </c>
      <c r="DL345" s="25">
        <v>11.957182766297846</v>
      </c>
      <c r="DM345" s="25">
        <v>8.7225983540759273</v>
      </c>
      <c r="DN345" s="25">
        <v>8.0192125997830139</v>
      </c>
      <c r="DO345" s="27">
        <v>23.197892035999999</v>
      </c>
      <c r="DP345" s="27">
        <v>12.555867518480248</v>
      </c>
      <c r="DQ345" s="27">
        <v>9.159330545601458</v>
      </c>
      <c r="DR345" s="27">
        <v>11.147883861554067</v>
      </c>
      <c r="DS345" s="27">
        <v>23.166494017000002</v>
      </c>
      <c r="DT345" s="27">
        <v>12.55381782634605</v>
      </c>
      <c r="DU345" s="27">
        <v>9.1578353237264096</v>
      </c>
      <c r="DV345" s="27">
        <v>11.255069580133039</v>
      </c>
      <c r="DW345" s="27">
        <v>23.184295194000001</v>
      </c>
      <c r="DX345" s="27">
        <v>12.551435675389953</v>
      </c>
      <c r="DY345" s="27">
        <v>9.1560975777694456</v>
      </c>
      <c r="DZ345" s="27">
        <v>11.146677997708359</v>
      </c>
      <c r="EA345" s="27">
        <v>23.207933740000001</v>
      </c>
      <c r="EB345" s="27">
        <v>12.543636528590934</v>
      </c>
      <c r="EC345" s="27">
        <v>9.1504082087632224</v>
      </c>
      <c r="ED345" s="27">
        <v>11.076637875631162</v>
      </c>
      <c r="EE345" s="27">
        <v>23.240645354999998</v>
      </c>
      <c r="EF345" s="27">
        <v>12.535152781814627</v>
      </c>
      <c r="EG345" s="27">
        <v>9.1442194336049152</v>
      </c>
      <c r="EH345" s="27">
        <v>11.014102695038634</v>
      </c>
      <c r="EI345" s="27">
        <v>23.285307811999999</v>
      </c>
      <c r="EJ345" s="27">
        <v>12.526088990561503</v>
      </c>
      <c r="EK345" s="27">
        <v>9.1376075240764401</v>
      </c>
      <c r="EL345" s="27">
        <v>10.899462972162361</v>
      </c>
      <c r="EM345" s="27">
        <v>23.336885416000001</v>
      </c>
      <c r="EN345" s="27">
        <v>12.51636505524481</v>
      </c>
      <c r="EO345" s="27">
        <v>9.1305140486444536</v>
      </c>
      <c r="EP345" s="27">
        <v>10.780037540753611</v>
      </c>
      <c r="EQ345" s="27">
        <v>23.402208685000002</v>
      </c>
      <c r="ER345" s="27">
        <v>12.506099053679806</v>
      </c>
      <c r="ES345" s="27">
        <v>9.1230251434312422</v>
      </c>
      <c r="ET345" s="27">
        <v>10.648026599546952</v>
      </c>
      <c r="EU345" s="27">
        <v>23.478752921999998</v>
      </c>
      <c r="EV345" s="27">
        <v>12.495401642762028</v>
      </c>
      <c r="EW345" s="27">
        <v>9.115221531101481</v>
      </c>
      <c r="EX345" s="27">
        <v>10.518909558360857</v>
      </c>
      <c r="EY345" s="27">
        <v>23.570816589</v>
      </c>
      <c r="EZ345" s="27">
        <v>12.186286183410751</v>
      </c>
      <c r="FA345" s="27">
        <v>8.8897261071662914</v>
      </c>
      <c r="FB345" s="27">
        <v>10.339707524859911</v>
      </c>
      <c r="FC345" s="27">
        <v>24.038432473</v>
      </c>
      <c r="FD345" s="27">
        <v>12.117736021784491</v>
      </c>
      <c r="FE345" s="27">
        <v>8.8397197186499135</v>
      </c>
      <c r="FF345" s="27">
        <v>9.5806508329973568</v>
      </c>
      <c r="FG345" s="27">
        <v>24.392828917999999</v>
      </c>
      <c r="FH345" s="27">
        <v>12.175826669503435</v>
      </c>
      <c r="FI345" s="27">
        <v>8.8820960373935414</v>
      </c>
      <c r="FJ345" s="27">
        <v>9.0329956699823217</v>
      </c>
      <c r="FK345" s="27">
        <v>24.4803076</v>
      </c>
      <c r="FL345" s="27">
        <v>12.108146296336981</v>
      </c>
      <c r="FM345" s="27">
        <v>8.8327241474489551</v>
      </c>
      <c r="FN345" s="27">
        <v>8.925362522891449</v>
      </c>
      <c r="FO345" s="27">
        <v>24.491627176999998</v>
      </c>
      <c r="FP345" s="27">
        <v>12.034256287505761</v>
      </c>
      <c r="FQ345" s="27">
        <v>8.7788224147406062</v>
      </c>
      <c r="FR345" s="27">
        <v>9.1226011210877598</v>
      </c>
      <c r="FS345" s="28">
        <v>23.197785765999999</v>
      </c>
      <c r="FT345" s="28">
        <v>12.555657400021779</v>
      </c>
      <c r="FU345" s="28">
        <v>9.1591772671113798</v>
      </c>
      <c r="FV345" s="28">
        <v>11.14772862442765</v>
      </c>
      <c r="FW345" s="28">
        <v>23.170107609999999</v>
      </c>
      <c r="FX345" s="28">
        <v>12.552917397734044</v>
      </c>
      <c r="FY345" s="28">
        <v>9.1571784735901733</v>
      </c>
      <c r="FZ345" s="28">
        <v>11.248724148972427</v>
      </c>
      <c r="GA345" s="28">
        <v>23.200895267</v>
      </c>
      <c r="GB345" s="28">
        <v>12.549292582229027</v>
      </c>
      <c r="GC345" s="28">
        <v>9.1545342211457754</v>
      </c>
      <c r="GD345" s="28">
        <v>11.13656225734068</v>
      </c>
      <c r="GE345" s="28">
        <v>23.247534815999998</v>
      </c>
      <c r="GF345" s="28">
        <v>12.539131058591824</v>
      </c>
      <c r="GG345" s="28">
        <v>9.1471215311263023</v>
      </c>
      <c r="GH345" s="28">
        <v>11.073761244227182</v>
      </c>
      <c r="GI345" s="28">
        <v>23.316452254000001</v>
      </c>
      <c r="GJ345" s="28">
        <v>12.527172070991359</v>
      </c>
      <c r="GK345" s="28">
        <v>9.1383976161708294</v>
      </c>
      <c r="GL345" s="28">
        <v>11.026312286578831</v>
      </c>
      <c r="GM345" s="28">
        <v>23.415270861</v>
      </c>
      <c r="GN345" s="28">
        <v>12.513425803157576</v>
      </c>
      <c r="GO345" s="28">
        <v>9.1283699051685687</v>
      </c>
      <c r="GP345" s="28">
        <v>10.94000870713495</v>
      </c>
      <c r="GQ345" s="28">
        <v>23.537856842</v>
      </c>
      <c r="GR345" s="28">
        <v>12.497522461123266</v>
      </c>
      <c r="GS345" s="28">
        <v>9.1167686385688995</v>
      </c>
      <c r="GT345" s="28">
        <v>10.858482260345893</v>
      </c>
      <c r="GU345" s="28">
        <v>23.702308522999999</v>
      </c>
      <c r="GV345" s="28">
        <v>12.479523536710454</v>
      </c>
      <c r="GW345" s="28">
        <v>9.1036386737998711</v>
      </c>
      <c r="GX345" s="28">
        <v>10.772252757093964</v>
      </c>
      <c r="GY345" s="28">
        <v>23.898411433</v>
      </c>
      <c r="GZ345" s="28">
        <v>12.459999635402953</v>
      </c>
      <c r="HA345" s="28">
        <v>9.089396259617665</v>
      </c>
      <c r="HB345" s="28">
        <v>10.710940332831692</v>
      </c>
      <c r="HC345" s="28">
        <v>24.026102232</v>
      </c>
      <c r="HD345" s="28">
        <v>12.387245247238154</v>
      </c>
      <c r="HE345" s="28">
        <v>9.0363229463747867</v>
      </c>
      <c r="HF345" s="28">
        <v>10.619625142557746</v>
      </c>
      <c r="HG345" s="28">
        <v>24.460068535000001</v>
      </c>
      <c r="HH345" s="28">
        <v>12.254982879058973</v>
      </c>
      <c r="HI345" s="28">
        <v>8.9398393902115725</v>
      </c>
      <c r="HJ345" s="28">
        <v>10.08222857294882</v>
      </c>
      <c r="HK345" s="28">
        <v>25.002508143</v>
      </c>
      <c r="HL345" s="28">
        <v>11.655354893405759</v>
      </c>
      <c r="HM345" s="28">
        <v>8.5024191230012569</v>
      </c>
      <c r="HN345" s="28">
        <v>6.5815142445375585</v>
      </c>
      <c r="HO345" s="28">
        <v>25.305649637000002</v>
      </c>
      <c r="HP345" s="28">
        <v>11.546744405385963</v>
      </c>
      <c r="HQ345" s="28">
        <v>8.4231892841208911</v>
      </c>
      <c r="HR345" s="28">
        <v>3.6913974967342291</v>
      </c>
      <c r="HS345" s="28">
        <v>25.382630812999999</v>
      </c>
      <c r="HT345" s="28">
        <v>10.766751924468121</v>
      </c>
      <c r="HU345" s="28">
        <v>7.8541956287406398</v>
      </c>
      <c r="HV345" s="28">
        <v>1.0934435633246338</v>
      </c>
      <c r="HW345" s="29">
        <v>23.186078813999998</v>
      </c>
      <c r="HX345" s="29">
        <v>12.555590364577718</v>
      </c>
      <c r="HY345" s="29">
        <v>9.1591283656882396</v>
      </c>
      <c r="HZ345" s="29">
        <v>11.189826288245175</v>
      </c>
      <c r="IA345" s="29">
        <v>23.146977527000001</v>
      </c>
      <c r="IB345" s="29">
        <v>12.553337053073211</v>
      </c>
      <c r="IC345" s="29">
        <v>9.1574846063174409</v>
      </c>
      <c r="ID345" s="29">
        <v>11.33077857309225</v>
      </c>
      <c r="IE345" s="29">
        <v>23.166223596000002</v>
      </c>
      <c r="IF345" s="29">
        <v>12.550541044001379</v>
      </c>
      <c r="IG345" s="29">
        <v>9.155444956626992</v>
      </c>
      <c r="IH345" s="29">
        <v>11.258316826646771</v>
      </c>
      <c r="II345" s="29">
        <v>23.203544589</v>
      </c>
      <c r="IJ345" s="29">
        <v>12.53716984428563</v>
      </c>
      <c r="IK345" s="29">
        <v>9.1456908525949494</v>
      </c>
      <c r="IL345" s="29">
        <v>11.224345050155106</v>
      </c>
      <c r="IM345" s="29">
        <v>23.261693570999999</v>
      </c>
      <c r="IN345" s="29">
        <v>12.522379000047014</v>
      </c>
      <c r="IO345" s="29">
        <v>9.1349011376484821</v>
      </c>
      <c r="IP345" s="29">
        <v>11.208555306213116</v>
      </c>
      <c r="IQ345" s="29">
        <v>23.350811565000001</v>
      </c>
      <c r="IR345" s="29">
        <v>12.506049092114765</v>
      </c>
      <c r="IS345" s="29">
        <v>9.1229886971651357</v>
      </c>
      <c r="IT345" s="29">
        <v>11.146352246256672</v>
      </c>
      <c r="IU345" s="29">
        <v>23.463586015000001</v>
      </c>
      <c r="IV345" s="29">
        <v>12.488349534780294</v>
      </c>
      <c r="IW345" s="29">
        <v>9.1100771165118157</v>
      </c>
      <c r="IX345" s="29">
        <v>11.087572481389278</v>
      </c>
      <c r="IY345" s="29">
        <v>23.620723165000001</v>
      </c>
      <c r="IZ345" s="29">
        <v>12.469571353594475</v>
      </c>
      <c r="JA345" s="29">
        <v>9.0963786947760834</v>
      </c>
      <c r="JB345" s="29">
        <v>11.020365031298301</v>
      </c>
      <c r="JC345" s="29">
        <v>23.810698741</v>
      </c>
      <c r="JD345" s="29">
        <v>12.449801141547479</v>
      </c>
      <c r="JE345" s="29">
        <v>9.08195660033868</v>
      </c>
      <c r="JF345" s="29">
        <v>10.972333325076217</v>
      </c>
      <c r="JG345" s="29">
        <v>23.934750124000001</v>
      </c>
      <c r="JH345" s="29">
        <v>12.389565945441589</v>
      </c>
      <c r="JI345" s="29">
        <v>9.0380158634042598</v>
      </c>
      <c r="JJ345" s="29">
        <v>10.724466186861706</v>
      </c>
      <c r="JK345" s="29">
        <v>24.718610312999999</v>
      </c>
      <c r="JL345" s="29">
        <v>12.270995980659533</v>
      </c>
      <c r="JM345" s="29">
        <v>8.9515207248866915</v>
      </c>
      <c r="JN345" s="29">
        <v>6.9553733590207365</v>
      </c>
      <c r="JO345" s="29">
        <v>25.270461816000001</v>
      </c>
      <c r="JP345" s="29">
        <v>11.103008204763848</v>
      </c>
      <c r="JQ345" s="29">
        <v>8.0994899036865871</v>
      </c>
      <c r="JR345" s="29">
        <v>3.6095110602866178</v>
      </c>
      <c r="JS345" s="29">
        <v>25.402122429000002</v>
      </c>
      <c r="JT345" s="29">
        <v>11.021449242485771</v>
      </c>
      <c r="JU345" s="29">
        <v>8.0399937762097995</v>
      </c>
      <c r="JV345" s="29">
        <v>1.4692621555733609</v>
      </c>
      <c r="JW345" s="29">
        <v>25.305968835999998</v>
      </c>
      <c r="JX345" s="29">
        <v>10.820619342721658</v>
      </c>
      <c r="JY345" s="29">
        <v>7.893491160387188</v>
      </c>
      <c r="JZ345" s="29">
        <v>1.5789812910123189</v>
      </c>
    </row>
    <row r="346" spans="1:286" ht="15" thickBot="1" x14ac:dyDescent="0.35">
      <c r="A346" s="2"/>
      <c r="B346" s="74" t="s">
        <v>822</v>
      </c>
      <c r="C346" s="74" t="s">
        <v>622</v>
      </c>
      <c r="D346" s="74" t="s">
        <v>871</v>
      </c>
      <c r="E346" s="87">
        <v>390339</v>
      </c>
      <c r="F346" s="84">
        <v>414050</v>
      </c>
      <c r="G346" s="22">
        <v>31.444589913000002</v>
      </c>
      <c r="H346" s="22">
        <v>8.1082508152237445</v>
      </c>
      <c r="I346" s="22">
        <v>5.9148560825421876</v>
      </c>
      <c r="J346" s="22">
        <v>14.517272398083314</v>
      </c>
      <c r="K346" s="22">
        <v>31.374951358000001</v>
      </c>
      <c r="L346" s="22">
        <v>8.1026160851827598</v>
      </c>
      <c r="M346" s="22">
        <v>5.9107456254268467</v>
      </c>
      <c r="N346" s="22">
        <v>14.430217560756267</v>
      </c>
      <c r="O346" s="22">
        <v>31.434551987999999</v>
      </c>
      <c r="P346" s="22">
        <v>8.0953248199628582</v>
      </c>
      <c r="Q346" s="22">
        <v>5.905426748961605</v>
      </c>
      <c r="R346" s="22">
        <v>13.716598418270875</v>
      </c>
      <c r="S346" s="22">
        <v>31.492092623000001</v>
      </c>
      <c r="T346" s="22">
        <v>8.0765304033932495</v>
      </c>
      <c r="U346" s="22">
        <v>5.8917164837394367</v>
      </c>
      <c r="V346" s="22">
        <v>13.631745313000742</v>
      </c>
      <c r="W346" s="22">
        <v>31.560943156</v>
      </c>
      <c r="X346" s="22">
        <v>8.0543882734665768</v>
      </c>
      <c r="Y346" s="22">
        <v>5.8755641082318464</v>
      </c>
      <c r="Z346" s="22">
        <v>13.572670000747403</v>
      </c>
      <c r="AA346" s="22">
        <v>31.644130518000001</v>
      </c>
      <c r="AB346" s="22">
        <v>8.0288949636919273</v>
      </c>
      <c r="AC346" s="22">
        <v>5.856967093681976</v>
      </c>
      <c r="AD346" s="22">
        <v>13.285715291931695</v>
      </c>
      <c r="AE346" s="22">
        <v>31.734397118</v>
      </c>
      <c r="AF346" s="22">
        <v>7.9994228789381019</v>
      </c>
      <c r="AG346" s="22">
        <v>5.8354676181793108</v>
      </c>
      <c r="AH346" s="22">
        <v>13.089505010084562</v>
      </c>
      <c r="AI346" s="22">
        <v>31.843520504000001</v>
      </c>
      <c r="AJ346" s="22">
        <v>7.9660523669059113</v>
      </c>
      <c r="AK346" s="22">
        <v>5.8111242942529531</v>
      </c>
      <c r="AL346" s="22">
        <v>12.902976970843278</v>
      </c>
      <c r="AM346" s="22">
        <v>31.964259734999999</v>
      </c>
      <c r="AN346" s="22">
        <v>7.9298757897016561</v>
      </c>
      <c r="AO346" s="22">
        <v>5.7847339848510302</v>
      </c>
      <c r="AP346" s="22">
        <v>12.772598307670615</v>
      </c>
      <c r="AQ346" s="22">
        <v>32.100418542</v>
      </c>
      <c r="AR346" s="22">
        <v>7.5610181389986897</v>
      </c>
      <c r="AS346" s="22">
        <v>5.5156574640857485</v>
      </c>
      <c r="AT346" s="22">
        <v>12.422456443002327</v>
      </c>
      <c r="AU346" s="22">
        <v>32.792644924000001</v>
      </c>
      <c r="AV346" s="22">
        <v>7.3165342761338552</v>
      </c>
      <c r="AW346" s="22">
        <v>5.3373098899536862</v>
      </c>
      <c r="AX346" s="22">
        <v>11.367270772571526</v>
      </c>
      <c r="AY346" s="22">
        <v>33.391954871999999</v>
      </c>
      <c r="AZ346" s="22">
        <v>6.748235106696348</v>
      </c>
      <c r="BA346" s="22">
        <v>4.9227435579971237</v>
      </c>
      <c r="BB346" s="22">
        <v>9.9269846693740469</v>
      </c>
      <c r="BC346" s="22">
        <v>33.721311388000004</v>
      </c>
      <c r="BD346" s="22">
        <v>6.6343961512336129</v>
      </c>
      <c r="BE346" s="22">
        <v>4.8396996249104998</v>
      </c>
      <c r="BF346" s="22">
        <v>8.9724392401194741</v>
      </c>
      <c r="BG346" s="22">
        <v>33.900768831000001</v>
      </c>
      <c r="BH346" s="22">
        <v>6.4426600860219674</v>
      </c>
      <c r="BI346" s="22">
        <v>4.6998308347849553</v>
      </c>
      <c r="BJ346" s="22">
        <v>8.2016986394832436</v>
      </c>
      <c r="BK346" s="25">
        <v>31.464389933</v>
      </c>
      <c r="BL346" s="25">
        <v>8.1102136030902123</v>
      </c>
      <c r="BM346" s="25">
        <v>5.9162879089638514</v>
      </c>
      <c r="BN346" s="25">
        <v>14.464636528165601</v>
      </c>
      <c r="BO346" s="25">
        <v>31.409111364000001</v>
      </c>
      <c r="BP346" s="25">
        <v>8.1076735552695904</v>
      </c>
      <c r="BQ346" s="25">
        <v>5.9144349794425359</v>
      </c>
      <c r="BR346" s="25">
        <v>14.548223436523941</v>
      </c>
      <c r="BS346" s="25">
        <v>31.442290976999999</v>
      </c>
      <c r="BT346" s="25">
        <v>8.1047882110439122</v>
      </c>
      <c r="BU346" s="25">
        <v>5.9123301610011234</v>
      </c>
      <c r="BV346" s="25">
        <v>14.121722563106456</v>
      </c>
      <c r="BW346" s="25">
        <v>31.469398194</v>
      </c>
      <c r="BX346" s="25">
        <v>8.0988814121950377</v>
      </c>
      <c r="BY346" s="25">
        <v>5.9080212334783075</v>
      </c>
      <c r="BZ346" s="25">
        <v>14.123068729662867</v>
      </c>
      <c r="CA346" s="25">
        <v>31.503934131000001</v>
      </c>
      <c r="CB346" s="25">
        <v>8.0923843385563288</v>
      </c>
      <c r="CC346" s="25">
        <v>5.9032817087144096</v>
      </c>
      <c r="CD346" s="25">
        <v>14.136330083625733</v>
      </c>
      <c r="CE346" s="25">
        <v>31.547074755000001</v>
      </c>
      <c r="CF346" s="25">
        <v>8.0853097339526485</v>
      </c>
      <c r="CG346" s="25">
        <v>5.8981208831522434</v>
      </c>
      <c r="CH346" s="25">
        <v>13.925156618019347</v>
      </c>
      <c r="CI346" s="25">
        <v>31.594647828999999</v>
      </c>
      <c r="CJ346" s="25">
        <v>8.0776928199212499</v>
      </c>
      <c r="CK346" s="25">
        <v>5.8925644504128636</v>
      </c>
      <c r="CL346" s="25">
        <v>13.785514073402735</v>
      </c>
      <c r="CM346" s="25">
        <v>31.651502045000001</v>
      </c>
      <c r="CN346" s="25">
        <v>8.0694612636151746</v>
      </c>
      <c r="CO346" s="25">
        <v>5.8865596446914656</v>
      </c>
      <c r="CP346" s="25">
        <v>13.64782840206313</v>
      </c>
      <c r="CQ346" s="25">
        <v>31.715527153</v>
      </c>
      <c r="CR346" s="25">
        <v>8.0608579742229658</v>
      </c>
      <c r="CS346" s="25">
        <v>5.8802836648591903</v>
      </c>
      <c r="CT346" s="25">
        <v>13.543835870623068</v>
      </c>
      <c r="CU346" s="25">
        <v>31.788294125</v>
      </c>
      <c r="CV346" s="25">
        <v>7.9928765974733116</v>
      </c>
      <c r="CW346" s="25">
        <v>5.8306921969913841</v>
      </c>
      <c r="CX346" s="25">
        <v>13.241919782748337</v>
      </c>
      <c r="CY346" s="25">
        <v>32.018573977000003</v>
      </c>
      <c r="CZ346" s="25">
        <v>7.953977699808866</v>
      </c>
      <c r="DA346" s="25">
        <v>5.8023159927152728</v>
      </c>
      <c r="DB346" s="25">
        <v>12.199260644077322</v>
      </c>
      <c r="DC346" s="25">
        <v>32.245221602999997</v>
      </c>
      <c r="DD346" s="25">
        <v>7.5952175652508975</v>
      </c>
      <c r="DE346" s="25">
        <v>5.5406054693950475</v>
      </c>
      <c r="DF346" s="25">
        <v>11.207490620188018</v>
      </c>
      <c r="DG346" s="25">
        <v>32.479832608999999</v>
      </c>
      <c r="DH346" s="25">
        <v>7.6106354147509272</v>
      </c>
      <c r="DI346" s="25">
        <v>5.55185257595023</v>
      </c>
      <c r="DJ346" s="25">
        <v>10.346131527005902</v>
      </c>
      <c r="DK346" s="25">
        <v>32.609218022</v>
      </c>
      <c r="DL346" s="25">
        <v>7.452354496984702</v>
      </c>
      <c r="DM346" s="25">
        <v>5.436388850106658</v>
      </c>
      <c r="DN346" s="25">
        <v>10.065497222625318</v>
      </c>
      <c r="DO346" s="27">
        <v>31.444217437999999</v>
      </c>
      <c r="DP346" s="27">
        <v>8.1086580809272757</v>
      </c>
      <c r="DQ346" s="27">
        <v>5.9151531772027539</v>
      </c>
      <c r="DR346" s="27">
        <v>14.517822200199472</v>
      </c>
      <c r="DS346" s="27">
        <v>31.370304505</v>
      </c>
      <c r="DT346" s="27">
        <v>8.1043626616832789</v>
      </c>
      <c r="DU346" s="27">
        <v>5.9120197286672553</v>
      </c>
      <c r="DV346" s="27">
        <v>14.447756091433231</v>
      </c>
      <c r="DW346" s="27">
        <v>31.422874671999999</v>
      </c>
      <c r="DX346" s="27">
        <v>8.0994735268187057</v>
      </c>
      <c r="DY346" s="27">
        <v>5.9084531728525533</v>
      </c>
      <c r="DZ346" s="27">
        <v>13.754451632255396</v>
      </c>
      <c r="EA346" s="27">
        <v>31.472634578000001</v>
      </c>
      <c r="EB346" s="27">
        <v>8.0844231622245157</v>
      </c>
      <c r="EC346" s="27">
        <v>5.8974741414198713</v>
      </c>
      <c r="ED346" s="27">
        <v>13.688926048772514</v>
      </c>
      <c r="EE346" s="27">
        <v>31.531930104000001</v>
      </c>
      <c r="EF346" s="27">
        <v>8.0680905735945689</v>
      </c>
      <c r="EG346" s="27">
        <v>5.8855597454048727</v>
      </c>
      <c r="EH346" s="27">
        <v>13.651230853457472</v>
      </c>
      <c r="EI346" s="27">
        <v>31.600798912000002</v>
      </c>
      <c r="EJ346" s="27">
        <v>8.0506569874232472</v>
      </c>
      <c r="EK346" s="27">
        <v>5.872842187012087</v>
      </c>
      <c r="EL346" s="27">
        <v>13.394400810913027</v>
      </c>
      <c r="EM346" s="27">
        <v>31.673234301000001</v>
      </c>
      <c r="EN346" s="27">
        <v>8.0320105630918608</v>
      </c>
      <c r="EO346" s="27">
        <v>5.8592398800672791</v>
      </c>
      <c r="EP346" s="27">
        <v>13.226607813860085</v>
      </c>
      <c r="EQ346" s="27">
        <v>31.758102413</v>
      </c>
      <c r="ER346" s="27">
        <v>8.0123486093071321</v>
      </c>
      <c r="ES346" s="27">
        <v>5.844896758524972</v>
      </c>
      <c r="ET346" s="27">
        <v>13.074120921984896</v>
      </c>
      <c r="EU346" s="27">
        <v>31.852093818</v>
      </c>
      <c r="EV346" s="27">
        <v>7.9918973466758372</v>
      </c>
      <c r="EW346" s="27">
        <v>5.8299778471682506</v>
      </c>
      <c r="EX346" s="27">
        <v>12.977715569429202</v>
      </c>
      <c r="EY346" s="27">
        <v>31.958772840000002</v>
      </c>
      <c r="EZ346" s="27">
        <v>7.6643601096930842</v>
      </c>
      <c r="FA346" s="27">
        <v>5.591043992928193</v>
      </c>
      <c r="FB346" s="27">
        <v>12.665346507768442</v>
      </c>
      <c r="FC346" s="27">
        <v>32.483365769999999</v>
      </c>
      <c r="FD346" s="27">
        <v>7.5348436551141047</v>
      </c>
      <c r="FE346" s="27">
        <v>5.4965635425063306</v>
      </c>
      <c r="FF346" s="27">
        <v>11.9396473843902</v>
      </c>
      <c r="FG346" s="27">
        <v>32.945943728000003</v>
      </c>
      <c r="FH346" s="27">
        <v>7.347865058696244</v>
      </c>
      <c r="FI346" s="27">
        <v>5.3601652596299685</v>
      </c>
      <c r="FJ346" s="27">
        <v>11.186287449235621</v>
      </c>
      <c r="FK346" s="27">
        <v>33.12023353</v>
      </c>
      <c r="FL346" s="27">
        <v>7.3104505298179578</v>
      </c>
      <c r="FM346" s="27">
        <v>5.332871881717228</v>
      </c>
      <c r="FN346" s="27">
        <v>10.88472544221532</v>
      </c>
      <c r="FO346" s="27">
        <v>33.187499883999998</v>
      </c>
      <c r="FP346" s="27">
        <v>7.1715958262405062</v>
      </c>
      <c r="FQ346" s="27">
        <v>5.2315793086627993</v>
      </c>
      <c r="FR346" s="27">
        <v>10.787899211025142</v>
      </c>
      <c r="FS346" s="28">
        <v>31.444951717999999</v>
      </c>
      <c r="FT346" s="28">
        <v>8.1082507544288926</v>
      </c>
      <c r="FU346" s="28">
        <v>5.9148560381931885</v>
      </c>
      <c r="FV346" s="28">
        <v>14.513639243016703</v>
      </c>
      <c r="FW346" s="28">
        <v>31.370817772999999</v>
      </c>
      <c r="FX346" s="28">
        <v>8.1026158244360058</v>
      </c>
      <c r="FY346" s="28">
        <v>5.9107454352157198</v>
      </c>
      <c r="FZ346" s="28">
        <v>14.447057461128507</v>
      </c>
      <c r="GA346" s="28">
        <v>31.432156396</v>
      </c>
      <c r="GB346" s="28">
        <v>8.0953242767569034</v>
      </c>
      <c r="GC346" s="28">
        <v>5.9054263527004247</v>
      </c>
      <c r="GD346" s="28">
        <v>13.757206923002142</v>
      </c>
      <c r="GE346" s="28">
        <v>31.499752818000001</v>
      </c>
      <c r="GF346" s="28">
        <v>8.0757148826881373</v>
      </c>
      <c r="GG346" s="28">
        <v>5.8911215727391495</v>
      </c>
      <c r="GH346" s="28">
        <v>13.697421132328085</v>
      </c>
      <c r="GI346" s="28">
        <v>31.588864765</v>
      </c>
      <c r="GJ346" s="28">
        <v>8.0527181751139771</v>
      </c>
      <c r="GK346" s="28">
        <v>5.8743457947355786</v>
      </c>
      <c r="GL346" s="28">
        <v>13.663675579170903</v>
      </c>
      <c r="GM346" s="28">
        <v>31.706114527</v>
      </c>
      <c r="GN346" s="28">
        <v>8.0263608402112467</v>
      </c>
      <c r="GO346" s="28">
        <v>5.8551184858841667</v>
      </c>
      <c r="GP346" s="28">
        <v>13.408962693106965</v>
      </c>
      <c r="GQ346" s="28">
        <v>31.843621451000001</v>
      </c>
      <c r="GR346" s="28">
        <v>7.9959973608025896</v>
      </c>
      <c r="GS346" s="28">
        <v>5.8329687503912488</v>
      </c>
      <c r="GT346" s="28">
        <v>13.24351854993979</v>
      </c>
      <c r="GU346" s="28">
        <v>32.022427123</v>
      </c>
      <c r="GV346" s="28">
        <v>7.9617345712084964</v>
      </c>
      <c r="GW346" s="28">
        <v>5.8079745224062211</v>
      </c>
      <c r="GX346" s="28">
        <v>13.077656542684357</v>
      </c>
      <c r="GY346" s="28">
        <v>32.174081655000002</v>
      </c>
      <c r="GZ346" s="28">
        <v>7.9246567318316439</v>
      </c>
      <c r="HA346" s="28">
        <v>5.7809267547972167</v>
      </c>
      <c r="HB346" s="28">
        <v>12.970993010867753</v>
      </c>
      <c r="HC346" s="28">
        <v>32.310400841000003</v>
      </c>
      <c r="HD346" s="28">
        <v>7.5812461894790975</v>
      </c>
      <c r="HE346" s="28">
        <v>5.5304135452860699</v>
      </c>
      <c r="HF346" s="28">
        <v>12.659552962572697</v>
      </c>
      <c r="HG346" s="28">
        <v>32.913583281999998</v>
      </c>
      <c r="HH346" s="28">
        <v>7.3325204986248673</v>
      </c>
      <c r="HI346" s="28">
        <v>5.3489716166926149</v>
      </c>
      <c r="HJ346" s="28">
        <v>11.911015889227215</v>
      </c>
      <c r="HK346" s="28">
        <v>33.868944228000004</v>
      </c>
      <c r="HL346" s="28">
        <v>6.4299832508291788</v>
      </c>
      <c r="HM346" s="28">
        <v>4.6905832600051189</v>
      </c>
      <c r="HN346" s="28">
        <v>7.8313218367752775</v>
      </c>
      <c r="HO346" s="28">
        <v>34.293661720000003</v>
      </c>
      <c r="HP346" s="28">
        <v>6.3149322796771452</v>
      </c>
      <c r="HQ346" s="28">
        <v>4.6066551783474452</v>
      </c>
      <c r="HR346" s="28">
        <v>4.4431938516334988</v>
      </c>
      <c r="HS346" s="28">
        <v>34.256118324314293</v>
      </c>
      <c r="HT346" s="28">
        <v>5.5566785312188474</v>
      </c>
      <c r="HU346" s="28">
        <v>4.0535196256388168</v>
      </c>
      <c r="HV346" s="28">
        <v>1.2345212010900433</v>
      </c>
      <c r="HW346" s="29">
        <v>31.430134338999999</v>
      </c>
      <c r="HX346" s="29">
        <v>8.1084770344488213</v>
      </c>
      <c r="HY346" s="29">
        <v>5.9150211063173419</v>
      </c>
      <c r="HZ346" s="29">
        <v>14.55809273805164</v>
      </c>
      <c r="IA346" s="29">
        <v>31.341336552000001</v>
      </c>
      <c r="IB346" s="29">
        <v>8.1040730596794166</v>
      </c>
      <c r="IC346" s="29">
        <v>5.9118084680374228</v>
      </c>
      <c r="ID346" s="29">
        <v>14.53381146426924</v>
      </c>
      <c r="IE346" s="29">
        <v>31.387857063999999</v>
      </c>
      <c r="IF346" s="29">
        <v>8.0986835247529125</v>
      </c>
      <c r="IG346" s="29">
        <v>5.9078768773443651</v>
      </c>
      <c r="IH346" s="29">
        <v>13.888178952114794</v>
      </c>
      <c r="II346" s="29">
        <v>31.443562531000001</v>
      </c>
      <c r="IJ346" s="29">
        <v>8.0734141295257444</v>
      </c>
      <c r="IK346" s="29">
        <v>5.8894432053394308</v>
      </c>
      <c r="IL346" s="29">
        <v>13.860094749247155</v>
      </c>
      <c r="IM346" s="29">
        <v>31.520621657</v>
      </c>
      <c r="IN346" s="29">
        <v>8.045554201682414</v>
      </c>
      <c r="IO346" s="29">
        <v>5.8691197758577101</v>
      </c>
      <c r="IP346" s="29">
        <v>13.85391681363877</v>
      </c>
      <c r="IQ346" s="29">
        <v>31.628835263999999</v>
      </c>
      <c r="IR346" s="29">
        <v>8.0149194378773689</v>
      </c>
      <c r="IS346" s="29">
        <v>5.8467721421745855</v>
      </c>
      <c r="IT346" s="29">
        <v>13.610027379076877</v>
      </c>
      <c r="IU346" s="29">
        <v>31.758432838000001</v>
      </c>
      <c r="IV346" s="29">
        <v>7.9817862276955136</v>
      </c>
      <c r="IW346" s="29">
        <v>5.8226019266442099</v>
      </c>
      <c r="IX346" s="29">
        <v>13.454434552219503</v>
      </c>
      <c r="IY346" s="29">
        <v>31.932264283000002</v>
      </c>
      <c r="IZ346" s="29">
        <v>7.9467012356867279</v>
      </c>
      <c r="JA346" s="29">
        <v>5.7970079134447827</v>
      </c>
      <c r="JB346" s="29">
        <v>13.302440908337537</v>
      </c>
      <c r="JC346" s="29">
        <v>32.070210078000002</v>
      </c>
      <c r="JD346" s="29">
        <v>7.9098219497319802</v>
      </c>
      <c r="JE346" s="29">
        <v>5.7701049877928421</v>
      </c>
      <c r="JF346" s="29">
        <v>13.200853564533828</v>
      </c>
      <c r="JG346" s="29">
        <v>32.228263519999999</v>
      </c>
      <c r="JH346" s="29">
        <v>7.5808714808421032</v>
      </c>
      <c r="JI346" s="29">
        <v>5.5301402005522657</v>
      </c>
      <c r="JJ346" s="29">
        <v>12.765025297468387</v>
      </c>
      <c r="JK346" s="29">
        <v>33.564070432000001</v>
      </c>
      <c r="JL346" s="29">
        <v>7.3603122928498976</v>
      </c>
      <c r="JM346" s="29">
        <v>5.3692453436483776</v>
      </c>
      <c r="JN346" s="29">
        <v>8.5562972589514779</v>
      </c>
      <c r="JO346" s="29">
        <v>34.325502643999997</v>
      </c>
      <c r="JP346" s="29">
        <v>5.9574925115854294</v>
      </c>
      <c r="JQ346" s="29">
        <v>4.3459078439815428</v>
      </c>
      <c r="JR346" s="29">
        <v>4.5252602653683205</v>
      </c>
      <c r="JS346" s="29">
        <v>34.682960520000002</v>
      </c>
      <c r="JT346" s="29">
        <v>6.084018590080996</v>
      </c>
      <c r="JU346" s="29">
        <v>4.438206856684082</v>
      </c>
      <c r="JV346" s="29">
        <v>1.5144616320242008</v>
      </c>
      <c r="JW346" s="29">
        <v>34.611024893</v>
      </c>
      <c r="JX346" s="29">
        <v>5.6780842742729032</v>
      </c>
      <c r="JY346" s="29">
        <v>4.142083424924671</v>
      </c>
      <c r="JZ346" s="29">
        <v>1.5754116683405357</v>
      </c>
    </row>
    <row r="347" spans="1:286" ht="15" thickBot="1" x14ac:dyDescent="0.35">
      <c r="A347" s="2"/>
      <c r="B347" s="74" t="s">
        <v>823</v>
      </c>
      <c r="C347" s="74" t="s">
        <v>643</v>
      </c>
      <c r="D347" s="74" t="s">
        <v>875</v>
      </c>
      <c r="E347" s="87">
        <v>341290</v>
      </c>
      <c r="F347" s="84">
        <v>428540</v>
      </c>
      <c r="G347" s="22">
        <v>29.827677425052631</v>
      </c>
      <c r="H347" s="22">
        <v>13.097954930058121</v>
      </c>
      <c r="I347" s="22">
        <v>9.5547757651327494</v>
      </c>
      <c r="J347" s="22">
        <v>14.089688219641161</v>
      </c>
      <c r="K347" s="22">
        <v>29.749336491052631</v>
      </c>
      <c r="L347" s="22">
        <v>13.096014182891679</v>
      </c>
      <c r="M347" s="22">
        <v>9.553360017094894</v>
      </c>
      <c r="N347" s="22">
        <v>14.312638063371143</v>
      </c>
      <c r="O347" s="22">
        <v>29.80790854105263</v>
      </c>
      <c r="P347" s="22">
        <v>13.093412340064329</v>
      </c>
      <c r="Q347" s="22">
        <v>9.551462008976511</v>
      </c>
      <c r="R347" s="22">
        <v>14.069702485211623</v>
      </c>
      <c r="S347" s="22">
        <v>29.85992564305263</v>
      </c>
      <c r="T347" s="22">
        <v>13.087190930420014</v>
      </c>
      <c r="U347" s="22">
        <v>9.5469235772585908</v>
      </c>
      <c r="V347" s="22">
        <v>13.833856266354299</v>
      </c>
      <c r="W347" s="22">
        <v>29.913863747052631</v>
      </c>
      <c r="X347" s="22">
        <v>13.079639479812011</v>
      </c>
      <c r="Y347" s="22">
        <v>9.5414148991751624</v>
      </c>
      <c r="Z347" s="22">
        <v>13.698978110177245</v>
      </c>
      <c r="AA347" s="22">
        <v>29.974302255052631</v>
      </c>
      <c r="AB347" s="22">
        <v>13.070766410498631</v>
      </c>
      <c r="AC347" s="22">
        <v>9.5349421186464056</v>
      </c>
      <c r="AD347" s="22">
        <v>13.589088248753235</v>
      </c>
      <c r="AE347" s="22">
        <v>30.034672909052631</v>
      </c>
      <c r="AF347" s="22">
        <v>13.060291405705408</v>
      </c>
      <c r="AG347" s="22">
        <v>9.5273007484880576</v>
      </c>
      <c r="AH347" s="22">
        <v>13.433108028170974</v>
      </c>
      <c r="AI347" s="22">
        <v>30.106984712052629</v>
      </c>
      <c r="AJ347" s="22">
        <v>13.048271768725881</v>
      </c>
      <c r="AK347" s="22">
        <v>9.5185325906549494</v>
      </c>
      <c r="AL347" s="22">
        <v>13.265001514135452</v>
      </c>
      <c r="AM347" s="22">
        <v>30.18106066005263</v>
      </c>
      <c r="AN347" s="22">
        <v>13.035120602951125</v>
      </c>
      <c r="AO347" s="22">
        <v>9.5089389983194383</v>
      </c>
      <c r="AP347" s="22">
        <v>13.113274770726042</v>
      </c>
      <c r="AQ347" s="22">
        <v>30.262302802052631</v>
      </c>
      <c r="AR347" s="22">
        <v>12.733277396805322</v>
      </c>
      <c r="AS347" s="22">
        <v>9.28874858184966</v>
      </c>
      <c r="AT347" s="22">
        <v>12.981705626707436</v>
      </c>
      <c r="AU347" s="22">
        <v>30.662510751052629</v>
      </c>
      <c r="AV347" s="22">
        <v>12.64257046454917</v>
      </c>
      <c r="AW347" s="22">
        <v>9.2225791376365258</v>
      </c>
      <c r="AX347" s="22">
        <v>12.374256404815704</v>
      </c>
      <c r="AY347" s="22">
        <v>30.94728396405263</v>
      </c>
      <c r="AZ347" s="22">
        <v>12.497325575302709</v>
      </c>
      <c r="BA347" s="22">
        <v>9.1166250131039472</v>
      </c>
      <c r="BB347" s="22">
        <v>11.99665535157005</v>
      </c>
      <c r="BC347" s="22">
        <v>31.038061458052631</v>
      </c>
      <c r="BD347" s="22">
        <v>12.418154866882746</v>
      </c>
      <c r="BE347" s="22">
        <v>9.0588710835661796</v>
      </c>
      <c r="BF347" s="22">
        <v>11.905049828459969</v>
      </c>
      <c r="BG347" s="22">
        <v>31.056347347052629</v>
      </c>
      <c r="BH347" s="22">
        <v>12.340921029337009</v>
      </c>
      <c r="BI347" s="22">
        <v>9.0025300743650618</v>
      </c>
      <c r="BJ347" s="22">
        <v>12.047787324516507</v>
      </c>
      <c r="BK347" s="25">
        <v>29.841497844052629</v>
      </c>
      <c r="BL347" s="25">
        <v>13.098267427956101</v>
      </c>
      <c r="BM347" s="25">
        <v>9.5550037279985727</v>
      </c>
      <c r="BN347" s="25">
        <v>14.045885562228582</v>
      </c>
      <c r="BO347" s="25">
        <v>29.773344351052629</v>
      </c>
      <c r="BP347" s="25">
        <v>13.097152134544643</v>
      </c>
      <c r="BQ347" s="25">
        <v>9.5541901369825926</v>
      </c>
      <c r="BR347" s="25">
        <v>14.286622242004606</v>
      </c>
      <c r="BS347" s="25">
        <v>29.799401021052631</v>
      </c>
      <c r="BT347" s="25">
        <v>13.095920011586273</v>
      </c>
      <c r="BU347" s="25">
        <v>9.5532913204387011</v>
      </c>
      <c r="BV347" s="25">
        <v>14.210915299963784</v>
      </c>
      <c r="BW347" s="25">
        <v>29.81767589105263</v>
      </c>
      <c r="BX347" s="25">
        <v>13.093784729971727</v>
      </c>
      <c r="BY347" s="25">
        <v>9.551733662229358</v>
      </c>
      <c r="BZ347" s="25">
        <v>14.084164659235142</v>
      </c>
      <c r="CA347" s="25">
        <v>29.837654627052629</v>
      </c>
      <c r="CB347" s="25">
        <v>13.091437863913747</v>
      </c>
      <c r="CC347" s="25">
        <v>9.5500216561143159</v>
      </c>
      <c r="CD347" s="25">
        <v>14.045787177357827</v>
      </c>
      <c r="CE347" s="25">
        <v>29.862667942052632</v>
      </c>
      <c r="CF347" s="25">
        <v>13.088873887594497</v>
      </c>
      <c r="CG347" s="25">
        <v>9.5481512710863967</v>
      </c>
      <c r="CH347" s="25">
        <v>14.018734646584145</v>
      </c>
      <c r="CI347" s="25">
        <v>29.887879614052629</v>
      </c>
      <c r="CJ347" s="25">
        <v>13.086125666355917</v>
      </c>
      <c r="CK347" s="25">
        <v>9.5461464819549775</v>
      </c>
      <c r="CL347" s="25">
        <v>13.932150901728621</v>
      </c>
      <c r="CM347" s="25">
        <v>29.921085083052631</v>
      </c>
      <c r="CN347" s="25">
        <v>13.08315179278452</v>
      </c>
      <c r="CO347" s="25">
        <v>9.5439770825884125</v>
      </c>
      <c r="CP347" s="25">
        <v>13.822484748068504</v>
      </c>
      <c r="CQ347" s="25">
        <v>29.955230229052631</v>
      </c>
      <c r="CR347" s="25">
        <v>13.080049261711846</v>
      </c>
      <c r="CS347" s="25">
        <v>9.5417138293659018</v>
      </c>
      <c r="CT347" s="25">
        <v>13.71395926439827</v>
      </c>
      <c r="CU347" s="25">
        <v>29.99417308405263</v>
      </c>
      <c r="CV347" s="25">
        <v>13.042628346076922</v>
      </c>
      <c r="CW347" s="25">
        <v>9.5144157924031152</v>
      </c>
      <c r="CX347" s="25">
        <v>13.611856950815326</v>
      </c>
      <c r="CY347" s="25">
        <v>30.12081241605263</v>
      </c>
      <c r="CZ347" s="25">
        <v>13.028201071478501</v>
      </c>
      <c r="DA347" s="25">
        <v>9.503891296447371</v>
      </c>
      <c r="DB347" s="25">
        <v>13.192163463749631</v>
      </c>
      <c r="DC347" s="25">
        <v>30.236175330052632</v>
      </c>
      <c r="DD347" s="25">
        <v>12.721209566350643</v>
      </c>
      <c r="DE347" s="25">
        <v>9.2799452675474026</v>
      </c>
      <c r="DF347" s="25">
        <v>12.855809851310955</v>
      </c>
      <c r="DG347" s="25">
        <v>30.34862415805263</v>
      </c>
      <c r="DH347" s="25">
        <v>12.699613379362436</v>
      </c>
      <c r="DI347" s="25">
        <v>9.2641911498125307</v>
      </c>
      <c r="DJ347" s="25">
        <v>12.605545442934652</v>
      </c>
      <c r="DK347" s="25">
        <v>30.409345210052631</v>
      </c>
      <c r="DL347" s="25">
        <v>12.667257906381254</v>
      </c>
      <c r="DM347" s="25">
        <v>9.2405882827419958</v>
      </c>
      <c r="DN347" s="25">
        <v>12.608668083996982</v>
      </c>
      <c r="DO347" s="27">
        <v>29.827488883052631</v>
      </c>
      <c r="DP347" s="27">
        <v>13.098111001300598</v>
      </c>
      <c r="DQ347" s="27">
        <v>9.5548896169312343</v>
      </c>
      <c r="DR347" s="27">
        <v>14.090153689712936</v>
      </c>
      <c r="DS347" s="27">
        <v>29.746775274052631</v>
      </c>
      <c r="DT347" s="27">
        <v>13.096683013315868</v>
      </c>
      <c r="DU347" s="27">
        <v>9.5538479195775441</v>
      </c>
      <c r="DV347" s="27">
        <v>14.319959994909562</v>
      </c>
      <c r="DW347" s="27">
        <v>29.80144030305263</v>
      </c>
      <c r="DX347" s="27">
        <v>13.095004164649618</v>
      </c>
      <c r="DY347" s="27">
        <v>9.5526232228492951</v>
      </c>
      <c r="DZ347" s="27">
        <v>14.086346194176656</v>
      </c>
      <c r="EA347" s="27">
        <v>29.84911713805263</v>
      </c>
      <c r="EB347" s="27">
        <v>13.090228413171809</v>
      </c>
      <c r="EC347" s="27">
        <v>9.5491393786366583</v>
      </c>
      <c r="ED347" s="27">
        <v>13.859696537624897</v>
      </c>
      <c r="EE347" s="27">
        <v>29.897708558052631</v>
      </c>
      <c r="EF347" s="27">
        <v>13.084935438630504</v>
      </c>
      <c r="EG347" s="27">
        <v>9.5452782274002406</v>
      </c>
      <c r="EH347" s="27">
        <v>13.734884745618867</v>
      </c>
      <c r="EI347" s="27">
        <v>29.95012328005263</v>
      </c>
      <c r="EJ347" s="27">
        <v>13.079213778266858</v>
      </c>
      <c r="EK347" s="27">
        <v>9.5411043558248068</v>
      </c>
      <c r="EL347" s="27">
        <v>13.639005645949171</v>
      </c>
      <c r="EM347" s="27">
        <v>30.000481050052631</v>
      </c>
      <c r="EN347" s="27">
        <v>13.072991998918781</v>
      </c>
      <c r="EO347" s="27">
        <v>9.5365656544131383</v>
      </c>
      <c r="EP347" s="27">
        <v>13.498787552825879</v>
      </c>
      <c r="EQ347" s="27">
        <v>30.05915537905263</v>
      </c>
      <c r="ER347" s="27">
        <v>13.066378279104644</v>
      </c>
      <c r="ES347" s="27">
        <v>9.5317410378882741</v>
      </c>
      <c r="ET347" s="27">
        <v>13.350805347721005</v>
      </c>
      <c r="EU347" s="27">
        <v>30.118162646052632</v>
      </c>
      <c r="EV347" s="27">
        <v>13.059441569069485</v>
      </c>
      <c r="EW347" s="27">
        <v>9.5266808044940063</v>
      </c>
      <c r="EX347" s="27">
        <v>13.219490200147392</v>
      </c>
      <c r="EY347" s="27">
        <v>30.182770172052631</v>
      </c>
      <c r="EZ347" s="27">
        <v>12.772779169339366</v>
      </c>
      <c r="FA347" s="27">
        <v>9.3175645749496123</v>
      </c>
      <c r="FB347" s="27">
        <v>13.108556642363851</v>
      </c>
      <c r="FC347" s="27">
        <v>30.488568828052628</v>
      </c>
      <c r="FD347" s="27">
        <v>12.727763910601</v>
      </c>
      <c r="FE347" s="27">
        <v>9.2847265704251463</v>
      </c>
      <c r="FF347" s="27">
        <v>12.592106997946885</v>
      </c>
      <c r="FG347" s="27">
        <v>30.783084940052632</v>
      </c>
      <c r="FH347" s="27">
        <v>12.640696416434015</v>
      </c>
      <c r="FI347" s="27">
        <v>9.2212120456279631</v>
      </c>
      <c r="FJ347" s="27">
        <v>12.291223397114452</v>
      </c>
      <c r="FK347" s="27">
        <v>30.85720061905263</v>
      </c>
      <c r="FL347" s="27">
        <v>12.591444334709488</v>
      </c>
      <c r="FM347" s="27">
        <v>9.1852833377222822</v>
      </c>
      <c r="FN347" s="27">
        <v>12.243207030927749</v>
      </c>
      <c r="FO347" s="27">
        <v>30.853166100052629</v>
      </c>
      <c r="FP347" s="27">
        <v>12.54129281228753</v>
      </c>
      <c r="FQ347" s="27">
        <v>9.1486985003502923</v>
      </c>
      <c r="FR347" s="27">
        <v>12.43058058396096</v>
      </c>
      <c r="FS347" s="28">
        <v>29.828038940052629</v>
      </c>
      <c r="FT347" s="28">
        <v>13.097954865118165</v>
      </c>
      <c r="FU347" s="28">
        <v>9.5547757177599557</v>
      </c>
      <c r="FV347" s="28">
        <v>14.086563279014834</v>
      </c>
      <c r="FW347" s="28">
        <v>29.743530422052629</v>
      </c>
      <c r="FX347" s="28">
        <v>13.096013909314848</v>
      </c>
      <c r="FY347" s="28">
        <v>9.5533598175244041</v>
      </c>
      <c r="FZ347" s="28">
        <v>14.337731756613492</v>
      </c>
      <c r="GA347" s="28">
        <v>29.799410402052629</v>
      </c>
      <c r="GB347" s="28">
        <v>13.09341176961912</v>
      </c>
      <c r="GC347" s="28">
        <v>9.5514615928446744</v>
      </c>
      <c r="GD347" s="28">
        <v>14.12692975678468</v>
      </c>
      <c r="GE347" s="28">
        <v>29.853340408052631</v>
      </c>
      <c r="GF347" s="28">
        <v>13.086748569308817</v>
      </c>
      <c r="GG347" s="28">
        <v>9.5466008809867482</v>
      </c>
      <c r="GH347" s="28">
        <v>13.927769976771538</v>
      </c>
      <c r="GI347" s="28">
        <v>29.914908197052629</v>
      </c>
      <c r="GJ347" s="28">
        <v>13.078709798809294</v>
      </c>
      <c r="GK347" s="28">
        <v>9.5407367098271703</v>
      </c>
      <c r="GL347" s="28">
        <v>13.833110741995107</v>
      </c>
      <c r="GM347" s="28">
        <v>29.99092340505263</v>
      </c>
      <c r="GN347" s="28">
        <v>13.069338541734979</v>
      </c>
      <c r="GO347" s="28">
        <v>9.5339005082628319</v>
      </c>
      <c r="GP347" s="28">
        <v>13.769611592229021</v>
      </c>
      <c r="GQ347" s="28">
        <v>30.074028090052629</v>
      </c>
      <c r="GR347" s="28">
        <v>13.058333883502177</v>
      </c>
      <c r="GS347" s="28">
        <v>9.525872763294414</v>
      </c>
      <c r="GT347" s="28">
        <v>13.664459293810882</v>
      </c>
      <c r="GU347" s="28">
        <v>30.181324508052629</v>
      </c>
      <c r="GV347" s="28">
        <v>13.045783573782376</v>
      </c>
      <c r="GW347" s="28">
        <v>9.51671748708557</v>
      </c>
      <c r="GX347" s="28">
        <v>13.549816556404499</v>
      </c>
      <c r="GY347" s="28">
        <v>30.300293368052628</v>
      </c>
      <c r="GZ347" s="28">
        <v>13.032091405077065</v>
      </c>
      <c r="HA347" s="28">
        <v>9.5067292406443329</v>
      </c>
      <c r="HB347" s="28">
        <v>13.45880489654405</v>
      </c>
      <c r="HC347" s="28">
        <v>30.40459886305263</v>
      </c>
      <c r="HD347" s="28">
        <v>12.9834222525028</v>
      </c>
      <c r="HE347" s="28">
        <v>9.4712257714379344</v>
      </c>
      <c r="HF347" s="28">
        <v>13.399206728051698</v>
      </c>
      <c r="HG347" s="28">
        <v>30.695125015052632</v>
      </c>
      <c r="HH347" s="28">
        <v>12.890314361376547</v>
      </c>
      <c r="HI347" s="28">
        <v>9.4033048611564229</v>
      </c>
      <c r="HJ347" s="28">
        <v>13.140357387278039</v>
      </c>
      <c r="HK347" s="28">
        <v>31.065621408052628</v>
      </c>
      <c r="HL347" s="28">
        <v>12.473963131734719</v>
      </c>
      <c r="HM347" s="28">
        <v>9.0995824357848392</v>
      </c>
      <c r="HN347" s="28">
        <v>12.252844539616824</v>
      </c>
      <c r="HO347" s="28">
        <v>31.24183806705263</v>
      </c>
      <c r="HP347" s="28">
        <v>12.394337813225201</v>
      </c>
      <c r="HQ347" s="28">
        <v>9.0414968745160511</v>
      </c>
      <c r="HR347" s="28">
        <v>11.269757781156638</v>
      </c>
      <c r="HS347" s="28">
        <v>31.259321790052631</v>
      </c>
      <c r="HT347" s="28">
        <v>11.796162867044808</v>
      </c>
      <c r="HU347" s="28">
        <v>8.6051365793712087</v>
      </c>
      <c r="HV347" s="28">
        <v>10.481321423247984</v>
      </c>
      <c r="HW347" s="29">
        <v>29.82142150505263</v>
      </c>
      <c r="HX347" s="29">
        <v>13.097800481130228</v>
      </c>
      <c r="HY347" s="29">
        <v>9.5546630967901685</v>
      </c>
      <c r="HZ347" s="29">
        <v>14.105421601028384</v>
      </c>
      <c r="IA347" s="29">
        <v>29.730379496052631</v>
      </c>
      <c r="IB347" s="29">
        <v>13.096127220853141</v>
      </c>
      <c r="IC347" s="29">
        <v>9.5534424767140091</v>
      </c>
      <c r="ID347" s="29">
        <v>14.374983624549103</v>
      </c>
      <c r="IE347" s="29">
        <v>29.779593293052631</v>
      </c>
      <c r="IF347" s="29">
        <v>13.09411744393462</v>
      </c>
      <c r="IG347" s="29">
        <v>9.5519763724330762</v>
      </c>
      <c r="IH347" s="29">
        <v>14.182590552612883</v>
      </c>
      <c r="II347" s="29">
        <v>29.828080240052628</v>
      </c>
      <c r="IJ347" s="29">
        <v>13.086003472571242</v>
      </c>
      <c r="IK347" s="29">
        <v>9.5460573432903004</v>
      </c>
      <c r="IL347" s="29">
        <v>13.998538688206951</v>
      </c>
      <c r="IM347" s="29">
        <v>29.885655845052629</v>
      </c>
      <c r="IN347" s="29">
        <v>13.07700032588096</v>
      </c>
      <c r="IO347" s="29">
        <v>9.539489673126095</v>
      </c>
      <c r="IP347" s="29">
        <v>13.910283609777512</v>
      </c>
      <c r="IQ347" s="29">
        <v>29.960448066052631</v>
      </c>
      <c r="IR347" s="29">
        <v>13.06710253682745</v>
      </c>
      <c r="IS347" s="29">
        <v>9.5322693738135786</v>
      </c>
      <c r="IT347" s="29">
        <v>13.837094836425491</v>
      </c>
      <c r="IU347" s="29">
        <v>30.04412769205263</v>
      </c>
      <c r="IV347" s="29">
        <v>13.056331831359209</v>
      </c>
      <c r="IW347" s="29">
        <v>9.5244122941296983</v>
      </c>
      <c r="IX347" s="29">
        <v>13.7165762542413</v>
      </c>
      <c r="IY347" s="29">
        <v>30.15474103105263</v>
      </c>
      <c r="IZ347" s="29">
        <v>13.044917574479632</v>
      </c>
      <c r="JA347" s="29">
        <v>9.5160857526510974</v>
      </c>
      <c r="JB347" s="29">
        <v>13.583207572253571</v>
      </c>
      <c r="JC347" s="29">
        <v>30.279584444052631</v>
      </c>
      <c r="JD347" s="29">
        <v>13.032904977701929</v>
      </c>
      <c r="JE347" s="29">
        <v>9.5073227305472034</v>
      </c>
      <c r="JF347" s="29">
        <v>13.46481601578588</v>
      </c>
      <c r="JG347" s="29">
        <v>30.395905890052632</v>
      </c>
      <c r="JH347" s="29">
        <v>12.985826533165046</v>
      </c>
      <c r="JI347" s="29">
        <v>9.4729796607074324</v>
      </c>
      <c r="JJ347" s="29">
        <v>13.327519085728575</v>
      </c>
      <c r="JK347" s="29">
        <v>30.98545145505263</v>
      </c>
      <c r="JL347" s="29">
        <v>12.913235289218086</v>
      </c>
      <c r="JM347" s="29">
        <v>9.4200253589000909</v>
      </c>
      <c r="JN347" s="29">
        <v>11.968670702289652</v>
      </c>
      <c r="JO347" s="29">
        <v>31.398433869052631</v>
      </c>
      <c r="JP347" s="29">
        <v>12.21865378528239</v>
      </c>
      <c r="JQ347" s="29">
        <v>8.9133378220935509</v>
      </c>
      <c r="JR347" s="29">
        <v>10.991548774735804</v>
      </c>
      <c r="JS347" s="29">
        <v>31.585187139052628</v>
      </c>
      <c r="JT347" s="29">
        <v>12.161067741204763</v>
      </c>
      <c r="JU347" s="29">
        <v>8.8713296046809145</v>
      </c>
      <c r="JV347" s="29">
        <v>10.128657216862059</v>
      </c>
      <c r="JW347" s="29">
        <v>31.528187626052631</v>
      </c>
      <c r="JX347" s="29">
        <v>11.872441727654847</v>
      </c>
      <c r="JY347" s="29">
        <v>8.6607809461934036</v>
      </c>
      <c r="JZ347" s="29">
        <v>10.328127240467708</v>
      </c>
    </row>
    <row r="348" spans="1:286" ht="15" thickBot="1" x14ac:dyDescent="0.35">
      <c r="A348" s="2"/>
      <c r="B348" s="74" t="s">
        <v>824</v>
      </c>
      <c r="C348" s="74" t="s">
        <v>508</v>
      </c>
      <c r="D348" s="74" t="s">
        <v>874</v>
      </c>
      <c r="E348" s="87">
        <v>394942</v>
      </c>
      <c r="F348" s="84">
        <v>405940</v>
      </c>
      <c r="G348" s="22">
        <v>29.902471893000001</v>
      </c>
      <c r="H348" s="22">
        <v>12.373793981640102</v>
      </c>
      <c r="I348" s="22">
        <v>9.0265104353963217</v>
      </c>
      <c r="J348" s="22">
        <v>19.315009257183217</v>
      </c>
      <c r="K348" s="22">
        <v>29.875108728000001</v>
      </c>
      <c r="L348" s="22">
        <v>12.369134588351717</v>
      </c>
      <c r="M348" s="22">
        <v>9.0231114728628707</v>
      </c>
      <c r="N348" s="22">
        <v>19.377943921615802</v>
      </c>
      <c r="O348" s="22">
        <v>29.918400323</v>
      </c>
      <c r="P348" s="22">
        <v>12.363150305081687</v>
      </c>
      <c r="Q348" s="22">
        <v>9.0187460215335999</v>
      </c>
      <c r="R348" s="22">
        <v>19.247937086717013</v>
      </c>
      <c r="S348" s="22">
        <v>29.964602896999999</v>
      </c>
      <c r="T348" s="22">
        <v>12.350002132269095</v>
      </c>
      <c r="U348" s="22">
        <v>9.0091546125223161</v>
      </c>
      <c r="V348" s="22">
        <v>19.111469207084713</v>
      </c>
      <c r="W348" s="22">
        <v>30.023147983000001</v>
      </c>
      <c r="X348" s="22">
        <v>12.334168702933413</v>
      </c>
      <c r="Y348" s="22">
        <v>8.9976043462629374</v>
      </c>
      <c r="Z348" s="22">
        <v>18.994666860063315</v>
      </c>
      <c r="AA348" s="22">
        <v>30.097547228</v>
      </c>
      <c r="AB348" s="22">
        <v>12.315628228633758</v>
      </c>
      <c r="AC348" s="22">
        <v>8.9840793283911875</v>
      </c>
      <c r="AD348" s="22">
        <v>18.80821997860491</v>
      </c>
      <c r="AE348" s="22">
        <v>30.181333486</v>
      </c>
      <c r="AF348" s="22">
        <v>12.293914190200526</v>
      </c>
      <c r="AG348" s="22">
        <v>8.9682392396679571</v>
      </c>
      <c r="AH348" s="22">
        <v>18.626854392984299</v>
      </c>
      <c r="AI348" s="22">
        <v>30.284827878000002</v>
      </c>
      <c r="AJ348" s="22">
        <v>12.269050176431236</v>
      </c>
      <c r="AK348" s="22">
        <v>8.9501012877926183</v>
      </c>
      <c r="AL348" s="22">
        <v>18.454643959841462</v>
      </c>
      <c r="AM348" s="22">
        <v>30.402144607</v>
      </c>
      <c r="AN348" s="22">
        <v>12.241938895942251</v>
      </c>
      <c r="AO348" s="22">
        <v>8.9303239861328461</v>
      </c>
      <c r="AP348" s="22">
        <v>18.233584251753669</v>
      </c>
      <c r="AQ348" s="22">
        <v>30.536810130999999</v>
      </c>
      <c r="AR348" s="22">
        <v>12.122305087866597</v>
      </c>
      <c r="AS348" s="22">
        <v>8.8430527887439627</v>
      </c>
      <c r="AT348" s="22">
        <v>17.94501323994</v>
      </c>
      <c r="AU348" s="22">
        <v>31.222609627000001</v>
      </c>
      <c r="AV348" s="22">
        <v>11.936573083218519</v>
      </c>
      <c r="AW348" s="22">
        <v>8.707563877207976</v>
      </c>
      <c r="AX348" s="22">
        <v>16.76639091270588</v>
      </c>
      <c r="AY348" s="22">
        <v>31.828325765999999</v>
      </c>
      <c r="AZ348" s="22">
        <v>11.367039632272439</v>
      </c>
      <c r="BA348" s="22">
        <v>8.2920971540752006</v>
      </c>
      <c r="BB348" s="22">
        <v>15.669021403479906</v>
      </c>
      <c r="BC348" s="22">
        <v>32.180446842000002</v>
      </c>
      <c r="BD348" s="22">
        <v>11.204899055519684</v>
      </c>
      <c r="BE348" s="22">
        <v>8.1738178607370777</v>
      </c>
      <c r="BF348" s="22">
        <v>15.157963186580806</v>
      </c>
      <c r="BG348" s="22">
        <v>32.388181244999998</v>
      </c>
      <c r="BH348" s="22">
        <v>10.79741347512847</v>
      </c>
      <c r="BI348" s="22">
        <v>7.876562803061768</v>
      </c>
      <c r="BJ348" s="22">
        <v>14.939264353020407</v>
      </c>
      <c r="BK348" s="25">
        <v>29.917039474999999</v>
      </c>
      <c r="BL348" s="25">
        <v>12.375338830753488</v>
      </c>
      <c r="BM348" s="25">
        <v>9.0276373813163673</v>
      </c>
      <c r="BN348" s="25">
        <v>19.27829367767275</v>
      </c>
      <c r="BO348" s="25">
        <v>29.899512502</v>
      </c>
      <c r="BP348" s="25">
        <v>12.373088713781614</v>
      </c>
      <c r="BQ348" s="25">
        <v>9.0259959523126501</v>
      </c>
      <c r="BR348" s="25">
        <v>19.324021552234136</v>
      </c>
      <c r="BS348" s="25">
        <v>29.927316662999999</v>
      </c>
      <c r="BT348" s="25">
        <v>12.370513449358397</v>
      </c>
      <c r="BU348" s="25">
        <v>9.0241173327700448</v>
      </c>
      <c r="BV348" s="25">
        <v>19.219853487536859</v>
      </c>
      <c r="BW348" s="25">
        <v>29.954192415000001</v>
      </c>
      <c r="BX348" s="25">
        <v>12.366099196113824</v>
      </c>
      <c r="BY348" s="25">
        <v>9.020897196485592</v>
      </c>
      <c r="BZ348" s="25">
        <v>19.110983118790017</v>
      </c>
      <c r="CA348" s="25">
        <v>29.987944961</v>
      </c>
      <c r="CB348" s="25">
        <v>12.361188870295454</v>
      </c>
      <c r="CC348" s="25">
        <v>9.0173151821651274</v>
      </c>
      <c r="CD348" s="25">
        <v>19.025374130901923</v>
      </c>
      <c r="CE348" s="25">
        <v>30.029760484000001</v>
      </c>
      <c r="CF348" s="25">
        <v>12.35576850547025</v>
      </c>
      <c r="CG348" s="25">
        <v>9.0133611014901991</v>
      </c>
      <c r="CH348" s="25">
        <v>18.873715374827952</v>
      </c>
      <c r="CI348" s="25">
        <v>30.075966889</v>
      </c>
      <c r="CJ348" s="25">
        <v>12.349920473728638</v>
      </c>
      <c r="CK348" s="25">
        <v>9.0090950437539448</v>
      </c>
      <c r="CL348" s="25">
        <v>18.722262758429046</v>
      </c>
      <c r="CM348" s="25">
        <v>30.130120287</v>
      </c>
      <c r="CN348" s="25">
        <v>12.34354906581336</v>
      </c>
      <c r="CO348" s="25">
        <v>9.004447190385708</v>
      </c>
      <c r="CP348" s="25">
        <v>18.580294813721515</v>
      </c>
      <c r="CQ348" s="25">
        <v>30.191184096000001</v>
      </c>
      <c r="CR348" s="25">
        <v>12.336891117151897</v>
      </c>
      <c r="CS348" s="25">
        <v>8.9995903095324952</v>
      </c>
      <c r="CT348" s="25">
        <v>18.38663531927812</v>
      </c>
      <c r="CU348" s="25">
        <v>30.249096134999998</v>
      </c>
      <c r="CV348" s="25">
        <v>12.259812602963647</v>
      </c>
      <c r="CW348" s="25">
        <v>8.9433626065581766</v>
      </c>
      <c r="CX348" s="25">
        <v>18.125245700927678</v>
      </c>
      <c r="CY348" s="25">
        <v>30.466970145000001</v>
      </c>
      <c r="CZ348" s="25">
        <v>12.228827858589112</v>
      </c>
      <c r="DA348" s="25">
        <v>8.9207596669222156</v>
      </c>
      <c r="DB348" s="25">
        <v>17.230386898616409</v>
      </c>
      <c r="DC348" s="25">
        <v>30.703075055999999</v>
      </c>
      <c r="DD348" s="25">
        <v>11.865199474045792</v>
      </c>
      <c r="DE348" s="25">
        <v>8.6554978230159101</v>
      </c>
      <c r="DF348" s="25">
        <v>16.294313841950956</v>
      </c>
      <c r="DG348" s="25">
        <v>30.954517461999998</v>
      </c>
      <c r="DH348" s="25">
        <v>11.820582374377652</v>
      </c>
      <c r="DI348" s="25">
        <v>8.6229502699898024</v>
      </c>
      <c r="DJ348" s="25">
        <v>15.494326577866556</v>
      </c>
      <c r="DK348" s="25">
        <v>31.119108703999999</v>
      </c>
      <c r="DL348" s="25">
        <v>11.490841918235576</v>
      </c>
      <c r="DM348" s="25">
        <v>8.3824091980473483</v>
      </c>
      <c r="DN348" s="25">
        <v>15.083073809057195</v>
      </c>
      <c r="DO348" s="27">
        <v>29.902154762999999</v>
      </c>
      <c r="DP348" s="27">
        <v>12.374120339066922</v>
      </c>
      <c r="DQ348" s="27">
        <v>9.0267485085954746</v>
      </c>
      <c r="DR348" s="27">
        <v>19.316158344833344</v>
      </c>
      <c r="DS348" s="27">
        <v>29.870769909</v>
      </c>
      <c r="DT348" s="27">
        <v>12.370534119805615</v>
      </c>
      <c r="DU348" s="27">
        <v>9.0241324115735075</v>
      </c>
      <c r="DV348" s="27">
        <v>19.396855678413317</v>
      </c>
      <c r="DW348" s="27">
        <v>29.907377111999999</v>
      </c>
      <c r="DX348" s="27">
        <v>12.366475084567595</v>
      </c>
      <c r="DY348" s="27">
        <v>9.0211714018793092</v>
      </c>
      <c r="DZ348" s="27">
        <v>19.290510002719913</v>
      </c>
      <c r="EA348" s="27">
        <v>29.946573452999999</v>
      </c>
      <c r="EB348" s="27">
        <v>12.356328623842023</v>
      </c>
      <c r="EC348" s="27">
        <v>9.0137697000441559</v>
      </c>
      <c r="ED348" s="27">
        <v>19.176579587393501</v>
      </c>
      <c r="EE348" s="27">
        <v>29.995993342999999</v>
      </c>
      <c r="EF348" s="27">
        <v>12.34515492473243</v>
      </c>
      <c r="EG348" s="27">
        <v>9.0056186421095905</v>
      </c>
      <c r="EH348" s="27">
        <v>19.084060114820801</v>
      </c>
      <c r="EI348" s="27">
        <v>30.056634875</v>
      </c>
      <c r="EJ348" s="27">
        <v>12.33308145549014</v>
      </c>
      <c r="EK348" s="27">
        <v>8.996811214390279</v>
      </c>
      <c r="EL348" s="27">
        <v>18.931698462067658</v>
      </c>
      <c r="EM348" s="27">
        <v>30.123139394999999</v>
      </c>
      <c r="EN348" s="27">
        <v>12.320056503382029</v>
      </c>
      <c r="EO348" s="27">
        <v>8.9873096931673722</v>
      </c>
      <c r="EP348" s="27">
        <v>18.786796542383478</v>
      </c>
      <c r="EQ348" s="27">
        <v>30.202998313000002</v>
      </c>
      <c r="ER348" s="27">
        <v>12.306198195964582</v>
      </c>
      <c r="ES348" s="27">
        <v>8.9772002508487017</v>
      </c>
      <c r="ET348" s="27">
        <v>18.659426566148142</v>
      </c>
      <c r="EU348" s="27">
        <v>30.294030319000001</v>
      </c>
      <c r="EV348" s="27">
        <v>12.291713525301251</v>
      </c>
      <c r="EW348" s="27">
        <v>8.9666338852627039</v>
      </c>
      <c r="EX348" s="27">
        <v>18.483512932544372</v>
      </c>
      <c r="EY348" s="27">
        <v>30.397781557999998</v>
      </c>
      <c r="EZ348" s="27">
        <v>12.195459139416327</v>
      </c>
      <c r="FA348" s="27">
        <v>8.8964176508618333</v>
      </c>
      <c r="FB348" s="27">
        <v>18.241370743332872</v>
      </c>
      <c r="FC348" s="27">
        <v>30.917243804999998</v>
      </c>
      <c r="FD348" s="27">
        <v>12.102074682834338</v>
      </c>
      <c r="FE348" s="27">
        <v>8.828294989930848</v>
      </c>
      <c r="FF348" s="27">
        <v>17.27130100010617</v>
      </c>
      <c r="FG348" s="27">
        <v>31.456179044999999</v>
      </c>
      <c r="FH348" s="27">
        <v>11.689088577068953</v>
      </c>
      <c r="FI348" s="27">
        <v>8.5270273755761732</v>
      </c>
      <c r="FJ348" s="27">
        <v>16.489947596399421</v>
      </c>
      <c r="FK348" s="27">
        <v>31.796962102000002</v>
      </c>
      <c r="FL348" s="27">
        <v>11.588274714170003</v>
      </c>
      <c r="FM348" s="27">
        <v>8.4534850661729131</v>
      </c>
      <c r="FN348" s="27">
        <v>16.180476520766799</v>
      </c>
      <c r="FO348" s="27">
        <v>31.994169566</v>
      </c>
      <c r="FP348" s="27">
        <v>11.480153493987887</v>
      </c>
      <c r="FQ348" s="27">
        <v>8.3746121413682992</v>
      </c>
      <c r="FR348" s="27">
        <v>16.140131182212844</v>
      </c>
      <c r="FS348" s="28">
        <v>29.902890915</v>
      </c>
      <c r="FT348" s="28">
        <v>12.373793932885787</v>
      </c>
      <c r="FU348" s="28">
        <v>9.0265103998307286</v>
      </c>
      <c r="FV348" s="28">
        <v>19.311319825841487</v>
      </c>
      <c r="FW348" s="28">
        <v>29.874909381000002</v>
      </c>
      <c r="FX348" s="28">
        <v>12.369134383465168</v>
      </c>
      <c r="FY348" s="28">
        <v>9.0231113234009879</v>
      </c>
      <c r="FZ348" s="28">
        <v>19.380205060421503</v>
      </c>
      <c r="GA348" s="28">
        <v>29.924033178000002</v>
      </c>
      <c r="GB348" s="28">
        <v>12.36314987793863</v>
      </c>
      <c r="GC348" s="28">
        <v>9.0187457099386865</v>
      </c>
      <c r="GD348" s="28">
        <v>19.264603547089127</v>
      </c>
      <c r="GE348" s="28">
        <v>29.986060349999999</v>
      </c>
      <c r="GF348" s="28">
        <v>12.349462216342614</v>
      </c>
      <c r="GG348" s="28">
        <v>9.0087607513709305</v>
      </c>
      <c r="GH348" s="28">
        <v>19.150660046132813</v>
      </c>
      <c r="GI348" s="28">
        <v>30.070308302000001</v>
      </c>
      <c r="GJ348" s="28">
        <v>12.333055130726869</v>
      </c>
      <c r="GK348" s="28">
        <v>8.996792010841979</v>
      </c>
      <c r="GL348" s="28">
        <v>19.065149583165642</v>
      </c>
      <c r="GM348" s="28">
        <v>30.184017138000002</v>
      </c>
      <c r="GN348" s="28">
        <v>12.313932843965025</v>
      </c>
      <c r="GO348" s="28">
        <v>8.9828425688793505</v>
      </c>
      <c r="GP348" s="28">
        <v>18.931785458939878</v>
      </c>
      <c r="GQ348" s="28">
        <v>30.319383598999998</v>
      </c>
      <c r="GR348" s="28">
        <v>12.291613380388389</v>
      </c>
      <c r="GS348" s="28">
        <v>8.9665608309430382</v>
      </c>
      <c r="GT348" s="28">
        <v>18.811492456067697</v>
      </c>
      <c r="GU348" s="28">
        <v>30.496839346000002</v>
      </c>
      <c r="GV348" s="28">
        <v>12.266143176605384</v>
      </c>
      <c r="GW348" s="28">
        <v>8.9479806718923793</v>
      </c>
      <c r="GX348" s="28">
        <v>18.706326557461779</v>
      </c>
      <c r="GY348" s="28">
        <v>30.705454285000002</v>
      </c>
      <c r="GZ348" s="28">
        <v>12.238417953772073</v>
      </c>
      <c r="HA348" s="28">
        <v>8.9277555078400361</v>
      </c>
      <c r="HB348" s="28">
        <v>18.572227214136511</v>
      </c>
      <c r="HC348" s="28">
        <v>30.951974822</v>
      </c>
      <c r="HD348" s="28">
        <v>12.137335645540142</v>
      </c>
      <c r="HE348" s="28">
        <v>8.8540173713037973</v>
      </c>
      <c r="HF348" s="28">
        <v>18.39204378790275</v>
      </c>
      <c r="HG348" s="28">
        <v>31.941009440000002</v>
      </c>
      <c r="HH348" s="28">
        <v>11.948762104292223</v>
      </c>
      <c r="HI348" s="28">
        <v>8.7164555983795342</v>
      </c>
      <c r="HJ348" s="28">
        <v>17.548068925391398</v>
      </c>
      <c r="HK348" s="28">
        <v>32.715090943999996</v>
      </c>
      <c r="HL348" s="28">
        <v>10.81272430187475</v>
      </c>
      <c r="HM348" s="28">
        <v>7.8877318380081158</v>
      </c>
      <c r="HN348" s="28">
        <v>13.185265732916855</v>
      </c>
      <c r="HO348" s="28">
        <v>33.004991107999999</v>
      </c>
      <c r="HP348" s="28">
        <v>10.649848270200977</v>
      </c>
      <c r="HQ348" s="28">
        <v>7.7689160405444833</v>
      </c>
      <c r="HR348" s="28">
        <v>9.2634433882445926</v>
      </c>
      <c r="HS348" s="28">
        <v>33.160709920999999</v>
      </c>
      <c r="HT348" s="28">
        <v>9.4986456421992642</v>
      </c>
      <c r="HU348" s="28">
        <v>6.9291297510417236</v>
      </c>
      <c r="HV348" s="28">
        <v>5.9955801643762747</v>
      </c>
      <c r="HW348" s="29">
        <v>29.88962386</v>
      </c>
      <c r="HX348" s="29">
        <v>12.37413351536426</v>
      </c>
      <c r="HY348" s="29">
        <v>9.0267581205209346</v>
      </c>
      <c r="HZ348" s="29">
        <v>19.365059651290366</v>
      </c>
      <c r="IA348" s="29">
        <v>29.848618993999999</v>
      </c>
      <c r="IB348" s="29">
        <v>12.370606162100549</v>
      </c>
      <c r="IC348" s="29">
        <v>9.0241849654246522</v>
      </c>
      <c r="ID348" s="29">
        <v>19.485281744185674</v>
      </c>
      <c r="IE348" s="29">
        <v>29.884465449</v>
      </c>
      <c r="IF348" s="29">
        <v>12.366362328473176</v>
      </c>
      <c r="IG348" s="29">
        <v>9.0210891478782784</v>
      </c>
      <c r="IH348" s="29">
        <v>19.421791321092122</v>
      </c>
      <c r="II348" s="29">
        <v>29.935294858999999</v>
      </c>
      <c r="IJ348" s="29">
        <v>12.350346574190661</v>
      </c>
      <c r="IK348" s="29">
        <v>9.0094058781086037</v>
      </c>
      <c r="IL348" s="29">
        <v>19.346588939073541</v>
      </c>
      <c r="IM348" s="29">
        <v>30.007718605000001</v>
      </c>
      <c r="IN348" s="29">
        <v>12.332479295306651</v>
      </c>
      <c r="IO348" s="29">
        <v>8.9963719469200019</v>
      </c>
      <c r="IP348" s="29">
        <v>19.30348091681784</v>
      </c>
      <c r="IQ348" s="29">
        <v>30.111580650000001</v>
      </c>
      <c r="IR348" s="29">
        <v>12.312680712789076</v>
      </c>
      <c r="IS348" s="29">
        <v>8.9819291566192963</v>
      </c>
      <c r="IT348" s="29">
        <v>19.19989377680897</v>
      </c>
      <c r="IU348" s="29">
        <v>30.236976583000001</v>
      </c>
      <c r="IV348" s="29">
        <v>12.291061073168221</v>
      </c>
      <c r="IW348" s="29">
        <v>8.9661579305154273</v>
      </c>
      <c r="IX348" s="29">
        <v>19.111573136686015</v>
      </c>
      <c r="IY348" s="29">
        <v>30.406550215999999</v>
      </c>
      <c r="IZ348" s="29">
        <v>12.268052905566991</v>
      </c>
      <c r="JA348" s="29">
        <v>8.9493737925816603</v>
      </c>
      <c r="JB348" s="29">
        <v>19.042160535461406</v>
      </c>
      <c r="JC348" s="29">
        <v>30.60906705</v>
      </c>
      <c r="JD348" s="29">
        <v>12.243772305059416</v>
      </c>
      <c r="JE348" s="29">
        <v>8.9316614325581707</v>
      </c>
      <c r="JF348" s="29">
        <v>18.939466399954718</v>
      </c>
      <c r="JG348" s="29">
        <v>30.864101423000001</v>
      </c>
      <c r="JH348" s="29">
        <v>12.149854089919657</v>
      </c>
      <c r="JI348" s="29">
        <v>8.8631494021905475</v>
      </c>
      <c r="JJ348" s="29">
        <v>18.589718950354275</v>
      </c>
      <c r="JK348" s="29">
        <v>32.251309266999996</v>
      </c>
      <c r="JL348" s="29">
        <v>12.000852996059487</v>
      </c>
      <c r="JM348" s="29">
        <v>8.7544551786880476</v>
      </c>
      <c r="JN348" s="29">
        <v>14.021768503282262</v>
      </c>
      <c r="JO348" s="29">
        <v>32.750743481000001</v>
      </c>
      <c r="JP348" s="29">
        <v>10.462401114115062</v>
      </c>
      <c r="JQ348" s="29">
        <v>7.6321759499138002</v>
      </c>
      <c r="JR348" s="29">
        <v>9.9415022050502024</v>
      </c>
      <c r="JS348" s="29">
        <v>32.978313550999999</v>
      </c>
      <c r="JT348" s="29">
        <v>10.34569305299377</v>
      </c>
      <c r="JU348" s="29">
        <v>7.5470390441943973</v>
      </c>
      <c r="JV348" s="29">
        <v>6.4954878246819092</v>
      </c>
      <c r="JW348" s="29">
        <v>32.903525563999999</v>
      </c>
      <c r="JX348" s="29">
        <v>9.6581450255189463</v>
      </c>
      <c r="JY348" s="29">
        <v>7.0454823305424501</v>
      </c>
      <c r="JZ348" s="29">
        <v>6.5792706119434534</v>
      </c>
    </row>
    <row r="349" spans="1:286" ht="15" thickBot="1" x14ac:dyDescent="0.35">
      <c r="A349" s="2"/>
      <c r="B349" s="74" t="s">
        <v>825</v>
      </c>
      <c r="C349" s="74" t="s">
        <v>487</v>
      </c>
      <c r="D349" s="74" t="s">
        <v>876</v>
      </c>
      <c r="E349" s="87">
        <v>407734</v>
      </c>
      <c r="F349" s="84">
        <v>375459</v>
      </c>
      <c r="G349" s="22">
        <v>29.420617289999999</v>
      </c>
      <c r="H349" s="22">
        <v>10.238377532739596</v>
      </c>
      <c r="I349" s="22">
        <v>7.3585235225606604</v>
      </c>
      <c r="J349" s="22">
        <v>17.399638819162291</v>
      </c>
      <c r="K349" s="22">
        <v>29.388303405999999</v>
      </c>
      <c r="L349" s="22">
        <v>10.235935093456309</v>
      </c>
      <c r="M349" s="22">
        <v>7.3567680933570561</v>
      </c>
      <c r="N349" s="22">
        <v>17.676851471408906</v>
      </c>
      <c r="O349" s="22">
        <v>29.422581602000001</v>
      </c>
      <c r="P349" s="22">
        <v>10.232807682158992</v>
      </c>
      <c r="Q349" s="22">
        <v>7.3545203612801293</v>
      </c>
      <c r="R349" s="22">
        <v>17.605542765886003</v>
      </c>
      <c r="S349" s="22">
        <v>29.458336397</v>
      </c>
      <c r="T349" s="22">
        <v>10.225735582248012</v>
      </c>
      <c r="U349" s="22">
        <v>7.3494375038271365</v>
      </c>
      <c r="V349" s="22">
        <v>17.554057906566896</v>
      </c>
      <c r="W349" s="22">
        <v>29.500230288000001</v>
      </c>
      <c r="X349" s="22">
        <v>10.217315988108348</v>
      </c>
      <c r="Y349" s="22">
        <v>7.3433861757403367</v>
      </c>
      <c r="Z349" s="22">
        <v>17.358661239765397</v>
      </c>
      <c r="AA349" s="22">
        <v>29.553174311999999</v>
      </c>
      <c r="AB349" s="22">
        <v>10.207588068336136</v>
      </c>
      <c r="AC349" s="22">
        <v>7.3363945282609864</v>
      </c>
      <c r="AD349" s="22">
        <v>17.334040652306342</v>
      </c>
      <c r="AE349" s="22">
        <v>29.609899478999999</v>
      </c>
      <c r="AF349" s="22">
        <v>10.19634763046929</v>
      </c>
      <c r="AG349" s="22">
        <v>7.328315804246115</v>
      </c>
      <c r="AH349" s="22">
        <v>17.328052208955569</v>
      </c>
      <c r="AI349" s="22">
        <v>29.679982322000001</v>
      </c>
      <c r="AJ349" s="22">
        <v>10.183666485737712</v>
      </c>
      <c r="AK349" s="22">
        <v>7.319201615840587</v>
      </c>
      <c r="AL349" s="22">
        <v>17.153629582806769</v>
      </c>
      <c r="AM349" s="22">
        <v>29.756947650000001</v>
      </c>
      <c r="AN349" s="22">
        <v>10.169949619049991</v>
      </c>
      <c r="AO349" s="22">
        <v>7.3093430336722056</v>
      </c>
      <c r="AP349" s="22">
        <v>17.135086109083389</v>
      </c>
      <c r="AQ349" s="22">
        <v>29.845414624</v>
      </c>
      <c r="AR349" s="22">
        <v>10.285938295477138</v>
      </c>
      <c r="AS349" s="22">
        <v>7.3927063791935597</v>
      </c>
      <c r="AT349" s="22">
        <v>17.00392923073597</v>
      </c>
      <c r="AU349" s="22">
        <v>30.355857478000001</v>
      </c>
      <c r="AV349" s="22">
        <v>10.19611153461536</v>
      </c>
      <c r="AW349" s="22">
        <v>7.3281461175072566</v>
      </c>
      <c r="AX349" s="22">
        <v>16.32443674562824</v>
      </c>
      <c r="AY349" s="22">
        <v>30.824793242999998</v>
      </c>
      <c r="AZ349" s="22">
        <v>9.7925940912930667</v>
      </c>
      <c r="BA349" s="22">
        <v>7.0381301858857057</v>
      </c>
      <c r="BB349" s="22">
        <v>15.5518789754344</v>
      </c>
      <c r="BC349" s="22">
        <v>31.0577498</v>
      </c>
      <c r="BD349" s="22">
        <v>9.7113321849874037</v>
      </c>
      <c r="BE349" s="22">
        <v>6.9797256538076295</v>
      </c>
      <c r="BF349" s="22">
        <v>15.014338909913798</v>
      </c>
      <c r="BG349" s="22">
        <v>31.171755021999999</v>
      </c>
      <c r="BH349" s="22">
        <v>9.6229024626638164</v>
      </c>
      <c r="BI349" s="22">
        <v>6.9161694712258859</v>
      </c>
      <c r="BJ349" s="22">
        <v>14.723293904966138</v>
      </c>
      <c r="BK349" s="25">
        <v>29.427080311000001</v>
      </c>
      <c r="BL349" s="25">
        <v>10.239120068614037</v>
      </c>
      <c r="BM349" s="25">
        <v>7.359057197713871</v>
      </c>
      <c r="BN349" s="25">
        <v>17.364335396828295</v>
      </c>
      <c r="BO349" s="25">
        <v>29.396734430999999</v>
      </c>
      <c r="BP349" s="25">
        <v>10.237953245815765</v>
      </c>
      <c r="BQ349" s="25">
        <v>7.3582185791944541</v>
      </c>
      <c r="BR349" s="25">
        <v>17.615784875331414</v>
      </c>
      <c r="BS349" s="25">
        <v>29.410845254999998</v>
      </c>
      <c r="BT349" s="25">
        <v>10.236679023515441</v>
      </c>
      <c r="BU349" s="25">
        <v>7.357302770538257</v>
      </c>
      <c r="BV349" s="25">
        <v>17.618633827854374</v>
      </c>
      <c r="BW349" s="25">
        <v>29.423106003000001</v>
      </c>
      <c r="BX349" s="25">
        <v>10.234391413861319</v>
      </c>
      <c r="BY349" s="25">
        <v>7.3556586204376693</v>
      </c>
      <c r="BZ349" s="25">
        <v>17.636411979408891</v>
      </c>
      <c r="CA349" s="25">
        <v>29.438427009000002</v>
      </c>
      <c r="CB349" s="25">
        <v>10.231871647713884</v>
      </c>
      <c r="CC349" s="25">
        <v>7.3538476148942662</v>
      </c>
      <c r="CD349" s="25">
        <v>17.504604670505227</v>
      </c>
      <c r="CE349" s="25">
        <v>29.459726652000001</v>
      </c>
      <c r="CF349" s="25">
        <v>10.229143844528391</v>
      </c>
      <c r="CG349" s="25">
        <v>7.3518870890354391</v>
      </c>
      <c r="CH349" s="25">
        <v>17.536014038508767</v>
      </c>
      <c r="CI349" s="25">
        <v>29.482057764</v>
      </c>
      <c r="CJ349" s="25">
        <v>10.226232518835847</v>
      </c>
      <c r="CK349" s="25">
        <v>7.349794661937306</v>
      </c>
      <c r="CL349" s="25">
        <v>17.590153373691628</v>
      </c>
      <c r="CM349" s="25">
        <v>29.510465164999999</v>
      </c>
      <c r="CN349" s="25">
        <v>10.223120582607944</v>
      </c>
      <c r="CO349" s="25">
        <v>7.3475580520974653</v>
      </c>
      <c r="CP349" s="25">
        <v>17.443012511484429</v>
      </c>
      <c r="CQ349" s="25">
        <v>29.542199460999999</v>
      </c>
      <c r="CR349" s="25">
        <v>10.219879111616612</v>
      </c>
      <c r="CS349" s="25">
        <v>7.345228343072657</v>
      </c>
      <c r="CT349" s="25">
        <v>17.453081679430561</v>
      </c>
      <c r="CU349" s="25">
        <v>29.578196250000001</v>
      </c>
      <c r="CV349" s="25">
        <v>10.176280913490379</v>
      </c>
      <c r="CW349" s="25">
        <v>7.3138934596473053</v>
      </c>
      <c r="CX349" s="25">
        <v>17.345325921242015</v>
      </c>
      <c r="CY349" s="25">
        <v>29.744271093999998</v>
      </c>
      <c r="CZ349" s="25">
        <v>10.161628922113657</v>
      </c>
      <c r="DA349" s="25">
        <v>7.3033627849526868</v>
      </c>
      <c r="DB349" s="25">
        <v>17.067049669975827</v>
      </c>
      <c r="DC349" s="25">
        <v>29.97873001</v>
      </c>
      <c r="DD349" s="25">
        <v>9.8382705994246393</v>
      </c>
      <c r="DE349" s="25">
        <v>7.0709587916330348</v>
      </c>
      <c r="DF349" s="25">
        <v>16.570332561962285</v>
      </c>
      <c r="DG349" s="25">
        <v>30.210619547</v>
      </c>
      <c r="DH349" s="25">
        <v>9.8153936688833294</v>
      </c>
      <c r="DI349" s="25">
        <v>7.0545166912148867</v>
      </c>
      <c r="DJ349" s="25">
        <v>16.027606357740009</v>
      </c>
      <c r="DK349" s="25">
        <v>30.302471750999999</v>
      </c>
      <c r="DL349" s="25">
        <v>9.9532789473987986</v>
      </c>
      <c r="DM349" s="25">
        <v>7.1536175557929296</v>
      </c>
      <c r="DN349" s="25">
        <v>16.074603534903606</v>
      </c>
      <c r="DO349" s="27">
        <v>29.420297119000001</v>
      </c>
      <c r="DP349" s="27">
        <v>10.238552502217068</v>
      </c>
      <c r="DQ349" s="27">
        <v>7.3586492765692029</v>
      </c>
      <c r="DR349" s="27">
        <v>17.400046290194027</v>
      </c>
      <c r="DS349" s="27">
        <v>29.38416114</v>
      </c>
      <c r="DT349" s="27">
        <v>10.236687197897357</v>
      </c>
      <c r="DU349" s="27">
        <v>7.3573086456274908</v>
      </c>
      <c r="DV349" s="27">
        <v>17.68458280599943</v>
      </c>
      <c r="DW349" s="27">
        <v>29.412557211999999</v>
      </c>
      <c r="DX349" s="27">
        <v>10.234583028209101</v>
      </c>
      <c r="DY349" s="27">
        <v>7.3557963374422348</v>
      </c>
      <c r="DZ349" s="27">
        <v>17.6228150097993</v>
      </c>
      <c r="EA349" s="27">
        <v>29.442204439000001</v>
      </c>
      <c r="EB349" s="27">
        <v>10.229080663860683</v>
      </c>
      <c r="EC349" s="27">
        <v>7.3518416798455544</v>
      </c>
      <c r="ED349" s="27">
        <v>17.580687752037896</v>
      </c>
      <c r="EE349" s="27">
        <v>29.476913091</v>
      </c>
      <c r="EF349" s="27">
        <v>10.223042244814646</v>
      </c>
      <c r="EG349" s="27">
        <v>7.3475017491829808</v>
      </c>
      <c r="EH349" s="27">
        <v>17.396464721281486</v>
      </c>
      <c r="EI349" s="27">
        <v>29.519309712999998</v>
      </c>
      <c r="EJ349" s="27">
        <v>10.216552982621547</v>
      </c>
      <c r="EK349" s="27">
        <v>7.3428377886736831</v>
      </c>
      <c r="EL349" s="27">
        <v>17.386565702453019</v>
      </c>
      <c r="EM349" s="27">
        <v>29.563293268999999</v>
      </c>
      <c r="EN349" s="27">
        <v>10.209590172245438</v>
      </c>
      <c r="EO349" s="27">
        <v>7.3378334797612705</v>
      </c>
      <c r="EP349" s="27">
        <v>17.39090464880443</v>
      </c>
      <c r="EQ349" s="27">
        <v>29.616374335</v>
      </c>
      <c r="ER349" s="27">
        <v>10.202254280530365</v>
      </c>
      <c r="ES349" s="27">
        <v>7.3325610299447153</v>
      </c>
      <c r="ET349" s="27">
        <v>17.242856937343674</v>
      </c>
      <c r="EU349" s="27">
        <v>29.675161020000001</v>
      </c>
      <c r="EV349" s="27">
        <v>10.194621820348175</v>
      </c>
      <c r="EW349" s="27">
        <v>7.3270754305315213</v>
      </c>
      <c r="EX349" s="27">
        <v>17.242278207626949</v>
      </c>
      <c r="EY349" s="27">
        <v>29.744110792000001</v>
      </c>
      <c r="EZ349" s="27">
        <v>10.144848006348333</v>
      </c>
      <c r="FA349" s="27">
        <v>7.2913020103822648</v>
      </c>
      <c r="FB349" s="27">
        <v>17.13588469336619</v>
      </c>
      <c r="FC349" s="27">
        <v>30.140626697000002</v>
      </c>
      <c r="FD349" s="27">
        <v>10.098584082373042</v>
      </c>
      <c r="FE349" s="27">
        <v>7.2580512173020608</v>
      </c>
      <c r="FF349" s="27">
        <v>16.681409652886948</v>
      </c>
      <c r="FG349" s="27">
        <v>30.565652893999999</v>
      </c>
      <c r="FH349" s="27">
        <v>9.7541822906343771</v>
      </c>
      <c r="FI349" s="27">
        <v>7.010522868438481</v>
      </c>
      <c r="FJ349" s="27">
        <v>16.259347591628867</v>
      </c>
      <c r="FK349" s="27">
        <v>30.793350320000002</v>
      </c>
      <c r="FL349" s="27">
        <v>9.7035012767791642</v>
      </c>
      <c r="FM349" s="27">
        <v>6.9740974258907489</v>
      </c>
      <c r="FN349" s="27">
        <v>16.040132501453655</v>
      </c>
      <c r="FO349" s="27">
        <v>30.902335114</v>
      </c>
      <c r="FP349" s="27">
        <v>9.6440223271272103</v>
      </c>
      <c r="FQ349" s="27">
        <v>6.9313487336578694</v>
      </c>
      <c r="FR349" s="27">
        <v>16.063404336097598</v>
      </c>
      <c r="FS349" s="28">
        <v>29.421100593999999</v>
      </c>
      <c r="FT349" s="28">
        <v>10.238377388092182</v>
      </c>
      <c r="FU349" s="28">
        <v>7.3585234185997157</v>
      </c>
      <c r="FV349" s="28">
        <v>17.399732302894243</v>
      </c>
      <c r="FW349" s="28">
        <v>29.387124439000001</v>
      </c>
      <c r="FX349" s="28">
        <v>10.235934471592639</v>
      </c>
      <c r="FY349" s="28">
        <v>7.3567676464113925</v>
      </c>
      <c r="FZ349" s="28">
        <v>17.698377697685462</v>
      </c>
      <c r="GA349" s="28">
        <v>29.423323665000002</v>
      </c>
      <c r="GB349" s="28">
        <v>10.232806386542897</v>
      </c>
      <c r="GC349" s="28">
        <v>7.3545194300953316</v>
      </c>
      <c r="GD349" s="28">
        <v>17.649385659560529</v>
      </c>
      <c r="GE349" s="28">
        <v>29.465670229000001</v>
      </c>
      <c r="GF349" s="28">
        <v>10.224993342480046</v>
      </c>
      <c r="GG349" s="28">
        <v>7.3489040414914788</v>
      </c>
      <c r="GH349" s="28">
        <v>17.621356425017268</v>
      </c>
      <c r="GI349" s="28">
        <v>29.520044964</v>
      </c>
      <c r="GJ349" s="28">
        <v>10.215739982220679</v>
      </c>
      <c r="GK349" s="28">
        <v>7.3422534692779085</v>
      </c>
      <c r="GL349" s="28">
        <v>17.451937746036904</v>
      </c>
      <c r="GM349" s="28">
        <v>29.593037644999999</v>
      </c>
      <c r="GN349" s="28">
        <v>10.205156152252313</v>
      </c>
      <c r="GO349" s="28">
        <v>7.3346466622880344</v>
      </c>
      <c r="GP349" s="28">
        <v>17.452914585077579</v>
      </c>
      <c r="GQ349" s="28">
        <v>29.678919852</v>
      </c>
      <c r="GR349" s="28">
        <v>10.192995651659276</v>
      </c>
      <c r="GS349" s="28">
        <v>7.3259066710761633</v>
      </c>
      <c r="GT349" s="28">
        <v>17.444705671867638</v>
      </c>
      <c r="GU349" s="28">
        <v>29.796632132999999</v>
      </c>
      <c r="GV349" s="28">
        <v>10.179392377666785</v>
      </c>
      <c r="GW349" s="28">
        <v>7.3161297302144401</v>
      </c>
      <c r="GX349" s="28">
        <v>17.332316255125136</v>
      </c>
      <c r="GY349" s="28">
        <v>29.930753967000001</v>
      </c>
      <c r="GZ349" s="28">
        <v>10.164732321896272</v>
      </c>
      <c r="HA349" s="28">
        <v>7.3055932594812205</v>
      </c>
      <c r="HB349" s="28">
        <v>17.212855087175114</v>
      </c>
      <c r="HC349" s="28">
        <v>30.085149634</v>
      </c>
      <c r="HD349" s="28">
        <v>10.109789090956744</v>
      </c>
      <c r="HE349" s="28">
        <v>7.2661044775935482</v>
      </c>
      <c r="HF349" s="28">
        <v>17.053075304255678</v>
      </c>
      <c r="HG349" s="28">
        <v>30.875835157000001</v>
      </c>
      <c r="HH349" s="28">
        <v>10.015866332474012</v>
      </c>
      <c r="HI349" s="28">
        <v>7.1986003417684223</v>
      </c>
      <c r="HJ349" s="28">
        <v>16.142784700126132</v>
      </c>
      <c r="HK349" s="28">
        <v>31.417217159</v>
      </c>
      <c r="HL349" s="28">
        <v>9.4941280445835723</v>
      </c>
      <c r="HM349" s="28">
        <v>6.8236167614320351</v>
      </c>
      <c r="HN349" s="28">
        <v>14.493685716654822</v>
      </c>
      <c r="HO349" s="28">
        <v>31.345722961</v>
      </c>
      <c r="HP349" s="28">
        <v>9.4122424245223968</v>
      </c>
      <c r="HQ349" s="28">
        <v>6.7647639539971838</v>
      </c>
      <c r="HR349" s="28">
        <v>13.36269820035638</v>
      </c>
      <c r="HS349" s="28">
        <v>31.176537595999999</v>
      </c>
      <c r="HT349" s="28">
        <v>9.2242251507537603</v>
      </c>
      <c r="HU349" s="28">
        <v>6.6296322373506662</v>
      </c>
      <c r="HV349" s="28">
        <v>12.715690300800542</v>
      </c>
      <c r="HW349" s="29">
        <v>29.415477470999999</v>
      </c>
      <c r="HX349" s="29">
        <v>10.238440376911745</v>
      </c>
      <c r="HY349" s="29">
        <v>7.3585686899045619</v>
      </c>
      <c r="HZ349" s="29">
        <v>17.411498705589135</v>
      </c>
      <c r="IA349" s="29">
        <v>29.376063741999999</v>
      </c>
      <c r="IB349" s="29">
        <v>10.236492880686447</v>
      </c>
      <c r="IC349" s="29">
        <v>7.3571689860219767</v>
      </c>
      <c r="ID349" s="29">
        <v>17.721680070764805</v>
      </c>
      <c r="IE349" s="29">
        <v>29.406788354</v>
      </c>
      <c r="IF349" s="29">
        <v>10.234186397910694</v>
      </c>
      <c r="IG349" s="29">
        <v>7.3555112714372699</v>
      </c>
      <c r="IH349" s="29">
        <v>17.684356151256189</v>
      </c>
      <c r="II349" s="29">
        <v>29.444999883000001</v>
      </c>
      <c r="IJ349" s="29">
        <v>10.224918355658435</v>
      </c>
      <c r="IK349" s="29">
        <v>7.348850146986325</v>
      </c>
      <c r="IL349" s="29">
        <v>17.660439696823179</v>
      </c>
      <c r="IM349" s="29">
        <v>29.497352711000001</v>
      </c>
      <c r="IN349" s="29">
        <v>10.214622930353363</v>
      </c>
      <c r="IO349" s="29">
        <v>7.3414506221065396</v>
      </c>
      <c r="IP349" s="29">
        <v>17.502233360871767</v>
      </c>
      <c r="IQ349" s="29">
        <v>29.575760422000002</v>
      </c>
      <c r="IR349" s="29">
        <v>10.203325255344941</v>
      </c>
      <c r="IS349" s="29">
        <v>7.3333307606310401</v>
      </c>
      <c r="IT349" s="29">
        <v>17.500343824623762</v>
      </c>
      <c r="IU349" s="29">
        <v>29.665344243</v>
      </c>
      <c r="IV349" s="29">
        <v>10.191094918419978</v>
      </c>
      <c r="IW349" s="29">
        <v>7.3245405766723612</v>
      </c>
      <c r="IX349" s="29">
        <v>17.414802356195288</v>
      </c>
      <c r="IY349" s="29">
        <v>29.781980914000002</v>
      </c>
      <c r="IZ349" s="29">
        <v>10.178191667826241</v>
      </c>
      <c r="JA349" s="29">
        <v>7.3152667564105185</v>
      </c>
      <c r="JB349" s="29">
        <v>17.304815184529811</v>
      </c>
      <c r="JC349" s="29">
        <v>29.916556963000001</v>
      </c>
      <c r="JD349" s="29">
        <v>10.164657502000185</v>
      </c>
      <c r="JE349" s="29">
        <v>7.305539484948727</v>
      </c>
      <c r="JF349" s="29">
        <v>17.160449800310914</v>
      </c>
      <c r="JG349" s="29">
        <v>30.094912429000001</v>
      </c>
      <c r="JH349" s="29">
        <v>10.112776047811543</v>
      </c>
      <c r="JI349" s="29">
        <v>7.2682512622971425</v>
      </c>
      <c r="JJ349" s="29">
        <v>16.912617808624411</v>
      </c>
      <c r="JK349" s="29">
        <v>31.336418327000001</v>
      </c>
      <c r="JL349" s="29">
        <v>10.034770329154391</v>
      </c>
      <c r="JM349" s="29">
        <v>7.2121870163951547</v>
      </c>
      <c r="JN349" s="29">
        <v>14.727871036533102</v>
      </c>
      <c r="JO349" s="29">
        <v>31.597739811</v>
      </c>
      <c r="JP349" s="29">
        <v>9.4642614702411088</v>
      </c>
      <c r="JQ349" s="29">
        <v>6.8021510663905547</v>
      </c>
      <c r="JR349" s="29">
        <v>13.077604083252536</v>
      </c>
      <c r="JS349" s="29">
        <v>31.512000095000001</v>
      </c>
      <c r="JT349" s="29">
        <v>9.4048465281508076</v>
      </c>
      <c r="JU349" s="29">
        <v>6.7594483776525207</v>
      </c>
      <c r="JV349" s="29">
        <v>11.993817429330385</v>
      </c>
      <c r="JW349" s="29">
        <v>31.276139788000002</v>
      </c>
      <c r="JX349" s="29">
        <v>9.0436486151009827</v>
      </c>
      <c r="JY349" s="29">
        <v>6.4998483256933355</v>
      </c>
      <c r="JZ349" s="29">
        <v>12.182621292806994</v>
      </c>
    </row>
    <row r="350" spans="1:286" ht="15" thickBot="1" x14ac:dyDescent="0.35">
      <c r="A350" s="2"/>
      <c r="B350" s="74" t="s">
        <v>826</v>
      </c>
      <c r="C350" s="74" t="s">
        <v>516</v>
      </c>
      <c r="D350" s="74" t="s">
        <v>880</v>
      </c>
      <c r="E350" s="87">
        <v>378751</v>
      </c>
      <c r="F350" s="84">
        <v>398897</v>
      </c>
      <c r="G350" s="22">
        <v>28.946536162263158</v>
      </c>
      <c r="H350" s="22">
        <v>7.4598377907597753</v>
      </c>
      <c r="I350" s="22">
        <v>5.4418478087293778</v>
      </c>
      <c r="J350" s="22">
        <v>12.560498165080157</v>
      </c>
      <c r="K350" s="22">
        <v>28.859360000263159</v>
      </c>
      <c r="L350" s="22">
        <v>7.4575458585751795</v>
      </c>
      <c r="M350" s="22">
        <v>5.4401758761101524</v>
      </c>
      <c r="N350" s="22">
        <v>12.766163616770658</v>
      </c>
      <c r="O350" s="22">
        <v>28.934530144263157</v>
      </c>
      <c r="P350" s="22">
        <v>7.4545356750807672</v>
      </c>
      <c r="Q350" s="22">
        <v>5.437979989160274</v>
      </c>
      <c r="R350" s="22">
        <v>12.25911099126321</v>
      </c>
      <c r="S350" s="22">
        <v>28.99597845626316</v>
      </c>
      <c r="T350" s="22">
        <v>7.4442261684627473</v>
      </c>
      <c r="U350" s="22">
        <v>5.4304593476165879</v>
      </c>
      <c r="V350" s="22">
        <v>12.144756739242935</v>
      </c>
      <c r="W350" s="22">
        <v>29.061782509263157</v>
      </c>
      <c r="X350" s="22">
        <v>7.4324854546541284</v>
      </c>
      <c r="Y350" s="22">
        <v>5.421894660353348</v>
      </c>
      <c r="Z350" s="22">
        <v>11.931846688067553</v>
      </c>
      <c r="AA350" s="22">
        <v>29.13814179926316</v>
      </c>
      <c r="AB350" s="22">
        <v>7.4193293752341116</v>
      </c>
      <c r="AC350" s="22">
        <v>5.4122974835820292</v>
      </c>
      <c r="AD350" s="22">
        <v>11.759608738377706</v>
      </c>
      <c r="AE350" s="22">
        <v>29.213799622263156</v>
      </c>
      <c r="AF350" s="22">
        <v>7.4044608608736979</v>
      </c>
      <c r="AG350" s="22">
        <v>5.4014511093630748</v>
      </c>
      <c r="AH350" s="22">
        <v>11.551597128302687</v>
      </c>
      <c r="AI350" s="22">
        <v>29.292623613263157</v>
      </c>
      <c r="AJ350" s="22">
        <v>7.3879454921250716</v>
      </c>
      <c r="AK350" s="22">
        <v>5.389403377796258</v>
      </c>
      <c r="AL350" s="22">
        <v>11.268871348380777</v>
      </c>
      <c r="AM350" s="22">
        <v>29.376456505263157</v>
      </c>
      <c r="AN350" s="22">
        <v>7.3702301887264356</v>
      </c>
      <c r="AO350" s="22">
        <v>5.376480310608355</v>
      </c>
      <c r="AP350" s="22">
        <v>10.9646942413323</v>
      </c>
      <c r="AQ350" s="22">
        <v>29.470473048263159</v>
      </c>
      <c r="AR350" s="22">
        <v>6.7101394596764292</v>
      </c>
      <c r="AS350" s="22">
        <v>4.894953313882934</v>
      </c>
      <c r="AT350" s="22">
        <v>10.850262974346741</v>
      </c>
      <c r="AU350" s="22">
        <v>29.920391797263157</v>
      </c>
      <c r="AV350" s="22">
        <v>6.5934169202252964</v>
      </c>
      <c r="AW350" s="22">
        <v>4.8098058464234867</v>
      </c>
      <c r="AX350" s="22">
        <v>9.8085723551833581</v>
      </c>
      <c r="AY350" s="22">
        <v>30.276375745263159</v>
      </c>
      <c r="AZ350" s="22">
        <v>6.0789347260662678</v>
      </c>
      <c r="BA350" s="22">
        <v>4.4344982486654603</v>
      </c>
      <c r="BB350" s="22">
        <v>8.4723194734336928</v>
      </c>
      <c r="BC350" s="22">
        <v>30.476336714263159</v>
      </c>
      <c r="BD350" s="22">
        <v>6.6456122577525196</v>
      </c>
      <c r="BE350" s="22">
        <v>4.8478816184597413</v>
      </c>
      <c r="BF350" s="22">
        <v>7.2709816159159857</v>
      </c>
      <c r="BG350" s="22">
        <v>30.589513365263159</v>
      </c>
      <c r="BH350" s="22">
        <v>8.0345177673859975</v>
      </c>
      <c r="BI350" s="22">
        <v>5.8610688506932869</v>
      </c>
      <c r="BJ350" s="22">
        <v>6.2837654952815107</v>
      </c>
      <c r="BK350" s="25">
        <v>28.961577121263158</v>
      </c>
      <c r="BL350" s="25">
        <v>7.4607223438619386</v>
      </c>
      <c r="BM350" s="25">
        <v>5.4424930779022116</v>
      </c>
      <c r="BN350" s="25">
        <v>12.504334544527321</v>
      </c>
      <c r="BO350" s="25">
        <v>28.888057349263157</v>
      </c>
      <c r="BP350" s="25">
        <v>7.4598046402347036</v>
      </c>
      <c r="BQ350" s="25">
        <v>5.4418236258828765</v>
      </c>
      <c r="BR350" s="25">
        <v>12.700124085359437</v>
      </c>
      <c r="BS350" s="25">
        <v>28.925376369263159</v>
      </c>
      <c r="BT350" s="25">
        <v>7.4587458649157421</v>
      </c>
      <c r="BU350" s="25">
        <v>5.4410512640284994</v>
      </c>
      <c r="BV350" s="25">
        <v>12.336509793893317</v>
      </c>
      <c r="BW350" s="25">
        <v>28.94913329726316</v>
      </c>
      <c r="BX350" s="25">
        <v>7.4556938982246033</v>
      </c>
      <c r="BY350" s="25">
        <v>5.4388248968183355</v>
      </c>
      <c r="BZ350" s="25">
        <v>12.366473314481206</v>
      </c>
      <c r="CA350" s="25">
        <v>28.979008557263157</v>
      </c>
      <c r="CB350" s="25">
        <v>7.4523879025124113</v>
      </c>
      <c r="CC350" s="25">
        <v>5.4364132189740326</v>
      </c>
      <c r="CD350" s="25">
        <v>12.259264753094376</v>
      </c>
      <c r="CE350" s="25">
        <v>29.022750339263158</v>
      </c>
      <c r="CF350" s="25">
        <v>7.4488490778719347</v>
      </c>
      <c r="CG350" s="25">
        <v>5.4338316956681094</v>
      </c>
      <c r="CH350" s="25">
        <v>12.176392822072467</v>
      </c>
      <c r="CI350" s="25">
        <v>29.068807385263156</v>
      </c>
      <c r="CJ350" s="25">
        <v>7.4450622773249053</v>
      </c>
      <c r="CK350" s="25">
        <v>5.4310692773908018</v>
      </c>
      <c r="CL350" s="25">
        <v>12.093314822392541</v>
      </c>
      <c r="CM350" s="25">
        <v>29.118827335263155</v>
      </c>
      <c r="CN350" s="25">
        <v>7.4410160388506457</v>
      </c>
      <c r="CO350" s="25">
        <v>5.428117602757605</v>
      </c>
      <c r="CP350" s="25">
        <v>11.870619407946648</v>
      </c>
      <c r="CQ350" s="25">
        <v>29.176317637263157</v>
      </c>
      <c r="CR350" s="25">
        <v>7.4367969633347801</v>
      </c>
      <c r="CS350" s="25">
        <v>5.4250398459088816</v>
      </c>
      <c r="CT350" s="25">
        <v>11.662386402495677</v>
      </c>
      <c r="CU350" s="25">
        <v>29.244435194263158</v>
      </c>
      <c r="CV350" s="25">
        <v>7.1100711057853223</v>
      </c>
      <c r="CW350" s="25">
        <v>5.1866978816689793</v>
      </c>
      <c r="CX350" s="25">
        <v>11.512587855634276</v>
      </c>
      <c r="CY350" s="25">
        <v>29.525218662263157</v>
      </c>
      <c r="CZ350" s="25">
        <v>7.0926680287409001</v>
      </c>
      <c r="DA350" s="25">
        <v>5.1740025792595024</v>
      </c>
      <c r="DB350" s="25">
        <v>10.911044999746814</v>
      </c>
      <c r="DC350" s="25">
        <v>29.774769078263159</v>
      </c>
      <c r="DD350" s="25">
        <v>6.758636280623004</v>
      </c>
      <c r="DE350" s="25">
        <v>4.9303310695662219</v>
      </c>
      <c r="DF350" s="25">
        <v>10.454148882524837</v>
      </c>
      <c r="DG350" s="25">
        <v>29.952297344263158</v>
      </c>
      <c r="DH350" s="25">
        <v>7.2519025133289023</v>
      </c>
      <c r="DI350" s="25">
        <v>5.2901619188235225</v>
      </c>
      <c r="DJ350" s="25">
        <v>10.045399402077532</v>
      </c>
      <c r="DK350" s="25">
        <v>30.047947368263159</v>
      </c>
      <c r="DL350" s="25">
        <v>8.6062682239923767</v>
      </c>
      <c r="DM350" s="25">
        <v>6.2781528485889773</v>
      </c>
      <c r="DN350" s="25">
        <v>9.8735994103537266</v>
      </c>
      <c r="DO350" s="27">
        <v>28.946402171263159</v>
      </c>
      <c r="DP350" s="27">
        <v>7.4600128694733918</v>
      </c>
      <c r="DQ350" s="27">
        <v>5.4419755262134268</v>
      </c>
      <c r="DR350" s="27">
        <v>12.56146778177</v>
      </c>
      <c r="DS350" s="27">
        <v>28.857600023263156</v>
      </c>
      <c r="DT350" s="27">
        <v>7.458296877520926</v>
      </c>
      <c r="DU350" s="27">
        <v>5.4407237339750099</v>
      </c>
      <c r="DV350" s="27">
        <v>12.784273719434756</v>
      </c>
      <c r="DW350" s="27">
        <v>28.930212057263159</v>
      </c>
      <c r="DX350" s="27">
        <v>7.4563184020165014</v>
      </c>
      <c r="DY350" s="27">
        <v>5.4392804636398671</v>
      </c>
      <c r="DZ350" s="27">
        <v>12.299409936641917</v>
      </c>
      <c r="EA350" s="27">
        <v>28.988941825263158</v>
      </c>
      <c r="EB350" s="27">
        <v>7.4476142592737551</v>
      </c>
      <c r="EC350" s="27">
        <v>5.4329309126925063</v>
      </c>
      <c r="ED350" s="27">
        <v>12.205053491463069</v>
      </c>
      <c r="EE350" s="27">
        <v>29.051494021263156</v>
      </c>
      <c r="EF350" s="27">
        <v>7.438358695731373</v>
      </c>
      <c r="EG350" s="27">
        <v>5.4261791079489692</v>
      </c>
      <c r="EH350" s="27">
        <v>12.014074895991492</v>
      </c>
      <c r="EI350" s="27">
        <v>29.123039850263158</v>
      </c>
      <c r="EJ350" s="27">
        <v>7.4286433785587445</v>
      </c>
      <c r="EK350" s="27">
        <v>5.4190919193330895</v>
      </c>
      <c r="EL350" s="27">
        <v>11.871265039420303</v>
      </c>
      <c r="EM350" s="27">
        <v>29.192809832263158</v>
      </c>
      <c r="EN350" s="27">
        <v>7.4183886560179602</v>
      </c>
      <c r="EO350" s="27">
        <v>5.4116112420110145</v>
      </c>
      <c r="EP350" s="27">
        <v>11.69342841177726</v>
      </c>
      <c r="EQ350" s="27">
        <v>29.263712692263159</v>
      </c>
      <c r="ER350" s="27">
        <v>7.4077080732337688</v>
      </c>
      <c r="ES350" s="27">
        <v>5.4038199055704164</v>
      </c>
      <c r="ET350" s="27">
        <v>11.448301654674104</v>
      </c>
      <c r="EU350" s="27">
        <v>29.338962288263158</v>
      </c>
      <c r="EV350" s="27">
        <v>7.3966808859682622</v>
      </c>
      <c r="EW350" s="27">
        <v>5.3957757259863</v>
      </c>
      <c r="EX350" s="27">
        <v>11.18150317660956</v>
      </c>
      <c r="EY350" s="27">
        <v>29.423682107263158</v>
      </c>
      <c r="EZ350" s="27">
        <v>6.8089372069951715</v>
      </c>
      <c r="FA350" s="27">
        <v>4.9670248950398133</v>
      </c>
      <c r="FB350" s="27">
        <v>11.10118055437847</v>
      </c>
      <c r="FC350" s="27">
        <v>29.823495031263157</v>
      </c>
      <c r="FD350" s="27">
        <v>6.7410126593774695</v>
      </c>
      <c r="FE350" s="27">
        <v>4.9174748832325621</v>
      </c>
      <c r="FF350" s="27">
        <v>10.24900506062394</v>
      </c>
      <c r="FG350" s="27">
        <v>30.163261006263156</v>
      </c>
      <c r="FH350" s="27">
        <v>6.6277128493786019</v>
      </c>
      <c r="FI350" s="27">
        <v>4.8348242492555729</v>
      </c>
      <c r="FJ350" s="27">
        <v>9.6465419078834671</v>
      </c>
      <c r="FK350" s="27">
        <v>30.361262647263157</v>
      </c>
      <c r="FL350" s="27">
        <v>7.2270027731941004</v>
      </c>
      <c r="FM350" s="27">
        <v>5.2719979050619434</v>
      </c>
      <c r="FN350" s="27">
        <v>9.3962353998950157</v>
      </c>
      <c r="FO350" s="27">
        <v>30.472542563263158</v>
      </c>
      <c r="FP350" s="27">
        <v>8.6747365862151469</v>
      </c>
      <c r="FQ350" s="27">
        <v>6.3280995655793646</v>
      </c>
      <c r="FR350" s="27">
        <v>9.2679301333823325</v>
      </c>
      <c r="FS350" s="28">
        <v>28.948418073263156</v>
      </c>
      <c r="FT350" s="28">
        <v>7.4598377799035491</v>
      </c>
      <c r="FU350" s="28">
        <v>5.4418478008099127</v>
      </c>
      <c r="FV350" s="28">
        <v>12.560671155080692</v>
      </c>
      <c r="FW350" s="28">
        <v>28.853392384263159</v>
      </c>
      <c r="FX350" s="28">
        <v>7.4575458102156347</v>
      </c>
      <c r="FY350" s="28">
        <v>5.4401758408325387</v>
      </c>
      <c r="FZ350" s="28">
        <v>12.80039268751781</v>
      </c>
      <c r="GA350" s="28">
        <v>28.922010046263157</v>
      </c>
      <c r="GB350" s="28">
        <v>7.4545355742165809</v>
      </c>
      <c r="GC350" s="28">
        <v>5.4379799155812547</v>
      </c>
      <c r="GD350" s="28">
        <v>12.32946092601648</v>
      </c>
      <c r="GE350" s="28">
        <v>28.979145470263155</v>
      </c>
      <c r="GF350" s="28">
        <v>7.443790756736127</v>
      </c>
      <c r="GG350" s="28">
        <v>5.4301417208240403</v>
      </c>
      <c r="GH350" s="28">
        <v>12.251092711690491</v>
      </c>
      <c r="GI350" s="28">
        <v>29.044029038263158</v>
      </c>
      <c r="GJ350" s="28">
        <v>7.4316080983597432</v>
      </c>
      <c r="GK350" s="28">
        <v>5.4212546411515916</v>
      </c>
      <c r="GL350" s="28">
        <v>12.075334253736841</v>
      </c>
      <c r="GM350" s="28">
        <v>29.122453282263159</v>
      </c>
      <c r="GN350" s="28">
        <v>7.4180084913963826</v>
      </c>
      <c r="GO350" s="28">
        <v>5.411333917212418</v>
      </c>
      <c r="GP350" s="28">
        <v>11.940072162165128</v>
      </c>
      <c r="GQ350" s="28">
        <v>29.204541132263159</v>
      </c>
      <c r="GR350" s="28">
        <v>7.4026918658765704</v>
      </c>
      <c r="GS350" s="28">
        <v>5.400160652141512</v>
      </c>
      <c r="GT350" s="28">
        <v>11.771550917972206</v>
      </c>
      <c r="GU350" s="28">
        <v>29.300509927263157</v>
      </c>
      <c r="GV350" s="28">
        <v>7.3857282377317413</v>
      </c>
      <c r="GW350" s="28">
        <v>5.3877859215860591</v>
      </c>
      <c r="GX350" s="28">
        <v>11.531072212736472</v>
      </c>
      <c r="GY350" s="28">
        <v>29.405947993263158</v>
      </c>
      <c r="GZ350" s="28">
        <v>7.3675631702643001</v>
      </c>
      <c r="HA350" s="28">
        <v>5.374534757771805</v>
      </c>
      <c r="HB350" s="28">
        <v>11.271737418452233</v>
      </c>
      <c r="HC350" s="28">
        <v>29.520608597263156</v>
      </c>
      <c r="HD350" s="28">
        <v>6.7764320414816979</v>
      </c>
      <c r="HE350" s="28">
        <v>4.9433128293510675</v>
      </c>
      <c r="HF350" s="28">
        <v>11.200969764131258</v>
      </c>
      <c r="HG350" s="28">
        <v>30.065752216263157</v>
      </c>
      <c r="HH350" s="28">
        <v>6.6575049947979199</v>
      </c>
      <c r="HI350" s="28">
        <v>4.8565572045576682</v>
      </c>
      <c r="HJ350" s="28">
        <v>10.40592145730427</v>
      </c>
      <c r="HK350" s="28">
        <v>30.615835533263159</v>
      </c>
      <c r="HL350" s="28">
        <v>6.0316947145907491</v>
      </c>
      <c r="HM350" s="28">
        <v>4.4000373179933714</v>
      </c>
      <c r="HN350" s="28">
        <v>8.1079427182527688</v>
      </c>
      <c r="HO350" s="28">
        <v>30.744514221263159</v>
      </c>
      <c r="HP350" s="28">
        <v>6.5976027032042133</v>
      </c>
      <c r="HQ350" s="28">
        <v>4.8128593168300213</v>
      </c>
      <c r="HR350" s="28">
        <v>6.2595701973283404</v>
      </c>
      <c r="HS350" s="28">
        <v>30.728074721263155</v>
      </c>
      <c r="HT350" s="28">
        <v>7.6292252228987607</v>
      </c>
      <c r="HU350" s="28">
        <v>5.565413582177376</v>
      </c>
      <c r="HV350" s="28">
        <v>4.8435541987128197</v>
      </c>
      <c r="HW350" s="29">
        <v>28.939893716263157</v>
      </c>
      <c r="HX350" s="29">
        <v>7.4597785735337361</v>
      </c>
      <c r="HY350" s="29">
        <v>5.4418046105874343</v>
      </c>
      <c r="HZ350" s="29">
        <v>12.579521332330769</v>
      </c>
      <c r="IA350" s="29">
        <v>28.836519468263155</v>
      </c>
      <c r="IB350" s="29">
        <v>7.4578784936626699</v>
      </c>
      <c r="IC350" s="29">
        <v>5.4404185287753632</v>
      </c>
      <c r="ID350" s="29">
        <v>12.837999404174239</v>
      </c>
      <c r="IE350" s="29">
        <v>28.896687137263157</v>
      </c>
      <c r="IF350" s="29">
        <v>7.4554655065704827</v>
      </c>
      <c r="IG350" s="29">
        <v>5.4386582882864385</v>
      </c>
      <c r="IH350" s="29">
        <v>12.386969577196734</v>
      </c>
      <c r="II350" s="29">
        <v>28.947238016263157</v>
      </c>
      <c r="IJ350" s="29">
        <v>7.4397787262620714</v>
      </c>
      <c r="IK350" s="29">
        <v>5.4272150004507314</v>
      </c>
      <c r="IL350" s="29">
        <v>12.324139746702022</v>
      </c>
      <c r="IM350" s="29">
        <v>29.008105043263157</v>
      </c>
      <c r="IN350" s="29">
        <v>7.4227193560939213</v>
      </c>
      <c r="IO350" s="29">
        <v>5.4147704274222344</v>
      </c>
      <c r="IP350" s="29">
        <v>12.156168595399144</v>
      </c>
      <c r="IQ350" s="29">
        <v>29.088813583263157</v>
      </c>
      <c r="IR350" s="29">
        <v>7.4041209050990409</v>
      </c>
      <c r="IS350" s="29">
        <v>5.4012031163584986</v>
      </c>
      <c r="IT350" s="29">
        <v>12.017175607013053</v>
      </c>
      <c r="IU350" s="29">
        <v>29.174143044263158</v>
      </c>
      <c r="IV350" s="29">
        <v>7.3842384461737325</v>
      </c>
      <c r="IW350" s="29">
        <v>5.3866991393861223</v>
      </c>
      <c r="IX350" s="29">
        <v>11.837268675706216</v>
      </c>
      <c r="IY350" s="29">
        <v>29.272067592263156</v>
      </c>
      <c r="IZ350" s="29">
        <v>7.3633060151820109</v>
      </c>
      <c r="JA350" s="29">
        <v>5.3714292224095388</v>
      </c>
      <c r="JB350" s="29">
        <v>11.574935674944779</v>
      </c>
      <c r="JC350" s="29">
        <v>29.382279076263156</v>
      </c>
      <c r="JD350" s="29">
        <v>7.3414089551482098</v>
      </c>
      <c r="JE350" s="29">
        <v>5.3554556219768115</v>
      </c>
      <c r="JF350" s="29">
        <v>11.284283256108992</v>
      </c>
      <c r="JG350" s="29">
        <v>29.541417062263157</v>
      </c>
      <c r="JH350" s="29">
        <v>6.749424807795549</v>
      </c>
      <c r="JI350" s="29">
        <v>4.9236114283853709</v>
      </c>
      <c r="JJ350" s="29">
        <v>11.168750835036057</v>
      </c>
      <c r="JK350" s="29">
        <v>30.481659775263157</v>
      </c>
      <c r="JL350" s="29">
        <v>6.6226198321583549</v>
      </c>
      <c r="JM350" s="29">
        <v>4.8311089641009612</v>
      </c>
      <c r="JN350" s="29">
        <v>8.3888487553265634</v>
      </c>
      <c r="JO350" s="29">
        <v>30.876988189263159</v>
      </c>
      <c r="JP350" s="29">
        <v>5.7515249358862439</v>
      </c>
      <c r="JQ350" s="29">
        <v>4.1956573650936146</v>
      </c>
      <c r="JR350" s="29">
        <v>5.7378021541008373</v>
      </c>
      <c r="JS350" s="29">
        <v>31.016074569263157</v>
      </c>
      <c r="JT350" s="29">
        <v>7.7181948347925795</v>
      </c>
      <c r="JU350" s="29">
        <v>5.6303156753740389</v>
      </c>
      <c r="JV350" s="29">
        <v>3.9654925150706326</v>
      </c>
      <c r="JW350" s="29">
        <v>31.052214977263159</v>
      </c>
      <c r="JX350" s="29">
        <v>7.6470416629243241</v>
      </c>
      <c r="JY350" s="29">
        <v>5.5784104271265464</v>
      </c>
      <c r="JZ350" s="29">
        <v>3.9895925057565584</v>
      </c>
    </row>
    <row r="351" spans="1:286" ht="15" thickBot="1" x14ac:dyDescent="0.35">
      <c r="A351" s="2"/>
      <c r="B351" s="74" t="s">
        <v>827</v>
      </c>
      <c r="C351" s="74" t="s">
        <v>508</v>
      </c>
      <c r="D351" s="74" t="s">
        <v>874</v>
      </c>
      <c r="E351" s="87">
        <v>391273</v>
      </c>
      <c r="F351" s="84">
        <v>403453</v>
      </c>
      <c r="G351" s="22">
        <v>30.077556642000001</v>
      </c>
      <c r="H351" s="22">
        <v>12.375363130762201</v>
      </c>
      <c r="I351" s="22">
        <v>9.0276551078344056</v>
      </c>
      <c r="J351" s="22">
        <v>18.435759455158291</v>
      </c>
      <c r="K351" s="22">
        <v>30.049093337999999</v>
      </c>
      <c r="L351" s="22">
        <v>12.370712458574353</v>
      </c>
      <c r="M351" s="22">
        <v>9.0242625072223781</v>
      </c>
      <c r="N351" s="22">
        <v>18.52483857934558</v>
      </c>
      <c r="O351" s="22">
        <v>30.085912743000002</v>
      </c>
      <c r="P351" s="22">
        <v>12.364789657651814</v>
      </c>
      <c r="Q351" s="22">
        <v>9.0199419064096134</v>
      </c>
      <c r="R351" s="22">
        <v>18.4124396300009</v>
      </c>
      <c r="S351" s="22">
        <v>30.126301257000001</v>
      </c>
      <c r="T351" s="22">
        <v>12.35008153787691</v>
      </c>
      <c r="U351" s="22">
        <v>9.0092125378076933</v>
      </c>
      <c r="V351" s="22">
        <v>18.289529287349453</v>
      </c>
      <c r="W351" s="22">
        <v>30.177622535000001</v>
      </c>
      <c r="X351" s="22">
        <v>12.332822181265131</v>
      </c>
      <c r="Y351" s="22">
        <v>8.9966220774528818</v>
      </c>
      <c r="Z351" s="22">
        <v>18.188542848796082</v>
      </c>
      <c r="AA351" s="22">
        <v>30.240946230999999</v>
      </c>
      <c r="AB351" s="22">
        <v>12.313006755810028</v>
      </c>
      <c r="AC351" s="22">
        <v>8.9821670004637451</v>
      </c>
      <c r="AD351" s="22">
        <v>18.016976572777843</v>
      </c>
      <c r="AE351" s="22">
        <v>30.311864614000001</v>
      </c>
      <c r="AF351" s="22">
        <v>12.29022189303128</v>
      </c>
      <c r="AG351" s="22">
        <v>8.9655457602890181</v>
      </c>
      <c r="AH351" s="22">
        <v>17.854531319936257</v>
      </c>
      <c r="AI351" s="22">
        <v>30.398812288999999</v>
      </c>
      <c r="AJ351" s="22">
        <v>12.264496800513015</v>
      </c>
      <c r="AK351" s="22">
        <v>8.9467796634546755</v>
      </c>
      <c r="AL351" s="22">
        <v>17.703073143704152</v>
      </c>
      <c r="AM351" s="22">
        <v>30.496687174999998</v>
      </c>
      <c r="AN351" s="22">
        <v>12.236684917578309</v>
      </c>
      <c r="AO351" s="22">
        <v>8.926491282064891</v>
      </c>
      <c r="AP351" s="22">
        <v>17.500953117185297</v>
      </c>
      <c r="AQ351" s="22">
        <v>30.608098720000001</v>
      </c>
      <c r="AR351" s="22">
        <v>11.892388095814617</v>
      </c>
      <c r="AS351" s="22">
        <v>8.6753315440625443</v>
      </c>
      <c r="AT351" s="22">
        <v>17.237397486559683</v>
      </c>
      <c r="AU351" s="22">
        <v>31.161952708000001</v>
      </c>
      <c r="AV351" s="22">
        <v>11.706567307390415</v>
      </c>
      <c r="AW351" s="22">
        <v>8.5397778659979675</v>
      </c>
      <c r="AX351" s="22">
        <v>16.220268760584325</v>
      </c>
      <c r="AY351" s="22">
        <v>31.643468525999999</v>
      </c>
      <c r="AZ351" s="22">
        <v>11.188374493678372</v>
      </c>
      <c r="BA351" s="22">
        <v>8.1617634229371383</v>
      </c>
      <c r="BB351" s="22">
        <v>15.193989267144007</v>
      </c>
      <c r="BC351" s="22">
        <v>31.926314188999999</v>
      </c>
      <c r="BD351" s="22">
        <v>11.032777657736277</v>
      </c>
      <c r="BE351" s="22">
        <v>8.0482576974151243</v>
      </c>
      <c r="BF351" s="22">
        <v>14.581232950017561</v>
      </c>
      <c r="BG351" s="22">
        <v>32.091374232999996</v>
      </c>
      <c r="BH351" s="22">
        <v>10.867712769999224</v>
      </c>
      <c r="BI351" s="22">
        <v>7.9278451599276902</v>
      </c>
      <c r="BJ351" s="22">
        <v>14.182297245441093</v>
      </c>
      <c r="BK351" s="25">
        <v>30.094625779000001</v>
      </c>
      <c r="BL351" s="25">
        <v>12.376905983514753</v>
      </c>
      <c r="BM351" s="25">
        <v>9.0287805974370183</v>
      </c>
      <c r="BN351" s="25">
        <v>18.390141780018901</v>
      </c>
      <c r="BO351" s="25">
        <v>30.079884907</v>
      </c>
      <c r="BP351" s="25">
        <v>12.374641731542294</v>
      </c>
      <c r="BQ351" s="25">
        <v>9.0271288571471686</v>
      </c>
      <c r="BR351" s="25">
        <v>18.447510943883955</v>
      </c>
      <c r="BS351" s="25">
        <v>30.109955863</v>
      </c>
      <c r="BT351" s="25">
        <v>12.372066397047085</v>
      </c>
      <c r="BU351" s="25">
        <v>9.0252501864880212</v>
      </c>
      <c r="BV351" s="25">
        <v>18.34537408450289</v>
      </c>
      <c r="BW351" s="25">
        <v>30.140137136</v>
      </c>
      <c r="BX351" s="25">
        <v>12.367171333401391</v>
      </c>
      <c r="BY351" s="25">
        <v>9.0216793057100357</v>
      </c>
      <c r="BZ351" s="25">
        <v>18.237446383951848</v>
      </c>
      <c r="CA351" s="25">
        <v>30.177279337000002</v>
      </c>
      <c r="CB351" s="25">
        <v>12.361795700461435</v>
      </c>
      <c r="CC351" s="25">
        <v>9.017757856322616</v>
      </c>
      <c r="CD351" s="25">
        <v>18.155728585029163</v>
      </c>
      <c r="CE351" s="25">
        <v>30.22167443</v>
      </c>
      <c r="CF351" s="25">
        <v>12.355928782246227</v>
      </c>
      <c r="CG351" s="25">
        <v>9.0134780211668204</v>
      </c>
      <c r="CH351" s="25">
        <v>18.003808851250437</v>
      </c>
      <c r="CI351" s="25">
        <v>30.271238370999999</v>
      </c>
      <c r="CJ351" s="25">
        <v>12.349656152938719</v>
      </c>
      <c r="CK351" s="25">
        <v>9.0089022254177067</v>
      </c>
      <c r="CL351" s="25">
        <v>17.853971422947907</v>
      </c>
      <c r="CM351" s="25">
        <v>30.329217599</v>
      </c>
      <c r="CN351" s="25">
        <v>12.342882029261935</v>
      </c>
      <c r="CO351" s="25">
        <v>9.0039605965082643</v>
      </c>
      <c r="CP351" s="25">
        <v>17.713181462515951</v>
      </c>
      <c r="CQ351" s="25">
        <v>30.394336689999999</v>
      </c>
      <c r="CR351" s="25">
        <v>12.335837374808067</v>
      </c>
      <c r="CS351" s="25">
        <v>8.9988216191634063</v>
      </c>
      <c r="CT351" s="25">
        <v>17.518380423627857</v>
      </c>
      <c r="CU351" s="25">
        <v>30.467937986999999</v>
      </c>
      <c r="CV351" s="25">
        <v>12.034213709201639</v>
      </c>
      <c r="CW351" s="25">
        <v>8.7787913544605463</v>
      </c>
      <c r="CX351" s="25">
        <v>17.25772862290853</v>
      </c>
      <c r="CY351" s="25">
        <v>30.678329065</v>
      </c>
      <c r="CZ351" s="25">
        <v>12.003596827373423</v>
      </c>
      <c r="DA351" s="25">
        <v>8.7564567654305581</v>
      </c>
      <c r="DB351" s="25">
        <v>16.430946145922391</v>
      </c>
      <c r="DC351" s="25">
        <v>30.868303807</v>
      </c>
      <c r="DD351" s="25">
        <v>11.903765085047915</v>
      </c>
      <c r="DE351" s="25">
        <v>8.6836308993120426</v>
      </c>
      <c r="DF351" s="25">
        <v>15.659577136545272</v>
      </c>
      <c r="DG351" s="25">
        <v>31.067842241000001</v>
      </c>
      <c r="DH351" s="25">
        <v>11.860819064185876</v>
      </c>
      <c r="DI351" s="25">
        <v>8.6523023750093806</v>
      </c>
      <c r="DJ351" s="25">
        <v>15.017030112662573</v>
      </c>
      <c r="DK351" s="25">
        <v>31.199587054999999</v>
      </c>
      <c r="DL351" s="25">
        <v>11.540946964190352</v>
      </c>
      <c r="DM351" s="25">
        <v>8.4189601314835993</v>
      </c>
      <c r="DN351" s="25">
        <v>14.640697678038562</v>
      </c>
      <c r="DO351" s="27">
        <v>30.077324656000002</v>
      </c>
      <c r="DP351" s="27">
        <v>12.375682156882492</v>
      </c>
      <c r="DQ351" s="27">
        <v>9.0278878329475152</v>
      </c>
      <c r="DR351" s="27">
        <v>18.436626489277458</v>
      </c>
      <c r="DS351" s="27">
        <v>30.045879468999999</v>
      </c>
      <c r="DT351" s="27">
        <v>12.372081708664926</v>
      </c>
      <c r="DU351" s="27">
        <v>9.0252613561000601</v>
      </c>
      <c r="DV351" s="27">
        <v>18.541358291072573</v>
      </c>
      <c r="DW351" s="27">
        <v>30.077663272999999</v>
      </c>
      <c r="DX351" s="27">
        <v>12.36803508070884</v>
      </c>
      <c r="DY351" s="27">
        <v>9.0223093973452926</v>
      </c>
      <c r="DZ351" s="27">
        <v>18.449264694899956</v>
      </c>
      <c r="EA351" s="27">
        <v>30.112325913999999</v>
      </c>
      <c r="EB351" s="27">
        <v>12.356235450036285</v>
      </c>
      <c r="EC351" s="27">
        <v>9.0137017310500838</v>
      </c>
      <c r="ED351" s="27">
        <v>18.345983630677487</v>
      </c>
      <c r="EE351" s="27">
        <v>30.156486649000001</v>
      </c>
      <c r="EF351" s="27">
        <v>12.343454855731729</v>
      </c>
      <c r="EG351" s="27">
        <v>9.0043784654427981</v>
      </c>
      <c r="EH351" s="27">
        <v>18.266447985011574</v>
      </c>
      <c r="EI351" s="27">
        <v>30.208986969000001</v>
      </c>
      <c r="EJ351" s="27">
        <v>12.329812220027229</v>
      </c>
      <c r="EK351" s="27">
        <v>8.9944263526360331</v>
      </c>
      <c r="EL351" s="27">
        <v>18.124874088363605</v>
      </c>
      <c r="EM351" s="27">
        <v>30.266260248999998</v>
      </c>
      <c r="EN351" s="27">
        <v>12.315273001379913</v>
      </c>
      <c r="EO351" s="27">
        <v>8.9838201950551611</v>
      </c>
      <c r="EP351" s="27">
        <v>17.993852639589321</v>
      </c>
      <c r="EQ351" s="27">
        <v>30.334502123</v>
      </c>
      <c r="ER351" s="27">
        <v>12.299944462437649</v>
      </c>
      <c r="ES351" s="27">
        <v>8.9726382393084414</v>
      </c>
      <c r="ET351" s="27">
        <v>17.880996164963371</v>
      </c>
      <c r="EU351" s="27">
        <v>30.411498966</v>
      </c>
      <c r="EV351" s="27">
        <v>12.284028974657707</v>
      </c>
      <c r="EW351" s="27">
        <v>8.9610281125564342</v>
      </c>
      <c r="EX351" s="27">
        <v>17.718339090845241</v>
      </c>
      <c r="EY351" s="27">
        <v>30.499665401000001</v>
      </c>
      <c r="EZ351" s="27">
        <v>11.964621063153814</v>
      </c>
      <c r="FA351" s="27">
        <v>8.728024488072629</v>
      </c>
      <c r="FB351" s="27">
        <v>17.495786180375177</v>
      </c>
      <c r="FC351" s="27">
        <v>30.922802102999999</v>
      </c>
      <c r="FD351" s="27">
        <v>11.865196558039068</v>
      </c>
      <c r="FE351" s="27">
        <v>8.6554956958296039</v>
      </c>
      <c r="FF351" s="27">
        <v>16.655809942305911</v>
      </c>
      <c r="FG351" s="27">
        <v>31.351885534000001</v>
      </c>
      <c r="FH351" s="27">
        <v>11.717316756473016</v>
      </c>
      <c r="FI351" s="27">
        <v>8.5476194394444658</v>
      </c>
      <c r="FJ351" s="27">
        <v>16.006353582025667</v>
      </c>
      <c r="FK351" s="27">
        <v>31.616188381000001</v>
      </c>
      <c r="FL351" s="27">
        <v>11.620170968186356</v>
      </c>
      <c r="FM351" s="27">
        <v>8.4767529394020809</v>
      </c>
      <c r="FN351" s="27">
        <v>15.70258684110056</v>
      </c>
      <c r="FO351" s="27">
        <v>31.683514501000001</v>
      </c>
      <c r="FP351" s="27">
        <v>11.515030650179709</v>
      </c>
      <c r="FQ351" s="27">
        <v>8.4000545412328496</v>
      </c>
      <c r="FR351" s="27">
        <v>15.613585562018276</v>
      </c>
      <c r="FS351" s="28">
        <v>30.077734051</v>
      </c>
      <c r="FT351" s="28">
        <v>12.375363084573902</v>
      </c>
      <c r="FU351" s="28">
        <v>9.027655074140684</v>
      </c>
      <c r="FV351" s="28">
        <v>18.43311423959144</v>
      </c>
      <c r="FW351" s="28">
        <v>30.048063725999999</v>
      </c>
      <c r="FX351" s="28">
        <v>12.370712262372781</v>
      </c>
      <c r="FY351" s="28">
        <v>9.024262364096062</v>
      </c>
      <c r="FZ351" s="28">
        <v>18.529079070066217</v>
      </c>
      <c r="GA351" s="28">
        <v>30.088661417000001</v>
      </c>
      <c r="GB351" s="28">
        <v>12.36478924886565</v>
      </c>
      <c r="GC351" s="28">
        <v>9.0199416082057962</v>
      </c>
      <c r="GD351" s="28">
        <v>18.431408857681213</v>
      </c>
      <c r="GE351" s="28">
        <v>30.139489226999999</v>
      </c>
      <c r="GF351" s="28">
        <v>12.349455836663278</v>
      </c>
      <c r="GG351" s="28">
        <v>9.0087560974836762</v>
      </c>
      <c r="GH351" s="28">
        <v>18.329997116985815</v>
      </c>
      <c r="GI351" s="28">
        <v>30.209444010999999</v>
      </c>
      <c r="GJ351" s="28">
        <v>12.331540352790691</v>
      </c>
      <c r="GK351" s="28">
        <v>8.99568700142704</v>
      </c>
      <c r="GL351" s="28">
        <v>18.258426675549252</v>
      </c>
      <c r="GM351" s="28">
        <v>30.302379527999999</v>
      </c>
      <c r="GN351" s="28">
        <v>12.311061441923762</v>
      </c>
      <c r="GO351" s="28">
        <v>8.9807479210673566</v>
      </c>
      <c r="GP351" s="28">
        <v>18.135045283883393</v>
      </c>
      <c r="GQ351" s="28">
        <v>30.413246203</v>
      </c>
      <c r="GR351" s="28">
        <v>12.28759178237401</v>
      </c>
      <c r="GS351" s="28">
        <v>8.9636271311822693</v>
      </c>
      <c r="GT351" s="28">
        <v>18.028632063571358</v>
      </c>
      <c r="GU351" s="28">
        <v>30.557507388000001</v>
      </c>
      <c r="GV351" s="28">
        <v>12.261181204997539</v>
      </c>
      <c r="GW351" s="28">
        <v>8.9443609826875328</v>
      </c>
      <c r="GX351" s="28">
        <v>17.943381433793817</v>
      </c>
      <c r="GY351" s="28">
        <v>30.727181647999998</v>
      </c>
      <c r="GZ351" s="28">
        <v>12.232676841454115</v>
      </c>
      <c r="HA351" s="28">
        <v>8.9235674463347507</v>
      </c>
      <c r="HB351" s="28">
        <v>17.824426051301746</v>
      </c>
      <c r="HC351" s="28">
        <v>30.926978788</v>
      </c>
      <c r="HD351" s="28">
        <v>12.146978766864061</v>
      </c>
      <c r="HE351" s="28">
        <v>8.8610518940531904</v>
      </c>
      <c r="HF351" s="28">
        <v>17.657679095421436</v>
      </c>
      <c r="HG351" s="28">
        <v>31.449608099999999</v>
      </c>
      <c r="HH351" s="28">
        <v>11.957901507892261</v>
      </c>
      <c r="HI351" s="28">
        <v>8.7231226660623697</v>
      </c>
      <c r="HJ351" s="28">
        <v>16.896309135327719</v>
      </c>
      <c r="HK351" s="28">
        <v>32.075598943000003</v>
      </c>
      <c r="HL351" s="28">
        <v>10.868425162455047</v>
      </c>
      <c r="HM351" s="28">
        <v>7.9283648403059246</v>
      </c>
      <c r="HN351" s="28">
        <v>12.849598964313444</v>
      </c>
      <c r="HO351" s="28">
        <v>32.459755909000002</v>
      </c>
      <c r="HP351" s="28">
        <v>10.711902185150823</v>
      </c>
      <c r="HQ351" s="28">
        <v>7.8141835075544472</v>
      </c>
      <c r="HR351" s="28">
        <v>9.595291657336837</v>
      </c>
      <c r="HS351" s="28">
        <v>32.677357413999999</v>
      </c>
      <c r="HT351" s="28">
        <v>9.544585594384424</v>
      </c>
      <c r="HU351" s="28">
        <v>6.9626423065615777</v>
      </c>
      <c r="HV351" s="28">
        <v>7.0932575535959401</v>
      </c>
      <c r="HW351" s="29">
        <v>30.062416930000001</v>
      </c>
      <c r="HX351" s="29">
        <v>12.37576556189326</v>
      </c>
      <c r="HY351" s="29">
        <v>9.0279486757416656</v>
      </c>
      <c r="HZ351" s="29">
        <v>18.493754963652808</v>
      </c>
      <c r="IA351" s="29">
        <v>30.017698064000001</v>
      </c>
      <c r="IB351" s="29">
        <v>12.372280825623735</v>
      </c>
      <c r="IC351" s="29">
        <v>9.0254066091493037</v>
      </c>
      <c r="ID351" s="29">
        <v>18.647774330965284</v>
      </c>
      <c r="IE351" s="29">
        <v>30.042945916000001</v>
      </c>
      <c r="IF351" s="29">
        <v>12.368048170551162</v>
      </c>
      <c r="IG351" s="29">
        <v>9.0223189462030255</v>
      </c>
      <c r="IH351" s="29">
        <v>18.609112392398682</v>
      </c>
      <c r="II351" s="29">
        <v>30.081296999999999</v>
      </c>
      <c r="IJ351" s="29">
        <v>12.348648469179516</v>
      </c>
      <c r="IK351" s="29">
        <v>9.0081671341448502</v>
      </c>
      <c r="IL351" s="29">
        <v>18.551918713258189</v>
      </c>
      <c r="IM351" s="29">
        <v>30.137140484</v>
      </c>
      <c r="IN351" s="29">
        <v>12.327285572339543</v>
      </c>
      <c r="IO351" s="29">
        <v>8.9925831983251303</v>
      </c>
      <c r="IP351" s="29">
        <v>18.530594925303188</v>
      </c>
      <c r="IQ351" s="29">
        <v>30.217133945</v>
      </c>
      <c r="IR351" s="29">
        <v>12.303829488596163</v>
      </c>
      <c r="IS351" s="29">
        <v>8.9754723118017807</v>
      </c>
      <c r="IT351" s="29">
        <v>18.449262317554624</v>
      </c>
      <c r="IU351" s="29">
        <v>30.315469841999999</v>
      </c>
      <c r="IV351" s="29">
        <v>12.278490490171439</v>
      </c>
      <c r="IW351" s="29">
        <v>8.9569878652332804</v>
      </c>
      <c r="IX351" s="29">
        <v>18.384071170725583</v>
      </c>
      <c r="IY351" s="29">
        <v>30.449528538999999</v>
      </c>
      <c r="IZ351" s="29">
        <v>12.251679632972669</v>
      </c>
      <c r="JA351" s="29">
        <v>8.9374297181810753</v>
      </c>
      <c r="JB351" s="29">
        <v>18.335971054789294</v>
      </c>
      <c r="JC351" s="29">
        <v>30.610638172999998</v>
      </c>
      <c r="JD351" s="29">
        <v>12.223521067391834</v>
      </c>
      <c r="JE351" s="29">
        <v>8.9168884366276284</v>
      </c>
      <c r="JF351" s="29">
        <v>18.249750897959579</v>
      </c>
      <c r="JG351" s="29">
        <v>30.814518526000001</v>
      </c>
      <c r="JH351" s="29">
        <v>12.142455444358312</v>
      </c>
      <c r="JI351" s="29">
        <v>8.8577521932612271</v>
      </c>
      <c r="JJ351" s="29">
        <v>17.933381283435587</v>
      </c>
      <c r="JK351" s="29">
        <v>31.727683706000001</v>
      </c>
      <c r="JL351" s="29">
        <v>11.974588148630023</v>
      </c>
      <c r="JM351" s="29">
        <v>8.735295338160725</v>
      </c>
      <c r="JN351" s="29">
        <v>13.680320305170191</v>
      </c>
      <c r="JO351" s="29">
        <v>32.359530927999998</v>
      </c>
      <c r="JP351" s="29">
        <v>10.448823244614815</v>
      </c>
      <c r="JQ351" s="29">
        <v>7.6222710831513272</v>
      </c>
      <c r="JR351" s="29">
        <v>9.881128833736291</v>
      </c>
      <c r="JS351" s="29">
        <v>32.680299323</v>
      </c>
      <c r="JT351" s="29">
        <v>10.33210372538681</v>
      </c>
      <c r="JU351" s="29">
        <v>7.5371258189026031</v>
      </c>
      <c r="JV351" s="29">
        <v>7.3508272279308216</v>
      </c>
      <c r="JW351" s="29">
        <v>32.641646555999998</v>
      </c>
      <c r="JX351" s="29">
        <v>9.8793668530663687</v>
      </c>
      <c r="JY351" s="29">
        <v>7.2068605737762663</v>
      </c>
      <c r="JZ351" s="29">
        <v>7.8775171607571011</v>
      </c>
    </row>
    <row r="352" spans="1:286" ht="15" thickBot="1" x14ac:dyDescent="0.35">
      <c r="A352" s="2"/>
      <c r="B352" s="74" t="s">
        <v>828</v>
      </c>
      <c r="C352" s="74" t="s">
        <v>632</v>
      </c>
      <c r="D352" s="74" t="s">
        <v>522</v>
      </c>
      <c r="E352" s="87">
        <v>386475</v>
      </c>
      <c r="F352" s="84">
        <v>422130</v>
      </c>
      <c r="G352" s="22">
        <v>30.126765715000001</v>
      </c>
      <c r="H352" s="22">
        <v>11.527378055266015</v>
      </c>
      <c r="I352" s="22">
        <v>8.4090618013364988</v>
      </c>
      <c r="J352" s="22">
        <v>17.887182432464243</v>
      </c>
      <c r="K352" s="22">
        <v>30.10153811</v>
      </c>
      <c r="L352" s="22">
        <v>11.520381494869859</v>
      </c>
      <c r="M352" s="22">
        <v>8.4039579079371514</v>
      </c>
      <c r="N352" s="22">
        <v>17.887677286470733</v>
      </c>
      <c r="O352" s="22">
        <v>30.146636551</v>
      </c>
      <c r="P352" s="22">
        <v>11.511273996855079</v>
      </c>
      <c r="Q352" s="22">
        <v>8.3973141149345558</v>
      </c>
      <c r="R352" s="22">
        <v>17.698268802821431</v>
      </c>
      <c r="S352" s="22">
        <v>30.200822058</v>
      </c>
      <c r="T352" s="22">
        <v>11.489750821492503</v>
      </c>
      <c r="U352" s="22">
        <v>8.3816132581640765</v>
      </c>
      <c r="V352" s="22">
        <v>17.561764533132042</v>
      </c>
      <c r="W352" s="22">
        <v>30.267911818999998</v>
      </c>
      <c r="X352" s="22">
        <v>11.463863609630867</v>
      </c>
      <c r="Y352" s="22">
        <v>8.3627288975258534</v>
      </c>
      <c r="Z352" s="22">
        <v>17.413048261111442</v>
      </c>
      <c r="AA352" s="22">
        <v>30.353006321999999</v>
      </c>
      <c r="AB352" s="22">
        <v>11.433557023347879</v>
      </c>
      <c r="AC352" s="22">
        <v>8.3406206647760168</v>
      </c>
      <c r="AD352" s="22">
        <v>17.218392281700361</v>
      </c>
      <c r="AE352" s="22">
        <v>30.447626596999999</v>
      </c>
      <c r="AF352" s="22">
        <v>11.398003596539473</v>
      </c>
      <c r="AG352" s="22">
        <v>8.3146849349120515</v>
      </c>
      <c r="AH352" s="22">
        <v>16.999918159180169</v>
      </c>
      <c r="AI352" s="22">
        <v>30.567568771000001</v>
      </c>
      <c r="AJ352" s="22">
        <v>11.357261824907308</v>
      </c>
      <c r="AK352" s="22">
        <v>8.2849643797339105</v>
      </c>
      <c r="AL352" s="22">
        <v>16.751049383042812</v>
      </c>
      <c r="AM352" s="22">
        <v>30.701889749999999</v>
      </c>
      <c r="AN352" s="22">
        <v>11.312779357254533</v>
      </c>
      <c r="AO352" s="22">
        <v>8.2525150388885944</v>
      </c>
      <c r="AP352" s="22">
        <v>16.476234829199988</v>
      </c>
      <c r="AQ352" s="22">
        <v>30.857630654000001</v>
      </c>
      <c r="AR352" s="22">
        <v>10.982400355956406</v>
      </c>
      <c r="AS352" s="22">
        <v>8.0115081571449505</v>
      </c>
      <c r="AT352" s="22">
        <v>16.163797334818749</v>
      </c>
      <c r="AU352" s="22">
        <v>31.645099555000002</v>
      </c>
      <c r="AV352" s="22">
        <v>10.808286389927842</v>
      </c>
      <c r="AW352" s="22">
        <v>7.8844944430296975</v>
      </c>
      <c r="AX352" s="22">
        <v>14.682123661298771</v>
      </c>
      <c r="AY352" s="22">
        <v>32.331285129000001</v>
      </c>
      <c r="AZ352" s="22">
        <v>11.003104631706467</v>
      </c>
      <c r="BA352" s="22">
        <v>8.0266116380492356</v>
      </c>
      <c r="BB352" s="22">
        <v>13.196994112362312</v>
      </c>
      <c r="BC352" s="22">
        <v>32.723617785999998</v>
      </c>
      <c r="BD352" s="22">
        <v>13.185701150964544</v>
      </c>
      <c r="BE352" s="22">
        <v>9.6187854116367753</v>
      </c>
      <c r="BF352" s="22">
        <v>12.442444692615279</v>
      </c>
      <c r="BG352" s="22">
        <v>32.950249368000001</v>
      </c>
      <c r="BH352" s="22">
        <v>13.72420172692445</v>
      </c>
      <c r="BI352" s="22">
        <v>10.011614084522497</v>
      </c>
      <c r="BJ352" s="22">
        <v>12.049529622907032</v>
      </c>
      <c r="BK352" s="25">
        <v>30.145017122999999</v>
      </c>
      <c r="BL352" s="25">
        <v>11.529580019359182</v>
      </c>
      <c r="BM352" s="25">
        <v>8.410668103485607</v>
      </c>
      <c r="BN352" s="25">
        <v>17.843613399182772</v>
      </c>
      <c r="BO352" s="25">
        <v>30.133152506999998</v>
      </c>
      <c r="BP352" s="25">
        <v>11.526256736255661</v>
      </c>
      <c r="BQ352" s="25">
        <v>8.4082438147300138</v>
      </c>
      <c r="BR352" s="25">
        <v>17.85007307533683</v>
      </c>
      <c r="BS352" s="25">
        <v>30.167565587999999</v>
      </c>
      <c r="BT352" s="25">
        <v>11.522517177177752</v>
      </c>
      <c r="BU352" s="25">
        <v>8.4055158584467105</v>
      </c>
      <c r="BV352" s="25">
        <v>17.721789947116719</v>
      </c>
      <c r="BW352" s="25">
        <v>30.205548731</v>
      </c>
      <c r="BX352" s="25">
        <v>11.515607813772597</v>
      </c>
      <c r="BY352" s="25">
        <v>8.4004755740382979</v>
      </c>
      <c r="BZ352" s="25">
        <v>17.595811751712596</v>
      </c>
      <c r="CA352" s="25">
        <v>30.250374840999999</v>
      </c>
      <c r="CB352" s="25">
        <v>11.507973514782018</v>
      </c>
      <c r="CC352" s="25">
        <v>8.394906459213237</v>
      </c>
      <c r="CD352" s="25">
        <v>17.482364560068177</v>
      </c>
      <c r="CE352" s="25">
        <v>30.304756343000001</v>
      </c>
      <c r="CF352" s="25">
        <v>11.499606548206165</v>
      </c>
      <c r="CG352" s="25">
        <v>8.3888028735852878</v>
      </c>
      <c r="CH352" s="25">
        <v>17.314638631803597</v>
      </c>
      <c r="CI352" s="25">
        <v>30.363716</v>
      </c>
      <c r="CJ352" s="25">
        <v>11.490587248126197</v>
      </c>
      <c r="CK352" s="25">
        <v>8.3822234197482022</v>
      </c>
      <c r="CL352" s="25">
        <v>17.121651346265779</v>
      </c>
      <c r="CM352" s="25">
        <v>30.434998085</v>
      </c>
      <c r="CN352" s="25">
        <v>11.480810776582464</v>
      </c>
      <c r="CO352" s="25">
        <v>8.3750916198700249</v>
      </c>
      <c r="CP352" s="25">
        <v>16.891732121668738</v>
      </c>
      <c r="CQ352" s="25">
        <v>30.513795706</v>
      </c>
      <c r="CR352" s="25">
        <v>11.470585296957864</v>
      </c>
      <c r="CS352" s="25">
        <v>8.3676322748481713</v>
      </c>
      <c r="CT352" s="25">
        <v>16.629310655457179</v>
      </c>
      <c r="CU352" s="25">
        <v>30.604616302</v>
      </c>
      <c r="CV352" s="25">
        <v>11.143481972958943</v>
      </c>
      <c r="CW352" s="25">
        <v>8.1290149540886638</v>
      </c>
      <c r="CX352" s="25">
        <v>16.323345162924429</v>
      </c>
      <c r="CY352" s="25">
        <v>30.869405845999999</v>
      </c>
      <c r="CZ352" s="25">
        <v>11.200024881793457</v>
      </c>
      <c r="DA352" s="25">
        <v>8.1702622188645027</v>
      </c>
      <c r="DB352" s="25">
        <v>15.205196529959673</v>
      </c>
      <c r="DC352" s="25">
        <v>31.118659091000001</v>
      </c>
      <c r="DD352" s="25">
        <v>11.733192028108478</v>
      </c>
      <c r="DE352" s="25">
        <v>8.5592002290789839</v>
      </c>
      <c r="DF352" s="25">
        <v>14.211870175209643</v>
      </c>
      <c r="DG352" s="25">
        <v>31.385873048000001</v>
      </c>
      <c r="DH352" s="25">
        <v>13.603617261068083</v>
      </c>
      <c r="DI352" s="25">
        <v>9.9236493955181224</v>
      </c>
      <c r="DJ352" s="25">
        <v>13.311837097959421</v>
      </c>
      <c r="DK352" s="25">
        <v>31.559712783999998</v>
      </c>
      <c r="DL352" s="25">
        <v>13.859030771284537</v>
      </c>
      <c r="DM352" s="25">
        <v>10.109969995225121</v>
      </c>
      <c r="DN352" s="25">
        <v>12.960665684751071</v>
      </c>
      <c r="DO352" s="27">
        <v>30.126396976999999</v>
      </c>
      <c r="DP352" s="27">
        <v>11.527887764243653</v>
      </c>
      <c r="DQ352" s="27">
        <v>8.4094336269392596</v>
      </c>
      <c r="DR352" s="27">
        <v>17.888149772624693</v>
      </c>
      <c r="DS352" s="27">
        <v>30.096481525000002</v>
      </c>
      <c r="DT352" s="27">
        <v>11.522564747175942</v>
      </c>
      <c r="DU352" s="27">
        <v>8.4055505600980958</v>
      </c>
      <c r="DV352" s="27">
        <v>17.909711817948395</v>
      </c>
      <c r="DW352" s="27">
        <v>30.133765214</v>
      </c>
      <c r="DX352" s="27">
        <v>11.516476990869647</v>
      </c>
      <c r="DY352" s="27">
        <v>8.4011096266294736</v>
      </c>
      <c r="DZ352" s="27">
        <v>17.743611756943636</v>
      </c>
      <c r="EA352" s="27">
        <v>30.179169094999999</v>
      </c>
      <c r="EB352" s="27">
        <v>11.499698873085054</v>
      </c>
      <c r="EC352" s="27">
        <v>8.388870223299044</v>
      </c>
      <c r="ED352" s="27">
        <v>17.638096178333839</v>
      </c>
      <c r="EE352" s="27">
        <v>30.235359613</v>
      </c>
      <c r="EF352" s="27">
        <v>11.481257721388671</v>
      </c>
      <c r="EG352" s="27">
        <v>8.3754176598835617</v>
      </c>
      <c r="EH352" s="27">
        <v>17.507905579455731</v>
      </c>
      <c r="EI352" s="27">
        <v>30.304038645999999</v>
      </c>
      <c r="EJ352" s="27">
        <v>11.461380208795726</v>
      </c>
      <c r="EK352" s="27">
        <v>8.3609172911917788</v>
      </c>
      <c r="EL352" s="27">
        <v>17.348674162179375</v>
      </c>
      <c r="EM352" s="27">
        <v>30.378068674000001</v>
      </c>
      <c r="EN352" s="27">
        <v>11.439945578569731</v>
      </c>
      <c r="EO352" s="27">
        <v>8.3452810268656652</v>
      </c>
      <c r="EP352" s="27">
        <v>17.183018701803519</v>
      </c>
      <c r="EQ352" s="27">
        <v>30.469874909000001</v>
      </c>
      <c r="ER352" s="27">
        <v>11.417191682280716</v>
      </c>
      <c r="ES352" s="27">
        <v>8.3286823763140667</v>
      </c>
      <c r="ET352" s="27">
        <v>17.005552144753842</v>
      </c>
      <c r="EU352" s="27">
        <v>30.572948221000001</v>
      </c>
      <c r="EV352" s="27">
        <v>11.393415518376417</v>
      </c>
      <c r="EW352" s="27">
        <v>8.3113379957696427</v>
      </c>
      <c r="EX352" s="27">
        <v>16.791727010573744</v>
      </c>
      <c r="EY352" s="27">
        <v>30.694044184999999</v>
      </c>
      <c r="EZ352" s="27">
        <v>11.078296726587368</v>
      </c>
      <c r="FA352" s="27">
        <v>8.0814632244025262</v>
      </c>
      <c r="FB352" s="27">
        <v>16.535061716821083</v>
      </c>
      <c r="FC352" s="27">
        <v>31.285349925999999</v>
      </c>
      <c r="FD352" s="27">
        <v>11.056971160352818</v>
      </c>
      <c r="FE352" s="27">
        <v>8.0659065207397269</v>
      </c>
      <c r="FF352" s="27">
        <v>15.400935172195764</v>
      </c>
      <c r="FG352" s="27">
        <v>31.892608101</v>
      </c>
      <c r="FH352" s="27">
        <v>11.668051457327881</v>
      </c>
      <c r="FI352" s="27">
        <v>8.5116810896144681</v>
      </c>
      <c r="FJ352" s="27">
        <v>14.510592049071514</v>
      </c>
      <c r="FK352" s="27">
        <v>32.27136453</v>
      </c>
      <c r="FL352" s="27">
        <v>13.949736067857826</v>
      </c>
      <c r="FM352" s="27">
        <v>10.176138246230378</v>
      </c>
      <c r="FN352" s="27">
        <v>14.204399322388445</v>
      </c>
      <c r="FO352" s="27">
        <v>32.416918541000001</v>
      </c>
      <c r="FP352" s="27">
        <v>14.535445192299337</v>
      </c>
      <c r="FQ352" s="27">
        <v>10.603404897972172</v>
      </c>
      <c r="FR352" s="27">
        <v>14.247780742336866</v>
      </c>
      <c r="FS352" s="28">
        <v>30.127305499999999</v>
      </c>
      <c r="FT352" s="28">
        <v>11.527377865578183</v>
      </c>
      <c r="FU352" s="28">
        <v>8.4090616629618662</v>
      </c>
      <c r="FV352" s="28">
        <v>17.880862589871164</v>
      </c>
      <c r="FW352" s="28">
        <v>30.101850244000001</v>
      </c>
      <c r="FX352" s="28">
        <v>11.520380688548519</v>
      </c>
      <c r="FY352" s="28">
        <v>8.4039573197369588</v>
      </c>
      <c r="FZ352" s="28">
        <v>17.888813539394995</v>
      </c>
      <c r="GA352" s="28">
        <v>30.154368565999999</v>
      </c>
      <c r="GB352" s="28">
        <v>11.511272315127346</v>
      </c>
      <c r="GC352" s="28">
        <v>8.3973128881375896</v>
      </c>
      <c r="GD352" s="28">
        <v>17.712532064895036</v>
      </c>
      <c r="GE352" s="28">
        <v>30.226013198</v>
      </c>
      <c r="GF352" s="28">
        <v>11.488392216225295</v>
      </c>
      <c r="GG352" s="28">
        <v>8.3806221745368372</v>
      </c>
      <c r="GH352" s="28">
        <v>17.601924497024619</v>
      </c>
      <c r="GI352" s="28">
        <v>30.322797489999999</v>
      </c>
      <c r="GJ352" s="28">
        <v>11.46102014772911</v>
      </c>
      <c r="GK352" s="28">
        <v>8.3606546316566348</v>
      </c>
      <c r="GL352" s="28">
        <v>17.473536411293441</v>
      </c>
      <c r="GM352" s="28">
        <v>30.453998541000001</v>
      </c>
      <c r="GN352" s="28">
        <v>11.429198173360327</v>
      </c>
      <c r="GO352" s="28">
        <v>8.3374409443962083</v>
      </c>
      <c r="GP352" s="28">
        <v>17.321749816725628</v>
      </c>
      <c r="GQ352" s="28">
        <v>30.610424733999999</v>
      </c>
      <c r="GR352" s="28">
        <v>11.392040940248661</v>
      </c>
      <c r="GS352" s="28">
        <v>8.3103352601630149</v>
      </c>
      <c r="GT352" s="28">
        <v>17.171852201874909</v>
      </c>
      <c r="GU352" s="28">
        <v>30.818320865</v>
      </c>
      <c r="GV352" s="28">
        <v>11.349692505547329</v>
      </c>
      <c r="GW352" s="28">
        <v>8.2794426666446945</v>
      </c>
      <c r="GX352" s="28">
        <v>17.010197605077501</v>
      </c>
      <c r="GY352" s="28">
        <v>31.062236543000001</v>
      </c>
      <c r="GZ352" s="28">
        <v>11.303574347849359</v>
      </c>
      <c r="HA352" s="28">
        <v>8.2458001126843108</v>
      </c>
      <c r="HB352" s="28">
        <v>16.842287919687536</v>
      </c>
      <c r="HC352" s="28">
        <v>31.352801829000001</v>
      </c>
      <c r="HD352" s="28">
        <v>10.974822064283345</v>
      </c>
      <c r="HE352" s="28">
        <v>8.0059798988782571</v>
      </c>
      <c r="HF352" s="28">
        <v>16.6628026028921</v>
      </c>
      <c r="HG352" s="28">
        <v>32.239476396000001</v>
      </c>
      <c r="HH352" s="28">
        <v>10.793384059279974</v>
      </c>
      <c r="HI352" s="28">
        <v>7.8736234002998522</v>
      </c>
      <c r="HJ352" s="28">
        <v>15.745319782473535</v>
      </c>
      <c r="HK352" s="28">
        <v>32.998053745</v>
      </c>
      <c r="HL352" s="28">
        <v>10.732909164910829</v>
      </c>
      <c r="HM352" s="28">
        <v>7.8295078068195894</v>
      </c>
      <c r="HN352" s="28">
        <v>10.159324066274603</v>
      </c>
      <c r="HO352" s="28">
        <v>33.303258794000001</v>
      </c>
      <c r="HP352" s="28">
        <v>12.914009349051494</v>
      </c>
      <c r="HQ352" s="28">
        <v>9.4205900247717107</v>
      </c>
      <c r="HR352" s="28">
        <v>5.4481830728914673</v>
      </c>
      <c r="HS352" s="28">
        <v>33.454925547000002</v>
      </c>
      <c r="HT352" s="28">
        <v>11.879961767234269</v>
      </c>
      <c r="HU352" s="28">
        <v>8.6662667103688023</v>
      </c>
      <c r="HV352" s="28">
        <v>1.8684271248395916</v>
      </c>
      <c r="HW352" s="29">
        <v>30.111053349999999</v>
      </c>
      <c r="HX352" s="29">
        <v>17.054500189876133</v>
      </c>
      <c r="HY352" s="29">
        <v>12.441020447148333</v>
      </c>
      <c r="HZ352" s="29">
        <v>17.937003742130504</v>
      </c>
      <c r="IA352" s="29">
        <v>30.069549645999999</v>
      </c>
      <c r="IB352" s="29">
        <v>17.049074588403414</v>
      </c>
      <c r="IC352" s="29">
        <v>12.437062546411946</v>
      </c>
      <c r="ID352" s="29">
        <v>18.000194573573907</v>
      </c>
      <c r="IE352" s="29">
        <v>30.105691215</v>
      </c>
      <c r="IF352" s="29">
        <v>17.042445498150435</v>
      </c>
      <c r="IG352" s="29">
        <v>12.432226717365943</v>
      </c>
      <c r="IH352" s="29">
        <v>17.87779017577278</v>
      </c>
      <c r="II352" s="29">
        <v>30.163765453</v>
      </c>
      <c r="IJ352" s="29">
        <v>17.014693200487489</v>
      </c>
      <c r="IK352" s="29">
        <v>12.411981802602329</v>
      </c>
      <c r="IL352" s="29">
        <v>17.813320661834002</v>
      </c>
      <c r="IM352" s="29">
        <v>30.245389959000001</v>
      </c>
      <c r="IN352" s="29">
        <v>16.983714001274613</v>
      </c>
      <c r="IO352" s="29">
        <v>12.389382908084595</v>
      </c>
      <c r="IP352" s="29">
        <v>17.725986334267674</v>
      </c>
      <c r="IQ352" s="29">
        <v>30.362626312</v>
      </c>
      <c r="IR352" s="29">
        <v>16.949382222747836</v>
      </c>
      <c r="IS352" s="29">
        <v>12.364338353633674</v>
      </c>
      <c r="IT352" s="29">
        <v>17.606221612314975</v>
      </c>
      <c r="IU352" s="29">
        <v>30.505215092</v>
      </c>
      <c r="IV352" s="29">
        <v>16.911919784870282</v>
      </c>
      <c r="IW352" s="29">
        <v>12.337010026772981</v>
      </c>
      <c r="IX352" s="29">
        <v>17.489775171608734</v>
      </c>
      <c r="IY352" s="29">
        <v>30.70191462</v>
      </c>
      <c r="IZ352" s="29">
        <v>16.872095679164655</v>
      </c>
      <c r="JA352" s="29">
        <v>12.307958896112043</v>
      </c>
      <c r="JB352" s="29">
        <v>17.362790473109342</v>
      </c>
      <c r="JC352" s="29">
        <v>30.936431751000001</v>
      </c>
      <c r="JD352" s="29">
        <v>16.830076187053074</v>
      </c>
      <c r="JE352" s="29">
        <v>12.277306261633239</v>
      </c>
      <c r="JF352" s="29">
        <v>17.2248805045311</v>
      </c>
      <c r="JG352" s="29">
        <v>31.232886516000001</v>
      </c>
      <c r="JH352" s="29">
        <v>16.506005228883392</v>
      </c>
      <c r="JI352" s="29">
        <v>12.040901009528033</v>
      </c>
      <c r="JJ352" s="29">
        <v>16.859241511962225</v>
      </c>
      <c r="JK352" s="29">
        <v>32.507127599999997</v>
      </c>
      <c r="JL352" s="29">
        <v>16.251935401856116</v>
      </c>
      <c r="JM352" s="29">
        <v>11.855560608000102</v>
      </c>
      <c r="JN352" s="29">
        <v>11.674389001069866</v>
      </c>
      <c r="JO352" s="29">
        <v>33.046962098000002</v>
      </c>
      <c r="JP352" s="29">
        <v>14.067097918534282</v>
      </c>
      <c r="JQ352" s="29">
        <v>10.261752082327884</v>
      </c>
      <c r="JR352" s="29">
        <v>6.1228323936177205</v>
      </c>
      <c r="JS352" s="29">
        <v>33.280269023999999</v>
      </c>
      <c r="JT352" s="29">
        <v>13.873343757009186</v>
      </c>
      <c r="JU352" s="29">
        <v>10.120411119038636</v>
      </c>
      <c r="JV352" s="29">
        <v>2.1877240715685851</v>
      </c>
      <c r="JW352" s="29">
        <v>33.151790747999996</v>
      </c>
      <c r="JX352" s="29">
        <v>13.221093657219038</v>
      </c>
      <c r="JY352" s="29">
        <v>9.644603752197078</v>
      </c>
      <c r="JZ352" s="29">
        <v>2.4022646180237004</v>
      </c>
    </row>
    <row r="353" spans="1:286" ht="15" thickBot="1" x14ac:dyDescent="0.35">
      <c r="A353" s="2"/>
      <c r="B353" s="74" t="s">
        <v>510</v>
      </c>
      <c r="C353" s="74" t="s">
        <v>510</v>
      </c>
      <c r="D353" s="74" t="s">
        <v>872</v>
      </c>
      <c r="E353" s="87">
        <v>383306</v>
      </c>
      <c r="F353" s="84">
        <v>392514</v>
      </c>
      <c r="G353" s="22">
        <v>30.91240251105263</v>
      </c>
      <c r="H353" s="22">
        <v>12.689274563313882</v>
      </c>
      <c r="I353" s="22">
        <v>9.2566491274473286</v>
      </c>
      <c r="J353" s="22">
        <v>14.6346108570434</v>
      </c>
      <c r="K353" s="22">
        <v>30.849318651052631</v>
      </c>
      <c r="L353" s="22">
        <v>12.603626758001683</v>
      </c>
      <c r="M353" s="22">
        <v>9.1941702459040879</v>
      </c>
      <c r="N353" s="22">
        <v>14.335966767879171</v>
      </c>
      <c r="O353" s="22">
        <v>30.928357261052632</v>
      </c>
      <c r="P353" s="22">
        <v>12.594677557544768</v>
      </c>
      <c r="Q353" s="22">
        <v>9.1876419287660589</v>
      </c>
      <c r="R353" s="22">
        <v>13.756245483208508</v>
      </c>
      <c r="S353" s="22">
        <v>31.006087755052629</v>
      </c>
      <c r="T353" s="22">
        <v>12.574393860646596</v>
      </c>
      <c r="U353" s="22">
        <v>9.172845254278716</v>
      </c>
      <c r="V353" s="22">
        <v>13.546404580959496</v>
      </c>
      <c r="W353" s="22">
        <v>31.099126982052631</v>
      </c>
      <c r="X353" s="22">
        <v>12.549508216424099</v>
      </c>
      <c r="Y353" s="22">
        <v>9.1546915232889123</v>
      </c>
      <c r="Z353" s="22">
        <v>13.27563653083512</v>
      </c>
      <c r="AA353" s="22">
        <v>31.212206214052628</v>
      </c>
      <c r="AB353" s="22">
        <v>12.52001223514816</v>
      </c>
      <c r="AC353" s="22">
        <v>9.133174615606066</v>
      </c>
      <c r="AD353" s="22">
        <v>13.001802639475244</v>
      </c>
      <c r="AE353" s="22">
        <v>31.335767670052629</v>
      </c>
      <c r="AF353" s="22">
        <v>12.484845154100302</v>
      </c>
      <c r="AG353" s="22">
        <v>9.1075207195955201</v>
      </c>
      <c r="AH353" s="22">
        <v>12.684762625604424</v>
      </c>
      <c r="AI353" s="22">
        <v>31.480121327052629</v>
      </c>
      <c r="AJ353" s="22">
        <v>12.444191216028607</v>
      </c>
      <c r="AK353" s="22">
        <v>9.077864237776879</v>
      </c>
      <c r="AL353" s="22">
        <v>12.324829006995104</v>
      </c>
      <c r="AM353" s="22">
        <v>31.63943982505263</v>
      </c>
      <c r="AN353" s="22">
        <v>12.399507444578816</v>
      </c>
      <c r="AO353" s="22">
        <v>9.0452680486142949</v>
      </c>
      <c r="AP353" s="22">
        <v>11.964975572916739</v>
      </c>
      <c r="AQ353" s="22">
        <v>31.815978222052628</v>
      </c>
      <c r="AR353" s="22">
        <v>12.034663668676368</v>
      </c>
      <c r="AS353" s="22">
        <v>8.7791195936327977</v>
      </c>
      <c r="AT353" s="22">
        <v>11.534665412621283</v>
      </c>
      <c r="AU353" s="22">
        <v>32.703823689052626</v>
      </c>
      <c r="AV353" s="22">
        <v>11.737459802126272</v>
      </c>
      <c r="AW353" s="22">
        <v>8.5623135108068578</v>
      </c>
      <c r="AX353" s="22">
        <v>9.5102457584785185</v>
      </c>
      <c r="AY353" s="22">
        <v>33.466961850052627</v>
      </c>
      <c r="AZ353" s="22">
        <v>10.996590957509358</v>
      </c>
      <c r="BA353" s="22">
        <v>8.0218600034091061</v>
      </c>
      <c r="BB353" s="22">
        <v>7.6310918037585864</v>
      </c>
      <c r="BC353" s="22">
        <v>33.913871581052632</v>
      </c>
      <c r="BD353" s="22">
        <v>11.175875238193223</v>
      </c>
      <c r="BE353" s="22">
        <v>8.1526453900816698</v>
      </c>
      <c r="BF353" s="22">
        <v>6.5649669646986553</v>
      </c>
      <c r="BG353" s="22">
        <v>34.19320656205263</v>
      </c>
      <c r="BH353" s="22">
        <v>11.064160233556686</v>
      </c>
      <c r="BI353" s="22">
        <v>8.0711508495520405</v>
      </c>
      <c r="BJ353" s="22">
        <v>5.8487827903046465</v>
      </c>
      <c r="BK353" s="25">
        <v>30.934932113052632</v>
      </c>
      <c r="BL353" s="25">
        <v>12.691949067043526</v>
      </c>
      <c r="BM353" s="25">
        <v>9.2586001406823115</v>
      </c>
      <c r="BN353" s="25">
        <v>14.584800594479614</v>
      </c>
      <c r="BO353" s="25">
        <v>30.887768320052629</v>
      </c>
      <c r="BP353" s="25">
        <v>12.610494625169709</v>
      </c>
      <c r="BQ353" s="25">
        <v>9.1991802593852476</v>
      </c>
      <c r="BR353" s="25">
        <v>14.447244287186383</v>
      </c>
      <c r="BS353" s="25">
        <v>30.93589657005263</v>
      </c>
      <c r="BT353" s="25">
        <v>12.607579763661459</v>
      </c>
      <c r="BU353" s="25">
        <v>9.1970539084971534</v>
      </c>
      <c r="BV353" s="25">
        <v>14.100764154097163</v>
      </c>
      <c r="BW353" s="25">
        <v>30.979040148052629</v>
      </c>
      <c r="BX353" s="25">
        <v>12.601805787669237</v>
      </c>
      <c r="BY353" s="25">
        <v>9.1928418733990362</v>
      </c>
      <c r="BZ353" s="25">
        <v>13.951174867395229</v>
      </c>
      <c r="CA353" s="25">
        <v>31.032278016052629</v>
      </c>
      <c r="CB353" s="25">
        <v>12.595266182464949</v>
      </c>
      <c r="CC353" s="25">
        <v>9.1880713224501971</v>
      </c>
      <c r="CD353" s="25">
        <v>13.737661081377036</v>
      </c>
      <c r="CE353" s="25">
        <v>31.09877899305263</v>
      </c>
      <c r="CF353" s="25">
        <v>12.588022061008154</v>
      </c>
      <c r="CG353" s="25">
        <v>9.1827868367037819</v>
      </c>
      <c r="CH353" s="25">
        <v>13.522605223065401</v>
      </c>
      <c r="CI353" s="25">
        <v>31.171991331052631</v>
      </c>
      <c r="CJ353" s="25">
        <v>12.579981070114817</v>
      </c>
      <c r="CK353" s="25">
        <v>9.1769210457978314</v>
      </c>
      <c r="CL353" s="25">
        <v>13.256431986761912</v>
      </c>
      <c r="CM353" s="25">
        <v>31.254314956052632</v>
      </c>
      <c r="CN353" s="25">
        <v>12.571129927807201</v>
      </c>
      <c r="CO353" s="25">
        <v>9.1704642607144979</v>
      </c>
      <c r="CP353" s="25">
        <v>12.948030129717022</v>
      </c>
      <c r="CQ353" s="25">
        <v>31.34560359205263</v>
      </c>
      <c r="CR353" s="25">
        <v>12.561716460945776</v>
      </c>
      <c r="CS353" s="25">
        <v>9.1635972676981297</v>
      </c>
      <c r="CT353" s="25">
        <v>12.632669708339353</v>
      </c>
      <c r="CU353" s="25">
        <v>31.448646161052629</v>
      </c>
      <c r="CV353" s="25">
        <v>12.256366428591333</v>
      </c>
      <c r="CW353" s="25">
        <v>8.9408486703329544</v>
      </c>
      <c r="CX353" s="25">
        <v>12.244874003684185</v>
      </c>
      <c r="CY353" s="25">
        <v>31.824737039052629</v>
      </c>
      <c r="CZ353" s="25">
        <v>12.220694387571529</v>
      </c>
      <c r="DA353" s="25">
        <v>8.9148264130531807</v>
      </c>
      <c r="DB353" s="25">
        <v>10.618286620701632</v>
      </c>
      <c r="DC353" s="25">
        <v>32.155667296052627</v>
      </c>
      <c r="DD353" s="25">
        <v>11.720887908265674</v>
      </c>
      <c r="DE353" s="25">
        <v>8.5502245449578282</v>
      </c>
      <c r="DF353" s="25">
        <v>9.051726683934163</v>
      </c>
      <c r="DG353" s="25">
        <v>32.482582955052628</v>
      </c>
      <c r="DH353" s="25">
        <v>12.005075784639045</v>
      </c>
      <c r="DI353" s="25">
        <v>8.7575356441650385</v>
      </c>
      <c r="DJ353" s="25">
        <v>7.7553282030153596</v>
      </c>
      <c r="DK353" s="25">
        <v>32.68295212305263</v>
      </c>
      <c r="DL353" s="25">
        <v>11.951118339050518</v>
      </c>
      <c r="DM353" s="25">
        <v>8.7181744388310207</v>
      </c>
      <c r="DN353" s="25">
        <v>6.9663263545279541</v>
      </c>
      <c r="DO353" s="27">
        <v>30.912040134052631</v>
      </c>
      <c r="DP353" s="27">
        <v>12.689808192894713</v>
      </c>
      <c r="DQ353" s="27">
        <v>9.2570384027970842</v>
      </c>
      <c r="DR353" s="27">
        <v>14.636251678781637</v>
      </c>
      <c r="DS353" s="27">
        <v>30.844357034052631</v>
      </c>
      <c r="DT353" s="27">
        <v>12.605911871293507</v>
      </c>
      <c r="DU353" s="27">
        <v>9.1958372042359731</v>
      </c>
      <c r="DV353" s="27">
        <v>14.364217060300254</v>
      </c>
      <c r="DW353" s="27">
        <v>30.91612532905263</v>
      </c>
      <c r="DX353" s="27">
        <v>12.600127143376328</v>
      </c>
      <c r="DY353" s="27">
        <v>9.191617325758294</v>
      </c>
      <c r="DZ353" s="27">
        <v>13.819340679896452</v>
      </c>
      <c r="EA353" s="27">
        <v>30.98545115305263</v>
      </c>
      <c r="EB353" s="27">
        <v>12.584824533557072</v>
      </c>
      <c r="EC353" s="27">
        <v>9.1804542849458102</v>
      </c>
      <c r="ED353" s="27">
        <v>13.642315992331639</v>
      </c>
      <c r="EE353" s="27">
        <v>31.068027091052631</v>
      </c>
      <c r="EF353" s="27">
        <v>12.567773864237665</v>
      </c>
      <c r="EG353" s="27">
        <v>9.1680160590653337</v>
      </c>
      <c r="EH353" s="27">
        <v>13.40773527049542</v>
      </c>
      <c r="EI353" s="27">
        <v>31.165325416052632</v>
      </c>
      <c r="EJ353" s="27">
        <v>12.549273450784995</v>
      </c>
      <c r="EK353" s="27">
        <v>9.154520265023713</v>
      </c>
      <c r="EL353" s="27">
        <v>13.183131920837265</v>
      </c>
      <c r="EM353" s="27">
        <v>31.269053373052628</v>
      </c>
      <c r="EN353" s="27">
        <v>12.529016199726597</v>
      </c>
      <c r="EO353" s="27">
        <v>9.1397428824082922</v>
      </c>
      <c r="EP353" s="27">
        <v>12.91843614189451</v>
      </c>
      <c r="EQ353" s="27">
        <v>31.386272506052631</v>
      </c>
      <c r="ER353" s="27">
        <v>12.507381556607269</v>
      </c>
      <c r="ES353" s="27">
        <v>9.1239607114611729</v>
      </c>
      <c r="ET353" s="27">
        <v>12.623834684162691</v>
      </c>
      <c r="EU353" s="27">
        <v>31.514112692052631</v>
      </c>
      <c r="EV353" s="27">
        <v>12.484606878545398</v>
      </c>
      <c r="EW353" s="27">
        <v>9.1073469008956103</v>
      </c>
      <c r="EX353" s="27">
        <v>12.328144923450949</v>
      </c>
      <c r="EY353" s="27">
        <v>31.656461108052632</v>
      </c>
      <c r="EZ353" s="27">
        <v>12.162765119839751</v>
      </c>
      <c r="FA353" s="27">
        <v>8.8725678187633754</v>
      </c>
      <c r="FB353" s="27">
        <v>11.962439899735967</v>
      </c>
      <c r="FC353" s="27">
        <v>32.353414284052633</v>
      </c>
      <c r="FD353" s="27">
        <v>12.027525750786177</v>
      </c>
      <c r="FE353" s="27">
        <v>8.7739125819096024</v>
      </c>
      <c r="FF353" s="27">
        <v>10.23391312127757</v>
      </c>
      <c r="FG353" s="27">
        <v>33.039982770052632</v>
      </c>
      <c r="FH353" s="27">
        <v>11.46765333786643</v>
      </c>
      <c r="FI353" s="27">
        <v>8.3654934515111847</v>
      </c>
      <c r="FJ353" s="27">
        <v>8.8833243517053511</v>
      </c>
      <c r="FK353" s="27">
        <v>33.473935549052626</v>
      </c>
      <c r="FL353" s="27">
        <v>11.751450950276112</v>
      </c>
      <c r="FM353" s="27">
        <v>8.5725198585903346</v>
      </c>
      <c r="FN353" s="27">
        <v>8.2444865113959125</v>
      </c>
      <c r="FO353" s="27">
        <v>33.741237777052632</v>
      </c>
      <c r="FP353" s="27">
        <v>11.961754569910553</v>
      </c>
      <c r="FQ353" s="27">
        <v>8.7259334211604376</v>
      </c>
      <c r="FR353" s="27">
        <v>7.9713812798686305</v>
      </c>
      <c r="FS353" s="28">
        <v>30.912711053052629</v>
      </c>
      <c r="FT353" s="28">
        <v>12.689274551668111</v>
      </c>
      <c r="FU353" s="28">
        <v>9.256649118951902</v>
      </c>
      <c r="FV353" s="28">
        <v>14.629950843897099</v>
      </c>
      <c r="FW353" s="28">
        <v>30.845234103052629</v>
      </c>
      <c r="FX353" s="28">
        <v>12.60362670924737</v>
      </c>
      <c r="FY353" s="28">
        <v>9.1941702103384948</v>
      </c>
      <c r="FZ353" s="28">
        <v>14.341367892257862</v>
      </c>
      <c r="GA353" s="28">
        <v>30.927856004052629</v>
      </c>
      <c r="GB353" s="28">
        <v>12.594677455496269</v>
      </c>
      <c r="GC353" s="28">
        <v>9.1876418543230987</v>
      </c>
      <c r="GD353" s="28">
        <v>13.785914648801603</v>
      </c>
      <c r="GE353" s="28">
        <v>31.018823107052629</v>
      </c>
      <c r="GF353" s="28">
        <v>12.573823379594836</v>
      </c>
      <c r="GG353" s="28">
        <v>9.1724290962939818</v>
      </c>
      <c r="GH353" s="28">
        <v>13.611981450513872</v>
      </c>
      <c r="GI353" s="28">
        <v>31.136763658052629</v>
      </c>
      <c r="GJ353" s="28">
        <v>12.548359006393481</v>
      </c>
      <c r="GK353" s="28">
        <v>9.1538531905714589</v>
      </c>
      <c r="GL353" s="28">
        <v>13.392699083594882</v>
      </c>
      <c r="GM353" s="28">
        <v>31.290614035052631</v>
      </c>
      <c r="GN353" s="28">
        <v>12.518282304001907</v>
      </c>
      <c r="GO353" s="28">
        <v>9.1319126549198497</v>
      </c>
      <c r="GP353" s="28">
        <v>13.198906869283746</v>
      </c>
      <c r="GQ353" s="28">
        <v>31.469004865052632</v>
      </c>
      <c r="GR353" s="28">
        <v>12.482528730472531</v>
      </c>
      <c r="GS353" s="28">
        <v>9.1058309208094794</v>
      </c>
      <c r="GT353" s="28">
        <v>12.972925437939104</v>
      </c>
      <c r="GU353" s="28">
        <v>31.693572253052629</v>
      </c>
      <c r="GV353" s="28">
        <v>12.441288112205349</v>
      </c>
      <c r="GW353" s="28">
        <v>9.0757464639562908</v>
      </c>
      <c r="GX353" s="28">
        <v>12.715920292659222</v>
      </c>
      <c r="GY353" s="28">
        <v>31.95297631205263</v>
      </c>
      <c r="GZ353" s="28">
        <v>12.39601576624773</v>
      </c>
      <c r="HA353" s="28">
        <v>9.0427209178846759</v>
      </c>
      <c r="HB353" s="28">
        <v>12.485400547152492</v>
      </c>
      <c r="HC353" s="28">
        <v>32.254727292052628</v>
      </c>
      <c r="HD353" s="28">
        <v>12.053723292958455</v>
      </c>
      <c r="HE353" s="28">
        <v>8.793023324188864</v>
      </c>
      <c r="HF353" s="28">
        <v>12.21145528532699</v>
      </c>
      <c r="HG353" s="28">
        <v>33.270422845052629</v>
      </c>
      <c r="HH353" s="28">
        <v>11.753632316881754</v>
      </c>
      <c r="HI353" s="28">
        <v>8.5741111351590646</v>
      </c>
      <c r="HJ353" s="28">
        <v>10.73836205922516</v>
      </c>
      <c r="HK353" s="28">
        <v>34.101243910052631</v>
      </c>
      <c r="HL353" s="28">
        <v>10.689693298209052</v>
      </c>
      <c r="HM353" s="28">
        <v>7.7979824337337682</v>
      </c>
      <c r="HN353" s="28">
        <v>5.6869042562294112</v>
      </c>
      <c r="HO353" s="28">
        <v>34.483295595052631</v>
      </c>
      <c r="HP353" s="28">
        <v>10.867966337496549</v>
      </c>
      <c r="HQ353" s="28">
        <v>7.9280301338866934</v>
      </c>
      <c r="HR353" s="28">
        <v>1.2077783254561183</v>
      </c>
      <c r="HS353" s="28">
        <v>34.595647566052634</v>
      </c>
      <c r="HT353" s="28">
        <v>10.02085720109101</v>
      </c>
      <c r="HU353" s="28">
        <v>7.3100758127601475</v>
      </c>
      <c r="HV353" s="28">
        <v>-2.5787476265179308</v>
      </c>
      <c r="HW353" s="29">
        <v>30.894992731052632</v>
      </c>
      <c r="HX353" s="29">
        <v>12.688908105168132</v>
      </c>
      <c r="HY353" s="29">
        <v>9.2563818013320187</v>
      </c>
      <c r="HZ353" s="29">
        <v>14.698589113748262</v>
      </c>
      <c r="IA353" s="29">
        <v>30.810140787052632</v>
      </c>
      <c r="IB353" s="29">
        <v>12.604288565238708</v>
      </c>
      <c r="IC353" s="29">
        <v>9.1946530250694831</v>
      </c>
      <c r="ID353" s="29">
        <v>14.475836245053157</v>
      </c>
      <c r="IE353" s="29">
        <v>30.875039255052631</v>
      </c>
      <c r="IF353" s="29">
        <v>12.597535175962168</v>
      </c>
      <c r="IG353" s="29">
        <v>9.1897265216163433</v>
      </c>
      <c r="IH353" s="29">
        <v>13.987001358617981</v>
      </c>
      <c r="II353" s="29">
        <v>30.952631315052631</v>
      </c>
      <c r="IJ353" s="29">
        <v>12.57279177602198</v>
      </c>
      <c r="IK353" s="29">
        <v>9.1716765558500892</v>
      </c>
      <c r="IL353" s="29">
        <v>13.862048093696528</v>
      </c>
      <c r="IM353" s="29">
        <v>31.056192296052629</v>
      </c>
      <c r="IN353" s="29">
        <v>12.545403636564455</v>
      </c>
      <c r="IO353" s="29">
        <v>9.1516972894273358</v>
      </c>
      <c r="IP353" s="29">
        <v>13.697616561341739</v>
      </c>
      <c r="IQ353" s="29">
        <v>31.197470691052629</v>
      </c>
      <c r="IR353" s="29">
        <v>12.515304317895605</v>
      </c>
      <c r="IS353" s="29">
        <v>9.1297402555163298</v>
      </c>
      <c r="IT353" s="29">
        <v>13.539381949115286</v>
      </c>
      <c r="IU353" s="29">
        <v>31.36506138205263</v>
      </c>
      <c r="IV353" s="29">
        <v>12.482439944722554</v>
      </c>
      <c r="IW353" s="29">
        <v>9.1057661528409923</v>
      </c>
      <c r="IX353" s="29">
        <v>13.352398978367717</v>
      </c>
      <c r="IY353" s="29">
        <v>31.583041399052629</v>
      </c>
      <c r="IZ353" s="29">
        <v>12.447516353967282</v>
      </c>
      <c r="JA353" s="29">
        <v>9.0802898796088929</v>
      </c>
      <c r="JB353" s="29">
        <v>13.139569581928921</v>
      </c>
      <c r="JC353" s="29">
        <v>31.839072305052632</v>
      </c>
      <c r="JD353" s="29">
        <v>12.410703347429182</v>
      </c>
      <c r="JE353" s="29">
        <v>9.0534353038686213</v>
      </c>
      <c r="JF353" s="29">
        <v>12.944824356104601</v>
      </c>
      <c r="JG353" s="29">
        <v>32.153640939052629</v>
      </c>
      <c r="JH353" s="29">
        <v>12.081959364322882</v>
      </c>
      <c r="JI353" s="29">
        <v>8.8136211451323643</v>
      </c>
      <c r="JJ353" s="29">
        <v>12.50152068502873</v>
      </c>
      <c r="JK353" s="29">
        <v>33.513051989052627</v>
      </c>
      <c r="JL353" s="29">
        <v>11.873133038266971</v>
      </c>
      <c r="JM353" s="29">
        <v>8.6612852476601727</v>
      </c>
      <c r="JN353" s="29">
        <v>6.9978886325353002</v>
      </c>
      <c r="JO353" s="29">
        <v>34.189254690052628</v>
      </c>
      <c r="JP353" s="29">
        <v>10.483897295195568</v>
      </c>
      <c r="JQ353" s="29">
        <v>7.6478571147313383</v>
      </c>
      <c r="JR353" s="29">
        <v>2.2154094332789498</v>
      </c>
      <c r="JS353" s="29">
        <v>34.31517796805263</v>
      </c>
      <c r="JT353" s="29">
        <v>11.043778994199899</v>
      </c>
      <c r="JU353" s="29">
        <v>8.0562830191991726</v>
      </c>
      <c r="JV353" s="29">
        <v>-1.7524885444836755</v>
      </c>
      <c r="JW353" s="29">
        <v>34.278674899052632</v>
      </c>
      <c r="JX353" s="29">
        <v>10.482883846663745</v>
      </c>
      <c r="JY353" s="29">
        <v>7.647117818137116</v>
      </c>
      <c r="JZ353" s="29">
        <v>-1.9676226086382727</v>
      </c>
    </row>
    <row r="354" spans="1:286" ht="15" thickBot="1" x14ac:dyDescent="0.35">
      <c r="A354" s="2"/>
      <c r="B354" s="74" t="s">
        <v>829</v>
      </c>
      <c r="C354" s="74" t="s">
        <v>524</v>
      </c>
      <c r="D354" s="74" t="s">
        <v>881</v>
      </c>
      <c r="E354" s="87">
        <v>343077</v>
      </c>
      <c r="F354" s="84">
        <v>463204</v>
      </c>
      <c r="G354" s="22">
        <v>15.876408235210526</v>
      </c>
      <c r="H354" s="22">
        <v>10.045347490366956</v>
      </c>
      <c r="I354" s="22">
        <v>7.3279411378207699</v>
      </c>
      <c r="J354" s="22">
        <v>7.1666387690543427</v>
      </c>
      <c r="K354" s="22">
        <v>15.874356598210525</v>
      </c>
      <c r="L354" s="22">
        <v>10.035578192023648</v>
      </c>
      <c r="M354" s="22">
        <v>7.3208145706924341</v>
      </c>
      <c r="N354" s="22">
        <v>7.2615945683591629</v>
      </c>
      <c r="O354" s="22">
        <v>15.940641448210526</v>
      </c>
      <c r="P354" s="22">
        <v>10.02298118376434</v>
      </c>
      <c r="Q354" s="22">
        <v>7.3116252285491816</v>
      </c>
      <c r="R354" s="22">
        <v>7.0278776501192084</v>
      </c>
      <c r="S354" s="22">
        <v>16.024221026210526</v>
      </c>
      <c r="T354" s="22">
        <v>9.9909897810502706</v>
      </c>
      <c r="U354" s="22">
        <v>7.2882879456697349</v>
      </c>
      <c r="V354" s="22">
        <v>6.7937748522083119</v>
      </c>
      <c r="W354" s="22">
        <v>16.134428754210525</v>
      </c>
      <c r="X354" s="22">
        <v>9.953398598229489</v>
      </c>
      <c r="Y354" s="22">
        <v>7.260865701165411</v>
      </c>
      <c r="Z354" s="22">
        <v>6.5502282096144171</v>
      </c>
      <c r="AA354" s="22">
        <v>16.276478367210526</v>
      </c>
      <c r="AB354" s="22">
        <v>9.910310046994363</v>
      </c>
      <c r="AC354" s="22">
        <v>7.2294332029399619</v>
      </c>
      <c r="AD354" s="22">
        <v>6.1953505256379113</v>
      </c>
      <c r="AE354" s="22">
        <v>16.436705926210525</v>
      </c>
      <c r="AF354" s="22">
        <v>9.8607446316717144</v>
      </c>
      <c r="AG354" s="22">
        <v>7.1932759225368388</v>
      </c>
      <c r="AH354" s="22">
        <v>5.794456006895004</v>
      </c>
      <c r="AI354" s="22">
        <v>16.631438717210525</v>
      </c>
      <c r="AJ354" s="22">
        <v>9.8049410827908901</v>
      </c>
      <c r="AK354" s="22">
        <v>7.1525680105534732</v>
      </c>
      <c r="AL354" s="22">
        <v>5.3931573668079373</v>
      </c>
      <c r="AM354" s="22">
        <v>16.850861544210524</v>
      </c>
      <c r="AN354" s="22">
        <v>9.7446418799110184</v>
      </c>
      <c r="AO354" s="22">
        <v>7.1085805815685674</v>
      </c>
      <c r="AP354" s="22">
        <v>4.9314401163013031</v>
      </c>
      <c r="AQ354" s="22">
        <v>17.103938926210525</v>
      </c>
      <c r="AR354" s="22">
        <v>9.0888662265489462</v>
      </c>
      <c r="AS354" s="22">
        <v>6.6302013724808306</v>
      </c>
      <c r="AT354" s="22">
        <v>4.3980327634179588</v>
      </c>
      <c r="AU354" s="22">
        <v>18.413738595210525</v>
      </c>
      <c r="AV354" s="22">
        <v>8.688387994718445</v>
      </c>
      <c r="AW354" s="22">
        <v>6.3380580780207163</v>
      </c>
      <c r="AX354" s="22">
        <v>1.8779316073100176</v>
      </c>
      <c r="AY354" s="22">
        <v>19.564978898210526</v>
      </c>
      <c r="AZ354" s="22">
        <v>7.8849764977006869</v>
      </c>
      <c r="BA354" s="22">
        <v>5.7519805764469467</v>
      </c>
      <c r="BB354" s="22">
        <v>-1.0983484202369453</v>
      </c>
      <c r="BC354" s="22">
        <v>20.204817674210524</v>
      </c>
      <c r="BD354" s="22">
        <v>7.5434047434875513</v>
      </c>
      <c r="BE354" s="22">
        <v>5.5028087372829626</v>
      </c>
      <c r="BF354" s="22">
        <v>-2.8875107211548823</v>
      </c>
      <c r="BG354" s="22">
        <v>20.567627536210527</v>
      </c>
      <c r="BH354" s="22">
        <v>6.7384821194400022</v>
      </c>
      <c r="BI354" s="22">
        <v>4.9156288895796347</v>
      </c>
      <c r="BJ354" s="22">
        <v>-3.2252306390754484</v>
      </c>
      <c r="BK354" s="25">
        <v>15.906368715210526</v>
      </c>
      <c r="BL354" s="25">
        <v>10.049274143234666</v>
      </c>
      <c r="BM354" s="25">
        <v>7.3308055764189213</v>
      </c>
      <c r="BN354" s="25">
        <v>7.1019098306285144</v>
      </c>
      <c r="BO354" s="25">
        <v>15.915275134210525</v>
      </c>
      <c r="BP354" s="25">
        <v>10.045338389101202</v>
      </c>
      <c r="BQ354" s="25">
        <v>7.3279344985741162</v>
      </c>
      <c r="BR354" s="25">
        <v>7.1710093855778503</v>
      </c>
      <c r="BS354" s="25">
        <v>15.970164818210526</v>
      </c>
      <c r="BT354" s="25">
        <v>10.04081963720331</v>
      </c>
      <c r="BU354" s="25">
        <v>7.3246381319769505</v>
      </c>
      <c r="BV354" s="25">
        <v>6.9908836277135755</v>
      </c>
      <c r="BW354" s="25">
        <v>16.032340374210527</v>
      </c>
      <c r="BX354" s="25">
        <v>10.031103209261353</v>
      </c>
      <c r="BY354" s="25">
        <v>7.3175501330703101</v>
      </c>
      <c r="BZ354" s="25">
        <v>6.8099181827959434</v>
      </c>
      <c r="CA354" s="25">
        <v>16.110276099210527</v>
      </c>
      <c r="CB354" s="25">
        <v>10.020341901374554</v>
      </c>
      <c r="CC354" s="25">
        <v>7.309699908791254</v>
      </c>
      <c r="CD354" s="25">
        <v>6.6215350806584361</v>
      </c>
      <c r="CE354" s="25">
        <v>16.203327688210525</v>
      </c>
      <c r="CF354" s="25">
        <v>10.008643974765969</v>
      </c>
      <c r="CG354" s="25">
        <v>7.3011664341947347</v>
      </c>
      <c r="CH354" s="25">
        <v>6.330873482281822</v>
      </c>
      <c r="CI354" s="25">
        <v>16.306632077210526</v>
      </c>
      <c r="CJ354" s="25">
        <v>9.9960189775829953</v>
      </c>
      <c r="CK354" s="25">
        <v>7.2919566745213436</v>
      </c>
      <c r="CL354" s="25">
        <v>5.9778301453351812</v>
      </c>
      <c r="CM354" s="25">
        <v>16.428478791210527</v>
      </c>
      <c r="CN354" s="25">
        <v>9.9824098128003307</v>
      </c>
      <c r="CO354" s="25">
        <v>7.2820289782860561</v>
      </c>
      <c r="CP354" s="25">
        <v>5.6241178093104622</v>
      </c>
      <c r="CQ354" s="25">
        <v>16.557661526210527</v>
      </c>
      <c r="CR354" s="25">
        <v>9.9681512113488004</v>
      </c>
      <c r="CS354" s="25">
        <v>7.2716275270426172</v>
      </c>
      <c r="CT354" s="25">
        <v>5.1975625042954281</v>
      </c>
      <c r="CU354" s="25">
        <v>16.703994506210528</v>
      </c>
      <c r="CV354" s="25">
        <v>9.4072505977787326</v>
      </c>
      <c r="CW354" s="25">
        <v>6.8624583385849203</v>
      </c>
      <c r="CX354" s="25">
        <v>4.6997377814688832</v>
      </c>
      <c r="CY354" s="25">
        <v>17.138268390210527</v>
      </c>
      <c r="CZ354" s="25">
        <v>9.3423308489290271</v>
      </c>
      <c r="DA354" s="25">
        <v>6.8151002856445961</v>
      </c>
      <c r="DB354" s="25">
        <v>2.8759913276134768</v>
      </c>
      <c r="DC354" s="25">
        <v>17.569224840210524</v>
      </c>
      <c r="DD354" s="25">
        <v>8.9114953510413102</v>
      </c>
      <c r="DE354" s="25">
        <v>6.500811788244933</v>
      </c>
      <c r="DF354" s="25">
        <v>0.90739341416563946</v>
      </c>
      <c r="DG354" s="25">
        <v>18.032351120210524</v>
      </c>
      <c r="DH354" s="25">
        <v>8.8170738498727079</v>
      </c>
      <c r="DI354" s="25">
        <v>6.4319326177262726</v>
      </c>
      <c r="DJ354" s="25">
        <v>-1.1462602865084577</v>
      </c>
      <c r="DK354" s="25">
        <v>18.306608720210527</v>
      </c>
      <c r="DL354" s="25">
        <v>8.2102529625038727</v>
      </c>
      <c r="DM354" s="25">
        <v>5.9892652288576222</v>
      </c>
      <c r="DN354" s="25">
        <v>-1.2092663331467364</v>
      </c>
      <c r="DO354" s="27">
        <v>15.875462787210527</v>
      </c>
      <c r="DP354" s="27">
        <v>10.04605724697784</v>
      </c>
      <c r="DQ354" s="27">
        <v>7.3284588953868202</v>
      </c>
      <c r="DR354" s="27">
        <v>7.1687858326967948</v>
      </c>
      <c r="DS354" s="27">
        <v>15.863294067210525</v>
      </c>
      <c r="DT354" s="27">
        <v>10.038626357694293</v>
      </c>
      <c r="DU354" s="27">
        <v>7.3230381651110683</v>
      </c>
      <c r="DV354" s="27">
        <v>7.3101274538489331</v>
      </c>
      <c r="DW354" s="27">
        <v>15.913380839210525</v>
      </c>
      <c r="DX354" s="27">
        <v>10.030193751232058</v>
      </c>
      <c r="DY354" s="27">
        <v>7.3168866960998749</v>
      </c>
      <c r="DZ354" s="27">
        <v>7.1343286456872175</v>
      </c>
      <c r="EA354" s="27">
        <v>15.979627456210526</v>
      </c>
      <c r="EB354" s="27">
        <v>10.00463040144489</v>
      </c>
      <c r="EC354" s="27">
        <v>7.2982385883360035</v>
      </c>
      <c r="ED354" s="27">
        <v>6.9548929931727095</v>
      </c>
      <c r="EE354" s="27">
        <v>16.069006794210527</v>
      </c>
      <c r="EF354" s="27">
        <v>9.9768772710108919</v>
      </c>
      <c r="EG354" s="27">
        <v>7.2779930660775021</v>
      </c>
      <c r="EH354" s="27">
        <v>6.7703927821563195</v>
      </c>
      <c r="EI354" s="27">
        <v>16.180162418210525</v>
      </c>
      <c r="EJ354" s="27">
        <v>9.9472754835975294</v>
      </c>
      <c r="EK354" s="27">
        <v>7.2563989742904917</v>
      </c>
      <c r="EL354" s="27">
        <v>6.4965190490725444</v>
      </c>
      <c r="EM354" s="27">
        <v>16.303922613210524</v>
      </c>
      <c r="EN354" s="27">
        <v>9.9156442661057991</v>
      </c>
      <c r="EO354" s="27">
        <v>7.2333244415160616</v>
      </c>
      <c r="EP354" s="27">
        <v>6.1788161702505615</v>
      </c>
      <c r="EQ354" s="27">
        <v>16.457511437210528</v>
      </c>
      <c r="ER354" s="27">
        <v>9.882372265420889</v>
      </c>
      <c r="ES354" s="27">
        <v>7.2090529802460201</v>
      </c>
      <c r="ET354" s="27">
        <v>5.8778393585699646</v>
      </c>
      <c r="EU354" s="27">
        <v>16.629058456210526</v>
      </c>
      <c r="EV354" s="27">
        <v>9.8478014683787389</v>
      </c>
      <c r="EW354" s="27">
        <v>7.183834065115871</v>
      </c>
      <c r="EX354" s="27">
        <v>5.5162283075558634</v>
      </c>
      <c r="EY354" s="27">
        <v>16.824203258210524</v>
      </c>
      <c r="EZ354" s="27">
        <v>9.5040404828920515</v>
      </c>
      <c r="FA354" s="27">
        <v>6.9330652122174135</v>
      </c>
      <c r="FB354" s="27">
        <v>5.082751495482265</v>
      </c>
      <c r="FC354" s="27">
        <v>17.803794652210527</v>
      </c>
      <c r="FD354" s="27">
        <v>9.2893646093683238</v>
      </c>
      <c r="FE354" s="27">
        <v>6.7764621513078049</v>
      </c>
      <c r="FF354" s="27">
        <v>3.0103192861770012</v>
      </c>
      <c r="FG354" s="27">
        <v>18.823577210210527</v>
      </c>
      <c r="FH354" s="27">
        <v>8.5049405060930514</v>
      </c>
      <c r="FI354" s="27">
        <v>6.204235689117092</v>
      </c>
      <c r="FJ354" s="27">
        <v>1.3197280280197567</v>
      </c>
      <c r="FK354" s="27">
        <v>19.442439714210526</v>
      </c>
      <c r="FL354" s="27">
        <v>8.2909319292364998</v>
      </c>
      <c r="FM354" s="27">
        <v>6.0481194118357458</v>
      </c>
      <c r="FN354" s="27">
        <v>0.45842795422992566</v>
      </c>
      <c r="FO354" s="27">
        <v>19.785689787210526</v>
      </c>
      <c r="FP354" s="27">
        <v>8.0831487261977895</v>
      </c>
      <c r="FQ354" s="27">
        <v>5.8965444580817161</v>
      </c>
      <c r="FR354" s="27">
        <v>1.0422694387196216</v>
      </c>
      <c r="FS354" s="28">
        <v>15.876778082210526</v>
      </c>
      <c r="FT354" s="28">
        <v>10.045347196064604</v>
      </c>
      <c r="FU354" s="28">
        <v>7.327940923131302</v>
      </c>
      <c r="FV354" s="28">
        <v>7.1605863449168332</v>
      </c>
      <c r="FW354" s="28">
        <v>15.877063702210526</v>
      </c>
      <c r="FX354" s="28">
        <v>10.03557694375532</v>
      </c>
      <c r="FY354" s="28">
        <v>7.320813660098068</v>
      </c>
      <c r="FZ354" s="28">
        <v>7.2699607395793233</v>
      </c>
      <c r="GA354" s="28">
        <v>15.958028805210525</v>
      </c>
      <c r="GB354" s="28">
        <v>10.022978579454978</v>
      </c>
      <c r="GC354" s="28">
        <v>7.3116233287417609</v>
      </c>
      <c r="GD354" s="28">
        <v>7.0641876332637583</v>
      </c>
      <c r="GE354" s="28">
        <v>16.072308274210528</v>
      </c>
      <c r="GF354" s="28">
        <v>9.9888123638657138</v>
      </c>
      <c r="GG354" s="28">
        <v>7.2866995501487031</v>
      </c>
      <c r="GH354" s="28">
        <v>6.8734584984477003</v>
      </c>
      <c r="GI354" s="28">
        <v>16.232731350210525</v>
      </c>
      <c r="GJ354" s="28">
        <v>9.9488446086087112</v>
      </c>
      <c r="GK354" s="28">
        <v>7.2575436291399971</v>
      </c>
      <c r="GL354" s="28">
        <v>6.6902078987371123</v>
      </c>
      <c r="GM354" s="28">
        <v>16.451093223210528</v>
      </c>
      <c r="GN354" s="28">
        <v>9.9033313346246636</v>
      </c>
      <c r="GO354" s="28">
        <v>7.2243423294274258</v>
      </c>
      <c r="GP354" s="28">
        <v>6.4362689244675071</v>
      </c>
      <c r="GQ354" s="28">
        <v>16.714337417210526</v>
      </c>
      <c r="GR354" s="28">
        <v>9.8512017572426434</v>
      </c>
      <c r="GS354" s="28">
        <v>7.1863145285015504</v>
      </c>
      <c r="GT354" s="28">
        <v>6.1452487360433743</v>
      </c>
      <c r="GU354" s="28">
        <v>17.063205785210528</v>
      </c>
      <c r="GV354" s="28">
        <v>9.7928295362323787</v>
      </c>
      <c r="GW354" s="28">
        <v>7.1437328059621077</v>
      </c>
      <c r="GX354" s="28">
        <v>5.8446231701382949</v>
      </c>
      <c r="GY354" s="28">
        <v>17.466909945210524</v>
      </c>
      <c r="GZ354" s="28">
        <v>9.729915883488701</v>
      </c>
      <c r="HA354" s="28">
        <v>7.0978381722012482</v>
      </c>
      <c r="HB354" s="28">
        <v>5.5204508030024524</v>
      </c>
      <c r="HC354" s="28">
        <v>17.944990631210526</v>
      </c>
      <c r="HD354" s="28">
        <v>9.3588341410429798</v>
      </c>
      <c r="HE354" s="28">
        <v>6.8271392074745556</v>
      </c>
      <c r="HF354" s="28">
        <v>5.1722887196801857</v>
      </c>
      <c r="HG354" s="28">
        <v>20.059818874210524</v>
      </c>
      <c r="HH354" s="28">
        <v>8.9466310868032597</v>
      </c>
      <c r="HI354" s="28">
        <v>6.5264428183058145</v>
      </c>
      <c r="HJ354" s="28">
        <v>3.4001498641463783</v>
      </c>
      <c r="HK354" s="28">
        <v>21.689437559210525</v>
      </c>
      <c r="HL354" s="28">
        <v>7.3013243124907667</v>
      </c>
      <c r="HM354" s="28">
        <v>5.3262144332368502</v>
      </c>
      <c r="HN354" s="28">
        <v>-4.7394263674142749</v>
      </c>
      <c r="HO354" s="28">
        <v>22.170028214210525</v>
      </c>
      <c r="HP354" s="28">
        <v>6.9573265491427962</v>
      </c>
      <c r="HQ354" s="28">
        <v>5.0752728541851289</v>
      </c>
      <c r="HR354" s="28">
        <v>-12.322888238515375</v>
      </c>
      <c r="HS354" s="28">
        <v>22.187517860210527</v>
      </c>
      <c r="HT354" s="28">
        <v>4.697623598282096</v>
      </c>
      <c r="HU354" s="28">
        <v>3.4268510122581639</v>
      </c>
      <c r="HV354" s="28">
        <v>-17.414130490376024</v>
      </c>
      <c r="HW354" s="29">
        <v>15.850617248210526</v>
      </c>
      <c r="HX354" s="29">
        <v>10.045532406595679</v>
      </c>
      <c r="HY354" s="29">
        <v>7.3280760316351277</v>
      </c>
      <c r="HZ354" s="29">
        <v>7.2376256714562182</v>
      </c>
      <c r="IA354" s="29">
        <v>15.826718291210526</v>
      </c>
      <c r="IB354" s="29">
        <v>10.037716328035478</v>
      </c>
      <c r="IC354" s="29">
        <v>7.3223743111448547</v>
      </c>
      <c r="ID354" s="29">
        <v>7.4253677769996909</v>
      </c>
      <c r="IE354" s="29">
        <v>15.887074853210525</v>
      </c>
      <c r="IF354" s="29">
        <v>10.028212911044744</v>
      </c>
      <c r="IG354" s="29">
        <v>7.3154417007614851</v>
      </c>
      <c r="IH354" s="29">
        <v>7.2999313008370024</v>
      </c>
      <c r="II354" s="29">
        <v>15.981310987210525</v>
      </c>
      <c r="IJ354" s="29">
        <v>9.984511735016067</v>
      </c>
      <c r="IK354" s="29">
        <v>7.2835623012784128</v>
      </c>
      <c r="IL354" s="29">
        <v>7.169354098626151</v>
      </c>
      <c r="IM354" s="29">
        <v>16.119396961210526</v>
      </c>
      <c r="IN354" s="29">
        <v>9.9361738810639864</v>
      </c>
      <c r="IO354" s="29">
        <v>7.2483005098043902</v>
      </c>
      <c r="IP354" s="29">
        <v>7.0426031069385537</v>
      </c>
      <c r="IQ354" s="29">
        <v>16.318040303210527</v>
      </c>
      <c r="IR354" s="29">
        <v>9.8829780223699721</v>
      </c>
      <c r="IS354" s="29">
        <v>7.2094948715067213</v>
      </c>
      <c r="IT354" s="29">
        <v>6.806421553517259</v>
      </c>
      <c r="IU354" s="29">
        <v>16.560152778210526</v>
      </c>
      <c r="IV354" s="29">
        <v>9.8254751065602033</v>
      </c>
      <c r="IW354" s="29">
        <v>7.1675472950081351</v>
      </c>
      <c r="IX354" s="29">
        <v>6.5498812911304984</v>
      </c>
      <c r="IY354" s="29">
        <v>16.889971868210527</v>
      </c>
      <c r="IZ354" s="29">
        <v>9.7646437841015068</v>
      </c>
      <c r="JA354" s="29">
        <v>7.1231716921989152</v>
      </c>
      <c r="JB354" s="29">
        <v>6.3165880861184611</v>
      </c>
      <c r="JC354" s="29">
        <v>17.280352511210527</v>
      </c>
      <c r="JD354" s="29">
        <v>9.7007402932564446</v>
      </c>
      <c r="JE354" s="29">
        <v>7.0765549853241216</v>
      </c>
      <c r="JF354" s="29">
        <v>6.0537450224835112</v>
      </c>
      <c r="JG354" s="29">
        <v>17.763535207210523</v>
      </c>
      <c r="JH354" s="29">
        <v>9.3317213691211656</v>
      </c>
      <c r="JI354" s="29">
        <v>6.8073608178352982</v>
      </c>
      <c r="JJ354" s="29">
        <v>5.475105745094007</v>
      </c>
      <c r="JK354" s="29">
        <v>20.453328178210526</v>
      </c>
      <c r="JL354" s="29">
        <v>8.9573261370007824</v>
      </c>
      <c r="JM354" s="29">
        <v>6.5342447085230164</v>
      </c>
      <c r="JN354" s="29">
        <v>-2.4959680788615515</v>
      </c>
      <c r="JO354" s="29">
        <v>21.727729649210524</v>
      </c>
      <c r="JP354" s="29">
        <v>6.3698842464037302</v>
      </c>
      <c r="JQ354" s="29">
        <v>4.6467418730054515</v>
      </c>
      <c r="JR354" s="29">
        <v>-10.460636742130642</v>
      </c>
      <c r="JS354" s="29">
        <v>21.991862760210523</v>
      </c>
      <c r="JT354" s="29">
        <v>6.1123002476486983</v>
      </c>
      <c r="JU354" s="29">
        <v>4.4588379321281986</v>
      </c>
      <c r="JV354" s="29">
        <v>-17.111701711655456</v>
      </c>
      <c r="JW354" s="29">
        <v>21.769501342210525</v>
      </c>
      <c r="JX354" s="29">
        <v>5.1176464791904595</v>
      </c>
      <c r="JY354" s="29">
        <v>3.7332518561101029</v>
      </c>
      <c r="JZ354" s="29">
        <v>-16.528464548509177</v>
      </c>
    </row>
    <row r="355" spans="1:286" ht="15" thickBot="1" x14ac:dyDescent="0.35">
      <c r="A355" s="2"/>
      <c r="B355" s="74" t="s">
        <v>592</v>
      </c>
      <c r="C355" s="74" t="s">
        <v>592</v>
      </c>
      <c r="D355" s="74" t="s">
        <v>880</v>
      </c>
      <c r="E355" s="87">
        <v>365831</v>
      </c>
      <c r="F355" s="84">
        <v>407025</v>
      </c>
      <c r="G355" s="22">
        <v>21.990249016526313</v>
      </c>
      <c r="H355" s="22">
        <v>10.759297639179952</v>
      </c>
      <c r="I355" s="22">
        <v>7.7329190597791904</v>
      </c>
      <c r="J355" s="22">
        <v>10.102645342739386</v>
      </c>
      <c r="K355" s="22">
        <v>16.628113058459757</v>
      </c>
      <c r="L355" s="22">
        <v>2.7376920285183406</v>
      </c>
      <c r="M355" s="22">
        <v>1.9676331650165766</v>
      </c>
      <c r="N355" s="22">
        <v>9.618176237610939</v>
      </c>
      <c r="O355" s="22">
        <v>16.565715435746259</v>
      </c>
      <c r="P355" s="22">
        <v>2.7274187357099104</v>
      </c>
      <c r="Q355" s="22">
        <v>1.9602495471979087</v>
      </c>
      <c r="R355" s="22">
        <v>8.7721401254358007</v>
      </c>
      <c r="S355" s="22">
        <v>16.417242445346702</v>
      </c>
      <c r="T355" s="22">
        <v>2.7029737899221287</v>
      </c>
      <c r="U355" s="22">
        <v>1.9426804833484943</v>
      </c>
      <c r="V355" s="22">
        <v>8.4923110861538227</v>
      </c>
      <c r="W355" s="22">
        <v>16.239658431431991</v>
      </c>
      <c r="X355" s="22">
        <v>2.673735936079221</v>
      </c>
      <c r="Y355" s="22">
        <v>1.9216666621093144</v>
      </c>
      <c r="Z355" s="22">
        <v>8.2547217122978438</v>
      </c>
      <c r="AA355" s="22">
        <v>16.032899243654551</v>
      </c>
      <c r="AB355" s="22">
        <v>2.6396946123155942</v>
      </c>
      <c r="AC355" s="22">
        <v>1.8972004924596075</v>
      </c>
      <c r="AD355" s="22">
        <v>7.7477176189680961</v>
      </c>
      <c r="AE355" s="22">
        <v>15.791387183357516</v>
      </c>
      <c r="AF355" s="22">
        <v>2.5999314930764061</v>
      </c>
      <c r="AG355" s="22">
        <v>1.8686219557416266</v>
      </c>
      <c r="AH355" s="22">
        <v>7.3679533704524545</v>
      </c>
      <c r="AI355" s="22">
        <v>15.51579386704368</v>
      </c>
      <c r="AJ355" s="22">
        <v>2.5545571548978798</v>
      </c>
      <c r="AK355" s="22">
        <v>1.836010525489165</v>
      </c>
      <c r="AL355" s="22">
        <v>6.9806619591535117</v>
      </c>
      <c r="AM355" s="22">
        <v>15.215632553129732</v>
      </c>
      <c r="AN355" s="22">
        <v>2.505137883241332</v>
      </c>
      <c r="AO355" s="22">
        <v>1.8004919219028392</v>
      </c>
      <c r="AP355" s="22">
        <v>6.4870340339420629</v>
      </c>
      <c r="AQ355" s="22">
        <v>10.560709479990843</v>
      </c>
      <c r="AR355" s="22">
        <v>1.7387402922522035</v>
      </c>
      <c r="AS355" s="22">
        <v>1.2496668831802937</v>
      </c>
      <c r="AT355" s="22">
        <v>5.8088257471167637</v>
      </c>
      <c r="AU355" s="22">
        <v>9.6569311558534654</v>
      </c>
      <c r="AV355" s="22">
        <v>1.5899400823402465</v>
      </c>
      <c r="AW355" s="22">
        <v>1.1427212424967244</v>
      </c>
      <c r="AX355" s="22">
        <v>3.0868396098486066</v>
      </c>
      <c r="AY355" s="22">
        <v>12.17997393675371</v>
      </c>
      <c r="AZ355" s="22">
        <v>2.0053398384398822</v>
      </c>
      <c r="BA355" s="22">
        <v>1.4412772262695952</v>
      </c>
      <c r="BB355" s="22">
        <v>0.4654385932693792</v>
      </c>
      <c r="BC355" s="22">
        <v>27.276149100526315</v>
      </c>
      <c r="BD355" s="22">
        <v>5.2632442746627666</v>
      </c>
      <c r="BE355" s="22">
        <v>3.7827972914889525</v>
      </c>
      <c r="BF355" s="22">
        <v>-0.70126669336472958</v>
      </c>
      <c r="BG355" s="22">
        <v>27.489469860526313</v>
      </c>
      <c r="BH355" s="22">
        <v>5.8266078114208106</v>
      </c>
      <c r="BI355" s="22">
        <v>4.1876977577718923</v>
      </c>
      <c r="BJ355" s="22">
        <v>-0.98620860616025041</v>
      </c>
      <c r="BK355" s="25">
        <v>22.013876670526315</v>
      </c>
      <c r="BL355" s="25">
        <v>10.76187864607695</v>
      </c>
      <c r="BM355" s="25">
        <v>7.7347740802551126</v>
      </c>
      <c r="BN355" s="25">
        <v>10.025544364226853</v>
      </c>
      <c r="BO355" s="25">
        <v>16.669161046608185</v>
      </c>
      <c r="BP355" s="25">
        <v>2.744450266782994</v>
      </c>
      <c r="BQ355" s="25">
        <v>1.9724904439245381</v>
      </c>
      <c r="BR355" s="25">
        <v>9.7892305254223935</v>
      </c>
      <c r="BS355" s="25">
        <v>16.643321919586487</v>
      </c>
      <c r="BT355" s="25">
        <v>2.7401960515378563</v>
      </c>
      <c r="BU355" s="25">
        <v>1.9694328556639686</v>
      </c>
      <c r="BV355" s="25">
        <v>9.2608524415244986</v>
      </c>
      <c r="BW355" s="25">
        <v>16.595186250730919</v>
      </c>
      <c r="BX355" s="25">
        <v>2.7322708806871416</v>
      </c>
      <c r="BY355" s="25">
        <v>1.9637368793299439</v>
      </c>
      <c r="BZ355" s="25">
        <v>9.0438170551072972</v>
      </c>
      <c r="CA355" s="25">
        <v>16.541850631528661</v>
      </c>
      <c r="CB355" s="25">
        <v>2.7234895776605894</v>
      </c>
      <c r="CC355" s="25">
        <v>1.9574255839442258</v>
      </c>
      <c r="CD355" s="25">
        <v>8.8670577321585924</v>
      </c>
      <c r="CE355" s="25">
        <v>16.483323132032325</v>
      </c>
      <c r="CF355" s="25">
        <v>2.7138534711308284</v>
      </c>
      <c r="CG355" s="25">
        <v>1.9504999244499941</v>
      </c>
      <c r="CH355" s="25">
        <v>8.4441277539713262</v>
      </c>
      <c r="CI355" s="25">
        <v>16.420108147567912</v>
      </c>
      <c r="CJ355" s="25">
        <v>2.7034456059423553</v>
      </c>
      <c r="CK355" s="25">
        <v>1.9430195868121101</v>
      </c>
      <c r="CL355" s="25">
        <v>8.1652764288576059</v>
      </c>
      <c r="CM355" s="25">
        <v>16.351406504423849</v>
      </c>
      <c r="CN355" s="25">
        <v>2.6921344042371249</v>
      </c>
      <c r="CO355" s="25">
        <v>1.9348900034332781</v>
      </c>
      <c r="CP355" s="25">
        <v>7.8749266608462491</v>
      </c>
      <c r="CQ355" s="25">
        <v>16.279504867592546</v>
      </c>
      <c r="CR355" s="25">
        <v>2.6802963479707027</v>
      </c>
      <c r="CS355" s="25">
        <v>1.9263817593077506</v>
      </c>
      <c r="CT355" s="25">
        <v>7.4673551865784269</v>
      </c>
      <c r="CU355" s="25">
        <v>12.99147815354951</v>
      </c>
      <c r="CV355" s="25">
        <v>2.1389478201525507</v>
      </c>
      <c r="CW355" s="25">
        <v>1.5373039134171098</v>
      </c>
      <c r="CX355" s="25">
        <v>6.883323535353874</v>
      </c>
      <c r="CY355" s="25">
        <v>13.570981517924498</v>
      </c>
      <c r="CZ355" s="25">
        <v>2.2343586304814962</v>
      </c>
      <c r="DA355" s="25">
        <v>1.6058775414032869</v>
      </c>
      <c r="DB355" s="25">
        <v>4.8822334741508655</v>
      </c>
      <c r="DC355" s="25">
        <v>16.460387124169966</v>
      </c>
      <c r="DD355" s="25">
        <v>2.7100772323194815</v>
      </c>
      <c r="DE355" s="25">
        <v>1.9477858672635655</v>
      </c>
      <c r="DF355" s="25">
        <v>2.7035574456937717</v>
      </c>
      <c r="DG355" s="25">
        <v>24.320159371526316</v>
      </c>
      <c r="DH355" s="25">
        <v>5.445987747128525</v>
      </c>
      <c r="DI355" s="25">
        <v>3.9141386232999396</v>
      </c>
      <c r="DJ355" s="25">
        <v>0.76818807971299918</v>
      </c>
      <c r="DK355" s="25">
        <v>24.693577678526317</v>
      </c>
      <c r="DL355" s="25">
        <v>5.9578635922859249</v>
      </c>
      <c r="DM355" s="25">
        <v>4.2820338718563251</v>
      </c>
      <c r="DN355" s="25">
        <v>1.6894742884506542E-2</v>
      </c>
      <c r="DO355" s="27">
        <v>21.989234562526313</v>
      </c>
      <c r="DP355" s="27">
        <v>10.759875912290275</v>
      </c>
      <c r="DQ355" s="27">
        <v>7.7333346760495578</v>
      </c>
      <c r="DR355" s="27">
        <v>10.105398352009402</v>
      </c>
      <c r="DS355" s="27">
        <v>16.643172402148494</v>
      </c>
      <c r="DT355" s="27">
        <v>2.7401714346317361</v>
      </c>
      <c r="DU355" s="27">
        <v>1.9694151630088423</v>
      </c>
      <c r="DV355" s="27">
        <v>9.6659223035812509</v>
      </c>
      <c r="DW355" s="27">
        <v>16.601507590380329</v>
      </c>
      <c r="DX355" s="27">
        <v>2.733311641061269</v>
      </c>
      <c r="DY355" s="27">
        <v>1.9644848943030071</v>
      </c>
      <c r="DZ355" s="27">
        <v>8.8793513419293326</v>
      </c>
      <c r="EA355" s="27">
        <v>16.485397155031396</v>
      </c>
      <c r="EB355" s="27">
        <v>2.7141949432035499</v>
      </c>
      <c r="EC355" s="27">
        <v>1.950745347152115</v>
      </c>
      <c r="ED355" s="27">
        <v>8.6559367950846529</v>
      </c>
      <c r="EE355" s="27">
        <v>16.358132569625102</v>
      </c>
      <c r="EF355" s="27">
        <v>2.693241799587399</v>
      </c>
      <c r="EG355" s="27">
        <v>1.9356859102757156</v>
      </c>
      <c r="EH355" s="27">
        <v>8.4794059042536745</v>
      </c>
      <c r="EI355" s="27">
        <v>16.221305599721727</v>
      </c>
      <c r="EJ355" s="27">
        <v>2.6707142822753718</v>
      </c>
      <c r="EK355" s="27">
        <v>1.9194949400252674</v>
      </c>
      <c r="EL355" s="27">
        <v>8.0597442458329951</v>
      </c>
      <c r="EM355" s="27">
        <v>16.073862431757934</v>
      </c>
      <c r="EN355" s="27">
        <v>2.6464388888994166</v>
      </c>
      <c r="EO355" s="27">
        <v>1.9020477368326556</v>
      </c>
      <c r="EP355" s="27">
        <v>7.8008940522691574</v>
      </c>
      <c r="EQ355" s="27">
        <v>15.9175242818987</v>
      </c>
      <c r="ER355" s="27">
        <v>2.6206990045771139</v>
      </c>
      <c r="ES355" s="27">
        <v>1.8835479751616309</v>
      </c>
      <c r="ET355" s="27">
        <v>7.5506149646346437</v>
      </c>
      <c r="EU355" s="27">
        <v>15.754252030567045</v>
      </c>
      <c r="EV355" s="27">
        <v>2.5938174733187309</v>
      </c>
      <c r="EW355" s="27">
        <v>1.864227689359049</v>
      </c>
      <c r="EX355" s="27">
        <v>7.1801536097728409</v>
      </c>
      <c r="EY355" s="27">
        <v>12.315120378288441</v>
      </c>
      <c r="EZ355" s="27">
        <v>2.027590669569757</v>
      </c>
      <c r="FA355" s="27">
        <v>1.4572693367130842</v>
      </c>
      <c r="FB355" s="27">
        <v>6.6292405824042078</v>
      </c>
      <c r="FC355" s="27">
        <v>12.413878325307495</v>
      </c>
      <c r="FD355" s="27">
        <v>2.0438504125337573</v>
      </c>
      <c r="FE355" s="27">
        <v>1.4689555341295</v>
      </c>
      <c r="FF355" s="27">
        <v>4.4658757560765103</v>
      </c>
      <c r="FG355" s="27">
        <v>16.736805693745055</v>
      </c>
      <c r="FH355" s="27">
        <v>2.7555874421550564</v>
      </c>
      <c r="FI355" s="27">
        <v>1.9804949511512093</v>
      </c>
      <c r="FJ355" s="27">
        <v>2.7278030011416838</v>
      </c>
      <c r="FK355" s="27">
        <v>26.413545193526318</v>
      </c>
      <c r="FL355" s="27">
        <v>6.1227090486688507</v>
      </c>
      <c r="FM355" s="27">
        <v>4.4005115471034131</v>
      </c>
      <c r="FN355" s="27">
        <v>2.2185446398655699</v>
      </c>
      <c r="FO355" s="27">
        <v>26.504489369526315</v>
      </c>
      <c r="FP355" s="27">
        <v>7.0099541553731699</v>
      </c>
      <c r="FQ355" s="27">
        <v>5.0381920748123363</v>
      </c>
      <c r="FR355" s="27">
        <v>2.3401974835559614</v>
      </c>
      <c r="FS355" s="28">
        <v>21.990192045526314</v>
      </c>
      <c r="FT355" s="28">
        <v>10.759297573667897</v>
      </c>
      <c r="FU355" s="28">
        <v>7.7329190126943868</v>
      </c>
      <c r="FV355" s="28">
        <v>10.099939513902346</v>
      </c>
      <c r="FW355" s="28">
        <v>16.62811137922683</v>
      </c>
      <c r="FX355" s="28">
        <v>2.7376917520454427</v>
      </c>
      <c r="FY355" s="28">
        <v>1.9676329663100613</v>
      </c>
      <c r="FZ355" s="28">
        <v>9.6279397553531503</v>
      </c>
      <c r="GA355" s="28">
        <v>16.565711932477036</v>
      </c>
      <c r="GB355" s="28">
        <v>2.7274181589233448</v>
      </c>
      <c r="GC355" s="28">
        <v>1.9602491326500471</v>
      </c>
      <c r="GD355" s="28">
        <v>8.8121559887289536</v>
      </c>
      <c r="GE355" s="28">
        <v>16.411413350921396</v>
      </c>
      <c r="GF355" s="28">
        <v>2.7020140739708642</v>
      </c>
      <c r="GG355" s="28">
        <v>1.9419907165978765</v>
      </c>
      <c r="GH355" s="28">
        <v>8.5820556336712244</v>
      </c>
      <c r="GI355" s="28">
        <v>16.227725653929443</v>
      </c>
      <c r="GJ355" s="28">
        <v>2.6717712952488424</v>
      </c>
      <c r="GK355" s="28">
        <v>1.9202546360614861</v>
      </c>
      <c r="GL355" s="28">
        <v>8.4168403748970668</v>
      </c>
      <c r="GM355" s="28">
        <v>16.014796418086647</v>
      </c>
      <c r="GN355" s="28">
        <v>2.6367141201168298</v>
      </c>
      <c r="GO355" s="28">
        <v>1.8950583540315917</v>
      </c>
      <c r="GP355" s="28">
        <v>8.0313628683033009</v>
      </c>
      <c r="GQ355" s="28">
        <v>15.766922109349528</v>
      </c>
      <c r="GR355" s="28">
        <v>2.595903505183053</v>
      </c>
      <c r="GS355" s="28">
        <v>1.8657269615331158</v>
      </c>
      <c r="GT355" s="28">
        <v>7.8229045887116513</v>
      </c>
      <c r="GU355" s="28">
        <v>15.484960332650639</v>
      </c>
      <c r="GV355" s="28">
        <v>2.5494806485605639</v>
      </c>
      <c r="GW355" s="28">
        <v>1.8323619404300466</v>
      </c>
      <c r="GX355" s="28">
        <v>7.6113509939093866</v>
      </c>
      <c r="GY355" s="28">
        <v>15.178367458133019</v>
      </c>
      <c r="GZ355" s="28">
        <v>2.4990024694901867</v>
      </c>
      <c r="HA355" s="28">
        <v>1.7960822792359152</v>
      </c>
      <c r="HB355" s="28">
        <v>7.3460845249214906</v>
      </c>
      <c r="HC355" s="28">
        <v>11.590938386051869</v>
      </c>
      <c r="HD355" s="28">
        <v>1.908359626313533</v>
      </c>
      <c r="HE355" s="28">
        <v>1.3715756383106965</v>
      </c>
      <c r="HF355" s="28">
        <v>6.9554005673280379</v>
      </c>
      <c r="HG355" s="28">
        <v>10.656859379761071</v>
      </c>
      <c r="HH355" s="28">
        <v>1.7545706401226056</v>
      </c>
      <c r="HI355" s="28">
        <v>1.2610444658883131</v>
      </c>
      <c r="HJ355" s="28">
        <v>5.2617292659853092</v>
      </c>
      <c r="HK355" s="28">
        <v>7.3802877299729994</v>
      </c>
      <c r="HL355" s="28">
        <v>1.2151081012911011</v>
      </c>
      <c r="HM355" s="28">
        <v>0.87332211741678556</v>
      </c>
      <c r="HN355" s="28">
        <v>-4.7753361695799512</v>
      </c>
      <c r="HO355" s="28">
        <v>27.159345402592557</v>
      </c>
      <c r="HP355" s="28">
        <v>4.4715791351097058</v>
      </c>
      <c r="HQ355" s="28">
        <v>3.2138119681050359</v>
      </c>
      <c r="HR355" s="28">
        <v>-13.134170280981067</v>
      </c>
      <c r="HS355" s="28">
        <v>22.143337423844674</v>
      </c>
      <c r="HT355" s="28">
        <v>3.6457316676235494</v>
      </c>
      <c r="HU355" s="28">
        <v>2.620259132598497</v>
      </c>
      <c r="HV355" s="28">
        <v>-19.478923970686324</v>
      </c>
      <c r="HW355" s="29">
        <v>21.965032707526316</v>
      </c>
      <c r="HX355" s="29">
        <v>10.75950702833074</v>
      </c>
      <c r="HY355" s="29">
        <v>7.7330695518846539</v>
      </c>
      <c r="HZ355" s="29">
        <v>10.214731226505801</v>
      </c>
      <c r="IA355" s="29">
        <v>21.890182187526314</v>
      </c>
      <c r="IB355" s="29">
        <v>10.753269230255782</v>
      </c>
      <c r="IC355" s="29">
        <v>7.7285863235882974</v>
      </c>
      <c r="ID355" s="29">
        <v>9.8522714269158094</v>
      </c>
      <c r="IE355" s="29">
        <v>21.968095791526316</v>
      </c>
      <c r="IF355" s="29">
        <v>10.745700545158027</v>
      </c>
      <c r="IG355" s="29">
        <v>7.7231465605839951</v>
      </c>
      <c r="IH355" s="29">
        <v>9.1481661238900429</v>
      </c>
      <c r="II355" s="29">
        <v>22.091960439526314</v>
      </c>
      <c r="IJ355" s="29">
        <v>10.714382437333612</v>
      </c>
      <c r="IK355" s="29">
        <v>7.7006376198488908</v>
      </c>
      <c r="IL355" s="29">
        <v>8.9993066870969223</v>
      </c>
      <c r="IM355" s="29">
        <v>22.272873581526316</v>
      </c>
      <c r="IN355" s="29">
        <v>10.679624673931988</v>
      </c>
      <c r="IO355" s="29">
        <v>7.6756565309249307</v>
      </c>
      <c r="IP355" s="29">
        <v>8.9242630659817479</v>
      </c>
      <c r="IQ355" s="29">
        <v>22.533229053526316</v>
      </c>
      <c r="IR355" s="29">
        <v>10.641224233694359</v>
      </c>
      <c r="IS355" s="29">
        <v>7.648057378436004</v>
      </c>
      <c r="IT355" s="29">
        <v>8.6040491203424487</v>
      </c>
      <c r="IU355" s="29">
        <v>22.855493506526315</v>
      </c>
      <c r="IV355" s="29">
        <v>10.599452894885307</v>
      </c>
      <c r="IW355" s="29">
        <v>7.6180354947720783</v>
      </c>
      <c r="IX355" s="29">
        <v>8.4639872557996583</v>
      </c>
      <c r="IY355" s="29">
        <v>23.298317729526314</v>
      </c>
      <c r="IZ355" s="29">
        <v>10.555077891424171</v>
      </c>
      <c r="JA355" s="29">
        <v>7.5861423060575284</v>
      </c>
      <c r="JB355" s="29">
        <v>8.3386684086649261</v>
      </c>
      <c r="JC355" s="29">
        <v>23.828381889526316</v>
      </c>
      <c r="JD355" s="29">
        <v>10.50831566913187</v>
      </c>
      <c r="JE355" s="29">
        <v>7.5525333761655835</v>
      </c>
      <c r="JF355" s="29">
        <v>8.1461458912101001</v>
      </c>
      <c r="JG355" s="29">
        <v>24.486296151526314</v>
      </c>
      <c r="JH355" s="29">
        <v>9.9250521032378956</v>
      </c>
      <c r="JI355" s="29">
        <v>7.1333303671186039</v>
      </c>
      <c r="JJ355" s="29">
        <v>7.4733997371605483</v>
      </c>
      <c r="JK355" s="29">
        <v>26.883347661526315</v>
      </c>
      <c r="JL355" s="29">
        <v>9.6404172137744766</v>
      </c>
      <c r="JM355" s="29">
        <v>6.9287576677079423</v>
      </c>
      <c r="JN355" s="29">
        <v>-1.0779529861792092</v>
      </c>
      <c r="JO355" s="29">
        <v>28.314503200526318</v>
      </c>
      <c r="JP355" s="29">
        <v>6.766975079546989</v>
      </c>
      <c r="JQ355" s="29">
        <v>4.8635582288499704</v>
      </c>
      <c r="JR355" s="29">
        <v>-10.977112910522919</v>
      </c>
      <c r="JS355" s="29">
        <v>28.744233560526315</v>
      </c>
      <c r="JT355" s="29">
        <v>6.5545521830577496</v>
      </c>
      <c r="JU355" s="29">
        <v>4.7108857106166759</v>
      </c>
      <c r="JV355" s="29">
        <v>-17.880325577218443</v>
      </c>
      <c r="JW355" s="29">
        <v>28.520779830526315</v>
      </c>
      <c r="JX355" s="29">
        <v>5.7859995650617941</v>
      </c>
      <c r="JY355" s="29">
        <v>4.1585118115526578</v>
      </c>
      <c r="JZ355" s="29">
        <v>-17.998675897304068</v>
      </c>
    </row>
    <row r="356" spans="1:286" ht="15" thickBot="1" x14ac:dyDescent="0.35">
      <c r="A356" s="2"/>
      <c r="B356" s="74" t="s">
        <v>830</v>
      </c>
      <c r="C356" s="74" t="s">
        <v>554</v>
      </c>
      <c r="D356" s="74" t="s">
        <v>873</v>
      </c>
      <c r="E356" s="87">
        <v>339551</v>
      </c>
      <c r="F356" s="84">
        <v>564489</v>
      </c>
      <c r="G356" s="22">
        <v>16.169203469894736</v>
      </c>
      <c r="H356" s="22">
        <v>16.169203469894736</v>
      </c>
      <c r="I356" s="22">
        <v>15.707413823364412</v>
      </c>
      <c r="J356" s="22">
        <v>13.365127606700641</v>
      </c>
      <c r="K356" s="22">
        <v>16.183735018894737</v>
      </c>
      <c r="L356" s="22">
        <v>16.183735018894737</v>
      </c>
      <c r="M356" s="22">
        <v>15.70521536840044</v>
      </c>
      <c r="N356" s="22">
        <v>13.314073891670281</v>
      </c>
      <c r="O356" s="22">
        <v>16.216623901894735</v>
      </c>
      <c r="P356" s="22">
        <v>16.216623901894735</v>
      </c>
      <c r="Q356" s="22">
        <v>15.70235486676277</v>
      </c>
      <c r="R356" s="22">
        <v>12.950240922851828</v>
      </c>
      <c r="S356" s="22">
        <v>16.257269959894735</v>
      </c>
      <c r="T356" s="22">
        <v>16.257269959894735</v>
      </c>
      <c r="U356" s="22">
        <v>15.692877406566032</v>
      </c>
      <c r="V356" s="22">
        <v>12.796646719432893</v>
      </c>
      <c r="W356" s="22">
        <v>16.306094479894735</v>
      </c>
      <c r="X356" s="22">
        <v>16.306094479894735</v>
      </c>
      <c r="Y356" s="22">
        <v>15.682087342693249</v>
      </c>
      <c r="Z356" s="22">
        <v>12.756498768158202</v>
      </c>
      <c r="AA356" s="22">
        <v>16.366950396894737</v>
      </c>
      <c r="AB356" s="22">
        <v>16.366950396894737</v>
      </c>
      <c r="AC356" s="22">
        <v>15.670036614435084</v>
      </c>
      <c r="AD356" s="22">
        <v>12.582631143493998</v>
      </c>
      <c r="AE356" s="22">
        <v>16.433921787894736</v>
      </c>
      <c r="AF356" s="22">
        <v>16.433921787894736</v>
      </c>
      <c r="AG356" s="22">
        <v>15.656533271875992</v>
      </c>
      <c r="AH356" s="22">
        <v>12.505792856213398</v>
      </c>
      <c r="AI356" s="22">
        <v>16.517276590894735</v>
      </c>
      <c r="AJ356" s="22">
        <v>16.517276590894735</v>
      </c>
      <c r="AK356" s="22">
        <v>15.641682998082807</v>
      </c>
      <c r="AL356" s="22">
        <v>12.361882002019557</v>
      </c>
      <c r="AM356" s="22">
        <v>16.608362713894735</v>
      </c>
      <c r="AN356" s="22">
        <v>16.608362713894735</v>
      </c>
      <c r="AO356" s="22">
        <v>15.625847706730928</v>
      </c>
      <c r="AP356" s="22">
        <v>12.228450798598619</v>
      </c>
      <c r="AQ356" s="22">
        <v>16.720185909894738</v>
      </c>
      <c r="AR356" s="22">
        <v>16.720185909894738</v>
      </c>
      <c r="AS356" s="22">
        <v>15.587731613848048</v>
      </c>
      <c r="AT356" s="22">
        <v>12.023851127424882</v>
      </c>
      <c r="AU356" s="22">
        <v>17.348828396894735</v>
      </c>
      <c r="AV356" s="22">
        <v>17.348828396894735</v>
      </c>
      <c r="AW356" s="22">
        <v>15.489618915395372</v>
      </c>
      <c r="AX356" s="22">
        <v>10.573608189811319</v>
      </c>
      <c r="AY356" s="22">
        <v>17.779835045894735</v>
      </c>
      <c r="AZ356" s="22">
        <v>17.779835045894735</v>
      </c>
      <c r="BA356" s="22">
        <v>14.974636120950143</v>
      </c>
      <c r="BB356" s="22">
        <v>8.7885980122398877</v>
      </c>
      <c r="BC356" s="22">
        <v>17.993472507894737</v>
      </c>
      <c r="BD356" s="22">
        <v>17.993472507894737</v>
      </c>
      <c r="BE356" s="22">
        <v>14.893553054227974</v>
      </c>
      <c r="BF356" s="22">
        <v>8.3624050872759685</v>
      </c>
      <c r="BG356" s="22">
        <v>18.106087270894736</v>
      </c>
      <c r="BH356" s="22">
        <v>18.106087270894736</v>
      </c>
      <c r="BI356" s="22">
        <v>14.766510035634266</v>
      </c>
      <c r="BJ356" s="22">
        <v>8.3473885056207049</v>
      </c>
      <c r="BK356" s="25">
        <v>16.173223200894736</v>
      </c>
      <c r="BL356" s="25">
        <v>16.173223200894736</v>
      </c>
      <c r="BM356" s="25">
        <v>15.708353505830596</v>
      </c>
      <c r="BN356" s="25">
        <v>13.332581376694455</v>
      </c>
      <c r="BO356" s="25">
        <v>16.185982095894737</v>
      </c>
      <c r="BP356" s="25">
        <v>16.185982095894737</v>
      </c>
      <c r="BQ356" s="25">
        <v>15.70757286123224</v>
      </c>
      <c r="BR356" s="25">
        <v>13.365784633297613</v>
      </c>
      <c r="BS356" s="25">
        <v>16.208719107894737</v>
      </c>
      <c r="BT356" s="25">
        <v>16.208719107894737</v>
      </c>
      <c r="BU356" s="25">
        <v>15.706688173615726</v>
      </c>
      <c r="BV356" s="25">
        <v>13.152448945208281</v>
      </c>
      <c r="BW356" s="25">
        <v>16.235142615894738</v>
      </c>
      <c r="BX356" s="25">
        <v>16.235142615894738</v>
      </c>
      <c r="BY356" s="25">
        <v>15.703957859445683</v>
      </c>
      <c r="BZ356" s="25">
        <v>13.043644774156064</v>
      </c>
      <c r="CA356" s="25">
        <v>16.265797789894737</v>
      </c>
      <c r="CB356" s="25">
        <v>16.265797789894737</v>
      </c>
      <c r="CC356" s="25">
        <v>15.700990921816274</v>
      </c>
      <c r="CD356" s="25">
        <v>13.036636195487926</v>
      </c>
      <c r="CE356" s="25">
        <v>16.300636973894736</v>
      </c>
      <c r="CF356" s="25">
        <v>16.300636973894736</v>
      </c>
      <c r="CG356" s="25">
        <v>15.697838345074977</v>
      </c>
      <c r="CH356" s="25">
        <v>12.900457088851109</v>
      </c>
      <c r="CI356" s="25">
        <v>16.337768957894735</v>
      </c>
      <c r="CJ356" s="25">
        <v>16.337768957894735</v>
      </c>
      <c r="CK356" s="25">
        <v>15.694518361984253</v>
      </c>
      <c r="CL356" s="25">
        <v>12.846505088894073</v>
      </c>
      <c r="CM356" s="25">
        <v>16.382227862894737</v>
      </c>
      <c r="CN356" s="25">
        <v>16.382227862894737</v>
      </c>
      <c r="CO356" s="25">
        <v>15.691055865286534</v>
      </c>
      <c r="CP356" s="25">
        <v>12.723020028789865</v>
      </c>
      <c r="CQ356" s="25">
        <v>16.430830528894738</v>
      </c>
      <c r="CR356" s="25">
        <v>16.430830528894738</v>
      </c>
      <c r="CS356" s="25">
        <v>15.687476602594213</v>
      </c>
      <c r="CT356" s="25">
        <v>12.633068861612436</v>
      </c>
      <c r="CU356" s="25">
        <v>16.484902487894736</v>
      </c>
      <c r="CV356" s="25">
        <v>16.484902487894736</v>
      </c>
      <c r="CW356" s="25">
        <v>15.653212522589525</v>
      </c>
      <c r="CX356" s="25">
        <v>12.455778198986586</v>
      </c>
      <c r="CY356" s="25">
        <v>16.714120404894736</v>
      </c>
      <c r="CZ356" s="25">
        <v>16.714120404894736</v>
      </c>
      <c r="DA356" s="25">
        <v>15.640633382308915</v>
      </c>
      <c r="DB356" s="25">
        <v>11.95938060044516</v>
      </c>
      <c r="DC356" s="25">
        <v>17.160727603894735</v>
      </c>
      <c r="DD356" s="25">
        <v>17.160727603894735</v>
      </c>
      <c r="DE356" s="25">
        <v>15.419486903028339</v>
      </c>
      <c r="DF356" s="25">
        <v>10.449855721895457</v>
      </c>
      <c r="DG356" s="25">
        <v>17.366643698894737</v>
      </c>
      <c r="DH356" s="25">
        <v>17.366643698894737</v>
      </c>
      <c r="DI356" s="25">
        <v>15.397589693962578</v>
      </c>
      <c r="DJ356" s="25">
        <v>8.9222740123171338</v>
      </c>
      <c r="DK356" s="25">
        <v>17.452201937894735</v>
      </c>
      <c r="DL356" s="25">
        <v>17.452201937894735</v>
      </c>
      <c r="DM356" s="25">
        <v>15.186315695531867</v>
      </c>
      <c r="DN356" s="25">
        <v>8.7615113206790376</v>
      </c>
      <c r="DO356" s="27">
        <v>16.168675798894736</v>
      </c>
      <c r="DP356" s="27">
        <v>16.168675798894736</v>
      </c>
      <c r="DQ356" s="27">
        <v>15.707580915815143</v>
      </c>
      <c r="DR356" s="27">
        <v>13.366062455560689</v>
      </c>
      <c r="DS356" s="27">
        <v>16.177093619894737</v>
      </c>
      <c r="DT356" s="27">
        <v>16.177093619894737</v>
      </c>
      <c r="DU356" s="27">
        <v>15.705933473867587</v>
      </c>
      <c r="DV356" s="27">
        <v>13.330203462187342</v>
      </c>
      <c r="DW356" s="27">
        <v>16.200960861894735</v>
      </c>
      <c r="DX356" s="27">
        <v>16.200960861894735</v>
      </c>
      <c r="DY356" s="27">
        <v>15.704050847585384</v>
      </c>
      <c r="DZ356" s="27">
        <v>12.986031720072724</v>
      </c>
      <c r="EA356" s="27">
        <v>16.232666897894735</v>
      </c>
      <c r="EB356" s="27">
        <v>16.232666897894735</v>
      </c>
      <c r="EC356" s="27">
        <v>15.696075552038385</v>
      </c>
      <c r="ED356" s="27">
        <v>12.850894581927918</v>
      </c>
      <c r="EE356" s="27">
        <v>16.271333699894736</v>
      </c>
      <c r="EF356" s="27">
        <v>16.271333699894736</v>
      </c>
      <c r="EG356" s="27">
        <v>15.687568629455162</v>
      </c>
      <c r="EH356" s="27">
        <v>12.829512559657083</v>
      </c>
      <c r="EI356" s="27">
        <v>16.317537030894737</v>
      </c>
      <c r="EJ356" s="27">
        <v>16.317537030894737</v>
      </c>
      <c r="EK356" s="27">
        <v>15.678628649641357</v>
      </c>
      <c r="EL356" s="27">
        <v>12.682688518259777</v>
      </c>
      <c r="EM356" s="27">
        <v>16.367278655894737</v>
      </c>
      <c r="EN356" s="27">
        <v>16.367278655894737</v>
      </c>
      <c r="EO356" s="27">
        <v>15.66924018390019</v>
      </c>
      <c r="EP356" s="27">
        <v>12.63227270574275</v>
      </c>
      <c r="EQ356" s="27">
        <v>16.428044051894737</v>
      </c>
      <c r="ER356" s="27">
        <v>16.428044051894737</v>
      </c>
      <c r="ES356" s="27">
        <v>15.659538005931996</v>
      </c>
      <c r="ET356" s="27">
        <v>12.521693850436383</v>
      </c>
      <c r="EU356" s="27">
        <v>16.495683303894737</v>
      </c>
      <c r="EV356" s="27">
        <v>16.495683303894737</v>
      </c>
      <c r="EW356" s="27">
        <v>15.649566857963931</v>
      </c>
      <c r="EX356" s="27">
        <v>12.45598983313991</v>
      </c>
      <c r="EY356" s="27">
        <v>16.582984858894736</v>
      </c>
      <c r="EZ356" s="27">
        <v>16.582984858894736</v>
      </c>
      <c r="FA356" s="27">
        <v>15.615270687512352</v>
      </c>
      <c r="FB356" s="27">
        <v>12.273394465209144</v>
      </c>
      <c r="FC356" s="27">
        <v>17.144473411894737</v>
      </c>
      <c r="FD356" s="27">
        <v>17.144473411894737</v>
      </c>
      <c r="FE356" s="27">
        <v>15.55922543490041</v>
      </c>
      <c r="FF356" s="27">
        <v>11.032629788380067</v>
      </c>
      <c r="FG356" s="27">
        <v>17.532037828894737</v>
      </c>
      <c r="FH356" s="27">
        <v>17.532037828894737</v>
      </c>
      <c r="FI356" s="27">
        <v>15.297108290390266</v>
      </c>
      <c r="FJ356" s="27">
        <v>9.5332271853358499</v>
      </c>
      <c r="FK356" s="27">
        <v>17.739167340894735</v>
      </c>
      <c r="FL356" s="27">
        <v>17.739167340894735</v>
      </c>
      <c r="FM356" s="27">
        <v>15.245409354890976</v>
      </c>
      <c r="FN356" s="27">
        <v>9.3105266635751782</v>
      </c>
      <c r="FO356" s="27">
        <v>17.845685369894735</v>
      </c>
      <c r="FP356" s="27">
        <v>17.845685369894735</v>
      </c>
      <c r="FQ356" s="27">
        <v>15.025057836287145</v>
      </c>
      <c r="FR356" s="27">
        <v>9.4920855976404077</v>
      </c>
      <c r="FS356" s="28">
        <v>16.169418556894737</v>
      </c>
      <c r="FT356" s="28">
        <v>16.169418556894737</v>
      </c>
      <c r="FU356" s="28">
        <v>15.70741355410269</v>
      </c>
      <c r="FV356" s="28">
        <v>13.365817636157269</v>
      </c>
      <c r="FW356" s="28">
        <v>16.185480598894735</v>
      </c>
      <c r="FX356" s="28">
        <v>16.185480598894735</v>
      </c>
      <c r="FY356" s="28">
        <v>15.705214195456051</v>
      </c>
      <c r="FZ356" s="28">
        <v>13.33040837026614</v>
      </c>
      <c r="GA356" s="28">
        <v>16.223530034894736</v>
      </c>
      <c r="GB356" s="28">
        <v>16.223530034894736</v>
      </c>
      <c r="GC356" s="28">
        <v>15.702352426272414</v>
      </c>
      <c r="GD356" s="28">
        <v>12.988702169849741</v>
      </c>
      <c r="GE356" s="28">
        <v>16.274234628894735</v>
      </c>
      <c r="GF356" s="28">
        <v>16.274234628894735</v>
      </c>
      <c r="GG356" s="28">
        <v>15.691551983008127</v>
      </c>
      <c r="GH356" s="28">
        <v>12.862722914442305</v>
      </c>
      <c r="GI356" s="28">
        <v>16.339087152894738</v>
      </c>
      <c r="GJ356" s="28">
        <v>16.339087152894738</v>
      </c>
      <c r="GK356" s="28">
        <v>15.679276388956554</v>
      </c>
      <c r="GL356" s="28">
        <v>12.856055008974129</v>
      </c>
      <c r="GM356" s="28">
        <v>16.423936676894737</v>
      </c>
      <c r="GN356" s="28">
        <v>16.423936676894737</v>
      </c>
      <c r="GO356" s="28">
        <v>15.66570136043109</v>
      </c>
      <c r="GP356" s="28">
        <v>12.728779409538078</v>
      </c>
      <c r="GQ356" s="28">
        <v>16.532093587894735</v>
      </c>
      <c r="GR356" s="28">
        <v>16.532093587894735</v>
      </c>
      <c r="GS356" s="28">
        <v>15.650561374557888</v>
      </c>
      <c r="GT356" s="28">
        <v>12.663637326035941</v>
      </c>
      <c r="GU356" s="28">
        <v>16.698133794894737</v>
      </c>
      <c r="GV356" s="28">
        <v>16.698133794894737</v>
      </c>
      <c r="GW356" s="28">
        <v>15.634070848767539</v>
      </c>
      <c r="GX356" s="28">
        <v>12.430172332677966</v>
      </c>
      <c r="GY356" s="28">
        <v>16.881543225894735</v>
      </c>
      <c r="GZ356" s="28">
        <v>16.881543225894735</v>
      </c>
      <c r="HA356" s="28">
        <v>15.616558428801465</v>
      </c>
      <c r="HB356" s="28">
        <v>12.254370931424251</v>
      </c>
      <c r="HC356" s="28">
        <v>17.087156880894735</v>
      </c>
      <c r="HD356" s="28">
        <v>17.087156880894735</v>
      </c>
      <c r="HE356" s="28">
        <v>15.572976147947285</v>
      </c>
      <c r="HF356" s="28">
        <v>12.00859703894794</v>
      </c>
      <c r="HG356" s="28">
        <v>17.610844728894737</v>
      </c>
      <c r="HH356" s="28">
        <v>17.610844728894737</v>
      </c>
      <c r="HI356" s="28">
        <v>15.467563547161822</v>
      </c>
      <c r="HJ356" s="28">
        <v>10.845485996309124</v>
      </c>
      <c r="HK356" s="28">
        <v>18.011811376894737</v>
      </c>
      <c r="HL356" s="28">
        <v>18.011811376894737</v>
      </c>
      <c r="HM356" s="28">
        <v>14.953550329962306</v>
      </c>
      <c r="HN356" s="28">
        <v>8.8325327936003131</v>
      </c>
      <c r="HO356" s="28">
        <v>18.133573655894736</v>
      </c>
      <c r="HP356" s="28">
        <v>18.133573655894736</v>
      </c>
      <c r="HQ356" s="28">
        <v>14.871327065735409</v>
      </c>
      <c r="HR356" s="28">
        <v>7.9436511131222751</v>
      </c>
      <c r="HS356" s="28">
        <v>18.146148597894737</v>
      </c>
      <c r="HT356" s="28">
        <v>18.146148597894737</v>
      </c>
      <c r="HU356" s="28">
        <v>14.858675599790342</v>
      </c>
      <c r="HV356" s="28">
        <v>7.3900656294572364</v>
      </c>
      <c r="HW356" s="29">
        <v>16.165459585894737</v>
      </c>
      <c r="HX356" s="29">
        <v>16.165459585894737</v>
      </c>
      <c r="HY356" s="29">
        <v>15.707328526145895</v>
      </c>
      <c r="HZ356" s="29">
        <v>13.380102781477365</v>
      </c>
      <c r="IA356" s="29">
        <v>16.177548054894736</v>
      </c>
      <c r="IB356" s="29">
        <v>16.177548054894736</v>
      </c>
      <c r="IC356" s="29">
        <v>15.705471893814574</v>
      </c>
      <c r="ID356" s="29">
        <v>13.358865494138932</v>
      </c>
      <c r="IE356" s="29">
        <v>16.211503687894737</v>
      </c>
      <c r="IF356" s="29">
        <v>16.211503687894737</v>
      </c>
      <c r="IG356" s="29">
        <v>15.70315197333178</v>
      </c>
      <c r="IH356" s="29">
        <v>13.032120120568706</v>
      </c>
      <c r="II356" s="29">
        <v>16.258578177894737</v>
      </c>
      <c r="IJ356" s="29">
        <v>16.258578177894737</v>
      </c>
      <c r="IK356" s="29">
        <v>15.688053997471183</v>
      </c>
      <c r="IL356" s="29">
        <v>12.919676902818747</v>
      </c>
      <c r="IM356" s="29">
        <v>16.329110780894737</v>
      </c>
      <c r="IN356" s="29">
        <v>16.329110780894737</v>
      </c>
      <c r="IO356" s="29">
        <v>15.671520035790612</v>
      </c>
      <c r="IP356" s="29">
        <v>12.887877340391565</v>
      </c>
      <c r="IQ356" s="29">
        <v>16.448586969894738</v>
      </c>
      <c r="IR356" s="29">
        <v>16.448586969894738</v>
      </c>
      <c r="IS356" s="29">
        <v>15.653529142636531</v>
      </c>
      <c r="IT356" s="29">
        <v>12.626622225531417</v>
      </c>
      <c r="IU356" s="29">
        <v>16.580559680894737</v>
      </c>
      <c r="IV356" s="29">
        <v>16.580559680894737</v>
      </c>
      <c r="IW356" s="29">
        <v>15.634325031806263</v>
      </c>
      <c r="IX356" s="29">
        <v>12.46616722043667</v>
      </c>
      <c r="IY356" s="29">
        <v>16.741888660894737</v>
      </c>
      <c r="IZ356" s="29">
        <v>16.741888660894737</v>
      </c>
      <c r="JA356" s="29">
        <v>15.614229519843953</v>
      </c>
      <c r="JB356" s="29">
        <v>12.245686733987155</v>
      </c>
      <c r="JC356" s="29">
        <v>16.921049172894737</v>
      </c>
      <c r="JD356" s="29">
        <v>16.921049172894737</v>
      </c>
      <c r="JE356" s="29">
        <v>15.593276987180859</v>
      </c>
      <c r="JF356" s="29">
        <v>12.08076557863831</v>
      </c>
      <c r="JG356" s="29">
        <v>17.104748625894736</v>
      </c>
      <c r="JH356" s="29">
        <v>17.104748625894736</v>
      </c>
      <c r="JI356" s="29">
        <v>15.548576280928021</v>
      </c>
      <c r="JJ356" s="29">
        <v>11.82378605984988</v>
      </c>
      <c r="JK356" s="29">
        <v>17.725242916894736</v>
      </c>
      <c r="JL356" s="29">
        <v>17.725242916894736</v>
      </c>
      <c r="JM356" s="29">
        <v>15.435042974740341</v>
      </c>
      <c r="JN356" s="29">
        <v>9.9058039629227803</v>
      </c>
      <c r="JO356" s="29">
        <v>18.080005233894738</v>
      </c>
      <c r="JP356" s="29">
        <v>18.080005233894738</v>
      </c>
      <c r="JQ356" s="29">
        <v>14.796058949991238</v>
      </c>
      <c r="JR356" s="29">
        <v>8.0830055926318476</v>
      </c>
      <c r="JS356" s="29">
        <v>18.144457368894734</v>
      </c>
      <c r="JT356" s="29">
        <v>18.144457368894734</v>
      </c>
      <c r="JU356" s="29">
        <v>14.729653495879063</v>
      </c>
      <c r="JV356" s="29">
        <v>7.1627148115142578</v>
      </c>
      <c r="JW356" s="29">
        <v>18.016256323894737</v>
      </c>
      <c r="JX356" s="29">
        <v>18.016256323894737</v>
      </c>
      <c r="JY356" s="29">
        <v>14.838640050165619</v>
      </c>
      <c r="JZ356" s="29">
        <v>7.1791004916271035</v>
      </c>
    </row>
    <row r="357" spans="1:286" ht="15" thickBot="1" x14ac:dyDescent="0.35">
      <c r="A357" s="2"/>
      <c r="B357" s="74" t="s">
        <v>831</v>
      </c>
      <c r="C357" s="74" t="s">
        <v>522</v>
      </c>
      <c r="D357" s="74" t="s">
        <v>522</v>
      </c>
      <c r="E357" s="87">
        <v>373376</v>
      </c>
      <c r="F357" s="84">
        <v>436176</v>
      </c>
      <c r="G357" s="22">
        <v>25.645151264684209</v>
      </c>
      <c r="H357" s="22">
        <v>6.6498950048200447</v>
      </c>
      <c r="I357" s="22">
        <v>4.7794104738813319</v>
      </c>
      <c r="J357" s="22">
        <v>14.677172744782338</v>
      </c>
      <c r="K357" s="22">
        <v>25.608950910684207</v>
      </c>
      <c r="L357" s="22">
        <v>6.6415335004403193</v>
      </c>
      <c r="M357" s="22">
        <v>4.7734008960487655</v>
      </c>
      <c r="N357" s="22">
        <v>14.613103901899823</v>
      </c>
      <c r="O357" s="22">
        <v>25.69319939068421</v>
      </c>
      <c r="P357" s="22">
        <v>6.6304409399110522</v>
      </c>
      <c r="Q357" s="22">
        <v>4.7654284543880605</v>
      </c>
      <c r="R357" s="22">
        <v>14.238980562844887</v>
      </c>
      <c r="S357" s="22">
        <v>25.78410155668421</v>
      </c>
      <c r="T357" s="22">
        <v>6.6045963799457406</v>
      </c>
      <c r="U357" s="22">
        <v>4.7468534602713808</v>
      </c>
      <c r="V357" s="22">
        <v>13.961261615736964</v>
      </c>
      <c r="W357" s="22">
        <v>25.892542164684208</v>
      </c>
      <c r="X357" s="22">
        <v>6.5732767064433064</v>
      </c>
      <c r="Y357" s="22">
        <v>4.7243433942526583</v>
      </c>
      <c r="Z357" s="22">
        <v>13.687865248071146</v>
      </c>
      <c r="AA357" s="22">
        <v>26.020262411684207</v>
      </c>
      <c r="AB357" s="22">
        <v>6.5365712389808941</v>
      </c>
      <c r="AC357" s="22">
        <v>4.6979624520706524</v>
      </c>
      <c r="AD357" s="22">
        <v>13.342399612886387</v>
      </c>
      <c r="AE357" s="22">
        <v>26.161120714684209</v>
      </c>
      <c r="AF357" s="22">
        <v>6.4933915083805944</v>
      </c>
      <c r="AG357" s="22">
        <v>4.6669283294956552</v>
      </c>
      <c r="AH357" s="22">
        <v>12.974612792850625</v>
      </c>
      <c r="AI357" s="22">
        <v>26.331825091684209</v>
      </c>
      <c r="AJ357" s="22">
        <v>6.4440294890515979</v>
      </c>
      <c r="AK357" s="22">
        <v>4.6314508742844174</v>
      </c>
      <c r="AL357" s="22">
        <v>12.572262681199984</v>
      </c>
      <c r="AM357" s="22">
        <v>26.519497535684209</v>
      </c>
      <c r="AN357" s="22">
        <v>6.3901387032698871</v>
      </c>
      <c r="AO357" s="22">
        <v>4.5927185054539157</v>
      </c>
      <c r="AP357" s="22">
        <v>12.166847133180404</v>
      </c>
      <c r="AQ357" s="22">
        <v>26.731639183684209</v>
      </c>
      <c r="AR357" s="22">
        <v>6.0337811719547592</v>
      </c>
      <c r="AS357" s="22">
        <v>4.3365973311527419</v>
      </c>
      <c r="AT357" s="22">
        <v>11.69357240304601</v>
      </c>
      <c r="AU357" s="22">
        <v>27.798202877684208</v>
      </c>
      <c r="AV357" s="22">
        <v>5.6837953133779795</v>
      </c>
      <c r="AW357" s="22">
        <v>4.0850556035044452</v>
      </c>
      <c r="AX357" s="22">
        <v>9.1732465417999087</v>
      </c>
      <c r="AY357" s="22">
        <v>27.732845454228325</v>
      </c>
      <c r="AZ357" s="22">
        <v>4.5660015457703853</v>
      </c>
      <c r="BA357" s="22">
        <v>3.2816752137884149</v>
      </c>
      <c r="BB357" s="22">
        <v>6.8206845487841896</v>
      </c>
      <c r="BC357" s="22">
        <v>29.216879842684207</v>
      </c>
      <c r="BD357" s="22">
        <v>5.0815450825428412</v>
      </c>
      <c r="BE357" s="22">
        <v>3.6522065045240018</v>
      </c>
      <c r="BF357" s="22">
        <v>5.9717480849578379</v>
      </c>
      <c r="BG357" s="22">
        <v>29.484816415684207</v>
      </c>
      <c r="BH357" s="22">
        <v>5.2982190496228867</v>
      </c>
      <c r="BI357" s="22">
        <v>3.80793435089288</v>
      </c>
      <c r="BJ357" s="22">
        <v>5.736158603901405</v>
      </c>
      <c r="BK357" s="25">
        <v>25.674916790684208</v>
      </c>
      <c r="BL357" s="25">
        <v>6.6511967365740574</v>
      </c>
      <c r="BM357" s="25">
        <v>4.7803460541235472</v>
      </c>
      <c r="BN357" s="25">
        <v>14.62608907837628</v>
      </c>
      <c r="BO357" s="25">
        <v>25.661687268684208</v>
      </c>
      <c r="BP357" s="25">
        <v>6.6464396600070925</v>
      </c>
      <c r="BQ357" s="25">
        <v>4.7769270495298306</v>
      </c>
      <c r="BR357" s="25">
        <v>14.605515510349784</v>
      </c>
      <c r="BS357" s="25">
        <v>25.730237622684207</v>
      </c>
      <c r="BT357" s="25">
        <v>6.6413425718655219</v>
      </c>
      <c r="BU357" s="25">
        <v>4.7732636719227468</v>
      </c>
      <c r="BV357" s="25">
        <v>14.369308389651282</v>
      </c>
      <c r="BW357" s="25">
        <v>25.787772623684209</v>
      </c>
      <c r="BX357" s="25">
        <v>6.6326365822592095</v>
      </c>
      <c r="BY357" s="25">
        <v>4.7670065057750479</v>
      </c>
      <c r="BZ357" s="25">
        <v>14.170678884893308</v>
      </c>
      <c r="CA357" s="25">
        <v>25.852469580684208</v>
      </c>
      <c r="CB357" s="25">
        <v>6.6231229494152144</v>
      </c>
      <c r="CC357" s="25">
        <v>4.7601688705302374</v>
      </c>
      <c r="CD357" s="25">
        <v>13.979205118493143</v>
      </c>
      <c r="CE357" s="25">
        <v>25.929127766684211</v>
      </c>
      <c r="CF357" s="25">
        <v>6.612823307738223</v>
      </c>
      <c r="CG357" s="25">
        <v>4.752766315260935</v>
      </c>
      <c r="CH357" s="25">
        <v>13.721308744570543</v>
      </c>
      <c r="CI357" s="25">
        <v>26.013648098684207</v>
      </c>
      <c r="CJ357" s="25">
        <v>6.6018278789484599</v>
      </c>
      <c r="CK357" s="25">
        <v>4.7448636840938985</v>
      </c>
      <c r="CL357" s="25">
        <v>13.428260314524477</v>
      </c>
      <c r="CM357" s="25">
        <v>26.111871070684209</v>
      </c>
      <c r="CN357" s="25">
        <v>6.5900157490278906</v>
      </c>
      <c r="CO357" s="25">
        <v>4.7363740737436153</v>
      </c>
      <c r="CP357" s="25">
        <v>13.100514626880789</v>
      </c>
      <c r="CQ357" s="25">
        <v>26.221190484684207</v>
      </c>
      <c r="CR357" s="25">
        <v>6.5776993766230829</v>
      </c>
      <c r="CS357" s="25">
        <v>4.7275220543915664</v>
      </c>
      <c r="CT357" s="25">
        <v>12.75448598425497</v>
      </c>
      <c r="CU357" s="25">
        <v>26.346506971684207</v>
      </c>
      <c r="CV357" s="25">
        <v>6.2822769873316444</v>
      </c>
      <c r="CW357" s="25">
        <v>4.5151961664527152</v>
      </c>
      <c r="CX357" s="25">
        <v>12.345095065479782</v>
      </c>
      <c r="CY357" s="25">
        <v>26.739209801684208</v>
      </c>
      <c r="CZ357" s="25">
        <v>6.2242877829880658</v>
      </c>
      <c r="DA357" s="25">
        <v>4.4735181835054867</v>
      </c>
      <c r="DB357" s="25">
        <v>10.669010837979336</v>
      </c>
      <c r="DC357" s="25">
        <v>27.115335979684211</v>
      </c>
      <c r="DD357" s="25">
        <v>5.6042085774959771</v>
      </c>
      <c r="DE357" s="25">
        <v>4.0278550493933265</v>
      </c>
      <c r="DF357" s="25">
        <v>8.6554731988870657</v>
      </c>
      <c r="DG357" s="25">
        <v>27.501628135684207</v>
      </c>
      <c r="DH357" s="25">
        <v>5.861918800376225</v>
      </c>
      <c r="DI357" s="25">
        <v>4.2130764607941638</v>
      </c>
      <c r="DJ357" s="25">
        <v>6.9701429258388075</v>
      </c>
      <c r="DK357" s="25">
        <v>27.710115255684208</v>
      </c>
      <c r="DL357" s="25">
        <v>6.4454791868719559</v>
      </c>
      <c r="DM357" s="25">
        <v>4.6324928006519102</v>
      </c>
      <c r="DN357" s="25">
        <v>6.490375619798737</v>
      </c>
      <c r="DO357" s="27">
        <v>25.644516110684208</v>
      </c>
      <c r="DP357" s="27">
        <v>6.6505544559817942</v>
      </c>
      <c r="DQ357" s="27">
        <v>4.7798844344156262</v>
      </c>
      <c r="DR357" s="27">
        <v>14.679915885891976</v>
      </c>
      <c r="DS357" s="27">
        <v>25.600591001684208</v>
      </c>
      <c r="DT357" s="27">
        <v>6.6443620385283637</v>
      </c>
      <c r="DU357" s="27">
        <v>4.7754338220654873</v>
      </c>
      <c r="DV357" s="27">
        <v>14.654811885749519</v>
      </c>
      <c r="DW357" s="27">
        <v>25.672651907684209</v>
      </c>
      <c r="DX357" s="27">
        <v>6.6371567550127812</v>
      </c>
      <c r="DY357" s="27">
        <v>4.7702552429335316</v>
      </c>
      <c r="DZ357" s="27">
        <v>14.331991092846225</v>
      </c>
      <c r="EA357" s="27">
        <v>25.750566200684208</v>
      </c>
      <c r="EB357" s="27">
        <v>6.6173644840173882</v>
      </c>
      <c r="EC357" s="27">
        <v>4.7560301480668139</v>
      </c>
      <c r="ED357" s="27">
        <v>14.101382001175162</v>
      </c>
      <c r="EE357" s="27">
        <v>25.843443107684209</v>
      </c>
      <c r="EF357" s="27">
        <v>6.5954217241067719</v>
      </c>
      <c r="EG357" s="27">
        <v>4.7402594544744119</v>
      </c>
      <c r="EH357" s="27">
        <v>13.877450376989758</v>
      </c>
      <c r="EI357" s="27">
        <v>25.948108182684209</v>
      </c>
      <c r="EJ357" s="27">
        <v>6.5717081470926084</v>
      </c>
      <c r="EK357" s="27">
        <v>4.7232160397629706</v>
      </c>
      <c r="EL357" s="27">
        <v>13.599836610653817</v>
      </c>
      <c r="EM357" s="27">
        <v>26.060733819684209</v>
      </c>
      <c r="EN357" s="27">
        <v>6.5459599227049976</v>
      </c>
      <c r="EO357" s="27">
        <v>4.7047102839227968</v>
      </c>
      <c r="EP357" s="27">
        <v>13.303898313138973</v>
      </c>
      <c r="EQ357" s="27">
        <v>26.193432999684209</v>
      </c>
      <c r="ER357" s="27">
        <v>6.5186527662337017</v>
      </c>
      <c r="ES357" s="27">
        <v>4.6850840928992952</v>
      </c>
      <c r="ET357" s="27">
        <v>12.989729710103189</v>
      </c>
      <c r="EU357" s="27">
        <v>26.339883483684208</v>
      </c>
      <c r="EV357" s="27">
        <v>6.4900491374043465</v>
      </c>
      <c r="EW357" s="27">
        <v>4.6645261016650057</v>
      </c>
      <c r="EX357" s="27">
        <v>12.66784849941962</v>
      </c>
      <c r="EY357" s="27">
        <v>26.507214280684209</v>
      </c>
      <c r="EZ357" s="27">
        <v>6.1777637296316161</v>
      </c>
      <c r="FA357" s="27">
        <v>4.4400804303171952</v>
      </c>
      <c r="FB357" s="27">
        <v>12.274826763341341</v>
      </c>
      <c r="FC357" s="27">
        <v>27.31550845268421</v>
      </c>
      <c r="FD357" s="27">
        <v>6.0124111874948003</v>
      </c>
      <c r="FE357" s="27">
        <v>4.321238302554459</v>
      </c>
      <c r="FF357" s="27">
        <v>10.161552425919822</v>
      </c>
      <c r="FG357" s="27">
        <v>28.138517654684208</v>
      </c>
      <c r="FH357" s="27">
        <v>5.3371330650855411</v>
      </c>
      <c r="FI357" s="27">
        <v>3.8359026200081345</v>
      </c>
      <c r="FJ357" s="27">
        <v>8.2989563835950051</v>
      </c>
      <c r="FK357" s="27">
        <v>28.619328037684209</v>
      </c>
      <c r="FL357" s="27">
        <v>5.9758354413512871</v>
      </c>
      <c r="FM357" s="27">
        <v>4.29495059363851</v>
      </c>
      <c r="FN357" s="27">
        <v>7.7263684742948229</v>
      </c>
      <c r="FO357" s="27">
        <v>28.874137225684208</v>
      </c>
      <c r="FP357" s="27">
        <v>6.2873975644711413</v>
      </c>
      <c r="FQ357" s="27">
        <v>4.5188764260650984</v>
      </c>
      <c r="FR357" s="27">
        <v>7.7516995031713947</v>
      </c>
      <c r="FS357" s="28">
        <v>25.645821825684209</v>
      </c>
      <c r="FT357" s="28">
        <v>6.649894556853817</v>
      </c>
      <c r="FU357" s="28">
        <v>4.7794101519191843</v>
      </c>
      <c r="FV357" s="28">
        <v>14.669497060942847</v>
      </c>
      <c r="FW357" s="28">
        <v>25.60785572568421</v>
      </c>
      <c r="FX357" s="28">
        <v>6.6415316017927655</v>
      </c>
      <c r="FY357" s="28">
        <v>4.7733995314533848</v>
      </c>
      <c r="FZ357" s="28">
        <v>14.6182928576384</v>
      </c>
      <c r="GA357" s="28">
        <v>25.699721614684208</v>
      </c>
      <c r="GB357" s="28">
        <v>6.6304369787356396</v>
      </c>
      <c r="GC357" s="28">
        <v>4.765425607413297</v>
      </c>
      <c r="GD357" s="28">
        <v>14.270298434448907</v>
      </c>
      <c r="GE357" s="28">
        <v>25.810585510684209</v>
      </c>
      <c r="GF357" s="28">
        <v>6.6020788442133318</v>
      </c>
      <c r="GG357" s="28">
        <v>4.7450440577711728</v>
      </c>
      <c r="GH357" s="28">
        <v>14.031241525781272</v>
      </c>
      <c r="GI357" s="28">
        <v>25.953945104684209</v>
      </c>
      <c r="GJ357" s="28">
        <v>6.5679394364814598</v>
      </c>
      <c r="GK357" s="28">
        <v>4.7205073932422525</v>
      </c>
      <c r="GL357" s="28">
        <v>13.813771369379149</v>
      </c>
      <c r="GM357" s="28">
        <v>26.137077602684208</v>
      </c>
      <c r="GN357" s="28">
        <v>6.5283411696148912</v>
      </c>
      <c r="GO357" s="28">
        <v>4.6920473391703537</v>
      </c>
      <c r="GP357" s="28">
        <v>13.554218772042709</v>
      </c>
      <c r="GQ357" s="28">
        <v>26.353415465684208</v>
      </c>
      <c r="GR357" s="28">
        <v>6.4820570470908834</v>
      </c>
      <c r="GS357" s="28">
        <v>4.6587820289954847</v>
      </c>
      <c r="GT357" s="28">
        <v>13.267584810894906</v>
      </c>
      <c r="GU357" s="28">
        <v>26.634206890684208</v>
      </c>
      <c r="GV357" s="28">
        <v>6.429583792733351</v>
      </c>
      <c r="GW357" s="28">
        <v>4.6210684679101979</v>
      </c>
      <c r="GX357" s="28">
        <v>12.914199878119287</v>
      </c>
      <c r="GY357" s="28">
        <v>26.958395887684208</v>
      </c>
      <c r="GZ357" s="28">
        <v>6.3725123065056142</v>
      </c>
      <c r="HA357" s="28">
        <v>4.5800500670423476</v>
      </c>
      <c r="HB357" s="28">
        <v>12.585576373460809</v>
      </c>
      <c r="HC357" s="28">
        <v>27.33699802468421</v>
      </c>
      <c r="HD357" s="28">
        <v>6.0306886622158986</v>
      </c>
      <c r="HE357" s="28">
        <v>4.3343746835130759</v>
      </c>
      <c r="HF357" s="28">
        <v>12.233599219146381</v>
      </c>
      <c r="HG357" s="28">
        <v>29.121232962684211</v>
      </c>
      <c r="HH357" s="28">
        <v>5.6668439615087483</v>
      </c>
      <c r="HI357" s="28">
        <v>4.0728723331503227</v>
      </c>
      <c r="HJ357" s="28">
        <v>10.349103729556617</v>
      </c>
      <c r="HK357" s="28">
        <v>25.692810826749124</v>
      </c>
      <c r="HL357" s="28">
        <v>4.2301253992758339</v>
      </c>
      <c r="HM357" s="28">
        <v>3.0402744140285094</v>
      </c>
      <c r="HN357" s="28">
        <v>5.4291902383649031</v>
      </c>
      <c r="HO357" s="28">
        <v>28.810803167331816</v>
      </c>
      <c r="HP357" s="28">
        <v>4.743479063987154</v>
      </c>
      <c r="HQ357" s="28">
        <v>3.4092318005960056</v>
      </c>
      <c r="HR357" s="28">
        <v>1.3874914082263246</v>
      </c>
      <c r="HS357" s="28">
        <v>26.143031329462016</v>
      </c>
      <c r="HT357" s="28">
        <v>4.3042507721921268</v>
      </c>
      <c r="HU357" s="28">
        <v>3.0935497790440021</v>
      </c>
      <c r="HV357" s="28">
        <v>-1.662711467420948</v>
      </c>
      <c r="HW357" s="29">
        <v>25.624093153684207</v>
      </c>
      <c r="HX357" s="29">
        <v>6.649366236385255</v>
      </c>
      <c r="HY357" s="29">
        <v>4.7790304375959982</v>
      </c>
      <c r="HZ357" s="29">
        <v>14.738564143657916</v>
      </c>
      <c r="IA357" s="29">
        <v>25.564306906684209</v>
      </c>
      <c r="IB357" s="29">
        <v>6.6422196624898531</v>
      </c>
      <c r="IC357" s="29">
        <v>4.7738940542240362</v>
      </c>
      <c r="ID357" s="29">
        <v>14.754293705463132</v>
      </c>
      <c r="IE357" s="29">
        <v>25.633668535684208</v>
      </c>
      <c r="IF357" s="29">
        <v>6.6336847601206159</v>
      </c>
      <c r="IG357" s="29">
        <v>4.7677598518422668</v>
      </c>
      <c r="IH357" s="29">
        <v>14.473755026812734</v>
      </c>
      <c r="II357" s="29">
        <v>25.724811204684208</v>
      </c>
      <c r="IJ357" s="29">
        <v>6.5997352071267921</v>
      </c>
      <c r="IK357" s="29">
        <v>4.7433596396517483</v>
      </c>
      <c r="IL357" s="29">
        <v>14.28633415929807</v>
      </c>
      <c r="IM357" s="29">
        <v>25.847872192684207</v>
      </c>
      <c r="IN357" s="29">
        <v>6.5619492044571732</v>
      </c>
      <c r="IO357" s="29">
        <v>4.7162020955409947</v>
      </c>
      <c r="IP357" s="29">
        <v>14.107501041549984</v>
      </c>
      <c r="IQ357" s="29">
        <v>26.014795790684211</v>
      </c>
      <c r="IR357" s="29">
        <v>6.5204022883130612</v>
      </c>
      <c r="IS357" s="29">
        <v>4.6863415088651585</v>
      </c>
      <c r="IT357" s="29">
        <v>13.821280020000486</v>
      </c>
      <c r="IU357" s="29">
        <v>26.214236617684207</v>
      </c>
      <c r="IV357" s="29">
        <v>6.475207379841037</v>
      </c>
      <c r="IW357" s="29">
        <v>4.6538590382756633</v>
      </c>
      <c r="IX357" s="29">
        <v>13.526189458685691</v>
      </c>
      <c r="IY357" s="29">
        <v>26.479033004684208</v>
      </c>
      <c r="IZ357" s="29">
        <v>6.4273801212517236</v>
      </c>
      <c r="JA357" s="29">
        <v>4.6194846458268941</v>
      </c>
      <c r="JB357" s="29">
        <v>13.213593393819709</v>
      </c>
      <c r="JC357" s="29">
        <v>26.789492757684208</v>
      </c>
      <c r="JD357" s="29">
        <v>6.3770860597061478</v>
      </c>
      <c r="JE357" s="29">
        <v>4.5833373135230415</v>
      </c>
      <c r="JF357" s="29">
        <v>12.917419930297916</v>
      </c>
      <c r="JG357" s="29">
        <v>27.166535680684209</v>
      </c>
      <c r="JH357" s="29">
        <v>6.0461928874591102</v>
      </c>
      <c r="JI357" s="29">
        <v>4.345517875467702</v>
      </c>
      <c r="JJ357" s="29">
        <v>12.442278798041004</v>
      </c>
      <c r="JK357" s="29">
        <v>29.256392597684208</v>
      </c>
      <c r="JL357" s="29">
        <v>5.7823343490160042</v>
      </c>
      <c r="JM357" s="29">
        <v>4.1558775486138311</v>
      </c>
      <c r="JN357" s="29">
        <v>7.3742043307919758</v>
      </c>
      <c r="JO357" s="29">
        <v>29.855174303146303</v>
      </c>
      <c r="JP357" s="29">
        <v>4.9154268083452752</v>
      </c>
      <c r="JQ357" s="29">
        <v>3.5328140300522297</v>
      </c>
      <c r="JR357" s="29">
        <v>2.7856659021041885</v>
      </c>
      <c r="JS357" s="29">
        <v>30.948584327684209</v>
      </c>
      <c r="JT357" s="29">
        <v>5.2957272676524099</v>
      </c>
      <c r="JU357" s="29">
        <v>3.8061434581284539</v>
      </c>
      <c r="JV357" s="29">
        <v>-0.39540564096665065</v>
      </c>
      <c r="JW357" s="29">
        <v>28.065676673348776</v>
      </c>
      <c r="JX357" s="29">
        <v>4.6207996682166677</v>
      </c>
      <c r="JY357" s="29">
        <v>3.3210597033448601</v>
      </c>
      <c r="JZ357" s="29">
        <v>-0.55800046242047685</v>
      </c>
    </row>
    <row r="358" spans="1:286" ht="15" thickBot="1" x14ac:dyDescent="0.35">
      <c r="A358" s="2"/>
      <c r="B358" s="74" t="s">
        <v>832</v>
      </c>
      <c r="C358" s="74" t="s">
        <v>510</v>
      </c>
      <c r="D358" s="74" t="s">
        <v>872</v>
      </c>
      <c r="E358" s="87">
        <v>382923</v>
      </c>
      <c r="F358" s="84">
        <v>394645</v>
      </c>
      <c r="G358" s="22">
        <v>36.820470966000002</v>
      </c>
      <c r="H358" s="22">
        <v>8.7932423265991773</v>
      </c>
      <c r="I358" s="22">
        <v>6.4145478532927367</v>
      </c>
      <c r="J358" s="22">
        <v>11.830057360882375</v>
      </c>
      <c r="K358" s="22">
        <v>36.797681300000001</v>
      </c>
      <c r="L358" s="22">
        <v>8.7828160151272083</v>
      </c>
      <c r="M358" s="22">
        <v>6.4069420042343097</v>
      </c>
      <c r="N358" s="22">
        <v>11.841440859236386</v>
      </c>
      <c r="O358" s="22">
        <v>36.893678229999999</v>
      </c>
      <c r="P358" s="22">
        <v>8.7691571092990159</v>
      </c>
      <c r="Q358" s="22">
        <v>6.3969780225988302</v>
      </c>
      <c r="R358" s="22">
        <v>11.311165740779732</v>
      </c>
      <c r="S358" s="22">
        <v>37.003391278999999</v>
      </c>
      <c r="T358" s="22">
        <v>8.7333641295134665</v>
      </c>
      <c r="U358" s="22">
        <v>6.370867542173217</v>
      </c>
      <c r="V358" s="22">
        <v>10.964260302009496</v>
      </c>
      <c r="W358" s="22">
        <v>37.139968426000003</v>
      </c>
      <c r="X358" s="22">
        <v>8.6909795755046737</v>
      </c>
      <c r="Y358" s="22">
        <v>6.3399486001229723</v>
      </c>
      <c r="Z358" s="22">
        <v>10.568298057686565</v>
      </c>
      <c r="AA358" s="22">
        <v>37.310012460000003</v>
      </c>
      <c r="AB358" s="22">
        <v>8.641952875607549</v>
      </c>
      <c r="AC358" s="22">
        <v>6.3041843051225017</v>
      </c>
      <c r="AD358" s="22">
        <v>10.066524093687068</v>
      </c>
      <c r="AE358" s="22">
        <v>37.501476271999998</v>
      </c>
      <c r="AF358" s="22">
        <v>8.5849315097051235</v>
      </c>
      <c r="AG358" s="22">
        <v>6.2625880125769404</v>
      </c>
      <c r="AH358" s="22">
        <v>9.5850919457555079</v>
      </c>
      <c r="AI358" s="22">
        <v>37.734755454000002</v>
      </c>
      <c r="AJ358" s="22">
        <v>8.5200631619162372</v>
      </c>
      <c r="AK358" s="22">
        <v>6.2152674559948533</v>
      </c>
      <c r="AL358" s="22">
        <v>9.041491132033368</v>
      </c>
      <c r="AM358" s="22">
        <v>37.996907280999999</v>
      </c>
      <c r="AN358" s="22">
        <v>8.4495126629171455</v>
      </c>
      <c r="AO358" s="22">
        <v>6.1638018492146989</v>
      </c>
      <c r="AP358" s="22">
        <v>8.4676996869736527</v>
      </c>
      <c r="AQ358" s="22">
        <v>38.295859733</v>
      </c>
      <c r="AR358" s="22">
        <v>7.801062365269356</v>
      </c>
      <c r="AS358" s="22">
        <v>5.6907663851332302</v>
      </c>
      <c r="AT358" s="22">
        <v>7.7994239131323155</v>
      </c>
      <c r="AU358" s="22">
        <v>39.467539880000004</v>
      </c>
      <c r="AV358" s="22">
        <v>7.3180222524340142</v>
      </c>
      <c r="AW358" s="22">
        <v>5.3383953479482944</v>
      </c>
      <c r="AX358" s="22">
        <v>4.7172325400326436</v>
      </c>
      <c r="AY358" s="22">
        <v>38.481775613103885</v>
      </c>
      <c r="AZ358" s="22">
        <v>6.242121607828012</v>
      </c>
      <c r="BA358" s="22">
        <v>4.5535408069404548</v>
      </c>
      <c r="BB358" s="22">
        <v>2.0047999544465824</v>
      </c>
      <c r="BC358" s="22">
        <v>36.028394447254229</v>
      </c>
      <c r="BD358" s="22">
        <v>5.8441591088633444</v>
      </c>
      <c r="BE358" s="22">
        <v>4.2632327045806617</v>
      </c>
      <c r="BF358" s="22">
        <v>0.54495584203890601</v>
      </c>
      <c r="BG358" s="22">
        <v>30.79893860186759</v>
      </c>
      <c r="BH358" s="22">
        <v>4.9958900565757771</v>
      </c>
      <c r="BI358" s="22">
        <v>3.6444322409671099</v>
      </c>
      <c r="BJ358" s="22">
        <v>-0.37945972182059506</v>
      </c>
      <c r="BK358" s="25">
        <v>36.851922434999999</v>
      </c>
      <c r="BL358" s="25">
        <v>8.7968127620956</v>
      </c>
      <c r="BM358" s="25">
        <v>6.4171524362779717</v>
      </c>
      <c r="BN358" s="25">
        <v>11.749831174389762</v>
      </c>
      <c r="BO358" s="25">
        <v>36.848128555000002</v>
      </c>
      <c r="BP358" s="25">
        <v>8.7921448314729371</v>
      </c>
      <c r="BQ358" s="25">
        <v>6.4137472458780262</v>
      </c>
      <c r="BR358" s="25">
        <v>11.801278002086899</v>
      </c>
      <c r="BS358" s="25">
        <v>36.923994077000003</v>
      </c>
      <c r="BT358" s="25">
        <v>8.7868023825544324</v>
      </c>
      <c r="BU358" s="25">
        <v>6.4098500037722488</v>
      </c>
      <c r="BV358" s="25">
        <v>11.460718163577631</v>
      </c>
      <c r="BW358" s="25">
        <v>37.004178248999999</v>
      </c>
      <c r="BX358" s="25">
        <v>8.7756771579046262</v>
      </c>
      <c r="BY358" s="25">
        <v>6.4017343072812132</v>
      </c>
      <c r="BZ358" s="25">
        <v>11.221223179918947</v>
      </c>
      <c r="CA358" s="25">
        <v>37.100157068999998</v>
      </c>
      <c r="CB358" s="25">
        <v>8.7634172836703215</v>
      </c>
      <c r="CC358" s="25">
        <v>6.3927908997154494</v>
      </c>
      <c r="CD358" s="25">
        <v>10.922918910047891</v>
      </c>
      <c r="CE358" s="25">
        <v>37.213813535</v>
      </c>
      <c r="CF358" s="25">
        <v>8.7500262832290296</v>
      </c>
      <c r="CG358" s="25">
        <v>6.3830223513297994</v>
      </c>
      <c r="CH358" s="25">
        <v>10.521261075240883</v>
      </c>
      <c r="CI358" s="25">
        <v>37.341465104000001</v>
      </c>
      <c r="CJ358" s="25">
        <v>8.7355466445240548</v>
      </c>
      <c r="CK358" s="25">
        <v>6.372459656487365</v>
      </c>
      <c r="CL358" s="25">
        <v>10.122315459788052</v>
      </c>
      <c r="CM358" s="25">
        <v>37.488359821000003</v>
      </c>
      <c r="CN358" s="25">
        <v>8.7198370768048097</v>
      </c>
      <c r="CO358" s="25">
        <v>6.3609997455527125</v>
      </c>
      <c r="CP358" s="25">
        <v>9.6571254491821321</v>
      </c>
      <c r="CQ358" s="25">
        <v>37.651942302999998</v>
      </c>
      <c r="CR358" s="25">
        <v>8.7033820497106493</v>
      </c>
      <c r="CS358" s="25">
        <v>6.348996032382721</v>
      </c>
      <c r="CT358" s="25">
        <v>9.1410011105039075</v>
      </c>
      <c r="CU358" s="25">
        <v>37.835800827</v>
      </c>
      <c r="CV358" s="25">
        <v>8.3772789239578476</v>
      </c>
      <c r="CW358" s="25">
        <v>6.1111083423184924</v>
      </c>
      <c r="CX358" s="25">
        <v>8.5163422505669075</v>
      </c>
      <c r="CY358" s="25">
        <v>38.441130538000003</v>
      </c>
      <c r="CZ358" s="25">
        <v>8.3014341106212814</v>
      </c>
      <c r="DA358" s="25">
        <v>6.0557806069392699</v>
      </c>
      <c r="DB358" s="25">
        <v>6.1595659796564242</v>
      </c>
      <c r="DC358" s="25">
        <v>38.971856932000001</v>
      </c>
      <c r="DD358" s="25">
        <v>7.6280879336284864</v>
      </c>
      <c r="DE358" s="25">
        <v>5.5645839454886259</v>
      </c>
      <c r="DF358" s="25">
        <v>3.8491121280790779</v>
      </c>
      <c r="DG358" s="25">
        <v>39.489930491999999</v>
      </c>
      <c r="DH358" s="25">
        <v>7.5199583581285712</v>
      </c>
      <c r="DI358" s="25">
        <v>5.4857049255960071</v>
      </c>
      <c r="DJ358" s="25">
        <v>1.9552670720266541</v>
      </c>
      <c r="DK358" s="25">
        <v>39.768985221000001</v>
      </c>
      <c r="DL358" s="25">
        <v>6.8767366277708417</v>
      </c>
      <c r="DM358" s="25">
        <v>5.0164836285578813</v>
      </c>
      <c r="DN358" s="25">
        <v>1.0404028575875444</v>
      </c>
      <c r="DO358" s="27">
        <v>36.819807165</v>
      </c>
      <c r="DP358" s="27">
        <v>8.7940200044824977</v>
      </c>
      <c r="DQ358" s="27">
        <v>6.4151151584813944</v>
      </c>
      <c r="DR358" s="27">
        <v>11.833093247521528</v>
      </c>
      <c r="DS358" s="27">
        <v>36.785590892999998</v>
      </c>
      <c r="DT358" s="27">
        <v>8.7861478387231848</v>
      </c>
      <c r="DU358" s="27">
        <v>6.4093725231602443</v>
      </c>
      <c r="DV358" s="27">
        <v>11.885670595752398</v>
      </c>
      <c r="DW358" s="27">
        <v>36.864707218</v>
      </c>
      <c r="DX358" s="27">
        <v>8.7770923522837663</v>
      </c>
      <c r="DY358" s="27">
        <v>6.4027666718777452</v>
      </c>
      <c r="DZ358" s="27">
        <v>11.41124277870906</v>
      </c>
      <c r="EA358" s="27">
        <v>36.955961873</v>
      </c>
      <c r="EB358" s="27">
        <v>8.7485218329464747</v>
      </c>
      <c r="EC358" s="27">
        <v>6.3819248757943932</v>
      </c>
      <c r="ED358" s="27">
        <v>11.116110207358542</v>
      </c>
      <c r="EE358" s="27">
        <v>37.070002832</v>
      </c>
      <c r="EF358" s="27">
        <v>8.7174470420590975</v>
      </c>
      <c r="EG358" s="27">
        <v>6.3592562484809863</v>
      </c>
      <c r="EH358" s="27">
        <v>10.775907182300212</v>
      </c>
      <c r="EI358" s="27">
        <v>37.206922040000002</v>
      </c>
      <c r="EJ358" s="27">
        <v>8.6842328995194524</v>
      </c>
      <c r="EK358" s="27">
        <v>6.3350269939223853</v>
      </c>
      <c r="EL358" s="27">
        <v>10.351737309269001</v>
      </c>
      <c r="EM358" s="27">
        <v>37.359065850999997</v>
      </c>
      <c r="EN358" s="27">
        <v>8.6485873430467937</v>
      </c>
      <c r="EO358" s="27">
        <v>6.3090240567510234</v>
      </c>
      <c r="EP358" s="27">
        <v>9.9543157105886593</v>
      </c>
      <c r="EQ358" s="27">
        <v>37.539613854000002</v>
      </c>
      <c r="ER358" s="27">
        <v>8.6109221225571773</v>
      </c>
      <c r="ES358" s="27">
        <v>6.2815478027980731</v>
      </c>
      <c r="ET358" s="27">
        <v>9.5160843381092377</v>
      </c>
      <c r="EU358" s="27">
        <v>37.743402867</v>
      </c>
      <c r="EV358" s="27">
        <v>8.5716658520244788</v>
      </c>
      <c r="EW358" s="27">
        <v>6.2529108999900975</v>
      </c>
      <c r="EX358" s="27">
        <v>9.0448709297984635</v>
      </c>
      <c r="EY358" s="27">
        <v>37.977853289999999</v>
      </c>
      <c r="EZ358" s="27">
        <v>8.2187906291170645</v>
      </c>
      <c r="FA358" s="27">
        <v>5.9954933377862378</v>
      </c>
      <c r="FB358" s="27">
        <v>8.4782696615207165</v>
      </c>
      <c r="FC358" s="27">
        <v>38.994160639</v>
      </c>
      <c r="FD358" s="27">
        <v>7.9662773935907563</v>
      </c>
      <c r="FE358" s="27">
        <v>5.8112884480866125</v>
      </c>
      <c r="FF358" s="27">
        <v>5.9108058987432592</v>
      </c>
      <c r="FG358" s="27">
        <v>39.712517435999999</v>
      </c>
      <c r="FH358" s="27">
        <v>7.1544207105117286</v>
      </c>
      <c r="FI358" s="27">
        <v>5.2190503008592923</v>
      </c>
      <c r="FJ358" s="27">
        <v>3.7987673458210693</v>
      </c>
      <c r="FK358" s="27">
        <v>40.058004767</v>
      </c>
      <c r="FL358" s="27">
        <v>6.9066402079128659</v>
      </c>
      <c r="FM358" s="27">
        <v>5.0382978739387401</v>
      </c>
      <c r="FN358" s="27">
        <v>2.9091316438738062</v>
      </c>
      <c r="FO358" s="27">
        <v>39.531881842847127</v>
      </c>
      <c r="FP358" s="27">
        <v>6.4124591424859245</v>
      </c>
      <c r="FQ358" s="27">
        <v>4.6777996669482027</v>
      </c>
      <c r="FR358" s="27">
        <v>2.6259657431637251</v>
      </c>
      <c r="FS358" s="28">
        <v>36.820581046000001</v>
      </c>
      <c r="FT358" s="28">
        <v>8.7932423050841138</v>
      </c>
      <c r="FU358" s="28">
        <v>6.4145478375977971</v>
      </c>
      <c r="FV358" s="28">
        <v>11.827113539541724</v>
      </c>
      <c r="FW358" s="28">
        <v>36.796724773000001</v>
      </c>
      <c r="FX358" s="28">
        <v>8.7828159247244724</v>
      </c>
      <c r="FY358" s="28">
        <v>6.4069419382867734</v>
      </c>
      <c r="FZ358" s="28">
        <v>11.86863351109719</v>
      </c>
      <c r="GA358" s="28">
        <v>36.903722184999999</v>
      </c>
      <c r="GB358" s="28">
        <v>8.7691569207954974</v>
      </c>
      <c r="GC358" s="28">
        <v>6.3969778850881376</v>
      </c>
      <c r="GD358" s="28">
        <v>11.385950573500526</v>
      </c>
      <c r="GE358" s="28">
        <v>37.040167611000001</v>
      </c>
      <c r="GF358" s="28">
        <v>8.7321647887383644</v>
      </c>
      <c r="GG358" s="28">
        <v>6.3699926397756075</v>
      </c>
      <c r="GH358" s="28">
        <v>11.103579559438078</v>
      </c>
      <c r="GI358" s="28">
        <v>37.222683932000002</v>
      </c>
      <c r="GJ358" s="28">
        <v>8.6885663435750313</v>
      </c>
      <c r="GK358" s="28">
        <v>6.3381881810285323</v>
      </c>
      <c r="GL358" s="28">
        <v>10.794494178373089</v>
      </c>
      <c r="GM358" s="28">
        <v>37.464347453999999</v>
      </c>
      <c r="GN358" s="28">
        <v>8.6383222334686067</v>
      </c>
      <c r="GO358" s="28">
        <v>6.3015358022297763</v>
      </c>
      <c r="GP358" s="28">
        <v>10.422662966282445</v>
      </c>
      <c r="GQ358" s="28">
        <v>37.752351148999999</v>
      </c>
      <c r="GR358" s="28">
        <v>8.5800732726399982</v>
      </c>
      <c r="GS358" s="28">
        <v>6.2590439962767617</v>
      </c>
      <c r="GT358" s="28">
        <v>10.084407251704242</v>
      </c>
      <c r="GU358" s="28">
        <v>37.962254127999998</v>
      </c>
      <c r="GV358" s="28">
        <v>8.5139769993035728</v>
      </c>
      <c r="GW358" s="28">
        <v>6.2108276851035447</v>
      </c>
      <c r="GX358" s="28">
        <v>9.6991423977956934</v>
      </c>
      <c r="GY358" s="28">
        <v>38.193687486000002</v>
      </c>
      <c r="GZ358" s="28">
        <v>8.4421952310400581</v>
      </c>
      <c r="HA358" s="28">
        <v>6.1584638845373467</v>
      </c>
      <c r="HB358" s="28">
        <v>9.3196916824251304</v>
      </c>
      <c r="HC358" s="28">
        <v>38.459061460999997</v>
      </c>
      <c r="HD358" s="28">
        <v>8.0589758108931839</v>
      </c>
      <c r="HE358" s="28">
        <v>5.8789106529145432</v>
      </c>
      <c r="HF358" s="28">
        <v>8.8846068224847805</v>
      </c>
      <c r="HG358" s="28">
        <v>39.653046443000001</v>
      </c>
      <c r="HH358" s="28">
        <v>7.56987778365494</v>
      </c>
      <c r="HI358" s="28">
        <v>5.5221204515140352</v>
      </c>
      <c r="HJ358" s="28">
        <v>6.5869017280508508</v>
      </c>
      <c r="HK358" s="28">
        <v>34.911697077055905</v>
      </c>
      <c r="HL358" s="28">
        <v>5.6630198377963916</v>
      </c>
      <c r="HM358" s="28">
        <v>4.1310941282497495</v>
      </c>
      <c r="HN358" s="28">
        <v>-0.8650622950497393</v>
      </c>
      <c r="HO358" s="28">
        <v>32.445063384125021</v>
      </c>
      <c r="HP358" s="28">
        <v>5.2629076488983966</v>
      </c>
      <c r="HQ358" s="28">
        <v>3.8392178570126627</v>
      </c>
      <c r="HR358" s="28">
        <v>-6.7619324385400503</v>
      </c>
      <c r="HS358" s="28">
        <v>22.884342282577379</v>
      </c>
      <c r="HT358" s="28">
        <v>3.7120648714132094</v>
      </c>
      <c r="HU358" s="28">
        <v>2.7078996424537376</v>
      </c>
      <c r="HV358" s="28">
        <v>-11.276604948558195</v>
      </c>
      <c r="HW358" s="29">
        <v>36.794134284999998</v>
      </c>
      <c r="HX358" s="29">
        <v>8.793404668791208</v>
      </c>
      <c r="HY358" s="29">
        <v>6.4146662796616143</v>
      </c>
      <c r="HZ358" s="29">
        <v>11.904572836690193</v>
      </c>
      <c r="IA358" s="29">
        <v>36.744127153999997</v>
      </c>
      <c r="IB358" s="29">
        <v>8.7850987045203706</v>
      </c>
      <c r="IC358" s="29">
        <v>6.4086071943658673</v>
      </c>
      <c r="ID358" s="29">
        <v>12.02121581617622</v>
      </c>
      <c r="IE358" s="29">
        <v>36.824319879000001</v>
      </c>
      <c r="IF358" s="29">
        <v>8.7749852810598448</v>
      </c>
      <c r="IG358" s="29">
        <v>6.4012295927556044</v>
      </c>
      <c r="IH358" s="29">
        <v>11.614879212665269</v>
      </c>
      <c r="II358" s="29">
        <v>36.938416885999999</v>
      </c>
      <c r="IJ358" s="29">
        <v>8.7271354680499247</v>
      </c>
      <c r="IK358" s="29">
        <v>6.3663238203541344</v>
      </c>
      <c r="IL358" s="29">
        <v>11.391711051069997</v>
      </c>
      <c r="IM358" s="29">
        <v>37.096926037999999</v>
      </c>
      <c r="IN358" s="29">
        <v>8.6747287642414861</v>
      </c>
      <c r="IO358" s="29">
        <v>6.3280938595584804</v>
      </c>
      <c r="IP358" s="29">
        <v>11.142559859422438</v>
      </c>
      <c r="IQ358" s="29">
        <v>37.318331721999996</v>
      </c>
      <c r="IR358" s="29">
        <v>8.6174631104101049</v>
      </c>
      <c r="IS358" s="29">
        <v>6.2863193623698477</v>
      </c>
      <c r="IT358" s="29">
        <v>10.806059275577962</v>
      </c>
      <c r="IU358" s="29">
        <v>37.577590782000001</v>
      </c>
      <c r="IV358" s="29">
        <v>8.5556339018353587</v>
      </c>
      <c r="IW358" s="29">
        <v>6.2412158155320423</v>
      </c>
      <c r="IX358" s="29">
        <v>10.504397069047158</v>
      </c>
      <c r="IY358" s="29">
        <v>37.763798637000001</v>
      </c>
      <c r="IZ358" s="29">
        <v>8.4902733512229442</v>
      </c>
      <c r="JA358" s="29">
        <v>6.1935362038428874</v>
      </c>
      <c r="JB358" s="29">
        <v>10.162111210400337</v>
      </c>
      <c r="JC358" s="29">
        <v>37.979302163</v>
      </c>
      <c r="JD358" s="29">
        <v>8.4216713939614856</v>
      </c>
      <c r="JE358" s="29">
        <v>6.1434920311317542</v>
      </c>
      <c r="JF358" s="29">
        <v>9.8145153644297309</v>
      </c>
      <c r="JG358" s="29">
        <v>38.260404555000001</v>
      </c>
      <c r="JH358" s="29">
        <v>8.0473646297014518</v>
      </c>
      <c r="JI358" s="29">
        <v>5.8704404578919043</v>
      </c>
      <c r="JJ358" s="29">
        <v>9.1143186278318638</v>
      </c>
      <c r="JK358" s="29">
        <v>40.231695082999998</v>
      </c>
      <c r="JL358" s="29">
        <v>7.6320032116400958</v>
      </c>
      <c r="JM358" s="29">
        <v>5.5674400862876174</v>
      </c>
      <c r="JN358" s="29">
        <v>0.80846913069512993</v>
      </c>
      <c r="JO358" s="29">
        <v>31.316385163606729</v>
      </c>
      <c r="JP358" s="29">
        <v>5.0798249663471529</v>
      </c>
      <c r="JQ358" s="29">
        <v>3.7056615890611169</v>
      </c>
      <c r="JR358" s="29">
        <v>-6.4857285467376755</v>
      </c>
      <c r="JS358" s="29">
        <v>29.477117645592685</v>
      </c>
      <c r="JT358" s="29">
        <v>4.7814777270669016</v>
      </c>
      <c r="JU358" s="29">
        <v>3.4880214317471414</v>
      </c>
      <c r="JV358" s="29">
        <v>-10.945477504253375</v>
      </c>
      <c r="JW358" s="29">
        <v>24.512344007399051</v>
      </c>
      <c r="JX358" s="29">
        <v>3.9761427259867963</v>
      </c>
      <c r="JY358" s="29">
        <v>2.9005407607398852</v>
      </c>
      <c r="JZ358" s="29">
        <v>-11.000024541766777</v>
      </c>
    </row>
    <row r="359" spans="1:286" ht="15" thickBot="1" x14ac:dyDescent="0.35">
      <c r="A359" s="2"/>
      <c r="B359" s="74" t="s">
        <v>833</v>
      </c>
      <c r="C359" s="74" t="s">
        <v>466</v>
      </c>
      <c r="D359" s="74" t="s">
        <v>873</v>
      </c>
      <c r="E359" s="87">
        <v>350648</v>
      </c>
      <c r="F359" s="84">
        <v>481468</v>
      </c>
      <c r="G359" s="22">
        <v>23.342550373999998</v>
      </c>
      <c r="H359" s="22">
        <v>19.176541948200633</v>
      </c>
      <c r="I359" s="22">
        <v>13.782558277028778</v>
      </c>
      <c r="J359" s="22">
        <v>7.4612959917977282</v>
      </c>
      <c r="K359" s="22">
        <v>23.311738725000001</v>
      </c>
      <c r="L359" s="22">
        <v>19.172383883616906</v>
      </c>
      <c r="M359" s="22">
        <v>13.779569794141734</v>
      </c>
      <c r="N359" s="22">
        <v>7.5638959567919066</v>
      </c>
      <c r="O359" s="22">
        <v>23.378188744999999</v>
      </c>
      <c r="P359" s="22">
        <v>19.16682605319625</v>
      </c>
      <c r="Q359" s="22">
        <v>13.775575271986829</v>
      </c>
      <c r="R359" s="22">
        <v>7.1846499731929629</v>
      </c>
      <c r="S359" s="22">
        <v>23.451173439999998</v>
      </c>
      <c r="T359" s="22">
        <v>19.149294822208784</v>
      </c>
      <c r="U359" s="22">
        <v>13.762975231092833</v>
      </c>
      <c r="V359" s="22">
        <v>7.033581493653509</v>
      </c>
      <c r="W359" s="22">
        <v>23.540184570000001</v>
      </c>
      <c r="X359" s="22">
        <v>19.12890910174459</v>
      </c>
      <c r="Y359" s="22">
        <v>13.748323612408091</v>
      </c>
      <c r="Z359" s="22">
        <v>7.0269607702239654</v>
      </c>
      <c r="AA359" s="22">
        <v>23.648437347000002</v>
      </c>
      <c r="AB359" s="22">
        <v>19.105703056841428</v>
      </c>
      <c r="AC359" s="22">
        <v>13.731644971017943</v>
      </c>
      <c r="AD359" s="22">
        <v>6.754864401643017</v>
      </c>
      <c r="AE359" s="22">
        <v>23.764520092000001</v>
      </c>
      <c r="AF359" s="22">
        <v>19.079137411892464</v>
      </c>
      <c r="AG359" s="22">
        <v>13.712551718925623</v>
      </c>
      <c r="AH359" s="22">
        <v>6.552807902086041</v>
      </c>
      <c r="AI359" s="22">
        <v>23.905158174</v>
      </c>
      <c r="AJ359" s="22">
        <v>19.049359933245434</v>
      </c>
      <c r="AK359" s="22">
        <v>13.691150058714712</v>
      </c>
      <c r="AL359" s="22">
        <v>6.3581104877070267</v>
      </c>
      <c r="AM359" s="22">
        <v>24.05476225</v>
      </c>
      <c r="AN359" s="22">
        <v>19.017223329620517</v>
      </c>
      <c r="AO359" s="22">
        <v>13.668052848931916</v>
      </c>
      <c r="AP359" s="22">
        <v>6.394775825260675</v>
      </c>
      <c r="AQ359" s="22">
        <v>24.224128071999999</v>
      </c>
      <c r="AR359" s="22">
        <v>18.963585951662139</v>
      </c>
      <c r="AS359" s="22">
        <v>13.629502609293546</v>
      </c>
      <c r="AT359" s="22">
        <v>6.0040742735235497</v>
      </c>
      <c r="AU359" s="22">
        <v>24.971252024999998</v>
      </c>
      <c r="AV359" s="22">
        <v>18.75428751343318</v>
      </c>
      <c r="AW359" s="22">
        <v>13.479075700731316</v>
      </c>
      <c r="AX359" s="22">
        <v>4.9561252327048138</v>
      </c>
      <c r="AY359" s="22">
        <v>25.532647554</v>
      </c>
      <c r="AZ359" s="22">
        <v>18.029941129834526</v>
      </c>
      <c r="BA359" s="22">
        <v>12.958473692732673</v>
      </c>
      <c r="BB359" s="22">
        <v>3.5863348194670479</v>
      </c>
      <c r="BC359" s="22">
        <v>25.741924948000001</v>
      </c>
      <c r="BD359" s="22">
        <v>17.855978170226063</v>
      </c>
      <c r="BE359" s="22">
        <v>12.8334430883972</v>
      </c>
      <c r="BF359" s="22">
        <v>2.9967864598113962</v>
      </c>
      <c r="BG359" s="22">
        <v>25.822263323000001</v>
      </c>
      <c r="BH359" s="22">
        <v>17.51666229790926</v>
      </c>
      <c r="BI359" s="22">
        <v>12.589570089961942</v>
      </c>
      <c r="BJ359" s="22">
        <v>2.9982626396733778</v>
      </c>
      <c r="BK359" s="25">
        <v>23.361610094</v>
      </c>
      <c r="BL359" s="25">
        <v>19.177220315717967</v>
      </c>
      <c r="BM359" s="25">
        <v>13.783045833120287</v>
      </c>
      <c r="BN359" s="25">
        <v>7.4035900344134653</v>
      </c>
      <c r="BO359" s="25">
        <v>23.339782648</v>
      </c>
      <c r="BP359" s="25">
        <v>19.174899351211856</v>
      </c>
      <c r="BQ359" s="25">
        <v>13.781377710230831</v>
      </c>
      <c r="BR359" s="25">
        <v>7.5332612900658145</v>
      </c>
      <c r="BS359" s="25">
        <v>23.384753373999999</v>
      </c>
      <c r="BT359" s="25">
        <v>19.172399160747759</v>
      </c>
      <c r="BU359" s="25">
        <v>13.779580774116479</v>
      </c>
      <c r="BV359" s="25">
        <v>7.2653415403348252</v>
      </c>
      <c r="BW359" s="25">
        <v>23.432079983000001</v>
      </c>
      <c r="BX359" s="25">
        <v>19.166728061585975</v>
      </c>
      <c r="BY359" s="25">
        <v>13.775504843487107</v>
      </c>
      <c r="BZ359" s="25">
        <v>7.1596789257051494</v>
      </c>
      <c r="CA359" s="25">
        <v>23.492059218000001</v>
      </c>
      <c r="CB359" s="25">
        <v>19.160637143142065</v>
      </c>
      <c r="CC359" s="25">
        <v>13.77112718047359</v>
      </c>
      <c r="CD359" s="25">
        <v>7.1917602996456882</v>
      </c>
      <c r="CE359" s="25">
        <v>23.562815466</v>
      </c>
      <c r="CF359" s="25">
        <v>19.154140885583708</v>
      </c>
      <c r="CG359" s="25">
        <v>13.766458192257545</v>
      </c>
      <c r="CH359" s="25">
        <v>6.9600566592068542</v>
      </c>
      <c r="CI359" s="25">
        <v>23.639996721999999</v>
      </c>
      <c r="CJ359" s="25">
        <v>19.147325475328923</v>
      </c>
      <c r="CK359" s="25">
        <v>13.761559822714581</v>
      </c>
      <c r="CL359" s="25">
        <v>6.7826870836861755</v>
      </c>
      <c r="CM359" s="25">
        <v>23.732999087</v>
      </c>
      <c r="CN359" s="25">
        <v>19.140138599699203</v>
      </c>
      <c r="CO359" s="25">
        <v>13.756394473692637</v>
      </c>
      <c r="CP359" s="25">
        <v>6.6050055610315326</v>
      </c>
      <c r="CQ359" s="25">
        <v>23.834999874000001</v>
      </c>
      <c r="CR359" s="25">
        <v>19.132720598339247</v>
      </c>
      <c r="CS359" s="25">
        <v>13.751063010057599</v>
      </c>
      <c r="CT359" s="25">
        <v>6.641625008761034</v>
      </c>
      <c r="CU359" s="25">
        <v>23.950396529999999</v>
      </c>
      <c r="CV359" s="25">
        <v>19.146102006818651</v>
      </c>
      <c r="CW359" s="25">
        <v>13.760680491806617</v>
      </c>
      <c r="CX359" s="25">
        <v>6.2632634523593094</v>
      </c>
      <c r="CY359" s="25">
        <v>24.167647047999999</v>
      </c>
      <c r="CZ359" s="25">
        <v>19.117712857446833</v>
      </c>
      <c r="DA359" s="25">
        <v>13.740276651181476</v>
      </c>
      <c r="DB359" s="25">
        <v>5.7359566965892181</v>
      </c>
      <c r="DC359" s="25">
        <v>24.590363544999999</v>
      </c>
      <c r="DD359" s="25">
        <v>18.775690450365744</v>
      </c>
      <c r="DE359" s="25">
        <v>13.494458412920482</v>
      </c>
      <c r="DF359" s="25">
        <v>4.7780605660764213</v>
      </c>
      <c r="DG359" s="25">
        <v>24.911206374999999</v>
      </c>
      <c r="DH359" s="25">
        <v>18.729732898104665</v>
      </c>
      <c r="DI359" s="25">
        <v>13.461427815223624</v>
      </c>
      <c r="DJ359" s="25">
        <v>3.7358285801602094</v>
      </c>
      <c r="DK359" s="25">
        <v>24.964206056000002</v>
      </c>
      <c r="DL359" s="25">
        <v>18.460024080404832</v>
      </c>
      <c r="DM359" s="25">
        <v>13.267582777478157</v>
      </c>
      <c r="DN359" s="25">
        <v>3.7306383245796084</v>
      </c>
      <c r="DO359" s="27">
        <v>23.341569729</v>
      </c>
      <c r="DP359" s="27">
        <v>19.176875528574957</v>
      </c>
      <c r="DQ359" s="27">
        <v>13.782798027811877</v>
      </c>
      <c r="DR359" s="27">
        <v>7.4625209948414941</v>
      </c>
      <c r="DS359" s="27">
        <v>23.299563425999999</v>
      </c>
      <c r="DT359" s="27">
        <v>19.173813689235544</v>
      </c>
      <c r="DU359" s="27">
        <v>13.780597423592182</v>
      </c>
      <c r="DV359" s="27">
        <v>7.5872150826658569</v>
      </c>
      <c r="DW359" s="27">
        <v>23.349855515000002</v>
      </c>
      <c r="DX359" s="27">
        <v>19.17022724478252</v>
      </c>
      <c r="DY359" s="27">
        <v>13.778019775348058</v>
      </c>
      <c r="DZ359" s="27">
        <v>7.2361961738154541</v>
      </c>
      <c r="EA359" s="27">
        <v>23.407246352000001</v>
      </c>
      <c r="EB359" s="27">
        <v>19.155779777435008</v>
      </c>
      <c r="EC359" s="27">
        <v>13.767636096100235</v>
      </c>
      <c r="ED359" s="27">
        <v>7.111429554748991</v>
      </c>
      <c r="EE359" s="27">
        <v>23.478910835000001</v>
      </c>
      <c r="EF359" s="27">
        <v>19.140203111042975</v>
      </c>
      <c r="EG359" s="27">
        <v>13.756440839265613</v>
      </c>
      <c r="EH359" s="27">
        <v>7.1319797284463835</v>
      </c>
      <c r="EI359" s="27">
        <v>23.562420279000001</v>
      </c>
      <c r="EJ359" s="27">
        <v>19.123697382331343</v>
      </c>
      <c r="EK359" s="27">
        <v>13.744577847049008</v>
      </c>
      <c r="EL359" s="27">
        <v>6.8990803163586278</v>
      </c>
      <c r="EM359" s="27">
        <v>23.649926511</v>
      </c>
      <c r="EN359" s="27">
        <v>19.106163445515683</v>
      </c>
      <c r="EO359" s="27">
        <v>13.73197586142301</v>
      </c>
      <c r="EP359" s="27">
        <v>6.7363631393364258</v>
      </c>
      <c r="EQ359" s="27">
        <v>23.75355862</v>
      </c>
      <c r="ER359" s="27">
        <v>19.087854392899075</v>
      </c>
      <c r="ES359" s="27">
        <v>13.718816784809132</v>
      </c>
      <c r="ET359" s="27">
        <v>6.5892923910816847</v>
      </c>
      <c r="EU359" s="27">
        <v>23.865575798999998</v>
      </c>
      <c r="EV359" s="27">
        <v>19.068894246415486</v>
      </c>
      <c r="EW359" s="27">
        <v>13.705189754213265</v>
      </c>
      <c r="EX359" s="27">
        <v>6.6676381002168501</v>
      </c>
      <c r="EY359" s="27">
        <v>23.996424036000001</v>
      </c>
      <c r="EZ359" s="27">
        <v>18.994083331387472</v>
      </c>
      <c r="FA359" s="27">
        <v>13.651421676584013</v>
      </c>
      <c r="FB359" s="27">
        <v>6.3256653610315219</v>
      </c>
      <c r="FC359" s="27">
        <v>24.708125254999999</v>
      </c>
      <c r="FD359" s="27">
        <v>18.881523633452339</v>
      </c>
      <c r="FE359" s="27">
        <v>13.570522805420159</v>
      </c>
      <c r="FF359" s="27">
        <v>5.4831668400047882</v>
      </c>
      <c r="FG359" s="27">
        <v>25.216759971999998</v>
      </c>
      <c r="FH359" s="27">
        <v>18.221993847260435</v>
      </c>
      <c r="FI359" s="27">
        <v>13.096505762192031</v>
      </c>
      <c r="FJ359" s="27">
        <v>4.6117126296442841</v>
      </c>
      <c r="FK359" s="27">
        <v>25.417688685000002</v>
      </c>
      <c r="FL359" s="27">
        <v>18.111621934496906</v>
      </c>
      <c r="FM359" s="27">
        <v>13.017179295307672</v>
      </c>
      <c r="FN359" s="27">
        <v>4.4212724474754292</v>
      </c>
      <c r="FO359" s="27">
        <v>25.490209081</v>
      </c>
      <c r="FP359" s="27">
        <v>17.98289687247982</v>
      </c>
      <c r="FQ359" s="27">
        <v>12.924662058688213</v>
      </c>
      <c r="FR359" s="27">
        <v>4.7755828636616151</v>
      </c>
      <c r="FS359" s="28">
        <v>23.342523385</v>
      </c>
      <c r="FT359" s="28">
        <v>19.176541535895399</v>
      </c>
      <c r="FU359" s="28">
        <v>13.782557980696888</v>
      </c>
      <c r="FV359" s="28">
        <v>7.4635277622992451</v>
      </c>
      <c r="FW359" s="28">
        <v>23.308236235999999</v>
      </c>
      <c r="FX359" s="28">
        <v>19.172382121202375</v>
      </c>
      <c r="FY359" s="28">
        <v>13.779568527459711</v>
      </c>
      <c r="FZ359" s="28">
        <v>7.5895212025451801</v>
      </c>
      <c r="GA359" s="28">
        <v>23.373695842</v>
      </c>
      <c r="GB359" s="28">
        <v>19.166822379312229</v>
      </c>
      <c r="GC359" s="28">
        <v>13.775572631494049</v>
      </c>
      <c r="GD359" s="28">
        <v>7.2432969784249064</v>
      </c>
      <c r="GE359" s="28">
        <v>23.449480641000001</v>
      </c>
      <c r="GF359" s="28">
        <v>19.147046372736405</v>
      </c>
      <c r="GG359" s="28">
        <v>13.761359226185913</v>
      </c>
      <c r="GH359" s="28">
        <v>7.1329327777591107</v>
      </c>
      <c r="GI359" s="28">
        <v>23.545903087999999</v>
      </c>
      <c r="GJ359" s="28">
        <v>19.12414391811085</v>
      </c>
      <c r="GK359" s="28">
        <v>13.744898781105858</v>
      </c>
      <c r="GL359" s="28">
        <v>7.1770211918877411</v>
      </c>
      <c r="GM359" s="28">
        <v>23.667463966</v>
      </c>
      <c r="GN359" s="28">
        <v>19.098356245849413</v>
      </c>
      <c r="GO359" s="28">
        <v>13.726364673302053</v>
      </c>
      <c r="GP359" s="28">
        <v>6.9766865492555983</v>
      </c>
      <c r="GQ359" s="28">
        <v>23.807344688000001</v>
      </c>
      <c r="GR359" s="28">
        <v>19.069021017050996</v>
      </c>
      <c r="GS359" s="28">
        <v>13.705280866765071</v>
      </c>
      <c r="GT359" s="28">
        <v>6.8342249558211421</v>
      </c>
      <c r="GU359" s="28">
        <v>23.995326563999999</v>
      </c>
      <c r="GV359" s="28">
        <v>19.03646788577414</v>
      </c>
      <c r="GW359" s="28">
        <v>13.681884290357553</v>
      </c>
      <c r="GX359" s="28">
        <v>6.6574585180011052</v>
      </c>
      <c r="GY359" s="28">
        <v>24.200266625000001</v>
      </c>
      <c r="GZ359" s="28">
        <v>19.001493925978242</v>
      </c>
      <c r="HA359" s="28">
        <v>13.656747816828203</v>
      </c>
      <c r="HB359" s="28">
        <v>6.7224189290743226</v>
      </c>
      <c r="HC359" s="28">
        <v>24.428975384000001</v>
      </c>
      <c r="HD359" s="28">
        <v>18.969462358647334</v>
      </c>
      <c r="HE359" s="28">
        <v>13.633726098698038</v>
      </c>
      <c r="HF359" s="28">
        <v>6.3999931356485771</v>
      </c>
      <c r="HG359" s="28">
        <v>25.463844442999999</v>
      </c>
      <c r="HH359" s="28">
        <v>18.747793479732188</v>
      </c>
      <c r="HI359" s="28">
        <v>13.474408310845346</v>
      </c>
      <c r="HJ359" s="28">
        <v>5.7844937297904693</v>
      </c>
      <c r="HK359" s="28">
        <v>26.384071925000001</v>
      </c>
      <c r="HL359" s="28">
        <v>17.749462434210656</v>
      </c>
      <c r="HM359" s="28">
        <v>12.756888131668378</v>
      </c>
      <c r="HN359" s="28">
        <v>3.3992670058281149</v>
      </c>
      <c r="HO359" s="28">
        <v>26.604965341</v>
      </c>
      <c r="HP359" s="28">
        <v>17.573531770068687</v>
      </c>
      <c r="HQ359" s="28">
        <v>12.630443299341316</v>
      </c>
      <c r="HR359" s="28">
        <v>1.3854016460534737</v>
      </c>
      <c r="HS359" s="28">
        <v>26.400181006</v>
      </c>
      <c r="HT359" s="28">
        <v>17.584461938033517</v>
      </c>
      <c r="HU359" s="28">
        <v>12.638299026268513</v>
      </c>
      <c r="HV359" s="28">
        <v>-2.5184613317740911E-2</v>
      </c>
      <c r="HW359" s="29">
        <v>23.328004120999999</v>
      </c>
      <c r="HX359" s="29">
        <v>19.176227518783158</v>
      </c>
      <c r="HY359" s="29">
        <v>13.782332290415443</v>
      </c>
      <c r="HZ359" s="29">
        <v>7.5060037789367122</v>
      </c>
      <c r="IA359" s="29">
        <v>23.279379642999999</v>
      </c>
      <c r="IB359" s="29">
        <v>19.172643326221895</v>
      </c>
      <c r="IC359" s="29">
        <v>13.779756260650267</v>
      </c>
      <c r="ID359" s="29">
        <v>7.6729894567117611</v>
      </c>
      <c r="IE359" s="29">
        <v>23.330217647000001</v>
      </c>
      <c r="IF359" s="29">
        <v>19.168135684421955</v>
      </c>
      <c r="IG359" s="29">
        <v>13.77651652973489</v>
      </c>
      <c r="IH359" s="29">
        <v>7.3696098565271981</v>
      </c>
      <c r="II359" s="29">
        <v>23.393755007999999</v>
      </c>
      <c r="IJ359" s="29">
        <v>19.141087712554341</v>
      </c>
      <c r="IK359" s="29">
        <v>13.7570766197893</v>
      </c>
      <c r="IL359" s="29">
        <v>7.2926750612395601</v>
      </c>
      <c r="IM359" s="29">
        <v>23.481415499000001</v>
      </c>
      <c r="IN359" s="29">
        <v>19.111289274136567</v>
      </c>
      <c r="IO359" s="29">
        <v>13.735659895378465</v>
      </c>
      <c r="IP359" s="29">
        <v>7.3510010457113122</v>
      </c>
      <c r="IQ359" s="29">
        <v>23.608806926</v>
      </c>
      <c r="IR359" s="29">
        <v>19.078684515994258</v>
      </c>
      <c r="IS359" s="29">
        <v>13.712226213726234</v>
      </c>
      <c r="IT359" s="29">
        <v>7.1067368989283324</v>
      </c>
      <c r="IU359" s="29">
        <v>23.750082729999999</v>
      </c>
      <c r="IV359" s="29">
        <v>19.04362493835286</v>
      </c>
      <c r="IW359" s="29">
        <v>13.687028204965538</v>
      </c>
      <c r="IX359" s="29">
        <v>6.935735404034638</v>
      </c>
      <c r="IY359" s="29">
        <v>23.928657528999999</v>
      </c>
      <c r="IZ359" s="29">
        <v>19.006745155571881</v>
      </c>
      <c r="JA359" s="29">
        <v>13.660521978931877</v>
      </c>
      <c r="JB359" s="29">
        <v>6.7802030513871046</v>
      </c>
      <c r="JC359" s="29">
        <v>24.125947758999999</v>
      </c>
      <c r="JD359" s="29">
        <v>18.968131353748788</v>
      </c>
      <c r="JE359" s="29">
        <v>13.632769479270468</v>
      </c>
      <c r="JF359" s="29">
        <v>6.8582704249903728</v>
      </c>
      <c r="JG359" s="29">
        <v>24.368576649000001</v>
      </c>
      <c r="JH359" s="29">
        <v>18.887723018928099</v>
      </c>
      <c r="JI359" s="29">
        <v>13.574978425825144</v>
      </c>
      <c r="JJ359" s="29">
        <v>6.4761277754620572</v>
      </c>
      <c r="JK359" s="29">
        <v>25.857112650000001</v>
      </c>
      <c r="JL359" s="29">
        <v>18.67122284765648</v>
      </c>
      <c r="JM359" s="29">
        <v>13.419375489925756</v>
      </c>
      <c r="JN359" s="29">
        <v>3.9860931455747632</v>
      </c>
      <c r="JO359" s="29">
        <v>26.567550957000002</v>
      </c>
      <c r="JP359" s="29">
        <v>17.175109023963721</v>
      </c>
      <c r="JQ359" s="29">
        <v>12.34408902692252</v>
      </c>
      <c r="JR359" s="29">
        <v>1.6915052568578588</v>
      </c>
      <c r="JS359" s="29">
        <v>26.561603902000002</v>
      </c>
      <c r="JT359" s="29">
        <v>17.037673207378891</v>
      </c>
      <c r="JU359" s="29">
        <v>12.245311199483762</v>
      </c>
      <c r="JV359" s="29">
        <v>4.9984478220743256E-2</v>
      </c>
      <c r="JW359" s="29">
        <v>26.389089906999999</v>
      </c>
      <c r="JX359" s="29">
        <v>17.593118972166376</v>
      </c>
      <c r="JY359" s="29">
        <v>12.644521007153525</v>
      </c>
      <c r="JZ359" s="29">
        <v>0.21441120215773424</v>
      </c>
    </row>
    <row r="360" spans="1:286" ht="15" thickBot="1" x14ac:dyDescent="0.35">
      <c r="A360" s="2"/>
      <c r="B360" s="74" t="s">
        <v>834</v>
      </c>
      <c r="C360" s="74" t="s">
        <v>526</v>
      </c>
      <c r="D360" s="74" t="s">
        <v>875</v>
      </c>
      <c r="E360" s="87">
        <v>357874</v>
      </c>
      <c r="F360" s="84">
        <v>421203</v>
      </c>
      <c r="G360" s="22">
        <v>23.860200733999999</v>
      </c>
      <c r="H360" s="22">
        <v>14.554735883538291</v>
      </c>
      <c r="I360" s="22">
        <v>10.460775256742846</v>
      </c>
      <c r="J360" s="22">
        <v>10.694241221063741</v>
      </c>
      <c r="K360" s="22">
        <v>23.847224490999999</v>
      </c>
      <c r="L360" s="22">
        <v>14.547270588484583</v>
      </c>
      <c r="M360" s="22">
        <v>10.455409802198911</v>
      </c>
      <c r="N360" s="22">
        <v>10.638201491853954</v>
      </c>
      <c r="O360" s="22">
        <v>23.917369503</v>
      </c>
      <c r="P360" s="22">
        <v>14.537302074386529</v>
      </c>
      <c r="Q360" s="22">
        <v>10.448245234840368</v>
      </c>
      <c r="R360" s="22">
        <v>10.347598756235278</v>
      </c>
      <c r="S360" s="22">
        <v>23.995278127999999</v>
      </c>
      <c r="T360" s="22">
        <v>14.516707500287517</v>
      </c>
      <c r="U360" s="22">
        <v>10.433443508936033</v>
      </c>
      <c r="V360" s="22">
        <v>10.15246444299498</v>
      </c>
      <c r="W360" s="22">
        <v>24.090899150999999</v>
      </c>
      <c r="X360" s="22">
        <v>14.491032861164214</v>
      </c>
      <c r="Y360" s="22">
        <v>10.414990640274183</v>
      </c>
      <c r="Z360" s="22">
        <v>9.9337083637659642</v>
      </c>
      <c r="AA360" s="22">
        <v>24.209423752999999</v>
      </c>
      <c r="AB360" s="22">
        <v>14.460308254096333</v>
      </c>
      <c r="AC360" s="22">
        <v>10.392908260218606</v>
      </c>
      <c r="AD360" s="22">
        <v>9.5941913693710372</v>
      </c>
      <c r="AE360" s="22">
        <v>24.341894231000001</v>
      </c>
      <c r="AF360" s="22">
        <v>14.423411077123365</v>
      </c>
      <c r="AG360" s="22">
        <v>10.366389532636678</v>
      </c>
      <c r="AH360" s="22">
        <v>9.2166768238620858</v>
      </c>
      <c r="AI360" s="22">
        <v>24.505033961999999</v>
      </c>
      <c r="AJ360" s="22">
        <v>14.380579651082458</v>
      </c>
      <c r="AK360" s="22">
        <v>10.335605743406502</v>
      </c>
      <c r="AL360" s="22">
        <v>8.8358635327139901</v>
      </c>
      <c r="AM360" s="22">
        <v>24.687352379</v>
      </c>
      <c r="AN360" s="22">
        <v>14.333386951477943</v>
      </c>
      <c r="AO360" s="22">
        <v>10.301687420994332</v>
      </c>
      <c r="AP360" s="22">
        <v>8.4749261517229826</v>
      </c>
      <c r="AQ360" s="22">
        <v>24.897450791000001</v>
      </c>
      <c r="AR360" s="22">
        <v>13.785008998705687</v>
      </c>
      <c r="AS360" s="22">
        <v>9.9075573889824575</v>
      </c>
      <c r="AT360" s="22">
        <v>7.971564586563419</v>
      </c>
      <c r="AU360" s="22">
        <v>25.978240781</v>
      </c>
      <c r="AV360" s="22">
        <v>13.451797733922248</v>
      </c>
      <c r="AW360" s="22">
        <v>9.6680718921788422</v>
      </c>
      <c r="AX360" s="22">
        <v>5.7236237206418785</v>
      </c>
      <c r="AY360" s="22">
        <v>26.920812108</v>
      </c>
      <c r="AZ360" s="22">
        <v>12.52556121444564</v>
      </c>
      <c r="BA360" s="22">
        <v>9.0023674683843069</v>
      </c>
      <c r="BB360" s="22">
        <v>3.8051883350386007</v>
      </c>
      <c r="BC360" s="22">
        <v>27.462443728</v>
      </c>
      <c r="BD360" s="22">
        <v>12.223940592551068</v>
      </c>
      <c r="BE360" s="22">
        <v>8.7855867886327275</v>
      </c>
      <c r="BF360" s="22">
        <v>3.0202375750745034</v>
      </c>
      <c r="BG360" s="22">
        <v>27.791783662</v>
      </c>
      <c r="BH360" s="22">
        <v>11.694206519705073</v>
      </c>
      <c r="BI360" s="22">
        <v>8.4048564802148018</v>
      </c>
      <c r="BJ360" s="22">
        <v>2.6230550533946548</v>
      </c>
      <c r="BK360" s="25">
        <v>23.876639520000001</v>
      </c>
      <c r="BL360" s="25">
        <v>14.55746873776336</v>
      </c>
      <c r="BM360" s="25">
        <v>10.46273941288327</v>
      </c>
      <c r="BN360" s="25">
        <v>10.666909530514241</v>
      </c>
      <c r="BO360" s="25">
        <v>23.874033276999999</v>
      </c>
      <c r="BP360" s="25">
        <v>14.554507017873794</v>
      </c>
      <c r="BQ360" s="25">
        <v>10.460610766483493</v>
      </c>
      <c r="BR360" s="25">
        <v>10.641448785896168</v>
      </c>
      <c r="BS360" s="25">
        <v>23.924525810999999</v>
      </c>
      <c r="BT360" s="25">
        <v>14.551125170174378</v>
      </c>
      <c r="BU360" s="25">
        <v>10.458180165954621</v>
      </c>
      <c r="BV360" s="25">
        <v>10.44266400995045</v>
      </c>
      <c r="BW360" s="25">
        <v>23.974869977000001</v>
      </c>
      <c r="BX360" s="25">
        <v>14.545138940195409</v>
      </c>
      <c r="BY360" s="25">
        <v>10.453877744602133</v>
      </c>
      <c r="BZ360" s="25">
        <v>10.296650189048307</v>
      </c>
      <c r="CA360" s="25">
        <v>24.034353025999998</v>
      </c>
      <c r="CB360" s="25">
        <v>14.538319316734119</v>
      </c>
      <c r="CC360" s="25">
        <v>10.448976346944697</v>
      </c>
      <c r="CD360" s="25">
        <v>10.136327925282655</v>
      </c>
      <c r="CE360" s="25">
        <v>24.104718669</v>
      </c>
      <c r="CF360" s="25">
        <v>14.530746505178241</v>
      </c>
      <c r="CG360" s="25">
        <v>10.443533618173692</v>
      </c>
      <c r="CH360" s="25">
        <v>9.8615049587676324</v>
      </c>
      <c r="CI360" s="25">
        <v>24.181041739000001</v>
      </c>
      <c r="CJ360" s="25">
        <v>14.522343869845864</v>
      </c>
      <c r="CK360" s="25">
        <v>10.437494478715603</v>
      </c>
      <c r="CL360" s="25">
        <v>9.5376017423910771</v>
      </c>
      <c r="CM360" s="25">
        <v>24.269508388999999</v>
      </c>
      <c r="CN360" s="25">
        <v>14.513097393761573</v>
      </c>
      <c r="CO360" s="25">
        <v>10.430848854294206</v>
      </c>
      <c r="CP360" s="25">
        <v>9.2128502091128883</v>
      </c>
      <c r="CQ360" s="25">
        <v>24.366569128000002</v>
      </c>
      <c r="CR360" s="25">
        <v>14.503258246539776</v>
      </c>
      <c r="CS360" s="25">
        <v>10.423777265456813</v>
      </c>
      <c r="CT360" s="25">
        <v>8.9014386998228172</v>
      </c>
      <c r="CU360" s="25">
        <v>24.477205130999998</v>
      </c>
      <c r="CV360" s="25">
        <v>14.165063663890765</v>
      </c>
      <c r="CW360" s="25">
        <v>10.180710159983567</v>
      </c>
      <c r="CX360" s="25">
        <v>8.4490187434088817</v>
      </c>
      <c r="CY360" s="25">
        <v>24.857000687999999</v>
      </c>
      <c r="CZ360" s="25">
        <v>14.111016212339257</v>
      </c>
      <c r="DA360" s="25">
        <v>10.141865192379621</v>
      </c>
      <c r="DB360" s="25">
        <v>6.6548711221097623</v>
      </c>
      <c r="DC360" s="25">
        <v>25.230143778999999</v>
      </c>
      <c r="DD360" s="25">
        <v>13.574818716412118</v>
      </c>
      <c r="DE360" s="25">
        <v>9.7564894945309213</v>
      </c>
      <c r="DF360" s="25">
        <v>5.0104802415280059</v>
      </c>
      <c r="DG360" s="25">
        <v>25.606900803000002</v>
      </c>
      <c r="DH360" s="25">
        <v>13.491994560361416</v>
      </c>
      <c r="DI360" s="25">
        <v>9.6969621428009791</v>
      </c>
      <c r="DJ360" s="25">
        <v>3.8077607215231737</v>
      </c>
      <c r="DK360" s="25">
        <v>25.834549538000001</v>
      </c>
      <c r="DL360" s="25">
        <v>13.138731196148644</v>
      </c>
      <c r="DM360" s="25">
        <v>9.4430648073192494</v>
      </c>
      <c r="DN360" s="25">
        <v>3.4642863579568512</v>
      </c>
      <c r="DO360" s="27">
        <v>23.859714521000001</v>
      </c>
      <c r="DP360" s="27">
        <v>14.55533274404152</v>
      </c>
      <c r="DQ360" s="27">
        <v>10.461204232138474</v>
      </c>
      <c r="DR360" s="27">
        <v>10.695751968466988</v>
      </c>
      <c r="DS360" s="27">
        <v>23.840563401000001</v>
      </c>
      <c r="DT360" s="27">
        <v>14.549827989805301</v>
      </c>
      <c r="DU360" s="27">
        <v>10.457247856882375</v>
      </c>
      <c r="DV360" s="27">
        <v>10.663375141662875</v>
      </c>
      <c r="DW360" s="27">
        <v>23.900427379</v>
      </c>
      <c r="DX360" s="27">
        <v>14.543391261068335</v>
      </c>
      <c r="DY360" s="27">
        <v>10.452621653202364</v>
      </c>
      <c r="DZ360" s="27">
        <v>10.40434823644126</v>
      </c>
      <c r="EA360" s="27">
        <v>23.966795731000001</v>
      </c>
      <c r="EB360" s="27">
        <v>14.52833411829825</v>
      </c>
      <c r="EC360" s="27">
        <v>10.441799788224058</v>
      </c>
      <c r="ED360" s="27">
        <v>10.23937034806276</v>
      </c>
      <c r="EE360" s="27">
        <v>24.048103449999999</v>
      </c>
      <c r="EF360" s="27">
        <v>14.511322637920987</v>
      </c>
      <c r="EG360" s="27">
        <v>10.429573302327306</v>
      </c>
      <c r="EH360" s="27">
        <v>10.058433064215109</v>
      </c>
      <c r="EI360" s="27">
        <v>24.145077125</v>
      </c>
      <c r="EJ360" s="27">
        <v>14.492700874426387</v>
      </c>
      <c r="EK360" s="27">
        <v>10.416189474248256</v>
      </c>
      <c r="EL360" s="27">
        <v>9.7802770746474632</v>
      </c>
      <c r="EM360" s="27">
        <v>24.250527392999999</v>
      </c>
      <c r="EN360" s="27">
        <v>14.472154182627913</v>
      </c>
      <c r="EO360" s="27">
        <v>10.401422162296106</v>
      </c>
      <c r="EP360" s="27">
        <v>9.4593128737516015</v>
      </c>
      <c r="EQ360" s="27">
        <v>24.376753994000001</v>
      </c>
      <c r="ER360" s="27">
        <v>14.450120356152006</v>
      </c>
      <c r="ES360" s="27">
        <v>10.385586017370162</v>
      </c>
      <c r="ET360" s="27">
        <v>9.1488919839656742</v>
      </c>
      <c r="EU360" s="27">
        <v>24.518092574000001</v>
      </c>
      <c r="EV360" s="27">
        <v>14.426846298716445</v>
      </c>
      <c r="EW360" s="27">
        <v>10.368858494033837</v>
      </c>
      <c r="EX360" s="27">
        <v>8.8566311478198294</v>
      </c>
      <c r="EY360" s="27">
        <v>24.682769274000002</v>
      </c>
      <c r="EZ360" s="27">
        <v>14.070847748058423</v>
      </c>
      <c r="FA360" s="27">
        <v>10.112995326199121</v>
      </c>
      <c r="FB360" s="27">
        <v>8.4244929100479027</v>
      </c>
      <c r="FC360" s="27">
        <v>25.506518196000002</v>
      </c>
      <c r="FD360" s="27">
        <v>13.913700913017037</v>
      </c>
      <c r="FE360" s="27">
        <v>10.000050801693137</v>
      </c>
      <c r="FF360" s="27">
        <v>6.5345467822262933</v>
      </c>
      <c r="FG360" s="27">
        <v>26.345946547</v>
      </c>
      <c r="FH360" s="27">
        <v>13.279422847342728</v>
      </c>
      <c r="FI360" s="27">
        <v>9.5441826671978305</v>
      </c>
      <c r="FJ360" s="27">
        <v>5.124188129590495</v>
      </c>
      <c r="FK360" s="27">
        <v>26.870079634</v>
      </c>
      <c r="FL360" s="27">
        <v>13.092732118095464</v>
      </c>
      <c r="FM360" s="27">
        <v>9.4100043642179827</v>
      </c>
      <c r="FN360" s="27">
        <v>4.5616000162934398</v>
      </c>
      <c r="FO360" s="27">
        <v>27.183171998999999</v>
      </c>
      <c r="FP360" s="27">
        <v>12.659732314292812</v>
      </c>
      <c r="FQ360" s="27">
        <v>9.098798879622672</v>
      </c>
      <c r="FR360" s="27">
        <v>4.4379090112632014</v>
      </c>
      <c r="FS360" s="28">
        <v>23.861128983</v>
      </c>
      <c r="FT360" s="28">
        <v>14.554735701627139</v>
      </c>
      <c r="FU360" s="28">
        <v>10.460775125999719</v>
      </c>
      <c r="FV360" s="28">
        <v>10.682409616967117</v>
      </c>
      <c r="FW360" s="28">
        <v>23.848750537000001</v>
      </c>
      <c r="FX360" s="28">
        <v>14.547269821572819</v>
      </c>
      <c r="FY360" s="28">
        <v>10.455409251004326</v>
      </c>
      <c r="FZ360" s="28">
        <v>10.63150907807897</v>
      </c>
      <c r="GA360" s="28">
        <v>23.929543603999999</v>
      </c>
      <c r="GB360" s="28">
        <v>14.537300473448193</v>
      </c>
      <c r="GC360" s="28">
        <v>10.448244084214464</v>
      </c>
      <c r="GD360" s="28">
        <v>10.35720173314345</v>
      </c>
      <c r="GE360" s="28">
        <v>24.031173917</v>
      </c>
      <c r="GF360" s="28">
        <v>14.515493195273036</v>
      </c>
      <c r="GG360" s="28">
        <v>10.432570764012919</v>
      </c>
      <c r="GH360" s="28">
        <v>10.190070993354086</v>
      </c>
      <c r="GI360" s="28">
        <v>24.166415995000001</v>
      </c>
      <c r="GJ360" s="28">
        <v>14.488478544519703</v>
      </c>
      <c r="GK360" s="28">
        <v>10.413154802608245</v>
      </c>
      <c r="GL360" s="28">
        <v>10.018435374664385</v>
      </c>
      <c r="GM360" s="28">
        <v>24.345818974</v>
      </c>
      <c r="GN360" s="28">
        <v>14.456383541651016</v>
      </c>
      <c r="GO360" s="28">
        <v>10.390087492108053</v>
      </c>
      <c r="GP360" s="28">
        <v>9.7616328617690513</v>
      </c>
      <c r="GQ360" s="28">
        <v>24.559571088999999</v>
      </c>
      <c r="GR360" s="28">
        <v>14.418027984984731</v>
      </c>
      <c r="GS360" s="28">
        <v>10.362520598325592</v>
      </c>
      <c r="GT360" s="28">
        <v>9.4783113545147746</v>
      </c>
      <c r="GU360" s="28">
        <v>24.838224463</v>
      </c>
      <c r="GV360" s="28">
        <v>14.373735331379352</v>
      </c>
      <c r="GW360" s="28">
        <v>10.330686596073813</v>
      </c>
      <c r="GX360" s="28">
        <v>9.2052624801980496</v>
      </c>
      <c r="GY360" s="28">
        <v>25.164048128000001</v>
      </c>
      <c r="GZ360" s="28">
        <v>14.32505251800179</v>
      </c>
      <c r="HA360" s="28">
        <v>10.295697299553177</v>
      </c>
      <c r="HB360" s="28">
        <v>8.9791913794798042</v>
      </c>
      <c r="HC360" s="28">
        <v>25.550430063</v>
      </c>
      <c r="HD360" s="28">
        <v>13.94259687037834</v>
      </c>
      <c r="HE360" s="28">
        <v>10.020818895199175</v>
      </c>
      <c r="HF360" s="28">
        <v>8.6440012745162509</v>
      </c>
      <c r="HG360" s="28">
        <v>27.272791455</v>
      </c>
      <c r="HH360" s="28">
        <v>13.602785216323907</v>
      </c>
      <c r="HI360" s="28">
        <v>9.7765895686673279</v>
      </c>
      <c r="HJ360" s="28">
        <v>7.0730690771651172</v>
      </c>
      <c r="HK360" s="28">
        <v>28.088944234</v>
      </c>
      <c r="HL360" s="28">
        <v>12.199909163385238</v>
      </c>
      <c r="HM360" s="28">
        <v>8.7683149273214944</v>
      </c>
      <c r="HN360" s="28">
        <v>1.8630879347546028</v>
      </c>
      <c r="HO360" s="28">
        <v>28.537598386999999</v>
      </c>
      <c r="HP360" s="28">
        <v>11.897060244303798</v>
      </c>
      <c r="HQ360" s="28">
        <v>8.5506514461970085</v>
      </c>
      <c r="HR360" s="28">
        <v>-2.8178868504353431</v>
      </c>
      <c r="HS360" s="28">
        <v>28.721365629000001</v>
      </c>
      <c r="HT360" s="28">
        <v>10.710988032105902</v>
      </c>
      <c r="HU360" s="28">
        <v>7.6981979939771819</v>
      </c>
      <c r="HV360" s="28">
        <v>-6.5656926441879619</v>
      </c>
      <c r="HW360" s="29">
        <v>23.845427223000002</v>
      </c>
      <c r="HX360" s="29">
        <v>14.554248956471296</v>
      </c>
      <c r="HY360" s="29">
        <v>10.460425292672387</v>
      </c>
      <c r="HZ360" s="29">
        <v>10.741288143304088</v>
      </c>
      <c r="IA360" s="29">
        <v>23.817430021</v>
      </c>
      <c r="IB360" s="29">
        <v>14.547864845534724</v>
      </c>
      <c r="IC360" s="29">
        <v>10.455836906441542</v>
      </c>
      <c r="ID360" s="29">
        <v>10.747289689574435</v>
      </c>
      <c r="IE360" s="29">
        <v>23.882181618000001</v>
      </c>
      <c r="IF360" s="29">
        <v>14.540299963141324</v>
      </c>
      <c r="IG360" s="29">
        <v>10.450399876515734</v>
      </c>
      <c r="IH360" s="29">
        <v>10.530799314167393</v>
      </c>
      <c r="II360" s="29">
        <v>23.970488793000001</v>
      </c>
      <c r="IJ360" s="29">
        <v>14.516090670828284</v>
      </c>
      <c r="IK360" s="29">
        <v>10.433000181458544</v>
      </c>
      <c r="IL360" s="29">
        <v>10.406871944166534</v>
      </c>
      <c r="IM360" s="29">
        <v>24.091085163999999</v>
      </c>
      <c r="IN360" s="29">
        <v>14.48885177351122</v>
      </c>
      <c r="IO360" s="29">
        <v>10.413423049633186</v>
      </c>
      <c r="IP360" s="29">
        <v>10.281467511128026</v>
      </c>
      <c r="IQ360" s="29">
        <v>24.257435324999999</v>
      </c>
      <c r="IR360" s="29">
        <v>14.45861873224468</v>
      </c>
      <c r="IS360" s="29">
        <v>10.391693967597778</v>
      </c>
      <c r="IT360" s="29">
        <v>10.05658721369173</v>
      </c>
      <c r="IU360" s="29">
        <v>24.458078654000001</v>
      </c>
      <c r="IV360" s="29">
        <v>14.425320504313277</v>
      </c>
      <c r="IW360" s="29">
        <v>10.367761875553965</v>
      </c>
      <c r="IX360" s="29">
        <v>9.8071193962909913</v>
      </c>
      <c r="IY360" s="29">
        <v>24.726504311999999</v>
      </c>
      <c r="IZ360" s="29">
        <v>14.389801255424743</v>
      </c>
      <c r="JA360" s="29">
        <v>10.342233492017202</v>
      </c>
      <c r="JB360" s="29">
        <v>9.5740445859651153</v>
      </c>
      <c r="JC360" s="29">
        <v>25.044304936</v>
      </c>
      <c r="JD360" s="29">
        <v>14.352225341302201</v>
      </c>
      <c r="JE360" s="29">
        <v>10.315226942681797</v>
      </c>
      <c r="JF360" s="29">
        <v>9.3797428235026974</v>
      </c>
      <c r="JG360" s="29">
        <v>25.436170310000001</v>
      </c>
      <c r="JH360" s="29">
        <v>13.999996682895899</v>
      </c>
      <c r="JI360" s="29">
        <v>10.062073270636143</v>
      </c>
      <c r="JJ360" s="29">
        <v>8.8947853205365046</v>
      </c>
      <c r="JK360" s="29">
        <v>27.617308752</v>
      </c>
      <c r="JL360" s="29">
        <v>13.764192367347837</v>
      </c>
      <c r="JM360" s="29">
        <v>9.892596066153974</v>
      </c>
      <c r="JN360" s="29">
        <v>3.7969094071056375</v>
      </c>
      <c r="JO360" s="29">
        <v>28.540851188000001</v>
      </c>
      <c r="JP360" s="29">
        <v>11.83949286275946</v>
      </c>
      <c r="JQ360" s="29">
        <v>8.5092766356011253</v>
      </c>
      <c r="JR360" s="29">
        <v>-1.3856208509705787</v>
      </c>
      <c r="JS360" s="29">
        <v>28.894971392000002</v>
      </c>
      <c r="JT360" s="29">
        <v>11.628056079052079</v>
      </c>
      <c r="JU360" s="29">
        <v>8.3573128560403411</v>
      </c>
      <c r="JV360" s="29">
        <v>-5.387597436837833</v>
      </c>
      <c r="JW360" s="29">
        <v>28.824827593999998</v>
      </c>
      <c r="JX360" s="29">
        <v>11.092811658777956</v>
      </c>
      <c r="JY360" s="29">
        <v>7.9726221524291621</v>
      </c>
      <c r="JZ360" s="29">
        <v>-5.9140988428848331</v>
      </c>
    </row>
    <row r="361" spans="1:286" ht="15" thickBot="1" x14ac:dyDescent="0.35">
      <c r="A361" s="2"/>
      <c r="B361" s="74" t="s">
        <v>835</v>
      </c>
      <c r="C361" s="74" t="s">
        <v>769</v>
      </c>
      <c r="D361" s="74" t="s">
        <v>871</v>
      </c>
      <c r="E361" s="87">
        <v>388779</v>
      </c>
      <c r="F361" s="84">
        <v>419157</v>
      </c>
      <c r="G361" s="22">
        <v>10.073868933</v>
      </c>
      <c r="H361" s="22">
        <v>4.6631762194573465</v>
      </c>
      <c r="I361" s="22">
        <v>3.4017221289993174</v>
      </c>
      <c r="J361" s="22">
        <v>5.7471291170225101</v>
      </c>
      <c r="K361" s="22">
        <v>10.078603060000001</v>
      </c>
      <c r="L361" s="22">
        <v>4.6613023957776933</v>
      </c>
      <c r="M361" s="22">
        <v>3.4003552007133298</v>
      </c>
      <c r="N361" s="22">
        <v>5.8909807386229334</v>
      </c>
      <c r="O361" s="22">
        <v>10.091425301999999</v>
      </c>
      <c r="P361" s="22">
        <v>4.6588211675689815</v>
      </c>
      <c r="Q361" s="22">
        <v>3.3985451792799872</v>
      </c>
      <c r="R361" s="22">
        <v>5.8229167516926683</v>
      </c>
      <c r="S361" s="22">
        <v>10.10911331</v>
      </c>
      <c r="T361" s="22">
        <v>4.653291564460595</v>
      </c>
      <c r="U361" s="22">
        <v>3.3945114107983465</v>
      </c>
      <c r="V361" s="22">
        <v>5.7443183402287037</v>
      </c>
      <c r="W361" s="22">
        <v>10.133060559</v>
      </c>
      <c r="X361" s="22">
        <v>4.646515050638131</v>
      </c>
      <c r="Y361" s="22">
        <v>3.3895680383109079</v>
      </c>
      <c r="Z361" s="22">
        <v>5.748882139193217</v>
      </c>
      <c r="AA361" s="22">
        <v>10.166013945</v>
      </c>
      <c r="AB361" s="22">
        <v>4.6384824125232731</v>
      </c>
      <c r="AC361" s="22">
        <v>3.3837083406405641</v>
      </c>
      <c r="AD361" s="22">
        <v>5.7105483578563971</v>
      </c>
      <c r="AE361" s="22">
        <v>10.202710421000001</v>
      </c>
      <c r="AF361" s="22">
        <v>4.6289377582656863</v>
      </c>
      <c r="AG361" s="22">
        <v>3.3767456482451523</v>
      </c>
      <c r="AH361" s="22">
        <v>5.5985282906410934</v>
      </c>
      <c r="AI361" s="22">
        <v>10.24822672</v>
      </c>
      <c r="AJ361" s="22">
        <v>4.617912811329969</v>
      </c>
      <c r="AK361" s="22">
        <v>3.3687031029504269</v>
      </c>
      <c r="AL361" s="22">
        <v>5.6236827296539351</v>
      </c>
      <c r="AM361" s="22">
        <v>10.299925521</v>
      </c>
      <c r="AN361" s="22">
        <v>4.6058109268105083</v>
      </c>
      <c r="AO361" s="22">
        <v>3.3598749466820301</v>
      </c>
      <c r="AP361" s="22">
        <v>5.561002945387898</v>
      </c>
      <c r="AQ361" s="22">
        <v>10.362595986000001</v>
      </c>
      <c r="AR361" s="22">
        <v>4.3082479527036481</v>
      </c>
      <c r="AS361" s="22">
        <v>3.1428068998931074</v>
      </c>
      <c r="AT361" s="22">
        <v>5.447675544797046</v>
      </c>
      <c r="AU361" s="22">
        <v>10.620212358</v>
      </c>
      <c r="AV361" s="22">
        <v>4.2238795454534968</v>
      </c>
      <c r="AW361" s="22">
        <v>3.0812613214237041</v>
      </c>
      <c r="AX361" s="22">
        <v>4.9345621384453482</v>
      </c>
      <c r="AY361" s="22">
        <v>10.845612564</v>
      </c>
      <c r="AZ361" s="22">
        <v>4.0829801572525817</v>
      </c>
      <c r="BA361" s="22">
        <v>2.9784771794035914</v>
      </c>
      <c r="BB361" s="22">
        <v>4.5051141591931883</v>
      </c>
      <c r="BC361" s="22">
        <v>10.971785748</v>
      </c>
      <c r="BD361" s="22">
        <v>4.0161728601319151</v>
      </c>
      <c r="BE361" s="22">
        <v>2.9297421862790016</v>
      </c>
      <c r="BF361" s="22">
        <v>4.381421259154636</v>
      </c>
      <c r="BG361" s="22">
        <v>11.032652907999999</v>
      </c>
      <c r="BH361" s="22">
        <v>3.9687642309431825</v>
      </c>
      <c r="BI361" s="22">
        <v>2.8951582513327039</v>
      </c>
      <c r="BJ361" s="22">
        <v>4.3871668862902098</v>
      </c>
      <c r="BK361" s="25">
        <v>10.075293235</v>
      </c>
      <c r="BL361" s="25">
        <v>4.6635033622825999</v>
      </c>
      <c r="BM361" s="25">
        <v>3.401960775135692</v>
      </c>
      <c r="BN361" s="25">
        <v>5.7333199287225849</v>
      </c>
      <c r="BO361" s="25">
        <v>10.079625193</v>
      </c>
      <c r="BP361" s="25">
        <v>4.6624331342398442</v>
      </c>
      <c r="BQ361" s="25">
        <v>3.4011800586787575</v>
      </c>
      <c r="BR361" s="25">
        <v>5.8665187611230571</v>
      </c>
      <c r="BS361" s="25">
        <v>10.087944142</v>
      </c>
      <c r="BT361" s="25">
        <v>4.6612646433586331</v>
      </c>
      <c r="BU361" s="25">
        <v>3.4003276608492339</v>
      </c>
      <c r="BV361" s="25">
        <v>5.8202414680087085</v>
      </c>
      <c r="BW361" s="25">
        <v>10.098238855</v>
      </c>
      <c r="BX361" s="25">
        <v>4.6593635829929241</v>
      </c>
      <c r="BY361" s="25">
        <v>3.3989408637799716</v>
      </c>
      <c r="BZ361" s="25">
        <v>5.7632002412555376</v>
      </c>
      <c r="CA361" s="25">
        <v>10.111608924</v>
      </c>
      <c r="CB361" s="25">
        <v>4.6572747857542014</v>
      </c>
      <c r="CC361" s="25">
        <v>3.3974171152756134</v>
      </c>
      <c r="CD361" s="25">
        <v>5.7877920157088845</v>
      </c>
      <c r="CE361" s="25">
        <v>10.130242589</v>
      </c>
      <c r="CF361" s="25">
        <v>4.6549875882648211</v>
      </c>
      <c r="CG361" s="25">
        <v>3.3957486365506298</v>
      </c>
      <c r="CH361" s="25">
        <v>5.7666317483603926</v>
      </c>
      <c r="CI361" s="25">
        <v>10.14989684</v>
      </c>
      <c r="CJ361" s="25">
        <v>4.6525314035876031</v>
      </c>
      <c r="CK361" s="25">
        <v>3.3939568840248433</v>
      </c>
      <c r="CL361" s="25">
        <v>5.6699400661179506</v>
      </c>
      <c r="CM361" s="25">
        <v>10.17278505</v>
      </c>
      <c r="CN361" s="25">
        <v>4.6498670137132985</v>
      </c>
      <c r="CO361" s="25">
        <v>3.3920132487065193</v>
      </c>
      <c r="CP361" s="25">
        <v>5.7057804223345734</v>
      </c>
      <c r="CQ361" s="25">
        <v>10.198625065</v>
      </c>
      <c r="CR361" s="25">
        <v>4.6470847404488351</v>
      </c>
      <c r="CS361" s="25">
        <v>3.3899836190963071</v>
      </c>
      <c r="CT361" s="25">
        <v>5.6637326299400792</v>
      </c>
      <c r="CU361" s="25">
        <v>10.229152126000001</v>
      </c>
      <c r="CV361" s="25">
        <v>4.6243222241426087</v>
      </c>
      <c r="CW361" s="25">
        <v>3.3733786803621646</v>
      </c>
      <c r="CX361" s="25">
        <v>5.5617135650971932</v>
      </c>
      <c r="CY361" s="25">
        <v>10.328356626</v>
      </c>
      <c r="CZ361" s="25">
        <v>4.6109992027683395</v>
      </c>
      <c r="DA361" s="25">
        <v>3.3636597217594688</v>
      </c>
      <c r="DB361" s="25">
        <v>5.2559043983303741</v>
      </c>
      <c r="DC361" s="25">
        <v>10.413728472000001</v>
      </c>
      <c r="DD361" s="25">
        <v>4.3102379754128641</v>
      </c>
      <c r="DE361" s="25">
        <v>3.1442585937533796</v>
      </c>
      <c r="DF361" s="25">
        <v>4.8403327378070653</v>
      </c>
      <c r="DG361" s="25">
        <v>10.505791349999999</v>
      </c>
      <c r="DH361" s="25">
        <v>4.2963727798958722</v>
      </c>
      <c r="DI361" s="25">
        <v>3.1341441266619889</v>
      </c>
      <c r="DJ361" s="25">
        <v>4.4768617689678871</v>
      </c>
      <c r="DK361" s="25">
        <v>10.560201438</v>
      </c>
      <c r="DL361" s="25">
        <v>4.2589080588202632</v>
      </c>
      <c r="DM361" s="25">
        <v>3.1068141342401039</v>
      </c>
      <c r="DN361" s="25">
        <v>4.3685226150474392</v>
      </c>
      <c r="DO361" s="27">
        <v>10.073664962000001</v>
      </c>
      <c r="DP361" s="27">
        <v>4.6633201787071732</v>
      </c>
      <c r="DQ361" s="27">
        <v>3.4018271452677924</v>
      </c>
      <c r="DR361" s="27">
        <v>5.7472910325207494</v>
      </c>
      <c r="DS361" s="27">
        <v>10.075961524</v>
      </c>
      <c r="DT361" s="27">
        <v>4.6619188845973198</v>
      </c>
      <c r="DU361" s="27">
        <v>3.4008049207241786</v>
      </c>
      <c r="DV361" s="27">
        <v>5.8943194795536229</v>
      </c>
      <c r="DW361" s="27">
        <v>10.085026799</v>
      </c>
      <c r="DX361" s="27">
        <v>4.6602912275654669</v>
      </c>
      <c r="DY361" s="27">
        <v>3.3996175675805058</v>
      </c>
      <c r="DZ361" s="27">
        <v>5.830462018287264</v>
      </c>
      <c r="EA361" s="27">
        <v>10.098807428000001</v>
      </c>
      <c r="EB361" s="27">
        <v>4.6561048533638756</v>
      </c>
      <c r="EC361" s="27">
        <v>3.3965636658852607</v>
      </c>
      <c r="ED361" s="27">
        <v>5.7561057698871085</v>
      </c>
      <c r="EE361" s="27">
        <v>10.118152146</v>
      </c>
      <c r="EF361" s="27">
        <v>4.6514404160765945</v>
      </c>
      <c r="EG361" s="27">
        <v>3.3931610238248413</v>
      </c>
      <c r="EH361" s="27">
        <v>5.7644412856458045</v>
      </c>
      <c r="EI361" s="27">
        <v>10.144344864000001</v>
      </c>
      <c r="EJ361" s="27">
        <v>4.6463709802600528</v>
      </c>
      <c r="EK361" s="27">
        <v>3.3894629409759203</v>
      </c>
      <c r="EL361" s="27">
        <v>5.7332058873958207</v>
      </c>
      <c r="EM361" s="27">
        <v>10.172866015</v>
      </c>
      <c r="EN361" s="27">
        <v>4.6408434157530785</v>
      </c>
      <c r="EO361" s="27">
        <v>3.3854306596256278</v>
      </c>
      <c r="EP361" s="27">
        <v>5.6286541636326337</v>
      </c>
      <c r="EQ361" s="27">
        <v>10.207465891</v>
      </c>
      <c r="ER361" s="27">
        <v>4.6349418063764976</v>
      </c>
      <c r="ES361" s="27">
        <v>3.3811255177505988</v>
      </c>
      <c r="ET361" s="27">
        <v>5.6619277641490271</v>
      </c>
      <c r="EU361" s="27">
        <v>10.247479136999999</v>
      </c>
      <c r="EV361" s="27">
        <v>4.6287410798121007</v>
      </c>
      <c r="EW361" s="27">
        <v>3.3766021740515186</v>
      </c>
      <c r="EX361" s="27">
        <v>5.6200308795023339</v>
      </c>
      <c r="EY361" s="27">
        <v>10.297590103999999</v>
      </c>
      <c r="EZ361" s="27">
        <v>4.5965088026778735</v>
      </c>
      <c r="FA361" s="27">
        <v>3.3530891766361433</v>
      </c>
      <c r="FB361" s="27">
        <v>5.5181524069542869</v>
      </c>
      <c r="FC361" s="27">
        <v>10.503585844</v>
      </c>
      <c r="FD361" s="27">
        <v>4.5557530677708478</v>
      </c>
      <c r="FE361" s="27">
        <v>3.3233584354433967</v>
      </c>
      <c r="FF361" s="27">
        <v>5.155963262106761</v>
      </c>
      <c r="FG361" s="27">
        <v>10.703631575999999</v>
      </c>
      <c r="FH361" s="27">
        <v>4.2331930609417947</v>
      </c>
      <c r="FI361" s="27">
        <v>3.0880554013049508</v>
      </c>
      <c r="FJ361" s="27">
        <v>4.7957413968438978</v>
      </c>
      <c r="FK361" s="27">
        <v>10.825604862</v>
      </c>
      <c r="FL361" s="27">
        <v>4.194549400245335</v>
      </c>
      <c r="FM361" s="27">
        <v>3.0598653888434475</v>
      </c>
      <c r="FN361" s="27">
        <v>4.6967656069788699</v>
      </c>
      <c r="FO361" s="27">
        <v>10.849031457000001</v>
      </c>
      <c r="FP361" s="27">
        <v>4.164043260167678</v>
      </c>
      <c r="FQ361" s="27">
        <v>3.0376115843786877</v>
      </c>
      <c r="FR361" s="27">
        <v>4.7317321528107499</v>
      </c>
      <c r="FS361" s="28">
        <v>10.074912096</v>
      </c>
      <c r="FT361" s="28">
        <v>4.6631761663605431</v>
      </c>
      <c r="FU361" s="28">
        <v>3.4017220902659382</v>
      </c>
      <c r="FV361" s="28">
        <v>5.7459188453659173</v>
      </c>
      <c r="FW361" s="28">
        <v>10.081429002</v>
      </c>
      <c r="FX361" s="28">
        <v>4.6613021715473284</v>
      </c>
      <c r="FY361" s="28">
        <v>3.4003550371404008</v>
      </c>
      <c r="FZ361" s="28">
        <v>5.8958645014848923</v>
      </c>
      <c r="GA361" s="28">
        <v>10.098144211999999</v>
      </c>
      <c r="GB361" s="28">
        <v>4.6588207001592092</v>
      </c>
      <c r="GC361" s="28">
        <v>3.3985448383110657</v>
      </c>
      <c r="GD361" s="28">
        <v>5.8350754478371805</v>
      </c>
      <c r="GE361" s="28">
        <v>10.122845504000001</v>
      </c>
      <c r="GF361" s="28">
        <v>4.6529329985920542</v>
      </c>
      <c r="GG361" s="28">
        <v>3.3942498419893816</v>
      </c>
      <c r="GH361" s="28">
        <v>5.7648062090639947</v>
      </c>
      <c r="GI361" s="28">
        <v>10.157733156999999</v>
      </c>
      <c r="GJ361" s="28">
        <v>4.6457615933845542</v>
      </c>
      <c r="GK361" s="28">
        <v>3.389018401734436</v>
      </c>
      <c r="GL361" s="28">
        <v>5.7780091270439549</v>
      </c>
      <c r="GM361" s="28">
        <v>10.206086264</v>
      </c>
      <c r="GN361" s="28">
        <v>4.6373252833709664</v>
      </c>
      <c r="GO361" s="28">
        <v>3.3828642310340933</v>
      </c>
      <c r="GP361" s="28">
        <v>5.7502292698361028</v>
      </c>
      <c r="GQ361" s="28">
        <v>10.265069972999999</v>
      </c>
      <c r="GR361" s="28">
        <v>4.6273515295702241</v>
      </c>
      <c r="GS361" s="28">
        <v>3.3755885164960899</v>
      </c>
      <c r="GT361" s="28">
        <v>5.6484254053271279</v>
      </c>
      <c r="GU361" s="28">
        <v>10.347364805</v>
      </c>
      <c r="GV361" s="28">
        <v>4.6158966601896001</v>
      </c>
      <c r="GW361" s="28">
        <v>3.3672323487634026</v>
      </c>
      <c r="GX361" s="28">
        <v>5.6751014798238231</v>
      </c>
      <c r="GY361" s="28">
        <v>10.439178728</v>
      </c>
      <c r="GZ361" s="28">
        <v>4.6033565043944673</v>
      </c>
      <c r="HA361" s="28">
        <v>3.3580844797012364</v>
      </c>
      <c r="HB361" s="28">
        <v>5.6284690718606285</v>
      </c>
      <c r="HC361" s="28">
        <v>10.530562463999999</v>
      </c>
      <c r="HD361" s="28">
        <v>4.5646498086013585</v>
      </c>
      <c r="HE361" s="28">
        <v>3.3298484840143341</v>
      </c>
      <c r="HF361" s="28">
        <v>5.5272777091938732</v>
      </c>
      <c r="HG361" s="28">
        <v>10.777800652</v>
      </c>
      <c r="HH361" s="28">
        <v>4.4783357584226708</v>
      </c>
      <c r="HI361" s="28">
        <v>3.2668835861167875</v>
      </c>
      <c r="HJ361" s="28">
        <v>5.304993372036134</v>
      </c>
      <c r="HK361" s="28">
        <v>10.979825383</v>
      </c>
      <c r="HL361" s="28">
        <v>4.0629184884673366</v>
      </c>
      <c r="HM361" s="28">
        <v>2.9638424713334417</v>
      </c>
      <c r="HN361" s="28">
        <v>4.0795281736262394</v>
      </c>
      <c r="HO361" s="28">
        <v>11.069402177000001</v>
      </c>
      <c r="HP361" s="28">
        <v>3.9957417678862002</v>
      </c>
      <c r="HQ361" s="28">
        <v>2.9148379889377387</v>
      </c>
      <c r="HR361" s="28">
        <v>3.1822337652047024</v>
      </c>
      <c r="HS361" s="28">
        <v>11.050602289</v>
      </c>
      <c r="HT361" s="28">
        <v>3.6418380122423719</v>
      </c>
      <c r="HU361" s="28">
        <v>2.6566701264224184</v>
      </c>
      <c r="HV361" s="28">
        <v>2.4688873612400153</v>
      </c>
      <c r="HW361" s="29">
        <v>10.069841970000001</v>
      </c>
      <c r="HX361" s="29">
        <v>4.6631500227580363</v>
      </c>
      <c r="HY361" s="29">
        <v>3.4017030188718942</v>
      </c>
      <c r="HZ361" s="29">
        <v>5.7556086596372396</v>
      </c>
      <c r="IA361" s="29">
        <v>10.071471173999999</v>
      </c>
      <c r="IB361" s="29">
        <v>4.6616217321885989</v>
      </c>
      <c r="IC361" s="29">
        <v>3.4005881521791226</v>
      </c>
      <c r="ID361" s="29">
        <v>5.9152325928879215</v>
      </c>
      <c r="IE361" s="29">
        <v>10.083273274</v>
      </c>
      <c r="IF361" s="29">
        <v>4.6597655136718128</v>
      </c>
      <c r="IG361" s="29">
        <v>3.3992340666143388</v>
      </c>
      <c r="IH361" s="29">
        <v>5.8643186514082117</v>
      </c>
      <c r="II361" s="29">
        <v>10.104302503</v>
      </c>
      <c r="IJ361" s="29">
        <v>4.6528832217012468</v>
      </c>
      <c r="IK361" s="29">
        <v>3.394213530440557</v>
      </c>
      <c r="IL361" s="29">
        <v>5.8020181559506216</v>
      </c>
      <c r="IM361" s="29">
        <v>10.136558881999999</v>
      </c>
      <c r="IN361" s="29">
        <v>4.6451295865209294</v>
      </c>
      <c r="IO361" s="29">
        <v>3.3885573615265403</v>
      </c>
      <c r="IP361" s="29">
        <v>5.8177839441650274</v>
      </c>
      <c r="IQ361" s="29">
        <v>10.188338368</v>
      </c>
      <c r="IR361" s="29">
        <v>4.63648185857864</v>
      </c>
      <c r="IS361" s="29">
        <v>3.3822489643906768</v>
      </c>
      <c r="IT361" s="29">
        <v>5.7860268870651614</v>
      </c>
      <c r="IU361" s="29">
        <v>10.248295576</v>
      </c>
      <c r="IV361" s="29">
        <v>4.6269794486506877</v>
      </c>
      <c r="IW361" s="29">
        <v>3.3753170886455863</v>
      </c>
      <c r="IX361" s="29">
        <v>5.6808526211434778</v>
      </c>
      <c r="IY361" s="29">
        <v>10.325832577</v>
      </c>
      <c r="IZ361" s="29">
        <v>4.6168400903034907</v>
      </c>
      <c r="JA361" s="29">
        <v>3.3679205678965749</v>
      </c>
      <c r="JB361" s="29">
        <v>5.7091378116781488</v>
      </c>
      <c r="JC361" s="29">
        <v>10.414790383</v>
      </c>
      <c r="JD361" s="29">
        <v>4.6061091057442596</v>
      </c>
      <c r="JE361" s="29">
        <v>3.3600924640628036</v>
      </c>
      <c r="JF361" s="29">
        <v>5.6626853191088458</v>
      </c>
      <c r="JG361" s="29">
        <v>10.508569355000001</v>
      </c>
      <c r="JH361" s="29">
        <v>4.5706694527385139</v>
      </c>
      <c r="JI361" s="29">
        <v>3.3342397306038629</v>
      </c>
      <c r="JJ361" s="29">
        <v>5.5219168383163053</v>
      </c>
      <c r="JK361" s="29">
        <v>10.839766107999999</v>
      </c>
      <c r="JL361" s="29">
        <v>4.504747321401263</v>
      </c>
      <c r="JM361" s="29">
        <v>3.2861504535945496</v>
      </c>
      <c r="JN361" s="29">
        <v>4.3159136010710695</v>
      </c>
      <c r="JO361" s="29">
        <v>11.018882026</v>
      </c>
      <c r="JP361" s="29">
        <v>3.7875746260802137</v>
      </c>
      <c r="JQ361" s="29">
        <v>2.7629829571983704</v>
      </c>
      <c r="JR361" s="29">
        <v>3.1905673933006424</v>
      </c>
      <c r="JS361" s="29">
        <v>11.083317580999999</v>
      </c>
      <c r="JT361" s="29">
        <v>3.7588524011217546</v>
      </c>
      <c r="JU361" s="29">
        <v>2.742030493976499</v>
      </c>
      <c r="JV361" s="29">
        <v>2.5340425613204332</v>
      </c>
      <c r="JW361" s="29">
        <v>10.990089080000001</v>
      </c>
      <c r="JX361" s="29">
        <v>3.7193801379046367</v>
      </c>
      <c r="JY361" s="29">
        <v>2.7132360275123983</v>
      </c>
      <c r="JZ361" s="29">
        <v>2.6473374622269263</v>
      </c>
    </row>
    <row r="362" spans="1:286" ht="15" thickBot="1" x14ac:dyDescent="0.35">
      <c r="A362" s="2"/>
      <c r="B362" s="74" t="s">
        <v>836</v>
      </c>
      <c r="C362" s="74" t="s">
        <v>554</v>
      </c>
      <c r="D362" s="74" t="s">
        <v>873</v>
      </c>
      <c r="E362" s="87">
        <v>325814</v>
      </c>
      <c r="F362" s="84">
        <v>549933</v>
      </c>
      <c r="G362" s="22">
        <v>14.353608276684209</v>
      </c>
      <c r="H362" s="22">
        <v>14.353608276684209</v>
      </c>
      <c r="I362" s="22">
        <v>14.353608276684209</v>
      </c>
      <c r="J362" s="22">
        <v>4.9036707053515336</v>
      </c>
      <c r="K362" s="22">
        <v>14.13566856468421</v>
      </c>
      <c r="L362" s="22">
        <v>14.13566856468421</v>
      </c>
      <c r="M362" s="22">
        <v>14.13566856468421</v>
      </c>
      <c r="N362" s="22">
        <v>5.1673685943943326</v>
      </c>
      <c r="O362" s="22">
        <v>14.255650052684208</v>
      </c>
      <c r="P362" s="22">
        <v>14.255650052684208</v>
      </c>
      <c r="Q362" s="22">
        <v>14.255650052684208</v>
      </c>
      <c r="R362" s="22">
        <v>5.028752288223167</v>
      </c>
      <c r="S362" s="22">
        <v>14.361235045684209</v>
      </c>
      <c r="T362" s="22">
        <v>14.361235045684209</v>
      </c>
      <c r="U362" s="22">
        <v>14.361235045684209</v>
      </c>
      <c r="V362" s="22">
        <v>4.8405506508163683</v>
      </c>
      <c r="W362" s="22">
        <v>14.47796371668421</v>
      </c>
      <c r="X362" s="22">
        <v>14.47796371668421</v>
      </c>
      <c r="Y362" s="22">
        <v>14.47796371668421</v>
      </c>
      <c r="Z362" s="22">
        <v>4.5715427115380152</v>
      </c>
      <c r="AA362" s="22">
        <v>14.610563034684208</v>
      </c>
      <c r="AB362" s="22">
        <v>14.610563034684208</v>
      </c>
      <c r="AC362" s="22">
        <v>14.610563034684208</v>
      </c>
      <c r="AD362" s="22">
        <v>4.3059737609103053</v>
      </c>
      <c r="AE362" s="22">
        <v>14.743565966684208</v>
      </c>
      <c r="AF362" s="22">
        <v>14.743565966684208</v>
      </c>
      <c r="AG362" s="22">
        <v>14.743565966684208</v>
      </c>
      <c r="AH362" s="22">
        <v>4.1253280008185804</v>
      </c>
      <c r="AI362" s="22">
        <v>14.906191369684208</v>
      </c>
      <c r="AJ362" s="22">
        <v>14.906191369684208</v>
      </c>
      <c r="AK362" s="22">
        <v>14.906191369684208</v>
      </c>
      <c r="AL362" s="22">
        <v>3.7943835236674097</v>
      </c>
      <c r="AM362" s="22">
        <v>15.073882084684209</v>
      </c>
      <c r="AN362" s="22">
        <v>15.073882084684209</v>
      </c>
      <c r="AO362" s="22">
        <v>15.073882084684209</v>
      </c>
      <c r="AP362" s="22">
        <v>3.499384478788734</v>
      </c>
      <c r="AQ362" s="22">
        <v>15.259108078684209</v>
      </c>
      <c r="AR362" s="22">
        <v>15.259108078684209</v>
      </c>
      <c r="AS362" s="22">
        <v>15.259108078684209</v>
      </c>
      <c r="AT362" s="22">
        <v>3.1532620114220151</v>
      </c>
      <c r="AU362" s="22">
        <v>16.220643883684211</v>
      </c>
      <c r="AV362" s="22">
        <v>16.220643883684211</v>
      </c>
      <c r="AW362" s="22">
        <v>16.220643883684211</v>
      </c>
      <c r="AX362" s="22">
        <v>0.82584113105841794</v>
      </c>
      <c r="AY362" s="22">
        <v>17.045423213684209</v>
      </c>
      <c r="AZ362" s="22">
        <v>17.045423213684209</v>
      </c>
      <c r="BA362" s="22">
        <v>17.045423213684209</v>
      </c>
      <c r="BB362" s="22">
        <v>-2.2918392350661883</v>
      </c>
      <c r="BC362" s="22">
        <v>17.36343612368421</v>
      </c>
      <c r="BD362" s="22">
        <v>17.36343612368421</v>
      </c>
      <c r="BE362" s="22">
        <v>17.36343612368421</v>
      </c>
      <c r="BF362" s="22">
        <v>-3.2090106245720449</v>
      </c>
      <c r="BG362" s="22">
        <v>17.43351757368421</v>
      </c>
      <c r="BH362" s="22">
        <v>17.43351757368421</v>
      </c>
      <c r="BI362" s="22">
        <v>17.43351757368421</v>
      </c>
      <c r="BJ362" s="22">
        <v>-3.4312529558479099</v>
      </c>
      <c r="BK362" s="25">
        <v>14.398996652684209</v>
      </c>
      <c r="BL362" s="25">
        <v>14.398996652684209</v>
      </c>
      <c r="BM362" s="25">
        <v>14.398996652684209</v>
      </c>
      <c r="BN362" s="25">
        <v>4.8166453407398926</v>
      </c>
      <c r="BO362" s="25">
        <v>14.215884155684209</v>
      </c>
      <c r="BP362" s="25">
        <v>14.215884155684209</v>
      </c>
      <c r="BQ362" s="25">
        <v>14.215884155684209</v>
      </c>
      <c r="BR362" s="25">
        <v>5.0499067393449657</v>
      </c>
      <c r="BS362" s="25">
        <v>14.269356948684209</v>
      </c>
      <c r="BT362" s="25">
        <v>14.269356948684209</v>
      </c>
      <c r="BU362" s="25">
        <v>14.269356948684209</v>
      </c>
      <c r="BV362" s="25">
        <v>5.0335187758319115</v>
      </c>
      <c r="BW362" s="25">
        <v>14.308136547684208</v>
      </c>
      <c r="BX362" s="25">
        <v>14.308136547684208</v>
      </c>
      <c r="BY362" s="25">
        <v>14.308136547684208</v>
      </c>
      <c r="BZ362" s="25">
        <v>4.9337726574502696</v>
      </c>
      <c r="CA362" s="25">
        <v>14.360569180684209</v>
      </c>
      <c r="CB362" s="25">
        <v>14.360569180684209</v>
      </c>
      <c r="CC362" s="25">
        <v>14.360569180684209</v>
      </c>
      <c r="CD362" s="25">
        <v>4.7427679380698997</v>
      </c>
      <c r="CE362" s="25">
        <v>14.427101554684208</v>
      </c>
      <c r="CF362" s="25">
        <v>14.427101554684208</v>
      </c>
      <c r="CG362" s="25">
        <v>14.427101554684208</v>
      </c>
      <c r="CH362" s="25">
        <v>4.5497607453158153</v>
      </c>
      <c r="CI362" s="25">
        <v>14.49865751568421</v>
      </c>
      <c r="CJ362" s="25">
        <v>14.49865751568421</v>
      </c>
      <c r="CK362" s="25">
        <v>14.49865751568421</v>
      </c>
      <c r="CL362" s="25">
        <v>4.4148422895580204</v>
      </c>
      <c r="CM362" s="25">
        <v>14.594555422684209</v>
      </c>
      <c r="CN362" s="25">
        <v>14.594555422684209</v>
      </c>
      <c r="CO362" s="25">
        <v>14.594555422684209</v>
      </c>
      <c r="CP362" s="25">
        <v>4.1183705417753487</v>
      </c>
      <c r="CQ362" s="25">
        <v>14.699520243684209</v>
      </c>
      <c r="CR362" s="25">
        <v>14.699520243684209</v>
      </c>
      <c r="CS362" s="25">
        <v>14.699520243684209</v>
      </c>
      <c r="CT362" s="25">
        <v>3.8353838406997127</v>
      </c>
      <c r="CU362" s="25">
        <v>14.819882244684209</v>
      </c>
      <c r="CV362" s="25">
        <v>14.819882244684209</v>
      </c>
      <c r="CW362" s="25">
        <v>14.819882244684209</v>
      </c>
      <c r="CX362" s="25">
        <v>3.5370509018721172</v>
      </c>
      <c r="CY362" s="25">
        <v>15.098288285684209</v>
      </c>
      <c r="CZ362" s="25">
        <v>15.098288285684209</v>
      </c>
      <c r="DA362" s="25">
        <v>15.098288285684209</v>
      </c>
      <c r="DB362" s="25">
        <v>2.465695622881249</v>
      </c>
      <c r="DC362" s="25">
        <v>15.397489663684208</v>
      </c>
      <c r="DD362" s="25">
        <v>15.397489663684208</v>
      </c>
      <c r="DE362" s="25">
        <v>15.397489663684208</v>
      </c>
      <c r="DF362" s="25">
        <v>0.16541431787408456</v>
      </c>
      <c r="DG362" s="25">
        <v>15.698136433684208</v>
      </c>
      <c r="DH362" s="25">
        <v>15.698136433684208</v>
      </c>
      <c r="DI362" s="25">
        <v>15.698136433684208</v>
      </c>
      <c r="DJ362" s="25">
        <v>-2.1480468898560083</v>
      </c>
      <c r="DK362" s="25">
        <v>15.679191253684209</v>
      </c>
      <c r="DL362" s="25">
        <v>15.679191253684209</v>
      </c>
      <c r="DM362" s="25">
        <v>15.679191253684209</v>
      </c>
      <c r="DN362" s="25">
        <v>-2.2822676584575099</v>
      </c>
      <c r="DO362" s="27">
        <v>14.35287464068421</v>
      </c>
      <c r="DP362" s="27">
        <v>14.35287464068421</v>
      </c>
      <c r="DQ362" s="27">
        <v>14.35287464068421</v>
      </c>
      <c r="DR362" s="27">
        <v>4.9053722672722451</v>
      </c>
      <c r="DS362" s="27">
        <v>14.12622388068421</v>
      </c>
      <c r="DT362" s="27">
        <v>14.12622388068421</v>
      </c>
      <c r="DU362" s="27">
        <v>14.12622388068421</v>
      </c>
      <c r="DV362" s="27">
        <v>5.2012919029108104</v>
      </c>
      <c r="DW362" s="27">
        <v>14.232896420684209</v>
      </c>
      <c r="DX362" s="27">
        <v>14.232896420684209</v>
      </c>
      <c r="DY362" s="27">
        <v>14.232896420684209</v>
      </c>
      <c r="DZ362" s="27">
        <v>5.1022634858224514</v>
      </c>
      <c r="EA362" s="27">
        <v>14.324768537684209</v>
      </c>
      <c r="EB362" s="27">
        <v>14.324768537684209</v>
      </c>
      <c r="EC362" s="27">
        <v>14.324768537684209</v>
      </c>
      <c r="ED362" s="27">
        <v>4.9513494505061715</v>
      </c>
      <c r="EE362" s="27">
        <v>14.425452676684209</v>
      </c>
      <c r="EF362" s="27">
        <v>14.425452676684209</v>
      </c>
      <c r="EG362" s="27">
        <v>14.425452676684209</v>
      </c>
      <c r="EH362" s="27">
        <v>4.7232878803110196</v>
      </c>
      <c r="EI362" s="27">
        <v>14.534561061684208</v>
      </c>
      <c r="EJ362" s="27">
        <v>14.534561061684208</v>
      </c>
      <c r="EK362" s="27">
        <v>14.534561061684208</v>
      </c>
      <c r="EL362" s="27">
        <v>4.5130077764206682</v>
      </c>
      <c r="EM362" s="27">
        <v>14.639297806684208</v>
      </c>
      <c r="EN362" s="27">
        <v>14.639297806684208</v>
      </c>
      <c r="EO362" s="27">
        <v>14.639297806684208</v>
      </c>
      <c r="EP362" s="27">
        <v>4.3871649406473061</v>
      </c>
      <c r="EQ362" s="27">
        <v>14.76429812268421</v>
      </c>
      <c r="ER362" s="27">
        <v>14.76429812268421</v>
      </c>
      <c r="ES362" s="27">
        <v>14.76429812268421</v>
      </c>
      <c r="ET362" s="27">
        <v>4.1247785060652085</v>
      </c>
      <c r="EU362" s="27">
        <v>14.891921171684208</v>
      </c>
      <c r="EV362" s="27">
        <v>14.891921171684208</v>
      </c>
      <c r="EW362" s="27">
        <v>14.891921171684208</v>
      </c>
      <c r="EX362" s="27">
        <v>3.8966601646628511</v>
      </c>
      <c r="EY362" s="27">
        <v>15.034273650684209</v>
      </c>
      <c r="EZ362" s="27">
        <v>15.034273650684209</v>
      </c>
      <c r="FA362" s="27">
        <v>15.034273650684209</v>
      </c>
      <c r="FB362" s="27">
        <v>3.6161232498934837</v>
      </c>
      <c r="FC362" s="27">
        <v>15.743596433684209</v>
      </c>
      <c r="FD362" s="27">
        <v>15.743596433684209</v>
      </c>
      <c r="FE362" s="27">
        <v>15.743596433684209</v>
      </c>
      <c r="FF362" s="27">
        <v>1.5864736215035045</v>
      </c>
      <c r="FG362" s="27">
        <v>16.470516563684207</v>
      </c>
      <c r="FH362" s="27">
        <v>16.470516563684207</v>
      </c>
      <c r="FI362" s="27">
        <v>16.470516563684207</v>
      </c>
      <c r="FJ362" s="27">
        <v>-0.73803216575084818</v>
      </c>
      <c r="FK362" s="27">
        <v>16.776409383684211</v>
      </c>
      <c r="FL362" s="27">
        <v>16.776409383684211</v>
      </c>
      <c r="FM362" s="27">
        <v>16.776409383684211</v>
      </c>
      <c r="FN362" s="27">
        <v>-1.022892873920501</v>
      </c>
      <c r="FO362" s="27">
        <v>16.834956303684208</v>
      </c>
      <c r="FP362" s="27">
        <v>16.834956303684208</v>
      </c>
      <c r="FQ362" s="27">
        <v>16.834956303684208</v>
      </c>
      <c r="FR362" s="27">
        <v>-0.65256794231547133</v>
      </c>
      <c r="FS362" s="28">
        <v>14.35378677568421</v>
      </c>
      <c r="FT362" s="28">
        <v>14.35378677568421</v>
      </c>
      <c r="FU362" s="28">
        <v>14.35378677568421</v>
      </c>
      <c r="FV362" s="28">
        <v>4.9030930387158271</v>
      </c>
      <c r="FW362" s="28">
        <v>14.118963601684209</v>
      </c>
      <c r="FX362" s="28">
        <v>14.118963601684209</v>
      </c>
      <c r="FY362" s="28">
        <v>14.118963601684209</v>
      </c>
      <c r="FZ362" s="28">
        <v>5.2042210682029655</v>
      </c>
      <c r="GA362" s="28">
        <v>14.229856803684209</v>
      </c>
      <c r="GB362" s="28">
        <v>14.229856803684209</v>
      </c>
      <c r="GC362" s="28">
        <v>14.229856803684209</v>
      </c>
      <c r="GD362" s="28">
        <v>5.1179305302606473</v>
      </c>
      <c r="GE362" s="28">
        <v>14.336549935684209</v>
      </c>
      <c r="GF362" s="28">
        <v>14.336549935684209</v>
      </c>
      <c r="GG362" s="28">
        <v>14.336549935684209</v>
      </c>
      <c r="GH362" s="28">
        <v>4.9943545297431555</v>
      </c>
      <c r="GI362" s="28">
        <v>14.467006703684209</v>
      </c>
      <c r="GJ362" s="28">
        <v>14.467006703684209</v>
      </c>
      <c r="GK362" s="28">
        <v>14.467006703684209</v>
      </c>
      <c r="GL362" s="28">
        <v>4.8087364224374127</v>
      </c>
      <c r="GM362" s="28">
        <v>14.63104349068421</v>
      </c>
      <c r="GN362" s="28">
        <v>14.63104349068421</v>
      </c>
      <c r="GO362" s="28">
        <v>14.63104349068421</v>
      </c>
      <c r="GP362" s="28">
        <v>4.6549601559126224</v>
      </c>
      <c r="GQ362" s="28">
        <v>14.813978517684209</v>
      </c>
      <c r="GR362" s="28">
        <v>14.813978517684209</v>
      </c>
      <c r="GS362" s="28">
        <v>14.813978517684209</v>
      </c>
      <c r="GT362" s="28">
        <v>4.5358610843530549</v>
      </c>
      <c r="GU362" s="28">
        <v>15.062171474684209</v>
      </c>
      <c r="GV362" s="28">
        <v>15.062171474684209</v>
      </c>
      <c r="GW362" s="28">
        <v>15.062171474684209</v>
      </c>
      <c r="GX362" s="28">
        <v>4.1168720211003063</v>
      </c>
      <c r="GY362" s="28">
        <v>15.336726023684209</v>
      </c>
      <c r="GZ362" s="28">
        <v>15.336726023684209</v>
      </c>
      <c r="HA362" s="28">
        <v>15.336726023684209</v>
      </c>
      <c r="HB362" s="28">
        <v>3.7569280899014075</v>
      </c>
      <c r="HC362" s="28">
        <v>15.650271483684209</v>
      </c>
      <c r="HD362" s="28">
        <v>15.650271483684209</v>
      </c>
      <c r="HE362" s="28">
        <v>15.650271483684209</v>
      </c>
      <c r="HF362" s="28">
        <v>3.4238862184442738</v>
      </c>
      <c r="HG362" s="28">
        <v>17.05452043368421</v>
      </c>
      <c r="HH362" s="28">
        <v>17.05452043368421</v>
      </c>
      <c r="HI362" s="28">
        <v>17.05452043368421</v>
      </c>
      <c r="HJ362" s="28">
        <v>1.1762590209926351</v>
      </c>
      <c r="HK362" s="28">
        <v>17.617103193684208</v>
      </c>
      <c r="HL362" s="28">
        <v>17.617103193684208</v>
      </c>
      <c r="HM362" s="28">
        <v>17.617103193684208</v>
      </c>
      <c r="HN362" s="28">
        <v>-3.6401313333362246</v>
      </c>
      <c r="HO362" s="28">
        <v>17.582263793684209</v>
      </c>
      <c r="HP362" s="28">
        <v>17.582263793684209</v>
      </c>
      <c r="HQ362" s="28">
        <v>17.582263793684209</v>
      </c>
      <c r="HR362" s="28">
        <v>-6.305580394123325</v>
      </c>
      <c r="HS362" s="28">
        <v>17.238799713684209</v>
      </c>
      <c r="HT362" s="28">
        <v>17.238799713684209</v>
      </c>
      <c r="HU362" s="28">
        <v>17.238799713684209</v>
      </c>
      <c r="HV362" s="28">
        <v>-8.0868785450863783</v>
      </c>
      <c r="HW362" s="29">
        <v>14.333450694684208</v>
      </c>
      <c r="HX362" s="29">
        <v>14.333450694684208</v>
      </c>
      <c r="HY362" s="29">
        <v>14.333450694684208</v>
      </c>
      <c r="HZ362" s="29">
        <v>4.9649971995813367</v>
      </c>
      <c r="IA362" s="29">
        <v>14.078304557684209</v>
      </c>
      <c r="IB362" s="29">
        <v>14.078304557684209</v>
      </c>
      <c r="IC362" s="29">
        <v>14.078304557684209</v>
      </c>
      <c r="ID362" s="29">
        <v>5.326408707159576</v>
      </c>
      <c r="IE362" s="29">
        <v>14.16832236268421</v>
      </c>
      <c r="IF362" s="29">
        <v>14.16832236268421</v>
      </c>
      <c r="IG362" s="29">
        <v>14.16832236268421</v>
      </c>
      <c r="IH362" s="29">
        <v>5.2996403207013678</v>
      </c>
      <c r="II362" s="29">
        <v>14.256774881684208</v>
      </c>
      <c r="IJ362" s="29">
        <v>14.256774881684208</v>
      </c>
      <c r="IK362" s="29">
        <v>14.256774881684208</v>
      </c>
      <c r="IL362" s="29">
        <v>5.2236644991195504</v>
      </c>
      <c r="IM362" s="29">
        <v>14.375116996684209</v>
      </c>
      <c r="IN362" s="29">
        <v>14.375116996684209</v>
      </c>
      <c r="IO362" s="29">
        <v>14.375116996684209</v>
      </c>
      <c r="IP362" s="29">
        <v>5.0296485619838371</v>
      </c>
      <c r="IQ362" s="29">
        <v>14.542102665684208</v>
      </c>
      <c r="IR362" s="29">
        <v>14.542102665684208</v>
      </c>
      <c r="IS362" s="29">
        <v>14.542102665684208</v>
      </c>
      <c r="IT362" s="29">
        <v>4.687030955300191</v>
      </c>
      <c r="IU362" s="29">
        <v>14.728551631684208</v>
      </c>
      <c r="IV362" s="29">
        <v>14.728551631684208</v>
      </c>
      <c r="IW362" s="29">
        <v>14.728551631684208</v>
      </c>
      <c r="IX362" s="29">
        <v>4.4344406330302455</v>
      </c>
      <c r="IY362" s="29">
        <v>14.977371550684209</v>
      </c>
      <c r="IZ362" s="29">
        <v>14.977371550684209</v>
      </c>
      <c r="JA362" s="29">
        <v>14.977371550684209</v>
      </c>
      <c r="JB362" s="29">
        <v>4.0464343985030915</v>
      </c>
      <c r="JC362" s="29">
        <v>15.257930035684209</v>
      </c>
      <c r="JD362" s="29">
        <v>15.257930035684209</v>
      </c>
      <c r="JE362" s="29">
        <v>15.257930035684209</v>
      </c>
      <c r="JF362" s="29">
        <v>3.7079741459410727</v>
      </c>
      <c r="JG362" s="29">
        <v>15.589447433684208</v>
      </c>
      <c r="JH362" s="29">
        <v>15.589447433684208</v>
      </c>
      <c r="JI362" s="29">
        <v>15.589447433684208</v>
      </c>
      <c r="JJ362" s="29">
        <v>3.3054447212131421</v>
      </c>
      <c r="JK362" s="29">
        <v>17.212080833684208</v>
      </c>
      <c r="JL362" s="29">
        <v>17.212080833684208</v>
      </c>
      <c r="JM362" s="29">
        <v>17.212080833684208</v>
      </c>
      <c r="JN362" s="29">
        <v>-1.746816629969576</v>
      </c>
      <c r="JO362" s="29">
        <v>17.87164074368421</v>
      </c>
      <c r="JP362" s="29">
        <v>17.87164074368421</v>
      </c>
      <c r="JQ362" s="29">
        <v>17.87164074368421</v>
      </c>
      <c r="JR362" s="29">
        <v>-6.0593762010373524</v>
      </c>
      <c r="JS362" s="29">
        <v>17.799313293684207</v>
      </c>
      <c r="JT362" s="29">
        <v>17.799313293684207</v>
      </c>
      <c r="JU362" s="29">
        <v>17.799313293684207</v>
      </c>
      <c r="JV362" s="29">
        <v>-8.2600850371172214</v>
      </c>
      <c r="JW362" s="29">
        <v>17.500248943684209</v>
      </c>
      <c r="JX362" s="29">
        <v>17.500248943684209</v>
      </c>
      <c r="JY362" s="29">
        <v>17.500248943684209</v>
      </c>
      <c r="JZ362" s="29">
        <v>-8.0171404487711655</v>
      </c>
    </row>
    <row r="363" spans="1:286" ht="15" thickBot="1" x14ac:dyDescent="0.35">
      <c r="A363" s="2"/>
      <c r="B363" s="74" t="s">
        <v>837</v>
      </c>
      <c r="C363" s="74" t="s">
        <v>745</v>
      </c>
      <c r="D363" s="74" t="s">
        <v>877</v>
      </c>
      <c r="E363" s="87">
        <v>347779</v>
      </c>
      <c r="F363" s="84">
        <v>406066</v>
      </c>
      <c r="G363" s="22">
        <v>30.04617411857895</v>
      </c>
      <c r="H363" s="22">
        <v>9.3526662856968059</v>
      </c>
      <c r="I363" s="22">
        <v>6.7219454099915943</v>
      </c>
      <c r="J363" s="22">
        <v>17.226632719132517</v>
      </c>
      <c r="K363" s="22">
        <v>29.970916750578951</v>
      </c>
      <c r="L363" s="22">
        <v>9.3440781867371765</v>
      </c>
      <c r="M363" s="22">
        <v>6.7157729741728884</v>
      </c>
      <c r="N363" s="22">
        <v>17.399067821441733</v>
      </c>
      <c r="O363" s="22">
        <v>30.03259344257895</v>
      </c>
      <c r="P363" s="22">
        <v>9.3329392933576418</v>
      </c>
      <c r="Q363" s="22">
        <v>6.7077672321804194</v>
      </c>
      <c r="R363" s="22">
        <v>17.24016947028484</v>
      </c>
      <c r="S363" s="22">
        <v>30.088814041578949</v>
      </c>
      <c r="T363" s="22">
        <v>9.3088387382347069</v>
      </c>
      <c r="U363" s="22">
        <v>6.690445688682753</v>
      </c>
      <c r="V363" s="22">
        <v>17.080205832888375</v>
      </c>
      <c r="W363" s="22">
        <v>30.15424075257895</v>
      </c>
      <c r="X363" s="22">
        <v>9.2797745760836801</v>
      </c>
      <c r="Y363" s="22">
        <v>6.6695567030824519</v>
      </c>
      <c r="Z363" s="22">
        <v>16.916523957324188</v>
      </c>
      <c r="AA363" s="22">
        <v>30.232921015578949</v>
      </c>
      <c r="AB363" s="22">
        <v>9.2459219312469276</v>
      </c>
      <c r="AC363" s="22">
        <v>6.6452261406925066</v>
      </c>
      <c r="AD363" s="22">
        <v>16.721451968807941</v>
      </c>
      <c r="AE363" s="22">
        <v>30.317860332578949</v>
      </c>
      <c r="AF363" s="22">
        <v>9.2063756258581417</v>
      </c>
      <c r="AG363" s="22">
        <v>6.6168034323577922</v>
      </c>
      <c r="AH363" s="22">
        <v>16.551061388365582</v>
      </c>
      <c r="AI363" s="22">
        <v>30.418438986578948</v>
      </c>
      <c r="AJ363" s="22">
        <v>9.161470851046781</v>
      </c>
      <c r="AK363" s="22">
        <v>6.584529486542837</v>
      </c>
      <c r="AL363" s="22">
        <v>16.342252534167091</v>
      </c>
      <c r="AM363" s="22">
        <v>30.529058884578948</v>
      </c>
      <c r="AN363" s="22">
        <v>9.1126681241625267</v>
      </c>
      <c r="AO363" s="22">
        <v>6.5494540058238915</v>
      </c>
      <c r="AP363" s="22">
        <v>16.142967938648574</v>
      </c>
      <c r="AQ363" s="22">
        <v>30.651061144578946</v>
      </c>
      <c r="AR363" s="22">
        <v>9.0021746665809275</v>
      </c>
      <c r="AS363" s="22">
        <v>6.4700401822856142</v>
      </c>
      <c r="AT363" s="22">
        <v>15.865103829783832</v>
      </c>
      <c r="AU363" s="22">
        <v>31.227541384578949</v>
      </c>
      <c r="AV363" s="22">
        <v>8.6835837758942773</v>
      </c>
      <c r="AW363" s="22">
        <v>6.2410626362149948</v>
      </c>
      <c r="AX363" s="22">
        <v>14.520065278609477</v>
      </c>
      <c r="AY363" s="22">
        <v>31.701761597578948</v>
      </c>
      <c r="AZ363" s="22">
        <v>7.8292901401209445</v>
      </c>
      <c r="BA363" s="22">
        <v>5.6270649794661693</v>
      </c>
      <c r="BB363" s="22">
        <v>12.792302389659458</v>
      </c>
      <c r="BC363" s="22">
        <v>31.937994095578951</v>
      </c>
      <c r="BD363" s="22">
        <v>8.1016678779438269</v>
      </c>
      <c r="BE363" s="22">
        <v>5.8228282226540991</v>
      </c>
      <c r="BF363" s="22">
        <v>11.765236314033061</v>
      </c>
      <c r="BG363" s="22">
        <v>32.051183868578946</v>
      </c>
      <c r="BH363" s="22">
        <v>8.0259802650396637</v>
      </c>
      <c r="BI363" s="22">
        <v>5.7684300449994099</v>
      </c>
      <c r="BJ363" s="22">
        <v>11.059569971118201</v>
      </c>
      <c r="BK363" s="25">
        <v>30.059318414578946</v>
      </c>
      <c r="BL363" s="25">
        <v>9.3563295531521433</v>
      </c>
      <c r="BM363" s="25">
        <v>6.7245782724400955</v>
      </c>
      <c r="BN363" s="25">
        <v>17.169776903196009</v>
      </c>
      <c r="BO363" s="25">
        <v>30.011678563578947</v>
      </c>
      <c r="BP363" s="25">
        <v>9.3531947043332764</v>
      </c>
      <c r="BQ363" s="25">
        <v>6.7223251948699883</v>
      </c>
      <c r="BR363" s="25">
        <v>17.303709781946697</v>
      </c>
      <c r="BS363" s="25">
        <v>30.041302415578947</v>
      </c>
      <c r="BT363" s="25">
        <v>9.3496065755993651</v>
      </c>
      <c r="BU363" s="25">
        <v>6.7197463361000294</v>
      </c>
      <c r="BV363" s="25">
        <v>17.202264198063901</v>
      </c>
      <c r="BW363" s="25">
        <v>30.069230058578949</v>
      </c>
      <c r="BX363" s="25">
        <v>9.3426445762104127</v>
      </c>
      <c r="BY363" s="25">
        <v>6.7147426100600542</v>
      </c>
      <c r="BZ363" s="25">
        <v>17.095158866234193</v>
      </c>
      <c r="CA363" s="25">
        <v>30.10768276357895</v>
      </c>
      <c r="CB363" s="25">
        <v>9.3347628118044828</v>
      </c>
      <c r="CC363" s="25">
        <v>6.7090778307925536</v>
      </c>
      <c r="CD363" s="25">
        <v>16.977433068392564</v>
      </c>
      <c r="CE363" s="25">
        <v>30.152394338578951</v>
      </c>
      <c r="CF363" s="25">
        <v>9.3261208599318515</v>
      </c>
      <c r="CG363" s="25">
        <v>6.7028666898249298</v>
      </c>
      <c r="CH363" s="25">
        <v>16.825022218858226</v>
      </c>
      <c r="CI363" s="25">
        <v>30.200274746578948</v>
      </c>
      <c r="CJ363" s="25">
        <v>9.3166340293318992</v>
      </c>
      <c r="CK363" s="25">
        <v>6.6960483178806385</v>
      </c>
      <c r="CL363" s="25">
        <v>16.679777158819345</v>
      </c>
      <c r="CM363" s="25">
        <v>30.255510729578948</v>
      </c>
      <c r="CN363" s="25">
        <v>9.3063267251485353</v>
      </c>
      <c r="CO363" s="25">
        <v>6.6886402554171331</v>
      </c>
      <c r="CP363" s="25">
        <v>16.460058329912286</v>
      </c>
      <c r="CQ363" s="25">
        <v>30.32033314757895</v>
      </c>
      <c r="CR363" s="25">
        <v>9.2954182575019235</v>
      </c>
      <c r="CS363" s="25">
        <v>6.6808001249359128</v>
      </c>
      <c r="CT363" s="25">
        <v>16.207032640921934</v>
      </c>
      <c r="CU363" s="25">
        <v>30.399023577578948</v>
      </c>
      <c r="CV363" s="25">
        <v>9.2451749373498409</v>
      </c>
      <c r="CW363" s="25">
        <v>6.644689261470643</v>
      </c>
      <c r="CX363" s="25">
        <v>15.920257897880539</v>
      </c>
      <c r="CY363" s="25">
        <v>30.705111692578949</v>
      </c>
      <c r="CZ363" s="25">
        <v>9.1890138769648413</v>
      </c>
      <c r="DA363" s="25">
        <v>6.6043252015819087</v>
      </c>
      <c r="DB363" s="25">
        <v>15.094523460081879</v>
      </c>
      <c r="DC363" s="25">
        <v>30.895104145578948</v>
      </c>
      <c r="DD363" s="25">
        <v>8.8170516671427386</v>
      </c>
      <c r="DE363" s="25">
        <v>6.3369886375875559</v>
      </c>
      <c r="DF363" s="25">
        <v>14.195183223113093</v>
      </c>
      <c r="DG363" s="25">
        <v>31.062127967578949</v>
      </c>
      <c r="DH363" s="25">
        <v>8.983773197547734</v>
      </c>
      <c r="DI363" s="25">
        <v>6.4568146841734935</v>
      </c>
      <c r="DJ363" s="25">
        <v>13.42225539697335</v>
      </c>
      <c r="DK363" s="25">
        <v>31.113350745578948</v>
      </c>
      <c r="DL363" s="25">
        <v>9.3081901297577971</v>
      </c>
      <c r="DM363" s="25">
        <v>6.6899795209995423</v>
      </c>
      <c r="DN363" s="25">
        <v>13.211350055430627</v>
      </c>
      <c r="DO363" s="27">
        <v>30.045533922578947</v>
      </c>
      <c r="DP363" s="27">
        <v>9.3533109119011328</v>
      </c>
      <c r="DQ363" s="27">
        <v>6.7224087155370906</v>
      </c>
      <c r="DR363" s="27">
        <v>17.227530607259418</v>
      </c>
      <c r="DS363" s="27">
        <v>29.96701139357895</v>
      </c>
      <c r="DT363" s="27">
        <v>9.34684883921447</v>
      </c>
      <c r="DU363" s="27">
        <v>6.7177642966614188</v>
      </c>
      <c r="DV363" s="27">
        <v>17.419201582870237</v>
      </c>
      <c r="DW363" s="27">
        <v>30.022773449578949</v>
      </c>
      <c r="DX363" s="27">
        <v>9.339481120861354</v>
      </c>
      <c r="DY363" s="27">
        <v>6.7124689724134461</v>
      </c>
      <c r="DZ363" s="27">
        <v>17.283930352063535</v>
      </c>
      <c r="EA363" s="27">
        <v>30.072447455578949</v>
      </c>
      <c r="EB363" s="27">
        <v>9.3211696987919002</v>
      </c>
      <c r="EC363" s="27">
        <v>6.6993081928271563</v>
      </c>
      <c r="ED363" s="27">
        <v>17.146542774480707</v>
      </c>
      <c r="EE363" s="27">
        <v>30.129830418578948</v>
      </c>
      <c r="EF363" s="27">
        <v>9.300895712443916</v>
      </c>
      <c r="EG363" s="27">
        <v>6.6847368796517381</v>
      </c>
      <c r="EH363" s="27">
        <v>17.007675614379185</v>
      </c>
      <c r="EI363" s="27">
        <v>30.196451144578948</v>
      </c>
      <c r="EJ363" s="27">
        <v>9.2790089709503007</v>
      </c>
      <c r="EK363" s="27">
        <v>6.6690064475986155</v>
      </c>
      <c r="EL363" s="27">
        <v>16.84640944972044</v>
      </c>
      <c r="EM363" s="27">
        <v>30.26636215357895</v>
      </c>
      <c r="EN363" s="27">
        <v>9.2552790207304962</v>
      </c>
      <c r="EO363" s="27">
        <v>6.6519512651418999</v>
      </c>
      <c r="EP363" s="27">
        <v>16.709464956725885</v>
      </c>
      <c r="EQ363" s="27">
        <v>30.346485171578948</v>
      </c>
      <c r="ER363" s="27">
        <v>9.2301499028969936</v>
      </c>
      <c r="ES363" s="27">
        <v>6.6338904733721362</v>
      </c>
      <c r="ET363" s="27">
        <v>16.541722276808379</v>
      </c>
      <c r="EU363" s="27">
        <v>30.434524788578948</v>
      </c>
      <c r="EV363" s="27">
        <v>9.2038653491419584</v>
      </c>
      <c r="EW363" s="27">
        <v>6.6149992470554713</v>
      </c>
      <c r="EX363" s="27">
        <v>16.383209401345873</v>
      </c>
      <c r="EY363" s="27">
        <v>30.532148358578951</v>
      </c>
      <c r="EZ363" s="27">
        <v>9.1313494204538053</v>
      </c>
      <c r="FA363" s="27">
        <v>6.5628806212960917</v>
      </c>
      <c r="FB363" s="27">
        <v>16.205877314680571</v>
      </c>
      <c r="FC363" s="27">
        <v>30.968998715578948</v>
      </c>
      <c r="FD363" s="27">
        <v>8.9741380752707034</v>
      </c>
      <c r="FE363" s="27">
        <v>6.4498897320810782</v>
      </c>
      <c r="FF363" s="27">
        <v>15.196397347357671</v>
      </c>
      <c r="FG363" s="27">
        <v>31.388860476578948</v>
      </c>
      <c r="FH363" s="27">
        <v>8.5460017264888677</v>
      </c>
      <c r="FI363" s="27">
        <v>6.1421797083688183</v>
      </c>
      <c r="FJ363" s="27">
        <v>14.363173961715624</v>
      </c>
      <c r="FK363" s="27">
        <v>31.617380891578946</v>
      </c>
      <c r="FL363" s="27">
        <v>8.9313879404619705</v>
      </c>
      <c r="FM363" s="27">
        <v>6.4191643684600592</v>
      </c>
      <c r="FN363" s="27">
        <v>14.106293314246761</v>
      </c>
      <c r="FO363" s="27">
        <v>31.723315278578948</v>
      </c>
      <c r="FP363" s="27">
        <v>9.1815554494252947</v>
      </c>
      <c r="FQ363" s="27">
        <v>6.5989646828556197</v>
      </c>
      <c r="FR363" s="27">
        <v>14.145581599609047</v>
      </c>
      <c r="FS363" s="28">
        <v>30.047842808578949</v>
      </c>
      <c r="FT363" s="28">
        <v>9.3526659949995814</v>
      </c>
      <c r="FU363" s="28">
        <v>6.7219452010617751</v>
      </c>
      <c r="FV363" s="28">
        <v>17.226919476791338</v>
      </c>
      <c r="FW363" s="28">
        <v>29.964666106578949</v>
      </c>
      <c r="FX363" s="28">
        <v>9.3440769408060653</v>
      </c>
      <c r="FY363" s="28">
        <v>6.7157720786976673</v>
      </c>
      <c r="FZ363" s="28">
        <v>17.418472317225685</v>
      </c>
      <c r="GA363" s="28">
        <v>30.02565348557895</v>
      </c>
      <c r="GB363" s="28">
        <v>9.332936697116887</v>
      </c>
      <c r="GC363" s="28">
        <v>6.7077653662110714</v>
      </c>
      <c r="GD363" s="28">
        <v>17.28057102355163</v>
      </c>
      <c r="GE363" s="28">
        <v>30.088772851578948</v>
      </c>
      <c r="GF363" s="28">
        <v>9.3071047340980897</v>
      </c>
      <c r="GG363" s="28">
        <v>6.6891994257678808</v>
      </c>
      <c r="GH363" s="28">
        <v>17.143324677187714</v>
      </c>
      <c r="GI363" s="28">
        <v>30.16899856957895</v>
      </c>
      <c r="GJ363" s="28">
        <v>9.2761188733674871</v>
      </c>
      <c r="GK363" s="28">
        <v>6.6669292775609197</v>
      </c>
      <c r="GL363" s="28">
        <v>17.00343610540223</v>
      </c>
      <c r="GM363" s="28">
        <v>30.273425316578948</v>
      </c>
      <c r="GN363" s="28">
        <v>9.2402991278929658</v>
      </c>
      <c r="GO363" s="28">
        <v>6.641184921211142</v>
      </c>
      <c r="GP363" s="28">
        <v>16.835727858811062</v>
      </c>
      <c r="GQ363" s="28">
        <v>30.393915220578947</v>
      </c>
      <c r="GR363" s="28">
        <v>9.1986542055135718</v>
      </c>
      <c r="GS363" s="28">
        <v>6.6112538955243032</v>
      </c>
      <c r="GT363" s="28">
        <v>16.694694220687623</v>
      </c>
      <c r="GU363" s="28">
        <v>30.546980856578948</v>
      </c>
      <c r="GV363" s="28">
        <v>9.1516465698526623</v>
      </c>
      <c r="GW363" s="28">
        <v>6.5774685822122443</v>
      </c>
      <c r="GX363" s="28">
        <v>16.516288852689488</v>
      </c>
      <c r="GY363" s="28">
        <v>30.723582154578949</v>
      </c>
      <c r="GZ363" s="28">
        <v>9.10069780867261</v>
      </c>
      <c r="HA363" s="28">
        <v>6.5408507043903041</v>
      </c>
      <c r="HB363" s="28">
        <v>16.351301119643239</v>
      </c>
      <c r="HC363" s="28">
        <v>30.92883465957895</v>
      </c>
      <c r="HD363" s="28">
        <v>9.0016597175689537</v>
      </c>
      <c r="HE363" s="28">
        <v>6.469670078291557</v>
      </c>
      <c r="HF363" s="28">
        <v>16.172285935653939</v>
      </c>
      <c r="HG363" s="28">
        <v>31.866416587578946</v>
      </c>
      <c r="HH363" s="28">
        <v>8.6736095676419236</v>
      </c>
      <c r="HI363" s="28">
        <v>6.2338939763556409</v>
      </c>
      <c r="HJ363" s="28">
        <v>15.053389166156336</v>
      </c>
      <c r="HK363" s="28">
        <v>32.706869266578948</v>
      </c>
      <c r="HL363" s="28">
        <v>7.5173794341730718</v>
      </c>
      <c r="HM363" s="28">
        <v>5.4028886136976206</v>
      </c>
      <c r="HN363" s="28">
        <v>11.085474766226234</v>
      </c>
      <c r="HO363" s="28">
        <v>33.119102009578953</v>
      </c>
      <c r="HP363" s="28">
        <v>7.7880756433986047</v>
      </c>
      <c r="HQ363" s="28">
        <v>5.5974433091739728</v>
      </c>
      <c r="HR363" s="28">
        <v>7.7072023553067766</v>
      </c>
      <c r="HS363" s="28">
        <v>33.21413496957895</v>
      </c>
      <c r="HT363" s="28">
        <v>7.3365062281523157</v>
      </c>
      <c r="HU363" s="28">
        <v>5.2728914792054962</v>
      </c>
      <c r="HV363" s="28">
        <v>5.0863554279242393</v>
      </c>
      <c r="HW363" s="29">
        <v>30.03244972557895</v>
      </c>
      <c r="HX363" s="29">
        <v>9.3524392755260504</v>
      </c>
      <c r="HY363" s="29">
        <v>6.7217822533121279</v>
      </c>
      <c r="HZ363" s="29">
        <v>17.258753517849961</v>
      </c>
      <c r="IA363" s="29">
        <v>29.937174113578948</v>
      </c>
      <c r="IB363" s="29">
        <v>9.3452694879246412</v>
      </c>
      <c r="IC363" s="29">
        <v>6.7166291857925904</v>
      </c>
      <c r="ID363" s="29">
        <v>17.481948624444755</v>
      </c>
      <c r="IE363" s="29">
        <v>29.984018075578948</v>
      </c>
      <c r="IF363" s="29">
        <v>9.3368117723800168</v>
      </c>
      <c r="IG363" s="29">
        <v>6.710550459101448</v>
      </c>
      <c r="IH363" s="29">
        <v>17.376356456713864</v>
      </c>
      <c r="II363" s="29">
        <v>30.035772937578948</v>
      </c>
      <c r="IJ363" s="29">
        <v>9.3066297410436878</v>
      </c>
      <c r="IK363" s="29">
        <v>6.6888580389072478</v>
      </c>
      <c r="IL363" s="29">
        <v>17.266847288966808</v>
      </c>
      <c r="IM363" s="29">
        <v>30.104861009578947</v>
      </c>
      <c r="IN363" s="29">
        <v>9.2729659917843836</v>
      </c>
      <c r="IO363" s="29">
        <v>6.6646632394880978</v>
      </c>
      <c r="IP363" s="29">
        <v>17.151083184566872</v>
      </c>
      <c r="IQ363" s="29">
        <v>30.199168108578949</v>
      </c>
      <c r="IR363" s="29">
        <v>9.2358281502854958</v>
      </c>
      <c r="IS363" s="29">
        <v>6.6379715415727958</v>
      </c>
      <c r="IT363" s="29">
        <v>16.997178711238931</v>
      </c>
      <c r="IU363" s="29">
        <v>30.310991605578948</v>
      </c>
      <c r="IV363" s="29">
        <v>9.1954188933366172</v>
      </c>
      <c r="IW363" s="29">
        <v>6.6089286129606535</v>
      </c>
      <c r="IX363" s="29">
        <v>16.867875776795042</v>
      </c>
      <c r="IY363" s="29">
        <v>30.458662231578948</v>
      </c>
      <c r="IZ363" s="29">
        <v>9.1525845631683271</v>
      </c>
      <c r="JA363" s="29">
        <v>6.5781427364769458</v>
      </c>
      <c r="JB363" s="29">
        <v>16.698585669181753</v>
      </c>
      <c r="JC363" s="29">
        <v>30.632251064578949</v>
      </c>
      <c r="JD363" s="29">
        <v>9.1075176789961461</v>
      </c>
      <c r="JE363" s="29">
        <v>6.5457522794724969</v>
      </c>
      <c r="JF363" s="29">
        <v>16.511243281173385</v>
      </c>
      <c r="JG363" s="29">
        <v>30.844901957578948</v>
      </c>
      <c r="JH363" s="29">
        <v>9.0180002990020718</v>
      </c>
      <c r="JI363" s="29">
        <v>6.4814143759074057</v>
      </c>
      <c r="JJ363" s="29">
        <v>16.203146106319743</v>
      </c>
      <c r="JK363" s="29">
        <v>32.033493006578951</v>
      </c>
      <c r="JL363" s="29">
        <v>8.7707502798893575</v>
      </c>
      <c r="JM363" s="29">
        <v>6.3037109189117508</v>
      </c>
      <c r="JN363" s="29">
        <v>12.199593230200442</v>
      </c>
      <c r="JO363" s="29">
        <v>32.87034486757895</v>
      </c>
      <c r="JP363" s="29">
        <v>7.7783319994005744</v>
      </c>
      <c r="JQ363" s="29">
        <v>5.5904403603839246</v>
      </c>
      <c r="JR363" s="29">
        <v>7.9911697289520731</v>
      </c>
      <c r="JS363" s="29">
        <v>33.150488192578948</v>
      </c>
      <c r="JT363" s="29">
        <v>8.0830343331029262</v>
      </c>
      <c r="JU363" s="29">
        <v>5.8094359270894946</v>
      </c>
      <c r="JV363" s="29">
        <v>5.0892896685034117</v>
      </c>
      <c r="JW363" s="29">
        <v>33.228793145578948</v>
      </c>
      <c r="JX363" s="29">
        <v>7.6306990918862869</v>
      </c>
      <c r="JY363" s="29">
        <v>5.4843336829173026</v>
      </c>
      <c r="JZ363" s="29">
        <v>5.1479900775032448</v>
      </c>
    </row>
    <row r="364" spans="1:286" ht="15" thickBot="1" x14ac:dyDescent="0.35">
      <c r="A364" s="2"/>
      <c r="B364" s="74" t="s">
        <v>838</v>
      </c>
      <c r="C364" s="74" t="s">
        <v>508</v>
      </c>
      <c r="D364" s="74" t="s">
        <v>874</v>
      </c>
      <c r="E364" s="87">
        <v>391885</v>
      </c>
      <c r="F364" s="84">
        <v>406064</v>
      </c>
      <c r="G364" s="22">
        <v>25.957508673</v>
      </c>
      <c r="H364" s="22">
        <v>12.509301744818043</v>
      </c>
      <c r="I364" s="22">
        <v>9.1253614620271009</v>
      </c>
      <c r="J364" s="22">
        <v>7.1074105058322061</v>
      </c>
      <c r="K364" s="22">
        <v>25.857674971000002</v>
      </c>
      <c r="L364" s="22">
        <v>11.954502812887752</v>
      </c>
      <c r="M364" s="22">
        <v>8.7206433653749276</v>
      </c>
      <c r="N364" s="22">
        <v>7.299394040350446</v>
      </c>
      <c r="O364" s="22">
        <v>25.940425390999998</v>
      </c>
      <c r="P364" s="22">
        <v>11.94837423856222</v>
      </c>
      <c r="Q364" s="22">
        <v>8.7161726557295598</v>
      </c>
      <c r="R364" s="22">
        <v>7.0243587053739649</v>
      </c>
      <c r="S364" s="22">
        <v>26.01556201</v>
      </c>
      <c r="T364" s="22">
        <v>11.931489906446195</v>
      </c>
      <c r="U364" s="22">
        <v>8.7038557705231216</v>
      </c>
      <c r="V364" s="22">
        <v>6.7773238138794145</v>
      </c>
      <c r="W364" s="22">
        <v>26.099902978999999</v>
      </c>
      <c r="X364" s="22">
        <v>11.911982929201832</v>
      </c>
      <c r="Y364" s="22">
        <v>8.6896257022093479</v>
      </c>
      <c r="Z364" s="22">
        <v>6.5955254585624772</v>
      </c>
      <c r="AA364" s="22">
        <v>26.19515672</v>
      </c>
      <c r="AB364" s="22">
        <v>11.889876536976489</v>
      </c>
      <c r="AC364" s="22">
        <v>8.67349939685732</v>
      </c>
      <c r="AD364" s="22">
        <v>6.3722381676455662</v>
      </c>
      <c r="AE364" s="22">
        <v>26.296109152</v>
      </c>
      <c r="AF364" s="22">
        <v>11.864739092041933</v>
      </c>
      <c r="AG364" s="22">
        <v>8.6551619807537676</v>
      </c>
      <c r="AH364" s="22">
        <v>6.1006797163821229</v>
      </c>
      <c r="AI364" s="22">
        <v>26.412231642999998</v>
      </c>
      <c r="AJ364" s="22">
        <v>11.836636830389912</v>
      </c>
      <c r="AK364" s="22">
        <v>8.6346617721324996</v>
      </c>
      <c r="AL364" s="22">
        <v>5.9228630700098961</v>
      </c>
      <c r="AM364" s="22">
        <v>26.538073603000001</v>
      </c>
      <c r="AN364" s="22">
        <v>11.806422606291751</v>
      </c>
      <c r="AO364" s="22">
        <v>8.6126209163105809</v>
      </c>
      <c r="AP364" s="22">
        <v>5.6776282692507642</v>
      </c>
      <c r="AQ364" s="22">
        <v>26.677974548000002</v>
      </c>
      <c r="AR364" s="22">
        <v>11.47561740730179</v>
      </c>
      <c r="AS364" s="22">
        <v>8.3713031292844828</v>
      </c>
      <c r="AT364" s="22">
        <v>5.3354776863130731</v>
      </c>
      <c r="AU364" s="22">
        <v>27.352606876999999</v>
      </c>
      <c r="AV364" s="22">
        <v>11.276634160064216</v>
      </c>
      <c r="AW364" s="22">
        <v>8.226147620769952</v>
      </c>
      <c r="AX364" s="22">
        <v>3.8729813532242332</v>
      </c>
      <c r="AY364" s="22">
        <v>27.926188713000002</v>
      </c>
      <c r="AZ364" s="22">
        <v>10.510917182718456</v>
      </c>
      <c r="BA364" s="22">
        <v>7.667567746494762</v>
      </c>
      <c r="BB364" s="22">
        <v>1.761560783333131</v>
      </c>
      <c r="BC364" s="22">
        <v>28.239811578000001</v>
      </c>
      <c r="BD364" s="22">
        <v>10.512673735548598</v>
      </c>
      <c r="BE364" s="22">
        <v>7.668849127328734</v>
      </c>
      <c r="BF364" s="22">
        <v>0.34470796601207354</v>
      </c>
      <c r="BG364" s="22">
        <v>28.404906734000001</v>
      </c>
      <c r="BH364" s="22">
        <v>10.546390089794764</v>
      </c>
      <c r="BI364" s="22">
        <v>7.6934447383351987</v>
      </c>
      <c r="BJ364" s="22">
        <v>-0.70768098797841361</v>
      </c>
      <c r="BK364" s="25">
        <v>25.981598608999999</v>
      </c>
      <c r="BL364" s="25">
        <v>12.511024863190489</v>
      </c>
      <c r="BM364" s="25">
        <v>9.1266184528896765</v>
      </c>
      <c r="BN364" s="25">
        <v>7.0482167430079983</v>
      </c>
      <c r="BO364" s="25">
        <v>25.900387329000001</v>
      </c>
      <c r="BP364" s="25">
        <v>12.035097667065562</v>
      </c>
      <c r="BQ364" s="25">
        <v>8.779436189415371</v>
      </c>
      <c r="BR364" s="25">
        <v>7.2054703060812173</v>
      </c>
      <c r="BS364" s="25">
        <v>25.945384402999998</v>
      </c>
      <c r="BT364" s="25">
        <v>12.032581867311322</v>
      </c>
      <c r="BU364" s="25">
        <v>8.7776009485208863</v>
      </c>
      <c r="BV364" s="25">
        <v>7.043222138507824</v>
      </c>
      <c r="BW364" s="25">
        <v>25.980358612</v>
      </c>
      <c r="BX364" s="25">
        <v>12.027165755362384</v>
      </c>
      <c r="BY364" s="25">
        <v>8.7736499702599851</v>
      </c>
      <c r="BZ364" s="25">
        <v>6.9020257606226281</v>
      </c>
      <c r="CA364" s="25">
        <v>26.023208203999999</v>
      </c>
      <c r="CB364" s="25">
        <v>12.021246136695078</v>
      </c>
      <c r="CC364" s="25">
        <v>8.7693316908581043</v>
      </c>
      <c r="CD364" s="25">
        <v>6.8188167581811552</v>
      </c>
      <c r="CE364" s="25">
        <v>26.073969349000002</v>
      </c>
      <c r="CF364" s="25">
        <v>12.014836141615827</v>
      </c>
      <c r="CG364" s="25">
        <v>8.764655688690981</v>
      </c>
      <c r="CH364" s="25">
        <v>6.6893862771695591</v>
      </c>
      <c r="CI364" s="25">
        <v>26.130194279000001</v>
      </c>
      <c r="CJ364" s="25">
        <v>12.007991191935934</v>
      </c>
      <c r="CK364" s="25">
        <v>8.7596623931983455</v>
      </c>
      <c r="CL364" s="25">
        <v>6.4838152269442784</v>
      </c>
      <c r="CM364" s="25">
        <v>26.195168956</v>
      </c>
      <c r="CN364" s="25">
        <v>12.000638078217719</v>
      </c>
      <c r="CO364" s="25">
        <v>8.7542983991146706</v>
      </c>
      <c r="CP364" s="25">
        <v>6.3534437791240173</v>
      </c>
      <c r="CQ364" s="25">
        <v>26.268046423999998</v>
      </c>
      <c r="CR364" s="25">
        <v>11.992991682630597</v>
      </c>
      <c r="CS364" s="25">
        <v>8.7487204599908477</v>
      </c>
      <c r="CT364" s="25">
        <v>6.134760914836388</v>
      </c>
      <c r="CU364" s="25">
        <v>26.350610322999998</v>
      </c>
      <c r="CV364" s="25">
        <v>11.701890267916848</v>
      </c>
      <c r="CW364" s="25">
        <v>8.5363660308181064</v>
      </c>
      <c r="CX364" s="25">
        <v>5.8357475015883491</v>
      </c>
      <c r="CY364" s="25">
        <v>26.606192486000001</v>
      </c>
      <c r="CZ364" s="25">
        <v>11.669638039889648</v>
      </c>
      <c r="DA364" s="25">
        <v>8.5128384795040741</v>
      </c>
      <c r="DB364" s="25">
        <v>4.8907161981232008</v>
      </c>
      <c r="DC364" s="25">
        <v>26.857823107000002</v>
      </c>
      <c r="DD364" s="25">
        <v>11.334041302328435</v>
      </c>
      <c r="DE364" s="25">
        <v>8.2680253318004677</v>
      </c>
      <c r="DF364" s="25">
        <v>3.8769478155441348</v>
      </c>
      <c r="DG364" s="25">
        <v>27.094983468999999</v>
      </c>
      <c r="DH364" s="25">
        <v>11.418351066285597</v>
      </c>
      <c r="DI364" s="25">
        <v>8.3295281308040963</v>
      </c>
      <c r="DJ364" s="25">
        <v>2.9947237135442712</v>
      </c>
      <c r="DK364" s="25">
        <v>27.229336632999999</v>
      </c>
      <c r="DL364" s="25">
        <v>11.448482786914369</v>
      </c>
      <c r="DM364" s="25">
        <v>8.3515088014937504</v>
      </c>
      <c r="DN364" s="25">
        <v>2.631959140322703</v>
      </c>
      <c r="DO364" s="27">
        <v>25.957192165999999</v>
      </c>
      <c r="DP364" s="27">
        <v>12.509636206909279</v>
      </c>
      <c r="DQ364" s="27">
        <v>9.1256054474661088</v>
      </c>
      <c r="DR364" s="27">
        <v>7.1083622906530053</v>
      </c>
      <c r="DS364" s="27">
        <v>25.853399856999999</v>
      </c>
      <c r="DT364" s="27">
        <v>11.95593921622228</v>
      </c>
      <c r="DU364" s="27">
        <v>8.7216912016091328</v>
      </c>
      <c r="DV364" s="27">
        <v>7.3250771778071293</v>
      </c>
      <c r="DW364" s="27">
        <v>25.929658044</v>
      </c>
      <c r="DX364" s="27">
        <v>11.951773048413694</v>
      </c>
      <c r="DY364" s="27">
        <v>8.7186520401962628</v>
      </c>
      <c r="DZ364" s="27">
        <v>7.0791647807072771</v>
      </c>
      <c r="EA364" s="27">
        <v>25.997609634</v>
      </c>
      <c r="EB364" s="27">
        <v>11.937917817057873</v>
      </c>
      <c r="EC364" s="27">
        <v>8.7085448418217215</v>
      </c>
      <c r="ED364" s="27">
        <v>6.8598968737364618</v>
      </c>
      <c r="EE364" s="27">
        <v>26.073119195</v>
      </c>
      <c r="EF364" s="27">
        <v>11.923046806950337</v>
      </c>
      <c r="EG364" s="27">
        <v>8.6976966469899875</v>
      </c>
      <c r="EH364" s="27">
        <v>6.7081842738241271</v>
      </c>
      <c r="EI364" s="27">
        <v>26.155130878999998</v>
      </c>
      <c r="EJ364" s="27">
        <v>11.907295718715501</v>
      </c>
      <c r="EK364" s="27">
        <v>8.6862064474172822</v>
      </c>
      <c r="EL364" s="27">
        <v>6.5252332577565859</v>
      </c>
      <c r="EM364" s="27">
        <v>26.239578514000002</v>
      </c>
      <c r="EN364" s="27">
        <v>11.890609277002394</v>
      </c>
      <c r="EO364" s="27">
        <v>8.6740339205046411</v>
      </c>
      <c r="EP364" s="27">
        <v>6.2925633697721324</v>
      </c>
      <c r="EQ364" s="27">
        <v>26.333234292</v>
      </c>
      <c r="ER364" s="27">
        <v>11.873124350762488</v>
      </c>
      <c r="ES364" s="27">
        <v>8.6612789102466046</v>
      </c>
      <c r="ET364" s="27">
        <v>6.1605660079888143</v>
      </c>
      <c r="EU364" s="27">
        <v>26.434273652999998</v>
      </c>
      <c r="EV364" s="27">
        <v>11.855033858643038</v>
      </c>
      <c r="EW364" s="27">
        <v>8.6480821481104346</v>
      </c>
      <c r="EX364" s="27">
        <v>5.9803220923673752</v>
      </c>
      <c r="EY364" s="27">
        <v>26.54680827</v>
      </c>
      <c r="EZ364" s="27">
        <v>11.542168109207449</v>
      </c>
      <c r="FA364" s="27">
        <v>8.4198509397721732</v>
      </c>
      <c r="FB364" s="27">
        <v>5.7053460591143743</v>
      </c>
      <c r="FC364" s="27">
        <v>27.067595675</v>
      </c>
      <c r="FD364" s="27">
        <v>11.430738025528035</v>
      </c>
      <c r="FE364" s="27">
        <v>8.3385642451139521</v>
      </c>
      <c r="FF364" s="27">
        <v>4.5481325665379018</v>
      </c>
      <c r="FG364" s="27">
        <v>27.580846292</v>
      </c>
      <c r="FH364" s="27">
        <v>11.044610147750145</v>
      </c>
      <c r="FI364" s="27">
        <v>8.0568893341423387</v>
      </c>
      <c r="FJ364" s="27">
        <v>3.4767408991794184</v>
      </c>
      <c r="FK364" s="27">
        <v>27.885614920999998</v>
      </c>
      <c r="FL364" s="27">
        <v>11.106477614498832</v>
      </c>
      <c r="FM364" s="27">
        <v>8.1020207897853815</v>
      </c>
      <c r="FN364" s="27">
        <v>2.9865182304280395</v>
      </c>
      <c r="FO364" s="27">
        <v>28.042402267</v>
      </c>
      <c r="FP364" s="27">
        <v>11.439080413468282</v>
      </c>
      <c r="FQ364" s="27">
        <v>8.3446499009694239</v>
      </c>
      <c r="FR364" s="27">
        <v>2.8449496733859974</v>
      </c>
      <c r="FS364" s="28">
        <v>25.957983552000002</v>
      </c>
      <c r="FT364" s="28">
        <v>12.509301699024517</v>
      </c>
      <c r="FU364" s="28">
        <v>9.1253614286213622</v>
      </c>
      <c r="FV364" s="28">
        <v>7.1040813311046644</v>
      </c>
      <c r="FW364" s="28">
        <v>25.850770856</v>
      </c>
      <c r="FX364" s="28">
        <v>11.95450261609402</v>
      </c>
      <c r="FY364" s="28">
        <v>8.7206432218166405</v>
      </c>
      <c r="FZ364" s="28">
        <v>7.3195569462866583</v>
      </c>
      <c r="GA364" s="28">
        <v>25.931557680000001</v>
      </c>
      <c r="GB364" s="28">
        <v>11.948373828789123</v>
      </c>
      <c r="GC364" s="28">
        <v>8.7161723568057905</v>
      </c>
      <c r="GD364" s="28">
        <v>7.0751103264509219</v>
      </c>
      <c r="GE364" s="28">
        <v>26.012196810999999</v>
      </c>
      <c r="GF364" s="28">
        <v>11.930755840184537</v>
      </c>
      <c r="GG364" s="28">
        <v>8.7033202794052826</v>
      </c>
      <c r="GH364" s="28">
        <v>6.8600460591522481</v>
      </c>
      <c r="GI364" s="28">
        <v>26.111503017</v>
      </c>
      <c r="GJ364" s="28">
        <v>11.910486172961837</v>
      </c>
      <c r="GK364" s="28">
        <v>8.6885338393708675</v>
      </c>
      <c r="GL364" s="28">
        <v>6.7101992485576059</v>
      </c>
      <c r="GM364" s="28">
        <v>26.234097542000001</v>
      </c>
      <c r="GN364" s="28">
        <v>11.887610165474408</v>
      </c>
      <c r="GO364" s="28">
        <v>8.6718461104001197</v>
      </c>
      <c r="GP364" s="28">
        <v>6.5258367727093365</v>
      </c>
      <c r="GQ364" s="28">
        <v>26.374404609999999</v>
      </c>
      <c r="GR364" s="28">
        <v>11.861683039028732</v>
      </c>
      <c r="GS364" s="28">
        <v>8.6529326326285503</v>
      </c>
      <c r="GT364" s="28">
        <v>6.2937782549977435</v>
      </c>
      <c r="GU364" s="28">
        <v>26.549256431</v>
      </c>
      <c r="GV364" s="28">
        <v>11.832790449229433</v>
      </c>
      <c r="GW364" s="28">
        <v>8.6318558906271914</v>
      </c>
      <c r="GX364" s="28">
        <v>6.1116900379098684</v>
      </c>
      <c r="GY364" s="28">
        <v>26.748760566999998</v>
      </c>
      <c r="GZ364" s="28">
        <v>11.801779310414409</v>
      </c>
      <c r="HA364" s="28">
        <v>8.6092336966143694</v>
      </c>
      <c r="HB364" s="28">
        <v>5.8896518149458892</v>
      </c>
      <c r="HC364" s="28">
        <v>26.97928916</v>
      </c>
      <c r="HD364" s="28">
        <v>11.482957649330428</v>
      </c>
      <c r="HE364" s="28">
        <v>8.376657733649818</v>
      </c>
      <c r="HF364" s="28">
        <v>5.5700394479085613</v>
      </c>
      <c r="HG364" s="28">
        <v>28.048293833999999</v>
      </c>
      <c r="HH364" s="28">
        <v>11.280183740401579</v>
      </c>
      <c r="HI364" s="28">
        <v>8.2287369902070076</v>
      </c>
      <c r="HJ364" s="28">
        <v>4.2238082723761394</v>
      </c>
      <c r="HK364" s="28">
        <v>29.048747941999999</v>
      </c>
      <c r="HL364" s="28">
        <v>10.380197602284587</v>
      </c>
      <c r="HM364" s="28">
        <v>7.5722096325122843</v>
      </c>
      <c r="HN364" s="28">
        <v>-0.14099965484026455</v>
      </c>
      <c r="HO364" s="28">
        <v>29.572869447000002</v>
      </c>
      <c r="HP364" s="28">
        <v>10.380807422700416</v>
      </c>
      <c r="HQ364" s="28">
        <v>7.5726544880154023</v>
      </c>
      <c r="HR364" s="28">
        <v>-3.8869793216955841</v>
      </c>
      <c r="HS364" s="28">
        <v>29.821373530999999</v>
      </c>
      <c r="HT364" s="28">
        <v>9.516747882142246</v>
      </c>
      <c r="HU364" s="28">
        <v>6.9423350830516002</v>
      </c>
      <c r="HV364" s="28">
        <v>-6.9391502772678422</v>
      </c>
      <c r="HW364" s="29">
        <v>25.942773084999999</v>
      </c>
      <c r="HX364" s="29">
        <v>12.50960861946851</v>
      </c>
      <c r="HY364" s="29">
        <v>9.1255853228121548</v>
      </c>
      <c r="HZ364" s="29">
        <v>7.1418232419547998</v>
      </c>
      <c r="IA364" s="29">
        <v>25.820540277999999</v>
      </c>
      <c r="IB364" s="29">
        <v>12.429656022640172</v>
      </c>
      <c r="IC364" s="29">
        <v>9.0672610165663201</v>
      </c>
      <c r="ID364" s="29">
        <v>7.399642700321861</v>
      </c>
      <c r="IE364" s="29">
        <v>25.886906352</v>
      </c>
      <c r="IF364" s="29">
        <v>12.42511921013122</v>
      </c>
      <c r="IG364" s="29">
        <v>9.0639514750048349</v>
      </c>
      <c r="IH364" s="29">
        <v>7.1889808434804845</v>
      </c>
      <c r="II364" s="29">
        <v>25.955306915999998</v>
      </c>
      <c r="IJ364" s="29">
        <v>12.401505809048272</v>
      </c>
      <c r="IK364" s="29">
        <v>9.0467258276725229</v>
      </c>
      <c r="IL364" s="29">
        <v>7.0028062769420565</v>
      </c>
      <c r="IM364" s="29">
        <v>26.043497697999999</v>
      </c>
      <c r="IN364" s="29">
        <v>12.375610010900656</v>
      </c>
      <c r="IO364" s="29">
        <v>9.0278352034582188</v>
      </c>
      <c r="IP364" s="29">
        <v>6.8742550218938714</v>
      </c>
      <c r="IQ364" s="29">
        <v>26.158008258999999</v>
      </c>
      <c r="IR364" s="29">
        <v>12.347224455105483</v>
      </c>
      <c r="IS364" s="29">
        <v>9.0071283357036869</v>
      </c>
      <c r="IT364" s="29">
        <v>6.6885467162647796</v>
      </c>
      <c r="IU364" s="29">
        <v>26.29157288</v>
      </c>
      <c r="IV364" s="29">
        <v>12.316703067186536</v>
      </c>
      <c r="IW364" s="29">
        <v>8.9848634081509946</v>
      </c>
      <c r="IX364" s="29">
        <v>6.4450922021631332</v>
      </c>
      <c r="IY364" s="29">
        <v>26.463747812000001</v>
      </c>
      <c r="IZ364" s="29">
        <v>12.284471019300018</v>
      </c>
      <c r="JA364" s="29">
        <v>8.9613505779686307</v>
      </c>
      <c r="JB364" s="29">
        <v>6.261208920989251</v>
      </c>
      <c r="JC364" s="29">
        <v>26.664609608999999</v>
      </c>
      <c r="JD364" s="29">
        <v>12.250673480868612</v>
      </c>
      <c r="JE364" s="29">
        <v>8.936695744229322</v>
      </c>
      <c r="JF364" s="29">
        <v>6.0322736660660574</v>
      </c>
      <c r="JG364" s="29">
        <v>26.910607516999999</v>
      </c>
      <c r="JH364" s="29">
        <v>11.931609982036507</v>
      </c>
      <c r="JI364" s="29">
        <v>8.7039433639944992</v>
      </c>
      <c r="JJ364" s="29">
        <v>5.5637619153748457</v>
      </c>
      <c r="JK364" s="29">
        <v>28.304144866000001</v>
      </c>
      <c r="JL364" s="29">
        <v>11.733626260204757</v>
      </c>
      <c r="JM364" s="29">
        <v>8.5595169953476198</v>
      </c>
      <c r="JN364" s="29">
        <v>0.61271734095068098</v>
      </c>
      <c r="JO364" s="29">
        <v>29.314501966999998</v>
      </c>
      <c r="JP364" s="29">
        <v>10.007735485686696</v>
      </c>
      <c r="JQ364" s="29">
        <v>7.3005037040598495</v>
      </c>
      <c r="JR364" s="29">
        <v>-3.9810883374560788</v>
      </c>
      <c r="JS364" s="29">
        <v>29.849733219000001</v>
      </c>
      <c r="JT364" s="29">
        <v>9.9976066259808523</v>
      </c>
      <c r="JU364" s="29">
        <v>7.2931148419235381</v>
      </c>
      <c r="JV364" s="29">
        <v>-7.376861591176116</v>
      </c>
      <c r="JW364" s="29">
        <v>30.003687775</v>
      </c>
      <c r="JX364" s="29">
        <v>9.5679655636372498</v>
      </c>
      <c r="JY364" s="29">
        <v>6.9796976686237722</v>
      </c>
      <c r="JZ364" s="29">
        <v>-7.0816375881339226</v>
      </c>
    </row>
    <row r="365" spans="1:286" ht="15" thickBot="1" x14ac:dyDescent="0.35">
      <c r="A365" s="2"/>
      <c r="B365" s="74" t="s">
        <v>839</v>
      </c>
      <c r="C365" s="74" t="s">
        <v>554</v>
      </c>
      <c r="D365" s="74" t="s">
        <v>873</v>
      </c>
      <c r="E365" s="87">
        <v>338653</v>
      </c>
      <c r="F365" s="84">
        <v>556688</v>
      </c>
      <c r="G365" s="22">
        <v>28.121746447263156</v>
      </c>
      <c r="H365" s="22">
        <v>7.0552692756023232</v>
      </c>
      <c r="I365" s="22">
        <v>5.0707609439586054</v>
      </c>
      <c r="J365" s="22">
        <v>16.652587580575645</v>
      </c>
      <c r="K365" s="22">
        <v>28.127291271263157</v>
      </c>
      <c r="L365" s="22">
        <v>7.0495651233046308</v>
      </c>
      <c r="M365" s="22">
        <v>5.0666612573896526</v>
      </c>
      <c r="N365" s="22">
        <v>16.857705049562789</v>
      </c>
      <c r="O365" s="22">
        <v>28.180190252263159</v>
      </c>
      <c r="P365" s="22">
        <v>7.0420004083977048</v>
      </c>
      <c r="Q365" s="22">
        <v>5.0612243478396701</v>
      </c>
      <c r="R365" s="22">
        <v>16.510094339578679</v>
      </c>
      <c r="S365" s="22">
        <v>28.246078360263159</v>
      </c>
      <c r="T365" s="22">
        <v>7.0253476417843146</v>
      </c>
      <c r="U365" s="22">
        <v>5.0492556765879515</v>
      </c>
      <c r="V365" s="22">
        <v>16.402195398442622</v>
      </c>
      <c r="W365" s="22">
        <v>28.334020811263159</v>
      </c>
      <c r="X365" s="22">
        <v>7.0048326181528253</v>
      </c>
      <c r="Y365" s="22">
        <v>5.0345111251709449</v>
      </c>
      <c r="Z365" s="22">
        <v>16.243660005302125</v>
      </c>
      <c r="AA365" s="22">
        <v>28.456356747263158</v>
      </c>
      <c r="AB365" s="22">
        <v>6.9804878659416811</v>
      </c>
      <c r="AC365" s="22">
        <v>5.0170140724178331</v>
      </c>
      <c r="AD365" s="22">
        <v>15.96830570905102</v>
      </c>
      <c r="AE365" s="22">
        <v>28.594478157263158</v>
      </c>
      <c r="AF365" s="22">
        <v>6.951646656541377</v>
      </c>
      <c r="AG365" s="22">
        <v>4.9962853273493311</v>
      </c>
      <c r="AH365" s="22">
        <v>15.754395785455197</v>
      </c>
      <c r="AI365" s="22">
        <v>28.760231619263159</v>
      </c>
      <c r="AJ365" s="22">
        <v>6.9184465400251653</v>
      </c>
      <c r="AK365" s="22">
        <v>4.9724237499113944</v>
      </c>
      <c r="AL365" s="22">
        <v>15.480389386675212</v>
      </c>
      <c r="AM365" s="22">
        <v>28.953507141263159</v>
      </c>
      <c r="AN365" s="22">
        <v>6.8820661920651371</v>
      </c>
      <c r="AO365" s="22">
        <v>4.946276477517233</v>
      </c>
      <c r="AP365" s="22">
        <v>15.218911059149439</v>
      </c>
      <c r="AQ365" s="22">
        <v>29.159080910263157</v>
      </c>
      <c r="AR365" s="22">
        <v>6.5366371920048092</v>
      </c>
      <c r="AS365" s="22">
        <v>4.6980098538075303</v>
      </c>
      <c r="AT365" s="22">
        <v>14.857120351890314</v>
      </c>
      <c r="AU365" s="22">
        <v>30.206125326263159</v>
      </c>
      <c r="AV365" s="22">
        <v>6.2950890300640774</v>
      </c>
      <c r="AW365" s="22">
        <v>4.5244044338287894</v>
      </c>
      <c r="AX365" s="22">
        <v>13.291443713778477</v>
      </c>
      <c r="AY365" s="22">
        <v>31.13392935626316</v>
      </c>
      <c r="AZ365" s="22">
        <v>5.4686611657642157</v>
      </c>
      <c r="BA365" s="22">
        <v>3.9304344557044462</v>
      </c>
      <c r="BB365" s="22">
        <v>11.740889698956909</v>
      </c>
      <c r="BC365" s="22">
        <v>31.556812263263158</v>
      </c>
      <c r="BD365" s="22">
        <v>5.5679671795478658</v>
      </c>
      <c r="BE365" s="22">
        <v>4.0018076431086023</v>
      </c>
      <c r="BF365" s="22">
        <v>11.072590669375529</v>
      </c>
      <c r="BG365" s="22">
        <v>31.728916775263158</v>
      </c>
      <c r="BH365" s="22">
        <v>6.2402612401976221</v>
      </c>
      <c r="BI365" s="22">
        <v>4.4849986217133253</v>
      </c>
      <c r="BJ365" s="22">
        <v>10.825443242094103</v>
      </c>
      <c r="BK365" s="25">
        <v>28.127710331263156</v>
      </c>
      <c r="BL365" s="25">
        <v>7.0575925632821148</v>
      </c>
      <c r="BM365" s="25">
        <v>5.0724307365587267</v>
      </c>
      <c r="BN365" s="25">
        <v>16.609138619741863</v>
      </c>
      <c r="BO365" s="25">
        <v>28.126064981263156</v>
      </c>
      <c r="BP365" s="25">
        <v>7.0554591030937663</v>
      </c>
      <c r="BQ365" s="25">
        <v>5.0708973767143366</v>
      </c>
      <c r="BR365" s="25">
        <v>16.829851447304371</v>
      </c>
      <c r="BS365" s="25">
        <v>28.152895284263156</v>
      </c>
      <c r="BT365" s="25">
        <v>7.0529719409139631</v>
      </c>
      <c r="BU365" s="25">
        <v>5.0691098042844294</v>
      </c>
      <c r="BV365" s="25">
        <v>16.613258645169445</v>
      </c>
      <c r="BW365" s="25">
        <v>28.183936117263158</v>
      </c>
      <c r="BX365" s="25">
        <v>7.0480363395883758</v>
      </c>
      <c r="BY365" s="25">
        <v>5.0655624904316072</v>
      </c>
      <c r="BZ365" s="25">
        <v>16.600658760521036</v>
      </c>
      <c r="CA365" s="25">
        <v>28.227537660263156</v>
      </c>
      <c r="CB365" s="25">
        <v>7.042424872624804</v>
      </c>
      <c r="CC365" s="25">
        <v>5.0615294186372264</v>
      </c>
      <c r="CD365" s="25">
        <v>16.531305184753954</v>
      </c>
      <c r="CE365" s="25">
        <v>28.292635083263157</v>
      </c>
      <c r="CF365" s="25">
        <v>7.0362212656321672</v>
      </c>
      <c r="CG365" s="25">
        <v>5.0570707641449433</v>
      </c>
      <c r="CH365" s="25">
        <v>16.347510160513146</v>
      </c>
      <c r="CI365" s="25">
        <v>28.367400323263158</v>
      </c>
      <c r="CJ365" s="25">
        <v>7.0295084404445562</v>
      </c>
      <c r="CK365" s="25">
        <v>5.052246124509618</v>
      </c>
      <c r="CL365" s="25">
        <v>16.210303205762276</v>
      </c>
      <c r="CM365" s="25">
        <v>28.450751520263157</v>
      </c>
      <c r="CN365" s="25">
        <v>7.0222515526621772</v>
      </c>
      <c r="CO365" s="25">
        <v>5.0470304563750465</v>
      </c>
      <c r="CP365" s="25">
        <v>16.011638760499004</v>
      </c>
      <c r="CQ365" s="25">
        <v>28.549343931263159</v>
      </c>
      <c r="CR365" s="25">
        <v>7.014611176339784</v>
      </c>
      <c r="CS365" s="25">
        <v>5.0415391674760235</v>
      </c>
      <c r="CT365" s="25">
        <v>15.813434246550283</v>
      </c>
      <c r="CU365" s="25">
        <v>28.670294882263157</v>
      </c>
      <c r="CV365" s="25">
        <v>6.7114498301229171</v>
      </c>
      <c r="CW365" s="25">
        <v>4.8236511388177323</v>
      </c>
      <c r="CX365" s="25">
        <v>15.513985515439495</v>
      </c>
      <c r="CY365" s="25">
        <v>29.155091864263156</v>
      </c>
      <c r="CZ365" s="25">
        <v>6.6760976089277957</v>
      </c>
      <c r="DA365" s="25">
        <v>4.7982428013729361</v>
      </c>
      <c r="DB365" s="25">
        <v>14.420960069171237</v>
      </c>
      <c r="DC365" s="25">
        <v>29.613279415263158</v>
      </c>
      <c r="DD365" s="25">
        <v>6.3290567837593974</v>
      </c>
      <c r="DE365" s="25">
        <v>4.5488177272218371</v>
      </c>
      <c r="DF365" s="25">
        <v>13.322709511732992</v>
      </c>
      <c r="DG365" s="25">
        <v>30.008776672263156</v>
      </c>
      <c r="DH365" s="25">
        <v>6.5263436525738268</v>
      </c>
      <c r="DI365" s="25">
        <v>4.6906116843425858</v>
      </c>
      <c r="DJ365" s="25">
        <v>12.480635519744009</v>
      </c>
      <c r="DK365" s="25">
        <v>30.161224675263156</v>
      </c>
      <c r="DL365" s="25">
        <v>6.8934788041186401</v>
      </c>
      <c r="DM365" s="25">
        <v>4.9544789465100996</v>
      </c>
      <c r="DN365" s="25">
        <v>12.467248624615294</v>
      </c>
      <c r="DO365" s="27">
        <v>28.121241027263157</v>
      </c>
      <c r="DP365" s="27">
        <v>7.0557159303853751</v>
      </c>
      <c r="DQ365" s="27">
        <v>5.0710819635456481</v>
      </c>
      <c r="DR365" s="27">
        <v>16.654296930762946</v>
      </c>
      <c r="DS365" s="27">
        <v>28.113585438263158</v>
      </c>
      <c r="DT365" s="27">
        <v>7.051479390372938</v>
      </c>
      <c r="DU365" s="27">
        <v>5.0680370788228393</v>
      </c>
      <c r="DV365" s="27">
        <v>16.888975219979571</v>
      </c>
      <c r="DW365" s="27">
        <v>28.149672231263157</v>
      </c>
      <c r="DX365" s="27">
        <v>7.0465553339944664</v>
      </c>
      <c r="DY365" s="27">
        <v>5.0644980625508245</v>
      </c>
      <c r="DZ365" s="27">
        <v>16.579434483781885</v>
      </c>
      <c r="EA365" s="27">
        <v>28.198069078263156</v>
      </c>
      <c r="EB365" s="27">
        <v>7.0340361869526991</v>
      </c>
      <c r="EC365" s="27">
        <v>5.0555003050746361</v>
      </c>
      <c r="ED365" s="27">
        <v>16.506378427475898</v>
      </c>
      <c r="EE365" s="27">
        <v>28.265377851263157</v>
      </c>
      <c r="EF365" s="27">
        <v>7.0199737964619491</v>
      </c>
      <c r="EG365" s="27">
        <v>5.0453933881457855</v>
      </c>
      <c r="EH365" s="27">
        <v>16.385543578298432</v>
      </c>
      <c r="EI365" s="27">
        <v>28.358707408263157</v>
      </c>
      <c r="EJ365" s="27">
        <v>7.004626823149664</v>
      </c>
      <c r="EK365" s="27">
        <v>5.0343632162501466</v>
      </c>
      <c r="EL365" s="27">
        <v>16.16253249615653</v>
      </c>
      <c r="EM365" s="27">
        <v>28.465718300263156</v>
      </c>
      <c r="EN365" s="27">
        <v>6.9879225570487025</v>
      </c>
      <c r="EO365" s="27">
        <v>5.0223575313027045</v>
      </c>
      <c r="EP365" s="27">
        <v>16.001414907794079</v>
      </c>
      <c r="EQ365" s="27">
        <v>28.591498413263157</v>
      </c>
      <c r="ER365" s="27">
        <v>6.9701421077845085</v>
      </c>
      <c r="ES365" s="27">
        <v>5.0095783723262084</v>
      </c>
      <c r="ET365" s="27">
        <v>15.792822787873503</v>
      </c>
      <c r="EU365" s="27">
        <v>28.741319069263156</v>
      </c>
      <c r="EV365" s="27">
        <v>6.9514833460060004</v>
      </c>
      <c r="EW365" s="27">
        <v>4.9961679528520335</v>
      </c>
      <c r="EX365" s="27">
        <v>15.594567446589799</v>
      </c>
      <c r="EY365" s="27">
        <v>28.930397951263156</v>
      </c>
      <c r="EZ365" s="27">
        <v>6.6346871051524205</v>
      </c>
      <c r="FA365" s="27">
        <v>4.7684802569524187</v>
      </c>
      <c r="FB365" s="27">
        <v>15.296776395107186</v>
      </c>
      <c r="FC365" s="27">
        <v>29.808221977263159</v>
      </c>
      <c r="FD365" s="27">
        <v>6.5233524183440954</v>
      </c>
      <c r="FE365" s="27">
        <v>4.6884618254054073</v>
      </c>
      <c r="FF365" s="27">
        <v>14.021486985292192</v>
      </c>
      <c r="FG365" s="27">
        <v>30.650459558263158</v>
      </c>
      <c r="FH365" s="27">
        <v>6.1034505802679178</v>
      </c>
      <c r="FI365" s="27">
        <v>4.3866701066717049</v>
      </c>
      <c r="FJ365" s="27">
        <v>13.102050664864482</v>
      </c>
      <c r="FK365" s="27">
        <v>30.840935725263158</v>
      </c>
      <c r="FL365" s="27">
        <v>6.2881671728311721</v>
      </c>
      <c r="FM365" s="27">
        <v>4.5194295587467499</v>
      </c>
      <c r="FN365" s="27">
        <v>12.931780085835904</v>
      </c>
      <c r="FO365" s="27">
        <v>30.863365154263157</v>
      </c>
      <c r="FP365" s="27">
        <v>7.0240503361784468</v>
      </c>
      <c r="FQ365" s="27">
        <v>5.0483232775055571</v>
      </c>
      <c r="FR365" s="27">
        <v>13.155608707286799</v>
      </c>
      <c r="FS365" s="28">
        <v>28.125887492263157</v>
      </c>
      <c r="FT365" s="28">
        <v>7.0552684850501173</v>
      </c>
      <c r="FU365" s="28">
        <v>5.070760375773169</v>
      </c>
      <c r="FV365" s="28">
        <v>16.648858191345923</v>
      </c>
      <c r="FW365" s="28">
        <v>28.135466109263156</v>
      </c>
      <c r="FX365" s="28">
        <v>7.0495618154466877</v>
      </c>
      <c r="FY365" s="28">
        <v>5.0666588799670187</v>
      </c>
      <c r="FZ365" s="28">
        <v>16.878739807739031</v>
      </c>
      <c r="GA365" s="28">
        <v>28.200733917263157</v>
      </c>
      <c r="GB365" s="28">
        <v>7.0419934993801432</v>
      </c>
      <c r="GC365" s="28">
        <v>5.0612193821927125</v>
      </c>
      <c r="GD365" s="28">
        <v>16.566955860979022</v>
      </c>
      <c r="GE365" s="28">
        <v>28.289979889263158</v>
      </c>
      <c r="GF365" s="28">
        <v>7.0215428408422706</v>
      </c>
      <c r="GG365" s="28">
        <v>5.0465210912358129</v>
      </c>
      <c r="GH365" s="28">
        <v>16.505337914954996</v>
      </c>
      <c r="GI365" s="28">
        <v>28.416058982263159</v>
      </c>
      <c r="GJ365" s="28">
        <v>6.9966594090437528</v>
      </c>
      <c r="GK365" s="28">
        <v>5.0286368788568589</v>
      </c>
      <c r="GL365" s="28">
        <v>16.40623531974208</v>
      </c>
      <c r="GM365" s="28">
        <v>28.589634830263158</v>
      </c>
      <c r="GN365" s="28">
        <v>6.9678100623249275</v>
      </c>
      <c r="GO365" s="28">
        <v>5.0079022853373152</v>
      </c>
      <c r="GP365" s="28">
        <v>16.221747753313831</v>
      </c>
      <c r="GQ365" s="28">
        <v>28.800573962263158</v>
      </c>
      <c r="GR365" s="28">
        <v>6.9340699686018299</v>
      </c>
      <c r="GS365" s="28">
        <v>4.9836526156488423</v>
      </c>
      <c r="GT365" s="28">
        <v>16.102821806756722</v>
      </c>
      <c r="GU365" s="28">
        <v>29.083411201263157</v>
      </c>
      <c r="GV365" s="28">
        <v>6.8959581820935076</v>
      </c>
      <c r="GW365" s="28">
        <v>4.9562609242786513</v>
      </c>
      <c r="GX365" s="28">
        <v>15.923653596336035</v>
      </c>
      <c r="GY365" s="28">
        <v>29.354840833263157</v>
      </c>
      <c r="GZ365" s="28">
        <v>6.8545367133215249</v>
      </c>
      <c r="HA365" s="28">
        <v>4.9264904990991765</v>
      </c>
      <c r="HB365" s="28">
        <v>15.777818171596737</v>
      </c>
      <c r="HC365" s="28">
        <v>29.580960562263158</v>
      </c>
      <c r="HD365" s="28">
        <v>6.515180920479092</v>
      </c>
      <c r="HE365" s="28">
        <v>4.6825888089961278</v>
      </c>
      <c r="HF365" s="28">
        <v>15.561188919004332</v>
      </c>
      <c r="HG365" s="28">
        <v>30.700015006263158</v>
      </c>
      <c r="HH365" s="28">
        <v>6.2522370381143473</v>
      </c>
      <c r="HI365" s="28">
        <v>4.4936058634750067</v>
      </c>
      <c r="HJ365" s="28">
        <v>14.592414753322176</v>
      </c>
      <c r="HK365" s="28">
        <v>31.752917987263157</v>
      </c>
      <c r="HL365" s="28">
        <v>5.3686856053190928</v>
      </c>
      <c r="HM365" s="28">
        <v>3.8585800519315692</v>
      </c>
      <c r="HN365" s="28">
        <v>10.851740224531099</v>
      </c>
      <c r="HO365" s="28">
        <v>32.394846524263158</v>
      </c>
      <c r="HP365" s="28">
        <v>5.4655901037147503</v>
      </c>
      <c r="HQ365" s="28">
        <v>3.9282272229414454</v>
      </c>
      <c r="HR365" s="28">
        <v>7.7769596743180607</v>
      </c>
      <c r="HS365" s="28">
        <v>32.222508601263158</v>
      </c>
      <c r="HT365" s="28">
        <v>5.3098270067608055</v>
      </c>
      <c r="HU365" s="28">
        <v>3.8162772182441875</v>
      </c>
      <c r="HV365" s="28">
        <v>4.7120559959237411</v>
      </c>
      <c r="HW365" s="29">
        <v>28.112312350263156</v>
      </c>
      <c r="HX365" s="29">
        <v>7.0550201334558134</v>
      </c>
      <c r="HY365" s="29">
        <v>5.0705818805923935</v>
      </c>
      <c r="HZ365" s="29">
        <v>16.690040731096097</v>
      </c>
      <c r="IA365" s="29">
        <v>28.108829187263158</v>
      </c>
      <c r="IB365" s="29">
        <v>7.0502257005925699</v>
      </c>
      <c r="IC365" s="29">
        <v>5.067136027293011</v>
      </c>
      <c r="ID365" s="29">
        <v>16.959108511750273</v>
      </c>
      <c r="IE365" s="29">
        <v>28.161010252263157</v>
      </c>
      <c r="IF365" s="29">
        <v>7.04452813736519</v>
      </c>
      <c r="IG365" s="29">
        <v>5.0630410764186289</v>
      </c>
      <c r="IH365" s="29">
        <v>16.687600229442637</v>
      </c>
      <c r="II365" s="29">
        <v>28.240396041263157</v>
      </c>
      <c r="IJ365" s="29">
        <v>7.0218005167854596</v>
      </c>
      <c r="IK365" s="29">
        <v>5.046706288009724</v>
      </c>
      <c r="IL365" s="29">
        <v>16.65490840725964</v>
      </c>
      <c r="IM365" s="29">
        <v>28.359873982263156</v>
      </c>
      <c r="IN365" s="29">
        <v>6.9961790065367238</v>
      </c>
      <c r="IO365" s="29">
        <v>5.028291604116113</v>
      </c>
      <c r="IP365" s="29">
        <v>16.578247297275961</v>
      </c>
      <c r="IQ365" s="29">
        <v>28.540796194263159</v>
      </c>
      <c r="IR365" s="29">
        <v>6.9680455008319777</v>
      </c>
      <c r="IS365" s="29">
        <v>5.0080714996280271</v>
      </c>
      <c r="IT365" s="29">
        <v>16.389653732775642</v>
      </c>
      <c r="IU365" s="29">
        <v>28.751981597263157</v>
      </c>
      <c r="IV365" s="29">
        <v>6.9373068028622384</v>
      </c>
      <c r="IW365" s="29">
        <v>4.9859789921638393</v>
      </c>
      <c r="IX365" s="29">
        <v>16.269996169530216</v>
      </c>
      <c r="IY365" s="29">
        <v>29.021716012263159</v>
      </c>
      <c r="IZ365" s="29">
        <v>6.9048852975256674</v>
      </c>
      <c r="JA365" s="29">
        <v>4.96267701791127</v>
      </c>
      <c r="JB365" s="29">
        <v>16.104531444067867</v>
      </c>
      <c r="JC365" s="29">
        <v>29.261103220263159</v>
      </c>
      <c r="JD365" s="29">
        <v>6.8708119427744645</v>
      </c>
      <c r="JE365" s="29">
        <v>4.9381878269601147</v>
      </c>
      <c r="JF365" s="29">
        <v>15.964487859869912</v>
      </c>
      <c r="JG365" s="29">
        <v>29.579359336263156</v>
      </c>
      <c r="JH365" s="29">
        <v>6.542258491613457</v>
      </c>
      <c r="JI365" s="29">
        <v>4.7020499925175283</v>
      </c>
      <c r="JJ365" s="29">
        <v>15.59802975136736</v>
      </c>
      <c r="JK365" s="29">
        <v>31.31814064226316</v>
      </c>
      <c r="JL365" s="29">
        <v>6.3511449969180687</v>
      </c>
      <c r="JM365" s="29">
        <v>4.5646929609275357</v>
      </c>
      <c r="JN365" s="29">
        <v>11.221655411177174</v>
      </c>
      <c r="JO365" s="29">
        <v>30.585834268585799</v>
      </c>
      <c r="JP365" s="29">
        <v>5.0357244004959076</v>
      </c>
      <c r="JQ365" s="29">
        <v>3.6192742781449736</v>
      </c>
      <c r="JR365" s="29">
        <v>7.6067370486124446</v>
      </c>
      <c r="JS365" s="29">
        <v>32.33412696726316</v>
      </c>
      <c r="JT365" s="29">
        <v>5.8924221361229074</v>
      </c>
      <c r="JU365" s="29">
        <v>4.2349998087944467</v>
      </c>
      <c r="JV365" s="29">
        <v>4.9308279860239246</v>
      </c>
      <c r="JW365" s="29">
        <v>31.957589492263157</v>
      </c>
      <c r="JX365" s="29">
        <v>5.5960564158303727</v>
      </c>
      <c r="JY365" s="29">
        <v>4.0219959302912764</v>
      </c>
      <c r="JZ365" s="29">
        <v>4.8064464629233257</v>
      </c>
    </row>
    <row r="366" spans="1:286" ht="15" thickBot="1" x14ac:dyDescent="0.35">
      <c r="A366" s="2"/>
      <c r="B366" s="74" t="s">
        <v>840</v>
      </c>
      <c r="C366" s="74" t="s">
        <v>462</v>
      </c>
      <c r="D366" s="74" t="s">
        <v>872</v>
      </c>
      <c r="E366" s="87">
        <v>384710</v>
      </c>
      <c r="F366" s="84">
        <v>381286</v>
      </c>
      <c r="G366" s="22">
        <v>24.901281127000001</v>
      </c>
      <c r="H366" s="22">
        <v>11.030370778022371</v>
      </c>
      <c r="I366" s="22">
        <v>7.9277446619928016</v>
      </c>
      <c r="J366" s="22">
        <v>8.5332257915719545</v>
      </c>
      <c r="K366" s="22">
        <v>24.838008432999999</v>
      </c>
      <c r="L366" s="22">
        <v>11.025868220398694</v>
      </c>
      <c r="M366" s="22">
        <v>7.9245085851750074</v>
      </c>
      <c r="N366" s="22">
        <v>8.6197997213761095</v>
      </c>
      <c r="O366" s="22">
        <v>24.903853759</v>
      </c>
      <c r="P366" s="22">
        <v>11.02005330444471</v>
      </c>
      <c r="Q366" s="22">
        <v>7.9203292905853839</v>
      </c>
      <c r="R366" s="22">
        <v>8.5012772602633522</v>
      </c>
      <c r="S366" s="22">
        <v>24.969341063999998</v>
      </c>
      <c r="T366" s="22">
        <v>10.999023790801044</v>
      </c>
      <c r="U366" s="22">
        <v>7.9052149650665111</v>
      </c>
      <c r="V366" s="22">
        <v>8.3355182252269184</v>
      </c>
      <c r="W366" s="22">
        <v>25.046616270000001</v>
      </c>
      <c r="X366" s="22">
        <v>10.975312222622897</v>
      </c>
      <c r="Y366" s="22">
        <v>7.8881729941450702</v>
      </c>
      <c r="Z366" s="22">
        <v>8.1614412448747427</v>
      </c>
      <c r="AA366" s="22">
        <v>25.139379848000001</v>
      </c>
      <c r="AB366" s="22">
        <v>10.948965322026378</v>
      </c>
      <c r="AC366" s="22">
        <v>7.8692369579258461</v>
      </c>
      <c r="AD366" s="22">
        <v>7.9321901226543119</v>
      </c>
      <c r="AE366" s="22">
        <v>25.239759248999999</v>
      </c>
      <c r="AF366" s="22">
        <v>10.919673590628319</v>
      </c>
      <c r="AG366" s="22">
        <v>7.8481844138269494</v>
      </c>
      <c r="AH366" s="22">
        <v>7.6965010687342286</v>
      </c>
      <c r="AI366" s="22">
        <v>25.359660232</v>
      </c>
      <c r="AJ366" s="22">
        <v>10.88756295962842</v>
      </c>
      <c r="AK366" s="22">
        <v>7.8251058710811447</v>
      </c>
      <c r="AL366" s="22">
        <v>7.4094158942501434</v>
      </c>
      <c r="AM366" s="22">
        <v>25.491612005</v>
      </c>
      <c r="AN366" s="22">
        <v>10.853420865902271</v>
      </c>
      <c r="AO366" s="22">
        <v>7.8005672760752507</v>
      </c>
      <c r="AP366" s="22">
        <v>7.1339711320087638</v>
      </c>
      <c r="AQ366" s="22">
        <v>25.640123320000001</v>
      </c>
      <c r="AR366" s="22">
        <v>10.511306223302329</v>
      </c>
      <c r="AS366" s="22">
        <v>7.554682746330772</v>
      </c>
      <c r="AT366" s="22">
        <v>6.7948437628976581</v>
      </c>
      <c r="AU366" s="22">
        <v>26.373424558</v>
      </c>
      <c r="AV366" s="22">
        <v>10.304549882216971</v>
      </c>
      <c r="AW366" s="22">
        <v>7.4060828930385805</v>
      </c>
      <c r="AX366" s="22">
        <v>5.3321052513641423</v>
      </c>
      <c r="AY366" s="22">
        <v>26.99288829</v>
      </c>
      <c r="AZ366" s="22">
        <v>9.5561913625118322</v>
      </c>
      <c r="BA366" s="22">
        <v>6.868222890030327</v>
      </c>
      <c r="BB366" s="22">
        <v>3.9655592499010126</v>
      </c>
      <c r="BC366" s="22">
        <v>27.325074900000001</v>
      </c>
      <c r="BD366" s="22">
        <v>9.4150804099260395</v>
      </c>
      <c r="BE366" s="22">
        <v>6.7668036699856406</v>
      </c>
      <c r="BF366" s="22">
        <v>3.3584843078510929</v>
      </c>
      <c r="BG366" s="22">
        <v>27.507137362999998</v>
      </c>
      <c r="BH366" s="22">
        <v>9.3163236497546826</v>
      </c>
      <c r="BI366" s="22">
        <v>6.6958252419672357</v>
      </c>
      <c r="BJ366" s="22">
        <v>3.0263780114451251</v>
      </c>
      <c r="BK366" s="25">
        <v>24.923028325000001</v>
      </c>
      <c r="BL366" s="25">
        <v>11.032098611404189</v>
      </c>
      <c r="BM366" s="25">
        <v>7.9289864898646991</v>
      </c>
      <c r="BN366" s="25">
        <v>8.4778692685588872</v>
      </c>
      <c r="BO366" s="25">
        <v>24.876476337</v>
      </c>
      <c r="BP366" s="25">
        <v>11.030208190924403</v>
      </c>
      <c r="BQ366" s="25">
        <v>7.927627807444213</v>
      </c>
      <c r="BR366" s="25">
        <v>8.5217541681948301</v>
      </c>
      <c r="BS366" s="25">
        <v>24.918449689999999</v>
      </c>
      <c r="BT366" s="25">
        <v>11.028041942052479</v>
      </c>
      <c r="BU366" s="25">
        <v>7.9260708817273402</v>
      </c>
      <c r="BV366" s="25">
        <v>8.4404249470766146</v>
      </c>
      <c r="BW366" s="25">
        <v>24.956600015999999</v>
      </c>
      <c r="BX366" s="25">
        <v>11.021568864542559</v>
      </c>
      <c r="BY366" s="25">
        <v>7.9214185534685129</v>
      </c>
      <c r="BZ366" s="25">
        <v>8.3125500903170568</v>
      </c>
      <c r="CA366" s="25">
        <v>25.003474877999999</v>
      </c>
      <c r="CB366" s="25">
        <v>11.014596160443675</v>
      </c>
      <c r="CC366" s="25">
        <v>7.9164071337427391</v>
      </c>
      <c r="CD366" s="25">
        <v>8.1729569454436088</v>
      </c>
      <c r="CE366" s="25">
        <v>25.060480634000001</v>
      </c>
      <c r="CF366" s="25">
        <v>11.007180858100268</v>
      </c>
      <c r="CG366" s="25">
        <v>7.9110776099440345</v>
      </c>
      <c r="CH366" s="25">
        <v>7.9750093170157825</v>
      </c>
      <c r="CI366" s="25">
        <v>25.123054724999999</v>
      </c>
      <c r="CJ366" s="25">
        <v>10.999488971471797</v>
      </c>
      <c r="CK366" s="25">
        <v>7.9055492995738144</v>
      </c>
      <c r="CL366" s="25">
        <v>7.7586473194238543</v>
      </c>
      <c r="CM366" s="25">
        <v>25.196037220000001</v>
      </c>
      <c r="CN366" s="25">
        <v>10.991512745493571</v>
      </c>
      <c r="CO366" s="25">
        <v>7.8998166289143903</v>
      </c>
      <c r="CP366" s="25">
        <v>7.4864282189843099</v>
      </c>
      <c r="CQ366" s="25">
        <v>25.277684278999999</v>
      </c>
      <c r="CR366" s="25">
        <v>10.983354069041956</v>
      </c>
      <c r="CS366" s="25">
        <v>7.8939528275073627</v>
      </c>
      <c r="CT366" s="25">
        <v>7.2155753831781979</v>
      </c>
      <c r="CU366" s="25">
        <v>25.370367598000001</v>
      </c>
      <c r="CV366" s="25">
        <v>10.697029462176541</v>
      </c>
      <c r="CW366" s="25">
        <v>7.688165694929987</v>
      </c>
      <c r="CX366" s="25">
        <v>6.8718750874609924</v>
      </c>
      <c r="CY366" s="25">
        <v>25.639435411000001</v>
      </c>
      <c r="CZ366" s="25">
        <v>10.673223998794846</v>
      </c>
      <c r="DA366" s="25">
        <v>7.6710562396769948</v>
      </c>
      <c r="DB366" s="25">
        <v>5.6752085948470565</v>
      </c>
      <c r="DC366" s="25">
        <v>25.876902211000001</v>
      </c>
      <c r="DD366" s="25">
        <v>10.333352891016583</v>
      </c>
      <c r="DE366" s="25">
        <v>7.4267841825832095</v>
      </c>
      <c r="DF366" s="25">
        <v>4.6338555280239255</v>
      </c>
      <c r="DG366" s="25">
        <v>26.111468846000001</v>
      </c>
      <c r="DH366" s="25">
        <v>10.30935053960431</v>
      </c>
      <c r="DI366" s="25">
        <v>7.4095332200259882</v>
      </c>
      <c r="DJ366" s="25">
        <v>3.9023728138746705</v>
      </c>
      <c r="DK366" s="25">
        <v>26.211946894</v>
      </c>
      <c r="DL366" s="25">
        <v>10.033004724922709</v>
      </c>
      <c r="DM366" s="25">
        <v>7.2109180418697649</v>
      </c>
      <c r="DN366" s="25">
        <v>3.7606154339154294</v>
      </c>
      <c r="DO366" s="27">
        <v>24.900877299000001</v>
      </c>
      <c r="DP366" s="27">
        <v>11.030697717838324</v>
      </c>
      <c r="DQ366" s="27">
        <v>7.927979640075848</v>
      </c>
      <c r="DR366" s="27">
        <v>8.5344686919622443</v>
      </c>
      <c r="DS366" s="27">
        <v>24.832893944999999</v>
      </c>
      <c r="DT366" s="27">
        <v>11.027271741859455</v>
      </c>
      <c r="DU366" s="27">
        <v>7.9255173236836631</v>
      </c>
      <c r="DV366" s="27">
        <v>8.6420486033572779</v>
      </c>
      <c r="DW366" s="27">
        <v>24.891244481000001</v>
      </c>
      <c r="DX366" s="27">
        <v>11.023377993376613</v>
      </c>
      <c r="DY366" s="27">
        <v>7.9227188099826096</v>
      </c>
      <c r="DZ366" s="27">
        <v>8.5509038628485801</v>
      </c>
      <c r="EA366" s="27">
        <v>24.948402787999999</v>
      </c>
      <c r="EB366" s="27">
        <v>11.005322279083888</v>
      </c>
      <c r="EC366" s="27">
        <v>7.9097418126102434</v>
      </c>
      <c r="ED366" s="27">
        <v>8.4114822815211685</v>
      </c>
      <c r="EE366" s="27">
        <v>25.015489633000001</v>
      </c>
      <c r="EF366" s="27">
        <v>10.986180350670429</v>
      </c>
      <c r="EG366" s="27">
        <v>7.8959841317621615</v>
      </c>
      <c r="EH366" s="27">
        <v>8.2663743915166137</v>
      </c>
      <c r="EI366" s="27">
        <v>25.093013294999999</v>
      </c>
      <c r="EJ366" s="27">
        <v>10.966119884338895</v>
      </c>
      <c r="EK366" s="27">
        <v>7.8815662796266936</v>
      </c>
      <c r="EL366" s="27">
        <v>8.0773259315563344</v>
      </c>
      <c r="EM366" s="27">
        <v>25.174463686999999</v>
      </c>
      <c r="EN366" s="27">
        <v>10.945212538658067</v>
      </c>
      <c r="EO366" s="27">
        <v>7.8665397586281554</v>
      </c>
      <c r="EP366" s="27">
        <v>7.8816089880084483</v>
      </c>
      <c r="EQ366" s="27">
        <v>25.268657514000001</v>
      </c>
      <c r="ER366" s="27">
        <v>10.923660430740235</v>
      </c>
      <c r="ES366" s="27">
        <v>7.8510498343147566</v>
      </c>
      <c r="ET366" s="27">
        <v>7.6346857344592944</v>
      </c>
      <c r="EU366" s="27">
        <v>25.372331893999998</v>
      </c>
      <c r="EV366" s="27">
        <v>10.901591471771768</v>
      </c>
      <c r="EW366" s="27">
        <v>7.835188438974666</v>
      </c>
      <c r="EX366" s="27">
        <v>7.4180894228895919</v>
      </c>
      <c r="EY366" s="27">
        <v>25.489742265</v>
      </c>
      <c r="EZ366" s="27">
        <v>10.600380608629981</v>
      </c>
      <c r="FA366" s="27">
        <v>7.6187022609067085</v>
      </c>
      <c r="FB366" s="27">
        <v>7.1252650011931369</v>
      </c>
      <c r="FC366" s="27">
        <v>26.046698701</v>
      </c>
      <c r="FD366" s="27">
        <v>10.481136178158458</v>
      </c>
      <c r="FE366" s="27">
        <v>7.5329989408490956</v>
      </c>
      <c r="FF366" s="27">
        <v>5.941392575616673</v>
      </c>
      <c r="FG366" s="27">
        <v>26.597061054000001</v>
      </c>
      <c r="FH366" s="27">
        <v>10.081797896693137</v>
      </c>
      <c r="FI366" s="27">
        <v>7.2459866551402676</v>
      </c>
      <c r="FJ366" s="27">
        <v>5.0878711106085888</v>
      </c>
      <c r="FK366" s="27">
        <v>26.919149398999998</v>
      </c>
      <c r="FL366" s="27">
        <v>10.000190865707127</v>
      </c>
      <c r="FM366" s="27">
        <v>7.1873340751590513</v>
      </c>
      <c r="FN366" s="27">
        <v>4.8268271582203681</v>
      </c>
      <c r="FO366" s="27">
        <v>27.091733675</v>
      </c>
      <c r="FP366" s="27">
        <v>9.9492375527406125</v>
      </c>
      <c r="FQ366" s="27">
        <v>7.1507129258785591</v>
      </c>
      <c r="FR366" s="27">
        <v>4.8215161261523427</v>
      </c>
      <c r="FS366" s="28">
        <v>24.901090760999999</v>
      </c>
      <c r="FT366" s="28">
        <v>11.030370068007926</v>
      </c>
      <c r="FU366" s="28">
        <v>7.9277441516914395</v>
      </c>
      <c r="FV366" s="28">
        <v>8.531810295100275</v>
      </c>
      <c r="FW366" s="28">
        <v>24.833497006999998</v>
      </c>
      <c r="FX366" s="28">
        <v>11.025865140931399</v>
      </c>
      <c r="FY366" s="28">
        <v>7.924506371901229</v>
      </c>
      <c r="FZ366" s="28">
        <v>8.6357453610675954</v>
      </c>
      <c r="GA366" s="28">
        <v>24.901638986000002</v>
      </c>
      <c r="GB366" s="28">
        <v>11.020046894681098</v>
      </c>
      <c r="GC366" s="28">
        <v>7.92032468376207</v>
      </c>
      <c r="GD366" s="28">
        <v>8.5419580411821663</v>
      </c>
      <c r="GE366" s="28">
        <v>24.977960902</v>
      </c>
      <c r="GF366" s="28">
        <v>10.995579943854679</v>
      </c>
      <c r="GG366" s="28">
        <v>7.9027398044581156</v>
      </c>
      <c r="GH366" s="28">
        <v>8.4092110114934364</v>
      </c>
      <c r="GI366" s="28">
        <v>25.076644721000001</v>
      </c>
      <c r="GJ366" s="28">
        <v>10.967993068737133</v>
      </c>
      <c r="GK366" s="28">
        <v>7.8829125741360002</v>
      </c>
      <c r="GL366" s="28">
        <v>8.2710769228426084</v>
      </c>
      <c r="GM366" s="28">
        <v>25.204982421</v>
      </c>
      <c r="GN366" s="28">
        <v>10.937666415751931</v>
      </c>
      <c r="GO366" s="28">
        <v>7.8611162115152098</v>
      </c>
      <c r="GP366" s="28">
        <v>8.0799894570295088</v>
      </c>
      <c r="GQ366" s="28">
        <v>25.354006294000001</v>
      </c>
      <c r="GR366" s="28">
        <v>10.904092303733123</v>
      </c>
      <c r="GS366" s="28">
        <v>7.8369858361457272</v>
      </c>
      <c r="GT366" s="28">
        <v>7.894394992346756</v>
      </c>
      <c r="GU366" s="28">
        <v>25.544742421999999</v>
      </c>
      <c r="GV366" s="28">
        <v>10.867689558263152</v>
      </c>
      <c r="GW366" s="28">
        <v>7.81082246622017</v>
      </c>
      <c r="GX366" s="28">
        <v>7.6582561534199876</v>
      </c>
      <c r="GY366" s="28">
        <v>25.765887161000002</v>
      </c>
      <c r="GZ366" s="28">
        <v>10.829156010951818</v>
      </c>
      <c r="HA366" s="28">
        <v>7.7831276470565447</v>
      </c>
      <c r="HB366" s="28">
        <v>7.4645678160424076</v>
      </c>
      <c r="HC366" s="28">
        <v>26.024508317999999</v>
      </c>
      <c r="HD366" s="28">
        <v>10.512583754349791</v>
      </c>
      <c r="HE366" s="28">
        <v>7.5556009330486855</v>
      </c>
      <c r="HF366" s="28">
        <v>7.2143924870601275</v>
      </c>
      <c r="HG366" s="28">
        <v>27.235225084</v>
      </c>
      <c r="HH366" s="28">
        <v>10.286794811649582</v>
      </c>
      <c r="HI366" s="28">
        <v>7.3933219742311742</v>
      </c>
      <c r="HJ366" s="28">
        <v>6.0964939863689676</v>
      </c>
      <c r="HK366" s="28">
        <v>28.180397528</v>
      </c>
      <c r="HL366" s="28">
        <v>9.4404313101032926</v>
      </c>
      <c r="HM366" s="28">
        <v>6.7850238610926672</v>
      </c>
      <c r="HN366" s="28">
        <v>2.86505203279021</v>
      </c>
      <c r="HO366" s="28">
        <v>28.482596236999999</v>
      </c>
      <c r="HP366" s="28">
        <v>9.2964882837067613</v>
      </c>
      <c r="HQ366" s="28">
        <v>6.6815691738377403</v>
      </c>
      <c r="HR366" s="28">
        <v>-5.9310680489801371E-2</v>
      </c>
      <c r="HS366" s="28">
        <v>28.396973454000001</v>
      </c>
      <c r="HT366" s="28">
        <v>8.2647861837886971</v>
      </c>
      <c r="HU366" s="28">
        <v>5.9400645608025462</v>
      </c>
      <c r="HV366" s="28">
        <v>-2.5086121287063108</v>
      </c>
      <c r="HW366" s="29">
        <v>24.886738936</v>
      </c>
      <c r="HX366" s="29">
        <v>11.030475621552547</v>
      </c>
      <c r="HY366" s="29">
        <v>7.9278200151022684</v>
      </c>
      <c r="HZ366" s="29">
        <v>8.5864384479617097</v>
      </c>
      <c r="IA366" s="29">
        <v>24.804786404000001</v>
      </c>
      <c r="IB366" s="29">
        <v>11.026891764525198</v>
      </c>
      <c r="IC366" s="29">
        <v>7.9252442264919223</v>
      </c>
      <c r="ID366" s="29">
        <v>8.7439236752711729</v>
      </c>
      <c r="IE366" s="29">
        <v>24.858292072000001</v>
      </c>
      <c r="IF366" s="29">
        <v>11.022334746950202</v>
      </c>
      <c r="IG366" s="29">
        <v>7.9219690082348206</v>
      </c>
      <c r="IH366" s="29">
        <v>8.7036098966232078</v>
      </c>
      <c r="II366" s="29">
        <v>24.922248382999999</v>
      </c>
      <c r="IJ366" s="29">
        <v>10.987718453927343</v>
      </c>
      <c r="IK366" s="29">
        <v>7.8970895968575769</v>
      </c>
      <c r="IL366" s="29">
        <v>8.6087715368168158</v>
      </c>
      <c r="IM366" s="29">
        <v>25.008472007999998</v>
      </c>
      <c r="IN366" s="29">
        <v>10.949988204621363</v>
      </c>
      <c r="IO366" s="29">
        <v>7.8699721237870319</v>
      </c>
      <c r="IP366" s="29">
        <v>8.5039309274301225</v>
      </c>
      <c r="IQ366" s="29">
        <v>25.126516420000002</v>
      </c>
      <c r="IR366" s="29">
        <v>10.909155521741344</v>
      </c>
      <c r="IS366" s="29">
        <v>7.8406248706210819</v>
      </c>
      <c r="IT366" s="29">
        <v>8.3400750674518846</v>
      </c>
      <c r="IU366" s="29">
        <v>25.266408054999999</v>
      </c>
      <c r="IV366" s="29">
        <v>10.865724270526272</v>
      </c>
      <c r="IW366" s="29">
        <v>7.8094099752279034</v>
      </c>
      <c r="IX366" s="29">
        <v>8.1811440849711339</v>
      </c>
      <c r="IY366" s="29">
        <v>25.451319995999999</v>
      </c>
      <c r="IZ366" s="29">
        <v>10.820432842161278</v>
      </c>
      <c r="JA366" s="29">
        <v>7.7768581338908893</v>
      </c>
      <c r="JB366" s="29">
        <v>7.9722588398866669</v>
      </c>
      <c r="JC366" s="29">
        <v>25.669170916999999</v>
      </c>
      <c r="JD366" s="29">
        <v>10.773322040439433</v>
      </c>
      <c r="JE366" s="29">
        <v>7.7429986730995353</v>
      </c>
      <c r="JF366" s="29">
        <v>7.7986917623743057</v>
      </c>
      <c r="JG366" s="29">
        <v>25.935384630999998</v>
      </c>
      <c r="JH366" s="29">
        <v>10.451646121167455</v>
      </c>
      <c r="JI366" s="29">
        <v>7.5118038562415954</v>
      </c>
      <c r="JJ366" s="29">
        <v>7.4320314779748831</v>
      </c>
      <c r="JK366" s="29">
        <v>27.410221036999999</v>
      </c>
      <c r="JL366" s="29">
        <v>10.201083038407369</v>
      </c>
      <c r="JM366" s="29">
        <v>7.3317192351696034</v>
      </c>
      <c r="JN366" s="29">
        <v>3.534861654934204</v>
      </c>
      <c r="JO366" s="29">
        <v>28.201370230999999</v>
      </c>
      <c r="JP366" s="29">
        <v>8.8780310290767943</v>
      </c>
      <c r="JQ366" s="29">
        <v>6.3808157056701305</v>
      </c>
      <c r="JR366" s="29">
        <v>0.28526885524431123</v>
      </c>
      <c r="JS366" s="29">
        <v>28.218909512</v>
      </c>
      <c r="JT366" s="29">
        <v>8.8152501221800517</v>
      </c>
      <c r="JU366" s="29">
        <v>6.3356938317511338</v>
      </c>
      <c r="JV366" s="29">
        <v>-2.2746100130936</v>
      </c>
      <c r="JW366" s="29">
        <v>28.113475044000001</v>
      </c>
      <c r="JX366" s="29">
        <v>8.1849380465313732</v>
      </c>
      <c r="JY366" s="29">
        <v>5.8826761323760888</v>
      </c>
      <c r="JZ366" s="29">
        <v>-2.3312247273383591</v>
      </c>
    </row>
    <row r="367" spans="1:286" ht="15" thickBot="1" x14ac:dyDescent="0.35">
      <c r="A367" s="2"/>
      <c r="B367" s="74" t="s">
        <v>841</v>
      </c>
      <c r="C367" s="74" t="s">
        <v>466</v>
      </c>
      <c r="D367" s="74" t="s">
        <v>873</v>
      </c>
      <c r="E367" s="87">
        <v>341657</v>
      </c>
      <c r="F367" s="84">
        <v>498418</v>
      </c>
      <c r="G367" s="22">
        <v>29.363708733999999</v>
      </c>
      <c r="H367" s="22">
        <v>21.051059503017314</v>
      </c>
      <c r="I367" s="22">
        <v>15.129810952217101</v>
      </c>
      <c r="J367" s="22">
        <v>13.784280585260218</v>
      </c>
      <c r="K367" s="22">
        <v>29.385785415000001</v>
      </c>
      <c r="L367" s="22">
        <v>21.043170912535686</v>
      </c>
      <c r="M367" s="22">
        <v>15.124141266914592</v>
      </c>
      <c r="N367" s="22">
        <v>13.797774644540697</v>
      </c>
      <c r="O367" s="22">
        <v>29.432235388999999</v>
      </c>
      <c r="P367" s="22">
        <v>21.032674317979595</v>
      </c>
      <c r="Q367" s="22">
        <v>15.116597157733153</v>
      </c>
      <c r="R367" s="22">
        <v>13.474296658796998</v>
      </c>
      <c r="S367" s="22">
        <v>29.490532438999999</v>
      </c>
      <c r="T367" s="22">
        <v>20.996620994179782</v>
      </c>
      <c r="U367" s="22">
        <v>15.090684924041922</v>
      </c>
      <c r="V367" s="22">
        <v>13.287801976307291</v>
      </c>
      <c r="W367" s="22">
        <v>29.565133944999999</v>
      </c>
      <c r="X367" s="22">
        <v>20.955277970785112</v>
      </c>
      <c r="Y367" s="22">
        <v>15.060970879099679</v>
      </c>
      <c r="Z367" s="22">
        <v>13.084503202443635</v>
      </c>
      <c r="AA367" s="22">
        <v>29.659025175</v>
      </c>
      <c r="AB367" s="22">
        <v>20.908718471441357</v>
      </c>
      <c r="AC367" s="22">
        <v>15.027507650182393</v>
      </c>
      <c r="AD367" s="22">
        <v>12.751693493479769</v>
      </c>
      <c r="AE367" s="22">
        <v>29.764335059</v>
      </c>
      <c r="AF367" s="22">
        <v>20.855983991669426</v>
      </c>
      <c r="AG367" s="22">
        <v>14.989606341248347</v>
      </c>
      <c r="AH367" s="22">
        <v>12.454049111793717</v>
      </c>
      <c r="AI367" s="22">
        <v>29.895223655999999</v>
      </c>
      <c r="AJ367" s="22">
        <v>20.79735731515818</v>
      </c>
      <c r="AK367" s="22">
        <v>14.947470194502632</v>
      </c>
      <c r="AL367" s="22">
        <v>12.099491849040653</v>
      </c>
      <c r="AM367" s="22">
        <v>30.040513429000001</v>
      </c>
      <c r="AN367" s="22">
        <v>20.734411702699933</v>
      </c>
      <c r="AO367" s="22">
        <v>14.902229943453589</v>
      </c>
      <c r="AP367" s="22">
        <v>11.798689785121773</v>
      </c>
      <c r="AQ367" s="22">
        <v>30.205919491</v>
      </c>
      <c r="AR367" s="22">
        <v>20.317144904421859</v>
      </c>
      <c r="AS367" s="22">
        <v>14.602332079705722</v>
      </c>
      <c r="AT367" s="22">
        <v>11.367351467609845</v>
      </c>
      <c r="AU367" s="22">
        <v>31.008775002</v>
      </c>
      <c r="AV367" s="22">
        <v>19.914391781396422</v>
      </c>
      <c r="AW367" s="22">
        <v>14.312865480130698</v>
      </c>
      <c r="AX367" s="22">
        <v>9.3427651416135475</v>
      </c>
      <c r="AY367" s="22">
        <v>31.701942915</v>
      </c>
      <c r="AZ367" s="22">
        <v>18.788689445943916</v>
      </c>
      <c r="BA367" s="22">
        <v>13.503801046987821</v>
      </c>
      <c r="BB367" s="22">
        <v>6.4579750024119988</v>
      </c>
      <c r="BC367" s="22">
        <v>32.072605860000003</v>
      </c>
      <c r="BD367" s="22">
        <v>18.530020858199642</v>
      </c>
      <c r="BE367" s="22">
        <v>13.317890839889365</v>
      </c>
      <c r="BF367" s="22">
        <v>4.8494124052244061</v>
      </c>
      <c r="BG367" s="22">
        <v>32.273157916000002</v>
      </c>
      <c r="BH367" s="22">
        <v>18.096203109709688</v>
      </c>
      <c r="BI367" s="22">
        <v>13.00609748234227</v>
      </c>
      <c r="BJ367" s="22">
        <v>3.8486563565114338</v>
      </c>
      <c r="BK367" s="25">
        <v>29.393142574999999</v>
      </c>
      <c r="BL367" s="25">
        <v>21.051801751640426</v>
      </c>
      <c r="BM367" s="25">
        <v>15.130344420917126</v>
      </c>
      <c r="BN367" s="25">
        <v>13.705375153825445</v>
      </c>
      <c r="BO367" s="25">
        <v>29.445005782999999</v>
      </c>
      <c r="BP367" s="25">
        <v>21.046922422966691</v>
      </c>
      <c r="BQ367" s="25">
        <v>15.126837551327178</v>
      </c>
      <c r="BR367" s="25">
        <v>13.723045439248269</v>
      </c>
      <c r="BS367" s="25">
        <v>29.512486450000001</v>
      </c>
      <c r="BT367" s="25">
        <v>21.041736443981307</v>
      </c>
      <c r="BU367" s="25">
        <v>15.123110286120415</v>
      </c>
      <c r="BV367" s="25">
        <v>13.457386218335456</v>
      </c>
      <c r="BW367" s="25">
        <v>29.58773154</v>
      </c>
      <c r="BX367" s="25">
        <v>21.029760524105338</v>
      </c>
      <c r="BY367" s="25">
        <v>15.114502956704225</v>
      </c>
      <c r="BZ367" s="25">
        <v>13.289811195957213</v>
      </c>
      <c r="CA367" s="25">
        <v>29.676661345999999</v>
      </c>
      <c r="CB367" s="25">
        <v>21.017033479063326</v>
      </c>
      <c r="CC367" s="25">
        <v>15.105355778841828</v>
      </c>
      <c r="CD367" s="25">
        <v>13.104424065447274</v>
      </c>
      <c r="CE367" s="25">
        <v>29.779292610999999</v>
      </c>
      <c r="CF367" s="25">
        <v>21.003553724745721</v>
      </c>
      <c r="CG367" s="25">
        <v>15.095667614002503</v>
      </c>
      <c r="CH367" s="25">
        <v>12.805713634135266</v>
      </c>
      <c r="CI367" s="25">
        <v>29.893143791</v>
      </c>
      <c r="CJ367" s="25">
        <v>20.989541091161936</v>
      </c>
      <c r="CK367" s="25">
        <v>15.085596458342383</v>
      </c>
      <c r="CL367" s="25">
        <v>12.507788639988346</v>
      </c>
      <c r="CM367" s="25">
        <v>30.025106065999999</v>
      </c>
      <c r="CN367" s="25">
        <v>20.974867625855016</v>
      </c>
      <c r="CO367" s="25">
        <v>15.075050349911317</v>
      </c>
      <c r="CP367" s="25">
        <v>12.161358979307717</v>
      </c>
      <c r="CQ367" s="25">
        <v>30.152178234000001</v>
      </c>
      <c r="CR367" s="25">
        <v>20.959814369131838</v>
      </c>
      <c r="CS367" s="25">
        <v>15.064231277911437</v>
      </c>
      <c r="CT367" s="25">
        <v>11.853520102870522</v>
      </c>
      <c r="CU367" s="25">
        <v>30.293810387000001</v>
      </c>
      <c r="CV367" s="25">
        <v>20.53826576760375</v>
      </c>
      <c r="CW367" s="25">
        <v>14.761255997860699</v>
      </c>
      <c r="CX367" s="25">
        <v>11.108757963864653</v>
      </c>
      <c r="CY367" s="25">
        <v>30.632786912</v>
      </c>
      <c r="CZ367" s="25">
        <v>20.484886989588453</v>
      </c>
      <c r="DA367" s="25">
        <v>14.722891619093158</v>
      </c>
      <c r="DB367" s="25">
        <v>9.6302631214410752</v>
      </c>
      <c r="DC367" s="25">
        <v>30.958964221999999</v>
      </c>
      <c r="DD367" s="25">
        <v>20.052736756387151</v>
      </c>
      <c r="DE367" s="25">
        <v>14.412296737616762</v>
      </c>
      <c r="DF367" s="25">
        <v>8.6008993359420174</v>
      </c>
      <c r="DG367" s="25">
        <v>31.284828943000001</v>
      </c>
      <c r="DH367" s="25">
        <v>20.009021338905775</v>
      </c>
      <c r="DI367" s="25">
        <v>14.380877606332863</v>
      </c>
      <c r="DJ367" s="25">
        <v>7.1530357632546924</v>
      </c>
      <c r="DK367" s="25">
        <v>31.461337244999999</v>
      </c>
      <c r="DL367" s="25">
        <v>19.696893125400141</v>
      </c>
      <c r="DM367" s="25">
        <v>14.156544913599909</v>
      </c>
      <c r="DN367" s="25">
        <v>6.6585424383995289</v>
      </c>
      <c r="DO367" s="27">
        <v>29.362835733000001</v>
      </c>
      <c r="DP367" s="27">
        <v>21.051684247014009</v>
      </c>
      <c r="DQ367" s="27">
        <v>15.130259968028499</v>
      </c>
      <c r="DR367" s="27">
        <v>13.786706881885404</v>
      </c>
      <c r="DS367" s="27">
        <v>29.378848544</v>
      </c>
      <c r="DT367" s="27">
        <v>21.04584961794162</v>
      </c>
      <c r="DU367" s="27">
        <v>15.126066505232535</v>
      </c>
      <c r="DV367" s="27">
        <v>13.849243523457909</v>
      </c>
      <c r="DW367" s="27">
        <v>29.415326453999999</v>
      </c>
      <c r="DX367" s="27">
        <v>21.039040583191849</v>
      </c>
      <c r="DY367" s="27">
        <v>15.121172717890556</v>
      </c>
      <c r="DZ367" s="27">
        <v>13.585192280437495</v>
      </c>
      <c r="EA367" s="27">
        <v>29.463143623000001</v>
      </c>
      <c r="EB367" s="27">
        <v>21.008742576805375</v>
      </c>
      <c r="EC367" s="27">
        <v>15.099396944144312</v>
      </c>
      <c r="ED367" s="27">
        <v>13.452646129006892</v>
      </c>
      <c r="EE367" s="27">
        <v>29.525311930000001</v>
      </c>
      <c r="EF367" s="27">
        <v>20.976346730958223</v>
      </c>
      <c r="EG367" s="27">
        <v>15.076113411872011</v>
      </c>
      <c r="EH367" s="27">
        <v>13.306318752665744</v>
      </c>
      <c r="EI367" s="27">
        <v>29.600879494000001</v>
      </c>
      <c r="EJ367" s="27">
        <v>20.942219853258404</v>
      </c>
      <c r="EK367" s="27">
        <v>15.05158575292384</v>
      </c>
      <c r="EL367" s="27">
        <v>13.059839777800564</v>
      </c>
      <c r="EM367" s="27">
        <v>29.683921390000002</v>
      </c>
      <c r="EN367" s="27">
        <v>20.906206963619422</v>
      </c>
      <c r="EO367" s="27">
        <v>15.025702580060129</v>
      </c>
      <c r="EP367" s="27">
        <v>12.836613554959357</v>
      </c>
      <c r="EQ367" s="27">
        <v>29.784987487999999</v>
      </c>
      <c r="ER367" s="27">
        <v>20.868776918599462</v>
      </c>
      <c r="ES367" s="27">
        <v>14.998800869720855</v>
      </c>
      <c r="ET367" s="27">
        <v>12.586785700967473</v>
      </c>
      <c r="EU367" s="27">
        <v>29.898198214000001</v>
      </c>
      <c r="EV367" s="27">
        <v>20.830160870374002</v>
      </c>
      <c r="EW367" s="27">
        <v>14.971046755525835</v>
      </c>
      <c r="EX367" s="27">
        <v>12.375025897758038</v>
      </c>
      <c r="EY367" s="27">
        <v>30.028991217000002</v>
      </c>
      <c r="EZ367" s="27">
        <v>20.419455241747023</v>
      </c>
      <c r="FA367" s="27">
        <v>14.675864533593156</v>
      </c>
      <c r="FB367" s="27">
        <v>12.030121749875208</v>
      </c>
      <c r="FC367" s="27">
        <v>30.631955376000001</v>
      </c>
      <c r="FD367" s="27">
        <v>20.194858617654535</v>
      </c>
      <c r="FE367" s="27">
        <v>14.514442517635317</v>
      </c>
      <c r="FF367" s="27">
        <v>10.419821622533085</v>
      </c>
      <c r="FG367" s="27">
        <v>31.248685428000002</v>
      </c>
      <c r="FH367" s="27">
        <v>19.632018324438359</v>
      </c>
      <c r="FI367" s="27">
        <v>14.109918116788386</v>
      </c>
      <c r="FJ367" s="27">
        <v>8.9535522222762154</v>
      </c>
      <c r="FK367" s="27">
        <v>31.610519347</v>
      </c>
      <c r="FL367" s="27">
        <v>19.491278876419535</v>
      </c>
      <c r="FM367" s="27">
        <v>14.008765904390764</v>
      </c>
      <c r="FN367" s="27">
        <v>8.5240039255740143</v>
      </c>
      <c r="FO367" s="27">
        <v>31.802614163000001</v>
      </c>
      <c r="FP367" s="27">
        <v>19.418312341204032</v>
      </c>
      <c r="FQ367" s="27">
        <v>13.956323418847905</v>
      </c>
      <c r="FR367" s="27">
        <v>8.623484338485973</v>
      </c>
      <c r="FS367" s="28">
        <v>29.362779972999999</v>
      </c>
      <c r="FT367" s="28">
        <v>21.051058727691149</v>
      </c>
      <c r="FU367" s="28">
        <v>15.129810394974921</v>
      </c>
      <c r="FV367" s="28">
        <v>13.78703766170055</v>
      </c>
      <c r="FW367" s="28">
        <v>29.385656063999999</v>
      </c>
      <c r="FX367" s="28">
        <v>21.043167574025315</v>
      </c>
      <c r="FY367" s="28">
        <v>15.124138867461452</v>
      </c>
      <c r="FZ367" s="28">
        <v>13.815101944912282</v>
      </c>
      <c r="GA367" s="28">
        <v>29.43984756</v>
      </c>
      <c r="GB367" s="28">
        <v>21.03266736408527</v>
      </c>
      <c r="GC367" s="28">
        <v>15.116592159832383</v>
      </c>
      <c r="GD367" s="28">
        <v>13.516011664513076</v>
      </c>
      <c r="GE367" s="28">
        <v>29.51506638</v>
      </c>
      <c r="GF367" s="28">
        <v>20.992301890946642</v>
      </c>
      <c r="GG367" s="28">
        <v>15.087580699506754</v>
      </c>
      <c r="GH367" s="28">
        <v>13.36265868492522</v>
      </c>
      <c r="GI367" s="28">
        <v>29.61770748</v>
      </c>
      <c r="GJ367" s="28">
        <v>20.946152273888227</v>
      </c>
      <c r="GK367" s="28">
        <v>15.054412061058366</v>
      </c>
      <c r="GL367" s="28">
        <v>13.205391846242417</v>
      </c>
      <c r="GM367" s="28">
        <v>29.754872704</v>
      </c>
      <c r="GN367" s="28">
        <v>20.894668218912049</v>
      </c>
      <c r="GO367" s="28">
        <v>15.017409457045421</v>
      </c>
      <c r="GP367" s="28">
        <v>12.949415580345532</v>
      </c>
      <c r="GQ367" s="28">
        <v>29.918747553999999</v>
      </c>
      <c r="GR367" s="28">
        <v>20.836667457801138</v>
      </c>
      <c r="GS367" s="28">
        <v>14.975723168021963</v>
      </c>
      <c r="GT367" s="28">
        <v>12.715242021612378</v>
      </c>
      <c r="GU367" s="28">
        <v>30.134575971</v>
      </c>
      <c r="GV367" s="28">
        <v>20.772763487514634</v>
      </c>
      <c r="GW367" s="28">
        <v>14.929794126332052</v>
      </c>
      <c r="GX367" s="28">
        <v>12.413344575246965</v>
      </c>
      <c r="GY367" s="28">
        <v>30.385022176</v>
      </c>
      <c r="GZ367" s="28">
        <v>20.704428403405881</v>
      </c>
      <c r="HA367" s="28">
        <v>14.880680355891133</v>
      </c>
      <c r="HB367" s="28">
        <v>12.193601037159963</v>
      </c>
      <c r="HC367" s="28">
        <v>30.678169356000001</v>
      </c>
      <c r="HD367" s="28">
        <v>20.252358290525208</v>
      </c>
      <c r="HE367" s="28">
        <v>14.555768664674279</v>
      </c>
      <c r="HF367" s="28">
        <v>11.860903052022181</v>
      </c>
      <c r="HG367" s="28">
        <v>32.035045914000001</v>
      </c>
      <c r="HH367" s="28">
        <v>19.825960211659059</v>
      </c>
      <c r="HI367" s="28">
        <v>14.249307969776297</v>
      </c>
      <c r="HJ367" s="28">
        <v>10.372664469329404</v>
      </c>
      <c r="HK367" s="28">
        <v>33.266583417</v>
      </c>
      <c r="HL367" s="28">
        <v>18.603754883021086</v>
      </c>
      <c r="HM367" s="28">
        <v>13.370884935323595</v>
      </c>
      <c r="HN367" s="28">
        <v>5.0723194106262639</v>
      </c>
      <c r="HO367" s="28">
        <v>33.922888264999997</v>
      </c>
      <c r="HP367" s="28">
        <v>18.341071400158061</v>
      </c>
      <c r="HQ367" s="28">
        <v>13.182089144051528</v>
      </c>
      <c r="HR367" s="28">
        <v>1.2665080229067414</v>
      </c>
      <c r="HS367" s="28">
        <v>34.265591516000001</v>
      </c>
      <c r="HT367" s="28">
        <v>17.094058247127897</v>
      </c>
      <c r="HU367" s="28">
        <v>12.285836237751477</v>
      </c>
      <c r="HV367" s="28">
        <v>-1.7601562094487377</v>
      </c>
      <c r="HW367" s="29">
        <v>29.342130023999999</v>
      </c>
      <c r="HX367" s="29">
        <v>21.050547786388876</v>
      </c>
      <c r="HY367" s="29">
        <v>15.129443171400736</v>
      </c>
      <c r="HZ367" s="29">
        <v>13.852374185414517</v>
      </c>
      <c r="IA367" s="29">
        <v>29.342100950999999</v>
      </c>
      <c r="IB367" s="29">
        <v>21.043806945080945</v>
      </c>
      <c r="IC367" s="29">
        <v>15.124598396028109</v>
      </c>
      <c r="ID367" s="29">
        <v>13.943828154737801</v>
      </c>
      <c r="IE367" s="29">
        <v>29.373531464999999</v>
      </c>
      <c r="IF367" s="29">
        <v>21.035351954196731</v>
      </c>
      <c r="IG367" s="29">
        <v>15.118521627604053</v>
      </c>
      <c r="IH367" s="29">
        <v>13.710495322807633</v>
      </c>
      <c r="II367" s="29">
        <v>29.42772686</v>
      </c>
      <c r="IJ367" s="29">
        <v>20.978460652366358</v>
      </c>
      <c r="IK367" s="29">
        <v>15.07763272881035</v>
      </c>
      <c r="IL367" s="29">
        <v>13.609896821710159</v>
      </c>
      <c r="IM367" s="29">
        <v>29.507551431</v>
      </c>
      <c r="IN367" s="29">
        <v>20.916511993152099</v>
      </c>
      <c r="IO367" s="29">
        <v>15.033109007687397</v>
      </c>
      <c r="IP367" s="29">
        <v>13.483805819235169</v>
      </c>
      <c r="IQ367" s="29">
        <v>29.623833078000001</v>
      </c>
      <c r="IR367" s="29">
        <v>20.849402650218867</v>
      </c>
      <c r="IS367" s="29">
        <v>14.984876201563708</v>
      </c>
      <c r="IT367" s="29">
        <v>13.200728657103868</v>
      </c>
      <c r="IU367" s="29">
        <v>29.764733838000001</v>
      </c>
      <c r="IV367" s="29">
        <v>20.777778794012359</v>
      </c>
      <c r="IW367" s="29">
        <v>14.933398725861455</v>
      </c>
      <c r="IX367" s="29">
        <v>12.975127609410769</v>
      </c>
      <c r="IY367" s="29">
        <v>29.956462321</v>
      </c>
      <c r="IZ367" s="29">
        <v>20.702811514830206</v>
      </c>
      <c r="JA367" s="29">
        <v>14.87951826623587</v>
      </c>
      <c r="JB367" s="29">
        <v>12.712345128553833</v>
      </c>
      <c r="JC367" s="29">
        <v>30.183075457000001</v>
      </c>
      <c r="JD367" s="29">
        <v>20.624649645243863</v>
      </c>
      <c r="JE367" s="29">
        <v>14.823341791586522</v>
      </c>
      <c r="JF367" s="29">
        <v>12.521938871228407</v>
      </c>
      <c r="JG367" s="29">
        <v>30.462289347999999</v>
      </c>
      <c r="JH367" s="29">
        <v>20.191818279551455</v>
      </c>
      <c r="JI367" s="29">
        <v>14.512257366777526</v>
      </c>
      <c r="JJ367" s="29">
        <v>12.100795610473384</v>
      </c>
      <c r="JK367" s="29">
        <v>32.047071506000002</v>
      </c>
      <c r="JL367" s="29">
        <v>19.758752341409874</v>
      </c>
      <c r="JM367" s="29">
        <v>14.201004350130667</v>
      </c>
      <c r="JN367" s="29">
        <v>6.5863474905292136</v>
      </c>
      <c r="JO367" s="29">
        <v>33.191047517999998</v>
      </c>
      <c r="JP367" s="29">
        <v>17.737577833697511</v>
      </c>
      <c r="JQ367" s="29">
        <v>12.748346435276291</v>
      </c>
      <c r="JR367" s="29">
        <v>1.8538039649952367</v>
      </c>
      <c r="JS367" s="29">
        <v>33.778754030999998</v>
      </c>
      <c r="JT367" s="29">
        <v>17.619903251641581</v>
      </c>
      <c r="JU367" s="29">
        <v>12.663771396184687</v>
      </c>
      <c r="JV367" s="29">
        <v>-1.3887575323537646</v>
      </c>
      <c r="JW367" s="29">
        <v>33.989655472999999</v>
      </c>
      <c r="JX367" s="29">
        <v>17.307477091782054</v>
      </c>
      <c r="JY367" s="29">
        <v>12.439224563540739</v>
      </c>
      <c r="JZ367" s="29">
        <v>-0.94060468799160191</v>
      </c>
    </row>
    <row r="368" spans="1:286" ht="15" thickBot="1" x14ac:dyDescent="0.35">
      <c r="A368" s="2"/>
      <c r="B368" s="74" t="s">
        <v>842</v>
      </c>
      <c r="C368" s="74" t="s">
        <v>538</v>
      </c>
      <c r="D368" s="74" t="s">
        <v>882</v>
      </c>
      <c r="E368" s="87">
        <v>389971</v>
      </c>
      <c r="F368" s="84">
        <v>388470</v>
      </c>
      <c r="G368" s="22">
        <v>12.638100347052632</v>
      </c>
      <c r="H368" s="22">
        <v>2.9485307628445465</v>
      </c>
      <c r="I368" s="22">
        <v>2.1509121405604379</v>
      </c>
      <c r="J368" s="22">
        <v>9.2357282195194426</v>
      </c>
      <c r="K368" s="22">
        <v>12.636871469052632</v>
      </c>
      <c r="L368" s="22">
        <v>2.9389936321473353</v>
      </c>
      <c r="M368" s="22">
        <v>2.1439549364975736</v>
      </c>
      <c r="N368" s="22">
        <v>9.3772866403293733</v>
      </c>
      <c r="O368" s="22">
        <v>12.689626696052631</v>
      </c>
      <c r="P368" s="22">
        <v>2.9267123045149601</v>
      </c>
      <c r="Q368" s="22">
        <v>2.1349958789766026</v>
      </c>
      <c r="R368" s="22">
        <v>9.2947958080547579</v>
      </c>
      <c r="S368" s="22">
        <v>12.754739519052631</v>
      </c>
      <c r="T368" s="22">
        <v>2.8963949869535845</v>
      </c>
      <c r="U368" s="22">
        <v>2.1128798179085884</v>
      </c>
      <c r="V368" s="22">
        <v>9.016921883857048</v>
      </c>
      <c r="W368" s="22">
        <v>12.840075091052633</v>
      </c>
      <c r="X368" s="22">
        <v>2.8605922446003587</v>
      </c>
      <c r="Y368" s="22">
        <v>2.0867622158257739</v>
      </c>
      <c r="Z368" s="22">
        <v>8.7322375413969926</v>
      </c>
      <c r="AA368" s="22">
        <v>12.951460963052632</v>
      </c>
      <c r="AB368" s="22">
        <v>2.8193397397552</v>
      </c>
      <c r="AC368" s="22">
        <v>2.0566690878794409</v>
      </c>
      <c r="AD368" s="22">
        <v>8.5363977393247357</v>
      </c>
      <c r="AE368" s="22">
        <v>13.079279452052631</v>
      </c>
      <c r="AF368" s="22">
        <v>2.7716146777825168</v>
      </c>
      <c r="AG368" s="22">
        <v>2.0218543196227885</v>
      </c>
      <c r="AH368" s="22">
        <v>8.293048255738519</v>
      </c>
      <c r="AI368" s="22">
        <v>13.239909805052632</v>
      </c>
      <c r="AJ368" s="22">
        <v>2.7175877568109925</v>
      </c>
      <c r="AK368" s="22">
        <v>1.9824424329641457</v>
      </c>
      <c r="AL368" s="22">
        <v>7.9090937714830414</v>
      </c>
      <c r="AM368" s="22">
        <v>13.422546529052632</v>
      </c>
      <c r="AN368" s="22">
        <v>2.6590276698373496</v>
      </c>
      <c r="AO368" s="22">
        <v>1.939723664819984</v>
      </c>
      <c r="AP368" s="22">
        <v>7.5154040910370679</v>
      </c>
      <c r="AQ368" s="22">
        <v>13.634112347052632</v>
      </c>
      <c r="AR368" s="22">
        <v>2.3106955097754618</v>
      </c>
      <c r="AS368" s="22">
        <v>1.6856202037111208</v>
      </c>
      <c r="AT368" s="22">
        <v>7.0622671618505244</v>
      </c>
      <c r="AU368" s="22">
        <v>11.802177678824506</v>
      </c>
      <c r="AV368" s="22">
        <v>1.914429028668039</v>
      </c>
      <c r="AW368" s="22">
        <v>1.3965493227653702</v>
      </c>
      <c r="AX368" s="22">
        <v>5.1651492907568599</v>
      </c>
      <c r="AY368" s="22">
        <v>6.5512965129143446</v>
      </c>
      <c r="AZ368" s="22">
        <v>1.0626845791550648</v>
      </c>
      <c r="BA368" s="22">
        <v>0.77521360526211958</v>
      </c>
      <c r="BB368" s="22">
        <v>3.368699563889713</v>
      </c>
      <c r="BC368" s="22">
        <v>4.547031604929237</v>
      </c>
      <c r="BD368" s="22">
        <v>0.73757314418050401</v>
      </c>
      <c r="BE368" s="22">
        <v>0.53804933981379732</v>
      </c>
      <c r="BF368" s="22">
        <v>2.5260480184702701</v>
      </c>
      <c r="BG368" s="22">
        <v>1.343728143049197</v>
      </c>
      <c r="BH368" s="22">
        <v>0.21796589016848281</v>
      </c>
      <c r="BI368" s="22">
        <v>0.15900308224668513</v>
      </c>
      <c r="BJ368" s="22">
        <v>1.343728143049197</v>
      </c>
      <c r="BK368" s="25">
        <v>12.663908682052632</v>
      </c>
      <c r="BL368" s="25">
        <v>2.9521978953172043</v>
      </c>
      <c r="BM368" s="25">
        <v>2.1535872626435713</v>
      </c>
      <c r="BN368" s="25">
        <v>9.1633300084423883</v>
      </c>
      <c r="BO368" s="25">
        <v>12.681220263052632</v>
      </c>
      <c r="BP368" s="25">
        <v>2.9481949944535186</v>
      </c>
      <c r="BQ368" s="25">
        <v>2.1506672021939202</v>
      </c>
      <c r="BR368" s="25">
        <v>9.2614225996481458</v>
      </c>
      <c r="BS368" s="25">
        <v>12.733074518052632</v>
      </c>
      <c r="BT368" s="25">
        <v>2.9436370008600647</v>
      </c>
      <c r="BU368" s="25">
        <v>2.1473422093261849</v>
      </c>
      <c r="BV368" s="25">
        <v>9.2227285283420439</v>
      </c>
      <c r="BW368" s="25">
        <v>12.788149454052633</v>
      </c>
      <c r="BX368" s="25">
        <v>2.9343561885246112</v>
      </c>
      <c r="BY368" s="25">
        <v>2.1405719859396291</v>
      </c>
      <c r="BZ368" s="25">
        <v>8.9900369818901407</v>
      </c>
      <c r="CA368" s="25">
        <v>12.855470443052631</v>
      </c>
      <c r="CB368" s="25">
        <v>2.9240886114649527</v>
      </c>
      <c r="CC368" s="25">
        <v>2.1330819314250022</v>
      </c>
      <c r="CD368" s="25">
        <v>8.749741689759194</v>
      </c>
      <c r="CE368" s="25">
        <v>12.936413346052632</v>
      </c>
      <c r="CF368" s="25">
        <v>2.9128960339745831</v>
      </c>
      <c r="CG368" s="25">
        <v>2.124917101974495</v>
      </c>
      <c r="CH368" s="25">
        <v>8.6298673508160508</v>
      </c>
      <c r="CI368" s="25">
        <v>13.027302398052631</v>
      </c>
      <c r="CJ368" s="25">
        <v>2.90076507648818</v>
      </c>
      <c r="CK368" s="25">
        <v>2.1160677373814818</v>
      </c>
      <c r="CL368" s="25">
        <v>8.3931777416659834</v>
      </c>
      <c r="CM368" s="25">
        <v>13.134212099052633</v>
      </c>
      <c r="CN368" s="25">
        <v>2.8876173219362822</v>
      </c>
      <c r="CO368" s="25">
        <v>2.1064766334855523</v>
      </c>
      <c r="CP368" s="25">
        <v>8.0400970762177302</v>
      </c>
      <c r="CQ368" s="25">
        <v>13.253800475052632</v>
      </c>
      <c r="CR368" s="25">
        <v>2.8738208409099228</v>
      </c>
      <c r="CS368" s="25">
        <v>2.096412292658401</v>
      </c>
      <c r="CT368" s="25">
        <v>7.7216703154938831</v>
      </c>
      <c r="CU368" s="25">
        <v>13.390489308052633</v>
      </c>
      <c r="CV368" s="25">
        <v>2.4340445742021957</v>
      </c>
      <c r="CW368" s="25">
        <v>1.7756016288824414</v>
      </c>
      <c r="CX368" s="25">
        <v>7.3679347395407397</v>
      </c>
      <c r="CY368" s="25">
        <v>13.807593511052632</v>
      </c>
      <c r="CZ368" s="25">
        <v>2.3687872745669316</v>
      </c>
      <c r="DA368" s="25">
        <v>1.7279973373436048</v>
      </c>
      <c r="DB368" s="25">
        <v>5.955821399677534</v>
      </c>
      <c r="DC368" s="25">
        <v>11.161306750513795</v>
      </c>
      <c r="DD368" s="25">
        <v>1.8104734755340806</v>
      </c>
      <c r="DE368" s="25">
        <v>1.3207151940758688</v>
      </c>
      <c r="DF368" s="25">
        <v>4.5421917455610412</v>
      </c>
      <c r="DG368" s="25">
        <v>10.631227539155031</v>
      </c>
      <c r="DH368" s="25">
        <v>1.7244894260362127</v>
      </c>
      <c r="DI368" s="25">
        <v>1.2579910270805441</v>
      </c>
      <c r="DJ368" s="25">
        <v>3.3688179934908717</v>
      </c>
      <c r="DK368" s="25">
        <v>9.6524744192458503</v>
      </c>
      <c r="DL368" s="25">
        <v>1.565726065947554</v>
      </c>
      <c r="DM368" s="25">
        <v>1.1421753662795622</v>
      </c>
      <c r="DN368" s="25">
        <v>2.7610778217817682</v>
      </c>
      <c r="DO368" s="27">
        <v>12.637578347052631</v>
      </c>
      <c r="DP368" s="27">
        <v>2.9492152021497153</v>
      </c>
      <c r="DQ368" s="27">
        <v>2.1514114295044489</v>
      </c>
      <c r="DR368" s="27">
        <v>9.2377316166214811</v>
      </c>
      <c r="DS368" s="27">
        <v>12.629770678052632</v>
      </c>
      <c r="DT368" s="27">
        <v>2.9419309666306996</v>
      </c>
      <c r="DU368" s="27">
        <v>2.1460976811081331</v>
      </c>
      <c r="DV368" s="27">
        <v>9.4127919465457524</v>
      </c>
      <c r="DW368" s="27">
        <v>12.672014791052632</v>
      </c>
      <c r="DX368" s="27">
        <v>2.9336760802999984</v>
      </c>
      <c r="DY368" s="27">
        <v>2.140075856458584</v>
      </c>
      <c r="DZ368" s="27">
        <v>9.3729002359976956</v>
      </c>
      <c r="EA368" s="27">
        <v>12.725205676052632</v>
      </c>
      <c r="EB368" s="27">
        <v>2.9096043823538453</v>
      </c>
      <c r="EC368" s="27">
        <v>2.1225158879452031</v>
      </c>
      <c r="ED368" s="27">
        <v>9.1361116756187943</v>
      </c>
      <c r="EE368" s="27">
        <v>12.795795566052632</v>
      </c>
      <c r="EF368" s="27">
        <v>2.8834273647861117</v>
      </c>
      <c r="EG368" s="27">
        <v>2.1034201180792031</v>
      </c>
      <c r="EH368" s="27">
        <v>8.8963086803623384</v>
      </c>
      <c r="EI368" s="27">
        <v>12.885008710052631</v>
      </c>
      <c r="EJ368" s="27">
        <v>2.8554511235599516</v>
      </c>
      <c r="EK368" s="27">
        <v>2.0830118396040809</v>
      </c>
      <c r="EL368" s="27">
        <v>8.7868626540898269</v>
      </c>
      <c r="EM368" s="27">
        <v>12.985079432052633</v>
      </c>
      <c r="EN368" s="27">
        <v>2.825471532260194</v>
      </c>
      <c r="EO368" s="27">
        <v>2.0611421451419214</v>
      </c>
      <c r="EP368" s="27">
        <v>8.5794732929582072</v>
      </c>
      <c r="EQ368" s="27">
        <v>13.107847563052632</v>
      </c>
      <c r="ER368" s="27">
        <v>2.7938299451010153</v>
      </c>
      <c r="ES368" s="27">
        <v>2.0380600478394597</v>
      </c>
      <c r="ET368" s="27">
        <v>8.2754063104289237</v>
      </c>
      <c r="EU368" s="27">
        <v>13.248527904052633</v>
      </c>
      <c r="EV368" s="27">
        <v>2.7608917952032637</v>
      </c>
      <c r="EW368" s="27">
        <v>2.0140321260706107</v>
      </c>
      <c r="EX368" s="27">
        <v>8.017751366245145</v>
      </c>
      <c r="EY368" s="27">
        <v>13.413661367052631</v>
      </c>
      <c r="EZ368" s="27">
        <v>2.2961274011708088</v>
      </c>
      <c r="FA368" s="27">
        <v>1.6749929713085931</v>
      </c>
      <c r="FB368" s="27">
        <v>7.671744422277893</v>
      </c>
      <c r="FC368" s="27">
        <v>12.860371621405468</v>
      </c>
      <c r="FD368" s="27">
        <v>2.0860784697091135</v>
      </c>
      <c r="FE368" s="27">
        <v>1.5217652002146114</v>
      </c>
      <c r="FF368" s="27">
        <v>6.1941740295895311</v>
      </c>
      <c r="FG368" s="27">
        <v>10.234859627172</v>
      </c>
      <c r="FH368" s="27">
        <v>1.6601946613425469</v>
      </c>
      <c r="FI368" s="27">
        <v>1.2110888913807059</v>
      </c>
      <c r="FJ368" s="27">
        <v>5.0614586603742584</v>
      </c>
      <c r="FK368" s="27">
        <v>9.0057290128135374</v>
      </c>
      <c r="FL368" s="27">
        <v>1.4608176148188086</v>
      </c>
      <c r="FM368" s="27">
        <v>1.065646111769591</v>
      </c>
      <c r="FN368" s="27">
        <v>4.7108443492220502</v>
      </c>
      <c r="FO368" s="27">
        <v>6.3724014054280413</v>
      </c>
      <c r="FP368" s="27">
        <v>1.0336660373080844</v>
      </c>
      <c r="FQ368" s="27">
        <v>0.7540449829955449</v>
      </c>
      <c r="FR368" s="27">
        <v>4.7843478666775994</v>
      </c>
      <c r="FS368" s="28">
        <v>12.637952717052631</v>
      </c>
      <c r="FT368" s="28">
        <v>2.9485307281046298</v>
      </c>
      <c r="FU368" s="28">
        <v>2.1509121152181523</v>
      </c>
      <c r="FV368" s="28">
        <v>9.2350179558491874</v>
      </c>
      <c r="FW368" s="28">
        <v>12.637940733052632</v>
      </c>
      <c r="FX368" s="28">
        <v>2.9389934815419045</v>
      </c>
      <c r="FY368" s="28">
        <v>2.1439548266330086</v>
      </c>
      <c r="FZ368" s="28">
        <v>9.3980188319590425</v>
      </c>
      <c r="GA368" s="28">
        <v>12.703024185052632</v>
      </c>
      <c r="GB368" s="28">
        <v>2.9267119910661719</v>
      </c>
      <c r="GC368" s="28">
        <v>2.1349956503200755</v>
      </c>
      <c r="GD368" s="28">
        <v>9.3496462702594965</v>
      </c>
      <c r="GE368" s="28">
        <v>12.793361180052631</v>
      </c>
      <c r="GF368" s="28">
        <v>2.8953645282188618</v>
      </c>
      <c r="GG368" s="28">
        <v>2.112128112608175</v>
      </c>
      <c r="GH368" s="28">
        <v>9.1197760073789382</v>
      </c>
      <c r="GI368" s="28">
        <v>12.920410234052632</v>
      </c>
      <c r="GJ368" s="28">
        <v>2.8585094354572167</v>
      </c>
      <c r="GK368" s="28">
        <v>2.0852428355537729</v>
      </c>
      <c r="GL368" s="28">
        <v>8.9001934609442586</v>
      </c>
      <c r="GM368" s="28">
        <v>13.095106595052632</v>
      </c>
      <c r="GN368" s="28">
        <v>2.8161992827612741</v>
      </c>
      <c r="GO368" s="28">
        <v>2.0543781682254005</v>
      </c>
      <c r="GP368" s="28">
        <v>8.81740315036072</v>
      </c>
      <c r="GQ368" s="28">
        <v>13.307051438052632</v>
      </c>
      <c r="GR368" s="28">
        <v>2.7674012269748194</v>
      </c>
      <c r="GS368" s="28">
        <v>2.0187806659203638</v>
      </c>
      <c r="GT368" s="28">
        <v>8.6654511601665014</v>
      </c>
      <c r="GU368" s="28">
        <v>13.586418377052631</v>
      </c>
      <c r="GV368" s="28">
        <v>2.7123008171457217</v>
      </c>
      <c r="GW368" s="28">
        <v>1.9785856840857752</v>
      </c>
      <c r="GX368" s="28">
        <v>8.4239468645102811</v>
      </c>
      <c r="GY368" s="28">
        <v>13.823756578052631</v>
      </c>
      <c r="GZ368" s="28">
        <v>2.652662202842424</v>
      </c>
      <c r="HA368" s="28">
        <v>1.9350801452704327</v>
      </c>
      <c r="HB368" s="28">
        <v>8.2573028922627341</v>
      </c>
      <c r="HC368" s="28">
        <v>13.31894605159737</v>
      </c>
      <c r="HD368" s="28">
        <v>2.1604637420592687</v>
      </c>
      <c r="HE368" s="28">
        <v>1.576028220764714</v>
      </c>
      <c r="HF368" s="28">
        <v>8.0421339348622212</v>
      </c>
      <c r="HG368" s="28">
        <v>10.843690089549632</v>
      </c>
      <c r="HH368" s="28">
        <v>1.7589529365042895</v>
      </c>
      <c r="HI368" s="28">
        <v>1.2831316781486051</v>
      </c>
      <c r="HJ368" s="28">
        <v>6.8919588678128907</v>
      </c>
      <c r="HK368" s="28">
        <v>4.6011447286346492</v>
      </c>
      <c r="HL368" s="28">
        <v>0.74635082383189733</v>
      </c>
      <c r="HM368" s="28">
        <v>0.5444525349121988</v>
      </c>
      <c r="HN368" s="28">
        <v>1.2532775838455308</v>
      </c>
      <c r="HO368" s="28">
        <v>2.5859904116557497</v>
      </c>
      <c r="HP368" s="28">
        <v>0.41947301986594621</v>
      </c>
      <c r="HQ368" s="28">
        <v>0.30599972787693863</v>
      </c>
      <c r="HR368" s="28">
        <v>-3.2910312144900971</v>
      </c>
      <c r="HS368" s="28">
        <v>2.6914375645502386</v>
      </c>
      <c r="HT368" s="28">
        <v>0.43657758276824887</v>
      </c>
      <c r="HU368" s="28">
        <v>0.31847726837580376</v>
      </c>
      <c r="HV368" s="28">
        <v>-7.5968637070370306</v>
      </c>
      <c r="HW368" s="29">
        <v>12.616533954052631</v>
      </c>
      <c r="HX368" s="29">
        <v>2.9489240453372365</v>
      </c>
      <c r="HY368" s="29">
        <v>2.151199034663378</v>
      </c>
      <c r="HZ368" s="29">
        <v>9.3025098832202815</v>
      </c>
      <c r="IA368" s="29">
        <v>12.595056204052632</v>
      </c>
      <c r="IB368" s="29">
        <v>2.9414569019908767</v>
      </c>
      <c r="IC368" s="29">
        <v>2.1457518575535497</v>
      </c>
      <c r="ID368" s="29">
        <v>9.5309281479525261</v>
      </c>
      <c r="IE368" s="29">
        <v>12.639434837052631</v>
      </c>
      <c r="IF368" s="29">
        <v>2.9324458700108464</v>
      </c>
      <c r="IG368" s="29">
        <v>2.1391784351802565</v>
      </c>
      <c r="IH368" s="29">
        <v>9.5472106595989441</v>
      </c>
      <c r="II368" s="29">
        <v>12.711296002052631</v>
      </c>
      <c r="IJ368" s="29">
        <v>2.8927794456243543</v>
      </c>
      <c r="IK368" s="29">
        <v>2.1102423308463072</v>
      </c>
      <c r="IL368" s="29">
        <v>9.3701866243577889</v>
      </c>
      <c r="IM368" s="29">
        <v>12.817063173052631</v>
      </c>
      <c r="IN368" s="29">
        <v>2.8491428805094396</v>
      </c>
      <c r="IO368" s="29">
        <v>2.0784100641252787</v>
      </c>
      <c r="IP368" s="29">
        <v>9.2088677214005621</v>
      </c>
      <c r="IQ368" s="29">
        <v>12.970519160052632</v>
      </c>
      <c r="IR368" s="29">
        <v>2.8012765701846689</v>
      </c>
      <c r="IS368" s="29">
        <v>2.0434922571623093</v>
      </c>
      <c r="IT368" s="29">
        <v>9.1642597274042004</v>
      </c>
      <c r="IU368" s="29">
        <v>13.160563843052632</v>
      </c>
      <c r="IV368" s="29">
        <v>2.7495365129229912</v>
      </c>
      <c r="IW368" s="29">
        <v>2.005748605741128</v>
      </c>
      <c r="IX368" s="29">
        <v>9.0654702950126413</v>
      </c>
      <c r="IY368" s="29">
        <v>13.420881675052632</v>
      </c>
      <c r="IZ368" s="29">
        <v>2.6947714737523638</v>
      </c>
      <c r="JA368" s="29">
        <v>1.9657982721326939</v>
      </c>
      <c r="JB368" s="29">
        <v>8.862383029167102</v>
      </c>
      <c r="JC368" s="29">
        <v>13.630122954052633</v>
      </c>
      <c r="JD368" s="29">
        <v>2.6372441026210383</v>
      </c>
      <c r="JE368" s="29">
        <v>1.9238328558175111</v>
      </c>
      <c r="JF368" s="29">
        <v>8.7240799086310705</v>
      </c>
      <c r="JG368" s="29">
        <v>13.26711125033391</v>
      </c>
      <c r="JH368" s="29">
        <v>2.1520556286640558</v>
      </c>
      <c r="JI368" s="29">
        <v>1.5698946191049081</v>
      </c>
      <c r="JJ368" s="29">
        <v>8.2770240345781811</v>
      </c>
      <c r="JK368" s="29">
        <v>11.13025063640008</v>
      </c>
      <c r="JL368" s="29">
        <v>1.8054358690859418</v>
      </c>
      <c r="JM368" s="29">
        <v>1.3170403303080531</v>
      </c>
      <c r="JN368" s="29">
        <v>2.195964258899771</v>
      </c>
      <c r="JO368" s="29">
        <v>2.6914375645502386</v>
      </c>
      <c r="JP368" s="29">
        <v>0.43657758276824887</v>
      </c>
      <c r="JQ368" s="29">
        <v>0.31847726837580376</v>
      </c>
      <c r="JR368" s="29">
        <v>-3.1574166142028588</v>
      </c>
      <c r="JS368" s="29">
        <v>2.6914375645502386</v>
      </c>
      <c r="JT368" s="29">
        <v>0.43657758276824887</v>
      </c>
      <c r="JU368" s="29">
        <v>0.31847726837580376</v>
      </c>
      <c r="JV368" s="29">
        <v>-6.9741339481583537</v>
      </c>
      <c r="JW368" s="29">
        <v>2.6914375645502386</v>
      </c>
      <c r="JX368" s="29">
        <v>0.43657758276824887</v>
      </c>
      <c r="JY368" s="29">
        <v>0.31847726837580376</v>
      </c>
      <c r="JZ368" s="29">
        <v>-6.9495251455537002</v>
      </c>
    </row>
    <row r="369" spans="1:286" ht="15" thickBot="1" x14ac:dyDescent="0.35">
      <c r="A369" s="2"/>
      <c r="B369" s="74" t="s">
        <v>843</v>
      </c>
      <c r="C369" s="74" t="s">
        <v>510</v>
      </c>
      <c r="D369" s="74" t="s">
        <v>872</v>
      </c>
      <c r="E369" s="87">
        <v>384841</v>
      </c>
      <c r="F369" s="84">
        <v>392774</v>
      </c>
      <c r="G369" s="22">
        <v>24.679715778999999</v>
      </c>
      <c r="H369" s="22">
        <v>10.550759205919732</v>
      </c>
      <c r="I369" s="22">
        <v>7.6966319477193208</v>
      </c>
      <c r="J369" s="22">
        <v>6.4650669718055376</v>
      </c>
      <c r="K369" s="22">
        <v>24.653748902</v>
      </c>
      <c r="L369" s="22">
        <v>10.54247186007246</v>
      </c>
      <c r="M369" s="22">
        <v>7.6905864443043512</v>
      </c>
      <c r="N369" s="22">
        <v>6.5605098100567147</v>
      </c>
      <c r="O369" s="22">
        <v>24.729966527999999</v>
      </c>
      <c r="P369" s="22">
        <v>10.53157650170724</v>
      </c>
      <c r="Q369" s="22">
        <v>7.6826384320676064</v>
      </c>
      <c r="R369" s="22">
        <v>6.2805633265130272</v>
      </c>
      <c r="S369" s="22">
        <v>24.815517114999999</v>
      </c>
      <c r="T369" s="22">
        <v>10.500642237114652</v>
      </c>
      <c r="U369" s="22">
        <v>7.6600723167297708</v>
      </c>
      <c r="V369" s="22">
        <v>6.0126149356121754</v>
      </c>
      <c r="W369" s="22">
        <v>24.922037076999999</v>
      </c>
      <c r="X369" s="22">
        <v>10.464413066915169</v>
      </c>
      <c r="Y369" s="22">
        <v>7.6336436414700559</v>
      </c>
      <c r="Z369" s="22">
        <v>5.6536013047368741</v>
      </c>
      <c r="AA369" s="22">
        <v>25.05650962</v>
      </c>
      <c r="AB369" s="22">
        <v>10.422877237726825</v>
      </c>
      <c r="AC369" s="22">
        <v>7.6033438323599531</v>
      </c>
      <c r="AD369" s="22">
        <v>5.2756337909599065</v>
      </c>
      <c r="AE369" s="22">
        <v>25.207339994000002</v>
      </c>
      <c r="AF369" s="22">
        <v>10.374915114911968</v>
      </c>
      <c r="AG369" s="22">
        <v>7.5683561315194154</v>
      </c>
      <c r="AH369" s="22">
        <v>4.8497354527951835</v>
      </c>
      <c r="AI369" s="22">
        <v>25.389524445999999</v>
      </c>
      <c r="AJ369" s="22">
        <v>10.320692605846483</v>
      </c>
      <c r="AK369" s="22">
        <v>7.5288015660693048</v>
      </c>
      <c r="AL369" s="22">
        <v>4.3639692970955153</v>
      </c>
      <c r="AM369" s="22">
        <v>25.594468757999998</v>
      </c>
      <c r="AN369" s="22">
        <v>10.261916889400471</v>
      </c>
      <c r="AO369" s="22">
        <v>7.4859254992271529</v>
      </c>
      <c r="AP369" s="22">
        <v>3.8709578101118751</v>
      </c>
      <c r="AQ369" s="22">
        <v>25.829733148999999</v>
      </c>
      <c r="AR369" s="22">
        <v>9.932400332285436</v>
      </c>
      <c r="AS369" s="22">
        <v>7.2455477585076888</v>
      </c>
      <c r="AT369" s="22">
        <v>3.2885802385978025</v>
      </c>
      <c r="AU369" s="22">
        <v>27.02590219</v>
      </c>
      <c r="AV369" s="22">
        <v>9.5331720977710468</v>
      </c>
      <c r="AW369" s="22">
        <v>6.9543163196865834</v>
      </c>
      <c r="AX369" s="22">
        <v>0.6119192153892854</v>
      </c>
      <c r="AY369" s="22">
        <v>28.031058507000001</v>
      </c>
      <c r="AZ369" s="22">
        <v>8.3472080960787096</v>
      </c>
      <c r="BA369" s="22">
        <v>6.0891720920419159</v>
      </c>
      <c r="BB369" s="22">
        <v>-1.7189848233409322</v>
      </c>
      <c r="BC369" s="22">
        <v>28.612409988</v>
      </c>
      <c r="BD369" s="22">
        <v>8.0256474784691445</v>
      </c>
      <c r="BE369" s="22">
        <v>5.8545980984250852</v>
      </c>
      <c r="BF369" s="22">
        <v>-2.8858883273274145</v>
      </c>
      <c r="BG369" s="22">
        <v>28.97206267</v>
      </c>
      <c r="BH369" s="22">
        <v>7.4916002401963793</v>
      </c>
      <c r="BI369" s="22">
        <v>5.4650180733805156</v>
      </c>
      <c r="BJ369" s="22">
        <v>-3.5842755418326746</v>
      </c>
      <c r="BK369" s="25">
        <v>24.705853519000001</v>
      </c>
      <c r="BL369" s="25">
        <v>10.553925519082837</v>
      </c>
      <c r="BM369" s="25">
        <v>7.6989417290887943</v>
      </c>
      <c r="BN369" s="25">
        <v>6.3991194478104738</v>
      </c>
      <c r="BO369" s="25">
        <v>24.700066121999999</v>
      </c>
      <c r="BP369" s="25">
        <v>10.550552586520835</v>
      </c>
      <c r="BQ369" s="25">
        <v>7.6964812217444853</v>
      </c>
      <c r="BR369" s="25">
        <v>6.4558694205056444</v>
      </c>
      <c r="BS369" s="25">
        <v>24.762943744000001</v>
      </c>
      <c r="BT369" s="25">
        <v>10.54665938641546</v>
      </c>
      <c r="BU369" s="25">
        <v>7.6936411864707122</v>
      </c>
      <c r="BV369" s="25">
        <v>6.2342916804896262</v>
      </c>
      <c r="BW369" s="25">
        <v>24.828252386999999</v>
      </c>
      <c r="BX369" s="25">
        <v>10.537438505527126</v>
      </c>
      <c r="BY369" s="25">
        <v>7.6869146822404337</v>
      </c>
      <c r="BZ369" s="25">
        <v>6.0310154521085622</v>
      </c>
      <c r="CA369" s="25">
        <v>24.907177019999999</v>
      </c>
      <c r="CB369" s="25">
        <v>10.527303893145874</v>
      </c>
      <c r="CC369" s="25">
        <v>7.6795216236075037</v>
      </c>
      <c r="CD369" s="25">
        <v>5.7381068041404646</v>
      </c>
      <c r="CE369" s="25">
        <v>25.003455233</v>
      </c>
      <c r="CF369" s="25">
        <v>10.516303094379541</v>
      </c>
      <c r="CG369" s="25">
        <v>7.6714966940661418</v>
      </c>
      <c r="CH369" s="25">
        <v>5.4311981346437488</v>
      </c>
      <c r="CI369" s="25">
        <v>25.110028986</v>
      </c>
      <c r="CJ369" s="25">
        <v>10.50439537523606</v>
      </c>
      <c r="CK369" s="25">
        <v>7.6628101787362519</v>
      </c>
      <c r="CL369" s="25">
        <v>5.0639273220756404</v>
      </c>
      <c r="CM369" s="25">
        <v>25.231290866999998</v>
      </c>
      <c r="CN369" s="25">
        <v>10.491521780400729</v>
      </c>
      <c r="CO369" s="25">
        <v>7.6534190705365681</v>
      </c>
      <c r="CP369" s="25">
        <v>4.6370134126619504</v>
      </c>
      <c r="CQ369" s="25">
        <v>25.367002357000001</v>
      </c>
      <c r="CR369" s="25">
        <v>10.478018099621723</v>
      </c>
      <c r="CS369" s="25">
        <v>7.6435683234133487</v>
      </c>
      <c r="CT369" s="25">
        <v>4.1900763607657368</v>
      </c>
      <c r="CU369" s="25">
        <v>25.520952928</v>
      </c>
      <c r="CV369" s="25">
        <v>10.20522378722012</v>
      </c>
      <c r="CW369" s="25">
        <v>7.4445686704965919</v>
      </c>
      <c r="CX369" s="25">
        <v>3.6466823079900195</v>
      </c>
      <c r="CY369" s="25">
        <v>26.008263491000001</v>
      </c>
      <c r="CZ369" s="25">
        <v>10.143677975883168</v>
      </c>
      <c r="DA369" s="25">
        <v>7.3996718579981602</v>
      </c>
      <c r="DB369" s="25">
        <v>1.5328167718619383</v>
      </c>
      <c r="DC369" s="25">
        <v>26.464220867999998</v>
      </c>
      <c r="DD369" s="25">
        <v>9.527937002648418</v>
      </c>
      <c r="DE369" s="25">
        <v>6.9504973906802645</v>
      </c>
      <c r="DF369" s="25">
        <v>-0.46181830870061447</v>
      </c>
      <c r="DG369" s="25">
        <v>26.915753541000001</v>
      </c>
      <c r="DH369" s="25">
        <v>9.4408658243104249</v>
      </c>
      <c r="DI369" s="25">
        <v>6.8869801783316253</v>
      </c>
      <c r="DJ369" s="25">
        <v>-2.0944703886483964</v>
      </c>
      <c r="DK369" s="25">
        <v>27.184076351999998</v>
      </c>
      <c r="DL369" s="25">
        <v>9.0802360136018034</v>
      </c>
      <c r="DM369" s="25">
        <v>6.6239057522900744</v>
      </c>
      <c r="DN369" s="25">
        <v>-2.9333126305345161</v>
      </c>
      <c r="DO369" s="27">
        <v>24.679216378</v>
      </c>
      <c r="DP369" s="27">
        <v>10.551387639940932</v>
      </c>
      <c r="DQ369" s="27">
        <v>7.69709038158841</v>
      </c>
      <c r="DR369" s="27">
        <v>6.467437266149906</v>
      </c>
      <c r="DS369" s="27">
        <v>24.646901396000001</v>
      </c>
      <c r="DT369" s="27">
        <v>10.545164806354848</v>
      </c>
      <c r="DU369" s="27">
        <v>7.6925509111247949</v>
      </c>
      <c r="DV369" s="27">
        <v>6.5993555269659598</v>
      </c>
      <c r="DW369" s="27">
        <v>24.712537750999999</v>
      </c>
      <c r="DX369" s="27">
        <v>10.537986742926686</v>
      </c>
      <c r="DY369" s="27">
        <v>7.6873146137905746</v>
      </c>
      <c r="DZ369" s="27">
        <v>6.3679215983418622</v>
      </c>
      <c r="EA369" s="27">
        <v>24.786198193000001</v>
      </c>
      <c r="EB369" s="27">
        <v>10.512877002009006</v>
      </c>
      <c r="EC369" s="27">
        <v>7.6689974073816245</v>
      </c>
      <c r="ED369" s="27">
        <v>6.1456888750890926</v>
      </c>
      <c r="EE369" s="27">
        <v>24.877959853</v>
      </c>
      <c r="EF369" s="27">
        <v>10.485752013544063</v>
      </c>
      <c r="EG369" s="27">
        <v>7.6492101059442392</v>
      </c>
      <c r="EH369" s="27">
        <v>5.8371087799168606</v>
      </c>
      <c r="EI369" s="27">
        <v>24.990202554</v>
      </c>
      <c r="EJ369" s="27">
        <v>10.456925582361245</v>
      </c>
      <c r="EK369" s="27">
        <v>7.6281816257325099</v>
      </c>
      <c r="EL369" s="27">
        <v>5.5281561944503927</v>
      </c>
      <c r="EM369" s="27">
        <v>25.113145586000002</v>
      </c>
      <c r="EN369" s="27">
        <v>10.426122743488534</v>
      </c>
      <c r="EO369" s="27">
        <v>7.6057113836275496</v>
      </c>
      <c r="EP369" s="27">
        <v>5.1767339593566462</v>
      </c>
      <c r="EQ369" s="27">
        <v>25.257216931000002</v>
      </c>
      <c r="ER369" s="27">
        <v>10.393716182596338</v>
      </c>
      <c r="ES369" s="27">
        <v>7.5820712486372015</v>
      </c>
      <c r="ET369" s="27">
        <v>4.7844965929118928</v>
      </c>
      <c r="EU369" s="27">
        <v>25.419822819</v>
      </c>
      <c r="EV369" s="27">
        <v>10.360023419553272</v>
      </c>
      <c r="EW369" s="27">
        <v>7.5574928470849514</v>
      </c>
      <c r="EX369" s="27">
        <v>4.3836190421496113</v>
      </c>
      <c r="EY369" s="27">
        <v>25.608132658999999</v>
      </c>
      <c r="EZ369" s="27">
        <v>10.065967637418712</v>
      </c>
      <c r="FA369" s="27">
        <v>7.3429832480109249</v>
      </c>
      <c r="FB369" s="27">
        <v>3.8942837484203281</v>
      </c>
      <c r="FC369" s="27">
        <v>26.53923575</v>
      </c>
      <c r="FD369" s="27">
        <v>9.8512410140891529</v>
      </c>
      <c r="FE369" s="27">
        <v>7.1863431658245247</v>
      </c>
      <c r="FF369" s="27">
        <v>1.6490148086929324</v>
      </c>
      <c r="FG369" s="27">
        <v>27.437692007999999</v>
      </c>
      <c r="FH369" s="27">
        <v>9.1158491765651366</v>
      </c>
      <c r="FI369" s="27">
        <v>6.6498850588473815</v>
      </c>
      <c r="FJ369" s="27">
        <v>-8.1190578881166431E-2</v>
      </c>
      <c r="FK369" s="27">
        <v>28.002301062000001</v>
      </c>
      <c r="FL369" s="27">
        <v>8.9149594438252251</v>
      </c>
      <c r="FM369" s="27">
        <v>6.5033387957019499</v>
      </c>
      <c r="FN369" s="27">
        <v>-0.79677803571223293</v>
      </c>
      <c r="FO369" s="27">
        <v>28.318697957000001</v>
      </c>
      <c r="FP369" s="27">
        <v>8.7193179156311746</v>
      </c>
      <c r="FQ369" s="27">
        <v>6.3606210247045691</v>
      </c>
      <c r="FR369" s="27">
        <v>-1.0373297035266802</v>
      </c>
      <c r="FS369" s="28">
        <v>24.680422409999998</v>
      </c>
      <c r="FT369" s="28">
        <v>10.550759191905328</v>
      </c>
      <c r="FU369" s="28">
        <v>7.6966319374960088</v>
      </c>
      <c r="FV369" s="28">
        <v>6.4595496670231221</v>
      </c>
      <c r="FW369" s="28">
        <v>24.654308405000002</v>
      </c>
      <c r="FX369" s="28">
        <v>10.542471800659309</v>
      </c>
      <c r="FY369" s="28">
        <v>7.6905864009632845</v>
      </c>
      <c r="FZ369" s="28">
        <v>6.5711687354464079</v>
      </c>
      <c r="GA369" s="28">
        <v>24.740412882000001</v>
      </c>
      <c r="GB369" s="28">
        <v>10.531576378143678</v>
      </c>
      <c r="GC369" s="28">
        <v>7.6826383419297075</v>
      </c>
      <c r="GD369" s="28">
        <v>6.3229185658357174</v>
      </c>
      <c r="GE369" s="28">
        <v>24.849244586000001</v>
      </c>
      <c r="GF369" s="28">
        <v>10.499553692530302</v>
      </c>
      <c r="GG369" s="28">
        <v>7.6592782386107547</v>
      </c>
      <c r="GH369" s="28">
        <v>6.1019817239864089</v>
      </c>
      <c r="GI369" s="28">
        <v>24.995525077</v>
      </c>
      <c r="GJ369" s="28">
        <v>10.462226813948876</v>
      </c>
      <c r="GK369" s="28">
        <v>7.6320488003692617</v>
      </c>
      <c r="GL369" s="28">
        <v>5.8092845730629143</v>
      </c>
      <c r="GM369" s="28">
        <v>25.191226065999999</v>
      </c>
      <c r="GN369" s="28">
        <v>10.419591058037573</v>
      </c>
      <c r="GO369" s="28">
        <v>7.6009466100284975</v>
      </c>
      <c r="GP369" s="28">
        <v>5.5354545876720511</v>
      </c>
      <c r="GQ369" s="28">
        <v>25.424586954999999</v>
      </c>
      <c r="GR369" s="28">
        <v>10.370522591287273</v>
      </c>
      <c r="GS369" s="28">
        <v>7.5651518466901324</v>
      </c>
      <c r="GT369" s="28">
        <v>5.2288485210967544</v>
      </c>
      <c r="GU369" s="28">
        <v>25.726090634999998</v>
      </c>
      <c r="GV369" s="28">
        <v>10.315193530636389</v>
      </c>
      <c r="GW369" s="28">
        <v>7.5247900672644432</v>
      </c>
      <c r="GX369" s="28">
        <v>4.8784029282276293</v>
      </c>
      <c r="GY369" s="28">
        <v>26.079050061</v>
      </c>
      <c r="GZ369" s="28">
        <v>10.255309155313281</v>
      </c>
      <c r="HA369" s="28">
        <v>7.4811052492067578</v>
      </c>
      <c r="HB369" s="28">
        <v>4.554423994977757</v>
      </c>
      <c r="HC369" s="28">
        <v>26.494974197000001</v>
      </c>
      <c r="HD369" s="28">
        <v>9.9358578468817367</v>
      </c>
      <c r="HE369" s="28">
        <v>7.2480699672684263</v>
      </c>
      <c r="HF369" s="28">
        <v>4.1791536451424278</v>
      </c>
      <c r="HG369" s="28">
        <v>27.706310502000001</v>
      </c>
      <c r="HH369" s="28">
        <v>9.5311483465947777</v>
      </c>
      <c r="HI369" s="28">
        <v>6.9528400213791812</v>
      </c>
      <c r="HJ369" s="28">
        <v>2.2643743039564939</v>
      </c>
      <c r="HK369" s="28">
        <v>29.283606224</v>
      </c>
      <c r="HL369" s="28">
        <v>8.0288510021203283</v>
      </c>
      <c r="HM369" s="28">
        <v>5.8569350243275489</v>
      </c>
      <c r="HN369" s="28">
        <v>-3.8047547282133465</v>
      </c>
      <c r="HO369" s="28">
        <v>30.321259597999997</v>
      </c>
      <c r="HP369" s="28">
        <v>7.705304792569156</v>
      </c>
      <c r="HQ369" s="28">
        <v>5.6209125690337309</v>
      </c>
      <c r="HR369" s="28">
        <v>-8.3776929809172387</v>
      </c>
      <c r="HS369" s="28">
        <v>30.684369095999998</v>
      </c>
      <c r="HT369" s="28">
        <v>6.4286999707979966</v>
      </c>
      <c r="HU369" s="28">
        <v>4.6896471250888441</v>
      </c>
      <c r="HV369" s="28">
        <v>-12.703631651715369</v>
      </c>
      <c r="HW369" s="29">
        <v>24.658480180000002</v>
      </c>
      <c r="HX369" s="29">
        <v>10.550720973260814</v>
      </c>
      <c r="HY369" s="29">
        <v>7.6966040575269341</v>
      </c>
      <c r="HZ369" s="29">
        <v>6.5369335689311896</v>
      </c>
      <c r="IA369" s="29">
        <v>24.610589742999998</v>
      </c>
      <c r="IB369" s="29">
        <v>10.543991609399376</v>
      </c>
      <c r="IC369" s="29">
        <v>7.6916950802796187</v>
      </c>
      <c r="ID369" s="29">
        <v>6.7234184793229907</v>
      </c>
      <c r="IE369" s="29">
        <v>24.674329457999999</v>
      </c>
      <c r="IF369" s="29">
        <v>10.535712496912121</v>
      </c>
      <c r="IG369" s="29">
        <v>7.6856555829861515</v>
      </c>
      <c r="IH369" s="29">
        <v>6.5513725954079565</v>
      </c>
      <c r="II369" s="29">
        <v>24.764233609999998</v>
      </c>
      <c r="IJ369" s="29">
        <v>10.492546712922842</v>
      </c>
      <c r="IK369" s="29">
        <v>7.654166744541822</v>
      </c>
      <c r="IL369" s="29">
        <v>6.3887859763340629</v>
      </c>
      <c r="IM369" s="29">
        <v>24.889925638000001</v>
      </c>
      <c r="IN369" s="29">
        <v>10.445420852714012</v>
      </c>
      <c r="IO369" s="29">
        <v>7.6197890856295105</v>
      </c>
      <c r="IP369" s="29">
        <v>6.1589950713791737</v>
      </c>
      <c r="IQ369" s="29">
        <v>25.067602880999999</v>
      </c>
      <c r="IR369" s="29">
        <v>10.394006826797677</v>
      </c>
      <c r="IS369" s="29">
        <v>7.5822832695355835</v>
      </c>
      <c r="IT369" s="29">
        <v>5.9249552852372052</v>
      </c>
      <c r="IU369" s="29">
        <v>25.282296003999999</v>
      </c>
      <c r="IV369" s="29">
        <v>10.338693130466661</v>
      </c>
      <c r="IW369" s="29">
        <v>7.5419326981673285</v>
      </c>
      <c r="IX369" s="29">
        <v>5.6631126605763722</v>
      </c>
      <c r="IY369" s="29">
        <v>25.56670854</v>
      </c>
      <c r="IZ369" s="29">
        <v>10.280315580629674</v>
      </c>
      <c r="JA369" s="29">
        <v>7.499347088322982</v>
      </c>
      <c r="JB369" s="29">
        <v>5.3656071541433317</v>
      </c>
      <c r="JC369" s="29">
        <v>25.904998143</v>
      </c>
      <c r="JD369" s="29">
        <v>10.219126954979945</v>
      </c>
      <c r="JE369" s="29">
        <v>7.4547108378104596</v>
      </c>
      <c r="JF369" s="29">
        <v>5.0853607089774684</v>
      </c>
      <c r="JG369" s="29">
        <v>26.340986502</v>
      </c>
      <c r="JH369" s="29">
        <v>9.9040759278928174</v>
      </c>
      <c r="JI369" s="29">
        <v>7.2248854998499388</v>
      </c>
      <c r="JJ369" s="29">
        <v>4.5026879952719057</v>
      </c>
      <c r="JK369" s="29">
        <v>28.422562369000001</v>
      </c>
      <c r="JL369" s="29">
        <v>9.5385523389530569</v>
      </c>
      <c r="JM369" s="29">
        <v>6.958241130722425</v>
      </c>
      <c r="JN369" s="29">
        <v>-2.3411289051468458</v>
      </c>
      <c r="JO369" s="29">
        <v>29.828284648</v>
      </c>
      <c r="JP369" s="29">
        <v>7.5892978394339554</v>
      </c>
      <c r="JQ369" s="29">
        <v>5.5362871118290009</v>
      </c>
      <c r="JR369" s="29">
        <v>-8.0810432437148094</v>
      </c>
      <c r="JS369" s="29">
        <v>30.081554733000001</v>
      </c>
      <c r="JT369" s="29">
        <v>7.3431278140942124</v>
      </c>
      <c r="JU369" s="29">
        <v>5.3567095056470979</v>
      </c>
      <c r="JV369" s="29">
        <v>-11.838978632984009</v>
      </c>
      <c r="JW369" s="29">
        <v>30.062754470000002</v>
      </c>
      <c r="JX369" s="29">
        <v>6.5702921071975346</v>
      </c>
      <c r="JY369" s="29">
        <v>4.7929366172750623</v>
      </c>
      <c r="JZ369" s="29">
        <v>-11.973238904346175</v>
      </c>
    </row>
    <row r="370" spans="1:286" ht="15" thickBot="1" x14ac:dyDescent="0.35">
      <c r="A370" s="2"/>
      <c r="B370" s="74" t="s">
        <v>844</v>
      </c>
      <c r="C370" s="74" t="s">
        <v>520</v>
      </c>
      <c r="D370" s="74" t="s">
        <v>520</v>
      </c>
      <c r="E370" s="87">
        <v>392132</v>
      </c>
      <c r="F370" s="84">
        <v>374352</v>
      </c>
      <c r="G370" s="22">
        <v>2.6844262295081971</v>
      </c>
      <c r="H370" s="22">
        <v>0.44197031039136303</v>
      </c>
      <c r="I370" s="22">
        <v>0.31765276430649858</v>
      </c>
      <c r="J370" s="22">
        <v>2.6844262295081971</v>
      </c>
      <c r="K370" s="22">
        <v>2.6844262295081971</v>
      </c>
      <c r="L370" s="22">
        <v>0.44197031039136303</v>
      </c>
      <c r="M370" s="22">
        <v>0.31765276430649858</v>
      </c>
      <c r="N370" s="22">
        <v>2.6844262295081971</v>
      </c>
      <c r="O370" s="22">
        <v>2.6844262295081971</v>
      </c>
      <c r="P370" s="22">
        <v>0.44197031039136303</v>
      </c>
      <c r="Q370" s="22">
        <v>0.31765276430649858</v>
      </c>
      <c r="R370" s="22">
        <v>2.6844262295081971</v>
      </c>
      <c r="S370" s="22">
        <v>2.6844262295081971</v>
      </c>
      <c r="T370" s="22">
        <v>0.44197031039136303</v>
      </c>
      <c r="U370" s="22">
        <v>0.31765276430649858</v>
      </c>
      <c r="V370" s="22">
        <v>2.6844262295081971</v>
      </c>
      <c r="W370" s="22">
        <v>2.6844262295081971</v>
      </c>
      <c r="X370" s="22">
        <v>0.44197031039136303</v>
      </c>
      <c r="Y370" s="22">
        <v>0.31765276430649858</v>
      </c>
      <c r="Z370" s="22">
        <v>2.6844262295081971</v>
      </c>
      <c r="AA370" s="22">
        <v>2.6844262295081971</v>
      </c>
      <c r="AB370" s="22">
        <v>0.44197031039136303</v>
      </c>
      <c r="AC370" s="22">
        <v>0.31765276430649858</v>
      </c>
      <c r="AD370" s="22">
        <v>2.6844262295081971</v>
      </c>
      <c r="AE370" s="22">
        <v>2.6844262295081971</v>
      </c>
      <c r="AF370" s="22">
        <v>0.44197031039136303</v>
      </c>
      <c r="AG370" s="22">
        <v>0.31765276430649858</v>
      </c>
      <c r="AH370" s="22">
        <v>2.6844262295081971</v>
      </c>
      <c r="AI370" s="22">
        <v>2.6844262295081971</v>
      </c>
      <c r="AJ370" s="22">
        <v>0.44197031039136303</v>
      </c>
      <c r="AK370" s="22">
        <v>0.31765276430649858</v>
      </c>
      <c r="AL370" s="22">
        <v>2.6844262295081971</v>
      </c>
      <c r="AM370" s="22">
        <v>2.6844262295081971</v>
      </c>
      <c r="AN370" s="22">
        <v>0.44197031039136303</v>
      </c>
      <c r="AO370" s="22">
        <v>0.31765276430649858</v>
      </c>
      <c r="AP370" s="22">
        <v>2.6844262295081971</v>
      </c>
      <c r="AQ370" s="22">
        <v>2.6844262295081971</v>
      </c>
      <c r="AR370" s="22">
        <v>0.44197031039136303</v>
      </c>
      <c r="AS370" s="22">
        <v>0.31765276430649858</v>
      </c>
      <c r="AT370" s="22">
        <v>2.6844262295081971</v>
      </c>
      <c r="AU370" s="22">
        <v>2.6844262295081971</v>
      </c>
      <c r="AV370" s="22">
        <v>0.44197031039136303</v>
      </c>
      <c r="AW370" s="22">
        <v>0.31765276430649858</v>
      </c>
      <c r="AX370" s="22">
        <v>2.6844262295081971</v>
      </c>
      <c r="AY370" s="22">
        <v>2.6844262295081971</v>
      </c>
      <c r="AZ370" s="22">
        <v>0.44197031039136303</v>
      </c>
      <c r="BA370" s="22">
        <v>0.31765276430649858</v>
      </c>
      <c r="BB370" s="22">
        <v>2.6844262295081971</v>
      </c>
      <c r="BC370" s="22">
        <v>2.6844262295081971</v>
      </c>
      <c r="BD370" s="22">
        <v>0.44197031039136303</v>
      </c>
      <c r="BE370" s="22">
        <v>0.31765276430649858</v>
      </c>
      <c r="BF370" s="22">
        <v>2.6844262295081971</v>
      </c>
      <c r="BG370" s="22">
        <v>2.6844262295081971</v>
      </c>
      <c r="BH370" s="22">
        <v>0.44197031039136303</v>
      </c>
      <c r="BI370" s="22">
        <v>0.31765276430649858</v>
      </c>
      <c r="BJ370" s="22">
        <v>2.6844262295081971</v>
      </c>
      <c r="BK370" s="25">
        <v>2.6844262295081971</v>
      </c>
      <c r="BL370" s="25">
        <v>0.44197031039136303</v>
      </c>
      <c r="BM370" s="25">
        <v>0.31765276430649858</v>
      </c>
      <c r="BN370" s="25">
        <v>2.6844262295081971</v>
      </c>
      <c r="BO370" s="25">
        <v>2.6844262295081971</v>
      </c>
      <c r="BP370" s="25">
        <v>0.44197031039136303</v>
      </c>
      <c r="BQ370" s="25">
        <v>0.31765276430649858</v>
      </c>
      <c r="BR370" s="25">
        <v>2.6844262295081971</v>
      </c>
      <c r="BS370" s="25">
        <v>2.6844262295081971</v>
      </c>
      <c r="BT370" s="25">
        <v>0.44197031039136303</v>
      </c>
      <c r="BU370" s="25">
        <v>0.31765276430649858</v>
      </c>
      <c r="BV370" s="25">
        <v>2.6844262295081971</v>
      </c>
      <c r="BW370" s="25">
        <v>2.6844262295081971</v>
      </c>
      <c r="BX370" s="25">
        <v>0.44197031039136303</v>
      </c>
      <c r="BY370" s="25">
        <v>0.31765276430649858</v>
      </c>
      <c r="BZ370" s="25">
        <v>2.6844262295081971</v>
      </c>
      <c r="CA370" s="25">
        <v>2.6844262295081971</v>
      </c>
      <c r="CB370" s="25">
        <v>0.44197031039136303</v>
      </c>
      <c r="CC370" s="25">
        <v>0.31765276430649858</v>
      </c>
      <c r="CD370" s="25">
        <v>2.6844262295081971</v>
      </c>
      <c r="CE370" s="25">
        <v>2.6844262295081971</v>
      </c>
      <c r="CF370" s="25">
        <v>0.44197031039136303</v>
      </c>
      <c r="CG370" s="25">
        <v>0.31765276430649858</v>
      </c>
      <c r="CH370" s="25">
        <v>2.6844262295081971</v>
      </c>
      <c r="CI370" s="25">
        <v>2.6844262295081971</v>
      </c>
      <c r="CJ370" s="25">
        <v>0.44197031039136303</v>
      </c>
      <c r="CK370" s="25">
        <v>0.31765276430649858</v>
      </c>
      <c r="CL370" s="25">
        <v>2.6844262295081971</v>
      </c>
      <c r="CM370" s="25">
        <v>2.6844262295081971</v>
      </c>
      <c r="CN370" s="25">
        <v>0.44197031039136303</v>
      </c>
      <c r="CO370" s="25">
        <v>0.31765276430649858</v>
      </c>
      <c r="CP370" s="25">
        <v>2.6844262295081971</v>
      </c>
      <c r="CQ370" s="25">
        <v>2.6844262295081971</v>
      </c>
      <c r="CR370" s="25">
        <v>0.44197031039136303</v>
      </c>
      <c r="CS370" s="25">
        <v>0.31765276430649858</v>
      </c>
      <c r="CT370" s="25">
        <v>2.6844262295081971</v>
      </c>
      <c r="CU370" s="25">
        <v>2.6844262295081971</v>
      </c>
      <c r="CV370" s="25">
        <v>0.44197031039136303</v>
      </c>
      <c r="CW370" s="25">
        <v>0.31765276430649858</v>
      </c>
      <c r="CX370" s="25">
        <v>2.6844262295081971</v>
      </c>
      <c r="CY370" s="25">
        <v>2.6844262295081971</v>
      </c>
      <c r="CZ370" s="25">
        <v>0.44197031039136303</v>
      </c>
      <c r="DA370" s="25">
        <v>0.31765276430649858</v>
      </c>
      <c r="DB370" s="25">
        <v>2.6844262295081971</v>
      </c>
      <c r="DC370" s="25">
        <v>2.6844262295081971</v>
      </c>
      <c r="DD370" s="25">
        <v>0.44197031039136303</v>
      </c>
      <c r="DE370" s="25">
        <v>0.31765276430649858</v>
      </c>
      <c r="DF370" s="25">
        <v>2.6844262295081971</v>
      </c>
      <c r="DG370" s="25">
        <v>2.6844262295081971</v>
      </c>
      <c r="DH370" s="25">
        <v>0.44197031039136303</v>
      </c>
      <c r="DI370" s="25">
        <v>0.31765276430649858</v>
      </c>
      <c r="DJ370" s="25">
        <v>2.6844262295081971</v>
      </c>
      <c r="DK370" s="25">
        <v>2.6844262295081971</v>
      </c>
      <c r="DL370" s="25">
        <v>0.44197031039136303</v>
      </c>
      <c r="DM370" s="25">
        <v>0.31765276430649858</v>
      </c>
      <c r="DN370" s="25">
        <v>2.6844262295081971</v>
      </c>
      <c r="DO370" s="27">
        <v>2.6844262295081971</v>
      </c>
      <c r="DP370" s="27">
        <v>0.44197031039136303</v>
      </c>
      <c r="DQ370" s="27">
        <v>0.31765276430649858</v>
      </c>
      <c r="DR370" s="27">
        <v>2.6844262295081971</v>
      </c>
      <c r="DS370" s="27">
        <v>2.6844262295081971</v>
      </c>
      <c r="DT370" s="27">
        <v>0.44197031039136303</v>
      </c>
      <c r="DU370" s="27">
        <v>0.31765276430649858</v>
      </c>
      <c r="DV370" s="27">
        <v>2.6844262295081971</v>
      </c>
      <c r="DW370" s="27">
        <v>2.6844262295081971</v>
      </c>
      <c r="DX370" s="27">
        <v>0.44197031039136303</v>
      </c>
      <c r="DY370" s="27">
        <v>0.31765276430649858</v>
      </c>
      <c r="DZ370" s="27">
        <v>2.6844262295081971</v>
      </c>
      <c r="EA370" s="27">
        <v>2.6844262295081971</v>
      </c>
      <c r="EB370" s="27">
        <v>0.44197031039136303</v>
      </c>
      <c r="EC370" s="27">
        <v>0.31765276430649858</v>
      </c>
      <c r="ED370" s="27">
        <v>2.6844262295081971</v>
      </c>
      <c r="EE370" s="27">
        <v>2.6844262295081971</v>
      </c>
      <c r="EF370" s="27">
        <v>0.44197031039136303</v>
      </c>
      <c r="EG370" s="27">
        <v>0.31765276430649858</v>
      </c>
      <c r="EH370" s="27">
        <v>2.6844262295081971</v>
      </c>
      <c r="EI370" s="27">
        <v>2.6844262295081971</v>
      </c>
      <c r="EJ370" s="27">
        <v>0.44197031039136303</v>
      </c>
      <c r="EK370" s="27">
        <v>0.31765276430649858</v>
      </c>
      <c r="EL370" s="27">
        <v>2.6844262295081971</v>
      </c>
      <c r="EM370" s="27">
        <v>2.6844262295081971</v>
      </c>
      <c r="EN370" s="27">
        <v>0.44197031039136303</v>
      </c>
      <c r="EO370" s="27">
        <v>0.31765276430649858</v>
      </c>
      <c r="EP370" s="27">
        <v>2.6844262295081971</v>
      </c>
      <c r="EQ370" s="27">
        <v>2.6844262295081971</v>
      </c>
      <c r="ER370" s="27">
        <v>0.44197031039136303</v>
      </c>
      <c r="ES370" s="27">
        <v>0.31765276430649858</v>
      </c>
      <c r="ET370" s="27">
        <v>2.6844262295081971</v>
      </c>
      <c r="EU370" s="27">
        <v>2.6844262295081971</v>
      </c>
      <c r="EV370" s="27">
        <v>0.44197031039136303</v>
      </c>
      <c r="EW370" s="27">
        <v>0.31765276430649858</v>
      </c>
      <c r="EX370" s="27">
        <v>2.6844262295081971</v>
      </c>
      <c r="EY370" s="27">
        <v>2.6844262295081971</v>
      </c>
      <c r="EZ370" s="27">
        <v>0.44197031039136303</v>
      </c>
      <c r="FA370" s="27">
        <v>0.31765276430649858</v>
      </c>
      <c r="FB370" s="27">
        <v>2.6844262295081971</v>
      </c>
      <c r="FC370" s="27">
        <v>2.6844262295081971</v>
      </c>
      <c r="FD370" s="27">
        <v>0.44197031039136303</v>
      </c>
      <c r="FE370" s="27">
        <v>0.31765276430649858</v>
      </c>
      <c r="FF370" s="27">
        <v>2.6844262295081971</v>
      </c>
      <c r="FG370" s="27">
        <v>2.6844262295081971</v>
      </c>
      <c r="FH370" s="27">
        <v>0.44197031039136303</v>
      </c>
      <c r="FI370" s="27">
        <v>0.31765276430649858</v>
      </c>
      <c r="FJ370" s="27">
        <v>2.6844262295081971</v>
      </c>
      <c r="FK370" s="27">
        <v>2.6844262295081971</v>
      </c>
      <c r="FL370" s="27">
        <v>0.44197031039136303</v>
      </c>
      <c r="FM370" s="27">
        <v>0.31765276430649858</v>
      </c>
      <c r="FN370" s="27">
        <v>2.6844262295081971</v>
      </c>
      <c r="FO370" s="27">
        <v>2.6844262295081971</v>
      </c>
      <c r="FP370" s="27">
        <v>0.44197031039136303</v>
      </c>
      <c r="FQ370" s="27">
        <v>0.31765276430649858</v>
      </c>
      <c r="FR370" s="27">
        <v>2.6844262295081971</v>
      </c>
      <c r="FS370" s="28">
        <v>2.6844262295081971</v>
      </c>
      <c r="FT370" s="28">
        <v>0.44197031039136303</v>
      </c>
      <c r="FU370" s="28">
        <v>0.31765276430649858</v>
      </c>
      <c r="FV370" s="28">
        <v>2.6844262295081971</v>
      </c>
      <c r="FW370" s="28">
        <v>2.6844262295081971</v>
      </c>
      <c r="FX370" s="28">
        <v>0.44197031039136303</v>
      </c>
      <c r="FY370" s="28">
        <v>0.31765276430649858</v>
      </c>
      <c r="FZ370" s="28">
        <v>2.6844262295081971</v>
      </c>
      <c r="GA370" s="28">
        <v>2.6844262295081971</v>
      </c>
      <c r="GB370" s="28">
        <v>0.44197031039136303</v>
      </c>
      <c r="GC370" s="28">
        <v>0.31765276430649858</v>
      </c>
      <c r="GD370" s="28">
        <v>2.6844262295081971</v>
      </c>
      <c r="GE370" s="28">
        <v>2.6844262295081971</v>
      </c>
      <c r="GF370" s="28">
        <v>0.44197031039136303</v>
      </c>
      <c r="GG370" s="28">
        <v>0.31765276430649858</v>
      </c>
      <c r="GH370" s="28">
        <v>2.6844262295081971</v>
      </c>
      <c r="GI370" s="28">
        <v>2.6844262295081971</v>
      </c>
      <c r="GJ370" s="28">
        <v>0.44197031039136303</v>
      </c>
      <c r="GK370" s="28">
        <v>0.31765276430649858</v>
      </c>
      <c r="GL370" s="28">
        <v>2.6844262295081971</v>
      </c>
      <c r="GM370" s="28">
        <v>2.6844262295081971</v>
      </c>
      <c r="GN370" s="28">
        <v>0.44197031039136303</v>
      </c>
      <c r="GO370" s="28">
        <v>0.31765276430649858</v>
      </c>
      <c r="GP370" s="28">
        <v>2.6844262295081971</v>
      </c>
      <c r="GQ370" s="28">
        <v>2.6844262295081971</v>
      </c>
      <c r="GR370" s="28">
        <v>0.44197031039136303</v>
      </c>
      <c r="GS370" s="28">
        <v>0.31765276430649858</v>
      </c>
      <c r="GT370" s="28">
        <v>2.6844262295081971</v>
      </c>
      <c r="GU370" s="28">
        <v>2.6844262295081971</v>
      </c>
      <c r="GV370" s="28">
        <v>0.44197031039136303</v>
      </c>
      <c r="GW370" s="28">
        <v>0.31765276430649858</v>
      </c>
      <c r="GX370" s="28">
        <v>2.6844262295081971</v>
      </c>
      <c r="GY370" s="28">
        <v>2.6844262295081971</v>
      </c>
      <c r="GZ370" s="28">
        <v>0.44197031039136303</v>
      </c>
      <c r="HA370" s="28">
        <v>0.31765276430649858</v>
      </c>
      <c r="HB370" s="28">
        <v>2.6844262295081971</v>
      </c>
      <c r="HC370" s="28">
        <v>2.6844262295081971</v>
      </c>
      <c r="HD370" s="28">
        <v>0.44197031039136303</v>
      </c>
      <c r="HE370" s="28">
        <v>0.31765276430649858</v>
      </c>
      <c r="HF370" s="28">
        <v>2.6844262295081971</v>
      </c>
      <c r="HG370" s="28">
        <v>2.6844262295081971</v>
      </c>
      <c r="HH370" s="28">
        <v>0.44197031039136303</v>
      </c>
      <c r="HI370" s="28">
        <v>0.31765276430649858</v>
      </c>
      <c r="HJ370" s="28">
        <v>2.6844262295081971</v>
      </c>
      <c r="HK370" s="28">
        <v>2.6844262295081971</v>
      </c>
      <c r="HL370" s="28">
        <v>0.44197031039136303</v>
      </c>
      <c r="HM370" s="28">
        <v>0.31765276430649858</v>
      </c>
      <c r="HN370" s="28">
        <v>2.6844262295081971</v>
      </c>
      <c r="HO370" s="28">
        <v>2.6844262295081971</v>
      </c>
      <c r="HP370" s="28">
        <v>0.44197031039136303</v>
      </c>
      <c r="HQ370" s="28">
        <v>0.31765276430649858</v>
      </c>
      <c r="HR370" s="28">
        <v>2.6844262295081971</v>
      </c>
      <c r="HS370" s="28">
        <v>2.6844262295081971</v>
      </c>
      <c r="HT370" s="28">
        <v>0.44197031039136303</v>
      </c>
      <c r="HU370" s="28">
        <v>0.31765276430649858</v>
      </c>
      <c r="HV370" s="28">
        <v>2.6844262295081971</v>
      </c>
      <c r="HW370" s="29">
        <v>2.6844262295081971</v>
      </c>
      <c r="HX370" s="29">
        <v>0.44197031039136303</v>
      </c>
      <c r="HY370" s="29">
        <v>0.31765276430649858</v>
      </c>
      <c r="HZ370" s="29">
        <v>2.6844262295081971</v>
      </c>
      <c r="IA370" s="29">
        <v>2.6844262295081971</v>
      </c>
      <c r="IB370" s="29">
        <v>0.44197031039136303</v>
      </c>
      <c r="IC370" s="29">
        <v>0.31765276430649858</v>
      </c>
      <c r="ID370" s="29">
        <v>2.6844262295081971</v>
      </c>
      <c r="IE370" s="29">
        <v>2.6844262295081971</v>
      </c>
      <c r="IF370" s="29">
        <v>0.44197031039136303</v>
      </c>
      <c r="IG370" s="29">
        <v>0.31765276430649858</v>
      </c>
      <c r="IH370" s="29">
        <v>2.6844262295081971</v>
      </c>
      <c r="II370" s="29">
        <v>2.6844262295081971</v>
      </c>
      <c r="IJ370" s="29">
        <v>0.44197031039136303</v>
      </c>
      <c r="IK370" s="29">
        <v>0.31765276430649858</v>
      </c>
      <c r="IL370" s="29">
        <v>2.6844262295081971</v>
      </c>
      <c r="IM370" s="29">
        <v>2.6844262295081971</v>
      </c>
      <c r="IN370" s="29">
        <v>0.44197031039136303</v>
      </c>
      <c r="IO370" s="29">
        <v>0.31765276430649858</v>
      </c>
      <c r="IP370" s="29">
        <v>2.6844262295081971</v>
      </c>
      <c r="IQ370" s="29">
        <v>2.6844262295081971</v>
      </c>
      <c r="IR370" s="29">
        <v>0.44197031039136303</v>
      </c>
      <c r="IS370" s="29">
        <v>0.31765276430649858</v>
      </c>
      <c r="IT370" s="29">
        <v>2.6844262295081971</v>
      </c>
      <c r="IU370" s="29">
        <v>2.6844262295081971</v>
      </c>
      <c r="IV370" s="29">
        <v>0.44197031039136303</v>
      </c>
      <c r="IW370" s="29">
        <v>0.31765276430649858</v>
      </c>
      <c r="IX370" s="29">
        <v>2.6844262295081971</v>
      </c>
      <c r="IY370" s="29">
        <v>2.6844262295081971</v>
      </c>
      <c r="IZ370" s="29">
        <v>0.44197031039136303</v>
      </c>
      <c r="JA370" s="29">
        <v>0.31765276430649858</v>
      </c>
      <c r="JB370" s="29">
        <v>2.6844262295081971</v>
      </c>
      <c r="JC370" s="29">
        <v>2.6844262295081971</v>
      </c>
      <c r="JD370" s="29">
        <v>0.44197031039136303</v>
      </c>
      <c r="JE370" s="29">
        <v>0.31765276430649858</v>
      </c>
      <c r="JF370" s="29">
        <v>2.6844262295081971</v>
      </c>
      <c r="JG370" s="29">
        <v>2.6844262295081971</v>
      </c>
      <c r="JH370" s="29">
        <v>0.44197031039136303</v>
      </c>
      <c r="JI370" s="29">
        <v>0.31765276430649858</v>
      </c>
      <c r="JJ370" s="29">
        <v>2.6844262295081971</v>
      </c>
      <c r="JK370" s="29">
        <v>2.6844262295081971</v>
      </c>
      <c r="JL370" s="29">
        <v>0.44197031039136303</v>
      </c>
      <c r="JM370" s="29">
        <v>0.31765276430649858</v>
      </c>
      <c r="JN370" s="29">
        <v>2.6844262295081971</v>
      </c>
      <c r="JO370" s="29">
        <v>2.6844262295081971</v>
      </c>
      <c r="JP370" s="29">
        <v>0.44197031039136303</v>
      </c>
      <c r="JQ370" s="29">
        <v>0.31765276430649858</v>
      </c>
      <c r="JR370" s="29">
        <v>2.6844262295081971</v>
      </c>
      <c r="JS370" s="29">
        <v>2.6844262295081971</v>
      </c>
      <c r="JT370" s="29">
        <v>0.44197031039136303</v>
      </c>
      <c r="JU370" s="29">
        <v>0.31765276430649858</v>
      </c>
      <c r="JV370" s="29">
        <v>2.6844262295081971</v>
      </c>
      <c r="JW370" s="29">
        <v>2.6844262295081971</v>
      </c>
      <c r="JX370" s="29">
        <v>0.44197031039136303</v>
      </c>
      <c r="JY370" s="29">
        <v>0.31765276430649858</v>
      </c>
      <c r="JZ370" s="29">
        <v>2.6844262295081971</v>
      </c>
    </row>
    <row r="371" spans="1:286" ht="15" thickBot="1" x14ac:dyDescent="0.35">
      <c r="A371" s="2"/>
      <c r="B371" s="74" t="s">
        <v>845</v>
      </c>
      <c r="C371" s="74" t="s">
        <v>559</v>
      </c>
      <c r="D371" s="74" t="s">
        <v>871</v>
      </c>
      <c r="E371" s="87">
        <v>390519</v>
      </c>
      <c r="F371" s="84">
        <v>412388</v>
      </c>
      <c r="G371" s="22">
        <v>23.103690401999998</v>
      </c>
      <c r="H371" s="22">
        <v>13.768863874865183</v>
      </c>
      <c r="I371" s="22">
        <v>10.044194499636278</v>
      </c>
      <c r="J371" s="22">
        <v>9.924805558880168</v>
      </c>
      <c r="K371" s="22">
        <v>23.132463899000001</v>
      </c>
      <c r="L371" s="22">
        <v>7.8422347800148691</v>
      </c>
      <c r="M371" s="22">
        <v>5.720801088466926</v>
      </c>
      <c r="N371" s="22">
        <v>10.039310166232301</v>
      </c>
      <c r="O371" s="22">
        <v>23.200476691999999</v>
      </c>
      <c r="P371" s="22">
        <v>7.8356750223433993</v>
      </c>
      <c r="Q371" s="22">
        <v>5.7160158365738489</v>
      </c>
      <c r="R371" s="22">
        <v>9.9112739747479672</v>
      </c>
      <c r="S371" s="22">
        <v>23.286271445000001</v>
      </c>
      <c r="T371" s="22">
        <v>7.8186402310603693</v>
      </c>
      <c r="U371" s="22">
        <v>5.7035891934998473</v>
      </c>
      <c r="V371" s="22">
        <v>9.761555027181938</v>
      </c>
      <c r="W371" s="22">
        <v>23.394305730999999</v>
      </c>
      <c r="X371" s="22">
        <v>7.7985645138261752</v>
      </c>
      <c r="Y371" s="22">
        <v>5.6889442372817784</v>
      </c>
      <c r="Z371" s="22">
        <v>9.6117123082132458</v>
      </c>
      <c r="AA371" s="22">
        <v>23.534852837999999</v>
      </c>
      <c r="AB371" s="22">
        <v>7.7754521985237259</v>
      </c>
      <c r="AC371" s="22">
        <v>5.6720841250499703</v>
      </c>
      <c r="AD371" s="22">
        <v>9.4023800694446784</v>
      </c>
      <c r="AE371" s="22">
        <v>23.687349725000001</v>
      </c>
      <c r="AF371" s="22">
        <v>7.748718657375945</v>
      </c>
      <c r="AG371" s="22">
        <v>5.6525823789805276</v>
      </c>
      <c r="AH371" s="22">
        <v>9.2235019943320733</v>
      </c>
      <c r="AI371" s="22">
        <v>23.873803929000001</v>
      </c>
      <c r="AJ371" s="22">
        <v>7.718451582417635</v>
      </c>
      <c r="AK371" s="22">
        <v>5.630502969191947</v>
      </c>
      <c r="AL371" s="22">
        <v>8.9408588428539471</v>
      </c>
      <c r="AM371" s="22">
        <v>24.077764431999999</v>
      </c>
      <c r="AN371" s="22">
        <v>7.6856331859439173</v>
      </c>
      <c r="AO371" s="22">
        <v>5.6065624058786625</v>
      </c>
      <c r="AP371" s="22">
        <v>8.7490261418096598</v>
      </c>
      <c r="AQ371" s="22">
        <v>24.252242485</v>
      </c>
      <c r="AR371" s="22">
        <v>7.3436352060069154</v>
      </c>
      <c r="AS371" s="22">
        <v>5.3570796409832484</v>
      </c>
      <c r="AT371" s="22">
        <v>8.4866477258476767</v>
      </c>
      <c r="AU371" s="22">
        <v>25.179345428000001</v>
      </c>
      <c r="AV371" s="22">
        <v>7.2619513229782271</v>
      </c>
      <c r="AW371" s="22">
        <v>5.2974923855581011</v>
      </c>
      <c r="AX371" s="22">
        <v>7.3759082904778097</v>
      </c>
      <c r="AY371" s="22">
        <v>25.973368975</v>
      </c>
      <c r="AZ371" s="22">
        <v>7.8886522882999737</v>
      </c>
      <c r="BA371" s="22">
        <v>5.7546620145129133</v>
      </c>
      <c r="BB371" s="22">
        <v>6.2083433151971388</v>
      </c>
      <c r="BC371" s="22">
        <v>26.418412727</v>
      </c>
      <c r="BD371" s="22">
        <v>10.325169852365898</v>
      </c>
      <c r="BE371" s="22">
        <v>7.5320676550707297</v>
      </c>
      <c r="BF371" s="22">
        <v>5.5435423333012306</v>
      </c>
      <c r="BG371" s="22">
        <v>26.627235957</v>
      </c>
      <c r="BH371" s="22">
        <v>10.939176832633677</v>
      </c>
      <c r="BI371" s="22">
        <v>7.9799771986607455</v>
      </c>
      <c r="BJ371" s="22">
        <v>5.1045923364985608</v>
      </c>
      <c r="BK371" s="25">
        <v>23.110881084999999</v>
      </c>
      <c r="BL371" s="25">
        <v>13.770769424575452</v>
      </c>
      <c r="BM371" s="25">
        <v>10.045584571619894</v>
      </c>
      <c r="BN371" s="25">
        <v>9.8782006795679536</v>
      </c>
      <c r="BO371" s="25">
        <v>23.135886209999999</v>
      </c>
      <c r="BP371" s="25">
        <v>7.8470541547601087</v>
      </c>
      <c r="BQ371" s="25">
        <v>5.724316755245809</v>
      </c>
      <c r="BR371" s="25">
        <v>9.9641047492491381</v>
      </c>
      <c r="BS371" s="25">
        <v>23.182802651999999</v>
      </c>
      <c r="BT371" s="25">
        <v>7.844599165846577</v>
      </c>
      <c r="BU371" s="25">
        <v>5.722525875012983</v>
      </c>
      <c r="BV371" s="25">
        <v>9.8857523202427888</v>
      </c>
      <c r="BW371" s="25">
        <v>23.238109521999998</v>
      </c>
      <c r="BX371" s="25">
        <v>7.8393746593366069</v>
      </c>
      <c r="BY371" s="25">
        <v>5.7187146702521785</v>
      </c>
      <c r="BZ371" s="25">
        <v>9.7884759228303242</v>
      </c>
      <c r="CA371" s="25">
        <v>23.306369098000001</v>
      </c>
      <c r="CB371" s="25">
        <v>7.8336078664930664</v>
      </c>
      <c r="CC371" s="25">
        <v>5.7145078751610185</v>
      </c>
      <c r="CD371" s="25">
        <v>9.7057761442024564</v>
      </c>
      <c r="CE371" s="25">
        <v>23.393066478000001</v>
      </c>
      <c r="CF371" s="25">
        <v>7.8273239034854463</v>
      </c>
      <c r="CG371" s="25">
        <v>5.7099238116354671</v>
      </c>
      <c r="CH371" s="25">
        <v>9.5518296374243263</v>
      </c>
      <c r="CI371" s="25">
        <v>23.484602028000001</v>
      </c>
      <c r="CJ371" s="25">
        <v>7.8205341385563978</v>
      </c>
      <c r="CK371" s="25">
        <v>5.7049707726502632</v>
      </c>
      <c r="CL371" s="25">
        <v>9.3973083921027616</v>
      </c>
      <c r="CM371" s="25">
        <v>23.59330834</v>
      </c>
      <c r="CN371" s="25">
        <v>7.8131888393453508</v>
      </c>
      <c r="CO371" s="25">
        <v>5.6996124791407698</v>
      </c>
      <c r="CP371" s="25">
        <v>9.1531700711634336</v>
      </c>
      <c r="CQ371" s="25">
        <v>23.713250307999999</v>
      </c>
      <c r="CR371" s="25">
        <v>7.8054946749924525</v>
      </c>
      <c r="CS371" s="25">
        <v>5.693999693367374</v>
      </c>
      <c r="CT371" s="25">
        <v>9.0088574376193602</v>
      </c>
      <c r="CU371" s="25">
        <v>23.850977706999998</v>
      </c>
      <c r="CV371" s="25">
        <v>7.7519947174247168</v>
      </c>
      <c r="CW371" s="25">
        <v>5.6549722191751437</v>
      </c>
      <c r="CX371" s="25">
        <v>8.7643861820137907</v>
      </c>
      <c r="CY371" s="25">
        <v>24.330202745000001</v>
      </c>
      <c r="CZ371" s="25">
        <v>7.8280840145562474</v>
      </c>
      <c r="DA371" s="25">
        <v>5.7104783020789665</v>
      </c>
      <c r="DB371" s="25">
        <v>7.8670254339452725</v>
      </c>
      <c r="DC371" s="25">
        <v>24.732243454999999</v>
      </c>
      <c r="DD371" s="25">
        <v>8.4009125505411326</v>
      </c>
      <c r="DE371" s="25">
        <v>6.1283487438717108</v>
      </c>
      <c r="DF371" s="25">
        <v>7.1197359923776151</v>
      </c>
      <c r="DG371" s="25">
        <v>25.073821568</v>
      </c>
      <c r="DH371" s="25">
        <v>10.430649635651344</v>
      </c>
      <c r="DI371" s="25">
        <v>7.6090136884346391</v>
      </c>
      <c r="DJ371" s="25">
        <v>6.5238204965004805</v>
      </c>
      <c r="DK371" s="25">
        <v>25.252824126</v>
      </c>
      <c r="DL371" s="25">
        <v>10.743903167655841</v>
      </c>
      <c r="DM371" s="25">
        <v>7.8375277787580151</v>
      </c>
      <c r="DN371" s="25">
        <v>6.2741928932841891</v>
      </c>
      <c r="DO371" s="27">
        <v>23.102480359000001</v>
      </c>
      <c r="DP371" s="27">
        <v>13.769233746405037</v>
      </c>
      <c r="DQ371" s="27">
        <v>10.044464315775064</v>
      </c>
      <c r="DR371" s="27">
        <v>9.9258599636616776</v>
      </c>
      <c r="DS371" s="27">
        <v>23.117379266</v>
      </c>
      <c r="DT371" s="27">
        <v>7.843821002986143</v>
      </c>
      <c r="DU371" s="27">
        <v>5.7219582160402727</v>
      </c>
      <c r="DV371" s="27">
        <v>10.060549268443939</v>
      </c>
      <c r="DW371" s="27">
        <v>23.165232760999999</v>
      </c>
      <c r="DX371" s="27">
        <v>7.8394427521373746</v>
      </c>
      <c r="DY371" s="27">
        <v>5.7187643430023156</v>
      </c>
      <c r="DZ371" s="27">
        <v>9.9579053192388312</v>
      </c>
      <c r="EA371" s="27">
        <v>23.231415838</v>
      </c>
      <c r="EB371" s="27">
        <v>7.8258079514681818</v>
      </c>
      <c r="EC371" s="27">
        <v>5.7088179457447223</v>
      </c>
      <c r="ED371" s="27">
        <v>9.8323473198649758</v>
      </c>
      <c r="EE371" s="27">
        <v>23.317493477999999</v>
      </c>
      <c r="EF371" s="27">
        <v>7.811007495168619</v>
      </c>
      <c r="EG371" s="27">
        <v>5.6980212189336203</v>
      </c>
      <c r="EH371" s="27">
        <v>9.7085497043885987</v>
      </c>
      <c r="EI371" s="27">
        <v>23.426615915999999</v>
      </c>
      <c r="EJ371" s="27">
        <v>7.7952131946237682</v>
      </c>
      <c r="EK371" s="27">
        <v>5.686499496582381</v>
      </c>
      <c r="EL371" s="27">
        <v>9.5352644783767868</v>
      </c>
      <c r="EM371" s="27">
        <v>23.54262168</v>
      </c>
      <c r="EN371" s="27">
        <v>7.7783085213001799</v>
      </c>
      <c r="EO371" s="27">
        <v>5.6741677727482243</v>
      </c>
      <c r="EP371" s="27">
        <v>9.393264677151711</v>
      </c>
      <c r="EQ371" s="27">
        <v>23.681645859</v>
      </c>
      <c r="ER371" s="27">
        <v>7.7604872258266102</v>
      </c>
      <c r="ES371" s="27">
        <v>5.6611673858173335</v>
      </c>
      <c r="ET371" s="27">
        <v>9.1569072043282453</v>
      </c>
      <c r="EU371" s="27">
        <v>23.83711469</v>
      </c>
      <c r="EV371" s="27">
        <v>7.7419452344190498</v>
      </c>
      <c r="EW371" s="27">
        <v>5.6476412612364886</v>
      </c>
      <c r="EX371" s="27">
        <v>9.0085467143830478</v>
      </c>
      <c r="EY371" s="27">
        <v>24.017991602999999</v>
      </c>
      <c r="EZ371" s="27">
        <v>7.6789215408049989</v>
      </c>
      <c r="FA371" s="27">
        <v>5.6016663541927354</v>
      </c>
      <c r="FB371" s="27">
        <v>8.7912070498549948</v>
      </c>
      <c r="FC371" s="27">
        <v>24.847368295999999</v>
      </c>
      <c r="FD371" s="27">
        <v>7.7016052050250243</v>
      </c>
      <c r="FE371" s="27">
        <v>5.6182137714278122</v>
      </c>
      <c r="FF371" s="27">
        <v>7.8788564118328779</v>
      </c>
      <c r="FG371" s="27">
        <v>25.568732179000001</v>
      </c>
      <c r="FH371" s="27">
        <v>8.4359962495527743</v>
      </c>
      <c r="FI371" s="27">
        <v>6.1539418138477249</v>
      </c>
      <c r="FJ371" s="27">
        <v>7.2395857685198433</v>
      </c>
      <c r="FK371" s="27">
        <v>26.001398749</v>
      </c>
      <c r="FL371" s="27">
        <v>10.941904197017056</v>
      </c>
      <c r="FM371" s="27">
        <v>7.9819667730066755</v>
      </c>
      <c r="FN371" s="27">
        <v>7.0180018467593914</v>
      </c>
      <c r="FO371" s="27">
        <v>26.198649494000001</v>
      </c>
      <c r="FP371" s="27">
        <v>11.59713833352945</v>
      </c>
      <c r="FQ371" s="27">
        <v>8.4599509530918429</v>
      </c>
      <c r="FR371" s="27">
        <v>7.0162398908330577</v>
      </c>
      <c r="FS371" s="28">
        <v>23.107168128000001</v>
      </c>
      <c r="FT371" s="28">
        <v>13.768863819597138</v>
      </c>
      <c r="FU371" s="28">
        <v>10.04419445931901</v>
      </c>
      <c r="FV371" s="28">
        <v>9.9190836087365657</v>
      </c>
      <c r="FW371" s="28">
        <v>23.140423619</v>
      </c>
      <c r="FX371" s="28">
        <v>7.8422345431518066</v>
      </c>
      <c r="FY371" s="28">
        <v>5.7208009156786197</v>
      </c>
      <c r="FZ371" s="28">
        <v>10.045618947635308</v>
      </c>
      <c r="GA371" s="28">
        <v>23.215524823999999</v>
      </c>
      <c r="GB371" s="28">
        <v>7.8356745286813032</v>
      </c>
      <c r="GC371" s="28">
        <v>5.7160154764542224</v>
      </c>
      <c r="GD371" s="28">
        <v>9.9353457503883327</v>
      </c>
      <c r="GE371" s="28">
        <v>23.313464424999999</v>
      </c>
      <c r="GF371" s="28">
        <v>7.8178980123669062</v>
      </c>
      <c r="GG371" s="28">
        <v>5.7030477552965095</v>
      </c>
      <c r="GH371" s="28">
        <v>9.8106141201360924</v>
      </c>
      <c r="GI371" s="28">
        <v>23.440531898</v>
      </c>
      <c r="GJ371" s="28">
        <v>7.7970446332376468</v>
      </c>
      <c r="GK371" s="28">
        <v>5.687835505552993</v>
      </c>
      <c r="GL371" s="28">
        <v>9.6956547243149949</v>
      </c>
      <c r="GM371" s="28">
        <v>23.605897433999999</v>
      </c>
      <c r="GN371" s="28">
        <v>7.773146081005148</v>
      </c>
      <c r="GO371" s="28">
        <v>5.6704018444271007</v>
      </c>
      <c r="GP371" s="28">
        <v>9.5330304462097857</v>
      </c>
      <c r="GQ371" s="28">
        <v>23.791071040999999</v>
      </c>
      <c r="GR371" s="28">
        <v>7.7456014660588508</v>
      </c>
      <c r="GS371" s="28">
        <v>5.6503084313138192</v>
      </c>
      <c r="GT371" s="28">
        <v>9.4022732495514418</v>
      </c>
      <c r="GU371" s="28">
        <v>24.024831975000001</v>
      </c>
      <c r="GV371" s="28">
        <v>7.7145225172970324</v>
      </c>
      <c r="GW371" s="28">
        <v>5.6276367708888966</v>
      </c>
      <c r="GX371" s="28">
        <v>9.1867390986817252</v>
      </c>
      <c r="GY371" s="28">
        <v>24.286763650000001</v>
      </c>
      <c r="GZ371" s="28">
        <v>7.6808840912324303</v>
      </c>
      <c r="HA371" s="28">
        <v>5.6030980074059284</v>
      </c>
      <c r="HB371" s="28">
        <v>9.084403896195747</v>
      </c>
      <c r="HC371" s="28">
        <v>24.586591966</v>
      </c>
      <c r="HD371" s="28">
        <v>7.597360158554781</v>
      </c>
      <c r="HE371" s="28">
        <v>5.5421684613799647</v>
      </c>
      <c r="HF371" s="28">
        <v>8.9220597311677423</v>
      </c>
      <c r="HG371" s="28">
        <v>26.097856631999999</v>
      </c>
      <c r="HH371" s="28">
        <v>7.5118161507812387</v>
      </c>
      <c r="HI371" s="28">
        <v>5.4797652986960514</v>
      </c>
      <c r="HJ371" s="28">
        <v>8.1428737493442984</v>
      </c>
      <c r="HK371" s="28">
        <v>27.10378249</v>
      </c>
      <c r="HL371" s="28">
        <v>7.7912866441768101</v>
      </c>
      <c r="HM371" s="28">
        <v>5.6836351326987442</v>
      </c>
      <c r="HN371" s="28">
        <v>4.3791012795394835</v>
      </c>
      <c r="HO371" s="28">
        <v>27.651671149000002</v>
      </c>
      <c r="HP371" s="28">
        <v>10.226700260208011</v>
      </c>
      <c r="HQ371" s="28">
        <v>7.4602354585349522</v>
      </c>
      <c r="HR371" s="28">
        <v>0.55132284474229465</v>
      </c>
      <c r="HS371" s="28">
        <v>27.828981378999998</v>
      </c>
      <c r="HT371" s="28">
        <v>9.913535003978863</v>
      </c>
      <c r="HU371" s="28">
        <v>7.2317857641606746</v>
      </c>
      <c r="HV371" s="28">
        <v>-2.400337818462738</v>
      </c>
      <c r="HW371" s="29">
        <v>23.088106880000002</v>
      </c>
      <c r="HX371" s="29">
        <v>13.768995938062519</v>
      </c>
      <c r="HY371" s="29">
        <v>10.044290837900084</v>
      </c>
      <c r="HZ371" s="29">
        <v>9.9701875074824482</v>
      </c>
      <c r="IA371" s="29">
        <v>23.102926549999999</v>
      </c>
      <c r="IB371" s="29">
        <v>7.8434188292462776</v>
      </c>
      <c r="IC371" s="29">
        <v>5.7216648358963065</v>
      </c>
      <c r="ID371" s="29">
        <v>10.1403436865182</v>
      </c>
      <c r="IE371" s="29">
        <v>23.159460540000001</v>
      </c>
      <c r="IF371" s="29">
        <v>7.8385306451895085</v>
      </c>
      <c r="IG371" s="29">
        <v>5.7180989736826611</v>
      </c>
      <c r="IH371" s="29">
        <v>10.085739520162003</v>
      </c>
      <c r="II371" s="29">
        <v>23.243367215999999</v>
      </c>
      <c r="IJ371" s="29">
        <v>7.8155391057699646</v>
      </c>
      <c r="IK371" s="29">
        <v>5.7013269657759293</v>
      </c>
      <c r="IL371" s="29">
        <v>9.9990631590535575</v>
      </c>
      <c r="IM371" s="29">
        <v>23.353355642</v>
      </c>
      <c r="IN371" s="29">
        <v>7.7902190488895036</v>
      </c>
      <c r="IO371" s="29">
        <v>5.6828563368002545</v>
      </c>
      <c r="IP371" s="29">
        <v>9.9103138020760646</v>
      </c>
      <c r="IQ371" s="29">
        <v>23.503371178999998</v>
      </c>
      <c r="IR371" s="29">
        <v>7.7624098371779784</v>
      </c>
      <c r="IS371" s="29">
        <v>5.6625699040305895</v>
      </c>
      <c r="IT371" s="29">
        <v>9.7751564456876654</v>
      </c>
      <c r="IU371" s="29">
        <v>23.672151410000001</v>
      </c>
      <c r="IV371" s="29">
        <v>7.7323514437088932</v>
      </c>
      <c r="IW371" s="29">
        <v>5.6406427244830288</v>
      </c>
      <c r="IX371" s="29">
        <v>9.6898707632620305</v>
      </c>
      <c r="IY371" s="29">
        <v>23.891271138</v>
      </c>
      <c r="IZ371" s="29">
        <v>7.7005391001921977</v>
      </c>
      <c r="JA371" s="29">
        <v>5.6174360627951163</v>
      </c>
      <c r="JB371" s="29">
        <v>9.5003126457448186</v>
      </c>
      <c r="JC371" s="29">
        <v>24.140261072000001</v>
      </c>
      <c r="JD371" s="29">
        <v>7.6671145350224377</v>
      </c>
      <c r="JE371" s="29">
        <v>5.5930533078574562</v>
      </c>
      <c r="JF371" s="29">
        <v>9.3878850084261405</v>
      </c>
      <c r="JG371" s="29">
        <v>24.505820936999999</v>
      </c>
      <c r="JH371" s="29">
        <v>7.5811925716196669</v>
      </c>
      <c r="JI371" s="29">
        <v>5.5303744318041108</v>
      </c>
      <c r="JJ371" s="29">
        <v>9.0756680882344511</v>
      </c>
      <c r="JK371" s="29">
        <v>26.579641119999998</v>
      </c>
      <c r="JL371" s="29">
        <v>7.5548725422543539</v>
      </c>
      <c r="JM371" s="29">
        <v>5.5111743368228581</v>
      </c>
      <c r="JN371" s="29">
        <v>4.9165420775552846</v>
      </c>
      <c r="JO371" s="29">
        <v>27.67571178</v>
      </c>
      <c r="JP371" s="29">
        <v>7.682052030857764</v>
      </c>
      <c r="JQ371" s="29">
        <v>5.6039500031019633</v>
      </c>
      <c r="JR371" s="29">
        <v>0.9601040305616948</v>
      </c>
      <c r="JS371" s="29">
        <v>27.880029238999999</v>
      </c>
      <c r="JT371" s="29">
        <v>10.79182994218149</v>
      </c>
      <c r="JU371" s="29">
        <v>7.8724896935137121</v>
      </c>
      <c r="JV371" s="29">
        <v>-2.3311921108044942</v>
      </c>
      <c r="JW371" s="29">
        <v>27.471828159000001</v>
      </c>
      <c r="JX371" s="29">
        <v>11.139204130501909</v>
      </c>
      <c r="JY371" s="29">
        <v>8.1258943275745406</v>
      </c>
      <c r="JZ371" s="29">
        <v>-2.304291383891794</v>
      </c>
    </row>
    <row r="372" spans="1:286" ht="15" thickBot="1" x14ac:dyDescent="0.35">
      <c r="A372" s="2"/>
      <c r="B372" s="74" t="s">
        <v>846</v>
      </c>
      <c r="C372" s="74" t="s">
        <v>546</v>
      </c>
      <c r="D372" s="74" t="s">
        <v>875</v>
      </c>
      <c r="E372" s="87">
        <v>358258</v>
      </c>
      <c r="F372" s="84">
        <v>418014</v>
      </c>
      <c r="G372" s="22">
        <v>32.68747114</v>
      </c>
      <c r="H372" s="22">
        <v>15.733049777331232</v>
      </c>
      <c r="I372" s="22">
        <v>11.307652652766677</v>
      </c>
      <c r="J372" s="22">
        <v>11.655739571059611</v>
      </c>
      <c r="K372" s="22">
        <v>32.649142677999997</v>
      </c>
      <c r="L372" s="22">
        <v>15.722373918752039</v>
      </c>
      <c r="M372" s="22">
        <v>11.299979703002194</v>
      </c>
      <c r="N372" s="22">
        <v>11.596410668317773</v>
      </c>
      <c r="O372" s="22">
        <v>32.772742593000004</v>
      </c>
      <c r="P372" s="22">
        <v>15.708383537029068</v>
      </c>
      <c r="Q372" s="22">
        <v>11.289924540192571</v>
      </c>
      <c r="R372" s="22">
        <v>11.032263332508172</v>
      </c>
      <c r="S372" s="22">
        <v>32.900068484999998</v>
      </c>
      <c r="T372" s="22">
        <v>15.674067427256247</v>
      </c>
      <c r="U372" s="22">
        <v>11.265260876427623</v>
      </c>
      <c r="V372" s="22">
        <v>10.673709555857805</v>
      </c>
      <c r="W372" s="22">
        <v>33.047871772999997</v>
      </c>
      <c r="X372" s="22">
        <v>15.633055126347614</v>
      </c>
      <c r="Y372" s="22">
        <v>11.235784528247898</v>
      </c>
      <c r="Z372" s="22">
        <v>10.319671671976934</v>
      </c>
      <c r="AA372" s="22">
        <v>33.223854449999997</v>
      </c>
      <c r="AB372" s="22">
        <v>15.585386883748052</v>
      </c>
      <c r="AC372" s="22">
        <v>11.201524423721928</v>
      </c>
      <c r="AD372" s="22">
        <v>9.8387505510194728</v>
      </c>
      <c r="AE372" s="22">
        <v>33.414084432000003</v>
      </c>
      <c r="AF372" s="22">
        <v>15.529731793201858</v>
      </c>
      <c r="AG372" s="22">
        <v>11.161524014318697</v>
      </c>
      <c r="AH372" s="22">
        <v>9.2798161991152028</v>
      </c>
      <c r="AI372" s="22">
        <v>33.640907644999999</v>
      </c>
      <c r="AJ372" s="22">
        <v>15.466355277302522</v>
      </c>
      <c r="AK372" s="22">
        <v>11.11597406448222</v>
      </c>
      <c r="AL372" s="22">
        <v>8.6953423902948543</v>
      </c>
      <c r="AM372" s="22">
        <v>33.888406248999999</v>
      </c>
      <c r="AN372" s="22">
        <v>15.397361736332723</v>
      </c>
      <c r="AO372" s="22">
        <v>11.066387048130503</v>
      </c>
      <c r="AP372" s="22">
        <v>8.0939723318174615</v>
      </c>
      <c r="AQ372" s="22">
        <v>34.167842458999999</v>
      </c>
      <c r="AR372" s="22">
        <v>14.805177187556938</v>
      </c>
      <c r="AS372" s="22">
        <v>10.640772353035588</v>
      </c>
      <c r="AT372" s="22">
        <v>7.3703850243978621</v>
      </c>
      <c r="AU372" s="22">
        <v>35.568836781999998</v>
      </c>
      <c r="AV372" s="22">
        <v>14.334950647666076</v>
      </c>
      <c r="AW372" s="22">
        <v>10.30281128023333</v>
      </c>
      <c r="AX372" s="22">
        <v>3.9725577162661949</v>
      </c>
      <c r="AY372" s="22">
        <v>36.764582873999998</v>
      </c>
      <c r="AZ372" s="22">
        <v>13.034023143015881</v>
      </c>
      <c r="BA372" s="22">
        <v>9.3678090678707751</v>
      </c>
      <c r="BB372" s="22">
        <v>0.86721018151462914</v>
      </c>
      <c r="BC372" s="22">
        <v>37.439365160999998</v>
      </c>
      <c r="BD372" s="22">
        <v>12.701326618009642</v>
      </c>
      <c r="BE372" s="22">
        <v>9.1286935246800631</v>
      </c>
      <c r="BF372" s="22">
        <v>-0.7598453395939444</v>
      </c>
      <c r="BG372" s="22">
        <v>37.842213450000003</v>
      </c>
      <c r="BH372" s="22">
        <v>12.303607323708956</v>
      </c>
      <c r="BI372" s="22">
        <v>8.8428448369237032</v>
      </c>
      <c r="BJ372" s="22">
        <v>-1.7861611560297206</v>
      </c>
      <c r="BK372" s="25">
        <v>32.718129629000003</v>
      </c>
      <c r="BL372" s="25">
        <v>15.737285395567017</v>
      </c>
      <c r="BM372" s="25">
        <v>11.310696874990455</v>
      </c>
      <c r="BN372" s="25">
        <v>11.597185696153636</v>
      </c>
      <c r="BO372" s="25">
        <v>32.702735216000001</v>
      </c>
      <c r="BP372" s="25">
        <v>15.733096309121782</v>
      </c>
      <c r="BQ372" s="25">
        <v>11.307686096080738</v>
      </c>
      <c r="BR372" s="25">
        <v>11.581428817963962</v>
      </c>
      <c r="BS372" s="25">
        <v>32.794056419</v>
      </c>
      <c r="BT372" s="25">
        <v>15.728276904745886</v>
      </c>
      <c r="BU372" s="25">
        <v>11.304222295263534</v>
      </c>
      <c r="BV372" s="25">
        <v>11.211759941524125</v>
      </c>
      <c r="BW372" s="25">
        <v>32.881096206999999</v>
      </c>
      <c r="BX372" s="25">
        <v>15.718133370683997</v>
      </c>
      <c r="BY372" s="25">
        <v>11.296931937610905</v>
      </c>
      <c r="BZ372" s="25">
        <v>10.974037445609017</v>
      </c>
      <c r="CA372" s="25">
        <v>32.980741975999997</v>
      </c>
      <c r="CB372" s="25">
        <v>15.70682106468993</v>
      </c>
      <c r="CC372" s="25">
        <v>11.288801560557943</v>
      </c>
      <c r="CD372" s="25">
        <v>10.66877815367058</v>
      </c>
      <c r="CE372" s="25">
        <v>33.096879247000004</v>
      </c>
      <c r="CF372" s="25">
        <v>15.694447196541217</v>
      </c>
      <c r="CG372" s="25">
        <v>11.27990821788268</v>
      </c>
      <c r="CH372" s="25">
        <v>10.249787623144528</v>
      </c>
      <c r="CI372" s="25">
        <v>33.221167852999997</v>
      </c>
      <c r="CJ372" s="25">
        <v>15.680966308684749</v>
      </c>
      <c r="CK372" s="25">
        <v>11.270219238346654</v>
      </c>
      <c r="CL372" s="25">
        <v>9.771807121862377</v>
      </c>
      <c r="CM372" s="25">
        <v>33.363121853000003</v>
      </c>
      <c r="CN372" s="25">
        <v>15.666349509903386</v>
      </c>
      <c r="CO372" s="25">
        <v>11.259713857263248</v>
      </c>
      <c r="CP372" s="25">
        <v>9.2697387088666794</v>
      </c>
      <c r="CQ372" s="25">
        <v>33.517149660000001</v>
      </c>
      <c r="CR372" s="25">
        <v>15.650959292423886</v>
      </c>
      <c r="CS372" s="25">
        <v>11.248652604933172</v>
      </c>
      <c r="CT372" s="25">
        <v>8.7368432723663609</v>
      </c>
      <c r="CU372" s="25">
        <v>33.690400441999998</v>
      </c>
      <c r="CV372" s="25">
        <v>15.077716146156503</v>
      </c>
      <c r="CW372" s="25">
        <v>10.836651468770096</v>
      </c>
      <c r="CX372" s="25">
        <v>8.0754400123034635</v>
      </c>
      <c r="CY372" s="25">
        <v>34.241810286000003</v>
      </c>
      <c r="CZ372" s="25">
        <v>15.003810687370702</v>
      </c>
      <c r="DA372" s="25">
        <v>10.783534160370214</v>
      </c>
      <c r="DB372" s="25">
        <v>5.4017745965853337</v>
      </c>
      <c r="DC372" s="25">
        <v>34.745258175000004</v>
      </c>
      <c r="DD372" s="25">
        <v>14.400728788509706</v>
      </c>
      <c r="DE372" s="25">
        <v>10.350087325204358</v>
      </c>
      <c r="DF372" s="25">
        <v>2.9557107319915055</v>
      </c>
      <c r="DG372" s="25">
        <v>35.237800542000002</v>
      </c>
      <c r="DH372" s="25">
        <v>14.346620742345099</v>
      </c>
      <c r="DI372" s="25">
        <v>10.311198807058894</v>
      </c>
      <c r="DJ372" s="25">
        <v>1.2079803633345456</v>
      </c>
      <c r="DK372" s="25">
        <v>35.522237001000001</v>
      </c>
      <c r="DL372" s="25">
        <v>14.10519653123014</v>
      </c>
      <c r="DM372" s="25">
        <v>10.137682472979179</v>
      </c>
      <c r="DN372" s="25">
        <v>0.88368546301044049</v>
      </c>
      <c r="DO372" s="27">
        <v>32.686788649</v>
      </c>
      <c r="DP372" s="27">
        <v>15.733857346842807</v>
      </c>
      <c r="DQ372" s="27">
        <v>11.308233068875385</v>
      </c>
      <c r="DR372" s="27">
        <v>11.657931535872535</v>
      </c>
      <c r="DS372" s="27">
        <v>32.639972159000003</v>
      </c>
      <c r="DT372" s="27">
        <v>15.725836748768092</v>
      </c>
      <c r="DU372" s="27">
        <v>11.302468507116544</v>
      </c>
      <c r="DV372" s="27">
        <v>11.636473367213606</v>
      </c>
      <c r="DW372" s="27">
        <v>32.749794641999998</v>
      </c>
      <c r="DX372" s="27">
        <v>15.716611914300818</v>
      </c>
      <c r="DY372" s="27">
        <v>11.295838436951414</v>
      </c>
      <c r="DZ372" s="27">
        <v>11.120542759485623</v>
      </c>
      <c r="EA372" s="27">
        <v>32.862021491999997</v>
      </c>
      <c r="EB372" s="27">
        <v>15.689730301903653</v>
      </c>
      <c r="EC372" s="27">
        <v>11.276518092832791</v>
      </c>
      <c r="ED372" s="27">
        <v>10.80676915117165</v>
      </c>
      <c r="EE372" s="27">
        <v>32.991387084000003</v>
      </c>
      <c r="EF372" s="27">
        <v>15.6602685220453</v>
      </c>
      <c r="EG372" s="27">
        <v>11.255343331557292</v>
      </c>
      <c r="EH372" s="27">
        <v>10.500597647938555</v>
      </c>
      <c r="EI372" s="27">
        <v>33.139811936000001</v>
      </c>
      <c r="EJ372" s="27">
        <v>15.628641977453576</v>
      </c>
      <c r="EK372" s="27">
        <v>11.232612711244521</v>
      </c>
      <c r="EL372" s="27">
        <v>10.133309232338654</v>
      </c>
      <c r="EM372" s="27">
        <v>33.295851841000001</v>
      </c>
      <c r="EN372" s="27">
        <v>15.594553200924111</v>
      </c>
      <c r="EO372" s="27">
        <v>11.208112436357679</v>
      </c>
      <c r="EP372" s="27">
        <v>9.6572199727873667</v>
      </c>
      <c r="EQ372" s="27">
        <v>33.476273135</v>
      </c>
      <c r="ER372" s="27">
        <v>15.55850532444169</v>
      </c>
      <c r="ES372" s="27">
        <v>11.182204117760712</v>
      </c>
      <c r="ET372" s="27">
        <v>9.2251887541548498</v>
      </c>
      <c r="EU372" s="27">
        <v>33.672784172999997</v>
      </c>
      <c r="EV372" s="27">
        <v>15.520873575616383</v>
      </c>
      <c r="EW372" s="27">
        <v>11.155157438925063</v>
      </c>
      <c r="EX372" s="27">
        <v>8.7332465395494978</v>
      </c>
      <c r="EY372" s="27">
        <v>33.896188272000003</v>
      </c>
      <c r="EZ372" s="27">
        <v>14.917739056857515</v>
      </c>
      <c r="FA372" s="27">
        <v>10.721672784802541</v>
      </c>
      <c r="FB372" s="27">
        <v>8.1183281458829626</v>
      </c>
      <c r="FC372" s="27">
        <v>34.978723365</v>
      </c>
      <c r="FD372" s="27">
        <v>14.677044452488882</v>
      </c>
      <c r="FE372" s="27">
        <v>10.548680833457093</v>
      </c>
      <c r="FF372" s="27">
        <v>5.2387816386637525</v>
      </c>
      <c r="FG372" s="27">
        <v>36.049331315000003</v>
      </c>
      <c r="FH372" s="27">
        <v>13.93122242680321</v>
      </c>
      <c r="FI372" s="27">
        <v>10.012643858643239</v>
      </c>
      <c r="FJ372" s="27">
        <v>3.0670784665844621</v>
      </c>
      <c r="FK372" s="27">
        <v>36.705588280000001</v>
      </c>
      <c r="FL372" s="27">
        <v>13.750672071824233</v>
      </c>
      <c r="FM372" s="27">
        <v>9.8828787635516555</v>
      </c>
      <c r="FN372" s="27">
        <v>2.19105678039206</v>
      </c>
      <c r="FO372" s="27">
        <v>37.091066095999999</v>
      </c>
      <c r="FP372" s="27">
        <v>13.695412686212743</v>
      </c>
      <c r="FQ372" s="27">
        <v>9.8431627550762784</v>
      </c>
      <c r="FR372" s="27">
        <v>1.9352808856214523</v>
      </c>
      <c r="FS372" s="28">
        <v>32.688676498</v>
      </c>
      <c r="FT372" s="28">
        <v>15.733049509673418</v>
      </c>
      <c r="FU372" s="28">
        <v>11.307652460395735</v>
      </c>
      <c r="FV372" s="28">
        <v>11.644534497091795</v>
      </c>
      <c r="FW372" s="28">
        <v>32.647312740000004</v>
      </c>
      <c r="FX372" s="28">
        <v>15.722372765379244</v>
      </c>
      <c r="FY372" s="28">
        <v>11.299978874050458</v>
      </c>
      <c r="FZ372" s="28">
        <v>11.603990400014458</v>
      </c>
      <c r="GA372" s="28">
        <v>32.779619918999998</v>
      </c>
      <c r="GB372" s="28">
        <v>15.708381135120712</v>
      </c>
      <c r="GC372" s="28">
        <v>11.289922813893742</v>
      </c>
      <c r="GD372" s="28">
        <v>11.06255233263218</v>
      </c>
      <c r="GE372" s="28">
        <v>32.930975156999999</v>
      </c>
      <c r="GF372" s="28">
        <v>15.672057650422754</v>
      </c>
      <c r="GG372" s="28">
        <v>11.263816410245648</v>
      </c>
      <c r="GH372" s="28">
        <v>10.730916697714342</v>
      </c>
      <c r="GI372" s="28">
        <v>33.121638441000002</v>
      </c>
      <c r="GJ372" s="28">
        <v>15.628867236549191</v>
      </c>
      <c r="GK372" s="28">
        <v>11.232774609391805</v>
      </c>
      <c r="GL372" s="28">
        <v>10.405496224420311</v>
      </c>
      <c r="GM372" s="28">
        <v>33.365336818999999</v>
      </c>
      <c r="GN372" s="28">
        <v>15.578980148914315</v>
      </c>
      <c r="GO372" s="28">
        <v>11.196919777250736</v>
      </c>
      <c r="GP372" s="28">
        <v>10.018474825785489</v>
      </c>
      <c r="GQ372" s="28">
        <v>33.647514243000003</v>
      </c>
      <c r="GR372" s="28">
        <v>15.520988210293877</v>
      </c>
      <c r="GS372" s="28">
        <v>11.155239829124891</v>
      </c>
      <c r="GT372" s="28">
        <v>9.52300781496497</v>
      </c>
      <c r="GU372" s="28">
        <v>34.007297203</v>
      </c>
      <c r="GV372" s="28">
        <v>15.455271044617659</v>
      </c>
      <c r="GW372" s="28">
        <v>11.108007608207261</v>
      </c>
      <c r="GX372" s="28">
        <v>9.0626319782232017</v>
      </c>
      <c r="GY372" s="28">
        <v>34.421246549000003</v>
      </c>
      <c r="GZ372" s="28">
        <v>15.383898117013311</v>
      </c>
      <c r="HA372" s="28">
        <v>11.05671047983207</v>
      </c>
      <c r="HB372" s="28">
        <v>8.7137395633065893</v>
      </c>
      <c r="HC372" s="28">
        <v>34.905974858999997</v>
      </c>
      <c r="HD372" s="28">
        <v>14.747594049857764</v>
      </c>
      <c r="HE372" s="28">
        <v>10.599386218180992</v>
      </c>
      <c r="HF372" s="28">
        <v>8.0975877658655193</v>
      </c>
      <c r="HG372" s="28">
        <v>37.195823742999998</v>
      </c>
      <c r="HH372" s="28">
        <v>14.266610934324776</v>
      </c>
      <c r="HI372" s="28">
        <v>10.253694182671833</v>
      </c>
      <c r="HJ372" s="28">
        <v>4.9379234923586992</v>
      </c>
      <c r="HK372" s="28">
        <v>38.940102879999998</v>
      </c>
      <c r="HL372" s="28">
        <v>12.95930774678499</v>
      </c>
      <c r="HM372" s="28">
        <v>9.3141096414817444</v>
      </c>
      <c r="HN372" s="28">
        <v>-1.9196473937323333</v>
      </c>
      <c r="HO372" s="28">
        <v>39.435659559999998</v>
      </c>
      <c r="HP372" s="28">
        <v>12.624242010767347</v>
      </c>
      <c r="HQ372" s="28">
        <v>9.0732912996882682</v>
      </c>
      <c r="HR372" s="28">
        <v>-7.7281563660081929</v>
      </c>
      <c r="HS372" s="28">
        <v>39.405268769999999</v>
      </c>
      <c r="HT372" s="28">
        <v>11.275399450686411</v>
      </c>
      <c r="HU372" s="28">
        <v>8.1038515935583231</v>
      </c>
      <c r="HV372" s="28">
        <v>-12.702287609037825</v>
      </c>
      <c r="HW372" s="29">
        <v>32.659147881999999</v>
      </c>
      <c r="HX372" s="29">
        <v>15.732957084584429</v>
      </c>
      <c r="HY372" s="29">
        <v>11.307586032664464</v>
      </c>
      <c r="HZ372" s="29">
        <v>11.70716697169639</v>
      </c>
      <c r="IA372" s="29">
        <v>32.597858066000001</v>
      </c>
      <c r="IB372" s="29">
        <v>15.724238068096216</v>
      </c>
      <c r="IC372" s="29">
        <v>11.301319503840249</v>
      </c>
      <c r="ID372" s="29">
        <v>11.728337657825891</v>
      </c>
      <c r="IE372" s="29">
        <v>32.704759119999999</v>
      </c>
      <c r="IF372" s="29">
        <v>15.713685552890352</v>
      </c>
      <c r="IG372" s="29">
        <v>11.293735203386762</v>
      </c>
      <c r="IH372" s="29">
        <v>11.250207085444206</v>
      </c>
      <c r="II372" s="29">
        <v>32.834735559000002</v>
      </c>
      <c r="IJ372" s="29">
        <v>15.668370001463941</v>
      </c>
      <c r="IK372" s="29">
        <v>11.261166024330535</v>
      </c>
      <c r="IL372" s="29">
        <v>10.968353515902642</v>
      </c>
      <c r="IM372" s="29">
        <v>33.002872453999998</v>
      </c>
      <c r="IN372" s="29">
        <v>15.618194998362517</v>
      </c>
      <c r="IO372" s="29">
        <v>11.22510426167471</v>
      </c>
      <c r="IP372" s="29">
        <v>10.689135374280966</v>
      </c>
      <c r="IQ372" s="29">
        <v>33.227495466000001</v>
      </c>
      <c r="IR372" s="29">
        <v>15.562979940672864</v>
      </c>
      <c r="IS372" s="29">
        <v>11.185420112549558</v>
      </c>
      <c r="IT372" s="29">
        <v>10.323999383872376</v>
      </c>
      <c r="IU372" s="29">
        <v>33.491443005999997</v>
      </c>
      <c r="IV372" s="29">
        <v>15.503068161450845</v>
      </c>
      <c r="IW372" s="29">
        <v>11.142360337182422</v>
      </c>
      <c r="IX372" s="29">
        <v>9.8538987668349449</v>
      </c>
      <c r="IY372" s="29">
        <v>33.837469507999998</v>
      </c>
      <c r="IZ372" s="29">
        <v>15.43960242454296</v>
      </c>
      <c r="JA372" s="29">
        <v>11.096746262450372</v>
      </c>
      <c r="JB372" s="29">
        <v>9.4219987058434853</v>
      </c>
      <c r="JC372" s="29">
        <v>34.241451115000004</v>
      </c>
      <c r="JD372" s="29">
        <v>15.372844736700053</v>
      </c>
      <c r="JE372" s="29">
        <v>11.048766197764055</v>
      </c>
      <c r="JF372" s="29">
        <v>9.0390405574469881</v>
      </c>
      <c r="JG372" s="29">
        <v>34.735567897000003</v>
      </c>
      <c r="JH372" s="29">
        <v>14.745763030940228</v>
      </c>
      <c r="JI372" s="29">
        <v>10.59807022883289</v>
      </c>
      <c r="JJ372" s="29">
        <v>8.1838222899681199</v>
      </c>
      <c r="JK372" s="29">
        <v>37.422299496000001</v>
      </c>
      <c r="JL372" s="29">
        <v>14.345458463259327</v>
      </c>
      <c r="JM372" s="29">
        <v>10.310363454195112</v>
      </c>
      <c r="JN372" s="29">
        <v>0.13953177458404298</v>
      </c>
      <c r="JO372" s="29">
        <v>38.891216290000003</v>
      </c>
      <c r="JP372" s="29">
        <v>12.504018191087178</v>
      </c>
      <c r="JQ372" s="29">
        <v>8.9868840733225994</v>
      </c>
      <c r="JR372" s="29">
        <v>-6.4819581361133771</v>
      </c>
      <c r="JS372" s="29">
        <v>39.093934220000001</v>
      </c>
      <c r="JT372" s="29">
        <v>12.427687744223594</v>
      </c>
      <c r="JU372" s="29">
        <v>8.9320238782441166</v>
      </c>
      <c r="JV372" s="29">
        <v>-11.609929530277768</v>
      </c>
      <c r="JW372" s="29">
        <v>38.949653380000001</v>
      </c>
      <c r="JX372" s="29">
        <v>11.83779549800324</v>
      </c>
      <c r="JY372" s="29">
        <v>8.5080567061303594</v>
      </c>
      <c r="JZ372" s="29">
        <v>-12.024111496627157</v>
      </c>
    </row>
    <row r="373" spans="1:286" ht="15" thickBot="1" x14ac:dyDescent="0.35">
      <c r="A373" s="2"/>
      <c r="B373" s="74" t="s">
        <v>847</v>
      </c>
      <c r="C373" s="74" t="s">
        <v>524</v>
      </c>
      <c r="D373" s="74" t="s">
        <v>881</v>
      </c>
      <c r="E373" s="87">
        <v>343294</v>
      </c>
      <c r="F373" s="84">
        <v>463785</v>
      </c>
      <c r="G373" s="22">
        <v>12.060150962</v>
      </c>
      <c r="H373" s="22">
        <v>9.1560736058095404</v>
      </c>
      <c r="I373" s="22">
        <v>6.6792282199563529</v>
      </c>
      <c r="J373" s="22">
        <v>1.6064083674657361</v>
      </c>
      <c r="K373" s="22">
        <v>12.049823064</v>
      </c>
      <c r="L373" s="22">
        <v>9.1510303761273537</v>
      </c>
      <c r="M373" s="22">
        <v>6.6755492541175876</v>
      </c>
      <c r="N373" s="22">
        <v>1.7042907424527982</v>
      </c>
      <c r="O373" s="22">
        <v>12.090780612</v>
      </c>
      <c r="P373" s="22">
        <v>9.1446921408838389</v>
      </c>
      <c r="Q373" s="22">
        <v>6.6709255997515573</v>
      </c>
      <c r="R373" s="22">
        <v>1.5384444528051713</v>
      </c>
      <c r="S373" s="22">
        <v>12.134987992999999</v>
      </c>
      <c r="T373" s="22">
        <v>9.1239479495069773</v>
      </c>
      <c r="U373" s="22">
        <v>6.6557930009532464</v>
      </c>
      <c r="V373" s="22">
        <v>1.3817458695256288</v>
      </c>
      <c r="W373" s="22">
        <v>12.188462727000001</v>
      </c>
      <c r="X373" s="22">
        <v>9.1007413694171611</v>
      </c>
      <c r="Y373" s="22">
        <v>6.6388641238714561</v>
      </c>
      <c r="Z373" s="22">
        <v>1.2240571900667359</v>
      </c>
      <c r="AA373" s="22">
        <v>12.251211637000001</v>
      </c>
      <c r="AB373" s="22">
        <v>9.0751820652510826</v>
      </c>
      <c r="AC373" s="22">
        <v>6.6202189673318461</v>
      </c>
      <c r="AD373" s="22">
        <v>1.0403936695369858</v>
      </c>
      <c r="AE373" s="22">
        <v>12.318767571</v>
      </c>
      <c r="AF373" s="22">
        <v>9.0469325993252916</v>
      </c>
      <c r="AG373" s="22">
        <v>6.599611375242314</v>
      </c>
      <c r="AH373" s="22">
        <v>0.83307050122153115</v>
      </c>
      <c r="AI373" s="22">
        <v>12.398334729</v>
      </c>
      <c r="AJ373" s="22">
        <v>9.0161422032639731</v>
      </c>
      <c r="AK373" s="22">
        <v>6.5771502099950299</v>
      </c>
      <c r="AL373" s="22">
        <v>0.63455882004078035</v>
      </c>
      <c r="AM373" s="22">
        <v>12.483026614</v>
      </c>
      <c r="AN373" s="22">
        <v>8.983548960723704</v>
      </c>
      <c r="AO373" s="22">
        <v>6.5533738933414902</v>
      </c>
      <c r="AP373" s="22">
        <v>0.42841360565699738</v>
      </c>
      <c r="AQ373" s="22">
        <v>12.575507701999999</v>
      </c>
      <c r="AR373" s="22">
        <v>8.8503670350102652</v>
      </c>
      <c r="AS373" s="22">
        <v>6.4562195327595795</v>
      </c>
      <c r="AT373" s="22">
        <v>0.21314997605456121</v>
      </c>
      <c r="AU373" s="22">
        <v>12.964915211000001</v>
      </c>
      <c r="AV373" s="22">
        <v>8.6469373935923723</v>
      </c>
      <c r="AW373" s="22">
        <v>6.3078204415954531</v>
      </c>
      <c r="AX373" s="22">
        <v>-1.1432621010773865</v>
      </c>
      <c r="AY373" s="22">
        <v>13.26498114</v>
      </c>
      <c r="AZ373" s="22">
        <v>8.0616219602963053</v>
      </c>
      <c r="BA373" s="22">
        <v>5.8808409820630914</v>
      </c>
      <c r="BB373" s="22">
        <v>-3.0511220945936177</v>
      </c>
      <c r="BC373" s="22">
        <v>13.414737106</v>
      </c>
      <c r="BD373" s="22">
        <v>7.9061797974892301</v>
      </c>
      <c r="BE373" s="22">
        <v>5.7674480884396386</v>
      </c>
      <c r="BF373" s="22">
        <v>-4.3727579710157602</v>
      </c>
      <c r="BG373" s="22">
        <v>13.487901732000001</v>
      </c>
      <c r="BH373" s="22">
        <v>7.5159032615875976</v>
      </c>
      <c r="BI373" s="22">
        <v>5.4827467891264696</v>
      </c>
      <c r="BJ373" s="22">
        <v>-4.6604868571382383</v>
      </c>
      <c r="BK373" s="25">
        <v>12.089343803</v>
      </c>
      <c r="BL373" s="25">
        <v>9.1581571814020748</v>
      </c>
      <c r="BM373" s="25">
        <v>6.6807481593425146</v>
      </c>
      <c r="BN373" s="25">
        <v>1.557330604735526</v>
      </c>
      <c r="BO373" s="25">
        <v>12.107451703000001</v>
      </c>
      <c r="BP373" s="25">
        <v>9.1561134015672785</v>
      </c>
      <c r="BQ373" s="25">
        <v>6.6792572504075656</v>
      </c>
      <c r="BR373" s="25">
        <v>1.6304303123436394</v>
      </c>
      <c r="BS373" s="25">
        <v>12.164691544</v>
      </c>
      <c r="BT373" s="25">
        <v>9.1538159325112343</v>
      </c>
      <c r="BU373" s="25">
        <v>6.6775812787177067</v>
      </c>
      <c r="BV373" s="25">
        <v>1.5098188174906824</v>
      </c>
      <c r="BW373" s="25">
        <v>12.227029173</v>
      </c>
      <c r="BX373" s="25">
        <v>9.1475307370261536</v>
      </c>
      <c r="BY373" s="25">
        <v>6.6729963161170067</v>
      </c>
      <c r="BZ373" s="25">
        <v>1.3960478947576966</v>
      </c>
      <c r="CA373" s="25">
        <v>12.300955076999999</v>
      </c>
      <c r="CB373" s="25">
        <v>9.1407550990048616</v>
      </c>
      <c r="CC373" s="25">
        <v>6.6680535825143279</v>
      </c>
      <c r="CD373" s="25">
        <v>1.2770451589376766</v>
      </c>
      <c r="CE373" s="25">
        <v>12.352039455</v>
      </c>
      <c r="CF373" s="25">
        <v>9.1335633442995885</v>
      </c>
      <c r="CG373" s="25">
        <v>6.6628072975840729</v>
      </c>
      <c r="CH373" s="25">
        <v>1.1320478360124273</v>
      </c>
      <c r="CI373" s="25">
        <v>12.398872655</v>
      </c>
      <c r="CJ373" s="25">
        <v>9.1259553069088035</v>
      </c>
      <c r="CK373" s="25">
        <v>6.6572573402304354</v>
      </c>
      <c r="CL373" s="25">
        <v>0.94551681161401646</v>
      </c>
      <c r="CM373" s="25">
        <v>12.454181969</v>
      </c>
      <c r="CN373" s="25">
        <v>9.1179172673292115</v>
      </c>
      <c r="CO373" s="25">
        <v>6.6513937022667706</v>
      </c>
      <c r="CP373" s="25">
        <v>0.75957726172079632</v>
      </c>
      <c r="CQ373" s="25">
        <v>12.514346008</v>
      </c>
      <c r="CR373" s="25">
        <v>9.1095914866998786</v>
      </c>
      <c r="CS373" s="25">
        <v>6.6453201612133963</v>
      </c>
      <c r="CT373" s="25">
        <v>0.54774033867123961</v>
      </c>
      <c r="CU373" s="25">
        <v>12.582072739000001</v>
      </c>
      <c r="CV373" s="25">
        <v>8.9559351936544047</v>
      </c>
      <c r="CW373" s="25">
        <v>6.5332300347172501</v>
      </c>
      <c r="CX373" s="25">
        <v>0.3106431821395077</v>
      </c>
      <c r="CY373" s="25">
        <v>12.749365125000001</v>
      </c>
      <c r="CZ373" s="25">
        <v>8.9238430177482009</v>
      </c>
      <c r="DA373" s="25">
        <v>6.5098192391971574</v>
      </c>
      <c r="DB373" s="25">
        <v>-0.402639738384309</v>
      </c>
      <c r="DC373" s="25">
        <v>12.885767669</v>
      </c>
      <c r="DD373" s="25">
        <v>8.6066846320897827</v>
      </c>
      <c r="DE373" s="25">
        <v>6.2784566124985917</v>
      </c>
      <c r="DF373" s="25">
        <v>-1.0661335201980986</v>
      </c>
      <c r="DG373" s="25">
        <v>13.004701542999999</v>
      </c>
      <c r="DH373" s="25">
        <v>8.5631516184751426</v>
      </c>
      <c r="DI373" s="25">
        <v>6.2466998851553166</v>
      </c>
      <c r="DJ373" s="25">
        <v>-1.8566612395619302</v>
      </c>
      <c r="DK373" s="25">
        <v>13.057019866000001</v>
      </c>
      <c r="DL373" s="25">
        <v>8.5667033284682983</v>
      </c>
      <c r="DM373" s="25">
        <v>6.2492908081466236</v>
      </c>
      <c r="DN373" s="25">
        <v>-1.8183328520617685</v>
      </c>
      <c r="DO373" s="27">
        <v>12.059846089000001</v>
      </c>
      <c r="DP373" s="27">
        <v>9.156418101025297</v>
      </c>
      <c r="DQ373" s="27">
        <v>6.6794795244200111</v>
      </c>
      <c r="DR373" s="27">
        <v>1.6077888026561773</v>
      </c>
      <c r="DS373" s="27">
        <v>12.045954517</v>
      </c>
      <c r="DT373" s="27">
        <v>9.1525138301378117</v>
      </c>
      <c r="DU373" s="27">
        <v>6.676631413164821</v>
      </c>
      <c r="DV373" s="27">
        <v>1.7318417701587716</v>
      </c>
      <c r="DW373" s="27">
        <v>12.081585410999999</v>
      </c>
      <c r="DX373" s="27">
        <v>9.1481769097220358</v>
      </c>
      <c r="DY373" s="27">
        <v>6.6734676901023091</v>
      </c>
      <c r="DZ373" s="27">
        <v>1.5976444020212135</v>
      </c>
      <c r="EA373" s="27">
        <v>12.12043525</v>
      </c>
      <c r="EB373" s="27">
        <v>9.1304643399205094</v>
      </c>
      <c r="EC373" s="27">
        <v>6.6605466170354397</v>
      </c>
      <c r="ED373" s="27">
        <v>1.4695896480855293</v>
      </c>
      <c r="EE373" s="27">
        <v>12.167751859999999</v>
      </c>
      <c r="EF373" s="27">
        <v>9.1117714849022668</v>
      </c>
      <c r="EG373" s="27">
        <v>6.646910439551001</v>
      </c>
      <c r="EH373" s="27">
        <v>1.3418198842776654</v>
      </c>
      <c r="EI373" s="27">
        <v>12.221563518</v>
      </c>
      <c r="EJ373" s="27">
        <v>9.092247991788776</v>
      </c>
      <c r="EK373" s="27">
        <v>6.6326683231406429</v>
      </c>
      <c r="EL373" s="27">
        <v>1.1977160599143968</v>
      </c>
      <c r="EM373" s="27">
        <v>12.278509713</v>
      </c>
      <c r="EN373" s="27">
        <v>9.0718527581277506</v>
      </c>
      <c r="EO373" s="27">
        <v>6.6177902841376701</v>
      </c>
      <c r="EP373" s="27">
        <v>1.0284018180813863</v>
      </c>
      <c r="EQ373" s="27">
        <v>12.344076336000001</v>
      </c>
      <c r="ER373" s="27">
        <v>9.050758583023228</v>
      </c>
      <c r="ES373" s="27">
        <v>6.6024023770826812</v>
      </c>
      <c r="ET373" s="27">
        <v>0.87366080148109582</v>
      </c>
      <c r="EU373" s="27">
        <v>12.414074210999999</v>
      </c>
      <c r="EV373" s="27">
        <v>9.0291232192480333</v>
      </c>
      <c r="EW373" s="27">
        <v>6.5866196804271411</v>
      </c>
      <c r="EX373" s="27">
        <v>0.70823437333143602</v>
      </c>
      <c r="EY373" s="27">
        <v>12.491029887</v>
      </c>
      <c r="EZ373" s="27">
        <v>8.8629342454407229</v>
      </c>
      <c r="FA373" s="27">
        <v>6.4653871378015468</v>
      </c>
      <c r="FB373" s="27">
        <v>0.53062503137616801</v>
      </c>
      <c r="FC373" s="27">
        <v>12.789367769</v>
      </c>
      <c r="FD373" s="27">
        <v>8.7364059458940488</v>
      </c>
      <c r="FE373" s="27">
        <v>6.3730865048731475</v>
      </c>
      <c r="FF373" s="27">
        <v>-0.28750434807332859</v>
      </c>
      <c r="FG373" s="27">
        <v>13.061801684000001</v>
      </c>
      <c r="FH373" s="27">
        <v>8.3606099119381874</v>
      </c>
      <c r="FI373" s="27">
        <v>6.098948530124555</v>
      </c>
      <c r="FJ373" s="27">
        <v>-1.3931469270807799</v>
      </c>
      <c r="FK373" s="27">
        <v>13.212067718</v>
      </c>
      <c r="FL373" s="27">
        <v>8.2619509630422012</v>
      </c>
      <c r="FM373" s="27">
        <v>6.0269782004846553</v>
      </c>
      <c r="FN373" s="27">
        <v>-2.0448143080432182</v>
      </c>
      <c r="FO373" s="27">
        <v>13.282242703</v>
      </c>
      <c r="FP373" s="27">
        <v>8.1656981936644968</v>
      </c>
      <c r="FQ373" s="27">
        <v>5.9567631453032952</v>
      </c>
      <c r="FR373" s="27">
        <v>-1.8000376426512652</v>
      </c>
      <c r="FS373" s="28">
        <v>12.060205035999999</v>
      </c>
      <c r="FT373" s="28">
        <v>9.1560734848119942</v>
      </c>
      <c r="FU373" s="28">
        <v>6.6792281316903273</v>
      </c>
      <c r="FV373" s="28">
        <v>1.6047241575174738</v>
      </c>
      <c r="FW373" s="28">
        <v>12.048709242999999</v>
      </c>
      <c r="FX373" s="28">
        <v>9.1510298449619398</v>
      </c>
      <c r="FY373" s="28">
        <v>6.6755488666398133</v>
      </c>
      <c r="FZ373" s="28">
        <v>1.7145690447648647</v>
      </c>
      <c r="GA373" s="28">
        <v>12.091491539</v>
      </c>
      <c r="GB373" s="28">
        <v>9.144691036707199</v>
      </c>
      <c r="GC373" s="28">
        <v>6.6709247942700705</v>
      </c>
      <c r="GD373" s="28">
        <v>1.5625263092945687</v>
      </c>
      <c r="GE373" s="28">
        <v>12.141308527</v>
      </c>
      <c r="GF373" s="28">
        <v>9.1227363481668693</v>
      </c>
      <c r="GG373" s="28">
        <v>6.6549091546441641</v>
      </c>
      <c r="GH373" s="28">
        <v>1.4216133781588578</v>
      </c>
      <c r="GI373" s="28">
        <v>12.205097533</v>
      </c>
      <c r="GJ373" s="28">
        <v>9.0982488910025712</v>
      </c>
      <c r="GK373" s="28">
        <v>6.6370458955695559</v>
      </c>
      <c r="GL373" s="28">
        <v>1.2811566685945088</v>
      </c>
      <c r="GM373" s="28">
        <v>12.284551930999999</v>
      </c>
      <c r="GN373" s="28">
        <v>9.0713919268297882</v>
      </c>
      <c r="GO373" s="28">
        <v>6.617454114121732</v>
      </c>
      <c r="GP373" s="28">
        <v>1.1201247556210223</v>
      </c>
      <c r="GQ373" s="28">
        <v>12.374518171</v>
      </c>
      <c r="GR373" s="28">
        <v>9.0417961581068198</v>
      </c>
      <c r="GS373" s="28">
        <v>6.595864412885569</v>
      </c>
      <c r="GT373" s="28">
        <v>0.93645274220088126</v>
      </c>
      <c r="GU373" s="28">
        <v>12.486378681</v>
      </c>
      <c r="GV373" s="28">
        <v>9.0096578997024537</v>
      </c>
      <c r="GW373" s="28">
        <v>6.5724200008246516</v>
      </c>
      <c r="GX373" s="28">
        <v>0.75697529833537125</v>
      </c>
      <c r="GY373" s="28">
        <v>12.611262347</v>
      </c>
      <c r="GZ373" s="28">
        <v>8.9757008282749293</v>
      </c>
      <c r="HA373" s="28">
        <v>6.5476487899857734</v>
      </c>
      <c r="HB373" s="28">
        <v>0.57488696279749263</v>
      </c>
      <c r="HC373" s="28">
        <v>12.75266337</v>
      </c>
      <c r="HD373" s="28">
        <v>8.7973171917037316</v>
      </c>
      <c r="HE373" s="28">
        <v>6.4175204106541797</v>
      </c>
      <c r="HF373" s="28">
        <v>0.39435150629739013</v>
      </c>
      <c r="HG373" s="28">
        <v>13.355135933</v>
      </c>
      <c r="HH373" s="28">
        <v>8.5875385389573395</v>
      </c>
      <c r="HI373" s="28">
        <v>6.2644898041200543</v>
      </c>
      <c r="HJ373" s="28">
        <v>-0.98181756789812269</v>
      </c>
      <c r="HK373" s="28">
        <v>13.894450494000001</v>
      </c>
      <c r="HL373" s="28">
        <v>7.7719881502246944</v>
      </c>
      <c r="HM373" s="28">
        <v>5.6695571500440574</v>
      </c>
      <c r="HN373" s="28">
        <v>-4.1758299792055187</v>
      </c>
      <c r="HO373" s="28">
        <v>14.170192566000001</v>
      </c>
      <c r="HP373" s="28">
        <v>7.6148433025918303</v>
      </c>
      <c r="HQ373" s="28">
        <v>5.5549221715458286</v>
      </c>
      <c r="HR373" s="28">
        <v>-6.6514897408770501</v>
      </c>
      <c r="HS373" s="28">
        <v>14.270398175</v>
      </c>
      <c r="HT373" s="28">
        <v>7.0143924635770905</v>
      </c>
      <c r="HU373" s="28">
        <v>5.1169016442644608</v>
      </c>
      <c r="HV373" s="28">
        <v>-7.6890298560280321</v>
      </c>
      <c r="HW373" s="29">
        <v>12.042035002</v>
      </c>
      <c r="HX373" s="29">
        <v>9.1563742752399531</v>
      </c>
      <c r="HY373" s="29">
        <v>6.6794475541197667</v>
      </c>
      <c r="HZ373" s="29">
        <v>1.6412227740673107</v>
      </c>
      <c r="IA373" s="29">
        <v>12.012018767000001</v>
      </c>
      <c r="IB373" s="29">
        <v>9.1524550865194669</v>
      </c>
      <c r="IC373" s="29">
        <v>6.676588560513097</v>
      </c>
      <c r="ID373" s="29">
        <v>1.7869751799239353</v>
      </c>
      <c r="IE373" s="29">
        <v>12.035529914</v>
      </c>
      <c r="IF373" s="29">
        <v>9.1475637340244838</v>
      </c>
      <c r="IG373" s="29">
        <v>6.6730203869678864</v>
      </c>
      <c r="IH373" s="29">
        <v>1.6716840701261351</v>
      </c>
      <c r="II373" s="29">
        <v>12.067311173</v>
      </c>
      <c r="IJ373" s="29">
        <v>9.1158588499493725</v>
      </c>
      <c r="IK373" s="29">
        <v>6.6498921154465043</v>
      </c>
      <c r="IL373" s="29">
        <v>1.5613418630039178</v>
      </c>
      <c r="IM373" s="29">
        <v>12.111535098000001</v>
      </c>
      <c r="IN373" s="29">
        <v>9.0814321797376643</v>
      </c>
      <c r="IO373" s="29">
        <v>6.6247783388325558</v>
      </c>
      <c r="IP373" s="29">
        <v>1.4491947126894296</v>
      </c>
      <c r="IQ373" s="29">
        <v>12.171822671000001</v>
      </c>
      <c r="IR373" s="29">
        <v>9.0439938803773252</v>
      </c>
      <c r="IS373" s="29">
        <v>6.5974676206841041</v>
      </c>
      <c r="IT373" s="29">
        <v>1.3042240468641957</v>
      </c>
      <c r="IU373" s="29">
        <v>12.24207202</v>
      </c>
      <c r="IV373" s="29">
        <v>9.0041575764214148</v>
      </c>
      <c r="IW373" s="29">
        <v>6.5684075915694118</v>
      </c>
      <c r="IX373" s="29">
        <v>1.1395774452646439</v>
      </c>
      <c r="IY373" s="29">
        <v>12.334782377</v>
      </c>
      <c r="IZ373" s="29">
        <v>8.9623520845591091</v>
      </c>
      <c r="JA373" s="29">
        <v>6.5379110672930345</v>
      </c>
      <c r="JB373" s="29">
        <v>0.98215477834877518</v>
      </c>
      <c r="JC373" s="29">
        <v>12.440769613000001</v>
      </c>
      <c r="JD373" s="29">
        <v>8.9187397513249351</v>
      </c>
      <c r="JE373" s="29">
        <v>6.5060964773916377</v>
      </c>
      <c r="JF373" s="29">
        <v>0.79691549768020487</v>
      </c>
      <c r="JG373" s="29">
        <v>12.569263333</v>
      </c>
      <c r="JH373" s="29">
        <v>8.7319375600101612</v>
      </c>
      <c r="JI373" s="29">
        <v>6.3698268795819768</v>
      </c>
      <c r="JJ373" s="29">
        <v>0.55099274835823664</v>
      </c>
      <c r="JK373" s="29">
        <v>13.298162315999999</v>
      </c>
      <c r="JL373" s="29">
        <v>8.4870401174621204</v>
      </c>
      <c r="JM373" s="29">
        <v>6.1911776048290807</v>
      </c>
      <c r="JN373" s="29">
        <v>-3.1702241315300856</v>
      </c>
      <c r="JO373" s="29">
        <v>13.81287507</v>
      </c>
      <c r="JP373" s="29">
        <v>7.2854322105816376</v>
      </c>
      <c r="JQ373" s="29">
        <v>5.3146213661520108</v>
      </c>
      <c r="JR373" s="29">
        <v>-6.242003473543015</v>
      </c>
      <c r="JS373" s="29">
        <v>14.036378252</v>
      </c>
      <c r="JT373" s="29">
        <v>7.1549479725782108</v>
      </c>
      <c r="JU373" s="29">
        <v>5.2194349311959831</v>
      </c>
      <c r="JV373" s="29">
        <v>-8.5870612732849381</v>
      </c>
      <c r="JW373" s="29">
        <v>14.093897923</v>
      </c>
      <c r="JX373" s="29">
        <v>6.9181927481052874</v>
      </c>
      <c r="JY373" s="29">
        <v>5.0467252911688112</v>
      </c>
      <c r="JZ373" s="29">
        <v>-7.7218679387950075</v>
      </c>
    </row>
    <row r="374" spans="1:286" ht="15" thickBot="1" x14ac:dyDescent="0.35">
      <c r="A374" s="2"/>
      <c r="B374" s="74" t="s">
        <v>848</v>
      </c>
      <c r="C374" s="74" t="s">
        <v>462</v>
      </c>
      <c r="D374" s="74" t="s">
        <v>872</v>
      </c>
      <c r="E374" s="87">
        <v>382132</v>
      </c>
      <c r="F374" s="84">
        <v>386340</v>
      </c>
      <c r="G374" s="22">
        <v>25.1421511</v>
      </c>
      <c r="H374" s="22">
        <v>10.970531578769798</v>
      </c>
      <c r="I374" s="22">
        <v>7.8847370512787789</v>
      </c>
      <c r="J374" s="22">
        <v>9.5595193032793393</v>
      </c>
      <c r="K374" s="22">
        <v>25.083328774999998</v>
      </c>
      <c r="L374" s="22">
        <v>10.227782985280164</v>
      </c>
      <c r="M374" s="22">
        <v>7.3509090126989349</v>
      </c>
      <c r="N374" s="22">
        <v>9.6265200882060196</v>
      </c>
      <c r="O374" s="22">
        <v>25.159870656999999</v>
      </c>
      <c r="P374" s="22">
        <v>10.220350764999383</v>
      </c>
      <c r="Q374" s="22">
        <v>7.3455673296455322</v>
      </c>
      <c r="R374" s="22">
        <v>9.5051295063628398</v>
      </c>
      <c r="S374" s="22">
        <v>25.235314383000002</v>
      </c>
      <c r="T374" s="22">
        <v>10.20529402483794</v>
      </c>
      <c r="U374" s="22">
        <v>7.3347457540299841</v>
      </c>
      <c r="V374" s="22">
        <v>9.3242544838577164</v>
      </c>
      <c r="W374" s="22">
        <v>25.323406683999998</v>
      </c>
      <c r="X374" s="22">
        <v>10.186278016384952</v>
      </c>
      <c r="Y374" s="22">
        <v>7.3210785743368083</v>
      </c>
      <c r="Z374" s="22">
        <v>9.1406079453597666</v>
      </c>
      <c r="AA374" s="22">
        <v>25.426900263</v>
      </c>
      <c r="AB374" s="22">
        <v>10.163302890959239</v>
      </c>
      <c r="AC374" s="22">
        <v>7.3045658993218199</v>
      </c>
      <c r="AD374" s="22">
        <v>8.8888931806718876</v>
      </c>
      <c r="AE374" s="22">
        <v>25.538618513999999</v>
      </c>
      <c r="AF374" s="22">
        <v>10.13541648490741</v>
      </c>
      <c r="AG374" s="22">
        <v>7.2845233902195838</v>
      </c>
      <c r="AH374" s="22">
        <v>8.6301466309280563</v>
      </c>
      <c r="AI374" s="22">
        <v>25.668042781</v>
      </c>
      <c r="AJ374" s="22">
        <v>10.102802049372354</v>
      </c>
      <c r="AK374" s="22">
        <v>7.26108275323464</v>
      </c>
      <c r="AL374" s="22">
        <v>8.3167602891627812</v>
      </c>
      <c r="AM374" s="22">
        <v>25.808708516999999</v>
      </c>
      <c r="AN374" s="22">
        <v>10.066695592490781</v>
      </c>
      <c r="AO374" s="22">
        <v>7.2351323317513767</v>
      </c>
      <c r="AP374" s="22">
        <v>8.0320820956478371</v>
      </c>
      <c r="AQ374" s="22">
        <v>25.964374357000001</v>
      </c>
      <c r="AR374" s="22">
        <v>9.9486268639686717</v>
      </c>
      <c r="AS374" s="22">
        <v>7.1502740118339343</v>
      </c>
      <c r="AT374" s="22">
        <v>7.6613693705449819</v>
      </c>
      <c r="AU374" s="22">
        <v>26.72817165</v>
      </c>
      <c r="AV374" s="22">
        <v>9.6880399499329641</v>
      </c>
      <c r="AW374" s="22">
        <v>6.9629850658587076</v>
      </c>
      <c r="AX374" s="22">
        <v>6.0836618533253226</v>
      </c>
      <c r="AY374" s="22">
        <v>27.366738949000002</v>
      </c>
      <c r="AZ374" s="22">
        <v>9.0821713281924517</v>
      </c>
      <c r="BA374" s="22">
        <v>6.5275353580898221</v>
      </c>
      <c r="BB374" s="22">
        <v>4.6239634413849373</v>
      </c>
      <c r="BC374" s="22">
        <v>27.739951485999999</v>
      </c>
      <c r="BD374" s="22">
        <v>8.9724309147825565</v>
      </c>
      <c r="BE374" s="22">
        <v>6.4486627622249033</v>
      </c>
      <c r="BF374" s="22">
        <v>3.7001793982936633</v>
      </c>
      <c r="BG374" s="22">
        <v>27.964420347000001</v>
      </c>
      <c r="BH374" s="22">
        <v>8.8465583885114221</v>
      </c>
      <c r="BI374" s="22">
        <v>6.3581956992114108</v>
      </c>
      <c r="BJ374" s="22">
        <v>3.0618046027462569</v>
      </c>
      <c r="BK374" s="25">
        <v>25.164066642000002</v>
      </c>
      <c r="BL374" s="25">
        <v>10.972765387519875</v>
      </c>
      <c r="BM374" s="25">
        <v>7.8863425336103088</v>
      </c>
      <c r="BN374" s="25">
        <v>9.5229459805912313</v>
      </c>
      <c r="BO374" s="25">
        <v>25.122218688</v>
      </c>
      <c r="BP374" s="25">
        <v>10.233536938680418</v>
      </c>
      <c r="BQ374" s="25">
        <v>7.3550444923008635</v>
      </c>
      <c r="BR374" s="25">
        <v>9.5645984830909807</v>
      </c>
      <c r="BS374" s="25">
        <v>25.173029550999999</v>
      </c>
      <c r="BT374" s="25">
        <v>10.231199150999021</v>
      </c>
      <c r="BU374" s="25">
        <v>7.3533642782640891</v>
      </c>
      <c r="BV374" s="25">
        <v>9.5002814735441934</v>
      </c>
      <c r="BW374" s="25">
        <v>25.219326895999998</v>
      </c>
      <c r="BX374" s="25">
        <v>10.226999832872959</v>
      </c>
      <c r="BY374" s="25">
        <v>7.3503461456439023</v>
      </c>
      <c r="BZ374" s="25">
        <v>9.3816991647823436</v>
      </c>
      <c r="CA374" s="25">
        <v>25.274371713000001</v>
      </c>
      <c r="CB374" s="25">
        <v>10.2221360126858</v>
      </c>
      <c r="CC374" s="25">
        <v>7.3468504223086111</v>
      </c>
      <c r="CD374" s="25">
        <v>9.2653349948623678</v>
      </c>
      <c r="CE374" s="25">
        <v>25.334707081000001</v>
      </c>
      <c r="CF374" s="25">
        <v>10.216665619843214</v>
      </c>
      <c r="CG374" s="25">
        <v>7.342918743262679</v>
      </c>
      <c r="CH374" s="25">
        <v>9.0790210056906329</v>
      </c>
      <c r="CI374" s="25">
        <v>25.400882289999998</v>
      </c>
      <c r="CJ374" s="25">
        <v>10.210501953968075</v>
      </c>
      <c r="CK374" s="25">
        <v>7.3384887952379669</v>
      </c>
      <c r="CL374" s="25">
        <v>8.878179624396342</v>
      </c>
      <c r="CM374" s="25">
        <v>25.476092171000001</v>
      </c>
      <c r="CN374" s="25">
        <v>10.203640204251704</v>
      </c>
      <c r="CO374" s="25">
        <v>7.3335571206115544</v>
      </c>
      <c r="CP374" s="25">
        <v>8.6238796542989977</v>
      </c>
      <c r="CQ374" s="25">
        <v>25.548762707999998</v>
      </c>
      <c r="CR374" s="25">
        <v>10.196288543163824</v>
      </c>
      <c r="CS374" s="25">
        <v>7.3282733370362703</v>
      </c>
      <c r="CT374" s="25">
        <v>8.3920315398995271</v>
      </c>
      <c r="CU374" s="25">
        <v>25.628652127999999</v>
      </c>
      <c r="CV374" s="25">
        <v>9.9075715649956244</v>
      </c>
      <c r="CW374" s="25">
        <v>7.1207667600986984</v>
      </c>
      <c r="CX374" s="25">
        <v>8.0687515090268285</v>
      </c>
      <c r="CY374" s="25">
        <v>25.930688619000001</v>
      </c>
      <c r="CZ374" s="25">
        <v>9.8651506842741483</v>
      </c>
      <c r="DA374" s="25">
        <v>7.0902780378730794</v>
      </c>
      <c r="DB374" s="25">
        <v>6.6864907098090587</v>
      </c>
      <c r="DC374" s="25">
        <v>26.209646370999998</v>
      </c>
      <c r="DD374" s="25">
        <v>9.7209435729706097</v>
      </c>
      <c r="DE374" s="25">
        <v>6.9866335475957539</v>
      </c>
      <c r="DF374" s="25">
        <v>5.4813382240403925</v>
      </c>
      <c r="DG374" s="25">
        <v>26.481437735</v>
      </c>
      <c r="DH374" s="25">
        <v>9.7546611159468135</v>
      </c>
      <c r="DI374" s="25">
        <v>7.0108670096184182</v>
      </c>
      <c r="DJ374" s="25">
        <v>4.5930519484054422</v>
      </c>
      <c r="DK374" s="25">
        <v>26.668530653000001</v>
      </c>
      <c r="DL374" s="25">
        <v>9.6632522755397652</v>
      </c>
      <c r="DM374" s="25">
        <v>6.9451696762123829</v>
      </c>
      <c r="DN374" s="25">
        <v>3.958125899346939</v>
      </c>
      <c r="DO374" s="27">
        <v>25.141795807000001</v>
      </c>
      <c r="DP374" s="27">
        <v>10.970985614377419</v>
      </c>
      <c r="DQ374" s="27">
        <v>7.8850633756097652</v>
      </c>
      <c r="DR374" s="27">
        <v>9.5604522403418208</v>
      </c>
      <c r="DS374" s="27">
        <v>25.078565736000002</v>
      </c>
      <c r="DT374" s="27">
        <v>10.229726710535388</v>
      </c>
      <c r="DU374" s="27">
        <v>7.3523060063110792</v>
      </c>
      <c r="DV374" s="27">
        <v>9.6441972258879467</v>
      </c>
      <c r="DW374" s="27">
        <v>25.147975323000001</v>
      </c>
      <c r="DX374" s="27">
        <v>10.224989733547856</v>
      </c>
      <c r="DY374" s="27">
        <v>7.3489014476808556</v>
      </c>
      <c r="DZ374" s="27">
        <v>9.5444690317839473</v>
      </c>
      <c r="EA374" s="27">
        <v>25.215626108000002</v>
      </c>
      <c r="EB374" s="27">
        <v>10.214183383889496</v>
      </c>
      <c r="EC374" s="27">
        <v>7.3411347114084551</v>
      </c>
      <c r="ED374" s="27">
        <v>9.3846895200739411</v>
      </c>
      <c r="EE374" s="27">
        <v>25.294221476000001</v>
      </c>
      <c r="EF374" s="27">
        <v>10.201869987555122</v>
      </c>
      <c r="EG374" s="27">
        <v>7.3322848310168247</v>
      </c>
      <c r="EH374" s="27">
        <v>9.2243606115313135</v>
      </c>
      <c r="EI374" s="27">
        <v>25.383534265000002</v>
      </c>
      <c r="EJ374" s="27">
        <v>10.188321182429199</v>
      </c>
      <c r="EK374" s="27">
        <v>7.3225470380019759</v>
      </c>
      <c r="EL374" s="27">
        <v>9.0050934205157631</v>
      </c>
      <c r="EM374" s="27">
        <v>25.477683571</v>
      </c>
      <c r="EN374" s="27">
        <v>10.173238734976586</v>
      </c>
      <c r="EO374" s="27">
        <v>7.3117069860500967</v>
      </c>
      <c r="EP374" s="27">
        <v>8.7807239425686294</v>
      </c>
      <c r="EQ374" s="27">
        <v>25.583285033999999</v>
      </c>
      <c r="ER374" s="27">
        <v>10.156978810902807</v>
      </c>
      <c r="ES374" s="27">
        <v>7.3000206584665177</v>
      </c>
      <c r="ET374" s="27">
        <v>8.5109363945178398</v>
      </c>
      <c r="EU374" s="27">
        <v>25.697810601</v>
      </c>
      <c r="EV374" s="27">
        <v>10.139725874926528</v>
      </c>
      <c r="EW374" s="27">
        <v>7.2876206336765836</v>
      </c>
      <c r="EX374" s="27">
        <v>8.2697041733504246</v>
      </c>
      <c r="EY374" s="27">
        <v>25.824784483000002</v>
      </c>
      <c r="EZ374" s="27">
        <v>9.8357490549049285</v>
      </c>
      <c r="FA374" s="27">
        <v>7.0691465079384601</v>
      </c>
      <c r="FB374" s="27">
        <v>7.9442388579636951</v>
      </c>
      <c r="FC374" s="27">
        <v>26.426365369999999</v>
      </c>
      <c r="FD374" s="27">
        <v>9.7148116771627251</v>
      </c>
      <c r="FE374" s="27">
        <v>6.9822264333439179</v>
      </c>
      <c r="FF374" s="27">
        <v>6.5667948213579805</v>
      </c>
      <c r="FG374" s="27">
        <v>27.002386602999998</v>
      </c>
      <c r="FH374" s="27">
        <v>9.5027251790332699</v>
      </c>
      <c r="FI374" s="27">
        <v>6.8297956912353568</v>
      </c>
      <c r="FJ374" s="27">
        <v>5.6125002718670611</v>
      </c>
      <c r="FK374" s="27">
        <v>27.367382200999998</v>
      </c>
      <c r="FL374" s="27">
        <v>9.4826214782160765</v>
      </c>
      <c r="FM374" s="27">
        <v>6.8153467656237767</v>
      </c>
      <c r="FN374" s="27">
        <v>5.0287942928641716</v>
      </c>
      <c r="FO374" s="27">
        <v>27.584071497</v>
      </c>
      <c r="FP374" s="27">
        <v>9.6574223063655893</v>
      </c>
      <c r="FQ374" s="27">
        <v>6.9409795625770148</v>
      </c>
      <c r="FR374" s="27">
        <v>4.7373395889275187</v>
      </c>
      <c r="FS374" s="28">
        <v>25.142898954</v>
      </c>
      <c r="FT374" s="28">
        <v>10.97053156875266</v>
      </c>
      <c r="FU374" s="28">
        <v>7.8847370440792641</v>
      </c>
      <c r="FV374" s="28">
        <v>9.5489443758843162</v>
      </c>
      <c r="FW374" s="28">
        <v>25.079975914999999</v>
      </c>
      <c r="FX374" s="28">
        <v>10.227782944009574</v>
      </c>
      <c r="FY374" s="28">
        <v>7.3509089830369492</v>
      </c>
      <c r="FZ374" s="28">
        <v>9.6192163701460363</v>
      </c>
      <c r="GA374" s="28">
        <v>25.157806021999999</v>
      </c>
      <c r="GB374" s="28">
        <v>10.220350678451346</v>
      </c>
      <c r="GC374" s="28">
        <v>7.345567267441754</v>
      </c>
      <c r="GD374" s="28">
        <v>9.512916830567212</v>
      </c>
      <c r="GE374" s="28">
        <v>25.242044914000001</v>
      </c>
      <c r="GF374" s="28">
        <v>10.204934486744092</v>
      </c>
      <c r="GG374" s="28">
        <v>7.3344873469227672</v>
      </c>
      <c r="GH374" s="28">
        <v>9.3524501631500119</v>
      </c>
      <c r="GI374" s="28">
        <v>25.34826404</v>
      </c>
      <c r="GJ374" s="28">
        <v>10.185551703959991</v>
      </c>
      <c r="GK374" s="28">
        <v>7.3205565592961728</v>
      </c>
      <c r="GL374" s="28">
        <v>9.1933990955580658</v>
      </c>
      <c r="GM374" s="28">
        <v>25.482363515999999</v>
      </c>
      <c r="GN374" s="28">
        <v>10.162208054290025</v>
      </c>
      <c r="GO374" s="28">
        <v>7.3037790186507356</v>
      </c>
      <c r="GP374" s="28">
        <v>8.982155844490002</v>
      </c>
      <c r="GQ374" s="28">
        <v>25.636081513000001</v>
      </c>
      <c r="GR374" s="28">
        <v>10.133948062035683</v>
      </c>
      <c r="GS374" s="28">
        <v>7.2834680057889827</v>
      </c>
      <c r="GT374" s="28">
        <v>8.7732103329167579</v>
      </c>
      <c r="GU374" s="28">
        <v>25.826783265</v>
      </c>
      <c r="GV374" s="28">
        <v>10.100959876818493</v>
      </c>
      <c r="GW374" s="28">
        <v>7.2597587475484993</v>
      </c>
      <c r="GX374" s="28">
        <v>8.5223183267925062</v>
      </c>
      <c r="GY374" s="28">
        <v>26.044979885</v>
      </c>
      <c r="GZ374" s="28">
        <v>10.064478008211932</v>
      </c>
      <c r="HA374" s="28">
        <v>7.2335385102667722</v>
      </c>
      <c r="HB374" s="28">
        <v>8.3105732701953468</v>
      </c>
      <c r="HC374" s="28">
        <v>26.296812337999999</v>
      </c>
      <c r="HD374" s="28">
        <v>9.74360880115103</v>
      </c>
      <c r="HE374" s="28">
        <v>7.0029234933587903</v>
      </c>
      <c r="HF374" s="28">
        <v>8.0301129243460192</v>
      </c>
      <c r="HG374" s="28">
        <v>27.480745982999998</v>
      </c>
      <c r="HH374" s="28">
        <v>9.4811937381081126</v>
      </c>
      <c r="HI374" s="28">
        <v>6.8143206206965194</v>
      </c>
      <c r="HJ374" s="28">
        <v>6.7231811713194745</v>
      </c>
      <c r="HK374" s="28">
        <v>28.428918197999998</v>
      </c>
      <c r="HL374" s="28">
        <v>8.7927356439809454</v>
      </c>
      <c r="HM374" s="28">
        <v>6.3195122329678766</v>
      </c>
      <c r="HN374" s="28">
        <v>2.2274400031775414</v>
      </c>
      <c r="HO374" s="28">
        <v>28.916754902000001</v>
      </c>
      <c r="HP374" s="28">
        <v>8.6823752919114678</v>
      </c>
      <c r="HQ374" s="28">
        <v>6.2401940749819573</v>
      </c>
      <c r="HR374" s="28">
        <v>-1.7647277223598579</v>
      </c>
      <c r="HS374" s="28">
        <v>29.176697740000002</v>
      </c>
      <c r="HT374" s="28">
        <v>7.5971169671125471</v>
      </c>
      <c r="HU374" s="28">
        <v>5.460197548623082</v>
      </c>
      <c r="HV374" s="28">
        <v>-5.4108043053004025</v>
      </c>
      <c r="HW374" s="29">
        <v>25.125407565</v>
      </c>
      <c r="HX374" s="29">
        <v>10.969994491025201</v>
      </c>
      <c r="HY374" s="29">
        <v>7.8843510357416813</v>
      </c>
      <c r="HZ374" s="29">
        <v>9.6053414281886802</v>
      </c>
      <c r="IA374" s="29">
        <v>25.045238920999999</v>
      </c>
      <c r="IB374" s="29">
        <v>10.564504744447426</v>
      </c>
      <c r="IC374" s="29">
        <v>7.5929175709365113</v>
      </c>
      <c r="ID374" s="29">
        <v>9.7302613443538917</v>
      </c>
      <c r="IE374" s="29">
        <v>25.105383267000001</v>
      </c>
      <c r="IF374" s="29">
        <v>10.558832041101759</v>
      </c>
      <c r="IG374" s="29">
        <v>7.5888404873485982</v>
      </c>
      <c r="IH374" s="29">
        <v>9.6782347488070162</v>
      </c>
      <c r="II374" s="29">
        <v>25.175143438999999</v>
      </c>
      <c r="IJ374" s="29">
        <v>10.541983601839044</v>
      </c>
      <c r="IK374" s="29">
        <v>7.5767311823110886</v>
      </c>
      <c r="IL374" s="29">
        <v>9.558324525167631</v>
      </c>
      <c r="IM374" s="29">
        <v>25.265985589</v>
      </c>
      <c r="IN374" s="29">
        <v>10.523066187967682</v>
      </c>
      <c r="IO374" s="29">
        <v>7.5631348644850167</v>
      </c>
      <c r="IP374" s="29">
        <v>9.444818062591434</v>
      </c>
      <c r="IQ374" s="29">
        <v>25.386799216</v>
      </c>
      <c r="IR374" s="29">
        <v>10.502077842059583</v>
      </c>
      <c r="IS374" s="29">
        <v>7.548050127028274</v>
      </c>
      <c r="IT374" s="29">
        <v>9.2709574684468823</v>
      </c>
      <c r="IU374" s="29">
        <v>25.528753421000001</v>
      </c>
      <c r="IV374" s="29">
        <v>10.478873720766668</v>
      </c>
      <c r="IW374" s="29">
        <v>7.5313728681746861</v>
      </c>
      <c r="IX374" s="29">
        <v>9.0957141331679079</v>
      </c>
      <c r="IY374" s="29">
        <v>25.711816722000002</v>
      </c>
      <c r="IZ374" s="29">
        <v>10.454054750827284</v>
      </c>
      <c r="JA374" s="29">
        <v>7.5135349858031208</v>
      </c>
      <c r="JB374" s="29">
        <v>8.870628986479824</v>
      </c>
      <c r="JC374" s="29">
        <v>25.925217834999998</v>
      </c>
      <c r="JD374" s="29">
        <v>10.427753747335709</v>
      </c>
      <c r="JE374" s="29">
        <v>7.4946319367369165</v>
      </c>
      <c r="JF374" s="29">
        <v>8.6760642835890707</v>
      </c>
      <c r="JG374" s="29">
        <v>26.186045204999999</v>
      </c>
      <c r="JH374" s="29">
        <v>10.112775446614291</v>
      </c>
      <c r="JI374" s="29">
        <v>7.268250830204841</v>
      </c>
      <c r="JJ374" s="29">
        <v>8.226520464593559</v>
      </c>
      <c r="JK374" s="29">
        <v>27.671868475</v>
      </c>
      <c r="JL374" s="29">
        <v>9.9410909828083209</v>
      </c>
      <c r="JM374" s="29">
        <v>7.1448578256653406</v>
      </c>
      <c r="JN374" s="29">
        <v>3.1798996077340078</v>
      </c>
      <c r="JO374" s="29">
        <v>28.756910623</v>
      </c>
      <c r="JP374" s="29">
        <v>8.6523130664613355</v>
      </c>
      <c r="JQ374" s="29">
        <v>6.2185877616370995</v>
      </c>
      <c r="JR374" s="29">
        <v>-1.1734050365250965</v>
      </c>
      <c r="JS374" s="29">
        <v>29.228595672000001</v>
      </c>
      <c r="JT374" s="29">
        <v>8.5965900772402897</v>
      </c>
      <c r="JU374" s="29">
        <v>6.1785385521193561</v>
      </c>
      <c r="JV374" s="29">
        <v>-4.6109004307492114</v>
      </c>
      <c r="JW374" s="29">
        <v>29.229113067</v>
      </c>
      <c r="JX374" s="29">
        <v>7.9238730928901333</v>
      </c>
      <c r="JY374" s="29">
        <v>5.695043609923947</v>
      </c>
      <c r="JZ374" s="29">
        <v>-4.8882861344752655</v>
      </c>
    </row>
    <row r="375" spans="1:286" ht="15" thickBot="1" x14ac:dyDescent="0.35">
      <c r="A375" s="2"/>
      <c r="B375" s="74" t="s">
        <v>849</v>
      </c>
      <c r="C375" s="74" t="s">
        <v>658</v>
      </c>
      <c r="D375" s="74" t="s">
        <v>882</v>
      </c>
      <c r="E375" s="87">
        <v>393116</v>
      </c>
      <c r="F375" s="84">
        <v>392019</v>
      </c>
      <c r="G375" s="22">
        <v>9.1809033217439548</v>
      </c>
      <c r="H375" s="22">
        <v>1.5115657290860491</v>
      </c>
      <c r="I375" s="22">
        <v>1.0863920516515642</v>
      </c>
      <c r="J375" s="22">
        <v>9.1809033217439548</v>
      </c>
      <c r="K375" s="22">
        <v>6.714131865430633</v>
      </c>
      <c r="L375" s="22">
        <v>1.105430617520293</v>
      </c>
      <c r="M375" s="22">
        <v>0.79449475032253858</v>
      </c>
      <c r="N375" s="22">
        <v>6.714131865430633</v>
      </c>
      <c r="O375" s="22">
        <v>6.6705795289472585</v>
      </c>
      <c r="P375" s="22">
        <v>1.0982600573975243</v>
      </c>
      <c r="Q375" s="22">
        <v>0.78934112757668828</v>
      </c>
      <c r="R375" s="22">
        <v>6.6705795289472585</v>
      </c>
      <c r="S375" s="22">
        <v>6.5658786196928567</v>
      </c>
      <c r="T375" s="22">
        <v>1.081021851015558</v>
      </c>
      <c r="U375" s="22">
        <v>0.77695168923620617</v>
      </c>
      <c r="V375" s="22">
        <v>6.5658786196928567</v>
      </c>
      <c r="W375" s="22">
        <v>6.4403966690036194</v>
      </c>
      <c r="X375" s="22">
        <v>1.0603622046132815</v>
      </c>
      <c r="Y375" s="22">
        <v>0.76210319458626741</v>
      </c>
      <c r="Z375" s="22">
        <v>6.4403966690036194</v>
      </c>
      <c r="AA375" s="22">
        <v>6.2944229162301815</v>
      </c>
      <c r="AB375" s="22">
        <v>1.0363287392443754</v>
      </c>
      <c r="AC375" s="22">
        <v>0.74482986981579269</v>
      </c>
      <c r="AD375" s="22">
        <v>6.2944229162301815</v>
      </c>
      <c r="AE375" s="22">
        <v>6.123561090679047</v>
      </c>
      <c r="AF375" s="22">
        <v>1.0081976424599781</v>
      </c>
      <c r="AG375" s="22">
        <v>0.72461149666619185</v>
      </c>
      <c r="AH375" s="22">
        <v>6.123561090679047</v>
      </c>
      <c r="AI375" s="22">
        <v>5.9288564625119049</v>
      </c>
      <c r="AJ375" s="22">
        <v>0.97614101002220288</v>
      </c>
      <c r="AK375" s="22">
        <v>0.70157176375019636</v>
      </c>
      <c r="AL375" s="22">
        <v>5.9288564625119049</v>
      </c>
      <c r="AM375" s="22">
        <v>5.7167370282214369</v>
      </c>
      <c r="AN375" s="22">
        <v>0.94121716254118126</v>
      </c>
      <c r="AO375" s="22">
        <v>0.67647130692823998</v>
      </c>
      <c r="AP375" s="22">
        <v>5.7167370282214369</v>
      </c>
      <c r="AQ375" s="22">
        <v>5.7416788283783724</v>
      </c>
      <c r="AR375" s="22">
        <v>0.94532363976000189</v>
      </c>
      <c r="AS375" s="22">
        <v>0.67942271296038936</v>
      </c>
      <c r="AT375" s="22">
        <v>5.7416788283783724</v>
      </c>
      <c r="AU375" s="22">
        <v>4.4245174214394956</v>
      </c>
      <c r="AV375" s="22">
        <v>0.72846305724105054</v>
      </c>
      <c r="AW375" s="22">
        <v>0.52356074240118189</v>
      </c>
      <c r="AX375" s="22">
        <v>4.4245174214394956</v>
      </c>
      <c r="AY375" s="22">
        <v>1.6059526252587772</v>
      </c>
      <c r="AZ375" s="22">
        <v>0.26440785463099975</v>
      </c>
      <c r="BA375" s="22">
        <v>0.19003513121393872</v>
      </c>
      <c r="BB375" s="22">
        <v>1.6059526252587772</v>
      </c>
      <c r="BC375" s="22">
        <v>5.0739602274474205</v>
      </c>
      <c r="BD375" s="22">
        <v>0.83538886335841467</v>
      </c>
      <c r="BE375" s="22">
        <v>0.6004104245864067</v>
      </c>
      <c r="BF375" s="22">
        <v>5.0739602274474205</v>
      </c>
      <c r="BG375" s="22">
        <v>3.0150417239581291</v>
      </c>
      <c r="BH375" s="22">
        <v>0.49640363066517107</v>
      </c>
      <c r="BI375" s="22">
        <v>0.35677506335876991</v>
      </c>
      <c r="BJ375" s="22">
        <v>3.0150417239581291</v>
      </c>
      <c r="BK375" s="25">
        <v>9.1945268470689054</v>
      </c>
      <c r="BL375" s="25">
        <v>1.5138087386537198</v>
      </c>
      <c r="BM375" s="25">
        <v>1.0880041467918589</v>
      </c>
      <c r="BN375" s="25">
        <v>9.1945268470689054</v>
      </c>
      <c r="BO375" s="25">
        <v>6.7484509689700634</v>
      </c>
      <c r="BP375" s="25">
        <v>1.1110809962406851</v>
      </c>
      <c r="BQ375" s="25">
        <v>0.79855578876270394</v>
      </c>
      <c r="BR375" s="25">
        <v>6.7484509689700634</v>
      </c>
      <c r="BS375" s="25">
        <v>6.7340496692016183</v>
      </c>
      <c r="BT375" s="25">
        <v>1.1087099320412921</v>
      </c>
      <c r="BU375" s="25">
        <v>0.79685165823724291</v>
      </c>
      <c r="BV375" s="25">
        <v>6.7340496692016183</v>
      </c>
      <c r="BW375" s="25">
        <v>6.7037142062407771</v>
      </c>
      <c r="BX375" s="25">
        <v>1.1037154293675773</v>
      </c>
      <c r="BY375" s="25">
        <v>0.79326201082577574</v>
      </c>
      <c r="BZ375" s="25">
        <v>6.7037142062407771</v>
      </c>
      <c r="CA375" s="25">
        <v>6.6696863781827496</v>
      </c>
      <c r="CB375" s="25">
        <v>1.0981130069342717</v>
      </c>
      <c r="CC375" s="25">
        <v>0.7892354395133806</v>
      </c>
      <c r="CD375" s="25">
        <v>6.6696863781827496</v>
      </c>
      <c r="CE375" s="25">
        <v>6.6323848714541205</v>
      </c>
      <c r="CF375" s="25">
        <v>1.0919715982690994</v>
      </c>
      <c r="CG375" s="25">
        <v>0.78482148818370778</v>
      </c>
      <c r="CH375" s="25">
        <v>6.6323848714541205</v>
      </c>
      <c r="CI375" s="25">
        <v>6.5913917930049486</v>
      </c>
      <c r="CJ375" s="25">
        <v>1.0852224004677513</v>
      </c>
      <c r="CK375" s="25">
        <v>0.77997070683472725</v>
      </c>
      <c r="CL375" s="25">
        <v>6.5913917930049486</v>
      </c>
      <c r="CM375" s="25">
        <v>6.5466729980678124</v>
      </c>
      <c r="CN375" s="25">
        <v>1.0778597918546196</v>
      </c>
      <c r="CO375" s="25">
        <v>0.77467905505749102</v>
      </c>
      <c r="CP375" s="25">
        <v>6.5466729980678124</v>
      </c>
      <c r="CQ375" s="25">
        <v>6.4993561742855626</v>
      </c>
      <c r="CR375" s="25">
        <v>1.0700694376016715</v>
      </c>
      <c r="CS375" s="25">
        <v>0.76907997406676887</v>
      </c>
      <c r="CT375" s="25">
        <v>6.4993561742855626</v>
      </c>
      <c r="CU375" s="25">
        <v>5.7274623536009406</v>
      </c>
      <c r="CV375" s="25">
        <v>0.94298300558611969</v>
      </c>
      <c r="CW375" s="25">
        <v>0.67774045309341879</v>
      </c>
      <c r="CX375" s="25">
        <v>5.7274623536009406</v>
      </c>
      <c r="CY375" s="25">
        <v>5.5330473452888906</v>
      </c>
      <c r="CZ375" s="25">
        <v>0.91097405684918309</v>
      </c>
      <c r="DA375" s="25">
        <v>0.6547349913920899</v>
      </c>
      <c r="DB375" s="25">
        <v>5.5330473452888906</v>
      </c>
      <c r="DC375" s="25">
        <v>4.7592389769938963</v>
      </c>
      <c r="DD375" s="25">
        <v>0.78357240916768611</v>
      </c>
      <c r="DE375" s="25">
        <v>0.56316891871314778</v>
      </c>
      <c r="DF375" s="25">
        <v>4.7592389769938963</v>
      </c>
      <c r="DG375" s="25">
        <v>6.4402334570246351</v>
      </c>
      <c r="DH375" s="25">
        <v>1.0603353330054055</v>
      </c>
      <c r="DI375" s="25">
        <v>0.76208388143259509</v>
      </c>
      <c r="DJ375" s="25">
        <v>6.4402334570246351</v>
      </c>
      <c r="DK375" s="25">
        <v>9.1634841674720349</v>
      </c>
      <c r="DL375" s="25">
        <v>1.5086977981532903</v>
      </c>
      <c r="DM375" s="25">
        <v>1.0843308132217151</v>
      </c>
      <c r="DN375" s="25">
        <v>9.1634841674720349</v>
      </c>
      <c r="DO375" s="27">
        <v>9.1834529120206483</v>
      </c>
      <c r="DP375" s="27">
        <v>1.5119854996849111</v>
      </c>
      <c r="DQ375" s="27">
        <v>1.0866937490460904</v>
      </c>
      <c r="DR375" s="27">
        <v>9.1834529120206483</v>
      </c>
      <c r="DS375" s="27">
        <v>6.725069608605839</v>
      </c>
      <c r="DT375" s="27">
        <v>1.1072314335356441</v>
      </c>
      <c r="DU375" s="27">
        <v>0.79578903225015751</v>
      </c>
      <c r="DV375" s="27">
        <v>6.725069608605839</v>
      </c>
      <c r="DW375" s="27">
        <v>6.6965364894457018</v>
      </c>
      <c r="DX375" s="27">
        <v>1.1025336730261479</v>
      </c>
      <c r="DY375" s="27">
        <v>0.79241265927485516</v>
      </c>
      <c r="DZ375" s="27">
        <v>6.6965364894457018</v>
      </c>
      <c r="EA375" s="27">
        <v>6.6151913480725506</v>
      </c>
      <c r="EB375" s="27">
        <v>1.0891408157420392</v>
      </c>
      <c r="EC375" s="27">
        <v>0.78278694904447255</v>
      </c>
      <c r="ED375" s="27">
        <v>6.6151913480725506</v>
      </c>
      <c r="EE375" s="27">
        <v>6.5258332187693551</v>
      </c>
      <c r="EF375" s="27">
        <v>1.0744286810929302</v>
      </c>
      <c r="EG375" s="27">
        <v>0.77221304819579184</v>
      </c>
      <c r="EH375" s="27">
        <v>6.5258332187693551</v>
      </c>
      <c r="EI375" s="27">
        <v>6.4298363212562846</v>
      </c>
      <c r="EJ375" s="27">
        <v>1.0586235238775528</v>
      </c>
      <c r="EK375" s="27">
        <v>0.76085357050753322</v>
      </c>
      <c r="EL375" s="27">
        <v>6.4298363212562846</v>
      </c>
      <c r="EM375" s="27">
        <v>6.3259473770876511</v>
      </c>
      <c r="EN375" s="27">
        <v>1.0415190013558615</v>
      </c>
      <c r="EO375" s="27">
        <v>0.74856021338961543</v>
      </c>
      <c r="EP375" s="27">
        <v>6.3259473770876511</v>
      </c>
      <c r="EQ375" s="27">
        <v>6.2158976705248801</v>
      </c>
      <c r="ER375" s="27">
        <v>1.0234001562807495</v>
      </c>
      <c r="ES375" s="27">
        <v>0.7355378426809267</v>
      </c>
      <c r="ET375" s="27">
        <v>6.2158976705248801</v>
      </c>
      <c r="EU375" s="27">
        <v>6.1007862850602832</v>
      </c>
      <c r="EV375" s="27">
        <v>1.0044479443688996</v>
      </c>
      <c r="EW375" s="27">
        <v>0.72191651481799668</v>
      </c>
      <c r="EX375" s="27">
        <v>6.1007862850602832</v>
      </c>
      <c r="EY375" s="27">
        <v>5.2213909692073521</v>
      </c>
      <c r="EZ375" s="27">
        <v>0.85966221085465166</v>
      </c>
      <c r="FA375" s="27">
        <v>0.61785615736498245</v>
      </c>
      <c r="FB375" s="27">
        <v>5.2213909692073521</v>
      </c>
      <c r="FC375" s="27">
        <v>4.611484796235743</v>
      </c>
      <c r="FD375" s="27">
        <v>0.75924580990655954</v>
      </c>
      <c r="FE375" s="27">
        <v>0.54568491284263887</v>
      </c>
      <c r="FF375" s="27">
        <v>4.611484796235743</v>
      </c>
      <c r="FG375" s="27">
        <v>3.8379405937643032</v>
      </c>
      <c r="FH375" s="27">
        <v>0.63188765511369094</v>
      </c>
      <c r="FI375" s="27">
        <v>0.45415009935911255</v>
      </c>
      <c r="FJ375" s="27">
        <v>3.8379405937643032</v>
      </c>
      <c r="FK375" s="27">
        <v>7.7795661542512171</v>
      </c>
      <c r="FL375" s="27">
        <v>1.2808462494178792</v>
      </c>
      <c r="FM375" s="27">
        <v>0.92056941883477061</v>
      </c>
      <c r="FN375" s="27">
        <v>7.7795661542512171</v>
      </c>
      <c r="FO375" s="27">
        <v>7.678676031538135</v>
      </c>
      <c r="FP375" s="27">
        <v>1.2642354599833365</v>
      </c>
      <c r="FQ375" s="27">
        <v>0.90863091740800439</v>
      </c>
      <c r="FR375" s="27">
        <v>7.678676031538135</v>
      </c>
      <c r="FS375" s="28">
        <v>9.1809031915425603</v>
      </c>
      <c r="FT375" s="28">
        <v>1.5115657076493825</v>
      </c>
      <c r="FU375" s="28">
        <v>1.0863920362446096</v>
      </c>
      <c r="FV375" s="28">
        <v>9.1809031915425603</v>
      </c>
      <c r="FW375" s="28">
        <v>6.714131304469519</v>
      </c>
      <c r="FX375" s="28">
        <v>1.1054305251623231</v>
      </c>
      <c r="FY375" s="28">
        <v>0.7944946839430469</v>
      </c>
      <c r="FZ375" s="28">
        <v>6.714131304469519</v>
      </c>
      <c r="GA375" s="28">
        <v>6.6705783595684061</v>
      </c>
      <c r="GB375" s="28">
        <v>1.0982598648682125</v>
      </c>
      <c r="GC375" s="28">
        <v>0.78934098920208107</v>
      </c>
      <c r="GD375" s="28">
        <v>6.6705783595684061</v>
      </c>
      <c r="GE375" s="28">
        <v>6.5624095909906437</v>
      </c>
      <c r="GF375" s="28">
        <v>1.0804507018904974</v>
      </c>
      <c r="GG375" s="28">
        <v>0.77654119311431491</v>
      </c>
      <c r="GH375" s="28">
        <v>6.5624095909906437</v>
      </c>
      <c r="GI375" s="28">
        <v>6.4333740841252416</v>
      </c>
      <c r="GJ375" s="28">
        <v>1.0592059895590815</v>
      </c>
      <c r="GK375" s="28">
        <v>0.76127220006137686</v>
      </c>
      <c r="GL375" s="28">
        <v>6.4333740841252416</v>
      </c>
      <c r="GM375" s="28">
        <v>6.2838263165213846</v>
      </c>
      <c r="GN375" s="28">
        <v>1.034584089899607</v>
      </c>
      <c r="GO375" s="28">
        <v>0.74357595598022208</v>
      </c>
      <c r="GP375" s="28">
        <v>6.2838263165213846</v>
      </c>
      <c r="GQ375" s="28">
        <v>6.1093312430241937</v>
      </c>
      <c r="GR375" s="28">
        <v>1.0058548065437944</v>
      </c>
      <c r="GS375" s="28">
        <v>0.72292765436367767</v>
      </c>
      <c r="GT375" s="28">
        <v>6.1093312430241937</v>
      </c>
      <c r="GU375" s="28">
        <v>5.910991464997295</v>
      </c>
      <c r="GV375" s="28">
        <v>0.97319967439901489</v>
      </c>
      <c r="GW375" s="28">
        <v>0.69945776792402525</v>
      </c>
      <c r="GX375" s="28">
        <v>5.910991464997295</v>
      </c>
      <c r="GY375" s="28">
        <v>5.6952174272987905</v>
      </c>
      <c r="GZ375" s="28">
        <v>0.93767412433259434</v>
      </c>
      <c r="HA375" s="28">
        <v>0.67392485560664639</v>
      </c>
      <c r="HB375" s="28">
        <v>5.6952174272987905</v>
      </c>
      <c r="HC375" s="28">
        <v>4.7739294729578718</v>
      </c>
      <c r="HD375" s="28">
        <v>0.78599108731560097</v>
      </c>
      <c r="HE375" s="28">
        <v>0.56490727032091215</v>
      </c>
      <c r="HF375" s="28">
        <v>4.7739294729578718</v>
      </c>
      <c r="HG375" s="28">
        <v>3.4390674621205992</v>
      </c>
      <c r="HH375" s="28">
        <v>0.56621623532889753</v>
      </c>
      <c r="HI375" s="28">
        <v>0.40695075691436772</v>
      </c>
      <c r="HJ375" s="28">
        <v>3.4390674621205992</v>
      </c>
      <c r="HK375" s="28">
        <v>2.6844262295081971</v>
      </c>
      <c r="HL375" s="28">
        <v>0.44197031039136303</v>
      </c>
      <c r="HM375" s="28">
        <v>0.31765276430649858</v>
      </c>
      <c r="HN375" s="28">
        <v>2.6844262295081971</v>
      </c>
      <c r="HO375" s="28">
        <v>3.0706651250949615</v>
      </c>
      <c r="HP375" s="28">
        <v>0.50556159954330004</v>
      </c>
      <c r="HQ375" s="28">
        <v>0.3633570759084242</v>
      </c>
      <c r="HR375" s="28">
        <v>3.0706651250949615</v>
      </c>
      <c r="HS375" s="28">
        <v>2.6844262295081971</v>
      </c>
      <c r="HT375" s="28">
        <v>0.44197031039136303</v>
      </c>
      <c r="HU375" s="28">
        <v>0.31765276430649858</v>
      </c>
      <c r="HV375" s="28">
        <v>2.6844262295081971</v>
      </c>
      <c r="HW375" s="29">
        <v>9.1797053628277716</v>
      </c>
      <c r="HX375" s="29">
        <v>1.5113684942847345</v>
      </c>
      <c r="HY375" s="29">
        <v>1.0862502951163806</v>
      </c>
      <c r="HZ375" s="29">
        <v>9.1797053628277716</v>
      </c>
      <c r="IA375" s="29">
        <v>6.7183324020592528</v>
      </c>
      <c r="IB375" s="29">
        <v>1.1061222038478122</v>
      </c>
      <c r="IC375" s="29">
        <v>0.79499180703319972</v>
      </c>
      <c r="ID375" s="29">
        <v>6.7183324020592528</v>
      </c>
      <c r="IE375" s="29">
        <v>6.6846892240803291</v>
      </c>
      <c r="IF375" s="29">
        <v>1.1005831111171391</v>
      </c>
      <c r="IG375" s="29">
        <v>0.79101075202502436</v>
      </c>
      <c r="IH375" s="29">
        <v>6.6846892240803291</v>
      </c>
      <c r="II375" s="29">
        <v>6.5491437347308565</v>
      </c>
      <c r="IJ375" s="29">
        <v>1.0782665798072395</v>
      </c>
      <c r="IK375" s="29">
        <v>0.77497142156853982</v>
      </c>
      <c r="IL375" s="29">
        <v>6.5491437347308565</v>
      </c>
      <c r="IM375" s="29">
        <v>6.3982280430700724</v>
      </c>
      <c r="IN375" s="29">
        <v>1.0534194618819823</v>
      </c>
      <c r="IO375" s="29">
        <v>0.75711330868530446</v>
      </c>
      <c r="IP375" s="29">
        <v>6.3982280430700724</v>
      </c>
      <c r="IQ375" s="29">
        <v>6.2308368507403635</v>
      </c>
      <c r="IR375" s="29">
        <v>1.0258597783944998</v>
      </c>
      <c r="IS375" s="29">
        <v>0.73730562152310808</v>
      </c>
      <c r="IT375" s="29">
        <v>6.2308368507403635</v>
      </c>
      <c r="IU375" s="29">
        <v>6.0485024962229108</v>
      </c>
      <c r="IV375" s="29">
        <v>0.99583981719189629</v>
      </c>
      <c r="IW375" s="29">
        <v>0.71572968432511652</v>
      </c>
      <c r="IX375" s="29">
        <v>6.0485024962229108</v>
      </c>
      <c r="IY375" s="29">
        <v>5.8544624792369255</v>
      </c>
      <c r="IZ375" s="29">
        <v>0.96389260791755049</v>
      </c>
      <c r="JA375" s="29">
        <v>0.69276859599117846</v>
      </c>
      <c r="JB375" s="29">
        <v>5.8544624792369255</v>
      </c>
      <c r="JC375" s="29">
        <v>5.649723784650706</v>
      </c>
      <c r="JD375" s="29">
        <v>0.93018394295193807</v>
      </c>
      <c r="JE375" s="29">
        <v>0.66854151476953072</v>
      </c>
      <c r="JF375" s="29">
        <v>5.649723784650706</v>
      </c>
      <c r="JG375" s="29">
        <v>4.7654698672209888</v>
      </c>
      <c r="JH375" s="29">
        <v>0.78459827773408986</v>
      </c>
      <c r="JI375" s="29">
        <v>0.56390623065078627</v>
      </c>
      <c r="JJ375" s="29">
        <v>4.7654698672209888</v>
      </c>
      <c r="JK375" s="29">
        <v>3.7709125958338272</v>
      </c>
      <c r="JL375" s="29">
        <v>0.6208520063316153</v>
      </c>
      <c r="JM375" s="29">
        <v>0.44621856129168475</v>
      </c>
      <c r="JN375" s="29">
        <v>3.7709125958338272</v>
      </c>
      <c r="JO375" s="29">
        <v>2.6844262295081971</v>
      </c>
      <c r="JP375" s="29">
        <v>0.44197031039136303</v>
      </c>
      <c r="JQ375" s="29">
        <v>0.31765276430649858</v>
      </c>
      <c r="JR375" s="29">
        <v>2.6844262295081971</v>
      </c>
      <c r="JS375" s="29">
        <v>2.6844262295081971</v>
      </c>
      <c r="JT375" s="29">
        <v>0.44197031039136303</v>
      </c>
      <c r="JU375" s="29">
        <v>0.31765276430649858</v>
      </c>
      <c r="JV375" s="29">
        <v>2.6844262295081971</v>
      </c>
      <c r="JW375" s="29">
        <v>2.6844262295081971</v>
      </c>
      <c r="JX375" s="29">
        <v>0.44197031039136303</v>
      </c>
      <c r="JY375" s="29">
        <v>0.31765276430649858</v>
      </c>
      <c r="JZ375" s="29">
        <v>2.6844262295081971</v>
      </c>
    </row>
    <row r="376" spans="1:286" ht="15" thickBot="1" x14ac:dyDescent="0.35">
      <c r="A376" s="2"/>
      <c r="B376" s="74" t="s">
        <v>850</v>
      </c>
      <c r="C376" s="74" t="s">
        <v>548</v>
      </c>
      <c r="D376" s="74" t="s">
        <v>880</v>
      </c>
      <c r="E376" s="87">
        <v>378874</v>
      </c>
      <c r="F376" s="84">
        <v>411666</v>
      </c>
      <c r="G376" s="22">
        <v>28.983440191</v>
      </c>
      <c r="H376" s="22">
        <v>14.38526115785726</v>
      </c>
      <c r="I376" s="22">
        <v>10.338970434502647</v>
      </c>
      <c r="J376" s="22">
        <v>15.303799045180311</v>
      </c>
      <c r="K376" s="22">
        <v>28.964388446000001</v>
      </c>
      <c r="L376" s="22">
        <v>14.380797056210808</v>
      </c>
      <c r="M376" s="22">
        <v>10.33576199675287</v>
      </c>
      <c r="N376" s="22">
        <v>15.550674660335995</v>
      </c>
      <c r="O376" s="22">
        <v>29.018514428</v>
      </c>
      <c r="P376" s="22">
        <v>14.375057664637911</v>
      </c>
      <c r="Q376" s="22">
        <v>10.33163698302298</v>
      </c>
      <c r="R376" s="22">
        <v>15.262631643764726</v>
      </c>
      <c r="S376" s="22">
        <v>29.08260825</v>
      </c>
      <c r="T376" s="22">
        <v>14.36135792504532</v>
      </c>
      <c r="U376" s="22">
        <v>10.321790710435094</v>
      </c>
      <c r="V376" s="22">
        <v>15.040179243958759</v>
      </c>
      <c r="W376" s="22">
        <v>29.162440320999998</v>
      </c>
      <c r="X376" s="22">
        <v>14.345060434315457</v>
      </c>
      <c r="Y376" s="22">
        <v>10.310077382956115</v>
      </c>
      <c r="Z376" s="22">
        <v>14.791697449701319</v>
      </c>
      <c r="AA376" s="22">
        <v>29.264533916000001</v>
      </c>
      <c r="AB376" s="22">
        <v>14.326130251283015</v>
      </c>
      <c r="AC376" s="22">
        <v>10.296471887682555</v>
      </c>
      <c r="AD376" s="22">
        <v>14.564522741152253</v>
      </c>
      <c r="AE376" s="22">
        <v>29.381412140000002</v>
      </c>
      <c r="AF376" s="22">
        <v>14.304116842530711</v>
      </c>
      <c r="AG376" s="22">
        <v>10.280650417376583</v>
      </c>
      <c r="AH376" s="22">
        <v>14.207486917673867</v>
      </c>
      <c r="AI376" s="22">
        <v>29.529934000000001</v>
      </c>
      <c r="AJ376" s="22">
        <v>14.279025506521329</v>
      </c>
      <c r="AK376" s="22">
        <v>10.262616780147725</v>
      </c>
      <c r="AL376" s="22">
        <v>13.899156072603573</v>
      </c>
      <c r="AM376" s="22">
        <v>29.699245050000002</v>
      </c>
      <c r="AN376" s="22">
        <v>14.251740537801188</v>
      </c>
      <c r="AO376" s="22">
        <v>10.243006535897848</v>
      </c>
      <c r="AP376" s="22">
        <v>13.609986606626764</v>
      </c>
      <c r="AQ376" s="22">
        <v>29.895013033000001</v>
      </c>
      <c r="AR376" s="22">
        <v>13.871800817823098</v>
      </c>
      <c r="AS376" s="22">
        <v>9.9699363782802291</v>
      </c>
      <c r="AT376" s="22">
        <v>13.183916982161264</v>
      </c>
      <c r="AU376" s="22">
        <v>30.934269826000001</v>
      </c>
      <c r="AV376" s="22">
        <v>13.686114141458036</v>
      </c>
      <c r="AW376" s="22">
        <v>9.8364797078762436</v>
      </c>
      <c r="AX376" s="22">
        <v>11.512106844813911</v>
      </c>
      <c r="AY376" s="22">
        <v>31.860693190999999</v>
      </c>
      <c r="AZ376" s="22">
        <v>12.816120311717329</v>
      </c>
      <c r="BA376" s="22">
        <v>9.2111980125921846</v>
      </c>
      <c r="BB376" s="22">
        <v>10.278321995641576</v>
      </c>
      <c r="BC376" s="22">
        <v>32.200469150000004</v>
      </c>
      <c r="BD376" s="22">
        <v>12.65833246495529</v>
      </c>
      <c r="BE376" s="22">
        <v>9.0977927803412904</v>
      </c>
      <c r="BF376" s="22">
        <v>9.843683298466722</v>
      </c>
      <c r="BG376" s="22">
        <v>32.379682584000001</v>
      </c>
      <c r="BH376" s="22">
        <v>12.587550679972486</v>
      </c>
      <c r="BI376" s="22">
        <v>9.0469205178075782</v>
      </c>
      <c r="BJ376" s="22">
        <v>9.966517263907626</v>
      </c>
      <c r="BK376" s="25">
        <v>28.994740061000002</v>
      </c>
      <c r="BL376" s="25">
        <v>14.386821840334921</v>
      </c>
      <c r="BM376" s="25">
        <v>10.340092127728591</v>
      </c>
      <c r="BN376" s="25">
        <v>15.260058625730384</v>
      </c>
      <c r="BO376" s="25">
        <v>28.979484782</v>
      </c>
      <c r="BP376" s="25">
        <v>14.384703157622786</v>
      </c>
      <c r="BQ376" s="25">
        <v>10.338569388747318</v>
      </c>
      <c r="BR376" s="25">
        <v>15.487419097314215</v>
      </c>
      <c r="BS376" s="25">
        <v>29.009955985000001</v>
      </c>
      <c r="BT376" s="25">
        <v>14.382243213598422</v>
      </c>
      <c r="BU376" s="25">
        <v>10.33680137854164</v>
      </c>
      <c r="BV376" s="25">
        <v>15.308664888378932</v>
      </c>
      <c r="BW376" s="25">
        <v>29.041794411000001</v>
      </c>
      <c r="BX376" s="25">
        <v>14.377680248971259</v>
      </c>
      <c r="BY376" s="25">
        <v>10.333521886021051</v>
      </c>
      <c r="BZ376" s="25">
        <v>15.198078864727567</v>
      </c>
      <c r="CA376" s="25">
        <v>29.080410215000001</v>
      </c>
      <c r="CB376" s="25">
        <v>14.372624177066125</v>
      </c>
      <c r="CC376" s="25">
        <v>10.329887987590688</v>
      </c>
      <c r="CD376" s="25">
        <v>15.053692690840061</v>
      </c>
      <c r="CE376" s="25">
        <v>29.126745673999999</v>
      </c>
      <c r="CF376" s="25">
        <v>14.367060409490229</v>
      </c>
      <c r="CG376" s="25">
        <v>10.325889198285413</v>
      </c>
      <c r="CH376" s="25">
        <v>14.935102943190385</v>
      </c>
      <c r="CI376" s="25">
        <v>29.177928178000002</v>
      </c>
      <c r="CJ376" s="25">
        <v>14.361073846541728</v>
      </c>
      <c r="CK376" s="25">
        <v>10.321586537621165</v>
      </c>
      <c r="CL376" s="25">
        <v>14.681702586411943</v>
      </c>
      <c r="CM376" s="25">
        <v>29.23973157</v>
      </c>
      <c r="CN376" s="25">
        <v>14.354572230217443</v>
      </c>
      <c r="CO376" s="25">
        <v>10.316913697954535</v>
      </c>
      <c r="CP376" s="25">
        <v>14.476084174610108</v>
      </c>
      <c r="CQ376" s="25">
        <v>29.309489167999999</v>
      </c>
      <c r="CR376" s="25">
        <v>14.347789266060257</v>
      </c>
      <c r="CS376" s="25">
        <v>10.312038648060769</v>
      </c>
      <c r="CT376" s="25">
        <v>14.277074242755672</v>
      </c>
      <c r="CU376" s="25">
        <v>29.388881828999999</v>
      </c>
      <c r="CV376" s="25">
        <v>14.041192802110908</v>
      </c>
      <c r="CW376" s="25">
        <v>10.091681732651972</v>
      </c>
      <c r="CX376" s="25">
        <v>13.938098525772629</v>
      </c>
      <c r="CY376" s="25">
        <v>29.689182386999999</v>
      </c>
      <c r="CZ376" s="25">
        <v>14.011069137528303</v>
      </c>
      <c r="DA376" s="25">
        <v>10.070031261792893</v>
      </c>
      <c r="DB376" s="25">
        <v>12.711229208548151</v>
      </c>
      <c r="DC376" s="25">
        <v>30.020174570999998</v>
      </c>
      <c r="DD376" s="25">
        <v>13.574633706645868</v>
      </c>
      <c r="DE376" s="25">
        <v>9.7563565243691439</v>
      </c>
      <c r="DF376" s="25">
        <v>11.509636817289662</v>
      </c>
      <c r="DG376" s="25">
        <v>30.382210700999998</v>
      </c>
      <c r="DH376" s="25">
        <v>13.531694277956722</v>
      </c>
      <c r="DI376" s="25">
        <v>9.725495111509149</v>
      </c>
      <c r="DJ376" s="25">
        <v>10.484364175404643</v>
      </c>
      <c r="DK376" s="25">
        <v>30.620985521000001</v>
      </c>
      <c r="DL376" s="25">
        <v>13.206776099932288</v>
      </c>
      <c r="DM376" s="25">
        <v>9.4919700194469687</v>
      </c>
      <c r="DN376" s="25">
        <v>10.210845613311015</v>
      </c>
      <c r="DO376" s="27">
        <v>28.982937444000001</v>
      </c>
      <c r="DP376" s="27">
        <v>14.385573014474071</v>
      </c>
      <c r="DQ376" s="27">
        <v>10.339194571993488</v>
      </c>
      <c r="DR376" s="27">
        <v>15.305835863834911</v>
      </c>
      <c r="DS376" s="27">
        <v>28.957494494999999</v>
      </c>
      <c r="DT376" s="27">
        <v>14.382133875981307</v>
      </c>
      <c r="DU376" s="27">
        <v>10.336722795443404</v>
      </c>
      <c r="DV376" s="27">
        <v>15.581619747535466</v>
      </c>
      <c r="DW376" s="27">
        <v>29.000966859000002</v>
      </c>
      <c r="DX376" s="27">
        <v>14.378236847888845</v>
      </c>
      <c r="DY376" s="27">
        <v>10.333921924622341</v>
      </c>
      <c r="DZ376" s="27">
        <v>15.333143753122224</v>
      </c>
      <c r="EA376" s="27">
        <v>29.053089669999999</v>
      </c>
      <c r="EB376" s="27">
        <v>14.367417213988384</v>
      </c>
      <c r="EC376" s="27">
        <v>10.326145640703583</v>
      </c>
      <c r="ED376" s="27">
        <v>15.147903493051768</v>
      </c>
      <c r="EE376" s="27">
        <v>29.118064624999999</v>
      </c>
      <c r="EF376" s="27">
        <v>14.355607213309787</v>
      </c>
      <c r="EG376" s="27">
        <v>10.317657560681429</v>
      </c>
      <c r="EH376" s="27">
        <v>14.940140684092473</v>
      </c>
      <c r="EI376" s="27">
        <v>29.197782225000001</v>
      </c>
      <c r="EJ376" s="27">
        <v>14.342924632722243</v>
      </c>
      <c r="EK376" s="27">
        <v>10.308542340297947</v>
      </c>
      <c r="EL376" s="27">
        <v>14.768689344856556</v>
      </c>
      <c r="EM376" s="27">
        <v>29.286594641000001</v>
      </c>
      <c r="EN376" s="27">
        <v>14.329327475592372</v>
      </c>
      <c r="EO376" s="27">
        <v>10.298769795745828</v>
      </c>
      <c r="EP376" s="27">
        <v>14.474832948686153</v>
      </c>
      <c r="EQ376" s="27">
        <v>29.396766229000001</v>
      </c>
      <c r="ER376" s="27">
        <v>14.314917929307143</v>
      </c>
      <c r="ES376" s="27">
        <v>10.288413371112119</v>
      </c>
      <c r="ET376" s="27">
        <v>14.244294624388285</v>
      </c>
      <c r="EU376" s="27">
        <v>29.523486977000001</v>
      </c>
      <c r="EV376" s="27">
        <v>14.299902245450681</v>
      </c>
      <c r="EW376" s="27">
        <v>10.277621303471344</v>
      </c>
      <c r="EX376" s="27">
        <v>14.030997953318471</v>
      </c>
      <c r="EY376" s="27">
        <v>29.672035567000002</v>
      </c>
      <c r="EZ376" s="27">
        <v>13.971957909893806</v>
      </c>
      <c r="FA376" s="27">
        <v>10.041921252406704</v>
      </c>
      <c r="FB376" s="27">
        <v>13.684120520565745</v>
      </c>
      <c r="FC376" s="27">
        <v>30.443904421999999</v>
      </c>
      <c r="FD376" s="27">
        <v>13.876283961078231</v>
      </c>
      <c r="FE376" s="27">
        <v>9.9731585016090882</v>
      </c>
      <c r="FF376" s="27">
        <v>12.367682444761037</v>
      </c>
      <c r="FG376" s="27">
        <v>31.262723887</v>
      </c>
      <c r="FH376" s="27">
        <v>13.372249843334332</v>
      </c>
      <c r="FI376" s="27">
        <v>9.6108992569454319</v>
      </c>
      <c r="FJ376" s="27">
        <v>11.421831741734781</v>
      </c>
      <c r="FK376" s="27">
        <v>31.610319365999999</v>
      </c>
      <c r="FL376" s="27">
        <v>13.273747164203183</v>
      </c>
      <c r="FM376" s="27">
        <v>9.5401034419733843</v>
      </c>
      <c r="FN376" s="27">
        <v>11.147449751285251</v>
      </c>
      <c r="FO376" s="27">
        <v>31.665019280999999</v>
      </c>
      <c r="FP376" s="27">
        <v>13.124060570228393</v>
      </c>
      <c r="FQ376" s="27">
        <v>9.4325207396112898</v>
      </c>
      <c r="FR376" s="27">
        <v>11.328693834058011</v>
      </c>
      <c r="FS376" s="28">
        <v>28.983897634999998</v>
      </c>
      <c r="FT376" s="28">
        <v>14.385261115184267</v>
      </c>
      <c r="FU376" s="28">
        <v>10.338970403832729</v>
      </c>
      <c r="FV376" s="28">
        <v>15.300588393201997</v>
      </c>
      <c r="FW376" s="28">
        <v>28.965960671000001</v>
      </c>
      <c r="FX376" s="28">
        <v>14.38079687690411</v>
      </c>
      <c r="FY376" s="28">
        <v>10.335761867881617</v>
      </c>
      <c r="FZ376" s="28">
        <v>15.573986426151588</v>
      </c>
      <c r="GA376" s="28">
        <v>29.031799561</v>
      </c>
      <c r="GB376" s="28">
        <v>14.375057290197446</v>
      </c>
      <c r="GC376" s="28">
        <v>10.331636713905246</v>
      </c>
      <c r="GD376" s="28">
        <v>15.32641863452668</v>
      </c>
      <c r="GE376" s="28">
        <v>29.121321584</v>
      </c>
      <c r="GF376" s="28">
        <v>14.360790149089915</v>
      </c>
      <c r="GG376" s="28">
        <v>10.321382638676651</v>
      </c>
      <c r="GH376" s="28">
        <v>15.158581943375326</v>
      </c>
      <c r="GI376" s="28">
        <v>29.243255698999999</v>
      </c>
      <c r="GJ376" s="28">
        <v>14.343895368722809</v>
      </c>
      <c r="GK376" s="28">
        <v>10.309240027374978</v>
      </c>
      <c r="GL376" s="28">
        <v>14.980269700702959</v>
      </c>
      <c r="GM376" s="28">
        <v>29.409776708999999</v>
      </c>
      <c r="GN376" s="28">
        <v>14.3243607614497</v>
      </c>
      <c r="GO376" s="28">
        <v>10.295200120498768</v>
      </c>
      <c r="GP376" s="28">
        <v>14.858449920370617</v>
      </c>
      <c r="GQ376" s="28">
        <v>29.612202238000002</v>
      </c>
      <c r="GR376" s="28">
        <v>14.301722272926375</v>
      </c>
      <c r="GS376" s="28">
        <v>10.278929393053778</v>
      </c>
      <c r="GT376" s="28">
        <v>14.627008364237938</v>
      </c>
      <c r="GU376" s="28">
        <v>29.881379436</v>
      </c>
      <c r="GV376" s="28">
        <v>14.276005187400399</v>
      </c>
      <c r="GW376" s="28">
        <v>10.260446017326572</v>
      </c>
      <c r="GX376" s="28">
        <v>14.467481341728476</v>
      </c>
      <c r="GY376" s="28">
        <v>30.200410624</v>
      </c>
      <c r="GZ376" s="28">
        <v>14.248087687964723</v>
      </c>
      <c r="HA376" s="28">
        <v>10.240381160797149</v>
      </c>
      <c r="HB376" s="28">
        <v>14.352356973265616</v>
      </c>
      <c r="HC376" s="28">
        <v>30.402729311999998</v>
      </c>
      <c r="HD376" s="28">
        <v>13.916115099128806</v>
      </c>
      <c r="HE376" s="28">
        <v>10.001785924786079</v>
      </c>
      <c r="HF376" s="28">
        <v>14.136024796346412</v>
      </c>
      <c r="HG376" s="28">
        <v>31.256657234000002</v>
      </c>
      <c r="HH376" s="28">
        <v>13.727465369593661</v>
      </c>
      <c r="HI376" s="28">
        <v>9.8661996497273563</v>
      </c>
      <c r="HJ376" s="28">
        <v>13.191621576943335</v>
      </c>
      <c r="HK376" s="28">
        <v>32.562351368999998</v>
      </c>
      <c r="HL376" s="28">
        <v>12.611518211222373</v>
      </c>
      <c r="HM376" s="28">
        <v>9.0641464544284958</v>
      </c>
      <c r="HN376" s="28">
        <v>8.3347116944325847</v>
      </c>
      <c r="HO376" s="28">
        <v>32.840528630000001</v>
      </c>
      <c r="HP376" s="28">
        <v>12.45290598885863</v>
      </c>
      <c r="HQ376" s="28">
        <v>8.9501487272010145</v>
      </c>
      <c r="HR376" s="28">
        <v>4.5170540928033915</v>
      </c>
      <c r="HS376" s="28">
        <v>32.901015178999998</v>
      </c>
      <c r="HT376" s="28">
        <v>11.545940926517225</v>
      </c>
      <c r="HU376" s="28">
        <v>8.2982950790972492</v>
      </c>
      <c r="HV376" s="28">
        <v>1.7678866375237803</v>
      </c>
      <c r="HW376" s="29">
        <v>28.974006118999998</v>
      </c>
      <c r="HX376" s="29">
        <v>14.38561281354861</v>
      </c>
      <c r="HY376" s="29">
        <v>10.33922317637199</v>
      </c>
      <c r="HZ376" s="29">
        <v>15.337423136842608</v>
      </c>
      <c r="IA376" s="29">
        <v>28.946282604</v>
      </c>
      <c r="IB376" s="29">
        <v>14.382258694277427</v>
      </c>
      <c r="IC376" s="29">
        <v>10.33681250481045</v>
      </c>
      <c r="ID376" s="29">
        <v>15.646103710959148</v>
      </c>
      <c r="IE376" s="29">
        <v>29.002120873999999</v>
      </c>
      <c r="IF376" s="29">
        <v>14.378162752552079</v>
      </c>
      <c r="IG376" s="29">
        <v>10.3338686708449</v>
      </c>
      <c r="IH376" s="29">
        <v>15.434640521228703</v>
      </c>
      <c r="II376" s="29">
        <v>29.083278952000001</v>
      </c>
      <c r="IJ376" s="29">
        <v>14.360594034444576</v>
      </c>
      <c r="IK376" s="29">
        <v>10.321241687219622</v>
      </c>
      <c r="IL376" s="29">
        <v>15.293720784791457</v>
      </c>
      <c r="IM376" s="29">
        <v>29.196257681999999</v>
      </c>
      <c r="IN376" s="29">
        <v>14.341090196200518</v>
      </c>
      <c r="IO376" s="29">
        <v>10.307223894650422</v>
      </c>
      <c r="IP376" s="29">
        <v>15.14022316071255</v>
      </c>
      <c r="IQ376" s="29">
        <v>29.354576645000002</v>
      </c>
      <c r="IR376" s="29">
        <v>14.319526200749591</v>
      </c>
      <c r="IS376" s="29">
        <v>10.291725426532928</v>
      </c>
      <c r="IT376" s="29">
        <v>15.02991682071386</v>
      </c>
      <c r="IU376" s="29">
        <v>29.548734979999999</v>
      </c>
      <c r="IV376" s="29">
        <v>14.29607665334628</v>
      </c>
      <c r="IW376" s="29">
        <v>10.274871775101449</v>
      </c>
      <c r="IX376" s="29">
        <v>14.808295072176834</v>
      </c>
      <c r="IY376" s="29">
        <v>29.812681373</v>
      </c>
      <c r="IZ376" s="29">
        <v>14.271165387538934</v>
      </c>
      <c r="JA376" s="29">
        <v>10.25696755787231</v>
      </c>
      <c r="JB376" s="29">
        <v>14.652325723949762</v>
      </c>
      <c r="JC376" s="29">
        <v>30.072863814999998</v>
      </c>
      <c r="JD376" s="29">
        <v>14.244911429716876</v>
      </c>
      <c r="JE376" s="29">
        <v>10.238098321455098</v>
      </c>
      <c r="JF376" s="29">
        <v>14.532271838907461</v>
      </c>
      <c r="JG376" s="29">
        <v>30.348428943999998</v>
      </c>
      <c r="JH376" s="29">
        <v>13.92661548203294</v>
      </c>
      <c r="JI376" s="29">
        <v>10.009332756727847</v>
      </c>
      <c r="JJ376" s="29">
        <v>14.074839634581126</v>
      </c>
      <c r="JK376" s="29">
        <v>32.129463952000002</v>
      </c>
      <c r="JL376" s="29">
        <v>13.767479553936738</v>
      </c>
      <c r="JM376" s="29">
        <v>9.8949586318788789</v>
      </c>
      <c r="JN376" s="29">
        <v>8.5793104260404149</v>
      </c>
      <c r="JO376" s="29">
        <v>32.674374118000003</v>
      </c>
      <c r="JP376" s="29">
        <v>12.041436115967372</v>
      </c>
      <c r="JQ376" s="29">
        <v>8.654417227867917</v>
      </c>
      <c r="JR376" s="29">
        <v>3.8757161867892762</v>
      </c>
      <c r="JS376" s="29">
        <v>32.846388652999998</v>
      </c>
      <c r="JT376" s="29">
        <v>11.924995349955868</v>
      </c>
      <c r="JU376" s="29">
        <v>8.5707289566608136</v>
      </c>
      <c r="JV376" s="29">
        <v>0.6742468409421889</v>
      </c>
      <c r="JW376" s="29">
        <v>32.689461051000002</v>
      </c>
      <c r="JX376" s="29">
        <v>11.670595567742271</v>
      </c>
      <c r="JY376" s="29">
        <v>8.3878868241484223</v>
      </c>
      <c r="JZ376" s="29">
        <v>1.7421091228667507</v>
      </c>
    </row>
    <row r="377" spans="1:286" ht="15" thickBot="1" x14ac:dyDescent="0.35">
      <c r="A377" s="2"/>
      <c r="B377" s="74" t="s">
        <v>851</v>
      </c>
      <c r="C377" s="74" t="s">
        <v>501</v>
      </c>
      <c r="D377" s="74" t="s">
        <v>880</v>
      </c>
      <c r="E377" s="87">
        <v>370709</v>
      </c>
      <c r="F377" s="84">
        <v>410873</v>
      </c>
      <c r="G377" s="22">
        <v>31.278238284</v>
      </c>
      <c r="H377" s="22">
        <v>9.9127586716541316</v>
      </c>
      <c r="I377" s="22">
        <v>7.2312194405382746</v>
      </c>
      <c r="J377" s="22">
        <v>14.803109951232479</v>
      </c>
      <c r="K377" s="22">
        <v>31.241794298999999</v>
      </c>
      <c r="L377" s="22">
        <v>9.9051593906959621</v>
      </c>
      <c r="M377" s="22">
        <v>7.225675870880317</v>
      </c>
      <c r="N377" s="22">
        <v>14.938213038702742</v>
      </c>
      <c r="O377" s="22">
        <v>31.304903670000002</v>
      </c>
      <c r="P377" s="22">
        <v>9.8954677502760067</v>
      </c>
      <c r="Q377" s="22">
        <v>7.2186059541258727</v>
      </c>
      <c r="R377" s="22">
        <v>14.713186118672409</v>
      </c>
      <c r="S377" s="22">
        <v>31.380383741999999</v>
      </c>
      <c r="T377" s="22">
        <v>9.8729902970634758</v>
      </c>
      <c r="U377" s="22">
        <v>7.20220896494979</v>
      </c>
      <c r="V377" s="22">
        <v>14.476922362461773</v>
      </c>
      <c r="W377" s="22">
        <v>31.478970219000001</v>
      </c>
      <c r="X377" s="22">
        <v>9.8462470500569808</v>
      </c>
      <c r="Y377" s="22">
        <v>7.1827001385915441</v>
      </c>
      <c r="Z377" s="22">
        <v>14.205997917887107</v>
      </c>
      <c r="AA377" s="22">
        <v>31.605654180000002</v>
      </c>
      <c r="AB377" s="22">
        <v>9.8151757103236257</v>
      </c>
      <c r="AC377" s="22">
        <v>7.1600340288469493</v>
      </c>
      <c r="AD377" s="22">
        <v>13.921593208368691</v>
      </c>
      <c r="AE377" s="22">
        <v>31.751815045000001</v>
      </c>
      <c r="AF377" s="22">
        <v>9.7790710084258485</v>
      </c>
      <c r="AG377" s="22">
        <v>7.1336961514804171</v>
      </c>
      <c r="AH377" s="22">
        <v>13.568686436217478</v>
      </c>
      <c r="AI377" s="22">
        <v>31.937930430000002</v>
      </c>
      <c r="AJ377" s="22">
        <v>9.7379223747442865</v>
      </c>
      <c r="AK377" s="22">
        <v>7.1036787961017822</v>
      </c>
      <c r="AL377" s="22">
        <v>13.195935900318553</v>
      </c>
      <c r="AM377" s="22">
        <v>32.149828569999997</v>
      </c>
      <c r="AN377" s="22">
        <v>9.6931976413809533</v>
      </c>
      <c r="AO377" s="22">
        <v>7.0710527257935594</v>
      </c>
      <c r="AP377" s="22">
        <v>12.888392827659844</v>
      </c>
      <c r="AQ377" s="22">
        <v>32.395245399000004</v>
      </c>
      <c r="AR377" s="22">
        <v>9.2819753292582625</v>
      </c>
      <c r="AS377" s="22">
        <v>6.7710717743448052</v>
      </c>
      <c r="AT377" s="22">
        <v>12.364758029816356</v>
      </c>
      <c r="AU377" s="22">
        <v>33.678491897000001</v>
      </c>
      <c r="AV377" s="22">
        <v>8.986530848289318</v>
      </c>
      <c r="AW377" s="22">
        <v>6.5555491388052607</v>
      </c>
      <c r="AX377" s="22">
        <v>10.080979567858414</v>
      </c>
      <c r="AY377" s="22">
        <v>34.510732525000002</v>
      </c>
      <c r="AZ377" s="22">
        <v>8.1348506616968788</v>
      </c>
      <c r="BA377" s="22">
        <v>5.9342603002078391</v>
      </c>
      <c r="BB377" s="22">
        <v>8.1592825325084704</v>
      </c>
      <c r="BC377" s="22">
        <v>34.807244252000004</v>
      </c>
      <c r="BD377" s="22">
        <v>8.2164528632663956</v>
      </c>
      <c r="BE377" s="22">
        <v>5.9937879701457328</v>
      </c>
      <c r="BF377" s="22">
        <v>7.4010519168731648</v>
      </c>
      <c r="BG377" s="22">
        <v>34.958235543999997</v>
      </c>
      <c r="BH377" s="22">
        <v>7.7537626991810784</v>
      </c>
      <c r="BI377" s="22">
        <v>5.6562619372516743</v>
      </c>
      <c r="BJ377" s="22">
        <v>7.208188062839973</v>
      </c>
      <c r="BK377" s="25">
        <v>31.301267800000002</v>
      </c>
      <c r="BL377" s="25">
        <v>9.9152245754149178</v>
      </c>
      <c r="BM377" s="25">
        <v>7.2330182830002094</v>
      </c>
      <c r="BN377" s="25">
        <v>14.728610256886579</v>
      </c>
      <c r="BO377" s="25">
        <v>31.278752388000001</v>
      </c>
      <c r="BP377" s="25">
        <v>9.9114399472179819</v>
      </c>
      <c r="BQ377" s="25">
        <v>7.2302574494220506</v>
      </c>
      <c r="BR377" s="25">
        <v>14.816548560622669</v>
      </c>
      <c r="BS377" s="25">
        <v>31.320289358</v>
      </c>
      <c r="BT377" s="25">
        <v>9.9071193928554404</v>
      </c>
      <c r="BU377" s="25">
        <v>7.2271056651675165</v>
      </c>
      <c r="BV377" s="25">
        <v>14.649008006802537</v>
      </c>
      <c r="BW377" s="25">
        <v>31.363863005999999</v>
      </c>
      <c r="BX377" s="25">
        <v>9.8994769751860474</v>
      </c>
      <c r="BY377" s="25">
        <v>7.2215306278792939</v>
      </c>
      <c r="BZ377" s="25">
        <v>14.470804787724106</v>
      </c>
      <c r="CA377" s="25">
        <v>31.419226568999999</v>
      </c>
      <c r="CB377" s="25">
        <v>9.8910422578791657</v>
      </c>
      <c r="CC377" s="25">
        <v>7.2153776190363184</v>
      </c>
      <c r="CD377" s="25">
        <v>14.25227443739019</v>
      </c>
      <c r="CE377" s="25">
        <v>31.486129281</v>
      </c>
      <c r="CF377" s="25">
        <v>9.881769932978834</v>
      </c>
      <c r="CG377" s="25">
        <v>7.2086135871155168</v>
      </c>
      <c r="CH377" s="25">
        <v>14.025199206785334</v>
      </c>
      <c r="CI377" s="25">
        <v>31.561750245999999</v>
      </c>
      <c r="CJ377" s="25">
        <v>9.8718274287191878</v>
      </c>
      <c r="CK377" s="25">
        <v>7.2013606686826721</v>
      </c>
      <c r="CL377" s="25">
        <v>13.807971012704346</v>
      </c>
      <c r="CM377" s="25">
        <v>31.653072344999998</v>
      </c>
      <c r="CN377" s="25">
        <v>9.8610353102775044</v>
      </c>
      <c r="CO377" s="25">
        <v>7.1934879685327884</v>
      </c>
      <c r="CP377" s="25">
        <v>13.381374131495662</v>
      </c>
      <c r="CQ377" s="25">
        <v>31.755919672000001</v>
      </c>
      <c r="CR377" s="25">
        <v>9.8497999363691822</v>
      </c>
      <c r="CS377" s="25">
        <v>7.1852919196912177</v>
      </c>
      <c r="CT377" s="25">
        <v>13.12453860986907</v>
      </c>
      <c r="CU377" s="25">
        <v>31.873579163999999</v>
      </c>
      <c r="CV377" s="25">
        <v>9.5374524794969062</v>
      </c>
      <c r="CW377" s="25">
        <v>6.9574387985619621</v>
      </c>
      <c r="CX377" s="25">
        <v>12.752996704659095</v>
      </c>
      <c r="CY377" s="25">
        <v>32.262306266000003</v>
      </c>
      <c r="CZ377" s="25">
        <v>9.4874906432459909</v>
      </c>
      <c r="DA377" s="25">
        <v>6.9209923346108404</v>
      </c>
      <c r="DB377" s="25">
        <v>11.250449173408633</v>
      </c>
      <c r="DC377" s="25">
        <v>32.667364104999997</v>
      </c>
      <c r="DD377" s="25">
        <v>9.1045062272541468</v>
      </c>
      <c r="DE377" s="25">
        <v>6.6416105352472856</v>
      </c>
      <c r="DF377" s="25">
        <v>9.5298176177443423</v>
      </c>
      <c r="DG377" s="25">
        <v>33.107876073</v>
      </c>
      <c r="DH377" s="25">
        <v>9.1429404154401706</v>
      </c>
      <c r="DI377" s="25">
        <v>6.6696477404288066</v>
      </c>
      <c r="DJ377" s="25">
        <v>8.0689311136610655</v>
      </c>
      <c r="DK377" s="25">
        <v>33.379049326999997</v>
      </c>
      <c r="DL377" s="25">
        <v>8.8404729288922983</v>
      </c>
      <c r="DM377" s="25">
        <v>6.4490019200972668</v>
      </c>
      <c r="DN377" s="25">
        <v>7.4571134139949038</v>
      </c>
      <c r="DO377" s="27">
        <v>31.277636244</v>
      </c>
      <c r="DP377" s="27">
        <v>9.913276432791541</v>
      </c>
      <c r="DQ377" s="27">
        <v>7.231597140079483</v>
      </c>
      <c r="DR377" s="27">
        <v>14.805481699145865</v>
      </c>
      <c r="DS377" s="27">
        <v>31.233510601999999</v>
      </c>
      <c r="DT377" s="27">
        <v>9.907379460009393</v>
      </c>
      <c r="DU377" s="27">
        <v>7.2272953805355389</v>
      </c>
      <c r="DV377" s="27">
        <v>14.974003509619918</v>
      </c>
      <c r="DW377" s="27">
        <v>31.283760208</v>
      </c>
      <c r="DX377" s="27">
        <v>9.9007435402048074</v>
      </c>
      <c r="DY377" s="27">
        <v>7.2224545694267208</v>
      </c>
      <c r="DZ377" s="27">
        <v>14.793835073961768</v>
      </c>
      <c r="EA377" s="27">
        <v>31.344734558999999</v>
      </c>
      <c r="EB377" s="27">
        <v>9.883034204768391</v>
      </c>
      <c r="EC377" s="27">
        <v>7.2095358557841687</v>
      </c>
      <c r="ED377" s="27">
        <v>14.600029331616739</v>
      </c>
      <c r="EE377" s="27">
        <v>31.425275241000001</v>
      </c>
      <c r="EF377" s="27">
        <v>9.8637011377132087</v>
      </c>
      <c r="EG377" s="27">
        <v>7.1954326525321379</v>
      </c>
      <c r="EH377" s="27">
        <v>14.375584370604201</v>
      </c>
      <c r="EI377" s="27">
        <v>31.524752333000002</v>
      </c>
      <c r="EJ377" s="27">
        <v>9.8429239410478111</v>
      </c>
      <c r="EK377" s="27">
        <v>7.1802759768353575</v>
      </c>
      <c r="EL377" s="27">
        <v>14.155336812849624</v>
      </c>
      <c r="EM377" s="27">
        <v>31.636737531000001</v>
      </c>
      <c r="EN377" s="27">
        <v>9.8206615737069214</v>
      </c>
      <c r="EO377" s="27">
        <v>7.164035889808102</v>
      </c>
      <c r="EP377" s="27">
        <v>13.954349315428953</v>
      </c>
      <c r="EQ377" s="27">
        <v>31.776113626000001</v>
      </c>
      <c r="ER377" s="27">
        <v>9.7970567626602811</v>
      </c>
      <c r="ES377" s="27">
        <v>7.1468165087876816</v>
      </c>
      <c r="ET377" s="27">
        <v>13.588838311378877</v>
      </c>
      <c r="EU377" s="27">
        <v>31.936035746000002</v>
      </c>
      <c r="EV377" s="27">
        <v>9.7724669042650731</v>
      </c>
      <c r="EW377" s="27">
        <v>7.128878549440806</v>
      </c>
      <c r="EX377" s="27">
        <v>13.396359055429219</v>
      </c>
      <c r="EY377" s="27">
        <v>32.123767833999999</v>
      </c>
      <c r="EZ377" s="27">
        <v>9.4475652584929666</v>
      </c>
      <c r="FA377" s="27">
        <v>6.8918673222948836</v>
      </c>
      <c r="FB377" s="27">
        <v>13.066010519837208</v>
      </c>
      <c r="FC377" s="27">
        <v>33.079561595000001</v>
      </c>
      <c r="FD377" s="27">
        <v>9.2995224877090639</v>
      </c>
      <c r="FE377" s="27">
        <v>6.783872182134262</v>
      </c>
      <c r="FF377" s="27">
        <v>11.270122781568595</v>
      </c>
      <c r="FG377" s="27">
        <v>34.009531903999999</v>
      </c>
      <c r="FH377" s="27">
        <v>8.8528512025544188</v>
      </c>
      <c r="FI377" s="27">
        <v>6.458031698397205</v>
      </c>
      <c r="FJ377" s="27">
        <v>9.9185423081638717</v>
      </c>
      <c r="FK377" s="27">
        <v>34.216951530999999</v>
      </c>
      <c r="FL377" s="27">
        <v>9.0320926618825936</v>
      </c>
      <c r="FM377" s="27">
        <v>6.5887858474869709</v>
      </c>
      <c r="FN377" s="27">
        <v>9.5360338119439803</v>
      </c>
      <c r="FO377" s="27">
        <v>34.280363315999999</v>
      </c>
      <c r="FP377" s="27">
        <v>8.9066058958771244</v>
      </c>
      <c r="FQ377" s="27">
        <v>6.4972449987761252</v>
      </c>
      <c r="FR377" s="27">
        <v>9.7170782642572462</v>
      </c>
      <c r="FS377" s="28">
        <v>31.278214158000001</v>
      </c>
      <c r="FT377" s="28">
        <v>9.9127586124383669</v>
      </c>
      <c r="FU377" s="28">
        <v>7.2312193973411985</v>
      </c>
      <c r="FV377" s="28">
        <v>14.802747403481211</v>
      </c>
      <c r="FW377" s="28">
        <v>31.241759141999999</v>
      </c>
      <c r="FX377" s="28">
        <v>9.9051591406080455</v>
      </c>
      <c r="FY377" s="28">
        <v>7.2256756884446638</v>
      </c>
      <c r="FZ377" s="28">
        <v>14.963566501449327</v>
      </c>
      <c r="GA377" s="28">
        <v>31.31790346</v>
      </c>
      <c r="GB377" s="28">
        <v>9.89546722858511</v>
      </c>
      <c r="GC377" s="28">
        <v>7.2186055735596275</v>
      </c>
      <c r="GD377" s="28">
        <v>14.779713607977047</v>
      </c>
      <c r="GE377" s="28">
        <v>31.423521246</v>
      </c>
      <c r="GF377" s="28">
        <v>9.8721209350158468</v>
      </c>
      <c r="GG377" s="28">
        <v>7.2015747774397427</v>
      </c>
      <c r="GH377" s="28">
        <v>14.601062027973548</v>
      </c>
      <c r="GI377" s="28">
        <v>31.573011837999999</v>
      </c>
      <c r="GJ377" s="28">
        <v>9.8444673269396361</v>
      </c>
      <c r="GK377" s="28">
        <v>7.181401855355646</v>
      </c>
      <c r="GL377" s="28">
        <v>14.408398358303312</v>
      </c>
      <c r="GM377" s="28">
        <v>31.778623652</v>
      </c>
      <c r="GN377" s="28">
        <v>9.8124757159834584</v>
      </c>
      <c r="GO377" s="28">
        <v>7.1580644205664816</v>
      </c>
      <c r="GP377" s="28">
        <v>14.237017009677682</v>
      </c>
      <c r="GQ377" s="28">
        <v>32.030334113999999</v>
      </c>
      <c r="GR377" s="28">
        <v>9.775422046902948</v>
      </c>
      <c r="GS377" s="28">
        <v>7.1310342848521477</v>
      </c>
      <c r="GT377" s="28">
        <v>13.995014788768035</v>
      </c>
      <c r="GU377" s="28">
        <v>32.366318843000002</v>
      </c>
      <c r="GV377" s="28">
        <v>9.7333235181276159</v>
      </c>
      <c r="GW377" s="28">
        <v>7.1003239942275256</v>
      </c>
      <c r="GX377" s="28">
        <v>13.811368611107008</v>
      </c>
      <c r="GY377" s="28">
        <v>32.764773478999999</v>
      </c>
      <c r="GZ377" s="28">
        <v>9.6876394672579274</v>
      </c>
      <c r="HA377" s="28">
        <v>7.0669981151545196</v>
      </c>
      <c r="HB377" s="28">
        <v>13.697205929887225</v>
      </c>
      <c r="HC377" s="28">
        <v>33.196764821999999</v>
      </c>
      <c r="HD377" s="28">
        <v>9.3416955901155951</v>
      </c>
      <c r="HE377" s="28">
        <v>6.8146368731845914</v>
      </c>
      <c r="HF377" s="28">
        <v>13.433967382735593</v>
      </c>
      <c r="HG377" s="28">
        <v>34.084141653000003</v>
      </c>
      <c r="HH377" s="28">
        <v>9.0417318095029273</v>
      </c>
      <c r="HI377" s="28">
        <v>6.5958174714749234</v>
      </c>
      <c r="HJ377" s="28">
        <v>12.023428597862933</v>
      </c>
      <c r="HK377" s="28">
        <v>35.180182324</v>
      </c>
      <c r="HL377" s="28">
        <v>7.5554219760212185</v>
      </c>
      <c r="HM377" s="28">
        <v>5.5115751411062917</v>
      </c>
      <c r="HN377" s="28">
        <v>4.7582498571255343</v>
      </c>
      <c r="HO377" s="28">
        <v>35.823888492000002</v>
      </c>
      <c r="HP377" s="28">
        <v>7.6357261136241883</v>
      </c>
      <c r="HQ377" s="28">
        <v>5.5701558914528908</v>
      </c>
      <c r="HR377" s="28">
        <v>-0.91906606095780319</v>
      </c>
      <c r="HS377" s="28">
        <v>35.978503226999997</v>
      </c>
      <c r="HT377" s="28">
        <v>6.0289691291545484</v>
      </c>
      <c r="HU377" s="28">
        <v>4.3980490413646409</v>
      </c>
      <c r="HV377" s="28">
        <v>-6.3911241280366369</v>
      </c>
      <c r="HW377" s="29">
        <v>31.257443192</v>
      </c>
      <c r="HX377" s="29">
        <v>9.9135440835111801</v>
      </c>
      <c r="HY377" s="29">
        <v>7.2317923875530896</v>
      </c>
      <c r="HZ377" s="29">
        <v>14.862316361206659</v>
      </c>
      <c r="IA377" s="29">
        <v>31.200566913999999</v>
      </c>
      <c r="IB377" s="29">
        <v>9.9079575460234697</v>
      </c>
      <c r="IC377" s="29">
        <v>7.2277170862344029</v>
      </c>
      <c r="ID377" s="29">
        <v>15.081603778244025</v>
      </c>
      <c r="IE377" s="29">
        <v>31.255932826999999</v>
      </c>
      <c r="IF377" s="29">
        <v>9.9011929061462798</v>
      </c>
      <c r="IG377" s="29">
        <v>7.2227823756247256</v>
      </c>
      <c r="IH377" s="29">
        <v>14.957067905685809</v>
      </c>
      <c r="II377" s="29">
        <v>31.344586737</v>
      </c>
      <c r="IJ377" s="29">
        <v>9.8729462432974344</v>
      </c>
      <c r="IK377" s="29">
        <v>7.202176828340801</v>
      </c>
      <c r="IL377" s="29">
        <v>14.826354239249397</v>
      </c>
      <c r="IM377" s="29">
        <v>31.475053888000001</v>
      </c>
      <c r="IN377" s="29">
        <v>9.8416557584517257</v>
      </c>
      <c r="IO377" s="29">
        <v>7.179350855287792</v>
      </c>
      <c r="IP377" s="29">
        <v>14.683900337527609</v>
      </c>
      <c r="IQ377" s="29">
        <v>31.663189877000001</v>
      </c>
      <c r="IR377" s="29">
        <v>9.8071500533527374</v>
      </c>
      <c r="IS377" s="29">
        <v>7.154179423823936</v>
      </c>
      <c r="IT377" s="29">
        <v>14.550471500331529</v>
      </c>
      <c r="IU377" s="29">
        <v>31.897411467000001</v>
      </c>
      <c r="IV377" s="29">
        <v>9.7696556535684351</v>
      </c>
      <c r="IW377" s="29">
        <v>7.126827781197262</v>
      </c>
      <c r="IX377" s="29">
        <v>14.410732154951772</v>
      </c>
      <c r="IY377" s="29">
        <v>32.219947959000002</v>
      </c>
      <c r="IZ377" s="29">
        <v>9.7298574885131455</v>
      </c>
      <c r="JA377" s="29">
        <v>7.0977955738795844</v>
      </c>
      <c r="JB377" s="29">
        <v>14.194590789086618</v>
      </c>
      <c r="JC377" s="29">
        <v>32.607619427000003</v>
      </c>
      <c r="JD377" s="29">
        <v>9.687947040062264</v>
      </c>
      <c r="JE377" s="29">
        <v>7.0672224852331</v>
      </c>
      <c r="JF377" s="29">
        <v>14.133396937796418</v>
      </c>
      <c r="JG377" s="29">
        <v>33.024238252000004</v>
      </c>
      <c r="JH377" s="29">
        <v>9.5951216623122839</v>
      </c>
      <c r="JI377" s="29">
        <v>6.9995076645262868</v>
      </c>
      <c r="JJ377" s="29">
        <v>13.627750541711544</v>
      </c>
      <c r="JK377" s="29">
        <v>34.681891106000002</v>
      </c>
      <c r="JL377" s="29">
        <v>9.3574060558288181</v>
      </c>
      <c r="JM377" s="29">
        <v>6.8260974391933473</v>
      </c>
      <c r="JN377" s="29">
        <v>5.8067886013859606</v>
      </c>
      <c r="JO377" s="29">
        <v>35.807999222999996</v>
      </c>
      <c r="JP377" s="29">
        <v>7.1336234096966775</v>
      </c>
      <c r="JQ377" s="29">
        <v>5.203878959465241</v>
      </c>
      <c r="JR377" s="29">
        <v>-0.95833854485586301</v>
      </c>
      <c r="JS377" s="29">
        <v>35.860187070000002</v>
      </c>
      <c r="JT377" s="29">
        <v>6.9967227125282836</v>
      </c>
      <c r="JU377" s="29">
        <v>5.1040118068815552</v>
      </c>
      <c r="JV377" s="29">
        <v>-5.7859213475253739</v>
      </c>
      <c r="JW377" s="29">
        <v>35.388204053000003</v>
      </c>
      <c r="JX377" s="29">
        <v>5.947519847443429</v>
      </c>
      <c r="JY377" s="29">
        <v>4.338632924334421</v>
      </c>
      <c r="JZ377" s="29">
        <v>-5.602348842003984</v>
      </c>
    </row>
    <row r="378" spans="1:286" ht="15" thickBot="1" x14ac:dyDescent="0.35">
      <c r="A378" s="2"/>
      <c r="B378" s="74" t="s">
        <v>852</v>
      </c>
      <c r="C378" s="74" t="s">
        <v>626</v>
      </c>
      <c r="D378" s="74" t="s">
        <v>877</v>
      </c>
      <c r="E378" s="87">
        <v>357435</v>
      </c>
      <c r="F378" s="84">
        <v>403977</v>
      </c>
      <c r="G378" s="22">
        <v>29.143984208999999</v>
      </c>
      <c r="H378" s="22">
        <v>12.532705650839997</v>
      </c>
      <c r="I378" s="22">
        <v>9.1424342856291165</v>
      </c>
      <c r="J378" s="22">
        <v>18.316667435455038</v>
      </c>
      <c r="K378" s="22">
        <v>29.147915514000001</v>
      </c>
      <c r="L378" s="22">
        <v>12.526853479126849</v>
      </c>
      <c r="M378" s="22">
        <v>9.138165207841265</v>
      </c>
      <c r="N378" s="22">
        <v>18.374375553045752</v>
      </c>
      <c r="O378" s="22">
        <v>29.186885357000001</v>
      </c>
      <c r="P378" s="22">
        <v>12.519042617080803</v>
      </c>
      <c r="Q378" s="22">
        <v>9.1324672927254404</v>
      </c>
      <c r="R378" s="22">
        <v>18.248726285898424</v>
      </c>
      <c r="S378" s="22">
        <v>29.237372777000001</v>
      </c>
      <c r="T378" s="22">
        <v>12.503301484003053</v>
      </c>
      <c r="U378" s="22">
        <v>9.1209843553012284</v>
      </c>
      <c r="V378" s="22">
        <v>18.103908903540194</v>
      </c>
      <c r="W378" s="22">
        <v>29.305627306000002</v>
      </c>
      <c r="X378" s="22">
        <v>12.4835669522181</v>
      </c>
      <c r="Y378" s="22">
        <v>9.1065882891182248</v>
      </c>
      <c r="Z378" s="22">
        <v>17.091748144767479</v>
      </c>
      <c r="AA378" s="22">
        <v>29.398503875999999</v>
      </c>
      <c r="AB378" s="22">
        <v>12.459825127930914</v>
      </c>
      <c r="AC378" s="22">
        <v>9.0892689588463931</v>
      </c>
      <c r="AD378" s="22">
        <v>16.023953689289215</v>
      </c>
      <c r="AE378" s="22">
        <v>29.507218323</v>
      </c>
      <c r="AF378" s="22">
        <v>12.43118804902719</v>
      </c>
      <c r="AG378" s="22">
        <v>9.0683786084860056</v>
      </c>
      <c r="AH378" s="22">
        <v>13.730153492969334</v>
      </c>
      <c r="AI378" s="22">
        <v>29.647023277999999</v>
      </c>
      <c r="AJ378" s="22">
        <v>12.397794601149981</v>
      </c>
      <c r="AK378" s="22">
        <v>9.0440185531800292</v>
      </c>
      <c r="AL378" s="22">
        <v>11.379184952717079</v>
      </c>
      <c r="AM378" s="22">
        <v>29.808083566000001</v>
      </c>
      <c r="AN378" s="22">
        <v>12.360919422598108</v>
      </c>
      <c r="AO378" s="22">
        <v>9.0171186238213021</v>
      </c>
      <c r="AP378" s="22">
        <v>9.8366331247922076</v>
      </c>
      <c r="AQ378" s="22">
        <v>29.994801728999999</v>
      </c>
      <c r="AR378" s="22">
        <v>11.030698328484199</v>
      </c>
      <c r="AS378" s="22">
        <v>8.0467408556752051</v>
      </c>
      <c r="AT378" s="22">
        <v>8.2449676530266345</v>
      </c>
      <c r="AU378" s="22">
        <v>30.818681119000001</v>
      </c>
      <c r="AV378" s="22">
        <v>10.767303271020561</v>
      </c>
      <c r="AW378" s="22">
        <v>7.8545978283745193</v>
      </c>
      <c r="AX378" s="22">
        <v>5.7003224090974811</v>
      </c>
      <c r="AY378" s="22">
        <v>31.281781823999999</v>
      </c>
      <c r="AZ378" s="22">
        <v>9.9544383774373415</v>
      </c>
      <c r="BA378" s="22">
        <v>7.2616242056212075</v>
      </c>
      <c r="BB378" s="22">
        <v>4.38978882748955</v>
      </c>
      <c r="BC378" s="22">
        <v>31.496095544999999</v>
      </c>
      <c r="BD378" s="22">
        <v>9.717406039854545</v>
      </c>
      <c r="BE378" s="22">
        <v>7.0887124154384935</v>
      </c>
      <c r="BF378" s="22">
        <v>3.977021279224175</v>
      </c>
      <c r="BG378" s="22">
        <v>31.597549939</v>
      </c>
      <c r="BH378" s="22">
        <v>9.510499639859459</v>
      </c>
      <c r="BI378" s="22">
        <v>6.9377770772974925</v>
      </c>
      <c r="BJ378" s="22">
        <v>3.959560191520282</v>
      </c>
      <c r="BK378" s="25">
        <v>29.155164571</v>
      </c>
      <c r="BL378" s="25">
        <v>12.534943370004461</v>
      </c>
      <c r="BM378" s="25">
        <v>9.1440666706049356</v>
      </c>
      <c r="BN378" s="25">
        <v>18.280502665693227</v>
      </c>
      <c r="BO378" s="25">
        <v>29.163436023999999</v>
      </c>
      <c r="BP378" s="25">
        <v>12.532614173930869</v>
      </c>
      <c r="BQ378" s="25">
        <v>9.1423675544974952</v>
      </c>
      <c r="BR378" s="25">
        <v>18.321781099190716</v>
      </c>
      <c r="BS378" s="25">
        <v>29.189831191</v>
      </c>
      <c r="BT378" s="25">
        <v>12.529879732398278</v>
      </c>
      <c r="BU378" s="25">
        <v>9.1403728174697463</v>
      </c>
      <c r="BV378" s="25">
        <v>18.235608435810114</v>
      </c>
      <c r="BW378" s="25">
        <v>29.218694557999999</v>
      </c>
      <c r="BX378" s="25">
        <v>12.525192558428333</v>
      </c>
      <c r="BY378" s="25">
        <v>9.1369535893158762</v>
      </c>
      <c r="BZ378" s="25">
        <v>18.141694191168327</v>
      </c>
      <c r="CA378" s="25">
        <v>29.255691421000002</v>
      </c>
      <c r="CB378" s="25">
        <v>12.519815416966754</v>
      </c>
      <c r="CC378" s="25">
        <v>9.1330310394829333</v>
      </c>
      <c r="CD378" s="25">
        <v>17.810750944970735</v>
      </c>
      <c r="CE378" s="25">
        <v>29.302456190000001</v>
      </c>
      <c r="CF378" s="25">
        <v>12.513784598592727</v>
      </c>
      <c r="CG378" s="25">
        <v>9.1286316414431798</v>
      </c>
      <c r="CH378" s="25">
        <v>17.440360144453877</v>
      </c>
      <c r="CI378" s="25">
        <v>29.354374564</v>
      </c>
      <c r="CJ378" s="25">
        <v>12.507071852648913</v>
      </c>
      <c r="CK378" s="25">
        <v>9.1237347867354082</v>
      </c>
      <c r="CL378" s="25">
        <v>16.748102439380801</v>
      </c>
      <c r="CM378" s="25">
        <v>29.416267003000002</v>
      </c>
      <c r="CN378" s="25">
        <v>12.499638228583938</v>
      </c>
      <c r="CO378" s="25">
        <v>9.1183120614746773</v>
      </c>
      <c r="CP378" s="25">
        <v>16.0129924200068</v>
      </c>
      <c r="CQ378" s="25">
        <v>29.486532966999999</v>
      </c>
      <c r="CR378" s="25">
        <v>12.491730482045064</v>
      </c>
      <c r="CS378" s="25">
        <v>9.1125434704702108</v>
      </c>
      <c r="CT378" s="25">
        <v>15.461061526055516</v>
      </c>
      <c r="CU378" s="25">
        <v>29.568083644000001</v>
      </c>
      <c r="CV378" s="25">
        <v>11.951184994382388</v>
      </c>
      <c r="CW378" s="25">
        <v>8.7182230629676098</v>
      </c>
      <c r="CX378" s="25">
        <v>14.862747579961843</v>
      </c>
      <c r="CY378" s="25">
        <v>29.874739890000001</v>
      </c>
      <c r="CZ378" s="25">
        <v>11.908031547800441</v>
      </c>
      <c r="DA378" s="25">
        <v>8.6867432244901615</v>
      </c>
      <c r="DB378" s="25">
        <v>13.391862788506899</v>
      </c>
      <c r="DC378" s="25">
        <v>30.202631150999999</v>
      </c>
      <c r="DD378" s="25">
        <v>11.558083844884347</v>
      </c>
      <c r="DE378" s="25">
        <v>8.4314612473615576</v>
      </c>
      <c r="DF378" s="25">
        <v>12.107472684135793</v>
      </c>
      <c r="DG378" s="25">
        <v>30.559249232999999</v>
      </c>
      <c r="DH378" s="25">
        <v>11.493222692497941</v>
      </c>
      <c r="DI378" s="25">
        <v>8.3841459397254017</v>
      </c>
      <c r="DJ378" s="25">
        <v>11.049036371724728</v>
      </c>
      <c r="DK378" s="25">
        <v>30.787801897000001</v>
      </c>
      <c r="DL378" s="25">
        <v>11.159496799505835</v>
      </c>
      <c r="DM378" s="25">
        <v>8.1406975470881164</v>
      </c>
      <c r="DN378" s="25">
        <v>10.693311927984251</v>
      </c>
      <c r="DO378" s="27">
        <v>29.143502388000002</v>
      </c>
      <c r="DP378" s="27">
        <v>12.53316840763727</v>
      </c>
      <c r="DQ378" s="27">
        <v>9.1427718602699919</v>
      </c>
      <c r="DR378" s="27">
        <v>18.318390355987702</v>
      </c>
      <c r="DS378" s="27">
        <v>29.141317403999999</v>
      </c>
      <c r="DT378" s="27">
        <v>12.528835174389812</v>
      </c>
      <c r="DU378" s="27">
        <v>9.1396108269454341</v>
      </c>
      <c r="DV378" s="27">
        <v>18.401381929575301</v>
      </c>
      <c r="DW378" s="27">
        <v>29.170109462999999</v>
      </c>
      <c r="DX378" s="27">
        <v>12.523768128916334</v>
      </c>
      <c r="DY378" s="27">
        <v>9.1359144878184999</v>
      </c>
      <c r="DZ378" s="27">
        <v>18.309774781104213</v>
      </c>
      <c r="EA378" s="27">
        <v>29.209956158000001</v>
      </c>
      <c r="EB378" s="27">
        <v>12.512344875227619</v>
      </c>
      <c r="EC378" s="27">
        <v>9.1275813832928883</v>
      </c>
      <c r="ED378" s="27">
        <v>18.200558998274992</v>
      </c>
      <c r="EE378" s="27">
        <v>29.264304471999999</v>
      </c>
      <c r="EF378" s="27">
        <v>12.499399837953058</v>
      </c>
      <c r="EG378" s="27">
        <v>9.1181381588284456</v>
      </c>
      <c r="EH378" s="27">
        <v>17.234617636285464</v>
      </c>
      <c r="EI378" s="27">
        <v>29.336206408999999</v>
      </c>
      <c r="EJ378" s="27">
        <v>12.485183671703313</v>
      </c>
      <c r="EK378" s="27">
        <v>9.1077676634739024</v>
      </c>
      <c r="EL378" s="27">
        <v>16.22131023794352</v>
      </c>
      <c r="EM378" s="27">
        <v>29.418558033</v>
      </c>
      <c r="EN378" s="27">
        <v>12.469460275918541</v>
      </c>
      <c r="EO378" s="27">
        <v>9.0962976651579694</v>
      </c>
      <c r="EP378" s="27">
        <v>13.986777458100812</v>
      </c>
      <c r="EQ378" s="27">
        <v>29.521237340999999</v>
      </c>
      <c r="ER378" s="27">
        <v>12.45253689238695</v>
      </c>
      <c r="ES378" s="27">
        <v>9.0839522924875684</v>
      </c>
      <c r="ET378" s="27">
        <v>11.710814184915945</v>
      </c>
      <c r="EU378" s="27">
        <v>29.640728257999999</v>
      </c>
      <c r="EV378" s="27">
        <v>12.434632342310666</v>
      </c>
      <c r="EW378" s="27">
        <v>9.0708911724831101</v>
      </c>
      <c r="EX378" s="27">
        <v>10.242363885628418</v>
      </c>
      <c r="EY378" s="27">
        <v>29.782574507</v>
      </c>
      <c r="EZ378" s="27">
        <v>11.155963856531345</v>
      </c>
      <c r="FA378" s="27">
        <v>8.1381203143756426</v>
      </c>
      <c r="FB378" s="27">
        <v>8.7249278600735991</v>
      </c>
      <c r="FC378" s="27">
        <v>30.52317867</v>
      </c>
      <c r="FD378" s="27">
        <v>11.032773561522236</v>
      </c>
      <c r="FE378" s="27">
        <v>8.0482547092840111</v>
      </c>
      <c r="FF378" s="27">
        <v>6.5226242139879886</v>
      </c>
      <c r="FG378" s="27">
        <v>30.918464962999998</v>
      </c>
      <c r="FH378" s="27">
        <v>10.602285468185311</v>
      </c>
      <c r="FI378" s="27">
        <v>7.73421963866741</v>
      </c>
      <c r="FJ378" s="27">
        <v>5.4957433879273481</v>
      </c>
      <c r="FK378" s="27">
        <v>31.094702599000001</v>
      </c>
      <c r="FL378" s="27">
        <v>10.455789624292418</v>
      </c>
      <c r="FM378" s="27">
        <v>7.6273529601366823</v>
      </c>
      <c r="FN378" s="27">
        <v>5.232833147166609</v>
      </c>
      <c r="FO378" s="27">
        <v>31.158373867000002</v>
      </c>
      <c r="FP378" s="27">
        <v>10.060008833983446</v>
      </c>
      <c r="FQ378" s="27">
        <v>7.3386363838663691</v>
      </c>
      <c r="FR378" s="27">
        <v>5.3675893484649997</v>
      </c>
      <c r="FS378" s="28">
        <v>29.144429277</v>
      </c>
      <c r="FT378" s="28">
        <v>12.532705604651705</v>
      </c>
      <c r="FU378" s="28">
        <v>9.1424342519353985</v>
      </c>
      <c r="FV378" s="28">
        <v>18.311882959561075</v>
      </c>
      <c r="FW378" s="28">
        <v>29.151409517000001</v>
      </c>
      <c r="FX378" s="28">
        <v>12.526853284504364</v>
      </c>
      <c r="FY378" s="28">
        <v>9.1381650658668718</v>
      </c>
      <c r="FZ378" s="28">
        <v>18.378314488515294</v>
      </c>
      <c r="GA378" s="28">
        <v>29.203434153</v>
      </c>
      <c r="GB378" s="28">
        <v>12.519042211058034</v>
      </c>
      <c r="GC378" s="28">
        <v>9.1324669965374845</v>
      </c>
      <c r="GD378" s="28">
        <v>18.272366379198523</v>
      </c>
      <c r="GE378" s="28">
        <v>29.281558396000001</v>
      </c>
      <c r="GF378" s="28">
        <v>12.502774903269541</v>
      </c>
      <c r="GG378" s="28">
        <v>9.1206002219874556</v>
      </c>
      <c r="GH378" s="28">
        <v>18.162401620022731</v>
      </c>
      <c r="GI378" s="28">
        <v>29.393277036000001</v>
      </c>
      <c r="GJ378" s="28">
        <v>12.482481689884672</v>
      </c>
      <c r="GK378" s="28">
        <v>9.105796605355561</v>
      </c>
      <c r="GL378" s="28">
        <v>17.200432001244259</v>
      </c>
      <c r="GM378" s="28">
        <v>29.548644150000001</v>
      </c>
      <c r="GN378" s="28">
        <v>12.458173423771514</v>
      </c>
      <c r="GO378" s="28">
        <v>9.0880640636579724</v>
      </c>
      <c r="GP378" s="28">
        <v>16.213276708164372</v>
      </c>
      <c r="GQ378" s="28">
        <v>29.739957139000001</v>
      </c>
      <c r="GR378" s="28">
        <v>12.428947437172591</v>
      </c>
      <c r="GS378" s="28">
        <v>9.0667441133330051</v>
      </c>
      <c r="GT378" s="28">
        <v>14.014983170080233</v>
      </c>
      <c r="GU378" s="28">
        <v>29.996515252000002</v>
      </c>
      <c r="GV378" s="28">
        <v>12.394964352851494</v>
      </c>
      <c r="GW378" s="28">
        <v>9.0419539264504305</v>
      </c>
      <c r="GX378" s="28">
        <v>11.776653386734992</v>
      </c>
      <c r="GY378" s="28">
        <v>30.183917463</v>
      </c>
      <c r="GZ378" s="28">
        <v>12.357492163124313</v>
      </c>
      <c r="HA378" s="28">
        <v>9.0146184857512051</v>
      </c>
      <c r="HB378" s="28">
        <v>10.375966709040537</v>
      </c>
      <c r="HC378" s="28">
        <v>30.334761385</v>
      </c>
      <c r="HD378" s="28">
        <v>11.05700730145141</v>
      </c>
      <c r="HE378" s="28">
        <v>8.0659328851679746</v>
      </c>
      <c r="HF378" s="28">
        <v>8.9587135959388604</v>
      </c>
      <c r="HG378" s="28">
        <v>31.021495570999999</v>
      </c>
      <c r="HH378" s="28">
        <v>10.790844280015625</v>
      </c>
      <c r="HI378" s="28">
        <v>7.8717706666865999</v>
      </c>
      <c r="HJ378" s="28">
        <v>7.0535295518207874</v>
      </c>
      <c r="HK378" s="28">
        <v>31.816544706000002</v>
      </c>
      <c r="HL378" s="28">
        <v>9.6588700554933027</v>
      </c>
      <c r="HM378" s="28">
        <v>7.0460112298145088</v>
      </c>
      <c r="HN378" s="28">
        <v>2.3953163879513255</v>
      </c>
      <c r="HO378" s="28">
        <v>32.283867479000001</v>
      </c>
      <c r="HP378" s="28">
        <v>9.4211135452388728</v>
      </c>
      <c r="HQ378" s="28">
        <v>6.8725711657501352</v>
      </c>
      <c r="HR378" s="28">
        <v>-1.2455177687792727</v>
      </c>
      <c r="HS378" s="28">
        <v>32.544510197000001</v>
      </c>
      <c r="HT378" s="28">
        <v>8.5797549850327144</v>
      </c>
      <c r="HU378" s="28">
        <v>6.2588118098986101</v>
      </c>
      <c r="HV378" s="28">
        <v>-4.0965459136643148</v>
      </c>
      <c r="HW378" s="29">
        <v>29.130817184000001</v>
      </c>
      <c r="HX378" s="29">
        <v>12.532429625629439</v>
      </c>
      <c r="HY378" s="29">
        <v>9.1422329290809756</v>
      </c>
      <c r="HZ378" s="29">
        <v>18.367164939020498</v>
      </c>
      <c r="IA378" s="29">
        <v>29.124437193999999</v>
      </c>
      <c r="IB378" s="29">
        <v>12.527514407207141</v>
      </c>
      <c r="IC378" s="29">
        <v>9.1386473456740642</v>
      </c>
      <c r="ID378" s="29">
        <v>18.486729071365843</v>
      </c>
      <c r="IE378" s="29">
        <v>29.162890805</v>
      </c>
      <c r="IF378" s="29">
        <v>12.521675920652143</v>
      </c>
      <c r="IG378" s="29">
        <v>9.1343882510185512</v>
      </c>
      <c r="IH378" s="29">
        <v>18.433920135387325</v>
      </c>
      <c r="II378" s="29">
        <v>29.229824854</v>
      </c>
      <c r="IJ378" s="29">
        <v>12.503931728052814</v>
      </c>
      <c r="IK378" s="29">
        <v>9.1214441095609544</v>
      </c>
      <c r="IL378" s="29">
        <v>18.356413218974659</v>
      </c>
      <c r="IM378" s="29">
        <v>29.328583512000002</v>
      </c>
      <c r="IN378" s="29">
        <v>12.483907696707279</v>
      </c>
      <c r="IO378" s="29">
        <v>9.106836857479065</v>
      </c>
      <c r="IP378" s="29">
        <v>17.433055356890971</v>
      </c>
      <c r="IQ378" s="29">
        <v>29.472454543000001</v>
      </c>
      <c r="IR378" s="29">
        <v>12.461580436190809</v>
      </c>
      <c r="IS378" s="29">
        <v>9.0905494317836997</v>
      </c>
      <c r="IT378" s="29">
        <v>16.471511163397238</v>
      </c>
      <c r="IU378" s="29">
        <v>29.651050259000002</v>
      </c>
      <c r="IV378" s="29">
        <v>12.436883847694853</v>
      </c>
      <c r="IW378" s="29">
        <v>9.0725336143142794</v>
      </c>
      <c r="IX378" s="29">
        <v>14.301646984184355</v>
      </c>
      <c r="IY378" s="29">
        <v>29.896980992</v>
      </c>
      <c r="IZ378" s="29">
        <v>12.410444231696584</v>
      </c>
      <c r="JA378" s="29">
        <v>9.0532462825492317</v>
      </c>
      <c r="JB378" s="29">
        <v>12.097884309372057</v>
      </c>
      <c r="JC378" s="29">
        <v>30.064438345999999</v>
      </c>
      <c r="JD378" s="29">
        <v>12.3824017177649</v>
      </c>
      <c r="JE378" s="29">
        <v>9.0327896590581105</v>
      </c>
      <c r="JF378" s="29">
        <v>10.725386425433616</v>
      </c>
      <c r="JG378" s="29">
        <v>30.226233997000001</v>
      </c>
      <c r="JH378" s="29">
        <v>11.097688981196859</v>
      </c>
      <c r="JI378" s="29">
        <v>8.0956096041513863</v>
      </c>
      <c r="JJ378" s="29">
        <v>9.1237100319978026</v>
      </c>
      <c r="JK378" s="29">
        <v>31.357085401999999</v>
      </c>
      <c r="JL378" s="29">
        <v>10.917203253142732</v>
      </c>
      <c r="JM378" s="29">
        <v>7.9639477783493735</v>
      </c>
      <c r="JN378" s="29">
        <v>3.2451320591435895</v>
      </c>
      <c r="JO378" s="29">
        <v>32.151635099000003</v>
      </c>
      <c r="JP378" s="29">
        <v>9.2790558444142839</v>
      </c>
      <c r="JQ378" s="29">
        <v>6.7689420507976656</v>
      </c>
      <c r="JR378" s="29">
        <v>-1.1280935127773191</v>
      </c>
      <c r="JS378" s="29">
        <v>32.526907280000003</v>
      </c>
      <c r="JT378" s="29">
        <v>9.1139435013286239</v>
      </c>
      <c r="JU378" s="29">
        <v>6.6484948952941192</v>
      </c>
      <c r="JV378" s="29">
        <v>-4.0047595968676006</v>
      </c>
      <c r="JW378" s="29">
        <v>32.477189699999997</v>
      </c>
      <c r="JX378" s="29">
        <v>8.8938249623280239</v>
      </c>
      <c r="JY378" s="29">
        <v>6.4879214856946685</v>
      </c>
      <c r="JZ378" s="29">
        <v>-3.3009319596407138</v>
      </c>
    </row>
    <row r="379" spans="1:286" ht="15" thickBot="1" x14ac:dyDescent="0.35">
      <c r="A379" s="2"/>
      <c r="B379" s="74" t="s">
        <v>546</v>
      </c>
      <c r="C379" s="74" t="s">
        <v>546</v>
      </c>
      <c r="D379" s="74" t="s">
        <v>875</v>
      </c>
      <c r="E379" s="87">
        <v>353466</v>
      </c>
      <c r="F379" s="84">
        <v>413290</v>
      </c>
      <c r="G379" s="22">
        <v>30.474506676000001</v>
      </c>
      <c r="H379" s="22">
        <v>15.734914025564557</v>
      </c>
      <c r="I379" s="22">
        <v>11.30899252467831</v>
      </c>
      <c r="J379" s="22">
        <v>16.252303286867619</v>
      </c>
      <c r="K379" s="22">
        <v>30.469520629999998</v>
      </c>
      <c r="L379" s="22">
        <v>15.726557040114262</v>
      </c>
      <c r="M379" s="22">
        <v>11.3029861946893</v>
      </c>
      <c r="N379" s="22">
        <v>16.154734146260516</v>
      </c>
      <c r="O379" s="22">
        <v>30.552986224000001</v>
      </c>
      <c r="P379" s="22">
        <v>15.715476020925943</v>
      </c>
      <c r="Q379" s="22">
        <v>11.29502204801758</v>
      </c>
      <c r="R379" s="22">
        <v>15.767823886471698</v>
      </c>
      <c r="S379" s="22">
        <v>30.646809554000001</v>
      </c>
      <c r="T379" s="22">
        <v>15.690097246866616</v>
      </c>
      <c r="U379" s="22">
        <v>11.276781823402681</v>
      </c>
      <c r="V379" s="22">
        <v>15.49735477623722</v>
      </c>
      <c r="W379" s="22">
        <v>30.760110247</v>
      </c>
      <c r="X379" s="22">
        <v>15.659289909892928</v>
      </c>
      <c r="Y379" s="22">
        <v>11.254639983734879</v>
      </c>
      <c r="Z379" s="22">
        <v>15.193185558179582</v>
      </c>
      <c r="AA379" s="22">
        <v>30.899817076000001</v>
      </c>
      <c r="AB379" s="22">
        <v>15.623134658149921</v>
      </c>
      <c r="AC379" s="22">
        <v>11.228654492423949</v>
      </c>
      <c r="AD379" s="22">
        <v>14.762759440615101</v>
      </c>
      <c r="AE379" s="22">
        <v>31.054620422999999</v>
      </c>
      <c r="AF379" s="22">
        <v>15.580511945503956</v>
      </c>
      <c r="AG379" s="22">
        <v>11.198020709620206</v>
      </c>
      <c r="AH379" s="22">
        <v>14.310899101982224</v>
      </c>
      <c r="AI379" s="22">
        <v>31.244553279999998</v>
      </c>
      <c r="AJ379" s="22">
        <v>15.531707511299404</v>
      </c>
      <c r="AK379" s="22">
        <v>11.162944001816546</v>
      </c>
      <c r="AL379" s="22">
        <v>13.831543298058826</v>
      </c>
      <c r="AM379" s="22">
        <v>31.454494142999998</v>
      </c>
      <c r="AN379" s="22">
        <v>15.478377487676315</v>
      </c>
      <c r="AO379" s="22">
        <v>11.124614663790641</v>
      </c>
      <c r="AP379" s="22">
        <v>13.367954921690824</v>
      </c>
      <c r="AQ379" s="22">
        <v>31.692405743999998</v>
      </c>
      <c r="AR379" s="22">
        <v>14.903439270580453</v>
      </c>
      <c r="AS379" s="22">
        <v>10.711395246847834</v>
      </c>
      <c r="AT379" s="22">
        <v>12.770548837627876</v>
      </c>
      <c r="AU379" s="22">
        <v>32.936325402999998</v>
      </c>
      <c r="AV379" s="22">
        <v>14.536304270162633</v>
      </c>
      <c r="AW379" s="22">
        <v>10.447528093298265</v>
      </c>
      <c r="AX379" s="22">
        <v>9.7056772566722813</v>
      </c>
      <c r="AY379" s="22">
        <v>34.032477010999997</v>
      </c>
      <c r="AZ379" s="22">
        <v>13.327877560129501</v>
      </c>
      <c r="BA379" s="22">
        <v>9.5790080233326478</v>
      </c>
      <c r="BB379" s="22">
        <v>6.9107999665239603</v>
      </c>
      <c r="BC379" s="22">
        <v>34.640944414000003</v>
      </c>
      <c r="BD379" s="22">
        <v>13.002875655740894</v>
      </c>
      <c r="BE379" s="22">
        <v>9.3454227554839999</v>
      </c>
      <c r="BF379" s="22">
        <v>5.7725932736912426</v>
      </c>
      <c r="BG379" s="22">
        <v>34.994486151000004</v>
      </c>
      <c r="BH379" s="22">
        <v>12.475676197726825</v>
      </c>
      <c r="BI379" s="22">
        <v>8.9665141246513844</v>
      </c>
      <c r="BJ379" s="22">
        <v>5.3313649668415835</v>
      </c>
      <c r="BK379" s="25">
        <v>30.495829124</v>
      </c>
      <c r="BL379" s="25">
        <v>15.736330817203365</v>
      </c>
      <c r="BM379" s="25">
        <v>11.310010800725212</v>
      </c>
      <c r="BN379" s="25">
        <v>16.215226535554571</v>
      </c>
      <c r="BO379" s="25">
        <v>30.504393571000001</v>
      </c>
      <c r="BP379" s="25">
        <v>15.731635276891419</v>
      </c>
      <c r="BQ379" s="25">
        <v>11.306636023449604</v>
      </c>
      <c r="BR379" s="25">
        <v>16.161998532418874</v>
      </c>
      <c r="BS379" s="25">
        <v>30.569740955</v>
      </c>
      <c r="BT379" s="25">
        <v>15.726563849641654</v>
      </c>
      <c r="BU379" s="25">
        <v>11.302991088830714</v>
      </c>
      <c r="BV379" s="25">
        <v>15.900901342733455</v>
      </c>
      <c r="BW379" s="25">
        <v>30.637238150999998</v>
      </c>
      <c r="BX379" s="25">
        <v>15.718022492832386</v>
      </c>
      <c r="BY379" s="25">
        <v>11.296852247515808</v>
      </c>
      <c r="BZ379" s="25">
        <v>15.708642682173441</v>
      </c>
      <c r="CA379" s="25">
        <v>30.715539311000001</v>
      </c>
      <c r="CB379" s="25">
        <v>15.708658425613713</v>
      </c>
      <c r="CC379" s="25">
        <v>11.290122108030808</v>
      </c>
      <c r="CD379" s="25">
        <v>15.488117458598831</v>
      </c>
      <c r="CE379" s="25">
        <v>30.806762834000001</v>
      </c>
      <c r="CF379" s="25">
        <v>15.698485853283165</v>
      </c>
      <c r="CG379" s="25">
        <v>11.28281088000274</v>
      </c>
      <c r="CH379" s="25">
        <v>15.155253151961638</v>
      </c>
      <c r="CI379" s="25">
        <v>30.905472466999999</v>
      </c>
      <c r="CJ379" s="25">
        <v>15.687563267888775</v>
      </c>
      <c r="CK379" s="25">
        <v>11.274960602818219</v>
      </c>
      <c r="CL379" s="25">
        <v>14.787503608838991</v>
      </c>
      <c r="CM379" s="25">
        <v>31.014197784</v>
      </c>
      <c r="CN379" s="25">
        <v>15.675771327701844</v>
      </c>
      <c r="CO379" s="25">
        <v>11.266485503227029</v>
      </c>
      <c r="CP379" s="25">
        <v>14.395658273353476</v>
      </c>
      <c r="CQ379" s="25">
        <v>31.125041306</v>
      </c>
      <c r="CR379" s="25">
        <v>15.663447398170906</v>
      </c>
      <c r="CS379" s="25">
        <v>11.257628052419633</v>
      </c>
      <c r="CT379" s="25">
        <v>14.004307457118795</v>
      </c>
      <c r="CU379" s="25">
        <v>31.251423057</v>
      </c>
      <c r="CV379" s="25">
        <v>15.0935347866344</v>
      </c>
      <c r="CW379" s="25">
        <v>10.848020637144609</v>
      </c>
      <c r="CX379" s="25">
        <v>13.492197472174773</v>
      </c>
      <c r="CY379" s="25">
        <v>31.698121487000002</v>
      </c>
      <c r="CZ379" s="25">
        <v>15.033831735031647</v>
      </c>
      <c r="DA379" s="25">
        <v>10.805110878427209</v>
      </c>
      <c r="DB379" s="25">
        <v>11.414567566570284</v>
      </c>
      <c r="DC379" s="25">
        <v>32.169870813999999</v>
      </c>
      <c r="DD379" s="25">
        <v>14.449359222861281</v>
      </c>
      <c r="DE379" s="25">
        <v>10.38503897588769</v>
      </c>
      <c r="DF379" s="25">
        <v>8.9121129936612888</v>
      </c>
      <c r="DG379" s="25">
        <v>32.646837826000002</v>
      </c>
      <c r="DH379" s="25">
        <v>14.359862642430098</v>
      </c>
      <c r="DI379" s="25">
        <v>10.320716021377985</v>
      </c>
      <c r="DJ379" s="25">
        <v>6.820831043905855</v>
      </c>
      <c r="DK379" s="25">
        <v>32.924745868000002</v>
      </c>
      <c r="DL379" s="25">
        <v>13.986654679262767</v>
      </c>
      <c r="DM379" s="25">
        <v>10.052484109926004</v>
      </c>
      <c r="DN379" s="25">
        <v>6.2426024626631929</v>
      </c>
      <c r="DO379" s="27">
        <v>30.473818162000001</v>
      </c>
      <c r="DP379" s="27">
        <v>15.735571327049385</v>
      </c>
      <c r="DQ379" s="27">
        <v>11.309464940197474</v>
      </c>
      <c r="DR379" s="27">
        <v>16.255161283188606</v>
      </c>
      <c r="DS379" s="27">
        <v>30.460374251000001</v>
      </c>
      <c r="DT379" s="27">
        <v>15.729376365243954</v>
      </c>
      <c r="DU379" s="27">
        <v>11.305012499171456</v>
      </c>
      <c r="DV379" s="27">
        <v>16.19788978682142</v>
      </c>
      <c r="DW379" s="27">
        <v>30.530324186000001</v>
      </c>
      <c r="DX379" s="27">
        <v>15.722169914732273</v>
      </c>
      <c r="DY379" s="27">
        <v>11.299833081296425</v>
      </c>
      <c r="DZ379" s="27">
        <v>15.864276977906654</v>
      </c>
      <c r="EA379" s="27">
        <v>30.609561493000001</v>
      </c>
      <c r="EB379" s="27">
        <v>15.702823539822219</v>
      </c>
      <c r="EC379" s="27">
        <v>11.285928460725767</v>
      </c>
      <c r="ED379" s="27">
        <v>15.642416528293817</v>
      </c>
      <c r="EE379" s="27">
        <v>30.705235666</v>
      </c>
      <c r="EF379" s="27">
        <v>15.681362072941832</v>
      </c>
      <c r="EG379" s="27">
        <v>11.270503681910668</v>
      </c>
      <c r="EH379" s="27">
        <v>15.389610121368458</v>
      </c>
      <c r="EI379" s="27">
        <v>30.818730543000001</v>
      </c>
      <c r="EJ379" s="27">
        <v>15.658155428813721</v>
      </c>
      <c r="EK379" s="27">
        <v>11.253824609845751</v>
      </c>
      <c r="EL379" s="27">
        <v>15.044938832803412</v>
      </c>
      <c r="EM379" s="27">
        <v>30.941253071999999</v>
      </c>
      <c r="EN379" s="27">
        <v>15.632905845729786</v>
      </c>
      <c r="EO379" s="27">
        <v>11.235677237328586</v>
      </c>
      <c r="EP379" s="27">
        <v>14.675970047151973</v>
      </c>
      <c r="EQ379" s="27">
        <v>31.087583281000001</v>
      </c>
      <c r="ER379" s="27">
        <v>15.606082115737888</v>
      </c>
      <c r="ES379" s="27">
        <v>11.216398494434312</v>
      </c>
      <c r="ET379" s="27">
        <v>14.295703818415207</v>
      </c>
      <c r="EU379" s="27">
        <v>31.250332050000001</v>
      </c>
      <c r="EV379" s="27">
        <v>15.577954023492619</v>
      </c>
      <c r="EW379" s="27">
        <v>11.196182280706141</v>
      </c>
      <c r="EX379" s="27">
        <v>13.925322922435482</v>
      </c>
      <c r="EY379" s="27">
        <v>31.437071492000001</v>
      </c>
      <c r="EZ379" s="27">
        <v>14.984910904221781</v>
      </c>
      <c r="FA379" s="27">
        <v>10.769950514091503</v>
      </c>
      <c r="FB379" s="27">
        <v>13.419709810259597</v>
      </c>
      <c r="FC379" s="27">
        <v>32.386475687000001</v>
      </c>
      <c r="FD379" s="27">
        <v>14.801783092079663</v>
      </c>
      <c r="FE379" s="27">
        <v>10.638332949787616</v>
      </c>
      <c r="FF379" s="27">
        <v>10.811906232727864</v>
      </c>
      <c r="FG379" s="27">
        <v>33.367392828</v>
      </c>
      <c r="FH379" s="27">
        <v>14.104086397963824</v>
      </c>
      <c r="FI379" s="27">
        <v>10.136884598342574</v>
      </c>
      <c r="FJ379" s="27">
        <v>8.4895045023462998</v>
      </c>
      <c r="FK379" s="27">
        <v>33.959779670000003</v>
      </c>
      <c r="FL379" s="27">
        <v>13.901832489739347</v>
      </c>
      <c r="FM379" s="27">
        <v>9.9915207321986959</v>
      </c>
      <c r="FN379" s="27">
        <v>7.6560396784307443</v>
      </c>
      <c r="FO379" s="27">
        <v>34.298173005000002</v>
      </c>
      <c r="FP379" s="27">
        <v>13.702780773892977</v>
      </c>
      <c r="FQ379" s="27">
        <v>9.8484583447669216</v>
      </c>
      <c r="FR379" s="27">
        <v>7.5294416690997039</v>
      </c>
      <c r="FS379" s="28">
        <v>30.475393606000001</v>
      </c>
      <c r="FT379" s="28">
        <v>15.734913792365683</v>
      </c>
      <c r="FU379" s="28">
        <v>11.308992357073688</v>
      </c>
      <c r="FV379" s="28">
        <v>16.24093104171849</v>
      </c>
      <c r="FW379" s="28">
        <v>30.471257024</v>
      </c>
      <c r="FX379" s="28">
        <v>15.726556042608074</v>
      </c>
      <c r="FY379" s="28">
        <v>11.302985477761963</v>
      </c>
      <c r="FZ379" s="28">
        <v>16.149937309834456</v>
      </c>
      <c r="GA379" s="28">
        <v>30.566232277000001</v>
      </c>
      <c r="GB379" s="28">
        <v>15.715473941569297</v>
      </c>
      <c r="GC379" s="28">
        <v>11.295020553543017</v>
      </c>
      <c r="GD379" s="28">
        <v>15.783286426518581</v>
      </c>
      <c r="GE379" s="28">
        <v>30.685678287999998</v>
      </c>
      <c r="GF379" s="28">
        <v>15.688514575578081</v>
      </c>
      <c r="GG379" s="28">
        <v>11.275644326385411</v>
      </c>
      <c r="GH379" s="28">
        <v>15.545698899164416</v>
      </c>
      <c r="GI379" s="28">
        <v>30.841634227</v>
      </c>
      <c r="GJ379" s="28">
        <v>15.65597311806868</v>
      </c>
      <c r="GK379" s="28">
        <v>11.252256140144414</v>
      </c>
      <c r="GL379" s="28">
        <v>15.291682284411587</v>
      </c>
      <c r="GM379" s="28">
        <v>31.047130884000001</v>
      </c>
      <c r="GN379" s="28">
        <v>15.618047111729036</v>
      </c>
      <c r="GO379" s="28">
        <v>11.224997972639395</v>
      </c>
      <c r="GP379" s="28">
        <v>14.956609120597387</v>
      </c>
      <c r="GQ379" s="28">
        <v>31.291177711</v>
      </c>
      <c r="GR379" s="28">
        <v>15.573547538396703</v>
      </c>
      <c r="GS379" s="28">
        <v>11.193015253105681</v>
      </c>
      <c r="GT379" s="28">
        <v>14.586480532233711</v>
      </c>
      <c r="GU379" s="28">
        <v>31.610780442999999</v>
      </c>
      <c r="GV379" s="28">
        <v>15.522862818447383</v>
      </c>
      <c r="GW379" s="28">
        <v>11.156587146915141</v>
      </c>
      <c r="GX379" s="28">
        <v>14.147186427949395</v>
      </c>
      <c r="GY379" s="28">
        <v>31.979559519999999</v>
      </c>
      <c r="GZ379" s="28">
        <v>15.467617675698584</v>
      </c>
      <c r="HA379" s="28">
        <v>11.116881375065617</v>
      </c>
      <c r="HB379" s="28">
        <v>13.754681756127065</v>
      </c>
      <c r="HC379" s="28">
        <v>32.411139888000001</v>
      </c>
      <c r="HD379" s="28">
        <v>14.849014602903159</v>
      </c>
      <c r="HE379" s="28">
        <v>10.672279166587044</v>
      </c>
      <c r="HF379" s="28">
        <v>13.28376566943056</v>
      </c>
      <c r="HG379" s="28">
        <v>34.493246761999998</v>
      </c>
      <c r="HH379" s="28">
        <v>14.473329381915001</v>
      </c>
      <c r="HI379" s="28">
        <v>10.402266801162964</v>
      </c>
      <c r="HJ379" s="28">
        <v>10.926101643325431</v>
      </c>
      <c r="HK379" s="28">
        <v>35.966694058999998</v>
      </c>
      <c r="HL379" s="28">
        <v>13.261912347817319</v>
      </c>
      <c r="HM379" s="28">
        <v>9.5315975264138064</v>
      </c>
      <c r="HN379" s="28">
        <v>5.6872795739689224</v>
      </c>
      <c r="HO379" s="28">
        <v>36.395460501000002</v>
      </c>
      <c r="HP379" s="28">
        <v>12.935205477043278</v>
      </c>
      <c r="HQ379" s="28">
        <v>9.296786865653802</v>
      </c>
      <c r="HR379" s="28">
        <v>0.94566396682527198</v>
      </c>
      <c r="HS379" s="28">
        <v>36.428720122000001</v>
      </c>
      <c r="HT379" s="28">
        <v>11.456581040019353</v>
      </c>
      <c r="HU379" s="28">
        <v>8.2340703692088653</v>
      </c>
      <c r="HV379" s="28">
        <v>-2.6513966799702757</v>
      </c>
      <c r="HW379" s="29">
        <v>30.456984767999998</v>
      </c>
      <c r="HX379" s="29">
        <v>15.734407258241689</v>
      </c>
      <c r="HY379" s="29">
        <v>11.308628301025308</v>
      </c>
      <c r="HZ379" s="29">
        <v>16.30522039220568</v>
      </c>
      <c r="IA379" s="29">
        <v>30.434415367</v>
      </c>
      <c r="IB379" s="29">
        <v>15.727283574899557</v>
      </c>
      <c r="IC379" s="29">
        <v>11.303508369544687</v>
      </c>
      <c r="ID379" s="29">
        <v>16.276578796747984</v>
      </c>
      <c r="IE379" s="29">
        <v>30.510391970000001</v>
      </c>
      <c r="IF379" s="29">
        <v>15.718735676100508</v>
      </c>
      <c r="IG379" s="29">
        <v>11.297364826372917</v>
      </c>
      <c r="IH379" s="29">
        <v>15.973348066889745</v>
      </c>
      <c r="II379" s="29">
        <v>30.613538990999999</v>
      </c>
      <c r="IJ379" s="29">
        <v>15.686361833088217</v>
      </c>
      <c r="IK379" s="29">
        <v>11.274097107971262</v>
      </c>
      <c r="IL379" s="29">
        <v>15.783806141888114</v>
      </c>
      <c r="IM379" s="29">
        <v>30.752662893</v>
      </c>
      <c r="IN379" s="29">
        <v>15.650211230096691</v>
      </c>
      <c r="IO379" s="29">
        <v>11.248114957809554</v>
      </c>
      <c r="IP379" s="29">
        <v>15.561593188504343</v>
      </c>
      <c r="IQ379" s="29">
        <v>30.945812502999999</v>
      </c>
      <c r="IR379" s="29">
        <v>15.610202797660238</v>
      </c>
      <c r="IS379" s="29">
        <v>11.219360109666573</v>
      </c>
      <c r="IT379" s="29">
        <v>15.184337962066822</v>
      </c>
      <c r="IU379" s="29">
        <v>31.176068600000001</v>
      </c>
      <c r="IV379" s="29">
        <v>15.566540439747483</v>
      </c>
      <c r="IW379" s="29">
        <v>11.187979113339365</v>
      </c>
      <c r="IX379" s="29">
        <v>14.796251190263698</v>
      </c>
      <c r="IY379" s="29">
        <v>31.479877827999999</v>
      </c>
      <c r="IZ379" s="29">
        <v>15.52014571824887</v>
      </c>
      <c r="JA379" s="29">
        <v>11.154634313503795</v>
      </c>
      <c r="JB379" s="29">
        <v>14.400742978786594</v>
      </c>
      <c r="JC379" s="29">
        <v>31.835565895000002</v>
      </c>
      <c r="JD379" s="29">
        <v>15.471225213310513</v>
      </c>
      <c r="JE379" s="29">
        <v>11.119474183378362</v>
      </c>
      <c r="JF379" s="29">
        <v>14.044166836094345</v>
      </c>
      <c r="JG379" s="29">
        <v>32.268359576999998</v>
      </c>
      <c r="JH379" s="29">
        <v>14.863021392729985</v>
      </c>
      <c r="JI379" s="29">
        <v>10.682346122223978</v>
      </c>
      <c r="JJ379" s="29">
        <v>13.447270919915358</v>
      </c>
      <c r="JK379" s="29">
        <v>34.683388618000002</v>
      </c>
      <c r="JL379" s="29">
        <v>14.566680534529963</v>
      </c>
      <c r="JM379" s="29">
        <v>10.46936011259622</v>
      </c>
      <c r="JN379" s="29">
        <v>7.7588390967170895</v>
      </c>
      <c r="JO379" s="29">
        <v>36.022994103999999</v>
      </c>
      <c r="JP379" s="29">
        <v>12.821487477379618</v>
      </c>
      <c r="JQ379" s="29">
        <v>9.2150555002311325</v>
      </c>
      <c r="JR379" s="29">
        <v>3.2325126414026073</v>
      </c>
      <c r="JS379" s="29">
        <v>36.405003300000004</v>
      </c>
      <c r="JT379" s="29">
        <v>12.587047264562342</v>
      </c>
      <c r="JU379" s="29">
        <v>9.0465587032402475</v>
      </c>
      <c r="JV379" s="29">
        <v>-0.53209212364225067</v>
      </c>
      <c r="JW379" s="29">
        <v>36.350895498</v>
      </c>
      <c r="JX379" s="29">
        <v>12.013095755621004</v>
      </c>
      <c r="JY379" s="29">
        <v>8.6340484528760086</v>
      </c>
      <c r="JZ379" s="29">
        <v>-0.97829272753394747</v>
      </c>
    </row>
    <row r="380" spans="1:286" ht="15" thickBot="1" x14ac:dyDescent="0.35">
      <c r="A380" s="2"/>
      <c r="B380" s="74" t="s">
        <v>853</v>
      </c>
      <c r="C380" s="74" t="s">
        <v>466</v>
      </c>
      <c r="D380" s="74" t="s">
        <v>873</v>
      </c>
      <c r="E380" s="88">
        <v>351537</v>
      </c>
      <c r="F380" s="85">
        <v>475934</v>
      </c>
      <c r="G380" s="22">
        <v>12.601925077000001</v>
      </c>
      <c r="H380" s="22">
        <v>12.601925077000001</v>
      </c>
      <c r="I380" s="22">
        <v>12.601925077000001</v>
      </c>
      <c r="J380" s="22">
        <v>8.7443777697813161</v>
      </c>
      <c r="K380" s="22">
        <v>12.603427862</v>
      </c>
      <c r="L380" s="22">
        <v>12.603427862</v>
      </c>
      <c r="M380" s="22">
        <v>12.603427862</v>
      </c>
      <c r="N380" s="22">
        <v>8.8234404310758254</v>
      </c>
      <c r="O380" s="22">
        <v>12.621828035</v>
      </c>
      <c r="P380" s="22">
        <v>12.621828035</v>
      </c>
      <c r="Q380" s="22">
        <v>12.621828035</v>
      </c>
      <c r="R380" s="22">
        <v>8.7595367981092735</v>
      </c>
      <c r="S380" s="22">
        <v>12.643407519</v>
      </c>
      <c r="T380" s="22">
        <v>12.643407519</v>
      </c>
      <c r="U380" s="22">
        <v>12.643407519</v>
      </c>
      <c r="V380" s="22">
        <v>8.7255305796614238</v>
      </c>
      <c r="W380" s="22">
        <v>12.66958299</v>
      </c>
      <c r="X380" s="22">
        <v>12.66958299</v>
      </c>
      <c r="Y380" s="22">
        <v>12.66958299</v>
      </c>
      <c r="Z380" s="22">
        <v>8.6913079180153492</v>
      </c>
      <c r="AA380" s="22">
        <v>12.701732304</v>
      </c>
      <c r="AB380" s="22">
        <v>12.701732304</v>
      </c>
      <c r="AC380" s="22">
        <v>12.701732304</v>
      </c>
      <c r="AD380" s="22">
        <v>8.652153584167964</v>
      </c>
      <c r="AE380" s="22">
        <v>12.735770706</v>
      </c>
      <c r="AF380" s="22">
        <v>12.735770706</v>
      </c>
      <c r="AG380" s="22">
        <v>12.735770706</v>
      </c>
      <c r="AH380" s="22">
        <v>8.5648998030725636</v>
      </c>
      <c r="AI380" s="22">
        <v>12.777204775</v>
      </c>
      <c r="AJ380" s="22">
        <v>12.777204775</v>
      </c>
      <c r="AK380" s="22">
        <v>12.777204775</v>
      </c>
      <c r="AL380" s="22">
        <v>8.5028185235023521</v>
      </c>
      <c r="AM380" s="22">
        <v>12.814674491</v>
      </c>
      <c r="AN380" s="22">
        <v>12.814674491</v>
      </c>
      <c r="AO380" s="22">
        <v>12.814674491</v>
      </c>
      <c r="AP380" s="22">
        <v>8.4638803221119421</v>
      </c>
      <c r="AQ380" s="22">
        <v>12.847421809</v>
      </c>
      <c r="AR380" s="22">
        <v>12.847421809</v>
      </c>
      <c r="AS380" s="22">
        <v>12.847421809</v>
      </c>
      <c r="AT380" s="22">
        <v>8.4082261846002702</v>
      </c>
      <c r="AU380" s="22">
        <v>13.015234704999999</v>
      </c>
      <c r="AV380" s="22">
        <v>13.015234704999999</v>
      </c>
      <c r="AW380" s="22">
        <v>13.015234704999999</v>
      </c>
      <c r="AX380" s="22">
        <v>8.018544975562989</v>
      </c>
      <c r="AY380" s="22">
        <v>13.162452894999999</v>
      </c>
      <c r="AZ380" s="22">
        <v>13.162452894999999</v>
      </c>
      <c r="BA380" s="22">
        <v>13.162452894999999</v>
      </c>
      <c r="BB380" s="22">
        <v>7.464484966258512</v>
      </c>
      <c r="BC380" s="22">
        <v>13.238126244</v>
      </c>
      <c r="BD380" s="22">
        <v>13.238126244</v>
      </c>
      <c r="BE380" s="22">
        <v>13.238126244</v>
      </c>
      <c r="BF380" s="22">
        <v>7.2025971932084953</v>
      </c>
      <c r="BG380" s="22">
        <v>13.275802689999999</v>
      </c>
      <c r="BH380" s="22">
        <v>13.275802689999999</v>
      </c>
      <c r="BI380" s="22">
        <v>13.275802689999999</v>
      </c>
      <c r="BJ380" s="22">
        <v>7.0224964540346253</v>
      </c>
      <c r="BK380" s="25">
        <v>12.604946712</v>
      </c>
      <c r="BL380" s="25">
        <v>12.604946712</v>
      </c>
      <c r="BM380" s="25">
        <v>12.604946712</v>
      </c>
      <c r="BN380" s="25">
        <v>8.7346173690869708</v>
      </c>
      <c r="BO380" s="25">
        <v>12.606280732</v>
      </c>
      <c r="BP380" s="25">
        <v>12.606280732</v>
      </c>
      <c r="BQ380" s="25">
        <v>12.606280732</v>
      </c>
      <c r="BR380" s="25">
        <v>8.8146625294425842</v>
      </c>
      <c r="BS380" s="25">
        <v>12.618612431000001</v>
      </c>
      <c r="BT380" s="25">
        <v>12.618612431000001</v>
      </c>
      <c r="BU380" s="25">
        <v>12.618612431000001</v>
      </c>
      <c r="BV380" s="25">
        <v>8.780963584881178</v>
      </c>
      <c r="BW380" s="25">
        <v>12.632545090000001</v>
      </c>
      <c r="BX380" s="25">
        <v>12.632545090000001</v>
      </c>
      <c r="BY380" s="25">
        <v>12.632545090000001</v>
      </c>
      <c r="BZ380" s="25">
        <v>8.7731971314646415</v>
      </c>
      <c r="CA380" s="25">
        <v>12.649020791</v>
      </c>
      <c r="CB380" s="25">
        <v>12.649020791</v>
      </c>
      <c r="CC380" s="25">
        <v>12.649020791</v>
      </c>
      <c r="CD380" s="25">
        <v>8.7347418614634194</v>
      </c>
      <c r="CE380" s="25">
        <v>12.667025698</v>
      </c>
      <c r="CF380" s="25">
        <v>12.667025698</v>
      </c>
      <c r="CG380" s="25">
        <v>12.667025698</v>
      </c>
      <c r="CH380" s="25">
        <v>8.714335844496313</v>
      </c>
      <c r="CI380" s="25">
        <v>12.686113710000001</v>
      </c>
      <c r="CJ380" s="25">
        <v>12.686113710000001</v>
      </c>
      <c r="CK380" s="25">
        <v>12.686113710000001</v>
      </c>
      <c r="CL380" s="25">
        <v>8.6578325750630558</v>
      </c>
      <c r="CM380" s="25">
        <v>12.709428105000001</v>
      </c>
      <c r="CN380" s="25">
        <v>12.709428105000001</v>
      </c>
      <c r="CO380" s="25">
        <v>12.709428105000001</v>
      </c>
      <c r="CP380" s="25">
        <v>8.5938175391135552</v>
      </c>
      <c r="CQ380" s="25">
        <v>12.734598881</v>
      </c>
      <c r="CR380" s="25">
        <v>12.734598881</v>
      </c>
      <c r="CS380" s="25">
        <v>12.734598881</v>
      </c>
      <c r="CT380" s="25">
        <v>8.5646188356461508</v>
      </c>
      <c r="CU380" s="25">
        <v>12.76290944</v>
      </c>
      <c r="CV380" s="25">
        <v>12.76290944</v>
      </c>
      <c r="CW380" s="25">
        <v>12.76290944</v>
      </c>
      <c r="CX380" s="25">
        <v>8.5165913666860966</v>
      </c>
      <c r="CY380" s="25">
        <v>12.846537680000001</v>
      </c>
      <c r="CZ380" s="25">
        <v>12.846537680000001</v>
      </c>
      <c r="DA380" s="25">
        <v>12.846537680000001</v>
      </c>
      <c r="DB380" s="25">
        <v>8.3065102547753877</v>
      </c>
      <c r="DC380" s="25">
        <v>12.901652877</v>
      </c>
      <c r="DD380" s="25">
        <v>12.901652877</v>
      </c>
      <c r="DE380" s="25">
        <v>12.901652877</v>
      </c>
      <c r="DF380" s="25">
        <v>7.9593500062182763</v>
      </c>
      <c r="DG380" s="25">
        <v>12.961434069999999</v>
      </c>
      <c r="DH380" s="25">
        <v>12.961434069999999</v>
      </c>
      <c r="DI380" s="25">
        <v>12.961434069999999</v>
      </c>
      <c r="DJ380" s="25">
        <v>7.6307412628224149</v>
      </c>
      <c r="DK380" s="25">
        <v>12.990987403</v>
      </c>
      <c r="DL380" s="25">
        <v>12.990987403</v>
      </c>
      <c r="DM380" s="25">
        <v>12.990987403</v>
      </c>
      <c r="DN380" s="25">
        <v>7.5623071800361874</v>
      </c>
      <c r="DO380" s="27">
        <v>12.601605385999999</v>
      </c>
      <c r="DP380" s="27">
        <v>12.601605385999999</v>
      </c>
      <c r="DQ380" s="27">
        <v>12.601605385999999</v>
      </c>
      <c r="DR380" s="27">
        <v>8.7446049069168659</v>
      </c>
      <c r="DS380" s="27">
        <v>12.599495085999999</v>
      </c>
      <c r="DT380" s="27">
        <v>12.599495085999999</v>
      </c>
      <c r="DU380" s="27">
        <v>12.599495085999999</v>
      </c>
      <c r="DV380" s="27">
        <v>8.8294940065199263</v>
      </c>
      <c r="DW380" s="27">
        <v>12.612759884999999</v>
      </c>
      <c r="DX380" s="27">
        <v>12.612759884999999</v>
      </c>
      <c r="DY380" s="27">
        <v>12.612759884999999</v>
      </c>
      <c r="DZ380" s="27">
        <v>8.7727613149867167</v>
      </c>
      <c r="EA380" s="27">
        <v>12.629477242</v>
      </c>
      <c r="EB380" s="27">
        <v>12.629477242</v>
      </c>
      <c r="EC380" s="27">
        <v>12.629477242</v>
      </c>
      <c r="ED380" s="27">
        <v>8.7454621876977434</v>
      </c>
      <c r="EE380" s="27">
        <v>12.650329565</v>
      </c>
      <c r="EF380" s="27">
        <v>12.650329565</v>
      </c>
      <c r="EG380" s="27">
        <v>12.650329565</v>
      </c>
      <c r="EH380" s="27">
        <v>8.7185951198705851</v>
      </c>
      <c r="EI380" s="27">
        <v>12.674951346</v>
      </c>
      <c r="EJ380" s="27">
        <v>12.674951346</v>
      </c>
      <c r="EK380" s="27">
        <v>12.674951346</v>
      </c>
      <c r="EL380" s="27">
        <v>8.6892746204339417</v>
      </c>
      <c r="EM380" s="27">
        <v>12.700418941000001</v>
      </c>
      <c r="EN380" s="27">
        <v>12.700418941000001</v>
      </c>
      <c r="EO380" s="27">
        <v>12.700418941000001</v>
      </c>
      <c r="EP380" s="27">
        <v>8.6121363070762325</v>
      </c>
      <c r="EQ380" s="27">
        <v>12.730864396999999</v>
      </c>
      <c r="ER380" s="27">
        <v>12.730864396999999</v>
      </c>
      <c r="ES380" s="27">
        <v>12.730864396999999</v>
      </c>
      <c r="ET380" s="27">
        <v>8.569064050953644</v>
      </c>
      <c r="EU380" s="27">
        <v>12.763576517000001</v>
      </c>
      <c r="EV380" s="27">
        <v>12.763576517000001</v>
      </c>
      <c r="EW380" s="27">
        <v>12.763576517000001</v>
      </c>
      <c r="EX380" s="27">
        <v>8.5561854336808114</v>
      </c>
      <c r="EY380" s="27">
        <v>12.801845955999999</v>
      </c>
      <c r="EZ380" s="27">
        <v>12.801845955999999</v>
      </c>
      <c r="FA380" s="27">
        <v>12.801845955999999</v>
      </c>
      <c r="FB380" s="27">
        <v>8.5015898877956282</v>
      </c>
      <c r="FC380" s="27">
        <v>12.937027860000001</v>
      </c>
      <c r="FD380" s="27">
        <v>12.937027860000001</v>
      </c>
      <c r="FE380" s="27">
        <v>12.937027860000001</v>
      </c>
      <c r="FF380" s="27">
        <v>8.2002075900093825</v>
      </c>
      <c r="FG380" s="27">
        <v>13.06758451</v>
      </c>
      <c r="FH380" s="27">
        <v>13.06758451</v>
      </c>
      <c r="FI380" s="27">
        <v>13.06758451</v>
      </c>
      <c r="FJ380" s="27">
        <v>7.8751527518971542</v>
      </c>
      <c r="FK380" s="27">
        <v>13.140735994</v>
      </c>
      <c r="FL380" s="27">
        <v>13.140735994</v>
      </c>
      <c r="FM380" s="27">
        <v>13.140735994</v>
      </c>
      <c r="FN380" s="27">
        <v>7.8045670778199749</v>
      </c>
      <c r="FO380" s="27">
        <v>13.176051758</v>
      </c>
      <c r="FP380" s="27">
        <v>13.176051758</v>
      </c>
      <c r="FQ380" s="27">
        <v>13.176051758</v>
      </c>
      <c r="FR380" s="27">
        <v>7.8273523026921614</v>
      </c>
      <c r="FS380" s="28">
        <v>12.602226328</v>
      </c>
      <c r="FT380" s="28">
        <v>12.602226328</v>
      </c>
      <c r="FU380" s="28">
        <v>12.602226328</v>
      </c>
      <c r="FV380" s="28">
        <v>8.7436409446590186</v>
      </c>
      <c r="FW380" s="28">
        <v>12.603643113</v>
      </c>
      <c r="FX380" s="28">
        <v>12.603643113</v>
      </c>
      <c r="FY380" s="28">
        <v>12.603643113</v>
      </c>
      <c r="FZ380" s="28">
        <v>8.8279404522801475</v>
      </c>
      <c r="GA380" s="28">
        <v>12.622193356</v>
      </c>
      <c r="GB380" s="28">
        <v>12.622193356</v>
      </c>
      <c r="GC380" s="28">
        <v>12.622193356</v>
      </c>
      <c r="GD380" s="28">
        <v>8.7699517431977458</v>
      </c>
      <c r="GE380" s="28">
        <v>12.644349661</v>
      </c>
      <c r="GF380" s="28">
        <v>12.644349661</v>
      </c>
      <c r="GG380" s="28">
        <v>12.644349661</v>
      </c>
      <c r="GH380" s="28">
        <v>8.7419190446423745</v>
      </c>
      <c r="GI380" s="28">
        <v>12.67165674</v>
      </c>
      <c r="GJ380" s="28">
        <v>12.67165674</v>
      </c>
      <c r="GK380" s="28">
        <v>12.67165674</v>
      </c>
      <c r="GL380" s="28">
        <v>8.7136197152503794</v>
      </c>
      <c r="GM380" s="28">
        <v>12.705510609999999</v>
      </c>
      <c r="GN380" s="28">
        <v>12.705510609999999</v>
      </c>
      <c r="GO380" s="28">
        <v>12.705510609999999</v>
      </c>
      <c r="GP380" s="28">
        <v>8.680686085856431</v>
      </c>
      <c r="GQ380" s="28">
        <v>12.743382861000001</v>
      </c>
      <c r="GR380" s="28">
        <v>12.743382861000001</v>
      </c>
      <c r="GS380" s="28">
        <v>12.743382861000001</v>
      </c>
      <c r="GT380" s="28">
        <v>8.5942549233051366</v>
      </c>
      <c r="GU380" s="28">
        <v>12.794335092000001</v>
      </c>
      <c r="GV380" s="28">
        <v>12.794335092000001</v>
      </c>
      <c r="GW380" s="28">
        <v>12.794335092000001</v>
      </c>
      <c r="GX380" s="28">
        <v>8.5223340072245684</v>
      </c>
      <c r="GY380" s="28">
        <v>12.848261755999999</v>
      </c>
      <c r="GZ380" s="28">
        <v>12.848261755999999</v>
      </c>
      <c r="HA380" s="28">
        <v>12.848261755999999</v>
      </c>
      <c r="HB380" s="28">
        <v>8.4807524995159156</v>
      </c>
      <c r="HC380" s="28">
        <v>12.906894914</v>
      </c>
      <c r="HD380" s="28">
        <v>12.906894914</v>
      </c>
      <c r="HE380" s="28">
        <v>12.906894914</v>
      </c>
      <c r="HF380" s="28">
        <v>8.4017165927643482</v>
      </c>
      <c r="HG380" s="28">
        <v>13.208460747</v>
      </c>
      <c r="HH380" s="28">
        <v>13.208460747</v>
      </c>
      <c r="HI380" s="28">
        <v>13.208460747</v>
      </c>
      <c r="HJ380" s="28">
        <v>7.9750983921662213</v>
      </c>
      <c r="HK380" s="28">
        <v>13.489764449999999</v>
      </c>
      <c r="HL380" s="28">
        <v>13.489764449999999</v>
      </c>
      <c r="HM380" s="28">
        <v>13.489764449999999</v>
      </c>
      <c r="HN380" s="28">
        <v>6.90850832821803</v>
      </c>
      <c r="HO380" s="28">
        <v>13.616233158</v>
      </c>
      <c r="HP380" s="28">
        <v>13.616233158</v>
      </c>
      <c r="HQ380" s="28">
        <v>13.616233158</v>
      </c>
      <c r="HR380" s="28">
        <v>6.1760227715777845</v>
      </c>
      <c r="HS380" s="28">
        <v>13.674583341</v>
      </c>
      <c r="HT380" s="28">
        <v>13.674583341</v>
      </c>
      <c r="HU380" s="28">
        <v>13.674583341</v>
      </c>
      <c r="HV380" s="28">
        <v>5.6415638263888646</v>
      </c>
      <c r="HW380" s="29">
        <v>12.598446282999999</v>
      </c>
      <c r="HX380" s="29">
        <v>12.598446282999999</v>
      </c>
      <c r="HY380" s="29">
        <v>12.598446282999999</v>
      </c>
      <c r="HZ380" s="29">
        <v>8.7499322653472955</v>
      </c>
      <c r="IA380" s="29">
        <v>12.596188196</v>
      </c>
      <c r="IB380" s="29">
        <v>12.596188196</v>
      </c>
      <c r="IC380" s="29">
        <v>12.596188196</v>
      </c>
      <c r="ID380" s="29">
        <v>8.840150281171038</v>
      </c>
      <c r="IE380" s="29">
        <v>12.611025295999999</v>
      </c>
      <c r="IF380" s="29">
        <v>12.611025295999999</v>
      </c>
      <c r="IG380" s="29">
        <v>12.611025295999999</v>
      </c>
      <c r="IH380" s="29">
        <v>8.7882416233284282</v>
      </c>
      <c r="II380" s="29">
        <v>12.630252707</v>
      </c>
      <c r="IJ380" s="29">
        <v>12.630252707</v>
      </c>
      <c r="IK380" s="29">
        <v>12.630252707</v>
      </c>
      <c r="IL380" s="29">
        <v>8.7646517599030354</v>
      </c>
      <c r="IM380" s="29">
        <v>12.655693046</v>
      </c>
      <c r="IN380" s="29">
        <v>12.655693046</v>
      </c>
      <c r="IO380" s="29">
        <v>12.655693046</v>
      </c>
      <c r="IP380" s="29">
        <v>8.7341529442099439</v>
      </c>
      <c r="IQ380" s="29">
        <v>12.692508041</v>
      </c>
      <c r="IR380" s="29">
        <v>12.692508041</v>
      </c>
      <c r="IS380" s="29">
        <v>12.692508041</v>
      </c>
      <c r="IT380" s="29">
        <v>8.6802796875860686</v>
      </c>
      <c r="IU380" s="29">
        <v>12.731689453</v>
      </c>
      <c r="IV380" s="29">
        <v>12.731689453</v>
      </c>
      <c r="IW380" s="29">
        <v>12.731689453</v>
      </c>
      <c r="IX380" s="29">
        <v>8.5776836222336144</v>
      </c>
      <c r="IY380" s="29">
        <v>12.779994994999999</v>
      </c>
      <c r="IZ380" s="29">
        <v>12.779994994999999</v>
      </c>
      <c r="JA380" s="29">
        <v>12.779994994999999</v>
      </c>
      <c r="JB380" s="29">
        <v>8.5049972581420903</v>
      </c>
      <c r="JC380" s="29">
        <v>12.831669957000001</v>
      </c>
      <c r="JD380" s="29">
        <v>12.831669957000001</v>
      </c>
      <c r="JE380" s="29">
        <v>12.831669957000001</v>
      </c>
      <c r="JF380" s="29">
        <v>8.4745230339093904</v>
      </c>
      <c r="JG380" s="29">
        <v>12.895646119</v>
      </c>
      <c r="JH380" s="29">
        <v>12.895646119</v>
      </c>
      <c r="JI380" s="29">
        <v>12.895646119</v>
      </c>
      <c r="JJ380" s="29">
        <v>8.3555362620151303</v>
      </c>
      <c r="JK380" s="29">
        <v>13.269174542</v>
      </c>
      <c r="JL380" s="29">
        <v>13.269174542</v>
      </c>
      <c r="JM380" s="29">
        <v>13.269174542</v>
      </c>
      <c r="JN380" s="29">
        <v>7.2503006058504109</v>
      </c>
      <c r="JO380" s="29">
        <v>13.510264412</v>
      </c>
      <c r="JP380" s="29">
        <v>13.510264412</v>
      </c>
      <c r="JQ380" s="29">
        <v>13.510264412</v>
      </c>
      <c r="JR380" s="29">
        <v>6.2816043164973188</v>
      </c>
      <c r="JS380" s="29">
        <v>13.629632840999999</v>
      </c>
      <c r="JT380" s="29">
        <v>13.629632840999999</v>
      </c>
      <c r="JU380" s="29">
        <v>13.629632840999999</v>
      </c>
      <c r="JV380" s="29">
        <v>5.6664072148100306</v>
      </c>
      <c r="JW380" s="29">
        <v>13.670535685000001</v>
      </c>
      <c r="JX380" s="29">
        <v>13.670535685000001</v>
      </c>
      <c r="JY380" s="29">
        <v>13.670535685000001</v>
      </c>
      <c r="JZ380" s="29">
        <v>5.7013990094427598</v>
      </c>
    </row>
    <row r="381" spans="1:286"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row>
    <row r="382" spans="1:286"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row>
    <row r="383" spans="1:286"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row>
    <row r="384" spans="1:286"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row>
    <row r="385" spans="1:286"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row>
    <row r="386" spans="1:286"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row>
    <row r="387" spans="1:286"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row>
    <row r="388" spans="1:286" x14ac:dyDescent="0.3">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row>
    <row r="389" spans="1:286" x14ac:dyDescent="0.3">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row>
  </sheetData>
  <sheetProtection algorithmName="SHA-512" hashValue="0uTcsW5JF8luAEFvkORMmy3DI37jTR2PB79iP0l7joMDd4gu5E2onugl7iLHV8vfpA0YXQzHreuUa7dbJKQ+CA==" saltValue="Evs5K+H+F69Khdk3ebKw7Q==" spinCount="100000" sheet="1" objects="1" scenarios="1"/>
  <mergeCells count="221">
    <mergeCell ref="FS7:HV7"/>
    <mergeCell ref="HW7:JZ7"/>
    <mergeCell ref="JJ9:JJ10"/>
    <mergeCell ref="JK9:JM9"/>
    <mergeCell ref="JN9:JN10"/>
    <mergeCell ref="JO9:JQ9"/>
    <mergeCell ref="JR9:JR10"/>
    <mergeCell ref="JS9:JU9"/>
    <mergeCell ref="JV9:JV10"/>
    <mergeCell ref="JW9:JY9"/>
    <mergeCell ref="JZ9:JZ10"/>
    <mergeCell ref="JG8:JJ8"/>
    <mergeCell ref="JK8:JN8"/>
    <mergeCell ref="JO8:JR8"/>
    <mergeCell ref="JS8:JV8"/>
    <mergeCell ref="JW8:JZ8"/>
    <mergeCell ref="HW9:HY9"/>
    <mergeCell ref="HZ9:HZ10"/>
    <mergeCell ref="IA9:IC9"/>
    <mergeCell ref="ID9:ID10"/>
    <mergeCell ref="IE9:IG9"/>
    <mergeCell ref="IH9:IH10"/>
    <mergeCell ref="II9:IK9"/>
    <mergeCell ref="IL9:IL10"/>
    <mergeCell ref="JF9:JF10"/>
    <mergeCell ref="JG9:JI9"/>
    <mergeCell ref="HW8:HZ8"/>
    <mergeCell ref="IA8:ID8"/>
    <mergeCell ref="IE8:IH8"/>
    <mergeCell ref="II8:IL8"/>
    <mergeCell ref="IM8:IP8"/>
    <mergeCell ref="IQ8:IT8"/>
    <mergeCell ref="IU8:IX8"/>
    <mergeCell ref="IY8:JB8"/>
    <mergeCell ref="JC8:JF8"/>
    <mergeCell ref="IM9:IO9"/>
    <mergeCell ref="IP9:IP10"/>
    <mergeCell ref="IQ9:IS9"/>
    <mergeCell ref="IT9:IT10"/>
    <mergeCell ref="IU9:IW9"/>
    <mergeCell ref="IX9:IX10"/>
    <mergeCell ref="IY9:JA9"/>
    <mergeCell ref="JB9:JB10"/>
    <mergeCell ref="JC9:JE9"/>
    <mergeCell ref="HF9:HF10"/>
    <mergeCell ref="HG9:HI9"/>
    <mergeCell ref="HJ9:HJ10"/>
    <mergeCell ref="HK9:HM9"/>
    <mergeCell ref="HN9:HN10"/>
    <mergeCell ref="HO9:HQ9"/>
    <mergeCell ref="HR9:HR10"/>
    <mergeCell ref="HS9:HU9"/>
    <mergeCell ref="HV9:HV10"/>
    <mergeCell ref="HC8:HF8"/>
    <mergeCell ref="HG8:HJ8"/>
    <mergeCell ref="HK8:HN8"/>
    <mergeCell ref="HO8:HR8"/>
    <mergeCell ref="HS8:HV8"/>
    <mergeCell ref="FS9:FU9"/>
    <mergeCell ref="FV9:FV10"/>
    <mergeCell ref="FW9:FY9"/>
    <mergeCell ref="FZ9:FZ10"/>
    <mergeCell ref="GA9:GC9"/>
    <mergeCell ref="GD9:GD10"/>
    <mergeCell ref="GE9:GG9"/>
    <mergeCell ref="GH9:GH10"/>
    <mergeCell ref="GI9:GK9"/>
    <mergeCell ref="GL9:GL10"/>
    <mergeCell ref="GM9:GO9"/>
    <mergeCell ref="GP9:GP10"/>
    <mergeCell ref="GQ9:GS9"/>
    <mergeCell ref="GT9:GT10"/>
    <mergeCell ref="GU9:GW9"/>
    <mergeCell ref="GX9:GX10"/>
    <mergeCell ref="GY9:HA9"/>
    <mergeCell ref="HB9:HB10"/>
    <mergeCell ref="HC9:HE9"/>
    <mergeCell ref="FS8:FV8"/>
    <mergeCell ref="FW8:FZ8"/>
    <mergeCell ref="GA8:GD8"/>
    <mergeCell ref="GE8:GH8"/>
    <mergeCell ref="GI8:GL8"/>
    <mergeCell ref="GM8:GP8"/>
    <mergeCell ref="GQ8:GT8"/>
    <mergeCell ref="GU8:GX8"/>
    <mergeCell ref="GY8:HB8"/>
    <mergeCell ref="B8:F8"/>
    <mergeCell ref="G8:J8"/>
    <mergeCell ref="K8:N8"/>
    <mergeCell ref="O8:R8"/>
    <mergeCell ref="S8:V8"/>
    <mergeCell ref="W8:Z8"/>
    <mergeCell ref="J9:J10"/>
    <mergeCell ref="K9:M9"/>
    <mergeCell ref="N9:N10"/>
    <mergeCell ref="O9:Q9"/>
    <mergeCell ref="R9:R10"/>
    <mergeCell ref="S9:U9"/>
    <mergeCell ref="V9:V10"/>
    <mergeCell ref="W9:Y9"/>
    <mergeCell ref="Z9:Z10"/>
    <mergeCell ref="B9:B10"/>
    <mergeCell ref="E9:F9"/>
    <mergeCell ref="G9:I9"/>
    <mergeCell ref="D9:D10"/>
    <mergeCell ref="C9:C10"/>
    <mergeCell ref="AA9:AC9"/>
    <mergeCell ref="AD9:AD10"/>
    <mergeCell ref="AE9:AG9"/>
    <mergeCell ref="BF9:BF10"/>
    <mergeCell ref="BG9:BI9"/>
    <mergeCell ref="BJ9:BJ10"/>
    <mergeCell ref="BK8:BN8"/>
    <mergeCell ref="BO8:BR8"/>
    <mergeCell ref="AH9:AH10"/>
    <mergeCell ref="AI9:AK9"/>
    <mergeCell ref="AL9:AL10"/>
    <mergeCell ref="AM9:AO9"/>
    <mergeCell ref="AP9:AP10"/>
    <mergeCell ref="AU8:AX8"/>
    <mergeCell ref="AQ9:AS9"/>
    <mergeCell ref="AA8:AD8"/>
    <mergeCell ref="AE8:AH8"/>
    <mergeCell ref="AI8:AL8"/>
    <mergeCell ref="AM8:AP8"/>
    <mergeCell ref="AT9:AT10"/>
    <mergeCell ref="AU9:AW9"/>
    <mergeCell ref="AX9:AX10"/>
    <mergeCell ref="AY9:BA9"/>
    <mergeCell ref="BB9:BB10"/>
    <mergeCell ref="BC9:BE9"/>
    <mergeCell ref="AY8:BB8"/>
    <mergeCell ref="BC8:BF8"/>
    <mergeCell ref="BG8:BJ8"/>
    <mergeCell ref="AQ8:AT8"/>
    <mergeCell ref="CH9:CH10"/>
    <mergeCell ref="CU8:CX8"/>
    <mergeCell ref="CY8:DB8"/>
    <mergeCell ref="DC8:DF8"/>
    <mergeCell ref="DG8:DJ8"/>
    <mergeCell ref="DK8:DN8"/>
    <mergeCell ref="BK9:BM9"/>
    <mergeCell ref="BN9:BN10"/>
    <mergeCell ref="BO9:BQ9"/>
    <mergeCell ref="BR9:BR10"/>
    <mergeCell ref="BS9:BU9"/>
    <mergeCell ref="BW8:BZ8"/>
    <mergeCell ref="CA8:CD8"/>
    <mergeCell ref="CE8:CH8"/>
    <mergeCell ref="CI8:CL8"/>
    <mergeCell ref="CM8:CP8"/>
    <mergeCell ref="CQ8:CT8"/>
    <mergeCell ref="BS8:BV8"/>
    <mergeCell ref="BV9:BV10"/>
    <mergeCell ref="FR9:FR10"/>
    <mergeCell ref="BK7:DN7"/>
    <mergeCell ref="DG9:DI9"/>
    <mergeCell ref="DJ9:DJ10"/>
    <mergeCell ref="DK9:DM9"/>
    <mergeCell ref="DN9:DN10"/>
    <mergeCell ref="G7:BJ7"/>
    <mergeCell ref="CU9:CW9"/>
    <mergeCell ref="CX9:CX10"/>
    <mergeCell ref="CY9:DA9"/>
    <mergeCell ref="DB9:DB10"/>
    <mergeCell ref="DC9:DE9"/>
    <mergeCell ref="DF9:DF10"/>
    <mergeCell ref="CI9:CK9"/>
    <mergeCell ref="CL9:CL10"/>
    <mergeCell ref="CM9:CO9"/>
    <mergeCell ref="CP9:CP10"/>
    <mergeCell ref="CQ9:CS9"/>
    <mergeCell ref="CT9:CT10"/>
    <mergeCell ref="BW9:BY9"/>
    <mergeCell ref="BZ9:BZ10"/>
    <mergeCell ref="CA9:CC9"/>
    <mergeCell ref="CD9:CD10"/>
    <mergeCell ref="CE9:CG9"/>
    <mergeCell ref="FO9:FQ9"/>
    <mergeCell ref="DS9:DU9"/>
    <mergeCell ref="DV9:DV10"/>
    <mergeCell ref="DW9:DY9"/>
    <mergeCell ref="DZ9:DZ10"/>
    <mergeCell ref="EA9:EC9"/>
    <mergeCell ref="EI8:EL8"/>
    <mergeCell ref="EM8:EP8"/>
    <mergeCell ref="EQ8:ET8"/>
    <mergeCell ref="EU8:EX8"/>
    <mergeCell ref="DR9:DR10"/>
    <mergeCell ref="EY8:FB8"/>
    <mergeCell ref="FC8:FF8"/>
    <mergeCell ref="DO8:DR8"/>
    <mergeCell ref="DS8:DV8"/>
    <mergeCell ref="DW8:DZ8"/>
    <mergeCell ref="EA8:ED8"/>
    <mergeCell ref="EE8:EH8"/>
    <mergeCell ref="FN9:FN10"/>
    <mergeCell ref="B1:B2"/>
    <mergeCell ref="DO7:FR7"/>
    <mergeCell ref="FB9:FB10"/>
    <mergeCell ref="FC9:FE9"/>
    <mergeCell ref="FF9:FF10"/>
    <mergeCell ref="FG9:FI9"/>
    <mergeCell ref="FJ9:FJ10"/>
    <mergeCell ref="FK9:FM9"/>
    <mergeCell ref="EP9:EP10"/>
    <mergeCell ref="EQ9:ES9"/>
    <mergeCell ref="ET9:ET10"/>
    <mergeCell ref="EU9:EW9"/>
    <mergeCell ref="EX9:EX10"/>
    <mergeCell ref="EY9:FA9"/>
    <mergeCell ref="ED9:ED10"/>
    <mergeCell ref="EE9:EG9"/>
    <mergeCell ref="EH9:EH10"/>
    <mergeCell ref="EI9:EK9"/>
    <mergeCell ref="EL9:EL10"/>
    <mergeCell ref="EM9:EO9"/>
    <mergeCell ref="FG8:FJ8"/>
    <mergeCell ref="FK8:FN8"/>
    <mergeCell ref="FO8:FR8"/>
    <mergeCell ref="DO9:DQ9"/>
  </mergeCells>
  <conditionalFormatting sqref="G11:BJ380">
    <cfRule type="cellIs" dxfId="19" priority="9" operator="lessThan">
      <formula>0</formula>
    </cfRule>
    <cfRule type="cellIs" dxfId="18" priority="10" operator="greaterThan">
      <formula>#REF!</formula>
    </cfRule>
  </conditionalFormatting>
  <conditionalFormatting sqref="BK11:DN380">
    <cfRule type="cellIs" dxfId="17" priority="7" operator="lessThan">
      <formula>0</formula>
    </cfRule>
    <cfRule type="cellIs" dxfId="16" priority="8" operator="greaterThan">
      <formula>#REF!</formula>
    </cfRule>
  </conditionalFormatting>
  <conditionalFormatting sqref="DO11:FR380">
    <cfRule type="cellIs" dxfId="15" priority="5" operator="lessThan">
      <formula>0</formula>
    </cfRule>
    <cfRule type="cellIs" dxfId="14" priority="6" operator="greaterThan">
      <formula>#REF!</formula>
    </cfRule>
  </conditionalFormatting>
  <conditionalFormatting sqref="HW11:JZ380">
    <cfRule type="cellIs" dxfId="13" priority="3" operator="lessThan">
      <formula>0</formula>
    </cfRule>
    <cfRule type="cellIs" dxfId="12" priority="4" operator="greaterThan">
      <formula>#REF!</formula>
    </cfRule>
  </conditionalFormatting>
  <conditionalFormatting sqref="FS11:HV380">
    <cfRule type="cellIs" dxfId="11" priority="1" operator="lessThan">
      <formula>0</formula>
    </cfRule>
    <cfRule type="cellIs" dxfId="10" priority="2" operator="greaterThan">
      <formula>#REF!</formula>
    </cfRule>
  </conditionalFormatting>
  <hyperlinks>
    <hyperlink ref="C1" location="'Gen Primary Headroom'!G7" display="Central Outlook " xr:uid="{6473DC35-B007-4766-B33C-CE445418E41D}"/>
    <hyperlink ref="C2" location="'Gen Primary Headroom'!BK7" display="Steady Progression " xr:uid="{5C71AC6B-6F62-4A51-B469-AC03432EBB7A}"/>
    <hyperlink ref="C3" location="'Gen Primary Headroom'!DO7" display="System Transformation " xr:uid="{3520A6DD-0090-4D08-AD41-A29231D21899}"/>
    <hyperlink ref="C4" location="'Gen Primary Headroom'!FS7" display="Consumer Transformation" xr:uid="{BA64442E-A810-4A86-AAC4-BA226DE4B436}"/>
    <hyperlink ref="C5" location="'Gen Primary Headroom'!HW7" display="Leading the Way" xr:uid="{2C5505B5-0A2C-439E-94D1-962FA07DD52C}"/>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B23CD-3D9D-4E25-963F-3F549896AFDF}">
  <sheetPr codeName="Sheet7"/>
  <dimension ref="A1:HG391"/>
  <sheetViews>
    <sheetView zoomScaleNormal="100" workbookViewId="0">
      <pane xSplit="5" ySplit="10" topLeftCell="F11" activePane="bottomRight" state="frozen"/>
      <selection activeCell="D22" sqref="D22:E22"/>
      <selection pane="topRight" activeCell="D22" sqref="D22:E22"/>
      <selection pane="bottomLeft" activeCell="D22" sqref="D22:E22"/>
      <selection pane="bottomRight" activeCell="F18" sqref="F18"/>
    </sheetView>
  </sheetViews>
  <sheetFormatPr defaultRowHeight="14.4" x14ac:dyDescent="0.3"/>
  <cols>
    <col min="1" max="1" width="2.77734375" customWidth="1"/>
    <col min="2" max="2" width="29" customWidth="1"/>
    <col min="3" max="3" width="24" customWidth="1"/>
    <col min="4" max="4" width="12.44140625" style="48" customWidth="1"/>
    <col min="5" max="5" width="13.77734375" style="48" customWidth="1"/>
    <col min="6" max="6" width="18" customWidth="1"/>
    <col min="7" max="7" width="17.77734375" customWidth="1"/>
    <col min="8" max="8" width="17" customWidth="1"/>
    <col min="9" max="9" width="18" customWidth="1"/>
    <col min="10" max="10" width="17.77734375" customWidth="1"/>
    <col min="11" max="11" width="17" customWidth="1"/>
    <col min="12" max="12" width="18" customWidth="1"/>
    <col min="13" max="13" width="17.77734375" customWidth="1"/>
    <col min="14" max="14" width="17" customWidth="1"/>
    <col min="15" max="15" width="18" customWidth="1"/>
    <col min="16" max="16" width="17.77734375" customWidth="1"/>
    <col min="17" max="17" width="17" customWidth="1"/>
    <col min="18" max="18" width="18" customWidth="1"/>
    <col min="19" max="19" width="17.77734375" customWidth="1"/>
    <col min="20" max="20" width="17" customWidth="1"/>
    <col min="21" max="21" width="18" customWidth="1"/>
    <col min="22" max="22" width="17.77734375" customWidth="1"/>
    <col min="23" max="23" width="17" customWidth="1"/>
    <col min="24" max="24" width="18" customWidth="1"/>
    <col min="25" max="25" width="17.77734375" customWidth="1"/>
    <col min="26" max="26" width="17" customWidth="1"/>
    <col min="27" max="27" width="18" customWidth="1"/>
    <col min="28" max="28" width="17.77734375" customWidth="1"/>
    <col min="29" max="29" width="17" customWidth="1"/>
    <col min="30" max="30" width="18" customWidth="1"/>
    <col min="31" max="31" width="17.77734375" customWidth="1"/>
    <col min="32" max="32" width="17" customWidth="1"/>
    <col min="33" max="33" width="18" customWidth="1"/>
    <col min="34" max="34" width="17.77734375" customWidth="1"/>
    <col min="35" max="35" width="17" customWidth="1"/>
    <col min="36" max="36" width="18" customWidth="1"/>
    <col min="37" max="37" width="17.77734375" customWidth="1"/>
    <col min="38" max="38" width="17" customWidth="1"/>
    <col min="39" max="39" width="18" customWidth="1"/>
    <col min="40" max="40" width="17.77734375" customWidth="1"/>
    <col min="41" max="41" width="17" customWidth="1"/>
    <col min="42" max="42" width="18" customWidth="1"/>
    <col min="43" max="43" width="17.77734375" customWidth="1"/>
    <col min="44" max="44" width="17" customWidth="1"/>
    <col min="45" max="45" width="18" customWidth="1"/>
    <col min="46" max="46" width="17.77734375" customWidth="1"/>
    <col min="47" max="47" width="17" customWidth="1"/>
    <col min="48" max="48" width="18" customWidth="1"/>
    <col min="49" max="49" width="17.77734375" customWidth="1"/>
    <col min="50" max="50" width="17" customWidth="1"/>
    <col min="51" max="51" width="18" customWidth="1"/>
    <col min="52" max="52" width="17.77734375" customWidth="1"/>
    <col min="53" max="53" width="17" customWidth="1"/>
    <col min="54" max="54" width="18" customWidth="1"/>
    <col min="55" max="55" width="17.77734375" customWidth="1"/>
    <col min="56" max="56" width="17" customWidth="1"/>
    <col min="57" max="57" width="18" customWidth="1"/>
    <col min="58" max="58" width="17.77734375" customWidth="1"/>
    <col min="59" max="59" width="17" customWidth="1"/>
    <col min="60" max="60" width="18" customWidth="1"/>
    <col min="61" max="61" width="17.77734375" customWidth="1"/>
    <col min="62" max="62" width="17" customWidth="1"/>
    <col min="63" max="63" width="18" customWidth="1"/>
    <col min="64" max="64" width="17.77734375" customWidth="1"/>
    <col min="65" max="65" width="17" customWidth="1"/>
    <col min="66" max="66" width="18" customWidth="1"/>
    <col min="67" max="67" width="17.77734375" customWidth="1"/>
    <col min="68" max="68" width="17" customWidth="1"/>
    <col min="69" max="69" width="18" customWidth="1"/>
    <col min="70" max="70" width="17.77734375" customWidth="1"/>
    <col min="71" max="71" width="17" customWidth="1"/>
    <col min="72" max="72" width="18" customWidth="1"/>
    <col min="73" max="73" width="17.77734375" customWidth="1"/>
    <col min="74" max="74" width="17" customWidth="1"/>
    <col min="75" max="75" width="18" customWidth="1"/>
    <col min="76" max="76" width="17.77734375" customWidth="1"/>
    <col min="77" max="77" width="17" customWidth="1"/>
    <col min="78" max="78" width="18" customWidth="1"/>
    <col min="79" max="79" width="17.77734375" customWidth="1"/>
    <col min="80" max="80" width="17" customWidth="1"/>
    <col min="81" max="81" width="18" customWidth="1"/>
    <col min="82" max="82" width="17.77734375" customWidth="1"/>
    <col min="83" max="83" width="17" customWidth="1"/>
    <col min="84" max="84" width="18" customWidth="1"/>
    <col min="85" max="85" width="17.77734375" customWidth="1"/>
    <col min="86" max="86" width="17" customWidth="1"/>
    <col min="87" max="87" width="18" customWidth="1"/>
    <col min="88" max="88" width="17.77734375" customWidth="1"/>
    <col min="89" max="89" width="17" customWidth="1"/>
    <col min="90" max="90" width="18" customWidth="1"/>
    <col min="91" max="91" width="17.77734375" customWidth="1"/>
    <col min="92" max="92" width="17" customWidth="1"/>
    <col min="93" max="93" width="18" customWidth="1"/>
    <col min="94" max="94" width="17.77734375" customWidth="1"/>
    <col min="95" max="95" width="17" customWidth="1"/>
    <col min="96" max="96" width="18" customWidth="1"/>
    <col min="97" max="97" width="17.77734375" customWidth="1"/>
    <col min="98" max="98" width="17" customWidth="1"/>
    <col min="99" max="99" width="18" customWidth="1"/>
    <col min="100" max="100" width="17.77734375" customWidth="1"/>
    <col min="101" max="101" width="17" customWidth="1"/>
    <col min="102" max="102" width="18" customWidth="1"/>
    <col min="103" max="103" width="17.77734375" customWidth="1"/>
    <col min="104" max="104" width="17" customWidth="1"/>
    <col min="105" max="105" width="18" customWidth="1"/>
    <col min="106" max="106" width="17.77734375" customWidth="1"/>
    <col min="107" max="107" width="17" customWidth="1"/>
    <col min="108" max="108" width="18" customWidth="1"/>
    <col min="109" max="109" width="17.77734375" customWidth="1"/>
    <col min="110" max="110" width="17" customWidth="1"/>
    <col min="111" max="111" width="18" customWidth="1"/>
    <col min="112" max="112" width="17.77734375" customWidth="1"/>
    <col min="113" max="113" width="17" customWidth="1"/>
    <col min="114" max="114" width="18" customWidth="1"/>
    <col min="115" max="115" width="17.77734375" customWidth="1"/>
    <col min="116" max="116" width="17" customWidth="1"/>
    <col min="117" max="117" width="18" customWidth="1"/>
    <col min="118" max="118" width="17.77734375" customWidth="1"/>
    <col min="119" max="119" width="17" customWidth="1"/>
    <col min="120" max="120" width="18" customWidth="1"/>
    <col min="121" max="121" width="17.77734375" customWidth="1"/>
    <col min="122" max="122" width="17" customWidth="1"/>
    <col min="123" max="123" width="18" customWidth="1"/>
    <col min="124" max="124" width="17.77734375" customWidth="1"/>
    <col min="125" max="125" width="17" customWidth="1"/>
    <col min="126" max="126" width="18" customWidth="1"/>
    <col min="127" max="127" width="17.77734375" customWidth="1"/>
    <col min="128" max="128" width="17" customWidth="1"/>
    <col min="129" max="129" width="18" customWidth="1"/>
    <col min="130" max="130" width="17.77734375" customWidth="1"/>
    <col min="131" max="131" width="17" customWidth="1"/>
    <col min="132" max="132" width="18" customWidth="1"/>
    <col min="133" max="133" width="17.77734375" customWidth="1"/>
    <col min="134" max="134" width="17" customWidth="1"/>
    <col min="135" max="135" width="18" customWidth="1"/>
    <col min="136" max="136" width="17.77734375" customWidth="1"/>
    <col min="137" max="137" width="17" customWidth="1"/>
    <col min="138" max="138" width="18" customWidth="1"/>
    <col min="139" max="139" width="17.77734375" customWidth="1"/>
    <col min="140" max="140" width="17" customWidth="1"/>
    <col min="141" max="141" width="18" customWidth="1"/>
    <col min="142" max="142" width="17.77734375" customWidth="1"/>
    <col min="143" max="143" width="17" customWidth="1"/>
    <col min="144" max="144" width="18" customWidth="1"/>
    <col min="145" max="145" width="17.77734375" customWidth="1"/>
    <col min="146" max="146" width="17" customWidth="1"/>
    <col min="147" max="147" width="18" customWidth="1"/>
    <col min="148" max="148" width="17.77734375" customWidth="1"/>
    <col min="149" max="149" width="17" customWidth="1"/>
    <col min="150" max="150" width="18" customWidth="1"/>
    <col min="151" max="151" width="17.77734375" customWidth="1"/>
    <col min="152" max="152" width="17" customWidth="1"/>
    <col min="153" max="153" width="18" customWidth="1"/>
    <col min="154" max="154" width="17.77734375" customWidth="1"/>
    <col min="155" max="155" width="17" customWidth="1"/>
    <col min="156" max="156" width="18" customWidth="1"/>
    <col min="157" max="157" width="17.77734375" customWidth="1"/>
    <col min="158" max="158" width="17" customWidth="1"/>
    <col min="159" max="159" width="18" customWidth="1"/>
    <col min="160" max="160" width="17.77734375" customWidth="1"/>
    <col min="161" max="161" width="17" customWidth="1"/>
    <col min="162" max="162" width="18" customWidth="1"/>
    <col min="163" max="163" width="17.77734375" customWidth="1"/>
    <col min="164" max="164" width="17" customWidth="1"/>
    <col min="165" max="165" width="18" customWidth="1"/>
    <col min="166" max="166" width="17.77734375" customWidth="1"/>
    <col min="167" max="167" width="17" customWidth="1"/>
    <col min="168" max="168" width="18" customWidth="1"/>
    <col min="169" max="169" width="17.77734375" customWidth="1"/>
    <col min="170" max="170" width="17" customWidth="1"/>
    <col min="171" max="171" width="18" customWidth="1"/>
    <col min="172" max="172" width="17.77734375" customWidth="1"/>
    <col min="173" max="173" width="17" customWidth="1"/>
    <col min="174" max="174" width="18" customWidth="1"/>
    <col min="175" max="175" width="17.77734375" customWidth="1"/>
    <col min="176" max="176" width="17" customWidth="1"/>
    <col min="177" max="177" width="18" customWidth="1"/>
    <col min="178" max="178" width="17.77734375" customWidth="1"/>
    <col min="179" max="179" width="17" customWidth="1"/>
    <col min="180" max="180" width="18" customWidth="1"/>
    <col min="181" max="181" width="17.77734375" customWidth="1"/>
    <col min="182" max="182" width="17" customWidth="1"/>
    <col min="183" max="183" width="18" customWidth="1"/>
    <col min="184" max="184" width="17.77734375" customWidth="1"/>
    <col min="185" max="185" width="17" customWidth="1"/>
    <col min="186" max="186" width="18" customWidth="1"/>
    <col min="187" max="187" width="17.77734375" customWidth="1"/>
    <col min="188" max="188" width="17" customWidth="1"/>
    <col min="189" max="189" width="18" customWidth="1"/>
    <col min="190" max="190" width="17.77734375" customWidth="1"/>
    <col min="191" max="191" width="17" customWidth="1"/>
    <col min="192" max="192" width="18" customWidth="1"/>
    <col min="193" max="193" width="17.77734375" customWidth="1"/>
    <col min="194" max="194" width="17" customWidth="1"/>
    <col min="195" max="195" width="18" customWidth="1"/>
    <col min="196" max="196" width="17.77734375" customWidth="1"/>
    <col min="197" max="197" width="17" customWidth="1"/>
    <col min="198" max="198" width="18" customWidth="1"/>
    <col min="199" max="199" width="17.77734375" customWidth="1"/>
    <col min="200" max="200" width="17" customWidth="1"/>
    <col min="201" max="201" width="18" customWidth="1"/>
    <col min="202" max="202" width="17.77734375" customWidth="1"/>
    <col min="203" max="203" width="17" customWidth="1"/>
    <col min="204" max="204" width="18" customWidth="1"/>
    <col min="205" max="205" width="17.77734375" customWidth="1"/>
    <col min="206" max="206" width="17" customWidth="1"/>
    <col min="207" max="207" width="18" customWidth="1"/>
    <col min="208" max="208" width="17.77734375" customWidth="1"/>
    <col min="209" max="209" width="17" customWidth="1"/>
    <col min="210" max="210" width="18" customWidth="1"/>
    <col min="211" max="211" width="17.77734375" customWidth="1"/>
    <col min="212" max="212" width="17" customWidth="1"/>
    <col min="213" max="213" width="18" customWidth="1"/>
    <col min="214" max="214" width="17.77734375" customWidth="1"/>
    <col min="215" max="215" width="17" customWidth="1"/>
  </cols>
  <sheetData>
    <row r="1" spans="1:215" ht="15" customHeight="1" thickBot="1" x14ac:dyDescent="0.35">
      <c r="B1" s="223" t="s">
        <v>914</v>
      </c>
      <c r="C1" s="91" t="s">
        <v>911</v>
      </c>
      <c r="D1"/>
      <c r="E1"/>
    </row>
    <row r="2" spans="1:215" ht="15" thickBot="1" x14ac:dyDescent="0.35">
      <c r="B2" s="223"/>
      <c r="C2" s="92" t="s">
        <v>912</v>
      </c>
      <c r="D2"/>
      <c r="E2"/>
    </row>
    <row r="3" spans="1:215" x14ac:dyDescent="0.3">
      <c r="C3" s="93" t="s">
        <v>913</v>
      </c>
      <c r="D3"/>
      <c r="E3"/>
    </row>
    <row r="4" spans="1:215" x14ac:dyDescent="0.3">
      <c r="C4" s="94" t="s">
        <v>863</v>
      </c>
      <c r="D4"/>
      <c r="E4"/>
    </row>
    <row r="5" spans="1:215" x14ac:dyDescent="0.3">
      <c r="C5" s="95" t="s">
        <v>8</v>
      </c>
      <c r="D5"/>
      <c r="E5"/>
    </row>
    <row r="7" spans="1:215" ht="15" thickBot="1" x14ac:dyDescent="0.35">
      <c r="A7" s="2"/>
      <c r="B7" s="2"/>
      <c r="C7" s="2"/>
      <c r="D7" s="42"/>
      <c r="E7" s="42"/>
      <c r="F7" s="308" t="s">
        <v>6</v>
      </c>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17" t="s">
        <v>407</v>
      </c>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22" t="s">
        <v>861</v>
      </c>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5" t="s">
        <v>863</v>
      </c>
      <c r="EC7" s="325"/>
      <c r="ED7" s="325"/>
      <c r="EE7" s="325"/>
      <c r="EF7" s="325"/>
      <c r="EG7" s="325"/>
      <c r="EH7" s="325"/>
      <c r="EI7" s="325"/>
      <c r="EJ7" s="325"/>
      <c r="EK7" s="325"/>
      <c r="EL7" s="325"/>
      <c r="EM7" s="325"/>
      <c r="EN7" s="325"/>
      <c r="EO7" s="325"/>
      <c r="EP7" s="325"/>
      <c r="EQ7" s="325"/>
      <c r="ER7" s="325"/>
      <c r="ES7" s="325"/>
      <c r="ET7" s="325"/>
      <c r="EU7" s="325"/>
      <c r="EV7" s="325"/>
      <c r="EW7" s="325"/>
      <c r="EX7" s="325"/>
      <c r="EY7" s="325"/>
      <c r="EZ7" s="325"/>
      <c r="FA7" s="325"/>
      <c r="FB7" s="325"/>
      <c r="FC7" s="325"/>
      <c r="FD7" s="325"/>
      <c r="FE7" s="325"/>
      <c r="FF7" s="325"/>
      <c r="FG7" s="325"/>
      <c r="FH7" s="325"/>
      <c r="FI7" s="325"/>
      <c r="FJ7" s="325"/>
      <c r="FK7" s="325"/>
      <c r="FL7" s="325"/>
      <c r="FM7" s="325"/>
      <c r="FN7" s="325"/>
      <c r="FO7" s="325"/>
      <c r="FP7" s="325"/>
      <c r="FQ7" s="325"/>
      <c r="FR7" s="340" t="s">
        <v>8</v>
      </c>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C7" s="340"/>
      <c r="HD7" s="340"/>
      <c r="HE7" s="340"/>
      <c r="HF7" s="340"/>
      <c r="HG7" s="340"/>
    </row>
    <row r="8" spans="1:215" ht="15" thickBot="1" x14ac:dyDescent="0.35">
      <c r="A8" s="2"/>
      <c r="B8" s="270" t="s">
        <v>449</v>
      </c>
      <c r="C8" s="272"/>
      <c r="D8" s="272"/>
      <c r="E8" s="272"/>
      <c r="F8" s="302">
        <v>2021</v>
      </c>
      <c r="G8" s="302"/>
      <c r="H8" s="303"/>
      <c r="I8" s="302">
        <v>2022</v>
      </c>
      <c r="J8" s="302"/>
      <c r="K8" s="303"/>
      <c r="L8" s="302">
        <v>2023</v>
      </c>
      <c r="M8" s="302"/>
      <c r="N8" s="303"/>
      <c r="O8" s="302">
        <v>2024</v>
      </c>
      <c r="P8" s="302"/>
      <c r="Q8" s="303"/>
      <c r="R8" s="302">
        <v>2025</v>
      </c>
      <c r="S8" s="302"/>
      <c r="T8" s="303"/>
      <c r="U8" s="302">
        <v>2026</v>
      </c>
      <c r="V8" s="302"/>
      <c r="W8" s="303"/>
      <c r="X8" s="302">
        <v>2027</v>
      </c>
      <c r="Y8" s="302"/>
      <c r="Z8" s="303"/>
      <c r="AA8" s="302">
        <v>2028</v>
      </c>
      <c r="AB8" s="302"/>
      <c r="AC8" s="303"/>
      <c r="AD8" s="302">
        <v>2029</v>
      </c>
      <c r="AE8" s="302"/>
      <c r="AF8" s="303"/>
      <c r="AG8" s="302">
        <v>2030</v>
      </c>
      <c r="AH8" s="302"/>
      <c r="AI8" s="303"/>
      <c r="AJ8" s="302">
        <v>2035</v>
      </c>
      <c r="AK8" s="302"/>
      <c r="AL8" s="303"/>
      <c r="AM8" s="302">
        <v>2040</v>
      </c>
      <c r="AN8" s="302"/>
      <c r="AO8" s="303"/>
      <c r="AP8" s="302">
        <v>2045</v>
      </c>
      <c r="AQ8" s="302"/>
      <c r="AR8" s="303"/>
      <c r="AS8" s="302">
        <v>2050</v>
      </c>
      <c r="AT8" s="302"/>
      <c r="AU8" s="303"/>
      <c r="AV8" s="306">
        <v>2021</v>
      </c>
      <c r="AW8" s="306"/>
      <c r="AX8" s="307"/>
      <c r="AY8" s="306">
        <v>2022</v>
      </c>
      <c r="AZ8" s="306"/>
      <c r="BA8" s="307"/>
      <c r="BB8" s="306">
        <v>2023</v>
      </c>
      <c r="BC8" s="306"/>
      <c r="BD8" s="307"/>
      <c r="BE8" s="306">
        <v>2024</v>
      </c>
      <c r="BF8" s="306"/>
      <c r="BG8" s="307"/>
      <c r="BH8" s="306">
        <v>2025</v>
      </c>
      <c r="BI8" s="306"/>
      <c r="BJ8" s="307"/>
      <c r="BK8" s="306">
        <v>2026</v>
      </c>
      <c r="BL8" s="306"/>
      <c r="BM8" s="307"/>
      <c r="BN8" s="306">
        <v>2027</v>
      </c>
      <c r="BO8" s="306"/>
      <c r="BP8" s="307"/>
      <c r="BQ8" s="306">
        <v>2028</v>
      </c>
      <c r="BR8" s="306"/>
      <c r="BS8" s="307"/>
      <c r="BT8" s="306">
        <v>2029</v>
      </c>
      <c r="BU8" s="306"/>
      <c r="BV8" s="307"/>
      <c r="BW8" s="306">
        <v>2030</v>
      </c>
      <c r="BX8" s="306"/>
      <c r="BY8" s="307"/>
      <c r="BZ8" s="306">
        <v>2035</v>
      </c>
      <c r="CA8" s="306"/>
      <c r="CB8" s="307"/>
      <c r="CC8" s="306">
        <v>2040</v>
      </c>
      <c r="CD8" s="306"/>
      <c r="CE8" s="307"/>
      <c r="CF8" s="306">
        <v>2045</v>
      </c>
      <c r="CG8" s="306"/>
      <c r="CH8" s="307"/>
      <c r="CI8" s="306">
        <v>2050</v>
      </c>
      <c r="CJ8" s="306"/>
      <c r="CK8" s="307"/>
      <c r="CL8" s="315">
        <v>2021</v>
      </c>
      <c r="CM8" s="315"/>
      <c r="CN8" s="316"/>
      <c r="CO8" s="315">
        <v>2022</v>
      </c>
      <c r="CP8" s="315"/>
      <c r="CQ8" s="316"/>
      <c r="CR8" s="315">
        <v>2023</v>
      </c>
      <c r="CS8" s="315"/>
      <c r="CT8" s="316"/>
      <c r="CU8" s="315">
        <v>2024</v>
      </c>
      <c r="CV8" s="315"/>
      <c r="CW8" s="316"/>
      <c r="CX8" s="315">
        <v>2025</v>
      </c>
      <c r="CY8" s="315"/>
      <c r="CZ8" s="316"/>
      <c r="DA8" s="315">
        <v>2026</v>
      </c>
      <c r="DB8" s="315"/>
      <c r="DC8" s="316"/>
      <c r="DD8" s="315">
        <v>2027</v>
      </c>
      <c r="DE8" s="315"/>
      <c r="DF8" s="316"/>
      <c r="DG8" s="315">
        <v>2028</v>
      </c>
      <c r="DH8" s="315"/>
      <c r="DI8" s="316"/>
      <c r="DJ8" s="315">
        <v>2029</v>
      </c>
      <c r="DK8" s="315"/>
      <c r="DL8" s="316"/>
      <c r="DM8" s="315">
        <v>2030</v>
      </c>
      <c r="DN8" s="315"/>
      <c r="DO8" s="316"/>
      <c r="DP8" s="315">
        <v>2035</v>
      </c>
      <c r="DQ8" s="315"/>
      <c r="DR8" s="316"/>
      <c r="DS8" s="315">
        <v>2040</v>
      </c>
      <c r="DT8" s="315"/>
      <c r="DU8" s="316"/>
      <c r="DV8" s="315">
        <v>2045</v>
      </c>
      <c r="DW8" s="315"/>
      <c r="DX8" s="316"/>
      <c r="DY8" s="315">
        <v>2050</v>
      </c>
      <c r="DZ8" s="315"/>
      <c r="EA8" s="316"/>
      <c r="EB8" s="323">
        <v>2021</v>
      </c>
      <c r="EC8" s="323"/>
      <c r="ED8" s="324"/>
      <c r="EE8" s="323">
        <v>2022</v>
      </c>
      <c r="EF8" s="323"/>
      <c r="EG8" s="324"/>
      <c r="EH8" s="323">
        <v>2023</v>
      </c>
      <c r="EI8" s="323"/>
      <c r="EJ8" s="324"/>
      <c r="EK8" s="323">
        <v>2024</v>
      </c>
      <c r="EL8" s="323"/>
      <c r="EM8" s="324"/>
      <c r="EN8" s="323">
        <v>2025</v>
      </c>
      <c r="EO8" s="323"/>
      <c r="EP8" s="324"/>
      <c r="EQ8" s="323">
        <v>2026</v>
      </c>
      <c r="ER8" s="323"/>
      <c r="ES8" s="324"/>
      <c r="ET8" s="323">
        <v>2027</v>
      </c>
      <c r="EU8" s="323"/>
      <c r="EV8" s="324"/>
      <c r="EW8" s="323">
        <v>2028</v>
      </c>
      <c r="EX8" s="323"/>
      <c r="EY8" s="324"/>
      <c r="EZ8" s="323">
        <v>2029</v>
      </c>
      <c r="FA8" s="323"/>
      <c r="FB8" s="324"/>
      <c r="FC8" s="323">
        <v>2030</v>
      </c>
      <c r="FD8" s="323"/>
      <c r="FE8" s="324"/>
      <c r="FF8" s="323">
        <v>2035</v>
      </c>
      <c r="FG8" s="323"/>
      <c r="FH8" s="324"/>
      <c r="FI8" s="323">
        <v>2040</v>
      </c>
      <c r="FJ8" s="323"/>
      <c r="FK8" s="324"/>
      <c r="FL8" s="323">
        <v>2045</v>
      </c>
      <c r="FM8" s="323"/>
      <c r="FN8" s="324"/>
      <c r="FO8" s="323">
        <v>2050</v>
      </c>
      <c r="FP8" s="323"/>
      <c r="FQ8" s="324"/>
      <c r="FR8" s="334">
        <v>2021</v>
      </c>
      <c r="FS8" s="334"/>
      <c r="FT8" s="335"/>
      <c r="FU8" s="334">
        <v>2022</v>
      </c>
      <c r="FV8" s="334"/>
      <c r="FW8" s="335"/>
      <c r="FX8" s="334">
        <v>2023</v>
      </c>
      <c r="FY8" s="334"/>
      <c r="FZ8" s="335"/>
      <c r="GA8" s="334">
        <v>2024</v>
      </c>
      <c r="GB8" s="334"/>
      <c r="GC8" s="335"/>
      <c r="GD8" s="334">
        <v>2025</v>
      </c>
      <c r="GE8" s="334"/>
      <c r="GF8" s="335"/>
      <c r="GG8" s="334">
        <v>2026</v>
      </c>
      <c r="GH8" s="334"/>
      <c r="GI8" s="335"/>
      <c r="GJ8" s="334">
        <v>2027</v>
      </c>
      <c r="GK8" s="334"/>
      <c r="GL8" s="335"/>
      <c r="GM8" s="334">
        <v>2028</v>
      </c>
      <c r="GN8" s="334"/>
      <c r="GO8" s="335"/>
      <c r="GP8" s="334">
        <v>2029</v>
      </c>
      <c r="GQ8" s="334"/>
      <c r="GR8" s="335"/>
      <c r="GS8" s="334">
        <v>2030</v>
      </c>
      <c r="GT8" s="334"/>
      <c r="GU8" s="335"/>
      <c r="GV8" s="334">
        <v>2035</v>
      </c>
      <c r="GW8" s="334"/>
      <c r="GX8" s="335"/>
      <c r="GY8" s="334">
        <v>2040</v>
      </c>
      <c r="GZ8" s="334"/>
      <c r="HA8" s="335"/>
      <c r="HB8" s="334">
        <v>2045</v>
      </c>
      <c r="HC8" s="334"/>
      <c r="HD8" s="335"/>
      <c r="HE8" s="334">
        <v>2050</v>
      </c>
      <c r="HF8" s="334"/>
      <c r="HG8" s="335"/>
    </row>
    <row r="9" spans="1:215" ht="15" customHeight="1" x14ac:dyDescent="0.3">
      <c r="A9" s="2"/>
      <c r="B9" s="276" t="s">
        <v>4</v>
      </c>
      <c r="C9" s="276" t="s">
        <v>870</v>
      </c>
      <c r="D9" s="297" t="s">
        <v>854</v>
      </c>
      <c r="E9" s="275"/>
      <c r="F9" s="298" t="s">
        <v>855</v>
      </c>
      <c r="G9" s="299"/>
      <c r="H9" s="300" t="s">
        <v>455</v>
      </c>
      <c r="I9" s="304" t="s">
        <v>855</v>
      </c>
      <c r="J9" s="305"/>
      <c r="K9" s="300" t="s">
        <v>455</v>
      </c>
      <c r="L9" s="304" t="s">
        <v>855</v>
      </c>
      <c r="M9" s="305"/>
      <c r="N9" s="300" t="s">
        <v>455</v>
      </c>
      <c r="O9" s="304" t="s">
        <v>855</v>
      </c>
      <c r="P9" s="305"/>
      <c r="Q9" s="300" t="s">
        <v>455</v>
      </c>
      <c r="R9" s="304" t="s">
        <v>855</v>
      </c>
      <c r="S9" s="305"/>
      <c r="T9" s="300" t="s">
        <v>455</v>
      </c>
      <c r="U9" s="304" t="s">
        <v>855</v>
      </c>
      <c r="V9" s="305"/>
      <c r="W9" s="300" t="s">
        <v>455</v>
      </c>
      <c r="X9" s="304" t="s">
        <v>855</v>
      </c>
      <c r="Y9" s="305"/>
      <c r="Z9" s="300" t="s">
        <v>455</v>
      </c>
      <c r="AA9" s="304" t="s">
        <v>855</v>
      </c>
      <c r="AB9" s="305"/>
      <c r="AC9" s="300" t="s">
        <v>455</v>
      </c>
      <c r="AD9" s="304" t="s">
        <v>855</v>
      </c>
      <c r="AE9" s="305"/>
      <c r="AF9" s="300" t="s">
        <v>455</v>
      </c>
      <c r="AG9" s="304" t="s">
        <v>855</v>
      </c>
      <c r="AH9" s="305"/>
      <c r="AI9" s="300" t="s">
        <v>455</v>
      </c>
      <c r="AJ9" s="304" t="s">
        <v>855</v>
      </c>
      <c r="AK9" s="305"/>
      <c r="AL9" s="300" t="s">
        <v>455</v>
      </c>
      <c r="AM9" s="304" t="s">
        <v>855</v>
      </c>
      <c r="AN9" s="305"/>
      <c r="AO9" s="300" t="s">
        <v>455</v>
      </c>
      <c r="AP9" s="304" t="s">
        <v>855</v>
      </c>
      <c r="AQ9" s="305"/>
      <c r="AR9" s="300" t="s">
        <v>455</v>
      </c>
      <c r="AS9" s="304" t="s">
        <v>855</v>
      </c>
      <c r="AT9" s="305"/>
      <c r="AU9" s="300" t="s">
        <v>455</v>
      </c>
      <c r="AV9" s="311" t="s">
        <v>855</v>
      </c>
      <c r="AW9" s="312"/>
      <c r="AX9" s="313" t="s">
        <v>455</v>
      </c>
      <c r="AY9" s="309" t="s">
        <v>855</v>
      </c>
      <c r="AZ9" s="310"/>
      <c r="BA9" s="313" t="s">
        <v>455</v>
      </c>
      <c r="BB9" s="309" t="s">
        <v>855</v>
      </c>
      <c r="BC9" s="310"/>
      <c r="BD9" s="313" t="s">
        <v>455</v>
      </c>
      <c r="BE9" s="309" t="s">
        <v>855</v>
      </c>
      <c r="BF9" s="310"/>
      <c r="BG9" s="313" t="s">
        <v>455</v>
      </c>
      <c r="BH9" s="309" t="s">
        <v>855</v>
      </c>
      <c r="BI9" s="310"/>
      <c r="BJ9" s="313" t="s">
        <v>455</v>
      </c>
      <c r="BK9" s="309" t="s">
        <v>855</v>
      </c>
      <c r="BL9" s="310"/>
      <c r="BM9" s="313" t="s">
        <v>455</v>
      </c>
      <c r="BN9" s="309" t="s">
        <v>855</v>
      </c>
      <c r="BO9" s="310"/>
      <c r="BP9" s="313" t="s">
        <v>455</v>
      </c>
      <c r="BQ9" s="309" t="s">
        <v>855</v>
      </c>
      <c r="BR9" s="310"/>
      <c r="BS9" s="313" t="s">
        <v>455</v>
      </c>
      <c r="BT9" s="309" t="s">
        <v>855</v>
      </c>
      <c r="BU9" s="310"/>
      <c r="BV9" s="313" t="s">
        <v>455</v>
      </c>
      <c r="BW9" s="309" t="s">
        <v>855</v>
      </c>
      <c r="BX9" s="310"/>
      <c r="BY9" s="313" t="s">
        <v>455</v>
      </c>
      <c r="BZ9" s="309" t="s">
        <v>855</v>
      </c>
      <c r="CA9" s="310"/>
      <c r="CB9" s="313" t="s">
        <v>455</v>
      </c>
      <c r="CC9" s="309" t="s">
        <v>855</v>
      </c>
      <c r="CD9" s="310"/>
      <c r="CE9" s="313" t="s">
        <v>455</v>
      </c>
      <c r="CF9" s="309" t="s">
        <v>855</v>
      </c>
      <c r="CG9" s="310"/>
      <c r="CH9" s="313" t="s">
        <v>455</v>
      </c>
      <c r="CI9" s="309" t="s">
        <v>855</v>
      </c>
      <c r="CJ9" s="310"/>
      <c r="CK9" s="313" t="s">
        <v>455</v>
      </c>
      <c r="CL9" s="326" t="s">
        <v>855</v>
      </c>
      <c r="CM9" s="327"/>
      <c r="CN9" s="320" t="s">
        <v>455</v>
      </c>
      <c r="CO9" s="318" t="s">
        <v>855</v>
      </c>
      <c r="CP9" s="319"/>
      <c r="CQ9" s="320" t="s">
        <v>455</v>
      </c>
      <c r="CR9" s="318" t="s">
        <v>855</v>
      </c>
      <c r="CS9" s="319"/>
      <c r="CT9" s="320" t="s">
        <v>455</v>
      </c>
      <c r="CU9" s="318" t="s">
        <v>855</v>
      </c>
      <c r="CV9" s="319"/>
      <c r="CW9" s="320" t="s">
        <v>455</v>
      </c>
      <c r="CX9" s="318" t="s">
        <v>855</v>
      </c>
      <c r="CY9" s="319"/>
      <c r="CZ9" s="320" t="s">
        <v>455</v>
      </c>
      <c r="DA9" s="318" t="s">
        <v>855</v>
      </c>
      <c r="DB9" s="319"/>
      <c r="DC9" s="320" t="s">
        <v>455</v>
      </c>
      <c r="DD9" s="318" t="s">
        <v>855</v>
      </c>
      <c r="DE9" s="319"/>
      <c r="DF9" s="320" t="s">
        <v>455</v>
      </c>
      <c r="DG9" s="318" t="s">
        <v>855</v>
      </c>
      <c r="DH9" s="319"/>
      <c r="DI9" s="320" t="s">
        <v>455</v>
      </c>
      <c r="DJ9" s="318" t="s">
        <v>855</v>
      </c>
      <c r="DK9" s="319"/>
      <c r="DL9" s="320" t="s">
        <v>455</v>
      </c>
      <c r="DM9" s="318" t="s">
        <v>855</v>
      </c>
      <c r="DN9" s="319"/>
      <c r="DO9" s="320" t="s">
        <v>455</v>
      </c>
      <c r="DP9" s="318" t="s">
        <v>855</v>
      </c>
      <c r="DQ9" s="319"/>
      <c r="DR9" s="320" t="s">
        <v>455</v>
      </c>
      <c r="DS9" s="318" t="s">
        <v>855</v>
      </c>
      <c r="DT9" s="319"/>
      <c r="DU9" s="320" t="s">
        <v>455</v>
      </c>
      <c r="DV9" s="318" t="s">
        <v>855</v>
      </c>
      <c r="DW9" s="319"/>
      <c r="DX9" s="320" t="s">
        <v>455</v>
      </c>
      <c r="DY9" s="318" t="s">
        <v>855</v>
      </c>
      <c r="DZ9" s="319"/>
      <c r="EA9" s="320" t="s">
        <v>455</v>
      </c>
      <c r="EB9" s="332" t="s">
        <v>855</v>
      </c>
      <c r="EC9" s="333"/>
      <c r="ED9" s="328" t="s">
        <v>455</v>
      </c>
      <c r="EE9" s="330" t="s">
        <v>855</v>
      </c>
      <c r="EF9" s="331"/>
      <c r="EG9" s="328" t="s">
        <v>455</v>
      </c>
      <c r="EH9" s="330" t="s">
        <v>855</v>
      </c>
      <c r="EI9" s="331"/>
      <c r="EJ9" s="328" t="s">
        <v>455</v>
      </c>
      <c r="EK9" s="330" t="s">
        <v>855</v>
      </c>
      <c r="EL9" s="331"/>
      <c r="EM9" s="328" t="s">
        <v>455</v>
      </c>
      <c r="EN9" s="330" t="s">
        <v>855</v>
      </c>
      <c r="EO9" s="331"/>
      <c r="EP9" s="328" t="s">
        <v>455</v>
      </c>
      <c r="EQ9" s="330" t="s">
        <v>855</v>
      </c>
      <c r="ER9" s="331"/>
      <c r="ES9" s="328" t="s">
        <v>455</v>
      </c>
      <c r="ET9" s="330" t="s">
        <v>855</v>
      </c>
      <c r="EU9" s="331"/>
      <c r="EV9" s="328" t="s">
        <v>455</v>
      </c>
      <c r="EW9" s="330" t="s">
        <v>855</v>
      </c>
      <c r="EX9" s="331"/>
      <c r="EY9" s="328" t="s">
        <v>455</v>
      </c>
      <c r="EZ9" s="330" t="s">
        <v>855</v>
      </c>
      <c r="FA9" s="331"/>
      <c r="FB9" s="328" t="s">
        <v>455</v>
      </c>
      <c r="FC9" s="330" t="s">
        <v>855</v>
      </c>
      <c r="FD9" s="331"/>
      <c r="FE9" s="328" t="s">
        <v>455</v>
      </c>
      <c r="FF9" s="330" t="s">
        <v>855</v>
      </c>
      <c r="FG9" s="331"/>
      <c r="FH9" s="328" t="s">
        <v>455</v>
      </c>
      <c r="FI9" s="330" t="s">
        <v>855</v>
      </c>
      <c r="FJ9" s="331"/>
      <c r="FK9" s="328" t="s">
        <v>455</v>
      </c>
      <c r="FL9" s="330" t="s">
        <v>855</v>
      </c>
      <c r="FM9" s="331"/>
      <c r="FN9" s="328" t="s">
        <v>455</v>
      </c>
      <c r="FO9" s="330" t="s">
        <v>855</v>
      </c>
      <c r="FP9" s="331"/>
      <c r="FQ9" s="328" t="s">
        <v>455</v>
      </c>
      <c r="FR9" s="341" t="s">
        <v>855</v>
      </c>
      <c r="FS9" s="342"/>
      <c r="FT9" s="336" t="s">
        <v>455</v>
      </c>
      <c r="FU9" s="338" t="s">
        <v>855</v>
      </c>
      <c r="FV9" s="339"/>
      <c r="FW9" s="336" t="s">
        <v>455</v>
      </c>
      <c r="FX9" s="338" t="s">
        <v>855</v>
      </c>
      <c r="FY9" s="339"/>
      <c r="FZ9" s="336" t="s">
        <v>455</v>
      </c>
      <c r="GA9" s="338" t="s">
        <v>855</v>
      </c>
      <c r="GB9" s="339"/>
      <c r="GC9" s="336" t="s">
        <v>455</v>
      </c>
      <c r="GD9" s="338" t="s">
        <v>855</v>
      </c>
      <c r="GE9" s="339"/>
      <c r="GF9" s="336" t="s">
        <v>455</v>
      </c>
      <c r="GG9" s="338" t="s">
        <v>855</v>
      </c>
      <c r="GH9" s="339"/>
      <c r="GI9" s="336" t="s">
        <v>455</v>
      </c>
      <c r="GJ9" s="338" t="s">
        <v>855</v>
      </c>
      <c r="GK9" s="339"/>
      <c r="GL9" s="336" t="s">
        <v>455</v>
      </c>
      <c r="GM9" s="338" t="s">
        <v>855</v>
      </c>
      <c r="GN9" s="339"/>
      <c r="GO9" s="336" t="s">
        <v>455</v>
      </c>
      <c r="GP9" s="338" t="s">
        <v>855</v>
      </c>
      <c r="GQ9" s="339"/>
      <c r="GR9" s="336" t="s">
        <v>455</v>
      </c>
      <c r="GS9" s="338" t="s">
        <v>855</v>
      </c>
      <c r="GT9" s="339"/>
      <c r="GU9" s="336" t="s">
        <v>455</v>
      </c>
      <c r="GV9" s="338" t="s">
        <v>855</v>
      </c>
      <c r="GW9" s="339"/>
      <c r="GX9" s="336" t="s">
        <v>455</v>
      </c>
      <c r="GY9" s="338" t="s">
        <v>855</v>
      </c>
      <c r="GZ9" s="339"/>
      <c r="HA9" s="336" t="s">
        <v>455</v>
      </c>
      <c r="HB9" s="338" t="s">
        <v>855</v>
      </c>
      <c r="HC9" s="339"/>
      <c r="HD9" s="336" t="s">
        <v>455</v>
      </c>
      <c r="HE9" s="338" t="s">
        <v>855</v>
      </c>
      <c r="HF9" s="339"/>
      <c r="HG9" s="336" t="s">
        <v>455</v>
      </c>
    </row>
    <row r="10" spans="1:215" s="71" customFormat="1" ht="48" customHeight="1" thickBot="1" x14ac:dyDescent="0.35">
      <c r="A10" s="70"/>
      <c r="B10" s="296"/>
      <c r="C10" s="296" t="s">
        <v>870</v>
      </c>
      <c r="D10" s="40" t="s">
        <v>0</v>
      </c>
      <c r="E10" s="41" t="s">
        <v>1</v>
      </c>
      <c r="F10" s="49" t="s">
        <v>856</v>
      </c>
      <c r="G10" s="67" t="s">
        <v>857</v>
      </c>
      <c r="H10" s="301"/>
      <c r="I10" s="49" t="s">
        <v>856</v>
      </c>
      <c r="J10" s="67" t="s">
        <v>857</v>
      </c>
      <c r="K10" s="301"/>
      <c r="L10" s="49" t="s">
        <v>856</v>
      </c>
      <c r="M10" s="67" t="s">
        <v>857</v>
      </c>
      <c r="N10" s="301"/>
      <c r="O10" s="49" t="s">
        <v>856</v>
      </c>
      <c r="P10" s="67" t="s">
        <v>857</v>
      </c>
      <c r="Q10" s="301"/>
      <c r="R10" s="49" t="s">
        <v>856</v>
      </c>
      <c r="S10" s="67" t="s">
        <v>857</v>
      </c>
      <c r="T10" s="301"/>
      <c r="U10" s="49" t="s">
        <v>856</v>
      </c>
      <c r="V10" s="67" t="s">
        <v>857</v>
      </c>
      <c r="W10" s="301"/>
      <c r="X10" s="49" t="s">
        <v>856</v>
      </c>
      <c r="Y10" s="67" t="s">
        <v>857</v>
      </c>
      <c r="Z10" s="301"/>
      <c r="AA10" s="49" t="s">
        <v>856</v>
      </c>
      <c r="AB10" s="67" t="s">
        <v>857</v>
      </c>
      <c r="AC10" s="301"/>
      <c r="AD10" s="49" t="s">
        <v>856</v>
      </c>
      <c r="AE10" s="67" t="s">
        <v>857</v>
      </c>
      <c r="AF10" s="301"/>
      <c r="AG10" s="49" t="s">
        <v>856</v>
      </c>
      <c r="AH10" s="67" t="s">
        <v>857</v>
      </c>
      <c r="AI10" s="301"/>
      <c r="AJ10" s="49" t="s">
        <v>856</v>
      </c>
      <c r="AK10" s="67" t="s">
        <v>857</v>
      </c>
      <c r="AL10" s="301"/>
      <c r="AM10" s="49" t="s">
        <v>856</v>
      </c>
      <c r="AN10" s="67" t="s">
        <v>857</v>
      </c>
      <c r="AO10" s="301"/>
      <c r="AP10" s="49" t="s">
        <v>856</v>
      </c>
      <c r="AQ10" s="67" t="s">
        <v>857</v>
      </c>
      <c r="AR10" s="301"/>
      <c r="AS10" s="49" t="s">
        <v>856</v>
      </c>
      <c r="AT10" s="67" t="s">
        <v>857</v>
      </c>
      <c r="AU10" s="301"/>
      <c r="AV10" s="52" t="s">
        <v>856</v>
      </c>
      <c r="AW10" s="69" t="s">
        <v>857</v>
      </c>
      <c r="AX10" s="314"/>
      <c r="AY10" s="52" t="s">
        <v>856</v>
      </c>
      <c r="AZ10" s="69" t="s">
        <v>857</v>
      </c>
      <c r="BA10" s="314"/>
      <c r="BB10" s="52" t="s">
        <v>856</v>
      </c>
      <c r="BC10" s="69" t="s">
        <v>857</v>
      </c>
      <c r="BD10" s="314"/>
      <c r="BE10" s="52" t="s">
        <v>856</v>
      </c>
      <c r="BF10" s="69" t="s">
        <v>857</v>
      </c>
      <c r="BG10" s="314"/>
      <c r="BH10" s="52" t="s">
        <v>856</v>
      </c>
      <c r="BI10" s="69" t="s">
        <v>857</v>
      </c>
      <c r="BJ10" s="314"/>
      <c r="BK10" s="52" t="s">
        <v>856</v>
      </c>
      <c r="BL10" s="69" t="s">
        <v>857</v>
      </c>
      <c r="BM10" s="314"/>
      <c r="BN10" s="52" t="s">
        <v>856</v>
      </c>
      <c r="BO10" s="69" t="s">
        <v>857</v>
      </c>
      <c r="BP10" s="314"/>
      <c r="BQ10" s="52" t="s">
        <v>856</v>
      </c>
      <c r="BR10" s="69" t="s">
        <v>857</v>
      </c>
      <c r="BS10" s="314"/>
      <c r="BT10" s="52" t="s">
        <v>856</v>
      </c>
      <c r="BU10" s="69" t="s">
        <v>857</v>
      </c>
      <c r="BV10" s="314"/>
      <c r="BW10" s="52" t="s">
        <v>856</v>
      </c>
      <c r="BX10" s="69" t="s">
        <v>857</v>
      </c>
      <c r="BY10" s="314"/>
      <c r="BZ10" s="52" t="s">
        <v>856</v>
      </c>
      <c r="CA10" s="69" t="s">
        <v>857</v>
      </c>
      <c r="CB10" s="314"/>
      <c r="CC10" s="52" t="s">
        <v>856</v>
      </c>
      <c r="CD10" s="69" t="s">
        <v>857</v>
      </c>
      <c r="CE10" s="314"/>
      <c r="CF10" s="52" t="s">
        <v>856</v>
      </c>
      <c r="CG10" s="69" t="s">
        <v>857</v>
      </c>
      <c r="CH10" s="314"/>
      <c r="CI10" s="52" t="s">
        <v>856</v>
      </c>
      <c r="CJ10" s="69" t="s">
        <v>857</v>
      </c>
      <c r="CK10" s="314"/>
      <c r="CL10" s="55" t="s">
        <v>856</v>
      </c>
      <c r="CM10" s="68" t="s">
        <v>857</v>
      </c>
      <c r="CN10" s="321"/>
      <c r="CO10" s="55" t="s">
        <v>856</v>
      </c>
      <c r="CP10" s="68" t="s">
        <v>857</v>
      </c>
      <c r="CQ10" s="321"/>
      <c r="CR10" s="55" t="s">
        <v>856</v>
      </c>
      <c r="CS10" s="68" t="s">
        <v>857</v>
      </c>
      <c r="CT10" s="321"/>
      <c r="CU10" s="55" t="s">
        <v>856</v>
      </c>
      <c r="CV10" s="68" t="s">
        <v>857</v>
      </c>
      <c r="CW10" s="321"/>
      <c r="CX10" s="55" t="s">
        <v>856</v>
      </c>
      <c r="CY10" s="68" t="s">
        <v>857</v>
      </c>
      <c r="CZ10" s="321"/>
      <c r="DA10" s="55" t="s">
        <v>856</v>
      </c>
      <c r="DB10" s="68" t="s">
        <v>857</v>
      </c>
      <c r="DC10" s="321"/>
      <c r="DD10" s="55" t="s">
        <v>856</v>
      </c>
      <c r="DE10" s="68" t="s">
        <v>857</v>
      </c>
      <c r="DF10" s="321"/>
      <c r="DG10" s="55" t="s">
        <v>856</v>
      </c>
      <c r="DH10" s="68" t="s">
        <v>857</v>
      </c>
      <c r="DI10" s="321"/>
      <c r="DJ10" s="55" t="s">
        <v>856</v>
      </c>
      <c r="DK10" s="68" t="s">
        <v>857</v>
      </c>
      <c r="DL10" s="321"/>
      <c r="DM10" s="55" t="s">
        <v>856</v>
      </c>
      <c r="DN10" s="68" t="s">
        <v>857</v>
      </c>
      <c r="DO10" s="321"/>
      <c r="DP10" s="55" t="s">
        <v>856</v>
      </c>
      <c r="DQ10" s="68" t="s">
        <v>857</v>
      </c>
      <c r="DR10" s="321"/>
      <c r="DS10" s="55" t="s">
        <v>856</v>
      </c>
      <c r="DT10" s="68" t="s">
        <v>857</v>
      </c>
      <c r="DU10" s="321"/>
      <c r="DV10" s="55" t="s">
        <v>856</v>
      </c>
      <c r="DW10" s="68" t="s">
        <v>857</v>
      </c>
      <c r="DX10" s="321"/>
      <c r="DY10" s="55" t="s">
        <v>856</v>
      </c>
      <c r="DZ10" s="68" t="s">
        <v>857</v>
      </c>
      <c r="EA10" s="321"/>
      <c r="EB10" s="62" t="s">
        <v>856</v>
      </c>
      <c r="EC10" s="66" t="s">
        <v>857</v>
      </c>
      <c r="ED10" s="329"/>
      <c r="EE10" s="62" t="s">
        <v>856</v>
      </c>
      <c r="EF10" s="66" t="s">
        <v>857</v>
      </c>
      <c r="EG10" s="329"/>
      <c r="EH10" s="62" t="s">
        <v>856</v>
      </c>
      <c r="EI10" s="66" t="s">
        <v>857</v>
      </c>
      <c r="EJ10" s="329"/>
      <c r="EK10" s="62" t="s">
        <v>856</v>
      </c>
      <c r="EL10" s="66" t="s">
        <v>857</v>
      </c>
      <c r="EM10" s="329"/>
      <c r="EN10" s="62" t="s">
        <v>856</v>
      </c>
      <c r="EO10" s="66" t="s">
        <v>857</v>
      </c>
      <c r="EP10" s="329"/>
      <c r="EQ10" s="62" t="s">
        <v>856</v>
      </c>
      <c r="ER10" s="66" t="s">
        <v>857</v>
      </c>
      <c r="ES10" s="329"/>
      <c r="ET10" s="62" t="s">
        <v>856</v>
      </c>
      <c r="EU10" s="66" t="s">
        <v>857</v>
      </c>
      <c r="EV10" s="329"/>
      <c r="EW10" s="62" t="s">
        <v>856</v>
      </c>
      <c r="EX10" s="66" t="s">
        <v>857</v>
      </c>
      <c r="EY10" s="329"/>
      <c r="EZ10" s="62" t="s">
        <v>856</v>
      </c>
      <c r="FA10" s="66" t="s">
        <v>857</v>
      </c>
      <c r="FB10" s="329"/>
      <c r="FC10" s="62" t="s">
        <v>856</v>
      </c>
      <c r="FD10" s="66" t="s">
        <v>857</v>
      </c>
      <c r="FE10" s="329"/>
      <c r="FF10" s="62" t="s">
        <v>856</v>
      </c>
      <c r="FG10" s="66" t="s">
        <v>857</v>
      </c>
      <c r="FH10" s="329"/>
      <c r="FI10" s="62" t="s">
        <v>856</v>
      </c>
      <c r="FJ10" s="66" t="s">
        <v>857</v>
      </c>
      <c r="FK10" s="329"/>
      <c r="FL10" s="62" t="s">
        <v>856</v>
      </c>
      <c r="FM10" s="66" t="s">
        <v>857</v>
      </c>
      <c r="FN10" s="329"/>
      <c r="FO10" s="62" t="s">
        <v>856</v>
      </c>
      <c r="FP10" s="66" t="s">
        <v>857</v>
      </c>
      <c r="FQ10" s="329"/>
      <c r="FR10" s="59" t="s">
        <v>856</v>
      </c>
      <c r="FS10" s="65" t="s">
        <v>857</v>
      </c>
      <c r="FT10" s="337"/>
      <c r="FU10" s="59" t="s">
        <v>856</v>
      </c>
      <c r="FV10" s="65" t="s">
        <v>857</v>
      </c>
      <c r="FW10" s="337"/>
      <c r="FX10" s="59" t="s">
        <v>856</v>
      </c>
      <c r="FY10" s="65" t="s">
        <v>857</v>
      </c>
      <c r="FZ10" s="337"/>
      <c r="GA10" s="59" t="s">
        <v>856</v>
      </c>
      <c r="GB10" s="65" t="s">
        <v>857</v>
      </c>
      <c r="GC10" s="337"/>
      <c r="GD10" s="59" t="s">
        <v>856</v>
      </c>
      <c r="GE10" s="65" t="s">
        <v>857</v>
      </c>
      <c r="GF10" s="337"/>
      <c r="GG10" s="59" t="s">
        <v>856</v>
      </c>
      <c r="GH10" s="65" t="s">
        <v>857</v>
      </c>
      <c r="GI10" s="337"/>
      <c r="GJ10" s="59" t="s">
        <v>856</v>
      </c>
      <c r="GK10" s="65" t="s">
        <v>857</v>
      </c>
      <c r="GL10" s="337"/>
      <c r="GM10" s="59" t="s">
        <v>856</v>
      </c>
      <c r="GN10" s="65" t="s">
        <v>857</v>
      </c>
      <c r="GO10" s="337"/>
      <c r="GP10" s="59" t="s">
        <v>856</v>
      </c>
      <c r="GQ10" s="65" t="s">
        <v>857</v>
      </c>
      <c r="GR10" s="337"/>
      <c r="GS10" s="59" t="s">
        <v>856</v>
      </c>
      <c r="GT10" s="65" t="s">
        <v>857</v>
      </c>
      <c r="GU10" s="337"/>
      <c r="GV10" s="59" t="s">
        <v>856</v>
      </c>
      <c r="GW10" s="65" t="s">
        <v>857</v>
      </c>
      <c r="GX10" s="337"/>
      <c r="GY10" s="59" t="s">
        <v>856</v>
      </c>
      <c r="GZ10" s="65" t="s">
        <v>857</v>
      </c>
      <c r="HA10" s="337"/>
      <c r="HB10" s="59" t="s">
        <v>856</v>
      </c>
      <c r="HC10" s="65" t="s">
        <v>857</v>
      </c>
      <c r="HD10" s="337"/>
      <c r="HE10" s="59" t="s">
        <v>856</v>
      </c>
      <c r="HF10" s="65" t="s">
        <v>857</v>
      </c>
      <c r="HG10" s="337"/>
    </row>
    <row r="11" spans="1:215" ht="15" thickBot="1" x14ac:dyDescent="0.35">
      <c r="A11" s="2"/>
      <c r="B11" s="43" t="s">
        <v>538</v>
      </c>
      <c r="C11" s="76" t="s">
        <v>882</v>
      </c>
      <c r="D11" s="44">
        <v>389188</v>
      </c>
      <c r="E11" s="45">
        <v>388310</v>
      </c>
      <c r="F11" s="23">
        <v>136.52911980631578</v>
      </c>
      <c r="G11" s="23">
        <v>46.345132743362818</v>
      </c>
      <c r="H11" s="23">
        <v>82.601255797126299</v>
      </c>
      <c r="I11" s="23">
        <v>136.36224414631579</v>
      </c>
      <c r="J11" s="23">
        <v>46.345132743362818</v>
      </c>
      <c r="K11" s="23">
        <v>82.97662443492932</v>
      </c>
      <c r="L11" s="23">
        <v>136.62457389631578</v>
      </c>
      <c r="M11" s="23">
        <v>46.345132743362818</v>
      </c>
      <c r="N11" s="23">
        <v>82.202536021729898</v>
      </c>
      <c r="O11" s="23">
        <v>136.9097738063158</v>
      </c>
      <c r="P11" s="23">
        <v>46.308548885755613</v>
      </c>
      <c r="Q11" s="23">
        <v>81.493536378872122</v>
      </c>
      <c r="R11" s="23">
        <v>137.26207890631579</v>
      </c>
      <c r="S11" s="23">
        <v>46.26958522406936</v>
      </c>
      <c r="T11" s="23">
        <v>80.626856522926744</v>
      </c>
      <c r="U11" s="23">
        <v>137.69723789631578</v>
      </c>
      <c r="V11" s="23">
        <v>46.228527228889135</v>
      </c>
      <c r="W11" s="23">
        <v>79.587300197267325</v>
      </c>
      <c r="X11" s="23">
        <v>138.18379846631578</v>
      </c>
      <c r="Y11" s="23">
        <v>46.185739577048153</v>
      </c>
      <c r="Z11" s="23">
        <v>78.511312190137005</v>
      </c>
      <c r="AA11" s="23">
        <v>138.78218128631579</v>
      </c>
      <c r="AB11" s="23">
        <v>46.142272676648332</v>
      </c>
      <c r="AC11" s="23">
        <v>77.253753333228133</v>
      </c>
      <c r="AD11" s="23">
        <v>139.44847341631578</v>
      </c>
      <c r="AE11" s="23">
        <v>46.098803290631771</v>
      </c>
      <c r="AF11" s="23">
        <v>75.874741268126002</v>
      </c>
      <c r="AG11" s="23">
        <v>140.20572206631579</v>
      </c>
      <c r="AH11" s="23">
        <v>43.616391446075433</v>
      </c>
      <c r="AI11" s="23">
        <v>74.365530734609209</v>
      </c>
      <c r="AJ11" s="23">
        <v>144.03307457631578</v>
      </c>
      <c r="AK11" s="23">
        <v>43.379722523365601</v>
      </c>
      <c r="AL11" s="23">
        <v>67.109650223790254</v>
      </c>
      <c r="AM11" s="23">
        <v>147.3593862363158</v>
      </c>
      <c r="AN11" s="23">
        <v>40.894299688162491</v>
      </c>
      <c r="AO11" s="23">
        <v>60.280945702130751</v>
      </c>
      <c r="AP11" s="23">
        <v>149.2155738363158</v>
      </c>
      <c r="AQ11" s="23">
        <v>40.618601559799792</v>
      </c>
      <c r="AR11" s="23">
        <v>57.196665641249083</v>
      </c>
      <c r="AS11" s="23">
        <v>150.27699416631577</v>
      </c>
      <c r="AT11" s="23">
        <v>39.46258811345902</v>
      </c>
      <c r="AU11" s="23">
        <v>55.844198199975963</v>
      </c>
      <c r="AV11" s="25">
        <v>136.63261842631579</v>
      </c>
      <c r="AW11" s="25">
        <v>46.333614938239826</v>
      </c>
      <c r="AX11" s="25">
        <v>82.35902430753805</v>
      </c>
      <c r="AY11" s="25">
        <v>136.54151894631579</v>
      </c>
      <c r="AZ11" s="25">
        <v>46.320298919058168</v>
      </c>
      <c r="BA11" s="25">
        <v>82.674996961185329</v>
      </c>
      <c r="BB11" s="25">
        <v>136.74158106631577</v>
      </c>
      <c r="BC11" s="25">
        <v>46.304995480635164</v>
      </c>
      <c r="BD11" s="25">
        <v>82.167143548831376</v>
      </c>
      <c r="BE11" s="25">
        <v>136.94132286631577</v>
      </c>
      <c r="BF11" s="25">
        <v>46.257504987173817</v>
      </c>
      <c r="BG11" s="25">
        <v>81.699579713138348</v>
      </c>
      <c r="BH11" s="25">
        <v>137.18462663631578</v>
      </c>
      <c r="BI11" s="25">
        <v>46.205425169463851</v>
      </c>
      <c r="BJ11" s="25">
        <v>81.076506963283279</v>
      </c>
      <c r="BK11" s="25">
        <v>137.47218528631578</v>
      </c>
      <c r="BL11" s="25">
        <v>46.149283131797333</v>
      </c>
      <c r="BM11" s="25">
        <v>80.322149733729901</v>
      </c>
      <c r="BN11" s="25">
        <v>137.7925778163158</v>
      </c>
      <c r="BO11" s="25">
        <v>46.089248627962753</v>
      </c>
      <c r="BP11" s="25">
        <v>79.491108770097043</v>
      </c>
      <c r="BQ11" s="25">
        <v>138.1231676763158</v>
      </c>
      <c r="BR11" s="25">
        <v>46.026644620859003</v>
      </c>
      <c r="BS11" s="25">
        <v>78.486865057933869</v>
      </c>
      <c r="BT11" s="25">
        <v>138.46442829631579</v>
      </c>
      <c r="BU11" s="25">
        <v>45.963190749906531</v>
      </c>
      <c r="BV11" s="25">
        <v>77.326925311817988</v>
      </c>
      <c r="BW11" s="25">
        <v>138.85404302631579</v>
      </c>
      <c r="BX11" s="25">
        <v>44.486692714691038</v>
      </c>
      <c r="BY11" s="25">
        <v>76.005445896958946</v>
      </c>
      <c r="BZ11" s="25">
        <v>140.1360028563158</v>
      </c>
      <c r="CA11" s="25">
        <v>44.164542696525608</v>
      </c>
      <c r="CB11" s="25">
        <v>70.73026647320971</v>
      </c>
      <c r="CC11" s="25">
        <v>141.42359485631579</v>
      </c>
      <c r="CD11" s="25">
        <v>41.564634681932034</v>
      </c>
      <c r="CE11" s="25">
        <v>65.573605709270154</v>
      </c>
      <c r="CF11" s="25">
        <v>142.7743377663158</v>
      </c>
      <c r="CG11" s="25">
        <v>41.163347590568705</v>
      </c>
      <c r="CH11" s="25">
        <v>60.923455354471884</v>
      </c>
      <c r="CI11" s="25">
        <v>143.52146828631578</v>
      </c>
      <c r="CJ11" s="25">
        <v>39.597939008583879</v>
      </c>
      <c r="CK11" s="25">
        <v>59.11649526264236</v>
      </c>
      <c r="CL11" s="27">
        <v>136.52703936631579</v>
      </c>
      <c r="CM11" s="27">
        <v>46.323259922341485</v>
      </c>
      <c r="CN11" s="27">
        <v>82.610133850111396</v>
      </c>
      <c r="CO11" s="27">
        <v>136.33436508631578</v>
      </c>
      <c r="CP11" s="27">
        <v>46.298578013476998</v>
      </c>
      <c r="CQ11" s="27">
        <v>83.125063540620189</v>
      </c>
      <c r="CR11" s="27">
        <v>136.55497208631579</v>
      </c>
      <c r="CS11" s="27">
        <v>46.27043382235108</v>
      </c>
      <c r="CT11" s="27">
        <v>82.532278030947566</v>
      </c>
      <c r="CU11" s="27">
        <v>136.7946083263158</v>
      </c>
      <c r="CV11" s="27">
        <v>46.155426881304514</v>
      </c>
      <c r="CW11" s="27">
        <v>81.992318680335757</v>
      </c>
      <c r="CX11" s="27">
        <v>137.09140571631579</v>
      </c>
      <c r="CY11" s="27">
        <v>46.03062312787592</v>
      </c>
      <c r="CZ11" s="27">
        <v>81.308706366829512</v>
      </c>
      <c r="DA11" s="27">
        <v>137.4436936663158</v>
      </c>
      <c r="DB11" s="27">
        <v>45.897428608410635</v>
      </c>
      <c r="DC11" s="27">
        <v>80.520150343165398</v>
      </c>
      <c r="DD11" s="27">
        <v>137.82760629631579</v>
      </c>
      <c r="DE11" s="27">
        <v>45.7553795173678</v>
      </c>
      <c r="DF11" s="27">
        <v>79.708014893312537</v>
      </c>
      <c r="DG11" s="27">
        <v>138.28682135631578</v>
      </c>
      <c r="DH11" s="27">
        <v>45.606811915212596</v>
      </c>
      <c r="DI11" s="27">
        <v>78.777361041524983</v>
      </c>
      <c r="DJ11" s="27">
        <v>138.8004408663158</v>
      </c>
      <c r="DK11" s="27">
        <v>45.453629854276315</v>
      </c>
      <c r="DL11" s="27">
        <v>77.720459447613095</v>
      </c>
      <c r="DM11" s="27">
        <v>139.39014199631578</v>
      </c>
      <c r="DN11" s="27">
        <v>43.852244522413862</v>
      </c>
      <c r="DO11" s="27">
        <v>76.52966436134767</v>
      </c>
      <c r="DP11" s="27">
        <v>142.26160460631579</v>
      </c>
      <c r="DQ11" s="27">
        <v>42.906358326202628</v>
      </c>
      <c r="DR11" s="27">
        <v>70.985967166616234</v>
      </c>
      <c r="DS11" s="27">
        <v>145.21041536631577</v>
      </c>
      <c r="DT11" s="27">
        <v>39.902230257698633</v>
      </c>
      <c r="DU11" s="27">
        <v>66.566454622631611</v>
      </c>
      <c r="DV11" s="27">
        <v>147.00939441631579</v>
      </c>
      <c r="DW11" s="27">
        <v>38.919448216617148</v>
      </c>
      <c r="DX11" s="27">
        <v>65.209439818805961</v>
      </c>
      <c r="DY11" s="27">
        <v>148.01726760631578</v>
      </c>
      <c r="DZ11" s="27">
        <v>37.587431700216726</v>
      </c>
      <c r="EA11" s="27">
        <v>65.571889419108473</v>
      </c>
      <c r="EB11" s="28">
        <v>136.52784420631579</v>
      </c>
      <c r="EC11" s="28">
        <v>46.320876242573476</v>
      </c>
      <c r="ED11" s="28">
        <v>82.603354884764229</v>
      </c>
      <c r="EE11" s="28">
        <v>136.3498592963158</v>
      </c>
      <c r="EF11" s="28">
        <v>46.288351401245471</v>
      </c>
      <c r="EG11" s="28">
        <v>83.058243454363804</v>
      </c>
      <c r="EH11" s="28">
        <v>136.63724062631579</v>
      </c>
      <c r="EI11" s="28">
        <v>46.24616861029422</v>
      </c>
      <c r="EJ11" s="28">
        <v>82.410004425509371</v>
      </c>
      <c r="EK11" s="28">
        <v>136.9945061263158</v>
      </c>
      <c r="EL11" s="28">
        <v>46.106042137046259</v>
      </c>
      <c r="EM11" s="28">
        <v>81.876332805861352</v>
      </c>
      <c r="EN11" s="28">
        <v>137.4763553263158</v>
      </c>
      <c r="EO11" s="28">
        <v>45.944129644652556</v>
      </c>
      <c r="EP11" s="28">
        <v>81.243012886475682</v>
      </c>
      <c r="EQ11" s="28">
        <v>138.11871534631578</v>
      </c>
      <c r="ER11" s="28">
        <v>45.760895377474867</v>
      </c>
      <c r="ES11" s="28">
        <v>80.560344359119313</v>
      </c>
      <c r="ET11" s="28">
        <v>138.88494414631577</v>
      </c>
      <c r="EU11" s="28">
        <v>45.55291543996524</v>
      </c>
      <c r="EV11" s="28">
        <v>79.902361480334008</v>
      </c>
      <c r="EW11" s="28">
        <v>139.88428975631578</v>
      </c>
      <c r="EX11" s="28">
        <v>45.321945532336933</v>
      </c>
      <c r="EY11" s="28">
        <v>79.151117607860812</v>
      </c>
      <c r="EZ11" s="28">
        <v>141.05213484631579</v>
      </c>
      <c r="FA11" s="28">
        <v>45.074839745360329</v>
      </c>
      <c r="FB11" s="28">
        <v>78.392510168809082</v>
      </c>
      <c r="FC11" s="28">
        <v>142.42824170631579</v>
      </c>
      <c r="FD11" s="28">
        <v>43.400963501782797</v>
      </c>
      <c r="FE11" s="28">
        <v>77.60740032375989</v>
      </c>
      <c r="FF11" s="28">
        <v>148.97770714631579</v>
      </c>
      <c r="FG11" s="28">
        <v>41.779127100692492</v>
      </c>
      <c r="FH11" s="28">
        <v>73.087811534680327</v>
      </c>
      <c r="FI11" s="28">
        <v>153.8440654163158</v>
      </c>
      <c r="FJ11" s="28">
        <v>35.611282092243655</v>
      </c>
      <c r="FK11" s="28">
        <v>53.755273056664237</v>
      </c>
      <c r="FL11" s="28">
        <v>155.74912443631578</v>
      </c>
      <c r="FM11" s="28">
        <v>34.180942979368311</v>
      </c>
      <c r="FN11" s="28">
        <v>35.066835472954509</v>
      </c>
      <c r="FO11" s="28">
        <v>155.68040190631578</v>
      </c>
      <c r="FP11" s="28">
        <v>30.631066906230668</v>
      </c>
      <c r="FQ11" s="28">
        <v>20.993565402499513</v>
      </c>
      <c r="FR11" s="29">
        <v>136.45311798631579</v>
      </c>
      <c r="FS11" s="29">
        <v>46.321547997454516</v>
      </c>
      <c r="FT11" s="29">
        <v>82.854394545804837</v>
      </c>
      <c r="FU11" s="29">
        <v>136.20082349631579</v>
      </c>
      <c r="FV11" s="29">
        <v>46.295640833764068</v>
      </c>
      <c r="FW11" s="29">
        <v>83.550706348219364</v>
      </c>
      <c r="FX11" s="29">
        <v>136.41193947631578</v>
      </c>
      <c r="FY11" s="29">
        <v>46.264542270953655</v>
      </c>
      <c r="FZ11" s="29">
        <v>83.14497039358352</v>
      </c>
      <c r="GA11" s="29">
        <v>136.70433082631578</v>
      </c>
      <c r="GB11" s="29">
        <v>46.069959390450904</v>
      </c>
      <c r="GC11" s="29">
        <v>82.793343748442638</v>
      </c>
      <c r="GD11" s="29">
        <v>137.11580021631579</v>
      </c>
      <c r="GE11" s="29">
        <v>45.849994419153305</v>
      </c>
      <c r="GF11" s="29">
        <v>82.360538877944379</v>
      </c>
      <c r="GG11" s="29">
        <v>137.6933277563158</v>
      </c>
      <c r="GH11" s="29">
        <v>45.602709540338637</v>
      </c>
      <c r="GI11" s="29">
        <v>81.828515407349329</v>
      </c>
      <c r="GJ11" s="29">
        <v>138.39622372631578</v>
      </c>
      <c r="GK11" s="29">
        <v>45.332208302418103</v>
      </c>
      <c r="GL11" s="29">
        <v>81.321717256971198</v>
      </c>
      <c r="GM11" s="29">
        <v>139.3460844963158</v>
      </c>
      <c r="GN11" s="29">
        <v>45.042158301132361</v>
      </c>
      <c r="GO11" s="29">
        <v>80.710107264349787</v>
      </c>
      <c r="GP11" s="29">
        <v>140.47359845631578</v>
      </c>
      <c r="GQ11" s="29">
        <v>44.735142194788075</v>
      </c>
      <c r="GR11" s="29">
        <v>80.064885725461878</v>
      </c>
      <c r="GS11" s="29">
        <v>141.86804324631578</v>
      </c>
      <c r="GT11" s="29">
        <v>43.026453468304119</v>
      </c>
      <c r="GU11" s="29">
        <v>78.557333939784812</v>
      </c>
      <c r="GV11" s="29">
        <v>149.78069911631579</v>
      </c>
      <c r="GW11" s="29">
        <v>41.20454534415191</v>
      </c>
      <c r="GX11" s="29">
        <v>57.154554127505108</v>
      </c>
      <c r="GY11" s="29">
        <v>154.96947634631579</v>
      </c>
      <c r="GZ11" s="29">
        <v>34.210306170717011</v>
      </c>
      <c r="HA11" s="29">
        <v>38.020747336108514</v>
      </c>
      <c r="HB11" s="29">
        <v>154.90246577631578</v>
      </c>
      <c r="HC11" s="29">
        <v>32.913793396316059</v>
      </c>
      <c r="HD11" s="29">
        <v>22.326118427369138</v>
      </c>
      <c r="HE11" s="29">
        <v>152.80277904631578</v>
      </c>
      <c r="HF11" s="29">
        <v>30.139550142335523</v>
      </c>
      <c r="HG11" s="29">
        <v>22.52309051246489</v>
      </c>
    </row>
    <row r="12" spans="1:215" ht="15" thickBot="1" x14ac:dyDescent="0.35">
      <c r="A12" s="2"/>
      <c r="B12" s="43" t="s">
        <v>571</v>
      </c>
      <c r="C12" s="76" t="s">
        <v>880</v>
      </c>
      <c r="D12" s="44">
        <v>380345</v>
      </c>
      <c r="E12" s="45">
        <v>401831</v>
      </c>
      <c r="F12" s="23">
        <v>91.901098082631577</v>
      </c>
      <c r="G12" s="23">
        <v>29.197546630844467</v>
      </c>
      <c r="H12" s="23">
        <v>34.644646465003511</v>
      </c>
      <c r="I12" s="23">
        <v>54.587977054140765</v>
      </c>
      <c r="J12" s="23">
        <v>9.9031285806184588</v>
      </c>
      <c r="K12" s="23">
        <v>32.396004445020701</v>
      </c>
      <c r="L12" s="23">
        <v>54.400124215710655</v>
      </c>
      <c r="M12" s="23">
        <v>9.8690490833811371</v>
      </c>
      <c r="N12" s="23">
        <v>28.778577119759795</v>
      </c>
      <c r="O12" s="23">
        <v>53.770780207723</v>
      </c>
      <c r="P12" s="23">
        <v>9.7548760553833755</v>
      </c>
      <c r="Q12" s="23">
        <v>19.78977448698339</v>
      </c>
      <c r="R12" s="23">
        <v>53.043996875698916</v>
      </c>
      <c r="S12" s="23">
        <v>9.6230259818745836</v>
      </c>
      <c r="T12" s="23">
        <v>10.673317458239978</v>
      </c>
      <c r="U12" s="23">
        <v>52.219423103123262</v>
      </c>
      <c r="V12" s="23">
        <v>9.4734351647259007</v>
      </c>
      <c r="W12" s="23">
        <v>3.9519771995507256</v>
      </c>
      <c r="X12" s="23">
        <v>51.279998344013599</v>
      </c>
      <c r="Y12" s="23">
        <v>9.3030085491352104</v>
      </c>
      <c r="Z12" s="23">
        <v>2.6363139294283258</v>
      </c>
      <c r="AA12" s="23">
        <v>50.277956932729545</v>
      </c>
      <c r="AB12" s="23">
        <v>9.1212222754066872</v>
      </c>
      <c r="AC12" s="23">
        <v>1.0465419808995478</v>
      </c>
      <c r="AD12" s="23">
        <v>49.163642768364781</v>
      </c>
      <c r="AE12" s="23">
        <v>8.9190679358537874</v>
      </c>
      <c r="AF12" s="23">
        <v>-0.59655414936278817</v>
      </c>
      <c r="AG12" s="23">
        <v>35.031065600122005</v>
      </c>
      <c r="AH12" s="23">
        <v>6.3551933168362931</v>
      </c>
      <c r="AI12" s="23">
        <v>-2.4503810630718021</v>
      </c>
      <c r="AJ12" s="23">
        <v>30.13019414735032</v>
      </c>
      <c r="AK12" s="23">
        <v>5.466097168324616</v>
      </c>
      <c r="AL12" s="23">
        <v>-11.466068905197972</v>
      </c>
      <c r="AM12" s="23">
        <v>29.692706909353927</v>
      </c>
      <c r="AN12" s="23">
        <v>5.3867300145288102</v>
      </c>
      <c r="AO12" s="23">
        <v>-19.885684472140468</v>
      </c>
      <c r="AP12" s="23">
        <v>70.545918050000566</v>
      </c>
      <c r="AQ12" s="23">
        <v>12.798153274557624</v>
      </c>
      <c r="AR12" s="23">
        <v>-23.704231142484389</v>
      </c>
      <c r="AS12" s="23">
        <v>74.36407839469716</v>
      </c>
      <c r="AT12" s="23">
        <v>13.490828381338865</v>
      </c>
      <c r="AU12" s="23">
        <v>-25.649769767033206</v>
      </c>
      <c r="AV12" s="25">
        <v>92.044712942631577</v>
      </c>
      <c r="AW12" s="25">
        <v>29.20720325795784</v>
      </c>
      <c r="AX12" s="25">
        <v>34.428780004321112</v>
      </c>
      <c r="AY12" s="25">
        <v>54.7236079697484</v>
      </c>
      <c r="AZ12" s="25">
        <v>9.9277341892021429</v>
      </c>
      <c r="BA12" s="25">
        <v>34.535994290254806</v>
      </c>
      <c r="BB12" s="25">
        <v>54.652797398512433</v>
      </c>
      <c r="BC12" s="25">
        <v>9.9148880236239361</v>
      </c>
      <c r="BD12" s="25">
        <v>33.93941149353212</v>
      </c>
      <c r="BE12" s="25">
        <v>54.444402460495702</v>
      </c>
      <c r="BF12" s="25">
        <v>9.8770818623023171</v>
      </c>
      <c r="BG12" s="25">
        <v>33.433461104374956</v>
      </c>
      <c r="BH12" s="25">
        <v>54.214703099039831</v>
      </c>
      <c r="BI12" s="25">
        <v>9.8354107392063401</v>
      </c>
      <c r="BJ12" s="25">
        <v>32.618613689854719</v>
      </c>
      <c r="BK12" s="25">
        <v>53.96545589930507</v>
      </c>
      <c r="BL12" s="25">
        <v>9.7901933268650794</v>
      </c>
      <c r="BM12" s="25">
        <v>31.540583204684381</v>
      </c>
      <c r="BN12" s="25">
        <v>53.698781409705845</v>
      </c>
      <c r="BO12" s="25">
        <v>9.741814326539556</v>
      </c>
      <c r="BP12" s="25">
        <v>30.420465409803015</v>
      </c>
      <c r="BQ12" s="25">
        <v>53.417508698408177</v>
      </c>
      <c r="BR12" s="25">
        <v>9.6907869762598917</v>
      </c>
      <c r="BS12" s="25">
        <v>29.064634502570847</v>
      </c>
      <c r="BT12" s="25">
        <v>53.130650297989959</v>
      </c>
      <c r="BU12" s="25">
        <v>9.638746292998178</v>
      </c>
      <c r="BV12" s="25">
        <v>27.602584183389546</v>
      </c>
      <c r="BW12" s="25">
        <v>45.324514266642261</v>
      </c>
      <c r="BX12" s="25">
        <v>8.222588871382003</v>
      </c>
      <c r="BY12" s="25">
        <v>25.915075808153063</v>
      </c>
      <c r="BZ12" s="25">
        <v>46.041205823514773</v>
      </c>
      <c r="CA12" s="25">
        <v>8.3526081361243616</v>
      </c>
      <c r="CB12" s="25">
        <v>18.87848020655224</v>
      </c>
      <c r="CC12" s="25">
        <v>47.668242881507247</v>
      </c>
      <c r="CD12" s="25">
        <v>8.6477785758486601</v>
      </c>
      <c r="CE12" s="25">
        <v>11.57487193444635</v>
      </c>
      <c r="CF12" s="25">
        <v>83.495597819183502</v>
      </c>
      <c r="CG12" s="25">
        <v>15.147431462772227</v>
      </c>
      <c r="CH12" s="25">
        <v>5.853321638201237</v>
      </c>
      <c r="CI12" s="25">
        <v>85.674002725312093</v>
      </c>
      <c r="CJ12" s="25">
        <v>15.542628812999098</v>
      </c>
      <c r="CK12" s="25">
        <v>4.0329484271756826</v>
      </c>
      <c r="CL12" s="27">
        <v>91.893394572631578</v>
      </c>
      <c r="CM12" s="27">
        <v>29.199488115420184</v>
      </c>
      <c r="CN12" s="27">
        <v>34.653190989536519</v>
      </c>
      <c r="CO12" s="27">
        <v>54.633850216975624</v>
      </c>
      <c r="CP12" s="27">
        <v>9.9114507030796482</v>
      </c>
      <c r="CQ12" s="27">
        <v>32.52388407497903</v>
      </c>
      <c r="CR12" s="27">
        <v>54.509230389595999</v>
      </c>
      <c r="CS12" s="27">
        <v>9.8888426812983887</v>
      </c>
      <c r="CT12" s="27">
        <v>29.088943458841655</v>
      </c>
      <c r="CU12" s="27">
        <v>53.978763600987286</v>
      </c>
      <c r="CV12" s="27">
        <v>9.7926075559313226</v>
      </c>
      <c r="CW12" s="27">
        <v>20.261802011046456</v>
      </c>
      <c r="CX12" s="27">
        <v>53.406099467269577</v>
      </c>
      <c r="CY12" s="27">
        <v>9.6887171599913842</v>
      </c>
      <c r="CZ12" s="27">
        <v>11.320780569625882</v>
      </c>
      <c r="DA12" s="27">
        <v>52.796164007007249</v>
      </c>
      <c r="DB12" s="27">
        <v>9.5780651517137052</v>
      </c>
      <c r="DC12" s="27">
        <v>4.8418645046711504</v>
      </c>
      <c r="DD12" s="27">
        <v>52.145959584070049</v>
      </c>
      <c r="DE12" s="27">
        <v>9.4601077121543007</v>
      </c>
      <c r="DF12" s="27">
        <v>3.7837674732541302</v>
      </c>
      <c r="DG12" s="27">
        <v>51.511068784340075</v>
      </c>
      <c r="DH12" s="27">
        <v>9.3449284077785091</v>
      </c>
      <c r="DI12" s="27">
        <v>2.5164895446800131</v>
      </c>
      <c r="DJ12" s="27">
        <v>50.818520221948049</v>
      </c>
      <c r="DK12" s="27">
        <v>9.2192890668135838</v>
      </c>
      <c r="DL12" s="27">
        <v>1.1901006082577368</v>
      </c>
      <c r="DM12" s="27">
        <v>42.442729796260615</v>
      </c>
      <c r="DN12" s="27">
        <v>7.699787263923386</v>
      </c>
      <c r="DO12" s="27">
        <v>-0.34972958456900471</v>
      </c>
      <c r="DP12" s="27">
        <v>40.637087915398794</v>
      </c>
      <c r="DQ12" s="27">
        <v>7.3722150642980111</v>
      </c>
      <c r="DR12" s="27">
        <v>-7.8521116033073355</v>
      </c>
      <c r="DS12" s="27">
        <v>43.687234897566931</v>
      </c>
      <c r="DT12" s="27">
        <v>7.9255603132754162</v>
      </c>
      <c r="DU12" s="27">
        <v>-14.011839583656808</v>
      </c>
      <c r="DV12" s="27">
        <v>86.577343962869065</v>
      </c>
      <c r="DW12" s="27">
        <v>15.70650930299837</v>
      </c>
      <c r="DX12" s="27">
        <v>-16.343269303208643</v>
      </c>
      <c r="DY12" s="27">
        <v>95.755044030928588</v>
      </c>
      <c r="DZ12" s="27">
        <v>17.371490288796778</v>
      </c>
      <c r="EA12" s="27">
        <v>-16.833764987692462</v>
      </c>
      <c r="EB12" s="28">
        <v>91.762647872631575</v>
      </c>
      <c r="EC12" s="28">
        <v>29.197828456386485</v>
      </c>
      <c r="ED12" s="28">
        <v>34.913162636154375</v>
      </c>
      <c r="EE12" s="28">
        <v>54.618137092099403</v>
      </c>
      <c r="EF12" s="28">
        <v>9.9086000919295376</v>
      </c>
      <c r="EG12" s="28">
        <v>32.98657833717342</v>
      </c>
      <c r="EH12" s="28">
        <v>54.476759020599168</v>
      </c>
      <c r="EI12" s="28">
        <v>9.8829518577193181</v>
      </c>
      <c r="EJ12" s="28">
        <v>29.739117898437087</v>
      </c>
      <c r="EK12" s="28">
        <v>53.511217585377317</v>
      </c>
      <c r="EL12" s="28">
        <v>9.707787261064027</v>
      </c>
      <c r="EM12" s="28">
        <v>21.108826028610707</v>
      </c>
      <c r="EN12" s="28">
        <v>52.408326029549293</v>
      </c>
      <c r="EO12" s="28">
        <v>9.507705164652748</v>
      </c>
      <c r="EP12" s="28">
        <v>12.431613339321416</v>
      </c>
      <c r="EQ12" s="28">
        <v>51.194912612095699</v>
      </c>
      <c r="ER12" s="28">
        <v>9.2875726420173628</v>
      </c>
      <c r="ES12" s="28">
        <v>6.2093433810476313</v>
      </c>
      <c r="ET12" s="28">
        <v>49.828320998093169</v>
      </c>
      <c r="EU12" s="28">
        <v>9.0396511545213265</v>
      </c>
      <c r="EV12" s="28">
        <v>5.4624998216489473</v>
      </c>
      <c r="EW12" s="28">
        <v>48.353751688074141</v>
      </c>
      <c r="EX12" s="28">
        <v>8.7721407929692017</v>
      </c>
      <c r="EY12" s="28">
        <v>4.5309808786560097</v>
      </c>
      <c r="EZ12" s="28">
        <v>46.7847454530935</v>
      </c>
      <c r="FA12" s="28">
        <v>8.487498068924042</v>
      </c>
      <c r="FB12" s="28">
        <v>3.6428327361112736</v>
      </c>
      <c r="FC12" s="28">
        <v>38.908118345630193</v>
      </c>
      <c r="FD12" s="28">
        <v>7.0585524432337969</v>
      </c>
      <c r="FE12" s="28">
        <v>1.836765622378806</v>
      </c>
      <c r="FF12" s="28">
        <v>32.72238595558008</v>
      </c>
      <c r="FG12" s="28">
        <v>5.9363620538884216</v>
      </c>
      <c r="FH12" s="28">
        <v>-20.754272002038732</v>
      </c>
      <c r="FI12" s="28">
        <v>8.0393545860816875</v>
      </c>
      <c r="FJ12" s="28">
        <v>1.4584669824307488</v>
      </c>
      <c r="FK12" s="28">
        <v>-40.177601499109954</v>
      </c>
      <c r="FL12" s="28">
        <v>60.435943925883727</v>
      </c>
      <c r="FM12" s="28">
        <v>10.964042924607224</v>
      </c>
      <c r="FN12" s="28">
        <v>-50.774753173330225</v>
      </c>
      <c r="FO12" s="28">
        <v>58.993049459206858</v>
      </c>
      <c r="FP12" s="28">
        <v>10.702278884192395</v>
      </c>
      <c r="FQ12" s="28">
        <v>-48.056861464979164</v>
      </c>
      <c r="FR12" s="29">
        <v>91.762647872631575</v>
      </c>
      <c r="FS12" s="29">
        <v>29.197828456386485</v>
      </c>
      <c r="FT12" s="29">
        <v>34.913162636154375</v>
      </c>
      <c r="FU12" s="29">
        <v>54.618137092099403</v>
      </c>
      <c r="FV12" s="29">
        <v>9.9086000919295376</v>
      </c>
      <c r="FW12" s="29">
        <v>32.98657833717342</v>
      </c>
      <c r="FX12" s="29">
        <v>54.476759020599168</v>
      </c>
      <c r="FY12" s="29">
        <v>9.8829518577193181</v>
      </c>
      <c r="FZ12" s="29">
        <v>29.739117898437087</v>
      </c>
      <c r="GA12" s="29">
        <v>53.511217585377317</v>
      </c>
      <c r="GB12" s="29">
        <v>9.707787261064027</v>
      </c>
      <c r="GC12" s="29">
        <v>21.108826028610707</v>
      </c>
      <c r="GD12" s="29">
        <v>52.408326029549293</v>
      </c>
      <c r="GE12" s="29">
        <v>9.507705164652748</v>
      </c>
      <c r="GF12" s="29">
        <v>12.431613339321416</v>
      </c>
      <c r="GG12" s="29">
        <v>51.194912612095699</v>
      </c>
      <c r="GH12" s="29">
        <v>9.2875726420173628</v>
      </c>
      <c r="GI12" s="29">
        <v>6.2093433810476313</v>
      </c>
      <c r="GJ12" s="29">
        <v>49.828320998093169</v>
      </c>
      <c r="GK12" s="29">
        <v>9.0396511545213265</v>
      </c>
      <c r="GL12" s="29">
        <v>5.4624998216489473</v>
      </c>
      <c r="GM12" s="29">
        <v>48.353751688074141</v>
      </c>
      <c r="GN12" s="29">
        <v>8.7721407929692017</v>
      </c>
      <c r="GO12" s="29">
        <v>4.5309808786560097</v>
      </c>
      <c r="GP12" s="29">
        <v>46.7847454530935</v>
      </c>
      <c r="GQ12" s="29">
        <v>8.487498068924042</v>
      </c>
      <c r="GR12" s="29">
        <v>3.6428327361112736</v>
      </c>
      <c r="GS12" s="29">
        <v>38.908118345630193</v>
      </c>
      <c r="GT12" s="29">
        <v>7.0585524432337969</v>
      </c>
      <c r="GU12" s="29">
        <v>1.836765622378806</v>
      </c>
      <c r="GV12" s="29">
        <v>32.72238595558008</v>
      </c>
      <c r="GW12" s="29">
        <v>5.9363620538884216</v>
      </c>
      <c r="GX12" s="29">
        <v>-20.754272002038732</v>
      </c>
      <c r="GY12" s="29">
        <v>8.0393545860816875</v>
      </c>
      <c r="GZ12" s="29">
        <v>1.4584669824307488</v>
      </c>
      <c r="HA12" s="29">
        <v>-40.177601499109954</v>
      </c>
      <c r="HB12" s="29">
        <v>60.435943925883727</v>
      </c>
      <c r="HC12" s="29">
        <v>10.964042924607224</v>
      </c>
      <c r="HD12" s="29">
        <v>-50.774753173330225</v>
      </c>
      <c r="HE12" s="29">
        <v>58.993049459206858</v>
      </c>
      <c r="HF12" s="29">
        <v>10.702278884192395</v>
      </c>
      <c r="HG12" s="29">
        <v>-48.056861464979164</v>
      </c>
    </row>
    <row r="13" spans="1:215" ht="15" thickBot="1" x14ac:dyDescent="0.35">
      <c r="A13" s="2"/>
      <c r="B13" s="43" t="s">
        <v>530</v>
      </c>
      <c r="C13" s="76" t="s">
        <v>879</v>
      </c>
      <c r="D13" s="44">
        <v>376380</v>
      </c>
      <c r="E13" s="45">
        <v>389012</v>
      </c>
      <c r="F13" s="23">
        <v>149.81796588947367</v>
      </c>
      <c r="G13" s="23">
        <v>50.544164168449335</v>
      </c>
      <c r="H13" s="23">
        <v>79.410077067006455</v>
      </c>
      <c r="I13" s="23">
        <v>149.64459373947366</v>
      </c>
      <c r="J13" s="23">
        <v>50.526976306278002</v>
      </c>
      <c r="K13" s="23">
        <v>78.915149129216019</v>
      </c>
      <c r="L13" s="23">
        <v>149.95557033947367</v>
      </c>
      <c r="M13" s="23">
        <v>50.505285395396122</v>
      </c>
      <c r="N13" s="23">
        <v>77.228301393176892</v>
      </c>
      <c r="O13" s="23">
        <v>150.29771077947368</v>
      </c>
      <c r="P13" s="23">
        <v>50.400678697937082</v>
      </c>
      <c r="Q13" s="23">
        <v>76.159409221464912</v>
      </c>
      <c r="R13" s="23">
        <v>150.71966611947369</v>
      </c>
      <c r="S13" s="23">
        <v>50.285848266547362</v>
      </c>
      <c r="T13" s="23">
        <v>74.944294818665071</v>
      </c>
      <c r="U13" s="23">
        <v>151.24450900947366</v>
      </c>
      <c r="V13" s="23">
        <v>50.160738507175409</v>
      </c>
      <c r="W13" s="23">
        <v>73.453113631474821</v>
      </c>
      <c r="X13" s="23">
        <v>151.82870098947367</v>
      </c>
      <c r="Y13" s="23">
        <v>50.024209641227259</v>
      </c>
      <c r="Z13" s="23">
        <v>71.913309156348916</v>
      </c>
      <c r="AA13" s="23">
        <v>152.55177427947368</v>
      </c>
      <c r="AB13" s="23">
        <v>49.876954014115718</v>
      </c>
      <c r="AC13" s="23">
        <v>70.186144455331998</v>
      </c>
      <c r="AD13" s="23">
        <v>153.36414513947366</v>
      </c>
      <c r="AE13" s="23">
        <v>49.72272234378017</v>
      </c>
      <c r="AF13" s="23">
        <v>68.337448827469828</v>
      </c>
      <c r="AG13" s="23">
        <v>154.28887220947368</v>
      </c>
      <c r="AH13" s="23">
        <v>47.880351826275941</v>
      </c>
      <c r="AI13" s="23">
        <v>66.319458022972881</v>
      </c>
      <c r="AJ13" s="23">
        <v>159.02292596947368</v>
      </c>
      <c r="AK13" s="23">
        <v>46.927721418239621</v>
      </c>
      <c r="AL13" s="23">
        <v>56.884222948755209</v>
      </c>
      <c r="AM13" s="23">
        <v>163.16697790947367</v>
      </c>
      <c r="AN13" s="23">
        <v>43.793713075566401</v>
      </c>
      <c r="AO13" s="23">
        <v>48.733997311626624</v>
      </c>
      <c r="AP13" s="23">
        <v>165.51745594947369</v>
      </c>
      <c r="AQ13" s="23">
        <v>43.230055636611368</v>
      </c>
      <c r="AR13" s="23">
        <v>45.197197624064842</v>
      </c>
      <c r="AS13" s="23">
        <v>166.89841711947366</v>
      </c>
      <c r="AT13" s="23">
        <v>41.941212696993205</v>
      </c>
      <c r="AU13" s="23">
        <v>43.723762313911763</v>
      </c>
      <c r="AV13" s="25">
        <v>149.92125438947366</v>
      </c>
      <c r="AW13" s="25">
        <v>50.550007909143915</v>
      </c>
      <c r="AX13" s="25">
        <v>79.154889732768908</v>
      </c>
      <c r="AY13" s="25">
        <v>149.81887593947368</v>
      </c>
      <c r="AZ13" s="25">
        <v>50.541481039381353</v>
      </c>
      <c r="BA13" s="25">
        <v>78.911269201439737</v>
      </c>
      <c r="BB13" s="25">
        <v>150.04096293947367</v>
      </c>
      <c r="BC13" s="25">
        <v>50.531688225499153</v>
      </c>
      <c r="BD13" s="25">
        <v>77.810162058894022</v>
      </c>
      <c r="BE13" s="25">
        <v>150.26278988947368</v>
      </c>
      <c r="BF13" s="25">
        <v>50.492348427072393</v>
      </c>
      <c r="BG13" s="25">
        <v>77.060467961930414</v>
      </c>
      <c r="BH13" s="25">
        <v>150.53191746947368</v>
      </c>
      <c r="BI13" s="25">
        <v>50.456944845477828</v>
      </c>
      <c r="BJ13" s="25">
        <v>76.156898449491251</v>
      </c>
      <c r="BK13" s="25">
        <v>150.85176644947367</v>
      </c>
      <c r="BL13" s="25">
        <v>50.415638843723862</v>
      </c>
      <c r="BM13" s="25">
        <v>75.020709697171711</v>
      </c>
      <c r="BN13" s="25">
        <v>151.20106176947368</v>
      </c>
      <c r="BO13" s="25">
        <v>50.37250415646534</v>
      </c>
      <c r="BP13" s="25">
        <v>73.785927226250124</v>
      </c>
      <c r="BQ13" s="25">
        <v>151.61178476947367</v>
      </c>
      <c r="BR13" s="25">
        <v>50.327844832597918</v>
      </c>
      <c r="BS13" s="25">
        <v>72.348157616647512</v>
      </c>
      <c r="BT13" s="25">
        <v>152.04661613947366</v>
      </c>
      <c r="BU13" s="25">
        <v>50.283041523294393</v>
      </c>
      <c r="BV13" s="25">
        <v>70.598792562990525</v>
      </c>
      <c r="BW13" s="25">
        <v>152.53707321947368</v>
      </c>
      <c r="BX13" s="25">
        <v>48.769316484792952</v>
      </c>
      <c r="BY13" s="25">
        <v>68.641161152530572</v>
      </c>
      <c r="BZ13" s="25">
        <v>154.16468485947368</v>
      </c>
      <c r="CA13" s="25">
        <v>48.598355779706374</v>
      </c>
      <c r="CB13" s="25">
        <v>61.519254170744389</v>
      </c>
      <c r="CC13" s="25">
        <v>155.76907586947368</v>
      </c>
      <c r="CD13" s="25">
        <v>46.824398330366279</v>
      </c>
      <c r="CE13" s="25">
        <v>54.891531636783768</v>
      </c>
      <c r="CF13" s="25">
        <v>157.43309161947366</v>
      </c>
      <c r="CG13" s="25">
        <v>46.761924816914011</v>
      </c>
      <c r="CH13" s="25">
        <v>48.942491047063996</v>
      </c>
      <c r="CI13" s="25">
        <v>158.39417016947368</v>
      </c>
      <c r="CJ13" s="25">
        <v>45.858474161231037</v>
      </c>
      <c r="CK13" s="25">
        <v>46.697135533401593</v>
      </c>
      <c r="CL13" s="27">
        <v>149.81566891947367</v>
      </c>
      <c r="CM13" s="27">
        <v>50.545307899737338</v>
      </c>
      <c r="CN13" s="27">
        <v>79.419853610892091</v>
      </c>
      <c r="CO13" s="27">
        <v>149.61330905947366</v>
      </c>
      <c r="CP13" s="27">
        <v>50.531888619246892</v>
      </c>
      <c r="CQ13" s="27">
        <v>79.07626789142094</v>
      </c>
      <c r="CR13" s="27">
        <v>149.87638426947368</v>
      </c>
      <c r="CS13" s="27">
        <v>50.51690653386531</v>
      </c>
      <c r="CT13" s="27">
        <v>77.592715017380101</v>
      </c>
      <c r="CU13" s="27">
        <v>150.16512927947366</v>
      </c>
      <c r="CV13" s="27">
        <v>50.422650010911227</v>
      </c>
      <c r="CW13" s="27">
        <v>76.754066612810107</v>
      </c>
      <c r="CX13" s="27">
        <v>150.52115303947366</v>
      </c>
      <c r="CY13" s="27">
        <v>50.323648597165885</v>
      </c>
      <c r="CZ13" s="27">
        <v>75.760479920778096</v>
      </c>
      <c r="DA13" s="27">
        <v>150.94693083947368</v>
      </c>
      <c r="DB13" s="27">
        <v>50.220224276024823</v>
      </c>
      <c r="DC13" s="27">
        <v>74.576067622983004</v>
      </c>
      <c r="DD13" s="27">
        <v>151.40728201947366</v>
      </c>
      <c r="DE13" s="27">
        <v>50.112515826123293</v>
      </c>
      <c r="DF13" s="27">
        <v>73.365093730465091</v>
      </c>
      <c r="DG13" s="27">
        <v>151.96148031947368</v>
      </c>
      <c r="DH13" s="27">
        <v>50.00145257482108</v>
      </c>
      <c r="DI13" s="27">
        <v>72.047632944730637</v>
      </c>
      <c r="DJ13" s="27">
        <v>152.58690033947369</v>
      </c>
      <c r="DK13" s="27">
        <v>49.888537721659141</v>
      </c>
      <c r="DL13" s="27">
        <v>70.603765555249765</v>
      </c>
      <c r="DM13" s="27">
        <v>153.30489437947367</v>
      </c>
      <c r="DN13" s="27">
        <v>48.279537338794832</v>
      </c>
      <c r="DO13" s="27">
        <v>68.988060954331132</v>
      </c>
      <c r="DP13" s="27">
        <v>156.86820675947368</v>
      </c>
      <c r="DQ13" s="27">
        <v>47.625075099193694</v>
      </c>
      <c r="DR13" s="27">
        <v>61.44384881870829</v>
      </c>
      <c r="DS13" s="27">
        <v>160.54573010947368</v>
      </c>
      <c r="DT13" s="27">
        <v>45.270778104889395</v>
      </c>
      <c r="DU13" s="27">
        <v>55.705648028163864</v>
      </c>
      <c r="DV13" s="27">
        <v>162.82026070947367</v>
      </c>
      <c r="DW13" s="27">
        <v>44.912201576342056</v>
      </c>
      <c r="DX13" s="27">
        <v>53.875674378352755</v>
      </c>
      <c r="DY13" s="27">
        <v>164.13050329947367</v>
      </c>
      <c r="DZ13" s="27">
        <v>44.545225170548889</v>
      </c>
      <c r="EA13" s="27">
        <v>54.134206846831404</v>
      </c>
      <c r="EB13" s="28">
        <v>149.81743086947367</v>
      </c>
      <c r="EC13" s="28">
        <v>50.544164020871243</v>
      </c>
      <c r="ED13" s="28">
        <v>79.407726580715092</v>
      </c>
      <c r="EE13" s="28">
        <v>149.63484969947368</v>
      </c>
      <c r="EF13" s="28">
        <v>50.526975675239342</v>
      </c>
      <c r="EG13" s="28">
        <v>78.99018579106307</v>
      </c>
      <c r="EH13" s="28">
        <v>149.98208778947367</v>
      </c>
      <c r="EI13" s="28">
        <v>50.505284079892903</v>
      </c>
      <c r="EJ13" s="28">
        <v>77.438105101840165</v>
      </c>
      <c r="EK13" s="28">
        <v>150.41934227947368</v>
      </c>
      <c r="EL13" s="28">
        <v>50.395208266091863</v>
      </c>
      <c r="EM13" s="28">
        <v>76.584187450781826</v>
      </c>
      <c r="EN13" s="28">
        <v>151.00823978947366</v>
      </c>
      <c r="EO13" s="28">
        <v>50.274701132479564</v>
      </c>
      <c r="EP13" s="28">
        <v>75.654230889957773</v>
      </c>
      <c r="EQ13" s="28">
        <v>151.79726452947367</v>
      </c>
      <c r="ER13" s="28">
        <v>50.143936643160593</v>
      </c>
      <c r="ES13" s="28">
        <v>74.605930223029262</v>
      </c>
      <c r="ET13" s="28">
        <v>152.73667182947366</v>
      </c>
      <c r="EU13" s="28">
        <v>50.001716926323738</v>
      </c>
      <c r="EV13" s="28">
        <v>73.591215026845418</v>
      </c>
      <c r="EW13" s="28">
        <v>153.96760937947369</v>
      </c>
      <c r="EX13" s="28">
        <v>49.848699296197076</v>
      </c>
      <c r="EY13" s="28">
        <v>72.499145002448046</v>
      </c>
      <c r="EZ13" s="28">
        <v>155.41374074947367</v>
      </c>
      <c r="FA13" s="28">
        <v>49.688388522637617</v>
      </c>
      <c r="FB13" s="28">
        <v>71.438182228446223</v>
      </c>
      <c r="FC13" s="28">
        <v>157.12006321947368</v>
      </c>
      <c r="FD13" s="28">
        <v>48.04338330254604</v>
      </c>
      <c r="FE13" s="28">
        <v>70.362777875823298</v>
      </c>
      <c r="FF13" s="28">
        <v>164.47205102947368</v>
      </c>
      <c r="FG13" s="28">
        <v>47.059411319194773</v>
      </c>
      <c r="FH13" s="28">
        <v>64.503675770457434</v>
      </c>
      <c r="FI13" s="28">
        <v>170.02428433947367</v>
      </c>
      <c r="FJ13" s="28">
        <v>42.375624733128646</v>
      </c>
      <c r="FK13" s="28">
        <v>38.758433397341236</v>
      </c>
      <c r="FL13" s="28">
        <v>172.10483323947366</v>
      </c>
      <c r="FM13" s="28">
        <v>41.513358014401184</v>
      </c>
      <c r="FN13" s="28">
        <v>17.602782963404692</v>
      </c>
      <c r="FO13" s="28">
        <v>171.15837488947366</v>
      </c>
      <c r="FP13" s="28">
        <v>37.497960432244916</v>
      </c>
      <c r="FQ13" s="28">
        <v>1.5799601900583014</v>
      </c>
      <c r="FR13" s="29">
        <v>149.74254941947368</v>
      </c>
      <c r="FS13" s="29">
        <v>50.546036804780925</v>
      </c>
      <c r="FT13" s="29">
        <v>79.681609643313152</v>
      </c>
      <c r="FU13" s="29">
        <v>149.48549917947366</v>
      </c>
      <c r="FV13" s="29">
        <v>50.533429768695612</v>
      </c>
      <c r="FW13" s="29">
        <v>79.529806163147271</v>
      </c>
      <c r="FX13" s="29">
        <v>149.75621354947367</v>
      </c>
      <c r="FY13" s="29">
        <v>50.517105521898912</v>
      </c>
      <c r="FZ13" s="29">
        <v>78.234763711925211</v>
      </c>
      <c r="GA13" s="29">
        <v>150.12834681947368</v>
      </c>
      <c r="GB13" s="29">
        <v>50.339171345706788</v>
      </c>
      <c r="GC13" s="29">
        <v>77.572358802237687</v>
      </c>
      <c r="GD13" s="29">
        <v>150.64769110947367</v>
      </c>
      <c r="GE13" s="29">
        <v>50.141513811171016</v>
      </c>
      <c r="GF13" s="29">
        <v>76.859131083091256</v>
      </c>
      <c r="GG13" s="29">
        <v>151.37445776947368</v>
      </c>
      <c r="GH13" s="29">
        <v>49.921641950921405</v>
      </c>
      <c r="GI13" s="29">
        <v>75.962162080561512</v>
      </c>
      <c r="GJ13" s="29">
        <v>152.25282407947367</v>
      </c>
      <c r="GK13" s="29">
        <v>49.68421748540915</v>
      </c>
      <c r="GL13" s="29">
        <v>75.108765699956379</v>
      </c>
      <c r="GM13" s="29">
        <v>153.43777427947367</v>
      </c>
      <c r="GN13" s="29">
        <v>49.431221999785635</v>
      </c>
      <c r="GO13" s="29">
        <v>74.184348852629995</v>
      </c>
      <c r="GP13" s="29">
        <v>154.84855315947368</v>
      </c>
      <c r="GQ13" s="29">
        <v>49.164688453787377</v>
      </c>
      <c r="GR13" s="29">
        <v>73.263000865134941</v>
      </c>
      <c r="GS13" s="29">
        <v>156.58501172947368</v>
      </c>
      <c r="GT13" s="29">
        <v>47.666603452218297</v>
      </c>
      <c r="GU13" s="29">
        <v>71.439333939631126</v>
      </c>
      <c r="GV13" s="29">
        <v>166.32801971947367</v>
      </c>
      <c r="GW13" s="29">
        <v>46.148371197402305</v>
      </c>
      <c r="GX13" s="29">
        <v>47.759326569946751</v>
      </c>
      <c r="GY13" s="29">
        <v>171.59873912947367</v>
      </c>
      <c r="GZ13" s="29">
        <v>37.825662927883471</v>
      </c>
      <c r="HA13" s="29">
        <v>21.728322411889778</v>
      </c>
      <c r="HB13" s="29">
        <v>171.95995618947367</v>
      </c>
      <c r="HC13" s="29">
        <v>37.232763519590058</v>
      </c>
      <c r="HD13" s="29">
        <v>3.7826154353745949</v>
      </c>
      <c r="HE13" s="29">
        <v>169.98337520947368</v>
      </c>
      <c r="HF13" s="29">
        <v>34.539854855315291</v>
      </c>
      <c r="HG13" s="29">
        <v>3.228218202496322</v>
      </c>
    </row>
    <row r="14" spans="1:215" ht="15" thickBot="1" x14ac:dyDescent="0.35">
      <c r="A14" s="2"/>
      <c r="B14" s="43" t="s">
        <v>493</v>
      </c>
      <c r="C14" s="76" t="s">
        <v>880</v>
      </c>
      <c r="D14" s="44">
        <v>366150</v>
      </c>
      <c r="E14" s="45">
        <v>402088</v>
      </c>
      <c r="F14" s="23">
        <v>150.35219106052631</v>
      </c>
      <c r="G14" s="23">
        <v>34.306562482305608</v>
      </c>
      <c r="H14" s="23">
        <v>50.848615745862347</v>
      </c>
      <c r="I14" s="23">
        <v>150.01982077052631</v>
      </c>
      <c r="J14" s="23">
        <v>34.251156335009952</v>
      </c>
      <c r="K14" s="23">
        <v>50.334003276953453</v>
      </c>
      <c r="L14" s="23">
        <v>150.42919476052631</v>
      </c>
      <c r="M14" s="23">
        <v>34.182908301900703</v>
      </c>
      <c r="N14" s="23">
        <v>42.874218162225574</v>
      </c>
      <c r="O14" s="23">
        <v>150.87394938052631</v>
      </c>
      <c r="P14" s="23">
        <v>33.938401867152827</v>
      </c>
      <c r="Q14" s="23">
        <v>36.018308040667065</v>
      </c>
      <c r="R14" s="23">
        <v>151.43910069052632</v>
      </c>
      <c r="S14" s="23">
        <v>33.658239821913789</v>
      </c>
      <c r="T14" s="23">
        <v>33.946361767197473</v>
      </c>
      <c r="U14" s="23">
        <v>152.15354908052632</v>
      </c>
      <c r="V14" s="23">
        <v>33.339962731371109</v>
      </c>
      <c r="W14" s="23">
        <v>31.498936034400671</v>
      </c>
      <c r="X14" s="23">
        <v>152.96930237052632</v>
      </c>
      <c r="Y14" s="23">
        <v>32.977556728236912</v>
      </c>
      <c r="Z14" s="23">
        <v>28.13498431907945</v>
      </c>
      <c r="AA14" s="23">
        <v>153.99126211052632</v>
      </c>
      <c r="AB14" s="23">
        <v>32.5751170592752</v>
      </c>
      <c r="AC14" s="23">
        <v>24.433718509959107</v>
      </c>
      <c r="AD14" s="23">
        <v>155.14893422052631</v>
      </c>
      <c r="AE14" s="23">
        <v>32.149268906014328</v>
      </c>
      <c r="AF14" s="23">
        <v>21.102608951533426</v>
      </c>
      <c r="AG14" s="23">
        <v>154.8897077333672</v>
      </c>
      <c r="AH14" s="23">
        <v>28.099460252513524</v>
      </c>
      <c r="AI14" s="23">
        <v>17.461959134585953</v>
      </c>
      <c r="AJ14" s="23">
        <v>139.61402666179242</v>
      </c>
      <c r="AK14" s="23">
        <v>25.328208376696853</v>
      </c>
      <c r="AL14" s="23">
        <v>2.9272555685625434</v>
      </c>
      <c r="AM14" s="23">
        <v>109.12048800135885</v>
      </c>
      <c r="AN14" s="23">
        <v>19.796194725910237</v>
      </c>
      <c r="AO14" s="23">
        <v>-9.1706684697837204</v>
      </c>
      <c r="AP14" s="23">
        <v>102.24176925366149</v>
      </c>
      <c r="AQ14" s="23">
        <v>18.548285572566908</v>
      </c>
      <c r="AR14" s="23">
        <v>-14.157404539186217</v>
      </c>
      <c r="AS14" s="23">
        <v>92.261963913395178</v>
      </c>
      <c r="AT14" s="23">
        <v>16.737789913492044</v>
      </c>
      <c r="AU14" s="23">
        <v>-15.842474845993138</v>
      </c>
      <c r="AV14" s="25">
        <v>150.47326257052632</v>
      </c>
      <c r="AW14" s="25">
        <v>34.325519470105874</v>
      </c>
      <c r="AX14" s="25">
        <v>50.52323477215198</v>
      </c>
      <c r="AY14" s="25">
        <v>150.20405504052633</v>
      </c>
      <c r="AZ14" s="25">
        <v>34.299858222091878</v>
      </c>
      <c r="BA14" s="25">
        <v>50.355108124377466</v>
      </c>
      <c r="BB14" s="25">
        <v>150.41997839052632</v>
      </c>
      <c r="BC14" s="25">
        <v>34.274144939663849</v>
      </c>
      <c r="BD14" s="25">
        <v>49.246040499074567</v>
      </c>
      <c r="BE14" s="25">
        <v>150.62451245052631</v>
      </c>
      <c r="BF14" s="25">
        <v>34.18527104788437</v>
      </c>
      <c r="BG14" s="25">
        <v>48.350859914545552</v>
      </c>
      <c r="BH14" s="25">
        <v>150.88164017052631</v>
      </c>
      <c r="BI14" s="25">
        <v>34.084011902442185</v>
      </c>
      <c r="BJ14" s="25">
        <v>47.071725207510354</v>
      </c>
      <c r="BK14" s="25">
        <v>151.19882595052633</v>
      </c>
      <c r="BL14" s="25">
        <v>33.971714617568047</v>
      </c>
      <c r="BM14" s="25">
        <v>45.492931458649124</v>
      </c>
      <c r="BN14" s="25">
        <v>151.55940919052631</v>
      </c>
      <c r="BO14" s="25">
        <v>33.852166059225887</v>
      </c>
      <c r="BP14" s="25">
        <v>43.576344272613923</v>
      </c>
      <c r="BQ14" s="25">
        <v>151.99418688052631</v>
      </c>
      <c r="BR14" s="25">
        <v>33.727827070344993</v>
      </c>
      <c r="BS14" s="25">
        <v>41.359523103711297</v>
      </c>
      <c r="BT14" s="25">
        <v>152.48649703052632</v>
      </c>
      <c r="BU14" s="25">
        <v>33.605587784954338</v>
      </c>
      <c r="BV14" s="25">
        <v>39.063325869241538</v>
      </c>
      <c r="BW14" s="25">
        <v>153.05136338052631</v>
      </c>
      <c r="BX14" s="25">
        <v>31.763282697310011</v>
      </c>
      <c r="BY14" s="25">
        <v>36.367724231357201</v>
      </c>
      <c r="BZ14" s="25">
        <v>155.10217018052631</v>
      </c>
      <c r="CA14" s="25">
        <v>31.171040382097193</v>
      </c>
      <c r="CB14" s="25">
        <v>26.241346414320503</v>
      </c>
      <c r="CC14" s="25">
        <v>153.91849875752129</v>
      </c>
      <c r="CD14" s="25">
        <v>27.923267473709615</v>
      </c>
      <c r="CE14" s="25">
        <v>15.847916171002723</v>
      </c>
      <c r="CF14" s="25">
        <v>153.32466446865149</v>
      </c>
      <c r="CG14" s="25">
        <v>27.81553647440138</v>
      </c>
      <c r="CH14" s="25">
        <v>7.1472486526885177</v>
      </c>
      <c r="CI14" s="25">
        <v>154.5526555760712</v>
      </c>
      <c r="CJ14" s="25">
        <v>28.03831362220761</v>
      </c>
      <c r="CK14" s="25">
        <v>3.871577336679195</v>
      </c>
      <c r="CL14" s="27">
        <v>150.34812611052632</v>
      </c>
      <c r="CM14" s="27">
        <v>34.31045310318396</v>
      </c>
      <c r="CN14" s="27">
        <v>50.863433053255534</v>
      </c>
      <c r="CO14" s="27">
        <v>149.96927194052631</v>
      </c>
      <c r="CP14" s="27">
        <v>34.267826828688079</v>
      </c>
      <c r="CQ14" s="27">
        <v>50.579246074688669</v>
      </c>
      <c r="CR14" s="27">
        <v>150.3038668805263</v>
      </c>
      <c r="CS14" s="27">
        <v>34.222599949740832</v>
      </c>
      <c r="CT14" s="27">
        <v>43.421595487014358</v>
      </c>
      <c r="CU14" s="27">
        <v>150.67110343052633</v>
      </c>
      <c r="CV14" s="27">
        <v>34.014186036927029</v>
      </c>
      <c r="CW14" s="27">
        <v>36.850327993175938</v>
      </c>
      <c r="CX14" s="27">
        <v>151.13532175052632</v>
      </c>
      <c r="CY14" s="27">
        <v>33.790485451508715</v>
      </c>
      <c r="CZ14" s="27">
        <v>35.088637020932353</v>
      </c>
      <c r="DA14" s="27">
        <v>151.69809935052632</v>
      </c>
      <c r="DB14" s="27">
        <v>33.551082633102823</v>
      </c>
      <c r="DC14" s="27">
        <v>33.069556262901429</v>
      </c>
      <c r="DD14" s="27">
        <v>152.32422384052632</v>
      </c>
      <c r="DE14" s="27">
        <v>33.295227175002886</v>
      </c>
      <c r="DF14" s="27">
        <v>30.162181296085393</v>
      </c>
      <c r="DG14" s="27">
        <v>153.08757910052631</v>
      </c>
      <c r="DH14" s="27">
        <v>33.028312865552579</v>
      </c>
      <c r="DI14" s="27">
        <v>27.030931052268031</v>
      </c>
      <c r="DJ14" s="27">
        <v>153.9589355605263</v>
      </c>
      <c r="DK14" s="27">
        <v>32.75832439146091</v>
      </c>
      <c r="DL14" s="27">
        <v>24.263515085955561</v>
      </c>
      <c r="DM14" s="27">
        <v>154.97623320052631</v>
      </c>
      <c r="DN14" s="27">
        <v>30.141464799595227</v>
      </c>
      <c r="DO14" s="27">
        <v>21.184191744926025</v>
      </c>
      <c r="DP14" s="27">
        <v>157.19358907675709</v>
      </c>
      <c r="DQ14" s="27">
        <v>28.517421027199298</v>
      </c>
      <c r="DR14" s="27">
        <v>9.7823706412357154</v>
      </c>
      <c r="DS14" s="27">
        <v>136.48221834229949</v>
      </c>
      <c r="DT14" s="27">
        <v>24.760048460328665</v>
      </c>
      <c r="DU14" s="27">
        <v>1.2615868915501665</v>
      </c>
      <c r="DV14" s="27">
        <v>133.732070378348</v>
      </c>
      <c r="DW14" s="27">
        <v>24.261127812001188</v>
      </c>
      <c r="DX14" s="27">
        <v>-1.2944959166015906</v>
      </c>
      <c r="DY14" s="27">
        <v>129.45637262778766</v>
      </c>
      <c r="DZ14" s="27">
        <v>23.485448131589795</v>
      </c>
      <c r="EA14" s="27">
        <v>-0.5876123543651488</v>
      </c>
      <c r="EB14" s="28">
        <v>150.3549854205263</v>
      </c>
      <c r="EC14" s="28">
        <v>34.306562046796962</v>
      </c>
      <c r="ED14" s="28">
        <v>50.818627356712767</v>
      </c>
      <c r="EE14" s="28">
        <v>150.01297821052631</v>
      </c>
      <c r="EF14" s="28">
        <v>34.251154479992792</v>
      </c>
      <c r="EG14" s="28">
        <v>50.367425991621147</v>
      </c>
      <c r="EH14" s="28">
        <v>150.48313260052632</v>
      </c>
      <c r="EI14" s="28">
        <v>34.182904433997216</v>
      </c>
      <c r="EJ14" s="28">
        <v>43.061348214829295</v>
      </c>
      <c r="EK14" s="28">
        <v>151.07927471052631</v>
      </c>
      <c r="EL14" s="28">
        <v>33.901254612384911</v>
      </c>
      <c r="EM14" s="28">
        <v>36.451911929590835</v>
      </c>
      <c r="EN14" s="28">
        <v>151.90616151052632</v>
      </c>
      <c r="EO14" s="28">
        <v>33.581131239279252</v>
      </c>
      <c r="EP14" s="28">
        <v>34.73660867753668</v>
      </c>
      <c r="EQ14" s="28">
        <v>153.03186885052631</v>
      </c>
      <c r="ER14" s="28">
        <v>33.223860066215103</v>
      </c>
      <c r="ES14" s="28">
        <v>32.874046675922784</v>
      </c>
      <c r="ET14" s="28">
        <v>154.39977333052633</v>
      </c>
      <c r="EU14" s="28">
        <v>32.822974020692172</v>
      </c>
      <c r="EV14" s="28">
        <v>30.195373491013768</v>
      </c>
      <c r="EW14" s="28">
        <v>156.21087757052632</v>
      </c>
      <c r="EX14" s="28">
        <v>32.380466007396457</v>
      </c>
      <c r="EY14" s="28">
        <v>27.29695688135611</v>
      </c>
      <c r="EZ14" s="28">
        <v>158.35233239052633</v>
      </c>
      <c r="FA14" s="28">
        <v>31.907718747171394</v>
      </c>
      <c r="FB14" s="28">
        <v>24.982911478623237</v>
      </c>
      <c r="FC14" s="28">
        <v>160.89665582052632</v>
      </c>
      <c r="FD14" s="28">
        <v>29.312164457188317</v>
      </c>
      <c r="FE14" s="28">
        <v>22.58237622296771</v>
      </c>
      <c r="FF14" s="28">
        <v>144.81501990864115</v>
      </c>
      <c r="FG14" s="28">
        <v>26.271751399355253</v>
      </c>
      <c r="FH14" s="28">
        <v>13.114784110030428</v>
      </c>
      <c r="FI14" s="28">
        <v>106.05736531341968</v>
      </c>
      <c r="FJ14" s="28">
        <v>19.240495477213305</v>
      </c>
      <c r="FK14" s="28">
        <v>-24.003630437469752</v>
      </c>
      <c r="FL14" s="28">
        <v>99.10275211764052</v>
      </c>
      <c r="FM14" s="28">
        <v>17.97881786204983</v>
      </c>
      <c r="FN14" s="28">
        <v>-54.310488590109912</v>
      </c>
      <c r="FO14" s="28">
        <v>50.617380444888184</v>
      </c>
      <c r="FP14" s="28">
        <v>9.1827991072584769</v>
      </c>
      <c r="FQ14" s="28">
        <v>-82.355189710953027</v>
      </c>
      <c r="FR14" s="29">
        <v>150.24436692052632</v>
      </c>
      <c r="FS14" s="29">
        <v>34.307293241490534</v>
      </c>
      <c r="FT14" s="29">
        <v>51.289390622424406</v>
      </c>
      <c r="FU14" s="29">
        <v>149.79319296052631</v>
      </c>
      <c r="FV14" s="29">
        <v>34.262400137324477</v>
      </c>
      <c r="FW14" s="29">
        <v>51.289329779068183</v>
      </c>
      <c r="FX14" s="29">
        <v>150.14970838052631</v>
      </c>
      <c r="FY14" s="29">
        <v>34.212135142750626</v>
      </c>
      <c r="FZ14" s="29">
        <v>44.433776919116866</v>
      </c>
      <c r="GA14" s="29">
        <v>150.65766357052632</v>
      </c>
      <c r="GB14" s="29">
        <v>33.866352712149087</v>
      </c>
      <c r="GC14" s="29">
        <v>38.159103405033122</v>
      </c>
      <c r="GD14" s="29">
        <v>151.38926740052631</v>
      </c>
      <c r="GE14" s="29">
        <v>33.481593720101174</v>
      </c>
      <c r="GF14" s="29">
        <v>36.818722787700892</v>
      </c>
      <c r="GG14" s="29">
        <v>152.43532410052632</v>
      </c>
      <c r="GH14" s="29">
        <v>33.056129952054867</v>
      </c>
      <c r="GI14" s="29">
        <v>35.21555274219736</v>
      </c>
      <c r="GJ14" s="29">
        <v>153.72710074052631</v>
      </c>
      <c r="GK14" s="29">
        <v>32.595023584334733</v>
      </c>
      <c r="GL14" s="29">
        <v>32.823509218833436</v>
      </c>
      <c r="GM14" s="29">
        <v>155.48664415052633</v>
      </c>
      <c r="GN14" s="29">
        <v>32.104313631182436</v>
      </c>
      <c r="GO14" s="29">
        <v>30.251145197134292</v>
      </c>
      <c r="GP14" s="29">
        <v>157.59535055052632</v>
      </c>
      <c r="GQ14" s="29">
        <v>31.587236884529204</v>
      </c>
      <c r="GR14" s="29">
        <v>28.218844226791035</v>
      </c>
      <c r="GS14" s="29">
        <v>160.22403391052632</v>
      </c>
      <c r="GT14" s="29">
        <v>29.328809055289046</v>
      </c>
      <c r="GU14" s="29">
        <v>24.485230050264562</v>
      </c>
      <c r="GV14" s="29">
        <v>145.03476749802311</v>
      </c>
      <c r="GW14" s="29">
        <v>26.311617112473218</v>
      </c>
      <c r="GX14" s="29">
        <v>-16.1703510665632</v>
      </c>
      <c r="GY14" s="29">
        <v>85.564523562465027</v>
      </c>
      <c r="GZ14" s="29">
        <v>15.52276754894277</v>
      </c>
      <c r="HA14" s="29">
        <v>-50.693791032228177</v>
      </c>
      <c r="HB14" s="29">
        <v>81.497686373986667</v>
      </c>
      <c r="HC14" s="29">
        <v>14.784978501475457</v>
      </c>
      <c r="HD14" s="29">
        <v>-76.345606250493887</v>
      </c>
      <c r="HE14" s="29">
        <v>53.694346306937987</v>
      </c>
      <c r="HF14" s="29">
        <v>9.7410097282498125</v>
      </c>
      <c r="HG14" s="29">
        <v>-76.754521466272138</v>
      </c>
    </row>
    <row r="15" spans="1:215" ht="15" thickBot="1" x14ac:dyDescent="0.35">
      <c r="A15" s="2"/>
      <c r="B15" s="43" t="s">
        <v>503</v>
      </c>
      <c r="C15" s="76" t="s">
        <v>873</v>
      </c>
      <c r="D15" s="44">
        <v>319709</v>
      </c>
      <c r="E15" s="45">
        <v>470489</v>
      </c>
      <c r="F15" s="23">
        <v>92.986823706433839</v>
      </c>
      <c r="G15" s="23">
        <v>16.869291026388439</v>
      </c>
      <c r="H15" s="23">
        <v>92.986823706433839</v>
      </c>
      <c r="I15" s="23">
        <v>92.879822700577904</v>
      </c>
      <c r="J15" s="23">
        <v>16.849879339485373</v>
      </c>
      <c r="K15" s="23">
        <v>92.879822700577904</v>
      </c>
      <c r="L15" s="23">
        <v>34.814277096572603</v>
      </c>
      <c r="M15" s="23">
        <v>6.3158644290242325</v>
      </c>
      <c r="N15" s="23">
        <v>34.814277096572603</v>
      </c>
      <c r="O15" s="23">
        <v>33.788231478084874</v>
      </c>
      <c r="P15" s="23">
        <v>6.1297234097410618</v>
      </c>
      <c r="Q15" s="23">
        <v>33.788231478084874</v>
      </c>
      <c r="R15" s="23">
        <v>32.673493970530487</v>
      </c>
      <c r="S15" s="23">
        <v>5.9274922689900444</v>
      </c>
      <c r="T15" s="23">
        <v>32.673493970530487</v>
      </c>
      <c r="U15" s="23">
        <v>31.475755759527733</v>
      </c>
      <c r="V15" s="23">
        <v>5.7102034784983946</v>
      </c>
      <c r="W15" s="23">
        <v>31.475755759527733</v>
      </c>
      <c r="X15" s="23">
        <v>30.197219457720994</v>
      </c>
      <c r="Y15" s="23">
        <v>5.478256627285667</v>
      </c>
      <c r="Z15" s="23">
        <v>30.197219457720994</v>
      </c>
      <c r="AA15" s="23">
        <v>28.854021797294376</v>
      </c>
      <c r="AB15" s="23">
        <v>5.2345791756153517</v>
      </c>
      <c r="AC15" s="23">
        <v>28.854021797294376</v>
      </c>
      <c r="AD15" s="23">
        <v>27.472614309060393</v>
      </c>
      <c r="AE15" s="23">
        <v>4.9839698525286558</v>
      </c>
      <c r="AF15" s="23">
        <v>27.472614309060393</v>
      </c>
      <c r="AG15" s="23">
        <v>25.247089862201562</v>
      </c>
      <c r="AH15" s="23">
        <v>4.5802242670365665</v>
      </c>
      <c r="AI15" s="23">
        <v>25.247089862201562</v>
      </c>
      <c r="AJ15" s="23">
        <v>17.439844765398504</v>
      </c>
      <c r="AK15" s="23">
        <v>3.1638656432802597</v>
      </c>
      <c r="AL15" s="23">
        <v>17.439844765398504</v>
      </c>
      <c r="AM15" s="23">
        <v>4.8920259456605626</v>
      </c>
      <c r="AN15" s="23">
        <v>0.88749143261983654</v>
      </c>
      <c r="AO15" s="23">
        <v>4.8920259456605626</v>
      </c>
      <c r="AP15" s="23">
        <v>18.877024604341354</v>
      </c>
      <c r="AQ15" s="23">
        <v>3.4245929591946704</v>
      </c>
      <c r="AR15" s="23">
        <v>18.877024604341354</v>
      </c>
      <c r="AS15" s="23">
        <v>56.02393314573834</v>
      </c>
      <c r="AT15" s="23">
        <v>10.163633889271114</v>
      </c>
      <c r="AU15" s="23">
        <v>56.02393314573834</v>
      </c>
      <c r="AV15" s="25">
        <v>93.015163291026369</v>
      </c>
      <c r="AW15" s="25">
        <v>16.874432278460535</v>
      </c>
      <c r="AX15" s="25">
        <v>93.015163291026369</v>
      </c>
      <c r="AY15" s="25">
        <v>92.953645538577788</v>
      </c>
      <c r="AZ15" s="25">
        <v>16.863271978237563</v>
      </c>
      <c r="BA15" s="25">
        <v>92.953645538577788</v>
      </c>
      <c r="BB15" s="25">
        <v>34.952002328275867</v>
      </c>
      <c r="BC15" s="25">
        <v>6.3408499799084534</v>
      </c>
      <c r="BD15" s="25">
        <v>34.952002328275867</v>
      </c>
      <c r="BE15" s="25">
        <v>34.473804585689763</v>
      </c>
      <c r="BF15" s="25">
        <v>6.2540972920941602</v>
      </c>
      <c r="BG15" s="25">
        <v>34.473804585689763</v>
      </c>
      <c r="BH15" s="25">
        <v>34.014654241099635</v>
      </c>
      <c r="BI15" s="25">
        <v>6.170800105686217</v>
      </c>
      <c r="BJ15" s="25">
        <v>34.014654241099635</v>
      </c>
      <c r="BK15" s="25">
        <v>33.509977337481772</v>
      </c>
      <c r="BL15" s="25">
        <v>6.0792436762688169</v>
      </c>
      <c r="BM15" s="25">
        <v>33.509977337481772</v>
      </c>
      <c r="BN15" s="25">
        <v>32.990832012399167</v>
      </c>
      <c r="BO15" s="25">
        <v>5.9850624447272818</v>
      </c>
      <c r="BP15" s="25">
        <v>32.990832012399167</v>
      </c>
      <c r="BQ15" s="25">
        <v>32.483910822255751</v>
      </c>
      <c r="BR15" s="25">
        <v>5.8930988659844497</v>
      </c>
      <c r="BS15" s="25">
        <v>32.483910822255751</v>
      </c>
      <c r="BT15" s="25">
        <v>32.002001385384773</v>
      </c>
      <c r="BU15" s="25">
        <v>5.8056728177025478</v>
      </c>
      <c r="BV15" s="25">
        <v>32.002001385384773</v>
      </c>
      <c r="BW15" s="25">
        <v>30.860987527209438</v>
      </c>
      <c r="BX15" s="25">
        <v>5.5986747283875529</v>
      </c>
      <c r="BY15" s="25">
        <v>30.860987527209438</v>
      </c>
      <c r="BZ15" s="25">
        <v>28.524861570258576</v>
      </c>
      <c r="CA15" s="25">
        <v>5.1748642671708041</v>
      </c>
      <c r="CB15" s="25">
        <v>28.524861570258576</v>
      </c>
      <c r="CC15" s="25">
        <v>26.408979815798261</v>
      </c>
      <c r="CD15" s="25">
        <v>4.7910096126005692</v>
      </c>
      <c r="CE15" s="25">
        <v>26.408979815798261</v>
      </c>
      <c r="CF15" s="25">
        <v>38.267730042108965</v>
      </c>
      <c r="CG15" s="25">
        <v>6.9423758040994139</v>
      </c>
      <c r="CH15" s="25">
        <v>38.267730042108965</v>
      </c>
      <c r="CI15" s="25">
        <v>70.664552884384761</v>
      </c>
      <c r="CJ15" s="25">
        <v>12.819675523273343</v>
      </c>
      <c r="CK15" s="25">
        <v>70.664552884384761</v>
      </c>
      <c r="CL15" s="27">
        <v>92.993388985865664</v>
      </c>
      <c r="CM15" s="27">
        <v>16.870482072657044</v>
      </c>
      <c r="CN15" s="27">
        <v>92.993388985865664</v>
      </c>
      <c r="CO15" s="27">
        <v>92.90801578680707</v>
      </c>
      <c r="CP15" s="27">
        <v>16.85499401442075</v>
      </c>
      <c r="CQ15" s="27">
        <v>92.90801578680707</v>
      </c>
      <c r="CR15" s="27">
        <v>92.81424266710026</v>
      </c>
      <c r="CS15" s="27">
        <v>16.837982076774825</v>
      </c>
      <c r="CT15" s="27">
        <v>92.078790477072531</v>
      </c>
      <c r="CU15" s="27">
        <v>91.84771440567998</v>
      </c>
      <c r="CV15" s="27">
        <v>16.662638454127784</v>
      </c>
      <c r="CW15" s="27">
        <v>87.583945566369508</v>
      </c>
      <c r="CX15" s="27">
        <v>90.824149701630603</v>
      </c>
      <c r="CY15" s="27">
        <v>16.47694751224272</v>
      </c>
      <c r="CZ15" s="27">
        <v>84.485934480552189</v>
      </c>
      <c r="DA15" s="27">
        <v>89.751497189352179</v>
      </c>
      <c r="DB15" s="27">
        <v>16.282351260015218</v>
      </c>
      <c r="DC15" s="27">
        <v>84.065542093543471</v>
      </c>
      <c r="DD15" s="27">
        <v>88.639407253115962</v>
      </c>
      <c r="DE15" s="27">
        <v>16.08060043087502</v>
      </c>
      <c r="DF15" s="27">
        <v>83.635564897610408</v>
      </c>
      <c r="DG15" s="27">
        <v>87.505435184420179</v>
      </c>
      <c r="DH15" s="27">
        <v>15.874879834341714</v>
      </c>
      <c r="DI15" s="27">
        <v>83.138243040803459</v>
      </c>
      <c r="DJ15" s="27">
        <v>86.363012450796532</v>
      </c>
      <c r="DK15" s="27">
        <v>15.667626152578132</v>
      </c>
      <c r="DL15" s="27">
        <v>82.628364121878064</v>
      </c>
      <c r="DM15" s="27">
        <v>84.534527657317696</v>
      </c>
      <c r="DN15" s="27">
        <v>15.335909884734626</v>
      </c>
      <c r="DO15" s="27">
        <v>82.082795121895032</v>
      </c>
      <c r="DP15" s="27">
        <v>78.453659938974198</v>
      </c>
      <c r="DQ15" s="27">
        <v>14.232743617247531</v>
      </c>
      <c r="DR15" s="27">
        <v>78.453659938974198</v>
      </c>
      <c r="DS15" s="27">
        <v>71.069743157696152</v>
      </c>
      <c r="DT15" s="27">
        <v>12.893183493210364</v>
      </c>
      <c r="DU15" s="27">
        <v>71.069743157696152</v>
      </c>
      <c r="DV15" s="27">
        <v>70.800652110312484</v>
      </c>
      <c r="DW15" s="27">
        <v>12.844366090808901</v>
      </c>
      <c r="DX15" s="27">
        <v>70.800652110312484</v>
      </c>
      <c r="DY15" s="27">
        <v>68.913298041657526</v>
      </c>
      <c r="DZ15" s="27">
        <v>12.501969998707782</v>
      </c>
      <c r="EA15" s="27">
        <v>68.913298041657526</v>
      </c>
      <c r="EB15" s="28">
        <v>92.986821360499874</v>
      </c>
      <c r="EC15" s="28">
        <v>16.869290600798649</v>
      </c>
      <c r="ED15" s="28">
        <v>92.986821360499874</v>
      </c>
      <c r="EE15" s="28">
        <v>92.879812672334211</v>
      </c>
      <c r="EF15" s="28">
        <v>16.849877520202224</v>
      </c>
      <c r="EG15" s="28">
        <v>92.879812672334211</v>
      </c>
      <c r="EH15" s="28">
        <v>34.814256201139614</v>
      </c>
      <c r="EI15" s="28">
        <v>6.3158606382598421</v>
      </c>
      <c r="EJ15" s="28">
        <v>34.814256201139614</v>
      </c>
      <c r="EK15" s="28">
        <v>33.755633453309066</v>
      </c>
      <c r="EL15" s="28">
        <v>6.123809608786158</v>
      </c>
      <c r="EM15" s="28">
        <v>33.755633453309066</v>
      </c>
      <c r="EN15" s="28">
        <v>32.606025258747188</v>
      </c>
      <c r="EO15" s="28">
        <v>5.9152523699497115</v>
      </c>
      <c r="EP15" s="28">
        <v>32.606025258747188</v>
      </c>
      <c r="EQ15" s="28">
        <v>31.373353874052849</v>
      </c>
      <c r="ER15" s="28">
        <v>5.6916261452927737</v>
      </c>
      <c r="ES15" s="28">
        <v>31.373353874052849</v>
      </c>
      <c r="ET15" s="28">
        <v>30.059027059698831</v>
      </c>
      <c r="EU15" s="28">
        <v>5.4531863249896109</v>
      </c>
      <c r="EV15" s="28">
        <v>30.059027059698831</v>
      </c>
      <c r="EW15" s="28">
        <v>28.679536707745516</v>
      </c>
      <c r="EX15" s="28">
        <v>5.2029248009626823</v>
      </c>
      <c r="EY15" s="28">
        <v>28.679536707745516</v>
      </c>
      <c r="EZ15" s="28">
        <v>27.25948562521517</v>
      </c>
      <c r="FA15" s="28">
        <v>4.9453049143089469</v>
      </c>
      <c r="FB15" s="28">
        <v>27.25948562521517</v>
      </c>
      <c r="FC15" s="28">
        <v>26.117115949558784</v>
      </c>
      <c r="FD15" s="28">
        <v>4.738060858105797</v>
      </c>
      <c r="FE15" s="28">
        <v>26.117115949558784</v>
      </c>
      <c r="FF15" s="28">
        <v>18.116156940598707</v>
      </c>
      <c r="FG15" s="28">
        <v>3.2865594449758713</v>
      </c>
      <c r="FH15" s="28">
        <v>18.116156940598707</v>
      </c>
      <c r="FI15" s="28">
        <v>10.670731707317072</v>
      </c>
      <c r="FJ15" s="28">
        <v>1.9358407079646016</v>
      </c>
      <c r="FK15" s="28">
        <v>10.670731707317072</v>
      </c>
      <c r="FL15" s="28">
        <v>11.691851930731277</v>
      </c>
      <c r="FM15" s="28">
        <v>2.1210881821238154</v>
      </c>
      <c r="FN15" s="28">
        <v>11.691851930731277</v>
      </c>
      <c r="FO15" s="28">
        <v>28.787822156531096</v>
      </c>
      <c r="FP15" s="28">
        <v>5.2225695062733406</v>
      </c>
      <c r="FQ15" s="28">
        <v>28.787822156531096</v>
      </c>
      <c r="FR15" s="29">
        <v>93.007422617997108</v>
      </c>
      <c r="FS15" s="29">
        <v>16.873027997070274</v>
      </c>
      <c r="FT15" s="29">
        <v>93.007422617997108</v>
      </c>
      <c r="FU15" s="29">
        <v>92.935275050494994</v>
      </c>
      <c r="FV15" s="29">
        <v>16.859939279072101</v>
      </c>
      <c r="FW15" s="29">
        <v>92.935275050494994</v>
      </c>
      <c r="FX15" s="29">
        <v>92.844367190849127</v>
      </c>
      <c r="FY15" s="29">
        <v>16.843447145242543</v>
      </c>
      <c r="FZ15" s="29">
        <v>92.6696509503399</v>
      </c>
      <c r="GA15" s="29">
        <v>91.334141448234135</v>
      </c>
      <c r="GB15" s="29">
        <v>16.569468138838936</v>
      </c>
      <c r="GC15" s="29">
        <v>88.381851002954804</v>
      </c>
      <c r="GD15" s="29">
        <v>89.644997319075543</v>
      </c>
      <c r="GE15" s="29">
        <v>16.263030487088926</v>
      </c>
      <c r="GF15" s="29">
        <v>85.486148798494526</v>
      </c>
      <c r="GG15" s="29">
        <v>87.761277830348419</v>
      </c>
      <c r="GH15" s="29">
        <v>15.921293765682677</v>
      </c>
      <c r="GI15" s="29">
        <v>85.232640814853696</v>
      </c>
      <c r="GJ15" s="29">
        <v>85.735541795057614</v>
      </c>
      <c r="GK15" s="29">
        <v>15.553792980519303</v>
      </c>
      <c r="GL15" s="29">
        <v>84.972935176319936</v>
      </c>
      <c r="GM15" s="29">
        <v>83.585550319346126</v>
      </c>
      <c r="GN15" s="29">
        <v>15.163750279173412</v>
      </c>
      <c r="GO15" s="29">
        <v>83.585550319346126</v>
      </c>
      <c r="GP15" s="29">
        <v>81.327632300426572</v>
      </c>
      <c r="GQ15" s="29">
        <v>14.754127983705706</v>
      </c>
      <c r="GR15" s="29">
        <v>81.327632300426572</v>
      </c>
      <c r="GS15" s="29">
        <v>80.571373876495215</v>
      </c>
      <c r="GT15" s="29">
        <v>14.616930659010194</v>
      </c>
      <c r="GU15" s="29">
        <v>80.571373876495215</v>
      </c>
      <c r="GV15" s="29">
        <v>68.311200157480044</v>
      </c>
      <c r="GW15" s="29">
        <v>12.39273985157824</v>
      </c>
      <c r="GX15" s="29">
        <v>68.311200157480044</v>
      </c>
      <c r="GY15" s="29">
        <v>33.931713727163697</v>
      </c>
      <c r="GZ15" s="29">
        <v>6.1557533752819102</v>
      </c>
      <c r="HA15" s="29">
        <v>33.931713727163697</v>
      </c>
      <c r="HB15" s="29">
        <v>27.504807734010956</v>
      </c>
      <c r="HC15" s="29">
        <v>4.9898102526303063</v>
      </c>
      <c r="HD15" s="29">
        <v>27.504807734010956</v>
      </c>
      <c r="HE15" s="29">
        <v>15.223777204227828</v>
      </c>
      <c r="HF15" s="29">
        <v>2.7618356874926593</v>
      </c>
      <c r="HG15" s="29">
        <v>15.223777204227828</v>
      </c>
    </row>
    <row r="16" spans="1:215" ht="15" thickBot="1" x14ac:dyDescent="0.35">
      <c r="A16" s="2"/>
      <c r="B16" s="43" t="s">
        <v>505</v>
      </c>
      <c r="C16" s="76" t="s">
        <v>879</v>
      </c>
      <c r="D16" s="44">
        <v>376758</v>
      </c>
      <c r="E16" s="45">
        <v>397174</v>
      </c>
      <c r="F16" s="23">
        <v>6.7307692307692317</v>
      </c>
      <c r="G16" s="23">
        <v>1.9358407079646016</v>
      </c>
      <c r="H16" s="23">
        <v>6.7307692307692317</v>
      </c>
      <c r="I16" s="23">
        <v>6.7307692307692317</v>
      </c>
      <c r="J16" s="23">
        <v>1.9358407079646016</v>
      </c>
      <c r="K16" s="23">
        <v>6.7307692307692317</v>
      </c>
      <c r="L16" s="23">
        <v>6.7307692307692317</v>
      </c>
      <c r="M16" s="23">
        <v>1.9358407079646016</v>
      </c>
      <c r="N16" s="23">
        <v>6.7307692307692317</v>
      </c>
      <c r="O16" s="23">
        <v>6.7307692307692317</v>
      </c>
      <c r="P16" s="23">
        <v>1.9358407079646016</v>
      </c>
      <c r="Q16" s="23">
        <v>6.7307692307692317</v>
      </c>
      <c r="R16" s="23">
        <v>6.7307692307692317</v>
      </c>
      <c r="S16" s="23">
        <v>1.9358407079646016</v>
      </c>
      <c r="T16" s="23">
        <v>6.7307692307692317</v>
      </c>
      <c r="U16" s="23">
        <v>6.7307692307692317</v>
      </c>
      <c r="V16" s="23">
        <v>1.9358407079646016</v>
      </c>
      <c r="W16" s="23">
        <v>6.7307692307692317</v>
      </c>
      <c r="X16" s="23">
        <v>6.7307692307692317</v>
      </c>
      <c r="Y16" s="23">
        <v>1.9358407079646016</v>
      </c>
      <c r="Z16" s="23">
        <v>6.7307692307692317</v>
      </c>
      <c r="AA16" s="23">
        <v>6.7307692307692317</v>
      </c>
      <c r="AB16" s="23">
        <v>1.9358407079646016</v>
      </c>
      <c r="AC16" s="23">
        <v>6.7307692307692317</v>
      </c>
      <c r="AD16" s="23">
        <v>6.7307692307692317</v>
      </c>
      <c r="AE16" s="23">
        <v>1.9358407079646016</v>
      </c>
      <c r="AF16" s="23">
        <v>6.7307692307692317</v>
      </c>
      <c r="AG16" s="23">
        <v>6.7307692307692317</v>
      </c>
      <c r="AH16" s="23">
        <v>1.9358407079646016</v>
      </c>
      <c r="AI16" s="23">
        <v>6.7307692307692317</v>
      </c>
      <c r="AJ16" s="23">
        <v>6.7307692307692317</v>
      </c>
      <c r="AK16" s="23">
        <v>1.9358407079646016</v>
      </c>
      <c r="AL16" s="23">
        <v>6.7307692307692317</v>
      </c>
      <c r="AM16" s="23">
        <v>6.7307692307692317</v>
      </c>
      <c r="AN16" s="23">
        <v>1.9358407079646016</v>
      </c>
      <c r="AO16" s="23">
        <v>6.7307692307692317</v>
      </c>
      <c r="AP16" s="23">
        <v>6.7307692307692317</v>
      </c>
      <c r="AQ16" s="23">
        <v>1.9358407079646016</v>
      </c>
      <c r="AR16" s="23">
        <v>6.7307692307692317</v>
      </c>
      <c r="AS16" s="23">
        <v>6.7307692307692317</v>
      </c>
      <c r="AT16" s="23">
        <v>1.9358407079646016</v>
      </c>
      <c r="AU16" s="23">
        <v>6.7307692307692317</v>
      </c>
      <c r="AV16" s="25">
        <v>6.7307692307692317</v>
      </c>
      <c r="AW16" s="25">
        <v>1.9358407079646016</v>
      </c>
      <c r="AX16" s="25">
        <v>6.7307692307692317</v>
      </c>
      <c r="AY16" s="25">
        <v>6.7307692307692317</v>
      </c>
      <c r="AZ16" s="25">
        <v>1.9358407079646016</v>
      </c>
      <c r="BA16" s="25">
        <v>6.7307692307692317</v>
      </c>
      <c r="BB16" s="25">
        <v>6.7307692307692317</v>
      </c>
      <c r="BC16" s="25">
        <v>1.9358407079646016</v>
      </c>
      <c r="BD16" s="25">
        <v>6.7307692307692317</v>
      </c>
      <c r="BE16" s="25">
        <v>6.7307692307692317</v>
      </c>
      <c r="BF16" s="25">
        <v>1.9358407079646016</v>
      </c>
      <c r="BG16" s="25">
        <v>6.7307692307692317</v>
      </c>
      <c r="BH16" s="25">
        <v>6.7307692307692317</v>
      </c>
      <c r="BI16" s="25">
        <v>1.9358407079646016</v>
      </c>
      <c r="BJ16" s="25">
        <v>6.7307692307692317</v>
      </c>
      <c r="BK16" s="25">
        <v>6.7307692307692317</v>
      </c>
      <c r="BL16" s="25">
        <v>1.9358407079646016</v>
      </c>
      <c r="BM16" s="25">
        <v>6.7307692307692317</v>
      </c>
      <c r="BN16" s="25">
        <v>6.7307692307692317</v>
      </c>
      <c r="BO16" s="25">
        <v>1.9358407079646016</v>
      </c>
      <c r="BP16" s="25">
        <v>6.7307692307692317</v>
      </c>
      <c r="BQ16" s="25">
        <v>6.7307692307692317</v>
      </c>
      <c r="BR16" s="25">
        <v>1.9358407079646016</v>
      </c>
      <c r="BS16" s="25">
        <v>6.7307692307692317</v>
      </c>
      <c r="BT16" s="25">
        <v>6.7307692307692317</v>
      </c>
      <c r="BU16" s="25">
        <v>1.9358407079646016</v>
      </c>
      <c r="BV16" s="25">
        <v>6.7307692307692317</v>
      </c>
      <c r="BW16" s="25">
        <v>6.7307692307692317</v>
      </c>
      <c r="BX16" s="25">
        <v>1.9358407079646016</v>
      </c>
      <c r="BY16" s="25">
        <v>6.7307692307692317</v>
      </c>
      <c r="BZ16" s="25">
        <v>6.7307692307692317</v>
      </c>
      <c r="CA16" s="25">
        <v>1.9358407079646016</v>
      </c>
      <c r="CB16" s="25">
        <v>6.7307692307692317</v>
      </c>
      <c r="CC16" s="25">
        <v>6.7307692307692317</v>
      </c>
      <c r="CD16" s="25">
        <v>1.9358407079646016</v>
      </c>
      <c r="CE16" s="25">
        <v>6.7307692307692317</v>
      </c>
      <c r="CF16" s="25">
        <v>6.7307692307692317</v>
      </c>
      <c r="CG16" s="25">
        <v>1.9358407079646016</v>
      </c>
      <c r="CH16" s="25">
        <v>6.7307692307692317</v>
      </c>
      <c r="CI16" s="25">
        <v>6.7307692307692317</v>
      </c>
      <c r="CJ16" s="25">
        <v>1.9358407079646016</v>
      </c>
      <c r="CK16" s="25">
        <v>6.7307692307692317</v>
      </c>
      <c r="CL16" s="27">
        <v>6.7307692307692317</v>
      </c>
      <c r="CM16" s="27">
        <v>1.9358407079646016</v>
      </c>
      <c r="CN16" s="27">
        <v>6.7307692307692317</v>
      </c>
      <c r="CO16" s="27">
        <v>6.7307692307692317</v>
      </c>
      <c r="CP16" s="27">
        <v>1.9358407079646016</v>
      </c>
      <c r="CQ16" s="27">
        <v>6.7307692307692317</v>
      </c>
      <c r="CR16" s="27">
        <v>6.7307692307692317</v>
      </c>
      <c r="CS16" s="27">
        <v>1.9358407079646016</v>
      </c>
      <c r="CT16" s="27">
        <v>6.7307692307692317</v>
      </c>
      <c r="CU16" s="27">
        <v>6.7307692307692317</v>
      </c>
      <c r="CV16" s="27">
        <v>1.9358407079646016</v>
      </c>
      <c r="CW16" s="27">
        <v>6.7307692307692317</v>
      </c>
      <c r="CX16" s="27">
        <v>6.7307692307692317</v>
      </c>
      <c r="CY16" s="27">
        <v>1.9358407079646016</v>
      </c>
      <c r="CZ16" s="27">
        <v>6.7307692307692317</v>
      </c>
      <c r="DA16" s="27">
        <v>6.7307692307692317</v>
      </c>
      <c r="DB16" s="27">
        <v>1.9358407079646016</v>
      </c>
      <c r="DC16" s="27">
        <v>6.7307692307692317</v>
      </c>
      <c r="DD16" s="27">
        <v>6.7307692307692317</v>
      </c>
      <c r="DE16" s="27">
        <v>1.9358407079646016</v>
      </c>
      <c r="DF16" s="27">
        <v>6.7307692307692317</v>
      </c>
      <c r="DG16" s="27">
        <v>6.7307692307692317</v>
      </c>
      <c r="DH16" s="27">
        <v>1.9358407079646016</v>
      </c>
      <c r="DI16" s="27">
        <v>6.7307692307692317</v>
      </c>
      <c r="DJ16" s="27">
        <v>6.7307692307692317</v>
      </c>
      <c r="DK16" s="27">
        <v>1.9358407079646016</v>
      </c>
      <c r="DL16" s="27">
        <v>6.7307692307692317</v>
      </c>
      <c r="DM16" s="27">
        <v>6.7307692307692317</v>
      </c>
      <c r="DN16" s="27">
        <v>1.9358407079646016</v>
      </c>
      <c r="DO16" s="27">
        <v>6.7307692307692317</v>
      </c>
      <c r="DP16" s="27">
        <v>6.7307692307692317</v>
      </c>
      <c r="DQ16" s="27">
        <v>1.9358407079646016</v>
      </c>
      <c r="DR16" s="27">
        <v>6.7307692307692317</v>
      </c>
      <c r="DS16" s="27">
        <v>6.7307692307692317</v>
      </c>
      <c r="DT16" s="27">
        <v>1.9358407079646016</v>
      </c>
      <c r="DU16" s="27">
        <v>6.7307692307692317</v>
      </c>
      <c r="DV16" s="27">
        <v>6.7307692307692317</v>
      </c>
      <c r="DW16" s="27">
        <v>1.9358407079646016</v>
      </c>
      <c r="DX16" s="27">
        <v>6.7307692307692317</v>
      </c>
      <c r="DY16" s="27">
        <v>6.7307692307692317</v>
      </c>
      <c r="DZ16" s="27">
        <v>1.9358407079646016</v>
      </c>
      <c r="EA16" s="27">
        <v>6.7307692307692317</v>
      </c>
      <c r="EB16" s="28">
        <v>6.7307692307692317</v>
      </c>
      <c r="EC16" s="28">
        <v>1.9358407079646016</v>
      </c>
      <c r="ED16" s="28">
        <v>6.7307692307692317</v>
      </c>
      <c r="EE16" s="28">
        <v>6.7307692307692317</v>
      </c>
      <c r="EF16" s="28">
        <v>1.9358407079646016</v>
      </c>
      <c r="EG16" s="28">
        <v>6.7307692307692317</v>
      </c>
      <c r="EH16" s="28">
        <v>6.7307692307692317</v>
      </c>
      <c r="EI16" s="28">
        <v>1.9358407079646016</v>
      </c>
      <c r="EJ16" s="28">
        <v>6.7307692307692317</v>
      </c>
      <c r="EK16" s="28">
        <v>6.7307692307692317</v>
      </c>
      <c r="EL16" s="28">
        <v>1.9358407079646016</v>
      </c>
      <c r="EM16" s="28">
        <v>6.7307692307692317</v>
      </c>
      <c r="EN16" s="28">
        <v>6.7307692307692317</v>
      </c>
      <c r="EO16" s="28">
        <v>1.9358407079646016</v>
      </c>
      <c r="EP16" s="28">
        <v>6.7307692307692317</v>
      </c>
      <c r="EQ16" s="28">
        <v>6.7307692307692317</v>
      </c>
      <c r="ER16" s="28">
        <v>1.9358407079646016</v>
      </c>
      <c r="ES16" s="28">
        <v>6.7307692307692317</v>
      </c>
      <c r="ET16" s="28">
        <v>6.7307692307692317</v>
      </c>
      <c r="EU16" s="28">
        <v>1.9358407079646016</v>
      </c>
      <c r="EV16" s="28">
        <v>6.7307692307692317</v>
      </c>
      <c r="EW16" s="28">
        <v>6.7307692307692317</v>
      </c>
      <c r="EX16" s="28">
        <v>1.9358407079646016</v>
      </c>
      <c r="EY16" s="28">
        <v>6.7307692307692317</v>
      </c>
      <c r="EZ16" s="28">
        <v>6.7307692307692317</v>
      </c>
      <c r="FA16" s="28">
        <v>1.9358407079646016</v>
      </c>
      <c r="FB16" s="28">
        <v>6.7307692307692317</v>
      </c>
      <c r="FC16" s="28">
        <v>6.7307692307692317</v>
      </c>
      <c r="FD16" s="28">
        <v>1.9358407079646016</v>
      </c>
      <c r="FE16" s="28">
        <v>6.7307692307692317</v>
      </c>
      <c r="FF16" s="28">
        <v>6.7307692307692317</v>
      </c>
      <c r="FG16" s="28">
        <v>1.9358407079646016</v>
      </c>
      <c r="FH16" s="28">
        <v>6.7307692307692317</v>
      </c>
      <c r="FI16" s="28">
        <v>6.7307692307692317</v>
      </c>
      <c r="FJ16" s="28">
        <v>1.9358407079646016</v>
      </c>
      <c r="FK16" s="28">
        <v>6.7307692307692317</v>
      </c>
      <c r="FL16" s="28">
        <v>6.7307692307692317</v>
      </c>
      <c r="FM16" s="28">
        <v>1.9358407079646016</v>
      </c>
      <c r="FN16" s="28">
        <v>6.7307692307692317</v>
      </c>
      <c r="FO16" s="28">
        <v>6.7307692307692317</v>
      </c>
      <c r="FP16" s="28">
        <v>1.9358407079646016</v>
      </c>
      <c r="FQ16" s="28">
        <v>6.7307692307692317</v>
      </c>
      <c r="FR16" s="29">
        <v>6.7307692307692317</v>
      </c>
      <c r="FS16" s="29">
        <v>1.9358407079646016</v>
      </c>
      <c r="FT16" s="29">
        <v>6.7307692307692317</v>
      </c>
      <c r="FU16" s="29">
        <v>6.7307692307692317</v>
      </c>
      <c r="FV16" s="29">
        <v>1.9358407079646016</v>
      </c>
      <c r="FW16" s="29">
        <v>6.7307692307692317</v>
      </c>
      <c r="FX16" s="29">
        <v>6.7307692307692317</v>
      </c>
      <c r="FY16" s="29">
        <v>1.9358407079646016</v>
      </c>
      <c r="FZ16" s="29">
        <v>6.7307692307692317</v>
      </c>
      <c r="GA16" s="29">
        <v>6.7307692307692317</v>
      </c>
      <c r="GB16" s="29">
        <v>1.9358407079646016</v>
      </c>
      <c r="GC16" s="29">
        <v>6.7307692307692317</v>
      </c>
      <c r="GD16" s="29">
        <v>6.7307692307692317</v>
      </c>
      <c r="GE16" s="29">
        <v>1.9358407079646016</v>
      </c>
      <c r="GF16" s="29">
        <v>6.7307692307692317</v>
      </c>
      <c r="GG16" s="29">
        <v>6.7307692307692317</v>
      </c>
      <c r="GH16" s="29">
        <v>1.9358407079646016</v>
      </c>
      <c r="GI16" s="29">
        <v>6.7307692307692317</v>
      </c>
      <c r="GJ16" s="29">
        <v>6.7307692307692317</v>
      </c>
      <c r="GK16" s="29">
        <v>1.9358407079646016</v>
      </c>
      <c r="GL16" s="29">
        <v>6.7307692307692317</v>
      </c>
      <c r="GM16" s="29">
        <v>6.7307692307692317</v>
      </c>
      <c r="GN16" s="29">
        <v>1.9358407079646016</v>
      </c>
      <c r="GO16" s="29">
        <v>6.7307692307692317</v>
      </c>
      <c r="GP16" s="29">
        <v>6.7307692307692317</v>
      </c>
      <c r="GQ16" s="29">
        <v>1.9358407079646016</v>
      </c>
      <c r="GR16" s="29">
        <v>6.7307692307692317</v>
      </c>
      <c r="GS16" s="29">
        <v>6.7307692307692317</v>
      </c>
      <c r="GT16" s="29">
        <v>1.9358407079646016</v>
      </c>
      <c r="GU16" s="29">
        <v>6.7307692307692317</v>
      </c>
      <c r="GV16" s="29">
        <v>6.7307692307692317</v>
      </c>
      <c r="GW16" s="29">
        <v>1.9358407079646016</v>
      </c>
      <c r="GX16" s="29">
        <v>6.7307692307692317</v>
      </c>
      <c r="GY16" s="29">
        <v>6.7307692307692317</v>
      </c>
      <c r="GZ16" s="29">
        <v>1.9358407079646016</v>
      </c>
      <c r="HA16" s="29">
        <v>6.7307692307692317</v>
      </c>
      <c r="HB16" s="29">
        <v>6.7307692307692317</v>
      </c>
      <c r="HC16" s="29">
        <v>1.9358407079646016</v>
      </c>
      <c r="HD16" s="29">
        <v>6.7307692307692317</v>
      </c>
      <c r="HE16" s="29">
        <v>6.7307692307692317</v>
      </c>
      <c r="HF16" s="29">
        <v>1.9358407079646016</v>
      </c>
      <c r="HG16" s="29">
        <v>6.7307692307692317</v>
      </c>
    </row>
    <row r="17" spans="1:215" ht="15" thickBot="1" x14ac:dyDescent="0.35">
      <c r="A17" s="2"/>
      <c r="B17" s="43" t="s">
        <v>622</v>
      </c>
      <c r="C17" s="76" t="s">
        <v>871</v>
      </c>
      <c r="D17" s="44">
        <v>391033</v>
      </c>
      <c r="E17" s="45">
        <v>413945</v>
      </c>
      <c r="F17" s="23">
        <v>102.92994579789475</v>
      </c>
      <c r="G17" s="23">
        <v>28.715189800353556</v>
      </c>
      <c r="H17" s="23">
        <v>84.659633363343275</v>
      </c>
      <c r="I17" s="23">
        <v>102.84304259789474</v>
      </c>
      <c r="J17" s="23">
        <v>28.695366691416567</v>
      </c>
      <c r="K17" s="23">
        <v>85.054013748395761</v>
      </c>
      <c r="L17" s="23">
        <v>102.99007145789474</v>
      </c>
      <c r="M17" s="23">
        <v>28.669665261654909</v>
      </c>
      <c r="N17" s="23">
        <v>83.877841478546628</v>
      </c>
      <c r="O17" s="23">
        <v>103.15815324789475</v>
      </c>
      <c r="P17" s="23">
        <v>28.590487289743344</v>
      </c>
      <c r="Q17" s="23">
        <v>83.195046608606461</v>
      </c>
      <c r="R17" s="23">
        <v>103.37892330789474</v>
      </c>
      <c r="S17" s="23">
        <v>28.498072547134708</v>
      </c>
      <c r="T17" s="23">
        <v>82.490667342913611</v>
      </c>
      <c r="U17" s="23">
        <v>103.66027650789474</v>
      </c>
      <c r="V17" s="23">
        <v>28.392455982015917</v>
      </c>
      <c r="W17" s="23">
        <v>81.690955957017536</v>
      </c>
      <c r="X17" s="23">
        <v>103.97149222789474</v>
      </c>
      <c r="Y17" s="23">
        <v>28.271533128060888</v>
      </c>
      <c r="Z17" s="23">
        <v>80.914808503574335</v>
      </c>
      <c r="AA17" s="23">
        <v>104.35298158789475</v>
      </c>
      <c r="AB17" s="23">
        <v>28.136073232444502</v>
      </c>
      <c r="AC17" s="23">
        <v>80.066431044185464</v>
      </c>
      <c r="AD17" s="23">
        <v>104.78231877789474</v>
      </c>
      <c r="AE17" s="23">
        <v>27.990440619272714</v>
      </c>
      <c r="AF17" s="23">
        <v>79.179995087432673</v>
      </c>
      <c r="AG17" s="23">
        <v>105.27536337789473</v>
      </c>
      <c r="AH17" s="23">
        <v>26.387381074366679</v>
      </c>
      <c r="AI17" s="23">
        <v>78.247843738098595</v>
      </c>
      <c r="AJ17" s="23">
        <v>107.48857718789475</v>
      </c>
      <c r="AK17" s="23">
        <v>25.425827205186945</v>
      </c>
      <c r="AL17" s="23">
        <v>74.447392057102405</v>
      </c>
      <c r="AM17" s="23">
        <v>109.52495915789474</v>
      </c>
      <c r="AN17" s="23">
        <v>22.977092561649297</v>
      </c>
      <c r="AO17" s="23">
        <v>70.056226572998881</v>
      </c>
      <c r="AP17" s="23">
        <v>110.58826900789474</v>
      </c>
      <c r="AQ17" s="23">
        <v>22.400011483621274</v>
      </c>
      <c r="AR17" s="23">
        <v>67.785490754606286</v>
      </c>
      <c r="AS17" s="23">
        <v>111.22043127789473</v>
      </c>
      <c r="AT17" s="23">
        <v>21.391523584550107</v>
      </c>
      <c r="AU17" s="23">
        <v>66.573077683987378</v>
      </c>
      <c r="AV17" s="25">
        <v>102.99549721789474</v>
      </c>
      <c r="AW17" s="25">
        <v>28.722214488508694</v>
      </c>
      <c r="AX17" s="25">
        <v>84.432416647209607</v>
      </c>
      <c r="AY17" s="25">
        <v>102.94782292789473</v>
      </c>
      <c r="AZ17" s="25">
        <v>28.713356401839157</v>
      </c>
      <c r="BA17" s="25">
        <v>84.876183186031597</v>
      </c>
      <c r="BB17" s="25">
        <v>103.06398120789474</v>
      </c>
      <c r="BC17" s="25">
        <v>28.703244056650998</v>
      </c>
      <c r="BD17" s="25">
        <v>84.202758497319067</v>
      </c>
      <c r="BE17" s="25">
        <v>103.18883554789474</v>
      </c>
      <c r="BF17" s="25">
        <v>28.675712277118233</v>
      </c>
      <c r="BG17" s="25">
        <v>83.802436370822079</v>
      </c>
      <c r="BH17" s="25">
        <v>103.34990240789475</v>
      </c>
      <c r="BI17" s="25">
        <v>28.645458424229368</v>
      </c>
      <c r="BJ17" s="25">
        <v>83.32887650663443</v>
      </c>
      <c r="BK17" s="25">
        <v>103.55469607789473</v>
      </c>
      <c r="BL17" s="25">
        <v>28.612665627263333</v>
      </c>
      <c r="BM17" s="25">
        <v>82.747824791724497</v>
      </c>
      <c r="BN17" s="25">
        <v>103.78689095789474</v>
      </c>
      <c r="BO17" s="25">
        <v>28.577629554704878</v>
      </c>
      <c r="BP17" s="25">
        <v>82.131491610191333</v>
      </c>
      <c r="BQ17" s="25">
        <v>104.06940072789475</v>
      </c>
      <c r="BR17" s="25">
        <v>28.540832081662135</v>
      </c>
      <c r="BS17" s="25">
        <v>81.409202462378175</v>
      </c>
      <c r="BT17" s="25">
        <v>104.39018653789473</v>
      </c>
      <c r="BU17" s="25">
        <v>28.503413536679602</v>
      </c>
      <c r="BV17" s="25">
        <v>80.587082880585285</v>
      </c>
      <c r="BW17" s="25">
        <v>104.76094001789474</v>
      </c>
      <c r="BX17" s="25">
        <v>27.6114812833145</v>
      </c>
      <c r="BY17" s="25">
        <v>79.657018204465658</v>
      </c>
      <c r="BZ17" s="25">
        <v>106.09453212789474</v>
      </c>
      <c r="CA17" s="25">
        <v>27.433563774853187</v>
      </c>
      <c r="CB17" s="25">
        <v>76.711926230201087</v>
      </c>
      <c r="CC17" s="25">
        <v>107.33688961789474</v>
      </c>
      <c r="CD17" s="25">
        <v>26.14560911263062</v>
      </c>
      <c r="CE17" s="25">
        <v>74.248290899214709</v>
      </c>
      <c r="CF17" s="25">
        <v>108.43935603789474</v>
      </c>
      <c r="CG17" s="25">
        <v>26.138078102939563</v>
      </c>
      <c r="CH17" s="25">
        <v>71.752806005695248</v>
      </c>
      <c r="CI17" s="25">
        <v>108.93849419789474</v>
      </c>
      <c r="CJ17" s="25">
        <v>25.037534181209487</v>
      </c>
      <c r="CK17" s="25">
        <v>70.963208255323877</v>
      </c>
      <c r="CL17" s="27">
        <v>102.92857742789474</v>
      </c>
      <c r="CM17" s="27">
        <v>28.716624494544497</v>
      </c>
      <c r="CN17" s="27">
        <v>84.664487083783996</v>
      </c>
      <c r="CO17" s="27">
        <v>102.81803498789473</v>
      </c>
      <c r="CP17" s="27">
        <v>28.701516405501241</v>
      </c>
      <c r="CQ17" s="27">
        <v>85.130686582665334</v>
      </c>
      <c r="CR17" s="27">
        <v>102.93228276789475</v>
      </c>
      <c r="CS17" s="27">
        <v>28.684292309843535</v>
      </c>
      <c r="CT17" s="27">
        <v>84.050805344940628</v>
      </c>
      <c r="CU17" s="27">
        <v>103.06622469789474</v>
      </c>
      <c r="CV17" s="27">
        <v>28.618371146769668</v>
      </c>
      <c r="CW17" s="27">
        <v>83.458894022677768</v>
      </c>
      <c r="CX17" s="27">
        <v>103.24659420789474</v>
      </c>
      <c r="CY17" s="27">
        <v>28.546621509596335</v>
      </c>
      <c r="CZ17" s="27">
        <v>82.853779448462575</v>
      </c>
      <c r="DA17" s="27">
        <v>103.46964672789474</v>
      </c>
      <c r="DB17" s="27">
        <v>28.46978691139579</v>
      </c>
      <c r="DC17" s="27">
        <v>82.192169086382847</v>
      </c>
      <c r="DD17" s="27">
        <v>103.71401025789474</v>
      </c>
      <c r="DE17" s="27">
        <v>28.387649503336359</v>
      </c>
      <c r="DF17" s="27">
        <v>81.565612969452189</v>
      </c>
      <c r="DG17" s="27">
        <v>104.00713911789474</v>
      </c>
      <c r="DH17" s="27">
        <v>28.301428121359983</v>
      </c>
      <c r="DI17" s="27">
        <v>80.904997592427293</v>
      </c>
      <c r="DJ17" s="27">
        <v>104.34005168789474</v>
      </c>
      <c r="DK17" s="27">
        <v>28.212359976639533</v>
      </c>
      <c r="DL17" s="27">
        <v>80.205194142969589</v>
      </c>
      <c r="DM17" s="27">
        <v>104.72750080789474</v>
      </c>
      <c r="DN17" s="27">
        <v>26.99782487301141</v>
      </c>
      <c r="DO17" s="27">
        <v>79.459722919195599</v>
      </c>
      <c r="DP17" s="27">
        <v>106.45090097789475</v>
      </c>
      <c r="DQ17" s="27">
        <v>26.451413233518437</v>
      </c>
      <c r="DR17" s="27">
        <v>76.520747052036825</v>
      </c>
      <c r="DS17" s="27">
        <v>107.86730592789473</v>
      </c>
      <c r="DT17" s="27">
        <v>25.085277987833546</v>
      </c>
      <c r="DU17" s="27">
        <v>73.834423239401062</v>
      </c>
      <c r="DV17" s="27">
        <v>108.48863917789474</v>
      </c>
      <c r="DW17" s="27">
        <v>24.781339387530622</v>
      </c>
      <c r="DX17" s="27">
        <v>73.009289975824515</v>
      </c>
      <c r="DY17" s="27">
        <v>108.68613563789474</v>
      </c>
      <c r="DZ17" s="27">
        <v>24.049742365733316</v>
      </c>
      <c r="EA17" s="27">
        <v>73.218901788774417</v>
      </c>
      <c r="EB17" s="28">
        <v>102.93283508789474</v>
      </c>
      <c r="EC17" s="28">
        <v>28.715189559280144</v>
      </c>
      <c r="ED17" s="28">
        <v>84.662674416318424</v>
      </c>
      <c r="EE17" s="28">
        <v>102.83715643789473</v>
      </c>
      <c r="EF17" s="28">
        <v>28.695365667566207</v>
      </c>
      <c r="EG17" s="28">
        <v>85.169697978428843</v>
      </c>
      <c r="EH17" s="28">
        <v>102.97511027789474</v>
      </c>
      <c r="EI17" s="28">
        <v>28.669663126151793</v>
      </c>
      <c r="EJ17" s="28">
        <v>84.145935071106635</v>
      </c>
      <c r="EK17" s="28">
        <v>103.13352920789474</v>
      </c>
      <c r="EL17" s="28">
        <v>28.587834002979459</v>
      </c>
      <c r="EM17" s="28">
        <v>83.653480167299307</v>
      </c>
      <c r="EN17" s="28">
        <v>103.34594922789474</v>
      </c>
      <c r="EO17" s="28">
        <v>28.49260410912639</v>
      </c>
      <c r="EP17" s="28">
        <v>83.19193426680124</v>
      </c>
      <c r="EQ17" s="28">
        <v>103.61695714789474</v>
      </c>
      <c r="ER17" s="28">
        <v>28.384133256323814</v>
      </c>
      <c r="ES17" s="28">
        <v>82.717149893388438</v>
      </c>
      <c r="ET17" s="28">
        <v>103.91718218789474</v>
      </c>
      <c r="EU17" s="28">
        <v>28.260242775369171</v>
      </c>
      <c r="EV17" s="28">
        <v>82.298453145454403</v>
      </c>
      <c r="EW17" s="28">
        <v>104.29318456789474</v>
      </c>
      <c r="EX17" s="28">
        <v>28.121811585415749</v>
      </c>
      <c r="EY17" s="28">
        <v>81.869715191798775</v>
      </c>
      <c r="EZ17" s="28">
        <v>104.71816814789474</v>
      </c>
      <c r="FA17" s="28">
        <v>27.973170468741113</v>
      </c>
      <c r="FB17" s="28">
        <v>81.466650405007073</v>
      </c>
      <c r="FC17" s="28">
        <v>105.20515407789475</v>
      </c>
      <c r="FD17" s="28">
        <v>26.707901839557671</v>
      </c>
      <c r="FE17" s="28">
        <v>81.079139687057051</v>
      </c>
      <c r="FF17" s="28">
        <v>107.40222939789474</v>
      </c>
      <c r="FG17" s="28">
        <v>25.732400704311239</v>
      </c>
      <c r="FH17" s="28">
        <v>78.51998103785931</v>
      </c>
      <c r="FI17" s="28">
        <v>110.83480822789474</v>
      </c>
      <c r="FJ17" s="28">
        <v>21.458247708000094</v>
      </c>
      <c r="FK17" s="28">
        <v>64.740388998790934</v>
      </c>
      <c r="FL17" s="28">
        <v>113.07689060789474</v>
      </c>
      <c r="FM17" s="28">
        <v>20.877519735199623</v>
      </c>
      <c r="FN17" s="28">
        <v>54.020890347782768</v>
      </c>
      <c r="FO17" s="28">
        <v>101.41587405048668</v>
      </c>
      <c r="FP17" s="28">
        <v>18.398455026858201</v>
      </c>
      <c r="FQ17" s="28">
        <v>43.722249354327346</v>
      </c>
      <c r="FR17" s="29">
        <v>102.85810011789474</v>
      </c>
      <c r="FS17" s="29">
        <v>28.716063195732591</v>
      </c>
      <c r="FT17" s="29">
        <v>84.798756327944091</v>
      </c>
      <c r="FU17" s="29">
        <v>102.69011863789474</v>
      </c>
      <c r="FV17" s="29">
        <v>28.700646485432973</v>
      </c>
      <c r="FW17" s="29">
        <v>85.439969537564821</v>
      </c>
      <c r="FX17" s="29">
        <v>102.75526479789474</v>
      </c>
      <c r="FY17" s="29">
        <v>28.681953939570601</v>
      </c>
      <c r="FZ17" s="29">
        <v>84.552923213069192</v>
      </c>
      <c r="GA17" s="29">
        <v>102.85850214789474</v>
      </c>
      <c r="GB17" s="29">
        <v>28.567795488484112</v>
      </c>
      <c r="GC17" s="29">
        <v>84.172357357117107</v>
      </c>
      <c r="GD17" s="29">
        <v>103.00827035789474</v>
      </c>
      <c r="GE17" s="29">
        <v>28.437367485776761</v>
      </c>
      <c r="GF17" s="29">
        <v>83.814079838060152</v>
      </c>
      <c r="GG17" s="29">
        <v>103.22933463789474</v>
      </c>
      <c r="GH17" s="29">
        <v>28.289348772113382</v>
      </c>
      <c r="GI17" s="29">
        <v>83.405865061489209</v>
      </c>
      <c r="GJ17" s="29">
        <v>103.47904410789474</v>
      </c>
      <c r="GK17" s="29">
        <v>28.126361734610363</v>
      </c>
      <c r="GL17" s="29">
        <v>83.036302336466832</v>
      </c>
      <c r="GM17" s="29">
        <v>103.80815393789474</v>
      </c>
      <c r="GN17" s="29">
        <v>27.950778387460652</v>
      </c>
      <c r="GO17" s="29">
        <v>82.630613440411707</v>
      </c>
      <c r="GP17" s="29">
        <v>104.19307005789474</v>
      </c>
      <c r="GQ17" s="29">
        <v>27.764219767311122</v>
      </c>
      <c r="GR17" s="29">
        <v>82.224905008721606</v>
      </c>
      <c r="GS17" s="29">
        <v>104.73677108789474</v>
      </c>
      <c r="GT17" s="29">
        <v>26.732649966620734</v>
      </c>
      <c r="GU17" s="29">
        <v>81.69267044284976</v>
      </c>
      <c r="GV17" s="29">
        <v>108.97886749789474</v>
      </c>
      <c r="GW17" s="29">
        <v>25.630271638212484</v>
      </c>
      <c r="GX17" s="29">
        <v>66.579271312353029</v>
      </c>
      <c r="GY17" s="29">
        <v>112.19562230789474</v>
      </c>
      <c r="GZ17" s="29">
        <v>20.516403426926335</v>
      </c>
      <c r="HA17" s="29">
        <v>53.378248243385912</v>
      </c>
      <c r="HB17" s="29">
        <v>112.11676499002616</v>
      </c>
      <c r="HC17" s="29">
        <v>20.3397670999605</v>
      </c>
      <c r="HD17" s="29">
        <v>43.399855379798225</v>
      </c>
      <c r="HE17" s="29">
        <v>100.04745596493734</v>
      </c>
      <c r="HF17" s="29">
        <v>18.150202188329342</v>
      </c>
      <c r="HG17" s="29">
        <v>43.70427524035793</v>
      </c>
    </row>
    <row r="18" spans="1:215" ht="15" thickBot="1" x14ac:dyDescent="0.35">
      <c r="A18" s="2"/>
      <c r="B18" s="43" t="s">
        <v>512</v>
      </c>
      <c r="C18" s="76" t="s">
        <v>875</v>
      </c>
      <c r="D18" s="44">
        <v>332328</v>
      </c>
      <c r="E18" s="45">
        <v>439711</v>
      </c>
      <c r="F18" s="23">
        <v>-25.309775915358109</v>
      </c>
      <c r="G18" s="23">
        <v>-10.395800533954359</v>
      </c>
      <c r="H18" s="23">
        <v>-25.309775915358109</v>
      </c>
      <c r="I18" s="23">
        <v>-25.422951250176926</v>
      </c>
      <c r="J18" s="23">
        <v>-10.442286453469196</v>
      </c>
      <c r="K18" s="23">
        <v>-25.422951250176926</v>
      </c>
      <c r="L18" s="23">
        <v>-65.945925832063949</v>
      </c>
      <c r="M18" s="23">
        <v>-27.086794180626583</v>
      </c>
      <c r="N18" s="23">
        <v>-65.945925832063949</v>
      </c>
      <c r="O18" s="23">
        <v>-66.493441333251539</v>
      </c>
      <c r="P18" s="23">
        <v>-27.311682064210743</v>
      </c>
      <c r="Q18" s="23">
        <v>-66.493441333251539</v>
      </c>
      <c r="R18" s="23">
        <v>-67.12151200786019</v>
      </c>
      <c r="S18" s="23">
        <v>-27.569657380795654</v>
      </c>
      <c r="T18" s="23">
        <v>-67.12151200786019</v>
      </c>
      <c r="U18" s="23">
        <v>-67.828946585199589</v>
      </c>
      <c r="V18" s="23">
        <v>-27.860230824884511</v>
      </c>
      <c r="W18" s="23">
        <v>-67.828946585199589</v>
      </c>
      <c r="X18" s="23">
        <v>-68.62824366079775</v>
      </c>
      <c r="Y18" s="23">
        <v>-28.188536100801603</v>
      </c>
      <c r="Z18" s="23">
        <v>-68.62824366079775</v>
      </c>
      <c r="AA18" s="23">
        <v>-69.51220169515301</v>
      </c>
      <c r="AB18" s="23">
        <v>-28.551615230236624</v>
      </c>
      <c r="AC18" s="23">
        <v>-69.51220169515301</v>
      </c>
      <c r="AD18" s="23">
        <v>-70.454885346111027</v>
      </c>
      <c r="AE18" s="23">
        <v>-28.938815466017168</v>
      </c>
      <c r="AF18" s="23">
        <v>-70.454885346111027</v>
      </c>
      <c r="AG18" s="23">
        <v>-72.482273568449401</v>
      </c>
      <c r="AH18" s="23">
        <v>-29.771549964923928</v>
      </c>
      <c r="AI18" s="23">
        <v>-72.482273568449401</v>
      </c>
      <c r="AJ18" s="23">
        <v>-73.798780634432063</v>
      </c>
      <c r="AK18" s="23">
        <v>-30.312295363273837</v>
      </c>
      <c r="AL18" s="23">
        <v>-73.798780634432063</v>
      </c>
      <c r="AM18" s="23">
        <v>-49.713549446183336</v>
      </c>
      <c r="AN18" s="23">
        <v>-20.419467387057928</v>
      </c>
      <c r="AO18" s="23">
        <v>-49.713549446183336</v>
      </c>
      <c r="AP18" s="23">
        <v>10.670731707317072</v>
      </c>
      <c r="AQ18" s="23">
        <v>1.9358407079646016</v>
      </c>
      <c r="AR18" s="23">
        <v>10.670731707317072</v>
      </c>
      <c r="AS18" s="23">
        <v>10.670731707317072</v>
      </c>
      <c r="AT18" s="23">
        <v>1.9358407079646016</v>
      </c>
      <c r="AU18" s="23">
        <v>10.670731707317072</v>
      </c>
      <c r="AV18" s="25">
        <v>-25.265157528328732</v>
      </c>
      <c r="AW18" s="25">
        <v>-10.377473866296162</v>
      </c>
      <c r="AX18" s="25">
        <v>-25.265157528328732</v>
      </c>
      <c r="AY18" s="25">
        <v>-25.310699509716436</v>
      </c>
      <c r="AZ18" s="25">
        <v>-10.396179893406435</v>
      </c>
      <c r="BA18" s="25">
        <v>-25.310699509716436</v>
      </c>
      <c r="BB18" s="25">
        <v>-65.738333701445455</v>
      </c>
      <c r="BC18" s="25">
        <v>-27.001527270735892</v>
      </c>
      <c r="BD18" s="25">
        <v>-65.738333701445455</v>
      </c>
      <c r="BE18" s="25">
        <v>-65.949363888510931</v>
      </c>
      <c r="BF18" s="25">
        <v>-27.088206336513181</v>
      </c>
      <c r="BG18" s="25">
        <v>-65.949363888510931</v>
      </c>
      <c r="BH18" s="25">
        <v>-66.142057219733175</v>
      </c>
      <c r="BI18" s="25">
        <v>-27.167353676351699</v>
      </c>
      <c r="BJ18" s="25">
        <v>-66.142057219733175</v>
      </c>
      <c r="BK18" s="25">
        <v>-66.369301058760598</v>
      </c>
      <c r="BL18" s="25">
        <v>-27.260692378005931</v>
      </c>
      <c r="BM18" s="25">
        <v>-66.369301058760598</v>
      </c>
      <c r="BN18" s="25">
        <v>-66.610740395511513</v>
      </c>
      <c r="BO18" s="25">
        <v>-27.359861773827792</v>
      </c>
      <c r="BP18" s="25">
        <v>-66.610740395511513</v>
      </c>
      <c r="BQ18" s="25">
        <v>-66.860578336514408</v>
      </c>
      <c r="BR18" s="25">
        <v>-27.462480833323458</v>
      </c>
      <c r="BS18" s="25">
        <v>-66.860578336514408</v>
      </c>
      <c r="BT18" s="25">
        <v>-67.111758622100709</v>
      </c>
      <c r="BU18" s="25">
        <v>-27.565651250783858</v>
      </c>
      <c r="BV18" s="25">
        <v>-67.111758622100709</v>
      </c>
      <c r="BW18" s="25">
        <v>-67.784219399338525</v>
      </c>
      <c r="BX18" s="25">
        <v>-27.841859468922618</v>
      </c>
      <c r="BY18" s="25">
        <v>-67.784219399338525</v>
      </c>
      <c r="BZ18" s="25">
        <v>-66.663445956270891</v>
      </c>
      <c r="CA18" s="25">
        <v>-27.381510187409845</v>
      </c>
      <c r="CB18" s="25">
        <v>-66.663445956270891</v>
      </c>
      <c r="CC18" s="25">
        <v>-49.314906966866118</v>
      </c>
      <c r="CD18" s="25">
        <v>-20.255727980071391</v>
      </c>
      <c r="CE18" s="25">
        <v>-49.314906966866118</v>
      </c>
      <c r="CF18" s="25">
        <v>10.670731707317072</v>
      </c>
      <c r="CG18" s="25">
        <v>1.9358407079646016</v>
      </c>
      <c r="CH18" s="25">
        <v>10.670731707317072</v>
      </c>
      <c r="CI18" s="25">
        <v>10.670731707317072</v>
      </c>
      <c r="CJ18" s="25">
        <v>1.9358407079646016</v>
      </c>
      <c r="CK18" s="25">
        <v>10.670731707317072</v>
      </c>
      <c r="CL18" s="27">
        <v>-25.301148382545911</v>
      </c>
      <c r="CM18" s="27">
        <v>-10.392256839592317</v>
      </c>
      <c r="CN18" s="27">
        <v>-25.301148382545911</v>
      </c>
      <c r="CO18" s="27">
        <v>-25.385954427579833</v>
      </c>
      <c r="CP18" s="27">
        <v>-10.427090286209726</v>
      </c>
      <c r="CQ18" s="27">
        <v>-25.385954427579833</v>
      </c>
      <c r="CR18" s="27">
        <v>-65.858028528528877</v>
      </c>
      <c r="CS18" s="27">
        <v>-27.050691022776476</v>
      </c>
      <c r="CT18" s="27">
        <v>-65.858028528528877</v>
      </c>
      <c r="CU18" s="27">
        <v>-66.326169432910064</v>
      </c>
      <c r="CV18" s="27">
        <v>-27.242976386345369</v>
      </c>
      <c r="CW18" s="27">
        <v>-66.326169432910064</v>
      </c>
      <c r="CX18" s="27">
        <v>-66.83099172303919</v>
      </c>
      <c r="CY18" s="27">
        <v>-27.45032835385496</v>
      </c>
      <c r="CZ18" s="27">
        <v>-66.83099172303919</v>
      </c>
      <c r="DA18" s="27">
        <v>-67.336914996942483</v>
      </c>
      <c r="DB18" s="27">
        <v>-27.658132542188067</v>
      </c>
      <c r="DC18" s="27">
        <v>-67.336914996942483</v>
      </c>
      <c r="DD18" s="27">
        <v>-67.895879087653313</v>
      </c>
      <c r="DE18" s="27">
        <v>-27.887722848009261</v>
      </c>
      <c r="DF18" s="27">
        <v>-67.895879087653313</v>
      </c>
      <c r="DG18" s="27">
        <v>-68.476657039627511</v>
      </c>
      <c r="DH18" s="27">
        <v>-28.126273033654272</v>
      </c>
      <c r="DI18" s="27">
        <v>-68.476657039627511</v>
      </c>
      <c r="DJ18" s="27">
        <v>-69.071450460703304</v>
      </c>
      <c r="DK18" s="27">
        <v>-28.370579968061392</v>
      </c>
      <c r="DL18" s="27">
        <v>-69.071450460703304</v>
      </c>
      <c r="DM18" s="27">
        <v>-70.042598543718668</v>
      </c>
      <c r="DN18" s="27">
        <v>-28.76947175571383</v>
      </c>
      <c r="DO18" s="27">
        <v>-70.042598543718668</v>
      </c>
      <c r="DP18" s="27">
        <v>-68.782211070256537</v>
      </c>
      <c r="DQ18" s="27">
        <v>-28.251777058873145</v>
      </c>
      <c r="DR18" s="27">
        <v>-68.782211070256537</v>
      </c>
      <c r="DS18" s="27">
        <v>-41.77910053843393</v>
      </c>
      <c r="DT18" s="27">
        <v>-17.160452037903354</v>
      </c>
      <c r="DU18" s="27">
        <v>-41.77910053843393</v>
      </c>
      <c r="DV18" s="27">
        <v>10.670731707317072</v>
      </c>
      <c r="DW18" s="27">
        <v>1.9358407079646016</v>
      </c>
      <c r="DX18" s="27">
        <v>10.670731707317072</v>
      </c>
      <c r="DY18" s="27">
        <v>10.670731707317072</v>
      </c>
      <c r="DZ18" s="27">
        <v>1.9358407079646016</v>
      </c>
      <c r="EA18" s="27">
        <v>10.670731707317072</v>
      </c>
      <c r="EB18" s="28">
        <v>-25.309778938237699</v>
      </c>
      <c r="EC18" s="28">
        <v>-10.395801775579466</v>
      </c>
      <c r="ED18" s="28">
        <v>-25.309778938237699</v>
      </c>
      <c r="EE18" s="28">
        <v>-25.422964087338137</v>
      </c>
      <c r="EF18" s="28">
        <v>-10.442291726236835</v>
      </c>
      <c r="EG18" s="28">
        <v>-25.422964087338137</v>
      </c>
      <c r="EH18" s="28">
        <v>-65.945952597901353</v>
      </c>
      <c r="EI18" s="28">
        <v>-27.086805174493449</v>
      </c>
      <c r="EJ18" s="28">
        <v>-65.945952597901353</v>
      </c>
      <c r="EK18" s="28">
        <v>-66.525602337332671</v>
      </c>
      <c r="EL18" s="28">
        <v>-27.324891955302522</v>
      </c>
      <c r="EM18" s="28">
        <v>-66.525602337332671</v>
      </c>
      <c r="EN18" s="28">
        <v>-67.188469626745373</v>
      </c>
      <c r="EO18" s="28">
        <v>-27.597159720306156</v>
      </c>
      <c r="EP18" s="28">
        <v>-67.188469626745373</v>
      </c>
      <c r="EQ18" s="28">
        <v>-67.930941824821161</v>
      </c>
      <c r="ER18" s="28">
        <v>-27.902124604191943</v>
      </c>
      <c r="ES18" s="28">
        <v>-67.930941824821161</v>
      </c>
      <c r="ET18" s="28">
        <v>-68.766524516038231</v>
      </c>
      <c r="EU18" s="28">
        <v>-28.245333924439084</v>
      </c>
      <c r="EV18" s="28">
        <v>-68.766524516038231</v>
      </c>
      <c r="EW18" s="28">
        <v>-69.687194508719756</v>
      </c>
      <c r="EX18" s="28">
        <v>-28.623492215271938</v>
      </c>
      <c r="EY18" s="28">
        <v>-69.687194508719756</v>
      </c>
      <c r="EZ18" s="28">
        <v>-70.668683259477504</v>
      </c>
      <c r="FA18" s="28">
        <v>-29.026631354603712</v>
      </c>
      <c r="FB18" s="28">
        <v>-70.668683259477504</v>
      </c>
      <c r="FC18" s="28">
        <v>-72.003787375970177</v>
      </c>
      <c r="FD18" s="28">
        <v>-29.575015351899282</v>
      </c>
      <c r="FE18" s="28">
        <v>-72.003787375970177</v>
      </c>
      <c r="FF18" s="28">
        <v>-73.509402819755408</v>
      </c>
      <c r="FG18" s="28">
        <v>-30.193435597371892</v>
      </c>
      <c r="FH18" s="28">
        <v>-73.509402819755408</v>
      </c>
      <c r="FI18" s="28">
        <v>-51.381741530021444</v>
      </c>
      <c r="FJ18" s="28">
        <v>-21.104664767465362</v>
      </c>
      <c r="FK18" s="28">
        <v>-51.381741530021444</v>
      </c>
      <c r="FL18" s="28">
        <v>10.670731707317072</v>
      </c>
      <c r="FM18" s="28">
        <v>1.9358407079646016</v>
      </c>
      <c r="FN18" s="28">
        <v>-16.212078738886589</v>
      </c>
      <c r="FO18" s="28">
        <v>10.670731707317072</v>
      </c>
      <c r="FP18" s="28">
        <v>1.9358407079646016</v>
      </c>
      <c r="FQ18" s="28">
        <v>-39.752806204471995</v>
      </c>
      <c r="FR18" s="29">
        <v>-25.312199151537758</v>
      </c>
      <c r="FS18" s="29">
        <v>-10.396795860031308</v>
      </c>
      <c r="FT18" s="29">
        <v>-25.312199151537758</v>
      </c>
      <c r="FU18" s="29">
        <v>-25.405469015591819</v>
      </c>
      <c r="FV18" s="29">
        <v>-10.435105756799169</v>
      </c>
      <c r="FW18" s="29">
        <v>-25.405469015591819</v>
      </c>
      <c r="FX18" s="29">
        <v>-25.519948216860382</v>
      </c>
      <c r="FY18" s="29">
        <v>-10.482127229674091</v>
      </c>
      <c r="FZ18" s="29">
        <v>-25.519948216860382</v>
      </c>
      <c r="GA18" s="29">
        <v>-26.327240374741315</v>
      </c>
      <c r="GB18" s="29">
        <v>-10.813716425644143</v>
      </c>
      <c r="GC18" s="29">
        <v>-26.327240374741315</v>
      </c>
      <c r="GD18" s="29">
        <v>-27.24027691845275</v>
      </c>
      <c r="GE18" s="29">
        <v>-11.188739334593548</v>
      </c>
      <c r="GF18" s="29">
        <v>-27.24027691845275</v>
      </c>
      <c r="GG18" s="29">
        <v>-28.237789254449883</v>
      </c>
      <c r="GH18" s="29">
        <v>-11.598460041322227</v>
      </c>
      <c r="GI18" s="29">
        <v>-28.237789254449883</v>
      </c>
      <c r="GJ18" s="29">
        <v>-29.34879096853366</v>
      </c>
      <c r="GK18" s="29">
        <v>-12.05479565848144</v>
      </c>
      <c r="GL18" s="29">
        <v>-29.34879096853366</v>
      </c>
      <c r="GM18" s="29">
        <v>-30.536682999144915</v>
      </c>
      <c r="GN18" s="29">
        <v>-12.542713396173268</v>
      </c>
      <c r="GO18" s="29">
        <v>-30.536682999144915</v>
      </c>
      <c r="GP18" s="29">
        <v>-31.792391074054567</v>
      </c>
      <c r="GQ18" s="29">
        <v>-13.058486065172493</v>
      </c>
      <c r="GR18" s="29">
        <v>-31.792391074054567</v>
      </c>
      <c r="GS18" s="29">
        <v>-33.276867418037092</v>
      </c>
      <c r="GT18" s="29">
        <v>-13.668223584027873</v>
      </c>
      <c r="GU18" s="29">
        <v>-33.276867418037092</v>
      </c>
      <c r="GV18" s="29">
        <v>-34.658736221343609</v>
      </c>
      <c r="GW18" s="29">
        <v>-14.235815825512383</v>
      </c>
      <c r="GX18" s="29">
        <v>-34.658736221343609</v>
      </c>
      <c r="GY18" s="29">
        <v>10.670731707317072</v>
      </c>
      <c r="GZ18" s="29">
        <v>1.9358407079646016</v>
      </c>
      <c r="HA18" s="29">
        <v>-10.480682060861113</v>
      </c>
      <c r="HB18" s="29">
        <v>10.670731707317072</v>
      </c>
      <c r="HC18" s="29">
        <v>1.9358407079646016</v>
      </c>
      <c r="HD18" s="29">
        <v>-36.53421282384943</v>
      </c>
      <c r="HE18" s="29">
        <v>10.670731707317072</v>
      </c>
      <c r="HF18" s="29">
        <v>1.9358407079646016</v>
      </c>
      <c r="HG18" s="29">
        <v>-37.132311327068976</v>
      </c>
    </row>
    <row r="19" spans="1:215" ht="15" thickBot="1" x14ac:dyDescent="0.35">
      <c r="A19" s="2"/>
      <c r="B19" s="43" t="s">
        <v>514</v>
      </c>
      <c r="C19" s="76" t="s">
        <v>878</v>
      </c>
      <c r="D19" s="44">
        <v>370584</v>
      </c>
      <c r="E19" s="45">
        <v>429294</v>
      </c>
      <c r="F19" s="23">
        <v>61.893053131578945</v>
      </c>
      <c r="G19" s="23">
        <v>22.215601300312692</v>
      </c>
      <c r="H19" s="23">
        <v>61.893053131578945</v>
      </c>
      <c r="I19" s="23">
        <v>61.555325471578946</v>
      </c>
      <c r="J19" s="23">
        <v>22.181474813686204</v>
      </c>
      <c r="K19" s="23">
        <v>61.555325471578946</v>
      </c>
      <c r="L19" s="23">
        <v>15.570653521821463</v>
      </c>
      <c r="M19" s="23">
        <v>2.8247645769676106</v>
      </c>
      <c r="N19" s="23">
        <v>15.570653521821463</v>
      </c>
      <c r="O19" s="23">
        <v>13.811437148459637</v>
      </c>
      <c r="P19" s="23">
        <v>2.5056147039240937</v>
      </c>
      <c r="Q19" s="23">
        <v>13.811437148459637</v>
      </c>
      <c r="R19" s="23">
        <v>11.916038981215761</v>
      </c>
      <c r="S19" s="23">
        <v>2.1617592842028595</v>
      </c>
      <c r="T19" s="23">
        <v>11.916038981215761</v>
      </c>
      <c r="U19" s="23">
        <v>9.8387450586079552</v>
      </c>
      <c r="V19" s="23">
        <v>1.7849050770040982</v>
      </c>
      <c r="W19" s="23">
        <v>9.8387450586079552</v>
      </c>
      <c r="X19" s="23">
        <v>7.5645624347035598</v>
      </c>
      <c r="Y19" s="23">
        <v>1.3723321231099379</v>
      </c>
      <c r="Z19" s="23">
        <v>7.5645624347035598</v>
      </c>
      <c r="AA19" s="23">
        <v>5.1454566379150508</v>
      </c>
      <c r="AB19" s="23">
        <v>0.93346779714388084</v>
      </c>
      <c r="AC19" s="23">
        <v>5.1454566379150508</v>
      </c>
      <c r="AD19" s="23">
        <v>2.719842087820203</v>
      </c>
      <c r="AE19" s="23">
        <v>0.49342267964879788</v>
      </c>
      <c r="AF19" s="23">
        <v>2.719842087820203</v>
      </c>
      <c r="AG19" s="23">
        <v>4.9627281398231871</v>
      </c>
      <c r="AH19" s="23">
        <v>0.90031793687057815</v>
      </c>
      <c r="AI19" s="23">
        <v>4.9627281398231871</v>
      </c>
      <c r="AJ19" s="23">
        <v>10.670731707317072</v>
      </c>
      <c r="AK19" s="23">
        <v>1.9358407079646016</v>
      </c>
      <c r="AL19" s="23">
        <v>10.670731707317072</v>
      </c>
      <c r="AM19" s="23">
        <v>10.670731707317072</v>
      </c>
      <c r="AN19" s="23">
        <v>1.9358407079646016</v>
      </c>
      <c r="AO19" s="23">
        <v>10.670731707317072</v>
      </c>
      <c r="AP19" s="23">
        <v>71.160114671578953</v>
      </c>
      <c r="AQ19" s="23">
        <v>13.15835107430749</v>
      </c>
      <c r="AR19" s="23">
        <v>55.600542352727132</v>
      </c>
      <c r="AS19" s="23">
        <v>69.619227159360534</v>
      </c>
      <c r="AT19" s="23">
        <v>12.630036785547709</v>
      </c>
      <c r="AU19" s="23">
        <v>52.595265443627198</v>
      </c>
      <c r="AV19" s="25">
        <v>62.005331031578947</v>
      </c>
      <c r="AW19" s="25">
        <v>22.227320212331556</v>
      </c>
      <c r="AX19" s="25">
        <v>62.005331031578947</v>
      </c>
      <c r="AY19" s="25">
        <v>61.761320311578942</v>
      </c>
      <c r="AZ19" s="25">
        <v>22.212338694052711</v>
      </c>
      <c r="BA19" s="25">
        <v>61.761320311578942</v>
      </c>
      <c r="BB19" s="25">
        <v>25.790386882674834</v>
      </c>
      <c r="BC19" s="25">
        <v>4.6787870008392396</v>
      </c>
      <c r="BD19" s="25">
        <v>25.790386882674834</v>
      </c>
      <c r="BE19" s="25">
        <v>25.065779688337109</v>
      </c>
      <c r="BF19" s="25">
        <v>4.547331713370891</v>
      </c>
      <c r="BG19" s="25">
        <v>25.065779688337109</v>
      </c>
      <c r="BH19" s="25">
        <v>24.210666152939442</v>
      </c>
      <c r="BI19" s="25">
        <v>4.3922004967722001</v>
      </c>
      <c r="BJ19" s="25">
        <v>24.210666152939442</v>
      </c>
      <c r="BK19" s="25">
        <v>23.244534795797282</v>
      </c>
      <c r="BL19" s="25">
        <v>4.2169288788835777</v>
      </c>
      <c r="BM19" s="25">
        <v>23.244534795797282</v>
      </c>
      <c r="BN19" s="25">
        <v>22.233083276041661</v>
      </c>
      <c r="BO19" s="25">
        <v>4.033435461582779</v>
      </c>
      <c r="BP19" s="25">
        <v>22.233083276041661</v>
      </c>
      <c r="BQ19" s="25">
        <v>21.211888026804722</v>
      </c>
      <c r="BR19" s="25">
        <v>3.8481743765442196</v>
      </c>
      <c r="BS19" s="25">
        <v>21.211888026804722</v>
      </c>
      <c r="BT19" s="25">
        <v>20.269439597607203</v>
      </c>
      <c r="BU19" s="25">
        <v>3.6771992190349354</v>
      </c>
      <c r="BV19" s="25">
        <v>20.269439597607203</v>
      </c>
      <c r="BW19" s="25">
        <v>15.786335170679109</v>
      </c>
      <c r="BX19" s="25">
        <v>2.8638926637072721</v>
      </c>
      <c r="BY19" s="25">
        <v>15.786335170679109</v>
      </c>
      <c r="BZ19" s="25">
        <v>12.141561620114528</v>
      </c>
      <c r="CA19" s="25">
        <v>2.2026726832951136</v>
      </c>
      <c r="CB19" s="25">
        <v>12.141561620114528</v>
      </c>
      <c r="CC19" s="25">
        <v>8.469958989115554</v>
      </c>
      <c r="CD19" s="25">
        <v>1.5365854803262731</v>
      </c>
      <c r="CE19" s="25">
        <v>8.469958989115554</v>
      </c>
      <c r="CF19" s="25">
        <v>42.973574144784365</v>
      </c>
      <c r="CG19" s="25">
        <v>7.7960908846732702</v>
      </c>
      <c r="CH19" s="25">
        <v>42.973574144784365</v>
      </c>
      <c r="CI19" s="25">
        <v>66.90001285157895</v>
      </c>
      <c r="CJ19" s="25">
        <v>20.361737058275892</v>
      </c>
      <c r="CK19" s="25">
        <v>66.90001285157895</v>
      </c>
      <c r="CL19" s="27">
        <v>61.891570761578947</v>
      </c>
      <c r="CM19" s="27">
        <v>22.21814954716714</v>
      </c>
      <c r="CN19" s="27">
        <v>61.891570761578947</v>
      </c>
      <c r="CO19" s="27">
        <v>61.535442491578948</v>
      </c>
      <c r="CP19" s="27">
        <v>22.192401564838686</v>
      </c>
      <c r="CQ19" s="27">
        <v>61.535442491578948</v>
      </c>
      <c r="CR19" s="27">
        <v>15.713774402558075</v>
      </c>
      <c r="CS19" s="27">
        <v>2.850728984534872</v>
      </c>
      <c r="CT19" s="27">
        <v>15.713774402558075</v>
      </c>
      <c r="CU19" s="27">
        <v>14.083874659921214</v>
      </c>
      <c r="CV19" s="27">
        <v>2.5550392082157956</v>
      </c>
      <c r="CW19" s="27">
        <v>14.083874659921214</v>
      </c>
      <c r="CX19" s="27">
        <v>12.389394703008142</v>
      </c>
      <c r="CY19" s="27">
        <v>2.2476335523156363</v>
      </c>
      <c r="CZ19" s="27">
        <v>12.389394703008142</v>
      </c>
      <c r="DA19" s="27">
        <v>10.591150069959376</v>
      </c>
      <c r="DB19" s="27">
        <v>1.9214033312758159</v>
      </c>
      <c r="DC19" s="27">
        <v>10.591150069959376</v>
      </c>
      <c r="DD19" s="27">
        <v>8.6921279904510271</v>
      </c>
      <c r="DE19" s="27">
        <v>1.5768904761437703</v>
      </c>
      <c r="DF19" s="27">
        <v>8.6921279904510271</v>
      </c>
      <c r="DG19" s="27">
        <v>6.7484313458193101</v>
      </c>
      <c r="DH19" s="27">
        <v>1.224272943268105</v>
      </c>
      <c r="DI19" s="27">
        <v>6.7484313458193101</v>
      </c>
      <c r="DJ19" s="27">
        <v>4.868392688932869</v>
      </c>
      <c r="DK19" s="27">
        <v>0.88320398339047623</v>
      </c>
      <c r="DL19" s="27">
        <v>4.868392688932869</v>
      </c>
      <c r="DM19" s="27">
        <v>10.670731707317072</v>
      </c>
      <c r="DN19" s="27">
        <v>1.9358407079646016</v>
      </c>
      <c r="DO19" s="27">
        <v>10.670731707317072</v>
      </c>
      <c r="DP19" s="27">
        <v>10.670731707317072</v>
      </c>
      <c r="DQ19" s="27">
        <v>1.9358407079646016</v>
      </c>
      <c r="DR19" s="27">
        <v>10.670731707317072</v>
      </c>
      <c r="DS19" s="27">
        <v>10.670731707317072</v>
      </c>
      <c r="DT19" s="27">
        <v>1.9358407079646016</v>
      </c>
      <c r="DU19" s="27">
        <v>10.670731707317072</v>
      </c>
      <c r="DV19" s="27">
        <v>69.580549601578952</v>
      </c>
      <c r="DW19" s="27">
        <v>13.845540825037469</v>
      </c>
      <c r="DX19" s="27">
        <v>64.52020755372746</v>
      </c>
      <c r="DY19" s="27">
        <v>70.138765581578951</v>
      </c>
      <c r="DZ19" s="27">
        <v>14.262129198525358</v>
      </c>
      <c r="EA19" s="27">
        <v>64.65560554447265</v>
      </c>
      <c r="EB19" s="28">
        <v>61.894640001578949</v>
      </c>
      <c r="EC19" s="28">
        <v>22.215600814881498</v>
      </c>
      <c r="ED19" s="28">
        <v>61.894640001578949</v>
      </c>
      <c r="EE19" s="28">
        <v>61.537352091578946</v>
      </c>
      <c r="EF19" s="28">
        <v>22.181472742994835</v>
      </c>
      <c r="EG19" s="28">
        <v>61.537352091578946</v>
      </c>
      <c r="EH19" s="28">
        <v>15.570629725743682</v>
      </c>
      <c r="EI19" s="28">
        <v>2.8247602599800485</v>
      </c>
      <c r="EJ19" s="28">
        <v>15.570629725743682</v>
      </c>
      <c r="EK19" s="28">
        <v>13.19393144179978</v>
      </c>
      <c r="EL19" s="28">
        <v>2.3935893323619073</v>
      </c>
      <c r="EM19" s="28">
        <v>13.19393144179978</v>
      </c>
      <c r="EN19" s="28">
        <v>10.631491544805133</v>
      </c>
      <c r="EO19" s="28">
        <v>1.9287219174204002</v>
      </c>
      <c r="EP19" s="28">
        <v>10.631491544805133</v>
      </c>
      <c r="EQ19" s="28">
        <v>7.9063150763207366</v>
      </c>
      <c r="ER19" s="28">
        <v>1.4343314961466822</v>
      </c>
      <c r="ES19" s="28">
        <v>7.9063150763207366</v>
      </c>
      <c r="ET19" s="28">
        <v>4.9965151720361582</v>
      </c>
      <c r="EU19" s="28">
        <v>0.90644744271452427</v>
      </c>
      <c r="EV19" s="28">
        <v>4.9965151720361582</v>
      </c>
      <c r="EW19" s="28">
        <v>1.9118599480682141</v>
      </c>
      <c r="EX19" s="28">
        <v>0.34684184898582648</v>
      </c>
      <c r="EY19" s="28">
        <v>1.9118599480682141</v>
      </c>
      <c r="EZ19" s="28">
        <v>10.670731707317072</v>
      </c>
      <c r="FA19" s="28">
        <v>1.9358407079646016</v>
      </c>
      <c r="FB19" s="28">
        <v>10.670731707317072</v>
      </c>
      <c r="FC19" s="28">
        <v>10.670731707317072</v>
      </c>
      <c r="FD19" s="28">
        <v>1.9358407079646016</v>
      </c>
      <c r="FE19" s="28">
        <v>10.670731707317072</v>
      </c>
      <c r="FF19" s="28">
        <v>10.670731707317072</v>
      </c>
      <c r="FG19" s="28">
        <v>1.9358407079646016</v>
      </c>
      <c r="FH19" s="28">
        <v>10.670731707317072</v>
      </c>
      <c r="FI19" s="28">
        <v>10.670731707317072</v>
      </c>
      <c r="FJ19" s="28">
        <v>1.9358407079646016</v>
      </c>
      <c r="FK19" s="28">
        <v>10.670731707317072</v>
      </c>
      <c r="FL19" s="28">
        <v>54.486688589922906</v>
      </c>
      <c r="FM19" s="28">
        <v>9.884753239764775</v>
      </c>
      <c r="FN19" s="28">
        <v>36.638466306805739</v>
      </c>
      <c r="FO19" s="28">
        <v>34.996349914202774</v>
      </c>
      <c r="FP19" s="28">
        <v>6.3488953384173179</v>
      </c>
      <c r="FQ19" s="28">
        <v>25.588593890806393</v>
      </c>
      <c r="FR19" s="29">
        <v>61.824160461578941</v>
      </c>
      <c r="FS19" s="29">
        <v>28.346651151612068</v>
      </c>
      <c r="FT19" s="29">
        <v>61.824160461578941</v>
      </c>
      <c r="FU19" s="29">
        <v>61.396670181578948</v>
      </c>
      <c r="FV19" s="29">
        <v>28.319145857346427</v>
      </c>
      <c r="FW19" s="29">
        <v>61.396670181578948</v>
      </c>
      <c r="FX19" s="29">
        <v>61.630018221578943</v>
      </c>
      <c r="FY19" s="29">
        <v>26.490413214519094</v>
      </c>
      <c r="FZ19" s="29">
        <v>61.630018221578943</v>
      </c>
      <c r="GA19" s="29">
        <v>61.892757021578944</v>
      </c>
      <c r="GB19" s="29">
        <v>26.010110598163834</v>
      </c>
      <c r="GC19" s="29">
        <v>61.892757021578944</v>
      </c>
      <c r="GD19" s="29">
        <v>62.237870881578942</v>
      </c>
      <c r="GE19" s="29">
        <v>25.494751383347896</v>
      </c>
      <c r="GF19" s="29">
        <v>62.237870881578942</v>
      </c>
      <c r="GG19" s="29">
        <v>62.701419851578947</v>
      </c>
      <c r="GH19" s="29">
        <v>24.94611316971579</v>
      </c>
      <c r="GI19" s="29">
        <v>62.701419851578947</v>
      </c>
      <c r="GJ19" s="29">
        <v>63.243076431578942</v>
      </c>
      <c r="GK19" s="29">
        <v>24.368117782597739</v>
      </c>
      <c r="GL19" s="29">
        <v>63.243076431578942</v>
      </c>
      <c r="GM19" s="29">
        <v>63.960247121578945</v>
      </c>
      <c r="GN19" s="29">
        <v>23.764865544774722</v>
      </c>
      <c r="GO19" s="29">
        <v>63.960247121578945</v>
      </c>
      <c r="GP19" s="29">
        <v>64.80636063157894</v>
      </c>
      <c r="GQ19" s="29">
        <v>23.138627873914938</v>
      </c>
      <c r="GR19" s="29">
        <v>64.80636063157894</v>
      </c>
      <c r="GS19" s="29">
        <v>65.847156311578942</v>
      </c>
      <c r="GT19" s="29">
        <v>21.835395179262289</v>
      </c>
      <c r="GU19" s="29">
        <v>65.847156311578942</v>
      </c>
      <c r="GV19" s="29">
        <v>71.808766261578938</v>
      </c>
      <c r="GW19" s="29">
        <v>18.326155363773246</v>
      </c>
      <c r="GX19" s="29">
        <v>52.81080741180827</v>
      </c>
      <c r="GY19" s="29">
        <v>73.534595257984776</v>
      </c>
      <c r="GZ19" s="29">
        <v>13.34034692733352</v>
      </c>
      <c r="HA19" s="29">
        <v>35.687450124633401</v>
      </c>
      <c r="HB19" s="29">
        <v>62.209473875682527</v>
      </c>
      <c r="HC19" s="29">
        <v>11.285789508420281</v>
      </c>
      <c r="HD19" s="29">
        <v>23.54190721658189</v>
      </c>
      <c r="HE19" s="29">
        <v>40.884310774814715</v>
      </c>
      <c r="HF19" s="29">
        <v>7.4170652290593075</v>
      </c>
      <c r="HG19" s="29">
        <v>26.194101112411659</v>
      </c>
    </row>
    <row r="20" spans="1:215" ht="15" thickBot="1" x14ac:dyDescent="0.35">
      <c r="A20" s="2"/>
      <c r="B20" s="43" t="s">
        <v>518</v>
      </c>
      <c r="C20" s="76" t="s">
        <v>875</v>
      </c>
      <c r="D20" s="44">
        <v>330835</v>
      </c>
      <c r="E20" s="45">
        <v>435308</v>
      </c>
      <c r="F20" s="23">
        <v>142.78664860684211</v>
      </c>
      <c r="G20" s="23">
        <v>39.887226188325357</v>
      </c>
      <c r="H20" s="23">
        <v>58.202832624068861</v>
      </c>
      <c r="I20" s="23">
        <v>142.48904297684211</v>
      </c>
      <c r="J20" s="23">
        <v>39.861738425997167</v>
      </c>
      <c r="K20" s="23">
        <v>58.884147034592175</v>
      </c>
      <c r="L20" s="23">
        <v>142.78091689684211</v>
      </c>
      <c r="M20" s="23">
        <v>39.829650496784836</v>
      </c>
      <c r="N20" s="23">
        <v>58.008339560528583</v>
      </c>
      <c r="O20" s="23">
        <v>143.1036811568421</v>
      </c>
      <c r="P20" s="23">
        <v>39.646593392118923</v>
      </c>
      <c r="Q20" s="23">
        <v>57.254494512300596</v>
      </c>
      <c r="R20" s="23">
        <v>143.50332160684212</v>
      </c>
      <c r="S20" s="23">
        <v>39.44874685823995</v>
      </c>
      <c r="T20" s="23">
        <v>56.373468096686281</v>
      </c>
      <c r="U20" s="23">
        <v>144.0077752468421</v>
      </c>
      <c r="V20" s="23">
        <v>39.236131036119623</v>
      </c>
      <c r="W20" s="23">
        <v>55.252291742298823</v>
      </c>
      <c r="X20" s="23">
        <v>144.5716279968421</v>
      </c>
      <c r="Y20" s="23">
        <v>39.007094194601095</v>
      </c>
      <c r="Z20" s="23">
        <v>54.11371870646758</v>
      </c>
      <c r="AA20" s="23">
        <v>145.17889759684212</v>
      </c>
      <c r="AB20" s="23">
        <v>38.762654405344399</v>
      </c>
      <c r="AC20" s="23">
        <v>52.800146147058271</v>
      </c>
      <c r="AD20" s="23">
        <v>145.81636295684211</v>
      </c>
      <c r="AE20" s="23">
        <v>38.508124621747058</v>
      </c>
      <c r="AF20" s="23">
        <v>51.397216978210338</v>
      </c>
      <c r="AG20" s="23">
        <v>146.5595032168421</v>
      </c>
      <c r="AH20" s="23">
        <v>38.40021448178129</v>
      </c>
      <c r="AI20" s="23">
        <v>49.828012081204577</v>
      </c>
      <c r="AJ20" s="23">
        <v>150.2850781868421</v>
      </c>
      <c r="AK20" s="23">
        <v>36.997605560152508</v>
      </c>
      <c r="AL20" s="23">
        <v>42.444130651569196</v>
      </c>
      <c r="AM20" s="23">
        <v>153.54784831684211</v>
      </c>
      <c r="AN20" s="23">
        <v>34.955468693677339</v>
      </c>
      <c r="AO20" s="23">
        <v>33.140656452840531</v>
      </c>
      <c r="AP20" s="23">
        <v>155.24935389684211</v>
      </c>
      <c r="AQ20" s="23">
        <v>38.094421611700064</v>
      </c>
      <c r="AR20" s="23">
        <v>25.880699256067487</v>
      </c>
      <c r="AS20" s="23">
        <v>156.06689042684212</v>
      </c>
      <c r="AT20" s="23">
        <v>40.953974864823643</v>
      </c>
      <c r="AU20" s="23">
        <v>20.335843642179213</v>
      </c>
      <c r="AV20" s="25">
        <v>142.99920030684211</v>
      </c>
      <c r="AW20" s="25">
        <v>39.896444743455639</v>
      </c>
      <c r="AX20" s="25">
        <v>57.778210668885677</v>
      </c>
      <c r="AY20" s="25">
        <v>142.89015897684212</v>
      </c>
      <c r="AZ20" s="25">
        <v>39.88433613528867</v>
      </c>
      <c r="BA20" s="25">
        <v>58.284594600937396</v>
      </c>
      <c r="BB20" s="25">
        <v>143.20379757684211</v>
      </c>
      <c r="BC20" s="25">
        <v>39.870446313226893</v>
      </c>
      <c r="BD20" s="25">
        <v>57.654278528758141</v>
      </c>
      <c r="BE20" s="25">
        <v>143.50153905684212</v>
      </c>
      <c r="BF20" s="25">
        <v>39.804596313470924</v>
      </c>
      <c r="BG20" s="25">
        <v>57.056137472195729</v>
      </c>
      <c r="BH20" s="25">
        <v>143.6911875268421</v>
      </c>
      <c r="BI20" s="25">
        <v>39.744318053588742</v>
      </c>
      <c r="BJ20" s="25">
        <v>56.30249189085481</v>
      </c>
      <c r="BK20" s="25">
        <v>143.94927444684211</v>
      </c>
      <c r="BL20" s="25">
        <v>39.675742113646798</v>
      </c>
      <c r="BM20" s="25">
        <v>55.320933380654296</v>
      </c>
      <c r="BN20" s="25">
        <v>144.25643663684212</v>
      </c>
      <c r="BO20" s="25">
        <v>39.604473946011794</v>
      </c>
      <c r="BP20" s="25">
        <v>54.202713162018668</v>
      </c>
      <c r="BQ20" s="25">
        <v>144.62388999684211</v>
      </c>
      <c r="BR20" s="25">
        <v>39.531080952568338</v>
      </c>
      <c r="BS20" s="25">
        <v>51.371463696770633</v>
      </c>
      <c r="BT20" s="25">
        <v>145.04841602684212</v>
      </c>
      <c r="BU20" s="25">
        <v>39.457438122353217</v>
      </c>
      <c r="BV20" s="25">
        <v>48.111519327858389</v>
      </c>
      <c r="BW20" s="25">
        <v>145.5490412768421</v>
      </c>
      <c r="BX20" s="25">
        <v>37.458715768300664</v>
      </c>
      <c r="BY20" s="25">
        <v>44.387267615550613</v>
      </c>
      <c r="BZ20" s="25">
        <v>146.7362240868421</v>
      </c>
      <c r="CA20" s="25">
        <v>37.315123537927541</v>
      </c>
      <c r="CB20" s="25">
        <v>38.843879938594768</v>
      </c>
      <c r="CC20" s="25">
        <v>147.87168519684212</v>
      </c>
      <c r="CD20" s="25">
        <v>36.615706861888533</v>
      </c>
      <c r="CE20" s="25">
        <v>37.042351778195552</v>
      </c>
      <c r="CF20" s="25">
        <v>149.10264842684211</v>
      </c>
      <c r="CG20" s="25">
        <v>39.689326392226015</v>
      </c>
      <c r="CH20" s="25">
        <v>33.628933810765844</v>
      </c>
      <c r="CI20" s="25">
        <v>149.6574899768421</v>
      </c>
      <c r="CJ20" s="25">
        <v>42.431724656294897</v>
      </c>
      <c r="CK20" s="25">
        <v>32.457888614468445</v>
      </c>
      <c r="CL20" s="27">
        <v>142.78392084684211</v>
      </c>
      <c r="CM20" s="27">
        <v>39.888916789054235</v>
      </c>
      <c r="CN20" s="27">
        <v>58.212039532917984</v>
      </c>
      <c r="CO20" s="27">
        <v>142.45335174684212</v>
      </c>
      <c r="CP20" s="27">
        <v>39.869001931848132</v>
      </c>
      <c r="CQ20" s="27">
        <v>59.066818148403314</v>
      </c>
      <c r="CR20" s="27">
        <v>142.69365497684211</v>
      </c>
      <c r="CS20" s="27">
        <v>39.846818548020877</v>
      </c>
      <c r="CT20" s="27">
        <v>58.406932571330316</v>
      </c>
      <c r="CU20" s="27">
        <v>142.96193719684211</v>
      </c>
      <c r="CV20" s="27">
        <v>39.679007074301765</v>
      </c>
      <c r="CW20" s="27">
        <v>57.855000520676541</v>
      </c>
      <c r="CX20" s="27">
        <v>143.2966862268421</v>
      </c>
      <c r="CY20" s="27">
        <v>39.504400097019683</v>
      </c>
      <c r="CZ20" s="27">
        <v>57.192498326527215</v>
      </c>
      <c r="DA20" s="27">
        <v>143.7053003768421</v>
      </c>
      <c r="DB20" s="27">
        <v>39.323529994125998</v>
      </c>
      <c r="DC20" s="27">
        <v>56.367796433017901</v>
      </c>
      <c r="DD20" s="27">
        <v>144.15231027684212</v>
      </c>
      <c r="DE20" s="27">
        <v>39.136579703813936</v>
      </c>
      <c r="DF20" s="27">
        <v>55.527368244550246</v>
      </c>
      <c r="DG20" s="27">
        <v>144.68189366684211</v>
      </c>
      <c r="DH20" s="27">
        <v>38.94488784873969</v>
      </c>
      <c r="DI20" s="27">
        <v>54.576327893493072</v>
      </c>
      <c r="DJ20" s="27">
        <v>145.1857873268421</v>
      </c>
      <c r="DK20" s="27">
        <v>38.750505335480021</v>
      </c>
      <c r="DL20" s="27">
        <v>53.528698220972046</v>
      </c>
      <c r="DM20" s="27">
        <v>145.76012909684212</v>
      </c>
      <c r="DN20" s="27">
        <v>37.370991502900445</v>
      </c>
      <c r="DO20" s="27">
        <v>52.309439584292505</v>
      </c>
      <c r="DP20" s="27">
        <v>148.5311625468421</v>
      </c>
      <c r="DQ20" s="27">
        <v>36.401088477669049</v>
      </c>
      <c r="DR20" s="27">
        <v>46.587165963264297</v>
      </c>
      <c r="DS20" s="27">
        <v>151.41259938684212</v>
      </c>
      <c r="DT20" s="27">
        <v>35.79786366112824</v>
      </c>
      <c r="DU20" s="27">
        <v>41.756384514392806</v>
      </c>
      <c r="DV20" s="27">
        <v>153.05091438684212</v>
      </c>
      <c r="DW20" s="27">
        <v>39.236853022919533</v>
      </c>
      <c r="DX20" s="27">
        <v>40.586299662731363</v>
      </c>
      <c r="DY20" s="27">
        <v>153.80968355684212</v>
      </c>
      <c r="DZ20" s="27">
        <v>43.336332242108256</v>
      </c>
      <c r="EA20" s="27">
        <v>41.439342814097188</v>
      </c>
      <c r="EB20" s="28">
        <v>142.7836408368421</v>
      </c>
      <c r="EC20" s="28">
        <v>39.887226098202007</v>
      </c>
      <c r="ED20" s="28">
        <v>58.2157229028806</v>
      </c>
      <c r="EE20" s="28">
        <v>142.46680818684212</v>
      </c>
      <c r="EF20" s="28">
        <v>39.86173803198119</v>
      </c>
      <c r="EG20" s="28">
        <v>59.009826545651848</v>
      </c>
      <c r="EH20" s="28">
        <v>142.7754401068421</v>
      </c>
      <c r="EI20" s="28">
        <v>39.82964967669735</v>
      </c>
      <c r="EJ20" s="28">
        <v>58.29455911854221</v>
      </c>
      <c r="EK20" s="28">
        <v>143.1610863868421</v>
      </c>
      <c r="EL20" s="28">
        <v>39.63726644922361</v>
      </c>
      <c r="EM20" s="28">
        <v>57.753652662802679</v>
      </c>
      <c r="EN20" s="28">
        <v>143.68082506684212</v>
      </c>
      <c r="EO20" s="28">
        <v>39.429883509765624</v>
      </c>
      <c r="EP20" s="28">
        <v>57.146209497193823</v>
      </c>
      <c r="EQ20" s="28">
        <v>144.3817553368421</v>
      </c>
      <c r="ER20" s="28">
        <v>39.207782284959897</v>
      </c>
      <c r="ES20" s="28">
        <v>56.436558645796424</v>
      </c>
      <c r="ET20" s="28">
        <v>145.2136549168421</v>
      </c>
      <c r="EU20" s="28">
        <v>38.969266597685078</v>
      </c>
      <c r="EV20" s="28">
        <v>55.743768884096156</v>
      </c>
      <c r="EW20" s="28">
        <v>146.2464709168421</v>
      </c>
      <c r="EX20" s="28">
        <v>38.71524915194626</v>
      </c>
      <c r="EY20" s="28">
        <v>54.881096728699063</v>
      </c>
      <c r="EZ20" s="28">
        <v>147.4058948768421</v>
      </c>
      <c r="FA20" s="28">
        <v>38.450711965222737</v>
      </c>
      <c r="FB20" s="28">
        <v>54.05074756160225</v>
      </c>
      <c r="FC20" s="28">
        <v>148.78515075684211</v>
      </c>
      <c r="FD20" s="28">
        <v>37.248542082138776</v>
      </c>
      <c r="FE20" s="28">
        <v>53.186811899475998</v>
      </c>
      <c r="FF20" s="28">
        <v>155.3116417468421</v>
      </c>
      <c r="FG20" s="28">
        <v>35.79400031169564</v>
      </c>
      <c r="FH20" s="28">
        <v>48.289410745710128</v>
      </c>
      <c r="FI20" s="28">
        <v>161.85670282684211</v>
      </c>
      <c r="FJ20" s="28">
        <v>33.319361433443106</v>
      </c>
      <c r="FK20" s="28">
        <v>20.328324082278073</v>
      </c>
      <c r="FL20" s="28">
        <v>164.9546334768421</v>
      </c>
      <c r="FM20" s="28">
        <v>36.452245703535361</v>
      </c>
      <c r="FN20" s="28">
        <v>-2.9197080966941087</v>
      </c>
      <c r="FO20" s="28">
        <v>164.9120879268421</v>
      </c>
      <c r="FP20" s="28">
        <v>34.695695253140947</v>
      </c>
      <c r="FQ20" s="28">
        <v>-22.640607981115238</v>
      </c>
      <c r="FR20" s="29">
        <v>142.64357534684211</v>
      </c>
      <c r="FS20" s="29">
        <v>39.890030077916428</v>
      </c>
      <c r="FT20" s="29">
        <v>58.581325934909216</v>
      </c>
      <c r="FU20" s="29">
        <v>142.1864986168421</v>
      </c>
      <c r="FV20" s="29">
        <v>39.871321574746162</v>
      </c>
      <c r="FW20" s="29">
        <v>59.729707884218911</v>
      </c>
      <c r="FX20" s="29">
        <v>142.35113940684209</v>
      </c>
      <c r="FY20" s="29">
        <v>39.84587057933129</v>
      </c>
      <c r="FZ20" s="29">
        <v>59.370495065468532</v>
      </c>
      <c r="GA20" s="29">
        <v>142.60904292684211</v>
      </c>
      <c r="GB20" s="29">
        <v>39.525852422550884</v>
      </c>
      <c r="GC20" s="29">
        <v>59.109688465329199</v>
      </c>
      <c r="GD20" s="29">
        <v>142.99203395684211</v>
      </c>
      <c r="GE20" s="29">
        <v>39.171043133657996</v>
      </c>
      <c r="GF20" s="29">
        <v>58.783347992576253</v>
      </c>
      <c r="GG20" s="29">
        <v>143.56790899684211</v>
      </c>
      <c r="GH20" s="29">
        <v>38.775653028684829</v>
      </c>
      <c r="GI20" s="29">
        <v>58.234289893498499</v>
      </c>
      <c r="GJ20" s="29">
        <v>144.27385007684211</v>
      </c>
      <c r="GK20" s="29">
        <v>38.350069198549448</v>
      </c>
      <c r="GL20" s="29">
        <v>57.734039478768736</v>
      </c>
      <c r="GM20" s="29">
        <v>145.23570553684212</v>
      </c>
      <c r="GN20" s="29">
        <v>37.897315015718384</v>
      </c>
      <c r="GO20" s="29">
        <v>57.132219548054849</v>
      </c>
      <c r="GP20" s="29">
        <v>146.3780904568421</v>
      </c>
      <c r="GQ20" s="29">
        <v>37.420481061442118</v>
      </c>
      <c r="GR20" s="29">
        <v>56.530939739758296</v>
      </c>
      <c r="GS20" s="29">
        <v>147.81597554684211</v>
      </c>
      <c r="GT20" s="29">
        <v>36.258687251486691</v>
      </c>
      <c r="GU20" s="29">
        <v>54.815974261224156</v>
      </c>
      <c r="GV20" s="29">
        <v>156.34080262684211</v>
      </c>
      <c r="GW20" s="29">
        <v>33.754612689704842</v>
      </c>
      <c r="GX20" s="29">
        <v>24.743182723296982</v>
      </c>
      <c r="GY20" s="29">
        <v>148.90450137705392</v>
      </c>
      <c r="GZ20" s="29">
        <v>27.013648479908014</v>
      </c>
      <c r="HA20" s="29">
        <v>-3.1729632121916325</v>
      </c>
      <c r="HB20" s="29">
        <v>163.73649298684211</v>
      </c>
      <c r="HC20" s="29">
        <v>33.866078821337275</v>
      </c>
      <c r="HD20" s="29">
        <v>-22.29455253518833</v>
      </c>
      <c r="HE20" s="29">
        <v>162.5008274568421</v>
      </c>
      <c r="HF20" s="29">
        <v>32.037561406877145</v>
      </c>
      <c r="HG20" s="29">
        <v>-20.478829161730459</v>
      </c>
    </row>
    <row r="21" spans="1:215" ht="15" thickBot="1" x14ac:dyDescent="0.35">
      <c r="A21" s="2"/>
      <c r="B21" s="43" t="s">
        <v>536</v>
      </c>
      <c r="C21" s="76" t="s">
        <v>872</v>
      </c>
      <c r="D21" s="44">
        <v>384221</v>
      </c>
      <c r="E21" s="45">
        <v>397717</v>
      </c>
      <c r="F21" s="23">
        <v>157.41170360999999</v>
      </c>
      <c r="G21" s="23">
        <v>49.033721185192306</v>
      </c>
      <c r="H21" s="23">
        <v>57.622555086298505</v>
      </c>
      <c r="I21" s="23">
        <v>156.94898910000001</v>
      </c>
      <c r="J21" s="23">
        <v>48.957849265983157</v>
      </c>
      <c r="K21" s="23">
        <v>65.751443080877678</v>
      </c>
      <c r="L21" s="23">
        <v>157.4246258</v>
      </c>
      <c r="M21" s="23">
        <v>48.938744336832393</v>
      </c>
      <c r="N21" s="23">
        <v>62.714040643159905</v>
      </c>
      <c r="O21" s="23">
        <v>157.82797722999999</v>
      </c>
      <c r="P21" s="23">
        <v>48.812512467380245</v>
      </c>
      <c r="Q21" s="23">
        <v>61.278103993149401</v>
      </c>
      <c r="R21" s="23">
        <v>158.23984240999999</v>
      </c>
      <c r="S21" s="23">
        <v>48.675315532640553</v>
      </c>
      <c r="T21" s="23">
        <v>60.001538703448148</v>
      </c>
      <c r="U21" s="23">
        <v>158.66625467</v>
      </c>
      <c r="V21" s="23">
        <v>48.527628670335176</v>
      </c>
      <c r="W21" s="23">
        <v>58.582211143276012</v>
      </c>
      <c r="X21" s="23">
        <v>159.08140498</v>
      </c>
      <c r="Y21" s="23">
        <v>48.367860640141544</v>
      </c>
      <c r="Z21" s="23">
        <v>57.215134738150894</v>
      </c>
      <c r="AA21" s="23">
        <v>159.50259008</v>
      </c>
      <c r="AB21" s="23">
        <v>48.197551934222403</v>
      </c>
      <c r="AC21" s="23">
        <v>55.86052640203458</v>
      </c>
      <c r="AD21" s="23">
        <v>159.90740133</v>
      </c>
      <c r="AE21" s="23">
        <v>48.01999599339721</v>
      </c>
      <c r="AF21" s="23">
        <v>54.536192880870544</v>
      </c>
      <c r="AG21" s="23">
        <v>160.30322583</v>
      </c>
      <c r="AH21" s="23">
        <v>45.246462570064828</v>
      </c>
      <c r="AI21" s="23">
        <v>53.244491417201743</v>
      </c>
      <c r="AJ21" s="23">
        <v>161.99813057</v>
      </c>
      <c r="AK21" s="23">
        <v>44.162059240143897</v>
      </c>
      <c r="AL21" s="23">
        <v>46.848444135377903</v>
      </c>
      <c r="AM21" s="23">
        <v>163.22924302000001</v>
      </c>
      <c r="AN21" s="23">
        <v>41.670447758129519</v>
      </c>
      <c r="AO21" s="23">
        <v>37.75515599436261</v>
      </c>
      <c r="AP21" s="23">
        <v>163.81177930999999</v>
      </c>
      <c r="AQ21" s="23">
        <v>41.559043853442276</v>
      </c>
      <c r="AR21" s="23">
        <v>31.70138743611399</v>
      </c>
      <c r="AS21" s="23">
        <v>164.1290928</v>
      </c>
      <c r="AT21" s="23">
        <v>41.420237214079194</v>
      </c>
      <c r="AU21" s="23">
        <v>27.579812457520603</v>
      </c>
      <c r="AV21" s="25">
        <v>157.54617804</v>
      </c>
      <c r="AW21" s="25">
        <v>49.040025799549667</v>
      </c>
      <c r="AX21" s="25">
        <v>57.288056041588632</v>
      </c>
      <c r="AY21" s="25">
        <v>157.20180300999999</v>
      </c>
      <c r="AZ21" s="25">
        <v>48.973661414587049</v>
      </c>
      <c r="BA21" s="25">
        <v>66.425535101106433</v>
      </c>
      <c r="BB21" s="25">
        <v>157.51861804000001</v>
      </c>
      <c r="BC21" s="25">
        <v>48.967851402470686</v>
      </c>
      <c r="BD21" s="25">
        <v>64.801746702047083</v>
      </c>
      <c r="BE21" s="25">
        <v>157.77989880000001</v>
      </c>
      <c r="BF21" s="25">
        <v>48.926464216242501</v>
      </c>
      <c r="BG21" s="25">
        <v>64.057848573352928</v>
      </c>
      <c r="BH21" s="25">
        <v>158.07707636000001</v>
      </c>
      <c r="BI21" s="25">
        <v>48.882485360628294</v>
      </c>
      <c r="BJ21" s="25">
        <v>63.365008884399643</v>
      </c>
      <c r="BK21" s="25">
        <v>158.41588561</v>
      </c>
      <c r="BL21" s="25">
        <v>48.836440935161662</v>
      </c>
      <c r="BM21" s="25">
        <v>62.512697321333377</v>
      </c>
      <c r="BN21" s="25">
        <v>158.78219117</v>
      </c>
      <c r="BO21" s="25">
        <v>48.788278949180899</v>
      </c>
      <c r="BP21" s="25">
        <v>61.602147930056475</v>
      </c>
      <c r="BQ21" s="25">
        <v>159.18641984999999</v>
      </c>
      <c r="BR21" s="25">
        <v>48.739345557947928</v>
      </c>
      <c r="BS21" s="25">
        <v>60.669293026461816</v>
      </c>
      <c r="BT21" s="25">
        <v>159.61920710999999</v>
      </c>
      <c r="BU21" s="25">
        <v>48.690473234108921</v>
      </c>
      <c r="BV21" s="25">
        <v>59.696859093228682</v>
      </c>
      <c r="BW21" s="25">
        <v>160.08842003999999</v>
      </c>
      <c r="BX21" s="25">
        <v>46.888859664696682</v>
      </c>
      <c r="BY21" s="25">
        <v>58.63128735262012</v>
      </c>
      <c r="BZ21" s="25">
        <v>161.31142593999999</v>
      </c>
      <c r="CA21" s="25">
        <v>46.687227210585299</v>
      </c>
      <c r="CB21" s="25">
        <v>54.774341001448235</v>
      </c>
      <c r="CC21" s="25">
        <v>162.10581897</v>
      </c>
      <c r="CD21" s="25">
        <v>45.211274915550888</v>
      </c>
      <c r="CE21" s="25">
        <v>51.295746451890835</v>
      </c>
      <c r="CF21" s="25">
        <v>162.73549500000001</v>
      </c>
      <c r="CG21" s="25">
        <v>45.540075712634255</v>
      </c>
      <c r="CH21" s="25">
        <v>47.944896707237803</v>
      </c>
      <c r="CI21" s="25">
        <v>162.83657733000001</v>
      </c>
      <c r="CJ21" s="25">
        <v>46.430543364121029</v>
      </c>
      <c r="CK21" s="25">
        <v>46.408707038559186</v>
      </c>
      <c r="CL21" s="27">
        <v>157.41034467</v>
      </c>
      <c r="CM21" s="27">
        <v>49.034850359237431</v>
      </c>
      <c r="CN21" s="27">
        <v>57.629844440383536</v>
      </c>
      <c r="CO21" s="27">
        <v>156.93251169999999</v>
      </c>
      <c r="CP21" s="27">
        <v>48.96269897540688</v>
      </c>
      <c r="CQ21" s="27">
        <v>65.884655661732708</v>
      </c>
      <c r="CR21" s="27">
        <v>157.38718577</v>
      </c>
      <c r="CS21" s="27">
        <v>48.950217875535252</v>
      </c>
      <c r="CT21" s="27">
        <v>63.000016273450953</v>
      </c>
      <c r="CU21" s="27">
        <v>157.77131206000001</v>
      </c>
      <c r="CV21" s="27">
        <v>48.834206190128356</v>
      </c>
      <c r="CW21" s="27">
        <v>61.701128210924537</v>
      </c>
      <c r="CX21" s="27">
        <v>158.16269578999999</v>
      </c>
      <c r="CY21" s="27">
        <v>48.712641971402377</v>
      </c>
      <c r="CZ21" s="27">
        <v>60.567299414834565</v>
      </c>
      <c r="DA21" s="27">
        <v>158.56057188</v>
      </c>
      <c r="DB21" s="27">
        <v>48.586374628689462</v>
      </c>
      <c r="DC21" s="27">
        <v>59.336528581179167</v>
      </c>
      <c r="DD21" s="27">
        <v>158.94403892</v>
      </c>
      <c r="DE21" s="27">
        <v>48.45507701274019</v>
      </c>
      <c r="DF21" s="27">
        <v>58.146853214682508</v>
      </c>
      <c r="DG21" s="27">
        <v>159.32531639000001</v>
      </c>
      <c r="DH21" s="27">
        <v>48.320524555218483</v>
      </c>
      <c r="DI21" s="27">
        <v>57.030325300139779</v>
      </c>
      <c r="DJ21" s="27">
        <v>159.69162789000001</v>
      </c>
      <c r="DK21" s="27">
        <v>48.183789817923369</v>
      </c>
      <c r="DL21" s="27">
        <v>55.960216548626818</v>
      </c>
      <c r="DM21" s="27">
        <v>160.04995640999999</v>
      </c>
      <c r="DN21" s="27">
        <v>46.014740658268622</v>
      </c>
      <c r="DO21" s="27">
        <v>54.893021368980314</v>
      </c>
      <c r="DP21" s="27">
        <v>161.50754037999999</v>
      </c>
      <c r="DQ21" s="27">
        <v>45.224973174047783</v>
      </c>
      <c r="DR21" s="27">
        <v>49.649492121334333</v>
      </c>
      <c r="DS21" s="27">
        <v>162.66336118000001</v>
      </c>
      <c r="DT21" s="27">
        <v>43.367994377249865</v>
      </c>
      <c r="DU21" s="27">
        <v>45.151539082607997</v>
      </c>
      <c r="DV21" s="27">
        <v>163.25535096999999</v>
      </c>
      <c r="DW21" s="27">
        <v>43.459162632742114</v>
      </c>
      <c r="DX21" s="27">
        <v>42.770278116550685</v>
      </c>
      <c r="DY21" s="27">
        <v>163.5800491</v>
      </c>
      <c r="DZ21" s="27">
        <v>44.231847964487976</v>
      </c>
      <c r="EA21" s="27">
        <v>41.841781401475728</v>
      </c>
      <c r="EB21" s="28">
        <v>157.41007969</v>
      </c>
      <c r="EC21" s="28">
        <v>49.033721157316677</v>
      </c>
      <c r="ED21" s="28">
        <v>57.62539146041658</v>
      </c>
      <c r="EE21" s="28">
        <v>156.89519157999999</v>
      </c>
      <c r="EF21" s="28">
        <v>48.957849141330037</v>
      </c>
      <c r="EG21" s="28">
        <v>65.905718301974559</v>
      </c>
      <c r="EH21" s="28">
        <v>157.32317049</v>
      </c>
      <c r="EI21" s="28">
        <v>48.938744078226968</v>
      </c>
      <c r="EJ21" s="28">
        <v>63.025872623954186</v>
      </c>
      <c r="EK21" s="28">
        <v>157.68367124</v>
      </c>
      <c r="EL21" s="28">
        <v>48.80809100235993</v>
      </c>
      <c r="EM21" s="28">
        <v>61.752396393828036</v>
      </c>
      <c r="EN21" s="28">
        <v>158.06038781999999</v>
      </c>
      <c r="EO21" s="28">
        <v>48.666458062087649</v>
      </c>
      <c r="EP21" s="28">
        <v>60.640769369384316</v>
      </c>
      <c r="EQ21" s="28">
        <v>158.4638592</v>
      </c>
      <c r="ER21" s="28">
        <v>48.514331664720451</v>
      </c>
      <c r="ES21" s="28">
        <v>59.389974959725691</v>
      </c>
      <c r="ET21" s="28">
        <v>158.86013124999999</v>
      </c>
      <c r="EU21" s="28">
        <v>48.350113871007174</v>
      </c>
      <c r="EV21" s="28">
        <v>58.192150480100636</v>
      </c>
      <c r="EW21" s="28">
        <v>159.27471725999999</v>
      </c>
      <c r="EX21" s="28">
        <v>48.175355077717647</v>
      </c>
      <c r="EY21" s="28">
        <v>56.958065214882637</v>
      </c>
      <c r="EZ21" s="28">
        <v>159.68083027</v>
      </c>
      <c r="FA21" s="28">
        <v>47.993345687824608</v>
      </c>
      <c r="FB21" s="28">
        <v>55.791664546165833</v>
      </c>
      <c r="FC21" s="28">
        <v>160.08319521999999</v>
      </c>
      <c r="FD21" s="28">
        <v>45.790588313445376</v>
      </c>
      <c r="FE21" s="28">
        <v>54.690947810061758</v>
      </c>
      <c r="FF21" s="28">
        <v>161.72844554</v>
      </c>
      <c r="FG21" s="28">
        <v>44.684016629446148</v>
      </c>
      <c r="FH21" s="28">
        <v>49.275750125454223</v>
      </c>
      <c r="FI21" s="28">
        <v>163.05799152</v>
      </c>
      <c r="FJ21" s="28">
        <v>41.393629224045114</v>
      </c>
      <c r="FK21" s="28">
        <v>37.248295949371752</v>
      </c>
      <c r="FL21" s="28">
        <v>163.58815441000002</v>
      </c>
      <c r="FM21" s="28">
        <v>41.273966952609989</v>
      </c>
      <c r="FN21" s="28">
        <v>29.102408641977874</v>
      </c>
      <c r="FO21" s="28">
        <v>163.28762721000001</v>
      </c>
      <c r="FP21" s="28">
        <v>40.940729529544662</v>
      </c>
      <c r="FQ21" s="28">
        <v>23.811521202856824</v>
      </c>
      <c r="FR21" s="29">
        <v>157.35423921</v>
      </c>
      <c r="FS21" s="29">
        <v>49.032909868170108</v>
      </c>
      <c r="FT21" s="29">
        <v>57.735980840684476</v>
      </c>
      <c r="FU21" s="29">
        <v>156.78302694999999</v>
      </c>
      <c r="FV21" s="29">
        <v>48.959155315783363</v>
      </c>
      <c r="FW21" s="29">
        <v>66.095220612634904</v>
      </c>
      <c r="FX21" s="29">
        <v>157.15271268000001</v>
      </c>
      <c r="FY21" s="29">
        <v>48.942669356636365</v>
      </c>
      <c r="FZ21" s="29">
        <v>63.312941627583285</v>
      </c>
      <c r="GA21" s="29">
        <v>157.46074870000001</v>
      </c>
      <c r="GB21" s="29">
        <v>48.721580492638928</v>
      </c>
      <c r="GC21" s="29">
        <v>62.123723580025356</v>
      </c>
      <c r="GD21" s="29">
        <v>157.79498452999999</v>
      </c>
      <c r="GE21" s="29">
        <v>48.476942867832221</v>
      </c>
      <c r="GF21" s="29">
        <v>61.047866815586076</v>
      </c>
      <c r="GG21" s="29">
        <v>158.17360932</v>
      </c>
      <c r="GH21" s="29">
        <v>48.20556452224978</v>
      </c>
      <c r="GI21" s="29">
        <v>59.760326494529409</v>
      </c>
      <c r="GJ21" s="29">
        <v>158.55841129999999</v>
      </c>
      <c r="GK21" s="29">
        <v>47.91359740352641</v>
      </c>
      <c r="GL21" s="29">
        <v>58.460260534831647</v>
      </c>
      <c r="GM21" s="29">
        <v>158.97773219000001</v>
      </c>
      <c r="GN21" s="29">
        <v>47.603180058738943</v>
      </c>
      <c r="GO21" s="29">
        <v>57.120157632752296</v>
      </c>
      <c r="GP21" s="29">
        <v>159.40381669999999</v>
      </c>
      <c r="GQ21" s="29">
        <v>47.276760698065011</v>
      </c>
      <c r="GR21" s="29">
        <v>55.817067165806833</v>
      </c>
      <c r="GS21" s="29">
        <v>159.85772553999999</v>
      </c>
      <c r="GT21" s="29">
        <v>44.69849299329023</v>
      </c>
      <c r="GU21" s="29">
        <v>54.363568782538735</v>
      </c>
      <c r="GV21" s="29">
        <v>162.31433675</v>
      </c>
      <c r="GW21" s="29">
        <v>42.856757767228274</v>
      </c>
      <c r="GX21" s="29">
        <v>40.409498265368498</v>
      </c>
      <c r="GY21" s="29">
        <v>164.01934388999999</v>
      </c>
      <c r="GZ21" s="29">
        <v>38.891620283503556</v>
      </c>
      <c r="HA21" s="29">
        <v>27.820577625509912</v>
      </c>
      <c r="HB21" s="29">
        <v>164.17138224999999</v>
      </c>
      <c r="HC21" s="29">
        <v>40.084725029584213</v>
      </c>
      <c r="HD21" s="29">
        <v>20.081435243725181</v>
      </c>
      <c r="HE21" s="29">
        <v>164.35235258</v>
      </c>
      <c r="HF21" s="29">
        <v>38.30824113452865</v>
      </c>
      <c r="HG21" s="29">
        <v>19.826363631200692</v>
      </c>
    </row>
    <row r="22" spans="1:215" ht="15" thickBot="1" x14ac:dyDescent="0.35">
      <c r="A22" s="2"/>
      <c r="B22" s="43" t="s">
        <v>501</v>
      </c>
      <c r="C22" s="76" t="s">
        <v>880</v>
      </c>
      <c r="D22" s="44">
        <v>372255</v>
      </c>
      <c r="E22" s="45">
        <v>410566</v>
      </c>
      <c r="F22" s="23">
        <v>10.670731707317072</v>
      </c>
      <c r="G22" s="23">
        <v>1.9358407079646016</v>
      </c>
      <c r="H22" s="23">
        <v>10.670731707317072</v>
      </c>
      <c r="I22" s="23">
        <v>10.670731707317072</v>
      </c>
      <c r="J22" s="23">
        <v>1.9358407079646016</v>
      </c>
      <c r="K22" s="23">
        <v>10.670731707317072</v>
      </c>
      <c r="L22" s="23">
        <v>10.670731707317072</v>
      </c>
      <c r="M22" s="23">
        <v>1.9358407079646016</v>
      </c>
      <c r="N22" s="23">
        <v>10.670731707317072</v>
      </c>
      <c r="O22" s="23">
        <v>10.670731707317072</v>
      </c>
      <c r="P22" s="23">
        <v>1.9358407079646016</v>
      </c>
      <c r="Q22" s="23">
        <v>10.670731707317072</v>
      </c>
      <c r="R22" s="23">
        <v>10.670731707317072</v>
      </c>
      <c r="S22" s="23">
        <v>1.9358407079646016</v>
      </c>
      <c r="T22" s="23">
        <v>10.670731707317072</v>
      </c>
      <c r="U22" s="23">
        <v>10.670731707317072</v>
      </c>
      <c r="V22" s="23">
        <v>1.9358407079646016</v>
      </c>
      <c r="W22" s="23">
        <v>10.670731707317072</v>
      </c>
      <c r="X22" s="23">
        <v>10.670731707317072</v>
      </c>
      <c r="Y22" s="23">
        <v>1.9358407079646016</v>
      </c>
      <c r="Z22" s="23">
        <v>10.670731707317072</v>
      </c>
      <c r="AA22" s="23">
        <v>10.670731707317072</v>
      </c>
      <c r="AB22" s="23">
        <v>1.9358407079646016</v>
      </c>
      <c r="AC22" s="23">
        <v>10.670731707317072</v>
      </c>
      <c r="AD22" s="23">
        <v>10.670731707317072</v>
      </c>
      <c r="AE22" s="23">
        <v>1.9358407079646016</v>
      </c>
      <c r="AF22" s="23">
        <v>10.670731707317072</v>
      </c>
      <c r="AG22" s="23">
        <v>10.670731707317072</v>
      </c>
      <c r="AH22" s="23">
        <v>1.9358407079646016</v>
      </c>
      <c r="AI22" s="23">
        <v>10.670731707317072</v>
      </c>
      <c r="AJ22" s="23">
        <v>10.670731707317072</v>
      </c>
      <c r="AK22" s="23">
        <v>1.9358407079646016</v>
      </c>
      <c r="AL22" s="23">
        <v>10.670731707317072</v>
      </c>
      <c r="AM22" s="23">
        <v>10.670731707317072</v>
      </c>
      <c r="AN22" s="23">
        <v>1.9358407079646016</v>
      </c>
      <c r="AO22" s="23">
        <v>0.95010463150453006</v>
      </c>
      <c r="AP22" s="23">
        <v>10.670731707317072</v>
      </c>
      <c r="AQ22" s="23">
        <v>1.9358407079646016</v>
      </c>
      <c r="AR22" s="23">
        <v>-7.2628859762172056</v>
      </c>
      <c r="AS22" s="23">
        <v>10.670731707317072</v>
      </c>
      <c r="AT22" s="23">
        <v>1.9358407079646016</v>
      </c>
      <c r="AU22" s="23">
        <v>-11.712709662067823</v>
      </c>
      <c r="AV22" s="25">
        <v>10.670731707317072</v>
      </c>
      <c r="AW22" s="25">
        <v>1.9358407079646016</v>
      </c>
      <c r="AX22" s="25">
        <v>10.670731707317072</v>
      </c>
      <c r="AY22" s="25">
        <v>10.670731707317072</v>
      </c>
      <c r="AZ22" s="25">
        <v>1.9358407079646016</v>
      </c>
      <c r="BA22" s="25">
        <v>10.670731707317072</v>
      </c>
      <c r="BB22" s="25">
        <v>10.670731707317072</v>
      </c>
      <c r="BC22" s="25">
        <v>1.9358407079646016</v>
      </c>
      <c r="BD22" s="25">
        <v>10.670731707317072</v>
      </c>
      <c r="BE22" s="25">
        <v>10.670731707317072</v>
      </c>
      <c r="BF22" s="25">
        <v>1.9358407079646016</v>
      </c>
      <c r="BG22" s="25">
        <v>10.670731707317072</v>
      </c>
      <c r="BH22" s="25">
        <v>10.670731707317072</v>
      </c>
      <c r="BI22" s="25">
        <v>1.9358407079646016</v>
      </c>
      <c r="BJ22" s="25">
        <v>10.670731707317072</v>
      </c>
      <c r="BK22" s="25">
        <v>10.670731707317072</v>
      </c>
      <c r="BL22" s="25">
        <v>1.9358407079646016</v>
      </c>
      <c r="BM22" s="25">
        <v>10.670731707317072</v>
      </c>
      <c r="BN22" s="25">
        <v>10.670731707317072</v>
      </c>
      <c r="BO22" s="25">
        <v>1.9358407079646016</v>
      </c>
      <c r="BP22" s="25">
        <v>10.670731707317072</v>
      </c>
      <c r="BQ22" s="25">
        <v>10.670731707317072</v>
      </c>
      <c r="BR22" s="25">
        <v>1.9358407079646016</v>
      </c>
      <c r="BS22" s="25">
        <v>10.670731707317072</v>
      </c>
      <c r="BT22" s="25">
        <v>10.670731707317072</v>
      </c>
      <c r="BU22" s="25">
        <v>1.9358407079646016</v>
      </c>
      <c r="BV22" s="25">
        <v>10.670731707317072</v>
      </c>
      <c r="BW22" s="25">
        <v>10.670731707317072</v>
      </c>
      <c r="BX22" s="25">
        <v>1.9358407079646016</v>
      </c>
      <c r="BY22" s="25">
        <v>10.670731707317072</v>
      </c>
      <c r="BZ22" s="25">
        <v>10.670731707317072</v>
      </c>
      <c r="CA22" s="25">
        <v>1.9358407079646016</v>
      </c>
      <c r="CB22" s="25">
        <v>10.670731707317072</v>
      </c>
      <c r="CC22" s="25">
        <v>10.670731707317072</v>
      </c>
      <c r="CD22" s="25">
        <v>1.9358407079646016</v>
      </c>
      <c r="CE22" s="25">
        <v>10.670731707317072</v>
      </c>
      <c r="CF22" s="25">
        <v>10.670731707317072</v>
      </c>
      <c r="CG22" s="25">
        <v>1.9358407079646016</v>
      </c>
      <c r="CH22" s="25">
        <v>4.8092504499104507</v>
      </c>
      <c r="CI22" s="25">
        <v>10.670731707317072</v>
      </c>
      <c r="CJ22" s="25">
        <v>1.9358407079646016</v>
      </c>
      <c r="CK22" s="25">
        <v>1.0454073054489186</v>
      </c>
      <c r="CL22" s="27">
        <v>10.670731707317072</v>
      </c>
      <c r="CM22" s="27">
        <v>1.9358407079646016</v>
      </c>
      <c r="CN22" s="27">
        <v>10.670731707317072</v>
      </c>
      <c r="CO22" s="27">
        <v>10.670731707317072</v>
      </c>
      <c r="CP22" s="27">
        <v>1.9358407079646016</v>
      </c>
      <c r="CQ22" s="27">
        <v>10.670731707317072</v>
      </c>
      <c r="CR22" s="27">
        <v>10.670731707317072</v>
      </c>
      <c r="CS22" s="27">
        <v>1.9358407079646016</v>
      </c>
      <c r="CT22" s="27">
        <v>10.670731707317072</v>
      </c>
      <c r="CU22" s="27">
        <v>10.670731707317072</v>
      </c>
      <c r="CV22" s="27">
        <v>1.9358407079646016</v>
      </c>
      <c r="CW22" s="27">
        <v>10.670731707317072</v>
      </c>
      <c r="CX22" s="27">
        <v>10.670731707317072</v>
      </c>
      <c r="CY22" s="27">
        <v>1.9358407079646016</v>
      </c>
      <c r="CZ22" s="27">
        <v>10.670731707317072</v>
      </c>
      <c r="DA22" s="27">
        <v>10.670731707317072</v>
      </c>
      <c r="DB22" s="27">
        <v>1.9358407079646016</v>
      </c>
      <c r="DC22" s="27">
        <v>10.670731707317072</v>
      </c>
      <c r="DD22" s="27">
        <v>10.670731707317072</v>
      </c>
      <c r="DE22" s="27">
        <v>1.9358407079646016</v>
      </c>
      <c r="DF22" s="27">
        <v>10.670731707317072</v>
      </c>
      <c r="DG22" s="27">
        <v>10.670731707317072</v>
      </c>
      <c r="DH22" s="27">
        <v>1.9358407079646016</v>
      </c>
      <c r="DI22" s="27">
        <v>10.670731707317072</v>
      </c>
      <c r="DJ22" s="27">
        <v>10.670731707317072</v>
      </c>
      <c r="DK22" s="27">
        <v>1.9358407079646016</v>
      </c>
      <c r="DL22" s="27">
        <v>10.670731707317072</v>
      </c>
      <c r="DM22" s="27">
        <v>10.670731707317072</v>
      </c>
      <c r="DN22" s="27">
        <v>1.9358407079646016</v>
      </c>
      <c r="DO22" s="27">
        <v>10.670731707317072</v>
      </c>
      <c r="DP22" s="27">
        <v>10.670731707317072</v>
      </c>
      <c r="DQ22" s="27">
        <v>1.9358407079646016</v>
      </c>
      <c r="DR22" s="27">
        <v>10.670731707317072</v>
      </c>
      <c r="DS22" s="27">
        <v>10.670731707317072</v>
      </c>
      <c r="DT22" s="27">
        <v>1.9358407079646016</v>
      </c>
      <c r="DU22" s="27">
        <v>10.670731707317072</v>
      </c>
      <c r="DV22" s="27">
        <v>10.670731707317072</v>
      </c>
      <c r="DW22" s="27">
        <v>1.9358407079646016</v>
      </c>
      <c r="DX22" s="27">
        <v>10.670731707317072</v>
      </c>
      <c r="DY22" s="27">
        <v>10.670731707317072</v>
      </c>
      <c r="DZ22" s="27">
        <v>1.9358407079646016</v>
      </c>
      <c r="EA22" s="27">
        <v>10.670731707317072</v>
      </c>
      <c r="EB22" s="28">
        <v>10.670731707317072</v>
      </c>
      <c r="EC22" s="28">
        <v>1.9358407079646016</v>
      </c>
      <c r="ED22" s="28">
        <v>10.670731707317072</v>
      </c>
      <c r="EE22" s="28">
        <v>10.670731707317072</v>
      </c>
      <c r="EF22" s="28">
        <v>1.9358407079646016</v>
      </c>
      <c r="EG22" s="28">
        <v>10.670731707317072</v>
      </c>
      <c r="EH22" s="28">
        <v>10.670731707317072</v>
      </c>
      <c r="EI22" s="28">
        <v>1.9358407079646016</v>
      </c>
      <c r="EJ22" s="28">
        <v>10.670731707317072</v>
      </c>
      <c r="EK22" s="28">
        <v>10.670731707317072</v>
      </c>
      <c r="EL22" s="28">
        <v>1.9358407079646016</v>
      </c>
      <c r="EM22" s="28">
        <v>10.670731707317072</v>
      </c>
      <c r="EN22" s="28">
        <v>10.670731707317072</v>
      </c>
      <c r="EO22" s="28">
        <v>1.9358407079646016</v>
      </c>
      <c r="EP22" s="28">
        <v>10.670731707317072</v>
      </c>
      <c r="EQ22" s="28">
        <v>10.670731707317072</v>
      </c>
      <c r="ER22" s="28">
        <v>1.9358407079646016</v>
      </c>
      <c r="ES22" s="28">
        <v>10.670731707317072</v>
      </c>
      <c r="ET22" s="28">
        <v>10.670731707317072</v>
      </c>
      <c r="EU22" s="28">
        <v>1.9358407079646016</v>
      </c>
      <c r="EV22" s="28">
        <v>10.670731707317072</v>
      </c>
      <c r="EW22" s="28">
        <v>10.670731707317072</v>
      </c>
      <c r="EX22" s="28">
        <v>1.9358407079646016</v>
      </c>
      <c r="EY22" s="28">
        <v>10.670731707317072</v>
      </c>
      <c r="EZ22" s="28">
        <v>10.670731707317072</v>
      </c>
      <c r="FA22" s="28">
        <v>1.9358407079646016</v>
      </c>
      <c r="FB22" s="28">
        <v>10.670731707317072</v>
      </c>
      <c r="FC22" s="28">
        <v>10.670731707317072</v>
      </c>
      <c r="FD22" s="28">
        <v>1.9358407079646016</v>
      </c>
      <c r="FE22" s="28">
        <v>10.670731707317072</v>
      </c>
      <c r="FF22" s="28">
        <v>10.670731707317072</v>
      </c>
      <c r="FG22" s="28">
        <v>1.9358407079646016</v>
      </c>
      <c r="FH22" s="28">
        <v>10.670731707317072</v>
      </c>
      <c r="FI22" s="28">
        <v>10.670731707317072</v>
      </c>
      <c r="FJ22" s="28">
        <v>1.9358407079646016</v>
      </c>
      <c r="FK22" s="28">
        <v>-21.296332468854416</v>
      </c>
      <c r="FL22" s="28">
        <v>10.670731707317072</v>
      </c>
      <c r="FM22" s="28">
        <v>1.9358407079646016</v>
      </c>
      <c r="FN22" s="28">
        <v>-65.021885807594515</v>
      </c>
      <c r="FO22" s="28">
        <v>10.670731707317072</v>
      </c>
      <c r="FP22" s="28">
        <v>1.9358407079646016</v>
      </c>
      <c r="FQ22" s="28">
        <v>-98.804593658693989</v>
      </c>
      <c r="FR22" s="29">
        <v>10.670731707317072</v>
      </c>
      <c r="FS22" s="29">
        <v>1.9358407079646016</v>
      </c>
      <c r="FT22" s="29">
        <v>10.670731707317072</v>
      </c>
      <c r="FU22" s="29">
        <v>10.670731707317072</v>
      </c>
      <c r="FV22" s="29">
        <v>1.9358407079646016</v>
      </c>
      <c r="FW22" s="29">
        <v>10.670731707317072</v>
      </c>
      <c r="FX22" s="29">
        <v>10.670731707317072</v>
      </c>
      <c r="FY22" s="29">
        <v>1.9358407079646016</v>
      </c>
      <c r="FZ22" s="29">
        <v>10.670731707317072</v>
      </c>
      <c r="GA22" s="29">
        <v>10.670731707317072</v>
      </c>
      <c r="GB22" s="29">
        <v>1.9358407079646016</v>
      </c>
      <c r="GC22" s="29">
        <v>10.670731707317072</v>
      </c>
      <c r="GD22" s="29">
        <v>10.670731707317072</v>
      </c>
      <c r="GE22" s="29">
        <v>1.9358407079646016</v>
      </c>
      <c r="GF22" s="29">
        <v>10.670731707317072</v>
      </c>
      <c r="GG22" s="29">
        <v>10.670731707317072</v>
      </c>
      <c r="GH22" s="29">
        <v>1.9358407079646016</v>
      </c>
      <c r="GI22" s="29">
        <v>10.670731707317072</v>
      </c>
      <c r="GJ22" s="29">
        <v>10.670731707317072</v>
      </c>
      <c r="GK22" s="29">
        <v>1.9358407079646016</v>
      </c>
      <c r="GL22" s="29">
        <v>10.670731707317072</v>
      </c>
      <c r="GM22" s="29">
        <v>10.670731707317072</v>
      </c>
      <c r="GN22" s="29">
        <v>1.9358407079646016</v>
      </c>
      <c r="GO22" s="29">
        <v>10.670731707317072</v>
      </c>
      <c r="GP22" s="29">
        <v>10.670731707317072</v>
      </c>
      <c r="GQ22" s="29">
        <v>1.9358407079646016</v>
      </c>
      <c r="GR22" s="29">
        <v>10.670731707317072</v>
      </c>
      <c r="GS22" s="29">
        <v>10.670731707317072</v>
      </c>
      <c r="GT22" s="29">
        <v>1.9358407079646016</v>
      </c>
      <c r="GU22" s="29">
        <v>10.670731707317072</v>
      </c>
      <c r="GV22" s="29">
        <v>10.670731707317072</v>
      </c>
      <c r="GW22" s="29">
        <v>1.9358407079646016</v>
      </c>
      <c r="GX22" s="29">
        <v>-11.652726302512747</v>
      </c>
      <c r="GY22" s="29">
        <v>10.670731707317072</v>
      </c>
      <c r="GZ22" s="29">
        <v>1.9358407079646016</v>
      </c>
      <c r="HA22" s="29">
        <v>-59.386930574040662</v>
      </c>
      <c r="HB22" s="29">
        <v>10.670731707317072</v>
      </c>
      <c r="HC22" s="29">
        <v>1.9358407079646016</v>
      </c>
      <c r="HD22" s="29">
        <v>-96.952626482211599</v>
      </c>
      <c r="HE22" s="29">
        <v>10.670731707317072</v>
      </c>
      <c r="HF22" s="29">
        <v>1.9358407079646016</v>
      </c>
      <c r="HG22" s="29">
        <v>-95.932933610023099</v>
      </c>
    </row>
    <row r="23" spans="1:215" ht="15" thickBot="1" x14ac:dyDescent="0.35">
      <c r="A23" s="2"/>
      <c r="B23" s="43" t="s">
        <v>495</v>
      </c>
      <c r="C23" s="76" t="s">
        <v>871</v>
      </c>
      <c r="D23" s="44">
        <v>385569</v>
      </c>
      <c r="E23" s="45">
        <v>434469</v>
      </c>
      <c r="F23" s="23">
        <v>93.364696397894733</v>
      </c>
      <c r="G23" s="23">
        <v>22.564212574889737</v>
      </c>
      <c r="H23" s="23">
        <v>88.399878126341662</v>
      </c>
      <c r="I23" s="23">
        <v>93.096540067894736</v>
      </c>
      <c r="J23" s="23">
        <v>22.536724604408764</v>
      </c>
      <c r="K23" s="23">
        <v>88.522548656245078</v>
      </c>
      <c r="L23" s="23">
        <v>18.428195407177249</v>
      </c>
      <c r="M23" s="23">
        <v>3.3431681933374655</v>
      </c>
      <c r="N23" s="23">
        <v>18.428195407177249</v>
      </c>
      <c r="O23" s="23">
        <v>17.790709026345418</v>
      </c>
      <c r="P23" s="23">
        <v>3.2275180092042572</v>
      </c>
      <c r="Q23" s="23">
        <v>17.790709026345418</v>
      </c>
      <c r="R23" s="23">
        <v>17.063690952824118</v>
      </c>
      <c r="S23" s="23">
        <v>3.095625349848623</v>
      </c>
      <c r="T23" s="23">
        <v>17.063690952824118</v>
      </c>
      <c r="U23" s="23">
        <v>16.247640360926418</v>
      </c>
      <c r="V23" s="23">
        <v>2.9475807734424033</v>
      </c>
      <c r="W23" s="23">
        <v>16.247640360926418</v>
      </c>
      <c r="X23" s="23">
        <v>15.331776512094494</v>
      </c>
      <c r="Y23" s="23">
        <v>2.7814284822826294</v>
      </c>
      <c r="Z23" s="23">
        <v>15.331776512094494</v>
      </c>
      <c r="AA23" s="23">
        <v>14.320642407838763</v>
      </c>
      <c r="AB23" s="23">
        <v>2.5979926492096874</v>
      </c>
      <c r="AC23" s="23">
        <v>14.320642407838763</v>
      </c>
      <c r="AD23" s="23">
        <v>13.244382871666767</v>
      </c>
      <c r="AE23" s="23">
        <v>2.4027420253908738</v>
      </c>
      <c r="AF23" s="23">
        <v>13.244382871666767</v>
      </c>
      <c r="AG23" s="23">
        <v>3.8538611914720891</v>
      </c>
      <c r="AH23" s="23">
        <v>0.69915180907237018</v>
      </c>
      <c r="AI23" s="23">
        <v>3.8538611914720891</v>
      </c>
      <c r="AJ23" s="23">
        <v>2.0711843418037392</v>
      </c>
      <c r="AK23" s="23">
        <v>0.37574583192014738</v>
      </c>
      <c r="AL23" s="23">
        <v>2.0711843418037392</v>
      </c>
      <c r="AM23" s="23">
        <v>20.492854781559764</v>
      </c>
      <c r="AN23" s="23">
        <v>3.7177302922298687</v>
      </c>
      <c r="AO23" s="23">
        <v>20.492854781559764</v>
      </c>
      <c r="AP23" s="23">
        <v>101.46838234789473</v>
      </c>
      <c r="AQ23" s="23">
        <v>29.195720632985857</v>
      </c>
      <c r="AR23" s="23">
        <v>69.815202816028872</v>
      </c>
      <c r="AS23" s="23">
        <v>102.00249177789473</v>
      </c>
      <c r="AT23" s="23">
        <v>33.004367380306597</v>
      </c>
      <c r="AU23" s="23">
        <v>68.524032294878168</v>
      </c>
      <c r="AV23" s="25">
        <v>93.464113777894738</v>
      </c>
      <c r="AW23" s="25">
        <v>22.573517929803096</v>
      </c>
      <c r="AX23" s="25">
        <v>88.183501023685253</v>
      </c>
      <c r="AY23" s="25">
        <v>93.279350487894746</v>
      </c>
      <c r="AZ23" s="25">
        <v>22.560268439656245</v>
      </c>
      <c r="BA23" s="25">
        <v>88.366463344032312</v>
      </c>
      <c r="BB23" s="25">
        <v>27.719437434183433</v>
      </c>
      <c r="BC23" s="25">
        <v>5.0287474991217733</v>
      </c>
      <c r="BD23" s="25">
        <v>27.719437434183433</v>
      </c>
      <c r="BE23" s="25">
        <v>27.493319500150417</v>
      </c>
      <c r="BF23" s="25">
        <v>4.9877261040095888</v>
      </c>
      <c r="BG23" s="25">
        <v>27.493319500150417</v>
      </c>
      <c r="BH23" s="25">
        <v>27.248044197171438</v>
      </c>
      <c r="BI23" s="25">
        <v>4.9432292570089773</v>
      </c>
      <c r="BJ23" s="25">
        <v>27.248044197171438</v>
      </c>
      <c r="BK23" s="25">
        <v>26.984650901765093</v>
      </c>
      <c r="BL23" s="25">
        <v>4.895445517576853</v>
      </c>
      <c r="BM23" s="25">
        <v>26.984650901765093</v>
      </c>
      <c r="BN23" s="25">
        <v>26.706688277718314</v>
      </c>
      <c r="BO23" s="25">
        <v>4.8450186698515525</v>
      </c>
      <c r="BP23" s="25">
        <v>26.706688277718314</v>
      </c>
      <c r="BQ23" s="25">
        <v>26.417110586699611</v>
      </c>
      <c r="BR23" s="25">
        <v>4.7924846639587795</v>
      </c>
      <c r="BS23" s="25">
        <v>26.417110586699611</v>
      </c>
      <c r="BT23" s="25">
        <v>26.124528939899335</v>
      </c>
      <c r="BU23" s="25">
        <v>4.7394056926366055</v>
      </c>
      <c r="BV23" s="25">
        <v>26.124528939899335</v>
      </c>
      <c r="BW23" s="25">
        <v>19.612790177202733</v>
      </c>
      <c r="BX23" s="25">
        <v>3.5580725542712921</v>
      </c>
      <c r="BY23" s="25">
        <v>19.612790177202733</v>
      </c>
      <c r="BZ23" s="25">
        <v>20.65005524641818</v>
      </c>
      <c r="CA23" s="25">
        <v>3.7462489606333866</v>
      </c>
      <c r="CB23" s="25">
        <v>20.65005524641818</v>
      </c>
      <c r="CC23" s="25">
        <v>35.114853370743397</v>
      </c>
      <c r="CD23" s="25">
        <v>6.3703937530994654</v>
      </c>
      <c r="CE23" s="25">
        <v>35.114853370743397</v>
      </c>
      <c r="CF23" s="25">
        <v>97.322342137894736</v>
      </c>
      <c r="CG23" s="25">
        <v>19.436652248977975</v>
      </c>
      <c r="CH23" s="25">
        <v>73.664692047400251</v>
      </c>
      <c r="CI23" s="25">
        <v>97.67578940789474</v>
      </c>
      <c r="CJ23" s="25">
        <v>35.222832266306781</v>
      </c>
      <c r="CK23" s="25">
        <v>72.933010561378779</v>
      </c>
      <c r="CL23" s="27">
        <v>93.363395307894734</v>
      </c>
      <c r="CM23" s="27">
        <v>22.566042431311029</v>
      </c>
      <c r="CN23" s="27">
        <v>88.404904046783869</v>
      </c>
      <c r="CO23" s="27">
        <v>93.078872427894737</v>
      </c>
      <c r="CP23" s="27">
        <v>22.544579344214206</v>
      </c>
      <c r="CQ23" s="27">
        <v>88.622952866948609</v>
      </c>
      <c r="CR23" s="27">
        <v>18.53078110816298</v>
      </c>
      <c r="CS23" s="27">
        <v>3.3617788736047882</v>
      </c>
      <c r="CT23" s="27">
        <v>18.53078110816298</v>
      </c>
      <c r="CU23" s="27">
        <v>17.985121346055582</v>
      </c>
      <c r="CV23" s="27">
        <v>3.2627875008330922</v>
      </c>
      <c r="CW23" s="27">
        <v>17.985121346055582</v>
      </c>
      <c r="CX23" s="27">
        <v>17.399322194186357</v>
      </c>
      <c r="CY23" s="27">
        <v>3.156514203370091</v>
      </c>
      <c r="CZ23" s="27">
        <v>17.399322194186357</v>
      </c>
      <c r="DA23" s="27">
        <v>16.7776839726905</v>
      </c>
      <c r="DB23" s="27">
        <v>3.0437391277889843</v>
      </c>
      <c r="DC23" s="27">
        <v>16.7776839726905</v>
      </c>
      <c r="DD23" s="27">
        <v>16.121268831849537</v>
      </c>
      <c r="DE23" s="27">
        <v>2.9246549650700486</v>
      </c>
      <c r="DF23" s="27">
        <v>16.121268831849537</v>
      </c>
      <c r="DG23" s="27">
        <v>15.437015288449421</v>
      </c>
      <c r="DH23" s="27">
        <v>2.800520472683302</v>
      </c>
      <c r="DI23" s="27">
        <v>15.437015288449421</v>
      </c>
      <c r="DJ23" s="27">
        <v>14.734629828764445</v>
      </c>
      <c r="DK23" s="27">
        <v>2.6730965618554969</v>
      </c>
      <c r="DL23" s="27">
        <v>14.734629828764445</v>
      </c>
      <c r="DM23" s="27">
        <v>8.9946063947331272</v>
      </c>
      <c r="DN23" s="27">
        <v>1.6317648769206115</v>
      </c>
      <c r="DO23" s="27">
        <v>8.9946063947331272</v>
      </c>
      <c r="DP23" s="27">
        <v>9.9239578542549758</v>
      </c>
      <c r="DQ23" s="27">
        <v>1.8003640355064336</v>
      </c>
      <c r="DR23" s="27">
        <v>9.9239578542549758</v>
      </c>
      <c r="DS23" s="27">
        <v>33.225379816627068</v>
      </c>
      <c r="DT23" s="27">
        <v>6.0276131525739371</v>
      </c>
      <c r="DU23" s="27">
        <v>33.225379816627068</v>
      </c>
      <c r="DV23" s="27">
        <v>99.970636507894739</v>
      </c>
      <c r="DW23" s="27">
        <v>31.839495399191193</v>
      </c>
      <c r="DX23" s="27">
        <v>76.524037473336136</v>
      </c>
      <c r="DY23" s="27">
        <v>100.46668111789474</v>
      </c>
      <c r="DZ23" s="27">
        <v>36.11544668312176</v>
      </c>
      <c r="EA23" s="27">
        <v>77.032120892365626</v>
      </c>
      <c r="EB23" s="28">
        <v>93.366317237894734</v>
      </c>
      <c r="EC23" s="28">
        <v>22.564212102377091</v>
      </c>
      <c r="ED23" s="28">
        <v>88.386571456813073</v>
      </c>
      <c r="EE23" s="28">
        <v>93.083958957894737</v>
      </c>
      <c r="EF23" s="28">
        <v>22.53672257794701</v>
      </c>
      <c r="EG23" s="28">
        <v>88.561799697720005</v>
      </c>
      <c r="EH23" s="28">
        <v>18.428172136119496</v>
      </c>
      <c r="EI23" s="28">
        <v>3.3431639715968999</v>
      </c>
      <c r="EJ23" s="28">
        <v>18.428172136119496</v>
      </c>
      <c r="EK23" s="28">
        <v>17.764748794548158</v>
      </c>
      <c r="EL23" s="28">
        <v>3.2228084096304181</v>
      </c>
      <c r="EM23" s="28">
        <v>17.764748794548158</v>
      </c>
      <c r="EN23" s="28">
        <v>17.010084524569578</v>
      </c>
      <c r="EO23" s="28">
        <v>3.0859002898555428</v>
      </c>
      <c r="EP23" s="28">
        <v>17.010084524569578</v>
      </c>
      <c r="EQ23" s="28">
        <v>16.165979912767867</v>
      </c>
      <c r="ER23" s="28">
        <v>2.9327662673605421</v>
      </c>
      <c r="ES23" s="28">
        <v>16.165979912767867</v>
      </c>
      <c r="ET23" s="28">
        <v>15.220880741847925</v>
      </c>
      <c r="EU23" s="28">
        <v>2.7613102230786057</v>
      </c>
      <c r="EV23" s="28">
        <v>15.220880741847925</v>
      </c>
      <c r="EW23" s="28">
        <v>14.180473193019234</v>
      </c>
      <c r="EX23" s="28">
        <v>2.5725637208574716</v>
      </c>
      <c r="EY23" s="28">
        <v>14.180473193019234</v>
      </c>
      <c r="EZ23" s="28">
        <v>13.074552416830997</v>
      </c>
      <c r="FA23" s="28">
        <v>2.3719320756197826</v>
      </c>
      <c r="FB23" s="28">
        <v>13.074552416830997</v>
      </c>
      <c r="FC23" s="28">
        <v>6.9236154118471642</v>
      </c>
      <c r="FD23" s="28">
        <v>1.2560541233882023</v>
      </c>
      <c r="FE23" s="28">
        <v>6.9236154118471642</v>
      </c>
      <c r="FF23" s="28">
        <v>5.0040479570943797</v>
      </c>
      <c r="FG23" s="28">
        <v>0.9078140099153521</v>
      </c>
      <c r="FH23" s="28">
        <v>5.0040479570943797</v>
      </c>
      <c r="FI23" s="28">
        <v>14.157515384829228</v>
      </c>
      <c r="FJ23" s="28">
        <v>2.5683988087522049</v>
      </c>
      <c r="FK23" s="28">
        <v>14.157515384829228</v>
      </c>
      <c r="FL23" s="28">
        <v>105.59307653789475</v>
      </c>
      <c r="FM23" s="28">
        <v>28.040076785441492</v>
      </c>
      <c r="FN23" s="28">
        <v>46.380307818872581</v>
      </c>
      <c r="FO23" s="28">
        <v>106.15084369789474</v>
      </c>
      <c r="FP23" s="28">
        <v>30.026725122132461</v>
      </c>
      <c r="FQ23" s="28">
        <v>34.241867318820113</v>
      </c>
      <c r="FR23" s="29">
        <v>93.298309397894741</v>
      </c>
      <c r="FS23" s="29">
        <v>27.822479104104165</v>
      </c>
      <c r="FT23" s="29">
        <v>88.630484260438422</v>
      </c>
      <c r="FU23" s="29">
        <v>92.948386987894736</v>
      </c>
      <c r="FV23" s="29">
        <v>27.802468994897421</v>
      </c>
      <c r="FW23" s="29">
        <v>89.040826302370675</v>
      </c>
      <c r="FX23" s="29">
        <v>93.088117937894737</v>
      </c>
      <c r="FY23" s="29">
        <v>26.135774042437276</v>
      </c>
      <c r="FZ23" s="29">
        <v>88.521765856129136</v>
      </c>
      <c r="GA23" s="29">
        <v>93.268868407894743</v>
      </c>
      <c r="GB23" s="29">
        <v>25.962629479150831</v>
      </c>
      <c r="GC23" s="29">
        <v>88.356112720160652</v>
      </c>
      <c r="GD23" s="29">
        <v>93.524743067894747</v>
      </c>
      <c r="GE23" s="29">
        <v>25.766939537710289</v>
      </c>
      <c r="GF23" s="29">
        <v>88.14585449153472</v>
      </c>
      <c r="GG23" s="29">
        <v>93.907375657894733</v>
      </c>
      <c r="GH23" s="29">
        <v>25.546674259094864</v>
      </c>
      <c r="GI23" s="29">
        <v>87.784712929889821</v>
      </c>
      <c r="GJ23" s="29">
        <v>94.369796377894744</v>
      </c>
      <c r="GK23" s="29">
        <v>25.30611264485999</v>
      </c>
      <c r="GL23" s="29">
        <v>87.44387459597462</v>
      </c>
      <c r="GM23" s="29">
        <v>95.010302337894743</v>
      </c>
      <c r="GN23" s="29">
        <v>25.04827366294834</v>
      </c>
      <c r="GO23" s="29">
        <v>87.020918521204734</v>
      </c>
      <c r="GP23" s="29">
        <v>95.770543157894735</v>
      </c>
      <c r="GQ23" s="29">
        <v>24.775361201566707</v>
      </c>
      <c r="GR23" s="29">
        <v>86.493839924894303</v>
      </c>
      <c r="GS23" s="29">
        <v>96.732715197894748</v>
      </c>
      <c r="GT23" s="29">
        <v>23.693477816546707</v>
      </c>
      <c r="GU23" s="29">
        <v>85.152245017687122</v>
      </c>
      <c r="GV23" s="29">
        <v>102.37012688789474</v>
      </c>
      <c r="GW23" s="29">
        <v>22.921284973779279</v>
      </c>
      <c r="GX23" s="29">
        <v>65.742233488841521</v>
      </c>
      <c r="GY23" s="29">
        <v>105.55993483789474</v>
      </c>
      <c r="GZ23" s="29">
        <v>34.149295600022143</v>
      </c>
      <c r="HA23" s="29">
        <v>47.644119496746157</v>
      </c>
      <c r="HB23" s="29">
        <v>106.20212431789474</v>
      </c>
      <c r="HC23" s="29">
        <v>36.123090851106696</v>
      </c>
      <c r="HD23" s="29">
        <v>33.926073256681235</v>
      </c>
      <c r="HE23" s="29">
        <v>105.49728007789474</v>
      </c>
      <c r="HF23" s="29">
        <v>33.973084271192121</v>
      </c>
      <c r="HG23" s="29">
        <v>35.480779844055093</v>
      </c>
    </row>
    <row r="24" spans="1:215" ht="15" thickBot="1" x14ac:dyDescent="0.35">
      <c r="A24" s="2"/>
      <c r="B24" s="43" t="s">
        <v>548</v>
      </c>
      <c r="C24" s="76" t="s">
        <v>880</v>
      </c>
      <c r="D24" s="44">
        <v>380272</v>
      </c>
      <c r="E24" s="45">
        <v>411184</v>
      </c>
      <c r="F24" s="23">
        <v>10.670731707317072</v>
      </c>
      <c r="G24" s="23">
        <v>1.9358407079646016</v>
      </c>
      <c r="H24" s="23">
        <v>10.670731707317072</v>
      </c>
      <c r="I24" s="23">
        <v>10.670731707317072</v>
      </c>
      <c r="J24" s="23">
        <v>1.9358407079646016</v>
      </c>
      <c r="K24" s="23">
        <v>10.670731707317072</v>
      </c>
      <c r="L24" s="23">
        <v>10.670731707317072</v>
      </c>
      <c r="M24" s="23">
        <v>1.9358407079646016</v>
      </c>
      <c r="N24" s="23">
        <v>10.670731707317072</v>
      </c>
      <c r="O24" s="23">
        <v>10.670731707317072</v>
      </c>
      <c r="P24" s="23">
        <v>1.9358407079646016</v>
      </c>
      <c r="Q24" s="23">
        <v>10.670731707317072</v>
      </c>
      <c r="R24" s="23">
        <v>10.670731707317072</v>
      </c>
      <c r="S24" s="23">
        <v>1.9358407079646016</v>
      </c>
      <c r="T24" s="23">
        <v>10.670731707317072</v>
      </c>
      <c r="U24" s="23">
        <v>10.670731707317072</v>
      </c>
      <c r="V24" s="23">
        <v>1.9358407079646016</v>
      </c>
      <c r="W24" s="23">
        <v>10.670731707317072</v>
      </c>
      <c r="X24" s="23">
        <v>10.670731707317072</v>
      </c>
      <c r="Y24" s="23">
        <v>1.9358407079646016</v>
      </c>
      <c r="Z24" s="23">
        <v>10.670731707317072</v>
      </c>
      <c r="AA24" s="23">
        <v>10.670731707317072</v>
      </c>
      <c r="AB24" s="23">
        <v>1.9358407079646016</v>
      </c>
      <c r="AC24" s="23">
        <v>10.670731707317072</v>
      </c>
      <c r="AD24" s="23">
        <v>10.670731707317072</v>
      </c>
      <c r="AE24" s="23">
        <v>1.9358407079646016</v>
      </c>
      <c r="AF24" s="23">
        <v>10.670731707317072</v>
      </c>
      <c r="AG24" s="23">
        <v>10.670731707317072</v>
      </c>
      <c r="AH24" s="23">
        <v>1.9358407079646016</v>
      </c>
      <c r="AI24" s="23">
        <v>10.670731707317072</v>
      </c>
      <c r="AJ24" s="23">
        <v>10.670731707317072</v>
      </c>
      <c r="AK24" s="23">
        <v>1.9358407079646016</v>
      </c>
      <c r="AL24" s="23">
        <v>10.670731707317072</v>
      </c>
      <c r="AM24" s="23">
        <v>10.670731707317072</v>
      </c>
      <c r="AN24" s="23">
        <v>1.9358407079646016</v>
      </c>
      <c r="AO24" s="23">
        <v>10.670731707317072</v>
      </c>
      <c r="AP24" s="23">
        <v>32.300106287996442</v>
      </c>
      <c r="AQ24" s="23">
        <v>5.8597537956099739</v>
      </c>
      <c r="AR24" s="23">
        <v>32.300106287996442</v>
      </c>
      <c r="AS24" s="23">
        <v>49.99616115073492</v>
      </c>
      <c r="AT24" s="23">
        <v>9.0701000317704956</v>
      </c>
      <c r="AU24" s="23">
        <v>29.222806533941252</v>
      </c>
      <c r="AV24" s="25">
        <v>10.670731707317072</v>
      </c>
      <c r="AW24" s="25">
        <v>1.9358407079646016</v>
      </c>
      <c r="AX24" s="25">
        <v>10.670731707317072</v>
      </c>
      <c r="AY24" s="25">
        <v>10.670731707317072</v>
      </c>
      <c r="AZ24" s="25">
        <v>1.9358407079646016</v>
      </c>
      <c r="BA24" s="25">
        <v>10.670731707317072</v>
      </c>
      <c r="BB24" s="25">
        <v>10.670731707317072</v>
      </c>
      <c r="BC24" s="25">
        <v>1.9358407079646016</v>
      </c>
      <c r="BD24" s="25">
        <v>10.670731707317072</v>
      </c>
      <c r="BE24" s="25">
        <v>10.670731707317072</v>
      </c>
      <c r="BF24" s="25">
        <v>1.9358407079646016</v>
      </c>
      <c r="BG24" s="25">
        <v>10.670731707317072</v>
      </c>
      <c r="BH24" s="25">
        <v>10.670731707317072</v>
      </c>
      <c r="BI24" s="25">
        <v>1.9358407079646016</v>
      </c>
      <c r="BJ24" s="25">
        <v>10.670731707317072</v>
      </c>
      <c r="BK24" s="25">
        <v>10.670731707317072</v>
      </c>
      <c r="BL24" s="25">
        <v>1.9358407079646016</v>
      </c>
      <c r="BM24" s="25">
        <v>10.670731707317072</v>
      </c>
      <c r="BN24" s="25">
        <v>10.670731707317072</v>
      </c>
      <c r="BO24" s="25">
        <v>1.9358407079646016</v>
      </c>
      <c r="BP24" s="25">
        <v>10.670731707317072</v>
      </c>
      <c r="BQ24" s="25">
        <v>10.670731707317072</v>
      </c>
      <c r="BR24" s="25">
        <v>1.9358407079646016</v>
      </c>
      <c r="BS24" s="25">
        <v>10.670731707317072</v>
      </c>
      <c r="BT24" s="25">
        <v>10.670731707317072</v>
      </c>
      <c r="BU24" s="25">
        <v>1.9358407079646016</v>
      </c>
      <c r="BV24" s="25">
        <v>10.670731707317072</v>
      </c>
      <c r="BW24" s="25">
        <v>10.670731707317072</v>
      </c>
      <c r="BX24" s="25">
        <v>1.9358407079646016</v>
      </c>
      <c r="BY24" s="25">
        <v>10.670731707317072</v>
      </c>
      <c r="BZ24" s="25">
        <v>10.670731707317072</v>
      </c>
      <c r="CA24" s="25">
        <v>1.9358407079646016</v>
      </c>
      <c r="CB24" s="25">
        <v>10.670731707317072</v>
      </c>
      <c r="CC24" s="25">
        <v>10.670731707317072</v>
      </c>
      <c r="CD24" s="25">
        <v>1.9358407079646016</v>
      </c>
      <c r="CE24" s="25">
        <v>10.670731707317072</v>
      </c>
      <c r="CF24" s="25">
        <v>46.297081401682242</v>
      </c>
      <c r="CG24" s="25">
        <v>8.3990280418981058</v>
      </c>
      <c r="CH24" s="25">
        <v>38.969345208212843</v>
      </c>
      <c r="CI24" s="25">
        <v>61.839303680527138</v>
      </c>
      <c r="CJ24" s="25">
        <v>11.218634738502711</v>
      </c>
      <c r="CK24" s="25">
        <v>36.791808315460614</v>
      </c>
      <c r="CL24" s="27">
        <v>10.670731707317072</v>
      </c>
      <c r="CM24" s="27">
        <v>1.9358407079646016</v>
      </c>
      <c r="CN24" s="27">
        <v>10.670731707317072</v>
      </c>
      <c r="CO24" s="27">
        <v>10.670731707317072</v>
      </c>
      <c r="CP24" s="27">
        <v>1.9358407079646016</v>
      </c>
      <c r="CQ24" s="27">
        <v>10.670731707317072</v>
      </c>
      <c r="CR24" s="27">
        <v>10.670731707317072</v>
      </c>
      <c r="CS24" s="27">
        <v>1.9358407079646016</v>
      </c>
      <c r="CT24" s="27">
        <v>10.670731707317072</v>
      </c>
      <c r="CU24" s="27">
        <v>10.670731707317072</v>
      </c>
      <c r="CV24" s="27">
        <v>1.9358407079646016</v>
      </c>
      <c r="CW24" s="27">
        <v>10.670731707317072</v>
      </c>
      <c r="CX24" s="27">
        <v>10.670731707317072</v>
      </c>
      <c r="CY24" s="27">
        <v>1.9358407079646016</v>
      </c>
      <c r="CZ24" s="27">
        <v>10.670731707317072</v>
      </c>
      <c r="DA24" s="27">
        <v>10.670731707317072</v>
      </c>
      <c r="DB24" s="27">
        <v>1.9358407079646016</v>
      </c>
      <c r="DC24" s="27">
        <v>10.670731707317072</v>
      </c>
      <c r="DD24" s="27">
        <v>10.670731707317072</v>
      </c>
      <c r="DE24" s="27">
        <v>1.9358407079646016</v>
      </c>
      <c r="DF24" s="27">
        <v>10.670731707317072</v>
      </c>
      <c r="DG24" s="27">
        <v>10.670731707317072</v>
      </c>
      <c r="DH24" s="27">
        <v>1.9358407079646016</v>
      </c>
      <c r="DI24" s="27">
        <v>10.670731707317072</v>
      </c>
      <c r="DJ24" s="27">
        <v>10.670731707317072</v>
      </c>
      <c r="DK24" s="27">
        <v>1.9358407079646016</v>
      </c>
      <c r="DL24" s="27">
        <v>10.670731707317072</v>
      </c>
      <c r="DM24" s="27">
        <v>10.670731707317072</v>
      </c>
      <c r="DN24" s="27">
        <v>1.9358407079646016</v>
      </c>
      <c r="DO24" s="27">
        <v>10.670731707317072</v>
      </c>
      <c r="DP24" s="27">
        <v>10.670731707317072</v>
      </c>
      <c r="DQ24" s="27">
        <v>1.9358407079646016</v>
      </c>
      <c r="DR24" s="27">
        <v>10.670731707317072</v>
      </c>
      <c r="DS24" s="27">
        <v>10.670731707317072</v>
      </c>
      <c r="DT24" s="27">
        <v>1.9358407079646016</v>
      </c>
      <c r="DU24" s="27">
        <v>10.670731707317072</v>
      </c>
      <c r="DV24" s="27">
        <v>54.606129075442375</v>
      </c>
      <c r="DW24" s="27">
        <v>9.9064216464298127</v>
      </c>
      <c r="DX24" s="27">
        <v>42.710683631908012</v>
      </c>
      <c r="DY24" s="27">
        <v>76.997551237178428</v>
      </c>
      <c r="DZ24" s="27">
        <v>13.968582304089892</v>
      </c>
      <c r="EA24" s="27">
        <v>42.783651979196051</v>
      </c>
      <c r="EB24" s="28">
        <v>10.670731707317072</v>
      </c>
      <c r="EC24" s="28">
        <v>1.9358407079646016</v>
      </c>
      <c r="ED24" s="28">
        <v>10.670731707317072</v>
      </c>
      <c r="EE24" s="28">
        <v>10.670731707317072</v>
      </c>
      <c r="EF24" s="28">
        <v>1.9358407079646016</v>
      </c>
      <c r="EG24" s="28">
        <v>10.670731707317072</v>
      </c>
      <c r="EH24" s="28">
        <v>10.670731707317072</v>
      </c>
      <c r="EI24" s="28">
        <v>1.9358407079646016</v>
      </c>
      <c r="EJ24" s="28">
        <v>10.670731707317072</v>
      </c>
      <c r="EK24" s="28">
        <v>10.670731707317072</v>
      </c>
      <c r="EL24" s="28">
        <v>1.9358407079646016</v>
      </c>
      <c r="EM24" s="28">
        <v>10.670731707317072</v>
      </c>
      <c r="EN24" s="28">
        <v>10.670731707317072</v>
      </c>
      <c r="EO24" s="28">
        <v>1.9358407079646016</v>
      </c>
      <c r="EP24" s="28">
        <v>10.670731707317072</v>
      </c>
      <c r="EQ24" s="28">
        <v>10.670731707317072</v>
      </c>
      <c r="ER24" s="28">
        <v>1.9358407079646016</v>
      </c>
      <c r="ES24" s="28">
        <v>10.670731707317072</v>
      </c>
      <c r="ET24" s="28">
        <v>10.670731707317072</v>
      </c>
      <c r="EU24" s="28">
        <v>1.9358407079646016</v>
      </c>
      <c r="EV24" s="28">
        <v>10.670731707317072</v>
      </c>
      <c r="EW24" s="28">
        <v>10.670731707317072</v>
      </c>
      <c r="EX24" s="28">
        <v>1.9358407079646016</v>
      </c>
      <c r="EY24" s="28">
        <v>10.670731707317072</v>
      </c>
      <c r="EZ24" s="28">
        <v>10.670731707317072</v>
      </c>
      <c r="FA24" s="28">
        <v>1.9358407079646016</v>
      </c>
      <c r="FB24" s="28">
        <v>10.670731707317072</v>
      </c>
      <c r="FC24" s="28">
        <v>10.670731707317072</v>
      </c>
      <c r="FD24" s="28">
        <v>1.9358407079646016</v>
      </c>
      <c r="FE24" s="28">
        <v>10.670731707317072</v>
      </c>
      <c r="FF24" s="28">
        <v>10.670731707317072</v>
      </c>
      <c r="FG24" s="28">
        <v>1.9358407079646016</v>
      </c>
      <c r="FH24" s="28">
        <v>10.670731707317072</v>
      </c>
      <c r="FI24" s="28">
        <v>10.670731707317072</v>
      </c>
      <c r="FJ24" s="28">
        <v>1.9358407079646016</v>
      </c>
      <c r="FK24" s="28">
        <v>10.670731707317072</v>
      </c>
      <c r="FL24" s="28">
        <v>17.383766613782999</v>
      </c>
      <c r="FM24" s="28">
        <v>3.1536921732969154</v>
      </c>
      <c r="FN24" s="28">
        <v>-8.8287155303046632</v>
      </c>
      <c r="FO24" s="28">
        <v>15.840374939692653</v>
      </c>
      <c r="FP24" s="28">
        <v>2.8736963386168091</v>
      </c>
      <c r="FQ24" s="28">
        <v>-31.144426307184546</v>
      </c>
      <c r="FR24" s="29">
        <v>10.670731707317072</v>
      </c>
      <c r="FS24" s="29">
        <v>1.9358407079646016</v>
      </c>
      <c r="FT24" s="29">
        <v>10.670731707317072</v>
      </c>
      <c r="FU24" s="29">
        <v>10.670731707317072</v>
      </c>
      <c r="FV24" s="29">
        <v>1.9358407079646016</v>
      </c>
      <c r="FW24" s="29">
        <v>10.670731707317072</v>
      </c>
      <c r="FX24" s="29">
        <v>10.670731707317072</v>
      </c>
      <c r="FY24" s="29">
        <v>1.9358407079646016</v>
      </c>
      <c r="FZ24" s="29">
        <v>10.670731707317072</v>
      </c>
      <c r="GA24" s="29">
        <v>10.670731707317072</v>
      </c>
      <c r="GB24" s="29">
        <v>1.9358407079646016</v>
      </c>
      <c r="GC24" s="29">
        <v>10.670731707317072</v>
      </c>
      <c r="GD24" s="29">
        <v>10.670731707317072</v>
      </c>
      <c r="GE24" s="29">
        <v>1.9358407079646016</v>
      </c>
      <c r="GF24" s="29">
        <v>10.670731707317072</v>
      </c>
      <c r="GG24" s="29">
        <v>10.670731707317072</v>
      </c>
      <c r="GH24" s="29">
        <v>1.9358407079646016</v>
      </c>
      <c r="GI24" s="29">
        <v>10.670731707317072</v>
      </c>
      <c r="GJ24" s="29">
        <v>10.670731707317072</v>
      </c>
      <c r="GK24" s="29">
        <v>1.9358407079646016</v>
      </c>
      <c r="GL24" s="29">
        <v>10.670731707317072</v>
      </c>
      <c r="GM24" s="29">
        <v>10.670731707317072</v>
      </c>
      <c r="GN24" s="29">
        <v>1.9358407079646016</v>
      </c>
      <c r="GO24" s="29">
        <v>10.670731707317072</v>
      </c>
      <c r="GP24" s="29">
        <v>10.670731707317072</v>
      </c>
      <c r="GQ24" s="29">
        <v>1.9358407079646016</v>
      </c>
      <c r="GR24" s="29">
        <v>10.670731707317072</v>
      </c>
      <c r="GS24" s="29">
        <v>10.670731707317072</v>
      </c>
      <c r="GT24" s="29">
        <v>1.9358407079646016</v>
      </c>
      <c r="GU24" s="29">
        <v>10.670731707317072</v>
      </c>
      <c r="GV24" s="29">
        <v>10.670731707317072</v>
      </c>
      <c r="GW24" s="29">
        <v>1.9358407079646016</v>
      </c>
      <c r="GX24" s="29">
        <v>10.670731707317072</v>
      </c>
      <c r="GY24" s="29">
        <v>10.670731707317072</v>
      </c>
      <c r="GZ24" s="29">
        <v>1.9358407079646016</v>
      </c>
      <c r="HA24" s="29">
        <v>-4.5165313483572902</v>
      </c>
      <c r="HB24" s="29">
        <v>37.607107424939727</v>
      </c>
      <c r="HC24" s="29">
        <v>6.8225283381527824</v>
      </c>
      <c r="HD24" s="29">
        <v>-29.336305440716188</v>
      </c>
      <c r="HE24" s="29">
        <v>46.760537393851109</v>
      </c>
      <c r="HF24" s="29">
        <v>8.4831063413623689</v>
      </c>
      <c r="HG24" s="29">
        <v>-29.302439348343228</v>
      </c>
    </row>
    <row r="25" spans="1:215" ht="15" thickBot="1" x14ac:dyDescent="0.35">
      <c r="A25" s="2"/>
      <c r="B25" s="43" t="s">
        <v>487</v>
      </c>
      <c r="C25" s="76" t="s">
        <v>876</v>
      </c>
      <c r="D25" s="44">
        <v>407769</v>
      </c>
      <c r="E25" s="45">
        <v>375476</v>
      </c>
      <c r="F25" s="23">
        <v>10.670731707317072</v>
      </c>
      <c r="G25" s="23">
        <v>1.9358407079646016</v>
      </c>
      <c r="H25" s="23">
        <v>10.670731707317072</v>
      </c>
      <c r="I25" s="23">
        <v>10.670731707317072</v>
      </c>
      <c r="J25" s="23">
        <v>1.9358407079646016</v>
      </c>
      <c r="K25" s="23">
        <v>10.670731707317072</v>
      </c>
      <c r="L25" s="23">
        <v>-133.91146165619935</v>
      </c>
      <c r="M25" s="23">
        <v>-55.003128010445231</v>
      </c>
      <c r="N25" s="23">
        <v>-133.91146165619935</v>
      </c>
      <c r="O25" s="23">
        <v>-134.10686990036726</v>
      </c>
      <c r="P25" s="23">
        <v>-55.083390480403615</v>
      </c>
      <c r="Q25" s="23">
        <v>-134.10686990036726</v>
      </c>
      <c r="R25" s="23">
        <v>-134.28965243329873</v>
      </c>
      <c r="S25" s="23">
        <v>-55.158467034214326</v>
      </c>
      <c r="T25" s="23">
        <v>-134.28965243329873</v>
      </c>
      <c r="U25" s="23">
        <v>-134.5099132944062</v>
      </c>
      <c r="V25" s="23">
        <v>-55.248937530087865</v>
      </c>
      <c r="W25" s="23">
        <v>-134.5099132944062</v>
      </c>
      <c r="X25" s="23">
        <v>-134.75274979409264</v>
      </c>
      <c r="Y25" s="23">
        <v>-55.348680800101242</v>
      </c>
      <c r="Z25" s="23">
        <v>-134.75274979409264</v>
      </c>
      <c r="AA25" s="23">
        <v>-135.01560440552382</v>
      </c>
      <c r="AB25" s="23">
        <v>-55.456646359298887</v>
      </c>
      <c r="AC25" s="23">
        <v>-135.01560440552382</v>
      </c>
      <c r="AD25" s="23">
        <v>-135.29126149993891</v>
      </c>
      <c r="AE25" s="23">
        <v>-55.56987044231299</v>
      </c>
      <c r="AF25" s="23">
        <v>-135.29126149993891</v>
      </c>
      <c r="AG25" s="23">
        <v>-136.00515018692559</v>
      </c>
      <c r="AH25" s="23">
        <v>-55.863094863508145</v>
      </c>
      <c r="AI25" s="23">
        <v>-136.00515018692559</v>
      </c>
      <c r="AJ25" s="23">
        <v>-131.79911089929692</v>
      </c>
      <c r="AK25" s="23">
        <v>-54.135495788020854</v>
      </c>
      <c r="AL25" s="23">
        <v>-131.79911089929692</v>
      </c>
      <c r="AM25" s="23">
        <v>-112.49821836161968</v>
      </c>
      <c r="AN25" s="23">
        <v>-46.207799011091815</v>
      </c>
      <c r="AO25" s="23">
        <v>-112.49821836161968</v>
      </c>
      <c r="AP25" s="23">
        <v>10.670731707317072</v>
      </c>
      <c r="AQ25" s="23">
        <v>1.9358407079646016</v>
      </c>
      <c r="AR25" s="23">
        <v>10.670731707317072</v>
      </c>
      <c r="AS25" s="23">
        <v>10.692809978304336</v>
      </c>
      <c r="AT25" s="23">
        <v>1.9398460580109635</v>
      </c>
      <c r="AU25" s="23">
        <v>10.692809978304336</v>
      </c>
      <c r="AV25" s="25">
        <v>10.670731707317072</v>
      </c>
      <c r="AW25" s="25">
        <v>1.9358407079646016</v>
      </c>
      <c r="AX25" s="25">
        <v>10.670731707317072</v>
      </c>
      <c r="AY25" s="25">
        <v>10.670731707317072</v>
      </c>
      <c r="AZ25" s="25">
        <v>1.9358407079646016</v>
      </c>
      <c r="BA25" s="25">
        <v>10.670731707317072</v>
      </c>
      <c r="BB25" s="25">
        <v>-133.86558823740148</v>
      </c>
      <c r="BC25" s="25">
        <v>-54.984285847905824</v>
      </c>
      <c r="BD25" s="25">
        <v>-133.86558823740148</v>
      </c>
      <c r="BE25" s="25">
        <v>-133.93757664504386</v>
      </c>
      <c r="BF25" s="25">
        <v>-55.013854546147563</v>
      </c>
      <c r="BG25" s="25">
        <v>-133.93757664504386</v>
      </c>
      <c r="BH25" s="25">
        <v>-134.01698177911311</v>
      </c>
      <c r="BI25" s="25">
        <v>-55.046469609114389</v>
      </c>
      <c r="BJ25" s="25">
        <v>-134.01698177911311</v>
      </c>
      <c r="BK25" s="25">
        <v>-134.07435672160477</v>
      </c>
      <c r="BL25" s="25">
        <v>-55.070035936204171</v>
      </c>
      <c r="BM25" s="25">
        <v>-134.07435672160477</v>
      </c>
      <c r="BN25" s="25">
        <v>-134.15220786694951</v>
      </c>
      <c r="BO25" s="25">
        <v>-55.102012709963461</v>
      </c>
      <c r="BP25" s="25">
        <v>-134.15220786694951</v>
      </c>
      <c r="BQ25" s="25">
        <v>-134.23100478353936</v>
      </c>
      <c r="BR25" s="25">
        <v>-55.134377952164662</v>
      </c>
      <c r="BS25" s="25">
        <v>-134.23100478353936</v>
      </c>
      <c r="BT25" s="25">
        <v>-134.30849720903328</v>
      </c>
      <c r="BU25" s="25">
        <v>-55.166207384437051</v>
      </c>
      <c r="BV25" s="25">
        <v>-134.30849720903328</v>
      </c>
      <c r="BW25" s="25">
        <v>-134.45542321528839</v>
      </c>
      <c r="BX25" s="25">
        <v>-55.22655613898101</v>
      </c>
      <c r="BY25" s="25">
        <v>-134.45542321528839</v>
      </c>
      <c r="BZ25" s="25">
        <v>-134.78338557163889</v>
      </c>
      <c r="CA25" s="25">
        <v>-55.361264215839043</v>
      </c>
      <c r="CB25" s="25">
        <v>-134.78338557163889</v>
      </c>
      <c r="CC25" s="25">
        <v>-134.83840875088652</v>
      </c>
      <c r="CD25" s="25">
        <v>-55.383864573823843</v>
      </c>
      <c r="CE25" s="25">
        <v>-134.83840875088652</v>
      </c>
      <c r="CF25" s="25">
        <v>-56.352379121705923</v>
      </c>
      <c r="CG25" s="25">
        <v>-23.146316858836556</v>
      </c>
      <c r="CH25" s="25">
        <v>-56.352379121705923</v>
      </c>
      <c r="CI25" s="25">
        <v>12.683539536600003</v>
      </c>
      <c r="CJ25" s="25">
        <v>2.3009961106221244</v>
      </c>
      <c r="CK25" s="25">
        <v>12.683539536600003</v>
      </c>
      <c r="CL25" s="27">
        <v>10.670731707317072</v>
      </c>
      <c r="CM25" s="27">
        <v>1.9358407079646016</v>
      </c>
      <c r="CN25" s="27">
        <v>10.670731707317072</v>
      </c>
      <c r="CO25" s="27">
        <v>10.670731707317072</v>
      </c>
      <c r="CP25" s="27">
        <v>1.9358407079646016</v>
      </c>
      <c r="CQ25" s="27">
        <v>10.670731707317072</v>
      </c>
      <c r="CR25" s="27">
        <v>-133.89137620759084</v>
      </c>
      <c r="CS25" s="27">
        <v>-54.994878063149471</v>
      </c>
      <c r="CT25" s="27">
        <v>-133.89137620759084</v>
      </c>
      <c r="CU25" s="27">
        <v>-134.06866419109215</v>
      </c>
      <c r="CV25" s="27">
        <v>-55.067697772012579</v>
      </c>
      <c r="CW25" s="27">
        <v>-134.06866419109215</v>
      </c>
      <c r="CX25" s="27">
        <v>-134.22334026924773</v>
      </c>
      <c r="CY25" s="27">
        <v>-55.13122981043351</v>
      </c>
      <c r="CZ25" s="27">
        <v>-134.22334026924773</v>
      </c>
      <c r="DA25" s="27">
        <v>-134.40462051541064</v>
      </c>
      <c r="DB25" s="27">
        <v>-55.205689311227125</v>
      </c>
      <c r="DC25" s="27">
        <v>-134.40462051541064</v>
      </c>
      <c r="DD25" s="27">
        <v>-134.59511264909904</v>
      </c>
      <c r="DE25" s="27">
        <v>-55.283932525696287</v>
      </c>
      <c r="DF25" s="27">
        <v>-134.59511264909904</v>
      </c>
      <c r="DG25" s="27">
        <v>-134.79169691399963</v>
      </c>
      <c r="DH25" s="27">
        <v>-55.364678037345818</v>
      </c>
      <c r="DI25" s="27">
        <v>-134.79169691399963</v>
      </c>
      <c r="DJ25" s="27">
        <v>-134.9913430697535</v>
      </c>
      <c r="DK25" s="27">
        <v>-55.446681197687063</v>
      </c>
      <c r="DL25" s="27">
        <v>-134.9913430697535</v>
      </c>
      <c r="DM25" s="27">
        <v>-135.27118785353719</v>
      </c>
      <c r="DN25" s="27">
        <v>-55.561625342685105</v>
      </c>
      <c r="DO25" s="27">
        <v>-135.27118785353719</v>
      </c>
      <c r="DP25" s="27">
        <v>-130.50960730276068</v>
      </c>
      <c r="DQ25" s="27">
        <v>-53.605841862113394</v>
      </c>
      <c r="DR25" s="27">
        <v>-130.50960730276068</v>
      </c>
      <c r="DS25" s="27">
        <v>-110.74209125208594</v>
      </c>
      <c r="DT25" s="27">
        <v>-45.486482978739886</v>
      </c>
      <c r="DU25" s="27">
        <v>-110.74209125208594</v>
      </c>
      <c r="DV25" s="27">
        <v>10.670731707317072</v>
      </c>
      <c r="DW25" s="27">
        <v>1.9358407079646016</v>
      </c>
      <c r="DX25" s="27">
        <v>10.670731707317072</v>
      </c>
      <c r="DY25" s="27">
        <v>16.956752739099173</v>
      </c>
      <c r="DZ25" s="27">
        <v>3.0762250544383458</v>
      </c>
      <c r="EA25" s="27">
        <v>16.956752739099173</v>
      </c>
      <c r="EB25" s="28">
        <v>10.670731707317072</v>
      </c>
      <c r="EC25" s="28">
        <v>1.9358407079646016</v>
      </c>
      <c r="ED25" s="28">
        <v>10.670731707317072</v>
      </c>
      <c r="EE25" s="28">
        <v>10.670731707317072</v>
      </c>
      <c r="EF25" s="28">
        <v>1.9358407079646016</v>
      </c>
      <c r="EG25" s="28">
        <v>10.670731707317072</v>
      </c>
      <c r="EH25" s="28">
        <v>-133.91149078816349</v>
      </c>
      <c r="EI25" s="28">
        <v>-55.00313997618089</v>
      </c>
      <c r="EJ25" s="28">
        <v>-133.91149078816349</v>
      </c>
      <c r="EK25" s="28">
        <v>-134.1098405768148</v>
      </c>
      <c r="EL25" s="28">
        <v>-55.084610663462634</v>
      </c>
      <c r="EM25" s="28">
        <v>-134.1098405768148</v>
      </c>
      <c r="EN25" s="28">
        <v>-134.33134838840334</v>
      </c>
      <c r="EO25" s="28">
        <v>-55.175593334889207</v>
      </c>
      <c r="EP25" s="28">
        <v>-134.33134838840334</v>
      </c>
      <c r="EQ25" s="28">
        <v>-134.57400006119997</v>
      </c>
      <c r="ER25" s="28">
        <v>-55.275260688644536</v>
      </c>
      <c r="ES25" s="28">
        <v>-134.57400006119997</v>
      </c>
      <c r="ET25" s="28">
        <v>-134.84058991400752</v>
      </c>
      <c r="EU25" s="28">
        <v>-55.384760470208469</v>
      </c>
      <c r="EV25" s="28">
        <v>-134.84058991400752</v>
      </c>
      <c r="EW25" s="28">
        <v>-135.12740586640783</v>
      </c>
      <c r="EX25" s="28">
        <v>-55.502567970404478</v>
      </c>
      <c r="EY25" s="28">
        <v>-135.12740586640783</v>
      </c>
      <c r="EZ25" s="28">
        <v>-135.42818721207482</v>
      </c>
      <c r="FA25" s="28">
        <v>-55.626111651089182</v>
      </c>
      <c r="FB25" s="28">
        <v>-135.42818721207482</v>
      </c>
      <c r="FC25" s="28">
        <v>-135.82023880174614</v>
      </c>
      <c r="FD25" s="28">
        <v>-55.787143899611372</v>
      </c>
      <c r="FE25" s="28">
        <v>-135.82023880174614</v>
      </c>
      <c r="FF25" s="28">
        <v>-131.72968960121332</v>
      </c>
      <c r="FG25" s="28">
        <v>-54.106981510766929</v>
      </c>
      <c r="FH25" s="28">
        <v>-131.72968960121332</v>
      </c>
      <c r="FI25" s="28">
        <v>-113.12871036373647</v>
      </c>
      <c r="FJ25" s="28">
        <v>-46.466768869781177</v>
      </c>
      <c r="FK25" s="28">
        <v>-113.12871036373647</v>
      </c>
      <c r="FL25" s="28">
        <v>10.670731707317072</v>
      </c>
      <c r="FM25" s="28">
        <v>1.9358407079646016</v>
      </c>
      <c r="FN25" s="28">
        <v>10.670731707317072</v>
      </c>
      <c r="FO25" s="28">
        <v>10.670731707317072</v>
      </c>
      <c r="FP25" s="28">
        <v>1.9358407079646016</v>
      </c>
      <c r="FQ25" s="28">
        <v>10.670731707317072</v>
      </c>
      <c r="FR25" s="29">
        <v>10.670731707317072</v>
      </c>
      <c r="FS25" s="29">
        <v>1.9358407079646016</v>
      </c>
      <c r="FT25" s="29">
        <v>10.670731707317072</v>
      </c>
      <c r="FU25" s="29">
        <v>10.670731707317072</v>
      </c>
      <c r="FV25" s="29">
        <v>1.9358407079646016</v>
      </c>
      <c r="FW25" s="29">
        <v>10.670731707317072</v>
      </c>
      <c r="FX25" s="29">
        <v>10.670731707317072</v>
      </c>
      <c r="FY25" s="29">
        <v>1.9358407079646016</v>
      </c>
      <c r="FZ25" s="29">
        <v>10.670731707317072</v>
      </c>
      <c r="GA25" s="29">
        <v>10.670731707317072</v>
      </c>
      <c r="GB25" s="29">
        <v>1.9358407079646016</v>
      </c>
      <c r="GC25" s="29">
        <v>10.670731707317072</v>
      </c>
      <c r="GD25" s="29">
        <v>10.670731707317072</v>
      </c>
      <c r="GE25" s="29">
        <v>1.9358407079646016</v>
      </c>
      <c r="GF25" s="29">
        <v>10.670731707317072</v>
      </c>
      <c r="GG25" s="29">
        <v>10.670731707317072</v>
      </c>
      <c r="GH25" s="29">
        <v>1.9358407079646016</v>
      </c>
      <c r="GI25" s="29">
        <v>10.670731707317072</v>
      </c>
      <c r="GJ25" s="29">
        <v>10.670731707317072</v>
      </c>
      <c r="GK25" s="29">
        <v>1.9358407079646016</v>
      </c>
      <c r="GL25" s="29">
        <v>10.670731707317072</v>
      </c>
      <c r="GM25" s="29">
        <v>10.670731707317072</v>
      </c>
      <c r="GN25" s="29">
        <v>1.9358407079646016</v>
      </c>
      <c r="GO25" s="29">
        <v>10.670731707317072</v>
      </c>
      <c r="GP25" s="29">
        <v>10.670731707317072</v>
      </c>
      <c r="GQ25" s="29">
        <v>1.9358407079646016</v>
      </c>
      <c r="GR25" s="29">
        <v>10.670731707317072</v>
      </c>
      <c r="GS25" s="29">
        <v>10.670731707317072</v>
      </c>
      <c r="GT25" s="29">
        <v>1.9358407079646016</v>
      </c>
      <c r="GU25" s="29">
        <v>10.670731707317072</v>
      </c>
      <c r="GV25" s="29">
        <v>10.670731707317072</v>
      </c>
      <c r="GW25" s="29">
        <v>1.9358407079646016</v>
      </c>
      <c r="GX25" s="29">
        <v>10.670731707317072</v>
      </c>
      <c r="GY25" s="29">
        <v>10.670731707317072</v>
      </c>
      <c r="GZ25" s="29">
        <v>1.9358407079646016</v>
      </c>
      <c r="HA25" s="29">
        <v>10.670731707317072</v>
      </c>
      <c r="HB25" s="29">
        <v>10.670731707317072</v>
      </c>
      <c r="HC25" s="29">
        <v>1.9358407079646016</v>
      </c>
      <c r="HD25" s="29">
        <v>10.670731707317072</v>
      </c>
      <c r="HE25" s="29">
        <v>10.670731707317072</v>
      </c>
      <c r="HF25" s="29">
        <v>1.9358407079646016</v>
      </c>
      <c r="HG25" s="29">
        <v>10.670731707317072</v>
      </c>
    </row>
    <row r="26" spans="1:215" ht="15" thickBot="1" x14ac:dyDescent="0.35">
      <c r="A26" s="2"/>
      <c r="B26" s="43" t="s">
        <v>554</v>
      </c>
      <c r="C26" s="76" t="s">
        <v>873</v>
      </c>
      <c r="D26" s="44">
        <v>338655</v>
      </c>
      <c r="E26" s="45">
        <v>556583</v>
      </c>
      <c r="F26" s="23">
        <v>6.7307692307692317</v>
      </c>
      <c r="G26" s="23">
        <v>1.9358407079646016</v>
      </c>
      <c r="H26" s="23">
        <v>6.7307692307692317</v>
      </c>
      <c r="I26" s="23">
        <v>6.7307692307692317</v>
      </c>
      <c r="J26" s="23">
        <v>1.9358407079646016</v>
      </c>
      <c r="K26" s="23">
        <v>6.7307692307692317</v>
      </c>
      <c r="L26" s="23">
        <v>6.7307692307692317</v>
      </c>
      <c r="M26" s="23">
        <v>1.9358407079646016</v>
      </c>
      <c r="N26" s="23">
        <v>6.7307692307692317</v>
      </c>
      <c r="O26" s="23">
        <v>6.7307692307692317</v>
      </c>
      <c r="P26" s="23">
        <v>1.9358407079646016</v>
      </c>
      <c r="Q26" s="23">
        <v>6.7307692307692317</v>
      </c>
      <c r="R26" s="23">
        <v>6.7307692307692317</v>
      </c>
      <c r="S26" s="23">
        <v>1.9358407079646016</v>
      </c>
      <c r="T26" s="23">
        <v>6.7307692307692317</v>
      </c>
      <c r="U26" s="23">
        <v>6.7307692307692317</v>
      </c>
      <c r="V26" s="23">
        <v>1.9358407079646016</v>
      </c>
      <c r="W26" s="23">
        <v>6.7307692307692317</v>
      </c>
      <c r="X26" s="23">
        <v>6.7307692307692317</v>
      </c>
      <c r="Y26" s="23">
        <v>1.9358407079646016</v>
      </c>
      <c r="Z26" s="23">
        <v>6.7307692307692317</v>
      </c>
      <c r="AA26" s="23">
        <v>6.7307692307692317</v>
      </c>
      <c r="AB26" s="23">
        <v>1.9358407079646016</v>
      </c>
      <c r="AC26" s="23">
        <v>6.7307692307692317</v>
      </c>
      <c r="AD26" s="23">
        <v>6.7307692307692317</v>
      </c>
      <c r="AE26" s="23">
        <v>1.9358407079646016</v>
      </c>
      <c r="AF26" s="23">
        <v>6.7307692307692317</v>
      </c>
      <c r="AG26" s="23">
        <v>6.7307692307692317</v>
      </c>
      <c r="AH26" s="23">
        <v>1.9358407079646016</v>
      </c>
      <c r="AI26" s="23">
        <v>6.7307692307692317</v>
      </c>
      <c r="AJ26" s="23">
        <v>-289.37449308169408</v>
      </c>
      <c r="AK26" s="23">
        <v>-118.85840158173851</v>
      </c>
      <c r="AL26" s="23">
        <v>-289.37449308169408</v>
      </c>
      <c r="AM26" s="23">
        <v>-293.74161559878058</v>
      </c>
      <c r="AN26" s="23">
        <v>-120.65216438496518</v>
      </c>
      <c r="AO26" s="23">
        <v>-293.74161559878058</v>
      </c>
      <c r="AP26" s="23">
        <v>6.7307692307692317</v>
      </c>
      <c r="AQ26" s="23">
        <v>1.9358407079646016</v>
      </c>
      <c r="AR26" s="23">
        <v>-23.126733976034984</v>
      </c>
      <c r="AS26" s="23">
        <v>6.7307692307692317</v>
      </c>
      <c r="AT26" s="23">
        <v>1.9358407079646016</v>
      </c>
      <c r="AU26" s="23">
        <v>-26.821168506744584</v>
      </c>
      <c r="AV26" s="25">
        <v>6.7307692307692317</v>
      </c>
      <c r="AW26" s="25">
        <v>1.9358407079646016</v>
      </c>
      <c r="AX26" s="25">
        <v>6.7307692307692317</v>
      </c>
      <c r="AY26" s="25">
        <v>6.7307692307692317</v>
      </c>
      <c r="AZ26" s="25">
        <v>1.9358407079646016</v>
      </c>
      <c r="BA26" s="25">
        <v>6.7307692307692317</v>
      </c>
      <c r="BB26" s="25">
        <v>6.7307692307692317</v>
      </c>
      <c r="BC26" s="25">
        <v>1.9358407079646016</v>
      </c>
      <c r="BD26" s="25">
        <v>6.7307692307692317</v>
      </c>
      <c r="BE26" s="25">
        <v>6.7307692307692317</v>
      </c>
      <c r="BF26" s="25">
        <v>1.9358407079646016</v>
      </c>
      <c r="BG26" s="25">
        <v>6.7307692307692317</v>
      </c>
      <c r="BH26" s="25">
        <v>6.7307692307692317</v>
      </c>
      <c r="BI26" s="25">
        <v>1.9358407079646016</v>
      </c>
      <c r="BJ26" s="25">
        <v>6.7307692307692317</v>
      </c>
      <c r="BK26" s="25">
        <v>6.7307692307692317</v>
      </c>
      <c r="BL26" s="25">
        <v>1.9358407079646016</v>
      </c>
      <c r="BM26" s="25">
        <v>6.7307692307692317</v>
      </c>
      <c r="BN26" s="25">
        <v>6.7307692307692317</v>
      </c>
      <c r="BO26" s="25">
        <v>1.9358407079646016</v>
      </c>
      <c r="BP26" s="25">
        <v>6.7307692307692317</v>
      </c>
      <c r="BQ26" s="25">
        <v>6.7307692307692317</v>
      </c>
      <c r="BR26" s="25">
        <v>1.9358407079646016</v>
      </c>
      <c r="BS26" s="25">
        <v>6.7307692307692317</v>
      </c>
      <c r="BT26" s="25">
        <v>6.7307692307692317</v>
      </c>
      <c r="BU26" s="25">
        <v>1.9358407079646016</v>
      </c>
      <c r="BV26" s="25">
        <v>6.7307692307692317</v>
      </c>
      <c r="BW26" s="25">
        <v>6.7307692307692317</v>
      </c>
      <c r="BX26" s="25">
        <v>1.9358407079646016</v>
      </c>
      <c r="BY26" s="25">
        <v>6.7307692307692317</v>
      </c>
      <c r="BZ26" s="25">
        <v>6.7307692307692317</v>
      </c>
      <c r="CA26" s="25">
        <v>1.9358407079646016</v>
      </c>
      <c r="CB26" s="25">
        <v>6.7307692307692317</v>
      </c>
      <c r="CC26" s="25">
        <v>6.7307692307692317</v>
      </c>
      <c r="CD26" s="25">
        <v>1.9358407079646016</v>
      </c>
      <c r="CE26" s="25">
        <v>6.7307692307692317</v>
      </c>
      <c r="CF26" s="25">
        <v>6.7307692307692317</v>
      </c>
      <c r="CG26" s="25">
        <v>1.9358407079646016</v>
      </c>
      <c r="CH26" s="25">
        <v>3.1846203321714484</v>
      </c>
      <c r="CI26" s="25">
        <v>6.7307692307692317</v>
      </c>
      <c r="CJ26" s="25">
        <v>1.9358407079646016</v>
      </c>
      <c r="CK26" s="25">
        <v>1.2027450672405564</v>
      </c>
      <c r="CL26" s="27">
        <v>6.7307692307692317</v>
      </c>
      <c r="CM26" s="27">
        <v>1.9358407079646016</v>
      </c>
      <c r="CN26" s="27">
        <v>6.7307692307692317</v>
      </c>
      <c r="CO26" s="27">
        <v>6.7307692307692317</v>
      </c>
      <c r="CP26" s="27">
        <v>1.9358407079646016</v>
      </c>
      <c r="CQ26" s="27">
        <v>6.7307692307692317</v>
      </c>
      <c r="CR26" s="27">
        <v>6.7307692307692317</v>
      </c>
      <c r="CS26" s="27">
        <v>1.9358407079646016</v>
      </c>
      <c r="CT26" s="27">
        <v>6.7307692307692317</v>
      </c>
      <c r="CU26" s="27">
        <v>6.7307692307692317</v>
      </c>
      <c r="CV26" s="27">
        <v>1.9358407079646016</v>
      </c>
      <c r="CW26" s="27">
        <v>6.7307692307692317</v>
      </c>
      <c r="CX26" s="27">
        <v>6.7307692307692317</v>
      </c>
      <c r="CY26" s="27">
        <v>1.9358407079646016</v>
      </c>
      <c r="CZ26" s="27">
        <v>6.7307692307692317</v>
      </c>
      <c r="DA26" s="27">
        <v>6.7307692307692317</v>
      </c>
      <c r="DB26" s="27">
        <v>1.9358407079646016</v>
      </c>
      <c r="DC26" s="27">
        <v>6.7307692307692317</v>
      </c>
      <c r="DD26" s="27">
        <v>6.7307692307692317</v>
      </c>
      <c r="DE26" s="27">
        <v>1.9358407079646016</v>
      </c>
      <c r="DF26" s="27">
        <v>6.7307692307692317</v>
      </c>
      <c r="DG26" s="27">
        <v>6.7307692307692317</v>
      </c>
      <c r="DH26" s="27">
        <v>1.9358407079646016</v>
      </c>
      <c r="DI26" s="27">
        <v>6.7307692307692317</v>
      </c>
      <c r="DJ26" s="27">
        <v>6.7307692307692317</v>
      </c>
      <c r="DK26" s="27">
        <v>1.9358407079646016</v>
      </c>
      <c r="DL26" s="27">
        <v>6.7307692307692317</v>
      </c>
      <c r="DM26" s="27">
        <v>6.7307692307692317</v>
      </c>
      <c r="DN26" s="27">
        <v>1.9358407079646016</v>
      </c>
      <c r="DO26" s="27">
        <v>6.7307692307692317</v>
      </c>
      <c r="DP26" s="27">
        <v>6.7307692307692317</v>
      </c>
      <c r="DQ26" s="27">
        <v>1.9358407079646016</v>
      </c>
      <c r="DR26" s="27">
        <v>6.7307692307692317</v>
      </c>
      <c r="DS26" s="27">
        <v>6.7307692307692317</v>
      </c>
      <c r="DT26" s="27">
        <v>1.9358407079646016</v>
      </c>
      <c r="DU26" s="27">
        <v>-0.69165682447339805</v>
      </c>
      <c r="DV26" s="27">
        <v>6.7307692307692317</v>
      </c>
      <c r="DW26" s="27">
        <v>1.9358407079646016</v>
      </c>
      <c r="DX26" s="27">
        <v>-3.6124723181741274</v>
      </c>
      <c r="DY26" s="27">
        <v>6.7307692307692317</v>
      </c>
      <c r="DZ26" s="27">
        <v>1.9358407079646016</v>
      </c>
      <c r="EA26" s="27">
        <v>-2.1578884897764965</v>
      </c>
      <c r="EB26" s="28">
        <v>6.7307692307692317</v>
      </c>
      <c r="EC26" s="28">
        <v>1.9358407079646016</v>
      </c>
      <c r="ED26" s="28">
        <v>6.7307692307692317</v>
      </c>
      <c r="EE26" s="28">
        <v>6.7307692307692317</v>
      </c>
      <c r="EF26" s="28">
        <v>1.9358407079646016</v>
      </c>
      <c r="EG26" s="28">
        <v>6.7307692307692317</v>
      </c>
      <c r="EH26" s="28">
        <v>6.7307692307692317</v>
      </c>
      <c r="EI26" s="28">
        <v>1.9358407079646016</v>
      </c>
      <c r="EJ26" s="28">
        <v>6.7307692307692317</v>
      </c>
      <c r="EK26" s="28">
        <v>6.7307692307692317</v>
      </c>
      <c r="EL26" s="28">
        <v>1.9358407079646016</v>
      </c>
      <c r="EM26" s="28">
        <v>6.7307692307692317</v>
      </c>
      <c r="EN26" s="28">
        <v>6.7307692307692317</v>
      </c>
      <c r="EO26" s="28">
        <v>1.9358407079646016</v>
      </c>
      <c r="EP26" s="28">
        <v>6.7307692307692317</v>
      </c>
      <c r="EQ26" s="28">
        <v>6.7307692307692317</v>
      </c>
      <c r="ER26" s="28">
        <v>1.9358407079646016</v>
      </c>
      <c r="ES26" s="28">
        <v>6.7307692307692317</v>
      </c>
      <c r="ET26" s="28">
        <v>6.7307692307692317</v>
      </c>
      <c r="EU26" s="28">
        <v>1.9358407079646016</v>
      </c>
      <c r="EV26" s="28">
        <v>6.7307692307692317</v>
      </c>
      <c r="EW26" s="28">
        <v>6.7307692307692317</v>
      </c>
      <c r="EX26" s="28">
        <v>1.9358407079646016</v>
      </c>
      <c r="EY26" s="28">
        <v>6.7307692307692317</v>
      </c>
      <c r="EZ26" s="28">
        <v>6.7307692307692317</v>
      </c>
      <c r="FA26" s="28">
        <v>1.9358407079646016</v>
      </c>
      <c r="FB26" s="28">
        <v>6.7307692307692317</v>
      </c>
      <c r="FC26" s="28">
        <v>6.7307692307692317</v>
      </c>
      <c r="FD26" s="28">
        <v>1.9358407079646016</v>
      </c>
      <c r="FE26" s="28">
        <v>6.7307692307692317</v>
      </c>
      <c r="FF26" s="28">
        <v>-298.00572477810664</v>
      </c>
      <c r="FG26" s="28">
        <v>-122.40361523271365</v>
      </c>
      <c r="FH26" s="28">
        <v>-298.00572477810664</v>
      </c>
      <c r="FI26" s="28">
        <v>-309.74433139875538</v>
      </c>
      <c r="FJ26" s="28">
        <v>-127.22515981623445</v>
      </c>
      <c r="FK26" s="28">
        <v>-309.74433139875538</v>
      </c>
      <c r="FL26" s="28">
        <v>6.7307692307692317</v>
      </c>
      <c r="FM26" s="28">
        <v>1.9358407079646016</v>
      </c>
      <c r="FN26" s="28">
        <v>-56.27913474486374</v>
      </c>
      <c r="FO26" s="28">
        <v>6.7307692307692317</v>
      </c>
      <c r="FP26" s="28">
        <v>1.9358407079646016</v>
      </c>
      <c r="FQ26" s="28">
        <v>-81.491499796079779</v>
      </c>
      <c r="FR26" s="29">
        <v>6.7307692307692317</v>
      </c>
      <c r="FS26" s="29">
        <v>1.9358407079646016</v>
      </c>
      <c r="FT26" s="29">
        <v>6.7307692307692317</v>
      </c>
      <c r="FU26" s="29">
        <v>6.7307692307692317</v>
      </c>
      <c r="FV26" s="29">
        <v>1.9358407079646016</v>
      </c>
      <c r="FW26" s="29">
        <v>6.7307692307692317</v>
      </c>
      <c r="FX26" s="29">
        <v>6.7307692307692317</v>
      </c>
      <c r="FY26" s="29">
        <v>1.9358407079646016</v>
      </c>
      <c r="FZ26" s="29">
        <v>6.7307692307692317</v>
      </c>
      <c r="GA26" s="29">
        <v>6.7307692307692317</v>
      </c>
      <c r="GB26" s="29">
        <v>1.9358407079646016</v>
      </c>
      <c r="GC26" s="29">
        <v>6.7307692307692317</v>
      </c>
      <c r="GD26" s="29">
        <v>6.7307692307692317</v>
      </c>
      <c r="GE26" s="29">
        <v>1.9358407079646016</v>
      </c>
      <c r="GF26" s="29">
        <v>6.7307692307692317</v>
      </c>
      <c r="GG26" s="29">
        <v>6.7307692307692317</v>
      </c>
      <c r="GH26" s="29">
        <v>1.9358407079646016</v>
      </c>
      <c r="GI26" s="29">
        <v>6.7307692307692317</v>
      </c>
      <c r="GJ26" s="29">
        <v>6.7307692307692317</v>
      </c>
      <c r="GK26" s="29">
        <v>1.9358407079646016</v>
      </c>
      <c r="GL26" s="29">
        <v>6.7307692307692317</v>
      </c>
      <c r="GM26" s="29">
        <v>6.7307692307692317</v>
      </c>
      <c r="GN26" s="29">
        <v>1.9358407079646016</v>
      </c>
      <c r="GO26" s="29">
        <v>6.7307692307692317</v>
      </c>
      <c r="GP26" s="29">
        <v>6.7307692307692317</v>
      </c>
      <c r="GQ26" s="29">
        <v>1.9358407079646016</v>
      </c>
      <c r="GR26" s="29">
        <v>6.7307692307692317</v>
      </c>
      <c r="GS26" s="29">
        <v>6.7307692307692317</v>
      </c>
      <c r="GT26" s="29">
        <v>1.9358407079646016</v>
      </c>
      <c r="GU26" s="29">
        <v>6.7307692307692317</v>
      </c>
      <c r="GV26" s="29">
        <v>6.7307692307692317</v>
      </c>
      <c r="GW26" s="29">
        <v>1.9358407079646016</v>
      </c>
      <c r="GX26" s="29">
        <v>-14.076310997881109</v>
      </c>
      <c r="GY26" s="29">
        <v>6.7307692307692317</v>
      </c>
      <c r="GZ26" s="29">
        <v>1.9358407079646016</v>
      </c>
      <c r="HA26" s="29">
        <v>-52.807122099266962</v>
      </c>
      <c r="HB26" s="29">
        <v>6.7307692307692317</v>
      </c>
      <c r="HC26" s="29">
        <v>1.9358407079646016</v>
      </c>
      <c r="HD26" s="29">
        <v>-82.029107906750596</v>
      </c>
      <c r="HE26" s="29">
        <v>6.7307692307692317</v>
      </c>
      <c r="HF26" s="29">
        <v>1.9358407079646016</v>
      </c>
      <c r="HG26" s="29">
        <v>-81.174300884277159</v>
      </c>
    </row>
    <row r="27" spans="1:215" ht="15" thickBot="1" x14ac:dyDescent="0.35">
      <c r="A27" s="2"/>
      <c r="B27" s="43" t="s">
        <v>680</v>
      </c>
      <c r="C27" s="76" t="s">
        <v>879</v>
      </c>
      <c r="D27" s="44">
        <v>373110</v>
      </c>
      <c r="E27" s="45">
        <v>393020</v>
      </c>
      <c r="F27" s="23">
        <v>6.7307692307692317</v>
      </c>
      <c r="G27" s="23">
        <v>1.9358407079646016</v>
      </c>
      <c r="H27" s="23">
        <v>6.7307692307692317</v>
      </c>
      <c r="I27" s="23">
        <v>6.7307692307692317</v>
      </c>
      <c r="J27" s="23">
        <v>1.9358407079646016</v>
      </c>
      <c r="K27" s="23">
        <v>6.7307692307692317</v>
      </c>
      <c r="L27" s="23">
        <v>6.7307692307692317</v>
      </c>
      <c r="M27" s="23">
        <v>1.9358407079646016</v>
      </c>
      <c r="N27" s="23">
        <v>6.7307692307692317</v>
      </c>
      <c r="O27" s="23">
        <v>6.7307692307692317</v>
      </c>
      <c r="P27" s="23">
        <v>1.9358407079646016</v>
      </c>
      <c r="Q27" s="23">
        <v>6.7307692307692317</v>
      </c>
      <c r="R27" s="23">
        <v>6.7307692307692317</v>
      </c>
      <c r="S27" s="23">
        <v>1.9358407079646016</v>
      </c>
      <c r="T27" s="23">
        <v>6.7307692307692317</v>
      </c>
      <c r="U27" s="23">
        <v>6.7307692307692317</v>
      </c>
      <c r="V27" s="23">
        <v>1.9358407079646016</v>
      </c>
      <c r="W27" s="23">
        <v>6.7307692307692317</v>
      </c>
      <c r="X27" s="23">
        <v>6.7307692307692317</v>
      </c>
      <c r="Y27" s="23">
        <v>1.9358407079646016</v>
      </c>
      <c r="Z27" s="23">
        <v>6.7307692307692317</v>
      </c>
      <c r="AA27" s="23">
        <v>6.7307692307692317</v>
      </c>
      <c r="AB27" s="23">
        <v>1.9358407079646016</v>
      </c>
      <c r="AC27" s="23">
        <v>6.7307692307692317</v>
      </c>
      <c r="AD27" s="23">
        <v>6.7307692307692317</v>
      </c>
      <c r="AE27" s="23">
        <v>1.9358407079646016</v>
      </c>
      <c r="AF27" s="23">
        <v>6.7307692307692317</v>
      </c>
      <c r="AG27" s="23">
        <v>6.7307692307692317</v>
      </c>
      <c r="AH27" s="23">
        <v>1.9358407079646016</v>
      </c>
      <c r="AI27" s="23">
        <v>6.7307692307692317</v>
      </c>
      <c r="AJ27" s="23">
        <v>6.7307692307692317</v>
      </c>
      <c r="AK27" s="23">
        <v>1.9358407079646016</v>
      </c>
      <c r="AL27" s="23">
        <v>6.7307692307692317</v>
      </c>
      <c r="AM27" s="23">
        <v>6.7307692307692317</v>
      </c>
      <c r="AN27" s="23">
        <v>1.9358407079646016</v>
      </c>
      <c r="AO27" s="23">
        <v>6.7307692307692317</v>
      </c>
      <c r="AP27" s="23">
        <v>10.670731707317072</v>
      </c>
      <c r="AQ27" s="23">
        <v>1.9358407079646016</v>
      </c>
      <c r="AR27" s="23">
        <v>10.670731707317072</v>
      </c>
      <c r="AS27" s="23">
        <v>10.670731707317072</v>
      </c>
      <c r="AT27" s="23">
        <v>1.9358407079646016</v>
      </c>
      <c r="AU27" s="23">
        <v>10.670731707317072</v>
      </c>
      <c r="AV27" s="25">
        <v>6.7307692307692317</v>
      </c>
      <c r="AW27" s="25">
        <v>1.9358407079646016</v>
      </c>
      <c r="AX27" s="25">
        <v>6.7307692307692317</v>
      </c>
      <c r="AY27" s="25">
        <v>6.7307692307692317</v>
      </c>
      <c r="AZ27" s="25">
        <v>1.9358407079646016</v>
      </c>
      <c r="BA27" s="25">
        <v>6.7307692307692317</v>
      </c>
      <c r="BB27" s="25">
        <v>6.7307692307692317</v>
      </c>
      <c r="BC27" s="25">
        <v>1.9358407079646016</v>
      </c>
      <c r="BD27" s="25">
        <v>6.7307692307692317</v>
      </c>
      <c r="BE27" s="25">
        <v>6.7307692307692317</v>
      </c>
      <c r="BF27" s="25">
        <v>1.9358407079646016</v>
      </c>
      <c r="BG27" s="25">
        <v>6.7307692307692317</v>
      </c>
      <c r="BH27" s="25">
        <v>6.7307692307692317</v>
      </c>
      <c r="BI27" s="25">
        <v>1.9358407079646016</v>
      </c>
      <c r="BJ27" s="25">
        <v>6.7307692307692317</v>
      </c>
      <c r="BK27" s="25">
        <v>6.7307692307692317</v>
      </c>
      <c r="BL27" s="25">
        <v>1.9358407079646016</v>
      </c>
      <c r="BM27" s="25">
        <v>6.7307692307692317</v>
      </c>
      <c r="BN27" s="25">
        <v>6.7307692307692317</v>
      </c>
      <c r="BO27" s="25">
        <v>1.9358407079646016</v>
      </c>
      <c r="BP27" s="25">
        <v>6.7307692307692317</v>
      </c>
      <c r="BQ27" s="25">
        <v>6.7307692307692317</v>
      </c>
      <c r="BR27" s="25">
        <v>1.9358407079646016</v>
      </c>
      <c r="BS27" s="25">
        <v>6.7307692307692317</v>
      </c>
      <c r="BT27" s="25">
        <v>6.7307692307692317</v>
      </c>
      <c r="BU27" s="25">
        <v>1.9358407079646016</v>
      </c>
      <c r="BV27" s="25">
        <v>6.7307692307692317</v>
      </c>
      <c r="BW27" s="25">
        <v>6.7307692307692317</v>
      </c>
      <c r="BX27" s="25">
        <v>1.9358407079646016</v>
      </c>
      <c r="BY27" s="25">
        <v>6.7307692307692317</v>
      </c>
      <c r="BZ27" s="25">
        <v>6.7307692307692317</v>
      </c>
      <c r="CA27" s="25">
        <v>1.9358407079646016</v>
      </c>
      <c r="CB27" s="25">
        <v>6.7307692307692317</v>
      </c>
      <c r="CC27" s="25">
        <v>6.7307692307692317</v>
      </c>
      <c r="CD27" s="25">
        <v>1.9358407079646016</v>
      </c>
      <c r="CE27" s="25">
        <v>6.7307692307692317</v>
      </c>
      <c r="CF27" s="25">
        <v>10.670731707317072</v>
      </c>
      <c r="CG27" s="25">
        <v>1.9358407079646016</v>
      </c>
      <c r="CH27" s="25">
        <v>10.670731707317072</v>
      </c>
      <c r="CI27" s="25">
        <v>10.670731707317072</v>
      </c>
      <c r="CJ27" s="25">
        <v>1.9358407079646016</v>
      </c>
      <c r="CK27" s="25">
        <v>10.670731707317072</v>
      </c>
      <c r="CL27" s="27">
        <v>6.7307692307692317</v>
      </c>
      <c r="CM27" s="27">
        <v>1.9358407079646016</v>
      </c>
      <c r="CN27" s="27">
        <v>6.7307692307692317</v>
      </c>
      <c r="CO27" s="27">
        <v>6.7307692307692317</v>
      </c>
      <c r="CP27" s="27">
        <v>1.9358407079646016</v>
      </c>
      <c r="CQ27" s="27">
        <v>6.7307692307692317</v>
      </c>
      <c r="CR27" s="27">
        <v>6.7307692307692317</v>
      </c>
      <c r="CS27" s="27">
        <v>1.9358407079646016</v>
      </c>
      <c r="CT27" s="27">
        <v>6.7307692307692317</v>
      </c>
      <c r="CU27" s="27">
        <v>6.7307692307692317</v>
      </c>
      <c r="CV27" s="27">
        <v>1.9358407079646016</v>
      </c>
      <c r="CW27" s="27">
        <v>6.7307692307692317</v>
      </c>
      <c r="CX27" s="27">
        <v>6.7307692307692317</v>
      </c>
      <c r="CY27" s="27">
        <v>1.9358407079646016</v>
      </c>
      <c r="CZ27" s="27">
        <v>6.7307692307692317</v>
      </c>
      <c r="DA27" s="27">
        <v>6.7307692307692317</v>
      </c>
      <c r="DB27" s="27">
        <v>1.9358407079646016</v>
      </c>
      <c r="DC27" s="27">
        <v>6.7307692307692317</v>
      </c>
      <c r="DD27" s="27">
        <v>6.7307692307692317</v>
      </c>
      <c r="DE27" s="27">
        <v>1.9358407079646016</v>
      </c>
      <c r="DF27" s="27">
        <v>6.7307692307692317</v>
      </c>
      <c r="DG27" s="27">
        <v>6.7307692307692317</v>
      </c>
      <c r="DH27" s="27">
        <v>1.9358407079646016</v>
      </c>
      <c r="DI27" s="27">
        <v>6.7307692307692317</v>
      </c>
      <c r="DJ27" s="27">
        <v>6.7307692307692317</v>
      </c>
      <c r="DK27" s="27">
        <v>1.9358407079646016</v>
      </c>
      <c r="DL27" s="27">
        <v>6.7307692307692317</v>
      </c>
      <c r="DM27" s="27">
        <v>6.7307692307692317</v>
      </c>
      <c r="DN27" s="27">
        <v>1.9358407079646016</v>
      </c>
      <c r="DO27" s="27">
        <v>6.7307692307692317</v>
      </c>
      <c r="DP27" s="27">
        <v>6.7307692307692317</v>
      </c>
      <c r="DQ27" s="27">
        <v>1.9358407079646016</v>
      </c>
      <c r="DR27" s="27">
        <v>6.7307692307692317</v>
      </c>
      <c r="DS27" s="27">
        <v>6.7307692307692317</v>
      </c>
      <c r="DT27" s="27">
        <v>1.9358407079646016</v>
      </c>
      <c r="DU27" s="27">
        <v>6.7307692307692317</v>
      </c>
      <c r="DV27" s="27">
        <v>10.670731707317072</v>
      </c>
      <c r="DW27" s="27">
        <v>1.9358407079646016</v>
      </c>
      <c r="DX27" s="27">
        <v>10.670731707317072</v>
      </c>
      <c r="DY27" s="27">
        <v>10.670731707317072</v>
      </c>
      <c r="DZ27" s="27">
        <v>1.9358407079646016</v>
      </c>
      <c r="EA27" s="27">
        <v>10.670731707317072</v>
      </c>
      <c r="EB27" s="28">
        <v>6.7307692307692317</v>
      </c>
      <c r="EC27" s="28">
        <v>1.9358407079646016</v>
      </c>
      <c r="ED27" s="28">
        <v>6.7307692307692317</v>
      </c>
      <c r="EE27" s="28">
        <v>6.7307692307692317</v>
      </c>
      <c r="EF27" s="28">
        <v>1.9358407079646016</v>
      </c>
      <c r="EG27" s="28">
        <v>6.7307692307692317</v>
      </c>
      <c r="EH27" s="28">
        <v>6.7307692307692317</v>
      </c>
      <c r="EI27" s="28">
        <v>1.9358407079646016</v>
      </c>
      <c r="EJ27" s="28">
        <v>6.7307692307692317</v>
      </c>
      <c r="EK27" s="28">
        <v>6.7307692307692317</v>
      </c>
      <c r="EL27" s="28">
        <v>1.9358407079646016</v>
      </c>
      <c r="EM27" s="28">
        <v>6.7307692307692317</v>
      </c>
      <c r="EN27" s="28">
        <v>6.7307692307692317</v>
      </c>
      <c r="EO27" s="28">
        <v>1.9358407079646016</v>
      </c>
      <c r="EP27" s="28">
        <v>6.7307692307692317</v>
      </c>
      <c r="EQ27" s="28">
        <v>6.7307692307692317</v>
      </c>
      <c r="ER27" s="28">
        <v>1.9358407079646016</v>
      </c>
      <c r="ES27" s="28">
        <v>6.7307692307692317</v>
      </c>
      <c r="ET27" s="28">
        <v>6.7307692307692317</v>
      </c>
      <c r="EU27" s="28">
        <v>1.9358407079646016</v>
      </c>
      <c r="EV27" s="28">
        <v>6.7307692307692317</v>
      </c>
      <c r="EW27" s="28">
        <v>6.7307692307692317</v>
      </c>
      <c r="EX27" s="28">
        <v>1.9358407079646016</v>
      </c>
      <c r="EY27" s="28">
        <v>6.7307692307692317</v>
      </c>
      <c r="EZ27" s="28">
        <v>6.7307692307692317</v>
      </c>
      <c r="FA27" s="28">
        <v>1.9358407079646016</v>
      </c>
      <c r="FB27" s="28">
        <v>6.7307692307692317</v>
      </c>
      <c r="FC27" s="28">
        <v>6.7307692307692317</v>
      </c>
      <c r="FD27" s="28">
        <v>1.9358407079646016</v>
      </c>
      <c r="FE27" s="28">
        <v>6.7307692307692317</v>
      </c>
      <c r="FF27" s="28">
        <v>6.7307692307692317</v>
      </c>
      <c r="FG27" s="28">
        <v>1.9358407079646016</v>
      </c>
      <c r="FH27" s="28">
        <v>6.7307692307692317</v>
      </c>
      <c r="FI27" s="28">
        <v>6.7307692307692317</v>
      </c>
      <c r="FJ27" s="28">
        <v>1.9358407079646016</v>
      </c>
      <c r="FK27" s="28">
        <v>6.7307692307692317</v>
      </c>
      <c r="FL27" s="28">
        <v>10.670731707317072</v>
      </c>
      <c r="FM27" s="28">
        <v>1.9358407079646016</v>
      </c>
      <c r="FN27" s="28">
        <v>10.670731707317072</v>
      </c>
      <c r="FO27" s="28">
        <v>10.670731707317072</v>
      </c>
      <c r="FP27" s="28">
        <v>1.9358407079646016</v>
      </c>
      <c r="FQ27" s="28">
        <v>10.670731707317072</v>
      </c>
      <c r="FR27" s="29">
        <v>6.7307692307692317</v>
      </c>
      <c r="FS27" s="29">
        <v>1.9358407079646016</v>
      </c>
      <c r="FT27" s="29">
        <v>6.7307692307692317</v>
      </c>
      <c r="FU27" s="29">
        <v>6.7307692307692317</v>
      </c>
      <c r="FV27" s="29">
        <v>1.9358407079646016</v>
      </c>
      <c r="FW27" s="29">
        <v>6.7307692307692317</v>
      </c>
      <c r="FX27" s="29">
        <v>6.7307692307692317</v>
      </c>
      <c r="FY27" s="29">
        <v>1.9358407079646016</v>
      </c>
      <c r="FZ27" s="29">
        <v>6.7307692307692317</v>
      </c>
      <c r="GA27" s="29">
        <v>6.7307692307692317</v>
      </c>
      <c r="GB27" s="29">
        <v>1.9358407079646016</v>
      </c>
      <c r="GC27" s="29">
        <v>6.7307692307692317</v>
      </c>
      <c r="GD27" s="29">
        <v>6.7307692307692317</v>
      </c>
      <c r="GE27" s="29">
        <v>1.9358407079646016</v>
      </c>
      <c r="GF27" s="29">
        <v>6.7307692307692317</v>
      </c>
      <c r="GG27" s="29">
        <v>6.7307692307692317</v>
      </c>
      <c r="GH27" s="29">
        <v>1.9358407079646016</v>
      </c>
      <c r="GI27" s="29">
        <v>6.7307692307692317</v>
      </c>
      <c r="GJ27" s="29">
        <v>6.7307692307692317</v>
      </c>
      <c r="GK27" s="29">
        <v>1.9358407079646016</v>
      </c>
      <c r="GL27" s="29">
        <v>6.7307692307692317</v>
      </c>
      <c r="GM27" s="29">
        <v>6.7307692307692317</v>
      </c>
      <c r="GN27" s="29">
        <v>1.9358407079646016</v>
      </c>
      <c r="GO27" s="29">
        <v>6.7307692307692317</v>
      </c>
      <c r="GP27" s="29">
        <v>6.7307692307692317</v>
      </c>
      <c r="GQ27" s="29">
        <v>1.9358407079646016</v>
      </c>
      <c r="GR27" s="29">
        <v>6.7307692307692317</v>
      </c>
      <c r="GS27" s="29">
        <v>6.7307692307692317</v>
      </c>
      <c r="GT27" s="29">
        <v>1.9358407079646016</v>
      </c>
      <c r="GU27" s="29">
        <v>6.7307692307692317</v>
      </c>
      <c r="GV27" s="29">
        <v>6.7307692307692317</v>
      </c>
      <c r="GW27" s="29">
        <v>1.9358407079646016</v>
      </c>
      <c r="GX27" s="29">
        <v>6.7307692307692317</v>
      </c>
      <c r="GY27" s="29">
        <v>10.670731707317072</v>
      </c>
      <c r="GZ27" s="29">
        <v>1.9358407079646016</v>
      </c>
      <c r="HA27" s="29">
        <v>10.670731707317072</v>
      </c>
      <c r="HB27" s="29">
        <v>10.670731707317072</v>
      </c>
      <c r="HC27" s="29">
        <v>1.9358407079646016</v>
      </c>
      <c r="HD27" s="29">
        <v>10.670731707317072</v>
      </c>
      <c r="HE27" s="29">
        <v>24.470726936842109</v>
      </c>
      <c r="HF27" s="29">
        <v>5.2136894438924211</v>
      </c>
      <c r="HG27" s="29">
        <v>22.691849988436672</v>
      </c>
    </row>
    <row r="28" spans="1:215" ht="15" thickBot="1" x14ac:dyDescent="0.35">
      <c r="A28" s="2"/>
      <c r="B28" s="43" t="s">
        <v>559</v>
      </c>
      <c r="C28" s="76" t="s">
        <v>871</v>
      </c>
      <c r="D28" s="44">
        <v>388461</v>
      </c>
      <c r="E28" s="45">
        <v>411290</v>
      </c>
      <c r="F28" s="23">
        <v>125.5412920631579</v>
      </c>
      <c r="G28" s="23">
        <v>36.079976534790269</v>
      </c>
      <c r="H28" s="23">
        <v>80.861441816341653</v>
      </c>
      <c r="I28" s="23">
        <v>119.06066194443896</v>
      </c>
      <c r="J28" s="23">
        <v>21.599500618238928</v>
      </c>
      <c r="K28" s="23">
        <v>80.207951733946189</v>
      </c>
      <c r="L28" s="23">
        <v>0.57095135629238691</v>
      </c>
      <c r="M28" s="23">
        <v>0.10357967083180471</v>
      </c>
      <c r="N28" s="23">
        <v>0.57095135629238691</v>
      </c>
      <c r="O28" s="23">
        <v>10.670731707317072</v>
      </c>
      <c r="P28" s="23">
        <v>1.9358407079646016</v>
      </c>
      <c r="Q28" s="23">
        <v>10.670731707317072</v>
      </c>
      <c r="R28" s="23">
        <v>10.670731707317072</v>
      </c>
      <c r="S28" s="23">
        <v>1.9358407079646016</v>
      </c>
      <c r="T28" s="23">
        <v>10.670731707317072</v>
      </c>
      <c r="U28" s="23">
        <v>10.670731707317072</v>
      </c>
      <c r="V28" s="23">
        <v>1.9358407079646016</v>
      </c>
      <c r="W28" s="23">
        <v>10.670731707317072</v>
      </c>
      <c r="X28" s="23">
        <v>10.670731707317072</v>
      </c>
      <c r="Y28" s="23">
        <v>1.9358407079646016</v>
      </c>
      <c r="Z28" s="23">
        <v>10.670731707317072</v>
      </c>
      <c r="AA28" s="23">
        <v>10.670731707317072</v>
      </c>
      <c r="AB28" s="23">
        <v>1.9358407079646016</v>
      </c>
      <c r="AC28" s="23">
        <v>10.670731707317072</v>
      </c>
      <c r="AD28" s="23">
        <v>10.670731707317072</v>
      </c>
      <c r="AE28" s="23">
        <v>1.9358407079646016</v>
      </c>
      <c r="AF28" s="23">
        <v>10.670731707317072</v>
      </c>
      <c r="AG28" s="23">
        <v>10.670731707317072</v>
      </c>
      <c r="AH28" s="23">
        <v>1.9358407079646016</v>
      </c>
      <c r="AI28" s="23">
        <v>10.670731707317072</v>
      </c>
      <c r="AJ28" s="23">
        <v>10.670731707317072</v>
      </c>
      <c r="AK28" s="23">
        <v>1.9358407079646016</v>
      </c>
      <c r="AL28" s="23">
        <v>10.670731707317072</v>
      </c>
      <c r="AM28" s="23">
        <v>10.670731707317072</v>
      </c>
      <c r="AN28" s="23">
        <v>1.9358407079646016</v>
      </c>
      <c r="AO28" s="23">
        <v>10.670731707317072</v>
      </c>
      <c r="AP28" s="23">
        <v>67.588084465616717</v>
      </c>
      <c r="AQ28" s="23">
        <v>12.261555146417193</v>
      </c>
      <c r="AR28" s="23">
        <v>28.206467998926342</v>
      </c>
      <c r="AS28" s="23">
        <v>83.000078848184572</v>
      </c>
      <c r="AT28" s="23">
        <v>15.057536428210476</v>
      </c>
      <c r="AU28" s="23">
        <v>24.874576742939666</v>
      </c>
      <c r="AV28" s="25">
        <v>125.61358031315788</v>
      </c>
      <c r="AW28" s="25">
        <v>36.090795328410124</v>
      </c>
      <c r="AX28" s="25">
        <v>80.647733796185705</v>
      </c>
      <c r="AY28" s="25">
        <v>119.2120221495035</v>
      </c>
      <c r="AZ28" s="25">
        <v>21.626959770485151</v>
      </c>
      <c r="BA28" s="25">
        <v>80.628894646198717</v>
      </c>
      <c r="BB28" s="25">
        <v>22.576943711091488</v>
      </c>
      <c r="BC28" s="25">
        <v>4.095817221923677</v>
      </c>
      <c r="BD28" s="25">
        <v>22.576943711091488</v>
      </c>
      <c r="BE28" s="25">
        <v>22.340489430373626</v>
      </c>
      <c r="BF28" s="25">
        <v>4.0529206488730916</v>
      </c>
      <c r="BG28" s="25">
        <v>22.340489430373626</v>
      </c>
      <c r="BH28" s="25">
        <v>22.081211004710436</v>
      </c>
      <c r="BI28" s="25">
        <v>4.0058834123589726</v>
      </c>
      <c r="BJ28" s="25">
        <v>22.081211004710436</v>
      </c>
      <c r="BK28" s="25">
        <v>21.801032156226604</v>
      </c>
      <c r="BL28" s="25">
        <v>3.9550545062181008</v>
      </c>
      <c r="BM28" s="25">
        <v>21.801032156226604</v>
      </c>
      <c r="BN28" s="25">
        <v>21.50200636515174</v>
      </c>
      <c r="BO28" s="25">
        <v>3.9008064644744307</v>
      </c>
      <c r="BP28" s="25">
        <v>21.50200636515174</v>
      </c>
      <c r="BQ28" s="25">
        <v>21.189210195863428</v>
      </c>
      <c r="BR28" s="25">
        <v>3.8440602567716842</v>
      </c>
      <c r="BS28" s="25">
        <v>21.189210195863428</v>
      </c>
      <c r="BT28" s="25">
        <v>20.87184670444417</v>
      </c>
      <c r="BU28" s="25">
        <v>3.7864854640805792</v>
      </c>
      <c r="BV28" s="25">
        <v>20.87184670444417</v>
      </c>
      <c r="BW28" s="25">
        <v>13.891224651749592</v>
      </c>
      <c r="BX28" s="25">
        <v>2.5200894279722714</v>
      </c>
      <c r="BY28" s="25">
        <v>13.891224651749592</v>
      </c>
      <c r="BZ28" s="25">
        <v>15.642658781194337</v>
      </c>
      <c r="CA28" s="25">
        <v>2.8378274780042823</v>
      </c>
      <c r="CB28" s="25">
        <v>15.642658781194337</v>
      </c>
      <c r="CC28" s="25">
        <v>34.202934572157233</v>
      </c>
      <c r="CD28" s="25">
        <v>6.2049571568957811</v>
      </c>
      <c r="CE28" s="25">
        <v>34.202934572157233</v>
      </c>
      <c r="CF28" s="25">
        <v>94.963856292567556</v>
      </c>
      <c r="CG28" s="25">
        <v>17.227956230067566</v>
      </c>
      <c r="CH28" s="25">
        <v>45.034625037010755</v>
      </c>
      <c r="CI28" s="25">
        <v>108.85542983279939</v>
      </c>
      <c r="CJ28" s="25">
        <v>19.748108951968032</v>
      </c>
      <c r="CK28" s="25">
        <v>43.270063693205799</v>
      </c>
      <c r="CL28" s="27">
        <v>125.53935071315789</v>
      </c>
      <c r="CM28" s="27">
        <v>36.08211780331407</v>
      </c>
      <c r="CN28" s="27">
        <v>80.866614816175229</v>
      </c>
      <c r="CO28" s="27">
        <v>119.11126664521674</v>
      </c>
      <c r="CP28" s="27">
        <v>21.608681117052598</v>
      </c>
      <c r="CQ28" s="27">
        <v>80.320727118844502</v>
      </c>
      <c r="CR28" s="27">
        <v>0.69124017924320647</v>
      </c>
      <c r="CS28" s="27">
        <v>0.12540197942022771</v>
      </c>
      <c r="CT28" s="27">
        <v>0.69124017924320647</v>
      </c>
      <c r="CU28" s="27">
        <v>0.11824738916293039</v>
      </c>
      <c r="CV28" s="27">
        <v>2.1451959980885602E-2</v>
      </c>
      <c r="CW28" s="27">
        <v>0.11824738916293039</v>
      </c>
      <c r="CX28" s="27">
        <v>10.670731707317072</v>
      </c>
      <c r="CY28" s="27">
        <v>1.9358407079646016</v>
      </c>
      <c r="CZ28" s="27">
        <v>10.670731707317072</v>
      </c>
      <c r="DA28" s="27">
        <v>10.670731707317072</v>
      </c>
      <c r="DB28" s="27">
        <v>1.9358407079646016</v>
      </c>
      <c r="DC28" s="27">
        <v>10.670731707317072</v>
      </c>
      <c r="DD28" s="27">
        <v>10.670731707317072</v>
      </c>
      <c r="DE28" s="27">
        <v>1.9358407079646016</v>
      </c>
      <c r="DF28" s="27">
        <v>10.670731707317072</v>
      </c>
      <c r="DG28" s="27">
        <v>10.670731707317072</v>
      </c>
      <c r="DH28" s="27">
        <v>1.9358407079646016</v>
      </c>
      <c r="DI28" s="27">
        <v>10.670731707317072</v>
      </c>
      <c r="DJ28" s="27">
        <v>10.670731707317072</v>
      </c>
      <c r="DK28" s="27">
        <v>1.9358407079646016</v>
      </c>
      <c r="DL28" s="27">
        <v>10.670731707317072</v>
      </c>
      <c r="DM28" s="27">
        <v>10.670731707317072</v>
      </c>
      <c r="DN28" s="27">
        <v>1.9358407079646016</v>
      </c>
      <c r="DO28" s="27">
        <v>10.670731707317072</v>
      </c>
      <c r="DP28" s="27">
        <v>10.670731707317072</v>
      </c>
      <c r="DQ28" s="27">
        <v>1.9358407079646016</v>
      </c>
      <c r="DR28" s="27">
        <v>10.670731707317072</v>
      </c>
      <c r="DS28" s="27">
        <v>9.9406287417954289</v>
      </c>
      <c r="DT28" s="27">
        <v>1.8033884000602329</v>
      </c>
      <c r="DU28" s="27">
        <v>9.9406287417954289</v>
      </c>
      <c r="DV28" s="27">
        <v>84.063542356453169</v>
      </c>
      <c r="DW28" s="27">
        <v>15.25046564873708</v>
      </c>
      <c r="DX28" s="27">
        <v>37.233724202409064</v>
      </c>
      <c r="DY28" s="27">
        <v>102.65551558843117</v>
      </c>
      <c r="DZ28" s="27">
        <v>18.623345748343709</v>
      </c>
      <c r="EA28" s="27">
        <v>36.876191990273924</v>
      </c>
      <c r="EB28" s="28">
        <v>125.55193842315789</v>
      </c>
      <c r="EC28" s="28">
        <v>36.07997621511074</v>
      </c>
      <c r="ED28" s="28">
        <v>80.840851579047168</v>
      </c>
      <c r="EE28" s="28">
        <v>119.06065442518752</v>
      </c>
      <c r="EF28" s="28">
        <v>21.59949925412694</v>
      </c>
      <c r="EG28" s="28">
        <v>80.268757140153269</v>
      </c>
      <c r="EH28" s="28">
        <v>0.57093567810973234</v>
      </c>
      <c r="EI28" s="28">
        <v>0.1035768265597302</v>
      </c>
      <c r="EJ28" s="28">
        <v>0.57093567810973234</v>
      </c>
      <c r="EK28" s="28">
        <v>10.670731707317072</v>
      </c>
      <c r="EL28" s="28">
        <v>1.9358407079646016</v>
      </c>
      <c r="EM28" s="28">
        <v>10.670731707317072</v>
      </c>
      <c r="EN28" s="28">
        <v>10.670731707317072</v>
      </c>
      <c r="EO28" s="28">
        <v>1.9358407079646016</v>
      </c>
      <c r="EP28" s="28">
        <v>10.670731707317072</v>
      </c>
      <c r="EQ28" s="28">
        <v>10.670731707317072</v>
      </c>
      <c r="ER28" s="28">
        <v>1.9358407079646016</v>
      </c>
      <c r="ES28" s="28">
        <v>10.670731707317072</v>
      </c>
      <c r="ET28" s="28">
        <v>10.670731707317072</v>
      </c>
      <c r="EU28" s="28">
        <v>1.9358407079646016</v>
      </c>
      <c r="EV28" s="28">
        <v>10.670731707317072</v>
      </c>
      <c r="EW28" s="28">
        <v>10.670731707317072</v>
      </c>
      <c r="EX28" s="28">
        <v>1.9358407079646016</v>
      </c>
      <c r="EY28" s="28">
        <v>10.670731707317072</v>
      </c>
      <c r="EZ28" s="28">
        <v>10.670731707317072</v>
      </c>
      <c r="FA28" s="28">
        <v>1.9358407079646016</v>
      </c>
      <c r="FB28" s="28">
        <v>10.670731707317072</v>
      </c>
      <c r="FC28" s="28">
        <v>10.670731707317072</v>
      </c>
      <c r="FD28" s="28">
        <v>1.9358407079646016</v>
      </c>
      <c r="FE28" s="28">
        <v>10.670731707317072</v>
      </c>
      <c r="FF28" s="28">
        <v>10.670731707317072</v>
      </c>
      <c r="FG28" s="28">
        <v>1.9358407079646016</v>
      </c>
      <c r="FH28" s="28">
        <v>10.670731707317072</v>
      </c>
      <c r="FI28" s="28">
        <v>10.670731707317072</v>
      </c>
      <c r="FJ28" s="28">
        <v>1.9358407079646016</v>
      </c>
      <c r="FK28" s="28">
        <v>10.670731707317072</v>
      </c>
      <c r="FL28" s="28">
        <v>59.74220416468772</v>
      </c>
      <c r="FM28" s="28">
        <v>10.838187481204409</v>
      </c>
      <c r="FN28" s="28">
        <v>7.8880405438060137</v>
      </c>
      <c r="FO28" s="28">
        <v>67.711408019346791</v>
      </c>
      <c r="FP28" s="28">
        <v>12.283928003509818</v>
      </c>
      <c r="FQ28" s="28">
        <v>-8.3727607725924145</v>
      </c>
      <c r="FR28" s="29">
        <v>125.46772314315788</v>
      </c>
      <c r="FS28" s="29">
        <v>36.08077047754167</v>
      </c>
      <c r="FT28" s="29">
        <v>81.01339339647069</v>
      </c>
      <c r="FU28" s="29">
        <v>119.09882110224214</v>
      </c>
      <c r="FV28" s="29">
        <v>21.606423297309416</v>
      </c>
      <c r="FW28" s="29">
        <v>80.609064088282906</v>
      </c>
      <c r="FX28" s="29">
        <v>118.94400772735337</v>
      </c>
      <c r="FY28" s="29">
        <v>21.578337685050833</v>
      </c>
      <c r="FZ28" s="29">
        <v>78.517233992160641</v>
      </c>
      <c r="GA28" s="29">
        <v>117.95143672662459</v>
      </c>
      <c r="GB28" s="29">
        <v>21.398269494653135</v>
      </c>
      <c r="GC28" s="29">
        <v>75.955472755473835</v>
      </c>
      <c r="GD28" s="29">
        <v>116.82322840247809</v>
      </c>
      <c r="GE28" s="29">
        <v>21.193594533192929</v>
      </c>
      <c r="GF28" s="29">
        <v>70.218783548855072</v>
      </c>
      <c r="GG28" s="29">
        <v>115.54811378176137</v>
      </c>
      <c r="GH28" s="29">
        <v>20.962268429434584</v>
      </c>
      <c r="GI28" s="29">
        <v>64.38927398581248</v>
      </c>
      <c r="GJ28" s="29">
        <v>114.14904195833867</v>
      </c>
      <c r="GK28" s="29">
        <v>20.708454514565865</v>
      </c>
      <c r="GL28" s="29">
        <v>53.54562073945732</v>
      </c>
      <c r="GM28" s="29">
        <v>112.64541629444835</v>
      </c>
      <c r="GN28" s="29">
        <v>20.435672867576912</v>
      </c>
      <c r="GO28" s="29">
        <v>50.675798243154446</v>
      </c>
      <c r="GP28" s="29">
        <v>111.05067840873113</v>
      </c>
      <c r="GQ28" s="29">
        <v>20.146362012203436</v>
      </c>
      <c r="GR28" s="29">
        <v>48.769715711415046</v>
      </c>
      <c r="GS28" s="29">
        <v>102.76134244115224</v>
      </c>
      <c r="GT28" s="29">
        <v>18.642544425164786</v>
      </c>
      <c r="GU28" s="29">
        <v>47.190938159023489</v>
      </c>
      <c r="GV28" s="29">
        <v>95.641209378381745</v>
      </c>
      <c r="GW28" s="29">
        <v>17.350838869529429</v>
      </c>
      <c r="GX28" s="29">
        <v>27.239535968828164</v>
      </c>
      <c r="GY28" s="29">
        <v>81.839005701455349</v>
      </c>
      <c r="GZ28" s="29">
        <v>14.846899264423316</v>
      </c>
      <c r="HA28" s="29">
        <v>8.0064279866232795</v>
      </c>
      <c r="HB28" s="29">
        <v>122.25248885789874</v>
      </c>
      <c r="HC28" s="29">
        <v>22.178548863601097</v>
      </c>
      <c r="HD28" s="29">
        <v>-8.3112906017640853</v>
      </c>
      <c r="HE28" s="29">
        <v>120.99142770446244</v>
      </c>
      <c r="HF28" s="29">
        <v>21.949772282667965</v>
      </c>
      <c r="HG28" s="29">
        <v>-8.1155158108538217</v>
      </c>
    </row>
    <row r="29" spans="1:215" ht="15" thickBot="1" x14ac:dyDescent="0.35">
      <c r="A29" s="2"/>
      <c r="B29" s="43" t="s">
        <v>563</v>
      </c>
      <c r="C29" s="76" t="s">
        <v>874</v>
      </c>
      <c r="D29" s="44">
        <v>389137</v>
      </c>
      <c r="E29" s="45">
        <v>403821</v>
      </c>
      <c r="F29" s="23">
        <v>85.793156499693609</v>
      </c>
      <c r="G29" s="23">
        <v>15.564245205696629</v>
      </c>
      <c r="H29" s="23">
        <v>46.260154865978365</v>
      </c>
      <c r="I29" s="23">
        <v>42.084991290315124</v>
      </c>
      <c r="J29" s="23">
        <v>7.6348878004553979</v>
      </c>
      <c r="K29" s="23">
        <v>42.084991290315124</v>
      </c>
      <c r="L29" s="23">
        <v>41.746409396867293</v>
      </c>
      <c r="M29" s="23">
        <v>7.5734636516440661</v>
      </c>
      <c r="N29" s="23">
        <v>41.746409396867293</v>
      </c>
      <c r="O29" s="23">
        <v>40.772398599288941</v>
      </c>
      <c r="P29" s="23">
        <v>7.3967625777471095</v>
      </c>
      <c r="Q29" s="23">
        <v>40.772398599288941</v>
      </c>
      <c r="R29" s="23">
        <v>39.66582233457914</v>
      </c>
      <c r="S29" s="23">
        <v>7.1960120164501982</v>
      </c>
      <c r="T29" s="23">
        <v>39.66582233457914</v>
      </c>
      <c r="U29" s="23">
        <v>38.366545703256143</v>
      </c>
      <c r="V29" s="23">
        <v>6.9603025390862907</v>
      </c>
      <c r="W29" s="23">
        <v>37.861539985218059</v>
      </c>
      <c r="X29" s="23">
        <v>36.863363016427243</v>
      </c>
      <c r="Y29" s="23">
        <v>6.6876012551925532</v>
      </c>
      <c r="Z29" s="23">
        <v>35.722249178654309</v>
      </c>
      <c r="AA29" s="23">
        <v>35.165870972232661</v>
      </c>
      <c r="AB29" s="23">
        <v>6.379649158679376</v>
      </c>
      <c r="AC29" s="23">
        <v>33.361504710224125</v>
      </c>
      <c r="AD29" s="23">
        <v>33.330556049435415</v>
      </c>
      <c r="AE29" s="23">
        <v>6.0466937965789915</v>
      </c>
      <c r="AF29" s="23">
        <v>30.888315589372525</v>
      </c>
      <c r="AG29" s="23">
        <v>13.535818933116191</v>
      </c>
      <c r="AH29" s="23">
        <v>2.4556131692821408</v>
      </c>
      <c r="AI29" s="23">
        <v>13.535818933116191</v>
      </c>
      <c r="AJ29" s="23">
        <v>4.5275750501970125</v>
      </c>
      <c r="AK29" s="23">
        <v>0.8213742347702544</v>
      </c>
      <c r="AL29" s="23">
        <v>4.5275750501970125</v>
      </c>
      <c r="AM29" s="23">
        <v>10.324070825851823</v>
      </c>
      <c r="AN29" s="23">
        <v>1.8729509020350652</v>
      </c>
      <c r="AO29" s="23">
        <v>-0.82632697670788957</v>
      </c>
      <c r="AP29" s="23">
        <v>64.056774413478337</v>
      </c>
      <c r="AQ29" s="23">
        <v>11.620919252002707</v>
      </c>
      <c r="AR29" s="23">
        <v>-7.747240946623549</v>
      </c>
      <c r="AS29" s="23">
        <v>68.237216938335266</v>
      </c>
      <c r="AT29" s="23">
        <v>12.37931811713162</v>
      </c>
      <c r="AU29" s="23">
        <v>-11.467727509641293</v>
      </c>
      <c r="AV29" s="25">
        <v>85.889427149388297</v>
      </c>
      <c r="AW29" s="25">
        <v>15.581710235066019</v>
      </c>
      <c r="AX29" s="25">
        <v>45.942980313982218</v>
      </c>
      <c r="AY29" s="25">
        <v>42.330152317143671</v>
      </c>
      <c r="AZ29" s="25">
        <v>7.6793639159419937</v>
      </c>
      <c r="BA29" s="25">
        <v>42.330152317143671</v>
      </c>
      <c r="BB29" s="25">
        <v>42.203132291551938</v>
      </c>
      <c r="BC29" s="25">
        <v>7.6563204599718127</v>
      </c>
      <c r="BD29" s="25">
        <v>42.203132291551938</v>
      </c>
      <c r="BE29" s="25">
        <v>41.875751365085051</v>
      </c>
      <c r="BF29" s="25">
        <v>7.596928344993306</v>
      </c>
      <c r="BG29" s="25">
        <v>41.875751365085051</v>
      </c>
      <c r="BH29" s="25">
        <v>41.511332720266019</v>
      </c>
      <c r="BI29" s="25">
        <v>7.5308169979243669</v>
      </c>
      <c r="BJ29" s="25">
        <v>41.511332720266019</v>
      </c>
      <c r="BK29" s="25">
        <v>41.112699684203641</v>
      </c>
      <c r="BL29" s="25">
        <v>7.4584986152758823</v>
      </c>
      <c r="BM29" s="25">
        <v>40.847886317891721</v>
      </c>
      <c r="BN29" s="25">
        <v>40.731569530685945</v>
      </c>
      <c r="BO29" s="25">
        <v>7.3893555343279811</v>
      </c>
      <c r="BP29" s="25">
        <v>39.06762502087858</v>
      </c>
      <c r="BQ29" s="25">
        <v>40.28973774929819</v>
      </c>
      <c r="BR29" s="25">
        <v>7.3092002111558667</v>
      </c>
      <c r="BS29" s="25">
        <v>36.94049368620999</v>
      </c>
      <c r="BT29" s="25">
        <v>39.835533987965277</v>
      </c>
      <c r="BU29" s="25">
        <v>7.2268004137459139</v>
      </c>
      <c r="BV29" s="25">
        <v>34.610836831261537</v>
      </c>
      <c r="BW29" s="25">
        <v>28.294724175242884</v>
      </c>
      <c r="BX29" s="25">
        <v>5.1331136778095505</v>
      </c>
      <c r="BY29" s="25">
        <v>28.294724175242884</v>
      </c>
      <c r="BZ29" s="25">
        <v>28.760444295707682</v>
      </c>
      <c r="CA29" s="25">
        <v>5.2176027262124558</v>
      </c>
      <c r="CB29" s="25">
        <v>22.255059817300022</v>
      </c>
      <c r="CC29" s="25">
        <v>31.221383906515939</v>
      </c>
      <c r="CD29" s="25">
        <v>5.6640563724210331</v>
      </c>
      <c r="CE29" s="25">
        <v>11.0358108866442</v>
      </c>
      <c r="CF29" s="25">
        <v>79.635646714333575</v>
      </c>
      <c r="CG29" s="25">
        <v>14.447174846405648</v>
      </c>
      <c r="CH29" s="25">
        <v>1.6229302665705632</v>
      </c>
      <c r="CI29" s="25">
        <v>84.004722919578299</v>
      </c>
      <c r="CJ29" s="25">
        <v>15.239794865941198</v>
      </c>
      <c r="CK29" s="25">
        <v>-2.1110650980113519</v>
      </c>
      <c r="CL29" s="27">
        <v>85.812564713943047</v>
      </c>
      <c r="CM29" s="27">
        <v>15.567766164918872</v>
      </c>
      <c r="CN29" s="27">
        <v>46.275767922072788</v>
      </c>
      <c r="CO29" s="27">
        <v>42.168181987036853</v>
      </c>
      <c r="CP29" s="27">
        <v>7.649979918002261</v>
      </c>
      <c r="CQ29" s="27">
        <v>42.168181987036853</v>
      </c>
      <c r="CR29" s="27">
        <v>41.944286158037627</v>
      </c>
      <c r="CS29" s="27">
        <v>7.6093616481395694</v>
      </c>
      <c r="CT29" s="27">
        <v>41.944286158037627</v>
      </c>
      <c r="CU29" s="27">
        <v>41.14963952628176</v>
      </c>
      <c r="CV29" s="27">
        <v>7.4652000910511163</v>
      </c>
      <c r="CW29" s="27">
        <v>41.14963952628176</v>
      </c>
      <c r="CX29" s="27">
        <v>40.322701870965297</v>
      </c>
      <c r="CY29" s="27">
        <v>7.3151804279184836</v>
      </c>
      <c r="CZ29" s="27">
        <v>40.322701870965297</v>
      </c>
      <c r="DA29" s="27">
        <v>39.412948452536511</v>
      </c>
      <c r="DB29" s="27">
        <v>7.1501366661681276</v>
      </c>
      <c r="DC29" s="27">
        <v>39.306390217098979</v>
      </c>
      <c r="DD29" s="27">
        <v>38.434725233700263</v>
      </c>
      <c r="DE29" s="27">
        <v>6.9726713919544725</v>
      </c>
      <c r="DF29" s="27">
        <v>37.582618311884417</v>
      </c>
      <c r="DG29" s="27">
        <v>37.403726948390151</v>
      </c>
      <c r="DH29" s="27">
        <v>6.7856318800176822</v>
      </c>
      <c r="DI29" s="27">
        <v>35.737123218201361</v>
      </c>
      <c r="DJ29" s="27">
        <v>36.334104634713206</v>
      </c>
      <c r="DK29" s="27">
        <v>6.5915853540851401</v>
      </c>
      <c r="DL29" s="27">
        <v>33.759087781822728</v>
      </c>
      <c r="DM29" s="27">
        <v>21.621393352124652</v>
      </c>
      <c r="DN29" s="27">
        <v>3.9224651656509328</v>
      </c>
      <c r="DO29" s="27">
        <v>21.621393352124652</v>
      </c>
      <c r="DP29" s="27">
        <v>18.233450595449948</v>
      </c>
      <c r="DQ29" s="27">
        <v>3.3078383823603885</v>
      </c>
      <c r="DR29" s="27">
        <v>18.233450595449948</v>
      </c>
      <c r="DS29" s="27">
        <v>24.716075154728053</v>
      </c>
      <c r="DT29" s="27">
        <v>4.4838897404595137</v>
      </c>
      <c r="DU29" s="27">
        <v>10.134436000984195</v>
      </c>
      <c r="DV29" s="27">
        <v>82.145470699714096</v>
      </c>
      <c r="DW29" s="27">
        <v>14.902496896850788</v>
      </c>
      <c r="DX29" s="27">
        <v>6.5039375983537298</v>
      </c>
      <c r="DY29" s="27">
        <v>90.6300005663647</v>
      </c>
      <c r="DZ29" s="27">
        <v>16.441725766464391</v>
      </c>
      <c r="EA29" s="27">
        <v>5.8904903032635332</v>
      </c>
      <c r="EB29" s="28">
        <v>85.793154301851487</v>
      </c>
      <c r="EC29" s="28">
        <v>15.564244806973058</v>
      </c>
      <c r="ED29" s="28">
        <v>46.225094665363955</v>
      </c>
      <c r="EE29" s="28">
        <v>42.084981973926247</v>
      </c>
      <c r="EF29" s="28">
        <v>7.6348861103140537</v>
      </c>
      <c r="EG29" s="28">
        <v>42.084981973926247</v>
      </c>
      <c r="EH29" s="28">
        <v>41.746389961472772</v>
      </c>
      <c r="EI29" s="28">
        <v>7.5734601257539103</v>
      </c>
      <c r="EJ29" s="28">
        <v>41.746389961472772</v>
      </c>
      <c r="EK29" s="28">
        <v>40.726371853144329</v>
      </c>
      <c r="EL29" s="28">
        <v>7.388412592827069</v>
      </c>
      <c r="EM29" s="28">
        <v>40.726371853144329</v>
      </c>
      <c r="EN29" s="28">
        <v>39.595076446688161</v>
      </c>
      <c r="EO29" s="28">
        <v>7.1831775854611273</v>
      </c>
      <c r="EP29" s="28">
        <v>39.595076446688161</v>
      </c>
      <c r="EQ29" s="28">
        <v>38.259289722919732</v>
      </c>
      <c r="ER29" s="28">
        <v>6.9408445957509253</v>
      </c>
      <c r="ES29" s="28">
        <v>38.259289722919732</v>
      </c>
      <c r="ET29" s="28">
        <v>36.718638427900501</v>
      </c>
      <c r="EU29" s="28">
        <v>6.6613459094863741</v>
      </c>
      <c r="EV29" s="28">
        <v>36.718638427900501</v>
      </c>
      <c r="EW29" s="28">
        <v>34.983448522302268</v>
      </c>
      <c r="EX29" s="28">
        <v>6.3465548204176674</v>
      </c>
      <c r="EY29" s="28">
        <v>34.983448522302268</v>
      </c>
      <c r="EZ29" s="28">
        <v>33.109256479713132</v>
      </c>
      <c r="FA29" s="28">
        <v>6.0065465295054796</v>
      </c>
      <c r="FB29" s="28">
        <v>33.109256479713132</v>
      </c>
      <c r="FC29" s="28">
        <v>17.641916442158152</v>
      </c>
      <c r="FD29" s="28">
        <v>3.2005246642853282</v>
      </c>
      <c r="FE29" s="28">
        <v>17.641916442158152</v>
      </c>
      <c r="FF29" s="28">
        <v>8.4448808103390114</v>
      </c>
      <c r="FG29" s="28">
        <v>1.5320358992207941</v>
      </c>
      <c r="FH29" s="28">
        <v>8.4448808103390114</v>
      </c>
      <c r="FI29" s="28">
        <v>10.670731707317072</v>
      </c>
      <c r="FJ29" s="28">
        <v>1.9358407079646016</v>
      </c>
      <c r="FK29" s="28">
        <v>-19.457314652508444</v>
      </c>
      <c r="FL29" s="28">
        <v>49.355400957294506</v>
      </c>
      <c r="FM29" s="28">
        <v>8.9538559258808625</v>
      </c>
      <c r="FN29" s="28">
        <v>-56.534502488268231</v>
      </c>
      <c r="FO29" s="28">
        <v>15.2507613155957</v>
      </c>
      <c r="FP29" s="28">
        <v>2.7667310351301935</v>
      </c>
      <c r="FQ29" s="28">
        <v>-85.578824141531413</v>
      </c>
      <c r="FR29" s="29">
        <v>87.856464763684201</v>
      </c>
      <c r="FS29" s="29">
        <v>19.943454903058175</v>
      </c>
      <c r="FT29" s="29">
        <v>46.60159469702711</v>
      </c>
      <c r="FU29" s="29">
        <v>66.273682979211401</v>
      </c>
      <c r="FV29" s="29">
        <v>12.023101779414457</v>
      </c>
      <c r="FW29" s="29">
        <v>46.746317637400452</v>
      </c>
      <c r="FX29" s="29">
        <v>66.021725460188918</v>
      </c>
      <c r="FY29" s="29">
        <v>11.977392671981175</v>
      </c>
      <c r="FZ29" s="29">
        <v>44.66718315496756</v>
      </c>
      <c r="GA29" s="29">
        <v>64.662620531059815</v>
      </c>
      <c r="GB29" s="29">
        <v>11.730829388378108</v>
      </c>
      <c r="GC29" s="29">
        <v>43.629014137433373</v>
      </c>
      <c r="GD29" s="29">
        <v>63.178233836352703</v>
      </c>
      <c r="GE29" s="29">
        <v>11.461537996860446</v>
      </c>
      <c r="GF29" s="29">
        <v>42.529914321387906</v>
      </c>
      <c r="GG29" s="29">
        <v>61.456758480968688</v>
      </c>
      <c r="GH29" s="29">
        <v>11.149234945662462</v>
      </c>
      <c r="GI29" s="29">
        <v>41.141165221846776</v>
      </c>
      <c r="GJ29" s="29">
        <v>59.5596978431834</v>
      </c>
      <c r="GK29" s="29">
        <v>10.805077927303183</v>
      </c>
      <c r="GL29" s="29">
        <v>39.788151051988322</v>
      </c>
      <c r="GM29" s="29">
        <v>57.516834027643633</v>
      </c>
      <c r="GN29" s="29">
        <v>10.434469889970748</v>
      </c>
      <c r="GO29" s="29">
        <v>38.309694843490163</v>
      </c>
      <c r="GP29" s="29">
        <v>55.345004849186807</v>
      </c>
      <c r="GQ29" s="29">
        <v>10.040465481489642</v>
      </c>
      <c r="GR29" s="29">
        <v>36.832666762491499</v>
      </c>
      <c r="GS29" s="29">
        <v>42.035338862363822</v>
      </c>
      <c r="GT29" s="29">
        <v>7.6258800591014015</v>
      </c>
      <c r="GU29" s="29">
        <v>33.8304964815528</v>
      </c>
      <c r="GV29" s="29">
        <v>33.198538828648545</v>
      </c>
      <c r="GW29" s="29">
        <v>6.0227437697990727</v>
      </c>
      <c r="GX29" s="29">
        <v>-6.6630886000547775</v>
      </c>
      <c r="GY29" s="29">
        <v>2.6812153151227811</v>
      </c>
      <c r="GZ29" s="29">
        <v>0.48641516778776117</v>
      </c>
      <c r="HA29" s="29">
        <v>-49.413573563648185</v>
      </c>
      <c r="HB29" s="29">
        <v>74.198537580788297</v>
      </c>
      <c r="HC29" s="29">
        <v>13.46079664076248</v>
      </c>
      <c r="HD29" s="29">
        <v>-81.048973847024399</v>
      </c>
      <c r="HE29" s="29">
        <v>69.82360588521486</v>
      </c>
      <c r="HF29" s="29">
        <v>12.667114342008007</v>
      </c>
      <c r="HG29" s="29">
        <v>-81.773599248871221</v>
      </c>
    </row>
    <row r="30" spans="1:215" ht="15" thickBot="1" x14ac:dyDescent="0.35">
      <c r="A30" s="2"/>
      <c r="B30" s="43" t="s">
        <v>598</v>
      </c>
      <c r="C30" s="76" t="s">
        <v>876</v>
      </c>
      <c r="D30" s="44">
        <v>390140</v>
      </c>
      <c r="E30" s="45">
        <v>398146</v>
      </c>
      <c r="F30" s="23">
        <v>7.5105495717885677</v>
      </c>
      <c r="G30" s="23">
        <v>1.3625333293952713</v>
      </c>
      <c r="H30" s="23">
        <v>7.5105495717885677</v>
      </c>
      <c r="I30" s="23">
        <v>7.238776706648105</v>
      </c>
      <c r="J30" s="23">
        <v>1.3132294025335058</v>
      </c>
      <c r="K30" s="23">
        <v>7.238776706648105</v>
      </c>
      <c r="L30" s="23">
        <v>10.670731707317072</v>
      </c>
      <c r="M30" s="23">
        <v>1.9358407079646016</v>
      </c>
      <c r="N30" s="23">
        <v>10.670731707317072</v>
      </c>
      <c r="O30" s="23">
        <v>10.670731707317072</v>
      </c>
      <c r="P30" s="23">
        <v>1.9358407079646016</v>
      </c>
      <c r="Q30" s="23">
        <v>10.670731707317072</v>
      </c>
      <c r="R30" s="23">
        <v>10.670731707317072</v>
      </c>
      <c r="S30" s="23">
        <v>1.9358407079646016</v>
      </c>
      <c r="T30" s="23">
        <v>10.670731707317072</v>
      </c>
      <c r="U30" s="23">
        <v>10.670731707317072</v>
      </c>
      <c r="V30" s="23">
        <v>1.9358407079646016</v>
      </c>
      <c r="W30" s="23">
        <v>10.670731707317072</v>
      </c>
      <c r="X30" s="23">
        <v>10.670731707317072</v>
      </c>
      <c r="Y30" s="23">
        <v>1.9358407079646016</v>
      </c>
      <c r="Z30" s="23">
        <v>10.670731707317072</v>
      </c>
      <c r="AA30" s="23">
        <v>10.670731707317072</v>
      </c>
      <c r="AB30" s="23">
        <v>1.9358407079646016</v>
      </c>
      <c r="AC30" s="23">
        <v>10.670731707317072</v>
      </c>
      <c r="AD30" s="23">
        <v>10.670731707317072</v>
      </c>
      <c r="AE30" s="23">
        <v>1.9358407079646016</v>
      </c>
      <c r="AF30" s="23">
        <v>10.670731707317072</v>
      </c>
      <c r="AG30" s="23">
        <v>10.670731707317072</v>
      </c>
      <c r="AH30" s="23">
        <v>1.9358407079646016</v>
      </c>
      <c r="AI30" s="23">
        <v>10.670731707317072</v>
      </c>
      <c r="AJ30" s="23">
        <v>10.670731707317072</v>
      </c>
      <c r="AK30" s="23">
        <v>1.9358407079646016</v>
      </c>
      <c r="AL30" s="23">
        <v>10.670731707317072</v>
      </c>
      <c r="AM30" s="23">
        <v>10.670731707317072</v>
      </c>
      <c r="AN30" s="23">
        <v>1.9358407079646016</v>
      </c>
      <c r="AO30" s="23">
        <v>10.670731707317072</v>
      </c>
      <c r="AP30" s="23">
        <v>10.670731707317072</v>
      </c>
      <c r="AQ30" s="23">
        <v>1.9358407079646016</v>
      </c>
      <c r="AR30" s="23">
        <v>10.670731707317072</v>
      </c>
      <c r="AS30" s="23">
        <v>10.670731707317072</v>
      </c>
      <c r="AT30" s="23">
        <v>1.9358407079646016</v>
      </c>
      <c r="AU30" s="23">
        <v>10.670731707317072</v>
      </c>
      <c r="AV30" s="25">
        <v>7.6133975474077467</v>
      </c>
      <c r="AW30" s="25">
        <v>1.3811915904589274</v>
      </c>
      <c r="AX30" s="25">
        <v>7.6133975474077467</v>
      </c>
      <c r="AY30" s="25">
        <v>7.5041322864354409</v>
      </c>
      <c r="AZ30" s="25">
        <v>1.3613691316099694</v>
      </c>
      <c r="BA30" s="25">
        <v>7.5041322864354409</v>
      </c>
      <c r="BB30" s="25">
        <v>10.670731707317072</v>
      </c>
      <c r="BC30" s="25">
        <v>1.9358407079646016</v>
      </c>
      <c r="BD30" s="25">
        <v>10.670731707317072</v>
      </c>
      <c r="BE30" s="25">
        <v>10.670731707317072</v>
      </c>
      <c r="BF30" s="25">
        <v>1.9358407079646016</v>
      </c>
      <c r="BG30" s="25">
        <v>10.670731707317072</v>
      </c>
      <c r="BH30" s="25">
        <v>10.670731707317072</v>
      </c>
      <c r="BI30" s="25">
        <v>1.9358407079646016</v>
      </c>
      <c r="BJ30" s="25">
        <v>10.670731707317072</v>
      </c>
      <c r="BK30" s="25">
        <v>10.670731707317072</v>
      </c>
      <c r="BL30" s="25">
        <v>1.9358407079646016</v>
      </c>
      <c r="BM30" s="25">
        <v>10.670731707317072</v>
      </c>
      <c r="BN30" s="25">
        <v>10.670731707317072</v>
      </c>
      <c r="BO30" s="25">
        <v>1.9358407079646016</v>
      </c>
      <c r="BP30" s="25">
        <v>10.670731707317072</v>
      </c>
      <c r="BQ30" s="25">
        <v>10.670731707317072</v>
      </c>
      <c r="BR30" s="25">
        <v>1.9358407079646016</v>
      </c>
      <c r="BS30" s="25">
        <v>10.670731707317072</v>
      </c>
      <c r="BT30" s="25">
        <v>10.670731707317072</v>
      </c>
      <c r="BU30" s="25">
        <v>1.9358407079646016</v>
      </c>
      <c r="BV30" s="25">
        <v>10.670731707317072</v>
      </c>
      <c r="BW30" s="25">
        <v>10.670731707317072</v>
      </c>
      <c r="BX30" s="25">
        <v>1.9358407079646016</v>
      </c>
      <c r="BY30" s="25">
        <v>10.670731707317072</v>
      </c>
      <c r="BZ30" s="25">
        <v>10.670731707317072</v>
      </c>
      <c r="CA30" s="25">
        <v>1.9358407079646016</v>
      </c>
      <c r="CB30" s="25">
        <v>10.670731707317072</v>
      </c>
      <c r="CC30" s="25">
        <v>10.670731707317072</v>
      </c>
      <c r="CD30" s="25">
        <v>1.9358407079646016</v>
      </c>
      <c r="CE30" s="25">
        <v>10.670731707317072</v>
      </c>
      <c r="CF30" s="25">
        <v>10.670731707317072</v>
      </c>
      <c r="CG30" s="25">
        <v>1.9358407079646016</v>
      </c>
      <c r="CH30" s="25">
        <v>10.670731707317072</v>
      </c>
      <c r="CI30" s="25">
        <v>10.670731707317072</v>
      </c>
      <c r="CJ30" s="25">
        <v>1.9358407079646016</v>
      </c>
      <c r="CK30" s="25">
        <v>10.670731707317072</v>
      </c>
      <c r="CL30" s="27">
        <v>7.5317107034173771</v>
      </c>
      <c r="CM30" s="27">
        <v>1.36637229575271</v>
      </c>
      <c r="CN30" s="27">
        <v>7.5317107034173771</v>
      </c>
      <c r="CO30" s="27">
        <v>7.3293819901136157</v>
      </c>
      <c r="CP30" s="27">
        <v>1.3296666442241516</v>
      </c>
      <c r="CQ30" s="27">
        <v>7.3293819901136157</v>
      </c>
      <c r="CR30" s="27">
        <v>10.670731707317072</v>
      </c>
      <c r="CS30" s="27">
        <v>1.9358407079646016</v>
      </c>
      <c r="CT30" s="27">
        <v>10.670731707317072</v>
      </c>
      <c r="CU30" s="27">
        <v>10.670731707317072</v>
      </c>
      <c r="CV30" s="27">
        <v>1.9358407079646016</v>
      </c>
      <c r="CW30" s="27">
        <v>10.670731707317072</v>
      </c>
      <c r="CX30" s="27">
        <v>10.670731707317072</v>
      </c>
      <c r="CY30" s="27">
        <v>1.9358407079646016</v>
      </c>
      <c r="CZ30" s="27">
        <v>10.670731707317072</v>
      </c>
      <c r="DA30" s="27">
        <v>10.670731707317072</v>
      </c>
      <c r="DB30" s="27">
        <v>1.9358407079646016</v>
      </c>
      <c r="DC30" s="27">
        <v>10.670731707317072</v>
      </c>
      <c r="DD30" s="27">
        <v>10.670731707317072</v>
      </c>
      <c r="DE30" s="27">
        <v>1.9358407079646016</v>
      </c>
      <c r="DF30" s="27">
        <v>10.670731707317072</v>
      </c>
      <c r="DG30" s="27">
        <v>10.670731707317072</v>
      </c>
      <c r="DH30" s="27">
        <v>1.9358407079646016</v>
      </c>
      <c r="DI30" s="27">
        <v>10.670731707317072</v>
      </c>
      <c r="DJ30" s="27">
        <v>10.670731707317072</v>
      </c>
      <c r="DK30" s="27">
        <v>1.9358407079646016</v>
      </c>
      <c r="DL30" s="27">
        <v>10.670731707317072</v>
      </c>
      <c r="DM30" s="27">
        <v>10.670731707317072</v>
      </c>
      <c r="DN30" s="27">
        <v>1.9358407079646016</v>
      </c>
      <c r="DO30" s="27">
        <v>10.670731707317072</v>
      </c>
      <c r="DP30" s="27">
        <v>10.670731707317072</v>
      </c>
      <c r="DQ30" s="27">
        <v>1.9358407079646016</v>
      </c>
      <c r="DR30" s="27">
        <v>10.670731707317072</v>
      </c>
      <c r="DS30" s="27">
        <v>10.670731707317072</v>
      </c>
      <c r="DT30" s="27">
        <v>1.9358407079646016</v>
      </c>
      <c r="DU30" s="27">
        <v>10.670731707317072</v>
      </c>
      <c r="DV30" s="27">
        <v>10.670731707317072</v>
      </c>
      <c r="DW30" s="27">
        <v>1.9358407079646016</v>
      </c>
      <c r="DX30" s="27">
        <v>10.670731707317072</v>
      </c>
      <c r="DY30" s="27">
        <v>10.670731707317072</v>
      </c>
      <c r="DZ30" s="27">
        <v>1.9358407079646016</v>
      </c>
      <c r="EA30" s="27">
        <v>10.670731707317072</v>
      </c>
      <c r="EB30" s="28">
        <v>7.5105484722638902</v>
      </c>
      <c r="EC30" s="28">
        <v>1.3625331299239802</v>
      </c>
      <c r="ED30" s="28">
        <v>7.5105484722638902</v>
      </c>
      <c r="EE30" s="28">
        <v>7.2387720490571095</v>
      </c>
      <c r="EF30" s="28">
        <v>1.3132285575723075</v>
      </c>
      <c r="EG30" s="28">
        <v>7.2387720490571095</v>
      </c>
      <c r="EH30" s="28">
        <v>10.670731707317072</v>
      </c>
      <c r="EI30" s="28">
        <v>1.9358407079646016</v>
      </c>
      <c r="EJ30" s="28">
        <v>10.670731707317072</v>
      </c>
      <c r="EK30" s="28">
        <v>10.670731707317072</v>
      </c>
      <c r="EL30" s="28">
        <v>1.9358407079646016</v>
      </c>
      <c r="EM30" s="28">
        <v>10.670731707317072</v>
      </c>
      <c r="EN30" s="28">
        <v>10.670731707317072</v>
      </c>
      <c r="EO30" s="28">
        <v>1.9358407079646016</v>
      </c>
      <c r="EP30" s="28">
        <v>10.670731707317072</v>
      </c>
      <c r="EQ30" s="28">
        <v>10.670731707317072</v>
      </c>
      <c r="ER30" s="28">
        <v>1.9358407079646016</v>
      </c>
      <c r="ES30" s="28">
        <v>10.670731707317072</v>
      </c>
      <c r="ET30" s="28">
        <v>10.670731707317072</v>
      </c>
      <c r="EU30" s="28">
        <v>1.9358407079646016</v>
      </c>
      <c r="EV30" s="28">
        <v>10.670731707317072</v>
      </c>
      <c r="EW30" s="28">
        <v>10.670731707317072</v>
      </c>
      <c r="EX30" s="28">
        <v>1.9358407079646016</v>
      </c>
      <c r="EY30" s="28">
        <v>10.670731707317072</v>
      </c>
      <c r="EZ30" s="28">
        <v>10.670731707317072</v>
      </c>
      <c r="FA30" s="28">
        <v>1.9358407079646016</v>
      </c>
      <c r="FB30" s="28">
        <v>10.670731707317072</v>
      </c>
      <c r="FC30" s="28">
        <v>10.670731707317072</v>
      </c>
      <c r="FD30" s="28">
        <v>1.9358407079646016</v>
      </c>
      <c r="FE30" s="28">
        <v>10.670731707317072</v>
      </c>
      <c r="FF30" s="28">
        <v>10.670731707317072</v>
      </c>
      <c r="FG30" s="28">
        <v>1.9358407079646016</v>
      </c>
      <c r="FH30" s="28">
        <v>10.670731707317072</v>
      </c>
      <c r="FI30" s="28">
        <v>10.670731707317072</v>
      </c>
      <c r="FJ30" s="28">
        <v>1.9358407079646016</v>
      </c>
      <c r="FK30" s="28">
        <v>10.670731707317072</v>
      </c>
      <c r="FL30" s="28">
        <v>10.670731707317072</v>
      </c>
      <c r="FM30" s="28">
        <v>1.9358407079646016</v>
      </c>
      <c r="FN30" s="28">
        <v>-10.083465423181053</v>
      </c>
      <c r="FO30" s="28">
        <v>10.670731707317072</v>
      </c>
      <c r="FP30" s="28">
        <v>1.9358407079646016</v>
      </c>
      <c r="FQ30" s="28">
        <v>-32.737988286190614</v>
      </c>
      <c r="FR30" s="29">
        <v>7.5035285086371681</v>
      </c>
      <c r="FS30" s="29">
        <v>1.3612595966996632</v>
      </c>
      <c r="FT30" s="29">
        <v>7.5035285086371681</v>
      </c>
      <c r="FU30" s="29">
        <v>7.2792984000236958</v>
      </c>
      <c r="FV30" s="29">
        <v>1.3205806831901394</v>
      </c>
      <c r="FW30" s="29">
        <v>7.2792984000236958</v>
      </c>
      <c r="FX30" s="29">
        <v>7.0116287784051883</v>
      </c>
      <c r="FY30" s="29">
        <v>1.2720211500646581</v>
      </c>
      <c r="FZ30" s="29">
        <v>7.0116287784051883</v>
      </c>
      <c r="GA30" s="29">
        <v>5.5942710684413797</v>
      </c>
      <c r="GB30" s="29">
        <v>1.0148898840977725</v>
      </c>
      <c r="GC30" s="29">
        <v>5.5942710684413797</v>
      </c>
      <c r="GD30" s="29">
        <v>3.9977460677727925</v>
      </c>
      <c r="GE30" s="29">
        <v>0.7252548176047986</v>
      </c>
      <c r="GF30" s="29">
        <v>3.9977460677727925</v>
      </c>
      <c r="GG30" s="29">
        <v>2.2150664958589026</v>
      </c>
      <c r="GH30" s="29">
        <v>0.4018483465938717</v>
      </c>
      <c r="GI30" s="29">
        <v>2.2150664958589026</v>
      </c>
      <c r="GJ30" s="29">
        <v>0.26469322422723446</v>
      </c>
      <c r="GK30" s="29">
        <v>4.8019567227064658E-2</v>
      </c>
      <c r="GL30" s="29">
        <v>0.26469322422723446</v>
      </c>
      <c r="GM30" s="29">
        <v>10.670731707317072</v>
      </c>
      <c r="GN30" s="29">
        <v>1.9358407079646016</v>
      </c>
      <c r="GO30" s="29">
        <v>10.670731707317072</v>
      </c>
      <c r="GP30" s="29">
        <v>10.670731707317072</v>
      </c>
      <c r="GQ30" s="29">
        <v>1.9358407079646016</v>
      </c>
      <c r="GR30" s="29">
        <v>10.670731707317072</v>
      </c>
      <c r="GS30" s="29">
        <v>10.670731707317072</v>
      </c>
      <c r="GT30" s="29">
        <v>1.9358407079646016</v>
      </c>
      <c r="GU30" s="29">
        <v>10.670731707317072</v>
      </c>
      <c r="GV30" s="29">
        <v>10.670731707317072</v>
      </c>
      <c r="GW30" s="29">
        <v>1.9358407079646016</v>
      </c>
      <c r="GX30" s="29">
        <v>10.670731707317072</v>
      </c>
      <c r="GY30" s="29">
        <v>10.670731707317072</v>
      </c>
      <c r="GZ30" s="29">
        <v>1.9358407079646016</v>
      </c>
      <c r="HA30" s="29">
        <v>-5.2391180225745018</v>
      </c>
      <c r="HB30" s="29">
        <v>10.670731707317072</v>
      </c>
      <c r="HC30" s="29">
        <v>1.9358407079646016</v>
      </c>
      <c r="HD30" s="29">
        <v>-29.86547483019072</v>
      </c>
      <c r="HE30" s="29">
        <v>10.670731707317072</v>
      </c>
      <c r="HF30" s="29">
        <v>1.9358407079646016</v>
      </c>
      <c r="HG30" s="29">
        <v>-29.908064609338112</v>
      </c>
    </row>
    <row r="31" spans="1:215" ht="15" thickBot="1" x14ac:dyDescent="0.35">
      <c r="A31" s="2"/>
      <c r="B31" s="43" t="s">
        <v>556</v>
      </c>
      <c r="C31" s="76" t="s">
        <v>873</v>
      </c>
      <c r="D31" s="44">
        <v>301070</v>
      </c>
      <c r="E31" s="45">
        <v>513074</v>
      </c>
      <c r="F31" s="23">
        <v>72.793334905789465</v>
      </c>
      <c r="G31" s="23">
        <v>57.441040556328467</v>
      </c>
      <c r="H31" s="23">
        <v>72.793334905789465</v>
      </c>
      <c r="I31" s="23">
        <v>72.625453755789465</v>
      </c>
      <c r="J31" s="23">
        <v>57.414323773064702</v>
      </c>
      <c r="K31" s="23">
        <v>72.625453755789465</v>
      </c>
      <c r="L31" s="23">
        <v>72.812241115789462</v>
      </c>
      <c r="M31" s="23">
        <v>50.59107655393553</v>
      </c>
      <c r="N31" s="23">
        <v>72.812241115789462</v>
      </c>
      <c r="O31" s="23">
        <v>73.02367658578946</v>
      </c>
      <c r="P31" s="23">
        <v>50.426598220087115</v>
      </c>
      <c r="Q31" s="23">
        <v>73.02367658578946</v>
      </c>
      <c r="R31" s="23">
        <v>73.290566495789463</v>
      </c>
      <c r="S31" s="23">
        <v>50.240275760128881</v>
      </c>
      <c r="T31" s="23">
        <v>73.290566495789463</v>
      </c>
      <c r="U31" s="23">
        <v>73.632727855789469</v>
      </c>
      <c r="V31" s="23">
        <v>50.032555456737889</v>
      </c>
      <c r="W31" s="23">
        <v>73.632727855789469</v>
      </c>
      <c r="X31" s="23">
        <v>74.026013665789463</v>
      </c>
      <c r="Y31" s="23">
        <v>49.800899205426965</v>
      </c>
      <c r="Z31" s="23">
        <v>74.026013665789463</v>
      </c>
      <c r="AA31" s="23">
        <v>74.524034355789468</v>
      </c>
      <c r="AB31" s="23">
        <v>49.548102583022491</v>
      </c>
      <c r="AC31" s="23">
        <v>74.524034355789468</v>
      </c>
      <c r="AD31" s="23">
        <v>75.086743595789471</v>
      </c>
      <c r="AE31" s="23">
        <v>49.281143647358277</v>
      </c>
      <c r="AF31" s="23">
        <v>75.086743595789471</v>
      </c>
      <c r="AG31" s="23">
        <v>75.734142815789468</v>
      </c>
      <c r="AH31" s="23">
        <v>47.833152789947036</v>
      </c>
      <c r="AI31" s="23">
        <v>75.734142815789468</v>
      </c>
      <c r="AJ31" s="23">
        <v>79.08102645578947</v>
      </c>
      <c r="AK31" s="23">
        <v>46.257230331709685</v>
      </c>
      <c r="AL31" s="23">
        <v>71.265511233096873</v>
      </c>
      <c r="AM31" s="23">
        <v>82.018048265789474</v>
      </c>
      <c r="AN31" s="23">
        <v>43.522810650403827</v>
      </c>
      <c r="AO31" s="23">
        <v>65.179546484154031</v>
      </c>
      <c r="AP31" s="23">
        <v>83.517179865789473</v>
      </c>
      <c r="AQ31" s="23">
        <v>45.441213388388242</v>
      </c>
      <c r="AR31" s="23">
        <v>63.319597294370567</v>
      </c>
      <c r="AS31" s="23">
        <v>84.234619825789466</v>
      </c>
      <c r="AT31" s="23">
        <v>43.983433011737255</v>
      </c>
      <c r="AU31" s="23">
        <v>63.441608599261457</v>
      </c>
      <c r="AV31" s="25">
        <v>72.878946945789465</v>
      </c>
      <c r="AW31" s="25">
        <v>57.445997447856129</v>
      </c>
      <c r="AX31" s="25">
        <v>72.878946945789465</v>
      </c>
      <c r="AY31" s="25">
        <v>72.771611775789466</v>
      </c>
      <c r="AZ31" s="25">
        <v>57.431243510318318</v>
      </c>
      <c r="BA31" s="25">
        <v>72.771611775789466</v>
      </c>
      <c r="BB31" s="25">
        <v>72.908648595789458</v>
      </c>
      <c r="BC31" s="25">
        <v>57.415148985020785</v>
      </c>
      <c r="BD31" s="25">
        <v>72.908648595789458</v>
      </c>
      <c r="BE31" s="25">
        <v>73.047851685789468</v>
      </c>
      <c r="BF31" s="25">
        <v>57.349587069601903</v>
      </c>
      <c r="BG31" s="25">
        <v>73.047851685789468</v>
      </c>
      <c r="BH31" s="25">
        <v>73.223732245789463</v>
      </c>
      <c r="BI31" s="25">
        <v>57.27892200148785</v>
      </c>
      <c r="BJ31" s="25">
        <v>73.223732245789463</v>
      </c>
      <c r="BK31" s="25">
        <v>73.43942942578947</v>
      </c>
      <c r="BL31" s="25">
        <v>57.203742470004329</v>
      </c>
      <c r="BM31" s="25">
        <v>73.43942942578947</v>
      </c>
      <c r="BN31" s="25">
        <v>73.69017848578946</v>
      </c>
      <c r="BO31" s="25">
        <v>57.12555974548296</v>
      </c>
      <c r="BP31" s="25">
        <v>73.69017848578946</v>
      </c>
      <c r="BQ31" s="25">
        <v>73.99404084578947</v>
      </c>
      <c r="BR31" s="25">
        <v>57.047065991658322</v>
      </c>
      <c r="BS31" s="25">
        <v>73.99404084578947</v>
      </c>
      <c r="BT31" s="25">
        <v>74.341608695789461</v>
      </c>
      <c r="BU31" s="25">
        <v>56.970475059790452</v>
      </c>
      <c r="BV31" s="25">
        <v>74.341608695789461</v>
      </c>
      <c r="BW31" s="25">
        <v>74.73894614578947</v>
      </c>
      <c r="BX31" s="25">
        <v>55.913269385859152</v>
      </c>
      <c r="BY31" s="25">
        <v>74.73894614578947</v>
      </c>
      <c r="BZ31" s="25">
        <v>75.756169755789472</v>
      </c>
      <c r="CA31" s="25">
        <v>55.554285717686028</v>
      </c>
      <c r="CB31" s="25">
        <v>75.756169755789472</v>
      </c>
      <c r="CC31" s="25">
        <v>76.789082765789459</v>
      </c>
      <c r="CD31" s="25">
        <v>54.175655669084925</v>
      </c>
      <c r="CE31" s="25">
        <v>76.789082765789459</v>
      </c>
      <c r="CF31" s="25">
        <v>77.912698135789469</v>
      </c>
      <c r="CG31" s="25">
        <v>54.838793285726041</v>
      </c>
      <c r="CH31" s="25">
        <v>77.912698135789469</v>
      </c>
      <c r="CI31" s="25">
        <v>78.481777735789464</v>
      </c>
      <c r="CJ31" s="25">
        <v>56.799914671792742</v>
      </c>
      <c r="CK31" s="25">
        <v>78.481777735789464</v>
      </c>
      <c r="CL31" s="27">
        <v>72.791229615789462</v>
      </c>
      <c r="CM31" s="27">
        <v>57.443142168824174</v>
      </c>
      <c r="CN31" s="27">
        <v>72.791229615789462</v>
      </c>
      <c r="CO31" s="27">
        <v>72.597518415789466</v>
      </c>
      <c r="CP31" s="27">
        <v>57.423330588888966</v>
      </c>
      <c r="CQ31" s="27">
        <v>72.597518415789466</v>
      </c>
      <c r="CR31" s="27">
        <v>72.743089675789463</v>
      </c>
      <c r="CS31" s="27">
        <v>50.612509501820398</v>
      </c>
      <c r="CT31" s="27">
        <v>72.743089675789463</v>
      </c>
      <c r="CU31" s="27">
        <v>72.910102265789462</v>
      </c>
      <c r="CV31" s="27">
        <v>50.467486246275385</v>
      </c>
      <c r="CW31" s="27">
        <v>72.910102265789462</v>
      </c>
      <c r="CX31" s="27">
        <v>73.123346825789469</v>
      </c>
      <c r="CY31" s="27">
        <v>50.311541035816248</v>
      </c>
      <c r="CZ31" s="27">
        <v>73.123346825789469</v>
      </c>
      <c r="DA31" s="27">
        <v>73.385748115789468</v>
      </c>
      <c r="DB31" s="27">
        <v>50.146188849707876</v>
      </c>
      <c r="DC31" s="27">
        <v>73.385748115789468</v>
      </c>
      <c r="DD31" s="27">
        <v>73.680832435789469</v>
      </c>
      <c r="DE31" s="27">
        <v>49.971692214468604</v>
      </c>
      <c r="DF31" s="27">
        <v>73.680832435789469</v>
      </c>
      <c r="DG31" s="27">
        <v>74.046211015789467</v>
      </c>
      <c r="DH31" s="27">
        <v>49.791525225655697</v>
      </c>
      <c r="DI31" s="27">
        <v>74.046211015789467</v>
      </c>
      <c r="DJ31" s="27">
        <v>74.464268015789472</v>
      </c>
      <c r="DK31" s="27">
        <v>49.608044889477632</v>
      </c>
      <c r="DL31" s="27">
        <v>74.464268015789472</v>
      </c>
      <c r="DM31" s="27">
        <v>74.953703035789459</v>
      </c>
      <c r="DN31" s="27">
        <v>48.6727254872618</v>
      </c>
      <c r="DO31" s="27">
        <v>74.953703035789459</v>
      </c>
      <c r="DP31" s="27">
        <v>77.399036215789465</v>
      </c>
      <c r="DQ31" s="27">
        <v>47.710307493766429</v>
      </c>
      <c r="DR31" s="27">
        <v>74.339187197474317</v>
      </c>
      <c r="DS31" s="27">
        <v>79.986659645789473</v>
      </c>
      <c r="DT31" s="27">
        <v>45.74759576700815</v>
      </c>
      <c r="DU31" s="27">
        <v>70.15263055912979</v>
      </c>
      <c r="DV31" s="27">
        <v>81.439284855789467</v>
      </c>
      <c r="DW31" s="27">
        <v>48.068191722061947</v>
      </c>
      <c r="DX31" s="27">
        <v>69.567921888746156</v>
      </c>
      <c r="DY31" s="27">
        <v>82.11274281578946</v>
      </c>
      <c r="DZ31" s="27">
        <v>47.358483380088401</v>
      </c>
      <c r="EA31" s="27">
        <v>70.83886202019373</v>
      </c>
      <c r="EB31" s="28">
        <v>72.793911475789471</v>
      </c>
      <c r="EC31" s="28">
        <v>57.441038043340733</v>
      </c>
      <c r="ED31" s="28">
        <v>72.793911475789471</v>
      </c>
      <c r="EE31" s="28">
        <v>72.623100585789473</v>
      </c>
      <c r="EF31" s="28">
        <v>57.414313032707966</v>
      </c>
      <c r="EG31" s="28">
        <v>72.623100585789473</v>
      </c>
      <c r="EH31" s="28">
        <v>72.839726535789467</v>
      </c>
      <c r="EI31" s="28">
        <v>50.59105416541972</v>
      </c>
      <c r="EJ31" s="28">
        <v>72.839726535789467</v>
      </c>
      <c r="EK31" s="28">
        <v>73.123830805789467</v>
      </c>
      <c r="EL31" s="28">
        <v>50.409201069318954</v>
      </c>
      <c r="EM31" s="28">
        <v>73.123830805789467</v>
      </c>
      <c r="EN31" s="28">
        <v>73.515339995789461</v>
      </c>
      <c r="EO31" s="28">
        <v>50.203478919194986</v>
      </c>
      <c r="EP31" s="28">
        <v>73.515339995789461</v>
      </c>
      <c r="EQ31" s="28">
        <v>74.052885295789466</v>
      </c>
      <c r="ER31" s="28">
        <v>49.976112050990828</v>
      </c>
      <c r="ES31" s="28">
        <v>74.052885295789466</v>
      </c>
      <c r="ET31" s="28">
        <v>74.709978985789462</v>
      </c>
      <c r="EU31" s="28">
        <v>49.723764510624349</v>
      </c>
      <c r="EV31" s="28">
        <v>74.709978985789462</v>
      </c>
      <c r="EW31" s="28">
        <v>75.589860955789462</v>
      </c>
      <c r="EX31" s="28">
        <v>49.450011581817535</v>
      </c>
      <c r="EY31" s="28">
        <v>75.589860955789462</v>
      </c>
      <c r="EZ31" s="28">
        <v>76.624372875789462</v>
      </c>
      <c r="FA31" s="28">
        <v>49.160744633378393</v>
      </c>
      <c r="FB31" s="28">
        <v>76.624372875789462</v>
      </c>
      <c r="FC31" s="28">
        <v>77.847162875789465</v>
      </c>
      <c r="FD31" s="28">
        <v>48.106806309053354</v>
      </c>
      <c r="FE31" s="28">
        <v>77.847162875789465</v>
      </c>
      <c r="FF31" s="28">
        <v>83.701962385789471</v>
      </c>
      <c r="FG31" s="28">
        <v>46.425159522302621</v>
      </c>
      <c r="FH31" s="28">
        <v>73.320173650302905</v>
      </c>
      <c r="FI31" s="28">
        <v>87.588836415789473</v>
      </c>
      <c r="FJ31" s="28">
        <v>42.091069859217654</v>
      </c>
      <c r="FK31" s="28">
        <v>52.072443734104183</v>
      </c>
      <c r="FL31" s="28">
        <v>88.619401495789461</v>
      </c>
      <c r="FM31" s="28">
        <v>43.910953368118946</v>
      </c>
      <c r="FN31" s="28">
        <v>36.920985580202853</v>
      </c>
      <c r="FO31" s="28">
        <v>88.305545305789465</v>
      </c>
      <c r="FP31" s="28">
        <v>40.016156347181635</v>
      </c>
      <c r="FQ31" s="28">
        <v>25.802530578632428</v>
      </c>
      <c r="FR31" s="29">
        <v>72.735632655789459</v>
      </c>
      <c r="FS31" s="29">
        <v>57.439677176065601</v>
      </c>
      <c r="FT31" s="29">
        <v>72.735632655789459</v>
      </c>
      <c r="FU31" s="29">
        <v>72.506640135789468</v>
      </c>
      <c r="FV31" s="29">
        <v>57.417133580134276</v>
      </c>
      <c r="FW31" s="29">
        <v>72.506640135789468</v>
      </c>
      <c r="FX31" s="29">
        <v>72.66354527578946</v>
      </c>
      <c r="FY31" s="29">
        <v>50.602001148380914</v>
      </c>
      <c r="FZ31" s="29">
        <v>72.66354527578946</v>
      </c>
      <c r="GA31" s="29">
        <v>72.894806055789459</v>
      </c>
      <c r="GB31" s="29">
        <v>50.356866731848839</v>
      </c>
      <c r="GC31" s="29">
        <v>72.894806055789459</v>
      </c>
      <c r="GD31" s="29">
        <v>73.233262605789463</v>
      </c>
      <c r="GE31" s="29">
        <v>50.081470270621892</v>
      </c>
      <c r="GF31" s="29">
        <v>73.233262605789463</v>
      </c>
      <c r="GG31" s="29">
        <v>73.730048895789466</v>
      </c>
      <c r="GH31" s="29">
        <v>49.774684211679308</v>
      </c>
      <c r="GI31" s="29">
        <v>73.730048895789466</v>
      </c>
      <c r="GJ31" s="29">
        <v>74.342912995789462</v>
      </c>
      <c r="GK31" s="29">
        <v>49.442492115916529</v>
      </c>
      <c r="GL31" s="29">
        <v>74.342912995789462</v>
      </c>
      <c r="GM31" s="29">
        <v>75.180011455789469</v>
      </c>
      <c r="GN31" s="29">
        <v>49.089713348616257</v>
      </c>
      <c r="GO31" s="29">
        <v>75.180011455789469</v>
      </c>
      <c r="GP31" s="29">
        <v>76.177745925789466</v>
      </c>
      <c r="GQ31" s="29">
        <v>48.718420324197595</v>
      </c>
      <c r="GR31" s="29">
        <v>76.177745925789466</v>
      </c>
      <c r="GS31" s="29">
        <v>77.413295005789465</v>
      </c>
      <c r="GT31" s="29">
        <v>47.574852640742428</v>
      </c>
      <c r="GU31" s="29">
        <v>77.413295005789465</v>
      </c>
      <c r="GV31" s="29">
        <v>84.482399915789472</v>
      </c>
      <c r="GW31" s="29">
        <v>45.662832925310425</v>
      </c>
      <c r="GX31" s="29">
        <v>59.132281613089759</v>
      </c>
      <c r="GY31" s="29">
        <v>87.988333985789467</v>
      </c>
      <c r="GZ31" s="29">
        <v>42.779802014473233</v>
      </c>
      <c r="HA31" s="29">
        <v>39.944649422998083</v>
      </c>
      <c r="HB31" s="29">
        <v>88.90720275578947</v>
      </c>
      <c r="HC31" s="29">
        <v>41.783057056340994</v>
      </c>
      <c r="HD31" s="29">
        <v>27.509841729977239</v>
      </c>
      <c r="HE31" s="29">
        <v>88.085729795789462</v>
      </c>
      <c r="HF31" s="29">
        <v>39.188783359210305</v>
      </c>
      <c r="HG31" s="29">
        <v>28.379915764432297</v>
      </c>
    </row>
    <row r="32" spans="1:215" ht="15" thickBot="1" x14ac:dyDescent="0.35">
      <c r="A32" s="2"/>
      <c r="B32" s="43" t="s">
        <v>516</v>
      </c>
      <c r="C32" s="76" t="s">
        <v>880</v>
      </c>
      <c r="D32" s="44">
        <v>381795</v>
      </c>
      <c r="E32" s="45">
        <v>399250</v>
      </c>
      <c r="F32" s="23">
        <v>6.7307692307692317</v>
      </c>
      <c r="G32" s="23">
        <v>1.9358407079646016</v>
      </c>
      <c r="H32" s="23">
        <v>6.7307692307692317</v>
      </c>
      <c r="I32" s="23">
        <v>6.7307692307692317</v>
      </c>
      <c r="J32" s="23">
        <v>1.9358407079646016</v>
      </c>
      <c r="K32" s="23">
        <v>6.7307692307692317</v>
      </c>
      <c r="L32" s="23">
        <v>6.7307692307692317</v>
      </c>
      <c r="M32" s="23">
        <v>1.9358407079646016</v>
      </c>
      <c r="N32" s="23">
        <v>6.7307692307692317</v>
      </c>
      <c r="O32" s="23">
        <v>6.7307692307692317</v>
      </c>
      <c r="P32" s="23">
        <v>1.9358407079646016</v>
      </c>
      <c r="Q32" s="23">
        <v>6.7307692307692317</v>
      </c>
      <c r="R32" s="23">
        <v>6.7307692307692317</v>
      </c>
      <c r="S32" s="23">
        <v>1.9358407079646016</v>
      </c>
      <c r="T32" s="23">
        <v>6.7307692307692317</v>
      </c>
      <c r="U32" s="23">
        <v>6.7307692307692317</v>
      </c>
      <c r="V32" s="23">
        <v>1.9358407079646016</v>
      </c>
      <c r="W32" s="23">
        <v>6.7307692307692317</v>
      </c>
      <c r="X32" s="23">
        <v>6.7307692307692317</v>
      </c>
      <c r="Y32" s="23">
        <v>1.9358407079646016</v>
      </c>
      <c r="Z32" s="23">
        <v>6.7307692307692317</v>
      </c>
      <c r="AA32" s="23">
        <v>6.7307692307692317</v>
      </c>
      <c r="AB32" s="23">
        <v>1.9358407079646016</v>
      </c>
      <c r="AC32" s="23">
        <v>6.7307692307692317</v>
      </c>
      <c r="AD32" s="23">
        <v>6.7307692307692317</v>
      </c>
      <c r="AE32" s="23">
        <v>1.9358407079646016</v>
      </c>
      <c r="AF32" s="23">
        <v>6.7307692307692317</v>
      </c>
      <c r="AG32" s="23">
        <v>6.7307692307692317</v>
      </c>
      <c r="AH32" s="23">
        <v>1.9358407079646016</v>
      </c>
      <c r="AI32" s="23">
        <v>6.7307692307692317</v>
      </c>
      <c r="AJ32" s="23">
        <v>6.7307692307692317</v>
      </c>
      <c r="AK32" s="23">
        <v>1.9358407079646016</v>
      </c>
      <c r="AL32" s="23">
        <v>6.7307692307692317</v>
      </c>
      <c r="AM32" s="23">
        <v>6.7307692307692317</v>
      </c>
      <c r="AN32" s="23">
        <v>1.9358407079646016</v>
      </c>
      <c r="AO32" s="23">
        <v>-3.8292165278891162</v>
      </c>
      <c r="AP32" s="23">
        <v>6.7307692307692317</v>
      </c>
      <c r="AQ32" s="23">
        <v>1.9358407079646016</v>
      </c>
      <c r="AR32" s="23">
        <v>-15.608171161252017</v>
      </c>
      <c r="AS32" s="23">
        <v>6.7307692307692317</v>
      </c>
      <c r="AT32" s="23">
        <v>1.9358407079646016</v>
      </c>
      <c r="AU32" s="23">
        <v>-25.280025603917949</v>
      </c>
      <c r="AV32" s="25">
        <v>6.7307692307692317</v>
      </c>
      <c r="AW32" s="25">
        <v>1.9358407079646016</v>
      </c>
      <c r="AX32" s="25">
        <v>6.7307692307692317</v>
      </c>
      <c r="AY32" s="25">
        <v>6.7307692307692317</v>
      </c>
      <c r="AZ32" s="25">
        <v>1.9358407079646016</v>
      </c>
      <c r="BA32" s="25">
        <v>6.7307692307692317</v>
      </c>
      <c r="BB32" s="25">
        <v>6.7307692307692317</v>
      </c>
      <c r="BC32" s="25">
        <v>1.9358407079646016</v>
      </c>
      <c r="BD32" s="25">
        <v>6.7307692307692317</v>
      </c>
      <c r="BE32" s="25">
        <v>6.7307692307692317</v>
      </c>
      <c r="BF32" s="25">
        <v>1.9358407079646016</v>
      </c>
      <c r="BG32" s="25">
        <v>6.7307692307692317</v>
      </c>
      <c r="BH32" s="25">
        <v>6.7307692307692317</v>
      </c>
      <c r="BI32" s="25">
        <v>1.9358407079646016</v>
      </c>
      <c r="BJ32" s="25">
        <v>6.7307692307692317</v>
      </c>
      <c r="BK32" s="25">
        <v>6.7307692307692317</v>
      </c>
      <c r="BL32" s="25">
        <v>1.9358407079646016</v>
      </c>
      <c r="BM32" s="25">
        <v>6.7307692307692317</v>
      </c>
      <c r="BN32" s="25">
        <v>6.7307692307692317</v>
      </c>
      <c r="BO32" s="25">
        <v>1.9358407079646016</v>
      </c>
      <c r="BP32" s="25">
        <v>6.7307692307692317</v>
      </c>
      <c r="BQ32" s="25">
        <v>6.7307692307692317</v>
      </c>
      <c r="BR32" s="25">
        <v>1.9358407079646016</v>
      </c>
      <c r="BS32" s="25">
        <v>6.7307692307692317</v>
      </c>
      <c r="BT32" s="25">
        <v>6.7307692307692317</v>
      </c>
      <c r="BU32" s="25">
        <v>1.9358407079646016</v>
      </c>
      <c r="BV32" s="25">
        <v>6.7307692307692317</v>
      </c>
      <c r="BW32" s="25">
        <v>6.7307692307692317</v>
      </c>
      <c r="BX32" s="25">
        <v>1.9358407079646016</v>
      </c>
      <c r="BY32" s="25">
        <v>6.7307692307692317</v>
      </c>
      <c r="BZ32" s="25">
        <v>6.7307692307692317</v>
      </c>
      <c r="CA32" s="25">
        <v>1.9358407079646016</v>
      </c>
      <c r="CB32" s="25">
        <v>6.7307692307692317</v>
      </c>
      <c r="CC32" s="25">
        <v>6.7307692307692317</v>
      </c>
      <c r="CD32" s="25">
        <v>1.9358407079646016</v>
      </c>
      <c r="CE32" s="25">
        <v>6.7307692307692317</v>
      </c>
      <c r="CF32" s="25">
        <v>6.7307692307692317</v>
      </c>
      <c r="CG32" s="25">
        <v>1.9358407079646016</v>
      </c>
      <c r="CH32" s="25">
        <v>6.7307692307692317</v>
      </c>
      <c r="CI32" s="25">
        <v>6.7307692307692317</v>
      </c>
      <c r="CJ32" s="25">
        <v>1.9358407079646016</v>
      </c>
      <c r="CK32" s="25">
        <v>6.7307692307692317</v>
      </c>
      <c r="CL32" s="27">
        <v>6.7307692307692317</v>
      </c>
      <c r="CM32" s="27">
        <v>1.9358407079646016</v>
      </c>
      <c r="CN32" s="27">
        <v>6.7307692307692317</v>
      </c>
      <c r="CO32" s="27">
        <v>6.7307692307692317</v>
      </c>
      <c r="CP32" s="27">
        <v>1.9358407079646016</v>
      </c>
      <c r="CQ32" s="27">
        <v>6.7307692307692317</v>
      </c>
      <c r="CR32" s="27">
        <v>6.7307692307692317</v>
      </c>
      <c r="CS32" s="27">
        <v>1.9358407079646016</v>
      </c>
      <c r="CT32" s="27">
        <v>6.7307692307692317</v>
      </c>
      <c r="CU32" s="27">
        <v>6.7307692307692317</v>
      </c>
      <c r="CV32" s="27">
        <v>1.9358407079646016</v>
      </c>
      <c r="CW32" s="27">
        <v>6.7307692307692317</v>
      </c>
      <c r="CX32" s="27">
        <v>6.7307692307692317</v>
      </c>
      <c r="CY32" s="27">
        <v>1.9358407079646016</v>
      </c>
      <c r="CZ32" s="27">
        <v>6.7307692307692317</v>
      </c>
      <c r="DA32" s="27">
        <v>6.7307692307692317</v>
      </c>
      <c r="DB32" s="27">
        <v>1.9358407079646016</v>
      </c>
      <c r="DC32" s="27">
        <v>6.7307692307692317</v>
      </c>
      <c r="DD32" s="27">
        <v>6.7307692307692317</v>
      </c>
      <c r="DE32" s="27">
        <v>1.9358407079646016</v>
      </c>
      <c r="DF32" s="27">
        <v>6.7307692307692317</v>
      </c>
      <c r="DG32" s="27">
        <v>6.7307692307692317</v>
      </c>
      <c r="DH32" s="27">
        <v>1.9358407079646016</v>
      </c>
      <c r="DI32" s="27">
        <v>6.7307692307692317</v>
      </c>
      <c r="DJ32" s="27">
        <v>6.7307692307692317</v>
      </c>
      <c r="DK32" s="27">
        <v>1.9358407079646016</v>
      </c>
      <c r="DL32" s="27">
        <v>6.7307692307692317</v>
      </c>
      <c r="DM32" s="27">
        <v>6.7307692307692317</v>
      </c>
      <c r="DN32" s="27">
        <v>1.9358407079646016</v>
      </c>
      <c r="DO32" s="27">
        <v>6.7307692307692317</v>
      </c>
      <c r="DP32" s="27">
        <v>6.7307692307692317</v>
      </c>
      <c r="DQ32" s="27">
        <v>1.9358407079646016</v>
      </c>
      <c r="DR32" s="27">
        <v>6.7307692307692317</v>
      </c>
      <c r="DS32" s="27">
        <v>6.7307692307692317</v>
      </c>
      <c r="DT32" s="27">
        <v>1.9358407079646016</v>
      </c>
      <c r="DU32" s="27">
        <v>6.7307692307692317</v>
      </c>
      <c r="DV32" s="27">
        <v>6.7307692307692317</v>
      </c>
      <c r="DW32" s="27">
        <v>1.9358407079646016</v>
      </c>
      <c r="DX32" s="27">
        <v>4.0649868149816655</v>
      </c>
      <c r="DY32" s="27">
        <v>6.7307692307692317</v>
      </c>
      <c r="DZ32" s="27">
        <v>1.9358407079646016</v>
      </c>
      <c r="EA32" s="27">
        <v>1.9859816452725454</v>
      </c>
      <c r="EB32" s="28">
        <v>6.7307692307692317</v>
      </c>
      <c r="EC32" s="28">
        <v>1.9358407079646016</v>
      </c>
      <c r="ED32" s="28">
        <v>6.7307692307692317</v>
      </c>
      <c r="EE32" s="28">
        <v>6.7307692307692317</v>
      </c>
      <c r="EF32" s="28">
        <v>1.9358407079646016</v>
      </c>
      <c r="EG32" s="28">
        <v>6.7307692307692317</v>
      </c>
      <c r="EH32" s="28">
        <v>6.7307692307692317</v>
      </c>
      <c r="EI32" s="28">
        <v>1.9358407079646016</v>
      </c>
      <c r="EJ32" s="28">
        <v>6.7307692307692317</v>
      </c>
      <c r="EK32" s="28">
        <v>6.7307692307692317</v>
      </c>
      <c r="EL32" s="28">
        <v>1.9358407079646016</v>
      </c>
      <c r="EM32" s="28">
        <v>6.7307692307692317</v>
      </c>
      <c r="EN32" s="28">
        <v>6.7307692307692317</v>
      </c>
      <c r="EO32" s="28">
        <v>1.9358407079646016</v>
      </c>
      <c r="EP32" s="28">
        <v>6.7307692307692317</v>
      </c>
      <c r="EQ32" s="28">
        <v>6.7307692307692317</v>
      </c>
      <c r="ER32" s="28">
        <v>1.9358407079646016</v>
      </c>
      <c r="ES32" s="28">
        <v>6.7307692307692317</v>
      </c>
      <c r="ET32" s="28">
        <v>6.7307692307692317</v>
      </c>
      <c r="EU32" s="28">
        <v>1.9358407079646016</v>
      </c>
      <c r="EV32" s="28">
        <v>6.7307692307692317</v>
      </c>
      <c r="EW32" s="28">
        <v>6.7307692307692317</v>
      </c>
      <c r="EX32" s="28">
        <v>1.9358407079646016</v>
      </c>
      <c r="EY32" s="28">
        <v>6.7307692307692317</v>
      </c>
      <c r="EZ32" s="28">
        <v>6.7307692307692317</v>
      </c>
      <c r="FA32" s="28">
        <v>1.9358407079646016</v>
      </c>
      <c r="FB32" s="28">
        <v>6.7307692307692317</v>
      </c>
      <c r="FC32" s="28">
        <v>6.7307692307692317</v>
      </c>
      <c r="FD32" s="28">
        <v>1.9358407079646016</v>
      </c>
      <c r="FE32" s="28">
        <v>6.7307692307692317</v>
      </c>
      <c r="FF32" s="28">
        <v>6.7307692307692317</v>
      </c>
      <c r="FG32" s="28">
        <v>1.9358407079646016</v>
      </c>
      <c r="FH32" s="28">
        <v>6.7307692307692317</v>
      </c>
      <c r="FI32" s="28">
        <v>6.7307692307692317</v>
      </c>
      <c r="FJ32" s="28">
        <v>1.9358407079646016</v>
      </c>
      <c r="FK32" s="28">
        <v>-12.412147476997802</v>
      </c>
      <c r="FL32" s="28">
        <v>6.7307692307692317</v>
      </c>
      <c r="FM32" s="28">
        <v>1.9358407079646016</v>
      </c>
      <c r="FN32" s="28">
        <v>-34.681489999587228</v>
      </c>
      <c r="FO32" s="28">
        <v>6.7307692307692317</v>
      </c>
      <c r="FP32" s="28">
        <v>1.9358407079646016</v>
      </c>
      <c r="FQ32" s="28">
        <v>-51.479766046991813</v>
      </c>
      <c r="FR32" s="29">
        <v>6.7307692307692317</v>
      </c>
      <c r="FS32" s="29">
        <v>1.9358407079646016</v>
      </c>
      <c r="FT32" s="29">
        <v>6.7307692307692317</v>
      </c>
      <c r="FU32" s="29">
        <v>6.7307692307692317</v>
      </c>
      <c r="FV32" s="29">
        <v>1.9358407079646016</v>
      </c>
      <c r="FW32" s="29">
        <v>6.7307692307692317</v>
      </c>
      <c r="FX32" s="29">
        <v>6.7307692307692317</v>
      </c>
      <c r="FY32" s="29">
        <v>1.9358407079646016</v>
      </c>
      <c r="FZ32" s="29">
        <v>6.7307692307692317</v>
      </c>
      <c r="GA32" s="29">
        <v>6.7307692307692317</v>
      </c>
      <c r="GB32" s="29">
        <v>1.9358407079646016</v>
      </c>
      <c r="GC32" s="29">
        <v>6.7307692307692317</v>
      </c>
      <c r="GD32" s="29">
        <v>6.7307692307692317</v>
      </c>
      <c r="GE32" s="29">
        <v>1.9358407079646016</v>
      </c>
      <c r="GF32" s="29">
        <v>6.7307692307692317</v>
      </c>
      <c r="GG32" s="29">
        <v>6.7307692307692317</v>
      </c>
      <c r="GH32" s="29">
        <v>1.9358407079646016</v>
      </c>
      <c r="GI32" s="29">
        <v>6.7307692307692317</v>
      </c>
      <c r="GJ32" s="29">
        <v>6.7307692307692317</v>
      </c>
      <c r="GK32" s="29">
        <v>1.9358407079646016</v>
      </c>
      <c r="GL32" s="29">
        <v>6.7307692307692317</v>
      </c>
      <c r="GM32" s="29">
        <v>6.7307692307692317</v>
      </c>
      <c r="GN32" s="29">
        <v>1.9358407079646016</v>
      </c>
      <c r="GO32" s="29">
        <v>6.7307692307692317</v>
      </c>
      <c r="GP32" s="29">
        <v>6.7307692307692317</v>
      </c>
      <c r="GQ32" s="29">
        <v>1.9358407079646016</v>
      </c>
      <c r="GR32" s="29">
        <v>6.7307692307692317</v>
      </c>
      <c r="GS32" s="29">
        <v>6.7307692307692317</v>
      </c>
      <c r="GT32" s="29">
        <v>1.9358407079646016</v>
      </c>
      <c r="GU32" s="29">
        <v>6.7307692307692317</v>
      </c>
      <c r="GV32" s="29">
        <v>6.7307692307692317</v>
      </c>
      <c r="GW32" s="29">
        <v>1.9358407079646016</v>
      </c>
      <c r="GX32" s="29">
        <v>-3.6108061625695882</v>
      </c>
      <c r="GY32" s="29">
        <v>6.7307692307692317</v>
      </c>
      <c r="GZ32" s="29">
        <v>1.9358407079646016</v>
      </c>
      <c r="HA32" s="29">
        <v>-32.878282669258027</v>
      </c>
      <c r="HB32" s="29">
        <v>6.7307692307692317</v>
      </c>
      <c r="HC32" s="29">
        <v>1.9358407079646016</v>
      </c>
      <c r="HD32" s="29">
        <v>-52.068939459768046</v>
      </c>
      <c r="HE32" s="29">
        <v>6.7307692307692317</v>
      </c>
      <c r="HF32" s="29">
        <v>1.9358407079646016</v>
      </c>
      <c r="HG32" s="29">
        <v>-52.681195809365988</v>
      </c>
    </row>
    <row r="33" spans="1:215" ht="15" thickBot="1" x14ac:dyDescent="0.35">
      <c r="A33" s="2"/>
      <c r="B33" s="43" t="s">
        <v>594</v>
      </c>
      <c r="C33" s="76" t="s">
        <v>883</v>
      </c>
      <c r="D33" s="44">
        <v>360607</v>
      </c>
      <c r="E33" s="45">
        <v>397690</v>
      </c>
      <c r="F33" s="23">
        <v>-153.88845191382268</v>
      </c>
      <c r="G33" s="23">
        <v>-27.917816497640398</v>
      </c>
      <c r="H33" s="23">
        <v>-153.88845191382268</v>
      </c>
      <c r="I33" s="23">
        <v>-72.482465877635349</v>
      </c>
      <c r="J33" s="23">
        <v>-29.771628954478974</v>
      </c>
      <c r="K33" s="23">
        <v>-72.482465877635349</v>
      </c>
      <c r="L33" s="23">
        <v>-72.615586148945468</v>
      </c>
      <c r="M33" s="23">
        <v>-29.82630710699182</v>
      </c>
      <c r="N33" s="23">
        <v>-72.615586148945468</v>
      </c>
      <c r="O33" s="23">
        <v>-73.370917680134468</v>
      </c>
      <c r="P33" s="23">
        <v>-30.136553865458076</v>
      </c>
      <c r="Q33" s="23">
        <v>-73.370917680134468</v>
      </c>
      <c r="R33" s="23">
        <v>-74.207282522667981</v>
      </c>
      <c r="S33" s="23">
        <v>-30.480084448489219</v>
      </c>
      <c r="T33" s="23">
        <v>-74.207282522667981</v>
      </c>
      <c r="U33" s="23">
        <v>-75.131624074585631</v>
      </c>
      <c r="V33" s="23">
        <v>-30.859750804727113</v>
      </c>
      <c r="W33" s="23">
        <v>-75.131624074585631</v>
      </c>
      <c r="X33" s="23">
        <v>-76.152489215289719</v>
      </c>
      <c r="Y33" s="23">
        <v>-31.279063500750912</v>
      </c>
      <c r="Z33" s="23">
        <v>-76.152489215289719</v>
      </c>
      <c r="AA33" s="23">
        <v>-77.25217894457451</v>
      </c>
      <c r="AB33" s="23">
        <v>-31.730752805038502</v>
      </c>
      <c r="AC33" s="23">
        <v>-77.25217894457451</v>
      </c>
      <c r="AD33" s="23">
        <v>-78.387189756814294</v>
      </c>
      <c r="AE33" s="23">
        <v>-32.196949979102243</v>
      </c>
      <c r="AF33" s="23">
        <v>-78.387189756814294</v>
      </c>
      <c r="AG33" s="23">
        <v>-81.513495674468757</v>
      </c>
      <c r="AH33" s="23">
        <v>-33.481056675137246</v>
      </c>
      <c r="AI33" s="23">
        <v>-81.513495674468757</v>
      </c>
      <c r="AJ33" s="23">
        <v>-84.52941904288285</v>
      </c>
      <c r="AK33" s="23">
        <v>-34.71982456737684</v>
      </c>
      <c r="AL33" s="23">
        <v>-84.52941904288285</v>
      </c>
      <c r="AM33" s="23">
        <v>-61.613522412393912</v>
      </c>
      <c r="AN33" s="23">
        <v>-25.307291986133361</v>
      </c>
      <c r="AO33" s="23">
        <v>-61.613522412393912</v>
      </c>
      <c r="AP33" s="23">
        <v>-156.5700104362115</v>
      </c>
      <c r="AQ33" s="23">
        <v>-28.404293928693239</v>
      </c>
      <c r="AR33" s="23">
        <v>-156.5700104362115</v>
      </c>
      <c r="AS33" s="23">
        <v>-128.35269496592181</v>
      </c>
      <c r="AT33" s="23">
        <v>-23.285223423021215</v>
      </c>
      <c r="AU33" s="23">
        <v>-128.35269496592181</v>
      </c>
      <c r="AV33" s="25">
        <v>-153.8234423691494</v>
      </c>
      <c r="AW33" s="25">
        <v>-27.906022730686399</v>
      </c>
      <c r="AX33" s="25">
        <v>-153.8234423691494</v>
      </c>
      <c r="AY33" s="25">
        <v>-70.369628995091503</v>
      </c>
      <c r="AZ33" s="25">
        <v>-28.903797059595249</v>
      </c>
      <c r="BA33" s="25">
        <v>-70.369628995091503</v>
      </c>
      <c r="BB33" s="25">
        <v>-70.419426917353121</v>
      </c>
      <c r="BC33" s="25">
        <v>-28.924251182483115</v>
      </c>
      <c r="BD33" s="25">
        <v>-70.419426917353121</v>
      </c>
      <c r="BE33" s="25">
        <v>-70.729560596955636</v>
      </c>
      <c r="BF33" s="25">
        <v>-29.051636264152396</v>
      </c>
      <c r="BG33" s="25">
        <v>-70.729560596955636</v>
      </c>
      <c r="BH33" s="25">
        <v>-71.078755106180495</v>
      </c>
      <c r="BI33" s="25">
        <v>-29.195065288478563</v>
      </c>
      <c r="BJ33" s="25">
        <v>-71.078755106180495</v>
      </c>
      <c r="BK33" s="25">
        <v>-71.461258337941146</v>
      </c>
      <c r="BL33" s="25">
        <v>-29.352175620639333</v>
      </c>
      <c r="BM33" s="25">
        <v>-71.461258337941146</v>
      </c>
      <c r="BN33" s="25">
        <v>-71.86169264991149</v>
      </c>
      <c r="BO33" s="25">
        <v>-29.516651009442317</v>
      </c>
      <c r="BP33" s="25">
        <v>-71.86169264991149</v>
      </c>
      <c r="BQ33" s="25">
        <v>-72.263596593534032</v>
      </c>
      <c r="BR33" s="25">
        <v>-29.681730038418401</v>
      </c>
      <c r="BS33" s="25">
        <v>-72.263596593534032</v>
      </c>
      <c r="BT33" s="25">
        <v>-72.64428729199399</v>
      </c>
      <c r="BU33" s="25">
        <v>-29.838095886127075</v>
      </c>
      <c r="BV33" s="25">
        <v>-72.64428729199399</v>
      </c>
      <c r="BW33" s="25">
        <v>-73.502278744615282</v>
      </c>
      <c r="BX33" s="25">
        <v>-30.190509436966781</v>
      </c>
      <c r="BY33" s="25">
        <v>-73.502278744615282</v>
      </c>
      <c r="BZ33" s="25">
        <v>-72.514759889878235</v>
      </c>
      <c r="CA33" s="25">
        <v>-29.784893477675109</v>
      </c>
      <c r="CB33" s="25">
        <v>-72.514759889878235</v>
      </c>
      <c r="CC33" s="25">
        <v>-51.778984019230343</v>
      </c>
      <c r="CD33" s="25">
        <v>-21.26782913902036</v>
      </c>
      <c r="CE33" s="25">
        <v>-51.778984019230343</v>
      </c>
      <c r="CF33" s="25">
        <v>-164.07415236448605</v>
      </c>
      <c r="CG33" s="25">
        <v>-29.76566480948641</v>
      </c>
      <c r="CH33" s="25">
        <v>-164.07415236448605</v>
      </c>
      <c r="CI33" s="25">
        <v>-121.88701628283884</v>
      </c>
      <c r="CJ33" s="25">
        <v>-22.112246316798199</v>
      </c>
      <c r="CK33" s="25">
        <v>-121.88701628283884</v>
      </c>
      <c r="CL33" s="27">
        <v>-153.87461114897374</v>
      </c>
      <c r="CM33" s="27">
        <v>-27.91530556242444</v>
      </c>
      <c r="CN33" s="27">
        <v>-153.87461114897374</v>
      </c>
      <c r="CO33" s="27">
        <v>-72.449388716969224</v>
      </c>
      <c r="CP33" s="27">
        <v>-29.758042758944704</v>
      </c>
      <c r="CQ33" s="27">
        <v>-72.449388716969224</v>
      </c>
      <c r="CR33" s="27">
        <v>-72.536915579651861</v>
      </c>
      <c r="CS33" s="27">
        <v>-29.793993760994447</v>
      </c>
      <c r="CT33" s="27">
        <v>-72.536915579651861</v>
      </c>
      <c r="CU33" s="27">
        <v>-73.220955598813958</v>
      </c>
      <c r="CV33" s="27">
        <v>-30.074958065863555</v>
      </c>
      <c r="CW33" s="27">
        <v>-73.220955598813958</v>
      </c>
      <c r="CX33" s="27">
        <v>-73.946204732959089</v>
      </c>
      <c r="CY33" s="27">
        <v>-30.372848705480827</v>
      </c>
      <c r="CZ33" s="27">
        <v>-73.946204732959089</v>
      </c>
      <c r="DA33" s="27">
        <v>-74.715804888607295</v>
      </c>
      <c r="DB33" s="27">
        <v>-30.688956194372665</v>
      </c>
      <c r="DC33" s="27">
        <v>-74.715804888607295</v>
      </c>
      <c r="DD33" s="27">
        <v>-75.528167172247393</v>
      </c>
      <c r="DE33" s="27">
        <v>-31.022627906452325</v>
      </c>
      <c r="DF33" s="27">
        <v>-75.528167172247393</v>
      </c>
      <c r="DG33" s="27">
        <v>-76.363180647073378</v>
      </c>
      <c r="DH33" s="27">
        <v>-31.3656034253382</v>
      </c>
      <c r="DI33" s="27">
        <v>-76.363180647073378</v>
      </c>
      <c r="DJ33" s="27">
        <v>-77.1941486541334</v>
      </c>
      <c r="DK33" s="27">
        <v>-31.706917298696183</v>
      </c>
      <c r="DL33" s="27">
        <v>-77.1941486541334</v>
      </c>
      <c r="DM33" s="27">
        <v>-78.622160892945587</v>
      </c>
      <c r="DN33" s="27">
        <v>-32.293462610056643</v>
      </c>
      <c r="DO33" s="27">
        <v>-78.622160892945587</v>
      </c>
      <c r="DP33" s="27">
        <v>-79.406889408165085</v>
      </c>
      <c r="DQ33" s="27">
        <v>-32.615783959119945</v>
      </c>
      <c r="DR33" s="27">
        <v>-79.406889408165085</v>
      </c>
      <c r="DS33" s="27">
        <v>-54.464799619560125</v>
      </c>
      <c r="DT33" s="27">
        <v>-22.371007742631331</v>
      </c>
      <c r="DU33" s="27">
        <v>-54.464799619560125</v>
      </c>
      <c r="DV33" s="27">
        <v>-135.93539444249535</v>
      </c>
      <c r="DW33" s="27">
        <v>-24.660845894434999</v>
      </c>
      <c r="DX33" s="27">
        <v>-135.93539444249535</v>
      </c>
      <c r="DY33" s="27">
        <v>-104.78430582085551</v>
      </c>
      <c r="DZ33" s="27">
        <v>-19.00954220643839</v>
      </c>
      <c r="EA33" s="27">
        <v>-104.78430582085551</v>
      </c>
      <c r="EB33" s="28">
        <v>-153.88845859062849</v>
      </c>
      <c r="EC33" s="28">
        <v>-27.917817708919326</v>
      </c>
      <c r="ED33" s="28">
        <v>-153.88845859062849</v>
      </c>
      <c r="EE33" s="28">
        <v>-72.48248174938459</v>
      </c>
      <c r="EF33" s="28">
        <v>-29.771635473680877</v>
      </c>
      <c r="EG33" s="28">
        <v>-72.48248174938459</v>
      </c>
      <c r="EH33" s="28">
        <v>-72.615619236229961</v>
      </c>
      <c r="EI33" s="28">
        <v>-29.826320697345643</v>
      </c>
      <c r="EJ33" s="28">
        <v>-72.615619236229961</v>
      </c>
      <c r="EK33" s="28">
        <v>-73.516800682886455</v>
      </c>
      <c r="EL33" s="28">
        <v>-30.19647421413978</v>
      </c>
      <c r="EM33" s="28">
        <v>-73.516800682886455</v>
      </c>
      <c r="EN33" s="28">
        <v>-74.511415543201167</v>
      </c>
      <c r="EO33" s="28">
        <v>-30.605004804474412</v>
      </c>
      <c r="EP33" s="28">
        <v>-74.511415543201167</v>
      </c>
      <c r="EQ33" s="28">
        <v>-75.590530125876583</v>
      </c>
      <c r="ER33" s="28">
        <v>-31.048243021687064</v>
      </c>
      <c r="ES33" s="28">
        <v>-75.590530125876583</v>
      </c>
      <c r="ET33" s="28">
        <v>-76.765076244014423</v>
      </c>
      <c r="EU33" s="28">
        <v>-31.530679025977491</v>
      </c>
      <c r="EV33" s="28">
        <v>-76.765076244014423</v>
      </c>
      <c r="EW33" s="28">
        <v>-78.024711142611295</v>
      </c>
      <c r="EX33" s="28">
        <v>-32.048064608339551</v>
      </c>
      <c r="EY33" s="28">
        <v>-78.024711142611295</v>
      </c>
      <c r="EZ33" s="28">
        <v>-79.346782681015867</v>
      </c>
      <c r="FA33" s="28">
        <v>-32.591095571981242</v>
      </c>
      <c r="FB33" s="28">
        <v>-79.346782681015867</v>
      </c>
      <c r="FC33" s="28">
        <v>-81.326088913795573</v>
      </c>
      <c r="FD33" s="28">
        <v>-33.404080754481591</v>
      </c>
      <c r="FE33" s="28">
        <v>-81.326088913795573</v>
      </c>
      <c r="FF33" s="28">
        <v>-85.404438659654048</v>
      </c>
      <c r="FG33" s="28">
        <v>-35.079232308862643</v>
      </c>
      <c r="FH33" s="28">
        <v>-85.404438659654048</v>
      </c>
      <c r="FI33" s="28">
        <v>-65.327385396751623</v>
      </c>
      <c r="FJ33" s="28">
        <v>-26.832733338318203</v>
      </c>
      <c r="FK33" s="28">
        <v>-65.327385396751623</v>
      </c>
      <c r="FL33" s="28">
        <v>-169.64108124197361</v>
      </c>
      <c r="FM33" s="28">
        <v>-30.775594384605832</v>
      </c>
      <c r="FN33" s="28">
        <v>-169.64108124197361</v>
      </c>
      <c r="FO33" s="28">
        <v>-153.44261211976985</v>
      </c>
      <c r="FP33" s="28">
        <v>-27.836934057126388</v>
      </c>
      <c r="FQ33" s="28">
        <v>-153.44261211976985</v>
      </c>
      <c r="FR33" s="29">
        <v>-153.89146515673767</v>
      </c>
      <c r="FS33" s="29">
        <v>-27.918363147903733</v>
      </c>
      <c r="FT33" s="29">
        <v>-153.89146515673767</v>
      </c>
      <c r="FU33" s="29">
        <v>-54.297636218694862</v>
      </c>
      <c r="FV33" s="29">
        <v>-22.302346630111636</v>
      </c>
      <c r="FW33" s="29">
        <v>-54.297636218694862</v>
      </c>
      <c r="FX33" s="29">
        <v>-54.397812004161636</v>
      </c>
      <c r="FY33" s="29">
        <v>-22.34349308227808</v>
      </c>
      <c r="FZ33" s="29">
        <v>-54.397812004161636</v>
      </c>
      <c r="GA33" s="29">
        <v>-55.480249784705805</v>
      </c>
      <c r="GB33" s="29">
        <v>-22.788096278078214</v>
      </c>
      <c r="GC33" s="29">
        <v>-55.480249784705805</v>
      </c>
      <c r="GD33" s="29">
        <v>-56.66298865860395</v>
      </c>
      <c r="GE33" s="29">
        <v>-23.27389739531916</v>
      </c>
      <c r="GF33" s="29">
        <v>-56.66298865860395</v>
      </c>
      <c r="GG33" s="29">
        <v>-57.944941159707774</v>
      </c>
      <c r="GH33" s="29">
        <v>-23.800449765440792</v>
      </c>
      <c r="GI33" s="29">
        <v>-57.944941159707774</v>
      </c>
      <c r="GJ33" s="29">
        <v>-59.310463317646104</v>
      </c>
      <c r="GK33" s="29">
        <v>-24.361327745004722</v>
      </c>
      <c r="GL33" s="29">
        <v>-59.310463317646104</v>
      </c>
      <c r="GM33" s="29">
        <v>-60.744814954099311</v>
      </c>
      <c r="GN33" s="29">
        <v>-24.950476916375706</v>
      </c>
      <c r="GO33" s="29">
        <v>-60.744814954099311</v>
      </c>
      <c r="GP33" s="29">
        <v>-62.24066185199851</v>
      </c>
      <c r="GQ33" s="29">
        <v>-25.564884804928301</v>
      </c>
      <c r="GR33" s="29">
        <v>-62.24066185199851</v>
      </c>
      <c r="GS33" s="29">
        <v>-64.379906100464694</v>
      </c>
      <c r="GT33" s="29">
        <v>-26.443563327205087</v>
      </c>
      <c r="GU33" s="29">
        <v>-64.379906100464694</v>
      </c>
      <c r="GV33" s="29">
        <v>-68.206792109446539</v>
      </c>
      <c r="GW33" s="29">
        <v>-28.015428038635232</v>
      </c>
      <c r="GX33" s="29">
        <v>-68.206792109446539</v>
      </c>
      <c r="GY33" s="29">
        <v>-34.281471922571527</v>
      </c>
      <c r="GZ33" s="29">
        <v>-14.080857345763976</v>
      </c>
      <c r="HA33" s="29">
        <v>-34.281471922571527</v>
      </c>
      <c r="HB33" s="29">
        <v>-130.00901284137001</v>
      </c>
      <c r="HC33" s="29">
        <v>-23.585705869452081</v>
      </c>
      <c r="HD33" s="29">
        <v>-130.00901284137001</v>
      </c>
      <c r="HE33" s="29">
        <v>-99.536396260647692</v>
      </c>
      <c r="HF33" s="29">
        <v>-18.057487817197149</v>
      </c>
      <c r="HG33" s="29">
        <v>-99.536396260647692</v>
      </c>
    </row>
    <row r="34" spans="1:215" ht="15" thickBot="1" x14ac:dyDescent="0.35">
      <c r="A34" s="2"/>
      <c r="B34" s="43" t="s">
        <v>508</v>
      </c>
      <c r="C34" s="76" t="s">
        <v>874</v>
      </c>
      <c r="D34" s="44">
        <v>393262</v>
      </c>
      <c r="E34" s="45">
        <v>404755</v>
      </c>
      <c r="F34" s="23">
        <v>10.670731707317072</v>
      </c>
      <c r="G34" s="23">
        <v>1.9358407079646016</v>
      </c>
      <c r="H34" s="23">
        <v>10.670731707317072</v>
      </c>
      <c r="I34" s="23">
        <v>10.670731707317072</v>
      </c>
      <c r="J34" s="23">
        <v>1.9358407079646016</v>
      </c>
      <c r="K34" s="23">
        <v>10.670731707317072</v>
      </c>
      <c r="L34" s="23">
        <v>-41.656655525792793</v>
      </c>
      <c r="M34" s="23">
        <v>-17.110158667782191</v>
      </c>
      <c r="N34" s="23">
        <v>-41.656655525792793</v>
      </c>
      <c r="O34" s="23">
        <v>-42.120020103894944</v>
      </c>
      <c r="P34" s="23">
        <v>-17.30048219117328</v>
      </c>
      <c r="Q34" s="23">
        <v>-42.120020103894944</v>
      </c>
      <c r="R34" s="23">
        <v>-42.646472013443642</v>
      </c>
      <c r="S34" s="23">
        <v>-17.516718362551892</v>
      </c>
      <c r="T34" s="23">
        <v>-42.646472013443642</v>
      </c>
      <c r="U34" s="23">
        <v>-43.235139037215859</v>
      </c>
      <c r="V34" s="23">
        <v>-17.758508925238743</v>
      </c>
      <c r="W34" s="23">
        <v>-43.235139037215859</v>
      </c>
      <c r="X34" s="23">
        <v>-43.894543045697041</v>
      </c>
      <c r="Y34" s="23">
        <v>-18.029354173588043</v>
      </c>
      <c r="Z34" s="23">
        <v>-43.894543045697041</v>
      </c>
      <c r="AA34" s="23">
        <v>-44.621047876239359</v>
      </c>
      <c r="AB34" s="23">
        <v>-18.327760581077776</v>
      </c>
      <c r="AC34" s="23">
        <v>-44.621047876239359</v>
      </c>
      <c r="AD34" s="23">
        <v>-45.393828655594334</v>
      </c>
      <c r="AE34" s="23">
        <v>-18.645174487289932</v>
      </c>
      <c r="AF34" s="23">
        <v>-45.393828655594334</v>
      </c>
      <c r="AG34" s="23">
        <v>-46.582573851834809</v>
      </c>
      <c r="AH34" s="23">
        <v>-19.133442656361851</v>
      </c>
      <c r="AI34" s="23">
        <v>-46.582573851834809</v>
      </c>
      <c r="AJ34" s="23">
        <v>-48.106928706662586</v>
      </c>
      <c r="AK34" s="23">
        <v>-19.759559974300586</v>
      </c>
      <c r="AL34" s="23">
        <v>-48.106928706662586</v>
      </c>
      <c r="AM34" s="23">
        <v>-38.715882564116804</v>
      </c>
      <c r="AN34" s="23">
        <v>-15.902258241185416</v>
      </c>
      <c r="AO34" s="23">
        <v>-38.715882564116804</v>
      </c>
      <c r="AP34" s="23">
        <v>10.670731707317072</v>
      </c>
      <c r="AQ34" s="23">
        <v>1.9358407079646016</v>
      </c>
      <c r="AR34" s="23">
        <v>10.670731707317072</v>
      </c>
      <c r="AS34" s="23">
        <v>10.670731707317072</v>
      </c>
      <c r="AT34" s="23">
        <v>1.9358407079646016</v>
      </c>
      <c r="AU34" s="23">
        <v>10.670731707317072</v>
      </c>
      <c r="AV34" s="25">
        <v>10.670731707317072</v>
      </c>
      <c r="AW34" s="25">
        <v>1.9358407079646016</v>
      </c>
      <c r="AX34" s="25">
        <v>10.670731707317072</v>
      </c>
      <c r="AY34" s="25">
        <v>10.670731707317072</v>
      </c>
      <c r="AZ34" s="25">
        <v>1.9358407079646016</v>
      </c>
      <c r="BA34" s="25">
        <v>10.670731707317072</v>
      </c>
      <c r="BB34" s="25">
        <v>-23.724950760633753</v>
      </c>
      <c r="BC34" s="25">
        <v>-9.744845494099172</v>
      </c>
      <c r="BD34" s="25">
        <v>-23.724950760633753</v>
      </c>
      <c r="BE34" s="25">
        <v>-23.883469208674306</v>
      </c>
      <c r="BF34" s="25">
        <v>-9.8099557571174074</v>
      </c>
      <c r="BG34" s="25">
        <v>-23.883469208674306</v>
      </c>
      <c r="BH34" s="25">
        <v>-24.055808000071011</v>
      </c>
      <c r="BI34" s="25">
        <v>-9.8807426224620265</v>
      </c>
      <c r="BJ34" s="25">
        <v>-24.055808000071011</v>
      </c>
      <c r="BK34" s="25">
        <v>-24.24109929437439</v>
      </c>
      <c r="BL34" s="25">
        <v>-9.9568496311806349</v>
      </c>
      <c r="BM34" s="25">
        <v>-24.24109929437439</v>
      </c>
      <c r="BN34" s="25">
        <v>-24.437172533947908</v>
      </c>
      <c r="BO34" s="25">
        <v>-10.037385243011778</v>
      </c>
      <c r="BP34" s="25">
        <v>-24.437172533947908</v>
      </c>
      <c r="BQ34" s="25">
        <v>-24.642909412355252</v>
      </c>
      <c r="BR34" s="25">
        <v>-10.121890121978462</v>
      </c>
      <c r="BS34" s="25">
        <v>-24.642909412355252</v>
      </c>
      <c r="BT34" s="25">
        <v>-24.852207769401165</v>
      </c>
      <c r="BU34" s="25">
        <v>-10.207857851570779</v>
      </c>
      <c r="BV34" s="25">
        <v>-24.852207769401165</v>
      </c>
      <c r="BW34" s="25">
        <v>-25.333416379342321</v>
      </c>
      <c r="BX34" s="25">
        <v>-10.405510677139027</v>
      </c>
      <c r="BY34" s="25">
        <v>-25.333416379342321</v>
      </c>
      <c r="BZ34" s="25">
        <v>-25.628176542070264</v>
      </c>
      <c r="CA34" s="25">
        <v>-10.526581202114169</v>
      </c>
      <c r="CB34" s="25">
        <v>-25.628176542070264</v>
      </c>
      <c r="CC34" s="25">
        <v>-21.716726621591377</v>
      </c>
      <c r="CD34" s="25">
        <v>-8.9199824985999339</v>
      </c>
      <c r="CE34" s="25">
        <v>-21.716726621591377</v>
      </c>
      <c r="CF34" s="25">
        <v>10.670731707317072</v>
      </c>
      <c r="CG34" s="25">
        <v>1.9358407079646016</v>
      </c>
      <c r="CH34" s="25">
        <v>10.670731707317072</v>
      </c>
      <c r="CI34" s="25">
        <v>10.670731707317072</v>
      </c>
      <c r="CJ34" s="25">
        <v>1.9358407079646016</v>
      </c>
      <c r="CK34" s="25">
        <v>10.670731707317072</v>
      </c>
      <c r="CL34" s="27">
        <v>10.670731707317072</v>
      </c>
      <c r="CM34" s="27">
        <v>1.9358407079646016</v>
      </c>
      <c r="CN34" s="27">
        <v>10.670731707317072</v>
      </c>
      <c r="CO34" s="27">
        <v>10.670731707317072</v>
      </c>
      <c r="CP34" s="27">
        <v>1.9358407079646016</v>
      </c>
      <c r="CQ34" s="27">
        <v>10.670731707317072</v>
      </c>
      <c r="CR34" s="27">
        <v>-41.580998639445738</v>
      </c>
      <c r="CS34" s="27">
        <v>-17.079083169440587</v>
      </c>
      <c r="CT34" s="27">
        <v>-41.580998639445738</v>
      </c>
      <c r="CU34" s="27">
        <v>-41.97708264329961</v>
      </c>
      <c r="CV34" s="27">
        <v>-17.241771701829222</v>
      </c>
      <c r="CW34" s="27">
        <v>-41.97708264329961</v>
      </c>
      <c r="CX34" s="27">
        <v>-42.400812831686515</v>
      </c>
      <c r="CY34" s="27">
        <v>-17.415815697059234</v>
      </c>
      <c r="CZ34" s="27">
        <v>-42.400812831686515</v>
      </c>
      <c r="DA34" s="27">
        <v>-42.848962546929428</v>
      </c>
      <c r="DB34" s="27">
        <v>-17.599889829702452</v>
      </c>
      <c r="DC34" s="27">
        <v>-42.848962546929428</v>
      </c>
      <c r="DD34" s="27">
        <v>-43.321853148553302</v>
      </c>
      <c r="DE34" s="27">
        <v>-17.794126095772288</v>
      </c>
      <c r="DF34" s="27">
        <v>-43.321853148553302</v>
      </c>
      <c r="DG34" s="27">
        <v>-43.814372893127832</v>
      </c>
      <c r="DH34" s="27">
        <v>-17.996424885013013</v>
      </c>
      <c r="DI34" s="27">
        <v>-43.814372893127832</v>
      </c>
      <c r="DJ34" s="27">
        <v>-44.320196343447058</v>
      </c>
      <c r="DK34" s="27">
        <v>-18.204188071558033</v>
      </c>
      <c r="DL34" s="27">
        <v>-44.320196343447058</v>
      </c>
      <c r="DM34" s="27">
        <v>-45.202041246341878</v>
      </c>
      <c r="DN34" s="27">
        <v>-18.56639924810251</v>
      </c>
      <c r="DO34" s="27">
        <v>-45.202041246341878</v>
      </c>
      <c r="DP34" s="27">
        <v>-44.802946942938412</v>
      </c>
      <c r="DQ34" s="27">
        <v>-18.402474257763014</v>
      </c>
      <c r="DR34" s="27">
        <v>-44.802946942938412</v>
      </c>
      <c r="DS34" s="27">
        <v>-31.867006810023543</v>
      </c>
      <c r="DT34" s="27">
        <v>-13.089133918809038</v>
      </c>
      <c r="DU34" s="27">
        <v>-31.867006810023543</v>
      </c>
      <c r="DV34" s="27">
        <v>10.670731707317072</v>
      </c>
      <c r="DW34" s="27">
        <v>1.9358407079646016</v>
      </c>
      <c r="DX34" s="27">
        <v>10.670731707317072</v>
      </c>
      <c r="DY34" s="27">
        <v>10.670731707317072</v>
      </c>
      <c r="DZ34" s="27">
        <v>1.9358407079646016</v>
      </c>
      <c r="EA34" s="27">
        <v>10.670731707317072</v>
      </c>
      <c r="EB34" s="28">
        <v>10.670731707317072</v>
      </c>
      <c r="EC34" s="28">
        <v>1.9358407079646016</v>
      </c>
      <c r="ED34" s="28">
        <v>10.670731707317072</v>
      </c>
      <c r="EE34" s="28">
        <v>10.670731707317072</v>
      </c>
      <c r="EF34" s="28">
        <v>1.9358407079646016</v>
      </c>
      <c r="EG34" s="28">
        <v>10.670731707317072</v>
      </c>
      <c r="EH34" s="28">
        <v>-41.656664813864779</v>
      </c>
      <c r="EI34" s="28">
        <v>-17.110162482788063</v>
      </c>
      <c r="EJ34" s="28">
        <v>-41.656664813864779</v>
      </c>
      <c r="EK34" s="28">
        <v>-42.137377287387288</v>
      </c>
      <c r="EL34" s="28">
        <v>-17.307611524045331</v>
      </c>
      <c r="EM34" s="28">
        <v>-42.137377287387288</v>
      </c>
      <c r="EN34" s="28">
        <v>-42.681860112448788</v>
      </c>
      <c r="EO34" s="28">
        <v>-17.531253758667749</v>
      </c>
      <c r="EP34" s="28">
        <v>-42.681860112448788</v>
      </c>
      <c r="EQ34" s="28">
        <v>-43.28870136226211</v>
      </c>
      <c r="ER34" s="28">
        <v>-17.78050924832251</v>
      </c>
      <c r="ES34" s="28">
        <v>-43.28870136226211</v>
      </c>
      <c r="ET34" s="28">
        <v>-43.96672217339497</v>
      </c>
      <c r="EU34" s="28">
        <v>-18.059001208661442</v>
      </c>
      <c r="EV34" s="28">
        <v>-43.96672217339497</v>
      </c>
      <c r="EW34" s="28">
        <v>-44.711877283037374</v>
      </c>
      <c r="EX34" s="28">
        <v>-18.365068078340787</v>
      </c>
      <c r="EY34" s="28">
        <v>-44.711877283037374</v>
      </c>
      <c r="EZ34" s="28">
        <v>-45.503537443743873</v>
      </c>
      <c r="FA34" s="28">
        <v>-18.690236548773154</v>
      </c>
      <c r="FB34" s="28">
        <v>-45.503537443743873</v>
      </c>
      <c r="FC34" s="28">
        <v>-46.633916018172286</v>
      </c>
      <c r="FD34" s="28">
        <v>-19.154531065915947</v>
      </c>
      <c r="FE34" s="28">
        <v>-46.633916018172286</v>
      </c>
      <c r="FF34" s="28">
        <v>-48.248746443578128</v>
      </c>
      <c r="FG34" s="28">
        <v>-19.81781054554552</v>
      </c>
      <c r="FH34" s="28">
        <v>-48.248746443578128</v>
      </c>
      <c r="FI34" s="28">
        <v>-39.679542085952725</v>
      </c>
      <c r="FJ34" s="28">
        <v>-16.298074158527189</v>
      </c>
      <c r="FK34" s="28">
        <v>-39.679542085952725</v>
      </c>
      <c r="FL34" s="28">
        <v>10.670731707317072</v>
      </c>
      <c r="FM34" s="28">
        <v>1.9358407079646016</v>
      </c>
      <c r="FN34" s="28">
        <v>1.8910043623637875</v>
      </c>
      <c r="FO34" s="28">
        <v>10.670731707317072</v>
      </c>
      <c r="FP34" s="28">
        <v>1.9358407079646016</v>
      </c>
      <c r="FQ34" s="28">
        <v>-14.636809940183525</v>
      </c>
      <c r="FR34" s="29">
        <v>10.670731707317072</v>
      </c>
      <c r="FS34" s="29">
        <v>1.9358407079646016</v>
      </c>
      <c r="FT34" s="29">
        <v>10.670731707317072</v>
      </c>
      <c r="FU34" s="29">
        <v>10.670731707317072</v>
      </c>
      <c r="FV34" s="29">
        <v>1.9358407079646016</v>
      </c>
      <c r="FW34" s="29">
        <v>10.670731707317072</v>
      </c>
      <c r="FX34" s="29">
        <v>10.670731707317072</v>
      </c>
      <c r="FY34" s="29">
        <v>1.9358407079646016</v>
      </c>
      <c r="FZ34" s="29">
        <v>10.670731707317072</v>
      </c>
      <c r="GA34" s="29">
        <v>10.670731707317072</v>
      </c>
      <c r="GB34" s="29">
        <v>1.9358407079646016</v>
      </c>
      <c r="GC34" s="29">
        <v>10.670731707317072</v>
      </c>
      <c r="GD34" s="29">
        <v>10.670731707317072</v>
      </c>
      <c r="GE34" s="29">
        <v>1.9358407079646016</v>
      </c>
      <c r="GF34" s="29">
        <v>10.670731707317072</v>
      </c>
      <c r="GG34" s="29">
        <v>10.670731707317072</v>
      </c>
      <c r="GH34" s="29">
        <v>1.9358407079646016</v>
      </c>
      <c r="GI34" s="29">
        <v>10.670731707317072</v>
      </c>
      <c r="GJ34" s="29">
        <v>10.670731707317072</v>
      </c>
      <c r="GK34" s="29">
        <v>1.9358407079646016</v>
      </c>
      <c r="GL34" s="29">
        <v>10.670731707317072</v>
      </c>
      <c r="GM34" s="29">
        <v>10.670731707317072</v>
      </c>
      <c r="GN34" s="29">
        <v>1.9358407079646016</v>
      </c>
      <c r="GO34" s="29">
        <v>10.670731707317072</v>
      </c>
      <c r="GP34" s="29">
        <v>10.670731707317072</v>
      </c>
      <c r="GQ34" s="29">
        <v>1.9358407079646016</v>
      </c>
      <c r="GR34" s="29">
        <v>10.670731707317072</v>
      </c>
      <c r="GS34" s="29">
        <v>10.670731707317072</v>
      </c>
      <c r="GT34" s="29">
        <v>1.9358407079646016</v>
      </c>
      <c r="GU34" s="29">
        <v>10.670731707317072</v>
      </c>
      <c r="GV34" s="29">
        <v>10.670731707317072</v>
      </c>
      <c r="GW34" s="29">
        <v>1.9358407079646016</v>
      </c>
      <c r="GX34" s="29">
        <v>10.670731707317072</v>
      </c>
      <c r="GY34" s="29">
        <v>10.670731707317072</v>
      </c>
      <c r="GZ34" s="29">
        <v>1.9358407079646016</v>
      </c>
      <c r="HA34" s="29">
        <v>1.9898827930623497</v>
      </c>
      <c r="HB34" s="29">
        <v>10.670731707317072</v>
      </c>
      <c r="HC34" s="29">
        <v>1.9358407079646016</v>
      </c>
      <c r="HD34" s="29">
        <v>-15.625717367780055</v>
      </c>
      <c r="HE34" s="29">
        <v>10.670731707317072</v>
      </c>
      <c r="HF34" s="29">
        <v>1.9358407079646016</v>
      </c>
      <c r="HG34" s="29">
        <v>-12.774980244386086</v>
      </c>
    </row>
    <row r="35" spans="1:215" ht="15" thickBot="1" x14ac:dyDescent="0.35">
      <c r="A35" s="2"/>
      <c r="B35" s="43" t="s">
        <v>534</v>
      </c>
      <c r="C35" s="76" t="s">
        <v>882</v>
      </c>
      <c r="D35" s="44">
        <v>391313</v>
      </c>
      <c r="E35" s="45">
        <v>386877</v>
      </c>
      <c r="F35" s="23">
        <v>153.8115252426316</v>
      </c>
      <c r="G35" s="23">
        <v>43.624926974037187</v>
      </c>
      <c r="H35" s="23">
        <v>66.458377176490245</v>
      </c>
      <c r="I35" s="23">
        <v>153.64909203263159</v>
      </c>
      <c r="J35" s="23">
        <v>43.58403226588959</v>
      </c>
      <c r="K35" s="23">
        <v>66.691953328432788</v>
      </c>
      <c r="L35" s="23">
        <v>153.99833511263159</v>
      </c>
      <c r="M35" s="23">
        <v>43.530342696132024</v>
      </c>
      <c r="N35" s="23">
        <v>65.938284768052284</v>
      </c>
      <c r="O35" s="23">
        <v>154.40211966263158</v>
      </c>
      <c r="P35" s="23">
        <v>43.367767387164626</v>
      </c>
      <c r="Q35" s="23">
        <v>65.072072746766963</v>
      </c>
      <c r="R35" s="23">
        <v>154.91434104263158</v>
      </c>
      <c r="S35" s="23">
        <v>43.177157572987973</v>
      </c>
      <c r="T35" s="23">
        <v>63.969048465455032</v>
      </c>
      <c r="U35" s="23">
        <v>155.56386216263158</v>
      </c>
      <c r="V35" s="23">
        <v>42.95841719970862</v>
      </c>
      <c r="W35" s="23">
        <v>62.564951435806904</v>
      </c>
      <c r="X35" s="23">
        <v>156.30022346263158</v>
      </c>
      <c r="Y35" s="23">
        <v>42.706834954896578</v>
      </c>
      <c r="Z35" s="23">
        <v>60.984388291707091</v>
      </c>
      <c r="AA35" s="23">
        <v>157.22236155263158</v>
      </c>
      <c r="AB35" s="23">
        <v>42.424621455139345</v>
      </c>
      <c r="AC35" s="23">
        <v>59.114557993135293</v>
      </c>
      <c r="AD35" s="23">
        <v>158.2609700626316</v>
      </c>
      <c r="AE35" s="23">
        <v>42.121479493689037</v>
      </c>
      <c r="AF35" s="23">
        <v>57.085775794611507</v>
      </c>
      <c r="AG35" s="23">
        <v>159.45492112263159</v>
      </c>
      <c r="AH35" s="23">
        <v>39.518852641325893</v>
      </c>
      <c r="AI35" s="23">
        <v>54.800807619758814</v>
      </c>
      <c r="AJ35" s="23">
        <v>165.68777322263159</v>
      </c>
      <c r="AK35" s="23">
        <v>37.50607621146338</v>
      </c>
      <c r="AL35" s="23">
        <v>43.912218633173737</v>
      </c>
      <c r="AM35" s="23">
        <v>171.1979309226316</v>
      </c>
      <c r="AN35" s="23">
        <v>32.905189825139978</v>
      </c>
      <c r="AO35" s="23">
        <v>35.126437963390487</v>
      </c>
      <c r="AP35" s="23">
        <v>174.31567907263158</v>
      </c>
      <c r="AQ35" s="23">
        <v>31.650403365512737</v>
      </c>
      <c r="AR35" s="23">
        <v>32.003855906254103</v>
      </c>
      <c r="AS35" s="23">
        <v>171.34799341739495</v>
      </c>
      <c r="AT35" s="23">
        <v>31.085255442978728</v>
      </c>
      <c r="AU35" s="23">
        <v>31.269082112673672</v>
      </c>
      <c r="AV35" s="25">
        <v>153.92656225263158</v>
      </c>
      <c r="AW35" s="25">
        <v>43.639634907937378</v>
      </c>
      <c r="AX35" s="25">
        <v>66.185412324989983</v>
      </c>
      <c r="AY35" s="25">
        <v>153.83338389263159</v>
      </c>
      <c r="AZ35" s="25">
        <v>43.622134659516774</v>
      </c>
      <c r="BA35" s="25">
        <v>66.277717932926819</v>
      </c>
      <c r="BB35" s="25">
        <v>154.07383534263158</v>
      </c>
      <c r="BC35" s="25">
        <v>43.602037361437517</v>
      </c>
      <c r="BD35" s="25">
        <v>65.665022535288387</v>
      </c>
      <c r="BE35" s="25">
        <v>154.3211521326316</v>
      </c>
      <c r="BF35" s="25">
        <v>43.545623509418469</v>
      </c>
      <c r="BG35" s="25">
        <v>64.989002832384699</v>
      </c>
      <c r="BH35" s="25">
        <v>154.6259290226316</v>
      </c>
      <c r="BI35" s="25">
        <v>43.482715780110986</v>
      </c>
      <c r="BJ35" s="25">
        <v>64.101644020679842</v>
      </c>
      <c r="BK35" s="25">
        <v>154.9911269326316</v>
      </c>
      <c r="BL35" s="25">
        <v>43.414001347757321</v>
      </c>
      <c r="BM35" s="25">
        <v>62.973291562251362</v>
      </c>
      <c r="BN35" s="25">
        <v>155.39580215263157</v>
      </c>
      <c r="BO35" s="25">
        <v>43.340430607117348</v>
      </c>
      <c r="BP35" s="25">
        <v>61.740206449478904</v>
      </c>
      <c r="BQ35" s="25">
        <v>155.87538993263158</v>
      </c>
      <c r="BR35" s="25">
        <v>43.263236858859209</v>
      </c>
      <c r="BS35" s="25">
        <v>60.26718779214626</v>
      </c>
      <c r="BT35" s="25">
        <v>156.3748313326316</v>
      </c>
      <c r="BU35" s="25">
        <v>43.18514666382513</v>
      </c>
      <c r="BV35" s="25">
        <v>58.621547280510228</v>
      </c>
      <c r="BW35" s="25">
        <v>156.8849909626316</v>
      </c>
      <c r="BX35" s="25">
        <v>41.311213804872743</v>
      </c>
      <c r="BY35" s="25">
        <v>56.72766868233677</v>
      </c>
      <c r="BZ35" s="25">
        <v>158.71590138263159</v>
      </c>
      <c r="CA35" s="25">
        <v>40.923097843298194</v>
      </c>
      <c r="CB35" s="25">
        <v>48.88200007811389</v>
      </c>
      <c r="CC35" s="25">
        <v>160.73599714263159</v>
      </c>
      <c r="CD35" s="25">
        <v>38.139934854918948</v>
      </c>
      <c r="CE35" s="25">
        <v>40.517809939965829</v>
      </c>
      <c r="CF35" s="25">
        <v>162.90058405263159</v>
      </c>
      <c r="CG35" s="25">
        <v>38.081603296626135</v>
      </c>
      <c r="CH35" s="25">
        <v>33.425942455497605</v>
      </c>
      <c r="CI35" s="25">
        <v>164.13921344263159</v>
      </c>
      <c r="CJ35" s="25">
        <v>37.801806761724094</v>
      </c>
      <c r="CK35" s="25">
        <v>30.989171467750396</v>
      </c>
      <c r="CL35" s="27">
        <v>153.80832922263158</v>
      </c>
      <c r="CM35" s="27">
        <v>43.628025260196011</v>
      </c>
      <c r="CN35" s="27">
        <v>66.469249756203709</v>
      </c>
      <c r="CO35" s="27">
        <v>153.6058598926316</v>
      </c>
      <c r="CP35" s="27">
        <v>43.59731598911717</v>
      </c>
      <c r="CQ35" s="27">
        <v>66.863736567367255</v>
      </c>
      <c r="CR35" s="27">
        <v>153.8895408226316</v>
      </c>
      <c r="CS35" s="27">
        <v>43.561917872235448</v>
      </c>
      <c r="CT35" s="27">
        <v>66.325677642205676</v>
      </c>
      <c r="CU35" s="27">
        <v>154.22087004263159</v>
      </c>
      <c r="CV35" s="27">
        <v>43.42790155830464</v>
      </c>
      <c r="CW35" s="27">
        <v>65.662836421621108</v>
      </c>
      <c r="CX35" s="27">
        <v>154.64413313263159</v>
      </c>
      <c r="CY35" s="27">
        <v>43.281712819555985</v>
      </c>
      <c r="CZ35" s="27">
        <v>64.782003495975829</v>
      </c>
      <c r="DA35" s="27">
        <v>155.16036014263159</v>
      </c>
      <c r="DB35" s="27">
        <v>43.124725923258097</v>
      </c>
      <c r="DC35" s="27">
        <v>63.692014975638187</v>
      </c>
      <c r="DD35" s="27">
        <v>155.73075121263159</v>
      </c>
      <c r="DE35" s="27">
        <v>42.956231739231427</v>
      </c>
      <c r="DF35" s="27">
        <v>62.549139611099207</v>
      </c>
      <c r="DG35" s="27">
        <v>156.42714459263158</v>
      </c>
      <c r="DH35" s="27">
        <v>42.779372982678233</v>
      </c>
      <c r="DI35" s="27">
        <v>61.191620067119572</v>
      </c>
      <c r="DJ35" s="27">
        <v>157.21684418263158</v>
      </c>
      <c r="DK35" s="27">
        <v>42.597177733346939</v>
      </c>
      <c r="DL35" s="27">
        <v>59.624211132706904</v>
      </c>
      <c r="DM35" s="27">
        <v>158.1364938326316</v>
      </c>
      <c r="DN35" s="27">
        <v>40.581435553535613</v>
      </c>
      <c r="DO35" s="27">
        <v>57.799610499113442</v>
      </c>
      <c r="DP35" s="27">
        <v>162.80719232263158</v>
      </c>
      <c r="DQ35" s="27">
        <v>39.454700790809198</v>
      </c>
      <c r="DR35" s="27">
        <v>49.044954793861109</v>
      </c>
      <c r="DS35" s="27">
        <v>167.69315673263159</v>
      </c>
      <c r="DT35" s="27">
        <v>36.441278745383563</v>
      </c>
      <c r="DU35" s="27">
        <v>42.246910697591886</v>
      </c>
      <c r="DV35" s="27">
        <v>170.70893638263158</v>
      </c>
      <c r="DW35" s="27">
        <v>35.77230767881435</v>
      </c>
      <c r="DX35" s="27">
        <v>40.3019062445548</v>
      </c>
      <c r="DY35" s="27">
        <v>172.1048971926316</v>
      </c>
      <c r="DZ35" s="27">
        <v>35.638868690418683</v>
      </c>
      <c r="EA35" s="27">
        <v>40.780737349983639</v>
      </c>
      <c r="EB35" s="28">
        <v>153.81123304263159</v>
      </c>
      <c r="EC35" s="28">
        <v>43.624925779837035</v>
      </c>
      <c r="ED35" s="28">
        <v>66.449990486322619</v>
      </c>
      <c r="EE35" s="28">
        <v>153.6463272426316</v>
      </c>
      <c r="EF35" s="28">
        <v>43.584027202034306</v>
      </c>
      <c r="EG35" s="28">
        <v>66.744218154368824</v>
      </c>
      <c r="EH35" s="28">
        <v>154.05424963263158</v>
      </c>
      <c r="EI35" s="28">
        <v>43.530332132912775</v>
      </c>
      <c r="EJ35" s="28">
        <v>66.112954728962592</v>
      </c>
      <c r="EK35" s="28">
        <v>154.59563862263158</v>
      </c>
      <c r="EL35" s="28">
        <v>43.354461465922775</v>
      </c>
      <c r="EM35" s="28">
        <v>65.44097574579601</v>
      </c>
      <c r="EN35" s="28">
        <v>155.3418843726316</v>
      </c>
      <c r="EO35" s="28">
        <v>43.149315453296808</v>
      </c>
      <c r="EP35" s="28">
        <v>64.611367404200479</v>
      </c>
      <c r="EQ35" s="28">
        <v>156.35484157263159</v>
      </c>
      <c r="ER35" s="28">
        <v>42.916018810502528</v>
      </c>
      <c r="ES35" s="28">
        <v>63.672661910800642</v>
      </c>
      <c r="ET35" s="28">
        <v>157.57697645263158</v>
      </c>
      <c r="EU35" s="28">
        <v>42.649437138901838</v>
      </c>
      <c r="EV35" s="28">
        <v>62.732785772003453</v>
      </c>
      <c r="EW35" s="28">
        <v>159.19114087263159</v>
      </c>
      <c r="EX35" s="28">
        <v>42.351939688828864</v>
      </c>
      <c r="EY35" s="28">
        <v>61.554238566461194</v>
      </c>
      <c r="EZ35" s="28">
        <v>161.0891429326316</v>
      </c>
      <c r="FA35" s="28">
        <v>42.032189900834197</v>
      </c>
      <c r="FB35" s="28">
        <v>60.378059614877941</v>
      </c>
      <c r="FC35" s="28">
        <v>163.3381755726316</v>
      </c>
      <c r="FD35" s="28">
        <v>40.253539848664992</v>
      </c>
      <c r="FE35" s="28">
        <v>59.147037365166199</v>
      </c>
      <c r="FF35" s="28">
        <v>167.95431796263159</v>
      </c>
      <c r="FG35" s="28">
        <v>38.157006781840956</v>
      </c>
      <c r="FH35" s="28">
        <v>52.280663949292119</v>
      </c>
      <c r="FI35" s="28">
        <v>171.90730640802238</v>
      </c>
      <c r="FJ35" s="28">
        <v>31.186723728889017</v>
      </c>
      <c r="FK35" s="28">
        <v>21.356673957548963</v>
      </c>
      <c r="FL35" s="28">
        <v>160.73628312604967</v>
      </c>
      <c r="FM35" s="28">
        <v>29.160122160035563</v>
      </c>
      <c r="FN35" s="28">
        <v>-5.7373136254277597</v>
      </c>
      <c r="FO35" s="28">
        <v>130.02778857087111</v>
      </c>
      <c r="FP35" s="28">
        <v>23.589112085865999</v>
      </c>
      <c r="FQ35" s="28">
        <v>-26.425461807742693</v>
      </c>
      <c r="FR35" s="29">
        <v>153.71223289263159</v>
      </c>
      <c r="FS35" s="29">
        <v>43.624476407663877</v>
      </c>
      <c r="FT35" s="29">
        <v>66.817268020361354</v>
      </c>
      <c r="FU35" s="29">
        <v>153.44969600263158</v>
      </c>
      <c r="FV35" s="29">
        <v>43.591070379665808</v>
      </c>
      <c r="FW35" s="29">
        <v>67.464891974556309</v>
      </c>
      <c r="FX35" s="29">
        <v>153.75793903263158</v>
      </c>
      <c r="FY35" s="29">
        <v>43.551130419778872</v>
      </c>
      <c r="FZ35" s="29">
        <v>67.18864444578702</v>
      </c>
      <c r="GA35" s="29">
        <v>154.21721595263159</v>
      </c>
      <c r="GB35" s="29">
        <v>43.322745268273962</v>
      </c>
      <c r="GC35" s="29">
        <v>66.780661153134872</v>
      </c>
      <c r="GD35" s="29">
        <v>154.8732320026316</v>
      </c>
      <c r="GE35" s="29">
        <v>43.064845103557793</v>
      </c>
      <c r="GF35" s="29">
        <v>66.24242810363522</v>
      </c>
      <c r="GG35" s="29">
        <v>155.80659417263158</v>
      </c>
      <c r="GH35" s="29">
        <v>42.776226593884708</v>
      </c>
      <c r="GI35" s="29">
        <v>65.464494241889128</v>
      </c>
      <c r="GJ35" s="29">
        <v>156.9483155326316</v>
      </c>
      <c r="GK35" s="29">
        <v>42.460454298767672</v>
      </c>
      <c r="GL35" s="29">
        <v>64.658745698181988</v>
      </c>
      <c r="GM35" s="29">
        <v>158.49849811263158</v>
      </c>
      <c r="GN35" s="29">
        <v>42.122604567893958</v>
      </c>
      <c r="GO35" s="29">
        <v>63.707942728297198</v>
      </c>
      <c r="GP35" s="29">
        <v>160.34566388263158</v>
      </c>
      <c r="GQ35" s="29">
        <v>41.765254987830922</v>
      </c>
      <c r="GR35" s="29">
        <v>62.75039128825965</v>
      </c>
      <c r="GS35" s="29">
        <v>162.2966239226316</v>
      </c>
      <c r="GT35" s="29">
        <v>39.973931151747912</v>
      </c>
      <c r="GU35" s="29">
        <v>60.558120819891116</v>
      </c>
      <c r="GV35" s="29">
        <v>167.9754699326316</v>
      </c>
      <c r="GW35" s="29">
        <v>37.856019799852199</v>
      </c>
      <c r="GX35" s="29">
        <v>31.273441424149325</v>
      </c>
      <c r="GY35" s="29">
        <v>161.25407583096236</v>
      </c>
      <c r="GZ35" s="29">
        <v>29.254058004732109</v>
      </c>
      <c r="HA35" s="29">
        <v>1.1102886054239889</v>
      </c>
      <c r="HB35" s="29">
        <v>158.15140597721796</v>
      </c>
      <c r="HC35" s="29">
        <v>28.691184270203259</v>
      </c>
      <c r="HD35" s="29">
        <v>-21.336574110933554</v>
      </c>
      <c r="HE35" s="29">
        <v>134.25539793075328</v>
      </c>
      <c r="HF35" s="29">
        <v>24.356067766198603</v>
      </c>
      <c r="HG35" s="29">
        <v>-22.03117176400184</v>
      </c>
    </row>
    <row r="36" spans="1:215" ht="15" thickBot="1" x14ac:dyDescent="0.35">
      <c r="A36" s="2"/>
      <c r="B36" s="43" t="s">
        <v>484</v>
      </c>
      <c r="C36" s="76" t="s">
        <v>876</v>
      </c>
      <c r="D36" s="44">
        <v>397322</v>
      </c>
      <c r="E36" s="45">
        <v>399942</v>
      </c>
      <c r="F36" s="23">
        <v>6.7307692307692317</v>
      </c>
      <c r="G36" s="23">
        <v>1.9358407079646016</v>
      </c>
      <c r="H36" s="23">
        <v>6.7307692307692317</v>
      </c>
      <c r="I36" s="23">
        <v>6.7307692307692317</v>
      </c>
      <c r="J36" s="23">
        <v>1.9358407079646016</v>
      </c>
      <c r="K36" s="23">
        <v>6.7307692307692317</v>
      </c>
      <c r="L36" s="23">
        <v>6.7307692307692317</v>
      </c>
      <c r="M36" s="23">
        <v>1.9358407079646016</v>
      </c>
      <c r="N36" s="23">
        <v>6.7307692307692317</v>
      </c>
      <c r="O36" s="23">
        <v>6.7307692307692317</v>
      </c>
      <c r="P36" s="23">
        <v>1.9358407079646016</v>
      </c>
      <c r="Q36" s="23">
        <v>6.7307692307692317</v>
      </c>
      <c r="R36" s="23">
        <v>6.7307692307692317</v>
      </c>
      <c r="S36" s="23">
        <v>1.9358407079646016</v>
      </c>
      <c r="T36" s="23">
        <v>6.7307692307692317</v>
      </c>
      <c r="U36" s="23">
        <v>6.7307692307692317</v>
      </c>
      <c r="V36" s="23">
        <v>1.9358407079646016</v>
      </c>
      <c r="W36" s="23">
        <v>6.7307692307692317</v>
      </c>
      <c r="X36" s="23">
        <v>6.7307692307692317</v>
      </c>
      <c r="Y36" s="23">
        <v>1.9358407079646016</v>
      </c>
      <c r="Z36" s="23">
        <v>6.7307692307692317</v>
      </c>
      <c r="AA36" s="23">
        <v>6.7307692307692317</v>
      </c>
      <c r="AB36" s="23">
        <v>1.9358407079646016</v>
      </c>
      <c r="AC36" s="23">
        <v>6.7307692307692317</v>
      </c>
      <c r="AD36" s="23">
        <v>6.7307692307692317</v>
      </c>
      <c r="AE36" s="23">
        <v>1.9358407079646016</v>
      </c>
      <c r="AF36" s="23">
        <v>6.7307692307692317</v>
      </c>
      <c r="AG36" s="23">
        <v>6.7307692307692317</v>
      </c>
      <c r="AH36" s="23">
        <v>1.9358407079646016</v>
      </c>
      <c r="AI36" s="23">
        <v>6.7307692307692317</v>
      </c>
      <c r="AJ36" s="23">
        <v>6.7307692307692317</v>
      </c>
      <c r="AK36" s="23">
        <v>1.9358407079646016</v>
      </c>
      <c r="AL36" s="23">
        <v>6.7307692307692317</v>
      </c>
      <c r="AM36" s="23">
        <v>6.7307692307692317</v>
      </c>
      <c r="AN36" s="23">
        <v>1.9358407079646016</v>
      </c>
      <c r="AO36" s="23">
        <v>6.7307692307692317</v>
      </c>
      <c r="AP36" s="23">
        <v>6.7307692307692317</v>
      </c>
      <c r="AQ36" s="23">
        <v>1.9358407079646016</v>
      </c>
      <c r="AR36" s="23">
        <v>6.7307692307692317</v>
      </c>
      <c r="AS36" s="23">
        <v>6.7307692307692317</v>
      </c>
      <c r="AT36" s="23">
        <v>1.9358407079646016</v>
      </c>
      <c r="AU36" s="23">
        <v>6.7307692307692317</v>
      </c>
      <c r="AV36" s="25">
        <v>6.7307692307692317</v>
      </c>
      <c r="AW36" s="25">
        <v>1.9358407079646016</v>
      </c>
      <c r="AX36" s="25">
        <v>6.7307692307692317</v>
      </c>
      <c r="AY36" s="25">
        <v>6.7307692307692317</v>
      </c>
      <c r="AZ36" s="25">
        <v>1.9358407079646016</v>
      </c>
      <c r="BA36" s="25">
        <v>6.7307692307692317</v>
      </c>
      <c r="BB36" s="25">
        <v>6.7307692307692317</v>
      </c>
      <c r="BC36" s="25">
        <v>1.9358407079646016</v>
      </c>
      <c r="BD36" s="25">
        <v>6.7307692307692317</v>
      </c>
      <c r="BE36" s="25">
        <v>6.7307692307692317</v>
      </c>
      <c r="BF36" s="25">
        <v>1.9358407079646016</v>
      </c>
      <c r="BG36" s="25">
        <v>6.7307692307692317</v>
      </c>
      <c r="BH36" s="25">
        <v>6.7307692307692317</v>
      </c>
      <c r="BI36" s="25">
        <v>1.9358407079646016</v>
      </c>
      <c r="BJ36" s="25">
        <v>6.7307692307692317</v>
      </c>
      <c r="BK36" s="25">
        <v>6.7307692307692317</v>
      </c>
      <c r="BL36" s="25">
        <v>1.9358407079646016</v>
      </c>
      <c r="BM36" s="25">
        <v>6.7307692307692317</v>
      </c>
      <c r="BN36" s="25">
        <v>6.7307692307692317</v>
      </c>
      <c r="BO36" s="25">
        <v>1.9358407079646016</v>
      </c>
      <c r="BP36" s="25">
        <v>6.7307692307692317</v>
      </c>
      <c r="BQ36" s="25">
        <v>6.7307692307692317</v>
      </c>
      <c r="BR36" s="25">
        <v>1.9358407079646016</v>
      </c>
      <c r="BS36" s="25">
        <v>6.7307692307692317</v>
      </c>
      <c r="BT36" s="25">
        <v>6.7307692307692317</v>
      </c>
      <c r="BU36" s="25">
        <v>1.9358407079646016</v>
      </c>
      <c r="BV36" s="25">
        <v>6.7307692307692317</v>
      </c>
      <c r="BW36" s="25">
        <v>6.7307692307692317</v>
      </c>
      <c r="BX36" s="25">
        <v>1.9358407079646016</v>
      </c>
      <c r="BY36" s="25">
        <v>6.7307692307692317</v>
      </c>
      <c r="BZ36" s="25">
        <v>6.7307692307692317</v>
      </c>
      <c r="CA36" s="25">
        <v>1.9358407079646016</v>
      </c>
      <c r="CB36" s="25">
        <v>6.7307692307692317</v>
      </c>
      <c r="CC36" s="25">
        <v>6.7307692307692317</v>
      </c>
      <c r="CD36" s="25">
        <v>1.9358407079646016</v>
      </c>
      <c r="CE36" s="25">
        <v>6.7307692307692317</v>
      </c>
      <c r="CF36" s="25">
        <v>6.7307692307692317</v>
      </c>
      <c r="CG36" s="25">
        <v>1.9358407079646016</v>
      </c>
      <c r="CH36" s="25">
        <v>6.7307692307692317</v>
      </c>
      <c r="CI36" s="25">
        <v>6.7307692307692317</v>
      </c>
      <c r="CJ36" s="25">
        <v>1.9358407079646016</v>
      </c>
      <c r="CK36" s="25">
        <v>6.7307692307692317</v>
      </c>
      <c r="CL36" s="27">
        <v>6.7307692307692317</v>
      </c>
      <c r="CM36" s="27">
        <v>1.9358407079646016</v>
      </c>
      <c r="CN36" s="27">
        <v>6.7307692307692317</v>
      </c>
      <c r="CO36" s="27">
        <v>6.7307692307692317</v>
      </c>
      <c r="CP36" s="27">
        <v>1.9358407079646016</v>
      </c>
      <c r="CQ36" s="27">
        <v>6.7307692307692317</v>
      </c>
      <c r="CR36" s="27">
        <v>6.7307692307692317</v>
      </c>
      <c r="CS36" s="27">
        <v>1.9358407079646016</v>
      </c>
      <c r="CT36" s="27">
        <v>6.7307692307692317</v>
      </c>
      <c r="CU36" s="27">
        <v>6.7307692307692317</v>
      </c>
      <c r="CV36" s="27">
        <v>1.9358407079646016</v>
      </c>
      <c r="CW36" s="27">
        <v>6.7307692307692317</v>
      </c>
      <c r="CX36" s="27">
        <v>6.7307692307692317</v>
      </c>
      <c r="CY36" s="27">
        <v>1.9358407079646016</v>
      </c>
      <c r="CZ36" s="27">
        <v>6.7307692307692317</v>
      </c>
      <c r="DA36" s="27">
        <v>6.7307692307692317</v>
      </c>
      <c r="DB36" s="27">
        <v>1.9358407079646016</v>
      </c>
      <c r="DC36" s="27">
        <v>6.7307692307692317</v>
      </c>
      <c r="DD36" s="27">
        <v>6.7307692307692317</v>
      </c>
      <c r="DE36" s="27">
        <v>1.9358407079646016</v>
      </c>
      <c r="DF36" s="27">
        <v>6.7307692307692317</v>
      </c>
      <c r="DG36" s="27">
        <v>6.7307692307692317</v>
      </c>
      <c r="DH36" s="27">
        <v>1.9358407079646016</v>
      </c>
      <c r="DI36" s="27">
        <v>6.7307692307692317</v>
      </c>
      <c r="DJ36" s="27">
        <v>6.7307692307692317</v>
      </c>
      <c r="DK36" s="27">
        <v>1.9358407079646016</v>
      </c>
      <c r="DL36" s="27">
        <v>6.7307692307692317</v>
      </c>
      <c r="DM36" s="27">
        <v>6.7307692307692317</v>
      </c>
      <c r="DN36" s="27">
        <v>1.9358407079646016</v>
      </c>
      <c r="DO36" s="27">
        <v>6.7307692307692317</v>
      </c>
      <c r="DP36" s="27">
        <v>6.7307692307692317</v>
      </c>
      <c r="DQ36" s="27">
        <v>1.9358407079646016</v>
      </c>
      <c r="DR36" s="27">
        <v>6.7307692307692317</v>
      </c>
      <c r="DS36" s="27">
        <v>6.7307692307692317</v>
      </c>
      <c r="DT36" s="27">
        <v>1.9358407079646016</v>
      </c>
      <c r="DU36" s="27">
        <v>6.7307692307692317</v>
      </c>
      <c r="DV36" s="27">
        <v>6.7307692307692317</v>
      </c>
      <c r="DW36" s="27">
        <v>1.9358407079646016</v>
      </c>
      <c r="DX36" s="27">
        <v>6.7307692307692317</v>
      </c>
      <c r="DY36" s="27">
        <v>6.7307692307692317</v>
      </c>
      <c r="DZ36" s="27">
        <v>1.9358407079646016</v>
      </c>
      <c r="EA36" s="27">
        <v>6.7307692307692317</v>
      </c>
      <c r="EB36" s="28">
        <v>6.7307692307692317</v>
      </c>
      <c r="EC36" s="28">
        <v>1.9358407079646016</v>
      </c>
      <c r="ED36" s="28">
        <v>6.7307692307692317</v>
      </c>
      <c r="EE36" s="28">
        <v>6.7307692307692317</v>
      </c>
      <c r="EF36" s="28">
        <v>1.9358407079646016</v>
      </c>
      <c r="EG36" s="28">
        <v>6.7307692307692317</v>
      </c>
      <c r="EH36" s="28">
        <v>6.7307692307692317</v>
      </c>
      <c r="EI36" s="28">
        <v>1.9358407079646016</v>
      </c>
      <c r="EJ36" s="28">
        <v>6.7307692307692317</v>
      </c>
      <c r="EK36" s="28">
        <v>6.7307692307692317</v>
      </c>
      <c r="EL36" s="28">
        <v>1.9358407079646016</v>
      </c>
      <c r="EM36" s="28">
        <v>6.7307692307692317</v>
      </c>
      <c r="EN36" s="28">
        <v>6.7307692307692317</v>
      </c>
      <c r="EO36" s="28">
        <v>1.9358407079646016</v>
      </c>
      <c r="EP36" s="28">
        <v>6.7307692307692317</v>
      </c>
      <c r="EQ36" s="28">
        <v>6.7307692307692317</v>
      </c>
      <c r="ER36" s="28">
        <v>1.9358407079646016</v>
      </c>
      <c r="ES36" s="28">
        <v>6.7307692307692317</v>
      </c>
      <c r="ET36" s="28">
        <v>6.7307692307692317</v>
      </c>
      <c r="EU36" s="28">
        <v>1.9358407079646016</v>
      </c>
      <c r="EV36" s="28">
        <v>6.7307692307692317</v>
      </c>
      <c r="EW36" s="28">
        <v>6.7307692307692317</v>
      </c>
      <c r="EX36" s="28">
        <v>1.9358407079646016</v>
      </c>
      <c r="EY36" s="28">
        <v>6.7307692307692317</v>
      </c>
      <c r="EZ36" s="28">
        <v>6.7307692307692317</v>
      </c>
      <c r="FA36" s="28">
        <v>1.9358407079646016</v>
      </c>
      <c r="FB36" s="28">
        <v>6.7307692307692317</v>
      </c>
      <c r="FC36" s="28">
        <v>6.7307692307692317</v>
      </c>
      <c r="FD36" s="28">
        <v>1.9358407079646016</v>
      </c>
      <c r="FE36" s="28">
        <v>6.7307692307692317</v>
      </c>
      <c r="FF36" s="28">
        <v>6.7307692307692317</v>
      </c>
      <c r="FG36" s="28">
        <v>1.9358407079646016</v>
      </c>
      <c r="FH36" s="28">
        <v>6.7307692307692317</v>
      </c>
      <c r="FI36" s="28">
        <v>6.7307692307692317</v>
      </c>
      <c r="FJ36" s="28">
        <v>1.9358407079646016</v>
      </c>
      <c r="FK36" s="28">
        <v>6.7307692307692317</v>
      </c>
      <c r="FL36" s="28">
        <v>6.7307692307692317</v>
      </c>
      <c r="FM36" s="28">
        <v>1.9358407079646016</v>
      </c>
      <c r="FN36" s="28">
        <v>6.7307692307692317</v>
      </c>
      <c r="FO36" s="28">
        <v>6.7307692307692317</v>
      </c>
      <c r="FP36" s="28">
        <v>1.9358407079646016</v>
      </c>
      <c r="FQ36" s="28">
        <v>-14.439181176152033</v>
      </c>
      <c r="FR36" s="29">
        <v>6.7307692307692317</v>
      </c>
      <c r="FS36" s="29">
        <v>1.9358407079646016</v>
      </c>
      <c r="FT36" s="29">
        <v>6.7307692307692317</v>
      </c>
      <c r="FU36" s="29">
        <v>6.7307692307692317</v>
      </c>
      <c r="FV36" s="29">
        <v>1.9358407079646016</v>
      </c>
      <c r="FW36" s="29">
        <v>6.7307692307692317</v>
      </c>
      <c r="FX36" s="29">
        <v>6.7307692307692317</v>
      </c>
      <c r="FY36" s="29">
        <v>1.9358407079646016</v>
      </c>
      <c r="FZ36" s="29">
        <v>6.7307692307692317</v>
      </c>
      <c r="GA36" s="29">
        <v>6.7307692307692317</v>
      </c>
      <c r="GB36" s="29">
        <v>1.9358407079646016</v>
      </c>
      <c r="GC36" s="29">
        <v>6.7307692307692317</v>
      </c>
      <c r="GD36" s="29">
        <v>6.7307692307692317</v>
      </c>
      <c r="GE36" s="29">
        <v>1.9358407079646016</v>
      </c>
      <c r="GF36" s="29">
        <v>6.7307692307692317</v>
      </c>
      <c r="GG36" s="29">
        <v>6.7307692307692317</v>
      </c>
      <c r="GH36" s="29">
        <v>1.9358407079646016</v>
      </c>
      <c r="GI36" s="29">
        <v>6.7307692307692317</v>
      </c>
      <c r="GJ36" s="29">
        <v>6.7307692307692317</v>
      </c>
      <c r="GK36" s="29">
        <v>1.9358407079646016</v>
      </c>
      <c r="GL36" s="29">
        <v>6.7307692307692317</v>
      </c>
      <c r="GM36" s="29">
        <v>6.7307692307692317</v>
      </c>
      <c r="GN36" s="29">
        <v>1.9358407079646016</v>
      </c>
      <c r="GO36" s="29">
        <v>6.7307692307692317</v>
      </c>
      <c r="GP36" s="29">
        <v>6.7307692307692317</v>
      </c>
      <c r="GQ36" s="29">
        <v>1.9358407079646016</v>
      </c>
      <c r="GR36" s="29">
        <v>6.7307692307692317</v>
      </c>
      <c r="GS36" s="29">
        <v>6.7307692307692317</v>
      </c>
      <c r="GT36" s="29">
        <v>1.9358407079646016</v>
      </c>
      <c r="GU36" s="29">
        <v>6.7307692307692317</v>
      </c>
      <c r="GV36" s="29">
        <v>6.7307692307692317</v>
      </c>
      <c r="GW36" s="29">
        <v>1.9358407079646016</v>
      </c>
      <c r="GX36" s="29">
        <v>6.7307692307692317</v>
      </c>
      <c r="GY36" s="29">
        <v>6.7307692307692317</v>
      </c>
      <c r="GZ36" s="29">
        <v>1.9358407079646016</v>
      </c>
      <c r="HA36" s="29">
        <v>6.7307692307692317</v>
      </c>
      <c r="HB36" s="29">
        <v>6.7307692307692317</v>
      </c>
      <c r="HC36" s="29">
        <v>1.9358407079646016</v>
      </c>
      <c r="HD36" s="29">
        <v>-10.33076201986961</v>
      </c>
      <c r="HE36" s="29">
        <v>6.7307692307692317</v>
      </c>
      <c r="HF36" s="29">
        <v>1.9358407079646016</v>
      </c>
      <c r="HG36" s="29">
        <v>-9.9893871234169751</v>
      </c>
    </row>
    <row r="37" spans="1:215" ht="15" thickBot="1" x14ac:dyDescent="0.35">
      <c r="A37" s="2"/>
      <c r="B37" s="43" t="s">
        <v>578</v>
      </c>
      <c r="C37" s="76" t="s">
        <v>522</v>
      </c>
      <c r="D37" s="44">
        <v>377997</v>
      </c>
      <c r="E37" s="45">
        <v>431083</v>
      </c>
      <c r="F37" s="23">
        <v>45.45048178736841</v>
      </c>
      <c r="G37" s="23">
        <v>10.037637261621988</v>
      </c>
      <c r="H37" s="23">
        <v>45.45048178736841</v>
      </c>
      <c r="I37" s="23">
        <v>45.19310037736841</v>
      </c>
      <c r="J37" s="23">
        <v>9.9950258362407958</v>
      </c>
      <c r="K37" s="23">
        <v>45.19310037736841</v>
      </c>
      <c r="L37" s="23">
        <v>10.670731707317072</v>
      </c>
      <c r="M37" s="23">
        <v>1.9358407079646016</v>
      </c>
      <c r="N37" s="23">
        <v>10.670731707317072</v>
      </c>
      <c r="O37" s="23">
        <v>10.670731707317072</v>
      </c>
      <c r="P37" s="23">
        <v>1.9358407079646016</v>
      </c>
      <c r="Q37" s="23">
        <v>10.670731707317072</v>
      </c>
      <c r="R37" s="23">
        <v>10.670731707317072</v>
      </c>
      <c r="S37" s="23">
        <v>1.9358407079646016</v>
      </c>
      <c r="T37" s="23">
        <v>10.670731707317072</v>
      </c>
      <c r="U37" s="23">
        <v>10.670731707317072</v>
      </c>
      <c r="V37" s="23">
        <v>1.9358407079646016</v>
      </c>
      <c r="W37" s="23">
        <v>10.670731707317072</v>
      </c>
      <c r="X37" s="23">
        <v>10.670731707317072</v>
      </c>
      <c r="Y37" s="23">
        <v>1.9358407079646016</v>
      </c>
      <c r="Z37" s="23">
        <v>10.670731707317072</v>
      </c>
      <c r="AA37" s="23">
        <v>10.670731707317072</v>
      </c>
      <c r="AB37" s="23">
        <v>1.9358407079646016</v>
      </c>
      <c r="AC37" s="23">
        <v>10.670731707317072</v>
      </c>
      <c r="AD37" s="23">
        <v>10.670731707317072</v>
      </c>
      <c r="AE37" s="23">
        <v>1.9358407079646016</v>
      </c>
      <c r="AF37" s="23">
        <v>10.670731707317072</v>
      </c>
      <c r="AG37" s="23">
        <v>10.670731707317072</v>
      </c>
      <c r="AH37" s="23">
        <v>1.9358407079646016</v>
      </c>
      <c r="AI37" s="23">
        <v>10.670731707317072</v>
      </c>
      <c r="AJ37" s="23">
        <v>10.670731707317072</v>
      </c>
      <c r="AK37" s="23">
        <v>1.9358407079646016</v>
      </c>
      <c r="AL37" s="23">
        <v>10.670731707317072</v>
      </c>
      <c r="AM37" s="23">
        <v>10.670731707317072</v>
      </c>
      <c r="AN37" s="23">
        <v>1.9358407079646016</v>
      </c>
      <c r="AO37" s="23">
        <v>10.670731707317072</v>
      </c>
      <c r="AP37" s="23">
        <v>61.204196917368414</v>
      </c>
      <c r="AQ37" s="23">
        <v>23.593163462425728</v>
      </c>
      <c r="AR37" s="23">
        <v>26.214777684584107</v>
      </c>
      <c r="AS37" s="23">
        <v>62.347254427368412</v>
      </c>
      <c r="AT37" s="23">
        <v>28.069780721925415</v>
      </c>
      <c r="AU37" s="23">
        <v>23.276864540267525</v>
      </c>
      <c r="AV37" s="25">
        <v>45.527589127368415</v>
      </c>
      <c r="AW37" s="25">
        <v>10.051806327266091</v>
      </c>
      <c r="AX37" s="25">
        <v>45.527589127368415</v>
      </c>
      <c r="AY37" s="25">
        <v>45.299084147368411</v>
      </c>
      <c r="AZ37" s="25">
        <v>10.030866059417615</v>
      </c>
      <c r="BA37" s="25">
        <v>45.299084147368411</v>
      </c>
      <c r="BB37" s="25">
        <v>10.670731707317072</v>
      </c>
      <c r="BC37" s="25">
        <v>1.9358407079646016</v>
      </c>
      <c r="BD37" s="25">
        <v>10.670731707317072</v>
      </c>
      <c r="BE37" s="25">
        <v>10.670731707317072</v>
      </c>
      <c r="BF37" s="25">
        <v>1.9358407079646016</v>
      </c>
      <c r="BG37" s="25">
        <v>10.670731707317072</v>
      </c>
      <c r="BH37" s="25">
        <v>10.670731707317072</v>
      </c>
      <c r="BI37" s="25">
        <v>1.9358407079646016</v>
      </c>
      <c r="BJ37" s="25">
        <v>10.670731707317072</v>
      </c>
      <c r="BK37" s="25">
        <v>10.670731707317072</v>
      </c>
      <c r="BL37" s="25">
        <v>1.9358407079646016</v>
      </c>
      <c r="BM37" s="25">
        <v>10.670731707317072</v>
      </c>
      <c r="BN37" s="25">
        <v>10.670731707317072</v>
      </c>
      <c r="BO37" s="25">
        <v>1.9358407079646016</v>
      </c>
      <c r="BP37" s="25">
        <v>10.670731707317072</v>
      </c>
      <c r="BQ37" s="25">
        <v>10.670731707317072</v>
      </c>
      <c r="BR37" s="25">
        <v>1.9358407079646016</v>
      </c>
      <c r="BS37" s="25">
        <v>10.670731707317072</v>
      </c>
      <c r="BT37" s="25">
        <v>10.670731707317072</v>
      </c>
      <c r="BU37" s="25">
        <v>1.9358407079646016</v>
      </c>
      <c r="BV37" s="25">
        <v>10.670731707317072</v>
      </c>
      <c r="BW37" s="25">
        <v>10.670731707317072</v>
      </c>
      <c r="BX37" s="25">
        <v>1.9358407079646016</v>
      </c>
      <c r="BY37" s="25">
        <v>10.670731707317072</v>
      </c>
      <c r="BZ37" s="25">
        <v>10.670731707317072</v>
      </c>
      <c r="CA37" s="25">
        <v>1.9358407079646016</v>
      </c>
      <c r="CB37" s="25">
        <v>10.670731707317072</v>
      </c>
      <c r="CC37" s="25">
        <v>10.670731707317072</v>
      </c>
      <c r="CD37" s="25">
        <v>1.9358407079646016</v>
      </c>
      <c r="CE37" s="25">
        <v>10.670731707317072</v>
      </c>
      <c r="CF37" s="25">
        <v>53.230403687368408</v>
      </c>
      <c r="CG37" s="25">
        <v>13.524176777694656</v>
      </c>
      <c r="CH37" s="25">
        <v>30.796835274491897</v>
      </c>
      <c r="CI37" s="25">
        <v>54.049044857368415</v>
      </c>
      <c r="CJ37" s="25">
        <v>28.783378644476787</v>
      </c>
      <c r="CK37" s="25">
        <v>29.159591860370583</v>
      </c>
      <c r="CL37" s="27">
        <v>45.446552267368411</v>
      </c>
      <c r="CM37" s="27">
        <v>10.040456410612354</v>
      </c>
      <c r="CN37" s="27">
        <v>45.446552267368411</v>
      </c>
      <c r="CO37" s="27">
        <v>45.14239864736841</v>
      </c>
      <c r="CP37" s="27">
        <v>10.007131721438762</v>
      </c>
      <c r="CQ37" s="27">
        <v>45.14239864736841</v>
      </c>
      <c r="CR37" s="27">
        <v>10.670731707317072</v>
      </c>
      <c r="CS37" s="27">
        <v>1.9358407079646016</v>
      </c>
      <c r="CT37" s="27">
        <v>10.670731707317072</v>
      </c>
      <c r="CU37" s="27">
        <v>10.670731707317072</v>
      </c>
      <c r="CV37" s="27">
        <v>1.9358407079646016</v>
      </c>
      <c r="CW37" s="27">
        <v>10.670731707317072</v>
      </c>
      <c r="CX37" s="27">
        <v>10.670731707317072</v>
      </c>
      <c r="CY37" s="27">
        <v>1.9358407079646016</v>
      </c>
      <c r="CZ37" s="27">
        <v>10.670731707317072</v>
      </c>
      <c r="DA37" s="27">
        <v>10.670731707317072</v>
      </c>
      <c r="DB37" s="27">
        <v>1.9358407079646016</v>
      </c>
      <c r="DC37" s="27">
        <v>10.670731707317072</v>
      </c>
      <c r="DD37" s="27">
        <v>10.670731707317072</v>
      </c>
      <c r="DE37" s="27">
        <v>1.9358407079646016</v>
      </c>
      <c r="DF37" s="27">
        <v>10.670731707317072</v>
      </c>
      <c r="DG37" s="27">
        <v>10.670731707317072</v>
      </c>
      <c r="DH37" s="27">
        <v>1.9358407079646016</v>
      </c>
      <c r="DI37" s="27">
        <v>10.670731707317072</v>
      </c>
      <c r="DJ37" s="27">
        <v>10.670731707317072</v>
      </c>
      <c r="DK37" s="27">
        <v>1.9358407079646016</v>
      </c>
      <c r="DL37" s="27">
        <v>10.670731707317072</v>
      </c>
      <c r="DM37" s="27">
        <v>10.670731707317072</v>
      </c>
      <c r="DN37" s="27">
        <v>1.9358407079646016</v>
      </c>
      <c r="DO37" s="27">
        <v>10.670731707317072</v>
      </c>
      <c r="DP37" s="27">
        <v>10.670731707317072</v>
      </c>
      <c r="DQ37" s="27">
        <v>1.9358407079646016</v>
      </c>
      <c r="DR37" s="27">
        <v>10.670731707317072</v>
      </c>
      <c r="DS37" s="27">
        <v>10.670731707317072</v>
      </c>
      <c r="DT37" s="27">
        <v>1.9358407079646016</v>
      </c>
      <c r="DU37" s="27">
        <v>10.670731707317072</v>
      </c>
      <c r="DV37" s="27">
        <v>58.488886657368411</v>
      </c>
      <c r="DW37" s="27">
        <v>27.289233397962217</v>
      </c>
      <c r="DX37" s="27">
        <v>35.280834216552677</v>
      </c>
      <c r="DY37" s="27">
        <v>59.557224187368412</v>
      </c>
      <c r="DZ37" s="27">
        <v>32.494398360366624</v>
      </c>
      <c r="EA37" s="27">
        <v>36.443825579697418</v>
      </c>
      <c r="EB37" s="28">
        <v>45.45829153736841</v>
      </c>
      <c r="EC37" s="28">
        <v>10.037636655982524</v>
      </c>
      <c r="ED37" s="28">
        <v>45.45829153736841</v>
      </c>
      <c r="EE37" s="28">
        <v>45.197529507368415</v>
      </c>
      <c r="EF37" s="28">
        <v>9.9950232582223517</v>
      </c>
      <c r="EG37" s="28">
        <v>45.197529507368415</v>
      </c>
      <c r="EH37" s="28">
        <v>10.670731707317072</v>
      </c>
      <c r="EI37" s="28">
        <v>1.9358407079646016</v>
      </c>
      <c r="EJ37" s="28">
        <v>10.670731707317072</v>
      </c>
      <c r="EK37" s="28">
        <v>10.670731707317072</v>
      </c>
      <c r="EL37" s="28">
        <v>1.9358407079646016</v>
      </c>
      <c r="EM37" s="28">
        <v>10.670731707317072</v>
      </c>
      <c r="EN37" s="28">
        <v>10.670731707317072</v>
      </c>
      <c r="EO37" s="28">
        <v>1.9358407079646016</v>
      </c>
      <c r="EP37" s="28">
        <v>10.670731707317072</v>
      </c>
      <c r="EQ37" s="28">
        <v>10.670731707317072</v>
      </c>
      <c r="ER37" s="28">
        <v>1.9358407079646016</v>
      </c>
      <c r="ES37" s="28">
        <v>10.670731707317072</v>
      </c>
      <c r="ET37" s="28">
        <v>10.670731707317072</v>
      </c>
      <c r="EU37" s="28">
        <v>1.9358407079646016</v>
      </c>
      <c r="EV37" s="28">
        <v>10.670731707317072</v>
      </c>
      <c r="EW37" s="28">
        <v>10.670731707317072</v>
      </c>
      <c r="EX37" s="28">
        <v>1.9358407079646016</v>
      </c>
      <c r="EY37" s="28">
        <v>10.670731707317072</v>
      </c>
      <c r="EZ37" s="28">
        <v>10.670731707317072</v>
      </c>
      <c r="FA37" s="28">
        <v>1.9358407079646016</v>
      </c>
      <c r="FB37" s="28">
        <v>10.670731707317072</v>
      </c>
      <c r="FC37" s="28">
        <v>10.670731707317072</v>
      </c>
      <c r="FD37" s="28">
        <v>1.9358407079646016</v>
      </c>
      <c r="FE37" s="28">
        <v>10.670731707317072</v>
      </c>
      <c r="FF37" s="28">
        <v>10.670731707317072</v>
      </c>
      <c r="FG37" s="28">
        <v>1.9358407079646016</v>
      </c>
      <c r="FH37" s="28">
        <v>10.670731707317072</v>
      </c>
      <c r="FI37" s="28">
        <v>10.670731707317072</v>
      </c>
      <c r="FJ37" s="28">
        <v>1.9358407079646016</v>
      </c>
      <c r="FK37" s="28">
        <v>10.179227520538618</v>
      </c>
      <c r="FL37" s="28">
        <v>68.075340957368411</v>
      </c>
      <c r="FM37" s="28">
        <v>19.871670882644796</v>
      </c>
      <c r="FN37" s="28">
        <v>-18.420156254146775</v>
      </c>
      <c r="FO37" s="28">
        <v>69.215016347368419</v>
      </c>
      <c r="FP37" s="28">
        <v>18.153957095822307</v>
      </c>
      <c r="FQ37" s="28">
        <v>-39.971928956599527</v>
      </c>
      <c r="FR37" s="29">
        <v>45.374536467368415</v>
      </c>
      <c r="FS37" s="29">
        <v>24.93195009367226</v>
      </c>
      <c r="FT37" s="29">
        <v>45.374536467368415</v>
      </c>
      <c r="FU37" s="29">
        <v>45.032581847368412</v>
      </c>
      <c r="FV37" s="29">
        <v>24.900972443736304</v>
      </c>
      <c r="FW37" s="29">
        <v>45.032581847368412</v>
      </c>
      <c r="FX37" s="29">
        <v>45.290671277368411</v>
      </c>
      <c r="FY37" s="29">
        <v>24.862882671539094</v>
      </c>
      <c r="FZ37" s="29">
        <v>45.290671277368411</v>
      </c>
      <c r="GA37" s="29">
        <v>45.675372917368406</v>
      </c>
      <c r="GB37" s="29">
        <v>24.583173220929364</v>
      </c>
      <c r="GC37" s="29">
        <v>45.675372917368406</v>
      </c>
      <c r="GD37" s="29">
        <v>46.21871630736841</v>
      </c>
      <c r="GE37" s="29">
        <v>24.270221740295561</v>
      </c>
      <c r="GF37" s="29">
        <v>46.21871630736841</v>
      </c>
      <c r="GG37" s="29">
        <v>46.99704161736841</v>
      </c>
      <c r="GH37" s="29">
        <v>23.921185431080957</v>
      </c>
      <c r="GI37" s="29">
        <v>46.99704161736841</v>
      </c>
      <c r="GJ37" s="29">
        <v>47.916882927368405</v>
      </c>
      <c r="GK37" s="29">
        <v>23.543446846152101</v>
      </c>
      <c r="GL37" s="29">
        <v>47.916882927368405</v>
      </c>
      <c r="GM37" s="29">
        <v>49.162454957368411</v>
      </c>
      <c r="GN37" s="29">
        <v>23.141620067902789</v>
      </c>
      <c r="GO37" s="29">
        <v>48.159466821354357</v>
      </c>
      <c r="GP37" s="29">
        <v>50.620380467368406</v>
      </c>
      <c r="GQ37" s="29">
        <v>22.71848709999702</v>
      </c>
      <c r="GR37" s="29">
        <v>47.286491050634822</v>
      </c>
      <c r="GS37" s="29">
        <v>52.562706117368407</v>
      </c>
      <c r="GT37" s="29">
        <v>21.700278860309961</v>
      </c>
      <c r="GU37" s="29">
        <v>45.323292852552086</v>
      </c>
      <c r="GV37" s="29">
        <v>61.90406183736841</v>
      </c>
      <c r="GW37" s="29">
        <v>19.965569963475122</v>
      </c>
      <c r="GX37" s="29">
        <v>17.878838720171316</v>
      </c>
      <c r="GY37" s="29">
        <v>67.261401187368421</v>
      </c>
      <c r="GZ37" s="29">
        <v>14.849085498874686</v>
      </c>
      <c r="HA37" s="29">
        <v>-17.222309595662125</v>
      </c>
      <c r="HB37" s="29">
        <v>69.105714887368407</v>
      </c>
      <c r="HC37" s="29">
        <v>25.340221448101826</v>
      </c>
      <c r="HD37" s="29">
        <v>-41.624212064521373</v>
      </c>
      <c r="HE37" s="29">
        <v>67.950378117368416</v>
      </c>
      <c r="HF37" s="29">
        <v>24.653825595461896</v>
      </c>
      <c r="HG37" s="29">
        <v>-39.23264331355341</v>
      </c>
    </row>
    <row r="38" spans="1:215" ht="15" thickBot="1" x14ac:dyDescent="0.35">
      <c r="A38" s="2"/>
      <c r="B38" s="43" t="s">
        <v>606</v>
      </c>
      <c r="C38" s="76" t="s">
        <v>876</v>
      </c>
      <c r="D38" s="44">
        <v>395522</v>
      </c>
      <c r="E38" s="45">
        <v>395647</v>
      </c>
      <c r="F38" s="23">
        <v>81.159471434069815</v>
      </c>
      <c r="G38" s="23">
        <v>14.72362092387992</v>
      </c>
      <c r="H38" s="23">
        <v>78.820953347285666</v>
      </c>
      <c r="I38" s="23">
        <v>80.944266024146756</v>
      </c>
      <c r="J38" s="23">
        <v>14.684579234469103</v>
      </c>
      <c r="K38" s="23">
        <v>79.179218213828719</v>
      </c>
      <c r="L38" s="23">
        <v>80.660106544997646</v>
      </c>
      <c r="M38" s="23">
        <v>14.633028178517272</v>
      </c>
      <c r="N38" s="23">
        <v>78.048123602598949</v>
      </c>
      <c r="O38" s="23">
        <v>79.546595604757613</v>
      </c>
      <c r="P38" s="23">
        <v>14.43101955661532</v>
      </c>
      <c r="Q38" s="23">
        <v>77.060024926025505</v>
      </c>
      <c r="R38" s="23">
        <v>78.263295730860946</v>
      </c>
      <c r="S38" s="23">
        <v>14.19820851754557</v>
      </c>
      <c r="T38" s="23">
        <v>75.308656858803829</v>
      </c>
      <c r="U38" s="23">
        <v>76.814524282430412</v>
      </c>
      <c r="V38" s="23">
        <v>13.935378299024986</v>
      </c>
      <c r="W38" s="23">
        <v>72.360451469224842</v>
      </c>
      <c r="X38" s="23">
        <v>75.177245055636234</v>
      </c>
      <c r="Y38" s="23">
        <v>13.638349766730467</v>
      </c>
      <c r="Z38" s="23">
        <v>71.026208432819203</v>
      </c>
      <c r="AA38" s="23">
        <v>73.367310463245559</v>
      </c>
      <c r="AB38" s="23">
        <v>13.309998800854283</v>
      </c>
      <c r="AC38" s="23">
        <v>69.470738838839111</v>
      </c>
      <c r="AD38" s="23">
        <v>71.435308535184944</v>
      </c>
      <c r="AE38" s="23">
        <v>12.959502875852134</v>
      </c>
      <c r="AF38" s="23">
        <v>67.829077721096496</v>
      </c>
      <c r="AG38" s="23">
        <v>67.266787087793105</v>
      </c>
      <c r="AH38" s="23">
        <v>12.203266684068661</v>
      </c>
      <c r="AI38" s="23">
        <v>66.01916208282438</v>
      </c>
      <c r="AJ38" s="23">
        <v>59.980394380135095</v>
      </c>
      <c r="AK38" s="23">
        <v>10.881398980466987</v>
      </c>
      <c r="AL38" s="23">
        <v>57.063444964142064</v>
      </c>
      <c r="AM38" s="23">
        <v>79.378783059568448</v>
      </c>
      <c r="AN38" s="23">
        <v>14.400575687797815</v>
      </c>
      <c r="AO38" s="23">
        <v>49.720801004177588</v>
      </c>
      <c r="AP38" s="23">
        <v>112.18883168789475</v>
      </c>
      <c r="AQ38" s="23">
        <v>29.948762139141756</v>
      </c>
      <c r="AR38" s="23">
        <v>46.828139566191595</v>
      </c>
      <c r="AS38" s="23">
        <v>113.47087238789474</v>
      </c>
      <c r="AT38" s="23">
        <v>33.188293042647615</v>
      </c>
      <c r="AU38" s="23">
        <v>45.650598757159372</v>
      </c>
      <c r="AV38" s="25">
        <v>81.231228373724207</v>
      </c>
      <c r="AW38" s="25">
        <v>14.736638775764126</v>
      </c>
      <c r="AX38" s="25">
        <v>78.554875562951565</v>
      </c>
      <c r="AY38" s="25">
        <v>81.135528928864616</v>
      </c>
      <c r="AZ38" s="25">
        <v>14.719277372050662</v>
      </c>
      <c r="BA38" s="25">
        <v>78.840420538866269</v>
      </c>
      <c r="BB38" s="25">
        <v>81.026738628721006</v>
      </c>
      <c r="BC38" s="25">
        <v>14.699541078661776</v>
      </c>
      <c r="BD38" s="25">
        <v>78.06777489563575</v>
      </c>
      <c r="BE38" s="25">
        <v>80.593718213768838</v>
      </c>
      <c r="BF38" s="25">
        <v>14.620984277719126</v>
      </c>
      <c r="BG38" s="25">
        <v>77.363822308716323</v>
      </c>
      <c r="BH38" s="25">
        <v>80.126581277479659</v>
      </c>
      <c r="BI38" s="25">
        <v>14.53623819635693</v>
      </c>
      <c r="BJ38" s="25">
        <v>76.031040597233329</v>
      </c>
      <c r="BK38" s="25">
        <v>79.628940022270214</v>
      </c>
      <c r="BL38" s="25">
        <v>14.445958145633091</v>
      </c>
      <c r="BM38" s="25">
        <v>74.022683498877882</v>
      </c>
      <c r="BN38" s="25">
        <v>79.104746094080298</v>
      </c>
      <c r="BO38" s="25">
        <v>14.350861017067665</v>
      </c>
      <c r="BP38" s="25">
        <v>72.886610174667538</v>
      </c>
      <c r="BQ38" s="25">
        <v>78.573624076663791</v>
      </c>
      <c r="BR38" s="25">
        <v>14.25450702275759</v>
      </c>
      <c r="BS38" s="25">
        <v>71.524451159164357</v>
      </c>
      <c r="BT38" s="25">
        <v>78.048327992495857</v>
      </c>
      <c r="BU38" s="25">
        <v>14.159209945541285</v>
      </c>
      <c r="BV38" s="25">
        <v>70.01695996392354</v>
      </c>
      <c r="BW38" s="25">
        <v>69.538246167926332</v>
      </c>
      <c r="BX38" s="25">
        <v>12.615345543738847</v>
      </c>
      <c r="BY38" s="25">
        <v>68.313498969858017</v>
      </c>
      <c r="BZ38" s="25">
        <v>70.845369930067335</v>
      </c>
      <c r="CA38" s="25">
        <v>12.852478615631684</v>
      </c>
      <c r="CB38" s="25">
        <v>62.209325029895439</v>
      </c>
      <c r="CC38" s="25">
        <v>93.613732941549245</v>
      </c>
      <c r="CD38" s="25">
        <v>16.983022347803182</v>
      </c>
      <c r="CE38" s="25">
        <v>56.469953893401851</v>
      </c>
      <c r="CF38" s="25">
        <v>103.99295582789475</v>
      </c>
      <c r="CG38" s="25">
        <v>30.153419721264928</v>
      </c>
      <c r="CH38" s="25">
        <v>51.59548849621288</v>
      </c>
      <c r="CI38" s="25">
        <v>104.98248953789474</v>
      </c>
      <c r="CJ38" s="25">
        <v>33.390150446002487</v>
      </c>
      <c r="CK38" s="25">
        <v>49.728832216658503</v>
      </c>
      <c r="CL38" s="27">
        <v>81.175889565423248</v>
      </c>
      <c r="CM38" s="27">
        <v>14.72659943443519</v>
      </c>
      <c r="CN38" s="27">
        <v>78.831575055770386</v>
      </c>
      <c r="CO38" s="27">
        <v>81.014568280698853</v>
      </c>
      <c r="CP38" s="27">
        <v>14.697333183666606</v>
      </c>
      <c r="CQ38" s="27">
        <v>79.334924604745254</v>
      </c>
      <c r="CR38" s="27">
        <v>80.827787854103434</v>
      </c>
      <c r="CS38" s="27">
        <v>14.663448239018765</v>
      </c>
      <c r="CT38" s="27">
        <v>78.400188944778762</v>
      </c>
      <c r="CU38" s="27">
        <v>79.867609442758237</v>
      </c>
      <c r="CV38" s="27">
        <v>14.489256580323397</v>
      </c>
      <c r="CW38" s="27">
        <v>77.594550177869706</v>
      </c>
      <c r="CX38" s="27">
        <v>78.82560390202957</v>
      </c>
      <c r="CY38" s="27">
        <v>14.30022017691687</v>
      </c>
      <c r="CZ38" s="27">
        <v>76.039712006349902</v>
      </c>
      <c r="DA38" s="27">
        <v>77.715593596107865</v>
      </c>
      <c r="DB38" s="27">
        <v>14.098846625842578</v>
      </c>
      <c r="DC38" s="27">
        <v>73.383493823529847</v>
      </c>
      <c r="DD38" s="27">
        <v>76.537813024085025</v>
      </c>
      <c r="DE38" s="27">
        <v>13.885178468971178</v>
      </c>
      <c r="DF38" s="27">
        <v>72.34943062737176</v>
      </c>
      <c r="DG38" s="27">
        <v>75.31416489753336</v>
      </c>
      <c r="DH38" s="27">
        <v>13.663189207074636</v>
      </c>
      <c r="DI38" s="27">
        <v>71.169760932716727</v>
      </c>
      <c r="DJ38" s="27">
        <v>74.057621939266866</v>
      </c>
      <c r="DK38" s="27">
        <v>13.435232298716555</v>
      </c>
      <c r="DL38" s="27">
        <v>69.894875208451978</v>
      </c>
      <c r="DM38" s="27">
        <v>63.1860713701736</v>
      </c>
      <c r="DN38" s="27">
        <v>11.462959850341228</v>
      </c>
      <c r="DO38" s="27">
        <v>63.1860713701736</v>
      </c>
      <c r="DP38" s="27">
        <v>60.894839840081602</v>
      </c>
      <c r="DQ38" s="27">
        <v>11.047293953289142</v>
      </c>
      <c r="DR38" s="27">
        <v>60.894839840081602</v>
      </c>
      <c r="DS38" s="27">
        <v>88.429550612061732</v>
      </c>
      <c r="DT38" s="27">
        <v>16.042529093338633</v>
      </c>
      <c r="DU38" s="27">
        <v>55.499460904325474</v>
      </c>
      <c r="DV38" s="27">
        <v>109.54040183789473</v>
      </c>
      <c r="DW38" s="27">
        <v>32.17491003656685</v>
      </c>
      <c r="DX38" s="27">
        <v>53.435074707837856</v>
      </c>
      <c r="DY38" s="27">
        <v>110.74939504789474</v>
      </c>
      <c r="DZ38" s="27">
        <v>36.232918616440429</v>
      </c>
      <c r="EA38" s="27">
        <v>53.547743214941832</v>
      </c>
      <c r="EB38" s="28">
        <v>81.159462692185414</v>
      </c>
      <c r="EC38" s="28">
        <v>14.723619337962839</v>
      </c>
      <c r="ED38" s="28">
        <v>78.804826361052619</v>
      </c>
      <c r="EE38" s="28">
        <v>80.944228921528236</v>
      </c>
      <c r="EF38" s="28">
        <v>14.684572503463089</v>
      </c>
      <c r="EG38" s="28">
        <v>79.247876694660903</v>
      </c>
      <c r="EH38" s="28">
        <v>80.660029146190922</v>
      </c>
      <c r="EI38" s="28">
        <v>14.633014137140833</v>
      </c>
      <c r="EJ38" s="28">
        <v>78.261628585030905</v>
      </c>
      <c r="EK38" s="28">
        <v>79.493437428539679</v>
      </c>
      <c r="EL38" s="28">
        <v>14.421375816681977</v>
      </c>
      <c r="EM38" s="28">
        <v>77.478119339295574</v>
      </c>
      <c r="EN38" s="28">
        <v>78.151100163232456</v>
      </c>
      <c r="EO38" s="28">
        <v>14.177854454391728</v>
      </c>
      <c r="EP38" s="28">
        <v>76.005141365755691</v>
      </c>
      <c r="EQ38" s="28">
        <v>76.641869777739799</v>
      </c>
      <c r="ER38" s="28">
        <v>13.904056021625362</v>
      </c>
      <c r="ES38" s="28">
        <v>73.338189996078114</v>
      </c>
      <c r="ET38" s="28">
        <v>74.940014876744428</v>
      </c>
      <c r="EU38" s="28">
        <v>13.595312433391689</v>
      </c>
      <c r="EV38" s="28">
        <v>72.448788921037703</v>
      </c>
      <c r="EW38" s="28">
        <v>73.065371498881404</v>
      </c>
      <c r="EX38" s="28">
        <v>13.255222263071406</v>
      </c>
      <c r="EY38" s="28">
        <v>71.399460683392235</v>
      </c>
      <c r="EZ38" s="28">
        <v>71.067309266860804</v>
      </c>
      <c r="FA38" s="28">
        <v>12.892741946642889</v>
      </c>
      <c r="FB38" s="28">
        <v>70.386549730272833</v>
      </c>
      <c r="FC38" s="28">
        <v>60.933610179044457</v>
      </c>
      <c r="FD38" s="28">
        <v>11.054327510357624</v>
      </c>
      <c r="FE38" s="28">
        <v>60.933610179044457</v>
      </c>
      <c r="FF38" s="28">
        <v>53.356696976473259</v>
      </c>
      <c r="FG38" s="28">
        <v>9.6797547612186001</v>
      </c>
      <c r="FH38" s="28">
        <v>53.356696976473259</v>
      </c>
      <c r="FI38" s="28">
        <v>72.737130920026473</v>
      </c>
      <c r="FJ38" s="28">
        <v>13.195674193456131</v>
      </c>
      <c r="FK38" s="28">
        <v>37.244090750244709</v>
      </c>
      <c r="FL38" s="28">
        <v>118.22094045789474</v>
      </c>
      <c r="FM38" s="28">
        <v>28.734694615574945</v>
      </c>
      <c r="FN38" s="28">
        <v>11.66504492022959</v>
      </c>
      <c r="FO38" s="28">
        <v>119.03934256789475</v>
      </c>
      <c r="FP38" s="28">
        <v>27.882547115726183</v>
      </c>
      <c r="FQ38" s="28">
        <v>-8.2217123932621803</v>
      </c>
      <c r="FR38" s="29">
        <v>81.158813335411622</v>
      </c>
      <c r="FS38" s="29">
        <v>14.723501534300338</v>
      </c>
      <c r="FT38" s="29">
        <v>79.04547219040623</v>
      </c>
      <c r="FU38" s="29">
        <v>80.984686801441654</v>
      </c>
      <c r="FV38" s="29">
        <v>14.691912207341185</v>
      </c>
      <c r="FW38" s="29">
        <v>79.72396975869728</v>
      </c>
      <c r="FX38" s="29">
        <v>80.773890139939425</v>
      </c>
      <c r="FY38" s="29">
        <v>14.653670335121754</v>
      </c>
      <c r="FZ38" s="29">
        <v>78.976388335298395</v>
      </c>
      <c r="GA38" s="29">
        <v>79.279996332572395</v>
      </c>
      <c r="GB38" s="29">
        <v>14.382654201926849</v>
      </c>
      <c r="GC38" s="29">
        <v>78.383483706469946</v>
      </c>
      <c r="GD38" s="29">
        <v>77.625888259350376</v>
      </c>
      <c r="GE38" s="29">
        <v>14.082572648820202</v>
      </c>
      <c r="GF38" s="29">
        <v>77.103338737426924</v>
      </c>
      <c r="GG38" s="29">
        <v>75.81141476312412</v>
      </c>
      <c r="GH38" s="29">
        <v>13.753398253487118</v>
      </c>
      <c r="GI38" s="29">
        <v>74.313877950570998</v>
      </c>
      <c r="GJ38" s="29">
        <v>73.857152811346509</v>
      </c>
      <c r="GK38" s="29">
        <v>13.398864005598261</v>
      </c>
      <c r="GL38" s="29">
        <v>73.4676608861717</v>
      </c>
      <c r="GM38" s="29">
        <v>71.794272570235449</v>
      </c>
      <c r="GN38" s="29">
        <v>13.024624669821476</v>
      </c>
      <c r="GO38" s="29">
        <v>71.794272570235449</v>
      </c>
      <c r="GP38" s="29">
        <v>69.634856548235604</v>
      </c>
      <c r="GQ38" s="29">
        <v>12.632872205653362</v>
      </c>
      <c r="GR38" s="29">
        <v>69.634856548235604</v>
      </c>
      <c r="GS38" s="29">
        <v>60.244679262734977</v>
      </c>
      <c r="GT38" s="29">
        <v>10.929344468018293</v>
      </c>
      <c r="GU38" s="29">
        <v>60.244679262734977</v>
      </c>
      <c r="GV38" s="29">
        <v>54.170370423972322</v>
      </c>
      <c r="GW38" s="29">
        <v>9.8273680857648902</v>
      </c>
      <c r="GX38" s="29">
        <v>44.425798345150554</v>
      </c>
      <c r="GY38" s="29">
        <v>66.961518783680532</v>
      </c>
      <c r="GZ38" s="29">
        <v>12.147886151021691</v>
      </c>
      <c r="HA38" s="29">
        <v>15.898398233922251</v>
      </c>
      <c r="HB38" s="29">
        <v>118.67135900789475</v>
      </c>
      <c r="HC38" s="29">
        <v>31.916572689028627</v>
      </c>
      <c r="HD38" s="29">
        <v>-5.8466505443628307</v>
      </c>
      <c r="HE38" s="29">
        <v>117.82136769789474</v>
      </c>
      <c r="HF38" s="29">
        <v>35.359233151124691</v>
      </c>
      <c r="HG38" s="29">
        <v>-5.6669339792525761</v>
      </c>
    </row>
    <row r="39" spans="1:215" ht="15" thickBot="1" x14ac:dyDescent="0.35">
      <c r="A39" s="2"/>
      <c r="B39" s="43" t="s">
        <v>551</v>
      </c>
      <c r="C39" s="76" t="s">
        <v>880</v>
      </c>
      <c r="D39" s="44">
        <v>376355</v>
      </c>
      <c r="E39" s="45">
        <v>404783</v>
      </c>
      <c r="F39" s="23">
        <v>6.7307692307692317</v>
      </c>
      <c r="G39" s="23">
        <v>1.9358407079646016</v>
      </c>
      <c r="H39" s="23">
        <v>6.7307692307692317</v>
      </c>
      <c r="I39" s="23">
        <v>6.7307692307692317</v>
      </c>
      <c r="J39" s="23">
        <v>1.9358407079646016</v>
      </c>
      <c r="K39" s="23">
        <v>6.7307692307692317</v>
      </c>
      <c r="L39" s="23">
        <v>6.7307692307692317</v>
      </c>
      <c r="M39" s="23">
        <v>1.9358407079646016</v>
      </c>
      <c r="N39" s="23">
        <v>6.7307692307692317</v>
      </c>
      <c r="O39" s="23">
        <v>6.7307692307692317</v>
      </c>
      <c r="P39" s="23">
        <v>1.9358407079646016</v>
      </c>
      <c r="Q39" s="23">
        <v>6.7307692307692317</v>
      </c>
      <c r="R39" s="23">
        <v>6.7307692307692317</v>
      </c>
      <c r="S39" s="23">
        <v>1.9358407079646016</v>
      </c>
      <c r="T39" s="23">
        <v>6.7307692307692317</v>
      </c>
      <c r="U39" s="23">
        <v>6.7307692307692317</v>
      </c>
      <c r="V39" s="23">
        <v>1.9358407079646016</v>
      </c>
      <c r="W39" s="23">
        <v>6.7307692307692317</v>
      </c>
      <c r="X39" s="23">
        <v>6.7307692307692317</v>
      </c>
      <c r="Y39" s="23">
        <v>1.9358407079646016</v>
      </c>
      <c r="Z39" s="23">
        <v>6.7307692307692317</v>
      </c>
      <c r="AA39" s="23">
        <v>6.7307692307692317</v>
      </c>
      <c r="AB39" s="23">
        <v>1.9358407079646016</v>
      </c>
      <c r="AC39" s="23">
        <v>6.7307692307692317</v>
      </c>
      <c r="AD39" s="23">
        <v>6.7307692307692317</v>
      </c>
      <c r="AE39" s="23">
        <v>1.9358407079646016</v>
      </c>
      <c r="AF39" s="23">
        <v>6.7307692307692317</v>
      </c>
      <c r="AG39" s="23">
        <v>6.7307692307692317</v>
      </c>
      <c r="AH39" s="23">
        <v>1.9358407079646016</v>
      </c>
      <c r="AI39" s="23">
        <v>6.7307692307692317</v>
      </c>
      <c r="AJ39" s="23">
        <v>6.7307692307692317</v>
      </c>
      <c r="AK39" s="23">
        <v>1.9358407079646016</v>
      </c>
      <c r="AL39" s="23">
        <v>6.7307692307692317</v>
      </c>
      <c r="AM39" s="23">
        <v>6.7307692307692317</v>
      </c>
      <c r="AN39" s="23">
        <v>1.9358407079646016</v>
      </c>
      <c r="AO39" s="23">
        <v>-0.24480256571666814</v>
      </c>
      <c r="AP39" s="23">
        <v>6.7307692307692317</v>
      </c>
      <c r="AQ39" s="23">
        <v>1.9358407079646016</v>
      </c>
      <c r="AR39" s="23">
        <v>-7.3774251570680747</v>
      </c>
      <c r="AS39" s="23">
        <v>6.7307692307692317</v>
      </c>
      <c r="AT39" s="23">
        <v>1.9358407079646016</v>
      </c>
      <c r="AU39" s="23">
        <v>-10.677611208585887</v>
      </c>
      <c r="AV39" s="25">
        <v>6.7307692307692317</v>
      </c>
      <c r="AW39" s="25">
        <v>1.9358407079646016</v>
      </c>
      <c r="AX39" s="25">
        <v>6.7307692307692317</v>
      </c>
      <c r="AY39" s="25">
        <v>6.7307692307692317</v>
      </c>
      <c r="AZ39" s="25">
        <v>1.9358407079646016</v>
      </c>
      <c r="BA39" s="25">
        <v>6.7307692307692317</v>
      </c>
      <c r="BB39" s="25">
        <v>6.7307692307692317</v>
      </c>
      <c r="BC39" s="25">
        <v>1.9358407079646016</v>
      </c>
      <c r="BD39" s="25">
        <v>6.7307692307692317</v>
      </c>
      <c r="BE39" s="25">
        <v>6.7307692307692317</v>
      </c>
      <c r="BF39" s="25">
        <v>1.9358407079646016</v>
      </c>
      <c r="BG39" s="25">
        <v>6.7307692307692317</v>
      </c>
      <c r="BH39" s="25">
        <v>6.7307692307692317</v>
      </c>
      <c r="BI39" s="25">
        <v>1.9358407079646016</v>
      </c>
      <c r="BJ39" s="25">
        <v>6.7307692307692317</v>
      </c>
      <c r="BK39" s="25">
        <v>6.7307692307692317</v>
      </c>
      <c r="BL39" s="25">
        <v>1.9358407079646016</v>
      </c>
      <c r="BM39" s="25">
        <v>6.7307692307692317</v>
      </c>
      <c r="BN39" s="25">
        <v>6.7307692307692317</v>
      </c>
      <c r="BO39" s="25">
        <v>1.9358407079646016</v>
      </c>
      <c r="BP39" s="25">
        <v>6.7307692307692317</v>
      </c>
      <c r="BQ39" s="25">
        <v>6.7307692307692317</v>
      </c>
      <c r="BR39" s="25">
        <v>1.9358407079646016</v>
      </c>
      <c r="BS39" s="25">
        <v>6.7307692307692317</v>
      </c>
      <c r="BT39" s="25">
        <v>6.7307692307692317</v>
      </c>
      <c r="BU39" s="25">
        <v>1.9358407079646016</v>
      </c>
      <c r="BV39" s="25">
        <v>6.7307692307692317</v>
      </c>
      <c r="BW39" s="25">
        <v>6.7307692307692317</v>
      </c>
      <c r="BX39" s="25">
        <v>1.9358407079646016</v>
      </c>
      <c r="BY39" s="25">
        <v>6.7307692307692317</v>
      </c>
      <c r="BZ39" s="25">
        <v>6.7307692307692317</v>
      </c>
      <c r="CA39" s="25">
        <v>1.9358407079646016</v>
      </c>
      <c r="CB39" s="25">
        <v>6.7307692307692317</v>
      </c>
      <c r="CC39" s="25">
        <v>6.7307692307692317</v>
      </c>
      <c r="CD39" s="25">
        <v>1.9358407079646016</v>
      </c>
      <c r="CE39" s="25">
        <v>6.7307692307692317</v>
      </c>
      <c r="CF39" s="25">
        <v>6.7307692307692317</v>
      </c>
      <c r="CG39" s="25">
        <v>1.9358407079646016</v>
      </c>
      <c r="CH39" s="25">
        <v>6.3272996856078692</v>
      </c>
      <c r="CI39" s="25">
        <v>6.7307692307692317</v>
      </c>
      <c r="CJ39" s="25">
        <v>1.9358407079646016</v>
      </c>
      <c r="CK39" s="25">
        <v>2.833425321273495</v>
      </c>
      <c r="CL39" s="27">
        <v>6.7307692307692317</v>
      </c>
      <c r="CM39" s="27">
        <v>1.9358407079646016</v>
      </c>
      <c r="CN39" s="27">
        <v>6.7307692307692317</v>
      </c>
      <c r="CO39" s="27">
        <v>6.7307692307692317</v>
      </c>
      <c r="CP39" s="27">
        <v>1.9358407079646016</v>
      </c>
      <c r="CQ39" s="27">
        <v>6.7307692307692317</v>
      </c>
      <c r="CR39" s="27">
        <v>6.7307692307692317</v>
      </c>
      <c r="CS39" s="27">
        <v>1.9358407079646016</v>
      </c>
      <c r="CT39" s="27">
        <v>6.7307692307692317</v>
      </c>
      <c r="CU39" s="27">
        <v>6.7307692307692317</v>
      </c>
      <c r="CV39" s="27">
        <v>1.9358407079646016</v>
      </c>
      <c r="CW39" s="27">
        <v>6.7307692307692317</v>
      </c>
      <c r="CX39" s="27">
        <v>6.7307692307692317</v>
      </c>
      <c r="CY39" s="27">
        <v>1.9358407079646016</v>
      </c>
      <c r="CZ39" s="27">
        <v>6.7307692307692317</v>
      </c>
      <c r="DA39" s="27">
        <v>6.7307692307692317</v>
      </c>
      <c r="DB39" s="27">
        <v>1.9358407079646016</v>
      </c>
      <c r="DC39" s="27">
        <v>6.7307692307692317</v>
      </c>
      <c r="DD39" s="27">
        <v>6.7307692307692317</v>
      </c>
      <c r="DE39" s="27">
        <v>1.9358407079646016</v>
      </c>
      <c r="DF39" s="27">
        <v>6.7307692307692317</v>
      </c>
      <c r="DG39" s="27">
        <v>6.7307692307692317</v>
      </c>
      <c r="DH39" s="27">
        <v>1.9358407079646016</v>
      </c>
      <c r="DI39" s="27">
        <v>6.7307692307692317</v>
      </c>
      <c r="DJ39" s="27">
        <v>6.7307692307692317</v>
      </c>
      <c r="DK39" s="27">
        <v>1.9358407079646016</v>
      </c>
      <c r="DL39" s="27">
        <v>6.7307692307692317</v>
      </c>
      <c r="DM39" s="27">
        <v>6.7307692307692317</v>
      </c>
      <c r="DN39" s="27">
        <v>1.9358407079646016</v>
      </c>
      <c r="DO39" s="27">
        <v>6.7307692307692317</v>
      </c>
      <c r="DP39" s="27">
        <v>6.7307692307692317</v>
      </c>
      <c r="DQ39" s="27">
        <v>1.9358407079646016</v>
      </c>
      <c r="DR39" s="27">
        <v>6.7307692307692317</v>
      </c>
      <c r="DS39" s="27">
        <v>6.7307692307692317</v>
      </c>
      <c r="DT39" s="27">
        <v>1.9358407079646016</v>
      </c>
      <c r="DU39" s="27">
        <v>6.7307692307692317</v>
      </c>
      <c r="DV39" s="27">
        <v>6.7307692307692317</v>
      </c>
      <c r="DW39" s="27">
        <v>1.9358407079646016</v>
      </c>
      <c r="DX39" s="27">
        <v>6.7307692307692317</v>
      </c>
      <c r="DY39" s="27">
        <v>6.7307692307692317</v>
      </c>
      <c r="DZ39" s="27">
        <v>1.9358407079646016</v>
      </c>
      <c r="EA39" s="27">
        <v>6.7307692307692317</v>
      </c>
      <c r="EB39" s="28">
        <v>6.7307692307692317</v>
      </c>
      <c r="EC39" s="28">
        <v>1.9358407079646016</v>
      </c>
      <c r="ED39" s="28">
        <v>6.7307692307692317</v>
      </c>
      <c r="EE39" s="28">
        <v>6.7307692307692317</v>
      </c>
      <c r="EF39" s="28">
        <v>1.9358407079646016</v>
      </c>
      <c r="EG39" s="28">
        <v>6.7307692307692317</v>
      </c>
      <c r="EH39" s="28">
        <v>6.7307692307692317</v>
      </c>
      <c r="EI39" s="28">
        <v>1.9358407079646016</v>
      </c>
      <c r="EJ39" s="28">
        <v>6.7307692307692317</v>
      </c>
      <c r="EK39" s="28">
        <v>6.7307692307692317</v>
      </c>
      <c r="EL39" s="28">
        <v>1.9358407079646016</v>
      </c>
      <c r="EM39" s="28">
        <v>6.7307692307692317</v>
      </c>
      <c r="EN39" s="28">
        <v>6.7307692307692317</v>
      </c>
      <c r="EO39" s="28">
        <v>1.9358407079646016</v>
      </c>
      <c r="EP39" s="28">
        <v>6.7307692307692317</v>
      </c>
      <c r="EQ39" s="28">
        <v>6.7307692307692317</v>
      </c>
      <c r="ER39" s="28">
        <v>1.9358407079646016</v>
      </c>
      <c r="ES39" s="28">
        <v>6.7307692307692317</v>
      </c>
      <c r="ET39" s="28">
        <v>6.7307692307692317</v>
      </c>
      <c r="EU39" s="28">
        <v>1.9358407079646016</v>
      </c>
      <c r="EV39" s="28">
        <v>6.7307692307692317</v>
      </c>
      <c r="EW39" s="28">
        <v>6.7307692307692317</v>
      </c>
      <c r="EX39" s="28">
        <v>1.9358407079646016</v>
      </c>
      <c r="EY39" s="28">
        <v>6.7307692307692317</v>
      </c>
      <c r="EZ39" s="28">
        <v>6.7307692307692317</v>
      </c>
      <c r="FA39" s="28">
        <v>1.9358407079646016</v>
      </c>
      <c r="FB39" s="28">
        <v>6.7307692307692317</v>
      </c>
      <c r="FC39" s="28">
        <v>6.7307692307692317</v>
      </c>
      <c r="FD39" s="28">
        <v>1.9358407079646016</v>
      </c>
      <c r="FE39" s="28">
        <v>6.7307692307692317</v>
      </c>
      <c r="FF39" s="28">
        <v>6.7307692307692317</v>
      </c>
      <c r="FG39" s="28">
        <v>1.9358407079646016</v>
      </c>
      <c r="FH39" s="28">
        <v>6.7307692307692317</v>
      </c>
      <c r="FI39" s="28">
        <v>6.7307692307692317</v>
      </c>
      <c r="FJ39" s="28">
        <v>1.9358407079646016</v>
      </c>
      <c r="FK39" s="28">
        <v>-20.198891030018672</v>
      </c>
      <c r="FL39" s="28">
        <v>6.7307692307692317</v>
      </c>
      <c r="FM39" s="28">
        <v>1.9358407079646016</v>
      </c>
      <c r="FN39" s="28">
        <v>-63.917472235026707</v>
      </c>
      <c r="FO39" s="28">
        <v>6.7307692307692317</v>
      </c>
      <c r="FP39" s="28">
        <v>1.9358407079646016</v>
      </c>
      <c r="FQ39" s="28">
        <v>-99.294968332590713</v>
      </c>
      <c r="FR39" s="29">
        <v>6.7307692307692317</v>
      </c>
      <c r="FS39" s="29">
        <v>1.9358407079646016</v>
      </c>
      <c r="FT39" s="29">
        <v>6.7307692307692317</v>
      </c>
      <c r="FU39" s="29">
        <v>6.7307692307692317</v>
      </c>
      <c r="FV39" s="29">
        <v>1.9358407079646016</v>
      </c>
      <c r="FW39" s="29">
        <v>6.7307692307692317</v>
      </c>
      <c r="FX39" s="29">
        <v>6.7307692307692317</v>
      </c>
      <c r="FY39" s="29">
        <v>1.9358407079646016</v>
      </c>
      <c r="FZ39" s="29">
        <v>6.7307692307692317</v>
      </c>
      <c r="GA39" s="29">
        <v>6.7307692307692317</v>
      </c>
      <c r="GB39" s="29">
        <v>1.9358407079646016</v>
      </c>
      <c r="GC39" s="29">
        <v>6.7307692307692317</v>
      </c>
      <c r="GD39" s="29">
        <v>6.7307692307692317</v>
      </c>
      <c r="GE39" s="29">
        <v>1.9358407079646016</v>
      </c>
      <c r="GF39" s="29">
        <v>6.7307692307692317</v>
      </c>
      <c r="GG39" s="29">
        <v>6.7307692307692317</v>
      </c>
      <c r="GH39" s="29">
        <v>1.9358407079646016</v>
      </c>
      <c r="GI39" s="29">
        <v>6.7307692307692317</v>
      </c>
      <c r="GJ39" s="29">
        <v>6.7307692307692317</v>
      </c>
      <c r="GK39" s="29">
        <v>1.9358407079646016</v>
      </c>
      <c r="GL39" s="29">
        <v>6.7307692307692317</v>
      </c>
      <c r="GM39" s="29">
        <v>6.7307692307692317</v>
      </c>
      <c r="GN39" s="29">
        <v>1.9358407079646016</v>
      </c>
      <c r="GO39" s="29">
        <v>6.7307692307692317</v>
      </c>
      <c r="GP39" s="29">
        <v>6.7307692307692317</v>
      </c>
      <c r="GQ39" s="29">
        <v>1.9358407079646016</v>
      </c>
      <c r="GR39" s="29">
        <v>6.7307692307692317</v>
      </c>
      <c r="GS39" s="29">
        <v>6.7307692307692317</v>
      </c>
      <c r="GT39" s="29">
        <v>1.9358407079646016</v>
      </c>
      <c r="GU39" s="29">
        <v>6.7307692307692317</v>
      </c>
      <c r="GV39" s="29">
        <v>6.7307692307692317</v>
      </c>
      <c r="GW39" s="29">
        <v>1.9358407079646016</v>
      </c>
      <c r="GX39" s="29">
        <v>-8.9735021484880235</v>
      </c>
      <c r="GY39" s="29">
        <v>6.7307692307692317</v>
      </c>
      <c r="GZ39" s="29">
        <v>1.9358407079646016</v>
      </c>
      <c r="HA39" s="29">
        <v>-58.142282900608251</v>
      </c>
      <c r="HB39" s="29">
        <v>6.7307692307692317</v>
      </c>
      <c r="HC39" s="29">
        <v>1.9358407079646016</v>
      </c>
      <c r="HD39" s="29">
        <v>-95.735991911881229</v>
      </c>
      <c r="HE39" s="29">
        <v>6.7307692307692317</v>
      </c>
      <c r="HF39" s="29">
        <v>1.9358407079646016</v>
      </c>
      <c r="HG39" s="29">
        <v>-96.415336775874778</v>
      </c>
    </row>
    <row r="40" spans="1:215" ht="15" thickBot="1" x14ac:dyDescent="0.35">
      <c r="A40" s="2"/>
      <c r="B40" s="43" t="s">
        <v>466</v>
      </c>
      <c r="C40" s="76" t="s">
        <v>873</v>
      </c>
      <c r="D40" s="44">
        <v>351915</v>
      </c>
      <c r="E40" s="45">
        <v>491858</v>
      </c>
      <c r="F40" s="23">
        <v>-113.7858348805819</v>
      </c>
      <c r="G40" s="23">
        <v>-20.64256296506132</v>
      </c>
      <c r="H40" s="23">
        <v>-113.7858348805819</v>
      </c>
      <c r="I40" s="23">
        <v>-114.09920249302603</v>
      </c>
      <c r="J40" s="23">
        <v>-20.699412841655164</v>
      </c>
      <c r="K40" s="23">
        <v>-114.09920249302603</v>
      </c>
      <c r="L40" s="23">
        <v>-114.51476170835869</v>
      </c>
      <c r="M40" s="23">
        <v>-20.774801902843834</v>
      </c>
      <c r="N40" s="23">
        <v>-114.51476170835869</v>
      </c>
      <c r="O40" s="23">
        <v>-117.65274211420817</v>
      </c>
      <c r="P40" s="23">
        <v>-21.344081533993517</v>
      </c>
      <c r="Q40" s="23">
        <v>-117.65274211420817</v>
      </c>
      <c r="R40" s="23">
        <v>-121.08638681816191</v>
      </c>
      <c r="S40" s="23">
        <v>-21.9669993785161</v>
      </c>
      <c r="T40" s="23">
        <v>-121.08638681816191</v>
      </c>
      <c r="U40" s="23">
        <v>-124.81172189441614</v>
      </c>
      <c r="V40" s="23">
        <v>-22.642834502969301</v>
      </c>
      <c r="W40" s="23">
        <v>-124.81172189441614</v>
      </c>
      <c r="X40" s="23">
        <v>-128.84526030717601</v>
      </c>
      <c r="Y40" s="23">
        <v>-23.374582622098306</v>
      </c>
      <c r="Z40" s="23">
        <v>-128.84526030717601</v>
      </c>
      <c r="AA40" s="23">
        <v>-133.12071811252275</v>
      </c>
      <c r="AB40" s="23">
        <v>-24.150218772625809</v>
      </c>
      <c r="AC40" s="23">
        <v>-133.12071811252275</v>
      </c>
      <c r="AD40" s="23">
        <v>-137.52718148316887</v>
      </c>
      <c r="AE40" s="23">
        <v>-24.949621419512937</v>
      </c>
      <c r="AF40" s="23">
        <v>-137.52718148316887</v>
      </c>
      <c r="AG40" s="23">
        <v>-148.1150247817564</v>
      </c>
      <c r="AH40" s="23">
        <v>-26.870424849787668</v>
      </c>
      <c r="AI40" s="23">
        <v>-148.1150247817564</v>
      </c>
      <c r="AJ40" s="23">
        <v>-173.63003416522642</v>
      </c>
      <c r="AK40" s="23">
        <v>-31.499253985726916</v>
      </c>
      <c r="AL40" s="23">
        <v>-173.63003416522642</v>
      </c>
      <c r="AM40" s="23">
        <v>-213.38708981456716</v>
      </c>
      <c r="AN40" s="23">
        <v>-38.711817178748909</v>
      </c>
      <c r="AO40" s="23">
        <v>-213.38708981456716</v>
      </c>
      <c r="AP40" s="23">
        <v>-225.72376572862569</v>
      </c>
      <c r="AQ40" s="23">
        <v>-40.949886702980763</v>
      </c>
      <c r="AR40" s="23">
        <v>-225.72376572862569</v>
      </c>
      <c r="AS40" s="23">
        <v>-225.8245050866166</v>
      </c>
      <c r="AT40" s="23">
        <v>-40.968162427218054</v>
      </c>
      <c r="AU40" s="23">
        <v>-225.8245050866166</v>
      </c>
      <c r="AV40" s="25">
        <v>-113.71666961971773</v>
      </c>
      <c r="AW40" s="25">
        <v>-20.630015284993043</v>
      </c>
      <c r="AX40" s="25">
        <v>-113.71666961971773</v>
      </c>
      <c r="AY40" s="25">
        <v>-113.87888895774648</v>
      </c>
      <c r="AZ40" s="25">
        <v>-20.65944445693631</v>
      </c>
      <c r="BA40" s="25">
        <v>-113.87888895774648</v>
      </c>
      <c r="BB40" s="25">
        <v>-114.05508607273336</v>
      </c>
      <c r="BC40" s="25">
        <v>-20.691409420274635</v>
      </c>
      <c r="BD40" s="25">
        <v>-114.05508607273336</v>
      </c>
      <c r="BE40" s="25">
        <v>-115.39637769387198</v>
      </c>
      <c r="BF40" s="25">
        <v>-20.934741086056423</v>
      </c>
      <c r="BG40" s="25">
        <v>-115.39637769387198</v>
      </c>
      <c r="BH40" s="25">
        <v>-116.84133034353849</v>
      </c>
      <c r="BI40" s="25">
        <v>-21.196878513650788</v>
      </c>
      <c r="BJ40" s="25">
        <v>-116.84133034353849</v>
      </c>
      <c r="BK40" s="25">
        <v>-118.3722633114856</v>
      </c>
      <c r="BL40" s="25">
        <v>-21.474614140579245</v>
      </c>
      <c r="BM40" s="25">
        <v>-118.3722633114856</v>
      </c>
      <c r="BN40" s="25">
        <v>-119.95242586320161</v>
      </c>
      <c r="BO40" s="25">
        <v>-21.761280798191443</v>
      </c>
      <c r="BP40" s="25">
        <v>-119.95242586320161</v>
      </c>
      <c r="BQ40" s="25">
        <v>-121.4997116344308</v>
      </c>
      <c r="BR40" s="25">
        <v>-22.0419830841224</v>
      </c>
      <c r="BS40" s="25">
        <v>-121.4997116344308</v>
      </c>
      <c r="BT40" s="25">
        <v>-122.96236518388538</v>
      </c>
      <c r="BU40" s="25">
        <v>-22.30733173689956</v>
      </c>
      <c r="BV40" s="25">
        <v>-122.96236518388538</v>
      </c>
      <c r="BW40" s="25">
        <v>-129.84529559133017</v>
      </c>
      <c r="BX40" s="25">
        <v>-23.556004952409452</v>
      </c>
      <c r="BY40" s="25">
        <v>-129.84529559133017</v>
      </c>
      <c r="BZ40" s="25">
        <v>-136.85048714587023</v>
      </c>
      <c r="CA40" s="25">
        <v>-24.826858287525134</v>
      </c>
      <c r="CB40" s="25">
        <v>-136.85048714587023</v>
      </c>
      <c r="CC40" s="25">
        <v>-153.99463455432922</v>
      </c>
      <c r="CD40" s="25">
        <v>-27.937079720033179</v>
      </c>
      <c r="CE40" s="25">
        <v>-153.99463455432922</v>
      </c>
      <c r="CF40" s="25">
        <v>-153.55716874343341</v>
      </c>
      <c r="CG40" s="25">
        <v>-27.857716453454735</v>
      </c>
      <c r="CH40" s="25">
        <v>-153.55716874343341</v>
      </c>
      <c r="CI40" s="25">
        <v>-144.11203470089842</v>
      </c>
      <c r="CJ40" s="25">
        <v>-26.144218684676261</v>
      </c>
      <c r="CK40" s="25">
        <v>-144.11203470089842</v>
      </c>
      <c r="CL40" s="27">
        <v>-113.76121540496619</v>
      </c>
      <c r="CM40" s="27">
        <v>-20.638096600015992</v>
      </c>
      <c r="CN40" s="27">
        <v>-113.76121540496619</v>
      </c>
      <c r="CO40" s="27">
        <v>-113.9936395594608</v>
      </c>
      <c r="CP40" s="27">
        <v>-20.680262043972977</v>
      </c>
      <c r="CQ40" s="27">
        <v>-113.9936395594608</v>
      </c>
      <c r="CR40" s="27">
        <v>-114.26389445064288</v>
      </c>
      <c r="CS40" s="27">
        <v>-20.729290586178575</v>
      </c>
      <c r="CT40" s="27">
        <v>-114.26389445064288</v>
      </c>
      <c r="CU40" s="27">
        <v>-117.17512823662064</v>
      </c>
      <c r="CV40" s="27">
        <v>-21.257434768590471</v>
      </c>
      <c r="CW40" s="27">
        <v>-117.17512823662064</v>
      </c>
      <c r="CX40" s="27">
        <v>-120.25635101851272</v>
      </c>
      <c r="CY40" s="27">
        <v>-21.816417662650537</v>
      </c>
      <c r="CZ40" s="27">
        <v>-120.25635101851272</v>
      </c>
      <c r="DA40" s="27">
        <v>-123.49206653593946</v>
      </c>
      <c r="DB40" s="27">
        <v>-22.403427999882823</v>
      </c>
      <c r="DC40" s="27">
        <v>-123.49206653593946</v>
      </c>
      <c r="DD40" s="27">
        <v>-126.86717967264336</v>
      </c>
      <c r="DE40" s="27">
        <v>-23.015727285745037</v>
      </c>
      <c r="DF40" s="27">
        <v>-126.86717967264336</v>
      </c>
      <c r="DG40" s="27">
        <v>-130.30810431499683</v>
      </c>
      <c r="DH40" s="27">
        <v>-23.639965827056944</v>
      </c>
      <c r="DI40" s="27">
        <v>-130.30810431499683</v>
      </c>
      <c r="DJ40" s="27">
        <v>-133.75675388363348</v>
      </c>
      <c r="DK40" s="27">
        <v>-24.265605793048554</v>
      </c>
      <c r="DL40" s="27">
        <v>-133.75675388363348</v>
      </c>
      <c r="DM40" s="27">
        <v>-141.91924666852935</v>
      </c>
      <c r="DN40" s="27">
        <v>-25.746412006237627</v>
      </c>
      <c r="DO40" s="27">
        <v>-141.91924666852935</v>
      </c>
      <c r="DP40" s="27">
        <v>-160.42182396338563</v>
      </c>
      <c r="DQ40" s="27">
        <v>-29.103074258844295</v>
      </c>
      <c r="DR40" s="27">
        <v>-160.42182396338563</v>
      </c>
      <c r="DS40" s="27">
        <v>-189.51695312088265</v>
      </c>
      <c r="DT40" s="27">
        <v>-34.381394150248617</v>
      </c>
      <c r="DU40" s="27">
        <v>-189.51695312088265</v>
      </c>
      <c r="DV40" s="27">
        <v>-197.20954317682578</v>
      </c>
      <c r="DW40" s="27">
        <v>-35.776952523229454</v>
      </c>
      <c r="DX40" s="27">
        <v>-197.20954317682578</v>
      </c>
      <c r="DY40" s="27">
        <v>-187.84626907063404</v>
      </c>
      <c r="DZ40" s="27">
        <v>-34.078305450867241</v>
      </c>
      <c r="EA40" s="27">
        <v>-187.84626907063404</v>
      </c>
      <c r="EB40" s="28">
        <v>-113.7858635490864</v>
      </c>
      <c r="EC40" s="28">
        <v>-20.642568165984699</v>
      </c>
      <c r="ED40" s="28">
        <v>-113.7858635490864</v>
      </c>
      <c r="EE40" s="28">
        <v>-114.09932521976398</v>
      </c>
      <c r="EF40" s="28">
        <v>-20.699435106240369</v>
      </c>
      <c r="EG40" s="28">
        <v>-114.09932521976398</v>
      </c>
      <c r="EH40" s="28">
        <v>-114.51501748240007</v>
      </c>
      <c r="EI40" s="28">
        <v>-20.774848304329218</v>
      </c>
      <c r="EJ40" s="28">
        <v>-114.51501748240007</v>
      </c>
      <c r="EK40" s="28">
        <v>-118.04182903668342</v>
      </c>
      <c r="EL40" s="28">
        <v>-21.414668099575312</v>
      </c>
      <c r="EM40" s="28">
        <v>-118.04182903668342</v>
      </c>
      <c r="EN40" s="28">
        <v>-121.90178084883844</v>
      </c>
      <c r="EO40" s="28">
        <v>-22.114924844258301</v>
      </c>
      <c r="EP40" s="28">
        <v>-121.90178084883844</v>
      </c>
      <c r="EQ40" s="28">
        <v>-126.05025350596559</v>
      </c>
      <c r="ER40" s="28">
        <v>-22.867523866126501</v>
      </c>
      <c r="ES40" s="28">
        <v>-126.05025350596559</v>
      </c>
      <c r="ET40" s="28">
        <v>-130.51464706193107</v>
      </c>
      <c r="EU40" s="28">
        <v>-23.677435971412272</v>
      </c>
      <c r="EV40" s="28">
        <v>-130.51464706193107</v>
      </c>
      <c r="EW40" s="28">
        <v>-135.23306384623399</v>
      </c>
      <c r="EX40" s="28">
        <v>-24.533431936706165</v>
      </c>
      <c r="EY40" s="28">
        <v>-135.23306384623399</v>
      </c>
      <c r="EZ40" s="28">
        <v>-140.13672314463454</v>
      </c>
      <c r="FA40" s="28">
        <v>-25.423033844823081</v>
      </c>
      <c r="FB40" s="28">
        <v>-140.13672314463454</v>
      </c>
      <c r="FC40" s="28">
        <v>-150.74883011559575</v>
      </c>
      <c r="FD40" s="28">
        <v>-27.348239091767368</v>
      </c>
      <c r="FE40" s="28">
        <v>-150.74883011559575</v>
      </c>
      <c r="FF40" s="28">
        <v>-178.89461147503667</v>
      </c>
      <c r="FG40" s="28">
        <v>-32.454332170250019</v>
      </c>
      <c r="FH40" s="28">
        <v>-178.89461147503667</v>
      </c>
      <c r="FI40" s="28">
        <v>-229.2391382905337</v>
      </c>
      <c r="FJ40" s="28">
        <v>-41.58763128279594</v>
      </c>
      <c r="FK40" s="28">
        <v>-229.2391382905337</v>
      </c>
      <c r="FL40" s="28">
        <v>-246.23218198980817</v>
      </c>
      <c r="FM40" s="28">
        <v>-44.670440095496176</v>
      </c>
      <c r="FN40" s="28">
        <v>-246.23218198980817</v>
      </c>
      <c r="FO40" s="28">
        <v>-33.152984481742095</v>
      </c>
      <c r="FP40" s="28">
        <v>-13.617339597555995</v>
      </c>
      <c r="FQ40" s="28">
        <v>-59.95492029484447</v>
      </c>
      <c r="FR40" s="29">
        <v>-113.80271220164654</v>
      </c>
      <c r="FS40" s="29">
        <v>-20.645624779944729</v>
      </c>
      <c r="FT40" s="29">
        <v>-113.80271220164654</v>
      </c>
      <c r="FU40" s="29">
        <v>-114.06842561694444</v>
      </c>
      <c r="FV40" s="29">
        <v>-20.693829426082843</v>
      </c>
      <c r="FW40" s="29">
        <v>-114.06842561694444</v>
      </c>
      <c r="FX40" s="29">
        <v>-114.40014940740599</v>
      </c>
      <c r="FY40" s="29">
        <v>-20.754009405768343</v>
      </c>
      <c r="FZ40" s="29">
        <v>-114.40014940740599</v>
      </c>
      <c r="GA40" s="29">
        <v>-118.87631133139438</v>
      </c>
      <c r="GB40" s="29">
        <v>-21.566056480474202</v>
      </c>
      <c r="GC40" s="29">
        <v>-118.87631133139438</v>
      </c>
      <c r="GD40" s="29">
        <v>-123.68266552853395</v>
      </c>
      <c r="GE40" s="29">
        <v>-22.438005693229613</v>
      </c>
      <c r="GF40" s="29">
        <v>-123.68266552853395</v>
      </c>
      <c r="GG40" s="29">
        <v>-128.80171444566369</v>
      </c>
      <c r="GH40" s="29">
        <v>-23.36668270916908</v>
      </c>
      <c r="GI40" s="29">
        <v>-128.80171444566369</v>
      </c>
      <c r="GJ40" s="29">
        <v>-134.16938487534364</v>
      </c>
      <c r="GK40" s="29">
        <v>-24.340463627827827</v>
      </c>
      <c r="GL40" s="29">
        <v>-134.16938487534364</v>
      </c>
      <c r="GM40" s="29">
        <v>-139.72682536161952</v>
      </c>
      <c r="GN40" s="29">
        <v>-25.348671857638941</v>
      </c>
      <c r="GO40" s="29">
        <v>-139.72682536161952</v>
      </c>
      <c r="GP40" s="29">
        <v>-145.45762077991202</v>
      </c>
      <c r="GQ40" s="29">
        <v>-26.388329433523865</v>
      </c>
      <c r="GR40" s="29">
        <v>-145.45762077991202</v>
      </c>
      <c r="GS40" s="29">
        <v>-155.79461840203257</v>
      </c>
      <c r="GT40" s="29">
        <v>-28.263625462315645</v>
      </c>
      <c r="GU40" s="29">
        <v>-155.79461840203257</v>
      </c>
      <c r="GV40" s="29">
        <v>-186.62109315334146</v>
      </c>
      <c r="GW40" s="29">
        <v>-33.856039023393805</v>
      </c>
      <c r="GX40" s="29">
        <v>-186.62109315334146</v>
      </c>
      <c r="GY40" s="29">
        <v>-252.39916338874843</v>
      </c>
      <c r="GZ40" s="29">
        <v>-45.789228756365866</v>
      </c>
      <c r="HA40" s="29">
        <v>-252.39916338874843</v>
      </c>
      <c r="HB40" s="29">
        <v>-247.84383641186372</v>
      </c>
      <c r="HC40" s="29">
        <v>-44.96281988002837</v>
      </c>
      <c r="HD40" s="29">
        <v>-247.84383641186372</v>
      </c>
      <c r="HE40" s="29">
        <v>-38.505991796537678</v>
      </c>
      <c r="HF40" s="29">
        <v>-15.816047183412001</v>
      </c>
      <c r="HG40" s="29">
        <v>-56.213593668700014</v>
      </c>
    </row>
    <row r="41" spans="1:215" ht="15" thickBot="1" x14ac:dyDescent="0.35">
      <c r="A41" s="2"/>
      <c r="B41" s="43" t="s">
        <v>524</v>
      </c>
      <c r="C41" s="76" t="s">
        <v>881</v>
      </c>
      <c r="D41" s="44">
        <v>348644</v>
      </c>
      <c r="E41" s="45">
        <v>463628</v>
      </c>
      <c r="F41" s="23">
        <v>83.081314663157912</v>
      </c>
      <c r="G41" s="23">
        <v>18.106199246745465</v>
      </c>
      <c r="H41" s="23">
        <v>29.196619392148108</v>
      </c>
      <c r="I41" s="23">
        <v>82.659221963157904</v>
      </c>
      <c r="J41" s="23">
        <v>18.047187710452299</v>
      </c>
      <c r="K41" s="23">
        <v>29.799794768444642</v>
      </c>
      <c r="L41" s="23">
        <v>83.157656193157905</v>
      </c>
      <c r="M41" s="23">
        <v>17.971371268590527</v>
      </c>
      <c r="N41" s="23">
        <v>28.139816904741167</v>
      </c>
      <c r="O41" s="23">
        <v>83.700588313157908</v>
      </c>
      <c r="P41" s="23">
        <v>17.658447019315005</v>
      </c>
      <c r="Q41" s="23">
        <v>26.81960886474117</v>
      </c>
      <c r="R41" s="23">
        <v>84.395898073157895</v>
      </c>
      <c r="S41" s="23">
        <v>17.305825776777397</v>
      </c>
      <c r="T41" s="23">
        <v>25.141543914741177</v>
      </c>
      <c r="U41" s="23">
        <v>85.251200123157901</v>
      </c>
      <c r="V41" s="23">
        <v>16.91542656250747</v>
      </c>
      <c r="W41" s="23">
        <v>23.06758811474117</v>
      </c>
      <c r="X41" s="23">
        <v>86.206481923157895</v>
      </c>
      <c r="Y41" s="23">
        <v>16.482974402472834</v>
      </c>
      <c r="Z41" s="23">
        <v>20.921923114741176</v>
      </c>
      <c r="AA41" s="23">
        <v>87.38404803315791</v>
      </c>
      <c r="AB41" s="23">
        <v>16.013009301905669</v>
      </c>
      <c r="AC41" s="23">
        <v>18.438817914741179</v>
      </c>
      <c r="AD41" s="23">
        <v>85.533461662450691</v>
      </c>
      <c r="AE41" s="23">
        <v>15.517132425488843</v>
      </c>
      <c r="AF41" s="23">
        <v>15.84007101474117</v>
      </c>
      <c r="AG41" s="23">
        <v>68.455445168859413</v>
      </c>
      <c r="AH41" s="23">
        <v>12.418908194350601</v>
      </c>
      <c r="AI41" s="23">
        <v>12.895490714741172</v>
      </c>
      <c r="AJ41" s="23">
        <v>52.292198003747203</v>
      </c>
      <c r="AK41" s="23">
        <v>9.4866376909452885</v>
      </c>
      <c r="AL41" s="23">
        <v>-2.8360602811326316</v>
      </c>
      <c r="AM41" s="23">
        <v>20.811568358697951</v>
      </c>
      <c r="AN41" s="23">
        <v>3.7755500119761773</v>
      </c>
      <c r="AO41" s="23">
        <v>-19.896276681132633</v>
      </c>
      <c r="AP41" s="23">
        <v>31.775819349071288</v>
      </c>
      <c r="AQ41" s="23">
        <v>5.7646397934155882</v>
      </c>
      <c r="AR41" s="23">
        <v>-27.724494081132605</v>
      </c>
      <c r="AS41" s="23">
        <v>26.744656919777576</v>
      </c>
      <c r="AT41" s="23">
        <v>4.8519067863313303</v>
      </c>
      <c r="AU41" s="23">
        <v>-31.532212081132627</v>
      </c>
      <c r="AV41" s="25">
        <v>83.34444399315791</v>
      </c>
      <c r="AW41" s="25">
        <v>18.12580367100999</v>
      </c>
      <c r="AX41" s="25">
        <v>28.718574402148107</v>
      </c>
      <c r="AY41" s="25">
        <v>83.148379533157907</v>
      </c>
      <c r="AZ41" s="25">
        <v>18.098572051771846</v>
      </c>
      <c r="BA41" s="25">
        <v>29.274720296621751</v>
      </c>
      <c r="BB41" s="25">
        <v>83.605016703157901</v>
      </c>
      <c r="BC41" s="25">
        <v>18.068104406313825</v>
      </c>
      <c r="BD41" s="25">
        <v>28.180074681095405</v>
      </c>
      <c r="BE41" s="25">
        <v>84.081267083157911</v>
      </c>
      <c r="BF41" s="25">
        <v>17.94996765520985</v>
      </c>
      <c r="BG41" s="25">
        <v>27.245736451095397</v>
      </c>
      <c r="BH41" s="25">
        <v>84.506816313157913</v>
      </c>
      <c r="BI41" s="25">
        <v>17.82303270916459</v>
      </c>
      <c r="BJ41" s="25">
        <v>25.955953331095401</v>
      </c>
      <c r="BK41" s="25">
        <v>85.008781963157901</v>
      </c>
      <c r="BL41" s="25">
        <v>17.688528588709246</v>
      </c>
      <c r="BM41" s="25">
        <v>24.302458501095401</v>
      </c>
      <c r="BN41" s="25">
        <v>85.574909513157905</v>
      </c>
      <c r="BO41" s="25">
        <v>17.547508229454508</v>
      </c>
      <c r="BP41" s="25">
        <v>22.457260301095403</v>
      </c>
      <c r="BQ41" s="25">
        <v>86.257943513157898</v>
      </c>
      <c r="BR41" s="25">
        <v>17.404412957569306</v>
      </c>
      <c r="BS41" s="25">
        <v>20.251925301095397</v>
      </c>
      <c r="BT41" s="25">
        <v>87.006009063157904</v>
      </c>
      <c r="BU41" s="25">
        <v>17.262517896259073</v>
      </c>
      <c r="BV41" s="25">
        <v>17.833686401095392</v>
      </c>
      <c r="BW41" s="25">
        <v>87.169075296040219</v>
      </c>
      <c r="BX41" s="25">
        <v>15.813858792644465</v>
      </c>
      <c r="BY41" s="25">
        <v>15.064365401095401</v>
      </c>
      <c r="BZ41" s="25">
        <v>83.847500867826056</v>
      </c>
      <c r="CA41" s="25">
        <v>15.211272281331276</v>
      </c>
      <c r="CB41" s="25">
        <v>5.0766038010954162</v>
      </c>
      <c r="CC41" s="25">
        <v>66.814581035890654</v>
      </c>
      <c r="CD41" s="25">
        <v>12.121229302971313</v>
      </c>
      <c r="CE41" s="25">
        <v>-6.333829920602625</v>
      </c>
      <c r="CF41" s="25">
        <v>77.359124979049312</v>
      </c>
      <c r="CG41" s="25">
        <v>14.034177540447001</v>
      </c>
      <c r="CH41" s="25">
        <v>-16.735083520602586</v>
      </c>
      <c r="CI41" s="25">
        <v>87.912277892813634</v>
      </c>
      <c r="CJ41" s="25">
        <v>15.948687582324599</v>
      </c>
      <c r="CK41" s="25">
        <v>-19.720051020602625</v>
      </c>
      <c r="CL41" s="27">
        <v>83.077676643157901</v>
      </c>
      <c r="CM41" s="27">
        <v>18.110449232752259</v>
      </c>
      <c r="CN41" s="27">
        <v>29.211215952148123</v>
      </c>
      <c r="CO41" s="27">
        <v>82.610156583157902</v>
      </c>
      <c r="CP41" s="27">
        <v>18.06544937576372</v>
      </c>
      <c r="CQ41" s="27">
        <v>30.079678882368171</v>
      </c>
      <c r="CR41" s="27">
        <v>83.0344889831579</v>
      </c>
      <c r="CS41" s="27">
        <v>18.014521776369318</v>
      </c>
      <c r="CT41" s="27">
        <v>28.752827602588226</v>
      </c>
      <c r="CU41" s="27">
        <v>83.495825953157905</v>
      </c>
      <c r="CV41" s="27">
        <v>17.739878658807324</v>
      </c>
      <c r="CW41" s="27">
        <v>27.744042142588228</v>
      </c>
      <c r="CX41" s="27">
        <v>84.091188843157909</v>
      </c>
      <c r="CY41" s="27">
        <v>17.445546853409123</v>
      </c>
      <c r="CZ41" s="27">
        <v>26.403929722588217</v>
      </c>
      <c r="DA41" s="27">
        <v>84.796888323157901</v>
      </c>
      <c r="DB41" s="27">
        <v>17.134694688912603</v>
      </c>
      <c r="DC41" s="27">
        <v>24.789113802588219</v>
      </c>
      <c r="DD41" s="27">
        <v>85.566173423157906</v>
      </c>
      <c r="DE41" s="27">
        <v>16.807613128187246</v>
      </c>
      <c r="DF41" s="27">
        <v>23.109599602588219</v>
      </c>
      <c r="DG41" s="27">
        <v>86.490981043157902</v>
      </c>
      <c r="DH41" s="27">
        <v>16.469623110448897</v>
      </c>
      <c r="DI41" s="27">
        <v>21.196280502588223</v>
      </c>
      <c r="DJ41" s="27">
        <v>87.506374693157909</v>
      </c>
      <c r="DK41" s="27">
        <v>16.124175684561671</v>
      </c>
      <c r="DL41" s="27">
        <v>19.15526410258822</v>
      </c>
      <c r="DM41" s="27">
        <v>79.70507639951775</v>
      </c>
      <c r="DN41" s="27">
        <v>14.459770497257646</v>
      </c>
      <c r="DO41" s="27">
        <v>16.760197702588229</v>
      </c>
      <c r="DP41" s="27">
        <v>69.500811119583219</v>
      </c>
      <c r="DQ41" s="27">
        <v>12.608554229658903</v>
      </c>
      <c r="DR41" s="27">
        <v>4.5332278407259139</v>
      </c>
      <c r="DS41" s="27">
        <v>49.518098153153218</v>
      </c>
      <c r="DT41" s="27">
        <v>8.9833717888463802</v>
      </c>
      <c r="DU41" s="27">
        <v>-6.0484652592740531</v>
      </c>
      <c r="DV41" s="27">
        <v>64.625655124598566</v>
      </c>
      <c r="DW41" s="27">
        <v>11.724123274816554</v>
      </c>
      <c r="DX41" s="27">
        <v>-8.7765641592740735</v>
      </c>
      <c r="DY41" s="27">
        <v>68.98089708150934</v>
      </c>
      <c r="DZ41" s="27">
        <v>12.514233541335765</v>
      </c>
      <c r="EA41" s="27">
        <v>-7.7115921592740619</v>
      </c>
      <c r="EB41" s="28">
        <v>83.081531983157902</v>
      </c>
      <c r="EC41" s="28">
        <v>18.106197534489294</v>
      </c>
      <c r="ED41" s="28">
        <v>29.177108162148116</v>
      </c>
      <c r="EE41" s="28">
        <v>82.638563473157902</v>
      </c>
      <c r="EF41" s="28">
        <v>18.04718040949707</v>
      </c>
      <c r="EG41" s="28">
        <v>29.906524958444649</v>
      </c>
      <c r="EH41" s="28">
        <v>83.182175523157909</v>
      </c>
      <c r="EI41" s="28">
        <v>17.971356047027282</v>
      </c>
      <c r="EJ41" s="28">
        <v>28.457490304741171</v>
      </c>
      <c r="EK41" s="28">
        <v>83.856429863157899</v>
      </c>
      <c r="EL41" s="28">
        <v>17.645037069306969</v>
      </c>
      <c r="EM41" s="28">
        <v>27.432864844741175</v>
      </c>
      <c r="EN41" s="28">
        <v>84.78829582315791</v>
      </c>
      <c r="EO41" s="28">
        <v>17.277878387602485</v>
      </c>
      <c r="EP41" s="28">
        <v>26.157663354741175</v>
      </c>
      <c r="EQ41" s="28">
        <v>86.023066373157903</v>
      </c>
      <c r="ER41" s="28">
        <v>16.872669054305032</v>
      </c>
      <c r="ES41" s="28">
        <v>24.705011814741169</v>
      </c>
      <c r="ET41" s="28">
        <v>87.495223493157908</v>
      </c>
      <c r="EU41" s="28">
        <v>16.424617024015738</v>
      </c>
      <c r="EV41" s="28">
        <v>23.18942391474117</v>
      </c>
      <c r="EW41" s="28">
        <v>87.859024358895851</v>
      </c>
      <c r="EX41" s="28">
        <v>15.939026542985532</v>
      </c>
      <c r="EY41" s="28">
        <v>21.219468714741168</v>
      </c>
      <c r="EZ41" s="28">
        <v>85.03809498393916</v>
      </c>
      <c r="FA41" s="28">
        <v>15.427265019210202</v>
      </c>
      <c r="FB41" s="28">
        <v>19.328751814741167</v>
      </c>
      <c r="FC41" s="28">
        <v>75.778470911142904</v>
      </c>
      <c r="FD41" s="28">
        <v>13.747421713968404</v>
      </c>
      <c r="FE41" s="28">
        <v>17.354734814741178</v>
      </c>
      <c r="FF41" s="28">
        <v>59.219494902042825</v>
      </c>
      <c r="FG41" s="28">
        <v>10.743359694618389</v>
      </c>
      <c r="FH41" s="28">
        <v>7.1609092147411673</v>
      </c>
      <c r="FI41" s="28">
        <v>9.7719396977944726</v>
      </c>
      <c r="FJ41" s="28">
        <v>1.7727855203963425</v>
      </c>
      <c r="FK41" s="28">
        <v>-31.496671557780189</v>
      </c>
      <c r="FL41" s="28">
        <v>18.633776728181282</v>
      </c>
      <c r="FM41" s="28">
        <v>3.3804639197143032</v>
      </c>
      <c r="FN41" s="28">
        <v>-63.149198196157897</v>
      </c>
      <c r="FO41" s="28">
        <v>10.670731707317072</v>
      </c>
      <c r="FP41" s="28">
        <v>1.9358407079646016</v>
      </c>
      <c r="FQ41" s="28">
        <v>-90.872678596157925</v>
      </c>
      <c r="FR41" s="29">
        <v>82.903095653157905</v>
      </c>
      <c r="FS41" s="29">
        <v>18.107518947826357</v>
      </c>
      <c r="FT41" s="29">
        <v>29.690364422148107</v>
      </c>
      <c r="FU41" s="29">
        <v>82.281292993157905</v>
      </c>
      <c r="FV41" s="29">
        <v>18.060420970950574</v>
      </c>
      <c r="FW41" s="29">
        <v>30.914422748444636</v>
      </c>
      <c r="FX41" s="29">
        <v>82.640573613157898</v>
      </c>
      <c r="FY41" s="29">
        <v>18.00310636219475</v>
      </c>
      <c r="FZ41" s="29">
        <v>29.962495344741171</v>
      </c>
      <c r="GA41" s="29">
        <v>83.151544723157912</v>
      </c>
      <c r="GB41" s="29">
        <v>17.545788714231893</v>
      </c>
      <c r="GC41" s="29">
        <v>29.317971554741177</v>
      </c>
      <c r="GD41" s="29">
        <v>83.912024933157909</v>
      </c>
      <c r="GE41" s="29">
        <v>17.036781110617017</v>
      </c>
      <c r="GF41" s="29">
        <v>28.376823654741173</v>
      </c>
      <c r="GG41" s="29">
        <v>84.998410313157905</v>
      </c>
      <c r="GH41" s="29">
        <v>16.472939058912814</v>
      </c>
      <c r="GI41" s="29">
        <v>26.924666884741171</v>
      </c>
      <c r="GJ41" s="29">
        <v>86.319126023157907</v>
      </c>
      <c r="GK41" s="29">
        <v>15.864772387453137</v>
      </c>
      <c r="GL41" s="29">
        <v>25.505872714741173</v>
      </c>
      <c r="GM41" s="29">
        <v>83.893288081259001</v>
      </c>
      <c r="GN41" s="29">
        <v>15.219578811201854</v>
      </c>
      <c r="GO41" s="29">
        <v>23.875318914741172</v>
      </c>
      <c r="GP41" s="29">
        <v>80.158233279451267</v>
      </c>
      <c r="GQ41" s="29">
        <v>14.541980373705762</v>
      </c>
      <c r="GR41" s="29">
        <v>22.273313714741178</v>
      </c>
      <c r="GS41" s="29">
        <v>70.062882457224461</v>
      </c>
      <c r="GT41" s="29">
        <v>12.710522923655764</v>
      </c>
      <c r="GU41" s="29">
        <v>19.110899314741175</v>
      </c>
      <c r="GV41" s="29">
        <v>50.096204826973903</v>
      </c>
      <c r="GW41" s="29">
        <v>9.0882495482563268</v>
      </c>
      <c r="GX41" s="29">
        <v>-23.113114785258801</v>
      </c>
      <c r="GY41" s="29">
        <v>4.70570698136203</v>
      </c>
      <c r="GZ41" s="29">
        <v>0.85369020458337708</v>
      </c>
      <c r="HA41" s="29">
        <v>-58.886450557780222</v>
      </c>
      <c r="HB41" s="29">
        <v>15.061305123999363</v>
      </c>
      <c r="HC41" s="29">
        <v>2.7323606640883802</v>
      </c>
      <c r="HD41" s="29">
        <v>-86.196353011334054</v>
      </c>
      <c r="HE41" s="29">
        <v>10.670731707317072</v>
      </c>
      <c r="HF41" s="29">
        <v>1.9358407079646016</v>
      </c>
      <c r="HG41" s="29">
        <v>-85.523600711334041</v>
      </c>
    </row>
    <row r="42" spans="1:215" ht="15" thickBot="1" x14ac:dyDescent="0.35">
      <c r="A42" s="2"/>
      <c r="B42" s="43" t="s">
        <v>526</v>
      </c>
      <c r="C42" s="76" t="s">
        <v>875</v>
      </c>
      <c r="D42" s="44">
        <v>354121</v>
      </c>
      <c r="E42" s="45">
        <v>423373</v>
      </c>
      <c r="F42" s="23">
        <v>106.16211783910015</v>
      </c>
      <c r="G42" s="23">
        <v>19.259499253996044</v>
      </c>
      <c r="H42" s="23">
        <v>59.169983959010395</v>
      </c>
      <c r="I42" s="23">
        <v>105.86800001522303</v>
      </c>
      <c r="J42" s="23">
        <v>19.206141595682055</v>
      </c>
      <c r="K42" s="23">
        <v>58.709938830990311</v>
      </c>
      <c r="L42" s="23">
        <v>105.4796446543461</v>
      </c>
      <c r="M42" s="23">
        <v>19.13568774702739</v>
      </c>
      <c r="N42" s="23">
        <v>56.237589374290408</v>
      </c>
      <c r="O42" s="23">
        <v>104.37851631227883</v>
      </c>
      <c r="P42" s="23">
        <v>18.935925525678904</v>
      </c>
      <c r="Q42" s="23">
        <v>54.841880803244194</v>
      </c>
      <c r="R42" s="23">
        <v>103.07468918266393</v>
      </c>
      <c r="S42" s="23">
        <v>18.699390515439035</v>
      </c>
      <c r="T42" s="23">
        <v>53.21818572298848</v>
      </c>
      <c r="U42" s="23">
        <v>101.62510973550063</v>
      </c>
      <c r="V42" s="23">
        <v>18.436413713077549</v>
      </c>
      <c r="W42" s="23">
        <v>51.275733683345493</v>
      </c>
      <c r="X42" s="23">
        <v>99.903429686173652</v>
      </c>
      <c r="Y42" s="23">
        <v>18.1240735271377</v>
      </c>
      <c r="Z42" s="23">
        <v>49.310874664431097</v>
      </c>
      <c r="AA42" s="23">
        <v>97.960191238428422</v>
      </c>
      <c r="AB42" s="23">
        <v>17.771539118475953</v>
      </c>
      <c r="AC42" s="23">
        <v>47.064910336309268</v>
      </c>
      <c r="AD42" s="23">
        <v>95.85813090137593</v>
      </c>
      <c r="AE42" s="23">
        <v>17.390191889187669</v>
      </c>
      <c r="AF42" s="23">
        <v>44.733595485782857</v>
      </c>
      <c r="AG42" s="23">
        <v>89.016329649400987</v>
      </c>
      <c r="AH42" s="23">
        <v>16.148980157634693</v>
      </c>
      <c r="AI42" s="23">
        <v>42.087110497355582</v>
      </c>
      <c r="AJ42" s="23">
        <v>75.547338196153959</v>
      </c>
      <c r="AK42" s="23">
        <v>13.705490557709346</v>
      </c>
      <c r="AL42" s="23">
        <v>29.762292779941504</v>
      </c>
      <c r="AM42" s="23">
        <v>56.319269567129126</v>
      </c>
      <c r="AN42" s="23">
        <v>10.217212620585373</v>
      </c>
      <c r="AO42" s="23">
        <v>17.722406792310764</v>
      </c>
      <c r="AP42" s="23">
        <v>63.35940380129977</v>
      </c>
      <c r="AQ42" s="23">
        <v>11.494405114395091</v>
      </c>
      <c r="AR42" s="23">
        <v>11.551533155798708</v>
      </c>
      <c r="AS42" s="23">
        <v>59.675410692196628</v>
      </c>
      <c r="AT42" s="23">
        <v>10.826070081327707</v>
      </c>
      <c r="AU42" s="23">
        <v>7.9264241832298694</v>
      </c>
      <c r="AV42" s="25">
        <v>106.2650804802886</v>
      </c>
      <c r="AW42" s="25">
        <v>19.278178317220497</v>
      </c>
      <c r="AX42" s="25">
        <v>58.912682172784272</v>
      </c>
      <c r="AY42" s="25">
        <v>106.14120495864012</v>
      </c>
      <c r="AZ42" s="25">
        <v>19.255705324355066</v>
      </c>
      <c r="BA42" s="25">
        <v>58.860692120414512</v>
      </c>
      <c r="BB42" s="25">
        <v>106.00086313535718</v>
      </c>
      <c r="BC42" s="25">
        <v>19.230245082078074</v>
      </c>
      <c r="BD42" s="25">
        <v>57.387605021494139</v>
      </c>
      <c r="BE42" s="25">
        <v>105.62980881178349</v>
      </c>
      <c r="BF42" s="25">
        <v>19.162929917181962</v>
      </c>
      <c r="BG42" s="25">
        <v>56.501105400174907</v>
      </c>
      <c r="BH42" s="25">
        <v>105.21845369568075</v>
      </c>
      <c r="BI42" s="25">
        <v>19.088303546561551</v>
      </c>
      <c r="BJ42" s="25">
        <v>55.389009861849615</v>
      </c>
      <c r="BK42" s="25">
        <v>104.77148120660733</v>
      </c>
      <c r="BL42" s="25">
        <v>19.00721561712788</v>
      </c>
      <c r="BM42" s="25">
        <v>53.983136319096289</v>
      </c>
      <c r="BN42" s="25">
        <v>104.33194780199979</v>
      </c>
      <c r="BO42" s="25">
        <v>18.927477256115004</v>
      </c>
      <c r="BP42" s="25">
        <v>52.483361553064825</v>
      </c>
      <c r="BQ42" s="25">
        <v>103.83629816312205</v>
      </c>
      <c r="BR42" s="25">
        <v>18.837558516318602</v>
      </c>
      <c r="BS42" s="25">
        <v>50.708884371293522</v>
      </c>
      <c r="BT42" s="25">
        <v>103.32782917728028</v>
      </c>
      <c r="BU42" s="25">
        <v>18.745314142780938</v>
      </c>
      <c r="BV42" s="25">
        <v>48.791761223649189</v>
      </c>
      <c r="BW42" s="25">
        <v>93.173355768513488</v>
      </c>
      <c r="BX42" s="25">
        <v>16.903130913756872</v>
      </c>
      <c r="BY42" s="25">
        <v>46.533364912741789</v>
      </c>
      <c r="BZ42" s="25">
        <v>91.058498585831572</v>
      </c>
      <c r="CA42" s="25">
        <v>16.519462132827851</v>
      </c>
      <c r="CB42" s="25">
        <v>37.217664685580942</v>
      </c>
      <c r="CC42" s="25">
        <v>91.961854287157635</v>
      </c>
      <c r="CD42" s="25">
        <v>16.683345246785237</v>
      </c>
      <c r="CE42" s="25">
        <v>28.404931575315814</v>
      </c>
      <c r="CF42" s="25">
        <v>102.75134745480879</v>
      </c>
      <c r="CG42" s="25">
        <v>18.640731175429913</v>
      </c>
      <c r="CH42" s="25">
        <v>21.764511058831445</v>
      </c>
      <c r="CI42" s="25">
        <v>110.02445889995813</v>
      </c>
      <c r="CJ42" s="25">
        <v>19.960189446452581</v>
      </c>
      <c r="CK42" s="25">
        <v>19.913782643102508</v>
      </c>
      <c r="CL42" s="27">
        <v>106.18494084723118</v>
      </c>
      <c r="CM42" s="27">
        <v>19.263639711223355</v>
      </c>
      <c r="CN42" s="27">
        <v>59.181618231666775</v>
      </c>
      <c r="CO42" s="27">
        <v>105.96586796516968</v>
      </c>
      <c r="CP42" s="27">
        <v>19.223896400760871</v>
      </c>
      <c r="CQ42" s="27">
        <v>58.92133147237891</v>
      </c>
      <c r="CR42" s="27">
        <v>105.7121748640824</v>
      </c>
      <c r="CS42" s="27">
        <v>19.177872431094595</v>
      </c>
      <c r="CT42" s="27">
        <v>56.706160202813479</v>
      </c>
      <c r="CU42" s="27">
        <v>104.82107333405595</v>
      </c>
      <c r="CV42" s="27">
        <v>19.016212419010152</v>
      </c>
      <c r="CW42" s="27">
        <v>55.553091918681346</v>
      </c>
      <c r="CX42" s="27">
        <v>103.84343655472726</v>
      </c>
      <c r="CY42" s="27">
        <v>18.838853534264679</v>
      </c>
      <c r="CZ42" s="27">
        <v>54.194525413379026</v>
      </c>
      <c r="DA42" s="27">
        <v>102.84674283040101</v>
      </c>
      <c r="DB42" s="27">
        <v>18.658037416134697</v>
      </c>
      <c r="DC42" s="27">
        <v>52.615445041996509</v>
      </c>
      <c r="DD42" s="27">
        <v>101.7337653030097</v>
      </c>
      <c r="DE42" s="27">
        <v>18.456125563820343</v>
      </c>
      <c r="DF42" s="27">
        <v>51.028181345474991</v>
      </c>
      <c r="DG42" s="27">
        <v>100.56171844393897</v>
      </c>
      <c r="DH42" s="27">
        <v>18.243497593811938</v>
      </c>
      <c r="DI42" s="27">
        <v>49.250033706790305</v>
      </c>
      <c r="DJ42" s="27">
        <v>99.344562444186508</v>
      </c>
      <c r="DK42" s="27">
        <v>18.022686107131179</v>
      </c>
      <c r="DL42" s="27">
        <v>47.380966934379543</v>
      </c>
      <c r="DM42" s="27">
        <v>88.306899661799562</v>
      </c>
      <c r="DN42" s="27">
        <v>16.020278257229123</v>
      </c>
      <c r="DO42" s="27">
        <v>45.1950391726715</v>
      </c>
      <c r="DP42" s="27">
        <v>81.31244353800777</v>
      </c>
      <c r="DQ42" s="27">
        <v>14.751372500258046</v>
      </c>
      <c r="DR42" s="27">
        <v>34.987164528528638</v>
      </c>
      <c r="DS42" s="27">
        <v>78.880212446593958</v>
      </c>
      <c r="DT42" s="27">
        <v>14.310127036771471</v>
      </c>
      <c r="DU42" s="27">
        <v>27.435923541617584</v>
      </c>
      <c r="DV42" s="27">
        <v>90.21543204767633</v>
      </c>
      <c r="DW42" s="27">
        <v>16.366516433428007</v>
      </c>
      <c r="DX42" s="27">
        <v>24.926964270977322</v>
      </c>
      <c r="DY42" s="27">
        <v>94.555056562149019</v>
      </c>
      <c r="DZ42" s="27">
        <v>17.153793447115532</v>
      </c>
      <c r="EA42" s="27">
        <v>24.936557009687164</v>
      </c>
      <c r="EB42" s="28">
        <v>106.16211287011797</v>
      </c>
      <c r="EC42" s="28">
        <v>19.259498352543524</v>
      </c>
      <c r="ED42" s="28">
        <v>59.130203110729454</v>
      </c>
      <c r="EE42" s="28">
        <v>105.86797881165765</v>
      </c>
      <c r="EF42" s="28">
        <v>19.20613774901754</v>
      </c>
      <c r="EG42" s="28">
        <v>58.766888994393028</v>
      </c>
      <c r="EH42" s="28">
        <v>105.47960045007807</v>
      </c>
      <c r="EI42" s="28">
        <v>19.135679727669029</v>
      </c>
      <c r="EJ42" s="28">
        <v>56.467707656961053</v>
      </c>
      <c r="EK42" s="28">
        <v>104.32309725669995</v>
      </c>
      <c r="EL42" s="28">
        <v>18.925871626215478</v>
      </c>
      <c r="EM42" s="28">
        <v>55.322203152389008</v>
      </c>
      <c r="EN42" s="28">
        <v>103.01598352952472</v>
      </c>
      <c r="EO42" s="28">
        <v>18.688740374825279</v>
      </c>
      <c r="EP42" s="28">
        <v>54.044316598174149</v>
      </c>
      <c r="EQ42" s="28">
        <v>101.48138420703823</v>
      </c>
      <c r="ER42" s="28">
        <v>18.410339612781272</v>
      </c>
      <c r="ES42" s="28">
        <v>52.643798617109866</v>
      </c>
      <c r="ET42" s="28">
        <v>99.70796104477806</v>
      </c>
      <c r="EU42" s="28">
        <v>18.088612401928764</v>
      </c>
      <c r="EV42" s="28">
        <v>51.286873418704857</v>
      </c>
      <c r="EW42" s="28">
        <v>97.712735159197649</v>
      </c>
      <c r="EX42" s="28">
        <v>17.726646643925239</v>
      </c>
      <c r="EY42" s="28">
        <v>49.719211098236997</v>
      </c>
      <c r="EZ42" s="28">
        <v>95.557208261319786</v>
      </c>
      <c r="FA42" s="28">
        <v>17.3355997288235</v>
      </c>
      <c r="FB42" s="28">
        <v>48.227381525464963</v>
      </c>
      <c r="FC42" s="28">
        <v>83.541461365563649</v>
      </c>
      <c r="FD42" s="28">
        <v>15.155751840655352</v>
      </c>
      <c r="FE42" s="28">
        <v>46.599946631219936</v>
      </c>
      <c r="FF42" s="28">
        <v>69.823253789536636</v>
      </c>
      <c r="FG42" s="28">
        <v>12.667050466243372</v>
      </c>
      <c r="FH42" s="28">
        <v>38.270881555176203</v>
      </c>
      <c r="FI42" s="28">
        <v>47.186629412321366</v>
      </c>
      <c r="FJ42" s="28">
        <v>8.5604062208193632</v>
      </c>
      <c r="FK42" s="28">
        <v>8.2193400641263281</v>
      </c>
      <c r="FL42" s="28">
        <v>54.188201989134654</v>
      </c>
      <c r="FM42" s="28">
        <v>9.8306030157279682</v>
      </c>
      <c r="FN42" s="28">
        <v>-18.518466351486182</v>
      </c>
      <c r="FO42" s="28">
        <v>32.956578285644966</v>
      </c>
      <c r="FP42" s="28">
        <v>5.9788482730594854</v>
      </c>
      <c r="FQ42" s="28">
        <v>-39.523617699958265</v>
      </c>
      <c r="FR42" s="29">
        <v>131.64786289263157</v>
      </c>
      <c r="FS42" s="29">
        <v>24.512397751553721</v>
      </c>
      <c r="FT42" s="29">
        <v>59.456885429234219</v>
      </c>
      <c r="FU42" s="29">
        <v>131.15252230263158</v>
      </c>
      <c r="FV42" s="29">
        <v>24.467668446542525</v>
      </c>
      <c r="FW42" s="29">
        <v>59.409930899962404</v>
      </c>
      <c r="FX42" s="29">
        <v>131.60717725263157</v>
      </c>
      <c r="FY42" s="29">
        <v>24.414175746175214</v>
      </c>
      <c r="FZ42" s="29">
        <v>57.430271322527233</v>
      </c>
      <c r="GA42" s="29">
        <v>132.14026973263157</v>
      </c>
      <c r="GB42" s="29">
        <v>24.143272498144572</v>
      </c>
      <c r="GC42" s="29">
        <v>56.52506968787273</v>
      </c>
      <c r="GD42" s="29">
        <v>131.43771112551926</v>
      </c>
      <c r="GE42" s="29">
        <v>23.844894496222519</v>
      </c>
      <c r="GF42" s="29">
        <v>55.479609228576749</v>
      </c>
      <c r="GG42" s="29">
        <v>129.54378641051881</v>
      </c>
      <c r="GH42" s="29">
        <v>23.501306384209162</v>
      </c>
      <c r="GI42" s="29">
        <v>54.173427645784557</v>
      </c>
      <c r="GJ42" s="29">
        <v>127.45931258485346</v>
      </c>
      <c r="GK42" s="29">
        <v>23.123149628225629</v>
      </c>
      <c r="GL42" s="29">
        <v>52.927383115249526</v>
      </c>
      <c r="GM42" s="29">
        <v>125.21935877072681</v>
      </c>
      <c r="GN42" s="29">
        <v>22.716786325662831</v>
      </c>
      <c r="GO42" s="29">
        <v>51.512947449146736</v>
      </c>
      <c r="GP42" s="29">
        <v>122.84101099558839</v>
      </c>
      <c r="GQ42" s="29">
        <v>22.285316154066923</v>
      </c>
      <c r="GR42" s="29">
        <v>50.129064394455966</v>
      </c>
      <c r="GS42" s="29">
        <v>112.77987864281903</v>
      </c>
      <c r="GT42" s="29">
        <v>20.46006647944947</v>
      </c>
      <c r="GU42" s="29">
        <v>47.584567773794348</v>
      </c>
      <c r="GV42" s="29">
        <v>98.64393660943864</v>
      </c>
      <c r="GW42" s="29">
        <v>17.895581420296391</v>
      </c>
      <c r="GX42" s="29">
        <v>16.809598894068984</v>
      </c>
      <c r="GY42" s="29">
        <v>58.948352217946706</v>
      </c>
      <c r="GZ42" s="29">
        <v>10.69417009263635</v>
      </c>
      <c r="HA42" s="29">
        <v>-12.941682892825895</v>
      </c>
      <c r="HB42" s="29">
        <v>61.447787771108153</v>
      </c>
      <c r="HC42" s="29">
        <v>11.147607515997496</v>
      </c>
      <c r="HD42" s="29">
        <v>-36.150711890477538</v>
      </c>
      <c r="HE42" s="29">
        <v>42.156096129167885</v>
      </c>
      <c r="HF42" s="29">
        <v>7.6477873508667411</v>
      </c>
      <c r="HG42" s="29">
        <v>-37.63682558606132</v>
      </c>
    </row>
    <row r="43" spans="1:215" ht="15" thickBot="1" x14ac:dyDescent="0.35">
      <c r="A43" s="2"/>
      <c r="B43" s="43" t="s">
        <v>699</v>
      </c>
      <c r="C43" s="76" t="s">
        <v>882</v>
      </c>
      <c r="D43" s="44">
        <v>385592</v>
      </c>
      <c r="E43" s="45">
        <v>396016</v>
      </c>
      <c r="F43" s="23">
        <v>140.92253278421052</v>
      </c>
      <c r="G43" s="23">
        <v>48.105472558440219</v>
      </c>
      <c r="H43" s="23">
        <v>60.99222584577835</v>
      </c>
      <c r="I43" s="23">
        <v>140.26250337421052</v>
      </c>
      <c r="J43" s="23">
        <v>41.195253875536238</v>
      </c>
      <c r="K43" s="23">
        <v>59.827795871580619</v>
      </c>
      <c r="L43" s="23">
        <v>140.81490073421051</v>
      </c>
      <c r="M43" s="23">
        <v>41.162400908849904</v>
      </c>
      <c r="N43" s="23">
        <v>55.501399106768403</v>
      </c>
      <c r="O43" s="23">
        <v>141.28166076421053</v>
      </c>
      <c r="P43" s="23">
        <v>41.0442103777021</v>
      </c>
      <c r="Q43" s="23">
        <v>50.657269628446514</v>
      </c>
      <c r="R43" s="23">
        <v>141.77751129421051</v>
      </c>
      <c r="S43" s="23">
        <v>40.921273990437285</v>
      </c>
      <c r="T43" s="23">
        <v>46.093143326768129</v>
      </c>
      <c r="U43" s="23">
        <v>142.31775299421051</v>
      </c>
      <c r="V43" s="23">
        <v>40.774622732388416</v>
      </c>
      <c r="W43" s="23">
        <v>42.182326623439977</v>
      </c>
      <c r="X43" s="23">
        <v>142.86600371421054</v>
      </c>
      <c r="Y43" s="23">
        <v>40.60767892427706</v>
      </c>
      <c r="Z43" s="23">
        <v>38.276912033318638</v>
      </c>
      <c r="AA43" s="23">
        <v>143.44785030421053</v>
      </c>
      <c r="AB43" s="23">
        <v>40.421482912281895</v>
      </c>
      <c r="AC43" s="23">
        <v>34.326755104422503</v>
      </c>
      <c r="AD43" s="23">
        <v>144.0446089542105</v>
      </c>
      <c r="AE43" s="23">
        <v>40.222079789844372</v>
      </c>
      <c r="AF43" s="23">
        <v>31.640181697115054</v>
      </c>
      <c r="AG43" s="23">
        <v>144.67421505421052</v>
      </c>
      <c r="AH43" s="23">
        <v>35.683644345404495</v>
      </c>
      <c r="AI43" s="23">
        <v>28.83568577687798</v>
      </c>
      <c r="AJ43" s="23">
        <v>147.64595958421052</v>
      </c>
      <c r="AK43" s="23">
        <v>34.518863076870922</v>
      </c>
      <c r="AL43" s="23">
        <v>19.98700327537027</v>
      </c>
      <c r="AM43" s="23">
        <v>150.03520965421052</v>
      </c>
      <c r="AN43" s="23">
        <v>33.769202795833408</v>
      </c>
      <c r="AO43" s="23">
        <v>10.887634536928346</v>
      </c>
      <c r="AP43" s="23">
        <v>151.36045023421053</v>
      </c>
      <c r="AQ43" s="23">
        <v>36.923985955789604</v>
      </c>
      <c r="AR43" s="23">
        <v>4.9972078602179977</v>
      </c>
      <c r="AS43" s="23">
        <v>152.10232397421052</v>
      </c>
      <c r="AT43" s="23">
        <v>39.195575736879</v>
      </c>
      <c r="AU43" s="23">
        <v>0.5153559283058371</v>
      </c>
      <c r="AV43" s="25">
        <v>141.03934944421053</v>
      </c>
      <c r="AW43" s="25">
        <v>48.113957091567514</v>
      </c>
      <c r="AX43" s="25">
        <v>62.6596060119399</v>
      </c>
      <c r="AY43" s="25">
        <v>140.47305868421051</v>
      </c>
      <c r="AZ43" s="25">
        <v>41.217317178759281</v>
      </c>
      <c r="BA43" s="25">
        <v>62.425072902417043</v>
      </c>
      <c r="BB43" s="25">
        <v>140.74011537421052</v>
      </c>
      <c r="BC43" s="25">
        <v>41.203977904167587</v>
      </c>
      <c r="BD43" s="25">
        <v>60.835096092712703</v>
      </c>
      <c r="BE43" s="25">
        <v>140.92040114421053</v>
      </c>
      <c r="BF43" s="25">
        <v>41.162394092334317</v>
      </c>
      <c r="BG43" s="25">
        <v>57.661623635485199</v>
      </c>
      <c r="BH43" s="25">
        <v>141.13831172421052</v>
      </c>
      <c r="BI43" s="25">
        <v>41.116358722979292</v>
      </c>
      <c r="BJ43" s="25">
        <v>54.382207581467654</v>
      </c>
      <c r="BK43" s="25">
        <v>141.40687967421053</v>
      </c>
      <c r="BL43" s="25">
        <v>41.076786002785774</v>
      </c>
      <c r="BM43" s="25">
        <v>50.902483370481733</v>
      </c>
      <c r="BN43" s="25">
        <v>141.69794355421053</v>
      </c>
      <c r="BO43" s="25">
        <v>41.027709220350189</v>
      </c>
      <c r="BP43" s="25">
        <v>47.33090729279381</v>
      </c>
      <c r="BQ43" s="25">
        <v>142.02025441421051</v>
      </c>
      <c r="BR43" s="25">
        <v>40.976176405268397</v>
      </c>
      <c r="BS43" s="25">
        <v>43.624839334691487</v>
      </c>
      <c r="BT43" s="25">
        <v>142.36858286421051</v>
      </c>
      <c r="BU43" s="25">
        <v>40.923983119430858</v>
      </c>
      <c r="BV43" s="25">
        <v>41.085985430492784</v>
      </c>
      <c r="BW43" s="25">
        <v>142.75590486421052</v>
      </c>
      <c r="BX43" s="25">
        <v>37.17602481556689</v>
      </c>
      <c r="BY43" s="25">
        <v>38.342363922345186</v>
      </c>
      <c r="BZ43" s="25">
        <v>144.15653207421053</v>
      </c>
      <c r="CA43" s="25">
        <v>37.054106406656459</v>
      </c>
      <c r="CB43" s="25">
        <v>31.198824109628234</v>
      </c>
      <c r="CC43" s="25">
        <v>145.27527362421051</v>
      </c>
      <c r="CD43" s="25">
        <v>35.826079200466808</v>
      </c>
      <c r="CE43" s="25">
        <v>25.607599891033516</v>
      </c>
      <c r="CF43" s="25">
        <v>146.25696307421052</v>
      </c>
      <c r="CG43" s="25">
        <v>38.929699194822113</v>
      </c>
      <c r="CH43" s="25">
        <v>21.20186778264187</v>
      </c>
      <c r="CI43" s="25">
        <v>146.7323093042105</v>
      </c>
      <c r="CJ43" s="25">
        <v>41.531619349091415</v>
      </c>
      <c r="CK43" s="25">
        <v>19.489830941491775</v>
      </c>
      <c r="CL43" s="27">
        <v>140.92141749421052</v>
      </c>
      <c r="CM43" s="27">
        <v>48.107305263074863</v>
      </c>
      <c r="CN43" s="27">
        <v>60.996771165473291</v>
      </c>
      <c r="CO43" s="27">
        <v>140.24744371421053</v>
      </c>
      <c r="CP43" s="27">
        <v>41.203105719395381</v>
      </c>
      <c r="CQ43" s="27">
        <v>59.933831348327942</v>
      </c>
      <c r="CR43" s="27">
        <v>140.77705799421051</v>
      </c>
      <c r="CS43" s="27">
        <v>41.181101575185714</v>
      </c>
      <c r="CT43" s="27">
        <v>55.694133678666375</v>
      </c>
      <c r="CU43" s="27">
        <v>141.21869144421052</v>
      </c>
      <c r="CV43" s="27">
        <v>41.079932811010821</v>
      </c>
      <c r="CW43" s="27">
        <v>51.001440200094223</v>
      </c>
      <c r="CX43" s="27">
        <v>141.68373103421052</v>
      </c>
      <c r="CY43" s="27">
        <v>40.983652549305802</v>
      </c>
      <c r="CZ43" s="27">
        <v>46.537773609242848</v>
      </c>
      <c r="DA43" s="27">
        <v>142.17782924421053</v>
      </c>
      <c r="DB43" s="27">
        <v>40.874271850910837</v>
      </c>
      <c r="DC43" s="27">
        <v>42.787160728795754</v>
      </c>
      <c r="DD43" s="27">
        <v>142.66832459421053</v>
      </c>
      <c r="DE43" s="27">
        <v>40.75771324388738</v>
      </c>
      <c r="DF43" s="27">
        <v>39.035889242625331</v>
      </c>
      <c r="DG43" s="27">
        <v>143.17208523421053</v>
      </c>
      <c r="DH43" s="27">
        <v>40.635639974159822</v>
      </c>
      <c r="DI43" s="27">
        <v>35.269944388134434</v>
      </c>
      <c r="DJ43" s="27">
        <v>143.68283781421053</v>
      </c>
      <c r="DK43" s="27">
        <v>40.510004310193949</v>
      </c>
      <c r="DL43" s="27">
        <v>32.765745446071705</v>
      </c>
      <c r="DM43" s="27">
        <v>144.21773846421053</v>
      </c>
      <c r="DN43" s="27">
        <v>36.185458634143998</v>
      </c>
      <c r="DO43" s="27">
        <v>30.142190973909265</v>
      </c>
      <c r="DP43" s="27">
        <v>146.65218409421053</v>
      </c>
      <c r="DQ43" s="27">
        <v>35.56410465594066</v>
      </c>
      <c r="DR43" s="27">
        <v>22.541746144749695</v>
      </c>
      <c r="DS43" s="27">
        <v>148.82972883421053</v>
      </c>
      <c r="DT43" s="27">
        <v>34.176583689109101</v>
      </c>
      <c r="DU43" s="27">
        <v>17.22858613406467</v>
      </c>
      <c r="DV43" s="27">
        <v>150.12293535421051</v>
      </c>
      <c r="DW43" s="27">
        <v>37.685352683452109</v>
      </c>
      <c r="DX43" s="27">
        <v>14.789887161684575</v>
      </c>
      <c r="DY43" s="27">
        <v>150.83482182421051</v>
      </c>
      <c r="DZ43" s="27">
        <v>41.323623602969299</v>
      </c>
      <c r="EA43" s="27">
        <v>13.784589042851195</v>
      </c>
      <c r="EB43" s="28">
        <v>140.92628165421053</v>
      </c>
      <c r="EC43" s="28">
        <v>48.105472511648777</v>
      </c>
      <c r="ED43" s="28">
        <v>60.977047492595204</v>
      </c>
      <c r="EE43" s="28">
        <v>140.20884131421053</v>
      </c>
      <c r="EF43" s="28">
        <v>41.195253680015</v>
      </c>
      <c r="EG43" s="28">
        <v>59.944334319452466</v>
      </c>
      <c r="EH43" s="28">
        <v>140.72239514421051</v>
      </c>
      <c r="EI43" s="28">
        <v>41.162400500097995</v>
      </c>
      <c r="EJ43" s="28">
        <v>55.75798305172377</v>
      </c>
      <c r="EK43" s="28">
        <v>141.17588452421052</v>
      </c>
      <c r="EL43" s="28">
        <v>41.046469922491688</v>
      </c>
      <c r="EM43" s="28">
        <v>51.179692034695904</v>
      </c>
      <c r="EN43" s="28">
        <v>141.69165891421051</v>
      </c>
      <c r="EO43" s="28">
        <v>40.913147498861115</v>
      </c>
      <c r="EP43" s="28">
        <v>46.879599142801283</v>
      </c>
      <c r="EQ43" s="28">
        <v>142.29654521421051</v>
      </c>
      <c r="ER43" s="28">
        <v>40.762401175293675</v>
      </c>
      <c r="ES43" s="28">
        <v>43.339980154991167</v>
      </c>
      <c r="ET43" s="28">
        <v>142.94212452421053</v>
      </c>
      <c r="EU43" s="28">
        <v>40.591367818778451</v>
      </c>
      <c r="EV43" s="28">
        <v>39.798146073213701</v>
      </c>
      <c r="EW43" s="28">
        <v>143.69512489421052</v>
      </c>
      <c r="EX43" s="28">
        <v>40.401021029690348</v>
      </c>
      <c r="EY43" s="28">
        <v>36.175152573156041</v>
      </c>
      <c r="EZ43" s="28">
        <v>144.51755861421051</v>
      </c>
      <c r="FA43" s="28">
        <v>40.197201125659483</v>
      </c>
      <c r="FB43" s="28">
        <v>33.871099098952612</v>
      </c>
      <c r="FC43" s="28">
        <v>145.43304735421052</v>
      </c>
      <c r="FD43" s="28">
        <v>35.804677627405106</v>
      </c>
      <c r="FE43" s="28">
        <v>31.506262196067581</v>
      </c>
      <c r="FF43" s="28">
        <v>149.56685931421052</v>
      </c>
      <c r="FG43" s="28">
        <v>34.616622806673483</v>
      </c>
      <c r="FH43" s="28">
        <v>24.800061342671853</v>
      </c>
      <c r="FI43" s="28">
        <v>153.30319421421052</v>
      </c>
      <c r="FJ43" s="28">
        <v>33.123503833817438</v>
      </c>
      <c r="FK43" s="28">
        <v>4.6337763405177554</v>
      </c>
      <c r="FL43" s="28">
        <v>155.17588486421053</v>
      </c>
      <c r="FM43" s="28">
        <v>36.099728156520278</v>
      </c>
      <c r="FN43" s="28">
        <v>-11.09167214632734</v>
      </c>
      <c r="FO43" s="28">
        <v>155.76688335421051</v>
      </c>
      <c r="FP43" s="28">
        <v>34.511498900589928</v>
      </c>
      <c r="FQ43" s="28">
        <v>-22.75549600932257</v>
      </c>
      <c r="FR43" s="29">
        <v>140.87162094421052</v>
      </c>
      <c r="FS43" s="29">
        <v>48.106681575620691</v>
      </c>
      <c r="FT43" s="29">
        <v>61.216796907936924</v>
      </c>
      <c r="FU43" s="29">
        <v>140.10062987421051</v>
      </c>
      <c r="FV43" s="29">
        <v>47.43023775127871</v>
      </c>
      <c r="FW43" s="29">
        <v>60.415871777112983</v>
      </c>
      <c r="FX43" s="29">
        <v>140.55958130421052</v>
      </c>
      <c r="FY43" s="29">
        <v>47.406461718611851</v>
      </c>
      <c r="FZ43" s="29">
        <v>56.23841593549281</v>
      </c>
      <c r="GA43" s="29">
        <v>140.96712138421051</v>
      </c>
      <c r="GB43" s="29">
        <v>47.23618885306368</v>
      </c>
      <c r="GC43" s="29">
        <v>51.921911484841758</v>
      </c>
      <c r="GD43" s="29">
        <v>141.44761139421053</v>
      </c>
      <c r="GE43" s="29">
        <v>47.04236980768475</v>
      </c>
      <c r="GF43" s="29">
        <v>47.874941384002824</v>
      </c>
      <c r="GG43" s="29">
        <v>142.03893750421051</v>
      </c>
      <c r="GH43" s="29">
        <v>46.822746824405961</v>
      </c>
      <c r="GI43" s="29">
        <v>44.363786359747905</v>
      </c>
      <c r="GJ43" s="29">
        <v>142.69416271421051</v>
      </c>
      <c r="GK43" s="29">
        <v>46.581300296709877</v>
      </c>
      <c r="GL43" s="29">
        <v>40.851178955410219</v>
      </c>
      <c r="GM43" s="29">
        <v>143.48188645421052</v>
      </c>
      <c r="GN43" s="29">
        <v>46.321101578818464</v>
      </c>
      <c r="GO43" s="29">
        <v>37.274024974439044</v>
      </c>
      <c r="GP43" s="29">
        <v>144.36223716421051</v>
      </c>
      <c r="GQ43" s="29">
        <v>46.044678163564484</v>
      </c>
      <c r="GR43" s="29">
        <v>34.854622520532288</v>
      </c>
      <c r="GS43" s="29">
        <v>145.40370869421054</v>
      </c>
      <c r="GT43" s="29">
        <v>41.854671177584024</v>
      </c>
      <c r="GU43" s="29">
        <v>31.710727875500524</v>
      </c>
      <c r="GV43" s="29">
        <v>151.15889177421053</v>
      </c>
      <c r="GW43" s="29">
        <v>40.359819493273605</v>
      </c>
      <c r="GX43" s="29">
        <v>8.0879623593980483</v>
      </c>
      <c r="GY43" s="29">
        <v>155.24405842421052</v>
      </c>
      <c r="GZ43" s="29">
        <v>35.324973540270776</v>
      </c>
      <c r="HA43" s="29">
        <v>-11.595611319335859</v>
      </c>
      <c r="HB43" s="29">
        <v>157.09158937421051</v>
      </c>
      <c r="HC43" s="29">
        <v>37.143181429567512</v>
      </c>
      <c r="HD43" s="29">
        <v>-24.362385751262337</v>
      </c>
      <c r="HE43" s="29">
        <v>157.67035916421054</v>
      </c>
      <c r="HF43" s="29">
        <v>34.782800403687595</v>
      </c>
      <c r="HG43" s="29">
        <v>-22.700835765104699</v>
      </c>
    </row>
    <row r="44" spans="1:215" ht="15" thickBot="1" x14ac:dyDescent="0.35">
      <c r="A44" s="2"/>
      <c r="B44" s="43" t="s">
        <v>460</v>
      </c>
      <c r="C44" s="76" t="s">
        <v>871</v>
      </c>
      <c r="D44" s="44">
        <v>369695</v>
      </c>
      <c r="E44" s="45">
        <v>424981</v>
      </c>
      <c r="F44" s="23">
        <v>-13.29406296466915</v>
      </c>
      <c r="G44" s="23">
        <v>-2.4117547856258197</v>
      </c>
      <c r="H44" s="23">
        <v>-13.29406296466915</v>
      </c>
      <c r="I44" s="23">
        <v>-13.590102132333817</v>
      </c>
      <c r="J44" s="23">
        <v>-2.4654610063083471</v>
      </c>
      <c r="K44" s="23">
        <v>-13.590102132333817</v>
      </c>
      <c r="L44" s="23">
        <v>-13.977904108881212</v>
      </c>
      <c r="M44" s="23">
        <v>-2.5358144622306624</v>
      </c>
      <c r="N44" s="23">
        <v>-13.977904108881212</v>
      </c>
      <c r="O44" s="23">
        <v>-14.99259226507654</v>
      </c>
      <c r="P44" s="23">
        <v>-2.7198950569386642</v>
      </c>
      <c r="Q44" s="23">
        <v>-14.99259226507654</v>
      </c>
      <c r="R44" s="23">
        <v>-16.207217306451234</v>
      </c>
      <c r="S44" s="23">
        <v>-2.9402473874535429</v>
      </c>
      <c r="T44" s="23">
        <v>-16.207217306451234</v>
      </c>
      <c r="U44" s="23">
        <v>-17.621182267817641</v>
      </c>
      <c r="V44" s="23">
        <v>-3.1967631547810766</v>
      </c>
      <c r="W44" s="23">
        <v>-17.621182267817641</v>
      </c>
      <c r="X44" s="23">
        <v>-19.271266256412765</v>
      </c>
      <c r="Y44" s="23">
        <v>-3.496114674835944</v>
      </c>
      <c r="Z44" s="23">
        <v>-19.271266256412765</v>
      </c>
      <c r="AA44" s="23">
        <v>-21.146734841634583</v>
      </c>
      <c r="AB44" s="23">
        <v>-3.8363545509160084</v>
      </c>
      <c r="AC44" s="23">
        <v>-21.146734841634583</v>
      </c>
      <c r="AD44" s="23">
        <v>-23.183187713859489</v>
      </c>
      <c r="AE44" s="23">
        <v>-4.2057995410099069</v>
      </c>
      <c r="AF44" s="23">
        <v>-23.183187713859489</v>
      </c>
      <c r="AG44" s="23">
        <v>-37.891354686564334</v>
      </c>
      <c r="AH44" s="23">
        <v>-6.8740953192439722</v>
      </c>
      <c r="AI44" s="23">
        <v>-37.891354686564334</v>
      </c>
      <c r="AJ44" s="23">
        <v>-47.908102435054829</v>
      </c>
      <c r="AK44" s="23">
        <v>-8.69129291963384</v>
      </c>
      <c r="AL44" s="23">
        <v>-47.908102435054829</v>
      </c>
      <c r="AM44" s="23">
        <v>-37.818896571726114</v>
      </c>
      <c r="AN44" s="23">
        <v>-6.8609502630122599</v>
      </c>
      <c r="AO44" s="23">
        <v>-37.818896571726114</v>
      </c>
      <c r="AP44" s="23">
        <v>27.001823995627689</v>
      </c>
      <c r="AQ44" s="23">
        <v>4.898560990357236</v>
      </c>
      <c r="AR44" s="23">
        <v>27.001823995627689</v>
      </c>
      <c r="AS44" s="23">
        <v>39.811613260255889</v>
      </c>
      <c r="AT44" s="23">
        <v>7.2224608127012901</v>
      </c>
      <c r="AU44" s="23">
        <v>25.354978195350469</v>
      </c>
      <c r="AV44" s="25">
        <v>-12.676986459834161</v>
      </c>
      <c r="AW44" s="25">
        <v>-2.2998072781115071</v>
      </c>
      <c r="AX44" s="25">
        <v>-12.676986459834161</v>
      </c>
      <c r="AY44" s="25">
        <v>-12.799616142877758</v>
      </c>
      <c r="AZ44" s="25">
        <v>-2.3220542560087969</v>
      </c>
      <c r="BA44" s="25">
        <v>-12.799616142877758</v>
      </c>
      <c r="BB44" s="25">
        <v>-12.939140803347534</v>
      </c>
      <c r="BC44" s="25">
        <v>-2.34736625193473</v>
      </c>
      <c r="BD44" s="25">
        <v>-12.939140803347534</v>
      </c>
      <c r="BE44" s="25">
        <v>-13.2753457910027</v>
      </c>
      <c r="BF44" s="25">
        <v>-2.4083591921730561</v>
      </c>
      <c r="BG44" s="25">
        <v>-13.2753457910027</v>
      </c>
      <c r="BH44" s="25">
        <v>-13.648808106440269</v>
      </c>
      <c r="BI44" s="25">
        <v>-2.4761112051506684</v>
      </c>
      <c r="BJ44" s="25">
        <v>-13.648808106440269</v>
      </c>
      <c r="BK44" s="25">
        <v>-14.056357877710191</v>
      </c>
      <c r="BL44" s="25">
        <v>-2.5500472256022912</v>
      </c>
      <c r="BM44" s="25">
        <v>-14.056357877710191</v>
      </c>
      <c r="BN44" s="25">
        <v>-14.497741847725919</v>
      </c>
      <c r="BO44" s="25">
        <v>-2.630121308658242</v>
      </c>
      <c r="BP44" s="25">
        <v>-14.497741847725919</v>
      </c>
      <c r="BQ44" s="25">
        <v>-14.966903956694882</v>
      </c>
      <c r="BR44" s="25">
        <v>-2.7152347886039387</v>
      </c>
      <c r="BS44" s="25">
        <v>-14.966903956694882</v>
      </c>
      <c r="BT44" s="25">
        <v>-15.450110506975706</v>
      </c>
      <c r="BU44" s="25">
        <v>-2.8028961539203716</v>
      </c>
      <c r="BV44" s="25">
        <v>-15.450110506975706</v>
      </c>
      <c r="BW44" s="25">
        <v>-22.973289850681262</v>
      </c>
      <c r="BX44" s="25">
        <v>-4.1677207251235924</v>
      </c>
      <c r="BY44" s="25">
        <v>-22.973289850681262</v>
      </c>
      <c r="BZ44" s="25">
        <v>-22.468753348813074</v>
      </c>
      <c r="CA44" s="25">
        <v>-4.0761897668200708</v>
      </c>
      <c r="CB44" s="25">
        <v>-22.468753348813074</v>
      </c>
      <c r="CC44" s="25">
        <v>-7.9018280852665157</v>
      </c>
      <c r="CD44" s="25">
        <v>-1.4335174844952527</v>
      </c>
      <c r="CE44" s="25">
        <v>-7.9018280852665157</v>
      </c>
      <c r="CF44" s="25">
        <v>49.119971533035724</v>
      </c>
      <c r="CG44" s="25">
        <v>8.9111452781171003</v>
      </c>
      <c r="CH44" s="25">
        <v>34.890566006164462</v>
      </c>
      <c r="CI44" s="25">
        <v>66.898472128611573</v>
      </c>
      <c r="CJ44" s="25">
        <v>12.136448483509181</v>
      </c>
      <c r="CK44" s="25">
        <v>33.547577739386327</v>
      </c>
      <c r="CL44" s="27">
        <v>-13.271870369142979</v>
      </c>
      <c r="CM44" s="27">
        <v>-2.407728695287001</v>
      </c>
      <c r="CN44" s="27">
        <v>-13.271870369142979</v>
      </c>
      <c r="CO44" s="27">
        <v>-13.495011568225278</v>
      </c>
      <c r="CP44" s="27">
        <v>-2.448210063262108</v>
      </c>
      <c r="CQ44" s="27">
        <v>-13.495011568225278</v>
      </c>
      <c r="CR44" s="27">
        <v>-13.751497619880958</v>
      </c>
      <c r="CS44" s="27">
        <v>-2.49474071865097</v>
      </c>
      <c r="CT44" s="27">
        <v>-13.751497619880958</v>
      </c>
      <c r="CU44" s="27">
        <v>-14.560308049646391</v>
      </c>
      <c r="CV44" s="27">
        <v>-2.6414718143163807</v>
      </c>
      <c r="CW44" s="27">
        <v>-14.560308049646391</v>
      </c>
      <c r="CX44" s="27">
        <v>-15.452865650177593</v>
      </c>
      <c r="CY44" s="27">
        <v>-2.8033959807844306</v>
      </c>
      <c r="CZ44" s="27">
        <v>-15.452865650177593</v>
      </c>
      <c r="DA44" s="27">
        <v>-16.416913772865435</v>
      </c>
      <c r="DB44" s="27">
        <v>-2.9782896667587737</v>
      </c>
      <c r="DC44" s="27">
        <v>-16.416913772865435</v>
      </c>
      <c r="DD44" s="27">
        <v>-17.45920664644083</v>
      </c>
      <c r="DE44" s="27">
        <v>-3.1673781969206818</v>
      </c>
      <c r="DF44" s="27">
        <v>-17.45920664644083</v>
      </c>
      <c r="DG44" s="27">
        <v>-18.561602034160718</v>
      </c>
      <c r="DH44" s="27">
        <v>-3.3673702805335819</v>
      </c>
      <c r="DI44" s="27">
        <v>-18.561602034160718</v>
      </c>
      <c r="DJ44" s="27">
        <v>-19.708987655534727</v>
      </c>
      <c r="DK44" s="27">
        <v>-3.5755243091899285</v>
      </c>
      <c r="DL44" s="27">
        <v>-19.708987655534727</v>
      </c>
      <c r="DM44" s="27">
        <v>-29.166667833906054</v>
      </c>
      <c r="DN44" s="27">
        <v>-5.291298146859063</v>
      </c>
      <c r="DO44" s="27">
        <v>-29.166667833906054</v>
      </c>
      <c r="DP44" s="27">
        <v>-32.639388055138753</v>
      </c>
      <c r="DQ44" s="27">
        <v>-5.9213049126579147</v>
      </c>
      <c r="DR44" s="27">
        <v>-32.639388055138753</v>
      </c>
      <c r="DS44" s="27">
        <v>-17.235829190632913</v>
      </c>
      <c r="DT44" s="27">
        <v>-3.1268539682121657</v>
      </c>
      <c r="DU44" s="27">
        <v>-17.235829190632913</v>
      </c>
      <c r="DV44" s="27">
        <v>51.857297133543263</v>
      </c>
      <c r="DW44" s="27">
        <v>9.4077397454658129</v>
      </c>
      <c r="DX44" s="27">
        <v>38.390582476543386</v>
      </c>
      <c r="DY44" s="27">
        <v>74.760310057935627</v>
      </c>
      <c r="DZ44" s="27">
        <v>13.562711116705136</v>
      </c>
      <c r="EA44" s="27">
        <v>38.766014613886753</v>
      </c>
      <c r="EB44" s="28">
        <v>-13.294066375488658</v>
      </c>
      <c r="EC44" s="28">
        <v>-2.4117554044028098</v>
      </c>
      <c r="ED44" s="28">
        <v>-13.294066375488658</v>
      </c>
      <c r="EE44" s="28">
        <v>-13.590116630126658</v>
      </c>
      <c r="EF44" s="28">
        <v>-2.4654636364389071</v>
      </c>
      <c r="EG44" s="28">
        <v>-13.590116630126658</v>
      </c>
      <c r="EH44" s="28">
        <v>-13.977934352445612</v>
      </c>
      <c r="EI44" s="28">
        <v>-2.5358199488950004</v>
      </c>
      <c r="EJ44" s="28">
        <v>-13.977934352445612</v>
      </c>
      <c r="EK44" s="28">
        <v>-15.02671164546871</v>
      </c>
      <c r="EL44" s="28">
        <v>-2.7260848560363589</v>
      </c>
      <c r="EM44" s="28">
        <v>-15.02671164546871</v>
      </c>
      <c r="EN44" s="28">
        <v>-16.277808905698695</v>
      </c>
      <c r="EO44" s="28">
        <v>-2.9530538280249843</v>
      </c>
      <c r="EP44" s="28">
        <v>-16.277808905698695</v>
      </c>
      <c r="EQ44" s="28">
        <v>-17.72878515891944</v>
      </c>
      <c r="ER44" s="28">
        <v>-3.2162840332552967</v>
      </c>
      <c r="ES44" s="28">
        <v>-17.72878515891944</v>
      </c>
      <c r="ET44" s="28">
        <v>-19.417482927817442</v>
      </c>
      <c r="EU44" s="28">
        <v>-3.5226407081438724</v>
      </c>
      <c r="EV44" s="28">
        <v>-19.417482927817442</v>
      </c>
      <c r="EW44" s="28">
        <v>-21.331646172643662</v>
      </c>
      <c r="EX44" s="28">
        <v>-3.8699004118512841</v>
      </c>
      <c r="EY44" s="28">
        <v>-21.331646172643662</v>
      </c>
      <c r="EZ44" s="28">
        <v>-23.40744622257132</v>
      </c>
      <c r="FA44" s="28">
        <v>-4.2464836067496643</v>
      </c>
      <c r="FB44" s="28">
        <v>-23.40744622257132</v>
      </c>
      <c r="FC44" s="28">
        <v>-31.397621413564018</v>
      </c>
      <c r="FD44" s="28">
        <v>-5.696028663522676</v>
      </c>
      <c r="FE44" s="28">
        <v>-31.397621413564018</v>
      </c>
      <c r="FF44" s="28">
        <v>-41.596156408897293</v>
      </c>
      <c r="FG44" s="28">
        <v>-7.5462053662158812</v>
      </c>
      <c r="FH44" s="28">
        <v>-41.596156408897293</v>
      </c>
      <c r="FI44" s="28">
        <v>-48.954061037431707</v>
      </c>
      <c r="FJ44" s="28">
        <v>-8.8810464713924784</v>
      </c>
      <c r="FK44" s="28">
        <v>-48.954061037431707</v>
      </c>
      <c r="FL44" s="28">
        <v>15.822790151079094</v>
      </c>
      <c r="FM44" s="28">
        <v>2.8705061778506322</v>
      </c>
      <c r="FN44" s="28">
        <v>-10.652993890788224</v>
      </c>
      <c r="FO44" s="28">
        <v>16.062626795173134</v>
      </c>
      <c r="FP44" s="28">
        <v>2.914016365496011</v>
      </c>
      <c r="FQ44" s="28">
        <v>-30.2654815923851</v>
      </c>
      <c r="FR44" s="29">
        <v>42.228493253595381</v>
      </c>
      <c r="FS44" s="29">
        <v>7.660921342466418</v>
      </c>
      <c r="FT44" s="29">
        <v>42.228493253595381</v>
      </c>
      <c r="FU44" s="29">
        <v>41.991211405496344</v>
      </c>
      <c r="FV44" s="29">
        <v>7.6178746355103995</v>
      </c>
      <c r="FW44" s="29">
        <v>41.991211405496344</v>
      </c>
      <c r="FX44" s="29">
        <v>41.708299472775884</v>
      </c>
      <c r="FY44" s="29">
        <v>7.5665499043531472</v>
      </c>
      <c r="FZ44" s="29">
        <v>41.708299472775884</v>
      </c>
      <c r="GA44" s="29">
        <v>40.377104572511392</v>
      </c>
      <c r="GB44" s="29">
        <v>7.3250499445706501</v>
      </c>
      <c r="GC44" s="29">
        <v>40.377104572511392</v>
      </c>
      <c r="GD44" s="29">
        <v>38.856345680781239</v>
      </c>
      <c r="GE44" s="29">
        <v>7.0491600571328794</v>
      </c>
      <c r="GF44" s="29">
        <v>38.856345680781239</v>
      </c>
      <c r="GG44" s="29">
        <v>37.134530612397946</v>
      </c>
      <c r="GH44" s="29">
        <v>6.7367953765854676</v>
      </c>
      <c r="GI44" s="29">
        <v>37.134530612397946</v>
      </c>
      <c r="GJ44" s="29">
        <v>35.233839332055844</v>
      </c>
      <c r="GK44" s="29">
        <v>6.3919797018331401</v>
      </c>
      <c r="GL44" s="29">
        <v>35.233839332055844</v>
      </c>
      <c r="GM44" s="29">
        <v>33.18833872364111</v>
      </c>
      <c r="GN44" s="29">
        <v>6.0208933082711749</v>
      </c>
      <c r="GO44" s="29">
        <v>33.18833872364111</v>
      </c>
      <c r="GP44" s="29">
        <v>31.014579742108872</v>
      </c>
      <c r="GQ44" s="29">
        <v>5.6265388027719636</v>
      </c>
      <c r="GR44" s="29">
        <v>31.014579742108872</v>
      </c>
      <c r="GS44" s="29">
        <v>23.137572420213743</v>
      </c>
      <c r="GT44" s="29">
        <v>4.1975242001272726</v>
      </c>
      <c r="GU44" s="29">
        <v>23.137572420213743</v>
      </c>
      <c r="GV44" s="29">
        <v>13.138209092599837</v>
      </c>
      <c r="GW44" s="29">
        <v>2.3834804106043954</v>
      </c>
      <c r="GX44" s="29">
        <v>13.138209092599837</v>
      </c>
      <c r="GY44" s="29">
        <v>-1.9127206303882949</v>
      </c>
      <c r="GZ44" s="29">
        <v>-0.34699799046867297</v>
      </c>
      <c r="HA44" s="29">
        <v>-7.9561985142897242</v>
      </c>
      <c r="HB44" s="29">
        <v>57.224486811631245</v>
      </c>
      <c r="HC44" s="29">
        <v>10.381433448127792</v>
      </c>
      <c r="HD44" s="29">
        <v>-30.118233685587313</v>
      </c>
      <c r="HE44" s="29">
        <v>51.816386995136256</v>
      </c>
      <c r="HF44" s="29">
        <v>9.4003179946928608</v>
      </c>
      <c r="HG44" s="29">
        <v>-29.104404459074459</v>
      </c>
    </row>
    <row r="45" spans="1:215" ht="15" thickBot="1" x14ac:dyDescent="0.35">
      <c r="A45" s="2"/>
      <c r="B45" s="43" t="s">
        <v>473</v>
      </c>
      <c r="C45" s="76" t="s">
        <v>875</v>
      </c>
      <c r="D45" s="44">
        <v>335361</v>
      </c>
      <c r="E45" s="45">
        <v>429316</v>
      </c>
      <c r="F45" s="23">
        <v>56.120378991052633</v>
      </c>
      <c r="G45" s="23">
        <v>56.120378991052633</v>
      </c>
      <c r="H45" s="23">
        <v>34.464214708650637</v>
      </c>
      <c r="I45" s="23">
        <v>56.070337811052632</v>
      </c>
      <c r="J45" s="23">
        <v>56.070337811052632</v>
      </c>
      <c r="K45" s="23">
        <v>34.42538180834805</v>
      </c>
      <c r="L45" s="23">
        <v>56.282284751052629</v>
      </c>
      <c r="M45" s="23">
        <v>53.25309363658193</v>
      </c>
      <c r="N45" s="23">
        <v>33.85713138804546</v>
      </c>
      <c r="O45" s="23">
        <v>56.521987901052633</v>
      </c>
      <c r="P45" s="23">
        <v>53.158464254989369</v>
      </c>
      <c r="Q45" s="23">
        <v>33.294445618045458</v>
      </c>
      <c r="R45" s="23">
        <v>56.78952687105263</v>
      </c>
      <c r="S45" s="23">
        <v>53.048793223280811</v>
      </c>
      <c r="T45" s="23">
        <v>32.626750848045461</v>
      </c>
      <c r="U45" s="23">
        <v>57.122979501052626</v>
      </c>
      <c r="V45" s="23">
        <v>52.924290705847447</v>
      </c>
      <c r="W45" s="23">
        <v>31.783412668045457</v>
      </c>
      <c r="X45" s="23">
        <v>57.489417731052626</v>
      </c>
      <c r="Y45" s="23">
        <v>52.78239613200094</v>
      </c>
      <c r="Z45" s="23">
        <v>30.915118568045457</v>
      </c>
      <c r="AA45" s="23">
        <v>57.947950691052633</v>
      </c>
      <c r="AB45" s="23">
        <v>52.624181990853664</v>
      </c>
      <c r="AC45" s="23">
        <v>29.897055078045454</v>
      </c>
      <c r="AD45" s="23">
        <v>58.450734531052632</v>
      </c>
      <c r="AE45" s="23">
        <v>52.454364123447483</v>
      </c>
      <c r="AF45" s="23">
        <v>28.822010888045455</v>
      </c>
      <c r="AG45" s="23">
        <v>59.021339201052626</v>
      </c>
      <c r="AH45" s="23">
        <v>51.445321441958804</v>
      </c>
      <c r="AI45" s="23">
        <v>27.610357328045453</v>
      </c>
      <c r="AJ45" s="23">
        <v>61.70005669105263</v>
      </c>
      <c r="AK45" s="23">
        <v>50.32634836419529</v>
      </c>
      <c r="AL45" s="23">
        <v>21.965252308045457</v>
      </c>
      <c r="AM45" s="23">
        <v>63.751411691052631</v>
      </c>
      <c r="AN45" s="23">
        <v>47.630246996566044</v>
      </c>
      <c r="AO45" s="23">
        <v>16.963259188045456</v>
      </c>
      <c r="AP45" s="23">
        <v>64.972183131052631</v>
      </c>
      <c r="AQ45" s="23">
        <v>46.749560719061705</v>
      </c>
      <c r="AR45" s="23">
        <v>14.819929358045457</v>
      </c>
      <c r="AS45" s="23">
        <v>65.852140441052626</v>
      </c>
      <c r="AT45" s="23">
        <v>45.681120481838235</v>
      </c>
      <c r="AU45" s="23">
        <v>13.838347798045454</v>
      </c>
      <c r="AV45" s="25">
        <v>56.189951631052629</v>
      </c>
      <c r="AW45" s="25">
        <v>56.189951631052629</v>
      </c>
      <c r="AX45" s="25">
        <v>34.333134948650638</v>
      </c>
      <c r="AY45" s="25">
        <v>56.183998071052628</v>
      </c>
      <c r="AZ45" s="25">
        <v>56.183998071052628</v>
      </c>
      <c r="BA45" s="25">
        <v>34.266512617636657</v>
      </c>
      <c r="BB45" s="25">
        <v>56.359639641052631</v>
      </c>
      <c r="BC45" s="25">
        <v>56.359639641052631</v>
      </c>
      <c r="BD45" s="25">
        <v>33.828253946622674</v>
      </c>
      <c r="BE45" s="25">
        <v>56.519696241052628</v>
      </c>
      <c r="BF45" s="25">
        <v>56.519696241052628</v>
      </c>
      <c r="BG45" s="25">
        <v>33.380287906622669</v>
      </c>
      <c r="BH45" s="25">
        <v>56.703165851052631</v>
      </c>
      <c r="BI45" s="25">
        <v>56.703165851052631</v>
      </c>
      <c r="BJ45" s="25">
        <v>32.833801166622678</v>
      </c>
      <c r="BK45" s="25">
        <v>56.921252861052629</v>
      </c>
      <c r="BL45" s="25">
        <v>56.921252861052629</v>
      </c>
      <c r="BM45" s="25">
        <v>32.13641735662268</v>
      </c>
      <c r="BN45" s="25">
        <v>57.156375861052631</v>
      </c>
      <c r="BO45" s="25">
        <v>57.156375861052631</v>
      </c>
      <c r="BP45" s="25">
        <v>31.391221496622677</v>
      </c>
      <c r="BQ45" s="25">
        <v>57.407593271052633</v>
      </c>
      <c r="BR45" s="25">
        <v>57.407593271052633</v>
      </c>
      <c r="BS45" s="25">
        <v>30.505960606622672</v>
      </c>
      <c r="BT45" s="25">
        <v>57.642000001052629</v>
      </c>
      <c r="BU45" s="25">
        <v>57.451452560063949</v>
      </c>
      <c r="BV45" s="25">
        <v>29.540675386622674</v>
      </c>
      <c r="BW45" s="25">
        <v>57.91143181105263</v>
      </c>
      <c r="BX45" s="25">
        <v>56.914103082694311</v>
      </c>
      <c r="BY45" s="25">
        <v>28.428522816622674</v>
      </c>
      <c r="BZ45" s="25">
        <v>58.850591551052631</v>
      </c>
      <c r="CA45" s="25">
        <v>56.712940695116195</v>
      </c>
      <c r="CB45" s="25">
        <v>24.016213756622676</v>
      </c>
      <c r="CC45" s="25">
        <v>59.804281271052631</v>
      </c>
      <c r="CD45" s="25">
        <v>54.929211808914026</v>
      </c>
      <c r="CE45" s="25">
        <v>19.781951866622677</v>
      </c>
      <c r="CF45" s="25">
        <v>60.710404551052633</v>
      </c>
      <c r="CG45" s="25">
        <v>54.708010357398578</v>
      </c>
      <c r="CH45" s="25">
        <v>16.406707096622675</v>
      </c>
      <c r="CI45" s="25">
        <v>61.133435871052626</v>
      </c>
      <c r="CJ45" s="25">
        <v>54.233570901264741</v>
      </c>
      <c r="CK45" s="25">
        <v>15.264760416622671</v>
      </c>
      <c r="CL45" s="27">
        <v>56.118125041052629</v>
      </c>
      <c r="CM45" s="27">
        <v>56.118125041052629</v>
      </c>
      <c r="CN45" s="27">
        <v>34.470164998650631</v>
      </c>
      <c r="CO45" s="27">
        <v>56.04117930105263</v>
      </c>
      <c r="CP45" s="27">
        <v>56.04117930105263</v>
      </c>
      <c r="CQ45" s="27">
        <v>34.525061288759517</v>
      </c>
      <c r="CR45" s="27">
        <v>56.219909071052626</v>
      </c>
      <c r="CS45" s="27">
        <v>53.270035056919319</v>
      </c>
      <c r="CT45" s="27">
        <v>34.079978458868396</v>
      </c>
      <c r="CU45" s="27">
        <v>56.420880661052628</v>
      </c>
      <c r="CV45" s="27">
        <v>53.190717515847716</v>
      </c>
      <c r="CW45" s="27">
        <v>33.633318678868392</v>
      </c>
      <c r="CX45" s="27">
        <v>56.653819961052633</v>
      </c>
      <c r="CY45" s="27">
        <v>53.104843840808677</v>
      </c>
      <c r="CZ45" s="27">
        <v>33.092082738868392</v>
      </c>
      <c r="DA45" s="27">
        <v>56.922761531052629</v>
      </c>
      <c r="DB45" s="27">
        <v>53.013401625525844</v>
      </c>
      <c r="DC45" s="27">
        <v>32.423277998868393</v>
      </c>
      <c r="DD45" s="27">
        <v>57.209870421052628</v>
      </c>
      <c r="DE45" s="27">
        <v>52.915964018142468</v>
      </c>
      <c r="DF45" s="27">
        <v>31.740361478868394</v>
      </c>
      <c r="DG45" s="27">
        <v>57.561339041052634</v>
      </c>
      <c r="DH45" s="27">
        <v>52.814096186055707</v>
      </c>
      <c r="DI45" s="27">
        <v>30.953601198868398</v>
      </c>
      <c r="DJ45" s="27">
        <v>57.947515491052627</v>
      </c>
      <c r="DK45" s="27">
        <v>52.70894735274527</v>
      </c>
      <c r="DL45" s="27">
        <v>30.107193168868399</v>
      </c>
      <c r="DM45" s="27">
        <v>58.390926891052629</v>
      </c>
      <c r="DN45" s="27">
        <v>52.097740224526106</v>
      </c>
      <c r="DO45" s="27">
        <v>29.123271778868393</v>
      </c>
      <c r="DP45" s="27">
        <v>60.593113351052629</v>
      </c>
      <c r="DQ45" s="27">
        <v>51.452208767665162</v>
      </c>
      <c r="DR45" s="27">
        <v>24.528282318868392</v>
      </c>
      <c r="DS45" s="27">
        <v>62.006165021052631</v>
      </c>
      <c r="DT45" s="27">
        <v>49.559772609783039</v>
      </c>
      <c r="DU45" s="27">
        <v>21.095164728868397</v>
      </c>
      <c r="DV45" s="27">
        <v>62.515204021052625</v>
      </c>
      <c r="DW45" s="27">
        <v>48.992663612274576</v>
      </c>
      <c r="DX45" s="27">
        <v>20.105273518868394</v>
      </c>
      <c r="DY45" s="27">
        <v>62.70262619105263</v>
      </c>
      <c r="DZ45" s="27">
        <v>48.166994126245562</v>
      </c>
      <c r="EA45" s="27">
        <v>20.273160018868396</v>
      </c>
      <c r="EB45" s="28">
        <v>56.118661411052628</v>
      </c>
      <c r="EC45" s="28">
        <v>56.118661411052628</v>
      </c>
      <c r="ED45" s="28">
        <v>34.462900038650638</v>
      </c>
      <c r="EE45" s="28">
        <v>56.063574391052626</v>
      </c>
      <c r="EF45" s="28">
        <v>56.063574391052626</v>
      </c>
      <c r="EG45" s="28">
        <v>34.462735048348051</v>
      </c>
      <c r="EH45" s="28">
        <v>56.297453781052631</v>
      </c>
      <c r="EI45" s="28">
        <v>53.253087551722729</v>
      </c>
      <c r="EJ45" s="28">
        <v>33.964120358045456</v>
      </c>
      <c r="EK45" s="28">
        <v>56.588448691052633</v>
      </c>
      <c r="EL45" s="28">
        <v>53.153322269786997</v>
      </c>
      <c r="EM45" s="28">
        <v>33.509975168045457</v>
      </c>
      <c r="EN45" s="28">
        <v>56.950850501052628</v>
      </c>
      <c r="EO45" s="28">
        <v>53.038053409338026</v>
      </c>
      <c r="EP45" s="28">
        <v>32.997157478045452</v>
      </c>
      <c r="EQ45" s="28">
        <v>57.434143051052629</v>
      </c>
      <c r="ER45" s="28">
        <v>52.907842831089781</v>
      </c>
      <c r="ES45" s="28">
        <v>32.402735298045457</v>
      </c>
      <c r="ET45" s="28">
        <v>58.003287721052629</v>
      </c>
      <c r="EU45" s="28">
        <v>52.759920947578962</v>
      </c>
      <c r="EV45" s="28">
        <v>31.826903188045456</v>
      </c>
      <c r="EW45" s="28">
        <v>58.753158201052628</v>
      </c>
      <c r="EX45" s="28">
        <v>52.595669180314488</v>
      </c>
      <c r="EY45" s="28">
        <v>31.151653108045458</v>
      </c>
      <c r="EZ45" s="28">
        <v>59.504325291052631</v>
      </c>
      <c r="FA45" s="28">
        <v>52.419708882919039</v>
      </c>
      <c r="FB45" s="28">
        <v>30.511129698045458</v>
      </c>
      <c r="FC45" s="28">
        <v>59.970625531052633</v>
      </c>
      <c r="FD45" s="28">
        <v>51.749914111045314</v>
      </c>
      <c r="FE45" s="28">
        <v>29.830834748045454</v>
      </c>
      <c r="FF45" s="28">
        <v>62.036628521052634</v>
      </c>
      <c r="FG45" s="28">
        <v>50.603313877832001</v>
      </c>
      <c r="FH45" s="28">
        <v>26.259466278045458</v>
      </c>
      <c r="FI45" s="28">
        <v>65.158639271052635</v>
      </c>
      <c r="FJ45" s="28">
        <v>46.613950868888907</v>
      </c>
      <c r="FK45" s="28">
        <v>12.156604019371947</v>
      </c>
      <c r="FL45" s="28">
        <v>67.154639901052633</v>
      </c>
      <c r="FM45" s="28">
        <v>45.727413410807827</v>
      </c>
      <c r="FN45" s="28">
        <v>-0.26898628062804164</v>
      </c>
      <c r="FO45" s="28">
        <v>66.227475661052637</v>
      </c>
      <c r="FP45" s="28">
        <v>41.379459216964804</v>
      </c>
      <c r="FQ45" s="28">
        <v>-9.8218141506280574</v>
      </c>
      <c r="FR45" s="29">
        <v>56.067761551052627</v>
      </c>
      <c r="FS45" s="29">
        <v>56.067761551052627</v>
      </c>
      <c r="FT45" s="29">
        <v>34.61161623865064</v>
      </c>
      <c r="FU45" s="29">
        <v>55.959180421052629</v>
      </c>
      <c r="FV45" s="29">
        <v>55.959180421052629</v>
      </c>
      <c r="FW45" s="29">
        <v>34.756406208348047</v>
      </c>
      <c r="FX45" s="29">
        <v>56.137223181052633</v>
      </c>
      <c r="FY45" s="29">
        <v>53.263936354843437</v>
      </c>
      <c r="FZ45" s="29">
        <v>34.404337028045461</v>
      </c>
      <c r="GA45" s="29">
        <v>56.385126261052633</v>
      </c>
      <c r="GB45" s="29">
        <v>53.122410107152596</v>
      </c>
      <c r="GC45" s="29">
        <v>34.063605898045452</v>
      </c>
      <c r="GD45" s="29">
        <v>56.718110301052633</v>
      </c>
      <c r="GE45" s="29">
        <v>52.96144801019291</v>
      </c>
      <c r="GF45" s="29">
        <v>33.670928208045453</v>
      </c>
      <c r="GG45" s="29">
        <v>57.16225992105263</v>
      </c>
      <c r="GH45" s="29">
        <v>52.779326464709754</v>
      </c>
      <c r="GI45" s="29">
        <v>33.151770448045454</v>
      </c>
      <c r="GJ45" s="29">
        <v>57.690934341052632</v>
      </c>
      <c r="GK45" s="29">
        <v>52.579686574088761</v>
      </c>
      <c r="GL45" s="29">
        <v>32.666249008045455</v>
      </c>
      <c r="GM45" s="29">
        <v>58.408155111052629</v>
      </c>
      <c r="GN45" s="29">
        <v>52.365401518418082</v>
      </c>
      <c r="GO45" s="29">
        <v>32.106609328045458</v>
      </c>
      <c r="GP45" s="29">
        <v>59.220108061052628</v>
      </c>
      <c r="GQ45" s="29">
        <v>52.138108241214766</v>
      </c>
      <c r="GR45" s="29">
        <v>31.567973808045458</v>
      </c>
      <c r="GS45" s="29">
        <v>59.74294660105263</v>
      </c>
      <c r="GT45" s="29">
        <v>51.436383360661615</v>
      </c>
      <c r="GU45" s="29">
        <v>30.482173368045459</v>
      </c>
      <c r="GV45" s="29">
        <v>63.953507461052631</v>
      </c>
      <c r="GW45" s="29">
        <v>50.108308777619676</v>
      </c>
      <c r="GX45" s="29">
        <v>16.619889738045458</v>
      </c>
      <c r="GY45" s="29">
        <v>67.029353261052634</v>
      </c>
      <c r="GZ45" s="29">
        <v>44.354457322815641</v>
      </c>
      <c r="HA45" s="29">
        <v>2.4106169493719563</v>
      </c>
      <c r="HB45" s="29">
        <v>65.418637461052626</v>
      </c>
      <c r="HC45" s="29">
        <v>43.558779374685059</v>
      </c>
      <c r="HD45" s="29">
        <v>-8.2700637506280543</v>
      </c>
      <c r="HE45" s="29">
        <v>63.889457591052633</v>
      </c>
      <c r="HF45" s="29">
        <v>41.357708552822885</v>
      </c>
      <c r="HG45" s="29">
        <v>-8.6020300106280558</v>
      </c>
    </row>
    <row r="46" spans="1:215" ht="15" thickBot="1" x14ac:dyDescent="0.35">
      <c r="A46" s="2"/>
      <c r="B46" s="43" t="s">
        <v>520</v>
      </c>
      <c r="C46" s="76" t="s">
        <v>520</v>
      </c>
      <c r="D46" s="44">
        <v>392047</v>
      </c>
      <c r="E46" s="45">
        <v>374564</v>
      </c>
      <c r="F46" s="23">
        <v>10.670731707317072</v>
      </c>
      <c r="G46" s="23">
        <v>1.9358407079646016</v>
      </c>
      <c r="H46" s="23">
        <v>10.670731707317072</v>
      </c>
      <c r="I46" s="23">
        <v>10.670731707317072</v>
      </c>
      <c r="J46" s="23">
        <v>1.9358407079646016</v>
      </c>
      <c r="K46" s="23">
        <v>10.670731707317072</v>
      </c>
      <c r="L46" s="23">
        <v>10.670731707317072</v>
      </c>
      <c r="M46" s="23">
        <v>1.9358407079646016</v>
      </c>
      <c r="N46" s="23">
        <v>10.670731707317072</v>
      </c>
      <c r="O46" s="23">
        <v>10.670731707317072</v>
      </c>
      <c r="P46" s="23">
        <v>1.9358407079646016</v>
      </c>
      <c r="Q46" s="23">
        <v>10.670731707317072</v>
      </c>
      <c r="R46" s="23">
        <v>10.670731707317072</v>
      </c>
      <c r="S46" s="23">
        <v>1.9358407079646016</v>
      </c>
      <c r="T46" s="23">
        <v>10.670731707317072</v>
      </c>
      <c r="U46" s="23">
        <v>10.670731707317072</v>
      </c>
      <c r="V46" s="23">
        <v>1.9358407079646016</v>
      </c>
      <c r="W46" s="23">
        <v>10.670731707317072</v>
      </c>
      <c r="X46" s="23">
        <v>10.670731707317072</v>
      </c>
      <c r="Y46" s="23">
        <v>1.9358407079646016</v>
      </c>
      <c r="Z46" s="23">
        <v>10.670731707317072</v>
      </c>
      <c r="AA46" s="23">
        <v>10.670731707317072</v>
      </c>
      <c r="AB46" s="23">
        <v>1.9358407079646016</v>
      </c>
      <c r="AC46" s="23">
        <v>10.670731707317072</v>
      </c>
      <c r="AD46" s="23">
        <v>10.670731707317072</v>
      </c>
      <c r="AE46" s="23">
        <v>1.9358407079646016</v>
      </c>
      <c r="AF46" s="23">
        <v>10.670731707317072</v>
      </c>
      <c r="AG46" s="23">
        <v>10.670731707317072</v>
      </c>
      <c r="AH46" s="23">
        <v>1.9358407079646016</v>
      </c>
      <c r="AI46" s="23">
        <v>10.670731707317072</v>
      </c>
      <c r="AJ46" s="23">
        <v>10.670731707317072</v>
      </c>
      <c r="AK46" s="23">
        <v>1.9358407079646016</v>
      </c>
      <c r="AL46" s="23">
        <v>10.670731707317072</v>
      </c>
      <c r="AM46" s="23">
        <v>10.670731707317072</v>
      </c>
      <c r="AN46" s="23">
        <v>1.9358407079646016</v>
      </c>
      <c r="AO46" s="23">
        <v>10.670731707317072</v>
      </c>
      <c r="AP46" s="23">
        <v>10.670731707317072</v>
      </c>
      <c r="AQ46" s="23">
        <v>1.9358407079646016</v>
      </c>
      <c r="AR46" s="23">
        <v>10.670731707317072</v>
      </c>
      <c r="AS46" s="23">
        <v>10.670731707317072</v>
      </c>
      <c r="AT46" s="23">
        <v>1.9358407079646016</v>
      </c>
      <c r="AU46" s="23">
        <v>10.670731707317072</v>
      </c>
      <c r="AV46" s="25">
        <v>10.670731707317072</v>
      </c>
      <c r="AW46" s="25">
        <v>1.9358407079646016</v>
      </c>
      <c r="AX46" s="25">
        <v>10.670731707317072</v>
      </c>
      <c r="AY46" s="25">
        <v>10.670731707317072</v>
      </c>
      <c r="AZ46" s="25">
        <v>1.9358407079646016</v>
      </c>
      <c r="BA46" s="25">
        <v>10.670731707317072</v>
      </c>
      <c r="BB46" s="25">
        <v>10.670731707317072</v>
      </c>
      <c r="BC46" s="25">
        <v>1.9358407079646016</v>
      </c>
      <c r="BD46" s="25">
        <v>10.670731707317072</v>
      </c>
      <c r="BE46" s="25">
        <v>10.670731707317072</v>
      </c>
      <c r="BF46" s="25">
        <v>1.9358407079646016</v>
      </c>
      <c r="BG46" s="25">
        <v>10.670731707317072</v>
      </c>
      <c r="BH46" s="25">
        <v>10.670731707317072</v>
      </c>
      <c r="BI46" s="25">
        <v>1.9358407079646016</v>
      </c>
      <c r="BJ46" s="25">
        <v>10.670731707317072</v>
      </c>
      <c r="BK46" s="25">
        <v>10.670731707317072</v>
      </c>
      <c r="BL46" s="25">
        <v>1.9358407079646016</v>
      </c>
      <c r="BM46" s="25">
        <v>10.670731707317072</v>
      </c>
      <c r="BN46" s="25">
        <v>10.670731707317072</v>
      </c>
      <c r="BO46" s="25">
        <v>1.9358407079646016</v>
      </c>
      <c r="BP46" s="25">
        <v>10.670731707317072</v>
      </c>
      <c r="BQ46" s="25">
        <v>10.670731707317072</v>
      </c>
      <c r="BR46" s="25">
        <v>1.9358407079646016</v>
      </c>
      <c r="BS46" s="25">
        <v>10.670731707317072</v>
      </c>
      <c r="BT46" s="25">
        <v>10.670731707317072</v>
      </c>
      <c r="BU46" s="25">
        <v>1.9358407079646016</v>
      </c>
      <c r="BV46" s="25">
        <v>10.670731707317072</v>
      </c>
      <c r="BW46" s="25">
        <v>10.670731707317072</v>
      </c>
      <c r="BX46" s="25">
        <v>1.9358407079646016</v>
      </c>
      <c r="BY46" s="25">
        <v>10.670731707317072</v>
      </c>
      <c r="BZ46" s="25">
        <v>10.670731707317072</v>
      </c>
      <c r="CA46" s="25">
        <v>1.9358407079646016</v>
      </c>
      <c r="CB46" s="25">
        <v>10.670731707317072</v>
      </c>
      <c r="CC46" s="25">
        <v>10.670731707317072</v>
      </c>
      <c r="CD46" s="25">
        <v>1.9358407079646016</v>
      </c>
      <c r="CE46" s="25">
        <v>10.670731707317072</v>
      </c>
      <c r="CF46" s="25">
        <v>10.670731707317072</v>
      </c>
      <c r="CG46" s="25">
        <v>1.9358407079646016</v>
      </c>
      <c r="CH46" s="25">
        <v>10.670731707317072</v>
      </c>
      <c r="CI46" s="25">
        <v>10.670731707317072</v>
      </c>
      <c r="CJ46" s="25">
        <v>1.9358407079646016</v>
      </c>
      <c r="CK46" s="25">
        <v>10.670731707317072</v>
      </c>
      <c r="CL46" s="27">
        <v>10.670731707317072</v>
      </c>
      <c r="CM46" s="27">
        <v>1.9358407079646016</v>
      </c>
      <c r="CN46" s="27">
        <v>10.670731707317072</v>
      </c>
      <c r="CO46" s="27">
        <v>10.670731707317072</v>
      </c>
      <c r="CP46" s="27">
        <v>1.9358407079646016</v>
      </c>
      <c r="CQ46" s="27">
        <v>10.670731707317072</v>
      </c>
      <c r="CR46" s="27">
        <v>10.670731707317072</v>
      </c>
      <c r="CS46" s="27">
        <v>1.9358407079646016</v>
      </c>
      <c r="CT46" s="27">
        <v>10.670731707317072</v>
      </c>
      <c r="CU46" s="27">
        <v>10.670731707317072</v>
      </c>
      <c r="CV46" s="27">
        <v>1.9358407079646016</v>
      </c>
      <c r="CW46" s="27">
        <v>10.670731707317072</v>
      </c>
      <c r="CX46" s="27">
        <v>10.670731707317072</v>
      </c>
      <c r="CY46" s="27">
        <v>1.9358407079646016</v>
      </c>
      <c r="CZ46" s="27">
        <v>10.670731707317072</v>
      </c>
      <c r="DA46" s="27">
        <v>10.670731707317072</v>
      </c>
      <c r="DB46" s="27">
        <v>1.9358407079646016</v>
      </c>
      <c r="DC46" s="27">
        <v>10.670731707317072</v>
      </c>
      <c r="DD46" s="27">
        <v>10.670731707317072</v>
      </c>
      <c r="DE46" s="27">
        <v>1.9358407079646016</v>
      </c>
      <c r="DF46" s="27">
        <v>10.670731707317072</v>
      </c>
      <c r="DG46" s="27">
        <v>10.670731707317072</v>
      </c>
      <c r="DH46" s="27">
        <v>1.9358407079646016</v>
      </c>
      <c r="DI46" s="27">
        <v>10.670731707317072</v>
      </c>
      <c r="DJ46" s="27">
        <v>10.670731707317072</v>
      </c>
      <c r="DK46" s="27">
        <v>1.9358407079646016</v>
      </c>
      <c r="DL46" s="27">
        <v>10.670731707317072</v>
      </c>
      <c r="DM46" s="27">
        <v>10.670731707317072</v>
      </c>
      <c r="DN46" s="27">
        <v>1.9358407079646016</v>
      </c>
      <c r="DO46" s="27">
        <v>10.670731707317072</v>
      </c>
      <c r="DP46" s="27">
        <v>10.670731707317072</v>
      </c>
      <c r="DQ46" s="27">
        <v>1.9358407079646016</v>
      </c>
      <c r="DR46" s="27">
        <v>10.670731707317072</v>
      </c>
      <c r="DS46" s="27">
        <v>10.670731707317072</v>
      </c>
      <c r="DT46" s="27">
        <v>1.9358407079646016</v>
      </c>
      <c r="DU46" s="27">
        <v>10.670731707317072</v>
      </c>
      <c r="DV46" s="27">
        <v>10.670731707317072</v>
      </c>
      <c r="DW46" s="27">
        <v>1.9358407079646016</v>
      </c>
      <c r="DX46" s="27">
        <v>10.670731707317072</v>
      </c>
      <c r="DY46" s="27">
        <v>10.670731707317072</v>
      </c>
      <c r="DZ46" s="27">
        <v>1.9358407079646016</v>
      </c>
      <c r="EA46" s="27">
        <v>10.670731707317072</v>
      </c>
      <c r="EB46" s="28">
        <v>10.670731707317072</v>
      </c>
      <c r="EC46" s="28">
        <v>1.9358407079646016</v>
      </c>
      <c r="ED46" s="28">
        <v>10.670731707317072</v>
      </c>
      <c r="EE46" s="28">
        <v>10.670731707317072</v>
      </c>
      <c r="EF46" s="28">
        <v>1.9358407079646016</v>
      </c>
      <c r="EG46" s="28">
        <v>10.670731707317072</v>
      </c>
      <c r="EH46" s="28">
        <v>10.670731707317072</v>
      </c>
      <c r="EI46" s="28">
        <v>1.9358407079646016</v>
      </c>
      <c r="EJ46" s="28">
        <v>10.670731707317072</v>
      </c>
      <c r="EK46" s="28">
        <v>10.670731707317072</v>
      </c>
      <c r="EL46" s="28">
        <v>1.9358407079646016</v>
      </c>
      <c r="EM46" s="28">
        <v>10.670731707317072</v>
      </c>
      <c r="EN46" s="28">
        <v>10.670731707317072</v>
      </c>
      <c r="EO46" s="28">
        <v>1.9358407079646016</v>
      </c>
      <c r="EP46" s="28">
        <v>10.670731707317072</v>
      </c>
      <c r="EQ46" s="28">
        <v>10.670731707317072</v>
      </c>
      <c r="ER46" s="28">
        <v>1.9358407079646016</v>
      </c>
      <c r="ES46" s="28">
        <v>10.670731707317072</v>
      </c>
      <c r="ET46" s="28">
        <v>10.670731707317072</v>
      </c>
      <c r="EU46" s="28">
        <v>1.9358407079646016</v>
      </c>
      <c r="EV46" s="28">
        <v>10.670731707317072</v>
      </c>
      <c r="EW46" s="28">
        <v>10.670731707317072</v>
      </c>
      <c r="EX46" s="28">
        <v>1.9358407079646016</v>
      </c>
      <c r="EY46" s="28">
        <v>10.670731707317072</v>
      </c>
      <c r="EZ46" s="28">
        <v>10.670731707317072</v>
      </c>
      <c r="FA46" s="28">
        <v>1.9358407079646016</v>
      </c>
      <c r="FB46" s="28">
        <v>10.670731707317072</v>
      </c>
      <c r="FC46" s="28">
        <v>10.670731707317072</v>
      </c>
      <c r="FD46" s="28">
        <v>1.9358407079646016</v>
      </c>
      <c r="FE46" s="28">
        <v>10.670731707317072</v>
      </c>
      <c r="FF46" s="28">
        <v>10.670731707317072</v>
      </c>
      <c r="FG46" s="28">
        <v>1.9358407079646016</v>
      </c>
      <c r="FH46" s="28">
        <v>10.670731707317072</v>
      </c>
      <c r="FI46" s="28">
        <v>10.670731707317072</v>
      </c>
      <c r="FJ46" s="28">
        <v>1.9358407079646016</v>
      </c>
      <c r="FK46" s="28">
        <v>10.670731707317072</v>
      </c>
      <c r="FL46" s="28">
        <v>10.670731707317072</v>
      </c>
      <c r="FM46" s="28">
        <v>1.9358407079646016</v>
      </c>
      <c r="FN46" s="28">
        <v>10.670731707317072</v>
      </c>
      <c r="FO46" s="28">
        <v>10.670731707317072</v>
      </c>
      <c r="FP46" s="28">
        <v>1.9358407079646016</v>
      </c>
      <c r="FQ46" s="28">
        <v>10.670731707317072</v>
      </c>
      <c r="FR46" s="29">
        <v>10.670731707317072</v>
      </c>
      <c r="FS46" s="29">
        <v>1.9358407079646016</v>
      </c>
      <c r="FT46" s="29">
        <v>10.670731707317072</v>
      </c>
      <c r="FU46" s="29">
        <v>10.670731707317072</v>
      </c>
      <c r="FV46" s="29">
        <v>1.9358407079646016</v>
      </c>
      <c r="FW46" s="29">
        <v>10.670731707317072</v>
      </c>
      <c r="FX46" s="29">
        <v>10.670731707317072</v>
      </c>
      <c r="FY46" s="29">
        <v>1.9358407079646016</v>
      </c>
      <c r="FZ46" s="29">
        <v>10.670731707317072</v>
      </c>
      <c r="GA46" s="29">
        <v>10.670731707317072</v>
      </c>
      <c r="GB46" s="29">
        <v>1.9358407079646016</v>
      </c>
      <c r="GC46" s="29">
        <v>10.670731707317072</v>
      </c>
      <c r="GD46" s="29">
        <v>10.670731707317072</v>
      </c>
      <c r="GE46" s="29">
        <v>1.9358407079646016</v>
      </c>
      <c r="GF46" s="29">
        <v>10.670731707317072</v>
      </c>
      <c r="GG46" s="29">
        <v>10.670731707317072</v>
      </c>
      <c r="GH46" s="29">
        <v>1.9358407079646016</v>
      </c>
      <c r="GI46" s="29">
        <v>10.670731707317072</v>
      </c>
      <c r="GJ46" s="29">
        <v>10.670731707317072</v>
      </c>
      <c r="GK46" s="29">
        <v>1.9358407079646016</v>
      </c>
      <c r="GL46" s="29">
        <v>10.670731707317072</v>
      </c>
      <c r="GM46" s="29">
        <v>10.670731707317072</v>
      </c>
      <c r="GN46" s="29">
        <v>1.9358407079646016</v>
      </c>
      <c r="GO46" s="29">
        <v>10.670731707317072</v>
      </c>
      <c r="GP46" s="29">
        <v>10.670731707317072</v>
      </c>
      <c r="GQ46" s="29">
        <v>1.9358407079646016</v>
      </c>
      <c r="GR46" s="29">
        <v>10.670731707317072</v>
      </c>
      <c r="GS46" s="29">
        <v>10.670731707317072</v>
      </c>
      <c r="GT46" s="29">
        <v>1.9358407079646016</v>
      </c>
      <c r="GU46" s="29">
        <v>10.670731707317072</v>
      </c>
      <c r="GV46" s="29">
        <v>10.670731707317072</v>
      </c>
      <c r="GW46" s="29">
        <v>1.9358407079646016</v>
      </c>
      <c r="GX46" s="29">
        <v>10.670731707317072</v>
      </c>
      <c r="GY46" s="29">
        <v>10.670731707317072</v>
      </c>
      <c r="GZ46" s="29">
        <v>1.9358407079646016</v>
      </c>
      <c r="HA46" s="29">
        <v>10.670731707317072</v>
      </c>
      <c r="HB46" s="29">
        <v>10.670731707317072</v>
      </c>
      <c r="HC46" s="29">
        <v>1.9358407079646016</v>
      </c>
      <c r="HD46" s="29">
        <v>10.670731707317072</v>
      </c>
      <c r="HE46" s="29">
        <v>10.670731707317072</v>
      </c>
      <c r="HF46" s="29">
        <v>1.9358407079646016</v>
      </c>
      <c r="HG46" s="29">
        <v>10.670731707317072</v>
      </c>
    </row>
    <row r="47" spans="1:215" ht="15" thickBot="1" x14ac:dyDescent="0.35">
      <c r="A47" s="2"/>
      <c r="B47" s="43" t="s">
        <v>462</v>
      </c>
      <c r="C47" s="76" t="s">
        <v>872</v>
      </c>
      <c r="D47" s="44">
        <v>384073</v>
      </c>
      <c r="E47" s="45">
        <v>385068</v>
      </c>
      <c r="F47" s="23">
        <v>10.670731707317072</v>
      </c>
      <c r="G47" s="23">
        <v>1.9358407079646016</v>
      </c>
      <c r="H47" s="23">
        <v>10.670731707317072</v>
      </c>
      <c r="I47" s="23">
        <v>10.670731707317072</v>
      </c>
      <c r="J47" s="23">
        <v>1.9358407079646016</v>
      </c>
      <c r="K47" s="23">
        <v>10.670731707317072</v>
      </c>
      <c r="L47" s="23">
        <v>10.670731707317072</v>
      </c>
      <c r="M47" s="23">
        <v>1.9358407079646016</v>
      </c>
      <c r="N47" s="23">
        <v>10.670731707317072</v>
      </c>
      <c r="O47" s="23">
        <v>10.670731707317072</v>
      </c>
      <c r="P47" s="23">
        <v>1.9358407079646016</v>
      </c>
      <c r="Q47" s="23">
        <v>10.670731707317072</v>
      </c>
      <c r="R47" s="23">
        <v>10.670731707317072</v>
      </c>
      <c r="S47" s="23">
        <v>1.9358407079646016</v>
      </c>
      <c r="T47" s="23">
        <v>10.670731707317072</v>
      </c>
      <c r="U47" s="23">
        <v>10.670731707317072</v>
      </c>
      <c r="V47" s="23">
        <v>1.9358407079646016</v>
      </c>
      <c r="W47" s="23">
        <v>10.670731707317072</v>
      </c>
      <c r="X47" s="23">
        <v>10.670731707317072</v>
      </c>
      <c r="Y47" s="23">
        <v>1.9358407079646016</v>
      </c>
      <c r="Z47" s="23">
        <v>10.670731707317072</v>
      </c>
      <c r="AA47" s="23">
        <v>10.670731707317072</v>
      </c>
      <c r="AB47" s="23">
        <v>1.9358407079646016</v>
      </c>
      <c r="AC47" s="23">
        <v>10.670731707317072</v>
      </c>
      <c r="AD47" s="23">
        <v>10.670731707317072</v>
      </c>
      <c r="AE47" s="23">
        <v>1.9358407079646016</v>
      </c>
      <c r="AF47" s="23">
        <v>10.670731707317072</v>
      </c>
      <c r="AG47" s="23">
        <v>10.670731707317072</v>
      </c>
      <c r="AH47" s="23">
        <v>1.9358407079646016</v>
      </c>
      <c r="AI47" s="23">
        <v>10.670731707317072</v>
      </c>
      <c r="AJ47" s="23">
        <v>4.1368053293316862</v>
      </c>
      <c r="AK47" s="23">
        <v>1.6991617466449263</v>
      </c>
      <c r="AL47" s="23">
        <v>4.1368053293316862</v>
      </c>
      <c r="AM47" s="23">
        <v>-1.5744113893509084</v>
      </c>
      <c r="AN47" s="23">
        <v>-0.64667766387241099</v>
      </c>
      <c r="AO47" s="23">
        <v>-1.5744113893509084</v>
      </c>
      <c r="AP47" s="23">
        <v>1.7630991863687868</v>
      </c>
      <c r="AQ47" s="23">
        <v>0.7241797605938145</v>
      </c>
      <c r="AR47" s="23">
        <v>1.7630991863687868</v>
      </c>
      <c r="AS47" s="23">
        <v>10.670731707317072</v>
      </c>
      <c r="AT47" s="23">
        <v>1.9358407079646016</v>
      </c>
      <c r="AU47" s="23">
        <v>6.0801609764076829</v>
      </c>
      <c r="AV47" s="25">
        <v>10.670731707317072</v>
      </c>
      <c r="AW47" s="25">
        <v>1.9358407079646016</v>
      </c>
      <c r="AX47" s="25">
        <v>10.670731707317072</v>
      </c>
      <c r="AY47" s="25">
        <v>10.670731707317072</v>
      </c>
      <c r="AZ47" s="25">
        <v>1.9358407079646016</v>
      </c>
      <c r="BA47" s="25">
        <v>10.670731707317072</v>
      </c>
      <c r="BB47" s="25">
        <v>10.670731707317072</v>
      </c>
      <c r="BC47" s="25">
        <v>1.9358407079646016</v>
      </c>
      <c r="BD47" s="25">
        <v>10.670731707317072</v>
      </c>
      <c r="BE47" s="25">
        <v>10.670731707317072</v>
      </c>
      <c r="BF47" s="25">
        <v>1.9358407079646016</v>
      </c>
      <c r="BG47" s="25">
        <v>10.670731707317072</v>
      </c>
      <c r="BH47" s="25">
        <v>10.670731707317072</v>
      </c>
      <c r="BI47" s="25">
        <v>1.9358407079646016</v>
      </c>
      <c r="BJ47" s="25">
        <v>10.670731707317072</v>
      </c>
      <c r="BK47" s="25">
        <v>10.670731707317072</v>
      </c>
      <c r="BL47" s="25">
        <v>1.9358407079646016</v>
      </c>
      <c r="BM47" s="25">
        <v>10.670731707317072</v>
      </c>
      <c r="BN47" s="25">
        <v>10.670731707317072</v>
      </c>
      <c r="BO47" s="25">
        <v>1.9358407079646016</v>
      </c>
      <c r="BP47" s="25">
        <v>10.670731707317072</v>
      </c>
      <c r="BQ47" s="25">
        <v>10.670731707317072</v>
      </c>
      <c r="BR47" s="25">
        <v>1.9358407079646016</v>
      </c>
      <c r="BS47" s="25">
        <v>10.670731707317072</v>
      </c>
      <c r="BT47" s="25">
        <v>10.670731707317072</v>
      </c>
      <c r="BU47" s="25">
        <v>1.9358407079646016</v>
      </c>
      <c r="BV47" s="25">
        <v>10.670731707317072</v>
      </c>
      <c r="BW47" s="25">
        <v>10.670731707317072</v>
      </c>
      <c r="BX47" s="25">
        <v>1.9358407079646016</v>
      </c>
      <c r="BY47" s="25">
        <v>10.670731707317072</v>
      </c>
      <c r="BZ47" s="25">
        <v>10.670731707317072</v>
      </c>
      <c r="CA47" s="25">
        <v>1.9358407079646016</v>
      </c>
      <c r="CB47" s="25">
        <v>10.670731707317072</v>
      </c>
      <c r="CC47" s="25">
        <v>10.670731707317072</v>
      </c>
      <c r="CD47" s="25">
        <v>1.9358407079646016</v>
      </c>
      <c r="CE47" s="25">
        <v>10.670731707317072</v>
      </c>
      <c r="CF47" s="25">
        <v>10.670731707317072</v>
      </c>
      <c r="CG47" s="25">
        <v>1.9358407079646016</v>
      </c>
      <c r="CH47" s="25">
        <v>10.27671006672432</v>
      </c>
      <c r="CI47" s="25">
        <v>10.670731707317072</v>
      </c>
      <c r="CJ47" s="25">
        <v>1.9358407079646016</v>
      </c>
      <c r="CK47" s="25">
        <v>8.1674959466406278</v>
      </c>
      <c r="CL47" s="27">
        <v>10.670731707317072</v>
      </c>
      <c r="CM47" s="27">
        <v>1.9358407079646016</v>
      </c>
      <c r="CN47" s="27">
        <v>10.670731707317072</v>
      </c>
      <c r="CO47" s="27">
        <v>10.670731707317072</v>
      </c>
      <c r="CP47" s="27">
        <v>1.9358407079646016</v>
      </c>
      <c r="CQ47" s="27">
        <v>10.670731707317072</v>
      </c>
      <c r="CR47" s="27">
        <v>10.670731707317072</v>
      </c>
      <c r="CS47" s="27">
        <v>1.9358407079646016</v>
      </c>
      <c r="CT47" s="27">
        <v>10.670731707317072</v>
      </c>
      <c r="CU47" s="27">
        <v>10.670731707317072</v>
      </c>
      <c r="CV47" s="27">
        <v>1.9358407079646016</v>
      </c>
      <c r="CW47" s="27">
        <v>10.670731707317072</v>
      </c>
      <c r="CX47" s="27">
        <v>10.670731707317072</v>
      </c>
      <c r="CY47" s="27">
        <v>1.9358407079646016</v>
      </c>
      <c r="CZ47" s="27">
        <v>10.670731707317072</v>
      </c>
      <c r="DA47" s="27">
        <v>10.670731707317072</v>
      </c>
      <c r="DB47" s="27">
        <v>1.9358407079646016</v>
      </c>
      <c r="DC47" s="27">
        <v>10.670731707317072</v>
      </c>
      <c r="DD47" s="27">
        <v>10.670731707317072</v>
      </c>
      <c r="DE47" s="27">
        <v>1.9358407079646016</v>
      </c>
      <c r="DF47" s="27">
        <v>10.670731707317072</v>
      </c>
      <c r="DG47" s="27">
        <v>10.670731707317072</v>
      </c>
      <c r="DH47" s="27">
        <v>1.9358407079646016</v>
      </c>
      <c r="DI47" s="27">
        <v>10.670731707317072</v>
      </c>
      <c r="DJ47" s="27">
        <v>10.670731707317072</v>
      </c>
      <c r="DK47" s="27">
        <v>1.9358407079646016</v>
      </c>
      <c r="DL47" s="27">
        <v>10.670731707317072</v>
      </c>
      <c r="DM47" s="27">
        <v>10.670731707317072</v>
      </c>
      <c r="DN47" s="27">
        <v>1.9358407079646016</v>
      </c>
      <c r="DO47" s="27">
        <v>10.670731707317072</v>
      </c>
      <c r="DP47" s="27">
        <v>9.9960221069140918</v>
      </c>
      <c r="DQ47" s="27">
        <v>1.9358407079646016</v>
      </c>
      <c r="DR47" s="27">
        <v>9.9960221069140918</v>
      </c>
      <c r="DS47" s="27">
        <v>6.7895767184304505</v>
      </c>
      <c r="DT47" s="27">
        <v>1.9358407079646016</v>
      </c>
      <c r="DU47" s="27">
        <v>6.7895767184304505</v>
      </c>
      <c r="DV47" s="27">
        <v>10.670731707317072</v>
      </c>
      <c r="DW47" s="27">
        <v>1.9358407079646016</v>
      </c>
      <c r="DX47" s="27">
        <v>10.670731707317072</v>
      </c>
      <c r="DY47" s="27">
        <v>10.670731707317072</v>
      </c>
      <c r="DZ47" s="27">
        <v>1.9358407079646016</v>
      </c>
      <c r="EA47" s="27">
        <v>10.670731707317072</v>
      </c>
      <c r="EB47" s="28">
        <v>10.670731707317072</v>
      </c>
      <c r="EC47" s="28">
        <v>1.9358407079646016</v>
      </c>
      <c r="ED47" s="28">
        <v>10.670731707317072</v>
      </c>
      <c r="EE47" s="28">
        <v>10.670731707317072</v>
      </c>
      <c r="EF47" s="28">
        <v>1.9358407079646016</v>
      </c>
      <c r="EG47" s="28">
        <v>10.670731707317072</v>
      </c>
      <c r="EH47" s="28">
        <v>10.670731707317072</v>
      </c>
      <c r="EI47" s="28">
        <v>1.9358407079646016</v>
      </c>
      <c r="EJ47" s="28">
        <v>10.670731707317072</v>
      </c>
      <c r="EK47" s="28">
        <v>10.670731707317072</v>
      </c>
      <c r="EL47" s="28">
        <v>1.9358407079646016</v>
      </c>
      <c r="EM47" s="28">
        <v>10.670731707317072</v>
      </c>
      <c r="EN47" s="28">
        <v>10.670731707317072</v>
      </c>
      <c r="EO47" s="28">
        <v>1.9358407079646016</v>
      </c>
      <c r="EP47" s="28">
        <v>10.670731707317072</v>
      </c>
      <c r="EQ47" s="28">
        <v>10.670731707317072</v>
      </c>
      <c r="ER47" s="28">
        <v>1.9358407079646016</v>
      </c>
      <c r="ES47" s="28">
        <v>10.670731707317072</v>
      </c>
      <c r="ET47" s="28">
        <v>10.670731707317072</v>
      </c>
      <c r="EU47" s="28">
        <v>1.9358407079646016</v>
      </c>
      <c r="EV47" s="28">
        <v>10.670731707317072</v>
      </c>
      <c r="EW47" s="28">
        <v>10.670731707317072</v>
      </c>
      <c r="EX47" s="28">
        <v>1.9358407079646016</v>
      </c>
      <c r="EY47" s="28">
        <v>10.670731707317072</v>
      </c>
      <c r="EZ47" s="28">
        <v>10.670731707317072</v>
      </c>
      <c r="FA47" s="28">
        <v>1.9358407079646016</v>
      </c>
      <c r="FB47" s="28">
        <v>10.670731707317072</v>
      </c>
      <c r="FC47" s="28">
        <v>10.670731707317072</v>
      </c>
      <c r="FD47" s="28">
        <v>1.9358407079646016</v>
      </c>
      <c r="FE47" s="28">
        <v>10.670731707317072</v>
      </c>
      <c r="FF47" s="28">
        <v>4.1401762339920483</v>
      </c>
      <c r="FG47" s="28">
        <v>1.7005463204390718</v>
      </c>
      <c r="FH47" s="28">
        <v>4.1401762339920483</v>
      </c>
      <c r="FI47" s="28">
        <v>-4.6923200365598046</v>
      </c>
      <c r="FJ47" s="28">
        <v>-1.9273352440845959</v>
      </c>
      <c r="FK47" s="28">
        <v>-4.6923200365598046</v>
      </c>
      <c r="FL47" s="28">
        <v>-3.6512495776629152</v>
      </c>
      <c r="FM47" s="28">
        <v>-1.499723365232793</v>
      </c>
      <c r="FN47" s="28">
        <v>-19.480285005209964</v>
      </c>
      <c r="FO47" s="28">
        <v>9.9800454661138804</v>
      </c>
      <c r="FP47" s="28">
        <v>1.9358407079646016</v>
      </c>
      <c r="FQ47" s="28">
        <v>-38.773610223385731</v>
      </c>
      <c r="FR47" s="29">
        <v>10.670731707317072</v>
      </c>
      <c r="FS47" s="29">
        <v>1.9358407079646016</v>
      </c>
      <c r="FT47" s="29">
        <v>10.670731707317072</v>
      </c>
      <c r="FU47" s="29">
        <v>10.670731707317072</v>
      </c>
      <c r="FV47" s="29">
        <v>1.9358407079646016</v>
      </c>
      <c r="FW47" s="29">
        <v>10.670731707317072</v>
      </c>
      <c r="FX47" s="29">
        <v>10.670731707317072</v>
      </c>
      <c r="FY47" s="29">
        <v>1.9358407079646016</v>
      </c>
      <c r="FZ47" s="29">
        <v>10.670731707317072</v>
      </c>
      <c r="GA47" s="29">
        <v>10.670731707317072</v>
      </c>
      <c r="GB47" s="29">
        <v>1.9358407079646016</v>
      </c>
      <c r="GC47" s="29">
        <v>10.670731707317072</v>
      </c>
      <c r="GD47" s="29">
        <v>10.670731707317072</v>
      </c>
      <c r="GE47" s="29">
        <v>1.9358407079646016</v>
      </c>
      <c r="GF47" s="29">
        <v>10.670731707317072</v>
      </c>
      <c r="GG47" s="29">
        <v>10.670731707317072</v>
      </c>
      <c r="GH47" s="29">
        <v>1.9358407079646016</v>
      </c>
      <c r="GI47" s="29">
        <v>10.670731707317072</v>
      </c>
      <c r="GJ47" s="29">
        <v>10.670731707317072</v>
      </c>
      <c r="GK47" s="29">
        <v>1.9358407079646016</v>
      </c>
      <c r="GL47" s="29">
        <v>10.670731707317072</v>
      </c>
      <c r="GM47" s="29">
        <v>10.670731707317072</v>
      </c>
      <c r="GN47" s="29">
        <v>1.9358407079646016</v>
      </c>
      <c r="GO47" s="29">
        <v>10.670731707317072</v>
      </c>
      <c r="GP47" s="29">
        <v>10.670731707317072</v>
      </c>
      <c r="GQ47" s="29">
        <v>1.9358407079646016</v>
      </c>
      <c r="GR47" s="29">
        <v>10.670731707317072</v>
      </c>
      <c r="GS47" s="29">
        <v>10.602110363427833</v>
      </c>
      <c r="GT47" s="29">
        <v>1.9358407079646016</v>
      </c>
      <c r="GU47" s="29">
        <v>10.602110363427833</v>
      </c>
      <c r="GV47" s="29">
        <v>2.2787089139845089</v>
      </c>
      <c r="GW47" s="29">
        <v>0.93596258710264191</v>
      </c>
      <c r="GX47" s="29">
        <v>2.2787089139845089</v>
      </c>
      <c r="GY47" s="29">
        <v>-0.56967737546410346</v>
      </c>
      <c r="GZ47" s="29">
        <v>-0.23399070714165388</v>
      </c>
      <c r="HA47" s="29">
        <v>-15.888148539199335</v>
      </c>
      <c r="HB47" s="29">
        <v>10.670731707317072</v>
      </c>
      <c r="HC47" s="29">
        <v>1.9358407079646016</v>
      </c>
      <c r="HD47" s="29">
        <v>-36.989739163465629</v>
      </c>
      <c r="HE47" s="29">
        <v>8.497203205983249</v>
      </c>
      <c r="HF47" s="29">
        <v>1.9358407079646016</v>
      </c>
      <c r="HG47" s="29">
        <v>-38.147372777572571</v>
      </c>
    </row>
    <row r="48" spans="1:215" ht="15" thickBot="1" x14ac:dyDescent="0.35">
      <c r="A48" s="2"/>
      <c r="B48" s="43" t="s">
        <v>585</v>
      </c>
      <c r="C48" s="76" t="s">
        <v>522</v>
      </c>
      <c r="D48" s="44">
        <v>385989</v>
      </c>
      <c r="E48" s="45">
        <v>438643</v>
      </c>
      <c r="F48" s="23">
        <v>-19.972530077343443</v>
      </c>
      <c r="G48" s="23">
        <v>-3.6233351025269078</v>
      </c>
      <c r="H48" s="23">
        <v>-19.972530077343443</v>
      </c>
      <c r="I48" s="23">
        <v>-20.138834279574265</v>
      </c>
      <c r="J48" s="23">
        <v>-3.6535053339050654</v>
      </c>
      <c r="K48" s="23">
        <v>-20.138834279574265</v>
      </c>
      <c r="L48" s="23">
        <v>-20.350352271450571</v>
      </c>
      <c r="M48" s="23">
        <v>-3.6918780669445725</v>
      </c>
      <c r="N48" s="23">
        <v>-20.350352271450571</v>
      </c>
      <c r="O48" s="23">
        <v>-21.399503699127855</v>
      </c>
      <c r="P48" s="23">
        <v>-3.8822108480718671</v>
      </c>
      <c r="Q48" s="23">
        <v>-21.399503699127855</v>
      </c>
      <c r="R48" s="23">
        <v>-22.57058824062198</v>
      </c>
      <c r="S48" s="23">
        <v>-4.0946642383429257</v>
      </c>
      <c r="T48" s="23">
        <v>-22.57058824062198</v>
      </c>
      <c r="U48" s="23">
        <v>-23.859061359465827</v>
      </c>
      <c r="V48" s="23">
        <v>-4.3284137864517653</v>
      </c>
      <c r="W48" s="23">
        <v>-23.859061359465827</v>
      </c>
      <c r="X48" s="23">
        <v>-25.273386580190532</v>
      </c>
      <c r="Y48" s="23">
        <v>-4.5849949105655394</v>
      </c>
      <c r="Z48" s="23">
        <v>-25.273386580190532</v>
      </c>
      <c r="AA48" s="23">
        <v>-26.800912013877593</v>
      </c>
      <c r="AB48" s="23">
        <v>-4.8621123564999174</v>
      </c>
      <c r="AC48" s="23">
        <v>-26.800912013877593</v>
      </c>
      <c r="AD48" s="23">
        <v>-28.405347452341278</v>
      </c>
      <c r="AE48" s="23">
        <v>-5.1531825024158957</v>
      </c>
      <c r="AF48" s="23">
        <v>-28.405347452341278</v>
      </c>
      <c r="AG48" s="23">
        <v>-26.410136152234511</v>
      </c>
      <c r="AH48" s="23">
        <v>-4.7912193904496236</v>
      </c>
      <c r="AI48" s="23">
        <v>-26.410136152234511</v>
      </c>
      <c r="AJ48" s="23">
        <v>-35.316960734013001</v>
      </c>
      <c r="AK48" s="23">
        <v>-6.4070592482058988</v>
      </c>
      <c r="AL48" s="23">
        <v>-35.316960734013001</v>
      </c>
      <c r="AM48" s="23">
        <v>-48.174366742292612</v>
      </c>
      <c r="AN48" s="23">
        <v>-8.7395975063451203</v>
      </c>
      <c r="AO48" s="23">
        <v>-48.174366742292612</v>
      </c>
      <c r="AP48" s="23">
        <v>-38.838597274399497</v>
      </c>
      <c r="AQ48" s="23">
        <v>-7.0459402134972535</v>
      </c>
      <c r="AR48" s="23">
        <v>-38.838597274399497</v>
      </c>
      <c r="AS48" s="23">
        <v>-43.200012663078958</v>
      </c>
      <c r="AT48" s="23">
        <v>-7.8371704388771564</v>
      </c>
      <c r="AU48" s="23">
        <v>-43.200012663078958</v>
      </c>
      <c r="AV48" s="25">
        <v>-19.923337854096665</v>
      </c>
      <c r="AW48" s="25">
        <v>-3.6144108496370055</v>
      </c>
      <c r="AX48" s="25">
        <v>-19.923337854096665</v>
      </c>
      <c r="AY48" s="25">
        <v>-20.00898564791953</v>
      </c>
      <c r="AZ48" s="25">
        <v>-3.629948723737614</v>
      </c>
      <c r="BA48" s="25">
        <v>-20.00898564791953</v>
      </c>
      <c r="BB48" s="25">
        <v>-20.10445846760533</v>
      </c>
      <c r="BC48" s="25">
        <v>-3.6472690140345949</v>
      </c>
      <c r="BD48" s="25">
        <v>-20.10445846760533</v>
      </c>
      <c r="BE48" s="25">
        <v>-20.538417268541448</v>
      </c>
      <c r="BF48" s="25">
        <v>-3.7259960531424747</v>
      </c>
      <c r="BG48" s="25">
        <v>-20.538417268541448</v>
      </c>
      <c r="BH48" s="25">
        <v>-20.999292474519947</v>
      </c>
      <c r="BI48" s="25">
        <v>-3.8096061568819373</v>
      </c>
      <c r="BJ48" s="25">
        <v>-20.999292474519947</v>
      </c>
      <c r="BK48" s="25">
        <v>-21.484874255545609</v>
      </c>
      <c r="BL48" s="25">
        <v>-3.8976984268910178</v>
      </c>
      <c r="BM48" s="25">
        <v>-21.484874255545609</v>
      </c>
      <c r="BN48" s="25">
        <v>-21.98886744285068</v>
      </c>
      <c r="BO48" s="25">
        <v>-3.9891308192782211</v>
      </c>
      <c r="BP48" s="25">
        <v>-21.98886744285068</v>
      </c>
      <c r="BQ48" s="25">
        <v>-22.491183790134944</v>
      </c>
      <c r="BR48" s="25">
        <v>-4.0802590061749235</v>
      </c>
      <c r="BS48" s="25">
        <v>-22.491183790134944</v>
      </c>
      <c r="BT48" s="25">
        <v>-22.97991831895482</v>
      </c>
      <c r="BU48" s="25">
        <v>-4.1689232348546357</v>
      </c>
      <c r="BV48" s="25">
        <v>-22.97991831895482</v>
      </c>
      <c r="BW48" s="25">
        <v>-26.987646718775448</v>
      </c>
      <c r="BX48" s="25">
        <v>-4.8959890065035108</v>
      </c>
      <c r="BY48" s="25">
        <v>-26.987646718775448</v>
      </c>
      <c r="BZ48" s="25">
        <v>-28.702087257584989</v>
      </c>
      <c r="CA48" s="25">
        <v>-5.2070158299158606</v>
      </c>
      <c r="CB48" s="25">
        <v>-28.702087257584989</v>
      </c>
      <c r="CC48" s="25">
        <v>-31.339184800575648</v>
      </c>
      <c r="CD48" s="25">
        <v>-5.6854273310778831</v>
      </c>
      <c r="CE48" s="25">
        <v>-31.339184800575648</v>
      </c>
      <c r="CF48" s="25">
        <v>-21.025954526684057</v>
      </c>
      <c r="CG48" s="25">
        <v>-3.8144430778497624</v>
      </c>
      <c r="CH48" s="25">
        <v>-21.025954526684057</v>
      </c>
      <c r="CI48" s="25">
        <v>-11.48655206230478</v>
      </c>
      <c r="CJ48" s="25">
        <v>-2.0838435157278581</v>
      </c>
      <c r="CK48" s="25">
        <v>-11.48655206230478</v>
      </c>
      <c r="CL48" s="27">
        <v>-19.961300145099486</v>
      </c>
      <c r="CM48" s="27">
        <v>-3.6212978139339778</v>
      </c>
      <c r="CN48" s="27">
        <v>-19.961300145099486</v>
      </c>
      <c r="CO48" s="27">
        <v>-20.090692865098649</v>
      </c>
      <c r="CP48" s="27">
        <v>-3.6447717144647993</v>
      </c>
      <c r="CQ48" s="27">
        <v>-20.090692865098649</v>
      </c>
      <c r="CR48" s="27">
        <v>-20.23588080257996</v>
      </c>
      <c r="CS48" s="27">
        <v>-3.6711111190521164</v>
      </c>
      <c r="CT48" s="27">
        <v>-20.23588080257996</v>
      </c>
      <c r="CU48" s="27">
        <v>-21.181378720715657</v>
      </c>
      <c r="CV48" s="27">
        <v>-3.8426395024307167</v>
      </c>
      <c r="CW48" s="27">
        <v>-21.181378720715657</v>
      </c>
      <c r="CX48" s="27">
        <v>-22.191043213383367</v>
      </c>
      <c r="CY48" s="27">
        <v>-4.0258087245518492</v>
      </c>
      <c r="CZ48" s="27">
        <v>-22.191043213383367</v>
      </c>
      <c r="DA48" s="27">
        <v>-23.254880543696807</v>
      </c>
      <c r="DB48" s="27">
        <v>-4.2188057623520754</v>
      </c>
      <c r="DC48" s="27">
        <v>-23.254880543696807</v>
      </c>
      <c r="DD48" s="27">
        <v>-24.366703710703444</v>
      </c>
      <c r="DE48" s="27">
        <v>-4.420508195304607</v>
      </c>
      <c r="DF48" s="27">
        <v>-24.366703710703444</v>
      </c>
      <c r="DG48" s="27">
        <v>-25.51040461416537</v>
      </c>
      <c r="DH48" s="27">
        <v>-4.6279937574370811</v>
      </c>
      <c r="DI48" s="27">
        <v>-25.51040461416537</v>
      </c>
      <c r="DJ48" s="27">
        <v>-26.674043110228094</v>
      </c>
      <c r="DK48" s="27">
        <v>-4.8390963164573098</v>
      </c>
      <c r="DL48" s="27">
        <v>-26.674043110228094</v>
      </c>
      <c r="DM48" s="27">
        <v>-31.241619786339474</v>
      </c>
      <c r="DN48" s="27">
        <v>-5.6677274833624711</v>
      </c>
      <c r="DO48" s="27">
        <v>-31.241619786339474</v>
      </c>
      <c r="DP48" s="27">
        <v>-36.915939514419343</v>
      </c>
      <c r="DQ48" s="27">
        <v>-6.6971394694300583</v>
      </c>
      <c r="DR48" s="27">
        <v>-36.915939514419343</v>
      </c>
      <c r="DS48" s="27">
        <v>-43.223970404447869</v>
      </c>
      <c r="DT48" s="27">
        <v>-7.8415167547892155</v>
      </c>
      <c r="DU48" s="27">
        <v>-43.223970404447869</v>
      </c>
      <c r="DV48" s="27">
        <v>-31.7567652274418</v>
      </c>
      <c r="DW48" s="27">
        <v>-5.761183072235017</v>
      </c>
      <c r="DX48" s="27">
        <v>-31.7567652274418</v>
      </c>
      <c r="DY48" s="27">
        <v>-31.021834393115974</v>
      </c>
      <c r="DZ48" s="27">
        <v>-5.6278549120254642</v>
      </c>
      <c r="EA48" s="27">
        <v>-31.021834393115974</v>
      </c>
      <c r="EB48" s="28">
        <v>-19.972535276851517</v>
      </c>
      <c r="EC48" s="28">
        <v>-3.6233360458004968</v>
      </c>
      <c r="ED48" s="28">
        <v>-19.972535276851517</v>
      </c>
      <c r="EE48" s="28">
        <v>-20.138856474039326</v>
      </c>
      <c r="EF48" s="28">
        <v>-3.6535093603345681</v>
      </c>
      <c r="EG48" s="28">
        <v>-20.138856474039326</v>
      </c>
      <c r="EH48" s="28">
        <v>-20.350398528727691</v>
      </c>
      <c r="EI48" s="28">
        <v>-3.6918864587514837</v>
      </c>
      <c r="EJ48" s="28">
        <v>-20.350398528727691</v>
      </c>
      <c r="EK48" s="28">
        <v>-21.438355865193159</v>
      </c>
      <c r="EL48" s="28">
        <v>-3.8892592498801748</v>
      </c>
      <c r="EM48" s="28">
        <v>-21.438355865193159</v>
      </c>
      <c r="EN48" s="28">
        <v>-22.651672055118173</v>
      </c>
      <c r="EO48" s="28">
        <v>-4.1093741338931196</v>
      </c>
      <c r="EP48" s="28">
        <v>-22.651672055118173</v>
      </c>
      <c r="EQ48" s="28">
        <v>-23.983194226594769</v>
      </c>
      <c r="ER48" s="28">
        <v>-4.3509334658866621</v>
      </c>
      <c r="ES48" s="28">
        <v>-23.983194226594769</v>
      </c>
      <c r="ET48" s="28">
        <v>-25.442936157788566</v>
      </c>
      <c r="EU48" s="28">
        <v>-4.6157539047315534</v>
      </c>
      <c r="EV48" s="28">
        <v>-25.442936157788566</v>
      </c>
      <c r="EW48" s="28">
        <v>-27.015954696575172</v>
      </c>
      <c r="EX48" s="28">
        <v>-4.9011245245999202</v>
      </c>
      <c r="EY48" s="28">
        <v>-27.015954696575172</v>
      </c>
      <c r="EZ48" s="28">
        <v>-28.666660496605939</v>
      </c>
      <c r="FA48" s="28">
        <v>-5.2005888511541745</v>
      </c>
      <c r="FB48" s="28">
        <v>-28.666660496605939</v>
      </c>
      <c r="FC48" s="28">
        <v>-33.788979815710022</v>
      </c>
      <c r="FD48" s="28">
        <v>-6.1298591701066858</v>
      </c>
      <c r="FE48" s="28">
        <v>-33.788979815710022</v>
      </c>
      <c r="FF48" s="28">
        <v>-42.904276679697219</v>
      </c>
      <c r="FG48" s="28">
        <v>-7.7835192206530355</v>
      </c>
      <c r="FH48" s="28">
        <v>-42.904276679697219</v>
      </c>
      <c r="FI48" s="28">
        <v>-58.002092791666058</v>
      </c>
      <c r="FJ48" s="28">
        <v>-10.522503559550037</v>
      </c>
      <c r="FK48" s="28">
        <v>-58.002092791666058</v>
      </c>
      <c r="FL48" s="28">
        <v>-48.995525435531505</v>
      </c>
      <c r="FM48" s="28">
        <v>-8.8885687737026196</v>
      </c>
      <c r="FN48" s="28">
        <v>-48.995525435531505</v>
      </c>
      <c r="FO48" s="28">
        <v>-70.957250982657555</v>
      </c>
      <c r="FP48" s="28">
        <v>-12.872775620747609</v>
      </c>
      <c r="FQ48" s="28">
        <v>-70.957250982657555</v>
      </c>
      <c r="FR48" s="29">
        <v>13.841314434122205</v>
      </c>
      <c r="FS48" s="29">
        <v>2.511034919464648</v>
      </c>
      <c r="FT48" s="29">
        <v>13.841314434122205</v>
      </c>
      <c r="FU48" s="29">
        <v>13.720543491967076</v>
      </c>
      <c r="FV48" s="29">
        <v>2.4891251467727882</v>
      </c>
      <c r="FW48" s="29">
        <v>13.720543491967076</v>
      </c>
      <c r="FX48" s="29">
        <v>13.57034293050414</v>
      </c>
      <c r="FY48" s="29">
        <v>2.4618763723480961</v>
      </c>
      <c r="FZ48" s="29">
        <v>13.57034293050414</v>
      </c>
      <c r="GA48" s="29">
        <v>12.113391773959986</v>
      </c>
      <c r="GB48" s="29">
        <v>2.1975622244794666</v>
      </c>
      <c r="GC48" s="29">
        <v>12.113391773959986</v>
      </c>
      <c r="GD48" s="29">
        <v>10.510244500003742</v>
      </c>
      <c r="GE48" s="29">
        <v>1.9067257721245727</v>
      </c>
      <c r="GF48" s="29">
        <v>10.510244500003742</v>
      </c>
      <c r="GG48" s="29">
        <v>8.7547789047710225</v>
      </c>
      <c r="GH48" s="29">
        <v>1.5882563499805835</v>
      </c>
      <c r="GI48" s="29">
        <v>8.7547789047710225</v>
      </c>
      <c r="GJ48" s="29">
        <v>6.8789564244275629</v>
      </c>
      <c r="GK48" s="29">
        <v>1.2479522716881861</v>
      </c>
      <c r="GL48" s="29">
        <v>6.8789564244275629</v>
      </c>
      <c r="GM48" s="29">
        <v>4.9054378471963771</v>
      </c>
      <c r="GN48" s="29">
        <v>0.88992456519934271</v>
      </c>
      <c r="GO48" s="29">
        <v>4.9054378471963771</v>
      </c>
      <c r="GP48" s="29">
        <v>2.8452242315625345</v>
      </c>
      <c r="GQ48" s="29">
        <v>0.51616899776134473</v>
      </c>
      <c r="GR48" s="29">
        <v>2.8452242315625345</v>
      </c>
      <c r="GS48" s="29">
        <v>-2.6503127441920591</v>
      </c>
      <c r="GT48" s="29">
        <v>-0.48080894916758593</v>
      </c>
      <c r="GU48" s="29">
        <v>-2.6503127441920591</v>
      </c>
      <c r="GV48" s="29">
        <v>-14.065660660424323</v>
      </c>
      <c r="GW48" s="29">
        <v>-2.5517348985725543</v>
      </c>
      <c r="GX48" s="29">
        <v>-14.065660660424323</v>
      </c>
      <c r="GY48" s="29">
        <v>-46.327211757845077</v>
      </c>
      <c r="GZ48" s="29">
        <v>-8.404494168458621</v>
      </c>
      <c r="HA48" s="29">
        <v>-46.327211757845077</v>
      </c>
      <c r="HB48" s="29">
        <v>-53.281100731937741</v>
      </c>
      <c r="HC48" s="29">
        <v>-9.6660403982718908</v>
      </c>
      <c r="HD48" s="29">
        <v>-53.281100731937741</v>
      </c>
      <c r="HE48" s="29">
        <v>-67.330511512608894</v>
      </c>
      <c r="HF48" s="29">
        <v>-12.214827309809579</v>
      </c>
      <c r="HG48" s="29">
        <v>-67.330511512608894</v>
      </c>
    </row>
    <row r="49" spans="1:215" ht="15" thickBot="1" x14ac:dyDescent="0.35">
      <c r="A49" s="2"/>
      <c r="B49" s="43" t="s">
        <v>618</v>
      </c>
      <c r="C49" s="76" t="s">
        <v>876</v>
      </c>
      <c r="D49" s="44">
        <v>401141</v>
      </c>
      <c r="E49" s="45">
        <v>383916</v>
      </c>
      <c r="F49" s="23">
        <v>39.902936216315787</v>
      </c>
      <c r="G49" s="23">
        <v>39.902936216315787</v>
      </c>
      <c r="H49" s="23">
        <v>39.902936216315787</v>
      </c>
      <c r="I49" s="23">
        <v>39.933270731315787</v>
      </c>
      <c r="J49" s="23">
        <v>39.933270731315787</v>
      </c>
      <c r="K49" s="23">
        <v>39.933270731315787</v>
      </c>
      <c r="L49" s="23">
        <v>40.030153919315786</v>
      </c>
      <c r="M49" s="23">
        <v>40.030153919315786</v>
      </c>
      <c r="N49" s="23">
        <v>40.030153919315786</v>
      </c>
      <c r="O49" s="23">
        <v>40.152851022315787</v>
      </c>
      <c r="P49" s="23">
        <v>40.152851022315787</v>
      </c>
      <c r="Q49" s="23">
        <v>40.152851022315787</v>
      </c>
      <c r="R49" s="23">
        <v>40.32232015831579</v>
      </c>
      <c r="S49" s="23">
        <v>40.32232015831579</v>
      </c>
      <c r="T49" s="23">
        <v>40.32232015831579</v>
      </c>
      <c r="U49" s="23">
        <v>40.553568641315785</v>
      </c>
      <c r="V49" s="23">
        <v>40.553568641315785</v>
      </c>
      <c r="W49" s="23">
        <v>40.553568641315785</v>
      </c>
      <c r="X49" s="23">
        <v>40.816203987315788</v>
      </c>
      <c r="Y49" s="23">
        <v>40.816203987315788</v>
      </c>
      <c r="Z49" s="23">
        <v>40.816203987315788</v>
      </c>
      <c r="AA49" s="23">
        <v>41.14578439831579</v>
      </c>
      <c r="AB49" s="23">
        <v>41.14578439831579</v>
      </c>
      <c r="AC49" s="23">
        <v>41.14578439831579</v>
      </c>
      <c r="AD49" s="23">
        <v>41.523813844315789</v>
      </c>
      <c r="AE49" s="23">
        <v>41.523813844315789</v>
      </c>
      <c r="AF49" s="23">
        <v>41.214225969549815</v>
      </c>
      <c r="AG49" s="23">
        <v>41.979521143315786</v>
      </c>
      <c r="AH49" s="23">
        <v>41.979521143315786</v>
      </c>
      <c r="AI49" s="23">
        <v>40.374565118627096</v>
      </c>
      <c r="AJ49" s="23">
        <v>44.543820696315791</v>
      </c>
      <c r="AK49" s="23">
        <v>44.543820696315791</v>
      </c>
      <c r="AL49" s="23">
        <v>36.505955131332868</v>
      </c>
      <c r="AM49" s="23">
        <v>46.360415676315789</v>
      </c>
      <c r="AN49" s="23">
        <v>46.360415676315789</v>
      </c>
      <c r="AO49" s="23">
        <v>33.249458841808718</v>
      </c>
      <c r="AP49" s="23">
        <v>47.365136806315789</v>
      </c>
      <c r="AQ49" s="23">
        <v>47.365136806315789</v>
      </c>
      <c r="AR49" s="23">
        <v>32.110752214167206</v>
      </c>
      <c r="AS49" s="23">
        <v>47.919619556315787</v>
      </c>
      <c r="AT49" s="23">
        <v>47.919619556315787</v>
      </c>
      <c r="AU49" s="23">
        <v>31.959684416991067</v>
      </c>
      <c r="AV49" s="25">
        <v>39.934869186315787</v>
      </c>
      <c r="AW49" s="25">
        <v>39.934869186315787</v>
      </c>
      <c r="AX49" s="25">
        <v>39.934869186315787</v>
      </c>
      <c r="AY49" s="25">
        <v>39.96694372031579</v>
      </c>
      <c r="AZ49" s="25">
        <v>39.96694372031579</v>
      </c>
      <c r="BA49" s="25">
        <v>39.96694372031579</v>
      </c>
      <c r="BB49" s="25">
        <v>40.025934356315787</v>
      </c>
      <c r="BC49" s="25">
        <v>40.025934356315787</v>
      </c>
      <c r="BD49" s="25">
        <v>40.025934356315787</v>
      </c>
      <c r="BE49" s="25">
        <v>40.092189501315787</v>
      </c>
      <c r="BF49" s="25">
        <v>40.092189501315787</v>
      </c>
      <c r="BG49" s="25">
        <v>40.092189501315787</v>
      </c>
      <c r="BH49" s="25">
        <v>40.181624515315789</v>
      </c>
      <c r="BI49" s="25">
        <v>40.181624515315789</v>
      </c>
      <c r="BJ49" s="25">
        <v>40.181624515315789</v>
      </c>
      <c r="BK49" s="25">
        <v>40.30798188531579</v>
      </c>
      <c r="BL49" s="25">
        <v>40.30798188531579</v>
      </c>
      <c r="BM49" s="25">
        <v>40.30798188531579</v>
      </c>
      <c r="BN49" s="25">
        <v>40.44655173431579</v>
      </c>
      <c r="BO49" s="25">
        <v>40.44655173431579</v>
      </c>
      <c r="BP49" s="25">
        <v>40.44655173431579</v>
      </c>
      <c r="BQ49" s="25">
        <v>40.610464488315785</v>
      </c>
      <c r="BR49" s="25">
        <v>40.610464488315785</v>
      </c>
      <c r="BS49" s="25">
        <v>40.610464488315785</v>
      </c>
      <c r="BT49" s="25">
        <v>40.797438057315787</v>
      </c>
      <c r="BU49" s="25">
        <v>40.797438057315787</v>
      </c>
      <c r="BV49" s="25">
        <v>40.797438057315787</v>
      </c>
      <c r="BW49" s="25">
        <v>41.018658152315787</v>
      </c>
      <c r="BX49" s="25">
        <v>41.018658152315787</v>
      </c>
      <c r="BY49" s="25">
        <v>40.782723323560944</v>
      </c>
      <c r="BZ49" s="25">
        <v>41.936395266315785</v>
      </c>
      <c r="CA49" s="25">
        <v>41.936395266315785</v>
      </c>
      <c r="CB49" s="25">
        <v>37.925644346582501</v>
      </c>
      <c r="CC49" s="25">
        <v>42.891835410315785</v>
      </c>
      <c r="CD49" s="25">
        <v>42.891835410315785</v>
      </c>
      <c r="CE49" s="25">
        <v>35.025729950679654</v>
      </c>
      <c r="CF49" s="25">
        <v>43.610721418315791</v>
      </c>
      <c r="CG49" s="25">
        <v>43.610721418315791</v>
      </c>
      <c r="CH49" s="25">
        <v>32.475025326499235</v>
      </c>
      <c r="CI49" s="25">
        <v>44.04894912631579</v>
      </c>
      <c r="CJ49" s="25">
        <v>44.04894912631579</v>
      </c>
      <c r="CK49" s="25">
        <v>31.500021471507182</v>
      </c>
      <c r="CL49" s="27">
        <v>39.900661383315786</v>
      </c>
      <c r="CM49" s="27">
        <v>39.900661383315786</v>
      </c>
      <c r="CN49" s="27">
        <v>39.900661383315786</v>
      </c>
      <c r="CO49" s="27">
        <v>39.904380654315787</v>
      </c>
      <c r="CP49" s="27">
        <v>39.904380654315787</v>
      </c>
      <c r="CQ49" s="27">
        <v>39.904380654315787</v>
      </c>
      <c r="CR49" s="27">
        <v>39.991846510315789</v>
      </c>
      <c r="CS49" s="27">
        <v>39.991846510315789</v>
      </c>
      <c r="CT49" s="27">
        <v>39.991846510315789</v>
      </c>
      <c r="CU49" s="27">
        <v>40.089372430315791</v>
      </c>
      <c r="CV49" s="27">
        <v>40.089372430315791</v>
      </c>
      <c r="CW49" s="27">
        <v>40.089372430315791</v>
      </c>
      <c r="CX49" s="27">
        <v>40.228124500315786</v>
      </c>
      <c r="CY49" s="27">
        <v>40.228124500315786</v>
      </c>
      <c r="CZ49" s="27">
        <v>40.228124500315786</v>
      </c>
      <c r="DA49" s="27">
        <v>40.413476879315787</v>
      </c>
      <c r="DB49" s="27">
        <v>40.413476879315787</v>
      </c>
      <c r="DC49" s="27">
        <v>40.413476879315787</v>
      </c>
      <c r="DD49" s="27">
        <v>40.61919747031579</v>
      </c>
      <c r="DE49" s="27">
        <v>40.61919747031579</v>
      </c>
      <c r="DF49" s="27">
        <v>40.61919747031579</v>
      </c>
      <c r="DG49" s="27">
        <v>40.871559135315785</v>
      </c>
      <c r="DH49" s="27">
        <v>40.871559135315785</v>
      </c>
      <c r="DI49" s="27">
        <v>40.871559135315785</v>
      </c>
      <c r="DJ49" s="27">
        <v>41.164781200315787</v>
      </c>
      <c r="DK49" s="27">
        <v>41.164781200315787</v>
      </c>
      <c r="DL49" s="27">
        <v>41.164781200315787</v>
      </c>
      <c r="DM49" s="27">
        <v>41.527331953315787</v>
      </c>
      <c r="DN49" s="27">
        <v>41.527331953315787</v>
      </c>
      <c r="DO49" s="27">
        <v>41.480979264228601</v>
      </c>
      <c r="DP49" s="27">
        <v>43.562556012315788</v>
      </c>
      <c r="DQ49" s="27">
        <v>43.562556012315788</v>
      </c>
      <c r="DR49" s="27">
        <v>38.394527555576275</v>
      </c>
      <c r="DS49" s="27">
        <v>45.201553036315786</v>
      </c>
      <c r="DT49" s="27">
        <v>45.201553036315786</v>
      </c>
      <c r="DU49" s="27">
        <v>36.01380902524825</v>
      </c>
      <c r="DV49" s="27">
        <v>46.172604366315788</v>
      </c>
      <c r="DW49" s="27">
        <v>46.172604366315788</v>
      </c>
      <c r="DX49" s="27">
        <v>35.439395013784974</v>
      </c>
      <c r="DY49" s="27">
        <v>46.695740526315788</v>
      </c>
      <c r="DZ49" s="27">
        <v>46.695740526315788</v>
      </c>
      <c r="EA49" s="27">
        <v>35.852470277623425</v>
      </c>
      <c r="EB49" s="28">
        <v>39.906748566315784</v>
      </c>
      <c r="EC49" s="28">
        <v>39.906748566315784</v>
      </c>
      <c r="ED49" s="28">
        <v>39.906748566315784</v>
      </c>
      <c r="EE49" s="28">
        <v>39.944536453315791</v>
      </c>
      <c r="EF49" s="28">
        <v>39.944536453315791</v>
      </c>
      <c r="EG49" s="28">
        <v>39.944536453315791</v>
      </c>
      <c r="EH49" s="28">
        <v>40.07195023931579</v>
      </c>
      <c r="EI49" s="28">
        <v>40.07195023931579</v>
      </c>
      <c r="EJ49" s="28">
        <v>40.07195023931579</v>
      </c>
      <c r="EK49" s="28">
        <v>40.246312968315785</v>
      </c>
      <c r="EL49" s="28">
        <v>40.246312968315785</v>
      </c>
      <c r="EM49" s="28">
        <v>40.246312968315785</v>
      </c>
      <c r="EN49" s="28">
        <v>40.49843340831579</v>
      </c>
      <c r="EO49" s="28">
        <v>40.49843340831579</v>
      </c>
      <c r="EP49" s="28">
        <v>40.49843340831579</v>
      </c>
      <c r="EQ49" s="28">
        <v>40.850887751315788</v>
      </c>
      <c r="ER49" s="28">
        <v>40.850887751315788</v>
      </c>
      <c r="ES49" s="28">
        <v>40.850887751315788</v>
      </c>
      <c r="ET49" s="28">
        <v>41.28702822431579</v>
      </c>
      <c r="EU49" s="28">
        <v>41.28702822431579</v>
      </c>
      <c r="EV49" s="28">
        <v>41.28702822431579</v>
      </c>
      <c r="EW49" s="28">
        <v>41.891391128315789</v>
      </c>
      <c r="EX49" s="28">
        <v>41.891391128315789</v>
      </c>
      <c r="EY49" s="28">
        <v>41.891391128315789</v>
      </c>
      <c r="EZ49" s="28">
        <v>42.599358094315789</v>
      </c>
      <c r="FA49" s="28">
        <v>42.599358094315789</v>
      </c>
      <c r="FB49" s="28">
        <v>42.525608427395802</v>
      </c>
      <c r="FC49" s="28">
        <v>43.436831005315788</v>
      </c>
      <c r="FD49" s="28">
        <v>43.436831005315788</v>
      </c>
      <c r="FE49" s="28">
        <v>42.069684246697292</v>
      </c>
      <c r="FF49" s="28">
        <v>46.267312746315788</v>
      </c>
      <c r="FG49" s="28">
        <v>46.267312746315788</v>
      </c>
      <c r="FH49" s="28">
        <v>39.832051218130971</v>
      </c>
      <c r="FI49" s="28">
        <v>47.821902806315791</v>
      </c>
      <c r="FJ49" s="28">
        <v>47.821902806315791</v>
      </c>
      <c r="FK49" s="28">
        <v>28.540642362132203</v>
      </c>
      <c r="FL49" s="28">
        <v>48.217329066315784</v>
      </c>
      <c r="FM49" s="28">
        <v>48.217329066315784</v>
      </c>
      <c r="FN49" s="28">
        <v>18.813950229730438</v>
      </c>
      <c r="FO49" s="28">
        <v>47.845425506315792</v>
      </c>
      <c r="FP49" s="28">
        <v>47.845425506315792</v>
      </c>
      <c r="FQ49" s="28">
        <v>11.579300719028581</v>
      </c>
      <c r="FR49" s="29">
        <v>39.856639664315786</v>
      </c>
      <c r="FS49" s="29">
        <v>39.856639664315786</v>
      </c>
      <c r="FT49" s="29">
        <v>39.856639664315786</v>
      </c>
      <c r="FU49" s="29">
        <v>39.845759911315788</v>
      </c>
      <c r="FV49" s="29">
        <v>39.845759911315788</v>
      </c>
      <c r="FW49" s="29">
        <v>39.845759911315788</v>
      </c>
      <c r="FX49" s="29">
        <v>39.949755358315784</v>
      </c>
      <c r="FY49" s="29">
        <v>39.949755358315784</v>
      </c>
      <c r="FZ49" s="29">
        <v>39.949755358315784</v>
      </c>
      <c r="GA49" s="29">
        <v>40.093243220315784</v>
      </c>
      <c r="GB49" s="29">
        <v>40.093243220315784</v>
      </c>
      <c r="GC49" s="29">
        <v>40.093243220315784</v>
      </c>
      <c r="GD49" s="29">
        <v>40.319681908315786</v>
      </c>
      <c r="GE49" s="29">
        <v>40.319681908315786</v>
      </c>
      <c r="GF49" s="29">
        <v>40.319681908315786</v>
      </c>
      <c r="GG49" s="29">
        <v>40.682925088315784</v>
      </c>
      <c r="GH49" s="29">
        <v>40.682925088315784</v>
      </c>
      <c r="GI49" s="29">
        <v>40.682925088315784</v>
      </c>
      <c r="GJ49" s="29">
        <v>41.117662249315785</v>
      </c>
      <c r="GK49" s="29">
        <v>41.117662249315785</v>
      </c>
      <c r="GL49" s="29">
        <v>41.117662249315785</v>
      </c>
      <c r="GM49" s="29">
        <v>41.693038049315788</v>
      </c>
      <c r="GN49" s="29">
        <v>41.693038049315788</v>
      </c>
      <c r="GO49" s="29">
        <v>41.693038049315788</v>
      </c>
      <c r="GP49" s="29">
        <v>42.376938794315791</v>
      </c>
      <c r="GQ49" s="29">
        <v>42.376938794315791</v>
      </c>
      <c r="GR49" s="29">
        <v>42.376938794315791</v>
      </c>
      <c r="GS49" s="29">
        <v>43.368046832315784</v>
      </c>
      <c r="GT49" s="29">
        <v>43.368046832315784</v>
      </c>
      <c r="GU49" s="29">
        <v>42.662039601258869</v>
      </c>
      <c r="GV49" s="29">
        <v>46.682778436315786</v>
      </c>
      <c r="GW49" s="29">
        <v>46.682778436315786</v>
      </c>
      <c r="GX49" s="29">
        <v>33.32733184653371</v>
      </c>
      <c r="GY49" s="29">
        <v>47.911153256315785</v>
      </c>
      <c r="GZ49" s="29">
        <v>47.911153256315785</v>
      </c>
      <c r="HA49" s="29">
        <v>21.836545717975312</v>
      </c>
      <c r="HB49" s="29">
        <v>48.342541356315792</v>
      </c>
      <c r="HC49" s="29">
        <v>48.342541356315792</v>
      </c>
      <c r="HD49" s="29">
        <v>14.175184924883524</v>
      </c>
      <c r="HE49" s="29">
        <v>47.668758826315788</v>
      </c>
      <c r="HF49" s="29">
        <v>47.668758826315788</v>
      </c>
      <c r="HG49" s="29">
        <v>14.270413257249544</v>
      </c>
    </row>
    <row r="50" spans="1:215" ht="15" thickBot="1" x14ac:dyDescent="0.35">
      <c r="A50" s="2"/>
      <c r="B50" s="43" t="s">
        <v>478</v>
      </c>
      <c r="C50" s="76" t="s">
        <v>877</v>
      </c>
      <c r="D50" s="44">
        <v>352784</v>
      </c>
      <c r="E50" s="45">
        <v>404565</v>
      </c>
      <c r="F50" s="23">
        <v>141.82806021736843</v>
      </c>
      <c r="G50" s="23">
        <v>50.588191421790818</v>
      </c>
      <c r="H50" s="23">
        <v>79.146705148339066</v>
      </c>
      <c r="I50" s="23">
        <v>141.61702328736843</v>
      </c>
      <c r="J50" s="23">
        <v>44.42650266197434</v>
      </c>
      <c r="K50" s="23">
        <v>78.94750240214745</v>
      </c>
      <c r="L50" s="23">
        <v>141.83142349736843</v>
      </c>
      <c r="M50" s="23">
        <v>40.006545696172864</v>
      </c>
      <c r="N50" s="23">
        <v>77.331236113439019</v>
      </c>
      <c r="O50" s="23">
        <v>142.06401567736842</v>
      </c>
      <c r="P50" s="23">
        <v>39.74955711315296</v>
      </c>
      <c r="Q50" s="23">
        <v>76.43977859898429</v>
      </c>
      <c r="R50" s="23">
        <v>142.35948075736843</v>
      </c>
      <c r="S50" s="23">
        <v>39.468935946656536</v>
      </c>
      <c r="T50" s="23">
        <v>75.436750132634316</v>
      </c>
      <c r="U50" s="23">
        <v>142.73676808736843</v>
      </c>
      <c r="V50" s="23">
        <v>39.158108410933089</v>
      </c>
      <c r="W50" s="23">
        <v>74.341603121585052</v>
      </c>
      <c r="X50" s="23">
        <v>143.16244634736842</v>
      </c>
      <c r="Y50" s="23">
        <v>38.814057938162065</v>
      </c>
      <c r="Z50" s="23">
        <v>73.121649280133511</v>
      </c>
      <c r="AA50" s="23">
        <v>143.68708358736842</v>
      </c>
      <c r="AB50" s="23">
        <v>38.444465643718416</v>
      </c>
      <c r="AC50" s="23">
        <v>71.753538987709007</v>
      </c>
      <c r="AD50" s="23">
        <v>144.28173571736843</v>
      </c>
      <c r="AE50" s="23">
        <v>38.070433935777373</v>
      </c>
      <c r="AF50" s="23">
        <v>70.364860094069812</v>
      </c>
      <c r="AG50" s="23">
        <v>144.97454755736842</v>
      </c>
      <c r="AH50" s="23">
        <v>36.494271678020418</v>
      </c>
      <c r="AI50" s="23">
        <v>68.802384832961138</v>
      </c>
      <c r="AJ50" s="23">
        <v>148.70572397736842</v>
      </c>
      <c r="AK50" s="23">
        <v>34.508752669959023</v>
      </c>
      <c r="AL50" s="23">
        <v>61.452403246892743</v>
      </c>
      <c r="AM50" s="23">
        <v>151.71248875736842</v>
      </c>
      <c r="AN50" s="23">
        <v>32.966759246974483</v>
      </c>
      <c r="AO50" s="23">
        <v>55.87213974776283</v>
      </c>
      <c r="AP50" s="23">
        <v>153.36100078736843</v>
      </c>
      <c r="AQ50" s="23">
        <v>36.189565487223767</v>
      </c>
      <c r="AR50" s="23">
        <v>53.811205677504063</v>
      </c>
      <c r="AS50" s="23">
        <v>154.24335181736842</v>
      </c>
      <c r="AT50" s="23">
        <v>36.086005343636714</v>
      </c>
      <c r="AU50" s="23">
        <v>53.53787005381345</v>
      </c>
      <c r="AV50" s="25">
        <v>141.87803302736842</v>
      </c>
      <c r="AW50" s="25">
        <v>50.59939722931604</v>
      </c>
      <c r="AX50" s="25">
        <v>78.948498446160642</v>
      </c>
      <c r="AY50" s="25">
        <v>141.69262601736841</v>
      </c>
      <c r="AZ50" s="25">
        <v>44.455544625139069</v>
      </c>
      <c r="BA50" s="25">
        <v>79.066264075917431</v>
      </c>
      <c r="BB50" s="25">
        <v>141.78583939736842</v>
      </c>
      <c r="BC50" s="25">
        <v>44.440480305261005</v>
      </c>
      <c r="BD50" s="25">
        <v>78.201216145960956</v>
      </c>
      <c r="BE50" s="25">
        <v>141.86694949736844</v>
      </c>
      <c r="BF50" s="25">
        <v>44.334234782142069</v>
      </c>
      <c r="BG50" s="25">
        <v>77.700083730357136</v>
      </c>
      <c r="BH50" s="25">
        <v>141.98038762736843</v>
      </c>
      <c r="BI50" s="25">
        <v>44.208432395287687</v>
      </c>
      <c r="BJ50" s="25">
        <v>77.037115798044397</v>
      </c>
      <c r="BK50" s="25">
        <v>142.13541610736843</v>
      </c>
      <c r="BL50" s="25">
        <v>44.065909304413289</v>
      </c>
      <c r="BM50" s="25">
        <v>76.330224402715487</v>
      </c>
      <c r="BN50" s="25">
        <v>142.30978816736842</v>
      </c>
      <c r="BO50" s="25">
        <v>43.916130586669105</v>
      </c>
      <c r="BP50" s="25">
        <v>75.490572407078076</v>
      </c>
      <c r="BQ50" s="25">
        <v>142.51743546736841</v>
      </c>
      <c r="BR50" s="25">
        <v>43.764391592408749</v>
      </c>
      <c r="BS50" s="25">
        <v>74.483309807277706</v>
      </c>
      <c r="BT50" s="25">
        <v>142.75549977736841</v>
      </c>
      <c r="BU50" s="25">
        <v>43.623685540396323</v>
      </c>
      <c r="BV50" s="25">
        <v>73.396842307097742</v>
      </c>
      <c r="BW50" s="25">
        <v>143.03570927736843</v>
      </c>
      <c r="BX50" s="25">
        <v>42.789255363175421</v>
      </c>
      <c r="BY50" s="25">
        <v>72.114052487984821</v>
      </c>
      <c r="BZ50" s="25">
        <v>144.20331968736843</v>
      </c>
      <c r="CA50" s="25">
        <v>42.355020819459611</v>
      </c>
      <c r="CB50" s="25">
        <v>66.885968079660003</v>
      </c>
      <c r="CC50" s="25">
        <v>145.27088413736843</v>
      </c>
      <c r="CD50" s="25">
        <v>42.313036184203646</v>
      </c>
      <c r="CE50" s="25">
        <v>61.706822003653798</v>
      </c>
      <c r="CF50" s="25">
        <v>146.38593428736843</v>
      </c>
      <c r="CG50" s="25">
        <v>45.919679222319125</v>
      </c>
      <c r="CH50" s="25">
        <v>57.380091439132428</v>
      </c>
      <c r="CI50" s="25">
        <v>147.02909155736842</v>
      </c>
      <c r="CJ50" s="25">
        <v>46.262620106146599</v>
      </c>
      <c r="CK50" s="25">
        <v>56.01568833857452</v>
      </c>
      <c r="CL50" s="27">
        <v>141.82624769736842</v>
      </c>
      <c r="CM50" s="27">
        <v>50.590564860427683</v>
      </c>
      <c r="CN50" s="27">
        <v>79.154627855597028</v>
      </c>
      <c r="CO50" s="27">
        <v>141.59251820736841</v>
      </c>
      <c r="CP50" s="27">
        <v>44.436670744604207</v>
      </c>
      <c r="CQ50" s="27">
        <v>79.076364768508881</v>
      </c>
      <c r="CR50" s="27">
        <v>141.76978288736842</v>
      </c>
      <c r="CS50" s="27">
        <v>40.030765735102015</v>
      </c>
      <c r="CT50" s="27">
        <v>77.650381406927522</v>
      </c>
      <c r="CU50" s="27">
        <v>141.96136133736843</v>
      </c>
      <c r="CV50" s="27">
        <v>39.795830922671541</v>
      </c>
      <c r="CW50" s="27">
        <v>76.924686474021456</v>
      </c>
      <c r="CX50" s="27">
        <v>142.20649199736843</v>
      </c>
      <c r="CY50" s="27">
        <v>39.549759586754135</v>
      </c>
      <c r="CZ50" s="27">
        <v>76.084144931353663</v>
      </c>
      <c r="DA50" s="27">
        <v>142.50837324736841</v>
      </c>
      <c r="DB50" s="27">
        <v>39.287255563437306</v>
      </c>
      <c r="DC50" s="27">
        <v>75.245405520193088</v>
      </c>
      <c r="DD50" s="27">
        <v>142.84018605736841</v>
      </c>
      <c r="DE50" s="27">
        <v>39.008550256844252</v>
      </c>
      <c r="DF50" s="27">
        <v>74.304953133197245</v>
      </c>
      <c r="DG50" s="27">
        <v>143.23717364736842</v>
      </c>
      <c r="DH50" s="27">
        <v>38.722136898883171</v>
      </c>
      <c r="DI50" s="27">
        <v>73.277662399715766</v>
      </c>
      <c r="DJ50" s="27">
        <v>143.69111497736841</v>
      </c>
      <c r="DK50" s="27">
        <v>38.443806515433032</v>
      </c>
      <c r="DL50" s="27">
        <v>72.220984012124362</v>
      </c>
      <c r="DM50" s="27">
        <v>144.22889508736841</v>
      </c>
      <c r="DN50" s="27">
        <v>37.266283887314231</v>
      </c>
      <c r="DO50" s="27">
        <v>70.985852242257906</v>
      </c>
      <c r="DP50" s="27">
        <v>147.07712792736842</v>
      </c>
      <c r="DQ50" s="27">
        <v>35.98599571045154</v>
      </c>
      <c r="DR50" s="27">
        <v>65.238699083986575</v>
      </c>
      <c r="DS50" s="27">
        <v>149.74564843736843</v>
      </c>
      <c r="DT50" s="27">
        <v>35.561303319414719</v>
      </c>
      <c r="DU50" s="27">
        <v>60.923946452214437</v>
      </c>
      <c r="DV50" s="27">
        <v>151.33497928736841</v>
      </c>
      <c r="DW50" s="27">
        <v>39.2431049365576</v>
      </c>
      <c r="DX50" s="27">
        <v>59.901431115271123</v>
      </c>
      <c r="DY50" s="27">
        <v>152.16234405736841</v>
      </c>
      <c r="DZ50" s="27">
        <v>39.4562759953116</v>
      </c>
      <c r="EA50" s="27">
        <v>60.591090566978849</v>
      </c>
      <c r="EB50" s="28">
        <v>141.83528563736843</v>
      </c>
      <c r="EC50" s="28">
        <v>50.588190948840271</v>
      </c>
      <c r="ED50" s="28">
        <v>79.13008513107377</v>
      </c>
      <c r="EE50" s="28">
        <v>141.62171040736843</v>
      </c>
      <c r="EF50" s="28">
        <v>44.426500668794283</v>
      </c>
      <c r="EG50" s="28">
        <v>79.006598013700938</v>
      </c>
      <c r="EH50" s="28">
        <v>141.86636239736842</v>
      </c>
      <c r="EI50" s="28">
        <v>40.006541537711321</v>
      </c>
      <c r="EJ50" s="28">
        <v>77.554915235805595</v>
      </c>
      <c r="EK50" s="28">
        <v>142.17397156736843</v>
      </c>
      <c r="EL50" s="28">
        <v>39.66188232158671</v>
      </c>
      <c r="EM50" s="28">
        <v>76.870371974137782</v>
      </c>
      <c r="EN50" s="28">
        <v>142.60092469736841</v>
      </c>
      <c r="EO50" s="28">
        <v>39.286465709535484</v>
      </c>
      <c r="EP50" s="28">
        <v>76.141745195591511</v>
      </c>
      <c r="EQ50" s="28">
        <v>143.17809993736842</v>
      </c>
      <c r="ER50" s="28">
        <v>38.883547849843104</v>
      </c>
      <c r="ES50" s="28">
        <v>75.467592300287876</v>
      </c>
      <c r="ET50" s="28">
        <v>143.87535516736841</v>
      </c>
      <c r="EU50" s="28">
        <v>38.44909643866086</v>
      </c>
      <c r="EV50" s="28">
        <v>74.730031730895888</v>
      </c>
      <c r="EW50" s="28">
        <v>144.79924351736844</v>
      </c>
      <c r="EX50" s="28">
        <v>37.984845876881849</v>
      </c>
      <c r="EY50" s="28">
        <v>73.930195275744524</v>
      </c>
      <c r="EZ50" s="28">
        <v>145.88747159736843</v>
      </c>
      <c r="FA50" s="28">
        <v>37.497904982461471</v>
      </c>
      <c r="FB50" s="28">
        <v>73.228504443105038</v>
      </c>
      <c r="FC50" s="28">
        <v>147.17977784736843</v>
      </c>
      <c r="FD50" s="28">
        <v>36.264397511415837</v>
      </c>
      <c r="FE50" s="28">
        <v>72.488956712979871</v>
      </c>
      <c r="FF50" s="28">
        <v>151.66119965736843</v>
      </c>
      <c r="FG50" s="28">
        <v>33.618217189354098</v>
      </c>
      <c r="FH50" s="28">
        <v>68.18871302697076</v>
      </c>
      <c r="FI50" s="28">
        <v>154.05842775736843</v>
      </c>
      <c r="FJ50" s="28">
        <v>31.038475996759708</v>
      </c>
      <c r="FK50" s="28">
        <v>47.478266368753609</v>
      </c>
      <c r="FL50" s="28">
        <v>155.23327310736843</v>
      </c>
      <c r="FM50" s="28">
        <v>34.872509264226856</v>
      </c>
      <c r="FN50" s="28">
        <v>28.854847842315678</v>
      </c>
      <c r="FO50" s="28">
        <v>155.49542948736843</v>
      </c>
      <c r="FP50" s="28">
        <v>33.368330629271966</v>
      </c>
      <c r="FQ50" s="28">
        <v>14.599546599984222</v>
      </c>
      <c r="FR50" s="29">
        <v>141.77581091736843</v>
      </c>
      <c r="FS50" s="29">
        <v>50.587582369862133</v>
      </c>
      <c r="FT50" s="29">
        <v>79.360810956138053</v>
      </c>
      <c r="FU50" s="29">
        <v>141.50471481736844</v>
      </c>
      <c r="FV50" s="29">
        <v>44.43140355866133</v>
      </c>
      <c r="FW50" s="29">
        <v>79.458915460982922</v>
      </c>
      <c r="FX50" s="29">
        <v>141.69148235736841</v>
      </c>
      <c r="FY50" s="29">
        <v>44.401250691794104</v>
      </c>
      <c r="FZ50" s="29">
        <v>78.198905236047722</v>
      </c>
      <c r="GA50" s="29">
        <v>141.95531698736843</v>
      </c>
      <c r="GB50" s="29">
        <v>44.022948568621054</v>
      </c>
      <c r="GC50" s="29">
        <v>77.673243709889675</v>
      </c>
      <c r="GD50" s="29">
        <v>142.33836899736843</v>
      </c>
      <c r="GE50" s="29">
        <v>43.614892168361443</v>
      </c>
      <c r="GF50" s="29">
        <v>77.106630513162173</v>
      </c>
      <c r="GG50" s="29">
        <v>142.89211561736843</v>
      </c>
      <c r="GH50" s="29">
        <v>43.179044011476329</v>
      </c>
      <c r="GI50" s="29">
        <v>76.525422131450938</v>
      </c>
      <c r="GJ50" s="29">
        <v>143.56507416736844</v>
      </c>
      <c r="GK50" s="29">
        <v>42.717599669224327</v>
      </c>
      <c r="GL50" s="29">
        <v>75.876739978284732</v>
      </c>
      <c r="GM50" s="29">
        <v>144.46686021736843</v>
      </c>
      <c r="GN50" s="29">
        <v>42.234484491900567</v>
      </c>
      <c r="GO50" s="29">
        <v>75.16563346978927</v>
      </c>
      <c r="GP50" s="29">
        <v>145.54432080736842</v>
      </c>
      <c r="GQ50" s="29">
        <v>41.731931493322257</v>
      </c>
      <c r="GR50" s="29">
        <v>74.523509930498477</v>
      </c>
      <c r="GS50" s="29">
        <v>147.00441915736843</v>
      </c>
      <c r="GT50" s="29">
        <v>40.56907916815446</v>
      </c>
      <c r="GU50" s="29">
        <v>73.233268589912711</v>
      </c>
      <c r="GV50" s="29">
        <v>152.59210788736843</v>
      </c>
      <c r="GW50" s="29">
        <v>38.052707652470204</v>
      </c>
      <c r="GX50" s="29">
        <v>52.85114219726043</v>
      </c>
      <c r="GY50" s="29">
        <v>154.96754851736841</v>
      </c>
      <c r="GZ50" s="29">
        <v>33.917586245184559</v>
      </c>
      <c r="HA50" s="29">
        <v>32.560604132254042</v>
      </c>
      <c r="HB50" s="29">
        <v>155.69441094736843</v>
      </c>
      <c r="HC50" s="29">
        <v>39.220688431561356</v>
      </c>
      <c r="HD50" s="29">
        <v>16.690953229630466</v>
      </c>
      <c r="HE50" s="29">
        <v>155.08406907736844</v>
      </c>
      <c r="HF50" s="29">
        <v>40.035935645484997</v>
      </c>
      <c r="HG50" s="29">
        <v>16.446283511226682</v>
      </c>
    </row>
    <row r="51" spans="1:215" ht="15" thickBot="1" x14ac:dyDescent="0.35">
      <c r="A51" s="2"/>
      <c r="B51" s="43" t="s">
        <v>522</v>
      </c>
      <c r="C51" s="76" t="s">
        <v>522</v>
      </c>
      <c r="D51" s="44">
        <v>378571</v>
      </c>
      <c r="E51" s="45">
        <v>433224</v>
      </c>
      <c r="F51" s="23">
        <v>73.587811195393414</v>
      </c>
      <c r="G51" s="23">
        <v>13.350001146066946</v>
      </c>
      <c r="H51" s="23">
        <v>58.446968590433912</v>
      </c>
      <c r="I51" s="23">
        <v>73.293858068713178</v>
      </c>
      <c r="J51" s="23">
        <v>13.296673366447967</v>
      </c>
      <c r="K51" s="23">
        <v>58.41652856467644</v>
      </c>
      <c r="L51" s="23">
        <v>10.670731707317072</v>
      </c>
      <c r="M51" s="23">
        <v>1.9358407079646016</v>
      </c>
      <c r="N51" s="23">
        <v>10.670731707317072</v>
      </c>
      <c r="O51" s="23">
        <v>10.670731707317072</v>
      </c>
      <c r="P51" s="23">
        <v>1.9358407079646016</v>
      </c>
      <c r="Q51" s="23">
        <v>10.670731707317072</v>
      </c>
      <c r="R51" s="23">
        <v>10.670731707317072</v>
      </c>
      <c r="S51" s="23">
        <v>1.9358407079646016</v>
      </c>
      <c r="T51" s="23">
        <v>10.670731707317072</v>
      </c>
      <c r="U51" s="23">
        <v>10.670731707317072</v>
      </c>
      <c r="V51" s="23">
        <v>1.9358407079646016</v>
      </c>
      <c r="W51" s="23">
        <v>10.670731707317072</v>
      </c>
      <c r="X51" s="23">
        <v>10.670731707317072</v>
      </c>
      <c r="Y51" s="23">
        <v>1.9358407079646016</v>
      </c>
      <c r="Z51" s="23">
        <v>10.670731707317072</v>
      </c>
      <c r="AA51" s="23">
        <v>10.670731707317072</v>
      </c>
      <c r="AB51" s="23">
        <v>1.9358407079646016</v>
      </c>
      <c r="AC51" s="23">
        <v>10.670731707317072</v>
      </c>
      <c r="AD51" s="23">
        <v>10.670731707317072</v>
      </c>
      <c r="AE51" s="23">
        <v>1.9358407079646016</v>
      </c>
      <c r="AF51" s="23">
        <v>10.670731707317072</v>
      </c>
      <c r="AG51" s="23">
        <v>10.670731707317072</v>
      </c>
      <c r="AH51" s="23">
        <v>1.9358407079646016</v>
      </c>
      <c r="AI51" s="23">
        <v>10.670731707317072</v>
      </c>
      <c r="AJ51" s="23">
        <v>10.269607501460024</v>
      </c>
      <c r="AK51" s="23">
        <v>1.9358407079646016</v>
      </c>
      <c r="AL51" s="23">
        <v>10.269607501460024</v>
      </c>
      <c r="AM51" s="23">
        <v>10.670731707317072</v>
      </c>
      <c r="AN51" s="23">
        <v>1.9358407079646016</v>
      </c>
      <c r="AO51" s="23">
        <v>10.670731707317072</v>
      </c>
      <c r="AP51" s="23">
        <v>10.670731707317072</v>
      </c>
      <c r="AQ51" s="23">
        <v>1.9358407079646016</v>
      </c>
      <c r="AR51" s="23">
        <v>10.670731707317072</v>
      </c>
      <c r="AS51" s="23">
        <v>10.670731707317072</v>
      </c>
      <c r="AT51" s="23">
        <v>1.9358407079646016</v>
      </c>
      <c r="AU51" s="23">
        <v>10.670731707317072</v>
      </c>
      <c r="AV51" s="25">
        <v>74.770705344122121</v>
      </c>
      <c r="AW51" s="25">
        <v>13.564596987207995</v>
      </c>
      <c r="AX51" s="25">
        <v>58.238250813390664</v>
      </c>
      <c r="AY51" s="25">
        <v>74.630333772121176</v>
      </c>
      <c r="AZ51" s="25">
        <v>13.539131348039682</v>
      </c>
      <c r="BA51" s="25">
        <v>58.371809547478165</v>
      </c>
      <c r="BB51" s="25">
        <v>10.670731707317072</v>
      </c>
      <c r="BC51" s="25">
        <v>1.9358407079646016</v>
      </c>
      <c r="BD51" s="25">
        <v>10.670731707317072</v>
      </c>
      <c r="BE51" s="25">
        <v>10.670731707317072</v>
      </c>
      <c r="BF51" s="25">
        <v>1.9358407079646016</v>
      </c>
      <c r="BG51" s="25">
        <v>10.670731707317072</v>
      </c>
      <c r="BH51" s="25">
        <v>10.670731707317072</v>
      </c>
      <c r="BI51" s="25">
        <v>1.9358407079646016</v>
      </c>
      <c r="BJ51" s="25">
        <v>10.670731707317072</v>
      </c>
      <c r="BK51" s="25">
        <v>10.670731707317072</v>
      </c>
      <c r="BL51" s="25">
        <v>1.9358407079646016</v>
      </c>
      <c r="BM51" s="25">
        <v>10.670731707317072</v>
      </c>
      <c r="BN51" s="25">
        <v>10.670731707317072</v>
      </c>
      <c r="BO51" s="25">
        <v>1.9358407079646016</v>
      </c>
      <c r="BP51" s="25">
        <v>10.670731707317072</v>
      </c>
      <c r="BQ51" s="25">
        <v>10.670731707317072</v>
      </c>
      <c r="BR51" s="25">
        <v>1.9358407079646016</v>
      </c>
      <c r="BS51" s="25">
        <v>10.670731707317072</v>
      </c>
      <c r="BT51" s="25">
        <v>10.670731707317072</v>
      </c>
      <c r="BU51" s="25">
        <v>1.9358407079646016</v>
      </c>
      <c r="BV51" s="25">
        <v>10.670731707317072</v>
      </c>
      <c r="BW51" s="25">
        <v>10.670731707317072</v>
      </c>
      <c r="BX51" s="25">
        <v>1.9358407079646016</v>
      </c>
      <c r="BY51" s="25">
        <v>10.670731707317072</v>
      </c>
      <c r="BZ51" s="25">
        <v>10.670731707317072</v>
      </c>
      <c r="CA51" s="25">
        <v>1.9358407079646016</v>
      </c>
      <c r="CB51" s="25">
        <v>10.670731707317072</v>
      </c>
      <c r="CC51" s="25">
        <v>10.670731707317072</v>
      </c>
      <c r="CD51" s="25">
        <v>1.9358407079646016</v>
      </c>
      <c r="CE51" s="25">
        <v>10.670731707317072</v>
      </c>
      <c r="CF51" s="25">
        <v>10.670731707317072</v>
      </c>
      <c r="CG51" s="25">
        <v>1.9358407079646016</v>
      </c>
      <c r="CH51" s="25">
        <v>10.670731707317072</v>
      </c>
      <c r="CI51" s="25">
        <v>10.670731707317072</v>
      </c>
      <c r="CJ51" s="25">
        <v>1.9358407079646016</v>
      </c>
      <c r="CK51" s="25">
        <v>10.670731707317072</v>
      </c>
      <c r="CL51" s="27">
        <v>73.609906948269654</v>
      </c>
      <c r="CM51" s="27">
        <v>13.354009667606441</v>
      </c>
      <c r="CN51" s="27">
        <v>58.454294609275919</v>
      </c>
      <c r="CO51" s="27">
        <v>73.388669902734435</v>
      </c>
      <c r="CP51" s="27">
        <v>13.313873743416423</v>
      </c>
      <c r="CQ51" s="27">
        <v>58.565637141867157</v>
      </c>
      <c r="CR51" s="27">
        <v>10.670731707317072</v>
      </c>
      <c r="CS51" s="27">
        <v>1.9358407079646016</v>
      </c>
      <c r="CT51" s="27">
        <v>10.670731707317072</v>
      </c>
      <c r="CU51" s="27">
        <v>10.670731707317072</v>
      </c>
      <c r="CV51" s="27">
        <v>1.9358407079646016</v>
      </c>
      <c r="CW51" s="27">
        <v>10.670731707317072</v>
      </c>
      <c r="CX51" s="27">
        <v>10.670731707317072</v>
      </c>
      <c r="CY51" s="27">
        <v>1.9358407079646016</v>
      </c>
      <c r="CZ51" s="27">
        <v>10.670731707317072</v>
      </c>
      <c r="DA51" s="27">
        <v>10.670731707317072</v>
      </c>
      <c r="DB51" s="27">
        <v>1.9358407079646016</v>
      </c>
      <c r="DC51" s="27">
        <v>10.670731707317072</v>
      </c>
      <c r="DD51" s="27">
        <v>10.670731707317072</v>
      </c>
      <c r="DE51" s="27">
        <v>1.9358407079646016</v>
      </c>
      <c r="DF51" s="27">
        <v>10.670731707317072</v>
      </c>
      <c r="DG51" s="27">
        <v>10.670731707317072</v>
      </c>
      <c r="DH51" s="27">
        <v>1.9358407079646016</v>
      </c>
      <c r="DI51" s="27">
        <v>10.670731707317072</v>
      </c>
      <c r="DJ51" s="27">
        <v>10.670731707317072</v>
      </c>
      <c r="DK51" s="27">
        <v>1.9358407079646016</v>
      </c>
      <c r="DL51" s="27">
        <v>10.670731707317072</v>
      </c>
      <c r="DM51" s="27">
        <v>10.670731707317072</v>
      </c>
      <c r="DN51" s="27">
        <v>1.9358407079646016</v>
      </c>
      <c r="DO51" s="27">
        <v>10.670731707317072</v>
      </c>
      <c r="DP51" s="27">
        <v>10.670731707317072</v>
      </c>
      <c r="DQ51" s="27">
        <v>1.9358407079646016</v>
      </c>
      <c r="DR51" s="27">
        <v>10.670731707317072</v>
      </c>
      <c r="DS51" s="27">
        <v>10.670731707317072</v>
      </c>
      <c r="DT51" s="27">
        <v>1.9358407079646016</v>
      </c>
      <c r="DU51" s="27">
        <v>10.670731707317072</v>
      </c>
      <c r="DV51" s="27">
        <v>10.670731707317072</v>
      </c>
      <c r="DW51" s="27">
        <v>1.9358407079646016</v>
      </c>
      <c r="DX51" s="27">
        <v>10.670731707317072</v>
      </c>
      <c r="DY51" s="27">
        <v>10.670731707317072</v>
      </c>
      <c r="DZ51" s="27">
        <v>1.9358407079646016</v>
      </c>
      <c r="EA51" s="27">
        <v>10.670731707317072</v>
      </c>
      <c r="EB51" s="28">
        <v>73.587795530486986</v>
      </c>
      <c r="EC51" s="28">
        <v>13.349998304203393</v>
      </c>
      <c r="ED51" s="28">
        <v>58.423243337453826</v>
      </c>
      <c r="EE51" s="28">
        <v>73.293791088233789</v>
      </c>
      <c r="EF51" s="28">
        <v>13.296661215122059</v>
      </c>
      <c r="EG51" s="28">
        <v>58.447269531940421</v>
      </c>
      <c r="EH51" s="28">
        <v>10.670731707317072</v>
      </c>
      <c r="EI51" s="28">
        <v>1.9358407079646016</v>
      </c>
      <c r="EJ51" s="28">
        <v>10.670731707317072</v>
      </c>
      <c r="EK51" s="28">
        <v>10.670731707317072</v>
      </c>
      <c r="EL51" s="28">
        <v>1.9358407079646016</v>
      </c>
      <c r="EM51" s="28">
        <v>10.670731707317072</v>
      </c>
      <c r="EN51" s="28">
        <v>10.670731707317072</v>
      </c>
      <c r="EO51" s="28">
        <v>1.9358407079646016</v>
      </c>
      <c r="EP51" s="28">
        <v>10.670731707317072</v>
      </c>
      <c r="EQ51" s="28">
        <v>10.670731707317072</v>
      </c>
      <c r="ER51" s="28">
        <v>1.9358407079646016</v>
      </c>
      <c r="ES51" s="28">
        <v>10.670731707317072</v>
      </c>
      <c r="ET51" s="28">
        <v>10.670731707317072</v>
      </c>
      <c r="EU51" s="28">
        <v>1.9358407079646016</v>
      </c>
      <c r="EV51" s="28">
        <v>10.670731707317072</v>
      </c>
      <c r="EW51" s="28">
        <v>10.670731707317072</v>
      </c>
      <c r="EX51" s="28">
        <v>1.9358407079646016</v>
      </c>
      <c r="EY51" s="28">
        <v>10.670731707317072</v>
      </c>
      <c r="EZ51" s="28">
        <v>10.670731707317072</v>
      </c>
      <c r="FA51" s="28">
        <v>1.9358407079646016</v>
      </c>
      <c r="FB51" s="28">
        <v>10.670731707317072</v>
      </c>
      <c r="FC51" s="28">
        <v>10.670731707317072</v>
      </c>
      <c r="FD51" s="28">
        <v>1.9358407079646016</v>
      </c>
      <c r="FE51" s="28">
        <v>10.670731707317072</v>
      </c>
      <c r="FF51" s="28">
        <v>9.695633921136567</v>
      </c>
      <c r="FG51" s="28">
        <v>1.9358407079646016</v>
      </c>
      <c r="FH51" s="28">
        <v>9.695633921136567</v>
      </c>
      <c r="FI51" s="28">
        <v>10.670731707317072</v>
      </c>
      <c r="FJ51" s="28">
        <v>1.9358407079646016</v>
      </c>
      <c r="FK51" s="28">
        <v>10.670731707317072</v>
      </c>
      <c r="FL51" s="28">
        <v>10.670731707317072</v>
      </c>
      <c r="FM51" s="28">
        <v>1.9358407079646016</v>
      </c>
      <c r="FN51" s="28">
        <v>-2.9262238551541486</v>
      </c>
      <c r="FO51" s="28">
        <v>10.670731707317072</v>
      </c>
      <c r="FP51" s="28">
        <v>1.9358407079646016</v>
      </c>
      <c r="FQ51" s="28">
        <v>-16.973012877690167</v>
      </c>
      <c r="FR51" s="29">
        <v>73.585032228219049</v>
      </c>
      <c r="FS51" s="29">
        <v>13.349496997154784</v>
      </c>
      <c r="FT51" s="29">
        <v>58.599551987658089</v>
      </c>
      <c r="FU51" s="29">
        <v>73.344397020575542</v>
      </c>
      <c r="FV51" s="29">
        <v>13.30584193736105</v>
      </c>
      <c r="FW51" s="29">
        <v>58.796906053807788</v>
      </c>
      <c r="FX51" s="29">
        <v>73.052946125817073</v>
      </c>
      <c r="FY51" s="29">
        <v>13.25296810247124</v>
      </c>
      <c r="FZ51" s="29">
        <v>57.523531022861079</v>
      </c>
      <c r="GA51" s="29">
        <v>71.130761698128012</v>
      </c>
      <c r="GB51" s="29">
        <v>12.904253228421453</v>
      </c>
      <c r="GC51" s="29">
        <v>56.860749411374357</v>
      </c>
      <c r="GD51" s="29">
        <v>68.974218713777248</v>
      </c>
      <c r="GE51" s="29">
        <v>12.513021979048085</v>
      </c>
      <c r="GF51" s="29">
        <v>55.959616172323337</v>
      </c>
      <c r="GG51" s="29">
        <v>66.572471726239257</v>
      </c>
      <c r="GH51" s="29">
        <v>12.077306817592078</v>
      </c>
      <c r="GI51" s="29">
        <v>54.790661875183474</v>
      </c>
      <c r="GJ51" s="29">
        <v>63.96692031027181</v>
      </c>
      <c r="GK51" s="29">
        <v>11.604618286376745</v>
      </c>
      <c r="GL51" s="29">
        <v>53.577830719562229</v>
      </c>
      <c r="GM51" s="29">
        <v>61.197621135535798</v>
      </c>
      <c r="GN51" s="29">
        <v>11.102223303349414</v>
      </c>
      <c r="GO51" s="29">
        <v>52.21525877593109</v>
      </c>
      <c r="GP51" s="29">
        <v>58.281414655211719</v>
      </c>
      <c r="GQ51" s="29">
        <v>10.573176994972037</v>
      </c>
      <c r="GR51" s="29">
        <v>50.847761745977849</v>
      </c>
      <c r="GS51" s="29">
        <v>50.805547381164693</v>
      </c>
      <c r="GT51" s="29">
        <v>9.2169355868484626</v>
      </c>
      <c r="GU51" s="29">
        <v>48.580635910168766</v>
      </c>
      <c r="GV51" s="29">
        <v>34.558502069801158</v>
      </c>
      <c r="GW51" s="29">
        <v>6.2694627648754313</v>
      </c>
      <c r="GX51" s="29">
        <v>23.2339510550906</v>
      </c>
      <c r="GY51" s="29">
        <v>10.670731707317072</v>
      </c>
      <c r="GZ51" s="29">
        <v>1.9358407079646016</v>
      </c>
      <c r="HA51" s="29">
        <v>0.84004296949666468</v>
      </c>
      <c r="HB51" s="29">
        <v>10.670731707317072</v>
      </c>
      <c r="HC51" s="29">
        <v>1.9358407079646016</v>
      </c>
      <c r="HD51" s="29">
        <v>-15.032867558685211</v>
      </c>
      <c r="HE51" s="29">
        <v>10.670731707317072</v>
      </c>
      <c r="HF51" s="29">
        <v>1.9358407079646016</v>
      </c>
      <c r="HG51" s="29">
        <v>-14.901241907786073</v>
      </c>
    </row>
    <row r="52" spans="1:215" ht="15" thickBot="1" x14ac:dyDescent="0.35">
      <c r="A52" s="2"/>
      <c r="B52" s="43" t="s">
        <v>643</v>
      </c>
      <c r="C52" s="76" t="s">
        <v>875</v>
      </c>
      <c r="D52" s="44">
        <v>335644</v>
      </c>
      <c r="E52" s="45">
        <v>432080</v>
      </c>
      <c r="F52" s="23">
        <v>21.993450412105261</v>
      </c>
      <c r="G52" s="23">
        <v>14.818294122932103</v>
      </c>
      <c r="H52" s="23">
        <v>21.993450412105261</v>
      </c>
      <c r="I52" s="23">
        <v>21.81647263210526</v>
      </c>
      <c r="J52" s="23">
        <v>14.805707222935549</v>
      </c>
      <c r="K52" s="23">
        <v>21.81647263210526</v>
      </c>
      <c r="L52" s="23">
        <v>22.01404853210526</v>
      </c>
      <c r="M52" s="23">
        <v>6.0308047543287993</v>
      </c>
      <c r="N52" s="23">
        <v>22.01404853210526</v>
      </c>
      <c r="O52" s="23">
        <v>22.21611794210526</v>
      </c>
      <c r="P52" s="23">
        <v>5.8871875223776797</v>
      </c>
      <c r="Q52" s="23">
        <v>22.21611794210526</v>
      </c>
      <c r="R52" s="23">
        <v>22.450696372105263</v>
      </c>
      <c r="S52" s="23">
        <v>5.7413238460550575</v>
      </c>
      <c r="T52" s="23">
        <v>22.450696372105263</v>
      </c>
      <c r="U52" s="23">
        <v>22.732766772105258</v>
      </c>
      <c r="V52" s="23">
        <v>5.5781542035802669</v>
      </c>
      <c r="W52" s="23">
        <v>22.732766772105258</v>
      </c>
      <c r="X52" s="23">
        <v>23.028695252105258</v>
      </c>
      <c r="Y52" s="23">
        <v>5.4027094843572687</v>
      </c>
      <c r="Z52" s="23">
        <v>22.991711692505085</v>
      </c>
      <c r="AA52" s="23">
        <v>23.368777652105258</v>
      </c>
      <c r="AB52" s="23">
        <v>5.2177670674334253</v>
      </c>
      <c r="AC52" s="23">
        <v>22.408984244793736</v>
      </c>
      <c r="AD52" s="23">
        <v>23.731048912105258</v>
      </c>
      <c r="AE52" s="23">
        <v>5.0266079444740255</v>
      </c>
      <c r="AF52" s="23">
        <v>21.82606246202117</v>
      </c>
      <c r="AG52" s="23">
        <v>23.823375229532406</v>
      </c>
      <c r="AH52" s="23">
        <v>4.3219397540302156</v>
      </c>
      <c r="AI52" s="23">
        <v>21.109142654551675</v>
      </c>
      <c r="AJ52" s="23">
        <v>17.740979833897917</v>
      </c>
      <c r="AK52" s="23">
        <v>3.2184963415478522</v>
      </c>
      <c r="AL52" s="23">
        <v>17.710381877051425</v>
      </c>
      <c r="AM52" s="23">
        <v>6.2099168187724025</v>
      </c>
      <c r="AN52" s="23">
        <v>1.1265778299542855</v>
      </c>
      <c r="AO52" s="23">
        <v>6.2099168187724025</v>
      </c>
      <c r="AP52" s="23">
        <v>27.72309727210526</v>
      </c>
      <c r="AQ52" s="23">
        <v>5.5348554243149328</v>
      </c>
      <c r="AR52" s="23">
        <v>12.112588791228667</v>
      </c>
      <c r="AS52" s="23">
        <v>27.966492302105259</v>
      </c>
      <c r="AT52" s="23">
        <v>18.860708237044143</v>
      </c>
      <c r="AU52" s="23">
        <v>11.244415977188659</v>
      </c>
      <c r="AV52" s="25">
        <v>22.056718702105258</v>
      </c>
      <c r="AW52" s="25">
        <v>14.821899970209962</v>
      </c>
      <c r="AX52" s="25">
        <v>22.056718702105258</v>
      </c>
      <c r="AY52" s="25">
        <v>21.921399522105261</v>
      </c>
      <c r="AZ52" s="25">
        <v>14.815806820135668</v>
      </c>
      <c r="BA52" s="25">
        <v>21.921399522105261</v>
      </c>
      <c r="BB52" s="25">
        <v>22.04767695210526</v>
      </c>
      <c r="BC52" s="25">
        <v>6.0506171393309467</v>
      </c>
      <c r="BD52" s="25">
        <v>22.04767695210526</v>
      </c>
      <c r="BE52" s="25">
        <v>22.160174812105261</v>
      </c>
      <c r="BF52" s="25">
        <v>5.9881087464724017</v>
      </c>
      <c r="BG52" s="25">
        <v>22.160174812105261</v>
      </c>
      <c r="BH52" s="25">
        <v>22.275482442105258</v>
      </c>
      <c r="BI52" s="25">
        <v>5.9186925360175717</v>
      </c>
      <c r="BJ52" s="25">
        <v>22.275482442105258</v>
      </c>
      <c r="BK52" s="25">
        <v>22.41649589210526</v>
      </c>
      <c r="BL52" s="25">
        <v>5.8566842237151064</v>
      </c>
      <c r="BM52" s="25">
        <v>22.41649589210526</v>
      </c>
      <c r="BN52" s="25">
        <v>22.56735085210526</v>
      </c>
      <c r="BO52" s="25">
        <v>5.7868916181945389</v>
      </c>
      <c r="BP52" s="25">
        <v>22.56735085210526</v>
      </c>
      <c r="BQ52" s="25">
        <v>22.75406976210526</v>
      </c>
      <c r="BR52" s="25">
        <v>5.7192566037515391</v>
      </c>
      <c r="BS52" s="25">
        <v>22.75406976210526</v>
      </c>
      <c r="BT52" s="25">
        <v>22.954781412105262</v>
      </c>
      <c r="BU52" s="25">
        <v>5.6551131986344396</v>
      </c>
      <c r="BV52" s="25">
        <v>22.239828596135752</v>
      </c>
      <c r="BW52" s="25">
        <v>23.183922562105259</v>
      </c>
      <c r="BX52" s="25">
        <v>5.3682416674933622</v>
      </c>
      <c r="BY52" s="25">
        <v>21.120727152103555</v>
      </c>
      <c r="BZ52" s="25">
        <v>23.856885012105259</v>
      </c>
      <c r="CA52" s="25">
        <v>5.0362986800240659</v>
      </c>
      <c r="CB52" s="25">
        <v>19.026026419709034</v>
      </c>
      <c r="CC52" s="25">
        <v>21.705097970477055</v>
      </c>
      <c r="CD52" s="25">
        <v>3.9376505167679619</v>
      </c>
      <c r="CE52" s="25">
        <v>16.985412147684293</v>
      </c>
      <c r="CF52" s="25">
        <v>25.11363734210526</v>
      </c>
      <c r="CG52" s="25">
        <v>7.8449214419111515</v>
      </c>
      <c r="CH52" s="25">
        <v>14.669261178558251</v>
      </c>
      <c r="CI52" s="25">
        <v>25.453768312105261</v>
      </c>
      <c r="CJ52" s="25">
        <v>18.419583349785523</v>
      </c>
      <c r="CK52" s="25">
        <v>13.959670441941341</v>
      </c>
      <c r="CL52" s="27">
        <v>21.992144802105258</v>
      </c>
      <c r="CM52" s="27">
        <v>14.819258001196607</v>
      </c>
      <c r="CN52" s="27">
        <v>21.992144802105258</v>
      </c>
      <c r="CO52" s="27">
        <v>21.795881982105261</v>
      </c>
      <c r="CP52" s="27">
        <v>14.809841696681474</v>
      </c>
      <c r="CQ52" s="27">
        <v>21.795881982105261</v>
      </c>
      <c r="CR52" s="27">
        <v>21.96512293210526</v>
      </c>
      <c r="CS52" s="27">
        <v>14.798963720087551</v>
      </c>
      <c r="CT52" s="27">
        <v>21.96512293210526</v>
      </c>
      <c r="CU52" s="27">
        <v>22.137225582105259</v>
      </c>
      <c r="CV52" s="27">
        <v>14.66418882730418</v>
      </c>
      <c r="CW52" s="27">
        <v>22.137225582105259</v>
      </c>
      <c r="CX52" s="27">
        <v>22.33595863210526</v>
      </c>
      <c r="CY52" s="27">
        <v>14.532019206766408</v>
      </c>
      <c r="CZ52" s="27">
        <v>22.33595863210526</v>
      </c>
      <c r="DA52" s="27">
        <v>22.565453522105258</v>
      </c>
      <c r="DB52" s="27">
        <v>14.387816362093552</v>
      </c>
      <c r="DC52" s="27">
        <v>22.565453522105258</v>
      </c>
      <c r="DD52" s="27">
        <v>22.805178872105259</v>
      </c>
      <c r="DE52" s="27">
        <v>14.237812446441863</v>
      </c>
      <c r="DF52" s="27">
        <v>22.805178872105259</v>
      </c>
      <c r="DG52" s="27">
        <v>23.09436079210526</v>
      </c>
      <c r="DH52" s="27">
        <v>14.085051185123218</v>
      </c>
      <c r="DI52" s="27">
        <v>22.83106097097496</v>
      </c>
      <c r="DJ52" s="27">
        <v>23.40030381210526</v>
      </c>
      <c r="DK52" s="27">
        <v>13.930784653091701</v>
      </c>
      <c r="DL52" s="27">
        <v>22.364404457807993</v>
      </c>
      <c r="DM52" s="27">
        <v>23.719868172105258</v>
      </c>
      <c r="DN52" s="27">
        <v>13.357246748182579</v>
      </c>
      <c r="DO52" s="27">
        <v>21.871726803662156</v>
      </c>
      <c r="DP52" s="27">
        <v>25.186144522105259</v>
      </c>
      <c r="DQ52" s="27">
        <v>12.522936145856564</v>
      </c>
      <c r="DR52" s="27">
        <v>19.313862727905253</v>
      </c>
      <c r="DS52" s="27">
        <v>26.118065902105261</v>
      </c>
      <c r="DT52" s="27">
        <v>11.177515693788958</v>
      </c>
      <c r="DU52" s="27">
        <v>16.822234372172915</v>
      </c>
      <c r="DV52" s="27">
        <v>26.482572192105259</v>
      </c>
      <c r="DW52" s="27">
        <v>13.431754037666328</v>
      </c>
      <c r="DX52" s="27">
        <v>16.102003879554935</v>
      </c>
      <c r="DY52" s="27">
        <v>26.518798402105261</v>
      </c>
      <c r="DZ52" s="27">
        <v>20.851026412306791</v>
      </c>
      <c r="EA52" s="27">
        <v>16.199357100363365</v>
      </c>
      <c r="EB52" s="28">
        <v>21.99445819210526</v>
      </c>
      <c r="EC52" s="28">
        <v>14.818293750045594</v>
      </c>
      <c r="ED52" s="28">
        <v>21.99445819210526</v>
      </c>
      <c r="EE52" s="28">
        <v>21.798190092105258</v>
      </c>
      <c r="EF52" s="28">
        <v>14.805705629135971</v>
      </c>
      <c r="EG52" s="28">
        <v>21.798190092105258</v>
      </c>
      <c r="EH52" s="28">
        <v>21.975737712105261</v>
      </c>
      <c r="EI52" s="28">
        <v>6.0308014318511516</v>
      </c>
      <c r="EJ52" s="28">
        <v>21.975737712105261</v>
      </c>
      <c r="EK52" s="28">
        <v>22.156652352105262</v>
      </c>
      <c r="EL52" s="28">
        <v>5.8884357085514267</v>
      </c>
      <c r="EM52" s="28">
        <v>22.156652352105262</v>
      </c>
      <c r="EN52" s="28">
        <v>22.369901042105262</v>
      </c>
      <c r="EO52" s="28">
        <v>5.7326629294663576</v>
      </c>
      <c r="EP52" s="28">
        <v>22.369901042105262</v>
      </c>
      <c r="EQ52" s="28">
        <v>22.629741502105261</v>
      </c>
      <c r="ER52" s="28">
        <v>5.5649761353853151</v>
      </c>
      <c r="ES52" s="28">
        <v>22.629741502105261</v>
      </c>
      <c r="ET52" s="28">
        <v>22.90844744210526</v>
      </c>
      <c r="EU52" s="28">
        <v>5.3848687062875875</v>
      </c>
      <c r="EV52" s="28">
        <v>22.90844744210526</v>
      </c>
      <c r="EW52" s="28">
        <v>23.259708252105263</v>
      </c>
      <c r="EX52" s="28">
        <v>5.1952057444832098</v>
      </c>
      <c r="EY52" s="28">
        <v>23.033423586280989</v>
      </c>
      <c r="EZ52" s="28">
        <v>23.643318582105259</v>
      </c>
      <c r="FA52" s="28">
        <v>4.9990465437610867</v>
      </c>
      <c r="FB52" s="28">
        <v>22.544072825019981</v>
      </c>
      <c r="FC52" s="28">
        <v>24.082302982105261</v>
      </c>
      <c r="FD52" s="28">
        <v>4.5947108812597559</v>
      </c>
      <c r="FE52" s="28">
        <v>21.991274699460376</v>
      </c>
      <c r="FF52" s="28">
        <v>19.109073519092693</v>
      </c>
      <c r="FG52" s="28">
        <v>3.4666903286849577</v>
      </c>
      <c r="FH52" s="28">
        <v>19.109073519092693</v>
      </c>
      <c r="FI52" s="28">
        <v>3.9073912945804898</v>
      </c>
      <c r="FJ52" s="28">
        <v>0.70886302246814192</v>
      </c>
      <c r="FK52" s="28">
        <v>3.9073912945804898</v>
      </c>
      <c r="FL52" s="28">
        <v>28.207509270607826</v>
      </c>
      <c r="FM52" s="28">
        <v>5.1172915048447827</v>
      </c>
      <c r="FN52" s="28">
        <v>2.9287424171198921</v>
      </c>
      <c r="FO52" s="28">
        <v>28.764877142105259</v>
      </c>
      <c r="FP52" s="28">
        <v>18.346960828014375</v>
      </c>
      <c r="FQ52" s="28">
        <v>-3.9117055675467043</v>
      </c>
      <c r="FR52" s="29">
        <v>21.944718892105261</v>
      </c>
      <c r="FS52" s="29">
        <v>14.817919625137582</v>
      </c>
      <c r="FT52" s="29">
        <v>21.944718892105261</v>
      </c>
      <c r="FU52" s="29">
        <v>21.699861422105258</v>
      </c>
      <c r="FV52" s="29">
        <v>14.807464988554933</v>
      </c>
      <c r="FW52" s="29">
        <v>21.699861422105258</v>
      </c>
      <c r="FX52" s="29">
        <v>21.828205452105259</v>
      </c>
      <c r="FY52" s="29">
        <v>14.794462302399523</v>
      </c>
      <c r="FZ52" s="29">
        <v>21.828205452105259</v>
      </c>
      <c r="GA52" s="29">
        <v>21.970463992105259</v>
      </c>
      <c r="GB52" s="29">
        <v>14.606500854623031</v>
      </c>
      <c r="GC52" s="29">
        <v>21.970463992105259</v>
      </c>
      <c r="GD52" s="29">
        <v>22.144046542105258</v>
      </c>
      <c r="GE52" s="29">
        <v>14.403990948709808</v>
      </c>
      <c r="GF52" s="29">
        <v>22.144046542105258</v>
      </c>
      <c r="GG52" s="29">
        <v>22.375382942105261</v>
      </c>
      <c r="GH52" s="29">
        <v>14.187163456222617</v>
      </c>
      <c r="GI52" s="29">
        <v>22.375382942105261</v>
      </c>
      <c r="GJ52" s="29">
        <v>22.628809832105262</v>
      </c>
      <c r="GK52" s="29">
        <v>13.959584902512349</v>
      </c>
      <c r="GL52" s="29">
        <v>22.628809832105262</v>
      </c>
      <c r="GM52" s="29">
        <v>22.962021762105259</v>
      </c>
      <c r="GN52" s="29">
        <v>13.723499788017318</v>
      </c>
      <c r="GO52" s="29">
        <v>22.962021762105259</v>
      </c>
      <c r="GP52" s="29">
        <v>23.335383142105258</v>
      </c>
      <c r="GQ52" s="29">
        <v>13.479986543112064</v>
      </c>
      <c r="GR52" s="29">
        <v>22.774366575942167</v>
      </c>
      <c r="GS52" s="29">
        <v>23.79751693210526</v>
      </c>
      <c r="GT52" s="29">
        <v>13.046923416138231</v>
      </c>
      <c r="GU52" s="29">
        <v>21.88464282217187</v>
      </c>
      <c r="GV52" s="29">
        <v>26.610340572105262</v>
      </c>
      <c r="GW52" s="29">
        <v>11.727160573388764</v>
      </c>
      <c r="GX52" s="29">
        <v>11.878946396936549</v>
      </c>
      <c r="GY52" s="29">
        <v>28.406626622105261</v>
      </c>
      <c r="GZ52" s="29">
        <v>8.0446805783552868</v>
      </c>
      <c r="HA52" s="29">
        <v>3.3109351210375237</v>
      </c>
      <c r="HB52" s="29">
        <v>29.08392795210526</v>
      </c>
      <c r="HC52" s="29">
        <v>16.546213030180851</v>
      </c>
      <c r="HD52" s="29">
        <v>-3.1175997828753452</v>
      </c>
      <c r="HE52" s="29">
        <v>28.88304308210526</v>
      </c>
      <c r="HF52" s="29">
        <v>18.013786107357419</v>
      </c>
      <c r="HG52" s="29">
        <v>-3.3568892634935423</v>
      </c>
    </row>
    <row r="53" spans="1:215" ht="15" thickBot="1" x14ac:dyDescent="0.35">
      <c r="A53" s="2"/>
      <c r="B53" s="43" t="s">
        <v>464</v>
      </c>
      <c r="C53" s="76" t="s">
        <v>873</v>
      </c>
      <c r="D53" s="44">
        <v>349996</v>
      </c>
      <c r="E53" s="45">
        <v>530398</v>
      </c>
      <c r="F53" s="23">
        <v>128.50904291736842</v>
      </c>
      <c r="G53" s="23">
        <v>26.312411409759946</v>
      </c>
      <c r="H53" s="23">
        <v>52.88026219014705</v>
      </c>
      <c r="I53" s="23">
        <v>128.22730142736842</v>
      </c>
      <c r="J53" s="23">
        <v>26.22552371202735</v>
      </c>
      <c r="K53" s="23">
        <v>53.096088230659518</v>
      </c>
      <c r="L53" s="23">
        <v>47.383656589002911</v>
      </c>
      <c r="M53" s="23">
        <v>8.5961500891553957</v>
      </c>
      <c r="N53" s="23">
        <v>47.383656589002911</v>
      </c>
      <c r="O53" s="23">
        <v>44.5988746371956</v>
      </c>
      <c r="P53" s="23">
        <v>8.090946283739024</v>
      </c>
      <c r="Q53" s="23">
        <v>44.5988746371956</v>
      </c>
      <c r="R53" s="23">
        <v>41.455049137627597</v>
      </c>
      <c r="S53" s="23">
        <v>7.5206062594811129</v>
      </c>
      <c r="T53" s="23">
        <v>41.455049137627597</v>
      </c>
      <c r="U53" s="23">
        <v>37.980130346748389</v>
      </c>
      <c r="V53" s="23">
        <v>6.8902006381269203</v>
      </c>
      <c r="W53" s="23">
        <v>37.980130346748389</v>
      </c>
      <c r="X53" s="23">
        <v>34.151028946080253</v>
      </c>
      <c r="Y53" s="23">
        <v>6.1955406495101339</v>
      </c>
      <c r="Z53" s="23">
        <v>34.151028946080253</v>
      </c>
      <c r="AA53" s="23">
        <v>30.025843998900271</v>
      </c>
      <c r="AB53" s="23">
        <v>5.4471663891810227</v>
      </c>
      <c r="AC53" s="23">
        <v>30.025843998900271</v>
      </c>
      <c r="AD53" s="23">
        <v>25.69662041264807</v>
      </c>
      <c r="AE53" s="23">
        <v>4.6617762695511979</v>
      </c>
      <c r="AF53" s="23">
        <v>25.69662041264807</v>
      </c>
      <c r="AG53" s="23">
        <v>14.093031253596543</v>
      </c>
      <c r="AH53" s="23">
        <v>2.5567003601657445</v>
      </c>
      <c r="AI53" s="23">
        <v>14.093031253596543</v>
      </c>
      <c r="AJ53" s="23">
        <v>10.670731707317072</v>
      </c>
      <c r="AK53" s="23">
        <v>1.9358407079646016</v>
      </c>
      <c r="AL53" s="23">
        <v>10.670731707317072</v>
      </c>
      <c r="AM53" s="23">
        <v>10.670731707317072</v>
      </c>
      <c r="AN53" s="23">
        <v>1.9358407079646016</v>
      </c>
      <c r="AO53" s="23">
        <v>10.670731707317072</v>
      </c>
      <c r="AP53" s="23">
        <v>10.670731707317072</v>
      </c>
      <c r="AQ53" s="23">
        <v>1.9358407079646016</v>
      </c>
      <c r="AR53" s="23">
        <v>7.5379874924728369</v>
      </c>
      <c r="AS53" s="23">
        <v>10.670731707317072</v>
      </c>
      <c r="AT53" s="23">
        <v>1.9358407079646016</v>
      </c>
      <c r="AU53" s="23">
        <v>4.2446321823322535</v>
      </c>
      <c r="AV53" s="25">
        <v>128.69582447736843</v>
      </c>
      <c r="AW53" s="25">
        <v>26.346977792397904</v>
      </c>
      <c r="AX53" s="25">
        <v>52.524742154865592</v>
      </c>
      <c r="AY53" s="25">
        <v>128.58372984736843</v>
      </c>
      <c r="AZ53" s="25">
        <v>26.313990838143095</v>
      </c>
      <c r="BA53" s="25">
        <v>52.702694179969882</v>
      </c>
      <c r="BB53" s="25">
        <v>48.289799458766282</v>
      </c>
      <c r="BC53" s="25">
        <v>8.7605388398646795</v>
      </c>
      <c r="BD53" s="25">
        <v>48.289799458766282</v>
      </c>
      <c r="BE53" s="25">
        <v>47.178763824081493</v>
      </c>
      <c r="BF53" s="25">
        <v>8.558979277820093</v>
      </c>
      <c r="BG53" s="25">
        <v>47.178763824081493</v>
      </c>
      <c r="BH53" s="25">
        <v>45.985443546591398</v>
      </c>
      <c r="BI53" s="25">
        <v>8.3424919708418024</v>
      </c>
      <c r="BJ53" s="25">
        <v>45.985443546591398</v>
      </c>
      <c r="BK53" s="25">
        <v>44.729558580248657</v>
      </c>
      <c r="BL53" s="25">
        <v>8.114654432699977</v>
      </c>
      <c r="BM53" s="25">
        <v>44.729558580248657</v>
      </c>
      <c r="BN53" s="25">
        <v>43.423158703381105</v>
      </c>
      <c r="BO53" s="25">
        <v>7.8776526851266615</v>
      </c>
      <c r="BP53" s="25">
        <v>43.423158703381105</v>
      </c>
      <c r="BQ53" s="25">
        <v>42.13537583952651</v>
      </c>
      <c r="BR53" s="25">
        <v>7.6440283602680843</v>
      </c>
      <c r="BS53" s="25">
        <v>42.13537583952651</v>
      </c>
      <c r="BT53" s="25">
        <v>40.886132598012253</v>
      </c>
      <c r="BU53" s="25">
        <v>7.4173957368075332</v>
      </c>
      <c r="BV53" s="25">
        <v>40.886132598012253</v>
      </c>
      <c r="BW53" s="25">
        <v>33.657870717701904</v>
      </c>
      <c r="BX53" s="25">
        <v>6.1060738912645052</v>
      </c>
      <c r="BY53" s="25">
        <v>33.657870717701904</v>
      </c>
      <c r="BZ53" s="25">
        <v>29.190046912957811</v>
      </c>
      <c r="CA53" s="25">
        <v>5.2955394842091605</v>
      </c>
      <c r="CB53" s="25">
        <v>29.190046912957811</v>
      </c>
      <c r="CC53" s="25">
        <v>30.649824601510133</v>
      </c>
      <c r="CD53" s="25">
        <v>5.5603664100084753</v>
      </c>
      <c r="CE53" s="25">
        <v>26.168136878174209</v>
      </c>
      <c r="CF53" s="25">
        <v>56.906658281143919</v>
      </c>
      <c r="CG53" s="25">
        <v>10.323774289942039</v>
      </c>
      <c r="CH53" s="25">
        <v>15.22101165896089</v>
      </c>
      <c r="CI53" s="25">
        <v>56.74355768293433</v>
      </c>
      <c r="CJ53" s="25">
        <v>10.294185243364193</v>
      </c>
      <c r="CK53" s="25">
        <v>14.187900277650201</v>
      </c>
      <c r="CL53" s="27">
        <v>128.50693386736842</v>
      </c>
      <c r="CM53" s="27">
        <v>26.318968874442195</v>
      </c>
      <c r="CN53" s="27">
        <v>52.889097786244818</v>
      </c>
      <c r="CO53" s="27">
        <v>128.19912245736842</v>
      </c>
      <c r="CP53" s="27">
        <v>26.253716240670478</v>
      </c>
      <c r="CQ53" s="27">
        <v>53.285967209511284</v>
      </c>
      <c r="CR53" s="27">
        <v>47.750296651822779</v>
      </c>
      <c r="CS53" s="27">
        <v>8.6626644368351062</v>
      </c>
      <c r="CT53" s="27">
        <v>47.750296651822779</v>
      </c>
      <c r="CU53" s="27">
        <v>45.289139841328939</v>
      </c>
      <c r="CV53" s="27">
        <v>8.2161713871437456</v>
      </c>
      <c r="CW53" s="27">
        <v>45.289139841328939</v>
      </c>
      <c r="CX53" s="27">
        <v>42.635282061247715</v>
      </c>
      <c r="CY53" s="27">
        <v>7.7347193119962672</v>
      </c>
      <c r="CZ53" s="27">
        <v>42.635282061247715</v>
      </c>
      <c r="DA53" s="27">
        <v>39.825620165472152</v>
      </c>
      <c r="DB53" s="27">
        <v>7.2250018884263643</v>
      </c>
      <c r="DC53" s="27">
        <v>39.825620165472152</v>
      </c>
      <c r="DD53" s="27">
        <v>36.873877224158349</v>
      </c>
      <c r="DE53" s="27">
        <v>6.6895086999579307</v>
      </c>
      <c r="DF53" s="27">
        <v>36.873877224158349</v>
      </c>
      <c r="DG53" s="27">
        <v>33.843705739795794</v>
      </c>
      <c r="DH53" s="27">
        <v>6.1397873244762291</v>
      </c>
      <c r="DI53" s="27">
        <v>33.843705739795794</v>
      </c>
      <c r="DJ53" s="27">
        <v>30.760033713768909</v>
      </c>
      <c r="DK53" s="27">
        <v>5.580360098515599</v>
      </c>
      <c r="DL53" s="27">
        <v>30.760033713768909</v>
      </c>
      <c r="DM53" s="27">
        <v>22.290934356872899</v>
      </c>
      <c r="DN53" s="27">
        <v>4.0439305691672072</v>
      </c>
      <c r="DO53" s="27">
        <v>22.290934356872899</v>
      </c>
      <c r="DP53" s="27">
        <v>7.9323320480267228</v>
      </c>
      <c r="DQ53" s="27">
        <v>1.4390513892437862</v>
      </c>
      <c r="DR53" s="27">
        <v>7.9323320480267228</v>
      </c>
      <c r="DS53" s="27">
        <v>2.6229061616841869</v>
      </c>
      <c r="DT53" s="27">
        <v>0.47583695853562685</v>
      </c>
      <c r="DU53" s="27">
        <v>2.6229061616841869</v>
      </c>
      <c r="DV53" s="27">
        <v>27.375910630253173</v>
      </c>
      <c r="DW53" s="27">
        <v>4.9664262647804431</v>
      </c>
      <c r="DX53" s="27">
        <v>21.63038250839007</v>
      </c>
      <c r="DY53" s="27">
        <v>23.581759594428839</v>
      </c>
      <c r="DZ53" s="27">
        <v>4.2781068290777986</v>
      </c>
      <c r="EA53" s="27">
        <v>22.534233470926765</v>
      </c>
      <c r="EB53" s="28">
        <v>128.50697577736844</v>
      </c>
      <c r="EC53" s="28">
        <v>26.312400321040073</v>
      </c>
      <c r="ED53" s="28">
        <v>52.887480577435468</v>
      </c>
      <c r="EE53" s="28">
        <v>128.20157215736842</v>
      </c>
      <c r="EF53" s="28">
        <v>26.225476310339126</v>
      </c>
      <c r="EG53" s="28">
        <v>53.210562706217317</v>
      </c>
      <c r="EH53" s="28">
        <v>47.383111963455001</v>
      </c>
      <c r="EI53" s="28">
        <v>8.5960512854055526</v>
      </c>
      <c r="EJ53" s="28">
        <v>47.383111963455001</v>
      </c>
      <c r="EK53" s="28">
        <v>44.30082458602292</v>
      </c>
      <c r="EL53" s="28">
        <v>8.036875256756371</v>
      </c>
      <c r="EM53" s="28">
        <v>44.30082458602292</v>
      </c>
      <c r="EN53" s="28">
        <v>40.817638936053449</v>
      </c>
      <c r="EO53" s="28">
        <v>7.4049698954787226</v>
      </c>
      <c r="EP53" s="28">
        <v>40.817638936053449</v>
      </c>
      <c r="EQ53" s="28">
        <v>36.994371843567677</v>
      </c>
      <c r="ER53" s="28">
        <v>6.7113683433021007</v>
      </c>
      <c r="ES53" s="28">
        <v>36.994371843567677</v>
      </c>
      <c r="ET53" s="28">
        <v>32.789494809499679</v>
      </c>
      <c r="EU53" s="28">
        <v>5.9485366689800294</v>
      </c>
      <c r="EV53" s="28">
        <v>32.789494809499679</v>
      </c>
      <c r="EW53" s="28">
        <v>28.286671208994836</v>
      </c>
      <c r="EX53" s="28">
        <v>5.1316527414548148</v>
      </c>
      <c r="EY53" s="28">
        <v>28.286671208994836</v>
      </c>
      <c r="EZ53" s="28">
        <v>23.566541103531403</v>
      </c>
      <c r="FA53" s="28">
        <v>4.2753459524105644</v>
      </c>
      <c r="FB53" s="28">
        <v>23.566541103531403</v>
      </c>
      <c r="FC53" s="28">
        <v>13.299754198115984</v>
      </c>
      <c r="FD53" s="28">
        <v>2.4127872660298912</v>
      </c>
      <c r="FE53" s="28">
        <v>13.299754198115984</v>
      </c>
      <c r="FF53" s="28">
        <v>10.670731707317072</v>
      </c>
      <c r="FG53" s="28">
        <v>1.9358407079646016</v>
      </c>
      <c r="FH53" s="28">
        <v>10.670731707317072</v>
      </c>
      <c r="FI53" s="28">
        <v>10.670731707317072</v>
      </c>
      <c r="FJ53" s="28">
        <v>1.9358407079646016</v>
      </c>
      <c r="FK53" s="28">
        <v>10.670731707317072</v>
      </c>
      <c r="FL53" s="28">
        <v>10.670731707317072</v>
      </c>
      <c r="FM53" s="28">
        <v>1.9358407079646016</v>
      </c>
      <c r="FN53" s="28">
        <v>1.5113051450917112</v>
      </c>
      <c r="FO53" s="28">
        <v>10.670731707317072</v>
      </c>
      <c r="FP53" s="28">
        <v>1.9358407079646016</v>
      </c>
      <c r="FQ53" s="28">
        <v>-8.8738807911826143</v>
      </c>
      <c r="FR53" s="29">
        <v>128.40512679736844</v>
      </c>
      <c r="FS53" s="29">
        <v>26.309380671697166</v>
      </c>
      <c r="FT53" s="29">
        <v>53.163785539307952</v>
      </c>
      <c r="FU53" s="29">
        <v>127.99584487736843</v>
      </c>
      <c r="FV53" s="29">
        <v>26.236181582812058</v>
      </c>
      <c r="FW53" s="29">
        <v>53.757476796387621</v>
      </c>
      <c r="FX53" s="29">
        <v>128.26561386736842</v>
      </c>
      <c r="FY53" s="29">
        <v>26.149879889659072</v>
      </c>
      <c r="FZ53" s="29">
        <v>52.902051421683012</v>
      </c>
      <c r="GA53" s="29">
        <v>128.59089794736843</v>
      </c>
      <c r="GB53" s="29">
        <v>25.453302408439672</v>
      </c>
      <c r="GC53" s="29">
        <v>52.379615003743638</v>
      </c>
      <c r="GD53" s="29">
        <v>129.04803607736844</v>
      </c>
      <c r="GE53" s="29">
        <v>24.686540848153246</v>
      </c>
      <c r="GF53" s="29">
        <v>51.561289112610794</v>
      </c>
      <c r="GG53" s="29">
        <v>129.70375993736843</v>
      </c>
      <c r="GH53" s="29">
        <v>23.854207175013059</v>
      </c>
      <c r="GI53" s="29">
        <v>49.925306923460866</v>
      </c>
      <c r="GJ53" s="29">
        <v>126.60277947901685</v>
      </c>
      <c r="GK53" s="29">
        <v>22.967760878936684</v>
      </c>
      <c r="GL53" s="29">
        <v>48.359450617782556</v>
      </c>
      <c r="GM53" s="29">
        <v>121.49947614248676</v>
      </c>
      <c r="GN53" s="29">
        <v>22.041940362132554</v>
      </c>
      <c r="GO53" s="29">
        <v>46.675701875567157</v>
      </c>
      <c r="GP53" s="29">
        <v>116.19761710101579</v>
      </c>
      <c r="GQ53" s="29">
        <v>21.080098677617912</v>
      </c>
      <c r="GR53" s="29">
        <v>45.053901582979876</v>
      </c>
      <c r="GS53" s="29">
        <v>105.00095191258616</v>
      </c>
      <c r="GT53" s="29">
        <v>19.048845258478021</v>
      </c>
      <c r="GU53" s="29">
        <v>43.058670375109557</v>
      </c>
      <c r="GV53" s="29">
        <v>76.573134051064315</v>
      </c>
      <c r="GW53" s="29">
        <v>13.891586265901049</v>
      </c>
      <c r="GX53" s="29">
        <v>21.930172599343024</v>
      </c>
      <c r="GY53" s="29">
        <v>27.335978515954437</v>
      </c>
      <c r="GZ53" s="29">
        <v>4.9591819431598756</v>
      </c>
      <c r="HA53" s="29">
        <v>4.1006087643046243</v>
      </c>
      <c r="HB53" s="29">
        <v>5.4230967398744836</v>
      </c>
      <c r="HC53" s="29">
        <v>0.98383613422501703</v>
      </c>
      <c r="HD53" s="29">
        <v>-9.0694714438216693</v>
      </c>
      <c r="HE53" s="29">
        <v>10.670731707317072</v>
      </c>
      <c r="HF53" s="29">
        <v>1.9358407079646016</v>
      </c>
      <c r="HG53" s="29">
        <v>-8.4168150506367283</v>
      </c>
    </row>
    <row r="54" spans="1:215" ht="15" thickBot="1" x14ac:dyDescent="0.35">
      <c r="A54" s="2"/>
      <c r="B54" s="43" t="s">
        <v>497</v>
      </c>
      <c r="C54" s="76" t="s">
        <v>878</v>
      </c>
      <c r="D54" s="44">
        <v>356774</v>
      </c>
      <c r="E54" s="45">
        <v>432942</v>
      </c>
      <c r="F54" s="23">
        <v>10.670731707317072</v>
      </c>
      <c r="G54" s="23">
        <v>1.9358407079646016</v>
      </c>
      <c r="H54" s="23">
        <v>10.670731707317072</v>
      </c>
      <c r="I54" s="23">
        <v>10.670731707317072</v>
      </c>
      <c r="J54" s="23">
        <v>1.9358407079646016</v>
      </c>
      <c r="K54" s="23">
        <v>10.670731707317072</v>
      </c>
      <c r="L54" s="23">
        <v>6.7307692307692317</v>
      </c>
      <c r="M54" s="23">
        <v>1.9358407079646016</v>
      </c>
      <c r="N54" s="23">
        <v>6.7307692307692317</v>
      </c>
      <c r="O54" s="23">
        <v>6.7307692307692317</v>
      </c>
      <c r="P54" s="23">
        <v>1.9358407079646016</v>
      </c>
      <c r="Q54" s="23">
        <v>6.7307692307692317</v>
      </c>
      <c r="R54" s="23">
        <v>6.7307692307692317</v>
      </c>
      <c r="S54" s="23">
        <v>1.9358407079646016</v>
      </c>
      <c r="T54" s="23">
        <v>6.7307692307692317</v>
      </c>
      <c r="U54" s="23">
        <v>6.7307692307692317</v>
      </c>
      <c r="V54" s="23">
        <v>1.9358407079646016</v>
      </c>
      <c r="W54" s="23">
        <v>6.7307692307692317</v>
      </c>
      <c r="X54" s="23">
        <v>6.7307692307692317</v>
      </c>
      <c r="Y54" s="23">
        <v>1.9358407079646016</v>
      </c>
      <c r="Z54" s="23">
        <v>6.7307692307692317</v>
      </c>
      <c r="AA54" s="23">
        <v>6.7307692307692317</v>
      </c>
      <c r="AB54" s="23">
        <v>1.9358407079646016</v>
      </c>
      <c r="AC54" s="23">
        <v>6.7307692307692317</v>
      </c>
      <c r="AD54" s="23">
        <v>6.7307692307692317</v>
      </c>
      <c r="AE54" s="23">
        <v>1.9358407079646016</v>
      </c>
      <c r="AF54" s="23">
        <v>6.7307692307692317</v>
      </c>
      <c r="AG54" s="23">
        <v>6.7307692307692317</v>
      </c>
      <c r="AH54" s="23">
        <v>1.9358407079646016</v>
      </c>
      <c r="AI54" s="23">
        <v>6.7307692307692317</v>
      </c>
      <c r="AJ54" s="23">
        <v>6.7307692307692317</v>
      </c>
      <c r="AK54" s="23">
        <v>1.9358407079646016</v>
      </c>
      <c r="AL54" s="23">
        <v>6.7307692307692317</v>
      </c>
      <c r="AM54" s="23">
        <v>6.7307692307692317</v>
      </c>
      <c r="AN54" s="23">
        <v>1.9358407079646016</v>
      </c>
      <c r="AO54" s="23">
        <v>6.7307692307692317</v>
      </c>
      <c r="AP54" s="23">
        <v>10.670731707317072</v>
      </c>
      <c r="AQ54" s="23">
        <v>1.9358407079646016</v>
      </c>
      <c r="AR54" s="23">
        <v>10.670731707317072</v>
      </c>
      <c r="AS54" s="23">
        <v>10.670731707317072</v>
      </c>
      <c r="AT54" s="23">
        <v>1.9358407079646016</v>
      </c>
      <c r="AU54" s="23">
        <v>10.670731707317072</v>
      </c>
      <c r="AV54" s="25">
        <v>10.670731707317072</v>
      </c>
      <c r="AW54" s="25">
        <v>1.9358407079646016</v>
      </c>
      <c r="AX54" s="25">
        <v>10.670731707317072</v>
      </c>
      <c r="AY54" s="25">
        <v>10.670731707317072</v>
      </c>
      <c r="AZ54" s="25">
        <v>1.9358407079646016</v>
      </c>
      <c r="BA54" s="25">
        <v>10.670731707317072</v>
      </c>
      <c r="BB54" s="25">
        <v>6.7307692307692317</v>
      </c>
      <c r="BC54" s="25">
        <v>1.9358407079646016</v>
      </c>
      <c r="BD54" s="25">
        <v>6.7307692307692317</v>
      </c>
      <c r="BE54" s="25">
        <v>6.7307692307692317</v>
      </c>
      <c r="BF54" s="25">
        <v>1.9358407079646016</v>
      </c>
      <c r="BG54" s="25">
        <v>6.7307692307692317</v>
      </c>
      <c r="BH54" s="25">
        <v>6.7307692307692317</v>
      </c>
      <c r="BI54" s="25">
        <v>1.9358407079646016</v>
      </c>
      <c r="BJ54" s="25">
        <v>6.7307692307692317</v>
      </c>
      <c r="BK54" s="25">
        <v>6.7307692307692317</v>
      </c>
      <c r="BL54" s="25">
        <v>1.9358407079646016</v>
      </c>
      <c r="BM54" s="25">
        <v>6.7307692307692317</v>
      </c>
      <c r="BN54" s="25">
        <v>6.7307692307692317</v>
      </c>
      <c r="BO54" s="25">
        <v>1.9358407079646016</v>
      </c>
      <c r="BP54" s="25">
        <v>6.7307692307692317</v>
      </c>
      <c r="BQ54" s="25">
        <v>6.7307692307692317</v>
      </c>
      <c r="BR54" s="25">
        <v>1.9358407079646016</v>
      </c>
      <c r="BS54" s="25">
        <v>6.7307692307692317</v>
      </c>
      <c r="BT54" s="25">
        <v>6.7307692307692317</v>
      </c>
      <c r="BU54" s="25">
        <v>1.9358407079646016</v>
      </c>
      <c r="BV54" s="25">
        <v>6.7307692307692317</v>
      </c>
      <c r="BW54" s="25">
        <v>6.7307692307692317</v>
      </c>
      <c r="BX54" s="25">
        <v>1.9358407079646016</v>
      </c>
      <c r="BY54" s="25">
        <v>6.7307692307692317</v>
      </c>
      <c r="BZ54" s="25">
        <v>6.7307692307692317</v>
      </c>
      <c r="CA54" s="25">
        <v>1.9358407079646016</v>
      </c>
      <c r="CB54" s="25">
        <v>6.7307692307692317</v>
      </c>
      <c r="CC54" s="25">
        <v>6.7307692307692317</v>
      </c>
      <c r="CD54" s="25">
        <v>1.9358407079646016</v>
      </c>
      <c r="CE54" s="25">
        <v>6.7307692307692317</v>
      </c>
      <c r="CF54" s="25">
        <v>10.670731707317072</v>
      </c>
      <c r="CG54" s="25">
        <v>1.9358407079646016</v>
      </c>
      <c r="CH54" s="25">
        <v>10.670731707317072</v>
      </c>
      <c r="CI54" s="25">
        <v>10.670731707317072</v>
      </c>
      <c r="CJ54" s="25">
        <v>1.9358407079646016</v>
      </c>
      <c r="CK54" s="25">
        <v>10.670731707317072</v>
      </c>
      <c r="CL54" s="27">
        <v>10.670731707317072</v>
      </c>
      <c r="CM54" s="27">
        <v>1.9358407079646016</v>
      </c>
      <c r="CN54" s="27">
        <v>10.670731707317072</v>
      </c>
      <c r="CO54" s="27">
        <v>10.670731707317072</v>
      </c>
      <c r="CP54" s="27">
        <v>1.9358407079646016</v>
      </c>
      <c r="CQ54" s="27">
        <v>10.670731707317072</v>
      </c>
      <c r="CR54" s="27">
        <v>6.7307692307692317</v>
      </c>
      <c r="CS54" s="27">
        <v>1.9358407079646016</v>
      </c>
      <c r="CT54" s="27">
        <v>6.7307692307692317</v>
      </c>
      <c r="CU54" s="27">
        <v>6.7307692307692317</v>
      </c>
      <c r="CV54" s="27">
        <v>1.9358407079646016</v>
      </c>
      <c r="CW54" s="27">
        <v>6.7307692307692317</v>
      </c>
      <c r="CX54" s="27">
        <v>6.7307692307692317</v>
      </c>
      <c r="CY54" s="27">
        <v>1.9358407079646016</v>
      </c>
      <c r="CZ54" s="27">
        <v>6.7307692307692317</v>
      </c>
      <c r="DA54" s="27">
        <v>6.7307692307692317</v>
      </c>
      <c r="DB54" s="27">
        <v>1.9358407079646016</v>
      </c>
      <c r="DC54" s="27">
        <v>6.7307692307692317</v>
      </c>
      <c r="DD54" s="27">
        <v>6.7307692307692317</v>
      </c>
      <c r="DE54" s="27">
        <v>1.9358407079646016</v>
      </c>
      <c r="DF54" s="27">
        <v>6.7307692307692317</v>
      </c>
      <c r="DG54" s="27">
        <v>6.7307692307692317</v>
      </c>
      <c r="DH54" s="27">
        <v>1.9358407079646016</v>
      </c>
      <c r="DI54" s="27">
        <v>6.7307692307692317</v>
      </c>
      <c r="DJ54" s="27">
        <v>6.7307692307692317</v>
      </c>
      <c r="DK54" s="27">
        <v>1.9358407079646016</v>
      </c>
      <c r="DL54" s="27">
        <v>6.7307692307692317</v>
      </c>
      <c r="DM54" s="27">
        <v>6.7307692307692317</v>
      </c>
      <c r="DN54" s="27">
        <v>1.9358407079646016</v>
      </c>
      <c r="DO54" s="27">
        <v>6.7307692307692317</v>
      </c>
      <c r="DP54" s="27">
        <v>6.7307692307692317</v>
      </c>
      <c r="DQ54" s="27">
        <v>1.9358407079646016</v>
      </c>
      <c r="DR54" s="27">
        <v>6.7307692307692317</v>
      </c>
      <c r="DS54" s="27">
        <v>0.53577609413989735</v>
      </c>
      <c r="DT54" s="27">
        <v>0.22006601023123748</v>
      </c>
      <c r="DU54" s="27">
        <v>0.53577609413989735</v>
      </c>
      <c r="DV54" s="27">
        <v>10.670731707317072</v>
      </c>
      <c r="DW54" s="27">
        <v>1.9358407079646016</v>
      </c>
      <c r="DX54" s="27">
        <v>10.670731707317072</v>
      </c>
      <c r="DY54" s="27">
        <v>10.670731707317072</v>
      </c>
      <c r="DZ54" s="27">
        <v>1.9358407079646016</v>
      </c>
      <c r="EA54" s="27">
        <v>10.670731707317072</v>
      </c>
      <c r="EB54" s="28">
        <v>10.670731707317072</v>
      </c>
      <c r="EC54" s="28">
        <v>1.9358407079646016</v>
      </c>
      <c r="ED54" s="28">
        <v>10.670731707317072</v>
      </c>
      <c r="EE54" s="28">
        <v>10.670731707317072</v>
      </c>
      <c r="EF54" s="28">
        <v>1.9358407079646016</v>
      </c>
      <c r="EG54" s="28">
        <v>10.670731707317072</v>
      </c>
      <c r="EH54" s="28">
        <v>6.7307692307692317</v>
      </c>
      <c r="EI54" s="28">
        <v>1.9358407079646016</v>
      </c>
      <c r="EJ54" s="28">
        <v>6.7307692307692317</v>
      </c>
      <c r="EK54" s="28">
        <v>6.7307692307692317</v>
      </c>
      <c r="EL54" s="28">
        <v>1.9358407079646016</v>
      </c>
      <c r="EM54" s="28">
        <v>6.7307692307692317</v>
      </c>
      <c r="EN54" s="28">
        <v>6.7307692307692317</v>
      </c>
      <c r="EO54" s="28">
        <v>1.9358407079646016</v>
      </c>
      <c r="EP54" s="28">
        <v>6.7307692307692317</v>
      </c>
      <c r="EQ54" s="28">
        <v>6.7307692307692317</v>
      </c>
      <c r="ER54" s="28">
        <v>1.9358407079646016</v>
      </c>
      <c r="ES54" s="28">
        <v>6.7307692307692317</v>
      </c>
      <c r="ET54" s="28">
        <v>6.7307692307692317</v>
      </c>
      <c r="EU54" s="28">
        <v>1.9358407079646016</v>
      </c>
      <c r="EV54" s="28">
        <v>6.7307692307692317</v>
      </c>
      <c r="EW54" s="28">
        <v>6.7307692307692317</v>
      </c>
      <c r="EX54" s="28">
        <v>1.9358407079646016</v>
      </c>
      <c r="EY54" s="28">
        <v>6.7307692307692317</v>
      </c>
      <c r="EZ54" s="28">
        <v>6.7307692307692317</v>
      </c>
      <c r="FA54" s="28">
        <v>1.9358407079646016</v>
      </c>
      <c r="FB54" s="28">
        <v>6.7307692307692317</v>
      </c>
      <c r="FC54" s="28">
        <v>6.7307692307692317</v>
      </c>
      <c r="FD54" s="28">
        <v>1.9358407079646016</v>
      </c>
      <c r="FE54" s="28">
        <v>6.7307692307692317</v>
      </c>
      <c r="FF54" s="28">
        <v>6.7307692307692317</v>
      </c>
      <c r="FG54" s="28">
        <v>1.9358407079646016</v>
      </c>
      <c r="FH54" s="28">
        <v>6.7307692307692317</v>
      </c>
      <c r="FI54" s="28">
        <v>6.7307692307692317</v>
      </c>
      <c r="FJ54" s="28">
        <v>1.9358407079646016</v>
      </c>
      <c r="FK54" s="28">
        <v>6.7307692307692317</v>
      </c>
      <c r="FL54" s="28">
        <v>10.670731707317072</v>
      </c>
      <c r="FM54" s="28">
        <v>1.9358407079646016</v>
      </c>
      <c r="FN54" s="28">
        <v>10.670731707317072</v>
      </c>
      <c r="FO54" s="28">
        <v>10.670731707317072</v>
      </c>
      <c r="FP54" s="28">
        <v>1.9358407079646016</v>
      </c>
      <c r="FQ54" s="28">
        <v>7.4075766553576727</v>
      </c>
      <c r="FR54" s="29">
        <v>10.670731707317072</v>
      </c>
      <c r="FS54" s="29">
        <v>1.9358407079646016</v>
      </c>
      <c r="FT54" s="29">
        <v>10.670731707317072</v>
      </c>
      <c r="FU54" s="29">
        <v>10.670731707317072</v>
      </c>
      <c r="FV54" s="29">
        <v>1.9358407079646016</v>
      </c>
      <c r="FW54" s="29">
        <v>10.670731707317072</v>
      </c>
      <c r="FX54" s="29">
        <v>10.670731707317072</v>
      </c>
      <c r="FY54" s="29">
        <v>1.9358407079646016</v>
      </c>
      <c r="FZ54" s="29">
        <v>10.670731707317072</v>
      </c>
      <c r="GA54" s="29">
        <v>10.670731707317072</v>
      </c>
      <c r="GB54" s="29">
        <v>1.9358407079646016</v>
      </c>
      <c r="GC54" s="29">
        <v>10.670731707317072</v>
      </c>
      <c r="GD54" s="29">
        <v>10.670731707317072</v>
      </c>
      <c r="GE54" s="29">
        <v>1.9358407079646016</v>
      </c>
      <c r="GF54" s="29">
        <v>10.670731707317072</v>
      </c>
      <c r="GG54" s="29">
        <v>10.670731707317072</v>
      </c>
      <c r="GH54" s="29">
        <v>1.9358407079646016</v>
      </c>
      <c r="GI54" s="29">
        <v>10.670731707317072</v>
      </c>
      <c r="GJ54" s="29">
        <v>10.670731707317072</v>
      </c>
      <c r="GK54" s="29">
        <v>1.9358407079646016</v>
      </c>
      <c r="GL54" s="29">
        <v>10.670731707317072</v>
      </c>
      <c r="GM54" s="29">
        <v>10.670731707317072</v>
      </c>
      <c r="GN54" s="29">
        <v>1.9358407079646016</v>
      </c>
      <c r="GO54" s="29">
        <v>10.670731707317072</v>
      </c>
      <c r="GP54" s="29">
        <v>10.670731707317072</v>
      </c>
      <c r="GQ54" s="29">
        <v>1.9358407079646016</v>
      </c>
      <c r="GR54" s="29">
        <v>10.670731707317072</v>
      </c>
      <c r="GS54" s="29">
        <v>10.670731707317072</v>
      </c>
      <c r="GT54" s="29">
        <v>1.9358407079646016</v>
      </c>
      <c r="GU54" s="29">
        <v>10.670731707317072</v>
      </c>
      <c r="GV54" s="29">
        <v>10.670731707317072</v>
      </c>
      <c r="GW54" s="29">
        <v>1.9358407079646016</v>
      </c>
      <c r="GX54" s="29">
        <v>10.670731707317072</v>
      </c>
      <c r="GY54" s="29">
        <v>10.670731707317072</v>
      </c>
      <c r="GZ54" s="29">
        <v>1.9358407079646016</v>
      </c>
      <c r="HA54" s="29">
        <v>10.670731707317072</v>
      </c>
      <c r="HB54" s="29">
        <v>10.670731707317072</v>
      </c>
      <c r="HC54" s="29">
        <v>1.9358407079646016</v>
      </c>
      <c r="HD54" s="29">
        <v>9.2841759838709095</v>
      </c>
      <c r="HE54" s="29">
        <v>10.670731707317072</v>
      </c>
      <c r="HF54" s="29">
        <v>1.9358407079646016</v>
      </c>
      <c r="HG54" s="29">
        <v>9.7820482553312047</v>
      </c>
    </row>
    <row r="55" spans="1:215" ht="15" thickBot="1" x14ac:dyDescent="0.35">
      <c r="A55" s="2"/>
      <c r="B55" s="43" t="s">
        <v>468</v>
      </c>
      <c r="C55" s="76" t="s">
        <v>874</v>
      </c>
      <c r="D55" s="44">
        <v>384542</v>
      </c>
      <c r="E55" s="45">
        <v>399276</v>
      </c>
      <c r="F55" s="23">
        <v>156.56116128894737</v>
      </c>
      <c r="G55" s="23">
        <v>38.159387907737432</v>
      </c>
      <c r="H55" s="23">
        <v>69.583308394516138</v>
      </c>
      <c r="I55" s="23">
        <v>156.13707638894738</v>
      </c>
      <c r="J55" s="23">
        <v>38.016823801755862</v>
      </c>
      <c r="K55" s="23">
        <v>68.744810084636072</v>
      </c>
      <c r="L55" s="23">
        <v>156.63659051894737</v>
      </c>
      <c r="M55" s="23">
        <v>37.984712057403044</v>
      </c>
      <c r="N55" s="23">
        <v>64.916290178583324</v>
      </c>
      <c r="O55" s="23">
        <v>157.09196302894736</v>
      </c>
      <c r="P55" s="23">
        <v>37.843173004303601</v>
      </c>
      <c r="Q55" s="23">
        <v>61.774274716985914</v>
      </c>
      <c r="R55" s="23">
        <v>157.59122830894736</v>
      </c>
      <c r="S55" s="23">
        <v>37.684197142986058</v>
      </c>
      <c r="T55" s="23">
        <v>59.205210214655366</v>
      </c>
      <c r="U55" s="23">
        <v>158.14697681894737</v>
      </c>
      <c r="V55" s="23">
        <v>37.507956160638962</v>
      </c>
      <c r="W55" s="23">
        <v>57.993687225026264</v>
      </c>
      <c r="X55" s="23">
        <v>158.72701687894738</v>
      </c>
      <c r="Y55" s="23">
        <v>37.311339110088248</v>
      </c>
      <c r="Z55" s="23">
        <v>56.728924858916727</v>
      </c>
      <c r="AA55" s="23">
        <v>159.36755714894736</v>
      </c>
      <c r="AB55" s="23">
        <v>37.095988586295043</v>
      </c>
      <c r="AC55" s="23">
        <v>55.40600503443757</v>
      </c>
      <c r="AD55" s="23">
        <v>160.04162957894738</v>
      </c>
      <c r="AE55" s="23">
        <v>36.867647163984408</v>
      </c>
      <c r="AF55" s="23">
        <v>54.156193183709988</v>
      </c>
      <c r="AG55" s="23">
        <v>160.76670615894736</v>
      </c>
      <c r="AH55" s="23">
        <v>36.720474434982151</v>
      </c>
      <c r="AI55" s="23">
        <v>52.810243248325691</v>
      </c>
      <c r="AJ55" s="23">
        <v>164.02580455894736</v>
      </c>
      <c r="AK55" s="23">
        <v>35.244135125560561</v>
      </c>
      <c r="AL55" s="23">
        <v>45.560441533893027</v>
      </c>
      <c r="AM55" s="23">
        <v>166.66372398894737</v>
      </c>
      <c r="AN55" s="23">
        <v>31.659604340877692</v>
      </c>
      <c r="AO55" s="23">
        <v>36.517398319560868</v>
      </c>
      <c r="AP55" s="23">
        <v>168.13684206894737</v>
      </c>
      <c r="AQ55" s="23">
        <v>30.590086925694198</v>
      </c>
      <c r="AR55" s="23">
        <v>30.526147088420672</v>
      </c>
      <c r="AS55" s="23">
        <v>158.46091757728496</v>
      </c>
      <c r="AT55" s="23">
        <v>28.747334604728685</v>
      </c>
      <c r="AU55" s="23">
        <v>25.83276112205229</v>
      </c>
      <c r="AV55" s="25">
        <v>156.73789619894737</v>
      </c>
      <c r="AW55" s="25">
        <v>38.169016710622337</v>
      </c>
      <c r="AX55" s="25">
        <v>69.296979477293036</v>
      </c>
      <c r="AY55" s="25">
        <v>156.47808054894736</v>
      </c>
      <c r="AZ55" s="25">
        <v>38.041379217818289</v>
      </c>
      <c r="BA55" s="25">
        <v>69.875229247389484</v>
      </c>
      <c r="BB55" s="25">
        <v>156.86652124894738</v>
      </c>
      <c r="BC55" s="25">
        <v>38.030496562801886</v>
      </c>
      <c r="BD55" s="25">
        <v>68.819823978354322</v>
      </c>
      <c r="BE55" s="25">
        <v>157.21759725894736</v>
      </c>
      <c r="BF55" s="25">
        <v>37.980745038180849</v>
      </c>
      <c r="BG55" s="25">
        <v>68.1892419677459</v>
      </c>
      <c r="BH55" s="25">
        <v>157.62649147894737</v>
      </c>
      <c r="BI55" s="25">
        <v>37.934670966484802</v>
      </c>
      <c r="BJ55" s="25">
        <v>67.359784962596621</v>
      </c>
      <c r="BK55" s="25">
        <v>158.10384586894736</v>
      </c>
      <c r="BL55" s="25">
        <v>37.881406430359092</v>
      </c>
      <c r="BM55" s="25">
        <v>66.367777172365734</v>
      </c>
      <c r="BN55" s="25">
        <v>158.63116921894738</v>
      </c>
      <c r="BO55" s="25">
        <v>37.824903002930455</v>
      </c>
      <c r="BP55" s="25">
        <v>65.179422674735832</v>
      </c>
      <c r="BQ55" s="25">
        <v>159.22231674894738</v>
      </c>
      <c r="BR55" s="25">
        <v>37.766211980101318</v>
      </c>
      <c r="BS55" s="25">
        <v>63.850390020005335</v>
      </c>
      <c r="BT55" s="25">
        <v>159.87290147894737</v>
      </c>
      <c r="BU55" s="25">
        <v>37.706837276236449</v>
      </c>
      <c r="BV55" s="25">
        <v>62.462704297584409</v>
      </c>
      <c r="BW55" s="25">
        <v>160.59552557894736</v>
      </c>
      <c r="BX55" s="25">
        <v>35.938095073813606</v>
      </c>
      <c r="BY55" s="25">
        <v>60.686733711935318</v>
      </c>
      <c r="BZ55" s="25">
        <v>162.36052563894737</v>
      </c>
      <c r="CA55" s="25">
        <v>35.672521125234738</v>
      </c>
      <c r="CB55" s="25">
        <v>54.963040616658418</v>
      </c>
      <c r="CC55" s="25">
        <v>163.59885563894738</v>
      </c>
      <c r="CD55" s="25">
        <v>34.140057658846288</v>
      </c>
      <c r="CE55" s="25">
        <v>49.576606620483489</v>
      </c>
      <c r="CF55" s="25">
        <v>164.73891608894738</v>
      </c>
      <c r="CG55" s="25">
        <v>33.922844586265555</v>
      </c>
      <c r="CH55" s="25">
        <v>45.07089858129099</v>
      </c>
      <c r="CI55" s="25">
        <v>165.26733253894736</v>
      </c>
      <c r="CJ55" s="25">
        <v>35.363617099548009</v>
      </c>
      <c r="CK55" s="25">
        <v>43.131959651416068</v>
      </c>
      <c r="CL55" s="27">
        <v>156.55985699894737</v>
      </c>
      <c r="CM55" s="27">
        <v>38.161273856751293</v>
      </c>
      <c r="CN55" s="27">
        <v>69.586840655590464</v>
      </c>
      <c r="CO55" s="27">
        <v>156.11951753894738</v>
      </c>
      <c r="CP55" s="27">
        <v>38.024911058285831</v>
      </c>
      <c r="CQ55" s="27">
        <v>68.838211215055736</v>
      </c>
      <c r="CR55" s="27">
        <v>156.59257869894736</v>
      </c>
      <c r="CS55" s="27">
        <v>38.003926608600892</v>
      </c>
      <c r="CT55" s="27">
        <v>65.116530640289653</v>
      </c>
      <c r="CU55" s="27">
        <v>157.01888459894738</v>
      </c>
      <c r="CV55" s="27">
        <v>37.879741326099499</v>
      </c>
      <c r="CW55" s="27">
        <v>62.076102747253003</v>
      </c>
      <c r="CX55" s="27">
        <v>157.48259061894737</v>
      </c>
      <c r="CY55" s="27">
        <v>37.747715285628956</v>
      </c>
      <c r="CZ55" s="27">
        <v>59.619502886130476</v>
      </c>
      <c r="DA55" s="27">
        <v>157.98513899894738</v>
      </c>
      <c r="DB55" s="27">
        <v>37.608889157960121</v>
      </c>
      <c r="DC55" s="27">
        <v>58.557933289201046</v>
      </c>
      <c r="DD55" s="27">
        <v>158.49908247894737</v>
      </c>
      <c r="DE55" s="27">
        <v>37.462556837377818</v>
      </c>
      <c r="DF55" s="27">
        <v>57.436821631153279</v>
      </c>
      <c r="DG55" s="27">
        <v>159.04983040894737</v>
      </c>
      <c r="DH55" s="27">
        <v>37.310911429784333</v>
      </c>
      <c r="DI55" s="27">
        <v>56.285595443402514</v>
      </c>
      <c r="DJ55" s="27">
        <v>159.62508506894739</v>
      </c>
      <c r="DK55" s="27">
        <v>37.155666648207038</v>
      </c>
      <c r="DL55" s="27">
        <v>55.206086267665768</v>
      </c>
      <c r="DM55" s="27">
        <v>160.24141454894738</v>
      </c>
      <c r="DN55" s="27">
        <v>35.39393421622642</v>
      </c>
      <c r="DO55" s="27">
        <v>54.031111911533998</v>
      </c>
      <c r="DP55" s="27">
        <v>162.88456363894738</v>
      </c>
      <c r="DQ55" s="27">
        <v>34.452381621082033</v>
      </c>
      <c r="DR55" s="27">
        <v>48.092422067541762</v>
      </c>
      <c r="DS55" s="27">
        <v>165.28159434894738</v>
      </c>
      <c r="DT55" s="27">
        <v>34.138698701993356</v>
      </c>
      <c r="DU55" s="27">
        <v>42.949360381977002</v>
      </c>
      <c r="DV55" s="27">
        <v>166.71985444894739</v>
      </c>
      <c r="DW55" s="27">
        <v>33.424011894965666</v>
      </c>
      <c r="DX55" s="27">
        <v>40.540507375695114</v>
      </c>
      <c r="DY55" s="27">
        <v>167.58069497894738</v>
      </c>
      <c r="DZ55" s="27">
        <v>32.465768622690405</v>
      </c>
      <c r="EA55" s="27">
        <v>39.461191487554672</v>
      </c>
      <c r="EB55" s="28">
        <v>156.56131675894738</v>
      </c>
      <c r="EC55" s="28">
        <v>38.15938785669821</v>
      </c>
      <c r="ED55" s="28">
        <v>69.574058705653115</v>
      </c>
      <c r="EE55" s="28">
        <v>156.09485365894736</v>
      </c>
      <c r="EF55" s="28">
        <v>38.016823582512622</v>
      </c>
      <c r="EG55" s="28">
        <v>68.853518531550094</v>
      </c>
      <c r="EH55" s="28">
        <v>156.57407644894738</v>
      </c>
      <c r="EI55" s="28">
        <v>37.984711601093316</v>
      </c>
      <c r="EJ55" s="28">
        <v>65.157506354202766</v>
      </c>
      <c r="EK55" s="28">
        <v>157.03819771894737</v>
      </c>
      <c r="EL55" s="28">
        <v>37.837100571187257</v>
      </c>
      <c r="EM55" s="28">
        <v>62.156371867847383</v>
      </c>
      <c r="EN55" s="28">
        <v>157.58312298894737</v>
      </c>
      <c r="EO55" s="28">
        <v>37.671894670648427</v>
      </c>
      <c r="EP55" s="28">
        <v>59.732446879362612</v>
      </c>
      <c r="EQ55" s="28">
        <v>158.23518163894738</v>
      </c>
      <c r="ER55" s="28">
        <v>37.489467404849975</v>
      </c>
      <c r="ES55" s="28">
        <v>58.685733224287375</v>
      </c>
      <c r="ET55" s="28">
        <v>158.95608209894738</v>
      </c>
      <c r="EU55" s="28">
        <v>37.286677142239967</v>
      </c>
      <c r="EV55" s="28">
        <v>57.584825936491001</v>
      </c>
      <c r="EW55" s="28">
        <v>159.81736080894737</v>
      </c>
      <c r="EX55" s="28">
        <v>37.065074085618427</v>
      </c>
      <c r="EY55" s="28">
        <v>56.387704161656174</v>
      </c>
      <c r="EZ55" s="28">
        <v>160.77515124894737</v>
      </c>
      <c r="FA55" s="28">
        <v>36.830136626279874</v>
      </c>
      <c r="FB55" s="28">
        <v>55.278184453086453</v>
      </c>
      <c r="FC55" s="28">
        <v>161.85359045894737</v>
      </c>
      <c r="FD55" s="28">
        <v>35.331082633483263</v>
      </c>
      <c r="FE55" s="28">
        <v>54.118237341588355</v>
      </c>
      <c r="FF55" s="28">
        <v>166.58781349894736</v>
      </c>
      <c r="FG55" s="28">
        <v>33.820161173746911</v>
      </c>
      <c r="FH55" s="28">
        <v>48.898206058534655</v>
      </c>
      <c r="FI55" s="28">
        <v>170.83696930894737</v>
      </c>
      <c r="FJ55" s="28">
        <v>31.319085582707725</v>
      </c>
      <c r="FK55" s="28">
        <v>31.693708397722943</v>
      </c>
      <c r="FL55" s="28">
        <v>165.54113873063471</v>
      </c>
      <c r="FM55" s="28">
        <v>30.03179950423019</v>
      </c>
      <c r="FN55" s="28">
        <v>17.044070371223015</v>
      </c>
      <c r="FO55" s="28">
        <v>135.37116316827002</v>
      </c>
      <c r="FP55" s="28">
        <v>24.558485353535712</v>
      </c>
      <c r="FQ55" s="28">
        <v>5.9020810128936887</v>
      </c>
      <c r="FR55" s="29">
        <v>156.46707268894738</v>
      </c>
      <c r="FS55" s="29">
        <v>38.158448462987508</v>
      </c>
      <c r="FT55" s="29">
        <v>69.729783317942449</v>
      </c>
      <c r="FU55" s="29">
        <v>155.90549857894737</v>
      </c>
      <c r="FV55" s="29">
        <v>38.138068345267932</v>
      </c>
      <c r="FW55" s="29">
        <v>69.163087534481846</v>
      </c>
      <c r="FX55" s="29">
        <v>156.28620263894737</v>
      </c>
      <c r="FY55" s="29">
        <v>38.112423580947045</v>
      </c>
      <c r="FZ55" s="29">
        <v>65.625154223506556</v>
      </c>
      <c r="GA55" s="29">
        <v>156.66187513894738</v>
      </c>
      <c r="GB55" s="29">
        <v>37.881392755130676</v>
      </c>
      <c r="GC55" s="29">
        <v>62.755202554086694</v>
      </c>
      <c r="GD55" s="29">
        <v>157.12292565894737</v>
      </c>
      <c r="GE55" s="29">
        <v>37.621972544957117</v>
      </c>
      <c r="GF55" s="29">
        <v>60.426784482628591</v>
      </c>
      <c r="GG55" s="29">
        <v>157.71002270894738</v>
      </c>
      <c r="GH55" s="29">
        <v>37.330525003675973</v>
      </c>
      <c r="GI55" s="29">
        <v>59.385618633995833</v>
      </c>
      <c r="GJ55" s="29">
        <v>158.37520423894736</v>
      </c>
      <c r="GK55" s="29">
        <v>37.013608467858198</v>
      </c>
      <c r="GL55" s="29">
        <v>58.284089967203755</v>
      </c>
      <c r="GM55" s="29">
        <v>159.19584201894736</v>
      </c>
      <c r="GN55" s="29">
        <v>36.674421800001205</v>
      </c>
      <c r="GO55" s="29">
        <v>57.09632051463781</v>
      </c>
      <c r="GP55" s="29">
        <v>160.12850502894736</v>
      </c>
      <c r="GQ55" s="29">
        <v>36.315684416498918</v>
      </c>
      <c r="GR55" s="29">
        <v>55.957155233851154</v>
      </c>
      <c r="GS55" s="29">
        <v>161.24121067894737</v>
      </c>
      <c r="GT55" s="29">
        <v>34.35465002363361</v>
      </c>
      <c r="GU55" s="29">
        <v>54.344981900532176</v>
      </c>
      <c r="GV55" s="29">
        <v>167.33813925894736</v>
      </c>
      <c r="GW55" s="29">
        <v>32.274919374024009</v>
      </c>
      <c r="GX55" s="29">
        <v>36.103778413767571</v>
      </c>
      <c r="GY55" s="29">
        <v>146.4293593023161</v>
      </c>
      <c r="GZ55" s="29">
        <v>26.564618280508675</v>
      </c>
      <c r="HA55" s="29">
        <v>18.117661662863483</v>
      </c>
      <c r="HB55" s="29">
        <v>140.29451733188142</v>
      </c>
      <c r="HC55" s="29">
        <v>25.451660223925391</v>
      </c>
      <c r="HD55" s="29">
        <v>6.6048573694340575</v>
      </c>
      <c r="HE55" s="29">
        <v>123.40717973605805</v>
      </c>
      <c r="HF55" s="29">
        <v>22.388028182205222</v>
      </c>
      <c r="HG55" s="29">
        <v>7.3211113352096788</v>
      </c>
    </row>
    <row r="56" spans="1:215" ht="15" thickBot="1" x14ac:dyDescent="0.35">
      <c r="A56" s="2"/>
      <c r="B56" s="43" t="s">
        <v>480</v>
      </c>
      <c r="C56" s="76" t="s">
        <v>878</v>
      </c>
      <c r="D56" s="44">
        <v>351794</v>
      </c>
      <c r="E56" s="45">
        <v>429241</v>
      </c>
      <c r="F56" s="23">
        <v>10.670731707317072</v>
      </c>
      <c r="G56" s="23">
        <v>1.9358407079646016</v>
      </c>
      <c r="H56" s="23">
        <v>10.670731707317072</v>
      </c>
      <c r="I56" s="23">
        <v>10.670731707317072</v>
      </c>
      <c r="J56" s="23">
        <v>1.9358407079646016</v>
      </c>
      <c r="K56" s="23">
        <v>10.670731707317072</v>
      </c>
      <c r="L56" s="23">
        <v>10.670731707317072</v>
      </c>
      <c r="M56" s="23">
        <v>1.9358407079646016</v>
      </c>
      <c r="N56" s="23">
        <v>10.670731707317072</v>
      </c>
      <c r="O56" s="23">
        <v>10.670731707317072</v>
      </c>
      <c r="P56" s="23">
        <v>1.9358407079646016</v>
      </c>
      <c r="Q56" s="23">
        <v>10.670731707317072</v>
      </c>
      <c r="R56" s="23">
        <v>10.670731707317072</v>
      </c>
      <c r="S56" s="23">
        <v>1.9358407079646016</v>
      </c>
      <c r="T56" s="23">
        <v>10.670731707317072</v>
      </c>
      <c r="U56" s="23">
        <v>10.670731707317072</v>
      </c>
      <c r="V56" s="23">
        <v>1.9358407079646016</v>
      </c>
      <c r="W56" s="23">
        <v>10.670731707317072</v>
      </c>
      <c r="X56" s="23">
        <v>10.670731707317072</v>
      </c>
      <c r="Y56" s="23">
        <v>1.9358407079646016</v>
      </c>
      <c r="Z56" s="23">
        <v>10.670731707317072</v>
      </c>
      <c r="AA56" s="23">
        <v>10.670731707317072</v>
      </c>
      <c r="AB56" s="23">
        <v>1.9358407079646016</v>
      </c>
      <c r="AC56" s="23">
        <v>10.670731707317072</v>
      </c>
      <c r="AD56" s="23">
        <v>10.670731707317072</v>
      </c>
      <c r="AE56" s="23">
        <v>1.9358407079646016</v>
      </c>
      <c r="AF56" s="23">
        <v>10.670731707317072</v>
      </c>
      <c r="AG56" s="23">
        <v>10.670731707317072</v>
      </c>
      <c r="AH56" s="23">
        <v>1.9358407079646016</v>
      </c>
      <c r="AI56" s="23">
        <v>10.670731707317072</v>
      </c>
      <c r="AJ56" s="23">
        <v>10.670731707317072</v>
      </c>
      <c r="AK56" s="23">
        <v>1.9358407079646016</v>
      </c>
      <c r="AL56" s="23">
        <v>10.670731707317072</v>
      </c>
      <c r="AM56" s="23">
        <v>10.670731707317072</v>
      </c>
      <c r="AN56" s="23">
        <v>1.9358407079646016</v>
      </c>
      <c r="AO56" s="23">
        <v>10.670731707317072</v>
      </c>
      <c r="AP56" s="23">
        <v>10.670731707317072</v>
      </c>
      <c r="AQ56" s="23">
        <v>1.9358407079646016</v>
      </c>
      <c r="AR56" s="23">
        <v>10.670731707317072</v>
      </c>
      <c r="AS56" s="23">
        <v>10.670731707317072</v>
      </c>
      <c r="AT56" s="23">
        <v>1.9358407079646016</v>
      </c>
      <c r="AU56" s="23">
        <v>10.670731707317072</v>
      </c>
      <c r="AV56" s="25">
        <v>10.670731707317072</v>
      </c>
      <c r="AW56" s="25">
        <v>1.9358407079646016</v>
      </c>
      <c r="AX56" s="25">
        <v>10.670731707317072</v>
      </c>
      <c r="AY56" s="25">
        <v>10.670731707317072</v>
      </c>
      <c r="AZ56" s="25">
        <v>1.9358407079646016</v>
      </c>
      <c r="BA56" s="25">
        <v>10.670731707317072</v>
      </c>
      <c r="BB56" s="25">
        <v>10.670731707317072</v>
      </c>
      <c r="BC56" s="25">
        <v>1.9358407079646016</v>
      </c>
      <c r="BD56" s="25">
        <v>10.670731707317072</v>
      </c>
      <c r="BE56" s="25">
        <v>10.670731707317072</v>
      </c>
      <c r="BF56" s="25">
        <v>1.9358407079646016</v>
      </c>
      <c r="BG56" s="25">
        <v>10.670731707317072</v>
      </c>
      <c r="BH56" s="25">
        <v>10.670731707317072</v>
      </c>
      <c r="BI56" s="25">
        <v>1.9358407079646016</v>
      </c>
      <c r="BJ56" s="25">
        <v>10.670731707317072</v>
      </c>
      <c r="BK56" s="25">
        <v>10.670731707317072</v>
      </c>
      <c r="BL56" s="25">
        <v>1.9358407079646016</v>
      </c>
      <c r="BM56" s="25">
        <v>10.670731707317072</v>
      </c>
      <c r="BN56" s="25">
        <v>10.670731707317072</v>
      </c>
      <c r="BO56" s="25">
        <v>1.9358407079646016</v>
      </c>
      <c r="BP56" s="25">
        <v>10.670731707317072</v>
      </c>
      <c r="BQ56" s="25">
        <v>10.670731707317072</v>
      </c>
      <c r="BR56" s="25">
        <v>1.9358407079646016</v>
      </c>
      <c r="BS56" s="25">
        <v>10.670731707317072</v>
      </c>
      <c r="BT56" s="25">
        <v>10.670731707317072</v>
      </c>
      <c r="BU56" s="25">
        <v>1.9358407079646016</v>
      </c>
      <c r="BV56" s="25">
        <v>10.670731707317072</v>
      </c>
      <c r="BW56" s="25">
        <v>10.670731707317072</v>
      </c>
      <c r="BX56" s="25">
        <v>1.9358407079646016</v>
      </c>
      <c r="BY56" s="25">
        <v>10.670731707317072</v>
      </c>
      <c r="BZ56" s="25">
        <v>10.670731707317072</v>
      </c>
      <c r="CA56" s="25">
        <v>1.9358407079646016</v>
      </c>
      <c r="CB56" s="25">
        <v>10.670731707317072</v>
      </c>
      <c r="CC56" s="25">
        <v>10.670731707317072</v>
      </c>
      <c r="CD56" s="25">
        <v>1.9358407079646016</v>
      </c>
      <c r="CE56" s="25">
        <v>10.670731707317072</v>
      </c>
      <c r="CF56" s="25">
        <v>10.670731707317072</v>
      </c>
      <c r="CG56" s="25">
        <v>1.9358407079646016</v>
      </c>
      <c r="CH56" s="25">
        <v>10.670731707317072</v>
      </c>
      <c r="CI56" s="25">
        <v>10.670731707317072</v>
      </c>
      <c r="CJ56" s="25">
        <v>1.9358407079646016</v>
      </c>
      <c r="CK56" s="25">
        <v>10.670731707317072</v>
      </c>
      <c r="CL56" s="27">
        <v>10.670731707317072</v>
      </c>
      <c r="CM56" s="27">
        <v>1.9358407079646016</v>
      </c>
      <c r="CN56" s="27">
        <v>10.670731707317072</v>
      </c>
      <c r="CO56" s="27">
        <v>10.670731707317072</v>
      </c>
      <c r="CP56" s="27">
        <v>1.9358407079646016</v>
      </c>
      <c r="CQ56" s="27">
        <v>10.670731707317072</v>
      </c>
      <c r="CR56" s="27">
        <v>10.670731707317072</v>
      </c>
      <c r="CS56" s="27">
        <v>1.9358407079646016</v>
      </c>
      <c r="CT56" s="27">
        <v>10.670731707317072</v>
      </c>
      <c r="CU56" s="27">
        <v>10.670731707317072</v>
      </c>
      <c r="CV56" s="27">
        <v>1.9358407079646016</v>
      </c>
      <c r="CW56" s="27">
        <v>10.670731707317072</v>
      </c>
      <c r="CX56" s="27">
        <v>10.670731707317072</v>
      </c>
      <c r="CY56" s="27">
        <v>1.9358407079646016</v>
      </c>
      <c r="CZ56" s="27">
        <v>10.670731707317072</v>
      </c>
      <c r="DA56" s="27">
        <v>10.670731707317072</v>
      </c>
      <c r="DB56" s="27">
        <v>1.9358407079646016</v>
      </c>
      <c r="DC56" s="27">
        <v>10.670731707317072</v>
      </c>
      <c r="DD56" s="27">
        <v>10.670731707317072</v>
      </c>
      <c r="DE56" s="27">
        <v>1.9358407079646016</v>
      </c>
      <c r="DF56" s="27">
        <v>10.670731707317072</v>
      </c>
      <c r="DG56" s="27">
        <v>10.670731707317072</v>
      </c>
      <c r="DH56" s="27">
        <v>1.9358407079646016</v>
      </c>
      <c r="DI56" s="27">
        <v>10.670731707317072</v>
      </c>
      <c r="DJ56" s="27">
        <v>10.670731707317072</v>
      </c>
      <c r="DK56" s="27">
        <v>1.9358407079646016</v>
      </c>
      <c r="DL56" s="27">
        <v>10.670731707317072</v>
      </c>
      <c r="DM56" s="27">
        <v>10.670731707317072</v>
      </c>
      <c r="DN56" s="27">
        <v>1.9358407079646016</v>
      </c>
      <c r="DO56" s="27">
        <v>10.670731707317072</v>
      </c>
      <c r="DP56" s="27">
        <v>10.670731707317072</v>
      </c>
      <c r="DQ56" s="27">
        <v>1.9358407079646016</v>
      </c>
      <c r="DR56" s="27">
        <v>10.670731707317072</v>
      </c>
      <c r="DS56" s="27">
        <v>10.670731707317072</v>
      </c>
      <c r="DT56" s="27">
        <v>1.9358407079646016</v>
      </c>
      <c r="DU56" s="27">
        <v>10.670731707317072</v>
      </c>
      <c r="DV56" s="27">
        <v>10.670731707317072</v>
      </c>
      <c r="DW56" s="27">
        <v>1.9358407079646016</v>
      </c>
      <c r="DX56" s="27">
        <v>10.670731707317072</v>
      </c>
      <c r="DY56" s="27">
        <v>10.670731707317072</v>
      </c>
      <c r="DZ56" s="27">
        <v>1.9358407079646016</v>
      </c>
      <c r="EA56" s="27">
        <v>10.670731707317072</v>
      </c>
      <c r="EB56" s="28">
        <v>10.670731707317072</v>
      </c>
      <c r="EC56" s="28">
        <v>1.9358407079646016</v>
      </c>
      <c r="ED56" s="28">
        <v>10.670731707317072</v>
      </c>
      <c r="EE56" s="28">
        <v>10.670731707317072</v>
      </c>
      <c r="EF56" s="28">
        <v>1.9358407079646016</v>
      </c>
      <c r="EG56" s="28">
        <v>10.670731707317072</v>
      </c>
      <c r="EH56" s="28">
        <v>10.670731707317072</v>
      </c>
      <c r="EI56" s="28">
        <v>1.9358407079646016</v>
      </c>
      <c r="EJ56" s="28">
        <v>10.670731707317072</v>
      </c>
      <c r="EK56" s="28">
        <v>10.670731707317072</v>
      </c>
      <c r="EL56" s="28">
        <v>1.9358407079646016</v>
      </c>
      <c r="EM56" s="28">
        <v>10.670731707317072</v>
      </c>
      <c r="EN56" s="28">
        <v>10.670731707317072</v>
      </c>
      <c r="EO56" s="28">
        <v>1.9358407079646016</v>
      </c>
      <c r="EP56" s="28">
        <v>10.670731707317072</v>
      </c>
      <c r="EQ56" s="28">
        <v>10.670731707317072</v>
      </c>
      <c r="ER56" s="28">
        <v>1.9358407079646016</v>
      </c>
      <c r="ES56" s="28">
        <v>10.670731707317072</v>
      </c>
      <c r="ET56" s="28">
        <v>10.670731707317072</v>
      </c>
      <c r="EU56" s="28">
        <v>1.9358407079646016</v>
      </c>
      <c r="EV56" s="28">
        <v>10.670731707317072</v>
      </c>
      <c r="EW56" s="28">
        <v>10.670731707317072</v>
      </c>
      <c r="EX56" s="28">
        <v>1.9358407079646016</v>
      </c>
      <c r="EY56" s="28">
        <v>10.670731707317072</v>
      </c>
      <c r="EZ56" s="28">
        <v>10.670731707317072</v>
      </c>
      <c r="FA56" s="28">
        <v>1.9358407079646016</v>
      </c>
      <c r="FB56" s="28">
        <v>10.670731707317072</v>
      </c>
      <c r="FC56" s="28">
        <v>10.670731707317072</v>
      </c>
      <c r="FD56" s="28">
        <v>1.9358407079646016</v>
      </c>
      <c r="FE56" s="28">
        <v>10.670731707317072</v>
      </c>
      <c r="FF56" s="28">
        <v>10.670731707317072</v>
      </c>
      <c r="FG56" s="28">
        <v>1.9358407079646016</v>
      </c>
      <c r="FH56" s="28">
        <v>10.670731707317072</v>
      </c>
      <c r="FI56" s="28">
        <v>10.670731707317072</v>
      </c>
      <c r="FJ56" s="28">
        <v>1.9358407079646016</v>
      </c>
      <c r="FK56" s="28">
        <v>10.670731707317072</v>
      </c>
      <c r="FL56" s="28">
        <v>10.670731707317072</v>
      </c>
      <c r="FM56" s="28">
        <v>1.9358407079646016</v>
      </c>
      <c r="FN56" s="28">
        <v>10.670731707317072</v>
      </c>
      <c r="FO56" s="28">
        <v>10.670731707317072</v>
      </c>
      <c r="FP56" s="28">
        <v>1.9358407079646016</v>
      </c>
      <c r="FQ56" s="28">
        <v>4.1243456282912803</v>
      </c>
      <c r="FR56" s="29">
        <v>10.670731707317072</v>
      </c>
      <c r="FS56" s="29">
        <v>1.9358407079646016</v>
      </c>
      <c r="FT56" s="29">
        <v>10.670731707317072</v>
      </c>
      <c r="FU56" s="29">
        <v>10.670731707317072</v>
      </c>
      <c r="FV56" s="29">
        <v>1.9358407079646016</v>
      </c>
      <c r="FW56" s="29">
        <v>10.670731707317072</v>
      </c>
      <c r="FX56" s="29">
        <v>10.670731707317072</v>
      </c>
      <c r="FY56" s="29">
        <v>1.9358407079646016</v>
      </c>
      <c r="FZ56" s="29">
        <v>10.670731707317072</v>
      </c>
      <c r="GA56" s="29">
        <v>10.670731707317072</v>
      </c>
      <c r="GB56" s="29">
        <v>1.9358407079646016</v>
      </c>
      <c r="GC56" s="29">
        <v>10.670731707317072</v>
      </c>
      <c r="GD56" s="29">
        <v>10.670731707317072</v>
      </c>
      <c r="GE56" s="29">
        <v>1.9358407079646016</v>
      </c>
      <c r="GF56" s="29">
        <v>10.670731707317072</v>
      </c>
      <c r="GG56" s="29">
        <v>10.670731707317072</v>
      </c>
      <c r="GH56" s="29">
        <v>1.9358407079646016</v>
      </c>
      <c r="GI56" s="29">
        <v>10.670731707317072</v>
      </c>
      <c r="GJ56" s="29">
        <v>10.670731707317072</v>
      </c>
      <c r="GK56" s="29">
        <v>1.9358407079646016</v>
      </c>
      <c r="GL56" s="29">
        <v>10.670731707317072</v>
      </c>
      <c r="GM56" s="29">
        <v>10.670731707317072</v>
      </c>
      <c r="GN56" s="29">
        <v>1.9358407079646016</v>
      </c>
      <c r="GO56" s="29">
        <v>10.670731707317072</v>
      </c>
      <c r="GP56" s="29">
        <v>10.670731707317072</v>
      </c>
      <c r="GQ56" s="29">
        <v>1.9358407079646016</v>
      </c>
      <c r="GR56" s="29">
        <v>10.670731707317072</v>
      </c>
      <c r="GS56" s="29">
        <v>10.670731707317072</v>
      </c>
      <c r="GT56" s="29">
        <v>1.9358407079646016</v>
      </c>
      <c r="GU56" s="29">
        <v>10.670731707317072</v>
      </c>
      <c r="GV56" s="29">
        <v>10.670731707317072</v>
      </c>
      <c r="GW56" s="29">
        <v>1.9358407079646016</v>
      </c>
      <c r="GX56" s="29">
        <v>10.670731707317072</v>
      </c>
      <c r="GY56" s="29">
        <v>10.670731707317072</v>
      </c>
      <c r="GZ56" s="29">
        <v>1.9358407079646016</v>
      </c>
      <c r="HA56" s="29">
        <v>10.670731707317072</v>
      </c>
      <c r="HB56" s="29">
        <v>10.670731707317072</v>
      </c>
      <c r="HC56" s="29">
        <v>1.9358407079646016</v>
      </c>
      <c r="HD56" s="29">
        <v>8.4156688920146507</v>
      </c>
      <c r="HE56" s="29">
        <v>10.670731707317072</v>
      </c>
      <c r="HF56" s="29">
        <v>1.9358407079646016</v>
      </c>
      <c r="HG56" s="29">
        <v>8.0459524982615562</v>
      </c>
    </row>
    <row r="57" spans="1:215" ht="15" thickBot="1" x14ac:dyDescent="0.35">
      <c r="A57" s="2"/>
      <c r="B57" s="43" t="s">
        <v>769</v>
      </c>
      <c r="C57" s="76" t="s">
        <v>871</v>
      </c>
      <c r="D57" s="44">
        <v>389111</v>
      </c>
      <c r="E57" s="45">
        <v>413393</v>
      </c>
      <c r="F57" s="23">
        <v>-28.156665773456229</v>
      </c>
      <c r="G57" s="23">
        <v>-5.1080676845650679</v>
      </c>
      <c r="H57" s="23">
        <v>-28.156665773456229</v>
      </c>
      <c r="I57" s="23">
        <v>-65.924871161525587</v>
      </c>
      <c r="J57" s="23">
        <v>-11.959821759391811</v>
      </c>
      <c r="K57" s="23">
        <v>-65.924871161525587</v>
      </c>
      <c r="L57" s="23">
        <v>-66.06946101194228</v>
      </c>
      <c r="M57" s="23">
        <v>-11.986052661458556</v>
      </c>
      <c r="N57" s="23">
        <v>-66.06946101194228</v>
      </c>
      <c r="O57" s="23">
        <v>-66.624626036395838</v>
      </c>
      <c r="P57" s="23">
        <v>-12.086768440231102</v>
      </c>
      <c r="Q57" s="23">
        <v>-66.624626036395838</v>
      </c>
      <c r="R57" s="23">
        <v>-67.25611105225191</v>
      </c>
      <c r="S57" s="23">
        <v>-12.201329881160746</v>
      </c>
      <c r="T57" s="23">
        <v>-67.25611105225191</v>
      </c>
      <c r="U57" s="23">
        <v>-67.962218073399271</v>
      </c>
      <c r="V57" s="23">
        <v>-12.329428942519337</v>
      </c>
      <c r="W57" s="23">
        <v>-67.962218073399271</v>
      </c>
      <c r="X57" s="23">
        <v>-68.753678489115288</v>
      </c>
      <c r="Y57" s="23">
        <v>-12.47301246926428</v>
      </c>
      <c r="Z57" s="23">
        <v>-68.753678489115288</v>
      </c>
      <c r="AA57" s="23">
        <v>-69.624096316915612</v>
      </c>
      <c r="AB57" s="23">
        <v>-12.630920128290001</v>
      </c>
      <c r="AC57" s="23">
        <v>-69.624096316915612</v>
      </c>
      <c r="AD57" s="23">
        <v>-70.549662019963236</v>
      </c>
      <c r="AE57" s="23">
        <v>-12.798832490347312</v>
      </c>
      <c r="AF57" s="23">
        <v>-70.549662019963236</v>
      </c>
      <c r="AG57" s="23">
        <v>-79.019993365090443</v>
      </c>
      <c r="AH57" s="23">
        <v>-14.335485521985435</v>
      </c>
      <c r="AI57" s="23">
        <v>-79.019993365090443</v>
      </c>
      <c r="AJ57" s="23">
        <v>-84.06853740434606</v>
      </c>
      <c r="AK57" s="23">
        <v>-15.251371829991983</v>
      </c>
      <c r="AL57" s="23">
        <v>-84.06853740434606</v>
      </c>
      <c r="AM57" s="23">
        <v>-89.180565034481774</v>
      </c>
      <c r="AN57" s="23">
        <v>-16.178775072627225</v>
      </c>
      <c r="AO57" s="23">
        <v>-89.180565034481774</v>
      </c>
      <c r="AP57" s="23">
        <v>-77.399880530407472</v>
      </c>
      <c r="AQ57" s="23">
        <v>-14.041571246666843</v>
      </c>
      <c r="AR57" s="23">
        <v>-77.399880530407472</v>
      </c>
      <c r="AS57" s="23">
        <v>-79.879559124346585</v>
      </c>
      <c r="AT57" s="23">
        <v>-14.491424442912434</v>
      </c>
      <c r="AU57" s="23">
        <v>-79.879559124346585</v>
      </c>
      <c r="AV57" s="25">
        <v>-28.117049379867556</v>
      </c>
      <c r="AW57" s="25">
        <v>-5.1008806397104856</v>
      </c>
      <c r="AX57" s="25">
        <v>-28.117049379867556</v>
      </c>
      <c r="AY57" s="25">
        <v>-65.823076518394359</v>
      </c>
      <c r="AZ57" s="25">
        <v>-11.941354589620216</v>
      </c>
      <c r="BA57" s="25">
        <v>-65.823076518394359</v>
      </c>
      <c r="BB57" s="25">
        <v>-65.879315872336107</v>
      </c>
      <c r="BC57" s="25">
        <v>-11.951557304273365</v>
      </c>
      <c r="BD57" s="25">
        <v>-65.879315872336107</v>
      </c>
      <c r="BE57" s="25">
        <v>-66.078720387005916</v>
      </c>
      <c r="BF57" s="25">
        <v>-11.987732459589568</v>
      </c>
      <c r="BG57" s="25">
        <v>-66.078720387005916</v>
      </c>
      <c r="BH57" s="25">
        <v>-66.294284157165791</v>
      </c>
      <c r="BI57" s="25">
        <v>-12.026839161255742</v>
      </c>
      <c r="BJ57" s="25">
        <v>-66.294284157165791</v>
      </c>
      <c r="BK57" s="25">
        <v>-66.524390548999065</v>
      </c>
      <c r="BL57" s="25">
        <v>-12.068584126145849</v>
      </c>
      <c r="BM57" s="25">
        <v>-66.524390548999065</v>
      </c>
      <c r="BN57" s="25">
        <v>-66.767480800665126</v>
      </c>
      <c r="BO57" s="25">
        <v>-12.112684570032171</v>
      </c>
      <c r="BP57" s="25">
        <v>-66.767480800665126</v>
      </c>
      <c r="BQ57" s="25">
        <v>-67.017732322307694</v>
      </c>
      <c r="BR57" s="25">
        <v>-12.158084182365554</v>
      </c>
      <c r="BS57" s="25">
        <v>-67.017732322307694</v>
      </c>
      <c r="BT57" s="25">
        <v>-67.268740824795913</v>
      </c>
      <c r="BU57" s="25">
        <v>-12.203621123082446</v>
      </c>
      <c r="BV57" s="25">
        <v>-67.268740824795913</v>
      </c>
      <c r="BW57" s="25">
        <v>-71.862418597738653</v>
      </c>
      <c r="BX57" s="25">
        <v>-13.0369874447225</v>
      </c>
      <c r="BY57" s="25">
        <v>-71.862418597738653</v>
      </c>
      <c r="BZ57" s="25">
        <v>-72.350721815770555</v>
      </c>
      <c r="CA57" s="25">
        <v>-13.125573426754837</v>
      </c>
      <c r="CB57" s="25">
        <v>-72.350721815770555</v>
      </c>
      <c r="CC57" s="25">
        <v>-75.10035080550341</v>
      </c>
      <c r="CD57" s="25">
        <v>-13.624399924892213</v>
      </c>
      <c r="CE57" s="25">
        <v>-75.10035080550341</v>
      </c>
      <c r="CF57" s="25">
        <v>-63.162744435003944</v>
      </c>
      <c r="CG57" s="25">
        <v>-11.458727972721956</v>
      </c>
      <c r="CH57" s="25">
        <v>-63.162744435003944</v>
      </c>
      <c r="CI57" s="25">
        <v>-63.801950198635517</v>
      </c>
      <c r="CJ57" s="25">
        <v>-11.574690080283434</v>
      </c>
      <c r="CK57" s="25">
        <v>-63.801950198635517</v>
      </c>
      <c r="CL57" s="27">
        <v>-28.148541569714919</v>
      </c>
      <c r="CM57" s="27">
        <v>-5.1065938245942997</v>
      </c>
      <c r="CN57" s="27">
        <v>-28.148541569714919</v>
      </c>
      <c r="CO57" s="27">
        <v>-65.890021744124624</v>
      </c>
      <c r="CP57" s="27">
        <v>-11.953499519951812</v>
      </c>
      <c r="CQ57" s="27">
        <v>-65.890021744124624</v>
      </c>
      <c r="CR57" s="27">
        <v>-65.986735852242248</v>
      </c>
      <c r="CS57" s="27">
        <v>-11.971044999743063</v>
      </c>
      <c r="CT57" s="27">
        <v>-65.986735852242248</v>
      </c>
      <c r="CU57" s="27">
        <v>-66.467401430633416</v>
      </c>
      <c r="CV57" s="27">
        <v>-12.058245392283053</v>
      </c>
      <c r="CW57" s="27">
        <v>-66.467401430633416</v>
      </c>
      <c r="CX57" s="27">
        <v>-66.983551460973473</v>
      </c>
      <c r="CY57" s="27">
        <v>-12.15188322964563</v>
      </c>
      <c r="CZ57" s="27">
        <v>-66.983551460973473</v>
      </c>
      <c r="DA57" s="27">
        <v>-67.529964719488206</v>
      </c>
      <c r="DB57" s="27">
        <v>-12.251011298668216</v>
      </c>
      <c r="DC57" s="27">
        <v>-67.529964719488206</v>
      </c>
      <c r="DD57" s="27">
        <v>-68.107278099167573</v>
      </c>
      <c r="DE57" s="27">
        <v>-12.355745141884384</v>
      </c>
      <c r="DF57" s="27">
        <v>-68.107278099167573</v>
      </c>
      <c r="DG57" s="27">
        <v>-68.706866873941863</v>
      </c>
      <c r="DH57" s="27">
        <v>-12.46452009660007</v>
      </c>
      <c r="DI57" s="27">
        <v>-68.706866873941863</v>
      </c>
      <c r="DJ57" s="27">
        <v>-69.321988419389413</v>
      </c>
      <c r="DK57" s="27">
        <v>-12.576112943340556</v>
      </c>
      <c r="DL57" s="27">
        <v>-69.321988419389413</v>
      </c>
      <c r="DM57" s="27">
        <v>-74.384818901231284</v>
      </c>
      <c r="DN57" s="27">
        <v>-13.494591039603904</v>
      </c>
      <c r="DO57" s="27">
        <v>-74.384818901231284</v>
      </c>
      <c r="DP57" s="27">
        <v>-77.168162236755492</v>
      </c>
      <c r="DQ57" s="27">
        <v>-13.99953385711051</v>
      </c>
      <c r="DR57" s="27">
        <v>-77.168162236755492</v>
      </c>
      <c r="DS57" s="27">
        <v>-80.526076587401249</v>
      </c>
      <c r="DT57" s="27">
        <v>-14.60871300921881</v>
      </c>
      <c r="DU57" s="27">
        <v>-80.526076587401249</v>
      </c>
      <c r="DV57" s="27">
        <v>-67.231757042117081</v>
      </c>
      <c r="DW57" s="27">
        <v>-12.196911675782303</v>
      </c>
      <c r="DX57" s="27">
        <v>-67.231757042117081</v>
      </c>
      <c r="DY57" s="27">
        <v>-67.22379999122343</v>
      </c>
      <c r="DZ57" s="27">
        <v>-12.195468140000711</v>
      </c>
      <c r="EA57" s="27">
        <v>-67.22379999122343</v>
      </c>
      <c r="EB57" s="28">
        <v>-28.156667175923399</v>
      </c>
      <c r="EC57" s="28">
        <v>-5.108067938994953</v>
      </c>
      <c r="ED57" s="28">
        <v>-28.156667175923399</v>
      </c>
      <c r="EE57" s="28">
        <v>-65.924877197444886</v>
      </c>
      <c r="EF57" s="28">
        <v>-11.95982285440372</v>
      </c>
      <c r="EG57" s="28">
        <v>-65.924877197444886</v>
      </c>
      <c r="EH57" s="28">
        <v>-66.06947358586892</v>
      </c>
      <c r="EI57" s="28">
        <v>-11.98605494256914</v>
      </c>
      <c r="EJ57" s="28">
        <v>-66.06947358586892</v>
      </c>
      <c r="EK57" s="28">
        <v>-66.642992612222869</v>
      </c>
      <c r="EL57" s="28">
        <v>-12.090100429651052</v>
      </c>
      <c r="EM57" s="28">
        <v>-66.642992612222869</v>
      </c>
      <c r="EN57" s="28">
        <v>-67.293732331315482</v>
      </c>
      <c r="EO57" s="28">
        <v>-12.20815498045989</v>
      </c>
      <c r="EP57" s="28">
        <v>-67.293732331315482</v>
      </c>
      <c r="EQ57" s="28">
        <v>-68.019308955427093</v>
      </c>
      <c r="ER57" s="28">
        <v>-12.339786137931464</v>
      </c>
      <c r="ES57" s="28">
        <v>-68.019308955427093</v>
      </c>
      <c r="ET57" s="28">
        <v>-68.830861483652626</v>
      </c>
      <c r="EU57" s="28">
        <v>-12.487014693936981</v>
      </c>
      <c r="EV57" s="28">
        <v>-68.830861483652626</v>
      </c>
      <c r="EW57" s="28">
        <v>-69.721391499036756</v>
      </c>
      <c r="EX57" s="28">
        <v>-12.648571024161537</v>
      </c>
      <c r="EY57" s="28">
        <v>-69.721391499036756</v>
      </c>
      <c r="EZ57" s="28">
        <v>-70.667273739511785</v>
      </c>
      <c r="FA57" s="28">
        <v>-12.82016912973444</v>
      </c>
      <c r="FB57" s="28">
        <v>-70.667273739511785</v>
      </c>
      <c r="FC57" s="28">
        <v>-76.059858290447693</v>
      </c>
      <c r="FD57" s="28">
        <v>-13.79846986685113</v>
      </c>
      <c r="FE57" s="28">
        <v>-76.059858290447693</v>
      </c>
      <c r="FF57" s="28">
        <v>-81.203969159345007</v>
      </c>
      <c r="FG57" s="28">
        <v>-14.731693520058164</v>
      </c>
      <c r="FH57" s="28">
        <v>-81.203969159345007</v>
      </c>
      <c r="FI57" s="28">
        <v>-94.239486304021838</v>
      </c>
      <c r="FJ57" s="28">
        <v>-17.096543975508386</v>
      </c>
      <c r="FK57" s="28">
        <v>-94.239486304021838</v>
      </c>
      <c r="FL57" s="28">
        <v>-82.486022229760323</v>
      </c>
      <c r="FM57" s="28">
        <v>-14.96427836911581</v>
      </c>
      <c r="FN57" s="28">
        <v>-82.486022229760323</v>
      </c>
      <c r="FO57" s="28">
        <v>-90.82796132371233</v>
      </c>
      <c r="FP57" s="28">
        <v>-16.477639001204448</v>
      </c>
      <c r="FQ57" s="28">
        <v>-90.82796132371233</v>
      </c>
      <c r="FR57" s="29">
        <v>-28.153385767530132</v>
      </c>
      <c r="FS57" s="29">
        <v>-5.1074726392421921</v>
      </c>
      <c r="FT57" s="29">
        <v>-28.153385767530132</v>
      </c>
      <c r="FU57" s="29">
        <v>-65.898116636061005</v>
      </c>
      <c r="FV57" s="29">
        <v>-11.954968062294254</v>
      </c>
      <c r="FW57" s="29">
        <v>-65.898116636061005</v>
      </c>
      <c r="FX57" s="29">
        <v>-66.006677035871959</v>
      </c>
      <c r="FY57" s="29">
        <v>-11.974662648100665</v>
      </c>
      <c r="FZ57" s="29">
        <v>-66.006677035871959</v>
      </c>
      <c r="GA57" s="29">
        <v>-66.823153048341538</v>
      </c>
      <c r="GB57" s="29">
        <v>-12.122784402575235</v>
      </c>
      <c r="GC57" s="29">
        <v>-66.823153048341538</v>
      </c>
      <c r="GD57" s="29">
        <v>-67.734315546646798</v>
      </c>
      <c r="GE57" s="29">
        <v>-12.288083793860704</v>
      </c>
      <c r="GF57" s="29">
        <v>-67.734315546646798</v>
      </c>
      <c r="GG57" s="29">
        <v>-68.747630362606714</v>
      </c>
      <c r="GH57" s="29">
        <v>-12.471915242773784</v>
      </c>
      <c r="GI57" s="29">
        <v>-68.747630362606714</v>
      </c>
      <c r="GJ57" s="29">
        <v>-69.845359012342755</v>
      </c>
      <c r="GK57" s="29">
        <v>-12.671060705778995</v>
      </c>
      <c r="GL57" s="29">
        <v>-69.845359012342755</v>
      </c>
      <c r="GM57" s="29">
        <v>-71.014009701816235</v>
      </c>
      <c r="GN57" s="29">
        <v>-12.883072556524183</v>
      </c>
      <c r="GO57" s="29">
        <v>-71.014009701816235</v>
      </c>
      <c r="GP57" s="29">
        <v>-72.244731860167008</v>
      </c>
      <c r="GQ57" s="29">
        <v>-13.106345160472776</v>
      </c>
      <c r="GR57" s="29">
        <v>-72.244731860167008</v>
      </c>
      <c r="GS57" s="29">
        <v>-77.84157648321748</v>
      </c>
      <c r="GT57" s="29">
        <v>-14.121701928371314</v>
      </c>
      <c r="GU57" s="29">
        <v>-77.84157648321748</v>
      </c>
      <c r="GV57" s="29">
        <v>-83.8733842212025</v>
      </c>
      <c r="GW57" s="29">
        <v>-15.215967933934968</v>
      </c>
      <c r="GX57" s="29">
        <v>-83.8733842212025</v>
      </c>
      <c r="GY57" s="29">
        <v>-98.364185481959922</v>
      </c>
      <c r="GZ57" s="29">
        <v>-17.844830109559101</v>
      </c>
      <c r="HA57" s="29">
        <v>-98.364185481959922</v>
      </c>
      <c r="HB57" s="29">
        <v>-81.841399743492445</v>
      </c>
      <c r="HC57" s="29">
        <v>-14.847333581784028</v>
      </c>
      <c r="HD57" s="29">
        <v>-81.841399743492445</v>
      </c>
      <c r="HE57" s="29">
        <v>-87.397958077771804</v>
      </c>
      <c r="HF57" s="29">
        <v>-15.85538177517099</v>
      </c>
      <c r="HG57" s="29">
        <v>-87.397958077771804</v>
      </c>
    </row>
    <row r="58" spans="1:215" ht="15" thickBot="1" x14ac:dyDescent="0.35">
      <c r="A58" s="2"/>
      <c r="B58" s="43" t="s">
        <v>632</v>
      </c>
      <c r="C58" s="76" t="s">
        <v>522</v>
      </c>
      <c r="D58" s="44">
        <v>380261</v>
      </c>
      <c r="E58" s="45">
        <v>422010</v>
      </c>
      <c r="F58" s="23">
        <v>123.40801417</v>
      </c>
      <c r="G58" s="23">
        <v>57.479187493882584</v>
      </c>
      <c r="H58" s="23">
        <v>80.080872828240118</v>
      </c>
      <c r="I58" s="23">
        <v>123.17556109</v>
      </c>
      <c r="J58" s="23">
        <v>57.443012355807198</v>
      </c>
      <c r="K58" s="23">
        <v>79.636118799497496</v>
      </c>
      <c r="L58" s="23">
        <v>123.45923146999999</v>
      </c>
      <c r="M58" s="23">
        <v>57.395997812664085</v>
      </c>
      <c r="N58" s="23">
        <v>77.986460759784165</v>
      </c>
      <c r="O58" s="23">
        <v>123.77271451999999</v>
      </c>
      <c r="P58" s="23">
        <v>57.22263714067666</v>
      </c>
      <c r="Q58" s="23">
        <v>77.163112017997818</v>
      </c>
      <c r="R58" s="23">
        <v>124.13908648</v>
      </c>
      <c r="S58" s="23">
        <v>57.023850681664037</v>
      </c>
      <c r="T58" s="23">
        <v>76.263232570771635</v>
      </c>
      <c r="U58" s="23">
        <v>124.58710936</v>
      </c>
      <c r="V58" s="23">
        <v>56.799976916072453</v>
      </c>
      <c r="W58" s="23">
        <v>75.167616994620971</v>
      </c>
      <c r="X58" s="23">
        <v>125.07025984000001</v>
      </c>
      <c r="Y58" s="23">
        <v>56.547422682128648</v>
      </c>
      <c r="Z58" s="23">
        <v>74.074146470038897</v>
      </c>
      <c r="AA58" s="23">
        <v>125.67320058</v>
      </c>
      <c r="AB58" s="23">
        <v>56.268013419066868</v>
      </c>
      <c r="AC58" s="23">
        <v>72.804343691861447</v>
      </c>
      <c r="AD58" s="23">
        <v>126.33269839</v>
      </c>
      <c r="AE58" s="23">
        <v>55.969758087047225</v>
      </c>
      <c r="AF58" s="23">
        <v>71.473614966435719</v>
      </c>
      <c r="AG58" s="23">
        <v>127.08921538</v>
      </c>
      <c r="AH58" s="23">
        <v>54.038380309476231</v>
      </c>
      <c r="AI58" s="23">
        <v>69.970230641252613</v>
      </c>
      <c r="AJ58" s="23">
        <v>130.86702876999999</v>
      </c>
      <c r="AK58" s="23">
        <v>52.269595444189356</v>
      </c>
      <c r="AL58" s="23">
        <v>63.025965519725474</v>
      </c>
      <c r="AM58" s="23">
        <v>134.10351937000001</v>
      </c>
      <c r="AN58" s="23">
        <v>49.875362317650399</v>
      </c>
      <c r="AO58" s="23">
        <v>55.418534910871074</v>
      </c>
      <c r="AP58" s="23">
        <v>135.86760602999999</v>
      </c>
      <c r="AQ58" s="23">
        <v>51.62050589887523</v>
      </c>
      <c r="AR58" s="23">
        <v>51.356269660464164</v>
      </c>
      <c r="AS58" s="23">
        <v>136.81568641000001</v>
      </c>
      <c r="AT58" s="23">
        <v>50.385877496953135</v>
      </c>
      <c r="AU58" s="23">
        <v>48.953549169263539</v>
      </c>
      <c r="AV58" s="25">
        <v>123.51059366</v>
      </c>
      <c r="AW58" s="25">
        <v>57.490720710624871</v>
      </c>
      <c r="AX58" s="25">
        <v>79.827926619740083</v>
      </c>
      <c r="AY58" s="25">
        <v>123.35265448</v>
      </c>
      <c r="AZ58" s="25">
        <v>57.473673832386112</v>
      </c>
      <c r="BA58" s="25">
        <v>79.69613190227534</v>
      </c>
      <c r="BB58" s="25">
        <v>123.54215198</v>
      </c>
      <c r="BC58" s="25">
        <v>57.454509736910872</v>
      </c>
      <c r="BD58" s="25">
        <v>78.702015360131469</v>
      </c>
      <c r="BE58" s="25">
        <v>123.73948368000001</v>
      </c>
      <c r="BF58" s="25">
        <v>57.390805267035446</v>
      </c>
      <c r="BG58" s="25">
        <v>78.106891242795612</v>
      </c>
      <c r="BH58" s="25">
        <v>123.96809282</v>
      </c>
      <c r="BI58" s="25">
        <v>57.3220278610954</v>
      </c>
      <c r="BJ58" s="25">
        <v>77.414891269731697</v>
      </c>
      <c r="BK58" s="25">
        <v>124.24380554</v>
      </c>
      <c r="BL58" s="25">
        <v>57.248554137987988</v>
      </c>
      <c r="BM58" s="25">
        <v>76.534759431851484</v>
      </c>
      <c r="BN58" s="25">
        <v>124.53925764</v>
      </c>
      <c r="BO58" s="25">
        <v>57.171070690994519</v>
      </c>
      <c r="BP58" s="25">
        <v>75.591498063132946</v>
      </c>
      <c r="BQ58" s="25">
        <v>124.90068091000001</v>
      </c>
      <c r="BR58" s="25">
        <v>57.091421920402979</v>
      </c>
      <c r="BS58" s="25">
        <v>74.455538624024641</v>
      </c>
      <c r="BT58" s="25">
        <v>125.29614905</v>
      </c>
      <c r="BU58" s="25">
        <v>57.011679742735467</v>
      </c>
      <c r="BV58" s="25">
        <v>73.211759424949435</v>
      </c>
      <c r="BW58" s="25">
        <v>125.75358775000001</v>
      </c>
      <c r="BX58" s="25">
        <v>55.826517164174824</v>
      </c>
      <c r="BY58" s="25">
        <v>71.759821140928921</v>
      </c>
      <c r="BZ58" s="25">
        <v>127.05782601999999</v>
      </c>
      <c r="CA58" s="25">
        <v>55.559844054534643</v>
      </c>
      <c r="CB58" s="25">
        <v>66.606888852898109</v>
      </c>
      <c r="CC58" s="25">
        <v>128.26609575999998</v>
      </c>
      <c r="CD58" s="25">
        <v>54.861749294908066</v>
      </c>
      <c r="CE58" s="25">
        <v>61.895090466839108</v>
      </c>
      <c r="CF58" s="25">
        <v>129.54040307</v>
      </c>
      <c r="CG58" s="25">
        <v>56.766602065813366</v>
      </c>
      <c r="CH58" s="25">
        <v>58.039037077607105</v>
      </c>
      <c r="CI58" s="25">
        <v>130.27112513</v>
      </c>
      <c r="CJ58" s="25">
        <v>57.014643627290063</v>
      </c>
      <c r="CK58" s="25">
        <v>56.658426260046866</v>
      </c>
      <c r="CL58" s="27">
        <v>123.40594577</v>
      </c>
      <c r="CM58" s="27">
        <v>57.481820138106457</v>
      </c>
      <c r="CN58" s="27">
        <v>80.086634441101012</v>
      </c>
      <c r="CO58" s="27">
        <v>123.14785171</v>
      </c>
      <c r="CP58" s="27">
        <v>57.454293437573256</v>
      </c>
      <c r="CQ58" s="27">
        <v>79.758879607963934</v>
      </c>
      <c r="CR58" s="27">
        <v>123.39007093000001</v>
      </c>
      <c r="CS58" s="27">
        <v>57.422852652121314</v>
      </c>
      <c r="CT58" s="27">
        <v>78.26997610389796</v>
      </c>
      <c r="CU58" s="27">
        <v>123.65830445</v>
      </c>
      <c r="CV58" s="27">
        <v>57.273897554718822</v>
      </c>
      <c r="CW58" s="27">
        <v>77.606022641147746</v>
      </c>
      <c r="CX58" s="27">
        <v>123.96956559</v>
      </c>
      <c r="CY58" s="27">
        <v>57.11326643527201</v>
      </c>
      <c r="CZ58" s="27">
        <v>76.870950861758274</v>
      </c>
      <c r="DA58" s="27">
        <v>124.33531995</v>
      </c>
      <c r="DB58" s="27">
        <v>56.942666248333914</v>
      </c>
      <c r="DC58" s="27">
        <v>75.999873181540693</v>
      </c>
      <c r="DD58" s="27">
        <v>124.71658669999999</v>
      </c>
      <c r="DE58" s="27">
        <v>56.762047919949289</v>
      </c>
      <c r="DF58" s="27">
        <v>75.134402156077797</v>
      </c>
      <c r="DG58" s="27">
        <v>125.18141087000001</v>
      </c>
      <c r="DH58" s="27">
        <v>56.574106135904039</v>
      </c>
      <c r="DI58" s="27">
        <v>74.144774347698757</v>
      </c>
      <c r="DJ58" s="27">
        <v>125.68941542</v>
      </c>
      <c r="DK58" s="27">
        <v>56.381022201675464</v>
      </c>
      <c r="DL58" s="27">
        <v>73.092322456907411</v>
      </c>
      <c r="DM58" s="27">
        <v>126.27970302</v>
      </c>
      <c r="DN58" s="27">
        <v>54.828214666173444</v>
      </c>
      <c r="DO58" s="27">
        <v>71.86755005787083</v>
      </c>
      <c r="DP58" s="27">
        <v>129.11259889999999</v>
      </c>
      <c r="DQ58" s="27">
        <v>53.833158587156269</v>
      </c>
      <c r="DR58" s="27">
        <v>66.451634978195884</v>
      </c>
      <c r="DS58" s="27">
        <v>131.97978771999999</v>
      </c>
      <c r="DT58" s="27">
        <v>52.813747254154329</v>
      </c>
      <c r="DU58" s="27">
        <v>62.273830845281481</v>
      </c>
      <c r="DV58" s="27">
        <v>133.69116621000001</v>
      </c>
      <c r="DW58" s="27">
        <v>55.064720717810246</v>
      </c>
      <c r="DX58" s="27">
        <v>61.042031834146073</v>
      </c>
      <c r="DY58" s="27">
        <v>134.58968321</v>
      </c>
      <c r="DZ58" s="27">
        <v>54.376632728999304</v>
      </c>
      <c r="EA58" s="27">
        <v>61.394252522377357</v>
      </c>
      <c r="EB58" s="28">
        <v>123.40998021999999</v>
      </c>
      <c r="EC58" s="28">
        <v>57.47918654185063</v>
      </c>
      <c r="ED58" s="28">
        <v>80.065369916761483</v>
      </c>
      <c r="EE58" s="28">
        <v>123.16480576000001</v>
      </c>
      <c r="EF58" s="28">
        <v>57.443008277922424</v>
      </c>
      <c r="EG58" s="28">
        <v>79.692168481495941</v>
      </c>
      <c r="EH58" s="28">
        <v>123.47101979</v>
      </c>
      <c r="EI58" s="28">
        <v>57.395989314443305</v>
      </c>
      <c r="EJ58" s="28">
        <v>78.162732579263206</v>
      </c>
      <c r="EK58" s="28">
        <v>123.8524163</v>
      </c>
      <c r="EL58" s="28">
        <v>57.215137258737087</v>
      </c>
      <c r="EM58" s="28">
        <v>77.50532717503944</v>
      </c>
      <c r="EN58" s="28">
        <v>124.34261101999999</v>
      </c>
      <c r="EO58" s="28">
        <v>57.00823663646819</v>
      </c>
      <c r="EP58" s="28">
        <v>76.829441270397012</v>
      </c>
      <c r="EQ58" s="28">
        <v>124.99024575</v>
      </c>
      <c r="ER58" s="28">
        <v>56.776100116190555</v>
      </c>
      <c r="ES58" s="28">
        <v>76.07712112883226</v>
      </c>
      <c r="ET58" s="28">
        <v>125.74261448999999</v>
      </c>
      <c r="EU58" s="28">
        <v>56.514852706647616</v>
      </c>
      <c r="EV58" s="28">
        <v>75.368747554133719</v>
      </c>
      <c r="EW58" s="28">
        <v>126.73245768</v>
      </c>
      <c r="EX58" s="28">
        <v>56.226736383603551</v>
      </c>
      <c r="EY58" s="28">
        <v>74.533593182382816</v>
      </c>
      <c r="EZ58" s="28">
        <v>127.8751073</v>
      </c>
      <c r="FA58" s="28">
        <v>55.919632694339313</v>
      </c>
      <c r="FB58" s="28">
        <v>73.738590960812189</v>
      </c>
      <c r="FC58" s="28">
        <v>129.22656117</v>
      </c>
      <c r="FD58" s="28">
        <v>54.497452992594845</v>
      </c>
      <c r="FE58" s="28">
        <v>72.872774953006768</v>
      </c>
      <c r="FF58" s="28">
        <v>135.61673296000001</v>
      </c>
      <c r="FG58" s="28">
        <v>52.688585718962038</v>
      </c>
      <c r="FH58" s="28">
        <v>68.413809578534526</v>
      </c>
      <c r="FI58" s="28">
        <v>141.04859414000001</v>
      </c>
      <c r="FJ58" s="28">
        <v>47.652712372234269</v>
      </c>
      <c r="FK58" s="28">
        <v>44.419719633967816</v>
      </c>
      <c r="FL58" s="28">
        <v>142.38879043</v>
      </c>
      <c r="FM58" s="28">
        <v>48.393639091150369</v>
      </c>
      <c r="FN58" s="28">
        <v>24.153225339227191</v>
      </c>
      <c r="FO58" s="28">
        <v>142.72336472000001</v>
      </c>
      <c r="FP58" s="28">
        <v>43.907521399105718</v>
      </c>
      <c r="FQ58" s="28">
        <v>8.7430125940897483</v>
      </c>
      <c r="FR58" s="29">
        <v>123.33409045000001</v>
      </c>
      <c r="FS58" s="29">
        <v>63.611544382135961</v>
      </c>
      <c r="FT58" s="29">
        <v>80.346034092405048</v>
      </c>
      <c r="FU58" s="29">
        <v>123.01372164</v>
      </c>
      <c r="FV58" s="29">
        <v>63.583372896289113</v>
      </c>
      <c r="FW58" s="29">
        <v>80.244448534369127</v>
      </c>
      <c r="FX58" s="29">
        <v>123.24306485</v>
      </c>
      <c r="FY58" s="29">
        <v>63.548591045364731</v>
      </c>
      <c r="FZ58" s="29">
        <v>78.99761144547827</v>
      </c>
      <c r="GA58" s="29">
        <v>123.55987577</v>
      </c>
      <c r="GB58" s="29">
        <v>63.298692204416021</v>
      </c>
      <c r="GC58" s="29">
        <v>78.551886535085202</v>
      </c>
      <c r="GD58" s="29">
        <v>123.98214905</v>
      </c>
      <c r="GE58" s="29">
        <v>63.016388480151129</v>
      </c>
      <c r="GF58" s="29">
        <v>78.097776426175173</v>
      </c>
      <c r="GG58" s="29">
        <v>124.57131178</v>
      </c>
      <c r="GH58" s="29">
        <v>62.698971020238396</v>
      </c>
      <c r="GI58" s="29">
        <v>77.487895285042043</v>
      </c>
      <c r="GJ58" s="29">
        <v>125.26835677</v>
      </c>
      <c r="GK58" s="29">
        <v>62.352999213230433</v>
      </c>
      <c r="GL58" s="29">
        <v>76.930923641512209</v>
      </c>
      <c r="GM58" s="29">
        <v>126.21726563999999</v>
      </c>
      <c r="GN58" s="29">
        <v>61.983275309794585</v>
      </c>
      <c r="GO58" s="29">
        <v>76.261962255324704</v>
      </c>
      <c r="GP58" s="29">
        <v>127.32992555</v>
      </c>
      <c r="GQ58" s="29">
        <v>61.59243975126931</v>
      </c>
      <c r="GR58" s="29">
        <v>75.60374359092522</v>
      </c>
      <c r="GS58" s="29">
        <v>128.71837970999999</v>
      </c>
      <c r="GT58" s="29">
        <v>60.102667600021576</v>
      </c>
      <c r="GU58" s="29">
        <v>73.963850428585872</v>
      </c>
      <c r="GV58" s="29">
        <v>136.62291404000001</v>
      </c>
      <c r="GW58" s="29">
        <v>57.868890524016557</v>
      </c>
      <c r="GX58" s="29">
        <v>50.275592002010086</v>
      </c>
      <c r="GY58" s="29">
        <v>141.77113095999999</v>
      </c>
      <c r="GZ58" s="29">
        <v>50.743089148598472</v>
      </c>
      <c r="HA58" s="29">
        <v>25.388704797192247</v>
      </c>
      <c r="HB58" s="29">
        <v>142.73648524999999</v>
      </c>
      <c r="HC58" s="29">
        <v>48.278786865946252</v>
      </c>
      <c r="HD58" s="29">
        <v>7.8297332851433055</v>
      </c>
      <c r="HE58" s="29">
        <v>141.99789190000001</v>
      </c>
      <c r="HF58" s="29">
        <v>44.095754430558522</v>
      </c>
      <c r="HG58" s="29">
        <v>8.7388640602431167</v>
      </c>
    </row>
    <row r="59" spans="1:215" ht="15" thickBot="1" x14ac:dyDescent="0.35">
      <c r="A59" s="2"/>
      <c r="B59" s="43" t="s">
        <v>664</v>
      </c>
      <c r="C59" s="76" t="s">
        <v>874</v>
      </c>
      <c r="D59" s="44">
        <v>392426</v>
      </c>
      <c r="E59" s="45">
        <v>407533</v>
      </c>
      <c r="F59" s="23">
        <v>-123.14630852096523</v>
      </c>
      <c r="G59" s="23">
        <v>-22.340701988316702</v>
      </c>
      <c r="H59" s="23">
        <v>-123.14630852096523</v>
      </c>
      <c r="I59" s="23">
        <v>-130.48540537998352</v>
      </c>
      <c r="J59" s="23">
        <v>-23.672131064510282</v>
      </c>
      <c r="K59" s="23">
        <v>-130.48540537998352</v>
      </c>
      <c r="L59" s="23">
        <v>-227.16677003556569</v>
      </c>
      <c r="M59" s="23">
        <v>-41.211670670168999</v>
      </c>
      <c r="N59" s="23">
        <v>-227.16677003556569</v>
      </c>
      <c r="O59" s="23">
        <v>-227.56800633138781</v>
      </c>
      <c r="P59" s="23">
        <v>-41.284461325605754</v>
      </c>
      <c r="Q59" s="23">
        <v>-227.56800633138781</v>
      </c>
      <c r="R59" s="23">
        <v>-227.9859136036568</v>
      </c>
      <c r="S59" s="23">
        <v>-41.360276361725347</v>
      </c>
      <c r="T59" s="23">
        <v>-227.9859136036568</v>
      </c>
      <c r="U59" s="23">
        <v>-228.48882891129458</v>
      </c>
      <c r="V59" s="23">
        <v>-41.451513209571139</v>
      </c>
      <c r="W59" s="23">
        <v>-228.48882891129458</v>
      </c>
      <c r="X59" s="23">
        <v>-229.06358015946216</v>
      </c>
      <c r="Y59" s="23">
        <v>-41.555782241318354</v>
      </c>
      <c r="Z59" s="23">
        <v>-229.06358015946216</v>
      </c>
      <c r="AA59" s="23">
        <v>-229.70634980272459</v>
      </c>
      <c r="AB59" s="23">
        <v>-41.672390893414637</v>
      </c>
      <c r="AC59" s="23">
        <v>-229.70634980272459</v>
      </c>
      <c r="AD59" s="23">
        <v>-230.39611392235798</v>
      </c>
      <c r="AE59" s="23">
        <v>-41.797525092109197</v>
      </c>
      <c r="AF59" s="23">
        <v>-230.39611392235798</v>
      </c>
      <c r="AG59" s="23">
        <v>-218.86327441438843</v>
      </c>
      <c r="AH59" s="23">
        <v>-39.705284296415606</v>
      </c>
      <c r="AI59" s="23">
        <v>-218.86327441438843</v>
      </c>
      <c r="AJ59" s="23">
        <v>-219.23526663219556</v>
      </c>
      <c r="AK59" s="23">
        <v>-39.77276961026557</v>
      </c>
      <c r="AL59" s="23">
        <v>-219.23526663219556</v>
      </c>
      <c r="AM59" s="23">
        <v>-206.17944760540388</v>
      </c>
      <c r="AN59" s="23">
        <v>-37.404236070006895</v>
      </c>
      <c r="AO59" s="23">
        <v>-206.17944760540388</v>
      </c>
      <c r="AP59" s="23">
        <v>-87.47406160581761</v>
      </c>
      <c r="AQ59" s="23">
        <v>-15.869188167427088</v>
      </c>
      <c r="AR59" s="23">
        <v>-87.47406160581761</v>
      </c>
      <c r="AS59" s="23">
        <v>-74.731707127802267</v>
      </c>
      <c r="AT59" s="23">
        <v>-13.557522089557047</v>
      </c>
      <c r="AU59" s="23">
        <v>-74.731707127802267</v>
      </c>
      <c r="AV59" s="25">
        <v>-123.11109861278047</v>
      </c>
      <c r="AW59" s="25">
        <v>-22.33431435010619</v>
      </c>
      <c r="AX59" s="25">
        <v>-123.11109861278047</v>
      </c>
      <c r="AY59" s="25">
        <v>-123.15486945442531</v>
      </c>
      <c r="AZ59" s="25">
        <v>-22.34225507801521</v>
      </c>
      <c r="BA59" s="25">
        <v>-123.15486945442531</v>
      </c>
      <c r="BB59" s="25">
        <v>-219.76085722521822</v>
      </c>
      <c r="BC59" s="25">
        <v>-39.86812011607941</v>
      </c>
      <c r="BD59" s="25">
        <v>-219.76085722521822</v>
      </c>
      <c r="BE59" s="25">
        <v>-219.89270841602811</v>
      </c>
      <c r="BF59" s="25">
        <v>-39.892040022376783</v>
      </c>
      <c r="BG59" s="25">
        <v>-219.89270841602811</v>
      </c>
      <c r="BH59" s="25">
        <v>-220.06435033187373</v>
      </c>
      <c r="BI59" s="25">
        <v>-39.923178600030191</v>
      </c>
      <c r="BJ59" s="25">
        <v>-220.06435033187373</v>
      </c>
      <c r="BK59" s="25">
        <v>-220.20048652928446</v>
      </c>
      <c r="BL59" s="25">
        <v>-39.947875874781694</v>
      </c>
      <c r="BM59" s="25">
        <v>-220.20048652928446</v>
      </c>
      <c r="BN59" s="25">
        <v>-220.37121755976514</v>
      </c>
      <c r="BO59" s="25">
        <v>-39.97884920332023</v>
      </c>
      <c r="BP59" s="25">
        <v>-220.37121755976514</v>
      </c>
      <c r="BQ59" s="25">
        <v>-220.55101004747829</v>
      </c>
      <c r="BR59" s="25">
        <v>-40.011466424542519</v>
      </c>
      <c r="BS59" s="25">
        <v>-220.55101004747829</v>
      </c>
      <c r="BT59" s="25">
        <v>-220.73371549590695</v>
      </c>
      <c r="BU59" s="25">
        <v>-40.044612103239757</v>
      </c>
      <c r="BV59" s="25">
        <v>-220.73371549590695</v>
      </c>
      <c r="BW59" s="25">
        <v>-225.72361941308947</v>
      </c>
      <c r="BX59" s="25">
        <v>-40.949860159011806</v>
      </c>
      <c r="BY59" s="25">
        <v>-225.72361941308947</v>
      </c>
      <c r="BZ59" s="25">
        <v>-224.79006259424858</v>
      </c>
      <c r="CA59" s="25">
        <v>-40.780498081257484</v>
      </c>
      <c r="CB59" s="25">
        <v>-224.79006259424858</v>
      </c>
      <c r="CC59" s="25">
        <v>-196.86050480792781</v>
      </c>
      <c r="CD59" s="25">
        <v>-35.71363140320814</v>
      </c>
      <c r="CE59" s="25">
        <v>-196.86050480792781</v>
      </c>
      <c r="CF59" s="25">
        <v>-138.33834517545262</v>
      </c>
      <c r="CG59" s="25">
        <v>-25.09677943448477</v>
      </c>
      <c r="CH59" s="25">
        <v>-138.33834517545262</v>
      </c>
      <c r="CI59" s="25">
        <v>-64.646734251034147</v>
      </c>
      <c r="CJ59" s="25">
        <v>-11.727947364125663</v>
      </c>
      <c r="CK59" s="25">
        <v>-64.646734251034147</v>
      </c>
      <c r="CL59" s="27">
        <v>-123.13929116312714</v>
      </c>
      <c r="CM59" s="27">
        <v>-22.339428927823953</v>
      </c>
      <c r="CN59" s="27">
        <v>-123.13929116312714</v>
      </c>
      <c r="CO59" s="27">
        <v>-130.45530267903385</v>
      </c>
      <c r="CP59" s="27">
        <v>-23.666669955045965</v>
      </c>
      <c r="CQ59" s="27">
        <v>-130.45530267903385</v>
      </c>
      <c r="CR59" s="27">
        <v>-227.09532028208096</v>
      </c>
      <c r="CS59" s="27">
        <v>-41.198708546749202</v>
      </c>
      <c r="CT59" s="27">
        <v>-227.09532028208096</v>
      </c>
      <c r="CU59" s="27">
        <v>-227.43223376297706</v>
      </c>
      <c r="CV59" s="27">
        <v>-41.259830018947163</v>
      </c>
      <c r="CW59" s="27">
        <v>-227.43223376297706</v>
      </c>
      <c r="CX59" s="27">
        <v>-227.75059855883327</v>
      </c>
      <c r="CY59" s="27">
        <v>-41.317586464213115</v>
      </c>
      <c r="CZ59" s="27">
        <v>-227.75059855883327</v>
      </c>
      <c r="DA59" s="27">
        <v>-228.11573147694122</v>
      </c>
      <c r="DB59" s="27">
        <v>-41.383827391834473</v>
      </c>
      <c r="DC59" s="27">
        <v>-228.11573147694122</v>
      </c>
      <c r="DD59" s="27">
        <v>-228.50576887127434</v>
      </c>
      <c r="DE59" s="27">
        <v>-41.45458638815154</v>
      </c>
      <c r="DF59" s="27">
        <v>-228.50576887127434</v>
      </c>
      <c r="DG59" s="27">
        <v>-228.91498299993052</v>
      </c>
      <c r="DH59" s="27">
        <v>-41.528824349544919</v>
      </c>
      <c r="DI59" s="27">
        <v>-228.91498299993052</v>
      </c>
      <c r="DJ59" s="27">
        <v>-229.33706153251043</v>
      </c>
      <c r="DK59" s="27">
        <v>-41.605396118729772</v>
      </c>
      <c r="DL59" s="27">
        <v>-229.33706153251043</v>
      </c>
      <c r="DM59" s="27">
        <v>-234.64129216463121</v>
      </c>
      <c r="DN59" s="27">
        <v>-42.567668047565839</v>
      </c>
      <c r="DO59" s="27">
        <v>-234.64129216463121</v>
      </c>
      <c r="DP59" s="27">
        <v>-233.06071933002755</v>
      </c>
      <c r="DQ59" s="27">
        <v>-42.280926958102341</v>
      </c>
      <c r="DR59" s="27">
        <v>-233.06071933002755</v>
      </c>
      <c r="DS59" s="27">
        <v>-197.532240742601</v>
      </c>
      <c r="DT59" s="27">
        <v>-35.835495001976291</v>
      </c>
      <c r="DU59" s="27">
        <v>-197.532240742601</v>
      </c>
      <c r="DV59" s="27">
        <v>-77.520993142598911</v>
      </c>
      <c r="DW59" s="27">
        <v>-14.063543003745819</v>
      </c>
      <c r="DX59" s="27">
        <v>-77.520993142598911</v>
      </c>
      <c r="DY59" s="27">
        <v>-61.302441888808552</v>
      </c>
      <c r="DZ59" s="27">
        <v>-11.121239457704208</v>
      </c>
      <c r="EA59" s="27">
        <v>-61.302441888808552</v>
      </c>
      <c r="EB59" s="28">
        <v>-123.14630955652184</v>
      </c>
      <c r="EC59" s="28">
        <v>-22.340702176183164</v>
      </c>
      <c r="ED59" s="28">
        <v>-123.14630955652184</v>
      </c>
      <c r="EE59" s="28">
        <v>-130.48540975032216</v>
      </c>
      <c r="EF59" s="28">
        <v>-23.672131857359332</v>
      </c>
      <c r="EG59" s="28">
        <v>-130.48540975032216</v>
      </c>
      <c r="EH59" s="28">
        <v>-227.16677914073969</v>
      </c>
      <c r="EI59" s="28">
        <v>-41.211672321992594</v>
      </c>
      <c r="EJ59" s="28">
        <v>-227.16677914073969</v>
      </c>
      <c r="EK59" s="28">
        <v>-227.59787158978048</v>
      </c>
      <c r="EL59" s="28">
        <v>-41.289879359207966</v>
      </c>
      <c r="EM59" s="28">
        <v>-227.59787158978048</v>
      </c>
      <c r="EN59" s="28">
        <v>-228.02057079484388</v>
      </c>
      <c r="EO59" s="28">
        <v>-41.36656372826814</v>
      </c>
      <c r="EP59" s="28">
        <v>-228.02057079484388</v>
      </c>
      <c r="EQ59" s="28">
        <v>-228.5413684523684</v>
      </c>
      <c r="ER59" s="28">
        <v>-41.461044719234977</v>
      </c>
      <c r="ES59" s="28">
        <v>-228.5413684523684</v>
      </c>
      <c r="ET59" s="28">
        <v>-229.13439492767927</v>
      </c>
      <c r="EU59" s="28">
        <v>-41.5686291682958</v>
      </c>
      <c r="EV59" s="28">
        <v>-229.13439492767927</v>
      </c>
      <c r="EW59" s="28">
        <v>-229.795676613701</v>
      </c>
      <c r="EX59" s="28">
        <v>-41.688596199830712</v>
      </c>
      <c r="EY59" s="28">
        <v>-229.795676613701</v>
      </c>
      <c r="EZ59" s="28">
        <v>-230.50505911201003</v>
      </c>
      <c r="FA59" s="28">
        <v>-41.817289484922178</v>
      </c>
      <c r="FB59" s="28">
        <v>-230.50505911201003</v>
      </c>
      <c r="FC59" s="28">
        <v>-236.01631010124595</v>
      </c>
      <c r="FD59" s="28">
        <v>-42.817118204208334</v>
      </c>
      <c r="FE59" s="28">
        <v>-236.01631010124595</v>
      </c>
      <c r="FF59" s="28">
        <v>-236.48674462041751</v>
      </c>
      <c r="FG59" s="28">
        <v>-42.902462519633268</v>
      </c>
      <c r="FH59" s="28">
        <v>-236.48674462041751</v>
      </c>
      <c r="FI59" s="28">
        <v>-212.55083695707029</v>
      </c>
      <c r="FJ59" s="28">
        <v>-38.560107589556999</v>
      </c>
      <c r="FK59" s="28">
        <v>-212.55083695707029</v>
      </c>
      <c r="FL59" s="28">
        <v>-94.451665342761217</v>
      </c>
      <c r="FM59" s="28">
        <v>-17.135036632978807</v>
      </c>
      <c r="FN59" s="28">
        <v>-94.451665342761217</v>
      </c>
      <c r="FO59" s="28">
        <v>-102.14135238611865</v>
      </c>
      <c r="FP59" s="28">
        <v>-18.530068353233915</v>
      </c>
      <c r="FQ59" s="28">
        <v>-102.14135238611865</v>
      </c>
      <c r="FR59" s="29">
        <v>-123.14250421536806</v>
      </c>
      <c r="FS59" s="29">
        <v>-22.340011826681817</v>
      </c>
      <c r="FT59" s="29">
        <v>-123.14250421536806</v>
      </c>
      <c r="FU59" s="29">
        <v>-123.21868218649693</v>
      </c>
      <c r="FV59" s="29">
        <v>-22.353831724099003</v>
      </c>
      <c r="FW59" s="29">
        <v>-123.21868218649693</v>
      </c>
      <c r="FX59" s="29">
        <v>-123.31110380009933</v>
      </c>
      <c r="FY59" s="29">
        <v>-22.370598477009171</v>
      </c>
      <c r="FZ59" s="29">
        <v>-123.31110380009933</v>
      </c>
      <c r="GA59" s="29">
        <v>-123.88614791014457</v>
      </c>
      <c r="GB59" s="29">
        <v>-22.474920638566051</v>
      </c>
      <c r="GC59" s="29">
        <v>-123.88614791014457</v>
      </c>
      <c r="GD59" s="29">
        <v>-124.46803389976193</v>
      </c>
      <c r="GE59" s="29">
        <v>-22.580484026063008</v>
      </c>
      <c r="GF59" s="29">
        <v>-124.46803389976193</v>
      </c>
      <c r="GG59" s="29">
        <v>-125.17193532795146</v>
      </c>
      <c r="GH59" s="29">
        <v>-22.708182957725707</v>
      </c>
      <c r="GI59" s="29">
        <v>-125.17193532795146</v>
      </c>
      <c r="GJ59" s="29">
        <v>-125.94725909722855</v>
      </c>
      <c r="GK59" s="29">
        <v>-22.848839039762701</v>
      </c>
      <c r="GL59" s="29">
        <v>-125.94725909722855</v>
      </c>
      <c r="GM59" s="29">
        <v>-126.78295222967419</v>
      </c>
      <c r="GN59" s="29">
        <v>-23.000447085914345</v>
      </c>
      <c r="GO59" s="29">
        <v>-126.78295222967419</v>
      </c>
      <c r="GP59" s="29">
        <v>-127.67178478411267</v>
      </c>
      <c r="GQ59" s="29">
        <v>-23.161695469684158</v>
      </c>
      <c r="GR59" s="29">
        <v>-127.67178478411267</v>
      </c>
      <c r="GS59" s="29">
        <v>-131.94082427856523</v>
      </c>
      <c r="GT59" s="29">
        <v>-23.936167236376875</v>
      </c>
      <c r="GU59" s="29">
        <v>-131.94082427856523</v>
      </c>
      <c r="GV59" s="29">
        <v>-134.4025385782775</v>
      </c>
      <c r="GW59" s="29">
        <v>-24.382761423492823</v>
      </c>
      <c r="GX59" s="29">
        <v>-134.4025385782775</v>
      </c>
      <c r="GY59" s="29">
        <v>-129.664381535508</v>
      </c>
      <c r="GZ59" s="29">
        <v>-23.523184260866497</v>
      </c>
      <c r="HA59" s="29">
        <v>-129.664381535508</v>
      </c>
      <c r="HB59" s="29">
        <v>-80.887428919060554</v>
      </c>
      <c r="HC59" s="29">
        <v>-14.674268078236651</v>
      </c>
      <c r="HD59" s="29">
        <v>-80.887428919060554</v>
      </c>
      <c r="HE59" s="29">
        <v>-76.978419823110642</v>
      </c>
      <c r="HF59" s="29">
        <v>-13.965111560829808</v>
      </c>
      <c r="HG59" s="29">
        <v>-76.978419823110642</v>
      </c>
    </row>
    <row r="60" spans="1:215" ht="15" thickBot="1" x14ac:dyDescent="0.35">
      <c r="A60" s="2"/>
      <c r="B60" s="43" t="s">
        <v>482</v>
      </c>
      <c r="C60" s="76" t="s">
        <v>879</v>
      </c>
      <c r="D60" s="44">
        <v>378726</v>
      </c>
      <c r="E60" s="45">
        <v>392892</v>
      </c>
      <c r="F60" s="23">
        <v>103.03937906421052</v>
      </c>
      <c r="G60" s="23">
        <v>61.648860081825845</v>
      </c>
      <c r="H60" s="23">
        <v>37.784920624306459</v>
      </c>
      <c r="I60" s="23">
        <v>102.85334356421052</v>
      </c>
      <c r="J60" s="23">
        <v>59.854484444352359</v>
      </c>
      <c r="K60" s="23">
        <v>37.653143646401205</v>
      </c>
      <c r="L60" s="23">
        <v>103.16512295421052</v>
      </c>
      <c r="M60" s="23">
        <v>59.828560852636848</v>
      </c>
      <c r="N60" s="23">
        <v>36.663223101904023</v>
      </c>
      <c r="O60" s="23">
        <v>103.48906112421052</v>
      </c>
      <c r="P60" s="23">
        <v>59.735846533894403</v>
      </c>
      <c r="Q60" s="23">
        <v>35.826395367126068</v>
      </c>
      <c r="R60" s="23">
        <v>103.88933832421051</v>
      </c>
      <c r="S60" s="23">
        <v>59.629922415636926</v>
      </c>
      <c r="T60" s="23">
        <v>34.809186312947034</v>
      </c>
      <c r="U60" s="23">
        <v>104.39391760421051</v>
      </c>
      <c r="V60" s="23">
        <v>59.510818877115554</v>
      </c>
      <c r="W60" s="23">
        <v>33.578410995099695</v>
      </c>
      <c r="X60" s="23">
        <v>104.95347741421052</v>
      </c>
      <c r="Y60" s="23">
        <v>59.376347560354368</v>
      </c>
      <c r="Z60" s="23">
        <v>32.282424709370233</v>
      </c>
      <c r="AA60" s="23">
        <v>105.63647598421052</v>
      </c>
      <c r="AB60" s="23">
        <v>59.227265917943946</v>
      </c>
      <c r="AC60" s="23">
        <v>30.755930140502095</v>
      </c>
      <c r="AD60" s="23">
        <v>106.40471013421052</v>
      </c>
      <c r="AE60" s="23">
        <v>59.067954765406213</v>
      </c>
      <c r="AF60" s="23">
        <v>29.090536922178963</v>
      </c>
      <c r="AG60" s="23">
        <v>107.26993378421052</v>
      </c>
      <c r="AH60" s="23">
        <v>56.96400064750636</v>
      </c>
      <c r="AI60" s="23">
        <v>27.240369369024194</v>
      </c>
      <c r="AJ60" s="23">
        <v>111.67731803421051</v>
      </c>
      <c r="AK60" s="23">
        <v>55.940219923985197</v>
      </c>
      <c r="AL60" s="23">
        <v>18.008215402810151</v>
      </c>
      <c r="AM60" s="23">
        <v>115.52294341421052</v>
      </c>
      <c r="AN60" s="23">
        <v>52.795616153224614</v>
      </c>
      <c r="AO60" s="23">
        <v>9.0270970562214643</v>
      </c>
      <c r="AP60" s="23">
        <v>117.70442896421052</v>
      </c>
      <c r="AQ60" s="23">
        <v>52.878333476846933</v>
      </c>
      <c r="AR60" s="23">
        <v>4.4119446680527687</v>
      </c>
      <c r="AS60" s="23">
        <v>119.00802848421051</v>
      </c>
      <c r="AT60" s="23">
        <v>53.015471828360312</v>
      </c>
      <c r="AU60" s="23">
        <v>1.6736981751849385</v>
      </c>
      <c r="AV60" s="25">
        <v>103.14091014421052</v>
      </c>
      <c r="AW60" s="25">
        <v>61.656281414648539</v>
      </c>
      <c r="AX60" s="25">
        <v>37.560555708523111</v>
      </c>
      <c r="AY60" s="25">
        <v>103.02702533421052</v>
      </c>
      <c r="AZ60" s="25">
        <v>59.873132123453914</v>
      </c>
      <c r="BA60" s="25">
        <v>37.442080143075955</v>
      </c>
      <c r="BB60" s="25">
        <v>103.23172324421051</v>
      </c>
      <c r="BC60" s="25">
        <v>59.862983303705953</v>
      </c>
      <c r="BD60" s="25">
        <v>36.705467124716613</v>
      </c>
      <c r="BE60" s="25">
        <v>103.42896467421052</v>
      </c>
      <c r="BF60" s="25">
        <v>59.832099906438891</v>
      </c>
      <c r="BG60" s="25">
        <v>36.038426522526649</v>
      </c>
      <c r="BH60" s="25">
        <v>103.67303549421052</v>
      </c>
      <c r="BI60" s="25">
        <v>59.798388308228198</v>
      </c>
      <c r="BJ60" s="25">
        <v>35.205279900014105</v>
      </c>
      <c r="BK60" s="25">
        <v>103.97411154421052</v>
      </c>
      <c r="BL60" s="25">
        <v>59.762038786030217</v>
      </c>
      <c r="BM60" s="25">
        <v>34.1935483058814</v>
      </c>
      <c r="BN60" s="25">
        <v>104.30195227421052</v>
      </c>
      <c r="BO60" s="25">
        <v>59.723364305787349</v>
      </c>
      <c r="BP60" s="25">
        <v>33.078046695813541</v>
      </c>
      <c r="BQ60" s="25">
        <v>104.68167356421051</v>
      </c>
      <c r="BR60" s="25">
        <v>59.682680556901282</v>
      </c>
      <c r="BS60" s="25">
        <v>31.790816183673314</v>
      </c>
      <c r="BT60" s="25">
        <v>105.06706523421052</v>
      </c>
      <c r="BU60" s="25">
        <v>59.641179880010398</v>
      </c>
      <c r="BV60" s="25">
        <v>30.376438017115198</v>
      </c>
      <c r="BW60" s="25">
        <v>105.49884197421052</v>
      </c>
      <c r="BX60" s="25">
        <v>58.404090736580216</v>
      </c>
      <c r="BY60" s="25">
        <v>28.772165035405365</v>
      </c>
      <c r="BZ60" s="25">
        <v>107.05917364421052</v>
      </c>
      <c r="CA60" s="25">
        <v>58.235022913703723</v>
      </c>
      <c r="CB60" s="25">
        <v>22.127793614312196</v>
      </c>
      <c r="CC60" s="25">
        <v>108.66643052421051</v>
      </c>
      <c r="CD60" s="25">
        <v>56.220591505247796</v>
      </c>
      <c r="CE60" s="25">
        <v>15.195315211482978</v>
      </c>
      <c r="CF60" s="25">
        <v>110.29724013421051</v>
      </c>
      <c r="CG60" s="25">
        <v>56.741811966998618</v>
      </c>
      <c r="CH60" s="25">
        <v>9.1971401392104895</v>
      </c>
      <c r="CI60" s="25">
        <v>111.13692139421052</v>
      </c>
      <c r="CJ60" s="25">
        <v>56.619024496345816</v>
      </c>
      <c r="CK60" s="25">
        <v>6.8138483156859309</v>
      </c>
      <c r="CL60" s="27">
        <v>103.03728078421052</v>
      </c>
      <c r="CM60" s="27">
        <v>61.650317008853023</v>
      </c>
      <c r="CN60" s="27">
        <v>37.792956301953446</v>
      </c>
      <c r="CO60" s="27">
        <v>102.82481883421052</v>
      </c>
      <c r="CP60" s="27">
        <v>59.860731093375314</v>
      </c>
      <c r="CQ60" s="27">
        <v>37.798611013582516</v>
      </c>
      <c r="CR60" s="27">
        <v>103.09303688421052</v>
      </c>
      <c r="CS60" s="27">
        <v>59.843408005225449</v>
      </c>
      <c r="CT60" s="27">
        <v>36.985583748745356</v>
      </c>
      <c r="CU60" s="27">
        <v>103.37046998421052</v>
      </c>
      <c r="CV60" s="27">
        <v>59.764119613461446</v>
      </c>
      <c r="CW60" s="27">
        <v>36.315600903406235</v>
      </c>
      <c r="CX60" s="27">
        <v>103.71162810421052</v>
      </c>
      <c r="CY60" s="27">
        <v>59.679073395544634</v>
      </c>
      <c r="CZ60" s="27">
        <v>35.480808864466418</v>
      </c>
      <c r="DA60" s="27">
        <v>104.12733952421053</v>
      </c>
      <c r="DB60" s="27">
        <v>59.588988081573518</v>
      </c>
      <c r="DC60" s="27">
        <v>34.499970133183425</v>
      </c>
      <c r="DD60" s="27">
        <v>104.57573687421052</v>
      </c>
      <c r="DE60" s="27">
        <v>59.493553613486661</v>
      </c>
      <c r="DF60" s="27">
        <v>33.464696484265772</v>
      </c>
      <c r="DG60" s="27">
        <v>105.10709605421052</v>
      </c>
      <c r="DH60" s="27">
        <v>59.393963773166298</v>
      </c>
      <c r="DI60" s="27">
        <v>32.309783023992196</v>
      </c>
      <c r="DJ60" s="27">
        <v>105.70456440421052</v>
      </c>
      <c r="DK60" s="27">
        <v>59.291464680227492</v>
      </c>
      <c r="DL60" s="27">
        <v>31.050315506700819</v>
      </c>
      <c r="DM60" s="27">
        <v>106.38014921421052</v>
      </c>
      <c r="DN60" s="27">
        <v>57.974497621087352</v>
      </c>
      <c r="DO60" s="27">
        <v>29.564495262415228</v>
      </c>
      <c r="DP60" s="27">
        <v>109.73041609421053</v>
      </c>
      <c r="DQ60" s="27">
        <v>57.366832162803576</v>
      </c>
      <c r="DR60" s="27">
        <v>22.23036882775375</v>
      </c>
      <c r="DS60" s="27">
        <v>113.15493291421052</v>
      </c>
      <c r="DT60" s="27">
        <v>54.881277087862415</v>
      </c>
      <c r="DU60" s="27">
        <v>16.297669238544671</v>
      </c>
      <c r="DV60" s="27">
        <v>115.26816307421052</v>
      </c>
      <c r="DW60" s="27">
        <v>55.239259862210751</v>
      </c>
      <c r="DX60" s="27">
        <v>14.09134748953764</v>
      </c>
      <c r="DY60" s="27">
        <v>116.50818701421052</v>
      </c>
      <c r="DZ60" s="27">
        <v>56.27578473702642</v>
      </c>
      <c r="EA60" s="27">
        <v>13.785243139660224</v>
      </c>
      <c r="EB60" s="28">
        <v>103.03827528421053</v>
      </c>
      <c r="EC60" s="28">
        <v>61.648859962712365</v>
      </c>
      <c r="ED60" s="28">
        <v>37.778895585923856</v>
      </c>
      <c r="EE60" s="28">
        <v>102.84014481421052</v>
      </c>
      <c r="EF60" s="28">
        <v>59.854483938776966</v>
      </c>
      <c r="EG60" s="28">
        <v>37.694041964622279</v>
      </c>
      <c r="EH60" s="28">
        <v>103.17992563421052</v>
      </c>
      <c r="EI60" s="28">
        <v>59.828559797694361</v>
      </c>
      <c r="EJ60" s="28">
        <v>36.802456652074937</v>
      </c>
      <c r="EK60" s="28">
        <v>103.59329583421052</v>
      </c>
      <c r="EL60" s="28">
        <v>59.732706385677794</v>
      </c>
      <c r="EM60" s="28">
        <v>36.114570749691197</v>
      </c>
      <c r="EN60" s="28">
        <v>104.14439487421052</v>
      </c>
      <c r="EO60" s="28">
        <v>59.623561251709475</v>
      </c>
      <c r="EP60" s="28">
        <v>35.306345330090636</v>
      </c>
      <c r="EQ60" s="28">
        <v>104.88389784421052</v>
      </c>
      <c r="ER60" s="28">
        <v>59.501217146204986</v>
      </c>
      <c r="ES60" s="28">
        <v>34.415150235460004</v>
      </c>
      <c r="ET60" s="28">
        <v>105.75508979421052</v>
      </c>
      <c r="EU60" s="28">
        <v>59.363448639769395</v>
      </c>
      <c r="EV60" s="28">
        <v>33.513093101402248</v>
      </c>
      <c r="EW60" s="28">
        <v>106.88958897421053</v>
      </c>
      <c r="EX60" s="28">
        <v>59.211067976752823</v>
      </c>
      <c r="EY60" s="28">
        <v>32.484461185965699</v>
      </c>
      <c r="EZ60" s="28">
        <v>108.21826046421052</v>
      </c>
      <c r="FA60" s="28">
        <v>59.048439219060754</v>
      </c>
      <c r="FB60" s="28">
        <v>31.479610061520283</v>
      </c>
      <c r="FC60" s="28">
        <v>109.78149560421052</v>
      </c>
      <c r="FD60" s="28">
        <v>57.790770697709334</v>
      </c>
      <c r="FE60" s="28">
        <v>30.379339471649509</v>
      </c>
      <c r="FF60" s="28">
        <v>114.82941490421052</v>
      </c>
      <c r="FG60" s="28">
        <v>56.750949059828429</v>
      </c>
      <c r="FH60" s="28">
        <v>24.287556116474548</v>
      </c>
      <c r="FI60" s="28">
        <v>118.95405754421051</v>
      </c>
      <c r="FJ60" s="28">
        <v>51.40815548738771</v>
      </c>
      <c r="FK60" s="28">
        <v>-1.1115735349461886</v>
      </c>
      <c r="FL60" s="28">
        <v>121.22286659421053</v>
      </c>
      <c r="FM60" s="28">
        <v>51.485610124522211</v>
      </c>
      <c r="FN60" s="28">
        <v>-22.53073986997228</v>
      </c>
      <c r="FO60" s="28">
        <v>121.91044804421051</v>
      </c>
      <c r="FP60" s="28">
        <v>48.633033991318982</v>
      </c>
      <c r="FQ60" s="28">
        <v>-39.060473477862018</v>
      </c>
      <c r="FR60" s="29">
        <v>102.96268935421053</v>
      </c>
      <c r="FS60" s="29">
        <v>61.649419223326376</v>
      </c>
      <c r="FT60" s="29">
        <v>38.058827582180669</v>
      </c>
      <c r="FU60" s="29">
        <v>102.68968116421053</v>
      </c>
      <c r="FV60" s="29">
        <v>59.859261787042549</v>
      </c>
      <c r="FW60" s="29">
        <v>38.2445854695195</v>
      </c>
      <c r="FX60" s="29">
        <v>102.95265714421052</v>
      </c>
      <c r="FY60" s="29">
        <v>59.839688282577356</v>
      </c>
      <c r="FZ60" s="29">
        <v>37.626595558452983</v>
      </c>
      <c r="GA60" s="29">
        <v>103.30321439421053</v>
      </c>
      <c r="GB60" s="29">
        <v>59.695262098521262</v>
      </c>
      <c r="GC60" s="29">
        <v>37.145319214983303</v>
      </c>
      <c r="GD60" s="29">
        <v>103.78709069421052</v>
      </c>
      <c r="GE60" s="29">
        <v>59.532886089350299</v>
      </c>
      <c r="GF60" s="29">
        <v>36.563902413684481</v>
      </c>
      <c r="GG60" s="29">
        <v>104.46532980421051</v>
      </c>
      <c r="GH60" s="29">
        <v>59.350679504274424</v>
      </c>
      <c r="GI60" s="29">
        <v>35.823136898801408</v>
      </c>
      <c r="GJ60" s="29">
        <v>105.27974924421052</v>
      </c>
      <c r="GK60" s="29">
        <v>59.151962528872978</v>
      </c>
      <c r="GL60" s="29">
        <v>35.093962693619069</v>
      </c>
      <c r="GM60" s="29">
        <v>106.37137352421053</v>
      </c>
      <c r="GN60" s="29">
        <v>58.939087935994372</v>
      </c>
      <c r="GO60" s="29">
        <v>34.271866684089417</v>
      </c>
      <c r="GP60" s="29">
        <v>107.66836020421052</v>
      </c>
      <c r="GQ60" s="29">
        <v>58.713854993920407</v>
      </c>
      <c r="GR60" s="29">
        <v>33.435281225104497</v>
      </c>
      <c r="GS60" s="29">
        <v>109.26256589421052</v>
      </c>
      <c r="GT60" s="29">
        <v>57.425168434353267</v>
      </c>
      <c r="GU60" s="29">
        <v>31.644450653090999</v>
      </c>
      <c r="GV60" s="29">
        <v>116.66146562421052</v>
      </c>
      <c r="GW60" s="29">
        <v>56.128435866505271</v>
      </c>
      <c r="GX60" s="29">
        <v>7.5623075440318814</v>
      </c>
      <c r="GY60" s="29">
        <v>120.89536564421053</v>
      </c>
      <c r="GZ60" s="29">
        <v>48.170488008666247</v>
      </c>
      <c r="HA60" s="29">
        <v>-17.895005508506159</v>
      </c>
      <c r="HB60" s="29">
        <v>122.12203396421052</v>
      </c>
      <c r="HC60" s="29">
        <v>49.57260844242402</v>
      </c>
      <c r="HD60" s="29">
        <v>-35.868309919479486</v>
      </c>
      <c r="HE60" s="29">
        <v>121.66579665421051</v>
      </c>
      <c r="HF60" s="29">
        <v>48.487371180548564</v>
      </c>
      <c r="HG60" s="29">
        <v>-36.703277913423847</v>
      </c>
    </row>
    <row r="61" spans="1:215" ht="15" thickBot="1" x14ac:dyDescent="0.35">
      <c r="A61" s="2"/>
      <c r="B61" s="43" t="s">
        <v>503</v>
      </c>
      <c r="C61" s="76" t="s">
        <v>873</v>
      </c>
      <c r="D61" s="44">
        <v>321492</v>
      </c>
      <c r="E61" s="45">
        <v>468870</v>
      </c>
      <c r="F61" s="23">
        <v>140.19512195121945</v>
      </c>
      <c r="G61" s="23">
        <v>25.433628318584059</v>
      </c>
      <c r="H61" s="23">
        <v>96.391732333150358</v>
      </c>
      <c r="I61" s="23">
        <v>140.19512195121945</v>
      </c>
      <c r="J61" s="23">
        <v>25.433628318584059</v>
      </c>
      <c r="K61" s="23">
        <v>96.647008462151405</v>
      </c>
      <c r="L61" s="23">
        <v>140.19512195121945</v>
      </c>
      <c r="M61" s="23">
        <v>25.433628318584059</v>
      </c>
      <c r="N61" s="23">
        <v>91.984128941619574</v>
      </c>
      <c r="O61" s="23">
        <v>140.19512195121945</v>
      </c>
      <c r="P61" s="23">
        <v>25.433628318584059</v>
      </c>
      <c r="Q61" s="23">
        <v>87.436757990584169</v>
      </c>
      <c r="R61" s="23">
        <v>140.19512195121945</v>
      </c>
      <c r="S61" s="23">
        <v>25.433628318584059</v>
      </c>
      <c r="T61" s="23">
        <v>84.276315910755244</v>
      </c>
      <c r="U61" s="23">
        <v>140.19512195121945</v>
      </c>
      <c r="V61" s="23">
        <v>25.433628318584059</v>
      </c>
      <c r="W61" s="23">
        <v>83.761957318192316</v>
      </c>
      <c r="X61" s="23">
        <v>140.19512195121945</v>
      </c>
      <c r="Y61" s="23">
        <v>25.433628318584059</v>
      </c>
      <c r="Z61" s="23">
        <v>83.234651382633402</v>
      </c>
      <c r="AA61" s="23">
        <v>140.19512195121945</v>
      </c>
      <c r="AB61" s="23">
        <v>25.433628318584059</v>
      </c>
      <c r="AC61" s="23">
        <v>82.612246594636815</v>
      </c>
      <c r="AD61" s="23">
        <v>140.19512195121945</v>
      </c>
      <c r="AE61" s="23">
        <v>25.433628318584059</v>
      </c>
      <c r="AF61" s="23">
        <v>81.974202817364187</v>
      </c>
      <c r="AG61" s="23">
        <v>138.97560975609755</v>
      </c>
      <c r="AH61" s="23">
        <v>25.212389380530976</v>
      </c>
      <c r="AI61" s="23">
        <v>81.296491622422266</v>
      </c>
      <c r="AJ61" s="23">
        <v>138.97560975609755</v>
      </c>
      <c r="AK61" s="23">
        <v>25.212389380530976</v>
      </c>
      <c r="AL61" s="23">
        <v>79.128712599504482</v>
      </c>
      <c r="AM61" s="23">
        <v>134.51219512195124</v>
      </c>
      <c r="AN61" s="23">
        <v>24.40265486725664</v>
      </c>
      <c r="AO61" s="23">
        <v>77.799203283381715</v>
      </c>
      <c r="AP61" s="23">
        <v>134.51219512195124</v>
      </c>
      <c r="AQ61" s="23">
        <v>24.40265486725664</v>
      </c>
      <c r="AR61" s="23">
        <v>77.207543459887276</v>
      </c>
      <c r="AS61" s="23">
        <v>134.78048780487813</v>
      </c>
      <c r="AT61" s="23">
        <v>24.451327433628332</v>
      </c>
      <c r="AU61" s="23">
        <v>77.75691627533547</v>
      </c>
      <c r="AV61" s="25">
        <v>140.19512195121945</v>
      </c>
      <c r="AW61" s="25">
        <v>25.433628318584059</v>
      </c>
      <c r="AX61" s="25">
        <v>97.940112681792982</v>
      </c>
      <c r="AY61" s="25">
        <v>140.19512195121945</v>
      </c>
      <c r="AZ61" s="25">
        <v>25.433628318584059</v>
      </c>
      <c r="BA61" s="25">
        <v>98.822251315074254</v>
      </c>
      <c r="BB61" s="25">
        <v>140.19512195121945</v>
      </c>
      <c r="BC61" s="25">
        <v>25.433628318584059</v>
      </c>
      <c r="BD61" s="25">
        <v>98.459517130397614</v>
      </c>
      <c r="BE61" s="25">
        <v>140.19512195121945</v>
      </c>
      <c r="BF61" s="25">
        <v>25.433628318584059</v>
      </c>
      <c r="BG61" s="25">
        <v>98.119138564915247</v>
      </c>
      <c r="BH61" s="25">
        <v>140.19512195121945</v>
      </c>
      <c r="BI61" s="25">
        <v>25.433628318584059</v>
      </c>
      <c r="BJ61" s="25">
        <v>97.728465654851973</v>
      </c>
      <c r="BK61" s="25">
        <v>140.19512195121945</v>
      </c>
      <c r="BL61" s="25">
        <v>25.433628318584059</v>
      </c>
      <c r="BM61" s="25">
        <v>97.186574468842494</v>
      </c>
      <c r="BN61" s="25">
        <v>140.19512195121945</v>
      </c>
      <c r="BO61" s="25">
        <v>25.433628318584059</v>
      </c>
      <c r="BP61" s="25">
        <v>96.540108148756616</v>
      </c>
      <c r="BQ61" s="25">
        <v>140.19512195121945</v>
      </c>
      <c r="BR61" s="25">
        <v>25.433628318584059</v>
      </c>
      <c r="BS61" s="25">
        <v>95.366748015848913</v>
      </c>
      <c r="BT61" s="25">
        <v>140.19512195121945</v>
      </c>
      <c r="BU61" s="25">
        <v>25.433628318584059</v>
      </c>
      <c r="BV61" s="25">
        <v>93.934004230304794</v>
      </c>
      <c r="BW61" s="25">
        <v>138.6829268292683</v>
      </c>
      <c r="BX61" s="25">
        <v>25.159292035398231</v>
      </c>
      <c r="BY61" s="25">
        <v>92.273554243223629</v>
      </c>
      <c r="BZ61" s="25">
        <v>138.6829268292683</v>
      </c>
      <c r="CA61" s="25">
        <v>25.159292035398231</v>
      </c>
      <c r="CB61" s="25">
        <v>89.696733054380104</v>
      </c>
      <c r="CC61" s="25">
        <v>139.19512195121953</v>
      </c>
      <c r="CD61" s="25">
        <v>25.252212389380535</v>
      </c>
      <c r="CE61" s="25">
        <v>88.766756136360641</v>
      </c>
      <c r="CF61" s="25">
        <v>139.19512195121953</v>
      </c>
      <c r="CG61" s="25">
        <v>25.252212389380535</v>
      </c>
      <c r="CH61" s="25">
        <v>88.124299264422547</v>
      </c>
      <c r="CI61" s="25">
        <v>135.87804878048775</v>
      </c>
      <c r="CJ61" s="25">
        <v>24.650442477876098</v>
      </c>
      <c r="CK61" s="25">
        <v>88.578376004946577</v>
      </c>
      <c r="CL61" s="27">
        <v>140.19512195121945</v>
      </c>
      <c r="CM61" s="27">
        <v>25.433628318584059</v>
      </c>
      <c r="CN61" s="27">
        <v>96.393545138865633</v>
      </c>
      <c r="CO61" s="27">
        <v>140.19512195121945</v>
      </c>
      <c r="CP61" s="27">
        <v>25.433628318584059</v>
      </c>
      <c r="CQ61" s="27">
        <v>96.688238683626821</v>
      </c>
      <c r="CR61" s="27">
        <v>140.19512195121945</v>
      </c>
      <c r="CS61" s="27">
        <v>25.433628318584059</v>
      </c>
      <c r="CT61" s="27">
        <v>92.078790477072531</v>
      </c>
      <c r="CU61" s="27">
        <v>140.19512195121945</v>
      </c>
      <c r="CV61" s="27">
        <v>25.433628318584059</v>
      </c>
      <c r="CW61" s="27">
        <v>87.583945566369508</v>
      </c>
      <c r="CX61" s="27">
        <v>140.19512195121945</v>
      </c>
      <c r="CY61" s="27">
        <v>25.433628318584059</v>
      </c>
      <c r="CZ61" s="27">
        <v>84.485934480552189</v>
      </c>
      <c r="DA61" s="27">
        <v>140.19512195121945</v>
      </c>
      <c r="DB61" s="27">
        <v>25.433628318584059</v>
      </c>
      <c r="DC61" s="27">
        <v>84.065542093543471</v>
      </c>
      <c r="DD61" s="27">
        <v>140.19512195121945</v>
      </c>
      <c r="DE61" s="27">
        <v>25.433628318584059</v>
      </c>
      <c r="DF61" s="27">
        <v>83.635564897610408</v>
      </c>
      <c r="DG61" s="27">
        <v>140.19512195121945</v>
      </c>
      <c r="DH61" s="27">
        <v>25.433628318584059</v>
      </c>
      <c r="DI61" s="27">
        <v>83.138243040803459</v>
      </c>
      <c r="DJ61" s="27">
        <v>140.19512195121945</v>
      </c>
      <c r="DK61" s="27">
        <v>25.433628318584059</v>
      </c>
      <c r="DL61" s="27">
        <v>82.628364121878064</v>
      </c>
      <c r="DM61" s="27">
        <v>138.90243902439025</v>
      </c>
      <c r="DN61" s="27">
        <v>25.199115044247787</v>
      </c>
      <c r="DO61" s="27">
        <v>82.082795121895032</v>
      </c>
      <c r="DP61" s="27">
        <v>138.90243902439025</v>
      </c>
      <c r="DQ61" s="27">
        <v>25.199115044247787</v>
      </c>
      <c r="DR61" s="27">
        <v>80.547410933167228</v>
      </c>
      <c r="DS61" s="27">
        <v>137.65853658536579</v>
      </c>
      <c r="DT61" s="27">
        <v>24.973451327433619</v>
      </c>
      <c r="DU61" s="27">
        <v>79.747407471326198</v>
      </c>
      <c r="DV61" s="27">
        <v>137.65853658536579</v>
      </c>
      <c r="DW61" s="27">
        <v>24.973451327433619</v>
      </c>
      <c r="DX61" s="27">
        <v>80.199520581508182</v>
      </c>
      <c r="DY61" s="27">
        <v>139.19512195121953</v>
      </c>
      <c r="DZ61" s="27">
        <v>25.252212389380535</v>
      </c>
      <c r="EA61" s="27">
        <v>81.401014714448934</v>
      </c>
      <c r="EB61" s="28">
        <v>140.19512195121945</v>
      </c>
      <c r="EC61" s="28">
        <v>25.433628318584059</v>
      </c>
      <c r="ED61" s="28">
        <v>96.390547559079678</v>
      </c>
      <c r="EE61" s="28">
        <v>140.19512195121945</v>
      </c>
      <c r="EF61" s="28">
        <v>25.433628318584059</v>
      </c>
      <c r="EG61" s="28">
        <v>96.728320470313449</v>
      </c>
      <c r="EH61" s="28">
        <v>140.19512195121945</v>
      </c>
      <c r="EI61" s="28">
        <v>25.433628318584059</v>
      </c>
      <c r="EJ61" s="28">
        <v>92.157252381339916</v>
      </c>
      <c r="EK61" s="28">
        <v>140.19512195121945</v>
      </c>
      <c r="EL61" s="28">
        <v>25.433628318584059</v>
      </c>
      <c r="EM61" s="28">
        <v>87.71348466867876</v>
      </c>
      <c r="EN61" s="28">
        <v>140.19512195121945</v>
      </c>
      <c r="EO61" s="28">
        <v>25.433628318584059</v>
      </c>
      <c r="EP61" s="28">
        <v>84.668901191878987</v>
      </c>
      <c r="EQ61" s="28">
        <v>140.19512195121945</v>
      </c>
      <c r="ER61" s="28">
        <v>25.433628318584059</v>
      </c>
      <c r="ES61" s="28">
        <v>84.28887075947668</v>
      </c>
      <c r="ET61" s="28">
        <v>140.19512195121945</v>
      </c>
      <c r="EU61" s="28">
        <v>25.433628318584059</v>
      </c>
      <c r="EV61" s="28">
        <v>83.918245970520488</v>
      </c>
      <c r="EW61" s="28">
        <v>140.19512195121945</v>
      </c>
      <c r="EX61" s="28">
        <v>25.433628318584059</v>
      </c>
      <c r="EY61" s="28">
        <v>83.47996083263692</v>
      </c>
      <c r="EZ61" s="28">
        <v>140.19512195121945</v>
      </c>
      <c r="FA61" s="28">
        <v>25.433628318584059</v>
      </c>
      <c r="FB61" s="28">
        <v>83.055722421156432</v>
      </c>
      <c r="FC61" s="28">
        <v>140.12195121951214</v>
      </c>
      <c r="FD61" s="28">
        <v>25.420353982300874</v>
      </c>
      <c r="FE61" s="28">
        <v>82.635519603713078</v>
      </c>
      <c r="FF61" s="28">
        <v>140.12195121951214</v>
      </c>
      <c r="FG61" s="28">
        <v>25.420353982300874</v>
      </c>
      <c r="FH61" s="28">
        <v>81.589279355417219</v>
      </c>
      <c r="FI61" s="28">
        <v>128.78048780487808</v>
      </c>
      <c r="FJ61" s="28">
        <v>23.362831858407084</v>
      </c>
      <c r="FK61" s="28">
        <v>69.514922681969381</v>
      </c>
      <c r="FL61" s="28">
        <v>128.78048780487808</v>
      </c>
      <c r="FM61" s="28">
        <v>23.362831858407084</v>
      </c>
      <c r="FN61" s="28">
        <v>54.130875630900348</v>
      </c>
      <c r="FO61" s="28">
        <v>110.46341463414642</v>
      </c>
      <c r="FP61" s="28">
        <v>20.039823008849574</v>
      </c>
      <c r="FQ61" s="28">
        <v>41.094466969503799</v>
      </c>
      <c r="FR61" s="29">
        <v>140.19512195121945</v>
      </c>
      <c r="FS61" s="29">
        <v>25.433628318584059</v>
      </c>
      <c r="FT61" s="29">
        <v>96.527259607972766</v>
      </c>
      <c r="FU61" s="29">
        <v>140.19512195121945</v>
      </c>
      <c r="FV61" s="29">
        <v>25.433628318584059</v>
      </c>
      <c r="FW61" s="29">
        <v>97.066845430218549</v>
      </c>
      <c r="FX61" s="29">
        <v>140.19512195121945</v>
      </c>
      <c r="FY61" s="29">
        <v>25.433628318584059</v>
      </c>
      <c r="FZ61" s="29">
        <v>92.6696509503399</v>
      </c>
      <c r="GA61" s="29">
        <v>140.19512195121945</v>
      </c>
      <c r="GB61" s="29">
        <v>25.433628318584059</v>
      </c>
      <c r="GC61" s="29">
        <v>88.381851002954804</v>
      </c>
      <c r="GD61" s="29">
        <v>140.19512195121945</v>
      </c>
      <c r="GE61" s="29">
        <v>25.433628318584059</v>
      </c>
      <c r="GF61" s="29">
        <v>85.486148798494526</v>
      </c>
      <c r="GG61" s="29">
        <v>140.19512195121945</v>
      </c>
      <c r="GH61" s="29">
        <v>25.433628318584059</v>
      </c>
      <c r="GI61" s="29">
        <v>85.232640814853696</v>
      </c>
      <c r="GJ61" s="29">
        <v>140.19512195121945</v>
      </c>
      <c r="GK61" s="29">
        <v>25.433628318584059</v>
      </c>
      <c r="GL61" s="29">
        <v>84.972935176319936</v>
      </c>
      <c r="GM61" s="29">
        <v>140.19512195121945</v>
      </c>
      <c r="GN61" s="29">
        <v>25.433628318584059</v>
      </c>
      <c r="GO61" s="29">
        <v>84.624288928564624</v>
      </c>
      <c r="GP61" s="29">
        <v>140.19512195121945</v>
      </c>
      <c r="GQ61" s="29">
        <v>25.433628318584059</v>
      </c>
      <c r="GR61" s="29">
        <v>84.267054970358956</v>
      </c>
      <c r="GS61" s="29">
        <v>141.09756097560967</v>
      </c>
      <c r="GT61" s="29">
        <v>25.597345132743346</v>
      </c>
      <c r="GU61" s="29">
        <v>83.748713247150121</v>
      </c>
      <c r="GV61" s="29">
        <v>141.09756097560967</v>
      </c>
      <c r="GW61" s="29">
        <v>25.597345132743346</v>
      </c>
      <c r="GX61" s="29">
        <v>70.867066713983348</v>
      </c>
      <c r="GY61" s="29">
        <v>116.95121951219515</v>
      </c>
      <c r="GZ61" s="29">
        <v>21.216814159292042</v>
      </c>
      <c r="HA61" s="29">
        <v>53.353332071285578</v>
      </c>
      <c r="HB61" s="29">
        <v>116.95121951219515</v>
      </c>
      <c r="HC61" s="29">
        <v>21.216814159292042</v>
      </c>
      <c r="HD61" s="29">
        <v>39.162340853698453</v>
      </c>
      <c r="HE61" s="29">
        <v>110.17073170731715</v>
      </c>
      <c r="HF61" s="29">
        <v>19.986725663716825</v>
      </c>
      <c r="HG61" s="29">
        <v>41.402243595845491</v>
      </c>
    </row>
    <row r="62" spans="1:215" ht="15" thickBot="1" x14ac:dyDescent="0.35">
      <c r="A62" s="2"/>
      <c r="B62" s="43" t="s">
        <v>464</v>
      </c>
      <c r="C62" s="76" t="s">
        <v>873</v>
      </c>
      <c r="D62" s="44">
        <v>356910</v>
      </c>
      <c r="E62" s="45">
        <v>513357</v>
      </c>
      <c r="F62" s="23">
        <v>128.50904291736842</v>
      </c>
      <c r="G62" s="23">
        <v>26.312411409759946</v>
      </c>
      <c r="H62" s="23">
        <v>52.88026219014705</v>
      </c>
      <c r="I62" s="23">
        <v>128.22730142736842</v>
      </c>
      <c r="J62" s="23">
        <v>26.22552371202735</v>
      </c>
      <c r="K62" s="23">
        <v>53.096088230659518</v>
      </c>
      <c r="L62" s="23">
        <v>47.383656589002911</v>
      </c>
      <c r="M62" s="23">
        <v>8.5961500891553957</v>
      </c>
      <c r="N62" s="23">
        <v>47.383656589002911</v>
      </c>
      <c r="O62" s="23">
        <v>44.5988746371956</v>
      </c>
      <c r="P62" s="23">
        <v>8.090946283739024</v>
      </c>
      <c r="Q62" s="23">
        <v>44.5988746371956</v>
      </c>
      <c r="R62" s="23">
        <v>41.455049137627597</v>
      </c>
      <c r="S62" s="23">
        <v>7.5206062594811129</v>
      </c>
      <c r="T62" s="23">
        <v>41.455049137627597</v>
      </c>
      <c r="U62" s="23">
        <v>37.980130346748389</v>
      </c>
      <c r="V62" s="23">
        <v>6.8902006381269203</v>
      </c>
      <c r="W62" s="23">
        <v>37.980130346748389</v>
      </c>
      <c r="X62" s="23">
        <v>34.151028946080253</v>
      </c>
      <c r="Y62" s="23">
        <v>6.1955406495101339</v>
      </c>
      <c r="Z62" s="23">
        <v>34.151028946080253</v>
      </c>
      <c r="AA62" s="23">
        <v>30.025843998900271</v>
      </c>
      <c r="AB62" s="23">
        <v>5.4471663891810227</v>
      </c>
      <c r="AC62" s="23">
        <v>30.025843998900271</v>
      </c>
      <c r="AD62" s="23">
        <v>25.69662041264807</v>
      </c>
      <c r="AE62" s="23">
        <v>4.6617762695511979</v>
      </c>
      <c r="AF62" s="23">
        <v>25.69662041264807</v>
      </c>
      <c r="AG62" s="23">
        <v>14.093031253596543</v>
      </c>
      <c r="AH62" s="23">
        <v>2.5567003601657445</v>
      </c>
      <c r="AI62" s="23">
        <v>14.093031253596543</v>
      </c>
      <c r="AJ62" s="23">
        <v>10.670731707317072</v>
      </c>
      <c r="AK62" s="23">
        <v>1.9358407079646016</v>
      </c>
      <c r="AL62" s="23">
        <v>10.670731707317072</v>
      </c>
      <c r="AM62" s="23">
        <v>10.670731707317072</v>
      </c>
      <c r="AN62" s="23">
        <v>1.9358407079646016</v>
      </c>
      <c r="AO62" s="23">
        <v>10.670731707317072</v>
      </c>
      <c r="AP62" s="23">
        <v>10.670731707317072</v>
      </c>
      <c r="AQ62" s="23">
        <v>1.9358407079646016</v>
      </c>
      <c r="AR62" s="23">
        <v>7.5379874924728369</v>
      </c>
      <c r="AS62" s="23">
        <v>10.670731707317072</v>
      </c>
      <c r="AT62" s="23">
        <v>1.9358407079646016</v>
      </c>
      <c r="AU62" s="23">
        <v>4.2446321823322535</v>
      </c>
      <c r="AV62" s="25">
        <v>128.69582447736843</v>
      </c>
      <c r="AW62" s="25">
        <v>26.346977792397904</v>
      </c>
      <c r="AX62" s="25">
        <v>52.524742154865592</v>
      </c>
      <c r="AY62" s="25">
        <v>128.58372984736843</v>
      </c>
      <c r="AZ62" s="25">
        <v>26.313990838143095</v>
      </c>
      <c r="BA62" s="25">
        <v>52.702694179969882</v>
      </c>
      <c r="BB62" s="25">
        <v>48.289799458766282</v>
      </c>
      <c r="BC62" s="25">
        <v>8.7605388398646795</v>
      </c>
      <c r="BD62" s="25">
        <v>48.289799458766282</v>
      </c>
      <c r="BE62" s="25">
        <v>47.178763824081493</v>
      </c>
      <c r="BF62" s="25">
        <v>8.558979277820093</v>
      </c>
      <c r="BG62" s="25">
        <v>47.178763824081493</v>
      </c>
      <c r="BH62" s="25">
        <v>45.985443546591398</v>
      </c>
      <c r="BI62" s="25">
        <v>8.3424919708418024</v>
      </c>
      <c r="BJ62" s="25">
        <v>45.985443546591398</v>
      </c>
      <c r="BK62" s="25">
        <v>44.729558580248657</v>
      </c>
      <c r="BL62" s="25">
        <v>8.114654432699977</v>
      </c>
      <c r="BM62" s="25">
        <v>44.729558580248657</v>
      </c>
      <c r="BN62" s="25">
        <v>43.423158703381105</v>
      </c>
      <c r="BO62" s="25">
        <v>7.8776526851266615</v>
      </c>
      <c r="BP62" s="25">
        <v>43.423158703381105</v>
      </c>
      <c r="BQ62" s="25">
        <v>42.13537583952651</v>
      </c>
      <c r="BR62" s="25">
        <v>7.6440283602680843</v>
      </c>
      <c r="BS62" s="25">
        <v>42.13537583952651</v>
      </c>
      <c r="BT62" s="25">
        <v>40.886132598012253</v>
      </c>
      <c r="BU62" s="25">
        <v>7.4173957368075332</v>
      </c>
      <c r="BV62" s="25">
        <v>40.886132598012253</v>
      </c>
      <c r="BW62" s="25">
        <v>33.657870717701904</v>
      </c>
      <c r="BX62" s="25">
        <v>6.1060738912645052</v>
      </c>
      <c r="BY62" s="25">
        <v>33.657870717701904</v>
      </c>
      <c r="BZ62" s="25">
        <v>29.190046912957811</v>
      </c>
      <c r="CA62" s="25">
        <v>5.2955394842091605</v>
      </c>
      <c r="CB62" s="25">
        <v>29.190046912957811</v>
      </c>
      <c r="CC62" s="25">
        <v>30.649824601510133</v>
      </c>
      <c r="CD62" s="25">
        <v>5.5603664100084753</v>
      </c>
      <c r="CE62" s="25">
        <v>26.168136878174209</v>
      </c>
      <c r="CF62" s="25">
        <v>56.906658281143919</v>
      </c>
      <c r="CG62" s="25">
        <v>10.323774289942039</v>
      </c>
      <c r="CH62" s="25">
        <v>15.22101165896089</v>
      </c>
      <c r="CI62" s="25">
        <v>56.74355768293433</v>
      </c>
      <c r="CJ62" s="25">
        <v>10.294185243364193</v>
      </c>
      <c r="CK62" s="25">
        <v>14.187900277650201</v>
      </c>
      <c r="CL62" s="27">
        <v>128.50693386736842</v>
      </c>
      <c r="CM62" s="27">
        <v>26.318968874442195</v>
      </c>
      <c r="CN62" s="27">
        <v>52.889097786244818</v>
      </c>
      <c r="CO62" s="27">
        <v>128.19912245736842</v>
      </c>
      <c r="CP62" s="27">
        <v>26.253716240670478</v>
      </c>
      <c r="CQ62" s="27">
        <v>53.285967209511284</v>
      </c>
      <c r="CR62" s="27">
        <v>47.750296651822779</v>
      </c>
      <c r="CS62" s="27">
        <v>8.6626644368351062</v>
      </c>
      <c r="CT62" s="27">
        <v>47.750296651822779</v>
      </c>
      <c r="CU62" s="27">
        <v>45.289139841328939</v>
      </c>
      <c r="CV62" s="27">
        <v>8.2161713871437456</v>
      </c>
      <c r="CW62" s="27">
        <v>45.289139841328939</v>
      </c>
      <c r="CX62" s="27">
        <v>42.635282061247715</v>
      </c>
      <c r="CY62" s="27">
        <v>7.7347193119962672</v>
      </c>
      <c r="CZ62" s="27">
        <v>42.635282061247715</v>
      </c>
      <c r="DA62" s="27">
        <v>39.825620165472152</v>
      </c>
      <c r="DB62" s="27">
        <v>7.2250018884263643</v>
      </c>
      <c r="DC62" s="27">
        <v>39.825620165472152</v>
      </c>
      <c r="DD62" s="27">
        <v>36.873877224158349</v>
      </c>
      <c r="DE62" s="27">
        <v>6.6895086999579307</v>
      </c>
      <c r="DF62" s="27">
        <v>36.873877224158349</v>
      </c>
      <c r="DG62" s="27">
        <v>33.843705739795794</v>
      </c>
      <c r="DH62" s="27">
        <v>6.1397873244762291</v>
      </c>
      <c r="DI62" s="27">
        <v>33.843705739795794</v>
      </c>
      <c r="DJ62" s="27">
        <v>30.760033713768909</v>
      </c>
      <c r="DK62" s="27">
        <v>5.580360098515599</v>
      </c>
      <c r="DL62" s="27">
        <v>30.760033713768909</v>
      </c>
      <c r="DM62" s="27">
        <v>22.290934356872899</v>
      </c>
      <c r="DN62" s="27">
        <v>4.0439305691672072</v>
      </c>
      <c r="DO62" s="27">
        <v>22.290934356872899</v>
      </c>
      <c r="DP62" s="27">
        <v>7.9323320480267228</v>
      </c>
      <c r="DQ62" s="27">
        <v>1.4390513892437862</v>
      </c>
      <c r="DR62" s="27">
        <v>7.9323320480267228</v>
      </c>
      <c r="DS62" s="27">
        <v>2.6229061616841869</v>
      </c>
      <c r="DT62" s="27">
        <v>0.47583695853562685</v>
      </c>
      <c r="DU62" s="27">
        <v>2.6229061616841869</v>
      </c>
      <c r="DV62" s="27">
        <v>27.375910630253173</v>
      </c>
      <c r="DW62" s="27">
        <v>4.9664262647804431</v>
      </c>
      <c r="DX62" s="27">
        <v>21.63038250839007</v>
      </c>
      <c r="DY62" s="27">
        <v>23.581759594428839</v>
      </c>
      <c r="DZ62" s="27">
        <v>4.2781068290777986</v>
      </c>
      <c r="EA62" s="27">
        <v>22.534233470926765</v>
      </c>
      <c r="EB62" s="28">
        <v>128.50697577736844</v>
      </c>
      <c r="EC62" s="28">
        <v>26.312400321040073</v>
      </c>
      <c r="ED62" s="28">
        <v>52.887480577435468</v>
      </c>
      <c r="EE62" s="28">
        <v>128.20157215736842</v>
      </c>
      <c r="EF62" s="28">
        <v>26.225476310339126</v>
      </c>
      <c r="EG62" s="28">
        <v>53.210562706217317</v>
      </c>
      <c r="EH62" s="28">
        <v>47.383111963455001</v>
      </c>
      <c r="EI62" s="28">
        <v>8.5960512854055526</v>
      </c>
      <c r="EJ62" s="28">
        <v>47.383111963455001</v>
      </c>
      <c r="EK62" s="28">
        <v>44.30082458602292</v>
      </c>
      <c r="EL62" s="28">
        <v>8.036875256756371</v>
      </c>
      <c r="EM62" s="28">
        <v>44.30082458602292</v>
      </c>
      <c r="EN62" s="28">
        <v>40.817638936053449</v>
      </c>
      <c r="EO62" s="28">
        <v>7.4049698954787226</v>
      </c>
      <c r="EP62" s="28">
        <v>40.817638936053449</v>
      </c>
      <c r="EQ62" s="28">
        <v>36.994371843567677</v>
      </c>
      <c r="ER62" s="28">
        <v>6.7113683433021007</v>
      </c>
      <c r="ES62" s="28">
        <v>36.994371843567677</v>
      </c>
      <c r="ET62" s="28">
        <v>32.789494809499679</v>
      </c>
      <c r="EU62" s="28">
        <v>5.9485366689800294</v>
      </c>
      <c r="EV62" s="28">
        <v>32.789494809499679</v>
      </c>
      <c r="EW62" s="28">
        <v>28.286671208994836</v>
      </c>
      <c r="EX62" s="28">
        <v>5.1316527414548148</v>
      </c>
      <c r="EY62" s="28">
        <v>28.286671208994836</v>
      </c>
      <c r="EZ62" s="28">
        <v>23.566541103531403</v>
      </c>
      <c r="FA62" s="28">
        <v>4.2753459524105644</v>
      </c>
      <c r="FB62" s="28">
        <v>23.566541103531403</v>
      </c>
      <c r="FC62" s="28">
        <v>13.299754198115984</v>
      </c>
      <c r="FD62" s="28">
        <v>2.4127872660298912</v>
      </c>
      <c r="FE62" s="28">
        <v>13.299754198115984</v>
      </c>
      <c r="FF62" s="28">
        <v>10.670731707317072</v>
      </c>
      <c r="FG62" s="28">
        <v>1.9358407079646016</v>
      </c>
      <c r="FH62" s="28">
        <v>10.670731707317072</v>
      </c>
      <c r="FI62" s="28">
        <v>10.670731707317072</v>
      </c>
      <c r="FJ62" s="28">
        <v>1.9358407079646016</v>
      </c>
      <c r="FK62" s="28">
        <v>10.670731707317072</v>
      </c>
      <c r="FL62" s="28">
        <v>10.670731707317072</v>
      </c>
      <c r="FM62" s="28">
        <v>1.9358407079646016</v>
      </c>
      <c r="FN62" s="28">
        <v>1.5113051450917112</v>
      </c>
      <c r="FO62" s="28">
        <v>10.670731707317072</v>
      </c>
      <c r="FP62" s="28">
        <v>1.9358407079646016</v>
      </c>
      <c r="FQ62" s="28">
        <v>-8.8738807911826143</v>
      </c>
      <c r="FR62" s="29">
        <v>128.40512679736844</v>
      </c>
      <c r="FS62" s="29">
        <v>26.309380671697166</v>
      </c>
      <c r="FT62" s="29">
        <v>53.163785539307952</v>
      </c>
      <c r="FU62" s="29">
        <v>127.99584487736843</v>
      </c>
      <c r="FV62" s="29">
        <v>26.236181582812058</v>
      </c>
      <c r="FW62" s="29">
        <v>53.757476796387621</v>
      </c>
      <c r="FX62" s="29">
        <v>128.26561386736842</v>
      </c>
      <c r="FY62" s="29">
        <v>26.149879889659072</v>
      </c>
      <c r="FZ62" s="29">
        <v>52.902051421683012</v>
      </c>
      <c r="GA62" s="29">
        <v>128.59089794736843</v>
      </c>
      <c r="GB62" s="29">
        <v>25.453302408439672</v>
      </c>
      <c r="GC62" s="29">
        <v>52.379615003743638</v>
      </c>
      <c r="GD62" s="29">
        <v>129.04803607736844</v>
      </c>
      <c r="GE62" s="29">
        <v>24.686540848153246</v>
      </c>
      <c r="GF62" s="29">
        <v>51.561289112610794</v>
      </c>
      <c r="GG62" s="29">
        <v>129.70375993736843</v>
      </c>
      <c r="GH62" s="29">
        <v>23.854207175013059</v>
      </c>
      <c r="GI62" s="29">
        <v>49.925306923460866</v>
      </c>
      <c r="GJ62" s="29">
        <v>126.60277947901685</v>
      </c>
      <c r="GK62" s="29">
        <v>22.967760878936684</v>
      </c>
      <c r="GL62" s="29">
        <v>48.359450617782556</v>
      </c>
      <c r="GM62" s="29">
        <v>121.49947614248676</v>
      </c>
      <c r="GN62" s="29">
        <v>22.041940362132554</v>
      </c>
      <c r="GO62" s="29">
        <v>46.675701875567157</v>
      </c>
      <c r="GP62" s="29">
        <v>116.19761710101579</v>
      </c>
      <c r="GQ62" s="29">
        <v>21.080098677617912</v>
      </c>
      <c r="GR62" s="29">
        <v>45.053901582979876</v>
      </c>
      <c r="GS62" s="29">
        <v>105.00095191258616</v>
      </c>
      <c r="GT62" s="29">
        <v>19.048845258478021</v>
      </c>
      <c r="GU62" s="29">
        <v>43.058670375109557</v>
      </c>
      <c r="GV62" s="29">
        <v>76.573134051064315</v>
      </c>
      <c r="GW62" s="29">
        <v>13.891586265901049</v>
      </c>
      <c r="GX62" s="29">
        <v>21.930172599343024</v>
      </c>
      <c r="GY62" s="29">
        <v>27.335978515954437</v>
      </c>
      <c r="GZ62" s="29">
        <v>4.9591819431598756</v>
      </c>
      <c r="HA62" s="29">
        <v>4.1006087643046243</v>
      </c>
      <c r="HB62" s="29">
        <v>5.4230967398744836</v>
      </c>
      <c r="HC62" s="29">
        <v>0.98383613422501703</v>
      </c>
      <c r="HD62" s="29">
        <v>-9.0694714438216693</v>
      </c>
      <c r="HE62" s="29">
        <v>10.670731707317072</v>
      </c>
      <c r="HF62" s="29">
        <v>1.9358407079646016</v>
      </c>
      <c r="HG62" s="29">
        <v>-8.4168150506367283</v>
      </c>
    </row>
    <row r="63" spans="1:215" ht="15" thickBot="1" x14ac:dyDescent="0.35">
      <c r="A63" s="2"/>
      <c r="B63" s="43" t="s">
        <v>471</v>
      </c>
      <c r="C63" s="76" t="s">
        <v>873</v>
      </c>
      <c r="D63" s="44">
        <v>300332</v>
      </c>
      <c r="E63" s="45">
        <v>530823</v>
      </c>
      <c r="F63" s="23">
        <v>-12.323363215263122</v>
      </c>
      <c r="G63" s="23">
        <v>-12.323363215263122</v>
      </c>
      <c r="H63" s="23">
        <v>-12.323363215263122</v>
      </c>
      <c r="I63" s="23">
        <v>-12.152871161263121</v>
      </c>
      <c r="J63" s="23">
        <v>-12.152871161263121</v>
      </c>
      <c r="K63" s="23">
        <v>-12.152871161263121</v>
      </c>
      <c r="L63" s="23">
        <v>-11.839263812263123</v>
      </c>
      <c r="M63" s="23">
        <v>-11.839263812263123</v>
      </c>
      <c r="N63" s="23">
        <v>-11.839263812263123</v>
      </c>
      <c r="O63" s="23">
        <v>-11.438182899263122</v>
      </c>
      <c r="P63" s="23">
        <v>-11.438182899263122</v>
      </c>
      <c r="Q63" s="23">
        <v>-11.438182899263122</v>
      </c>
      <c r="R63" s="23">
        <v>-10.919999080263121</v>
      </c>
      <c r="S63" s="23">
        <v>-10.919999080263121</v>
      </c>
      <c r="T63" s="23">
        <v>-10.919999080263121</v>
      </c>
      <c r="U63" s="23">
        <v>-10.203200714263122</v>
      </c>
      <c r="V63" s="23">
        <v>-10.203200714263122</v>
      </c>
      <c r="W63" s="23">
        <v>-10.203200714263122</v>
      </c>
      <c r="X63" s="23">
        <v>-9.4051608162631233</v>
      </c>
      <c r="Y63" s="23">
        <v>-9.4051608162631233</v>
      </c>
      <c r="Z63" s="23">
        <v>-9.4051608162631233</v>
      </c>
      <c r="AA63" s="23">
        <v>-8.4279532752631212</v>
      </c>
      <c r="AB63" s="23">
        <v>-8.4279532752631212</v>
      </c>
      <c r="AC63" s="23">
        <v>-8.4279532752631212</v>
      </c>
      <c r="AD63" s="23">
        <v>-7.3154055992631228</v>
      </c>
      <c r="AE63" s="23">
        <v>-7.3154055992631228</v>
      </c>
      <c r="AF63" s="23">
        <v>-7.3154055992631228</v>
      </c>
      <c r="AG63" s="23">
        <v>-5.9418404152631226</v>
      </c>
      <c r="AH63" s="23">
        <v>-5.9418404152631226</v>
      </c>
      <c r="AI63" s="23">
        <v>-5.9418404152631226</v>
      </c>
      <c r="AJ63" s="23">
        <v>0.78443401473687757</v>
      </c>
      <c r="AK63" s="23">
        <v>0.78443401473687757</v>
      </c>
      <c r="AL63" s="23">
        <v>0.78443401473687757</v>
      </c>
      <c r="AM63" s="23">
        <v>5.6682048047368774</v>
      </c>
      <c r="AN63" s="23">
        <v>1.9358407079646016</v>
      </c>
      <c r="AO63" s="23">
        <v>5.6682048047368774</v>
      </c>
      <c r="AP63" s="23">
        <v>6.7307692307692317</v>
      </c>
      <c r="AQ63" s="23">
        <v>1.9358407079646016</v>
      </c>
      <c r="AR63" s="23">
        <v>6.7307692307692317</v>
      </c>
      <c r="AS63" s="23">
        <v>6.7307692307692317</v>
      </c>
      <c r="AT63" s="23">
        <v>1.9358407079646016</v>
      </c>
      <c r="AU63" s="23">
        <v>6.7307692307692317</v>
      </c>
      <c r="AV63" s="25">
        <v>-12.315323688263122</v>
      </c>
      <c r="AW63" s="25">
        <v>-12.315323688263122</v>
      </c>
      <c r="AX63" s="25">
        <v>-12.315323688263122</v>
      </c>
      <c r="AY63" s="25">
        <v>-12.166235520263122</v>
      </c>
      <c r="AZ63" s="25">
        <v>-12.166235520263122</v>
      </c>
      <c r="BA63" s="25">
        <v>-12.166235520263122</v>
      </c>
      <c r="BB63" s="25">
        <v>-11.950265081263122</v>
      </c>
      <c r="BC63" s="25">
        <v>-11.950265081263122</v>
      </c>
      <c r="BD63" s="25">
        <v>-11.950265081263122</v>
      </c>
      <c r="BE63" s="25">
        <v>-11.695861431263122</v>
      </c>
      <c r="BF63" s="25">
        <v>-11.695861431263122</v>
      </c>
      <c r="BG63" s="25">
        <v>-11.695861431263122</v>
      </c>
      <c r="BH63" s="25">
        <v>-11.373491725263122</v>
      </c>
      <c r="BI63" s="25">
        <v>-11.373491725263122</v>
      </c>
      <c r="BJ63" s="25">
        <v>-11.373491725263122</v>
      </c>
      <c r="BK63" s="25">
        <v>-10.924429284263123</v>
      </c>
      <c r="BL63" s="25">
        <v>-10.924429284263123</v>
      </c>
      <c r="BM63" s="25">
        <v>-10.924429284263123</v>
      </c>
      <c r="BN63" s="25">
        <v>-10.443917131263122</v>
      </c>
      <c r="BO63" s="25">
        <v>-10.443917131263122</v>
      </c>
      <c r="BP63" s="25">
        <v>-10.443917131263122</v>
      </c>
      <c r="BQ63" s="25">
        <v>-9.8938071182631226</v>
      </c>
      <c r="BR63" s="25">
        <v>-9.8938071182631226</v>
      </c>
      <c r="BS63" s="25">
        <v>-9.8938071182631226</v>
      </c>
      <c r="BT63" s="25">
        <v>-9.2630430952631215</v>
      </c>
      <c r="BU63" s="25">
        <v>-9.2630430952631215</v>
      </c>
      <c r="BV63" s="25">
        <v>-9.2630430952631215</v>
      </c>
      <c r="BW63" s="25">
        <v>-8.5048105652631225</v>
      </c>
      <c r="BX63" s="25">
        <v>-8.5048105652631225</v>
      </c>
      <c r="BY63" s="25">
        <v>-8.5048105652631225</v>
      </c>
      <c r="BZ63" s="25">
        <v>-5.289112405263122</v>
      </c>
      <c r="CA63" s="25">
        <v>-5.289112405263122</v>
      </c>
      <c r="CB63" s="25">
        <v>-5.289112405263122</v>
      </c>
      <c r="CC63" s="25">
        <v>-2.7486747552631225</v>
      </c>
      <c r="CD63" s="25">
        <v>-2.7486747552631225</v>
      </c>
      <c r="CE63" s="25">
        <v>-2.7486747552631225</v>
      </c>
      <c r="CF63" s="25">
        <v>-0.64255643526312056</v>
      </c>
      <c r="CG63" s="25">
        <v>-0.64255643526312056</v>
      </c>
      <c r="CH63" s="25">
        <v>-0.64255643526312056</v>
      </c>
      <c r="CI63" s="25">
        <v>0.58824293473687916</v>
      </c>
      <c r="CJ63" s="25">
        <v>0.58824293473687916</v>
      </c>
      <c r="CK63" s="25">
        <v>0.58824293473687916</v>
      </c>
      <c r="CL63" s="27">
        <v>-12.327883284263123</v>
      </c>
      <c r="CM63" s="27">
        <v>-12.327883284263123</v>
      </c>
      <c r="CN63" s="27">
        <v>-12.327883284263123</v>
      </c>
      <c r="CO63" s="27">
        <v>-12.211098421263122</v>
      </c>
      <c r="CP63" s="27">
        <v>-12.211098421263122</v>
      </c>
      <c r="CQ63" s="27">
        <v>-12.211098421263122</v>
      </c>
      <c r="CR63" s="27">
        <v>-11.979622704263122</v>
      </c>
      <c r="CS63" s="27">
        <v>-11.979622704263122</v>
      </c>
      <c r="CT63" s="27">
        <v>-11.979622704263122</v>
      </c>
      <c r="CU63" s="27">
        <v>-11.663250149263122</v>
      </c>
      <c r="CV63" s="27">
        <v>-11.663250149263122</v>
      </c>
      <c r="CW63" s="27">
        <v>-11.663250149263122</v>
      </c>
      <c r="CX63" s="27">
        <v>-11.244247922263122</v>
      </c>
      <c r="CY63" s="27">
        <v>-11.244247922263122</v>
      </c>
      <c r="CZ63" s="27">
        <v>-11.244247922263122</v>
      </c>
      <c r="DA63" s="27">
        <v>-10.672710801263122</v>
      </c>
      <c r="DB63" s="27">
        <v>-10.672710801263122</v>
      </c>
      <c r="DC63" s="27">
        <v>-10.672710801263122</v>
      </c>
      <c r="DD63" s="27">
        <v>-10.049549826263121</v>
      </c>
      <c r="DE63" s="27">
        <v>-10.049549826263121</v>
      </c>
      <c r="DF63" s="27">
        <v>-10.049549826263121</v>
      </c>
      <c r="DG63" s="27">
        <v>-9.3051963182631212</v>
      </c>
      <c r="DH63" s="27">
        <v>-9.3051963182631212</v>
      </c>
      <c r="DI63" s="27">
        <v>-9.3051963182631212</v>
      </c>
      <c r="DJ63" s="27">
        <v>-8.4407480092631229</v>
      </c>
      <c r="DK63" s="27">
        <v>-8.4407480092631229</v>
      </c>
      <c r="DL63" s="27">
        <v>-8.4407480092631229</v>
      </c>
      <c r="DM63" s="27">
        <v>-7.3327705132631227</v>
      </c>
      <c r="DN63" s="27">
        <v>-7.3327705132631227</v>
      </c>
      <c r="DO63" s="27">
        <v>-7.3327705132631227</v>
      </c>
      <c r="DP63" s="27">
        <v>-1.8485683552631222</v>
      </c>
      <c r="DQ63" s="27">
        <v>-1.8485683552631222</v>
      </c>
      <c r="DR63" s="27">
        <v>-1.8485683552631222</v>
      </c>
      <c r="DS63" s="27">
        <v>2.4961228547368783</v>
      </c>
      <c r="DT63" s="27">
        <v>1.9358407079646016</v>
      </c>
      <c r="DU63" s="27">
        <v>2.4961228547368783</v>
      </c>
      <c r="DV63" s="27">
        <v>5.0705464247368788</v>
      </c>
      <c r="DW63" s="27">
        <v>1.9358407079646016</v>
      </c>
      <c r="DX63" s="27">
        <v>5.0705464247368788</v>
      </c>
      <c r="DY63" s="27">
        <v>6.4354847947368796</v>
      </c>
      <c r="DZ63" s="27">
        <v>1.9358407079646016</v>
      </c>
      <c r="EA63" s="27">
        <v>6.4354847947368796</v>
      </c>
      <c r="EB63" s="28">
        <v>-12.297822827263122</v>
      </c>
      <c r="EC63" s="28">
        <v>-12.297822827263122</v>
      </c>
      <c r="ED63" s="28">
        <v>-12.297822827263122</v>
      </c>
      <c r="EE63" s="28">
        <v>-12.084601967263122</v>
      </c>
      <c r="EF63" s="28">
        <v>-12.084601967263122</v>
      </c>
      <c r="EG63" s="28">
        <v>-12.084601967263122</v>
      </c>
      <c r="EH63" s="28">
        <v>-11.685041329263122</v>
      </c>
      <c r="EI63" s="28">
        <v>-11.685041329263122</v>
      </c>
      <c r="EJ63" s="28">
        <v>-11.685041329263122</v>
      </c>
      <c r="EK63" s="28">
        <v>-11.132967409263122</v>
      </c>
      <c r="EL63" s="28">
        <v>-11.132967409263122</v>
      </c>
      <c r="EM63" s="28">
        <v>-11.132967409263122</v>
      </c>
      <c r="EN63" s="28">
        <v>-10.383588224263121</v>
      </c>
      <c r="EO63" s="28">
        <v>-10.383588224263121</v>
      </c>
      <c r="EP63" s="28">
        <v>-10.383588224263121</v>
      </c>
      <c r="EQ63" s="28">
        <v>-9.3433620392631216</v>
      </c>
      <c r="ER63" s="28">
        <v>-9.3433620392631216</v>
      </c>
      <c r="ES63" s="28">
        <v>-9.3433620392631216</v>
      </c>
      <c r="ET63" s="28">
        <v>-8.0665857782631214</v>
      </c>
      <c r="EU63" s="28">
        <v>-8.0665857782631214</v>
      </c>
      <c r="EV63" s="28">
        <v>-8.0665857782631214</v>
      </c>
      <c r="EW63" s="28">
        <v>-6.2746796652631218</v>
      </c>
      <c r="EX63" s="28">
        <v>-6.2746796652631218</v>
      </c>
      <c r="EY63" s="28">
        <v>-6.2746796652631218</v>
      </c>
      <c r="EZ63" s="28">
        <v>-4.2166778052631226</v>
      </c>
      <c r="FA63" s="28">
        <v>-4.2166778052631226</v>
      </c>
      <c r="FB63" s="28">
        <v>-4.2166778052631226</v>
      </c>
      <c r="FC63" s="28">
        <v>-1.8006847552631218</v>
      </c>
      <c r="FD63" s="28">
        <v>-1.8006847552631218</v>
      </c>
      <c r="FE63" s="28">
        <v>-1.8006847552631218</v>
      </c>
      <c r="FF63" s="28">
        <v>6.7307692307692317</v>
      </c>
      <c r="FG63" s="28">
        <v>1.9358407079646016</v>
      </c>
      <c r="FH63" s="28">
        <v>6.7307692307692317</v>
      </c>
      <c r="FI63" s="28">
        <v>6.7307692307692317</v>
      </c>
      <c r="FJ63" s="28">
        <v>1.9358407079646016</v>
      </c>
      <c r="FK63" s="28">
        <v>6.7307692307692317</v>
      </c>
      <c r="FL63" s="28">
        <v>6.7307692307692317</v>
      </c>
      <c r="FM63" s="28">
        <v>1.9358407079646016</v>
      </c>
      <c r="FN63" s="28">
        <v>6.7307692307692317</v>
      </c>
      <c r="FO63" s="28">
        <v>6.7307692307692317</v>
      </c>
      <c r="FP63" s="28">
        <v>1.9358407079646016</v>
      </c>
      <c r="FQ63" s="28">
        <v>6.7307692307692317</v>
      </c>
      <c r="FR63" s="29">
        <v>-12.345975464263123</v>
      </c>
      <c r="FS63" s="29">
        <v>-12.345975464263123</v>
      </c>
      <c r="FT63" s="29">
        <v>-12.345975464263123</v>
      </c>
      <c r="FU63" s="29">
        <v>-12.180936375263123</v>
      </c>
      <c r="FV63" s="29">
        <v>-12.180936375263123</v>
      </c>
      <c r="FW63" s="29">
        <v>-12.180936375263123</v>
      </c>
      <c r="FX63" s="29">
        <v>-11.830936934263121</v>
      </c>
      <c r="FY63" s="29">
        <v>-11.830936934263121</v>
      </c>
      <c r="FZ63" s="29">
        <v>-11.830936934263121</v>
      </c>
      <c r="GA63" s="29">
        <v>-11.322385439263122</v>
      </c>
      <c r="GB63" s="29">
        <v>-11.322385439263122</v>
      </c>
      <c r="GC63" s="29">
        <v>-11.322385439263122</v>
      </c>
      <c r="GD63" s="29">
        <v>-10.569389642263122</v>
      </c>
      <c r="GE63" s="29">
        <v>-10.569389642263122</v>
      </c>
      <c r="GF63" s="29">
        <v>-10.569389642263122</v>
      </c>
      <c r="GG63" s="29">
        <v>-9.367061862263121</v>
      </c>
      <c r="GH63" s="29">
        <v>-9.367061862263121</v>
      </c>
      <c r="GI63" s="29">
        <v>-9.367061862263121</v>
      </c>
      <c r="GJ63" s="29">
        <v>-7.9948825562631214</v>
      </c>
      <c r="GK63" s="29">
        <v>-7.9948825562631214</v>
      </c>
      <c r="GL63" s="29">
        <v>-7.9948825562631214</v>
      </c>
      <c r="GM63" s="29">
        <v>-6.2714745052631216</v>
      </c>
      <c r="GN63" s="29">
        <v>-6.2714745052631216</v>
      </c>
      <c r="GO63" s="29">
        <v>-6.2714745052631216</v>
      </c>
      <c r="GP63" s="29">
        <v>-4.2765562752631219</v>
      </c>
      <c r="GQ63" s="29">
        <v>-4.2765562752631219</v>
      </c>
      <c r="GR63" s="29">
        <v>-4.2765562752631219</v>
      </c>
      <c r="GS63" s="29">
        <v>-1.7188303352631227</v>
      </c>
      <c r="GT63" s="29">
        <v>-1.7188303352631227</v>
      </c>
      <c r="GU63" s="29">
        <v>-1.7188303352631227</v>
      </c>
      <c r="GV63" s="29">
        <v>6.7307692307692317</v>
      </c>
      <c r="GW63" s="29">
        <v>1.9358407079646016</v>
      </c>
      <c r="GX63" s="29">
        <v>6.7307692307692317</v>
      </c>
      <c r="GY63" s="29">
        <v>6.7307692307692317</v>
      </c>
      <c r="GZ63" s="29">
        <v>1.9358407079646016</v>
      </c>
      <c r="HA63" s="29">
        <v>6.7307692307692317</v>
      </c>
      <c r="HB63" s="29">
        <v>6.7307692307692317</v>
      </c>
      <c r="HC63" s="29">
        <v>1.9358407079646016</v>
      </c>
      <c r="HD63" s="29">
        <v>6.7307692307692317</v>
      </c>
      <c r="HE63" s="29">
        <v>6.7307692307692317</v>
      </c>
      <c r="HF63" s="29">
        <v>1.9358407079646016</v>
      </c>
      <c r="HG63" s="29">
        <v>6.7307692307692317</v>
      </c>
    </row>
    <row r="64" spans="1:215" ht="15" thickBot="1" x14ac:dyDescent="0.35">
      <c r="A64" s="2"/>
      <c r="B64" s="43" t="s">
        <v>745</v>
      </c>
      <c r="C64" s="76" t="s">
        <v>877</v>
      </c>
      <c r="D64" s="44">
        <v>347172</v>
      </c>
      <c r="E64" s="45">
        <v>407455</v>
      </c>
      <c r="F64" s="23">
        <v>10.670731707317072</v>
      </c>
      <c r="G64" s="23">
        <v>1.9358407079646016</v>
      </c>
      <c r="H64" s="23">
        <v>10.670731707317072</v>
      </c>
      <c r="I64" s="23">
        <v>10.670731707317072</v>
      </c>
      <c r="J64" s="23">
        <v>1.9358407079646016</v>
      </c>
      <c r="K64" s="23">
        <v>10.670731707317072</v>
      </c>
      <c r="L64" s="23">
        <v>10.670731707317072</v>
      </c>
      <c r="M64" s="23">
        <v>1.9358407079646016</v>
      </c>
      <c r="N64" s="23">
        <v>10.670731707317072</v>
      </c>
      <c r="O64" s="23">
        <v>10.670731707317072</v>
      </c>
      <c r="P64" s="23">
        <v>1.9358407079646016</v>
      </c>
      <c r="Q64" s="23">
        <v>10.670731707317072</v>
      </c>
      <c r="R64" s="23">
        <v>10.670731707317072</v>
      </c>
      <c r="S64" s="23">
        <v>1.9358407079646016</v>
      </c>
      <c r="T64" s="23">
        <v>10.670731707317072</v>
      </c>
      <c r="U64" s="23">
        <v>10.670731707317072</v>
      </c>
      <c r="V64" s="23">
        <v>1.9358407079646016</v>
      </c>
      <c r="W64" s="23">
        <v>10.670731707317072</v>
      </c>
      <c r="X64" s="23">
        <v>10.670731707317072</v>
      </c>
      <c r="Y64" s="23">
        <v>1.9358407079646016</v>
      </c>
      <c r="Z64" s="23">
        <v>10.670731707317072</v>
      </c>
      <c r="AA64" s="23">
        <v>10.670731707317072</v>
      </c>
      <c r="AB64" s="23">
        <v>1.9358407079646016</v>
      </c>
      <c r="AC64" s="23">
        <v>10.670731707317072</v>
      </c>
      <c r="AD64" s="23">
        <v>10.670731707317072</v>
      </c>
      <c r="AE64" s="23">
        <v>1.9358407079646016</v>
      </c>
      <c r="AF64" s="23">
        <v>10.670731707317072</v>
      </c>
      <c r="AG64" s="23">
        <v>10.670731707317072</v>
      </c>
      <c r="AH64" s="23">
        <v>1.9358407079646016</v>
      </c>
      <c r="AI64" s="23">
        <v>10.670731707317072</v>
      </c>
      <c r="AJ64" s="23">
        <v>10.041788878840663</v>
      </c>
      <c r="AK64" s="23">
        <v>1.9358407079646016</v>
      </c>
      <c r="AL64" s="23">
        <v>10.041788878840663</v>
      </c>
      <c r="AM64" s="23">
        <v>10.670731707317072</v>
      </c>
      <c r="AN64" s="23">
        <v>1.9358407079646016</v>
      </c>
      <c r="AO64" s="23">
        <v>10.670731707317072</v>
      </c>
      <c r="AP64" s="23">
        <v>10.670731707317072</v>
      </c>
      <c r="AQ64" s="23">
        <v>1.9358407079646016</v>
      </c>
      <c r="AR64" s="23">
        <v>10.670731707317072</v>
      </c>
      <c r="AS64" s="23">
        <v>10.670731707317072</v>
      </c>
      <c r="AT64" s="23">
        <v>1.9358407079646016</v>
      </c>
      <c r="AU64" s="23">
        <v>10.670731707317072</v>
      </c>
      <c r="AV64" s="25">
        <v>10.670731707317072</v>
      </c>
      <c r="AW64" s="25">
        <v>1.9358407079646016</v>
      </c>
      <c r="AX64" s="25">
        <v>10.670731707317072</v>
      </c>
      <c r="AY64" s="25">
        <v>10.670731707317072</v>
      </c>
      <c r="AZ64" s="25">
        <v>1.9358407079646016</v>
      </c>
      <c r="BA64" s="25">
        <v>10.670731707317072</v>
      </c>
      <c r="BB64" s="25">
        <v>10.670731707317072</v>
      </c>
      <c r="BC64" s="25">
        <v>1.9358407079646016</v>
      </c>
      <c r="BD64" s="25">
        <v>10.670731707317072</v>
      </c>
      <c r="BE64" s="25">
        <v>10.670731707317072</v>
      </c>
      <c r="BF64" s="25">
        <v>1.9358407079646016</v>
      </c>
      <c r="BG64" s="25">
        <v>10.670731707317072</v>
      </c>
      <c r="BH64" s="25">
        <v>10.670731707317072</v>
      </c>
      <c r="BI64" s="25">
        <v>1.9358407079646016</v>
      </c>
      <c r="BJ64" s="25">
        <v>10.670731707317072</v>
      </c>
      <c r="BK64" s="25">
        <v>10.670731707317072</v>
      </c>
      <c r="BL64" s="25">
        <v>1.9358407079646016</v>
      </c>
      <c r="BM64" s="25">
        <v>10.670731707317072</v>
      </c>
      <c r="BN64" s="25">
        <v>10.670731707317072</v>
      </c>
      <c r="BO64" s="25">
        <v>1.9358407079646016</v>
      </c>
      <c r="BP64" s="25">
        <v>10.670731707317072</v>
      </c>
      <c r="BQ64" s="25">
        <v>10.670731707317072</v>
      </c>
      <c r="BR64" s="25">
        <v>1.9358407079646016</v>
      </c>
      <c r="BS64" s="25">
        <v>10.670731707317072</v>
      </c>
      <c r="BT64" s="25">
        <v>10.670731707317072</v>
      </c>
      <c r="BU64" s="25">
        <v>1.9358407079646016</v>
      </c>
      <c r="BV64" s="25">
        <v>10.670731707317072</v>
      </c>
      <c r="BW64" s="25">
        <v>10.670731707317072</v>
      </c>
      <c r="BX64" s="25">
        <v>1.9358407079646016</v>
      </c>
      <c r="BY64" s="25">
        <v>10.670731707317072</v>
      </c>
      <c r="BZ64" s="25">
        <v>10.670731707317072</v>
      </c>
      <c r="CA64" s="25">
        <v>1.9358407079646016</v>
      </c>
      <c r="CB64" s="25">
        <v>10.670731707317072</v>
      </c>
      <c r="CC64" s="25">
        <v>10.670731707317072</v>
      </c>
      <c r="CD64" s="25">
        <v>1.9358407079646016</v>
      </c>
      <c r="CE64" s="25">
        <v>10.670731707317072</v>
      </c>
      <c r="CF64" s="25">
        <v>10.670731707317072</v>
      </c>
      <c r="CG64" s="25">
        <v>1.9358407079646016</v>
      </c>
      <c r="CH64" s="25">
        <v>10.670731707317072</v>
      </c>
      <c r="CI64" s="25">
        <v>10.670731707317072</v>
      </c>
      <c r="CJ64" s="25">
        <v>1.9358407079646016</v>
      </c>
      <c r="CK64" s="25">
        <v>10.670731707317072</v>
      </c>
      <c r="CL64" s="27">
        <v>10.670731707317072</v>
      </c>
      <c r="CM64" s="27">
        <v>1.9358407079646016</v>
      </c>
      <c r="CN64" s="27">
        <v>10.670731707317072</v>
      </c>
      <c r="CO64" s="27">
        <v>10.670731707317072</v>
      </c>
      <c r="CP64" s="27">
        <v>1.9358407079646016</v>
      </c>
      <c r="CQ64" s="27">
        <v>10.670731707317072</v>
      </c>
      <c r="CR64" s="27">
        <v>10.670731707317072</v>
      </c>
      <c r="CS64" s="27">
        <v>1.9358407079646016</v>
      </c>
      <c r="CT64" s="27">
        <v>10.670731707317072</v>
      </c>
      <c r="CU64" s="27">
        <v>10.670731707317072</v>
      </c>
      <c r="CV64" s="27">
        <v>1.9358407079646016</v>
      </c>
      <c r="CW64" s="27">
        <v>10.670731707317072</v>
      </c>
      <c r="CX64" s="27">
        <v>10.670731707317072</v>
      </c>
      <c r="CY64" s="27">
        <v>1.9358407079646016</v>
      </c>
      <c r="CZ64" s="27">
        <v>10.670731707317072</v>
      </c>
      <c r="DA64" s="27">
        <v>10.670731707317072</v>
      </c>
      <c r="DB64" s="27">
        <v>1.9358407079646016</v>
      </c>
      <c r="DC64" s="27">
        <v>10.670731707317072</v>
      </c>
      <c r="DD64" s="27">
        <v>10.670731707317072</v>
      </c>
      <c r="DE64" s="27">
        <v>1.9358407079646016</v>
      </c>
      <c r="DF64" s="27">
        <v>10.670731707317072</v>
      </c>
      <c r="DG64" s="27">
        <v>10.670731707317072</v>
      </c>
      <c r="DH64" s="27">
        <v>1.9358407079646016</v>
      </c>
      <c r="DI64" s="27">
        <v>10.670731707317072</v>
      </c>
      <c r="DJ64" s="27">
        <v>10.670731707317072</v>
      </c>
      <c r="DK64" s="27">
        <v>1.9358407079646016</v>
      </c>
      <c r="DL64" s="27">
        <v>10.670731707317072</v>
      </c>
      <c r="DM64" s="27">
        <v>10.670731707317072</v>
      </c>
      <c r="DN64" s="27">
        <v>1.9358407079646016</v>
      </c>
      <c r="DO64" s="27">
        <v>10.670731707317072</v>
      </c>
      <c r="DP64" s="27">
        <v>10.670731707317072</v>
      </c>
      <c r="DQ64" s="27">
        <v>1.9358407079646016</v>
      </c>
      <c r="DR64" s="27">
        <v>10.670731707317072</v>
      </c>
      <c r="DS64" s="27">
        <v>10.670731707317072</v>
      </c>
      <c r="DT64" s="27">
        <v>1.9358407079646016</v>
      </c>
      <c r="DU64" s="27">
        <v>10.670731707317072</v>
      </c>
      <c r="DV64" s="27">
        <v>10.670731707317072</v>
      </c>
      <c r="DW64" s="27">
        <v>1.9358407079646016</v>
      </c>
      <c r="DX64" s="27">
        <v>10.670731707317072</v>
      </c>
      <c r="DY64" s="27">
        <v>10.670731707317072</v>
      </c>
      <c r="DZ64" s="27">
        <v>1.9358407079646016</v>
      </c>
      <c r="EA64" s="27">
        <v>10.670731707317072</v>
      </c>
      <c r="EB64" s="28">
        <v>10.670731707317072</v>
      </c>
      <c r="EC64" s="28">
        <v>1.9358407079646016</v>
      </c>
      <c r="ED64" s="28">
        <v>10.670731707317072</v>
      </c>
      <c r="EE64" s="28">
        <v>10.670731707317072</v>
      </c>
      <c r="EF64" s="28">
        <v>1.9358407079646016</v>
      </c>
      <c r="EG64" s="28">
        <v>10.670731707317072</v>
      </c>
      <c r="EH64" s="28">
        <v>10.670731707317072</v>
      </c>
      <c r="EI64" s="28">
        <v>1.9358407079646016</v>
      </c>
      <c r="EJ64" s="28">
        <v>10.670731707317072</v>
      </c>
      <c r="EK64" s="28">
        <v>10.670731707317072</v>
      </c>
      <c r="EL64" s="28">
        <v>1.9358407079646016</v>
      </c>
      <c r="EM64" s="28">
        <v>10.670731707317072</v>
      </c>
      <c r="EN64" s="28">
        <v>10.670731707317072</v>
      </c>
      <c r="EO64" s="28">
        <v>1.9358407079646016</v>
      </c>
      <c r="EP64" s="28">
        <v>10.670731707317072</v>
      </c>
      <c r="EQ64" s="28">
        <v>10.670731707317072</v>
      </c>
      <c r="ER64" s="28">
        <v>1.9358407079646016</v>
      </c>
      <c r="ES64" s="28">
        <v>10.670731707317072</v>
      </c>
      <c r="ET64" s="28">
        <v>10.670731707317072</v>
      </c>
      <c r="EU64" s="28">
        <v>1.9358407079646016</v>
      </c>
      <c r="EV64" s="28">
        <v>10.670731707317072</v>
      </c>
      <c r="EW64" s="28">
        <v>10.670731707317072</v>
      </c>
      <c r="EX64" s="28">
        <v>1.9358407079646016</v>
      </c>
      <c r="EY64" s="28">
        <v>10.670731707317072</v>
      </c>
      <c r="EZ64" s="28">
        <v>10.670731707317072</v>
      </c>
      <c r="FA64" s="28">
        <v>1.9358407079646016</v>
      </c>
      <c r="FB64" s="28">
        <v>10.670731707317072</v>
      </c>
      <c r="FC64" s="28">
        <v>10.670731707317072</v>
      </c>
      <c r="FD64" s="28">
        <v>1.9358407079646016</v>
      </c>
      <c r="FE64" s="28">
        <v>10.670731707317072</v>
      </c>
      <c r="FF64" s="28">
        <v>0.59235396035266341</v>
      </c>
      <c r="FG64" s="28">
        <v>0.24330494422068324</v>
      </c>
      <c r="FH64" s="28">
        <v>0.59235396035266341</v>
      </c>
      <c r="FI64" s="28">
        <v>2.1945908290776064</v>
      </c>
      <c r="FJ64" s="28">
        <v>0.9014117149449884</v>
      </c>
      <c r="FK64" s="28">
        <v>2.1945908290776064</v>
      </c>
      <c r="FL64" s="28">
        <v>10.670731707317072</v>
      </c>
      <c r="FM64" s="28">
        <v>1.9358407079646016</v>
      </c>
      <c r="FN64" s="28">
        <v>10.670731707317072</v>
      </c>
      <c r="FO64" s="28">
        <v>10.670731707317072</v>
      </c>
      <c r="FP64" s="28">
        <v>1.9358407079646016</v>
      </c>
      <c r="FQ64" s="28">
        <v>10.670731707317072</v>
      </c>
      <c r="FR64" s="29">
        <v>10.670731707317072</v>
      </c>
      <c r="FS64" s="29">
        <v>1.9358407079646016</v>
      </c>
      <c r="FT64" s="29">
        <v>10.670731707317072</v>
      </c>
      <c r="FU64" s="29">
        <v>10.670731707317072</v>
      </c>
      <c r="FV64" s="29">
        <v>1.9358407079646016</v>
      </c>
      <c r="FW64" s="29">
        <v>10.670731707317072</v>
      </c>
      <c r="FX64" s="29">
        <v>10.670731707317072</v>
      </c>
      <c r="FY64" s="29">
        <v>1.9358407079646016</v>
      </c>
      <c r="FZ64" s="29">
        <v>10.670731707317072</v>
      </c>
      <c r="GA64" s="29">
        <v>10.670731707317072</v>
      </c>
      <c r="GB64" s="29">
        <v>1.9358407079646016</v>
      </c>
      <c r="GC64" s="29">
        <v>10.670731707317072</v>
      </c>
      <c r="GD64" s="29">
        <v>10.670731707317072</v>
      </c>
      <c r="GE64" s="29">
        <v>1.9358407079646016</v>
      </c>
      <c r="GF64" s="29">
        <v>10.670731707317072</v>
      </c>
      <c r="GG64" s="29">
        <v>10.670731707317072</v>
      </c>
      <c r="GH64" s="29">
        <v>1.9358407079646016</v>
      </c>
      <c r="GI64" s="29">
        <v>10.670731707317072</v>
      </c>
      <c r="GJ64" s="29">
        <v>10.670731707317072</v>
      </c>
      <c r="GK64" s="29">
        <v>1.9358407079646016</v>
      </c>
      <c r="GL64" s="29">
        <v>10.670731707317072</v>
      </c>
      <c r="GM64" s="29">
        <v>10.670731707317072</v>
      </c>
      <c r="GN64" s="29">
        <v>1.9358407079646016</v>
      </c>
      <c r="GO64" s="29">
        <v>10.670731707317072</v>
      </c>
      <c r="GP64" s="29">
        <v>10.670731707317072</v>
      </c>
      <c r="GQ64" s="29">
        <v>1.9358407079646016</v>
      </c>
      <c r="GR64" s="29">
        <v>10.670731707317072</v>
      </c>
      <c r="GS64" s="29">
        <v>10.670731707317072</v>
      </c>
      <c r="GT64" s="29">
        <v>1.9358407079646016</v>
      </c>
      <c r="GU64" s="29">
        <v>10.670731707317072</v>
      </c>
      <c r="GV64" s="29">
        <v>10.670731707317072</v>
      </c>
      <c r="GW64" s="29">
        <v>1.9358407079646016</v>
      </c>
      <c r="GX64" s="29">
        <v>10.670731707317072</v>
      </c>
      <c r="GY64" s="29">
        <v>10.670731707317072</v>
      </c>
      <c r="GZ64" s="29">
        <v>1.9358407079646016</v>
      </c>
      <c r="HA64" s="29">
        <v>10.670731707317072</v>
      </c>
      <c r="HB64" s="29">
        <v>10.670731707317072</v>
      </c>
      <c r="HC64" s="29">
        <v>1.9358407079646016</v>
      </c>
      <c r="HD64" s="29">
        <v>10.670731707317072</v>
      </c>
      <c r="HE64" s="29">
        <v>10.670731707317072</v>
      </c>
      <c r="HF64" s="29">
        <v>1.9358407079646016</v>
      </c>
      <c r="HG64" s="29">
        <v>10.670731707317072</v>
      </c>
    </row>
    <row r="65" spans="1:215" ht="15" thickBot="1" x14ac:dyDescent="0.35">
      <c r="A65" s="2"/>
      <c r="B65" s="43" t="s">
        <v>893</v>
      </c>
      <c r="C65" s="76" t="s">
        <v>873</v>
      </c>
      <c r="D65" s="44">
        <v>302535</v>
      </c>
      <c r="E65" s="45">
        <v>529330</v>
      </c>
      <c r="F65" s="23">
        <v>-12.323363215263122</v>
      </c>
      <c r="G65" s="23">
        <v>-12.323363215263122</v>
      </c>
      <c r="H65" s="23">
        <v>-12.323363215263122</v>
      </c>
      <c r="I65" s="23">
        <v>-12.152871161263121</v>
      </c>
      <c r="J65" s="23">
        <v>-12.152871161263121</v>
      </c>
      <c r="K65" s="23">
        <v>-12.152871161263121</v>
      </c>
      <c r="L65" s="23">
        <v>-11.839263812263123</v>
      </c>
      <c r="M65" s="23">
        <v>-11.839263812263123</v>
      </c>
      <c r="N65" s="23">
        <v>-11.839263812263123</v>
      </c>
      <c r="O65" s="23">
        <v>-11.438182899263122</v>
      </c>
      <c r="P65" s="23">
        <v>-11.438182899263122</v>
      </c>
      <c r="Q65" s="23">
        <v>-11.438182899263122</v>
      </c>
      <c r="R65" s="23">
        <v>-10.919999080263121</v>
      </c>
      <c r="S65" s="23">
        <v>-10.919999080263121</v>
      </c>
      <c r="T65" s="23">
        <v>-10.919999080263121</v>
      </c>
      <c r="U65" s="23">
        <v>-10.203200714263122</v>
      </c>
      <c r="V65" s="23">
        <v>-10.203200714263122</v>
      </c>
      <c r="W65" s="23">
        <v>-10.203200714263122</v>
      </c>
      <c r="X65" s="23">
        <v>-9.4051608162631233</v>
      </c>
      <c r="Y65" s="23">
        <v>-9.4051608162631233</v>
      </c>
      <c r="Z65" s="23">
        <v>-9.4051608162631233</v>
      </c>
      <c r="AA65" s="23">
        <v>-8.4279532752631212</v>
      </c>
      <c r="AB65" s="23">
        <v>-8.4279532752631212</v>
      </c>
      <c r="AC65" s="23">
        <v>-8.4279532752631212</v>
      </c>
      <c r="AD65" s="23">
        <v>-7.3154055992631228</v>
      </c>
      <c r="AE65" s="23">
        <v>-7.3154055992631228</v>
      </c>
      <c r="AF65" s="23">
        <v>-7.3154055992631228</v>
      </c>
      <c r="AG65" s="23">
        <v>-5.9418404152631226</v>
      </c>
      <c r="AH65" s="23">
        <v>-5.9418404152631226</v>
      </c>
      <c r="AI65" s="23">
        <v>-5.9418404152631226</v>
      </c>
      <c r="AJ65" s="23">
        <v>0.78443401473687757</v>
      </c>
      <c r="AK65" s="23">
        <v>0.78443401473687757</v>
      </c>
      <c r="AL65" s="23">
        <v>0.78443401473687757</v>
      </c>
      <c r="AM65" s="23">
        <v>5.6682048047368774</v>
      </c>
      <c r="AN65" s="23">
        <v>1.9358407079646016</v>
      </c>
      <c r="AO65" s="23">
        <v>5.6682048047368774</v>
      </c>
      <c r="AP65" s="23">
        <v>6.7307692307692317</v>
      </c>
      <c r="AQ65" s="23">
        <v>1.9358407079646016</v>
      </c>
      <c r="AR65" s="23">
        <v>6.7307692307692317</v>
      </c>
      <c r="AS65" s="23">
        <v>6.7307692307692317</v>
      </c>
      <c r="AT65" s="23">
        <v>1.9358407079646016</v>
      </c>
      <c r="AU65" s="23">
        <v>6.7307692307692317</v>
      </c>
      <c r="AV65" s="25">
        <v>-12.315323688263122</v>
      </c>
      <c r="AW65" s="25">
        <v>-12.315323688263122</v>
      </c>
      <c r="AX65" s="25">
        <v>-12.315323688263122</v>
      </c>
      <c r="AY65" s="25">
        <v>-12.166235520263122</v>
      </c>
      <c r="AZ65" s="25">
        <v>-12.166235520263122</v>
      </c>
      <c r="BA65" s="25">
        <v>-12.166235520263122</v>
      </c>
      <c r="BB65" s="25">
        <v>-11.950265081263122</v>
      </c>
      <c r="BC65" s="25">
        <v>-11.950265081263122</v>
      </c>
      <c r="BD65" s="25">
        <v>-11.950265081263122</v>
      </c>
      <c r="BE65" s="25">
        <v>-11.695861431263122</v>
      </c>
      <c r="BF65" s="25">
        <v>-11.695861431263122</v>
      </c>
      <c r="BG65" s="25">
        <v>-11.695861431263122</v>
      </c>
      <c r="BH65" s="25">
        <v>-11.373491725263122</v>
      </c>
      <c r="BI65" s="25">
        <v>-11.373491725263122</v>
      </c>
      <c r="BJ65" s="25">
        <v>-11.373491725263122</v>
      </c>
      <c r="BK65" s="25">
        <v>-10.924429284263123</v>
      </c>
      <c r="BL65" s="25">
        <v>-10.924429284263123</v>
      </c>
      <c r="BM65" s="25">
        <v>-10.924429284263123</v>
      </c>
      <c r="BN65" s="25">
        <v>-10.443917131263122</v>
      </c>
      <c r="BO65" s="25">
        <v>-10.443917131263122</v>
      </c>
      <c r="BP65" s="25">
        <v>-10.443917131263122</v>
      </c>
      <c r="BQ65" s="25">
        <v>-9.8938071182631226</v>
      </c>
      <c r="BR65" s="25">
        <v>-9.8938071182631226</v>
      </c>
      <c r="BS65" s="25">
        <v>-9.8938071182631226</v>
      </c>
      <c r="BT65" s="25">
        <v>-9.2630430952631215</v>
      </c>
      <c r="BU65" s="25">
        <v>-9.2630430952631215</v>
      </c>
      <c r="BV65" s="25">
        <v>-9.2630430952631215</v>
      </c>
      <c r="BW65" s="25">
        <v>-8.5048105652631225</v>
      </c>
      <c r="BX65" s="25">
        <v>-8.5048105652631225</v>
      </c>
      <c r="BY65" s="25">
        <v>-8.5048105652631225</v>
      </c>
      <c r="BZ65" s="25">
        <v>-5.289112405263122</v>
      </c>
      <c r="CA65" s="25">
        <v>-5.289112405263122</v>
      </c>
      <c r="CB65" s="25">
        <v>-5.289112405263122</v>
      </c>
      <c r="CC65" s="25">
        <v>-2.7486747552631225</v>
      </c>
      <c r="CD65" s="25">
        <v>-2.7486747552631225</v>
      </c>
      <c r="CE65" s="25">
        <v>-2.7486747552631225</v>
      </c>
      <c r="CF65" s="25">
        <v>-0.64255643526312056</v>
      </c>
      <c r="CG65" s="25">
        <v>-0.64255643526312056</v>
      </c>
      <c r="CH65" s="25">
        <v>-0.64255643526312056</v>
      </c>
      <c r="CI65" s="25">
        <v>0.58824293473687916</v>
      </c>
      <c r="CJ65" s="25">
        <v>0.58824293473687916</v>
      </c>
      <c r="CK65" s="25">
        <v>0.58824293473687916</v>
      </c>
      <c r="CL65" s="27">
        <v>-12.327883284263123</v>
      </c>
      <c r="CM65" s="27">
        <v>-12.327883284263123</v>
      </c>
      <c r="CN65" s="27">
        <v>-12.327883284263123</v>
      </c>
      <c r="CO65" s="27">
        <v>-12.211098421263122</v>
      </c>
      <c r="CP65" s="27">
        <v>-12.211098421263122</v>
      </c>
      <c r="CQ65" s="27">
        <v>-12.211098421263122</v>
      </c>
      <c r="CR65" s="27">
        <v>-11.979622704263122</v>
      </c>
      <c r="CS65" s="27">
        <v>-11.979622704263122</v>
      </c>
      <c r="CT65" s="27">
        <v>-11.979622704263122</v>
      </c>
      <c r="CU65" s="27">
        <v>-11.663250149263122</v>
      </c>
      <c r="CV65" s="27">
        <v>-11.663250149263122</v>
      </c>
      <c r="CW65" s="27">
        <v>-11.663250149263122</v>
      </c>
      <c r="CX65" s="27">
        <v>-11.244247922263122</v>
      </c>
      <c r="CY65" s="27">
        <v>-11.244247922263122</v>
      </c>
      <c r="CZ65" s="27">
        <v>-11.244247922263122</v>
      </c>
      <c r="DA65" s="27">
        <v>-10.672710801263122</v>
      </c>
      <c r="DB65" s="27">
        <v>-10.672710801263122</v>
      </c>
      <c r="DC65" s="27">
        <v>-10.672710801263122</v>
      </c>
      <c r="DD65" s="27">
        <v>-10.049549826263121</v>
      </c>
      <c r="DE65" s="27">
        <v>-10.049549826263121</v>
      </c>
      <c r="DF65" s="27">
        <v>-10.049549826263121</v>
      </c>
      <c r="DG65" s="27">
        <v>-9.3051963182631212</v>
      </c>
      <c r="DH65" s="27">
        <v>-9.3051963182631212</v>
      </c>
      <c r="DI65" s="27">
        <v>-9.3051963182631212</v>
      </c>
      <c r="DJ65" s="27">
        <v>-8.4407480092631229</v>
      </c>
      <c r="DK65" s="27">
        <v>-8.4407480092631229</v>
      </c>
      <c r="DL65" s="27">
        <v>-8.4407480092631229</v>
      </c>
      <c r="DM65" s="27">
        <v>-7.3327705132631227</v>
      </c>
      <c r="DN65" s="27">
        <v>-7.3327705132631227</v>
      </c>
      <c r="DO65" s="27">
        <v>-7.3327705132631227</v>
      </c>
      <c r="DP65" s="27">
        <v>-1.8485683552631222</v>
      </c>
      <c r="DQ65" s="27">
        <v>-1.8485683552631222</v>
      </c>
      <c r="DR65" s="27">
        <v>-1.8485683552631222</v>
      </c>
      <c r="DS65" s="27">
        <v>2.4961228547368783</v>
      </c>
      <c r="DT65" s="27">
        <v>1.9358407079646016</v>
      </c>
      <c r="DU65" s="27">
        <v>2.4961228547368783</v>
      </c>
      <c r="DV65" s="27">
        <v>5.0705464247368788</v>
      </c>
      <c r="DW65" s="27">
        <v>1.9358407079646016</v>
      </c>
      <c r="DX65" s="27">
        <v>5.0705464247368788</v>
      </c>
      <c r="DY65" s="27">
        <v>6.4354847947368796</v>
      </c>
      <c r="DZ65" s="27">
        <v>1.9358407079646016</v>
      </c>
      <c r="EA65" s="27">
        <v>6.4354847947368796</v>
      </c>
      <c r="EB65" s="28">
        <v>-12.297822827263122</v>
      </c>
      <c r="EC65" s="28">
        <v>-12.297822827263122</v>
      </c>
      <c r="ED65" s="28">
        <v>-12.297822827263122</v>
      </c>
      <c r="EE65" s="28">
        <v>-12.084601967263122</v>
      </c>
      <c r="EF65" s="28">
        <v>-12.084601967263122</v>
      </c>
      <c r="EG65" s="28">
        <v>-12.084601967263122</v>
      </c>
      <c r="EH65" s="28">
        <v>-11.685041329263122</v>
      </c>
      <c r="EI65" s="28">
        <v>-11.685041329263122</v>
      </c>
      <c r="EJ65" s="28">
        <v>-11.685041329263122</v>
      </c>
      <c r="EK65" s="28">
        <v>-11.132967409263122</v>
      </c>
      <c r="EL65" s="28">
        <v>-11.132967409263122</v>
      </c>
      <c r="EM65" s="28">
        <v>-11.132967409263122</v>
      </c>
      <c r="EN65" s="28">
        <v>-10.383588224263121</v>
      </c>
      <c r="EO65" s="28">
        <v>-10.383588224263121</v>
      </c>
      <c r="EP65" s="28">
        <v>-10.383588224263121</v>
      </c>
      <c r="EQ65" s="28">
        <v>-9.3433620392631216</v>
      </c>
      <c r="ER65" s="28">
        <v>-9.3433620392631216</v>
      </c>
      <c r="ES65" s="28">
        <v>-9.3433620392631216</v>
      </c>
      <c r="ET65" s="28">
        <v>-8.0665857782631214</v>
      </c>
      <c r="EU65" s="28">
        <v>-8.0665857782631214</v>
      </c>
      <c r="EV65" s="28">
        <v>-8.0665857782631214</v>
      </c>
      <c r="EW65" s="28">
        <v>-6.2746796652631218</v>
      </c>
      <c r="EX65" s="28">
        <v>-6.2746796652631218</v>
      </c>
      <c r="EY65" s="28">
        <v>-6.2746796652631218</v>
      </c>
      <c r="EZ65" s="28">
        <v>-4.2166778052631226</v>
      </c>
      <c r="FA65" s="28">
        <v>-4.2166778052631226</v>
      </c>
      <c r="FB65" s="28">
        <v>-4.2166778052631226</v>
      </c>
      <c r="FC65" s="28">
        <v>-1.8006847552631218</v>
      </c>
      <c r="FD65" s="28">
        <v>-1.8006847552631218</v>
      </c>
      <c r="FE65" s="28">
        <v>-1.8006847552631218</v>
      </c>
      <c r="FF65" s="28">
        <v>6.7307692307692317</v>
      </c>
      <c r="FG65" s="28">
        <v>1.9358407079646016</v>
      </c>
      <c r="FH65" s="28">
        <v>6.7307692307692317</v>
      </c>
      <c r="FI65" s="28">
        <v>6.7307692307692317</v>
      </c>
      <c r="FJ65" s="28">
        <v>1.9358407079646016</v>
      </c>
      <c r="FK65" s="28">
        <v>6.7307692307692317</v>
      </c>
      <c r="FL65" s="28">
        <v>6.7307692307692317</v>
      </c>
      <c r="FM65" s="28">
        <v>1.9358407079646016</v>
      </c>
      <c r="FN65" s="28">
        <v>6.7307692307692317</v>
      </c>
      <c r="FO65" s="28">
        <v>6.7307692307692317</v>
      </c>
      <c r="FP65" s="28">
        <v>1.9358407079646016</v>
      </c>
      <c r="FQ65" s="28">
        <v>6.7307692307692317</v>
      </c>
      <c r="FR65" s="29">
        <v>-12.345975464263123</v>
      </c>
      <c r="FS65" s="29">
        <v>-12.345975464263123</v>
      </c>
      <c r="FT65" s="29">
        <v>-12.345975464263123</v>
      </c>
      <c r="FU65" s="29">
        <v>-12.180936375263123</v>
      </c>
      <c r="FV65" s="29">
        <v>-12.180936375263123</v>
      </c>
      <c r="FW65" s="29">
        <v>-12.180936375263123</v>
      </c>
      <c r="FX65" s="29">
        <v>-11.830936934263121</v>
      </c>
      <c r="FY65" s="29">
        <v>-11.830936934263121</v>
      </c>
      <c r="FZ65" s="29">
        <v>-11.830936934263121</v>
      </c>
      <c r="GA65" s="29">
        <v>-11.322385439263122</v>
      </c>
      <c r="GB65" s="29">
        <v>-11.322385439263122</v>
      </c>
      <c r="GC65" s="29">
        <v>-11.322385439263122</v>
      </c>
      <c r="GD65" s="29">
        <v>-10.569389642263122</v>
      </c>
      <c r="GE65" s="29">
        <v>-10.569389642263122</v>
      </c>
      <c r="GF65" s="29">
        <v>-10.569389642263122</v>
      </c>
      <c r="GG65" s="29">
        <v>-9.367061862263121</v>
      </c>
      <c r="GH65" s="29">
        <v>-9.367061862263121</v>
      </c>
      <c r="GI65" s="29">
        <v>-9.367061862263121</v>
      </c>
      <c r="GJ65" s="29">
        <v>-7.9948825562631214</v>
      </c>
      <c r="GK65" s="29">
        <v>-7.9948825562631214</v>
      </c>
      <c r="GL65" s="29">
        <v>-7.9948825562631214</v>
      </c>
      <c r="GM65" s="29">
        <v>-6.2714745052631216</v>
      </c>
      <c r="GN65" s="29">
        <v>-6.2714745052631216</v>
      </c>
      <c r="GO65" s="29">
        <v>-6.2714745052631216</v>
      </c>
      <c r="GP65" s="29">
        <v>-4.2765562752631219</v>
      </c>
      <c r="GQ65" s="29">
        <v>-4.2765562752631219</v>
      </c>
      <c r="GR65" s="29">
        <v>-4.2765562752631219</v>
      </c>
      <c r="GS65" s="29">
        <v>-1.7188303352631227</v>
      </c>
      <c r="GT65" s="29">
        <v>-1.7188303352631227</v>
      </c>
      <c r="GU65" s="29">
        <v>-1.7188303352631227</v>
      </c>
      <c r="GV65" s="29">
        <v>6.7307692307692317</v>
      </c>
      <c r="GW65" s="29">
        <v>1.9358407079646016</v>
      </c>
      <c r="GX65" s="29">
        <v>6.7307692307692317</v>
      </c>
      <c r="GY65" s="29">
        <v>6.7307692307692317</v>
      </c>
      <c r="GZ65" s="29">
        <v>1.9358407079646016</v>
      </c>
      <c r="HA65" s="29">
        <v>6.7307692307692317</v>
      </c>
      <c r="HB65" s="29">
        <v>6.7307692307692317</v>
      </c>
      <c r="HC65" s="29">
        <v>1.9358407079646016</v>
      </c>
      <c r="HD65" s="29">
        <v>6.7307692307692317</v>
      </c>
      <c r="HE65" s="29">
        <v>6.7307692307692317</v>
      </c>
      <c r="HF65" s="29">
        <v>1.9358407079646016</v>
      </c>
      <c r="HG65" s="29">
        <v>6.7307692307692317</v>
      </c>
    </row>
    <row r="66" spans="1:215" ht="15" thickBot="1" x14ac:dyDescent="0.35">
      <c r="A66" s="2"/>
      <c r="B66" s="43" t="s">
        <v>573</v>
      </c>
      <c r="C66" s="76" t="s">
        <v>872</v>
      </c>
      <c r="D66" s="44">
        <v>380069</v>
      </c>
      <c r="E66" s="45">
        <v>395104</v>
      </c>
      <c r="F66" s="23">
        <v>132.58504377736841</v>
      </c>
      <c r="G66" s="23">
        <v>36.796240977259288</v>
      </c>
      <c r="H66" s="23">
        <v>75.288392933690346</v>
      </c>
      <c r="I66" s="23">
        <v>132.21322464736841</v>
      </c>
      <c r="J66" s="23">
        <v>36.784523968369342</v>
      </c>
      <c r="K66" s="23">
        <v>73.096868020355828</v>
      </c>
      <c r="L66" s="23">
        <v>132.61099761736841</v>
      </c>
      <c r="M66" s="23">
        <v>36.769711005323714</v>
      </c>
      <c r="N66" s="23">
        <v>69.201595775968727</v>
      </c>
      <c r="O66" s="23">
        <v>132.96808916736842</v>
      </c>
      <c r="P66" s="23">
        <v>36.686117807324777</v>
      </c>
      <c r="Q66" s="23">
        <v>68.238922371724627</v>
      </c>
      <c r="R66" s="23">
        <v>133.3713016173684</v>
      </c>
      <c r="S66" s="23">
        <v>36.594718762572896</v>
      </c>
      <c r="T66" s="23">
        <v>67.358336022755935</v>
      </c>
      <c r="U66" s="23">
        <v>133.84238450736842</v>
      </c>
      <c r="V66" s="23">
        <v>36.495658383968099</v>
      </c>
      <c r="W66" s="23">
        <v>66.395684017454784</v>
      </c>
      <c r="X66" s="23">
        <v>134.33036198736841</v>
      </c>
      <c r="Y66" s="23">
        <v>36.38827076728608</v>
      </c>
      <c r="Z66" s="23">
        <v>65.462512744922606</v>
      </c>
      <c r="AA66" s="23">
        <v>134.89779891736842</v>
      </c>
      <c r="AB66" s="23">
        <v>36.273335474727872</v>
      </c>
      <c r="AC66" s="23">
        <v>64.46741690816836</v>
      </c>
      <c r="AD66" s="23">
        <v>135.49667822736842</v>
      </c>
      <c r="AE66" s="23">
        <v>36.153492048148784</v>
      </c>
      <c r="AF66" s="23">
        <v>63.45969255474445</v>
      </c>
      <c r="AG66" s="23">
        <v>136.08274871736842</v>
      </c>
      <c r="AH66" s="23">
        <v>33.791025703895293</v>
      </c>
      <c r="AI66" s="23">
        <v>62.403944895418093</v>
      </c>
      <c r="AJ66" s="23">
        <v>138.94383687736843</v>
      </c>
      <c r="AK66" s="23">
        <v>33.511945841513345</v>
      </c>
      <c r="AL66" s="23">
        <v>57.312672349076038</v>
      </c>
      <c r="AM66" s="23">
        <v>141.35562171736842</v>
      </c>
      <c r="AN66" s="23">
        <v>34.498345974818264</v>
      </c>
      <c r="AO66" s="23">
        <v>48.900472065587763</v>
      </c>
      <c r="AP66" s="23">
        <v>142.64021471736839</v>
      </c>
      <c r="AQ66" s="23">
        <v>42.665585317271258</v>
      </c>
      <c r="AR66" s="23">
        <v>43.260839097085764</v>
      </c>
      <c r="AS66" s="23">
        <v>143.30109230736841</v>
      </c>
      <c r="AT66" s="23">
        <v>43.539157227958512</v>
      </c>
      <c r="AU66" s="23">
        <v>39.020604284227488</v>
      </c>
      <c r="AV66" s="25">
        <v>132.67836348736842</v>
      </c>
      <c r="AW66" s="25">
        <v>36.8001706376659</v>
      </c>
      <c r="AX66" s="25">
        <v>75.069588995759204</v>
      </c>
      <c r="AY66" s="25">
        <v>132.36533620736841</v>
      </c>
      <c r="AZ66" s="25">
        <v>36.794303260608345</v>
      </c>
      <c r="BA66" s="25">
        <v>74.257321222416408</v>
      </c>
      <c r="BB66" s="25">
        <v>132.58106855736841</v>
      </c>
      <c r="BC66" s="25">
        <v>36.787537055702437</v>
      </c>
      <c r="BD66" s="25">
        <v>72.239084839301626</v>
      </c>
      <c r="BE66" s="25">
        <v>132.75944394736842</v>
      </c>
      <c r="BF66" s="25">
        <v>36.757384285255768</v>
      </c>
      <c r="BG66" s="25">
        <v>71.732924944750295</v>
      </c>
      <c r="BH66" s="25">
        <v>132.97854070736841</v>
      </c>
      <c r="BI66" s="25">
        <v>36.725128025476408</v>
      </c>
      <c r="BJ66" s="25">
        <v>71.214448016827092</v>
      </c>
      <c r="BK66" s="25">
        <v>133.24459173736841</v>
      </c>
      <c r="BL66" s="25">
        <v>36.690937206518377</v>
      </c>
      <c r="BM66" s="25">
        <v>70.613344461317524</v>
      </c>
      <c r="BN66" s="25">
        <v>133.5219156973684</v>
      </c>
      <c r="BO66" s="25">
        <v>36.655340836506682</v>
      </c>
      <c r="BP66" s="25">
        <v>69.966139381081632</v>
      </c>
      <c r="BQ66" s="25">
        <v>133.84776574736841</v>
      </c>
      <c r="BR66" s="25">
        <v>36.619012950429941</v>
      </c>
      <c r="BS66" s="25">
        <v>69.231506100400637</v>
      </c>
      <c r="BT66" s="25">
        <v>134.20799928736841</v>
      </c>
      <c r="BU66" s="25">
        <v>36.582958847520302</v>
      </c>
      <c r="BV66" s="25">
        <v>68.428883541836655</v>
      </c>
      <c r="BW66" s="25">
        <v>134.6095314573684</v>
      </c>
      <c r="BX66" s="25">
        <v>35.578279547396114</v>
      </c>
      <c r="BY66" s="25">
        <v>67.53852024279206</v>
      </c>
      <c r="BZ66" s="25">
        <v>135.71672186736842</v>
      </c>
      <c r="CA66" s="25">
        <v>35.782508535958065</v>
      </c>
      <c r="CB66" s="25">
        <v>64.336397679837802</v>
      </c>
      <c r="CC66" s="25">
        <v>136.6407550773684</v>
      </c>
      <c r="CD66" s="25">
        <v>37.026642605765439</v>
      </c>
      <c r="CE66" s="25">
        <v>61.189087687321049</v>
      </c>
      <c r="CF66" s="25">
        <v>137.57308573736842</v>
      </c>
      <c r="CG66" s="25">
        <v>43.599421499634509</v>
      </c>
      <c r="CH66" s="25">
        <v>57.621267120243502</v>
      </c>
      <c r="CI66" s="25">
        <v>138.01157457736841</v>
      </c>
      <c r="CJ66" s="25">
        <v>45.27802631439215</v>
      </c>
      <c r="CK66" s="25">
        <v>56.351074999356513</v>
      </c>
      <c r="CL66" s="27">
        <v>132.58238458736841</v>
      </c>
      <c r="CM66" s="27">
        <v>36.797025488807336</v>
      </c>
      <c r="CN66" s="27">
        <v>75.292480835311522</v>
      </c>
      <c r="CO66" s="27">
        <v>132.17932528736841</v>
      </c>
      <c r="CP66" s="27">
        <v>36.787893755515853</v>
      </c>
      <c r="CQ66" s="27">
        <v>73.204193189551091</v>
      </c>
      <c r="CR66" s="27">
        <v>132.53007377736841</v>
      </c>
      <c r="CS66" s="27">
        <v>36.777680958774319</v>
      </c>
      <c r="CT66" s="27">
        <v>69.430808582255779</v>
      </c>
      <c r="CU66" s="27">
        <v>132.85468126736842</v>
      </c>
      <c r="CV66" s="27">
        <v>36.701180199272464</v>
      </c>
      <c r="CW66" s="27">
        <v>68.583486984370069</v>
      </c>
      <c r="CX66" s="27">
        <v>133.20822511736841</v>
      </c>
      <c r="CY66" s="27">
        <v>36.620617973906327</v>
      </c>
      <c r="CZ66" s="27">
        <v>67.829421037267366</v>
      </c>
      <c r="DA66" s="27">
        <v>133.6066663273684</v>
      </c>
      <c r="DB66" s="27">
        <v>36.536391777440159</v>
      </c>
      <c r="DC66" s="27">
        <v>67.035770549187561</v>
      </c>
      <c r="DD66" s="27">
        <v>134.00737932736843</v>
      </c>
      <c r="DE66" s="27">
        <v>36.448705470695245</v>
      </c>
      <c r="DF66" s="27">
        <v>66.262994011896723</v>
      </c>
      <c r="DG66" s="27">
        <v>134.4587864573684</v>
      </c>
      <c r="DH66" s="27">
        <v>36.358497274580479</v>
      </c>
      <c r="DI66" s="27">
        <v>65.45882988067865</v>
      </c>
      <c r="DJ66" s="27">
        <v>134.94586684736842</v>
      </c>
      <c r="DK66" s="27">
        <v>36.266872970697968</v>
      </c>
      <c r="DL66" s="27">
        <v>64.640496234222326</v>
      </c>
      <c r="DM66" s="27">
        <v>135.4867373773684</v>
      </c>
      <c r="DN66" s="27">
        <v>34.113848678745633</v>
      </c>
      <c r="DO66" s="27">
        <v>63.772988006092163</v>
      </c>
      <c r="DP66" s="27">
        <v>137.7084495573684</v>
      </c>
      <c r="DQ66" s="27">
        <v>34.038238459556666</v>
      </c>
      <c r="DR66" s="27">
        <v>59.694613014945929</v>
      </c>
      <c r="DS66" s="27">
        <v>139.85838011736843</v>
      </c>
      <c r="DT66" s="27">
        <v>35.87949822884562</v>
      </c>
      <c r="DU66" s="27">
        <v>55.924599661451055</v>
      </c>
      <c r="DV66" s="27">
        <v>141.10429392736842</v>
      </c>
      <c r="DW66" s="27">
        <v>44.187001348399697</v>
      </c>
      <c r="DX66" s="27">
        <v>54.053877157228271</v>
      </c>
      <c r="DY66" s="27">
        <v>141.72889740736841</v>
      </c>
      <c r="DZ66" s="27">
        <v>46.317679293590743</v>
      </c>
      <c r="EA66" s="27">
        <v>53.510850012785113</v>
      </c>
      <c r="EB66" s="28">
        <v>132.5884412173684</v>
      </c>
      <c r="EC66" s="28">
        <v>36.79624087458523</v>
      </c>
      <c r="ED66" s="28">
        <v>75.282108360414909</v>
      </c>
      <c r="EE66" s="28">
        <v>132.1837541073684</v>
      </c>
      <c r="EF66" s="28">
        <v>36.784523537401903</v>
      </c>
      <c r="EG66" s="28">
        <v>73.190652042400373</v>
      </c>
      <c r="EH66" s="28">
        <v>132.57062543736842</v>
      </c>
      <c r="EI66" s="28">
        <v>36.769710105200282</v>
      </c>
      <c r="EJ66" s="28">
        <v>69.4056927009199</v>
      </c>
      <c r="EK66" s="28">
        <v>132.95600256736842</v>
      </c>
      <c r="EL66" s="28">
        <v>36.683245880431159</v>
      </c>
      <c r="EM66" s="28">
        <v>68.561915897962137</v>
      </c>
      <c r="EN66" s="28">
        <v>133.42280441736841</v>
      </c>
      <c r="EO66" s="28">
        <v>36.588909706252402</v>
      </c>
      <c r="EP66" s="28">
        <v>67.80245566534586</v>
      </c>
      <c r="EQ66" s="28">
        <v>134.0053618573684</v>
      </c>
      <c r="ER66" s="28">
        <v>36.486896423736674</v>
      </c>
      <c r="ES66" s="28">
        <v>66.985207063816929</v>
      </c>
      <c r="ET66" s="28">
        <v>134.6560286073684</v>
      </c>
      <c r="EU66" s="28">
        <v>36.376510222417458</v>
      </c>
      <c r="EV66" s="28">
        <v>66.199068717456498</v>
      </c>
      <c r="EW66" s="28">
        <v>135.48308283736841</v>
      </c>
      <c r="EX66" s="28">
        <v>36.258574867437723</v>
      </c>
      <c r="EY66" s="28">
        <v>65.31874325225094</v>
      </c>
      <c r="EZ66" s="28">
        <v>136.34125843736842</v>
      </c>
      <c r="FA66" s="28">
        <v>36.135716380741513</v>
      </c>
      <c r="FB66" s="28">
        <v>64.445270768286733</v>
      </c>
      <c r="FC66" s="28">
        <v>137.0519596573684</v>
      </c>
      <c r="FD66" s="28">
        <v>34.057882462482254</v>
      </c>
      <c r="FE66" s="28">
        <v>63.572291209486082</v>
      </c>
      <c r="FF66" s="28">
        <v>140.2071285873684</v>
      </c>
      <c r="FG66" s="28">
        <v>33.76416878833561</v>
      </c>
      <c r="FH66" s="28">
        <v>58.838993804545467</v>
      </c>
      <c r="FI66" s="28">
        <v>144.87392932736842</v>
      </c>
      <c r="FJ66" s="28">
        <v>33.824336247380714</v>
      </c>
      <c r="FK66" s="28">
        <v>42.98304277580722</v>
      </c>
      <c r="FL66" s="28">
        <v>147.3167565673684</v>
      </c>
      <c r="FM66" s="28">
        <v>41.986688127814105</v>
      </c>
      <c r="FN66" s="28">
        <v>27.386063410929694</v>
      </c>
      <c r="FO66" s="28">
        <v>147.40227408736843</v>
      </c>
      <c r="FP66" s="28">
        <v>41.573808076277075</v>
      </c>
      <c r="FQ66" s="28">
        <v>15.358151244517941</v>
      </c>
      <c r="FR66" s="29">
        <v>132.5248656973684</v>
      </c>
      <c r="FS66" s="29">
        <v>36.79742128739268</v>
      </c>
      <c r="FT66" s="29">
        <v>75.411219015052197</v>
      </c>
      <c r="FU66" s="29">
        <v>132.05801555736841</v>
      </c>
      <c r="FV66" s="29">
        <v>36.788762378635461</v>
      </c>
      <c r="FW66" s="29">
        <v>73.44611791706231</v>
      </c>
      <c r="FX66" s="29">
        <v>132.3708534773684</v>
      </c>
      <c r="FY66" s="29">
        <v>36.777270336703431</v>
      </c>
      <c r="FZ66" s="29">
        <v>69.789815617553046</v>
      </c>
      <c r="GA66" s="29">
        <v>132.68890833736842</v>
      </c>
      <c r="GB66" s="29">
        <v>36.632039888524815</v>
      </c>
      <c r="GC66" s="29">
        <v>69.048552722519275</v>
      </c>
      <c r="GD66" s="29">
        <v>133.10450949736841</v>
      </c>
      <c r="GE66" s="29">
        <v>36.467705824182183</v>
      </c>
      <c r="GF66" s="29">
        <v>68.363693348889541</v>
      </c>
      <c r="GG66" s="29">
        <v>133.6648190373684</v>
      </c>
      <c r="GH66" s="29">
        <v>36.281687375518842</v>
      </c>
      <c r="GI66" s="29">
        <v>67.544075924845103</v>
      </c>
      <c r="GJ66" s="29">
        <v>134.29588060736842</v>
      </c>
      <c r="GK66" s="29">
        <v>36.079004155749487</v>
      </c>
      <c r="GL66" s="29">
        <v>66.758888758763632</v>
      </c>
      <c r="GM66" s="29">
        <v>135.10536513736841</v>
      </c>
      <c r="GN66" s="29">
        <v>35.861297486337996</v>
      </c>
      <c r="GO66" s="29">
        <v>65.897202978727108</v>
      </c>
      <c r="GP66" s="29">
        <v>136.0114325873684</v>
      </c>
      <c r="GQ66" s="29">
        <v>35.630639118779342</v>
      </c>
      <c r="GR66" s="29">
        <v>65.014202056595451</v>
      </c>
      <c r="GS66" s="29">
        <v>136.82290795736841</v>
      </c>
      <c r="GT66" s="29">
        <v>33.69177193173757</v>
      </c>
      <c r="GU66" s="29">
        <v>63.7013131860313</v>
      </c>
      <c r="GV66" s="29">
        <v>142.93402484736842</v>
      </c>
      <c r="GW66" s="29">
        <v>32.945836748528116</v>
      </c>
      <c r="GX66" s="29">
        <v>45.747954109134625</v>
      </c>
      <c r="GY66" s="29">
        <v>146.5201005073684</v>
      </c>
      <c r="GZ66" s="29">
        <v>32.41595316978713</v>
      </c>
      <c r="HA66" s="29">
        <v>28.543858629842248</v>
      </c>
      <c r="HB66" s="29">
        <v>147.0518312173684</v>
      </c>
      <c r="HC66" s="29">
        <v>42.108081370598775</v>
      </c>
      <c r="HD66" s="29">
        <v>14.834180293211688</v>
      </c>
      <c r="HE66" s="29">
        <v>146.50785511736842</v>
      </c>
      <c r="HF66" s="29">
        <v>42.656022858778456</v>
      </c>
      <c r="HG66" s="29">
        <v>14.947627477763774</v>
      </c>
    </row>
    <row r="67" spans="1:215" ht="15" thickBot="1" x14ac:dyDescent="0.35">
      <c r="A67" s="2"/>
      <c r="B67" s="43" t="s">
        <v>475</v>
      </c>
      <c r="C67" s="76" t="s">
        <v>876</v>
      </c>
      <c r="D67" s="44">
        <v>387247</v>
      </c>
      <c r="E67" s="45">
        <v>398875</v>
      </c>
      <c r="F67" s="23">
        <v>17.54107405009832</v>
      </c>
      <c r="G67" s="23">
        <v>3.1822302480266864</v>
      </c>
      <c r="H67" s="23">
        <v>17.54107405009832</v>
      </c>
      <c r="I67" s="23">
        <v>10.670731707317072</v>
      </c>
      <c r="J67" s="23">
        <v>1.9358407079646016</v>
      </c>
      <c r="K67" s="23">
        <v>10.670731707317072</v>
      </c>
      <c r="L67" s="23">
        <v>10.670731707317072</v>
      </c>
      <c r="M67" s="23">
        <v>1.9358407079646016</v>
      </c>
      <c r="N67" s="23">
        <v>10.670731707317072</v>
      </c>
      <c r="O67" s="23">
        <v>10.670731707317072</v>
      </c>
      <c r="P67" s="23">
        <v>1.9358407079646016</v>
      </c>
      <c r="Q67" s="23">
        <v>10.670731707317072</v>
      </c>
      <c r="R67" s="23">
        <v>10.670731707317072</v>
      </c>
      <c r="S67" s="23">
        <v>1.9358407079646016</v>
      </c>
      <c r="T67" s="23">
        <v>10.670731707317072</v>
      </c>
      <c r="U67" s="23">
        <v>10.670731707317072</v>
      </c>
      <c r="V67" s="23">
        <v>1.9358407079646016</v>
      </c>
      <c r="W67" s="23">
        <v>-2.124776363895478</v>
      </c>
      <c r="X67" s="23">
        <v>10.670731707317072</v>
      </c>
      <c r="Y67" s="23">
        <v>1.9358407079646016</v>
      </c>
      <c r="Z67" s="23">
        <v>-21.695915780639865</v>
      </c>
      <c r="AA67" s="23">
        <v>10.670731707317072</v>
      </c>
      <c r="AB67" s="23">
        <v>1.9358407079646016</v>
      </c>
      <c r="AC67" s="23">
        <v>-41.428636322800145</v>
      </c>
      <c r="AD67" s="23">
        <v>10.670731707317072</v>
      </c>
      <c r="AE67" s="23">
        <v>1.9358407079646016</v>
      </c>
      <c r="AF67" s="23">
        <v>-45.937423744024557</v>
      </c>
      <c r="AG67" s="23">
        <v>10.670731707317072</v>
      </c>
      <c r="AH67" s="23">
        <v>1.9358407079646016</v>
      </c>
      <c r="AI67" s="23">
        <v>-50.456532992046306</v>
      </c>
      <c r="AJ67" s="23">
        <v>10.670731707317072</v>
      </c>
      <c r="AK67" s="23">
        <v>1.9358407079646016</v>
      </c>
      <c r="AL67" s="23">
        <v>-58.807495696419579</v>
      </c>
      <c r="AM67" s="23">
        <v>10.670731707317072</v>
      </c>
      <c r="AN67" s="23">
        <v>1.9358407079646016</v>
      </c>
      <c r="AO67" s="23">
        <v>-70.777144866891462</v>
      </c>
      <c r="AP67" s="23">
        <v>10.670731707317072</v>
      </c>
      <c r="AQ67" s="23">
        <v>1.9358407079646016</v>
      </c>
      <c r="AR67" s="23">
        <v>-80.043417280611095</v>
      </c>
      <c r="AS67" s="23">
        <v>10.670731707317072</v>
      </c>
      <c r="AT67" s="23">
        <v>1.9358407079646016</v>
      </c>
      <c r="AU67" s="23">
        <v>-88.091176427501779</v>
      </c>
      <c r="AV67" s="25">
        <v>17.589337415564032</v>
      </c>
      <c r="AW67" s="25">
        <v>3.1909859913191383</v>
      </c>
      <c r="AX67" s="25">
        <v>17.589337415564032</v>
      </c>
      <c r="AY67" s="25">
        <v>10.670731707317072</v>
      </c>
      <c r="AZ67" s="25">
        <v>1.9358407079646016</v>
      </c>
      <c r="BA67" s="25">
        <v>10.670731707317072</v>
      </c>
      <c r="BB67" s="25">
        <v>10.670731707317072</v>
      </c>
      <c r="BC67" s="25">
        <v>1.9358407079646016</v>
      </c>
      <c r="BD67" s="25">
        <v>10.670731707317072</v>
      </c>
      <c r="BE67" s="25">
        <v>10.670731707317072</v>
      </c>
      <c r="BF67" s="25">
        <v>1.9358407079646016</v>
      </c>
      <c r="BG67" s="25">
        <v>10.670731707317072</v>
      </c>
      <c r="BH67" s="25">
        <v>10.670731707317072</v>
      </c>
      <c r="BI67" s="25">
        <v>1.9358407079646016</v>
      </c>
      <c r="BJ67" s="25">
        <v>10.670731707317072</v>
      </c>
      <c r="BK67" s="25">
        <v>10.670731707317072</v>
      </c>
      <c r="BL67" s="25">
        <v>1.9358407079646016</v>
      </c>
      <c r="BM67" s="25">
        <v>4.518294386083312</v>
      </c>
      <c r="BN67" s="25">
        <v>10.670731707317072</v>
      </c>
      <c r="BO67" s="25">
        <v>1.9358407079646016</v>
      </c>
      <c r="BP67" s="25">
        <v>-14.637685862453253</v>
      </c>
      <c r="BQ67" s="25">
        <v>10.670731707317072</v>
      </c>
      <c r="BR67" s="25">
        <v>1.9358407079646016</v>
      </c>
      <c r="BS67" s="25">
        <v>-34.037313749646216</v>
      </c>
      <c r="BT67" s="25">
        <v>10.670731707317072</v>
      </c>
      <c r="BU67" s="25">
        <v>1.9358407079646016</v>
      </c>
      <c r="BV67" s="25">
        <v>-38.350782310556866</v>
      </c>
      <c r="BW67" s="25">
        <v>10.670731707317072</v>
      </c>
      <c r="BX67" s="25">
        <v>1.9358407079646016</v>
      </c>
      <c r="BY67" s="25">
        <v>-42.773490003947984</v>
      </c>
      <c r="BZ67" s="25">
        <v>10.670731707317072</v>
      </c>
      <c r="CA67" s="25">
        <v>1.9358407079646016</v>
      </c>
      <c r="CB67" s="25">
        <v>-48.946209594525527</v>
      </c>
      <c r="CC67" s="25">
        <v>10.670731707317072</v>
      </c>
      <c r="CD67" s="25">
        <v>1.9358407079646016</v>
      </c>
      <c r="CE67" s="25">
        <v>-53.42137208358497</v>
      </c>
      <c r="CF67" s="25">
        <v>10.670731707317072</v>
      </c>
      <c r="CG67" s="25">
        <v>1.9358407079646016</v>
      </c>
      <c r="CH67" s="25">
        <v>-57.123364410626635</v>
      </c>
      <c r="CI67" s="25">
        <v>10.670731707317072</v>
      </c>
      <c r="CJ67" s="25">
        <v>1.9358407079646016</v>
      </c>
      <c r="CK67" s="25">
        <v>-58.828580088014093</v>
      </c>
      <c r="CL67" s="27">
        <v>17.551111940783827</v>
      </c>
      <c r="CM67" s="27">
        <v>3.1840512812926409</v>
      </c>
      <c r="CN67" s="27">
        <v>17.551111940783827</v>
      </c>
      <c r="CO67" s="27">
        <v>10.670731707317072</v>
      </c>
      <c r="CP67" s="27">
        <v>1.9358407079646016</v>
      </c>
      <c r="CQ67" s="27">
        <v>10.670731707317072</v>
      </c>
      <c r="CR67" s="27">
        <v>10.670731707317072</v>
      </c>
      <c r="CS67" s="27">
        <v>1.9358407079646016</v>
      </c>
      <c r="CT67" s="27">
        <v>10.670731707317072</v>
      </c>
      <c r="CU67" s="27">
        <v>10.670731707317072</v>
      </c>
      <c r="CV67" s="27">
        <v>1.9358407079646016</v>
      </c>
      <c r="CW67" s="27">
        <v>10.670731707317072</v>
      </c>
      <c r="CX67" s="27">
        <v>10.670731707317072</v>
      </c>
      <c r="CY67" s="27">
        <v>1.9358407079646016</v>
      </c>
      <c r="CZ67" s="27">
        <v>10.670731707317072</v>
      </c>
      <c r="DA67" s="27">
        <v>10.670731707317072</v>
      </c>
      <c r="DB67" s="27">
        <v>1.9358407079646016</v>
      </c>
      <c r="DC67" s="27">
        <v>-1.2980197862212037</v>
      </c>
      <c r="DD67" s="27">
        <v>10.670731707317072</v>
      </c>
      <c r="DE67" s="27">
        <v>1.9358407079646016</v>
      </c>
      <c r="DF67" s="27">
        <v>-20.680019863938725</v>
      </c>
      <c r="DG67" s="27">
        <v>10.670731707317072</v>
      </c>
      <c r="DH67" s="27">
        <v>1.9358407079646016</v>
      </c>
      <c r="DI67" s="27">
        <v>-40.194649866579766</v>
      </c>
      <c r="DJ67" s="27">
        <v>10.670731707317072</v>
      </c>
      <c r="DK67" s="27">
        <v>1.9358407079646016</v>
      </c>
      <c r="DL67" s="27">
        <v>-44.492167472064665</v>
      </c>
      <c r="DM67" s="27">
        <v>10.670731707317072</v>
      </c>
      <c r="DN67" s="27">
        <v>1.9358407079646016</v>
      </c>
      <c r="DO67" s="27">
        <v>-48.806665177781838</v>
      </c>
      <c r="DP67" s="27">
        <v>10.670731707317072</v>
      </c>
      <c r="DQ67" s="27">
        <v>1.9358407079646016</v>
      </c>
      <c r="DR67" s="27">
        <v>-56.161715090395887</v>
      </c>
      <c r="DS67" s="27">
        <v>10.670731707317072</v>
      </c>
      <c r="DT67" s="27">
        <v>1.9358407079646016</v>
      </c>
      <c r="DU67" s="27">
        <v>-61.309937708775095</v>
      </c>
      <c r="DV67" s="27">
        <v>10.670731707317072</v>
      </c>
      <c r="DW67" s="27">
        <v>1.9358407079646016</v>
      </c>
      <c r="DX67" s="27">
        <v>-64.0532998736617</v>
      </c>
      <c r="DY67" s="27">
        <v>10.670731707317072</v>
      </c>
      <c r="DZ67" s="27">
        <v>1.9358407079646016</v>
      </c>
      <c r="EA67" s="27">
        <v>-65.411553669398415</v>
      </c>
      <c r="EB67" s="28">
        <v>17.541073823687864</v>
      </c>
      <c r="EC67" s="28">
        <v>3.182230206952223</v>
      </c>
      <c r="ED67" s="28">
        <v>17.541073823687864</v>
      </c>
      <c r="EE67" s="28">
        <v>10.670731707317072</v>
      </c>
      <c r="EF67" s="28">
        <v>1.9358407079646016</v>
      </c>
      <c r="EG67" s="28">
        <v>10.670731707317072</v>
      </c>
      <c r="EH67" s="28">
        <v>10.670731707317072</v>
      </c>
      <c r="EI67" s="28">
        <v>1.9358407079646016</v>
      </c>
      <c r="EJ67" s="28">
        <v>10.670731707317072</v>
      </c>
      <c r="EK67" s="28">
        <v>10.670731707317072</v>
      </c>
      <c r="EL67" s="28">
        <v>1.9358407079646016</v>
      </c>
      <c r="EM67" s="28">
        <v>10.670731707317072</v>
      </c>
      <c r="EN67" s="28">
        <v>10.670731707317072</v>
      </c>
      <c r="EO67" s="28">
        <v>1.9358407079646016</v>
      </c>
      <c r="EP67" s="28">
        <v>10.670731707317072</v>
      </c>
      <c r="EQ67" s="28">
        <v>10.670731707317072</v>
      </c>
      <c r="ER67" s="28">
        <v>1.9358407079646016</v>
      </c>
      <c r="ES67" s="28">
        <v>-1.1465843651391197</v>
      </c>
      <c r="ET67" s="28">
        <v>10.670731707317072</v>
      </c>
      <c r="EU67" s="28">
        <v>1.9358407079646016</v>
      </c>
      <c r="EV67" s="28">
        <v>-20.500888792077632</v>
      </c>
      <c r="EW67" s="28">
        <v>10.670731707317072</v>
      </c>
      <c r="EX67" s="28">
        <v>1.9358407079646016</v>
      </c>
      <c r="EY67" s="28">
        <v>-40.066811117041055</v>
      </c>
      <c r="EZ67" s="28">
        <v>10.670731707317072</v>
      </c>
      <c r="FA67" s="28">
        <v>1.9358407079646016</v>
      </c>
      <c r="FB67" s="28">
        <v>-44.392307364925159</v>
      </c>
      <c r="FC67" s="28">
        <v>10.670731707317072</v>
      </c>
      <c r="FD67" s="28">
        <v>1.9358407079646016</v>
      </c>
      <c r="FE67" s="28">
        <v>-48.676936498252758</v>
      </c>
      <c r="FF67" s="28">
        <v>10.670731707317072</v>
      </c>
      <c r="FG67" s="28">
        <v>1.9358407079646016</v>
      </c>
      <c r="FH67" s="28">
        <v>-55.811208401321494</v>
      </c>
      <c r="FI67" s="28">
        <v>10.670731707317072</v>
      </c>
      <c r="FJ67" s="28">
        <v>1.9358407079646016</v>
      </c>
      <c r="FK67" s="28">
        <v>-73.656340851360198</v>
      </c>
      <c r="FL67" s="28">
        <v>10.670731707317072</v>
      </c>
      <c r="FM67" s="28">
        <v>1.9358407079646016</v>
      </c>
      <c r="FN67" s="28">
        <v>-87.964069786813383</v>
      </c>
      <c r="FO67" s="28">
        <v>10.670731707317072</v>
      </c>
      <c r="FP67" s="28">
        <v>1.9358407079646016</v>
      </c>
      <c r="FQ67" s="28">
        <v>-101.10055998485143</v>
      </c>
      <c r="FR67" s="29">
        <v>17.536018351428595</v>
      </c>
      <c r="FS67" s="29">
        <v>3.1813130637547449</v>
      </c>
      <c r="FT67" s="29">
        <v>17.536018351428595</v>
      </c>
      <c r="FU67" s="29">
        <v>10.670731707317072</v>
      </c>
      <c r="FV67" s="29">
        <v>1.9358407079646016</v>
      </c>
      <c r="FW67" s="29">
        <v>10.670731707317072</v>
      </c>
      <c r="FX67" s="29">
        <v>10.670731707317072</v>
      </c>
      <c r="FY67" s="29">
        <v>1.9358407079646016</v>
      </c>
      <c r="FZ67" s="29">
        <v>10.670731707317072</v>
      </c>
      <c r="GA67" s="29">
        <v>10.670731707317072</v>
      </c>
      <c r="GB67" s="29">
        <v>1.9358407079646016</v>
      </c>
      <c r="GC67" s="29">
        <v>10.670731707317072</v>
      </c>
      <c r="GD67" s="29">
        <v>10.670731707317072</v>
      </c>
      <c r="GE67" s="29">
        <v>1.9358407079646016</v>
      </c>
      <c r="GF67" s="29">
        <v>10.670731707317072</v>
      </c>
      <c r="GG67" s="29">
        <v>10.670731707317072</v>
      </c>
      <c r="GH67" s="29">
        <v>1.9358407079646016</v>
      </c>
      <c r="GI67" s="29">
        <v>-0.45252470593845828</v>
      </c>
      <c r="GJ67" s="29">
        <v>10.670731707317072</v>
      </c>
      <c r="GK67" s="29">
        <v>1.9358407079646016</v>
      </c>
      <c r="GL67" s="29">
        <v>-19.861397705100927</v>
      </c>
      <c r="GM67" s="29">
        <v>10.670731707317072</v>
      </c>
      <c r="GN67" s="29">
        <v>1.9358407079646016</v>
      </c>
      <c r="GO67" s="29">
        <v>-39.474361634548984</v>
      </c>
      <c r="GP67" s="29">
        <v>10.670731707317072</v>
      </c>
      <c r="GQ67" s="29">
        <v>1.9358407079646016</v>
      </c>
      <c r="GR67" s="29">
        <v>-43.898776580753974</v>
      </c>
      <c r="GS67" s="29">
        <v>10.670731707317072</v>
      </c>
      <c r="GT67" s="29">
        <v>1.9358407079646016</v>
      </c>
      <c r="GU67" s="29">
        <v>-48.736763804690099</v>
      </c>
      <c r="GV67" s="29">
        <v>10.670731707317072</v>
      </c>
      <c r="GW67" s="29">
        <v>1.9358407079646016</v>
      </c>
      <c r="GX67" s="29">
        <v>-71.258401751292297</v>
      </c>
      <c r="GY67" s="29">
        <v>10.670731707317072</v>
      </c>
      <c r="GZ67" s="29">
        <v>1.9358407079646016</v>
      </c>
      <c r="HA67" s="29">
        <v>-89.994364474213484</v>
      </c>
      <c r="HB67" s="29">
        <v>10.670731707317072</v>
      </c>
      <c r="HC67" s="29">
        <v>1.9358407079646016</v>
      </c>
      <c r="HD67" s="29">
        <v>-103.58173603217486</v>
      </c>
      <c r="HE67" s="29">
        <v>10.670731707317072</v>
      </c>
      <c r="HF67" s="29">
        <v>1.9358407079646016</v>
      </c>
      <c r="HG67" s="29">
        <v>-103.68298185416458</v>
      </c>
    </row>
    <row r="68" spans="1:215" ht="15" thickBot="1" x14ac:dyDescent="0.35">
      <c r="A68" s="2"/>
      <c r="B68" s="43" t="s">
        <v>589</v>
      </c>
      <c r="C68" s="76" t="s">
        <v>875</v>
      </c>
      <c r="D68" s="44">
        <v>334559</v>
      </c>
      <c r="E68" s="45">
        <v>443368</v>
      </c>
      <c r="F68" s="23">
        <v>10.670731707317072</v>
      </c>
      <c r="G68" s="23">
        <v>1.9358407079646016</v>
      </c>
      <c r="H68" s="23">
        <v>10.670731707317072</v>
      </c>
      <c r="I68" s="23">
        <v>10.670731707317072</v>
      </c>
      <c r="J68" s="23">
        <v>1.9358407079646016</v>
      </c>
      <c r="K68" s="23">
        <v>10.670731707317072</v>
      </c>
      <c r="L68" s="23">
        <v>10.670731707317072</v>
      </c>
      <c r="M68" s="23">
        <v>1.9358407079646016</v>
      </c>
      <c r="N68" s="23">
        <v>10.670731707317072</v>
      </c>
      <c r="O68" s="23">
        <v>10.670731707317072</v>
      </c>
      <c r="P68" s="23">
        <v>1.9358407079646016</v>
      </c>
      <c r="Q68" s="23">
        <v>10.670731707317072</v>
      </c>
      <c r="R68" s="23">
        <v>10.670731707317072</v>
      </c>
      <c r="S68" s="23">
        <v>1.9358407079646016</v>
      </c>
      <c r="T68" s="23">
        <v>10.670731707317072</v>
      </c>
      <c r="U68" s="23">
        <v>10.670731707317072</v>
      </c>
      <c r="V68" s="23">
        <v>1.9358407079646016</v>
      </c>
      <c r="W68" s="23">
        <v>10.670731707317072</v>
      </c>
      <c r="X68" s="23">
        <v>10.670731707317072</v>
      </c>
      <c r="Y68" s="23">
        <v>1.9358407079646016</v>
      </c>
      <c r="Z68" s="23">
        <v>10.670731707317072</v>
      </c>
      <c r="AA68" s="23">
        <v>10.670731707317072</v>
      </c>
      <c r="AB68" s="23">
        <v>1.9358407079646016</v>
      </c>
      <c r="AC68" s="23">
        <v>10.670731707317072</v>
      </c>
      <c r="AD68" s="23">
        <v>10.670731707317072</v>
      </c>
      <c r="AE68" s="23">
        <v>1.9358407079646016</v>
      </c>
      <c r="AF68" s="23">
        <v>10.670731707317072</v>
      </c>
      <c r="AG68" s="23">
        <v>10.670731707317072</v>
      </c>
      <c r="AH68" s="23">
        <v>1.9358407079646016</v>
      </c>
      <c r="AI68" s="23">
        <v>10.670731707317072</v>
      </c>
      <c r="AJ68" s="23">
        <v>10.670731707317072</v>
      </c>
      <c r="AK68" s="23">
        <v>1.9358407079646016</v>
      </c>
      <c r="AL68" s="23">
        <v>10.670731707317072</v>
      </c>
      <c r="AM68" s="23">
        <v>10.670731707317072</v>
      </c>
      <c r="AN68" s="23">
        <v>1.9358407079646016</v>
      </c>
      <c r="AO68" s="23">
        <v>8.5881828196856134</v>
      </c>
      <c r="AP68" s="23">
        <v>10.670731707317072</v>
      </c>
      <c r="AQ68" s="23">
        <v>1.9358407079646016</v>
      </c>
      <c r="AR68" s="23">
        <v>4.658473693962577</v>
      </c>
      <c r="AS68" s="23">
        <v>10.670731707317072</v>
      </c>
      <c r="AT68" s="23">
        <v>1.9358407079646016</v>
      </c>
      <c r="AU68" s="23">
        <v>2.7003874846239739</v>
      </c>
      <c r="AV68" s="25">
        <v>10.670731707317072</v>
      </c>
      <c r="AW68" s="25">
        <v>1.9358407079646016</v>
      </c>
      <c r="AX68" s="25">
        <v>10.670731707317072</v>
      </c>
      <c r="AY68" s="25">
        <v>10.670731707317072</v>
      </c>
      <c r="AZ68" s="25">
        <v>1.9358407079646016</v>
      </c>
      <c r="BA68" s="25">
        <v>10.670731707317072</v>
      </c>
      <c r="BB68" s="25">
        <v>10.670731707317072</v>
      </c>
      <c r="BC68" s="25">
        <v>1.9358407079646016</v>
      </c>
      <c r="BD68" s="25">
        <v>10.670731707317072</v>
      </c>
      <c r="BE68" s="25">
        <v>10.670731707317072</v>
      </c>
      <c r="BF68" s="25">
        <v>1.9358407079646016</v>
      </c>
      <c r="BG68" s="25">
        <v>10.670731707317072</v>
      </c>
      <c r="BH68" s="25">
        <v>10.670731707317072</v>
      </c>
      <c r="BI68" s="25">
        <v>1.9358407079646016</v>
      </c>
      <c r="BJ68" s="25">
        <v>10.670731707317072</v>
      </c>
      <c r="BK68" s="25">
        <v>10.670731707317072</v>
      </c>
      <c r="BL68" s="25">
        <v>1.9358407079646016</v>
      </c>
      <c r="BM68" s="25">
        <v>10.670731707317072</v>
      </c>
      <c r="BN68" s="25">
        <v>10.670731707317072</v>
      </c>
      <c r="BO68" s="25">
        <v>1.9358407079646016</v>
      </c>
      <c r="BP68" s="25">
        <v>10.670731707317072</v>
      </c>
      <c r="BQ68" s="25">
        <v>10.670731707317072</v>
      </c>
      <c r="BR68" s="25">
        <v>1.9358407079646016</v>
      </c>
      <c r="BS68" s="25">
        <v>10.670731707317072</v>
      </c>
      <c r="BT68" s="25">
        <v>10.670731707317072</v>
      </c>
      <c r="BU68" s="25">
        <v>1.9358407079646016</v>
      </c>
      <c r="BV68" s="25">
        <v>10.670731707317072</v>
      </c>
      <c r="BW68" s="25">
        <v>10.670731707317072</v>
      </c>
      <c r="BX68" s="25">
        <v>1.9358407079646016</v>
      </c>
      <c r="BY68" s="25">
        <v>10.670731707317072</v>
      </c>
      <c r="BZ68" s="25">
        <v>10.670731707317072</v>
      </c>
      <c r="CA68" s="25">
        <v>1.9358407079646016</v>
      </c>
      <c r="CB68" s="25">
        <v>10.670731707317072</v>
      </c>
      <c r="CC68" s="25">
        <v>10.670731707317072</v>
      </c>
      <c r="CD68" s="25">
        <v>1.9358407079646016</v>
      </c>
      <c r="CE68" s="25">
        <v>10.670731707317072</v>
      </c>
      <c r="CF68" s="25">
        <v>10.670731707317072</v>
      </c>
      <c r="CG68" s="25">
        <v>1.9358407079646016</v>
      </c>
      <c r="CH68" s="25">
        <v>8.4485116929773483</v>
      </c>
      <c r="CI68" s="25">
        <v>10.670731707317072</v>
      </c>
      <c r="CJ68" s="25">
        <v>1.9358407079646016</v>
      </c>
      <c r="CK68" s="25">
        <v>7.0500250951929786</v>
      </c>
      <c r="CL68" s="27">
        <v>10.670731707317072</v>
      </c>
      <c r="CM68" s="27">
        <v>1.9358407079646016</v>
      </c>
      <c r="CN68" s="27">
        <v>10.670731707317072</v>
      </c>
      <c r="CO68" s="27">
        <v>10.670731707317072</v>
      </c>
      <c r="CP68" s="27">
        <v>1.9358407079646016</v>
      </c>
      <c r="CQ68" s="27">
        <v>10.670731707317072</v>
      </c>
      <c r="CR68" s="27">
        <v>10.670731707317072</v>
      </c>
      <c r="CS68" s="27">
        <v>1.9358407079646016</v>
      </c>
      <c r="CT68" s="27">
        <v>10.670731707317072</v>
      </c>
      <c r="CU68" s="27">
        <v>10.670731707317072</v>
      </c>
      <c r="CV68" s="27">
        <v>1.9358407079646016</v>
      </c>
      <c r="CW68" s="27">
        <v>10.670731707317072</v>
      </c>
      <c r="CX68" s="27">
        <v>10.670731707317072</v>
      </c>
      <c r="CY68" s="27">
        <v>1.9358407079646016</v>
      </c>
      <c r="CZ68" s="27">
        <v>10.670731707317072</v>
      </c>
      <c r="DA68" s="27">
        <v>10.670731707317072</v>
      </c>
      <c r="DB68" s="27">
        <v>1.9358407079646016</v>
      </c>
      <c r="DC68" s="27">
        <v>10.670731707317072</v>
      </c>
      <c r="DD68" s="27">
        <v>10.670731707317072</v>
      </c>
      <c r="DE68" s="27">
        <v>1.9358407079646016</v>
      </c>
      <c r="DF68" s="27">
        <v>10.670731707317072</v>
      </c>
      <c r="DG68" s="27">
        <v>10.670731707317072</v>
      </c>
      <c r="DH68" s="27">
        <v>1.9358407079646016</v>
      </c>
      <c r="DI68" s="27">
        <v>10.670731707317072</v>
      </c>
      <c r="DJ68" s="27">
        <v>10.670731707317072</v>
      </c>
      <c r="DK68" s="27">
        <v>1.9358407079646016</v>
      </c>
      <c r="DL68" s="27">
        <v>10.670731707317072</v>
      </c>
      <c r="DM68" s="27">
        <v>10.670731707317072</v>
      </c>
      <c r="DN68" s="27">
        <v>1.9358407079646016</v>
      </c>
      <c r="DO68" s="27">
        <v>10.670731707317072</v>
      </c>
      <c r="DP68" s="27">
        <v>10.670731707317072</v>
      </c>
      <c r="DQ68" s="27">
        <v>1.9358407079646016</v>
      </c>
      <c r="DR68" s="27">
        <v>10.670731707317072</v>
      </c>
      <c r="DS68" s="27">
        <v>10.670731707317072</v>
      </c>
      <c r="DT68" s="27">
        <v>1.9358407079646016</v>
      </c>
      <c r="DU68" s="27">
        <v>10.670731707317072</v>
      </c>
      <c r="DV68" s="27">
        <v>10.670731707317072</v>
      </c>
      <c r="DW68" s="27">
        <v>1.9358407079646016</v>
      </c>
      <c r="DX68" s="27">
        <v>10.670731707317072</v>
      </c>
      <c r="DY68" s="27">
        <v>10.670731707317072</v>
      </c>
      <c r="DZ68" s="27">
        <v>1.9358407079646016</v>
      </c>
      <c r="EA68" s="27">
        <v>10.670731707317072</v>
      </c>
      <c r="EB68" s="28">
        <v>10.670731707317072</v>
      </c>
      <c r="EC68" s="28">
        <v>1.9358407079646016</v>
      </c>
      <c r="ED68" s="28">
        <v>10.670731707317072</v>
      </c>
      <c r="EE68" s="28">
        <v>10.670731707317072</v>
      </c>
      <c r="EF68" s="28">
        <v>1.9358407079646016</v>
      </c>
      <c r="EG68" s="28">
        <v>10.670731707317072</v>
      </c>
      <c r="EH68" s="28">
        <v>10.670731707317072</v>
      </c>
      <c r="EI68" s="28">
        <v>1.9358407079646016</v>
      </c>
      <c r="EJ68" s="28">
        <v>10.670731707317072</v>
      </c>
      <c r="EK68" s="28">
        <v>10.670731707317072</v>
      </c>
      <c r="EL68" s="28">
        <v>1.9358407079646016</v>
      </c>
      <c r="EM68" s="28">
        <v>10.670731707317072</v>
      </c>
      <c r="EN68" s="28">
        <v>10.670731707317072</v>
      </c>
      <c r="EO68" s="28">
        <v>1.9358407079646016</v>
      </c>
      <c r="EP68" s="28">
        <v>10.670731707317072</v>
      </c>
      <c r="EQ68" s="28">
        <v>10.670731707317072</v>
      </c>
      <c r="ER68" s="28">
        <v>1.9358407079646016</v>
      </c>
      <c r="ES68" s="28">
        <v>10.670731707317072</v>
      </c>
      <c r="ET68" s="28">
        <v>10.670731707317072</v>
      </c>
      <c r="EU68" s="28">
        <v>1.9358407079646016</v>
      </c>
      <c r="EV68" s="28">
        <v>10.670731707317072</v>
      </c>
      <c r="EW68" s="28">
        <v>10.670731707317072</v>
      </c>
      <c r="EX68" s="28">
        <v>1.9358407079646016</v>
      </c>
      <c r="EY68" s="28">
        <v>10.670731707317072</v>
      </c>
      <c r="EZ68" s="28">
        <v>10.670731707317072</v>
      </c>
      <c r="FA68" s="28">
        <v>1.9358407079646016</v>
      </c>
      <c r="FB68" s="28">
        <v>10.670731707317072</v>
      </c>
      <c r="FC68" s="28">
        <v>10.670731707317072</v>
      </c>
      <c r="FD68" s="28">
        <v>1.9358407079646016</v>
      </c>
      <c r="FE68" s="28">
        <v>10.670731707317072</v>
      </c>
      <c r="FF68" s="28">
        <v>10.670731707317072</v>
      </c>
      <c r="FG68" s="28">
        <v>1.9358407079646016</v>
      </c>
      <c r="FH68" s="28">
        <v>10.670731707317072</v>
      </c>
      <c r="FI68" s="28">
        <v>10.670731707317072</v>
      </c>
      <c r="FJ68" s="28">
        <v>1.9358407079646016</v>
      </c>
      <c r="FK68" s="28">
        <v>-0.20329669440626219</v>
      </c>
      <c r="FL68" s="28">
        <v>10.670731707317072</v>
      </c>
      <c r="FM68" s="28">
        <v>1.9358407079646016</v>
      </c>
      <c r="FN68" s="28">
        <v>-14.712727442135773</v>
      </c>
      <c r="FO68" s="28">
        <v>10.670731707317072</v>
      </c>
      <c r="FP68" s="28">
        <v>1.9358407079646016</v>
      </c>
      <c r="FQ68" s="28">
        <v>-25.745182707020604</v>
      </c>
      <c r="FR68" s="29">
        <v>10.670731707317072</v>
      </c>
      <c r="FS68" s="29">
        <v>1.9358407079646016</v>
      </c>
      <c r="FT68" s="29">
        <v>10.670731707317072</v>
      </c>
      <c r="FU68" s="29">
        <v>10.670731707317072</v>
      </c>
      <c r="FV68" s="29">
        <v>1.9358407079646016</v>
      </c>
      <c r="FW68" s="29">
        <v>10.670731707317072</v>
      </c>
      <c r="FX68" s="29">
        <v>10.670731707317072</v>
      </c>
      <c r="FY68" s="29">
        <v>1.9358407079646016</v>
      </c>
      <c r="FZ68" s="29">
        <v>10.670731707317072</v>
      </c>
      <c r="GA68" s="29">
        <v>10.670731707317072</v>
      </c>
      <c r="GB68" s="29">
        <v>1.9358407079646016</v>
      </c>
      <c r="GC68" s="29">
        <v>10.670731707317072</v>
      </c>
      <c r="GD68" s="29">
        <v>10.670731707317072</v>
      </c>
      <c r="GE68" s="29">
        <v>1.9358407079646016</v>
      </c>
      <c r="GF68" s="29">
        <v>10.670731707317072</v>
      </c>
      <c r="GG68" s="29">
        <v>10.670731707317072</v>
      </c>
      <c r="GH68" s="29">
        <v>1.9358407079646016</v>
      </c>
      <c r="GI68" s="29">
        <v>10.670731707317072</v>
      </c>
      <c r="GJ68" s="29">
        <v>10.670731707317072</v>
      </c>
      <c r="GK68" s="29">
        <v>1.9358407079646016</v>
      </c>
      <c r="GL68" s="29">
        <v>10.670731707317072</v>
      </c>
      <c r="GM68" s="29">
        <v>10.670731707317072</v>
      </c>
      <c r="GN68" s="29">
        <v>1.9358407079646016</v>
      </c>
      <c r="GO68" s="29">
        <v>10.670731707317072</v>
      </c>
      <c r="GP68" s="29">
        <v>10.670731707317072</v>
      </c>
      <c r="GQ68" s="29">
        <v>1.9358407079646016</v>
      </c>
      <c r="GR68" s="29">
        <v>10.670731707317072</v>
      </c>
      <c r="GS68" s="29">
        <v>10.670731707317072</v>
      </c>
      <c r="GT68" s="29">
        <v>1.9358407079646016</v>
      </c>
      <c r="GU68" s="29">
        <v>10.670731707317072</v>
      </c>
      <c r="GV68" s="29">
        <v>10.670731707317072</v>
      </c>
      <c r="GW68" s="29">
        <v>1.9358407079646016</v>
      </c>
      <c r="GX68" s="29">
        <v>7.0817482028629541</v>
      </c>
      <c r="GY68" s="29">
        <v>10.670731707317072</v>
      </c>
      <c r="GZ68" s="29">
        <v>1.9358407079646016</v>
      </c>
      <c r="HA68" s="29">
        <v>-11.078657472666549</v>
      </c>
      <c r="HB68" s="29">
        <v>10.670731707317072</v>
      </c>
      <c r="HC68" s="29">
        <v>1.9358407079646016</v>
      </c>
      <c r="HD68" s="29">
        <v>-23.103011222445971</v>
      </c>
      <c r="HE68" s="29">
        <v>10.670731707317072</v>
      </c>
      <c r="HF68" s="29">
        <v>1.9358407079646016</v>
      </c>
      <c r="HG68" s="29">
        <v>-23.342780611535375</v>
      </c>
    </row>
    <row r="69" spans="1:215" ht="15" thickBot="1" x14ac:dyDescent="0.35">
      <c r="A69" s="2"/>
      <c r="B69" s="43" t="s">
        <v>489</v>
      </c>
      <c r="C69" s="76" t="s">
        <v>873</v>
      </c>
      <c r="D69" s="44">
        <v>327495</v>
      </c>
      <c r="E69" s="45">
        <v>477808</v>
      </c>
      <c r="F69" s="23">
        <v>103.1203818273684</v>
      </c>
      <c r="G69" s="23">
        <v>39.25211873447865</v>
      </c>
      <c r="H69" s="23">
        <v>82.202330258842025</v>
      </c>
      <c r="I69" s="23">
        <v>103.01113394736841</v>
      </c>
      <c r="J69" s="23">
        <v>39.2150724766609</v>
      </c>
      <c r="K69" s="23">
        <v>82.557282787110552</v>
      </c>
      <c r="L69" s="23">
        <v>103.25339832736842</v>
      </c>
      <c r="M69" s="23">
        <v>39.165938049803614</v>
      </c>
      <c r="N69" s="23">
        <v>81.774512260820785</v>
      </c>
      <c r="O69" s="23">
        <v>103.53025738736841</v>
      </c>
      <c r="P69" s="23">
        <v>38.776639867275343</v>
      </c>
      <c r="Q69" s="23">
        <v>81.197063512153832</v>
      </c>
      <c r="R69" s="23">
        <v>103.87904339736841</v>
      </c>
      <c r="S69" s="23">
        <v>38.35199719446549</v>
      </c>
      <c r="T69" s="23">
        <v>80.453114179857806</v>
      </c>
      <c r="U69" s="23">
        <v>104.30967418736842</v>
      </c>
      <c r="V69" s="23">
        <v>37.89072254116968</v>
      </c>
      <c r="W69" s="23">
        <v>79.553194938848719</v>
      </c>
      <c r="X69" s="23">
        <v>104.7938185673684</v>
      </c>
      <c r="Y69" s="23">
        <v>37.39109852883125</v>
      </c>
      <c r="Z69" s="23">
        <v>78.611844281974896</v>
      </c>
      <c r="AA69" s="23">
        <v>105.39243714736841</v>
      </c>
      <c r="AB69" s="23">
        <v>36.862077123791288</v>
      </c>
      <c r="AC69" s="23">
        <v>77.496143590120795</v>
      </c>
      <c r="AD69" s="23">
        <v>106.05545772736841</v>
      </c>
      <c r="AE69" s="23">
        <v>36.320257677630345</v>
      </c>
      <c r="AF69" s="23">
        <v>76.321098882533306</v>
      </c>
      <c r="AG69" s="23">
        <v>106.80999832736842</v>
      </c>
      <c r="AH69" s="23">
        <v>34.766144031152919</v>
      </c>
      <c r="AI69" s="23">
        <v>74.942953257447755</v>
      </c>
      <c r="AJ69" s="23">
        <v>110.58783915736841</v>
      </c>
      <c r="AK69" s="23">
        <v>31.655183425813938</v>
      </c>
      <c r="AL69" s="23">
        <v>67.599917456457334</v>
      </c>
      <c r="AM69" s="23">
        <v>113.8635390973684</v>
      </c>
      <c r="AN69" s="23">
        <v>27.622493638468637</v>
      </c>
      <c r="AO69" s="23">
        <v>57.930714887474622</v>
      </c>
      <c r="AP69" s="23">
        <v>115.41141514736842</v>
      </c>
      <c r="AQ69" s="23">
        <v>26.670643507003998</v>
      </c>
      <c r="AR69" s="23">
        <v>53.597734356296172</v>
      </c>
      <c r="AS69" s="23">
        <v>116.15552825736842</v>
      </c>
      <c r="AT69" s="23">
        <v>26.93108860834085</v>
      </c>
      <c r="AU69" s="23">
        <v>51.59207475215041</v>
      </c>
      <c r="AV69" s="25">
        <v>103.25405943736841</v>
      </c>
      <c r="AW69" s="25">
        <v>39.250391431757706</v>
      </c>
      <c r="AX69" s="25">
        <v>81.948098844477826</v>
      </c>
      <c r="AY69" s="25">
        <v>103.25396981736841</v>
      </c>
      <c r="AZ69" s="25">
        <v>39.222955375022686</v>
      </c>
      <c r="BA69" s="25">
        <v>82.304270625016898</v>
      </c>
      <c r="BB69" s="25">
        <v>103.49910562736841</v>
      </c>
      <c r="BC69" s="25">
        <v>39.194288799719146</v>
      </c>
      <c r="BD69" s="25">
        <v>81.840810359977837</v>
      </c>
      <c r="BE69" s="25">
        <v>103.76475970736841</v>
      </c>
      <c r="BF69" s="25">
        <v>39.01843311176652</v>
      </c>
      <c r="BG69" s="25">
        <v>81.48526697488488</v>
      </c>
      <c r="BH69" s="25">
        <v>104.08892204736841</v>
      </c>
      <c r="BI69" s="25">
        <v>38.827418270350179</v>
      </c>
      <c r="BJ69" s="25">
        <v>80.967187629428949</v>
      </c>
      <c r="BK69" s="25">
        <v>104.46729971736841</v>
      </c>
      <c r="BL69" s="25">
        <v>38.623267996298765</v>
      </c>
      <c r="BM69" s="25">
        <v>80.319592311854592</v>
      </c>
      <c r="BN69" s="25">
        <v>104.89600722736841</v>
      </c>
      <c r="BO69" s="25">
        <v>38.413264715203965</v>
      </c>
      <c r="BP69" s="25">
        <v>79.510319950118514</v>
      </c>
      <c r="BQ69" s="25">
        <v>105.40134917736842</v>
      </c>
      <c r="BR69" s="25">
        <v>38.207236072366648</v>
      </c>
      <c r="BS69" s="25">
        <v>78.442694533770862</v>
      </c>
      <c r="BT69" s="25">
        <v>105.96849386736841</v>
      </c>
      <c r="BU69" s="25">
        <v>38.014454740279035</v>
      </c>
      <c r="BV69" s="25">
        <v>77.257408028999563</v>
      </c>
      <c r="BW69" s="25">
        <v>106.61271637736841</v>
      </c>
      <c r="BX69" s="25">
        <v>36.900403997494166</v>
      </c>
      <c r="BY69" s="25">
        <v>75.895455861785223</v>
      </c>
      <c r="BZ69" s="25">
        <v>108.08349645736841</v>
      </c>
      <c r="CA69" s="25">
        <v>35.989462659303442</v>
      </c>
      <c r="CB69" s="25">
        <v>71.994612011179299</v>
      </c>
      <c r="CC69" s="25">
        <v>109.36264175736841</v>
      </c>
      <c r="CD69" s="25">
        <v>34.306560685613853</v>
      </c>
      <c r="CE69" s="25">
        <v>65.778965198079945</v>
      </c>
      <c r="CF69" s="25">
        <v>110.72404015736841</v>
      </c>
      <c r="CG69" s="25">
        <v>34.506706737687658</v>
      </c>
      <c r="CH69" s="25">
        <v>60.048206629316056</v>
      </c>
      <c r="CI69" s="25">
        <v>111.37319861736842</v>
      </c>
      <c r="CJ69" s="25">
        <v>36.2745264284857</v>
      </c>
      <c r="CK69" s="25">
        <v>58.791780774030514</v>
      </c>
      <c r="CL69" s="27">
        <v>103.1178023573684</v>
      </c>
      <c r="CM69" s="27">
        <v>39.255000150036928</v>
      </c>
      <c r="CN69" s="27">
        <v>82.210197031175127</v>
      </c>
      <c r="CO69" s="27">
        <v>102.97753180736841</v>
      </c>
      <c r="CP69" s="27">
        <v>39.22742279474776</v>
      </c>
      <c r="CQ69" s="27">
        <v>82.717922177175382</v>
      </c>
      <c r="CR69" s="27">
        <v>103.17156795736841</v>
      </c>
      <c r="CS69" s="27">
        <v>39.195317487273854</v>
      </c>
      <c r="CT69" s="27">
        <v>82.122781409586608</v>
      </c>
      <c r="CU69" s="27">
        <v>103.39780714736841</v>
      </c>
      <c r="CV69" s="27">
        <v>38.832659002718216</v>
      </c>
      <c r="CW69" s="27">
        <v>81.72026149326652</v>
      </c>
      <c r="CX69" s="27">
        <v>103.68657392736841</v>
      </c>
      <c r="CY69" s="27">
        <v>38.449563959432879</v>
      </c>
      <c r="CZ69" s="27">
        <v>81.16593708466678</v>
      </c>
      <c r="DA69" s="27">
        <v>104.02875163736842</v>
      </c>
      <c r="DB69" s="27">
        <v>38.046180759764695</v>
      </c>
      <c r="DC69" s="27">
        <v>80.521642610478722</v>
      </c>
      <c r="DD69" s="27">
        <v>104.4054036673684</v>
      </c>
      <c r="DE69" s="27">
        <v>37.624596507069356</v>
      </c>
      <c r="DF69" s="27">
        <v>79.834534942380571</v>
      </c>
      <c r="DG69" s="27">
        <v>104.86002319736841</v>
      </c>
      <c r="DH69" s="27">
        <v>37.194674426699997</v>
      </c>
      <c r="DI69" s="27">
        <v>79.027295514200063</v>
      </c>
      <c r="DJ69" s="27">
        <v>105.36807980736842</v>
      </c>
      <c r="DK69" s="27">
        <v>36.76671662864252</v>
      </c>
      <c r="DL69" s="27">
        <v>78.154528386916269</v>
      </c>
      <c r="DM69" s="27">
        <v>105.9552897573684</v>
      </c>
      <c r="DN69" s="27">
        <v>35.393177677647898</v>
      </c>
      <c r="DO69" s="27">
        <v>77.073979174511777</v>
      </c>
      <c r="DP69" s="27">
        <v>108.76009002736841</v>
      </c>
      <c r="DQ69" s="27">
        <v>33.118225918049731</v>
      </c>
      <c r="DR69" s="27">
        <v>71.089816388509803</v>
      </c>
      <c r="DS69" s="27">
        <v>111.67133965736841</v>
      </c>
      <c r="DT69" s="27">
        <v>30.242939548876301</v>
      </c>
      <c r="DU69" s="27">
        <v>65.482239676459173</v>
      </c>
      <c r="DV69" s="27">
        <v>113.29670274736841</v>
      </c>
      <c r="DW69" s="27">
        <v>29.840531494507506</v>
      </c>
      <c r="DX69" s="27">
        <v>64.437790738139896</v>
      </c>
      <c r="DY69" s="27">
        <v>114.00476696736841</v>
      </c>
      <c r="DZ69" s="27">
        <v>30.770620225900764</v>
      </c>
      <c r="EA69" s="27">
        <v>65.470729702303743</v>
      </c>
      <c r="EB69" s="28">
        <v>103.1198469873684</v>
      </c>
      <c r="EC69" s="28">
        <v>39.252115547536405</v>
      </c>
      <c r="ED69" s="28">
        <v>82.199181640429558</v>
      </c>
      <c r="EE69" s="28">
        <v>103.00652836736842</v>
      </c>
      <c r="EF69" s="28">
        <v>39.215058907359179</v>
      </c>
      <c r="EG69" s="28">
        <v>82.627150355573647</v>
      </c>
      <c r="EH69" s="28">
        <v>103.27754077736842</v>
      </c>
      <c r="EI69" s="28">
        <v>39.165909755755699</v>
      </c>
      <c r="EJ69" s="28">
        <v>81.966296788694564</v>
      </c>
      <c r="EK69" s="28">
        <v>103.6257219273684</v>
      </c>
      <c r="EL69" s="28">
        <v>38.71284363433665</v>
      </c>
      <c r="EM69" s="28">
        <v>81.557206778988984</v>
      </c>
      <c r="EN69" s="28">
        <v>104.09768370736842</v>
      </c>
      <c r="EO69" s="28">
        <v>38.218534549051121</v>
      </c>
      <c r="EP69" s="28">
        <v>81.045156434870265</v>
      </c>
      <c r="EQ69" s="28">
        <v>104.72276543736841</v>
      </c>
      <c r="ER69" s="28">
        <v>37.688623563068163</v>
      </c>
      <c r="ES69" s="28">
        <v>80.48231173021702</v>
      </c>
      <c r="ET69" s="28">
        <v>105.47035661736841</v>
      </c>
      <c r="EU69" s="28">
        <v>37.119946156556381</v>
      </c>
      <c r="EV69" s="28">
        <v>79.844536585815064</v>
      </c>
      <c r="EW69" s="28">
        <v>106.4534829173684</v>
      </c>
      <c r="EX69" s="28">
        <v>36.519471942260466</v>
      </c>
      <c r="EY69" s="28">
        <v>78.865578370968862</v>
      </c>
      <c r="EZ69" s="28">
        <v>107.59071211736841</v>
      </c>
      <c r="FA69" s="28">
        <v>35.895656959126477</v>
      </c>
      <c r="FB69" s="28">
        <v>77.932627928093424</v>
      </c>
      <c r="FC69" s="28">
        <v>108.91933462736841</v>
      </c>
      <c r="FD69" s="28">
        <v>34.322009325632912</v>
      </c>
      <c r="FE69" s="28">
        <v>76.97790345586327</v>
      </c>
      <c r="FF69" s="28">
        <v>115.05020013736841</v>
      </c>
      <c r="FG69" s="28">
        <v>30.760950385909787</v>
      </c>
      <c r="FH69" s="28">
        <v>72.017958865690318</v>
      </c>
      <c r="FI69" s="28">
        <v>118.4174569773684</v>
      </c>
      <c r="FJ69" s="28">
        <v>25.331926924245728</v>
      </c>
      <c r="FK69" s="28">
        <v>48.793924281244387</v>
      </c>
      <c r="FL69" s="28">
        <v>120.09603870736841</v>
      </c>
      <c r="FM69" s="28">
        <v>23.456573238748216</v>
      </c>
      <c r="FN69" s="28">
        <v>31.575760493003202</v>
      </c>
      <c r="FO69" s="28">
        <v>115.43849039254391</v>
      </c>
      <c r="FP69" s="28">
        <v>20.94238100041726</v>
      </c>
      <c r="FQ69" s="28">
        <v>18.939458162788441</v>
      </c>
      <c r="FR69" s="29">
        <v>103.02701615736841</v>
      </c>
      <c r="FS69" s="29">
        <v>39.250614809106892</v>
      </c>
      <c r="FT69" s="29">
        <v>82.444856735245565</v>
      </c>
      <c r="FU69" s="29">
        <v>102.82030764736841</v>
      </c>
      <c r="FV69" s="29">
        <v>39.219672739065928</v>
      </c>
      <c r="FW69" s="29">
        <v>83.109291705386028</v>
      </c>
      <c r="FX69" s="29">
        <v>102.99500771736841</v>
      </c>
      <c r="FY69" s="29">
        <v>39.181483499017496</v>
      </c>
      <c r="FZ69" s="29">
        <v>82.685051495038067</v>
      </c>
      <c r="GA69" s="29">
        <v>103.25691398736841</v>
      </c>
      <c r="GB69" s="29">
        <v>38.627312705905865</v>
      </c>
      <c r="GC69" s="29">
        <v>82.45622671678224</v>
      </c>
      <c r="GD69" s="29">
        <v>103.63837704736841</v>
      </c>
      <c r="GE69" s="29">
        <v>38.031820167605957</v>
      </c>
      <c r="GF69" s="29">
        <v>82.053106728966327</v>
      </c>
      <c r="GG69" s="29">
        <v>104.18788832736841</v>
      </c>
      <c r="GH69" s="29">
        <v>37.397635227696142</v>
      </c>
      <c r="GI69" s="29">
        <v>81.30398355879646</v>
      </c>
      <c r="GJ69" s="29">
        <v>104.8537707873684</v>
      </c>
      <c r="GK69" s="29">
        <v>36.732184632512599</v>
      </c>
      <c r="GL69" s="29">
        <v>80.57050714961251</v>
      </c>
      <c r="GM69" s="29">
        <v>105.75299539736841</v>
      </c>
      <c r="GN69" s="29">
        <v>36.042407881150261</v>
      </c>
      <c r="GO69" s="29">
        <v>79.738902941263348</v>
      </c>
      <c r="GP69" s="29">
        <v>106.81160413736841</v>
      </c>
      <c r="GQ69" s="29">
        <v>35.330474895986136</v>
      </c>
      <c r="GR69" s="29">
        <v>78.929186235558461</v>
      </c>
      <c r="GS69" s="29">
        <v>108.10774692736841</v>
      </c>
      <c r="GT69" s="29">
        <v>33.696961226646351</v>
      </c>
      <c r="GU69" s="29">
        <v>77.424991785866894</v>
      </c>
      <c r="GV69" s="29">
        <v>115.50003605736842</v>
      </c>
      <c r="GW69" s="29">
        <v>29.880234273586414</v>
      </c>
      <c r="GX69" s="29">
        <v>56.23866778693889</v>
      </c>
      <c r="GY69" s="29">
        <v>120.67063406736841</v>
      </c>
      <c r="GZ69" s="29">
        <v>23.711867646559384</v>
      </c>
      <c r="HA69" s="29">
        <v>34.247477606731337</v>
      </c>
      <c r="HB69" s="29">
        <v>122.34208898736841</v>
      </c>
      <c r="HC69" s="29">
        <v>23.729470223740012</v>
      </c>
      <c r="HD69" s="29">
        <v>20.003829724838468</v>
      </c>
      <c r="HE69" s="29">
        <v>110.94045564897561</v>
      </c>
      <c r="HF69" s="29">
        <v>20.12636584782301</v>
      </c>
      <c r="HG69" s="29">
        <v>21.332097090053466</v>
      </c>
    </row>
    <row r="70" spans="1:215" ht="15" thickBot="1" x14ac:dyDescent="0.35">
      <c r="A70" s="2"/>
      <c r="B70" s="43" t="s">
        <v>658</v>
      </c>
      <c r="C70" s="76" t="s">
        <v>882</v>
      </c>
      <c r="D70" s="44">
        <v>391131</v>
      </c>
      <c r="E70" s="45">
        <v>390929</v>
      </c>
      <c r="F70" s="23">
        <v>63.277285009705821</v>
      </c>
      <c r="G70" s="23">
        <v>11.479507457513002</v>
      </c>
      <c r="H70" s="23">
        <v>58.994280795639327</v>
      </c>
      <c r="I70" s="23">
        <v>36.926079140003033</v>
      </c>
      <c r="J70" s="23">
        <v>6.6989789590270998</v>
      </c>
      <c r="K70" s="23">
        <v>36.926079140003033</v>
      </c>
      <c r="L70" s="23">
        <v>36.509981564360594</v>
      </c>
      <c r="M70" s="23">
        <v>6.6234922307025856</v>
      </c>
      <c r="N70" s="23">
        <v>36.509981564360594</v>
      </c>
      <c r="O70" s="23">
        <v>35.297549935335425</v>
      </c>
      <c r="P70" s="23">
        <v>6.4035378201272231</v>
      </c>
      <c r="Q70" s="23">
        <v>35.297549935335425</v>
      </c>
      <c r="R70" s="23">
        <v>33.875932615923013</v>
      </c>
      <c r="S70" s="23">
        <v>6.1456337931541754</v>
      </c>
      <c r="T70" s="23">
        <v>33.875932615923013</v>
      </c>
      <c r="U70" s="23">
        <v>32.290120703363669</v>
      </c>
      <c r="V70" s="23">
        <v>5.8579422514951798</v>
      </c>
      <c r="W70" s="23">
        <v>32.290120703363669</v>
      </c>
      <c r="X70" s="23">
        <v>30.433471877252661</v>
      </c>
      <c r="Y70" s="23">
        <v>5.5211165795015891</v>
      </c>
      <c r="Z70" s="23">
        <v>30.433471877252661</v>
      </c>
      <c r="AA70" s="23">
        <v>28.347807696056499</v>
      </c>
      <c r="AB70" s="23">
        <v>5.1427438740633473</v>
      </c>
      <c r="AC70" s="23">
        <v>28.347807696056499</v>
      </c>
      <c r="AD70" s="23">
        <v>26.09913480771085</v>
      </c>
      <c r="AE70" s="23">
        <v>4.7347987925493138</v>
      </c>
      <c r="AF70" s="23">
        <v>26.09913480771085</v>
      </c>
      <c r="AG70" s="23">
        <v>10.670731707317072</v>
      </c>
      <c r="AH70" s="23">
        <v>1.9358407079646016</v>
      </c>
      <c r="AI70" s="23">
        <v>10.670731707317072</v>
      </c>
      <c r="AJ70" s="23">
        <v>10.670731707317072</v>
      </c>
      <c r="AK70" s="23">
        <v>1.9358407079646016</v>
      </c>
      <c r="AL70" s="23">
        <v>10.670731707317072</v>
      </c>
      <c r="AM70" s="23">
        <v>10.670731707317072</v>
      </c>
      <c r="AN70" s="23">
        <v>1.9358407079646016</v>
      </c>
      <c r="AO70" s="23">
        <v>10.670731707317072</v>
      </c>
      <c r="AP70" s="23">
        <v>10.670731707317072</v>
      </c>
      <c r="AQ70" s="23">
        <v>1.9358407079646016</v>
      </c>
      <c r="AR70" s="23">
        <v>6.5552657495052529</v>
      </c>
      <c r="AS70" s="23">
        <v>10.670731707317072</v>
      </c>
      <c r="AT70" s="23">
        <v>1.9358407079646016</v>
      </c>
      <c r="AU70" s="23">
        <v>2.4920560804918068</v>
      </c>
      <c r="AV70" s="25">
        <v>63.404304059122573</v>
      </c>
      <c r="AW70" s="25">
        <v>11.502550736389493</v>
      </c>
      <c r="AX70" s="25">
        <v>58.602129975041834</v>
      </c>
      <c r="AY70" s="25">
        <v>39.139193987019794</v>
      </c>
      <c r="AZ70" s="25">
        <v>7.1004732454327941</v>
      </c>
      <c r="BA70" s="25">
        <v>39.139193987019794</v>
      </c>
      <c r="BB70" s="25">
        <v>38.993421232806206</v>
      </c>
      <c r="BC70" s="25">
        <v>7.0740277457745773</v>
      </c>
      <c r="BD70" s="25">
        <v>38.993421232806206</v>
      </c>
      <c r="BE70" s="25">
        <v>38.591076128173817</v>
      </c>
      <c r="BF70" s="25">
        <v>7.0010359347571969</v>
      </c>
      <c r="BG70" s="25">
        <v>38.591076128173817</v>
      </c>
      <c r="BH70" s="25">
        <v>38.14557008245427</v>
      </c>
      <c r="BI70" s="25">
        <v>6.9202140415071902</v>
      </c>
      <c r="BJ70" s="25">
        <v>38.14557008245427</v>
      </c>
      <c r="BK70" s="25">
        <v>37.661819289270127</v>
      </c>
      <c r="BL70" s="25">
        <v>6.8324539418587396</v>
      </c>
      <c r="BM70" s="25">
        <v>37.661819289270127</v>
      </c>
      <c r="BN70" s="25">
        <v>37.140362835126986</v>
      </c>
      <c r="BO70" s="25">
        <v>6.7378534346911794</v>
      </c>
      <c r="BP70" s="25">
        <v>37.140362835126986</v>
      </c>
      <c r="BQ70" s="25">
        <v>36.631828392804742</v>
      </c>
      <c r="BR70" s="25">
        <v>6.6455971863052854</v>
      </c>
      <c r="BS70" s="25">
        <v>36.631828392804742</v>
      </c>
      <c r="BT70" s="25">
        <v>36.07603681756396</v>
      </c>
      <c r="BU70" s="25">
        <v>6.5447677412394798</v>
      </c>
      <c r="BV70" s="25">
        <v>36.07603681756396</v>
      </c>
      <c r="BW70" s="25">
        <v>18.255043267953813</v>
      </c>
      <c r="BX70" s="25">
        <v>3.311755637106665</v>
      </c>
      <c r="BY70" s="25">
        <v>18.255043267953813</v>
      </c>
      <c r="BZ70" s="25">
        <v>15.86641125025605</v>
      </c>
      <c r="CA70" s="25">
        <v>2.8784197400906995</v>
      </c>
      <c r="CB70" s="25">
        <v>15.86641125025605</v>
      </c>
      <c r="CC70" s="25">
        <v>10.670731707317072</v>
      </c>
      <c r="CD70" s="25">
        <v>1.9358407079646016</v>
      </c>
      <c r="CE70" s="25">
        <v>10.670731707317072</v>
      </c>
      <c r="CF70" s="25">
        <v>9.1673067971407605</v>
      </c>
      <c r="CG70" s="25">
        <v>1.6630954808972176</v>
      </c>
      <c r="CH70" s="25">
        <v>9.1673067971407605</v>
      </c>
      <c r="CI70" s="25">
        <v>14.055396303827298</v>
      </c>
      <c r="CJ70" s="25">
        <v>2.5498727807828283</v>
      </c>
      <c r="CK70" s="25">
        <v>9.990058282969116</v>
      </c>
      <c r="CL70" s="27">
        <v>63.301154823179736</v>
      </c>
      <c r="CM70" s="27">
        <v>11.483837821904288</v>
      </c>
      <c r="CN70" s="27">
        <v>59.006423480295922</v>
      </c>
      <c r="CO70" s="27">
        <v>37.02846906647143</v>
      </c>
      <c r="CP70" s="27">
        <v>6.7175541226784459</v>
      </c>
      <c r="CQ70" s="27">
        <v>37.02846906647143</v>
      </c>
      <c r="CR70" s="27">
        <v>36.753043196834867</v>
      </c>
      <c r="CS70" s="27">
        <v>6.6675874826116361</v>
      </c>
      <c r="CT70" s="27">
        <v>36.753043196834867</v>
      </c>
      <c r="CU70" s="27">
        <v>35.759532343739409</v>
      </c>
      <c r="CV70" s="27">
        <v>6.487348788023521</v>
      </c>
      <c r="CW70" s="27">
        <v>35.759532343739409</v>
      </c>
      <c r="CX70" s="27">
        <v>34.676880160630944</v>
      </c>
      <c r="CY70" s="27">
        <v>6.2909384362206584</v>
      </c>
      <c r="CZ70" s="27">
        <v>34.676880160630944</v>
      </c>
      <c r="DA70" s="27">
        <v>33.560457919492656</v>
      </c>
      <c r="DB70" s="27">
        <v>6.0884016579610574</v>
      </c>
      <c r="DC70" s="27">
        <v>33.560457919492656</v>
      </c>
      <c r="DD70" s="27">
        <v>32.333316393560999</v>
      </c>
      <c r="DE70" s="27">
        <v>5.8657786377699157</v>
      </c>
      <c r="DF70" s="27">
        <v>32.333316393560999</v>
      </c>
      <c r="DG70" s="27">
        <v>31.043843922171241</v>
      </c>
      <c r="DH70" s="27">
        <v>5.6318477911903582</v>
      </c>
      <c r="DI70" s="27">
        <v>31.043843922171241</v>
      </c>
      <c r="DJ70" s="27">
        <v>29.70786531081021</v>
      </c>
      <c r="DK70" s="27">
        <v>5.3894799900142418</v>
      </c>
      <c r="DL70" s="27">
        <v>29.70786531081021</v>
      </c>
      <c r="DM70" s="27">
        <v>10.882808676663176</v>
      </c>
      <c r="DN70" s="27">
        <v>1.9743148484211956</v>
      </c>
      <c r="DO70" s="27">
        <v>10.882808676663176</v>
      </c>
      <c r="DP70" s="27">
        <v>3.1143609050539358</v>
      </c>
      <c r="DQ70" s="27">
        <v>0.564994677465537</v>
      </c>
      <c r="DR70" s="27">
        <v>3.1143609050539358</v>
      </c>
      <c r="DS70" s="27">
        <v>10.670731707317072</v>
      </c>
      <c r="DT70" s="27">
        <v>1.9358407079646016</v>
      </c>
      <c r="DU70" s="27">
        <v>10.670731707317072</v>
      </c>
      <c r="DV70" s="27">
        <v>10.670731707317072</v>
      </c>
      <c r="DW70" s="27">
        <v>1.9358407079646016</v>
      </c>
      <c r="DX70" s="27">
        <v>10.670731707317072</v>
      </c>
      <c r="DY70" s="27">
        <v>2.3180341210384543</v>
      </c>
      <c r="DZ70" s="27">
        <v>0.42052831399370189</v>
      </c>
      <c r="EA70" s="27">
        <v>2.3180341210384543</v>
      </c>
      <c r="EB70" s="28">
        <v>63.27728379431467</v>
      </c>
      <c r="EC70" s="28">
        <v>11.479507237021688</v>
      </c>
      <c r="ED70" s="28">
        <v>58.998711106850052</v>
      </c>
      <c r="EE70" s="28">
        <v>36.926073932046258</v>
      </c>
      <c r="EF70" s="28">
        <v>6.6989780142207813</v>
      </c>
      <c r="EG70" s="28">
        <v>36.926073932046258</v>
      </c>
      <c r="EH70" s="28">
        <v>36.509970706706085</v>
      </c>
      <c r="EI70" s="28">
        <v>6.6234902609511046</v>
      </c>
      <c r="EJ70" s="28">
        <v>36.509970706706085</v>
      </c>
      <c r="EK70" s="28">
        <v>35.255371007724634</v>
      </c>
      <c r="EL70" s="28">
        <v>6.3958858907819032</v>
      </c>
      <c r="EM70" s="28">
        <v>35.255371007724634</v>
      </c>
      <c r="EN70" s="28">
        <v>33.834114406126048</v>
      </c>
      <c r="EO70" s="28">
        <v>6.1380473037662302</v>
      </c>
      <c r="EP70" s="28">
        <v>33.834114406126048</v>
      </c>
      <c r="EQ70" s="28">
        <v>32.185151603806062</v>
      </c>
      <c r="ER70" s="28">
        <v>5.838899184761277</v>
      </c>
      <c r="ES70" s="28">
        <v>32.185151603806062</v>
      </c>
      <c r="ET70" s="28">
        <v>30.292614716462545</v>
      </c>
      <c r="EU70" s="28">
        <v>5.495562846791878</v>
      </c>
      <c r="EV70" s="28">
        <v>30.292614716462545</v>
      </c>
      <c r="EW70" s="28">
        <v>28.170911124446924</v>
      </c>
      <c r="EX70" s="28">
        <v>5.1106520181518755</v>
      </c>
      <c r="EY70" s="28">
        <v>28.170911124446924</v>
      </c>
      <c r="EZ70" s="28">
        <v>25.88544610637096</v>
      </c>
      <c r="FA70" s="28">
        <v>4.6960322582354399</v>
      </c>
      <c r="FB70" s="28">
        <v>25.88544610637096</v>
      </c>
      <c r="FC70" s="28">
        <v>7.5056647400135894</v>
      </c>
      <c r="FD70" s="28">
        <v>1.3616471430998105</v>
      </c>
      <c r="FE70" s="28">
        <v>7.5056647400135894</v>
      </c>
      <c r="FF70" s="28">
        <v>10.670731707317072</v>
      </c>
      <c r="FG70" s="28">
        <v>1.9358407079646016</v>
      </c>
      <c r="FH70" s="28">
        <v>10.670731707317072</v>
      </c>
      <c r="FI70" s="28">
        <v>10.670731707317072</v>
      </c>
      <c r="FJ70" s="28">
        <v>1.9358407079646016</v>
      </c>
      <c r="FK70" s="28">
        <v>-0.1750426946572361</v>
      </c>
      <c r="FL70" s="28">
        <v>10.670731707317072</v>
      </c>
      <c r="FM70" s="28">
        <v>1.9358407079646016</v>
      </c>
      <c r="FN70" s="28">
        <v>-31.704229102200827</v>
      </c>
      <c r="FO70" s="28">
        <v>10.670731707317072</v>
      </c>
      <c r="FP70" s="28">
        <v>1.9358407079646016</v>
      </c>
      <c r="FQ70" s="28">
        <v>-57.498166335955943</v>
      </c>
      <c r="FR70" s="29">
        <v>63.276541186027657</v>
      </c>
      <c r="FS70" s="29">
        <v>11.479372516049265</v>
      </c>
      <c r="FT70" s="29">
        <v>59.433471475619569</v>
      </c>
      <c r="FU70" s="29">
        <v>36.985086220622307</v>
      </c>
      <c r="FV70" s="29">
        <v>6.7096837833872325</v>
      </c>
      <c r="FW70" s="29">
        <v>36.985086220622307</v>
      </c>
      <c r="FX70" s="29">
        <v>36.673717816169436</v>
      </c>
      <c r="FY70" s="29">
        <v>6.6531965949687919</v>
      </c>
      <c r="FZ70" s="29">
        <v>36.673717816169436</v>
      </c>
      <c r="GA70" s="29">
        <v>35.020898461721359</v>
      </c>
      <c r="GB70" s="29">
        <v>6.3533488359759991</v>
      </c>
      <c r="GC70" s="29">
        <v>35.020898461721359</v>
      </c>
      <c r="GD70" s="29">
        <v>33.210172420798649</v>
      </c>
      <c r="GE70" s="29">
        <v>6.0248542887289585</v>
      </c>
      <c r="GF70" s="29">
        <v>33.210172420798649</v>
      </c>
      <c r="GG70" s="29">
        <v>31.162741992954757</v>
      </c>
      <c r="GH70" s="29">
        <v>5.6534177951820572</v>
      </c>
      <c r="GI70" s="29">
        <v>31.162741992954757</v>
      </c>
      <c r="GJ70" s="29">
        <v>28.927249962811207</v>
      </c>
      <c r="GK70" s="29">
        <v>5.2478639313064583</v>
      </c>
      <c r="GL70" s="29">
        <v>28.927249962811207</v>
      </c>
      <c r="GM70" s="29">
        <v>26.537743233125489</v>
      </c>
      <c r="GN70" s="29">
        <v>4.8143693476024119</v>
      </c>
      <c r="GO70" s="29">
        <v>26.537743233125489</v>
      </c>
      <c r="GP70" s="29">
        <v>24.012455630391116</v>
      </c>
      <c r="GQ70" s="29">
        <v>4.3562419506461758</v>
      </c>
      <c r="GR70" s="29">
        <v>24.012455630391116</v>
      </c>
      <c r="GS70" s="29">
        <v>5.5753429851009866</v>
      </c>
      <c r="GT70" s="29">
        <v>1.0114560282705329</v>
      </c>
      <c r="GU70" s="29">
        <v>5.5753429851009866</v>
      </c>
      <c r="GV70" s="29">
        <v>10.670731707317072</v>
      </c>
      <c r="GW70" s="29">
        <v>1.9358407079646016</v>
      </c>
      <c r="GX70" s="29">
        <v>6.445382454635677</v>
      </c>
      <c r="GY70" s="29">
        <v>10.670731707317072</v>
      </c>
      <c r="GZ70" s="29">
        <v>1.9358407079646016</v>
      </c>
      <c r="HA70" s="29">
        <v>-27.040161751346943</v>
      </c>
      <c r="HB70" s="29">
        <v>10.670731707317072</v>
      </c>
      <c r="HC70" s="29">
        <v>1.9358407079646016</v>
      </c>
      <c r="HD70" s="29">
        <v>-56.023420935923127</v>
      </c>
      <c r="HE70" s="29">
        <v>10.670731707317072</v>
      </c>
      <c r="HF70" s="29">
        <v>1.9358407079646016</v>
      </c>
      <c r="HG70" s="29">
        <v>-55.9218727742292</v>
      </c>
    </row>
    <row r="71" spans="1:215" ht="15" thickBot="1" x14ac:dyDescent="0.35">
      <c r="A71" s="2"/>
      <c r="B71" s="43" t="s">
        <v>510</v>
      </c>
      <c r="C71" s="76" t="s">
        <v>872</v>
      </c>
      <c r="D71" s="44">
        <v>382900</v>
      </c>
      <c r="E71" s="45">
        <v>393269</v>
      </c>
      <c r="F71" s="23">
        <v>10.670731707317072</v>
      </c>
      <c r="G71" s="23">
        <v>1.9358407079646016</v>
      </c>
      <c r="H71" s="23">
        <v>10.670731707317072</v>
      </c>
      <c r="I71" s="23">
        <v>10.670731707317072</v>
      </c>
      <c r="J71" s="23">
        <v>1.9358407079646016</v>
      </c>
      <c r="K71" s="23">
        <v>10.670731707317072</v>
      </c>
      <c r="L71" s="23">
        <v>10.670731707317072</v>
      </c>
      <c r="M71" s="23">
        <v>1.9358407079646016</v>
      </c>
      <c r="N71" s="23">
        <v>10.670731707317072</v>
      </c>
      <c r="O71" s="23">
        <v>10.670731707317072</v>
      </c>
      <c r="P71" s="23">
        <v>1.9358407079646016</v>
      </c>
      <c r="Q71" s="23">
        <v>10.670731707317072</v>
      </c>
      <c r="R71" s="23">
        <v>10.670731707317072</v>
      </c>
      <c r="S71" s="23">
        <v>1.9358407079646016</v>
      </c>
      <c r="T71" s="23">
        <v>10.670731707317072</v>
      </c>
      <c r="U71" s="23">
        <v>10.670731707317072</v>
      </c>
      <c r="V71" s="23">
        <v>1.9358407079646016</v>
      </c>
      <c r="W71" s="23">
        <v>10.670731707317072</v>
      </c>
      <c r="X71" s="23">
        <v>10.670731707317072</v>
      </c>
      <c r="Y71" s="23">
        <v>1.9358407079646016</v>
      </c>
      <c r="Z71" s="23">
        <v>10.670731707317072</v>
      </c>
      <c r="AA71" s="23">
        <v>10.670731707317072</v>
      </c>
      <c r="AB71" s="23">
        <v>1.9358407079646016</v>
      </c>
      <c r="AC71" s="23">
        <v>10.670731707317072</v>
      </c>
      <c r="AD71" s="23">
        <v>10.670731707317072</v>
      </c>
      <c r="AE71" s="23">
        <v>1.9358407079646016</v>
      </c>
      <c r="AF71" s="23">
        <v>10.670731707317072</v>
      </c>
      <c r="AG71" s="23">
        <v>10.670731707317072</v>
      </c>
      <c r="AH71" s="23">
        <v>1.9358407079646016</v>
      </c>
      <c r="AI71" s="23">
        <v>10.670731707317072</v>
      </c>
      <c r="AJ71" s="23">
        <v>8.6200574625957458</v>
      </c>
      <c r="AK71" s="23">
        <v>1.9358407079646016</v>
      </c>
      <c r="AL71" s="23">
        <v>8.6200574625957458</v>
      </c>
      <c r="AM71" s="23">
        <v>-1.8266967276920045</v>
      </c>
      <c r="AN71" s="23">
        <v>-0.75030197345959115</v>
      </c>
      <c r="AO71" s="23">
        <v>-1.8266967276920045</v>
      </c>
      <c r="AP71" s="23">
        <v>-9.0331249798132678</v>
      </c>
      <c r="AQ71" s="23">
        <v>-3.7102883013451025</v>
      </c>
      <c r="AR71" s="23">
        <v>-9.0331249798132678</v>
      </c>
      <c r="AS71" s="23">
        <v>-15.602858165596292</v>
      </c>
      <c r="AT71" s="23">
        <v>-6.4087569084597718</v>
      </c>
      <c r="AU71" s="23">
        <v>-15.602858165596292</v>
      </c>
      <c r="AV71" s="25">
        <v>10.670731707317072</v>
      </c>
      <c r="AW71" s="25">
        <v>1.9358407079646016</v>
      </c>
      <c r="AX71" s="25">
        <v>10.670731707317072</v>
      </c>
      <c r="AY71" s="25">
        <v>10.670731707317072</v>
      </c>
      <c r="AZ71" s="25">
        <v>1.9358407079646016</v>
      </c>
      <c r="BA71" s="25">
        <v>10.670731707317072</v>
      </c>
      <c r="BB71" s="25">
        <v>10.670731707317072</v>
      </c>
      <c r="BC71" s="25">
        <v>1.9358407079646016</v>
      </c>
      <c r="BD71" s="25">
        <v>10.670731707317072</v>
      </c>
      <c r="BE71" s="25">
        <v>10.670731707317072</v>
      </c>
      <c r="BF71" s="25">
        <v>1.9358407079646016</v>
      </c>
      <c r="BG71" s="25">
        <v>10.670731707317072</v>
      </c>
      <c r="BH71" s="25">
        <v>10.670731707317072</v>
      </c>
      <c r="BI71" s="25">
        <v>1.9358407079646016</v>
      </c>
      <c r="BJ71" s="25">
        <v>10.670731707317072</v>
      </c>
      <c r="BK71" s="25">
        <v>10.670731707317072</v>
      </c>
      <c r="BL71" s="25">
        <v>1.9358407079646016</v>
      </c>
      <c r="BM71" s="25">
        <v>10.670731707317072</v>
      </c>
      <c r="BN71" s="25">
        <v>10.670731707317072</v>
      </c>
      <c r="BO71" s="25">
        <v>1.9358407079646016</v>
      </c>
      <c r="BP71" s="25">
        <v>10.670731707317072</v>
      </c>
      <c r="BQ71" s="25">
        <v>10.670731707317072</v>
      </c>
      <c r="BR71" s="25">
        <v>1.9358407079646016</v>
      </c>
      <c r="BS71" s="25">
        <v>10.670731707317072</v>
      </c>
      <c r="BT71" s="25">
        <v>10.670731707317072</v>
      </c>
      <c r="BU71" s="25">
        <v>1.9358407079646016</v>
      </c>
      <c r="BV71" s="25">
        <v>10.670731707317072</v>
      </c>
      <c r="BW71" s="25">
        <v>10.670731707317072</v>
      </c>
      <c r="BX71" s="25">
        <v>1.9358407079646016</v>
      </c>
      <c r="BY71" s="25">
        <v>10.670731707317072</v>
      </c>
      <c r="BZ71" s="25">
        <v>10.670731707317072</v>
      </c>
      <c r="CA71" s="25">
        <v>1.9358407079646016</v>
      </c>
      <c r="CB71" s="25">
        <v>10.670731707317072</v>
      </c>
      <c r="CC71" s="25">
        <v>10.670731707317072</v>
      </c>
      <c r="CD71" s="25">
        <v>1.9358407079646016</v>
      </c>
      <c r="CE71" s="25">
        <v>10.670731707317072</v>
      </c>
      <c r="CF71" s="25">
        <v>10.670731707317072</v>
      </c>
      <c r="CG71" s="25">
        <v>1.9358407079646016</v>
      </c>
      <c r="CH71" s="25">
        <v>8.8827649295487845</v>
      </c>
      <c r="CI71" s="25">
        <v>10.670731707317072</v>
      </c>
      <c r="CJ71" s="25">
        <v>1.9358407079646016</v>
      </c>
      <c r="CK71" s="25">
        <v>3.9607759887462635</v>
      </c>
      <c r="CL71" s="27">
        <v>10.670731707317072</v>
      </c>
      <c r="CM71" s="27">
        <v>1.9358407079646016</v>
      </c>
      <c r="CN71" s="27">
        <v>10.670731707317072</v>
      </c>
      <c r="CO71" s="27">
        <v>10.670731707317072</v>
      </c>
      <c r="CP71" s="27">
        <v>1.9358407079646016</v>
      </c>
      <c r="CQ71" s="27">
        <v>10.670731707317072</v>
      </c>
      <c r="CR71" s="27">
        <v>10.670731707317072</v>
      </c>
      <c r="CS71" s="27">
        <v>1.9358407079646016</v>
      </c>
      <c r="CT71" s="27">
        <v>10.670731707317072</v>
      </c>
      <c r="CU71" s="27">
        <v>10.670731707317072</v>
      </c>
      <c r="CV71" s="27">
        <v>1.9358407079646016</v>
      </c>
      <c r="CW71" s="27">
        <v>10.670731707317072</v>
      </c>
      <c r="CX71" s="27">
        <v>10.670731707317072</v>
      </c>
      <c r="CY71" s="27">
        <v>1.9358407079646016</v>
      </c>
      <c r="CZ71" s="27">
        <v>10.670731707317072</v>
      </c>
      <c r="DA71" s="27">
        <v>10.670731707317072</v>
      </c>
      <c r="DB71" s="27">
        <v>1.9358407079646016</v>
      </c>
      <c r="DC71" s="27">
        <v>10.670731707317072</v>
      </c>
      <c r="DD71" s="27">
        <v>10.670731707317072</v>
      </c>
      <c r="DE71" s="27">
        <v>1.9358407079646016</v>
      </c>
      <c r="DF71" s="27">
        <v>10.670731707317072</v>
      </c>
      <c r="DG71" s="27">
        <v>10.670731707317072</v>
      </c>
      <c r="DH71" s="27">
        <v>1.9358407079646016</v>
      </c>
      <c r="DI71" s="27">
        <v>10.670731707317072</v>
      </c>
      <c r="DJ71" s="27">
        <v>10.670731707317072</v>
      </c>
      <c r="DK71" s="27">
        <v>1.9358407079646016</v>
      </c>
      <c r="DL71" s="27">
        <v>10.670731707317072</v>
      </c>
      <c r="DM71" s="27">
        <v>10.670731707317072</v>
      </c>
      <c r="DN71" s="27">
        <v>1.9358407079646016</v>
      </c>
      <c r="DO71" s="27">
        <v>10.670731707317072</v>
      </c>
      <c r="DP71" s="27">
        <v>10.670731707317072</v>
      </c>
      <c r="DQ71" s="27">
        <v>1.9358407079646016</v>
      </c>
      <c r="DR71" s="27">
        <v>10.670731707317072</v>
      </c>
      <c r="DS71" s="27">
        <v>9.474589220069026</v>
      </c>
      <c r="DT71" s="27">
        <v>1.9358407079646016</v>
      </c>
      <c r="DU71" s="27">
        <v>9.474589220069026</v>
      </c>
      <c r="DV71" s="27">
        <v>4.9248737036744652</v>
      </c>
      <c r="DW71" s="27">
        <v>1.9358407079646016</v>
      </c>
      <c r="DX71" s="27">
        <v>4.9248737036744652</v>
      </c>
      <c r="DY71" s="27">
        <v>1.8237911677150446E-2</v>
      </c>
      <c r="DZ71" s="27">
        <v>7.4910853650223012E-3</v>
      </c>
      <c r="EA71" s="27">
        <v>1.8237911677150446E-2</v>
      </c>
      <c r="EB71" s="28">
        <v>10.670731707317072</v>
      </c>
      <c r="EC71" s="28">
        <v>1.9358407079646016</v>
      </c>
      <c r="ED71" s="28">
        <v>10.670731707317072</v>
      </c>
      <c r="EE71" s="28">
        <v>10.670731707317072</v>
      </c>
      <c r="EF71" s="28">
        <v>1.9358407079646016</v>
      </c>
      <c r="EG71" s="28">
        <v>10.670731707317072</v>
      </c>
      <c r="EH71" s="28">
        <v>10.670731707317072</v>
      </c>
      <c r="EI71" s="28">
        <v>1.9358407079646016</v>
      </c>
      <c r="EJ71" s="28">
        <v>10.670731707317072</v>
      </c>
      <c r="EK71" s="28">
        <v>10.670731707317072</v>
      </c>
      <c r="EL71" s="28">
        <v>1.9358407079646016</v>
      </c>
      <c r="EM71" s="28">
        <v>10.670731707317072</v>
      </c>
      <c r="EN71" s="28">
        <v>10.670731707317072</v>
      </c>
      <c r="EO71" s="28">
        <v>1.9358407079646016</v>
      </c>
      <c r="EP71" s="28">
        <v>10.670731707317072</v>
      </c>
      <c r="EQ71" s="28">
        <v>10.670731707317072</v>
      </c>
      <c r="ER71" s="28">
        <v>1.9358407079646016</v>
      </c>
      <c r="ES71" s="28">
        <v>10.670731707317072</v>
      </c>
      <c r="ET71" s="28">
        <v>10.670731707317072</v>
      </c>
      <c r="EU71" s="28">
        <v>1.9358407079646016</v>
      </c>
      <c r="EV71" s="28">
        <v>10.670731707317072</v>
      </c>
      <c r="EW71" s="28">
        <v>10.670731707317072</v>
      </c>
      <c r="EX71" s="28">
        <v>1.9358407079646016</v>
      </c>
      <c r="EY71" s="28">
        <v>10.670731707317072</v>
      </c>
      <c r="EZ71" s="28">
        <v>10.670731707317072</v>
      </c>
      <c r="FA71" s="28">
        <v>1.9358407079646016</v>
      </c>
      <c r="FB71" s="28">
        <v>10.670731707317072</v>
      </c>
      <c r="FC71" s="28">
        <v>10.670731707317072</v>
      </c>
      <c r="FD71" s="28">
        <v>1.9358407079646016</v>
      </c>
      <c r="FE71" s="28">
        <v>10.670731707317072</v>
      </c>
      <c r="FF71" s="28">
        <v>8.2213834236317336</v>
      </c>
      <c r="FG71" s="28">
        <v>1.9358407079646016</v>
      </c>
      <c r="FH71" s="28">
        <v>8.2213834236317336</v>
      </c>
      <c r="FI71" s="28">
        <v>-5.2121281715759968</v>
      </c>
      <c r="FJ71" s="28">
        <v>-2.1408425349285296</v>
      </c>
      <c r="FK71" s="28">
        <v>-5.2121281715759968</v>
      </c>
      <c r="FL71" s="28">
        <v>-15.825243862416016</v>
      </c>
      <c r="FM71" s="28">
        <v>-6.5001001646574483</v>
      </c>
      <c r="FN71" s="28">
        <v>-39.470411616606839</v>
      </c>
      <c r="FO71" s="28">
        <v>-28.251407816441908</v>
      </c>
      <c r="FP71" s="28">
        <v>-11.604053763467451</v>
      </c>
      <c r="FQ71" s="28">
        <v>-69.403634766228976</v>
      </c>
      <c r="FR71" s="29">
        <v>10.670731707317072</v>
      </c>
      <c r="FS71" s="29">
        <v>1.9358407079646016</v>
      </c>
      <c r="FT71" s="29">
        <v>10.670731707317072</v>
      </c>
      <c r="FU71" s="29">
        <v>10.670731707317072</v>
      </c>
      <c r="FV71" s="29">
        <v>1.9358407079646016</v>
      </c>
      <c r="FW71" s="29">
        <v>10.670731707317072</v>
      </c>
      <c r="FX71" s="29">
        <v>10.670731707317072</v>
      </c>
      <c r="FY71" s="29">
        <v>1.9358407079646016</v>
      </c>
      <c r="FZ71" s="29">
        <v>10.670731707317072</v>
      </c>
      <c r="GA71" s="29">
        <v>10.670731707317072</v>
      </c>
      <c r="GB71" s="29">
        <v>1.9358407079646016</v>
      </c>
      <c r="GC71" s="29">
        <v>10.670731707317072</v>
      </c>
      <c r="GD71" s="29">
        <v>10.670731707317072</v>
      </c>
      <c r="GE71" s="29">
        <v>1.9358407079646016</v>
      </c>
      <c r="GF71" s="29">
        <v>10.670731707317072</v>
      </c>
      <c r="GG71" s="29">
        <v>10.670731707317072</v>
      </c>
      <c r="GH71" s="29">
        <v>1.9358407079646016</v>
      </c>
      <c r="GI71" s="29">
        <v>10.670731707317072</v>
      </c>
      <c r="GJ71" s="29">
        <v>10.670731707317072</v>
      </c>
      <c r="GK71" s="29">
        <v>1.9358407079646016</v>
      </c>
      <c r="GL71" s="29">
        <v>10.670731707317072</v>
      </c>
      <c r="GM71" s="29">
        <v>10.670731707317072</v>
      </c>
      <c r="GN71" s="29">
        <v>1.9358407079646016</v>
      </c>
      <c r="GO71" s="29">
        <v>10.670731707317072</v>
      </c>
      <c r="GP71" s="29">
        <v>10.670731707317072</v>
      </c>
      <c r="GQ71" s="29">
        <v>1.9358407079646016</v>
      </c>
      <c r="GR71" s="29">
        <v>10.670731707317072</v>
      </c>
      <c r="GS71" s="29">
        <v>10.670731707317072</v>
      </c>
      <c r="GT71" s="29">
        <v>1.9358407079646016</v>
      </c>
      <c r="GU71" s="29">
        <v>10.670731707317072</v>
      </c>
      <c r="GV71" s="29">
        <v>6.4525730119054172</v>
      </c>
      <c r="GW71" s="29">
        <v>1.9358407079646016</v>
      </c>
      <c r="GX71" s="29">
        <v>3.6367196143740159</v>
      </c>
      <c r="GY71" s="29">
        <v>-9.7801309167702648</v>
      </c>
      <c r="GZ71" s="29">
        <v>-4.0171153844554013</v>
      </c>
      <c r="HA71" s="29">
        <v>-34.257062221601132</v>
      </c>
      <c r="HB71" s="29">
        <v>-18.322071282312208</v>
      </c>
      <c r="HC71" s="29">
        <v>-7.5256532913130716</v>
      </c>
      <c r="HD71" s="29">
        <v>-65.121323978188826</v>
      </c>
      <c r="HE71" s="29">
        <v>-28.805010568459533</v>
      </c>
      <c r="HF71" s="29">
        <v>-11.831441939651624</v>
      </c>
      <c r="HG71" s="29">
        <v>-66.19594674449479</v>
      </c>
    </row>
    <row r="72" spans="1:215" ht="15" thickBot="1" x14ac:dyDescent="0.35">
      <c r="A72" s="2"/>
      <c r="B72" s="43" t="s">
        <v>592</v>
      </c>
      <c r="C72" s="76" t="s">
        <v>880</v>
      </c>
      <c r="D72" s="44">
        <v>365831</v>
      </c>
      <c r="E72" s="45">
        <v>407025</v>
      </c>
      <c r="F72" s="23">
        <v>31.86931453631578</v>
      </c>
      <c r="G72" s="23">
        <v>15.748498802682118</v>
      </c>
      <c r="H72" s="23">
        <v>31.86931453631578</v>
      </c>
      <c r="I72" s="23">
        <v>31.58178079631578</v>
      </c>
      <c r="J72" s="23">
        <v>6.9673800747529997</v>
      </c>
      <c r="K72" s="23">
        <v>31.58178079631578</v>
      </c>
      <c r="L72" s="23">
        <v>10.670731707317072</v>
      </c>
      <c r="M72" s="23">
        <v>1.9358407079646016</v>
      </c>
      <c r="N72" s="23">
        <v>10.670731707317072</v>
      </c>
      <c r="O72" s="23">
        <v>10.670731707317072</v>
      </c>
      <c r="P72" s="23">
        <v>1.9358407079646016</v>
      </c>
      <c r="Q72" s="23">
        <v>10.670731707317072</v>
      </c>
      <c r="R72" s="23">
        <v>10.670731707317072</v>
      </c>
      <c r="S72" s="23">
        <v>1.9358407079646016</v>
      </c>
      <c r="T72" s="23">
        <v>10.670731707317072</v>
      </c>
      <c r="U72" s="23">
        <v>10.670731707317072</v>
      </c>
      <c r="V72" s="23">
        <v>1.9358407079646016</v>
      </c>
      <c r="W72" s="23">
        <v>10.670731707317072</v>
      </c>
      <c r="X72" s="23">
        <v>10.670731707317072</v>
      </c>
      <c r="Y72" s="23">
        <v>1.9358407079646016</v>
      </c>
      <c r="Z72" s="23">
        <v>10.670731707317072</v>
      </c>
      <c r="AA72" s="23">
        <v>10.670731707317072</v>
      </c>
      <c r="AB72" s="23">
        <v>1.9358407079646016</v>
      </c>
      <c r="AC72" s="23">
        <v>10.670731707317072</v>
      </c>
      <c r="AD72" s="23">
        <v>10.670731707317072</v>
      </c>
      <c r="AE72" s="23">
        <v>1.9358407079646016</v>
      </c>
      <c r="AF72" s="23">
        <v>10.670731707317072</v>
      </c>
      <c r="AG72" s="23">
        <v>10.670731707317072</v>
      </c>
      <c r="AH72" s="23">
        <v>1.9358407079646016</v>
      </c>
      <c r="AI72" s="23">
        <v>10.670731707317072</v>
      </c>
      <c r="AJ72" s="23">
        <v>10.670731707317072</v>
      </c>
      <c r="AK72" s="23">
        <v>1.9358407079646016</v>
      </c>
      <c r="AL72" s="23">
        <v>10.670731707317072</v>
      </c>
      <c r="AM72" s="23">
        <v>10.670731707317072</v>
      </c>
      <c r="AN72" s="23">
        <v>1.9358407079646016</v>
      </c>
      <c r="AO72" s="23">
        <v>10.670731707317072</v>
      </c>
      <c r="AP72" s="23">
        <v>32.838130287807822</v>
      </c>
      <c r="AQ72" s="23">
        <v>5.9573599194695612</v>
      </c>
      <c r="AR72" s="23">
        <v>32.838130287807822</v>
      </c>
      <c r="AS72" s="23">
        <v>45.982179556315785</v>
      </c>
      <c r="AT72" s="23">
        <v>9.402951085646567</v>
      </c>
      <c r="AU72" s="23">
        <v>44.449699539693569</v>
      </c>
      <c r="AV72" s="25">
        <v>31.943130486315781</v>
      </c>
      <c r="AW72" s="25">
        <v>15.754095591369243</v>
      </c>
      <c r="AX72" s="25">
        <v>31.943130486315781</v>
      </c>
      <c r="AY72" s="25">
        <v>31.696137256315779</v>
      </c>
      <c r="AZ72" s="25">
        <v>6.9835176361423672</v>
      </c>
      <c r="BA72" s="25">
        <v>31.696137256315779</v>
      </c>
      <c r="BB72" s="25">
        <v>10.670731707317072</v>
      </c>
      <c r="BC72" s="25">
        <v>1.9358407079646016</v>
      </c>
      <c r="BD72" s="25">
        <v>10.670731707317072</v>
      </c>
      <c r="BE72" s="25">
        <v>10.670731707317072</v>
      </c>
      <c r="BF72" s="25">
        <v>1.9358407079646016</v>
      </c>
      <c r="BG72" s="25">
        <v>10.670731707317072</v>
      </c>
      <c r="BH72" s="25">
        <v>10.670731707317072</v>
      </c>
      <c r="BI72" s="25">
        <v>1.9358407079646016</v>
      </c>
      <c r="BJ72" s="25">
        <v>10.670731707317072</v>
      </c>
      <c r="BK72" s="25">
        <v>10.670731707317072</v>
      </c>
      <c r="BL72" s="25">
        <v>1.9358407079646016</v>
      </c>
      <c r="BM72" s="25">
        <v>10.670731707317072</v>
      </c>
      <c r="BN72" s="25">
        <v>10.670731707317072</v>
      </c>
      <c r="BO72" s="25">
        <v>1.9358407079646016</v>
      </c>
      <c r="BP72" s="25">
        <v>10.670731707317072</v>
      </c>
      <c r="BQ72" s="25">
        <v>10.670731707317072</v>
      </c>
      <c r="BR72" s="25">
        <v>1.9358407079646016</v>
      </c>
      <c r="BS72" s="25">
        <v>10.670731707317072</v>
      </c>
      <c r="BT72" s="25">
        <v>10.670731707317072</v>
      </c>
      <c r="BU72" s="25">
        <v>1.9358407079646016</v>
      </c>
      <c r="BV72" s="25">
        <v>10.670731707317072</v>
      </c>
      <c r="BW72" s="25">
        <v>10.670731707317072</v>
      </c>
      <c r="BX72" s="25">
        <v>1.9358407079646016</v>
      </c>
      <c r="BY72" s="25">
        <v>10.670731707317072</v>
      </c>
      <c r="BZ72" s="25">
        <v>10.670731707317072</v>
      </c>
      <c r="CA72" s="25">
        <v>1.9358407079646016</v>
      </c>
      <c r="CB72" s="25">
        <v>10.670731707317072</v>
      </c>
      <c r="CC72" s="25">
        <v>10.670731707317072</v>
      </c>
      <c r="CD72" s="25">
        <v>1.9358407079646016</v>
      </c>
      <c r="CE72" s="25">
        <v>10.670731707317072</v>
      </c>
      <c r="CF72" s="25">
        <v>10.670731707317072</v>
      </c>
      <c r="CG72" s="25">
        <v>1.9358407079646016</v>
      </c>
      <c r="CH72" s="25">
        <v>10.670731707317072</v>
      </c>
      <c r="CI72" s="25">
        <v>38.03509150631578</v>
      </c>
      <c r="CJ72" s="25">
        <v>15.412533572220955</v>
      </c>
      <c r="CK72" s="25">
        <v>38.03509150631578</v>
      </c>
      <c r="CL72" s="27">
        <v>31.867378556315781</v>
      </c>
      <c r="CM72" s="27">
        <v>15.750156650928279</v>
      </c>
      <c r="CN72" s="27">
        <v>31.867378556315781</v>
      </c>
      <c r="CO72" s="27">
        <v>31.555204406315781</v>
      </c>
      <c r="CP72" s="27">
        <v>6.974491337601747</v>
      </c>
      <c r="CQ72" s="27">
        <v>31.555204406315781</v>
      </c>
      <c r="CR72" s="27">
        <v>10.670731707317072</v>
      </c>
      <c r="CS72" s="27">
        <v>1.9358407079646016</v>
      </c>
      <c r="CT72" s="27">
        <v>10.670731707317072</v>
      </c>
      <c r="CU72" s="27">
        <v>10.670731707317072</v>
      </c>
      <c r="CV72" s="27">
        <v>1.9358407079646016</v>
      </c>
      <c r="CW72" s="27">
        <v>10.670731707317072</v>
      </c>
      <c r="CX72" s="27">
        <v>10.670731707317072</v>
      </c>
      <c r="CY72" s="27">
        <v>1.9358407079646016</v>
      </c>
      <c r="CZ72" s="27">
        <v>10.670731707317072</v>
      </c>
      <c r="DA72" s="27">
        <v>10.670731707317072</v>
      </c>
      <c r="DB72" s="27">
        <v>1.9358407079646016</v>
      </c>
      <c r="DC72" s="27">
        <v>10.670731707317072</v>
      </c>
      <c r="DD72" s="27">
        <v>10.670731707317072</v>
      </c>
      <c r="DE72" s="27">
        <v>1.9358407079646016</v>
      </c>
      <c r="DF72" s="27">
        <v>10.670731707317072</v>
      </c>
      <c r="DG72" s="27">
        <v>10.670731707317072</v>
      </c>
      <c r="DH72" s="27">
        <v>1.9358407079646016</v>
      </c>
      <c r="DI72" s="27">
        <v>10.670731707317072</v>
      </c>
      <c r="DJ72" s="27">
        <v>10.670731707317072</v>
      </c>
      <c r="DK72" s="27">
        <v>1.9358407079646016</v>
      </c>
      <c r="DL72" s="27">
        <v>10.670731707317072</v>
      </c>
      <c r="DM72" s="27">
        <v>10.670731707317072</v>
      </c>
      <c r="DN72" s="27">
        <v>1.9358407079646016</v>
      </c>
      <c r="DO72" s="27">
        <v>10.670731707317072</v>
      </c>
      <c r="DP72" s="27">
        <v>10.670731707317072</v>
      </c>
      <c r="DQ72" s="27">
        <v>1.9358407079646016</v>
      </c>
      <c r="DR72" s="27">
        <v>10.670731707317072</v>
      </c>
      <c r="DS72" s="27">
        <v>10.670731707317072</v>
      </c>
      <c r="DT72" s="27">
        <v>1.9358407079646016</v>
      </c>
      <c r="DU72" s="27">
        <v>10.670731707317072</v>
      </c>
      <c r="DV72" s="27">
        <v>42.473526326315778</v>
      </c>
      <c r="DW72" s="27">
        <v>9.0686014556985608</v>
      </c>
      <c r="DX72" s="27">
        <v>42.473526326315778</v>
      </c>
      <c r="DY72" s="27">
        <v>42.693349506315784</v>
      </c>
      <c r="DZ72" s="27">
        <v>13.288913972209356</v>
      </c>
      <c r="EA72" s="27">
        <v>42.693349506315784</v>
      </c>
      <c r="EB72" s="28">
        <v>31.870541386315782</v>
      </c>
      <c r="EC72" s="28">
        <v>15.748498585694158</v>
      </c>
      <c r="ED72" s="28">
        <v>31.870541386315782</v>
      </c>
      <c r="EE72" s="28">
        <v>31.56879382631578</v>
      </c>
      <c r="EF72" s="28">
        <v>6.9673791485581544</v>
      </c>
      <c r="EG72" s="28">
        <v>31.56879382631578</v>
      </c>
      <c r="EH72" s="28">
        <v>10.670731707317072</v>
      </c>
      <c r="EI72" s="28">
        <v>1.9358407079646016</v>
      </c>
      <c r="EJ72" s="28">
        <v>10.670731707317072</v>
      </c>
      <c r="EK72" s="28">
        <v>10.670731707317072</v>
      </c>
      <c r="EL72" s="28">
        <v>1.9358407079646016</v>
      </c>
      <c r="EM72" s="28">
        <v>10.670731707317072</v>
      </c>
      <c r="EN72" s="28">
        <v>10.670731707317072</v>
      </c>
      <c r="EO72" s="28">
        <v>1.9358407079646016</v>
      </c>
      <c r="EP72" s="28">
        <v>10.670731707317072</v>
      </c>
      <c r="EQ72" s="28">
        <v>10.670731707317072</v>
      </c>
      <c r="ER72" s="28">
        <v>1.9358407079646016</v>
      </c>
      <c r="ES72" s="28">
        <v>10.670731707317072</v>
      </c>
      <c r="ET72" s="28">
        <v>10.670731707317072</v>
      </c>
      <c r="EU72" s="28">
        <v>1.9358407079646016</v>
      </c>
      <c r="EV72" s="28">
        <v>10.670731707317072</v>
      </c>
      <c r="EW72" s="28">
        <v>10.670731707317072</v>
      </c>
      <c r="EX72" s="28">
        <v>1.9358407079646016</v>
      </c>
      <c r="EY72" s="28">
        <v>10.670731707317072</v>
      </c>
      <c r="EZ72" s="28">
        <v>10.670731707317072</v>
      </c>
      <c r="FA72" s="28">
        <v>1.9358407079646016</v>
      </c>
      <c r="FB72" s="28">
        <v>10.670731707317072</v>
      </c>
      <c r="FC72" s="28">
        <v>10.670731707317072</v>
      </c>
      <c r="FD72" s="28">
        <v>1.9358407079646016</v>
      </c>
      <c r="FE72" s="28">
        <v>10.670731707317072</v>
      </c>
      <c r="FF72" s="28">
        <v>10.670731707317072</v>
      </c>
      <c r="FG72" s="28">
        <v>1.9358407079646016</v>
      </c>
      <c r="FH72" s="28">
        <v>10.670731707317072</v>
      </c>
      <c r="FI72" s="28">
        <v>10.670731707317072</v>
      </c>
      <c r="FJ72" s="28">
        <v>1.9358407079646016</v>
      </c>
      <c r="FK72" s="28">
        <v>10.670731707317072</v>
      </c>
      <c r="FL72" s="28">
        <v>25.498834468795799</v>
      </c>
      <c r="FM72" s="28">
        <v>4.62589474876384</v>
      </c>
      <c r="FN72" s="28">
        <v>20.305082022363806</v>
      </c>
      <c r="FO72" s="28">
        <v>24.008056964978458</v>
      </c>
      <c r="FP72" s="28">
        <v>4.3554439626730836</v>
      </c>
      <c r="FQ72" s="28">
        <v>3.8041211916167867</v>
      </c>
      <c r="FR72" s="29">
        <v>31.811367576315781</v>
      </c>
      <c r="FS72" s="29">
        <v>15.749123227474408</v>
      </c>
      <c r="FT72" s="29">
        <v>31.811367576315781</v>
      </c>
      <c r="FU72" s="29">
        <v>31.45202643631578</v>
      </c>
      <c r="FV72" s="29">
        <v>15.7311447673631</v>
      </c>
      <c r="FW72" s="29">
        <v>31.45202643631578</v>
      </c>
      <c r="FX72" s="29">
        <v>31.69272780631578</v>
      </c>
      <c r="FY72" s="29">
        <v>15.709082717949396</v>
      </c>
      <c r="FZ72" s="29">
        <v>31.69272780631578</v>
      </c>
      <c r="GA72" s="29">
        <v>32.01048960631578</v>
      </c>
      <c r="GB72" s="29">
        <v>15.542634215524549</v>
      </c>
      <c r="GC72" s="29">
        <v>32.01048960631578</v>
      </c>
      <c r="GD72" s="29">
        <v>32.460970166315782</v>
      </c>
      <c r="GE72" s="29">
        <v>15.353256071800955</v>
      </c>
      <c r="GF72" s="29">
        <v>32.460970166315782</v>
      </c>
      <c r="GG72" s="29">
        <v>33.091932666315785</v>
      </c>
      <c r="GH72" s="29">
        <v>15.138727755568267</v>
      </c>
      <c r="GI72" s="29">
        <v>33.091932666315785</v>
      </c>
      <c r="GJ72" s="29">
        <v>33.86057839631578</v>
      </c>
      <c r="GK72" s="29">
        <v>14.903755070542132</v>
      </c>
      <c r="GL72" s="29">
        <v>33.86057839631578</v>
      </c>
      <c r="GM72" s="29">
        <v>34.904274446315782</v>
      </c>
      <c r="GN72" s="29">
        <v>14.65117789677671</v>
      </c>
      <c r="GO72" s="29">
        <v>34.904274446315782</v>
      </c>
      <c r="GP72" s="29">
        <v>36.147259086315785</v>
      </c>
      <c r="GQ72" s="29">
        <v>14.38324858204034</v>
      </c>
      <c r="GR72" s="29">
        <v>36.147259086315785</v>
      </c>
      <c r="GS72" s="29">
        <v>37.688716166315785</v>
      </c>
      <c r="GT72" s="29">
        <v>13.177299654302127</v>
      </c>
      <c r="GU72" s="29">
        <v>37.688716166315785</v>
      </c>
      <c r="GV72" s="29">
        <v>44.334857676315778</v>
      </c>
      <c r="GW72" s="29">
        <v>11.863292111742862</v>
      </c>
      <c r="GX72" s="29">
        <v>44.334857676315778</v>
      </c>
      <c r="GY72" s="29">
        <v>49.198608016315781</v>
      </c>
      <c r="GZ72" s="29">
        <v>9.10232552295383</v>
      </c>
      <c r="HA72" s="29">
        <v>24.923327775578485</v>
      </c>
      <c r="HB72" s="29">
        <v>50.365234136315777</v>
      </c>
      <c r="HC72" s="29">
        <v>11.675509349866427</v>
      </c>
      <c r="HD72" s="29">
        <v>7.0347026880800314</v>
      </c>
      <c r="HE72" s="29">
        <v>48.904510056315779</v>
      </c>
      <c r="HF72" s="29">
        <v>9.7168759735763448</v>
      </c>
      <c r="HG72" s="29">
        <v>6.664076714658222</v>
      </c>
    </row>
    <row r="73" spans="1:215" ht="15" thickBot="1" x14ac:dyDescent="0.35">
      <c r="A73" s="2"/>
      <c r="B73" s="43" t="s">
        <v>626</v>
      </c>
      <c r="C73" s="76" t="s">
        <v>877</v>
      </c>
      <c r="D73" s="44">
        <v>358343</v>
      </c>
      <c r="E73" s="45">
        <v>404626</v>
      </c>
      <c r="F73" s="23">
        <v>78.737709795263157</v>
      </c>
      <c r="G73" s="23">
        <v>35.101070727437772</v>
      </c>
      <c r="H73" s="23">
        <v>74.696035978890976</v>
      </c>
      <c r="I73" s="23">
        <v>78.540319075263156</v>
      </c>
      <c r="J73" s="23">
        <v>27.19720294586978</v>
      </c>
      <c r="K73" s="23">
        <v>74.40899594269456</v>
      </c>
      <c r="L73" s="23">
        <v>53.137042806500048</v>
      </c>
      <c r="M73" s="23">
        <v>9.6399059958694782</v>
      </c>
      <c r="N73" s="23">
        <v>53.137042806500048</v>
      </c>
      <c r="O73" s="23">
        <v>52.366527946666963</v>
      </c>
      <c r="P73" s="23">
        <v>9.5001223266077233</v>
      </c>
      <c r="Q73" s="23">
        <v>52.366527946666963</v>
      </c>
      <c r="R73" s="23">
        <v>51.47643406436837</v>
      </c>
      <c r="S73" s="23">
        <v>9.3386451178721384</v>
      </c>
      <c r="T73" s="23">
        <v>51.47643406436837</v>
      </c>
      <c r="U73" s="23">
        <v>50.468206548251118</v>
      </c>
      <c r="V73" s="23">
        <v>9.1557365861871496</v>
      </c>
      <c r="W73" s="23">
        <v>50.468206548251118</v>
      </c>
      <c r="X73" s="23">
        <v>49.321804435525685</v>
      </c>
      <c r="Y73" s="23">
        <v>8.9477609816661641</v>
      </c>
      <c r="Z73" s="23">
        <v>49.321804435525685</v>
      </c>
      <c r="AA73" s="23">
        <v>48.046123043510789</v>
      </c>
      <c r="AB73" s="23">
        <v>8.7163320565661166</v>
      </c>
      <c r="AC73" s="23">
        <v>48.046123043510789</v>
      </c>
      <c r="AD73" s="23">
        <v>46.67919938043115</v>
      </c>
      <c r="AE73" s="23">
        <v>8.4683503300782181</v>
      </c>
      <c r="AF73" s="23">
        <v>46.67919938043115</v>
      </c>
      <c r="AG73" s="23">
        <v>29.542265409885054</v>
      </c>
      <c r="AH73" s="23">
        <v>5.3594375301118911</v>
      </c>
      <c r="AI73" s="23">
        <v>29.542265409885054</v>
      </c>
      <c r="AJ73" s="23">
        <v>24.534701639486705</v>
      </c>
      <c r="AK73" s="23">
        <v>4.4509856956590932</v>
      </c>
      <c r="AL73" s="23">
        <v>24.534701639486705</v>
      </c>
      <c r="AM73" s="23">
        <v>38.787707940287135</v>
      </c>
      <c r="AN73" s="23">
        <v>7.0367080776627109</v>
      </c>
      <c r="AO73" s="23">
        <v>35.715426926478713</v>
      </c>
      <c r="AP73" s="23">
        <v>91.628172665263165</v>
      </c>
      <c r="AQ73" s="23">
        <v>19.653885290205398</v>
      </c>
      <c r="AR73" s="23">
        <v>31.443597846514677</v>
      </c>
      <c r="AS73" s="23">
        <v>92.641988345263158</v>
      </c>
      <c r="AT73" s="23">
        <v>22.424922169729374</v>
      </c>
      <c r="AU73" s="23">
        <v>29.41810014513986</v>
      </c>
      <c r="AV73" s="25">
        <v>78.822171725263161</v>
      </c>
      <c r="AW73" s="25">
        <v>35.112871235250907</v>
      </c>
      <c r="AX73" s="25">
        <v>74.387567720062066</v>
      </c>
      <c r="AY73" s="25">
        <v>78.68206918526316</v>
      </c>
      <c r="AZ73" s="25">
        <v>27.227226532360003</v>
      </c>
      <c r="BA73" s="25">
        <v>74.334999182498734</v>
      </c>
      <c r="BB73" s="25">
        <v>53.445128219534034</v>
      </c>
      <c r="BC73" s="25">
        <v>9.6957975973490935</v>
      </c>
      <c r="BD73" s="25">
        <v>53.445128219534034</v>
      </c>
      <c r="BE73" s="25">
        <v>53.182058726057605</v>
      </c>
      <c r="BF73" s="25">
        <v>9.648072600744964</v>
      </c>
      <c r="BG73" s="25">
        <v>53.182058726057605</v>
      </c>
      <c r="BH73" s="25">
        <v>52.894353617642309</v>
      </c>
      <c r="BI73" s="25">
        <v>9.5958783111651975</v>
      </c>
      <c r="BJ73" s="25">
        <v>52.894353617642309</v>
      </c>
      <c r="BK73" s="25">
        <v>52.584500325782358</v>
      </c>
      <c r="BL73" s="25">
        <v>9.53966598830565</v>
      </c>
      <c r="BM73" s="25">
        <v>52.584500325782358</v>
      </c>
      <c r="BN73" s="25">
        <v>52.25366382509867</v>
      </c>
      <c r="BO73" s="25">
        <v>9.4796469771196712</v>
      </c>
      <c r="BP73" s="25">
        <v>52.25366382509867</v>
      </c>
      <c r="BQ73" s="25">
        <v>51.908414693243039</v>
      </c>
      <c r="BR73" s="25">
        <v>9.4170132850573651</v>
      </c>
      <c r="BS73" s="25">
        <v>51.908414693243039</v>
      </c>
      <c r="BT73" s="25">
        <v>51.558119474426654</v>
      </c>
      <c r="BU73" s="25">
        <v>9.3534641524402335</v>
      </c>
      <c r="BV73" s="25">
        <v>51.558119474426654</v>
      </c>
      <c r="BW73" s="25">
        <v>42.663719799167012</v>
      </c>
      <c r="BX73" s="25">
        <v>7.7398783706453429</v>
      </c>
      <c r="BY73" s="25">
        <v>42.663719799167012</v>
      </c>
      <c r="BZ73" s="25">
        <v>44.075599764079378</v>
      </c>
      <c r="CA73" s="25">
        <v>7.9960158864037814</v>
      </c>
      <c r="CB73" s="25">
        <v>44.075599764079378</v>
      </c>
      <c r="CC73" s="25">
        <v>59.831783846779864</v>
      </c>
      <c r="CD73" s="25">
        <v>10.854438662468914</v>
      </c>
      <c r="CE73" s="25">
        <v>49.758307366455909</v>
      </c>
      <c r="CF73" s="25">
        <v>84.716088625263154</v>
      </c>
      <c r="CG73" s="25">
        <v>21.379241212213564</v>
      </c>
      <c r="CH73" s="25">
        <v>44.630611439390648</v>
      </c>
      <c r="CI73" s="25">
        <v>85.433071285263168</v>
      </c>
      <c r="CJ73" s="25">
        <v>24.085195164776596</v>
      </c>
      <c r="CK73" s="25">
        <v>42.990619722838673</v>
      </c>
      <c r="CL73" s="27">
        <v>78.735758545263167</v>
      </c>
      <c r="CM73" s="27">
        <v>35.103401480097581</v>
      </c>
      <c r="CN73" s="27">
        <v>74.706418732578967</v>
      </c>
      <c r="CO73" s="27">
        <v>78.51378973526316</v>
      </c>
      <c r="CP73" s="27">
        <v>27.207193977927151</v>
      </c>
      <c r="CQ73" s="27">
        <v>74.578780504169586</v>
      </c>
      <c r="CR73" s="27">
        <v>53.268017632552613</v>
      </c>
      <c r="CS73" s="27">
        <v>9.6636669156400767</v>
      </c>
      <c r="CT73" s="27">
        <v>53.268017632552613</v>
      </c>
      <c r="CU73" s="27">
        <v>52.616165249140685</v>
      </c>
      <c r="CV73" s="27">
        <v>9.5454105097998596</v>
      </c>
      <c r="CW73" s="27">
        <v>52.616165249140685</v>
      </c>
      <c r="CX73" s="27">
        <v>51.910974242350854</v>
      </c>
      <c r="CY73" s="27">
        <v>9.4174776280371013</v>
      </c>
      <c r="CZ73" s="27">
        <v>51.910974242350854</v>
      </c>
      <c r="DA73" s="27">
        <v>51.160191151764458</v>
      </c>
      <c r="DB73" s="27">
        <v>9.2812736160280647</v>
      </c>
      <c r="DC73" s="27">
        <v>51.160191151764458</v>
      </c>
      <c r="DD73" s="27">
        <v>50.360616563089181</v>
      </c>
      <c r="DE73" s="27">
        <v>9.1362180490560014</v>
      </c>
      <c r="DF73" s="27">
        <v>50.360616563089181</v>
      </c>
      <c r="DG73" s="27">
        <v>49.525143292107998</v>
      </c>
      <c r="DH73" s="27">
        <v>8.9846498892762288</v>
      </c>
      <c r="DI73" s="27">
        <v>49.525143292107998</v>
      </c>
      <c r="DJ73" s="27">
        <v>48.663862951964042</v>
      </c>
      <c r="DK73" s="27">
        <v>8.8283999160642725</v>
      </c>
      <c r="DL73" s="27">
        <v>48.663862951964042</v>
      </c>
      <c r="DM73" s="27">
        <v>36.161292515713953</v>
      </c>
      <c r="DN73" s="27">
        <v>6.5602344829392569</v>
      </c>
      <c r="DO73" s="27">
        <v>36.161292515713953</v>
      </c>
      <c r="DP73" s="27">
        <v>34.863593934196601</v>
      </c>
      <c r="DQ73" s="27">
        <v>6.3248112889471706</v>
      </c>
      <c r="DR73" s="27">
        <v>34.863593934196601</v>
      </c>
      <c r="DS73" s="27">
        <v>54.009950110794279</v>
      </c>
      <c r="DT73" s="27">
        <v>9.7982652855865719</v>
      </c>
      <c r="DU73" s="27">
        <v>44.001649338883254</v>
      </c>
      <c r="DV73" s="27">
        <v>89.359630025263158</v>
      </c>
      <c r="DW73" s="27">
        <v>22.858640525359281</v>
      </c>
      <c r="DX73" s="27">
        <v>42.498784474863612</v>
      </c>
      <c r="DY73" s="27">
        <v>90.316100145263164</v>
      </c>
      <c r="DZ73" s="27">
        <v>25.945382144464048</v>
      </c>
      <c r="EA73" s="27">
        <v>43.162451042271513</v>
      </c>
      <c r="EB73" s="28">
        <v>78.739819755263156</v>
      </c>
      <c r="EC73" s="28">
        <v>35.101070487678115</v>
      </c>
      <c r="ED73" s="28">
        <v>74.682290865530234</v>
      </c>
      <c r="EE73" s="28">
        <v>78.535431365263165</v>
      </c>
      <c r="EF73" s="28">
        <v>27.197201908881894</v>
      </c>
      <c r="EG73" s="28">
        <v>74.492792241992419</v>
      </c>
      <c r="EH73" s="28">
        <v>53.13703091208189</v>
      </c>
      <c r="EI73" s="28">
        <v>9.6399038380325557</v>
      </c>
      <c r="EJ73" s="28">
        <v>53.13703091208189</v>
      </c>
      <c r="EK73" s="28">
        <v>52.343645225540158</v>
      </c>
      <c r="EL73" s="28">
        <v>9.4959710364917989</v>
      </c>
      <c r="EM73" s="28">
        <v>52.343645225540158</v>
      </c>
      <c r="EN73" s="28">
        <v>51.429849930346727</v>
      </c>
      <c r="EO73" s="28">
        <v>9.3301940139124593</v>
      </c>
      <c r="EP73" s="28">
        <v>51.429849930346727</v>
      </c>
      <c r="EQ73" s="28">
        <v>50.397722865313611</v>
      </c>
      <c r="ER73" s="28">
        <v>9.1429497233533539</v>
      </c>
      <c r="ES73" s="28">
        <v>50.397722865313611</v>
      </c>
      <c r="ET73" s="28">
        <v>49.22684714924646</v>
      </c>
      <c r="EU73" s="28">
        <v>8.9305342173411724</v>
      </c>
      <c r="EV73" s="28">
        <v>49.22684714924646</v>
      </c>
      <c r="EW73" s="28">
        <v>47.926673678014495</v>
      </c>
      <c r="EX73" s="28">
        <v>8.6946620389318348</v>
      </c>
      <c r="EY73" s="28">
        <v>47.926673678014495</v>
      </c>
      <c r="EZ73" s="28">
        <v>46.535069498203747</v>
      </c>
      <c r="FA73" s="28">
        <v>8.4422028735679362</v>
      </c>
      <c r="FB73" s="28">
        <v>46.535069498203747</v>
      </c>
      <c r="FC73" s="28">
        <v>33.471479227953488</v>
      </c>
      <c r="FD73" s="28">
        <v>6.0722595059561639</v>
      </c>
      <c r="FE73" s="28">
        <v>33.471479227953488</v>
      </c>
      <c r="FF73" s="28">
        <v>28.346060494924803</v>
      </c>
      <c r="FG73" s="28">
        <v>5.1424269039465349</v>
      </c>
      <c r="FH73" s="28">
        <v>28.346060494924803</v>
      </c>
      <c r="FI73" s="28">
        <v>31.489329268307298</v>
      </c>
      <c r="FJ73" s="28">
        <v>5.7126659292061914</v>
      </c>
      <c r="FK73" s="28">
        <v>26.80498456056543</v>
      </c>
      <c r="FL73" s="28">
        <v>97.751968365263167</v>
      </c>
      <c r="FM73" s="28">
        <v>18.323244248850916</v>
      </c>
      <c r="FN73" s="28">
        <v>6.8880402234620703</v>
      </c>
      <c r="FO73" s="28">
        <v>94.241572421966026</v>
      </c>
      <c r="FP73" s="28">
        <v>17.09692243053366</v>
      </c>
      <c r="FQ73" s="28">
        <v>-8.687872974623275</v>
      </c>
      <c r="FR73" s="29">
        <v>78.676088675263159</v>
      </c>
      <c r="FS73" s="29">
        <v>35.101092795529553</v>
      </c>
      <c r="FT73" s="29">
        <v>74.960738477740776</v>
      </c>
      <c r="FU73" s="29">
        <v>78.408504895263164</v>
      </c>
      <c r="FV73" s="29">
        <v>34.957790326491768</v>
      </c>
      <c r="FW73" s="29">
        <v>75.044436168515674</v>
      </c>
      <c r="FX73" s="29">
        <v>78.627801765263158</v>
      </c>
      <c r="FY73" s="29">
        <v>34.92700757413639</v>
      </c>
      <c r="FZ73" s="29">
        <v>73.644839107795804</v>
      </c>
      <c r="GA73" s="29">
        <v>78.927371475263158</v>
      </c>
      <c r="GB73" s="29">
        <v>34.722180056888277</v>
      </c>
      <c r="GC73" s="29">
        <v>72.993239377615367</v>
      </c>
      <c r="GD73" s="29">
        <v>79.350256115263164</v>
      </c>
      <c r="GE73" s="29">
        <v>34.491701598361374</v>
      </c>
      <c r="GF73" s="29">
        <v>71.604834991611312</v>
      </c>
      <c r="GG73" s="29">
        <v>79.949409315263168</v>
      </c>
      <c r="GH73" s="29">
        <v>34.233522219913745</v>
      </c>
      <c r="GI73" s="29">
        <v>70.175257370097967</v>
      </c>
      <c r="GJ73" s="29">
        <v>80.681505085263154</v>
      </c>
      <c r="GK73" s="29">
        <v>33.951819352536155</v>
      </c>
      <c r="GL73" s="29">
        <v>67.664115745185768</v>
      </c>
      <c r="GM73" s="29">
        <v>81.666881065263169</v>
      </c>
      <c r="GN73" s="29">
        <v>33.650369610770376</v>
      </c>
      <c r="GO73" s="29">
        <v>64.811017242667319</v>
      </c>
      <c r="GP73" s="29">
        <v>82.84370104526316</v>
      </c>
      <c r="GQ73" s="29">
        <v>33.331708428638471</v>
      </c>
      <c r="GR73" s="29">
        <v>62.755706580614742</v>
      </c>
      <c r="GS73" s="29">
        <v>84.365034875263163</v>
      </c>
      <c r="GT73" s="29">
        <v>30.987374797007366</v>
      </c>
      <c r="GU73" s="29">
        <v>59.565587882902719</v>
      </c>
      <c r="GV73" s="29">
        <v>91.882893175263163</v>
      </c>
      <c r="GW73" s="29">
        <v>29.297010290744382</v>
      </c>
      <c r="GX73" s="29">
        <v>31.217690647412638</v>
      </c>
      <c r="GY73" s="29">
        <v>97.015587795263158</v>
      </c>
      <c r="GZ73" s="29">
        <v>22.778828736787688</v>
      </c>
      <c r="HA73" s="29">
        <v>7.0317404469431324</v>
      </c>
      <c r="HB73" s="29">
        <v>99.17528114526317</v>
      </c>
      <c r="HC73" s="29">
        <v>24.638964512150174</v>
      </c>
      <c r="HD73" s="29">
        <v>-9.1484259508773675</v>
      </c>
      <c r="HE73" s="29">
        <v>98.387963305263156</v>
      </c>
      <c r="HF73" s="29">
        <v>22.720399564935498</v>
      </c>
      <c r="HG73" s="29">
        <v>-6.9303454442000998</v>
      </c>
    </row>
    <row r="74" spans="1:215" ht="15" thickBot="1" x14ac:dyDescent="0.35">
      <c r="A74" s="2"/>
      <c r="B74" s="43" t="s">
        <v>546</v>
      </c>
      <c r="C74" s="77" t="s">
        <v>875</v>
      </c>
      <c r="D74" s="46">
        <v>354460</v>
      </c>
      <c r="E74" s="47">
        <v>413610</v>
      </c>
      <c r="F74" s="23">
        <v>89.265822945789466</v>
      </c>
      <c r="G74" s="23">
        <v>24.203251856216816</v>
      </c>
      <c r="H74" s="23">
        <v>52.194837069540469</v>
      </c>
      <c r="I74" s="23">
        <v>10.670731707317072</v>
      </c>
      <c r="J74" s="23">
        <v>1.9358407079646016</v>
      </c>
      <c r="K74" s="23">
        <v>10.670731707317072</v>
      </c>
      <c r="L74" s="23">
        <v>10.670731707317072</v>
      </c>
      <c r="M74" s="23">
        <v>1.9358407079646016</v>
      </c>
      <c r="N74" s="23">
        <v>10.670731707317072</v>
      </c>
      <c r="O74" s="23">
        <v>10.670731707317072</v>
      </c>
      <c r="P74" s="23">
        <v>1.9358407079646016</v>
      </c>
      <c r="Q74" s="23">
        <v>10.670731707317072</v>
      </c>
      <c r="R74" s="23">
        <v>10.670731707317072</v>
      </c>
      <c r="S74" s="23">
        <v>1.9358407079646016</v>
      </c>
      <c r="T74" s="23">
        <v>10.670731707317072</v>
      </c>
      <c r="U74" s="23">
        <v>10.670731707317072</v>
      </c>
      <c r="V74" s="23">
        <v>1.9358407079646016</v>
      </c>
      <c r="W74" s="23">
        <v>10.670731707317072</v>
      </c>
      <c r="X74" s="23">
        <v>10.670731707317072</v>
      </c>
      <c r="Y74" s="23">
        <v>1.9358407079646016</v>
      </c>
      <c r="Z74" s="23">
        <v>10.670731707317072</v>
      </c>
      <c r="AA74" s="23">
        <v>10.670731707317072</v>
      </c>
      <c r="AB74" s="23">
        <v>1.9358407079646016</v>
      </c>
      <c r="AC74" s="23">
        <v>10.670731707317072</v>
      </c>
      <c r="AD74" s="23">
        <v>10.670731707317072</v>
      </c>
      <c r="AE74" s="23">
        <v>1.9358407079646016</v>
      </c>
      <c r="AF74" s="23">
        <v>10.670731707317072</v>
      </c>
      <c r="AG74" s="23">
        <v>10.670731707317072</v>
      </c>
      <c r="AH74" s="23">
        <v>1.9358407079646016</v>
      </c>
      <c r="AI74" s="23">
        <v>10.670731707317072</v>
      </c>
      <c r="AJ74" s="23">
        <v>10.670731707317072</v>
      </c>
      <c r="AK74" s="23">
        <v>1.9358407079646016</v>
      </c>
      <c r="AL74" s="23">
        <v>10.670731707317072</v>
      </c>
      <c r="AM74" s="23">
        <v>10.670731707317072</v>
      </c>
      <c r="AN74" s="23">
        <v>1.9358407079646016</v>
      </c>
      <c r="AO74" s="23">
        <v>-2.1723713478782543</v>
      </c>
      <c r="AP74" s="23">
        <v>10.670731707317072</v>
      </c>
      <c r="AQ74" s="23">
        <v>1.9358407079646016</v>
      </c>
      <c r="AR74" s="23">
        <v>-8.812316811952428</v>
      </c>
      <c r="AS74" s="23">
        <v>33.617030028468811</v>
      </c>
      <c r="AT74" s="23">
        <v>6.0986647396779707</v>
      </c>
      <c r="AU74" s="23">
        <v>-11.482280306390692</v>
      </c>
      <c r="AV74" s="25">
        <v>89.418068775789465</v>
      </c>
      <c r="AW74" s="25">
        <v>24.222059649470257</v>
      </c>
      <c r="AX74" s="25">
        <v>51.908057192974212</v>
      </c>
      <c r="AY74" s="25">
        <v>10.670731707317072</v>
      </c>
      <c r="AZ74" s="25">
        <v>1.9358407079646016</v>
      </c>
      <c r="BA74" s="25">
        <v>10.670731707317072</v>
      </c>
      <c r="BB74" s="25">
        <v>10.670731707317072</v>
      </c>
      <c r="BC74" s="25">
        <v>1.9358407079646016</v>
      </c>
      <c r="BD74" s="25">
        <v>10.670731707317072</v>
      </c>
      <c r="BE74" s="25">
        <v>10.670731707317072</v>
      </c>
      <c r="BF74" s="25">
        <v>1.9358407079646016</v>
      </c>
      <c r="BG74" s="25">
        <v>10.670731707317072</v>
      </c>
      <c r="BH74" s="25">
        <v>10.670731707317072</v>
      </c>
      <c r="BI74" s="25">
        <v>1.9358407079646016</v>
      </c>
      <c r="BJ74" s="25">
        <v>10.670731707317072</v>
      </c>
      <c r="BK74" s="25">
        <v>10.670731707317072</v>
      </c>
      <c r="BL74" s="25">
        <v>1.9358407079646016</v>
      </c>
      <c r="BM74" s="25">
        <v>10.670731707317072</v>
      </c>
      <c r="BN74" s="25">
        <v>10.670731707317072</v>
      </c>
      <c r="BO74" s="25">
        <v>1.9358407079646016</v>
      </c>
      <c r="BP74" s="25">
        <v>10.670731707317072</v>
      </c>
      <c r="BQ74" s="25">
        <v>10.670731707317072</v>
      </c>
      <c r="BR74" s="25">
        <v>1.9358407079646016</v>
      </c>
      <c r="BS74" s="25">
        <v>10.670731707317072</v>
      </c>
      <c r="BT74" s="25">
        <v>10.670731707317072</v>
      </c>
      <c r="BU74" s="25">
        <v>1.9358407079646016</v>
      </c>
      <c r="BV74" s="25">
        <v>10.670731707317072</v>
      </c>
      <c r="BW74" s="25">
        <v>10.670731707317072</v>
      </c>
      <c r="BX74" s="25">
        <v>1.9358407079646016</v>
      </c>
      <c r="BY74" s="25">
        <v>10.670731707317072</v>
      </c>
      <c r="BZ74" s="25">
        <v>10.670731707317072</v>
      </c>
      <c r="CA74" s="25">
        <v>1.9358407079646016</v>
      </c>
      <c r="CB74" s="25">
        <v>10.670731707317072</v>
      </c>
      <c r="CC74" s="25">
        <v>10.670731707317072</v>
      </c>
      <c r="CD74" s="25">
        <v>1.9358407079646016</v>
      </c>
      <c r="CE74" s="25">
        <v>10.160064460783033</v>
      </c>
      <c r="CF74" s="25">
        <v>32.257283181543876</v>
      </c>
      <c r="CG74" s="25">
        <v>5.8519850019614994</v>
      </c>
      <c r="CH74" s="25">
        <v>-1.1783838448846495</v>
      </c>
      <c r="CI74" s="25">
        <v>90.552802673660153</v>
      </c>
      <c r="CJ74" s="25">
        <v>16.427720839026843</v>
      </c>
      <c r="CK74" s="25">
        <v>-4.7122313255754591</v>
      </c>
      <c r="CL74" s="27">
        <v>89.261794485789466</v>
      </c>
      <c r="CM74" s="27">
        <v>24.20835914370835</v>
      </c>
      <c r="CN74" s="27">
        <v>52.209171458816371</v>
      </c>
      <c r="CO74" s="27">
        <v>10.670731707317072</v>
      </c>
      <c r="CP74" s="27">
        <v>1.9358407079646016</v>
      </c>
      <c r="CQ74" s="27">
        <v>10.670731707317072</v>
      </c>
      <c r="CR74" s="27">
        <v>10.670731707317072</v>
      </c>
      <c r="CS74" s="27">
        <v>1.9358407079646016</v>
      </c>
      <c r="CT74" s="27">
        <v>10.670731707317072</v>
      </c>
      <c r="CU74" s="27">
        <v>10.670731707317072</v>
      </c>
      <c r="CV74" s="27">
        <v>1.9358407079646016</v>
      </c>
      <c r="CW74" s="27">
        <v>10.670731707317072</v>
      </c>
      <c r="CX74" s="27">
        <v>10.670731707317072</v>
      </c>
      <c r="CY74" s="27">
        <v>1.9358407079646016</v>
      </c>
      <c r="CZ74" s="27">
        <v>10.670731707317072</v>
      </c>
      <c r="DA74" s="27">
        <v>10.670731707317072</v>
      </c>
      <c r="DB74" s="27">
        <v>1.9358407079646016</v>
      </c>
      <c r="DC74" s="27">
        <v>10.670731707317072</v>
      </c>
      <c r="DD74" s="27">
        <v>10.670731707317072</v>
      </c>
      <c r="DE74" s="27">
        <v>1.9358407079646016</v>
      </c>
      <c r="DF74" s="27">
        <v>10.670731707317072</v>
      </c>
      <c r="DG74" s="27">
        <v>10.670731707317072</v>
      </c>
      <c r="DH74" s="27">
        <v>1.9358407079646016</v>
      </c>
      <c r="DI74" s="27">
        <v>10.670731707317072</v>
      </c>
      <c r="DJ74" s="27">
        <v>10.670731707317072</v>
      </c>
      <c r="DK74" s="27">
        <v>1.9358407079646016</v>
      </c>
      <c r="DL74" s="27">
        <v>10.670731707317072</v>
      </c>
      <c r="DM74" s="27">
        <v>10.670731707317072</v>
      </c>
      <c r="DN74" s="27">
        <v>1.9358407079646016</v>
      </c>
      <c r="DO74" s="27">
        <v>10.670731707317072</v>
      </c>
      <c r="DP74" s="27">
        <v>10.670731707317072</v>
      </c>
      <c r="DQ74" s="27">
        <v>1.9358407079646016</v>
      </c>
      <c r="DR74" s="27">
        <v>10.670731707317072</v>
      </c>
      <c r="DS74" s="27">
        <v>10.670731707317072</v>
      </c>
      <c r="DT74" s="27">
        <v>1.9358407079646016</v>
      </c>
      <c r="DU74" s="27">
        <v>8.2627181253389779</v>
      </c>
      <c r="DV74" s="27">
        <v>10.670731707317072</v>
      </c>
      <c r="DW74" s="27">
        <v>1.9358407079646016</v>
      </c>
      <c r="DX74" s="27">
        <v>3.7365806610230266</v>
      </c>
      <c r="DY74" s="27">
        <v>73.444155761124605</v>
      </c>
      <c r="DZ74" s="27">
        <v>13.323939761973934</v>
      </c>
      <c r="EA74" s="27">
        <v>3.5279608636052444</v>
      </c>
      <c r="EB74" s="28">
        <v>89.271379065789461</v>
      </c>
      <c r="EC74" s="28">
        <v>24.203250134107524</v>
      </c>
      <c r="ED74" s="28">
        <v>52.134060780957142</v>
      </c>
      <c r="EE74" s="28">
        <v>10.670731707317072</v>
      </c>
      <c r="EF74" s="28">
        <v>1.9358407079646016</v>
      </c>
      <c r="EG74" s="28">
        <v>10.670731707317072</v>
      </c>
      <c r="EH74" s="28">
        <v>10.670731707317072</v>
      </c>
      <c r="EI74" s="28">
        <v>1.9358407079646016</v>
      </c>
      <c r="EJ74" s="28">
        <v>10.670731707317072</v>
      </c>
      <c r="EK74" s="28">
        <v>10.670731707317072</v>
      </c>
      <c r="EL74" s="28">
        <v>1.9358407079646016</v>
      </c>
      <c r="EM74" s="28">
        <v>10.670731707317072</v>
      </c>
      <c r="EN74" s="28">
        <v>10.670731707317072</v>
      </c>
      <c r="EO74" s="28">
        <v>1.9358407079646016</v>
      </c>
      <c r="EP74" s="28">
        <v>10.670731707317072</v>
      </c>
      <c r="EQ74" s="28">
        <v>10.670731707317072</v>
      </c>
      <c r="ER74" s="28">
        <v>1.9358407079646016</v>
      </c>
      <c r="ES74" s="28">
        <v>10.670731707317072</v>
      </c>
      <c r="ET74" s="28">
        <v>10.670731707317072</v>
      </c>
      <c r="EU74" s="28">
        <v>1.9358407079646016</v>
      </c>
      <c r="EV74" s="28">
        <v>10.670731707317072</v>
      </c>
      <c r="EW74" s="28">
        <v>10.670731707317072</v>
      </c>
      <c r="EX74" s="28">
        <v>1.9358407079646016</v>
      </c>
      <c r="EY74" s="28">
        <v>10.670731707317072</v>
      </c>
      <c r="EZ74" s="28">
        <v>10.670731707317072</v>
      </c>
      <c r="FA74" s="28">
        <v>1.9358407079646016</v>
      </c>
      <c r="FB74" s="28">
        <v>10.670731707317072</v>
      </c>
      <c r="FC74" s="28">
        <v>10.670731707317072</v>
      </c>
      <c r="FD74" s="28">
        <v>1.9358407079646016</v>
      </c>
      <c r="FE74" s="28">
        <v>10.670731707317072</v>
      </c>
      <c r="FF74" s="28">
        <v>10.670731707317072</v>
      </c>
      <c r="FG74" s="28">
        <v>1.9358407079646016</v>
      </c>
      <c r="FH74" s="28">
        <v>10.670731707317072</v>
      </c>
      <c r="FI74" s="28">
        <v>10.670731707317072</v>
      </c>
      <c r="FJ74" s="28">
        <v>1.9358407079646016</v>
      </c>
      <c r="FK74" s="28">
        <v>-22.602251596318467</v>
      </c>
      <c r="FL74" s="28">
        <v>10.670731707317072</v>
      </c>
      <c r="FM74" s="28">
        <v>1.9358407079646016</v>
      </c>
      <c r="FN74" s="28">
        <v>-56.497006679052731</v>
      </c>
      <c r="FO74" s="28">
        <v>10.670731707317072</v>
      </c>
      <c r="FP74" s="28">
        <v>1.9358407079646016</v>
      </c>
      <c r="FQ74" s="28">
        <v>-82.424277232661325</v>
      </c>
      <c r="FR74" s="29">
        <v>89.152586195789468</v>
      </c>
      <c r="FS74" s="29">
        <v>33.834281583109465</v>
      </c>
      <c r="FT74" s="29">
        <v>52.527141336607201</v>
      </c>
      <c r="FU74" s="29">
        <v>10.670731707317072</v>
      </c>
      <c r="FV74" s="29">
        <v>1.9358407079646016</v>
      </c>
      <c r="FW74" s="29">
        <v>10.670731707317072</v>
      </c>
      <c r="FX74" s="29">
        <v>10.670731707317072</v>
      </c>
      <c r="FY74" s="29">
        <v>1.9358407079646016</v>
      </c>
      <c r="FZ74" s="29">
        <v>10.670731707317072</v>
      </c>
      <c r="GA74" s="29">
        <v>10.670731707317072</v>
      </c>
      <c r="GB74" s="29">
        <v>1.9358407079646016</v>
      </c>
      <c r="GC74" s="29">
        <v>10.670731707317072</v>
      </c>
      <c r="GD74" s="29">
        <v>10.670731707317072</v>
      </c>
      <c r="GE74" s="29">
        <v>1.9358407079646016</v>
      </c>
      <c r="GF74" s="29">
        <v>10.670731707317072</v>
      </c>
      <c r="GG74" s="29">
        <v>10.670731707317072</v>
      </c>
      <c r="GH74" s="29">
        <v>1.9358407079646016</v>
      </c>
      <c r="GI74" s="29">
        <v>10.670731707317072</v>
      </c>
      <c r="GJ74" s="29">
        <v>10.670731707317072</v>
      </c>
      <c r="GK74" s="29">
        <v>1.9358407079646016</v>
      </c>
      <c r="GL74" s="29">
        <v>10.670731707317072</v>
      </c>
      <c r="GM74" s="29">
        <v>10.670731707317072</v>
      </c>
      <c r="GN74" s="29">
        <v>1.9358407079646016</v>
      </c>
      <c r="GO74" s="29">
        <v>10.670731707317072</v>
      </c>
      <c r="GP74" s="29">
        <v>10.670731707317072</v>
      </c>
      <c r="GQ74" s="29">
        <v>1.9358407079646016</v>
      </c>
      <c r="GR74" s="29">
        <v>10.670731707317072</v>
      </c>
      <c r="GS74" s="29">
        <v>10.670731707317072</v>
      </c>
      <c r="GT74" s="29">
        <v>1.9358407079646016</v>
      </c>
      <c r="GU74" s="29">
        <v>10.670731707317072</v>
      </c>
      <c r="GV74" s="29">
        <v>10.670731707317072</v>
      </c>
      <c r="GW74" s="29">
        <v>1.9358407079646016</v>
      </c>
      <c r="GX74" s="29">
        <v>-3.4780994917664998</v>
      </c>
      <c r="GY74" s="29">
        <v>10.670731707317072</v>
      </c>
      <c r="GZ74" s="29">
        <v>1.9358407079646016</v>
      </c>
      <c r="HA74" s="29">
        <v>-45.220847669494731</v>
      </c>
      <c r="HB74" s="29">
        <v>25.249553125519242</v>
      </c>
      <c r="HC74" s="29">
        <v>4.5806711422402167</v>
      </c>
      <c r="HD74" s="29">
        <v>-73.19051083537795</v>
      </c>
      <c r="HE74" s="29">
        <v>27.244063774553066</v>
      </c>
      <c r="HF74" s="29">
        <v>4.9425071449410432</v>
      </c>
      <c r="HG74" s="29">
        <v>-75.481667102032588</v>
      </c>
    </row>
    <row r="75" spans="1:215" x14ac:dyDescent="0.3">
      <c r="A75" s="2"/>
      <c r="B75" s="2"/>
      <c r="C75" s="2"/>
      <c r="D75" s="42"/>
      <c r="E75" s="4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row>
    <row r="76" spans="1:215" x14ac:dyDescent="0.3">
      <c r="A76" s="2"/>
      <c r="B76" s="2"/>
      <c r="C76" s="2"/>
      <c r="D76" s="42"/>
      <c r="E76" s="4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row>
    <row r="77" spans="1:215" x14ac:dyDescent="0.3">
      <c r="A77" s="2"/>
      <c r="B77" s="2"/>
      <c r="C77" s="2"/>
      <c r="D77" s="42"/>
      <c r="E77" s="4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row>
    <row r="78" spans="1:215" x14ac:dyDescent="0.3">
      <c r="A78" s="2"/>
      <c r="B78" s="2"/>
      <c r="C78" s="2"/>
      <c r="D78" s="42"/>
      <c r="E78" s="4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row>
    <row r="79" spans="1:215" x14ac:dyDescent="0.3">
      <c r="A79" s="2"/>
      <c r="B79" s="2"/>
      <c r="C79" s="2"/>
      <c r="D79" s="42"/>
      <c r="E79" s="4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row>
    <row r="80" spans="1:215" x14ac:dyDescent="0.3">
      <c r="A80" s="2"/>
      <c r="B80" s="2"/>
      <c r="C80" s="2"/>
      <c r="D80" s="42"/>
      <c r="E80" s="4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row>
    <row r="81" spans="1:215" x14ac:dyDescent="0.3">
      <c r="A81" s="2"/>
      <c r="B81" s="2"/>
      <c r="C81" s="2"/>
      <c r="D81" s="42"/>
      <c r="E81" s="4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row>
    <row r="82" spans="1:215" x14ac:dyDescent="0.3">
      <c r="A82" s="2"/>
      <c r="B82" s="2"/>
      <c r="C82" s="2"/>
      <c r="D82" s="42"/>
      <c r="E82" s="4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row>
    <row r="83" spans="1:215" x14ac:dyDescent="0.3">
      <c r="A83" s="2"/>
      <c r="B83" s="2"/>
      <c r="C83" s="2"/>
      <c r="D83" s="42"/>
      <c r="E83" s="4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row>
    <row r="84" spans="1:215" x14ac:dyDescent="0.3">
      <c r="A84" s="2"/>
      <c r="B84" s="2"/>
      <c r="C84" s="2"/>
      <c r="D84" s="42"/>
      <c r="E84" s="4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row>
    <row r="85" spans="1:215" x14ac:dyDescent="0.3">
      <c r="A85" s="2"/>
      <c r="B85" s="2"/>
      <c r="C85" s="2"/>
      <c r="D85" s="42"/>
      <c r="E85" s="4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row>
    <row r="86" spans="1:215" x14ac:dyDescent="0.3">
      <c r="A86" s="2"/>
      <c r="B86" s="2"/>
      <c r="C86" s="2"/>
      <c r="D86" s="42"/>
      <c r="E86" s="4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row>
    <row r="87" spans="1:215" x14ac:dyDescent="0.3">
      <c r="A87" s="2"/>
      <c r="B87" s="2"/>
      <c r="C87" s="2"/>
      <c r="D87" s="42"/>
      <c r="E87" s="4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row>
    <row r="88" spans="1:215" x14ac:dyDescent="0.3">
      <c r="A88" s="2"/>
      <c r="B88" s="2"/>
      <c r="C88" s="2"/>
      <c r="D88" s="42"/>
      <c r="E88" s="4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row>
    <row r="89" spans="1:215" x14ac:dyDescent="0.3">
      <c r="A89" s="2"/>
      <c r="B89" s="2"/>
      <c r="C89" s="2"/>
      <c r="D89" s="42"/>
      <c r="E89" s="4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row>
    <row r="90" spans="1:215" x14ac:dyDescent="0.3">
      <c r="A90" s="2"/>
      <c r="B90" s="2"/>
      <c r="C90" s="2"/>
      <c r="D90" s="42"/>
      <c r="E90" s="4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row>
    <row r="91" spans="1:215" x14ac:dyDescent="0.3">
      <c r="A91" s="2"/>
      <c r="B91" s="2"/>
      <c r="C91" s="2"/>
      <c r="D91" s="42"/>
      <c r="E91" s="4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row>
    <row r="92" spans="1:215" x14ac:dyDescent="0.3">
      <c r="A92" s="2"/>
      <c r="B92" s="2"/>
      <c r="C92" s="2"/>
      <c r="D92" s="42"/>
      <c r="E92" s="4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row>
    <row r="93" spans="1:215" x14ac:dyDescent="0.3">
      <c r="A93" s="2"/>
      <c r="B93" s="2"/>
      <c r="C93" s="2"/>
      <c r="D93" s="42"/>
      <c r="E93" s="4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row>
    <row r="94" spans="1:215" x14ac:dyDescent="0.3">
      <c r="A94" s="2"/>
      <c r="B94" s="2"/>
      <c r="C94" s="2"/>
      <c r="D94" s="42"/>
      <c r="E94" s="4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row>
    <row r="95" spans="1:215" x14ac:dyDescent="0.3">
      <c r="A95" s="2"/>
      <c r="B95" s="2"/>
      <c r="C95" s="2"/>
      <c r="D95" s="42"/>
      <c r="E95" s="4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row>
    <row r="96" spans="1:215" x14ac:dyDescent="0.3">
      <c r="A96" s="2"/>
      <c r="B96" s="2"/>
      <c r="C96" s="2"/>
      <c r="D96" s="42"/>
      <c r="E96" s="4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row>
    <row r="97" spans="1:215" x14ac:dyDescent="0.3">
      <c r="A97" s="2"/>
      <c r="B97" s="2"/>
      <c r="C97" s="2"/>
      <c r="D97" s="42"/>
      <c r="E97" s="4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row>
    <row r="98" spans="1:215" x14ac:dyDescent="0.3">
      <c r="A98" s="2"/>
      <c r="B98" s="2"/>
      <c r="C98" s="2"/>
      <c r="D98" s="42"/>
      <c r="E98" s="4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row>
    <row r="99" spans="1:215" x14ac:dyDescent="0.3">
      <c r="A99" s="2"/>
      <c r="B99" s="2"/>
      <c r="C99" s="2"/>
      <c r="D99" s="42"/>
      <c r="E99" s="4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row>
    <row r="100" spans="1:215" x14ac:dyDescent="0.3">
      <c r="A100" s="2"/>
      <c r="B100" s="2"/>
      <c r="C100" s="2"/>
      <c r="D100" s="42"/>
      <c r="E100" s="4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row>
    <row r="101" spans="1:215" x14ac:dyDescent="0.3">
      <c r="A101" s="2"/>
      <c r="B101" s="2"/>
      <c r="C101" s="2"/>
      <c r="D101" s="42"/>
      <c r="E101" s="4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row>
    <row r="102" spans="1:215" x14ac:dyDescent="0.3">
      <c r="A102" s="2"/>
      <c r="B102" s="2"/>
      <c r="C102" s="2"/>
      <c r="D102" s="42"/>
      <c r="E102" s="4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row>
    <row r="103" spans="1:215" x14ac:dyDescent="0.3">
      <c r="A103" s="2"/>
      <c r="B103" s="2"/>
      <c r="C103" s="2"/>
      <c r="D103" s="42"/>
      <c r="E103" s="4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row>
    <row r="104" spans="1:215" x14ac:dyDescent="0.3">
      <c r="A104" s="2"/>
      <c r="B104" s="2"/>
      <c r="C104" s="2"/>
      <c r="D104" s="42"/>
      <c r="E104" s="4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row>
    <row r="105" spans="1:215" x14ac:dyDescent="0.3">
      <c r="A105" s="2"/>
      <c r="B105" s="2"/>
      <c r="C105" s="2"/>
      <c r="D105" s="42"/>
      <c r="E105" s="4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row>
    <row r="106" spans="1:215" x14ac:dyDescent="0.3">
      <c r="A106" s="2"/>
      <c r="B106" s="2"/>
      <c r="C106" s="2"/>
      <c r="D106" s="42"/>
      <c r="E106" s="4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row>
    <row r="107" spans="1:215" x14ac:dyDescent="0.3">
      <c r="A107" s="2"/>
      <c r="B107" s="2"/>
      <c r="C107" s="2"/>
      <c r="D107" s="42"/>
      <c r="E107" s="4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row>
    <row r="108" spans="1:215" x14ac:dyDescent="0.3">
      <c r="A108" s="2"/>
      <c r="B108" s="2"/>
      <c r="C108" s="2"/>
      <c r="D108" s="42"/>
      <c r="E108" s="4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row>
    <row r="109" spans="1:215" x14ac:dyDescent="0.3">
      <c r="A109" s="2"/>
      <c r="B109" s="2"/>
      <c r="C109" s="2"/>
      <c r="D109" s="42"/>
      <c r="E109" s="4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row>
    <row r="110" spans="1:215" x14ac:dyDescent="0.3">
      <c r="A110" s="2"/>
      <c r="B110" s="2"/>
      <c r="C110" s="2"/>
      <c r="D110" s="42"/>
      <c r="E110" s="4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row>
    <row r="111" spans="1:215" x14ac:dyDescent="0.3">
      <c r="A111" s="2"/>
      <c r="B111" s="2"/>
      <c r="C111" s="2"/>
      <c r="D111" s="42"/>
      <c r="E111" s="4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row>
    <row r="112" spans="1:215" x14ac:dyDescent="0.3">
      <c r="A112" s="2"/>
      <c r="B112" s="2"/>
      <c r="C112" s="2"/>
      <c r="D112" s="42"/>
      <c r="E112" s="4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row>
    <row r="113" spans="1:215" x14ac:dyDescent="0.3">
      <c r="A113" s="2"/>
      <c r="B113" s="2"/>
      <c r="C113" s="2"/>
      <c r="D113" s="42"/>
      <c r="E113" s="4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row>
    <row r="114" spans="1:215" x14ac:dyDescent="0.3">
      <c r="A114" s="2"/>
      <c r="B114" s="2"/>
      <c r="C114" s="2"/>
      <c r="D114" s="42"/>
      <c r="E114" s="4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row>
    <row r="115" spans="1:215" x14ac:dyDescent="0.3">
      <c r="A115" s="2"/>
      <c r="B115" s="2"/>
      <c r="C115" s="2"/>
      <c r="D115" s="42"/>
      <c r="E115" s="4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row>
    <row r="116" spans="1:215" x14ac:dyDescent="0.3">
      <c r="A116" s="2"/>
      <c r="B116" s="2"/>
      <c r="C116" s="2"/>
      <c r="D116" s="42"/>
      <c r="E116" s="4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row>
    <row r="117" spans="1:215" x14ac:dyDescent="0.3">
      <c r="A117" s="2"/>
      <c r="B117" s="2"/>
      <c r="C117" s="2"/>
      <c r="D117" s="42"/>
      <c r="E117" s="4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row>
    <row r="118" spans="1:215" x14ac:dyDescent="0.3">
      <c r="A118" s="2"/>
      <c r="B118" s="2"/>
      <c r="C118" s="2"/>
      <c r="D118" s="42"/>
      <c r="E118" s="4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row>
    <row r="119" spans="1:215" x14ac:dyDescent="0.3">
      <c r="A119" s="2"/>
      <c r="B119" s="2"/>
      <c r="C119" s="2"/>
      <c r="D119" s="42"/>
      <c r="E119" s="4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row>
    <row r="120" spans="1:215" x14ac:dyDescent="0.3">
      <c r="A120" s="2"/>
      <c r="B120" s="2"/>
      <c r="C120" s="2"/>
      <c r="D120" s="42"/>
      <c r="E120" s="4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row>
    <row r="121" spans="1:215" x14ac:dyDescent="0.3">
      <c r="A121" s="2"/>
      <c r="B121" s="2"/>
      <c r="C121" s="2"/>
      <c r="D121" s="42"/>
      <c r="E121" s="4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row>
    <row r="122" spans="1:215" x14ac:dyDescent="0.3">
      <c r="A122" s="2"/>
      <c r="B122" s="2"/>
      <c r="C122" s="2"/>
      <c r="D122" s="42"/>
      <c r="E122" s="4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row>
    <row r="123" spans="1:215" x14ac:dyDescent="0.3">
      <c r="A123" s="2"/>
      <c r="B123" s="2"/>
      <c r="C123" s="2"/>
      <c r="D123" s="42"/>
      <c r="E123" s="4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row>
    <row r="124" spans="1:215" x14ac:dyDescent="0.3">
      <c r="A124" s="2"/>
      <c r="B124" s="2"/>
      <c r="C124" s="2"/>
      <c r="D124" s="42"/>
      <c r="E124" s="4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row>
    <row r="125" spans="1:215" x14ac:dyDescent="0.3">
      <c r="A125" s="2"/>
      <c r="B125" s="2"/>
      <c r="C125" s="2"/>
      <c r="D125" s="42"/>
      <c r="E125" s="4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row>
    <row r="126" spans="1:215" x14ac:dyDescent="0.3">
      <c r="A126" s="2"/>
      <c r="B126" s="2"/>
      <c r="C126" s="2"/>
      <c r="D126" s="42"/>
      <c r="E126" s="4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row>
    <row r="127" spans="1:215" x14ac:dyDescent="0.3">
      <c r="A127" s="2"/>
      <c r="B127" s="2"/>
      <c r="C127" s="2"/>
      <c r="D127" s="42"/>
      <c r="E127" s="4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row>
    <row r="128" spans="1:215" x14ac:dyDescent="0.3">
      <c r="A128" s="2"/>
      <c r="B128" s="2"/>
      <c r="C128" s="2"/>
      <c r="D128" s="42"/>
      <c r="E128" s="4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row>
    <row r="129" spans="1:215" x14ac:dyDescent="0.3">
      <c r="A129" s="2"/>
      <c r="B129" s="2"/>
      <c r="C129" s="2"/>
      <c r="D129" s="42"/>
      <c r="E129" s="4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row>
    <row r="130" spans="1:215" x14ac:dyDescent="0.3">
      <c r="A130" s="2"/>
      <c r="B130" s="2"/>
      <c r="C130" s="2"/>
      <c r="D130" s="42"/>
      <c r="E130" s="4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row>
    <row r="131" spans="1:215" x14ac:dyDescent="0.3">
      <c r="A131" s="2"/>
      <c r="B131" s="2"/>
      <c r="C131" s="2"/>
      <c r="D131" s="42"/>
      <c r="E131" s="4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row>
    <row r="132" spans="1:215" x14ac:dyDescent="0.3">
      <c r="A132" s="2"/>
      <c r="B132" s="2"/>
      <c r="C132" s="2"/>
      <c r="D132" s="42"/>
      <c r="E132" s="4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row>
    <row r="133" spans="1:215" x14ac:dyDescent="0.3">
      <c r="A133" s="2"/>
      <c r="B133" s="2"/>
      <c r="C133" s="2"/>
      <c r="D133" s="42"/>
      <c r="E133" s="4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row>
    <row r="134" spans="1:215" x14ac:dyDescent="0.3">
      <c r="A134" s="2"/>
      <c r="B134" s="2"/>
      <c r="C134" s="2"/>
      <c r="D134" s="42"/>
      <c r="E134" s="4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row>
    <row r="135" spans="1:215" x14ac:dyDescent="0.3">
      <c r="A135" s="2"/>
      <c r="B135" s="2"/>
      <c r="C135" s="2"/>
      <c r="D135" s="42"/>
      <c r="E135" s="4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row>
    <row r="136" spans="1:215" x14ac:dyDescent="0.3">
      <c r="A136" s="2"/>
      <c r="B136" s="2"/>
      <c r="C136" s="2"/>
      <c r="D136" s="42"/>
      <c r="E136" s="4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row>
    <row r="137" spans="1:215" x14ac:dyDescent="0.3">
      <c r="A137" s="2"/>
      <c r="B137" s="2"/>
      <c r="C137" s="2"/>
      <c r="D137" s="42"/>
      <c r="E137" s="4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row>
    <row r="138" spans="1:215" x14ac:dyDescent="0.3">
      <c r="A138" s="2"/>
      <c r="B138" s="2"/>
      <c r="C138" s="2"/>
      <c r="D138" s="42"/>
      <c r="E138" s="4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row>
    <row r="139" spans="1:215" x14ac:dyDescent="0.3">
      <c r="A139" s="2"/>
      <c r="B139" s="2"/>
      <c r="C139" s="2"/>
      <c r="D139" s="42"/>
      <c r="E139" s="4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row>
    <row r="140" spans="1:215" x14ac:dyDescent="0.3">
      <c r="A140" s="2"/>
      <c r="B140" s="2"/>
      <c r="C140" s="2"/>
      <c r="D140" s="42"/>
      <c r="E140" s="4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row>
    <row r="141" spans="1:215" x14ac:dyDescent="0.3">
      <c r="A141" s="2"/>
      <c r="B141" s="2"/>
      <c r="C141" s="2"/>
      <c r="D141" s="42"/>
      <c r="E141" s="4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row>
    <row r="142" spans="1:215" x14ac:dyDescent="0.3">
      <c r="A142" s="2"/>
      <c r="B142" s="2"/>
      <c r="C142" s="2"/>
      <c r="D142" s="42"/>
      <c r="E142" s="4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row>
    <row r="143" spans="1:215" x14ac:dyDescent="0.3">
      <c r="A143" s="2"/>
      <c r="B143" s="2"/>
      <c r="C143" s="2"/>
      <c r="D143" s="42"/>
      <c r="E143" s="4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row>
    <row r="144" spans="1:215" x14ac:dyDescent="0.3">
      <c r="A144" s="2"/>
      <c r="B144" s="2"/>
      <c r="C144" s="2"/>
      <c r="D144" s="42"/>
      <c r="E144" s="4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row>
    <row r="145" spans="1:215" x14ac:dyDescent="0.3">
      <c r="A145" s="2"/>
      <c r="B145" s="2"/>
      <c r="C145" s="2"/>
      <c r="D145" s="42"/>
      <c r="E145" s="4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row>
    <row r="146" spans="1:215" x14ac:dyDescent="0.3">
      <c r="A146" s="2"/>
      <c r="B146" s="2"/>
      <c r="C146" s="2"/>
      <c r="D146" s="42"/>
      <c r="E146" s="4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row>
    <row r="147" spans="1:215" x14ac:dyDescent="0.3">
      <c r="A147" s="2"/>
      <c r="B147" s="2"/>
      <c r="C147" s="2"/>
      <c r="D147" s="42"/>
      <c r="E147" s="4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row>
    <row r="148" spans="1:215" x14ac:dyDescent="0.3">
      <c r="A148" s="2"/>
      <c r="B148" s="2"/>
      <c r="C148" s="2"/>
      <c r="D148" s="42"/>
      <c r="E148" s="4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row>
    <row r="149" spans="1:215" x14ac:dyDescent="0.3">
      <c r="A149" s="2"/>
      <c r="B149" s="2"/>
      <c r="C149" s="2"/>
      <c r="D149" s="42"/>
      <c r="E149" s="4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row>
    <row r="150" spans="1:215" x14ac:dyDescent="0.3">
      <c r="A150" s="2"/>
      <c r="B150" s="2"/>
      <c r="C150" s="2"/>
      <c r="D150" s="42"/>
      <c r="E150" s="4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row>
    <row r="151" spans="1:215" x14ac:dyDescent="0.3">
      <c r="A151" s="2"/>
      <c r="B151" s="2"/>
      <c r="C151" s="2"/>
      <c r="D151" s="42"/>
      <c r="E151" s="4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row>
    <row r="152" spans="1:215" x14ac:dyDescent="0.3">
      <c r="A152" s="2"/>
      <c r="B152" s="2"/>
      <c r="C152" s="2"/>
      <c r="D152" s="42"/>
      <c r="E152" s="4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row>
    <row r="153" spans="1:215" x14ac:dyDescent="0.3">
      <c r="A153" s="2"/>
      <c r="B153" s="2"/>
      <c r="C153" s="2"/>
      <c r="D153" s="42"/>
      <c r="E153" s="4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row>
    <row r="154" spans="1:215" x14ac:dyDescent="0.3">
      <c r="A154" s="2"/>
      <c r="B154" s="2"/>
      <c r="C154" s="2"/>
      <c r="D154" s="42"/>
      <c r="E154" s="4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row>
    <row r="155" spans="1:215" x14ac:dyDescent="0.3">
      <c r="A155" s="2"/>
      <c r="B155" s="2"/>
      <c r="C155" s="2"/>
      <c r="D155" s="42"/>
      <c r="E155" s="4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row>
    <row r="156" spans="1:215" x14ac:dyDescent="0.3">
      <c r="A156" s="2"/>
      <c r="B156" s="2"/>
      <c r="C156" s="2"/>
      <c r="D156" s="42"/>
      <c r="E156" s="4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row>
    <row r="157" spans="1:215" x14ac:dyDescent="0.3">
      <c r="A157" s="2"/>
      <c r="B157" s="2"/>
      <c r="C157" s="2"/>
      <c r="D157" s="42"/>
      <c r="E157" s="4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row>
    <row r="158" spans="1:215" x14ac:dyDescent="0.3">
      <c r="A158" s="2"/>
      <c r="B158" s="2"/>
      <c r="C158" s="2"/>
      <c r="D158" s="42"/>
      <c r="E158" s="4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row>
    <row r="159" spans="1:215" x14ac:dyDescent="0.3">
      <c r="A159" s="2"/>
      <c r="B159" s="2"/>
      <c r="C159" s="2"/>
      <c r="D159" s="42"/>
      <c r="E159" s="4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row>
    <row r="160" spans="1:215" x14ac:dyDescent="0.3">
      <c r="A160" s="2"/>
      <c r="B160" s="2"/>
      <c r="C160" s="2"/>
      <c r="D160" s="42"/>
      <c r="E160" s="4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row>
    <row r="161" spans="1:215" x14ac:dyDescent="0.3">
      <c r="A161" s="2"/>
      <c r="B161" s="2"/>
      <c r="C161" s="2"/>
      <c r="D161" s="42"/>
      <c r="E161" s="4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row>
    <row r="162" spans="1:215" x14ac:dyDescent="0.3">
      <c r="A162" s="2"/>
      <c r="B162" s="2"/>
      <c r="C162" s="2"/>
      <c r="D162" s="42"/>
      <c r="E162" s="4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row>
    <row r="163" spans="1:215" x14ac:dyDescent="0.3">
      <c r="A163" s="2"/>
      <c r="B163" s="2"/>
      <c r="C163" s="2"/>
      <c r="D163" s="42"/>
      <c r="E163" s="4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row>
    <row r="164" spans="1:215" x14ac:dyDescent="0.3">
      <c r="A164" s="2"/>
      <c r="B164" s="2"/>
      <c r="C164" s="2"/>
      <c r="D164" s="42"/>
      <c r="E164" s="4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row>
    <row r="165" spans="1:215" x14ac:dyDescent="0.3">
      <c r="A165" s="2"/>
      <c r="B165" s="2"/>
      <c r="C165" s="2"/>
      <c r="D165" s="42"/>
      <c r="E165" s="4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row>
    <row r="166" spans="1:215" x14ac:dyDescent="0.3">
      <c r="A166" s="2"/>
      <c r="B166" s="2"/>
      <c r="C166" s="2"/>
      <c r="D166" s="42"/>
      <c r="E166" s="4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row>
    <row r="167" spans="1:215" x14ac:dyDescent="0.3">
      <c r="A167" s="2"/>
      <c r="B167" s="2"/>
      <c r="C167" s="2"/>
      <c r="D167" s="42"/>
      <c r="E167" s="4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row>
    <row r="168" spans="1:215" x14ac:dyDescent="0.3">
      <c r="A168" s="2"/>
      <c r="B168" s="2"/>
      <c r="C168" s="2"/>
      <c r="D168" s="42"/>
      <c r="E168" s="4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row>
    <row r="169" spans="1:215" x14ac:dyDescent="0.3">
      <c r="A169" s="2"/>
      <c r="B169" s="2"/>
      <c r="C169" s="2"/>
      <c r="D169" s="42"/>
      <c r="E169" s="4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row>
    <row r="170" spans="1:215" x14ac:dyDescent="0.3">
      <c r="A170" s="2"/>
      <c r="B170" s="2"/>
      <c r="C170" s="2"/>
      <c r="D170" s="42"/>
      <c r="E170" s="4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row>
    <row r="171" spans="1:215" x14ac:dyDescent="0.3">
      <c r="A171" s="2"/>
      <c r="B171" s="2"/>
      <c r="C171" s="2"/>
      <c r="D171" s="42"/>
      <c r="E171" s="4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row>
    <row r="172" spans="1:215" x14ac:dyDescent="0.3">
      <c r="A172" s="2"/>
      <c r="B172" s="2"/>
      <c r="C172" s="2"/>
      <c r="D172" s="42"/>
      <c r="E172" s="4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row>
    <row r="173" spans="1:215" x14ac:dyDescent="0.3">
      <c r="A173" s="2"/>
      <c r="B173" s="2"/>
      <c r="C173" s="2"/>
      <c r="D173" s="42"/>
      <c r="E173" s="4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row>
    <row r="174" spans="1:215" x14ac:dyDescent="0.3">
      <c r="A174" s="2"/>
      <c r="B174" s="2"/>
      <c r="C174" s="2"/>
      <c r="D174" s="42"/>
      <c r="E174" s="4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row>
    <row r="175" spans="1:215" x14ac:dyDescent="0.3">
      <c r="A175" s="2"/>
      <c r="B175" s="2"/>
      <c r="C175" s="2"/>
      <c r="D175" s="42"/>
      <c r="E175" s="4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row>
    <row r="176" spans="1:215" x14ac:dyDescent="0.3">
      <c r="A176" s="2"/>
      <c r="B176" s="2"/>
      <c r="C176" s="2"/>
      <c r="D176" s="42"/>
      <c r="E176" s="4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row>
    <row r="177" spans="1:215" x14ac:dyDescent="0.3">
      <c r="A177" s="2"/>
      <c r="B177" s="2"/>
      <c r="C177" s="2"/>
      <c r="D177" s="42"/>
      <c r="E177" s="4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row>
    <row r="178" spans="1:215" x14ac:dyDescent="0.3">
      <c r="A178" s="2"/>
      <c r="B178" s="2"/>
      <c r="C178" s="2"/>
      <c r="D178" s="42"/>
      <c r="E178" s="4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row>
    <row r="179" spans="1:215" x14ac:dyDescent="0.3">
      <c r="A179" s="2"/>
      <c r="B179" s="2"/>
      <c r="C179" s="2"/>
      <c r="D179" s="42"/>
      <c r="E179" s="4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row>
    <row r="180" spans="1:215" x14ac:dyDescent="0.3">
      <c r="A180" s="2"/>
      <c r="B180" s="2"/>
      <c r="C180" s="2"/>
      <c r="D180" s="42"/>
      <c r="E180" s="4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row>
    <row r="181" spans="1:215" x14ac:dyDescent="0.3">
      <c r="A181" s="2"/>
      <c r="B181" s="2"/>
      <c r="C181" s="2"/>
      <c r="D181" s="42"/>
      <c r="E181" s="4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row>
    <row r="182" spans="1:215" x14ac:dyDescent="0.3">
      <c r="A182" s="2"/>
      <c r="B182" s="2"/>
      <c r="C182" s="2"/>
      <c r="D182" s="42"/>
      <c r="E182" s="4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row>
    <row r="183" spans="1:215" x14ac:dyDescent="0.3">
      <c r="A183" s="2"/>
      <c r="B183" s="2"/>
      <c r="C183" s="2"/>
      <c r="D183" s="42"/>
      <c r="E183" s="4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row>
    <row r="184" spans="1:215" x14ac:dyDescent="0.3">
      <c r="A184" s="2"/>
      <c r="B184" s="2"/>
      <c r="C184" s="2"/>
      <c r="D184" s="42"/>
      <c r="E184" s="4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row>
    <row r="185" spans="1:215" x14ac:dyDescent="0.3">
      <c r="A185" s="2"/>
      <c r="B185" s="2"/>
      <c r="C185" s="2"/>
      <c r="D185" s="42"/>
      <c r="E185" s="4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row>
    <row r="186" spans="1:215" x14ac:dyDescent="0.3">
      <c r="A186" s="2"/>
      <c r="B186" s="2"/>
      <c r="C186" s="2"/>
      <c r="D186" s="42"/>
      <c r="E186" s="4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row>
    <row r="187" spans="1:215" x14ac:dyDescent="0.3">
      <c r="A187" s="2"/>
      <c r="B187" s="2"/>
      <c r="C187" s="2"/>
      <c r="D187" s="42"/>
      <c r="E187" s="4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row>
    <row r="188" spans="1:215" x14ac:dyDescent="0.3">
      <c r="A188" s="2"/>
      <c r="B188" s="2"/>
      <c r="C188" s="2"/>
      <c r="D188" s="42"/>
      <c r="E188" s="4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row>
    <row r="189" spans="1:215" x14ac:dyDescent="0.3">
      <c r="A189" s="2"/>
      <c r="B189" s="2"/>
      <c r="C189" s="2"/>
      <c r="D189" s="42"/>
      <c r="E189" s="4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row>
    <row r="190" spans="1:215" x14ac:dyDescent="0.3">
      <c r="A190" s="2"/>
      <c r="B190" s="2"/>
      <c r="C190" s="2"/>
      <c r="D190" s="42"/>
      <c r="E190" s="4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row>
    <row r="191" spans="1:215" x14ac:dyDescent="0.3">
      <c r="A191" s="2"/>
      <c r="B191" s="2"/>
      <c r="C191" s="2"/>
      <c r="D191" s="42"/>
      <c r="E191" s="4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row>
    <row r="192" spans="1:215" x14ac:dyDescent="0.3">
      <c r="A192" s="2"/>
      <c r="B192" s="2"/>
      <c r="C192" s="2"/>
      <c r="D192" s="42"/>
      <c r="E192" s="4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row>
    <row r="193" spans="1:215" x14ac:dyDescent="0.3">
      <c r="A193" s="2"/>
      <c r="B193" s="2"/>
      <c r="C193" s="2"/>
      <c r="D193" s="42"/>
      <c r="E193" s="4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row>
    <row r="194" spans="1:215" x14ac:dyDescent="0.3">
      <c r="A194" s="2"/>
      <c r="B194" s="2"/>
      <c r="C194" s="2"/>
      <c r="D194" s="42"/>
      <c r="E194" s="4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row>
    <row r="195" spans="1:215" x14ac:dyDescent="0.3">
      <c r="A195" s="2"/>
      <c r="B195" s="2"/>
      <c r="C195" s="2"/>
      <c r="D195" s="42"/>
      <c r="E195" s="4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row>
    <row r="196" spans="1:215" x14ac:dyDescent="0.3">
      <c r="A196" s="2"/>
      <c r="B196" s="2"/>
      <c r="C196" s="2"/>
      <c r="D196" s="42"/>
      <c r="E196" s="4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row>
    <row r="197" spans="1:215" x14ac:dyDescent="0.3">
      <c r="A197" s="2"/>
      <c r="B197" s="2"/>
      <c r="C197" s="2"/>
      <c r="D197" s="42"/>
      <c r="E197" s="4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row>
    <row r="198" spans="1:215" x14ac:dyDescent="0.3">
      <c r="A198" s="2"/>
      <c r="B198" s="2"/>
      <c r="C198" s="2"/>
      <c r="D198" s="42"/>
      <c r="E198" s="4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row>
    <row r="199" spans="1:215" x14ac:dyDescent="0.3">
      <c r="A199" s="2"/>
      <c r="B199" s="2"/>
      <c r="C199" s="2"/>
      <c r="D199" s="42"/>
      <c r="E199" s="4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row>
    <row r="200" spans="1:215" x14ac:dyDescent="0.3">
      <c r="A200" s="2"/>
      <c r="B200" s="2"/>
      <c r="C200" s="2"/>
      <c r="D200" s="42"/>
      <c r="E200" s="4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row>
    <row r="201" spans="1:215" x14ac:dyDescent="0.3">
      <c r="A201" s="2"/>
      <c r="B201" s="2"/>
      <c r="C201" s="2"/>
      <c r="D201" s="42"/>
      <c r="E201" s="4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row>
    <row r="202" spans="1:215" x14ac:dyDescent="0.3">
      <c r="A202" s="2"/>
      <c r="B202" s="2"/>
      <c r="C202" s="2"/>
      <c r="D202" s="42"/>
      <c r="E202" s="4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row>
    <row r="203" spans="1:215" x14ac:dyDescent="0.3">
      <c r="A203" s="2"/>
      <c r="B203" s="2"/>
      <c r="C203" s="2"/>
      <c r="D203" s="42"/>
      <c r="E203" s="4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row>
    <row r="204" spans="1:215" x14ac:dyDescent="0.3">
      <c r="A204" s="2"/>
      <c r="B204" s="2"/>
      <c r="C204" s="2"/>
      <c r="D204" s="42"/>
      <c r="E204" s="4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row>
    <row r="205" spans="1:215" x14ac:dyDescent="0.3">
      <c r="A205" s="2"/>
      <c r="B205" s="2"/>
      <c r="C205" s="2"/>
      <c r="D205" s="42"/>
      <c r="E205" s="4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row>
    <row r="206" spans="1:215" x14ac:dyDescent="0.3">
      <c r="A206" s="2"/>
      <c r="B206" s="2"/>
      <c r="C206" s="2"/>
      <c r="D206" s="42"/>
      <c r="E206" s="4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row>
    <row r="207" spans="1:215" x14ac:dyDescent="0.3">
      <c r="A207" s="2"/>
      <c r="B207" s="2"/>
      <c r="C207" s="2"/>
      <c r="D207" s="42"/>
      <c r="E207" s="4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row>
    <row r="208" spans="1:215" x14ac:dyDescent="0.3">
      <c r="A208" s="2"/>
      <c r="B208" s="2"/>
      <c r="C208" s="2"/>
      <c r="D208" s="42"/>
      <c r="E208" s="4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row>
    <row r="209" spans="1:215" x14ac:dyDescent="0.3">
      <c r="A209" s="2"/>
      <c r="B209" s="2"/>
      <c r="C209" s="2"/>
      <c r="D209" s="42"/>
      <c r="E209" s="4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row>
    <row r="210" spans="1:215" x14ac:dyDescent="0.3">
      <c r="A210" s="2"/>
      <c r="B210" s="2"/>
      <c r="C210" s="2"/>
      <c r="D210" s="42"/>
      <c r="E210" s="4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row>
    <row r="211" spans="1:215" x14ac:dyDescent="0.3">
      <c r="A211" s="2"/>
      <c r="B211" s="2"/>
      <c r="C211" s="2"/>
      <c r="D211" s="42"/>
      <c r="E211" s="4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row>
    <row r="212" spans="1:215" x14ac:dyDescent="0.3">
      <c r="A212" s="2"/>
      <c r="B212" s="2"/>
      <c r="C212" s="2"/>
      <c r="D212" s="42"/>
      <c r="E212" s="4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row>
    <row r="213" spans="1:215" x14ac:dyDescent="0.3">
      <c r="A213" s="2"/>
      <c r="B213" s="2"/>
      <c r="C213" s="2"/>
      <c r="D213" s="42"/>
      <c r="E213" s="4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row>
    <row r="214" spans="1:215" x14ac:dyDescent="0.3">
      <c r="A214" s="2"/>
      <c r="B214" s="2"/>
      <c r="C214" s="2"/>
      <c r="D214" s="42"/>
      <c r="E214" s="4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row>
    <row r="215" spans="1:215" x14ac:dyDescent="0.3">
      <c r="A215" s="2"/>
      <c r="B215" s="2"/>
      <c r="C215" s="2"/>
      <c r="D215" s="42"/>
      <c r="E215" s="4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row>
    <row r="216" spans="1:215" x14ac:dyDescent="0.3">
      <c r="A216" s="2"/>
      <c r="B216" s="2"/>
      <c r="C216" s="2"/>
      <c r="D216" s="42"/>
      <c r="E216" s="4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row>
    <row r="217" spans="1:215" x14ac:dyDescent="0.3">
      <c r="A217" s="2"/>
      <c r="B217" s="2"/>
      <c r="C217" s="2"/>
      <c r="D217" s="42"/>
      <c r="E217" s="4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row>
    <row r="218" spans="1:215" x14ac:dyDescent="0.3">
      <c r="A218" s="2"/>
      <c r="B218" s="2"/>
      <c r="C218" s="2"/>
      <c r="D218" s="42"/>
      <c r="E218" s="4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row>
    <row r="219" spans="1:215" x14ac:dyDescent="0.3">
      <c r="A219" s="2"/>
      <c r="B219" s="2"/>
      <c r="C219" s="2"/>
      <c r="D219" s="42"/>
      <c r="E219" s="4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row>
    <row r="220" spans="1:215" x14ac:dyDescent="0.3">
      <c r="A220" s="2"/>
      <c r="B220" s="2"/>
      <c r="C220" s="2"/>
      <c r="D220" s="42"/>
      <c r="E220" s="4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row>
    <row r="221" spans="1:215" x14ac:dyDescent="0.3">
      <c r="A221" s="2"/>
      <c r="B221" s="2"/>
      <c r="C221" s="2"/>
      <c r="D221" s="42"/>
      <c r="E221" s="4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row>
    <row r="222" spans="1:215" x14ac:dyDescent="0.3">
      <c r="A222" s="2"/>
      <c r="B222" s="2"/>
      <c r="C222" s="2"/>
      <c r="D222" s="42"/>
      <c r="E222" s="4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row>
    <row r="223" spans="1:215" x14ac:dyDescent="0.3">
      <c r="A223" s="2"/>
      <c r="B223" s="2"/>
      <c r="C223" s="2"/>
      <c r="D223" s="42"/>
      <c r="E223" s="4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row>
    <row r="224" spans="1:215" x14ac:dyDescent="0.3">
      <c r="A224" s="2"/>
      <c r="B224" s="2"/>
      <c r="C224" s="2"/>
      <c r="D224" s="42"/>
      <c r="E224" s="4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row>
    <row r="225" spans="1:215" x14ac:dyDescent="0.3">
      <c r="A225" s="2"/>
      <c r="B225" s="2"/>
      <c r="C225" s="2"/>
      <c r="D225" s="42"/>
      <c r="E225" s="4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row>
    <row r="226" spans="1:215" x14ac:dyDescent="0.3">
      <c r="A226" s="2"/>
      <c r="B226" s="2"/>
      <c r="C226" s="2"/>
      <c r="D226" s="42"/>
      <c r="E226" s="4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row>
    <row r="227" spans="1:215" x14ac:dyDescent="0.3">
      <c r="A227" s="2"/>
      <c r="B227" s="2"/>
      <c r="C227" s="2"/>
      <c r="D227" s="42"/>
      <c r="E227" s="4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row>
    <row r="228" spans="1:215" x14ac:dyDescent="0.3">
      <c r="A228" s="2"/>
      <c r="B228" s="2"/>
      <c r="C228" s="2"/>
      <c r="D228" s="42"/>
      <c r="E228" s="4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row>
    <row r="229" spans="1:215" x14ac:dyDescent="0.3">
      <c r="A229" s="2"/>
      <c r="B229" s="2"/>
      <c r="C229" s="2"/>
      <c r="D229" s="42"/>
      <c r="E229" s="4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row>
    <row r="230" spans="1:215" x14ac:dyDescent="0.3">
      <c r="A230" s="2"/>
      <c r="B230" s="2"/>
      <c r="C230" s="2"/>
      <c r="D230" s="42"/>
      <c r="E230" s="4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row>
    <row r="231" spans="1:215" x14ac:dyDescent="0.3">
      <c r="A231" s="2"/>
      <c r="B231" s="2"/>
      <c r="C231" s="2"/>
      <c r="D231" s="42"/>
      <c r="E231" s="4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row>
    <row r="232" spans="1:215" x14ac:dyDescent="0.3">
      <c r="A232" s="2"/>
      <c r="B232" s="2"/>
      <c r="C232" s="2"/>
      <c r="D232" s="42"/>
      <c r="E232" s="4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row>
    <row r="233" spans="1:215" x14ac:dyDescent="0.3">
      <c r="A233" s="2"/>
      <c r="B233" s="2"/>
      <c r="C233" s="2"/>
      <c r="D233" s="42"/>
      <c r="E233" s="4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row>
    <row r="234" spans="1:215" x14ac:dyDescent="0.3">
      <c r="A234" s="2"/>
      <c r="B234" s="2"/>
      <c r="C234" s="2"/>
      <c r="D234" s="42"/>
      <c r="E234" s="4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row>
    <row r="235" spans="1:215" x14ac:dyDescent="0.3">
      <c r="A235" s="2"/>
      <c r="B235" s="2"/>
      <c r="C235" s="2"/>
      <c r="D235" s="42"/>
      <c r="E235" s="4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row>
    <row r="236" spans="1:215" x14ac:dyDescent="0.3">
      <c r="A236" s="2"/>
      <c r="B236" s="2"/>
      <c r="C236" s="2"/>
      <c r="D236" s="42"/>
      <c r="E236" s="4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row>
    <row r="237" spans="1:215" x14ac:dyDescent="0.3">
      <c r="A237" s="2"/>
      <c r="B237" s="2"/>
      <c r="C237" s="2"/>
      <c r="D237" s="42"/>
      <c r="E237" s="4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row>
    <row r="238" spans="1:215" x14ac:dyDescent="0.3">
      <c r="A238" s="2"/>
      <c r="B238" s="2"/>
      <c r="C238" s="2"/>
      <c r="D238" s="42"/>
      <c r="E238" s="4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row>
    <row r="239" spans="1:215" x14ac:dyDescent="0.3">
      <c r="A239" s="2"/>
      <c r="B239" s="2"/>
      <c r="C239" s="2"/>
      <c r="D239" s="42"/>
      <c r="E239" s="4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row>
    <row r="240" spans="1:215" x14ac:dyDescent="0.3">
      <c r="A240" s="2"/>
      <c r="B240" s="2"/>
      <c r="C240" s="2"/>
      <c r="D240" s="42"/>
      <c r="E240" s="4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row>
    <row r="241" spans="1:215" x14ac:dyDescent="0.3">
      <c r="A241" s="2"/>
      <c r="B241" s="2"/>
      <c r="C241" s="2"/>
      <c r="D241" s="42"/>
      <c r="E241" s="4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row>
    <row r="242" spans="1:215" x14ac:dyDescent="0.3">
      <c r="A242" s="2"/>
      <c r="B242" s="2"/>
      <c r="C242" s="2"/>
      <c r="D242" s="42"/>
      <c r="E242" s="4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row>
    <row r="243" spans="1:215" x14ac:dyDescent="0.3">
      <c r="A243" s="2"/>
      <c r="B243" s="2"/>
      <c r="C243" s="2"/>
      <c r="D243" s="42"/>
      <c r="E243" s="4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row>
    <row r="244" spans="1:215" x14ac:dyDescent="0.3">
      <c r="A244" s="2"/>
      <c r="B244" s="2"/>
      <c r="C244" s="2"/>
      <c r="D244" s="42"/>
      <c r="E244" s="4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row>
    <row r="245" spans="1:215" x14ac:dyDescent="0.3">
      <c r="A245" s="2"/>
      <c r="B245" s="2"/>
      <c r="C245" s="2"/>
      <c r="D245" s="42"/>
      <c r="E245" s="4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row>
    <row r="246" spans="1:215" x14ac:dyDescent="0.3">
      <c r="A246" s="2"/>
      <c r="B246" s="2"/>
      <c r="C246" s="2"/>
      <c r="D246" s="42"/>
      <c r="E246" s="4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row>
    <row r="247" spans="1:215" x14ac:dyDescent="0.3">
      <c r="A247" s="2"/>
      <c r="B247" s="2"/>
      <c r="C247" s="2"/>
      <c r="D247" s="42"/>
      <c r="E247" s="4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row>
    <row r="248" spans="1:215" x14ac:dyDescent="0.3">
      <c r="A248" s="2"/>
      <c r="B248" s="2"/>
      <c r="C248" s="2"/>
      <c r="D248" s="42"/>
      <c r="E248" s="4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row>
    <row r="249" spans="1:215" x14ac:dyDescent="0.3">
      <c r="A249" s="2"/>
      <c r="B249" s="2"/>
      <c r="C249" s="2"/>
      <c r="D249" s="42"/>
      <c r="E249" s="4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row>
    <row r="250" spans="1:215" x14ac:dyDescent="0.3">
      <c r="A250" s="2"/>
      <c r="B250" s="2"/>
      <c r="C250" s="2"/>
      <c r="D250" s="42"/>
      <c r="E250" s="4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row>
    <row r="251" spans="1:215" x14ac:dyDescent="0.3">
      <c r="A251" s="2"/>
      <c r="B251" s="2"/>
      <c r="C251" s="2"/>
      <c r="D251" s="42"/>
      <c r="E251" s="4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row>
    <row r="252" spans="1:215" x14ac:dyDescent="0.3">
      <c r="A252" s="2"/>
      <c r="B252" s="2"/>
      <c r="C252" s="2"/>
      <c r="D252" s="42"/>
      <c r="E252" s="4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row>
    <row r="253" spans="1:215" x14ac:dyDescent="0.3">
      <c r="A253" s="2"/>
      <c r="B253" s="2"/>
      <c r="C253" s="2"/>
      <c r="D253" s="42"/>
      <c r="E253" s="4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row>
    <row r="254" spans="1:215" x14ac:dyDescent="0.3">
      <c r="A254" s="2"/>
      <c r="B254" s="2"/>
      <c r="C254" s="2"/>
      <c r="D254" s="42"/>
      <c r="E254" s="4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row>
    <row r="255" spans="1:215" x14ac:dyDescent="0.3">
      <c r="A255" s="2"/>
      <c r="B255" s="2"/>
      <c r="C255" s="2"/>
      <c r="D255" s="42"/>
      <c r="E255" s="4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row>
    <row r="256" spans="1:215" x14ac:dyDescent="0.3">
      <c r="A256" s="2"/>
      <c r="B256" s="2"/>
      <c r="C256" s="2"/>
      <c r="D256" s="42"/>
      <c r="E256" s="4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row>
    <row r="257" spans="1:215" x14ac:dyDescent="0.3">
      <c r="A257" s="2"/>
      <c r="B257" s="2"/>
      <c r="C257" s="2"/>
      <c r="D257" s="42"/>
      <c r="E257" s="4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row>
    <row r="258" spans="1:215" x14ac:dyDescent="0.3">
      <c r="A258" s="2"/>
      <c r="B258" s="2"/>
      <c r="C258" s="2"/>
      <c r="D258" s="42"/>
      <c r="E258" s="4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row>
    <row r="259" spans="1:215" x14ac:dyDescent="0.3">
      <c r="A259" s="2"/>
      <c r="B259" s="2"/>
      <c r="C259" s="2"/>
      <c r="D259" s="42"/>
      <c r="E259" s="4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row>
    <row r="260" spans="1:215" x14ac:dyDescent="0.3">
      <c r="A260" s="2"/>
      <c r="B260" s="2"/>
      <c r="C260" s="2"/>
      <c r="D260" s="42"/>
      <c r="E260" s="4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row>
    <row r="261" spans="1:215" x14ac:dyDescent="0.3">
      <c r="A261" s="2"/>
      <c r="B261" s="2"/>
      <c r="C261" s="2"/>
      <c r="D261" s="42"/>
      <c r="E261" s="4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row>
    <row r="262" spans="1:215" x14ac:dyDescent="0.3">
      <c r="A262" s="2"/>
      <c r="B262" s="2"/>
      <c r="C262" s="2"/>
      <c r="D262" s="42"/>
      <c r="E262" s="4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row>
    <row r="263" spans="1:215" x14ac:dyDescent="0.3">
      <c r="A263" s="2"/>
      <c r="B263" s="2"/>
      <c r="C263" s="2"/>
      <c r="D263" s="42"/>
      <c r="E263" s="4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row>
    <row r="264" spans="1:215" x14ac:dyDescent="0.3">
      <c r="A264" s="2"/>
      <c r="B264" s="2"/>
      <c r="C264" s="2"/>
      <c r="D264" s="42"/>
      <c r="E264" s="4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row>
    <row r="265" spans="1:215" x14ac:dyDescent="0.3">
      <c r="A265" s="2"/>
      <c r="B265" s="2"/>
      <c r="C265" s="2"/>
      <c r="D265" s="42"/>
      <c r="E265" s="4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row>
    <row r="266" spans="1:215" x14ac:dyDescent="0.3">
      <c r="A266" s="2"/>
      <c r="B266" s="2"/>
      <c r="C266" s="2"/>
      <c r="D266" s="42"/>
      <c r="E266" s="4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row>
    <row r="267" spans="1:215" x14ac:dyDescent="0.3">
      <c r="A267" s="2"/>
      <c r="B267" s="2"/>
      <c r="C267" s="2"/>
      <c r="D267" s="42"/>
      <c r="E267" s="4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row>
    <row r="268" spans="1:215" x14ac:dyDescent="0.3">
      <c r="A268" s="2"/>
      <c r="B268" s="2"/>
      <c r="C268" s="2"/>
      <c r="D268" s="42"/>
      <c r="E268" s="4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row>
    <row r="269" spans="1:215" x14ac:dyDescent="0.3">
      <c r="A269" s="2"/>
      <c r="B269" s="2"/>
      <c r="C269" s="2"/>
      <c r="D269" s="42"/>
      <c r="E269" s="4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row>
    <row r="270" spans="1:215" x14ac:dyDescent="0.3">
      <c r="A270" s="2"/>
      <c r="B270" s="2"/>
      <c r="C270" s="2"/>
      <c r="D270" s="42"/>
      <c r="E270" s="4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row>
    <row r="271" spans="1:215" x14ac:dyDescent="0.3">
      <c r="A271" s="2"/>
      <c r="B271" s="2"/>
      <c r="C271" s="2"/>
      <c r="D271" s="42"/>
      <c r="E271" s="4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row>
    <row r="272" spans="1:215" x14ac:dyDescent="0.3">
      <c r="A272" s="2"/>
      <c r="B272" s="2"/>
      <c r="C272" s="2"/>
      <c r="D272" s="42"/>
      <c r="E272" s="4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row>
    <row r="273" spans="1:215" x14ac:dyDescent="0.3">
      <c r="A273" s="2"/>
      <c r="B273" s="2"/>
      <c r="C273" s="2"/>
      <c r="D273" s="42"/>
      <c r="E273" s="4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row>
    <row r="274" spans="1:215" x14ac:dyDescent="0.3">
      <c r="A274" s="2"/>
      <c r="B274" s="2"/>
      <c r="C274" s="2"/>
      <c r="D274" s="42"/>
      <c r="E274" s="4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row>
    <row r="275" spans="1:215" x14ac:dyDescent="0.3">
      <c r="A275" s="2"/>
      <c r="B275" s="2"/>
      <c r="C275" s="2"/>
      <c r="D275" s="42"/>
      <c r="E275" s="4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row>
    <row r="276" spans="1:215" x14ac:dyDescent="0.3">
      <c r="A276" s="2"/>
      <c r="B276" s="2"/>
      <c r="C276" s="2"/>
      <c r="D276" s="42"/>
      <c r="E276" s="4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row>
    <row r="277" spans="1:215" x14ac:dyDescent="0.3">
      <c r="A277" s="2"/>
      <c r="B277" s="2"/>
      <c r="C277" s="2"/>
      <c r="D277" s="42"/>
      <c r="E277" s="4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row>
    <row r="278" spans="1:215" x14ac:dyDescent="0.3">
      <c r="A278" s="2"/>
      <c r="B278" s="2"/>
      <c r="C278" s="2"/>
      <c r="D278" s="42"/>
      <c r="E278" s="4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row>
    <row r="279" spans="1:215" x14ac:dyDescent="0.3">
      <c r="A279" s="2"/>
      <c r="B279" s="2"/>
      <c r="C279" s="2"/>
      <c r="D279" s="42"/>
      <c r="E279" s="4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row>
    <row r="280" spans="1:215" x14ac:dyDescent="0.3">
      <c r="A280" s="2"/>
      <c r="B280" s="2"/>
      <c r="C280" s="2"/>
      <c r="D280" s="42"/>
      <c r="E280" s="4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row>
    <row r="281" spans="1:215" x14ac:dyDescent="0.3">
      <c r="A281" s="2"/>
      <c r="B281" s="2"/>
      <c r="C281" s="2"/>
      <c r="D281" s="42"/>
      <c r="E281" s="4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row>
    <row r="282" spans="1:215" x14ac:dyDescent="0.3">
      <c r="A282" s="2"/>
      <c r="B282" s="2"/>
      <c r="C282" s="2"/>
      <c r="D282" s="42"/>
      <c r="E282" s="4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row>
    <row r="283" spans="1:215" x14ac:dyDescent="0.3">
      <c r="A283" s="2"/>
      <c r="B283" s="2"/>
      <c r="C283" s="2"/>
      <c r="D283" s="42"/>
      <c r="E283" s="4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row>
    <row r="284" spans="1:215" x14ac:dyDescent="0.3">
      <c r="A284" s="2"/>
      <c r="B284" s="2"/>
      <c r="C284" s="2"/>
      <c r="D284" s="42"/>
      <c r="E284" s="4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row>
    <row r="285" spans="1:215" x14ac:dyDescent="0.3">
      <c r="A285" s="2"/>
      <c r="B285" s="2"/>
      <c r="C285" s="2"/>
      <c r="D285" s="42"/>
      <c r="E285" s="4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row>
    <row r="286" spans="1:215" x14ac:dyDescent="0.3">
      <c r="A286" s="2"/>
      <c r="B286" s="2"/>
      <c r="C286" s="2"/>
      <c r="D286" s="42"/>
      <c r="E286" s="4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row>
    <row r="287" spans="1:215" x14ac:dyDescent="0.3">
      <c r="A287" s="2"/>
      <c r="B287" s="2"/>
      <c r="C287" s="2"/>
      <c r="D287" s="42"/>
      <c r="E287" s="4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row>
    <row r="288" spans="1:215" x14ac:dyDescent="0.3">
      <c r="A288" s="2"/>
      <c r="B288" s="2"/>
      <c r="C288" s="2"/>
      <c r="D288" s="42"/>
      <c r="E288" s="4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row>
    <row r="289" spans="1:215" x14ac:dyDescent="0.3">
      <c r="A289" s="2"/>
      <c r="B289" s="2"/>
      <c r="C289" s="2"/>
      <c r="D289" s="42"/>
      <c r="E289" s="4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row>
    <row r="290" spans="1:215" x14ac:dyDescent="0.3">
      <c r="A290" s="2"/>
      <c r="B290" s="2"/>
      <c r="C290" s="2"/>
      <c r="D290" s="42"/>
      <c r="E290" s="4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row>
    <row r="291" spans="1:215" x14ac:dyDescent="0.3">
      <c r="A291" s="2"/>
      <c r="B291" s="2"/>
      <c r="C291" s="2"/>
      <c r="D291" s="42"/>
      <c r="E291" s="4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row>
    <row r="292" spans="1:215" x14ac:dyDescent="0.3">
      <c r="A292" s="2"/>
      <c r="B292" s="2"/>
      <c r="C292" s="2"/>
      <c r="D292" s="42"/>
      <c r="E292" s="4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row>
    <row r="293" spans="1:215" x14ac:dyDescent="0.3">
      <c r="A293" s="2"/>
      <c r="B293" s="2"/>
      <c r="C293" s="2"/>
      <c r="D293" s="42"/>
      <c r="E293" s="4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row>
    <row r="294" spans="1:215" x14ac:dyDescent="0.3">
      <c r="A294" s="2"/>
      <c r="B294" s="2"/>
      <c r="C294" s="2"/>
      <c r="D294" s="42"/>
      <c r="E294" s="4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row>
    <row r="295" spans="1:215" x14ac:dyDescent="0.3">
      <c r="A295" s="2"/>
      <c r="B295" s="2"/>
      <c r="C295" s="2"/>
      <c r="D295" s="42"/>
      <c r="E295" s="4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row>
    <row r="296" spans="1:215" x14ac:dyDescent="0.3">
      <c r="A296" s="2"/>
      <c r="B296" s="2"/>
      <c r="C296" s="2"/>
      <c r="D296" s="42"/>
      <c r="E296" s="4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row>
    <row r="297" spans="1:215" x14ac:dyDescent="0.3">
      <c r="A297" s="2"/>
      <c r="B297" s="2"/>
      <c r="C297" s="2"/>
      <c r="D297" s="42"/>
      <c r="E297" s="4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row>
    <row r="298" spans="1:215" x14ac:dyDescent="0.3">
      <c r="A298" s="2"/>
      <c r="B298" s="2"/>
      <c r="C298" s="2"/>
      <c r="D298" s="42"/>
      <c r="E298" s="4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row>
    <row r="299" spans="1:215" x14ac:dyDescent="0.3">
      <c r="A299" s="2"/>
      <c r="B299" s="2"/>
      <c r="C299" s="2"/>
      <c r="D299" s="42"/>
      <c r="E299" s="4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row>
    <row r="300" spans="1:215" x14ac:dyDescent="0.3">
      <c r="A300" s="2"/>
      <c r="B300" s="2"/>
      <c r="C300" s="2"/>
      <c r="D300" s="42"/>
      <c r="E300" s="4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row>
    <row r="301" spans="1:215" x14ac:dyDescent="0.3">
      <c r="A301" s="2"/>
      <c r="B301" s="2"/>
      <c r="C301" s="2"/>
      <c r="D301" s="42"/>
      <c r="E301" s="4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row>
    <row r="302" spans="1:215" x14ac:dyDescent="0.3">
      <c r="A302" s="2"/>
      <c r="B302" s="2"/>
      <c r="C302" s="2"/>
      <c r="D302" s="42"/>
      <c r="E302" s="4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row>
    <row r="303" spans="1:215" x14ac:dyDescent="0.3">
      <c r="A303" s="2"/>
      <c r="B303" s="2"/>
      <c r="C303" s="2"/>
      <c r="D303" s="42"/>
      <c r="E303" s="4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row>
    <row r="304" spans="1:215" x14ac:dyDescent="0.3">
      <c r="A304" s="2"/>
      <c r="B304" s="2"/>
      <c r="C304" s="2"/>
      <c r="D304" s="42"/>
      <c r="E304" s="4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row>
    <row r="305" spans="1:215" x14ac:dyDescent="0.3">
      <c r="A305" s="2"/>
      <c r="B305" s="2"/>
      <c r="C305" s="2"/>
      <c r="D305" s="42"/>
      <c r="E305" s="4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row>
    <row r="306" spans="1:215" x14ac:dyDescent="0.3">
      <c r="A306" s="2"/>
      <c r="B306" s="2"/>
      <c r="C306" s="2"/>
      <c r="D306" s="42"/>
      <c r="E306" s="4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row>
    <row r="307" spans="1:215" x14ac:dyDescent="0.3">
      <c r="A307" s="2"/>
      <c r="B307" s="2"/>
      <c r="C307" s="2"/>
      <c r="D307" s="42"/>
      <c r="E307" s="4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row>
    <row r="308" spans="1:215" x14ac:dyDescent="0.3">
      <c r="A308" s="2"/>
      <c r="B308" s="2"/>
      <c r="C308" s="2"/>
      <c r="D308" s="42"/>
      <c r="E308" s="4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row>
    <row r="309" spans="1:215" x14ac:dyDescent="0.3">
      <c r="A309" s="2"/>
      <c r="B309" s="2"/>
      <c r="C309" s="2"/>
      <c r="D309" s="42"/>
      <c r="E309" s="4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row>
    <row r="310" spans="1:215" x14ac:dyDescent="0.3">
      <c r="A310" s="2"/>
      <c r="B310" s="2"/>
      <c r="C310" s="2"/>
      <c r="D310" s="42"/>
      <c r="E310" s="4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row>
    <row r="311" spans="1:215" x14ac:dyDescent="0.3">
      <c r="A311" s="2"/>
      <c r="B311" s="2"/>
      <c r="C311" s="2"/>
      <c r="D311" s="42"/>
      <c r="E311" s="4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row>
    <row r="312" spans="1:215" x14ac:dyDescent="0.3">
      <c r="A312" s="2"/>
      <c r="B312" s="2"/>
      <c r="C312" s="2"/>
      <c r="D312" s="42"/>
      <c r="E312" s="4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row>
    <row r="313" spans="1:215" x14ac:dyDescent="0.3">
      <c r="A313" s="2"/>
      <c r="B313" s="2"/>
      <c r="C313" s="2"/>
      <c r="D313" s="42"/>
      <c r="E313" s="4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row>
    <row r="314" spans="1:215" x14ac:dyDescent="0.3">
      <c r="A314" s="2"/>
      <c r="B314" s="2"/>
      <c r="C314" s="2"/>
      <c r="D314" s="42"/>
      <c r="E314" s="4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row>
    <row r="315" spans="1:215" x14ac:dyDescent="0.3">
      <c r="A315" s="2"/>
      <c r="B315" s="2"/>
      <c r="C315" s="2"/>
      <c r="D315" s="42"/>
      <c r="E315" s="4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row>
    <row r="316" spans="1:215" x14ac:dyDescent="0.3">
      <c r="A316" s="2"/>
      <c r="B316" s="2"/>
      <c r="C316" s="2"/>
      <c r="D316" s="42"/>
      <c r="E316" s="4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row>
    <row r="317" spans="1:215" x14ac:dyDescent="0.3">
      <c r="A317" s="2"/>
      <c r="B317" s="2"/>
      <c r="C317" s="2"/>
      <c r="D317" s="42"/>
      <c r="E317" s="4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row>
    <row r="318" spans="1:215" x14ac:dyDescent="0.3">
      <c r="A318" s="2"/>
      <c r="B318" s="2"/>
      <c r="C318" s="2"/>
      <c r="D318" s="42"/>
      <c r="E318" s="4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row>
    <row r="319" spans="1:215" x14ac:dyDescent="0.3">
      <c r="A319" s="2"/>
      <c r="B319" s="2"/>
      <c r="C319" s="2"/>
      <c r="D319" s="42"/>
      <c r="E319" s="4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row>
    <row r="320" spans="1:215" x14ac:dyDescent="0.3">
      <c r="A320" s="2"/>
      <c r="B320" s="2"/>
      <c r="C320" s="2"/>
      <c r="D320" s="42"/>
      <c r="E320" s="4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row>
    <row r="321" spans="1:215" x14ac:dyDescent="0.3">
      <c r="A321" s="2"/>
      <c r="B321" s="2"/>
      <c r="C321" s="2"/>
      <c r="D321" s="42"/>
      <c r="E321" s="4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row>
    <row r="322" spans="1:215" x14ac:dyDescent="0.3">
      <c r="A322" s="2"/>
      <c r="B322" s="2"/>
      <c r="C322" s="2"/>
      <c r="D322" s="42"/>
      <c r="E322" s="4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row>
    <row r="323" spans="1:215" x14ac:dyDescent="0.3">
      <c r="A323" s="2"/>
      <c r="B323" s="2"/>
      <c r="C323" s="2"/>
      <c r="D323" s="42"/>
      <c r="E323" s="4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row>
    <row r="324" spans="1:215" x14ac:dyDescent="0.3">
      <c r="A324" s="2"/>
      <c r="B324" s="2"/>
      <c r="C324" s="2"/>
      <c r="D324" s="42"/>
      <c r="E324" s="4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row>
    <row r="325" spans="1:215" x14ac:dyDescent="0.3">
      <c r="A325" s="2"/>
      <c r="B325" s="2"/>
      <c r="C325" s="2"/>
      <c r="D325" s="42"/>
      <c r="E325" s="4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row>
    <row r="326" spans="1:215" x14ac:dyDescent="0.3">
      <c r="A326" s="2"/>
      <c r="B326" s="2"/>
      <c r="C326" s="2"/>
      <c r="D326" s="42"/>
      <c r="E326" s="4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row>
    <row r="327" spans="1:215" x14ac:dyDescent="0.3">
      <c r="A327" s="2"/>
      <c r="B327" s="2"/>
      <c r="C327" s="2"/>
      <c r="D327" s="42"/>
      <c r="E327" s="4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row>
    <row r="328" spans="1:215" x14ac:dyDescent="0.3">
      <c r="A328" s="2"/>
      <c r="B328" s="2"/>
      <c r="C328" s="2"/>
      <c r="D328" s="42"/>
      <c r="E328" s="4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row>
    <row r="329" spans="1:215" x14ac:dyDescent="0.3">
      <c r="A329" s="2"/>
      <c r="B329" s="2"/>
      <c r="C329" s="2"/>
      <c r="D329" s="42"/>
      <c r="E329" s="4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row>
    <row r="330" spans="1:215" x14ac:dyDescent="0.3">
      <c r="A330" s="2"/>
      <c r="B330" s="2"/>
      <c r="C330" s="2"/>
      <c r="D330" s="42"/>
      <c r="E330" s="4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row>
    <row r="331" spans="1:215" x14ac:dyDescent="0.3">
      <c r="A331" s="2"/>
      <c r="B331" s="2"/>
      <c r="C331" s="2"/>
      <c r="D331" s="42"/>
      <c r="E331" s="4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row>
    <row r="332" spans="1:215" x14ac:dyDescent="0.3">
      <c r="A332" s="2"/>
      <c r="B332" s="2"/>
      <c r="C332" s="2"/>
      <c r="D332" s="42"/>
      <c r="E332" s="4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row>
    <row r="333" spans="1:215" x14ac:dyDescent="0.3">
      <c r="A333" s="2"/>
      <c r="B333" s="2"/>
      <c r="C333" s="2"/>
      <c r="D333" s="42"/>
      <c r="E333" s="4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row>
    <row r="334" spans="1:215" x14ac:dyDescent="0.3">
      <c r="A334" s="2"/>
      <c r="B334" s="2"/>
      <c r="C334" s="2"/>
      <c r="D334" s="42"/>
      <c r="E334" s="4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row>
    <row r="335" spans="1:215" x14ac:dyDescent="0.3">
      <c r="A335" s="2"/>
      <c r="B335" s="2"/>
      <c r="C335" s="2"/>
      <c r="D335" s="42"/>
      <c r="E335" s="4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row>
    <row r="336" spans="1:215" x14ac:dyDescent="0.3">
      <c r="A336" s="2"/>
      <c r="B336" s="2"/>
      <c r="C336" s="2"/>
      <c r="D336" s="42"/>
      <c r="E336" s="4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row>
    <row r="337" spans="1:215" x14ac:dyDescent="0.3">
      <c r="A337" s="2"/>
      <c r="B337" s="2"/>
      <c r="C337" s="2"/>
      <c r="D337" s="42"/>
      <c r="E337" s="4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row>
    <row r="338" spans="1:215" x14ac:dyDescent="0.3">
      <c r="A338" s="2"/>
      <c r="B338" s="2"/>
      <c r="C338" s="2"/>
      <c r="D338" s="42"/>
      <c r="E338" s="4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row>
    <row r="339" spans="1:215" x14ac:dyDescent="0.3">
      <c r="A339" s="2"/>
      <c r="B339" s="2"/>
      <c r="C339" s="2"/>
      <c r="D339" s="42"/>
      <c r="E339" s="4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row>
    <row r="340" spans="1:215" x14ac:dyDescent="0.3">
      <c r="A340" s="2"/>
      <c r="B340" s="2"/>
      <c r="C340" s="2"/>
      <c r="D340" s="42"/>
      <c r="E340" s="4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row>
    <row r="341" spans="1:215" x14ac:dyDescent="0.3">
      <c r="A341" s="2"/>
      <c r="B341" s="2"/>
      <c r="C341" s="2"/>
      <c r="D341" s="42"/>
      <c r="E341" s="4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row>
    <row r="342" spans="1:215" x14ac:dyDescent="0.3">
      <c r="A342" s="2"/>
      <c r="B342" s="2"/>
      <c r="C342" s="2"/>
      <c r="D342" s="42"/>
      <c r="E342" s="4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row>
    <row r="343" spans="1:215" x14ac:dyDescent="0.3">
      <c r="A343" s="2"/>
      <c r="B343" s="2"/>
      <c r="C343" s="2"/>
      <c r="D343" s="42"/>
      <c r="E343" s="4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row>
    <row r="344" spans="1:215" x14ac:dyDescent="0.3">
      <c r="A344" s="2"/>
      <c r="B344" s="2"/>
      <c r="C344" s="2"/>
      <c r="D344" s="42"/>
      <c r="E344" s="4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row>
    <row r="345" spans="1:215" x14ac:dyDescent="0.3">
      <c r="A345" s="2"/>
      <c r="B345" s="2"/>
      <c r="C345" s="2"/>
      <c r="D345" s="42"/>
      <c r="E345" s="4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row>
    <row r="346" spans="1:215" x14ac:dyDescent="0.3">
      <c r="A346" s="2"/>
      <c r="B346" s="2"/>
      <c r="C346" s="2"/>
      <c r="D346" s="42"/>
      <c r="E346" s="4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row>
    <row r="347" spans="1:215" x14ac:dyDescent="0.3">
      <c r="A347" s="2"/>
      <c r="B347" s="2"/>
      <c r="C347" s="2"/>
      <c r="D347" s="42"/>
      <c r="E347" s="4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row>
    <row r="348" spans="1:215" x14ac:dyDescent="0.3">
      <c r="A348" s="2"/>
      <c r="B348" s="2"/>
      <c r="C348" s="2"/>
      <c r="D348" s="42"/>
      <c r="E348" s="4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row>
    <row r="349" spans="1:215" x14ac:dyDescent="0.3">
      <c r="A349" s="2"/>
      <c r="B349" s="2"/>
      <c r="C349" s="2"/>
      <c r="D349" s="42"/>
      <c r="E349" s="4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row>
    <row r="350" spans="1:215" x14ac:dyDescent="0.3">
      <c r="A350" s="2"/>
      <c r="B350" s="2"/>
      <c r="C350" s="2"/>
      <c r="D350" s="42"/>
      <c r="E350" s="4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row>
    <row r="351" spans="1:215" x14ac:dyDescent="0.3">
      <c r="A351" s="2"/>
      <c r="B351" s="2"/>
      <c r="C351" s="2"/>
      <c r="D351" s="42"/>
      <c r="E351" s="4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row>
    <row r="352" spans="1:215" x14ac:dyDescent="0.3">
      <c r="A352" s="2"/>
      <c r="B352" s="2"/>
      <c r="C352" s="2"/>
      <c r="D352" s="42"/>
      <c r="E352" s="4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row>
    <row r="353" spans="1:215" x14ac:dyDescent="0.3">
      <c r="A353" s="2"/>
      <c r="B353" s="2"/>
      <c r="C353" s="2"/>
      <c r="D353" s="42"/>
      <c r="E353" s="4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row>
    <row r="354" spans="1:215" x14ac:dyDescent="0.3">
      <c r="A354" s="2"/>
      <c r="B354" s="2"/>
      <c r="C354" s="2"/>
      <c r="D354" s="42"/>
      <c r="E354" s="4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row>
    <row r="355" spans="1:215" x14ac:dyDescent="0.3">
      <c r="A355" s="2"/>
      <c r="B355" s="2"/>
      <c r="C355" s="2"/>
      <c r="D355" s="42"/>
      <c r="E355" s="4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row>
    <row r="356" spans="1:215" x14ac:dyDescent="0.3">
      <c r="A356" s="2"/>
      <c r="B356" s="2"/>
      <c r="C356" s="2"/>
      <c r="D356" s="42"/>
      <c r="E356" s="4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row>
    <row r="357" spans="1:215" x14ac:dyDescent="0.3">
      <c r="A357" s="2"/>
      <c r="B357" s="2"/>
      <c r="C357" s="2"/>
      <c r="D357" s="42"/>
      <c r="E357" s="4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row>
    <row r="358" spans="1:215" x14ac:dyDescent="0.3">
      <c r="A358" s="2"/>
      <c r="B358" s="2"/>
      <c r="C358" s="2"/>
      <c r="D358" s="42"/>
      <c r="E358" s="4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row>
    <row r="359" spans="1:215" x14ac:dyDescent="0.3">
      <c r="A359" s="2"/>
      <c r="B359" s="2"/>
      <c r="C359" s="2"/>
      <c r="D359" s="42"/>
      <c r="E359" s="4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row>
    <row r="360" spans="1:215" x14ac:dyDescent="0.3">
      <c r="A360" s="2"/>
      <c r="B360" s="2"/>
      <c r="C360" s="2"/>
      <c r="D360" s="42"/>
      <c r="E360" s="4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row>
    <row r="361" spans="1:215" x14ac:dyDescent="0.3">
      <c r="A361" s="2"/>
      <c r="B361" s="2"/>
      <c r="C361" s="2"/>
      <c r="D361" s="42"/>
      <c r="E361" s="4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row>
    <row r="362" spans="1:215" x14ac:dyDescent="0.3">
      <c r="A362" s="2"/>
      <c r="B362" s="2"/>
      <c r="C362" s="2"/>
      <c r="D362" s="42"/>
      <c r="E362" s="4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row>
    <row r="363" spans="1:215" x14ac:dyDescent="0.3">
      <c r="A363" s="2"/>
      <c r="B363" s="2"/>
      <c r="C363" s="2"/>
      <c r="D363" s="42"/>
      <c r="E363" s="4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row>
    <row r="364" spans="1:215" x14ac:dyDescent="0.3">
      <c r="A364" s="2"/>
      <c r="B364" s="2"/>
      <c r="C364" s="2"/>
      <c r="D364" s="42"/>
      <c r="E364" s="4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row>
    <row r="365" spans="1:215" x14ac:dyDescent="0.3">
      <c r="A365" s="2"/>
      <c r="B365" s="2"/>
      <c r="C365" s="2"/>
      <c r="D365" s="42"/>
      <c r="E365" s="4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row>
    <row r="366" spans="1:215" x14ac:dyDescent="0.3">
      <c r="A366" s="2"/>
      <c r="B366" s="2"/>
      <c r="C366" s="2"/>
      <c r="D366" s="42"/>
      <c r="E366" s="4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row>
    <row r="367" spans="1:215" x14ac:dyDescent="0.3">
      <c r="A367" s="2"/>
      <c r="B367" s="2"/>
      <c r="C367" s="2"/>
      <c r="D367" s="42"/>
      <c r="E367" s="4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row>
    <row r="368" spans="1:215" x14ac:dyDescent="0.3">
      <c r="A368" s="2"/>
      <c r="B368" s="2"/>
      <c r="C368" s="2"/>
      <c r="D368" s="42"/>
      <c r="E368" s="4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row>
    <row r="369" spans="1:215" x14ac:dyDescent="0.3">
      <c r="A369" s="2"/>
      <c r="B369" s="2"/>
      <c r="C369" s="2"/>
      <c r="D369" s="42"/>
      <c r="E369" s="4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row>
    <row r="370" spans="1:215" x14ac:dyDescent="0.3">
      <c r="A370" s="2"/>
      <c r="B370" s="2"/>
      <c r="C370" s="2"/>
      <c r="D370" s="42"/>
      <c r="E370" s="4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row>
    <row r="371" spans="1:215" x14ac:dyDescent="0.3">
      <c r="A371" s="2"/>
      <c r="B371" s="2"/>
      <c r="C371" s="2"/>
      <c r="D371" s="42"/>
      <c r="E371" s="4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row>
    <row r="372" spans="1:215" x14ac:dyDescent="0.3">
      <c r="A372" s="2"/>
      <c r="B372" s="2"/>
      <c r="C372" s="2"/>
      <c r="D372" s="42"/>
      <c r="E372" s="4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row>
    <row r="373" spans="1:215" x14ac:dyDescent="0.3">
      <c r="A373" s="2"/>
      <c r="B373" s="2"/>
      <c r="C373" s="2"/>
      <c r="D373" s="42"/>
      <c r="E373" s="4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row>
    <row r="374" spans="1:215" x14ac:dyDescent="0.3">
      <c r="A374" s="2"/>
      <c r="B374" s="2"/>
      <c r="C374" s="2"/>
      <c r="D374" s="42"/>
      <c r="E374" s="4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row>
    <row r="375" spans="1:215" x14ac:dyDescent="0.3">
      <c r="A375" s="2"/>
      <c r="B375" s="2"/>
      <c r="C375" s="2"/>
      <c r="D375" s="42"/>
      <c r="E375" s="4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row>
    <row r="376" spans="1:215" x14ac:dyDescent="0.3">
      <c r="A376" s="2"/>
      <c r="B376" s="2"/>
      <c r="C376" s="2"/>
      <c r="D376" s="42"/>
      <c r="E376" s="4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row>
    <row r="377" spans="1:215" x14ac:dyDescent="0.3">
      <c r="A377" s="2"/>
      <c r="B377" s="2"/>
      <c r="C377" s="2"/>
      <c r="D377" s="42"/>
      <c r="E377" s="4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row>
    <row r="378" spans="1:215" x14ac:dyDescent="0.3">
      <c r="A378" s="2"/>
      <c r="B378" s="2"/>
      <c r="C378" s="2"/>
      <c r="D378" s="42"/>
      <c r="E378" s="4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row>
    <row r="379" spans="1:215" x14ac:dyDescent="0.3">
      <c r="A379" s="2"/>
      <c r="B379" s="2"/>
      <c r="C379" s="2"/>
      <c r="D379" s="42"/>
      <c r="E379" s="4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row>
    <row r="380" spans="1:215" x14ac:dyDescent="0.3">
      <c r="A380" s="2"/>
      <c r="B380" s="2"/>
      <c r="C380" s="2"/>
      <c r="D380" s="42"/>
      <c r="E380" s="4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row>
    <row r="381" spans="1:215" x14ac:dyDescent="0.3">
      <c r="A381" s="2"/>
      <c r="B381" s="2"/>
      <c r="C381" s="2"/>
      <c r="D381" s="42"/>
      <c r="E381" s="4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row>
    <row r="382" spans="1:215" x14ac:dyDescent="0.3">
      <c r="A382" s="2"/>
      <c r="B382" s="2"/>
      <c r="C382" s="2"/>
      <c r="D382" s="42"/>
      <c r="E382" s="4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row>
    <row r="383" spans="1:215" x14ac:dyDescent="0.3">
      <c r="A383" s="2"/>
      <c r="B383" s="2"/>
      <c r="C383" s="2"/>
      <c r="D383" s="42"/>
      <c r="E383" s="4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row>
    <row r="384" spans="1:215" x14ac:dyDescent="0.3">
      <c r="A384" s="2"/>
      <c r="B384" s="2"/>
      <c r="C384" s="2"/>
      <c r="D384" s="42"/>
      <c r="E384" s="4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row>
    <row r="385" spans="1:215" x14ac:dyDescent="0.3">
      <c r="A385" s="2"/>
      <c r="B385" s="2"/>
      <c r="C385" s="2"/>
      <c r="D385" s="42"/>
      <c r="E385" s="4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row>
    <row r="386" spans="1:215" x14ac:dyDescent="0.3">
      <c r="A386" s="2"/>
      <c r="B386" s="2"/>
      <c r="C386" s="2"/>
      <c r="D386" s="42"/>
      <c r="E386" s="4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row>
    <row r="387" spans="1:215" x14ac:dyDescent="0.3">
      <c r="A387" s="2"/>
      <c r="B387" s="2"/>
      <c r="C387" s="2"/>
      <c r="D387" s="42"/>
      <c r="E387" s="4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row>
    <row r="388" spans="1:215" x14ac:dyDescent="0.3">
      <c r="A388" s="2"/>
      <c r="B388" s="2"/>
      <c r="C388" s="2"/>
      <c r="D388" s="42"/>
      <c r="E388" s="4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row>
    <row r="389" spans="1:215" x14ac:dyDescent="0.3">
      <c r="A389" s="2"/>
      <c r="B389" s="2"/>
      <c r="C389" s="2"/>
      <c r="D389" s="42"/>
      <c r="E389" s="4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row>
    <row r="390" spans="1:215" x14ac:dyDescent="0.3">
      <c r="A390" s="2"/>
      <c r="B390" s="2"/>
      <c r="C390" s="2"/>
      <c r="D390" s="42"/>
      <c r="E390" s="4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row>
    <row r="391" spans="1:215" x14ac:dyDescent="0.3">
      <c r="A391" s="2"/>
      <c r="B391" s="2"/>
      <c r="C391" s="2"/>
      <c r="D391" s="42"/>
      <c r="E391" s="4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row>
  </sheetData>
  <sheetProtection algorithmName="SHA-512" hashValue="Zd0UVZk7Drx7/ICal0Cj7vyQwPoZLq3JIupcttSJK8RdGHo9dRndVPWRyT7vzcKuZHRajmMk/0iRTCweinB8jg==" saltValue="pC+/6jIwlTPKO0h0m+uKcA==" spinCount="100000" sheet="1" objects="1" scenarios="1"/>
  <mergeCells count="220">
    <mergeCell ref="HG9:HG10"/>
    <mergeCell ref="FR7:HG7"/>
    <mergeCell ref="GY9:GZ9"/>
    <mergeCell ref="HA9:HA10"/>
    <mergeCell ref="HB9:HC9"/>
    <mergeCell ref="HD9:HD10"/>
    <mergeCell ref="HE9:HF9"/>
    <mergeCell ref="GR9:GR10"/>
    <mergeCell ref="GS9:GT9"/>
    <mergeCell ref="GU9:GU10"/>
    <mergeCell ref="GV9:GW9"/>
    <mergeCell ref="GX9:GX10"/>
    <mergeCell ref="GJ9:GK9"/>
    <mergeCell ref="GL9:GL10"/>
    <mergeCell ref="GM9:GN9"/>
    <mergeCell ref="GO9:GO10"/>
    <mergeCell ref="GP9:GQ9"/>
    <mergeCell ref="GV8:GX8"/>
    <mergeCell ref="GY8:HA8"/>
    <mergeCell ref="HB8:HD8"/>
    <mergeCell ref="HE8:HG8"/>
    <mergeCell ref="FR9:FS9"/>
    <mergeCell ref="FT9:FT10"/>
    <mergeCell ref="FU9:FV9"/>
    <mergeCell ref="FI9:FJ9"/>
    <mergeCell ref="GG8:GI8"/>
    <mergeCell ref="GJ8:GL8"/>
    <mergeCell ref="GM8:GO8"/>
    <mergeCell ref="GP8:GR8"/>
    <mergeCell ref="GS8:GU8"/>
    <mergeCell ref="FR8:FT8"/>
    <mergeCell ref="FU8:FW8"/>
    <mergeCell ref="FX8:FZ8"/>
    <mergeCell ref="GA8:GC8"/>
    <mergeCell ref="GD8:GF8"/>
    <mergeCell ref="FW9:FW10"/>
    <mergeCell ref="FX9:FY9"/>
    <mergeCell ref="FZ9:FZ10"/>
    <mergeCell ref="GA9:GB9"/>
    <mergeCell ref="GC9:GC10"/>
    <mergeCell ref="GD9:GE9"/>
    <mergeCell ref="GF9:GF10"/>
    <mergeCell ref="GG9:GH9"/>
    <mergeCell ref="GI9:GI10"/>
    <mergeCell ref="FI8:FK8"/>
    <mergeCell ref="FL8:FN8"/>
    <mergeCell ref="FO8:FQ8"/>
    <mergeCell ref="FN9:FN10"/>
    <mergeCell ref="FO9:FP9"/>
    <mergeCell ref="FQ9:FQ10"/>
    <mergeCell ref="FC8:FE8"/>
    <mergeCell ref="FF8:FH8"/>
    <mergeCell ref="EE8:EG8"/>
    <mergeCell ref="EH8:EJ8"/>
    <mergeCell ref="EK8:EM8"/>
    <mergeCell ref="EN8:EP8"/>
    <mergeCell ref="EQ8:ES8"/>
    <mergeCell ref="FC9:FD9"/>
    <mergeCell ref="FE9:FE10"/>
    <mergeCell ref="FF9:FG9"/>
    <mergeCell ref="FH9:FH10"/>
    <mergeCell ref="EP9:EP10"/>
    <mergeCell ref="EQ9:ER9"/>
    <mergeCell ref="ES9:ES10"/>
    <mergeCell ref="ET9:EU9"/>
    <mergeCell ref="ET8:EV8"/>
    <mergeCell ref="EW8:EY8"/>
    <mergeCell ref="EZ8:FB8"/>
    <mergeCell ref="FK9:FK10"/>
    <mergeCell ref="FL9:FM9"/>
    <mergeCell ref="EE9:EF9"/>
    <mergeCell ref="EG9:EG10"/>
    <mergeCell ref="DX9:DX10"/>
    <mergeCell ref="DY9:DZ9"/>
    <mergeCell ref="EA9:EA10"/>
    <mergeCell ref="DV8:DX8"/>
    <mergeCell ref="EV9:EV10"/>
    <mergeCell ref="EW9:EX9"/>
    <mergeCell ref="EY9:EY10"/>
    <mergeCell ref="EZ9:FA9"/>
    <mergeCell ref="FB9:FB10"/>
    <mergeCell ref="EB9:EC9"/>
    <mergeCell ref="ED9:ED10"/>
    <mergeCell ref="EH9:EI9"/>
    <mergeCell ref="EJ9:EJ10"/>
    <mergeCell ref="EK9:EL9"/>
    <mergeCell ref="EM9:EM10"/>
    <mergeCell ref="EN9:EO9"/>
    <mergeCell ref="DS8:DU8"/>
    <mergeCell ref="CL7:EA7"/>
    <mergeCell ref="EB8:ED8"/>
    <mergeCell ref="EB7:FQ7"/>
    <mergeCell ref="DP9:DQ9"/>
    <mergeCell ref="DR9:DR10"/>
    <mergeCell ref="DS9:DT9"/>
    <mergeCell ref="DU9:DU10"/>
    <mergeCell ref="DV9:DW9"/>
    <mergeCell ref="DI9:DI10"/>
    <mergeCell ref="DJ9:DK9"/>
    <mergeCell ref="DL9:DL10"/>
    <mergeCell ref="DM9:DN9"/>
    <mergeCell ref="DO9:DO10"/>
    <mergeCell ref="DY8:EA8"/>
    <mergeCell ref="CL9:CM9"/>
    <mergeCell ref="CN9:CN10"/>
    <mergeCell ref="CO9:CP9"/>
    <mergeCell ref="CQ9:CQ10"/>
    <mergeCell ref="CR9:CS9"/>
    <mergeCell ref="CT9:CT10"/>
    <mergeCell ref="CU9:CV9"/>
    <mergeCell ref="CW9:CW10"/>
    <mergeCell ref="CX9:CY9"/>
    <mergeCell ref="DA9:DB9"/>
    <mergeCell ref="DC9:DC10"/>
    <mergeCell ref="DD9:DE9"/>
    <mergeCell ref="DF9:DF10"/>
    <mergeCell ref="DG9:DH9"/>
    <mergeCell ref="DJ8:DL8"/>
    <mergeCell ref="DM8:DO8"/>
    <mergeCell ref="DP8:DR8"/>
    <mergeCell ref="CZ9:CZ10"/>
    <mergeCell ref="CU8:CW8"/>
    <mergeCell ref="CX8:CZ8"/>
    <mergeCell ref="DA8:DC8"/>
    <mergeCell ref="DD8:DF8"/>
    <mergeCell ref="DG8:DI8"/>
    <mergeCell ref="CK9:CK10"/>
    <mergeCell ref="AV7:CK7"/>
    <mergeCell ref="CL8:CN8"/>
    <mergeCell ref="CO8:CQ8"/>
    <mergeCell ref="CR8:CT8"/>
    <mergeCell ref="CC9:CD9"/>
    <mergeCell ref="CE9:CE10"/>
    <mergeCell ref="CF9:CG9"/>
    <mergeCell ref="CH9:CH10"/>
    <mergeCell ref="CI9:CJ9"/>
    <mergeCell ref="BV9:BV10"/>
    <mergeCell ref="BW9:BX9"/>
    <mergeCell ref="BY9:BY10"/>
    <mergeCell ref="BZ9:CA9"/>
    <mergeCell ref="CB9:CB10"/>
    <mergeCell ref="BN9:BO9"/>
    <mergeCell ref="BP9:BP10"/>
    <mergeCell ref="BQ9:BR9"/>
    <mergeCell ref="BS9:BS10"/>
    <mergeCell ref="BT9:BU9"/>
    <mergeCell ref="BZ8:CB8"/>
    <mergeCell ref="CC8:CE8"/>
    <mergeCell ref="CF8:CH8"/>
    <mergeCell ref="CI8:CK8"/>
    <mergeCell ref="AV9:AW9"/>
    <mergeCell ref="AX9:AX10"/>
    <mergeCell ref="AY9:AZ9"/>
    <mergeCell ref="BA9:BA10"/>
    <mergeCell ref="BB9:BC9"/>
    <mergeCell ref="BD9:BD10"/>
    <mergeCell ref="BE9:BF9"/>
    <mergeCell ref="BG9:BG10"/>
    <mergeCell ref="BH9:BI9"/>
    <mergeCell ref="BJ9:BJ10"/>
    <mergeCell ref="BK9:BL9"/>
    <mergeCell ref="BM9:BM10"/>
    <mergeCell ref="BK8:BM8"/>
    <mergeCell ref="BN8:BP8"/>
    <mergeCell ref="BQ8:BS8"/>
    <mergeCell ref="BT8:BV8"/>
    <mergeCell ref="BW8:BY8"/>
    <mergeCell ref="AV8:AX8"/>
    <mergeCell ref="AY8:BA8"/>
    <mergeCell ref="BB8:BD8"/>
    <mergeCell ref="BE8:BG8"/>
    <mergeCell ref="BH8:BJ8"/>
    <mergeCell ref="I8:K8"/>
    <mergeCell ref="L8:N8"/>
    <mergeCell ref="O8:Q8"/>
    <mergeCell ref="R8:T8"/>
    <mergeCell ref="C9:C10"/>
    <mergeCell ref="AR9:AR10"/>
    <mergeCell ref="Q9:Q10"/>
    <mergeCell ref="AM8:AO8"/>
    <mergeCell ref="AP8:AR8"/>
    <mergeCell ref="AS8:AU8"/>
    <mergeCell ref="AJ8:AL8"/>
    <mergeCell ref="AC9:AC10"/>
    <mergeCell ref="AD9:AE9"/>
    <mergeCell ref="AF9:AF10"/>
    <mergeCell ref="AG9:AH9"/>
    <mergeCell ref="AS9:AT9"/>
    <mergeCell ref="AU9:AU10"/>
    <mergeCell ref="AJ9:AK9"/>
    <mergeCell ref="AL9:AL10"/>
    <mergeCell ref="AM9:AN9"/>
    <mergeCell ref="AO9:AO10"/>
    <mergeCell ref="AG8:AI8"/>
    <mergeCell ref="B8:E8"/>
    <mergeCell ref="F8:H8"/>
    <mergeCell ref="I9:J9"/>
    <mergeCell ref="K9:K10"/>
    <mergeCell ref="L9:M9"/>
    <mergeCell ref="N9:N10"/>
    <mergeCell ref="O9:P9"/>
    <mergeCell ref="AI9:AI10"/>
    <mergeCell ref="R9:S9"/>
    <mergeCell ref="T9:T10"/>
    <mergeCell ref="U9:V9"/>
    <mergeCell ref="W9:W10"/>
    <mergeCell ref="X9:Y9"/>
    <mergeCell ref="Z9:Z10"/>
    <mergeCell ref="AA9:AB9"/>
    <mergeCell ref="B1:B2"/>
    <mergeCell ref="B9:B10"/>
    <mergeCell ref="D9:E9"/>
    <mergeCell ref="F9:G9"/>
    <mergeCell ref="H9:H10"/>
    <mergeCell ref="U8:W8"/>
    <mergeCell ref="X8:Z8"/>
    <mergeCell ref="AA8:AC8"/>
    <mergeCell ref="AD8:AF8"/>
    <mergeCell ref="F7:AU7"/>
    <mergeCell ref="AP9:AQ9"/>
  </mergeCells>
  <conditionalFormatting sqref="FR11:HG74">
    <cfRule type="cellIs" dxfId="9" priority="9" operator="lessThan">
      <formula>0</formula>
    </cfRule>
    <cfRule type="cellIs" dxfId="8" priority="10" operator="greaterThan">
      <formula>#REF!</formula>
    </cfRule>
  </conditionalFormatting>
  <conditionalFormatting sqref="EB11:FQ74">
    <cfRule type="cellIs" dxfId="7" priority="7" operator="lessThan">
      <formula>0</formula>
    </cfRule>
    <cfRule type="cellIs" dxfId="6" priority="8" operator="greaterThan">
      <formula>#REF!</formula>
    </cfRule>
  </conditionalFormatting>
  <conditionalFormatting sqref="F11:AU74">
    <cfRule type="cellIs" dxfId="5" priority="5" operator="lessThan">
      <formula>0</formula>
    </cfRule>
    <cfRule type="cellIs" dxfId="4" priority="6" operator="greaterThan">
      <formula>#REF!</formula>
    </cfRule>
  </conditionalFormatting>
  <conditionalFormatting sqref="AV11:CK74">
    <cfRule type="cellIs" dxfId="3" priority="3" operator="lessThan">
      <formula>0</formula>
    </cfRule>
    <cfRule type="cellIs" dxfId="2" priority="4" operator="greaterThan">
      <formula>#REF!</formula>
    </cfRule>
  </conditionalFormatting>
  <conditionalFormatting sqref="CL11:EA74">
    <cfRule type="cellIs" dxfId="1" priority="1" operator="lessThan">
      <formula>0</formula>
    </cfRule>
    <cfRule type="cellIs" dxfId="0" priority="2" operator="greaterThan">
      <formula>#REF!</formula>
    </cfRule>
  </conditionalFormatting>
  <hyperlinks>
    <hyperlink ref="C1:H1" location="'Gen BSP Headroom'!G7" display="Central Outlook " xr:uid="{94FC84A6-9683-401E-8500-F90CE886CF28}"/>
    <hyperlink ref="C3:H3" location="'Gen BSP Headroom'!DO7" display="System Transformation " xr:uid="{B3509CF7-7DFA-426E-9070-6DC0F1150C38}"/>
    <hyperlink ref="C4:H4" location="'Gen BSP Headroom'!FS7" display="Consumer Transformation" xr:uid="{9FA4B6C2-CD4F-4541-9057-830A8F6D20B5}"/>
    <hyperlink ref="C5:H5" location="'Gen BSP Headroom'!HW7" display="Leading the Way" xr:uid="{B1DC4A30-9134-4BA4-86DA-CFE720F371E8}"/>
    <hyperlink ref="C2:H2" location="'Gen BSP Headroom'!BK7" display="Steady Progression " xr:uid="{BB4CC3EA-12F6-4E7F-AAC3-23BDC4E30DA9}"/>
    <hyperlink ref="C5" location="'Gen BSP Headroom'!FR7" display="Leading the Way" xr:uid="{784BFEE3-9E7C-44EC-96E2-D26963C8706D}"/>
    <hyperlink ref="C4" location="'Gen BSP Headroom'!EB7" display="Consumer Transformation" xr:uid="{AFD1455C-F9A0-4E40-965E-BFF841205042}"/>
    <hyperlink ref="C3" location="'Gen BSP Headroom'!CL7" display="System Transformation " xr:uid="{7F6C0F4E-748E-42C4-945F-C18AF4E178DC}"/>
    <hyperlink ref="C2" location="'Gen BSP Headroom'!AV7" display="Steady Progression " xr:uid="{9EDDCC6C-D79B-45F8-8C02-4021972FE274}"/>
    <hyperlink ref="C1" location="'Gen BSP Headroom'!F7" display="Central Outlook " xr:uid="{28CE0CE1-775A-450C-AA52-D99FAC6D0C2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1e3db0b3ce9b4e0b95691f8be41dab0">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0ad76f38feb8bf2af308b234de40de39"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GenerationTime" minOccurs="0"/>
                <xsd:element ref="ns4:MediaServiceEventHashCod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A0532A-FB2C-441B-B485-819B44D32ADF}">
  <ds:schemaRefs>
    <ds:schemaRef ds:uri="http://schemas.microsoft.com/sharepoint/v3/contenttype/forms"/>
  </ds:schemaRefs>
</ds:datastoreItem>
</file>

<file path=customXml/itemProps2.xml><?xml version="1.0" encoding="utf-8"?>
<ds:datastoreItem xmlns:ds="http://schemas.openxmlformats.org/officeDocument/2006/customXml" ds:itemID="{B0FA277B-A6FE-4698-B968-0D0E5C79D797}">
  <ds:schemaRefs>
    <ds:schemaRef ds:uri="8015c716-7638-4fbc-b740-dc4a67044737"/>
    <ds:schemaRef ds:uri="http://purl.org/dc/terms/"/>
    <ds:schemaRef ds:uri="http://schemas.openxmlformats.org/package/2006/metadata/core-properties"/>
    <ds:schemaRef ds:uri="8ee83236-fdac-4f9a-9e29-1b313e18c3d5"/>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00D999DA-1D52-4879-A2CD-9FB012AA60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Introduction</vt:lpstr>
      <vt:lpstr>Demand headroom summary table</vt:lpstr>
      <vt:lpstr>Gen headroom summary table</vt:lpstr>
      <vt:lpstr>Primary Headroom</vt:lpstr>
      <vt:lpstr>BSP Headroom</vt:lpstr>
      <vt:lpstr>Gen Primary Headroom</vt:lpstr>
      <vt:lpstr>Gen BSP Headroom</vt:lpstr>
      <vt:lpstr>BI</vt:lpstr>
    </vt:vector>
  </TitlesOfParts>
  <Company>Electricity North West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Gavin</dc:creator>
  <cp:lastModifiedBy>Williamson, Gillian</cp:lastModifiedBy>
  <dcterms:created xsi:type="dcterms:W3CDTF">2021-06-08T08:46:35Z</dcterms:created>
  <dcterms:modified xsi:type="dcterms:W3CDTF">2021-10-14T11:21:47Z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